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\Web\Mapa calidad trigo\"/>
    </mc:Choice>
  </mc:AlternateContent>
  <xr:revisionPtr revIDLastSave="0" documentId="13_ncr:1_{FBD45297-1A9D-4D08-9936-1588AC77613A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Datos" sheetId="29" r:id="rId1"/>
    <sheet name="MAPA_WEB (1)" sheetId="33" r:id="rId2"/>
    <sheet name="Escala" sheetId="36" r:id="rId3"/>
    <sheet name="MAPA_WEB (2)" sheetId="34" r:id="rId4"/>
    <sheet name="MAPA_WEB (3)" sheetId="35" r:id="rId5"/>
    <sheet name="MAPA_WEB" sheetId="23" r:id="rId6"/>
    <sheet name="VARIABLES" sheetId="31" r:id="rId7"/>
    <sheet name="Nombres" sheetId="32" r:id="rId8"/>
    <sheet name="Estructura" sheetId="27" r:id="rId9"/>
  </sheets>
  <externalReferences>
    <externalReference r:id="rId10"/>
    <externalReference r:id="rId11"/>
  </externalReferences>
  <definedNames>
    <definedName name="_xlnm._FilterDatabase" localSheetId="0" hidden="1">Datos!$A$7:$AO$7</definedName>
    <definedName name="_xlnm._FilterDatabase" localSheetId="8" hidden="1">Estructura!$A$6:$N$85</definedName>
    <definedName name="_xlnm._FilterDatabase" localSheetId="5" hidden="1">MAPA_WEB!$A$6:$BD$6</definedName>
    <definedName name="_xlnm._FilterDatabase" localSheetId="1" hidden="1">'MAPA_WEB (1)'!$A$7:$BP$207</definedName>
    <definedName name="_xlnm._FilterDatabase" localSheetId="3" hidden="1">'MAPA_WEB (2)'!$A$7:$BO$7</definedName>
    <definedName name="_xlnm._FilterDatabase" localSheetId="4" hidden="1">'MAPA_WEB (3)'!$A$7:$BO$7</definedName>
    <definedName name="_xlnm._FilterDatabase" localSheetId="7" hidden="1">Nombres!$A$3:$K$382</definedName>
    <definedName name="DATOS">Datos!$A$7:$AO$817</definedName>
    <definedName name="ESCALA">Escala!$A$2:$C$14</definedName>
    <definedName name="ESTRUCTURA">Estructura!$A$6:$M$186</definedName>
    <definedName name="INDICE">Datos!$A$4:$M$4</definedName>
    <definedName name="LOC_UNICOS">Nombres!$G$3:$K$186</definedName>
    <definedName name="Localidades">Nombres!$A$3:$D$401</definedName>
    <definedName name="PARTIDOS">Nombres!$G$4:$K$184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36" l="1"/>
  <c r="T207" i="33"/>
  <c r="T206" i="33"/>
  <c r="T205" i="33"/>
  <c r="T204" i="33"/>
  <c r="T203" i="33"/>
  <c r="T202" i="33"/>
  <c r="T201" i="33"/>
  <c r="T200" i="33"/>
  <c r="T199" i="33"/>
  <c r="T198" i="33"/>
  <c r="T197" i="33"/>
  <c r="T196" i="33"/>
  <c r="T195" i="33"/>
  <c r="T194" i="33"/>
  <c r="T193" i="33"/>
  <c r="T192" i="33"/>
  <c r="T191" i="33"/>
  <c r="T190" i="33"/>
  <c r="T189" i="33"/>
  <c r="T188" i="33"/>
  <c r="T187" i="33"/>
  <c r="T186" i="33"/>
  <c r="T185" i="33"/>
  <c r="T184" i="33"/>
  <c r="T183" i="33"/>
  <c r="T182" i="33"/>
  <c r="T181" i="33"/>
  <c r="T180" i="33"/>
  <c r="T179" i="33"/>
  <c r="T178" i="33"/>
  <c r="T177" i="33"/>
  <c r="T176" i="33"/>
  <c r="T175" i="33"/>
  <c r="T174" i="33"/>
  <c r="T173" i="33"/>
  <c r="T172" i="33"/>
  <c r="T171" i="33"/>
  <c r="T170" i="33"/>
  <c r="T169" i="33"/>
  <c r="T168" i="33"/>
  <c r="T167" i="33"/>
  <c r="T166" i="33"/>
  <c r="T165" i="33"/>
  <c r="T164" i="33"/>
  <c r="T163" i="33"/>
  <c r="T162" i="33"/>
  <c r="T161" i="33"/>
  <c r="T160" i="33"/>
  <c r="T159" i="33"/>
  <c r="T158" i="33"/>
  <c r="T157" i="33"/>
  <c r="T156" i="33"/>
  <c r="T155" i="33"/>
  <c r="T154" i="33"/>
  <c r="T153" i="33"/>
  <c r="T152" i="33"/>
  <c r="T151" i="33"/>
  <c r="T150" i="33"/>
  <c r="T149" i="33"/>
  <c r="T148" i="33"/>
  <c r="T147" i="33"/>
  <c r="T146" i="33"/>
  <c r="T145" i="33"/>
  <c r="T144" i="33"/>
  <c r="T143" i="33"/>
  <c r="T142" i="33"/>
  <c r="T141" i="33"/>
  <c r="T140" i="33"/>
  <c r="T139" i="33"/>
  <c r="T138" i="33"/>
  <c r="T137" i="33"/>
  <c r="T136" i="33"/>
  <c r="T135" i="33"/>
  <c r="T134" i="33"/>
  <c r="T133" i="33"/>
  <c r="T132" i="33"/>
  <c r="T131" i="33"/>
  <c r="T130" i="33"/>
  <c r="T129" i="33"/>
  <c r="T128" i="33"/>
  <c r="T127" i="33"/>
  <c r="T126" i="33"/>
  <c r="T125" i="33"/>
  <c r="T124" i="33"/>
  <c r="T123" i="33"/>
  <c r="T122" i="33"/>
  <c r="T121" i="33"/>
  <c r="T120" i="33"/>
  <c r="T119" i="33"/>
  <c r="T118" i="33"/>
  <c r="T117" i="33"/>
  <c r="T116" i="33"/>
  <c r="T115" i="33"/>
  <c r="T114" i="33"/>
  <c r="T113" i="33"/>
  <c r="T112" i="33"/>
  <c r="T111" i="33"/>
  <c r="T110" i="33"/>
  <c r="T109" i="33"/>
  <c r="T108" i="33"/>
  <c r="T107" i="33"/>
  <c r="T106" i="33"/>
  <c r="T105" i="33"/>
  <c r="T104" i="33"/>
  <c r="T103" i="33"/>
  <c r="T102" i="33"/>
  <c r="T101" i="33"/>
  <c r="T7" i="33"/>
  <c r="S1" i="33"/>
  <c r="S2" i="33" s="1"/>
  <c r="R1" i="33"/>
  <c r="R2" i="33" s="1"/>
  <c r="A6" i="36"/>
  <c r="A7" i="36" s="1"/>
  <c r="A8" i="36" s="1"/>
  <c r="A9" i="36" s="1"/>
  <c r="A10" i="36" s="1"/>
  <c r="A11" i="36" s="1"/>
  <c r="A12" i="36" s="1"/>
  <c r="A13" i="36" s="1"/>
  <c r="A5" i="36"/>
  <c r="C4" i="36"/>
  <c r="B5" i="36" s="1"/>
  <c r="B4" i="36"/>
  <c r="A4" i="36"/>
  <c r="R7" i="33"/>
  <c r="R5" i="33"/>
  <c r="C5" i="36" l="1"/>
  <c r="B6" i="36" s="1"/>
  <c r="J207" i="35"/>
  <c r="I207" i="35"/>
  <c r="C207" i="35"/>
  <c r="J206" i="35"/>
  <c r="I206" i="35"/>
  <c r="C206" i="35"/>
  <c r="I205" i="35"/>
  <c r="J205" i="35" s="1"/>
  <c r="C205" i="35"/>
  <c r="I204" i="35"/>
  <c r="J204" i="35" s="1"/>
  <c r="C204" i="35"/>
  <c r="I203" i="35"/>
  <c r="J203" i="35" s="1"/>
  <c r="C203" i="35"/>
  <c r="I202" i="35"/>
  <c r="J202" i="35" s="1"/>
  <c r="C202" i="35"/>
  <c r="I201" i="35"/>
  <c r="J201" i="35" s="1"/>
  <c r="C201" i="35"/>
  <c r="I200" i="35"/>
  <c r="J200" i="35" s="1"/>
  <c r="C200" i="35"/>
  <c r="I199" i="35"/>
  <c r="J199" i="35" s="1"/>
  <c r="C199" i="35"/>
  <c r="I198" i="35"/>
  <c r="J198" i="35" s="1"/>
  <c r="C198" i="35"/>
  <c r="I197" i="35"/>
  <c r="J197" i="35" s="1"/>
  <c r="C197" i="35"/>
  <c r="I196" i="35"/>
  <c r="J196" i="35" s="1"/>
  <c r="C196" i="35"/>
  <c r="I195" i="35"/>
  <c r="J195" i="35" s="1"/>
  <c r="C195" i="35"/>
  <c r="I194" i="35"/>
  <c r="J194" i="35" s="1"/>
  <c r="C194" i="35"/>
  <c r="I193" i="35"/>
  <c r="J193" i="35" s="1"/>
  <c r="C193" i="35"/>
  <c r="I192" i="35"/>
  <c r="J192" i="35" s="1"/>
  <c r="C192" i="35"/>
  <c r="I191" i="35"/>
  <c r="J191" i="35" s="1"/>
  <c r="C191" i="35"/>
  <c r="J190" i="35"/>
  <c r="I190" i="35"/>
  <c r="C190" i="35"/>
  <c r="J189" i="35"/>
  <c r="I189" i="35"/>
  <c r="C189" i="35"/>
  <c r="I188" i="35"/>
  <c r="J188" i="35" s="1"/>
  <c r="C188" i="35"/>
  <c r="I187" i="35"/>
  <c r="J187" i="35" s="1"/>
  <c r="C187" i="35"/>
  <c r="I186" i="35"/>
  <c r="J186" i="35" s="1"/>
  <c r="C186" i="35"/>
  <c r="J185" i="35"/>
  <c r="I185" i="35"/>
  <c r="C185" i="35"/>
  <c r="I184" i="35"/>
  <c r="J184" i="35" s="1"/>
  <c r="C184" i="35"/>
  <c r="I183" i="35"/>
  <c r="J183" i="35" s="1"/>
  <c r="C183" i="35"/>
  <c r="I182" i="35"/>
  <c r="J182" i="35" s="1"/>
  <c r="C182" i="35"/>
  <c r="I181" i="35"/>
  <c r="J181" i="35" s="1"/>
  <c r="C181" i="35"/>
  <c r="I180" i="35"/>
  <c r="J180" i="35" s="1"/>
  <c r="C180" i="35"/>
  <c r="I179" i="35"/>
  <c r="J179" i="35" s="1"/>
  <c r="C179" i="35"/>
  <c r="J178" i="35"/>
  <c r="I178" i="35"/>
  <c r="C178" i="35"/>
  <c r="I177" i="35"/>
  <c r="J177" i="35" s="1"/>
  <c r="C177" i="35"/>
  <c r="I176" i="35"/>
  <c r="J176" i="35" s="1"/>
  <c r="C176" i="35"/>
  <c r="J175" i="35"/>
  <c r="I175" i="35"/>
  <c r="C175" i="35"/>
  <c r="J174" i="35"/>
  <c r="I174" i="35"/>
  <c r="C174" i="35"/>
  <c r="I173" i="35"/>
  <c r="J173" i="35" s="1"/>
  <c r="C173" i="35"/>
  <c r="J172" i="35"/>
  <c r="I172" i="35"/>
  <c r="C172" i="35"/>
  <c r="I171" i="35"/>
  <c r="J171" i="35" s="1"/>
  <c r="C171" i="35"/>
  <c r="I170" i="35"/>
  <c r="J170" i="35" s="1"/>
  <c r="C170" i="35"/>
  <c r="I169" i="35"/>
  <c r="J169" i="35" s="1"/>
  <c r="C169" i="35"/>
  <c r="I168" i="35"/>
  <c r="J168" i="35" s="1"/>
  <c r="C168" i="35"/>
  <c r="I167" i="35"/>
  <c r="J167" i="35" s="1"/>
  <c r="C167" i="35"/>
  <c r="J166" i="35"/>
  <c r="I166" i="35"/>
  <c r="C166" i="35"/>
  <c r="I165" i="35"/>
  <c r="J165" i="35" s="1"/>
  <c r="C165" i="35"/>
  <c r="I164" i="35"/>
  <c r="J164" i="35" s="1"/>
  <c r="C164" i="35"/>
  <c r="I163" i="35"/>
  <c r="J163" i="35" s="1"/>
  <c r="C163" i="35"/>
  <c r="I162" i="35"/>
  <c r="J162" i="35" s="1"/>
  <c r="C162" i="35"/>
  <c r="J161" i="35"/>
  <c r="I161" i="35"/>
  <c r="C161" i="35"/>
  <c r="I160" i="35"/>
  <c r="J160" i="35" s="1"/>
  <c r="C160" i="35"/>
  <c r="I159" i="35"/>
  <c r="J159" i="35" s="1"/>
  <c r="C159" i="35"/>
  <c r="I158" i="35"/>
  <c r="J158" i="35" s="1"/>
  <c r="C158" i="35"/>
  <c r="I157" i="35"/>
  <c r="J157" i="35" s="1"/>
  <c r="C157" i="35"/>
  <c r="I156" i="35"/>
  <c r="J156" i="35" s="1"/>
  <c r="C156" i="35"/>
  <c r="I155" i="35"/>
  <c r="J155" i="35" s="1"/>
  <c r="C155" i="35"/>
  <c r="I154" i="35"/>
  <c r="J154" i="35" s="1"/>
  <c r="C154" i="35"/>
  <c r="I153" i="35"/>
  <c r="J153" i="35" s="1"/>
  <c r="C153" i="35"/>
  <c r="I152" i="35"/>
  <c r="J152" i="35" s="1"/>
  <c r="C152" i="35"/>
  <c r="I151" i="35"/>
  <c r="J151" i="35" s="1"/>
  <c r="C151" i="35"/>
  <c r="I150" i="35"/>
  <c r="J150" i="35" s="1"/>
  <c r="C150" i="35"/>
  <c r="J149" i="35"/>
  <c r="I149" i="35"/>
  <c r="C149" i="35"/>
  <c r="I148" i="35"/>
  <c r="J148" i="35" s="1"/>
  <c r="C148" i="35"/>
  <c r="I147" i="35"/>
  <c r="J147" i="35" s="1"/>
  <c r="C147" i="35"/>
  <c r="J146" i="35"/>
  <c r="I146" i="35"/>
  <c r="C146" i="35"/>
  <c r="I145" i="35"/>
  <c r="J145" i="35" s="1"/>
  <c r="C145" i="35"/>
  <c r="I144" i="35"/>
  <c r="J144" i="35" s="1"/>
  <c r="C144" i="35"/>
  <c r="I143" i="35"/>
  <c r="J143" i="35" s="1"/>
  <c r="C143" i="35"/>
  <c r="I142" i="35"/>
  <c r="J142" i="35" s="1"/>
  <c r="C142" i="35"/>
  <c r="J141" i="35"/>
  <c r="I141" i="35"/>
  <c r="C141" i="35"/>
  <c r="I140" i="35"/>
  <c r="J140" i="35" s="1"/>
  <c r="C140" i="35"/>
  <c r="J139" i="35"/>
  <c r="I139" i="35"/>
  <c r="C139" i="35"/>
  <c r="J138" i="35"/>
  <c r="I138" i="35"/>
  <c r="C138" i="35"/>
  <c r="I137" i="35"/>
  <c r="J137" i="35" s="1"/>
  <c r="C137" i="35"/>
  <c r="I136" i="35"/>
  <c r="J136" i="35" s="1"/>
  <c r="C136" i="35"/>
  <c r="I135" i="35"/>
  <c r="J135" i="35" s="1"/>
  <c r="C135" i="35"/>
  <c r="I134" i="35"/>
  <c r="J134" i="35" s="1"/>
  <c r="C134" i="35"/>
  <c r="J133" i="35"/>
  <c r="I133" i="35"/>
  <c r="C133" i="35"/>
  <c r="I132" i="35"/>
  <c r="J132" i="35" s="1"/>
  <c r="C132" i="35"/>
  <c r="I131" i="35"/>
  <c r="J131" i="35" s="1"/>
  <c r="C131" i="35"/>
  <c r="I130" i="35"/>
  <c r="J130" i="35" s="1"/>
  <c r="C130" i="35"/>
  <c r="I129" i="35"/>
  <c r="J129" i="35" s="1"/>
  <c r="C129" i="35"/>
  <c r="I128" i="35"/>
  <c r="J128" i="35" s="1"/>
  <c r="C128" i="35"/>
  <c r="I127" i="35"/>
  <c r="J127" i="35" s="1"/>
  <c r="C127" i="35"/>
  <c r="I126" i="35"/>
  <c r="J126" i="35" s="1"/>
  <c r="C126" i="35"/>
  <c r="J125" i="35"/>
  <c r="I125" i="35"/>
  <c r="C125" i="35"/>
  <c r="I124" i="35"/>
  <c r="J124" i="35" s="1"/>
  <c r="C124" i="35"/>
  <c r="J123" i="35"/>
  <c r="I123" i="35"/>
  <c r="C123" i="35"/>
  <c r="I122" i="35"/>
  <c r="J122" i="35" s="1"/>
  <c r="C122" i="35"/>
  <c r="I121" i="35"/>
  <c r="J121" i="35" s="1"/>
  <c r="C121" i="35"/>
  <c r="I120" i="35"/>
  <c r="J120" i="35" s="1"/>
  <c r="C120" i="35"/>
  <c r="I119" i="35"/>
  <c r="J119" i="35" s="1"/>
  <c r="C119" i="35"/>
  <c r="I118" i="35"/>
  <c r="J118" i="35" s="1"/>
  <c r="C118" i="35"/>
  <c r="J117" i="35"/>
  <c r="I117" i="35"/>
  <c r="C117" i="35"/>
  <c r="I116" i="35"/>
  <c r="J116" i="35" s="1"/>
  <c r="C116" i="35"/>
  <c r="I115" i="35"/>
  <c r="J115" i="35" s="1"/>
  <c r="C115" i="35"/>
  <c r="I114" i="35"/>
  <c r="J114" i="35" s="1"/>
  <c r="C114" i="35"/>
  <c r="J113" i="35"/>
  <c r="I113" i="35"/>
  <c r="C113" i="35"/>
  <c r="I112" i="35"/>
  <c r="J112" i="35" s="1"/>
  <c r="C112" i="35"/>
  <c r="I111" i="35"/>
  <c r="J111" i="35" s="1"/>
  <c r="C111" i="35"/>
  <c r="I110" i="35"/>
  <c r="J110" i="35" s="1"/>
  <c r="C110" i="35"/>
  <c r="I109" i="35"/>
  <c r="J109" i="35" s="1"/>
  <c r="C109" i="35"/>
  <c r="I108" i="35"/>
  <c r="J108" i="35" s="1"/>
  <c r="C108" i="35"/>
  <c r="J107" i="35"/>
  <c r="I107" i="35"/>
  <c r="C107" i="35"/>
  <c r="I106" i="35"/>
  <c r="J106" i="35" s="1"/>
  <c r="C106" i="35"/>
  <c r="I105" i="35"/>
  <c r="J105" i="35" s="1"/>
  <c r="C105" i="35"/>
  <c r="I104" i="35"/>
  <c r="J104" i="35" s="1"/>
  <c r="C104" i="35"/>
  <c r="J103" i="35"/>
  <c r="I103" i="35"/>
  <c r="C103" i="35"/>
  <c r="I102" i="35"/>
  <c r="J102" i="35" s="1"/>
  <c r="C102" i="35"/>
  <c r="I101" i="35"/>
  <c r="J101" i="35" s="1"/>
  <c r="C101" i="35"/>
  <c r="I100" i="35"/>
  <c r="J100" i="35" s="1"/>
  <c r="C100" i="35"/>
  <c r="I99" i="35"/>
  <c r="J99" i="35" s="1"/>
  <c r="C99" i="35"/>
  <c r="I98" i="35"/>
  <c r="J98" i="35" s="1"/>
  <c r="C98" i="35"/>
  <c r="I97" i="35"/>
  <c r="J97" i="35" s="1"/>
  <c r="C97" i="35"/>
  <c r="J96" i="35"/>
  <c r="I96" i="35"/>
  <c r="C96" i="35"/>
  <c r="I95" i="35"/>
  <c r="J95" i="35" s="1"/>
  <c r="C95" i="35"/>
  <c r="I94" i="35"/>
  <c r="J94" i="35" s="1"/>
  <c r="C94" i="35"/>
  <c r="J93" i="35"/>
  <c r="I93" i="35"/>
  <c r="C93" i="35"/>
  <c r="I92" i="35"/>
  <c r="J92" i="35" s="1"/>
  <c r="C92" i="35"/>
  <c r="I91" i="35"/>
  <c r="J91" i="35" s="1"/>
  <c r="C91" i="35"/>
  <c r="I90" i="35"/>
  <c r="J90" i="35" s="1"/>
  <c r="C90" i="35"/>
  <c r="J89" i="35"/>
  <c r="I89" i="35"/>
  <c r="C89" i="35"/>
  <c r="I88" i="35"/>
  <c r="J88" i="35" s="1"/>
  <c r="C88" i="35"/>
  <c r="I87" i="35"/>
  <c r="J87" i="35" s="1"/>
  <c r="C87" i="35"/>
  <c r="I86" i="35"/>
  <c r="J86" i="35" s="1"/>
  <c r="C86" i="35"/>
  <c r="I85" i="35"/>
  <c r="J85" i="35" s="1"/>
  <c r="C85" i="35"/>
  <c r="I84" i="35"/>
  <c r="J84" i="35" s="1"/>
  <c r="C84" i="35"/>
  <c r="J83" i="35"/>
  <c r="I83" i="35"/>
  <c r="C83" i="35"/>
  <c r="I82" i="35"/>
  <c r="J82" i="35" s="1"/>
  <c r="C82" i="35"/>
  <c r="J81" i="35"/>
  <c r="I81" i="35"/>
  <c r="C81" i="35"/>
  <c r="I80" i="35"/>
  <c r="J80" i="35" s="1"/>
  <c r="C80" i="35"/>
  <c r="I79" i="35"/>
  <c r="J79" i="35" s="1"/>
  <c r="C79" i="35"/>
  <c r="I78" i="35"/>
  <c r="J78" i="35" s="1"/>
  <c r="C78" i="35"/>
  <c r="I77" i="35"/>
  <c r="J77" i="35" s="1"/>
  <c r="C77" i="35"/>
  <c r="I76" i="35"/>
  <c r="J76" i="35" s="1"/>
  <c r="C76" i="35"/>
  <c r="I75" i="35"/>
  <c r="J75" i="35" s="1"/>
  <c r="C75" i="35"/>
  <c r="I74" i="35"/>
  <c r="J74" i="35" s="1"/>
  <c r="C74" i="35"/>
  <c r="I73" i="35"/>
  <c r="J73" i="35" s="1"/>
  <c r="C73" i="35"/>
  <c r="J72" i="35"/>
  <c r="I72" i="35"/>
  <c r="C72" i="35"/>
  <c r="I71" i="35"/>
  <c r="J71" i="35" s="1"/>
  <c r="C71" i="35"/>
  <c r="I70" i="35"/>
  <c r="J70" i="35" s="1"/>
  <c r="C70" i="35"/>
  <c r="I69" i="35"/>
  <c r="J69" i="35" s="1"/>
  <c r="C69" i="35"/>
  <c r="I68" i="35"/>
  <c r="J68" i="35" s="1"/>
  <c r="C68" i="35"/>
  <c r="I67" i="35"/>
  <c r="J67" i="35" s="1"/>
  <c r="C67" i="35"/>
  <c r="I66" i="35"/>
  <c r="J66" i="35" s="1"/>
  <c r="C66" i="35"/>
  <c r="I65" i="35"/>
  <c r="J65" i="35" s="1"/>
  <c r="C65" i="35"/>
  <c r="I64" i="35"/>
  <c r="J64" i="35" s="1"/>
  <c r="C64" i="35"/>
  <c r="J63" i="35"/>
  <c r="I63" i="35"/>
  <c r="C63" i="35"/>
  <c r="I62" i="35"/>
  <c r="J62" i="35" s="1"/>
  <c r="C62" i="35"/>
  <c r="I61" i="35"/>
  <c r="J61" i="35" s="1"/>
  <c r="C61" i="35"/>
  <c r="J60" i="35"/>
  <c r="I60" i="35"/>
  <c r="C60" i="35"/>
  <c r="I59" i="35"/>
  <c r="J59" i="35" s="1"/>
  <c r="C59" i="35"/>
  <c r="I58" i="35"/>
  <c r="J58" i="35" s="1"/>
  <c r="C58" i="35"/>
  <c r="J57" i="35"/>
  <c r="I57" i="35"/>
  <c r="C57" i="35"/>
  <c r="I56" i="35"/>
  <c r="J56" i="35" s="1"/>
  <c r="C56" i="35"/>
  <c r="I55" i="35"/>
  <c r="J55" i="35" s="1"/>
  <c r="C55" i="35"/>
  <c r="I54" i="35"/>
  <c r="J54" i="35" s="1"/>
  <c r="C54" i="35"/>
  <c r="I53" i="35"/>
  <c r="J53" i="35" s="1"/>
  <c r="C53" i="35"/>
  <c r="J52" i="35"/>
  <c r="I52" i="35"/>
  <c r="C52" i="35"/>
  <c r="I51" i="35"/>
  <c r="J51" i="35" s="1"/>
  <c r="C51" i="35"/>
  <c r="I50" i="35"/>
  <c r="J50" i="35" s="1"/>
  <c r="C50" i="35"/>
  <c r="I49" i="35"/>
  <c r="J49" i="35" s="1"/>
  <c r="C49" i="35"/>
  <c r="I48" i="35"/>
  <c r="J48" i="35" s="1"/>
  <c r="C48" i="35"/>
  <c r="I47" i="35"/>
  <c r="J47" i="35" s="1"/>
  <c r="C47" i="35"/>
  <c r="I46" i="35"/>
  <c r="J46" i="35" s="1"/>
  <c r="C46" i="35"/>
  <c r="I45" i="35"/>
  <c r="J45" i="35" s="1"/>
  <c r="C45" i="35"/>
  <c r="J44" i="35"/>
  <c r="I44" i="35"/>
  <c r="C44" i="35"/>
  <c r="I43" i="35"/>
  <c r="J43" i="35" s="1"/>
  <c r="C43" i="35"/>
  <c r="I42" i="35"/>
  <c r="J42" i="35" s="1"/>
  <c r="C42" i="35"/>
  <c r="I41" i="35"/>
  <c r="J41" i="35" s="1"/>
  <c r="C41" i="35"/>
  <c r="J40" i="35"/>
  <c r="I40" i="35"/>
  <c r="C40" i="35"/>
  <c r="I39" i="35"/>
  <c r="J39" i="35" s="1"/>
  <c r="C39" i="35"/>
  <c r="I38" i="35"/>
  <c r="J38" i="35" s="1"/>
  <c r="C38" i="35"/>
  <c r="I37" i="35"/>
  <c r="J37" i="35" s="1"/>
  <c r="C37" i="35"/>
  <c r="J36" i="35"/>
  <c r="I36" i="35"/>
  <c r="C36" i="35"/>
  <c r="I35" i="35"/>
  <c r="J35" i="35" s="1"/>
  <c r="C35" i="35"/>
  <c r="I34" i="35"/>
  <c r="J34" i="35" s="1"/>
  <c r="C34" i="35"/>
  <c r="I33" i="35"/>
  <c r="J33" i="35" s="1"/>
  <c r="C33" i="35"/>
  <c r="I32" i="35"/>
  <c r="J32" i="35" s="1"/>
  <c r="C32" i="35"/>
  <c r="I31" i="35"/>
  <c r="J31" i="35" s="1"/>
  <c r="C31" i="35"/>
  <c r="I30" i="35"/>
  <c r="J30" i="35" s="1"/>
  <c r="C30" i="35"/>
  <c r="I29" i="35"/>
  <c r="J29" i="35" s="1"/>
  <c r="C29" i="35"/>
  <c r="J28" i="35"/>
  <c r="I28" i="35"/>
  <c r="C28" i="35"/>
  <c r="I27" i="35"/>
  <c r="J27" i="35" s="1"/>
  <c r="C27" i="35"/>
  <c r="I26" i="35"/>
  <c r="J26" i="35" s="1"/>
  <c r="C26" i="35"/>
  <c r="I25" i="35"/>
  <c r="J25" i="35" s="1"/>
  <c r="C25" i="35"/>
  <c r="J24" i="35"/>
  <c r="I24" i="35"/>
  <c r="C24" i="35"/>
  <c r="I23" i="35"/>
  <c r="J23" i="35" s="1"/>
  <c r="C23" i="35"/>
  <c r="I22" i="35"/>
  <c r="J22" i="35" s="1"/>
  <c r="C22" i="35"/>
  <c r="I21" i="35"/>
  <c r="J21" i="35" s="1"/>
  <c r="C21" i="35"/>
  <c r="I20" i="35"/>
  <c r="J20" i="35" s="1"/>
  <c r="C20" i="35"/>
  <c r="I19" i="35"/>
  <c r="J19" i="35" s="1"/>
  <c r="C19" i="35"/>
  <c r="I18" i="35"/>
  <c r="J18" i="35" s="1"/>
  <c r="C18" i="35"/>
  <c r="I17" i="35"/>
  <c r="J17" i="35" s="1"/>
  <c r="C17" i="35"/>
  <c r="J16" i="35"/>
  <c r="I16" i="35"/>
  <c r="C16" i="35"/>
  <c r="I15" i="35"/>
  <c r="J15" i="35" s="1"/>
  <c r="C15" i="35"/>
  <c r="J14" i="35"/>
  <c r="I14" i="35"/>
  <c r="C14" i="35"/>
  <c r="I13" i="35"/>
  <c r="J13" i="35" s="1"/>
  <c r="C13" i="35"/>
  <c r="J12" i="35"/>
  <c r="I12" i="35"/>
  <c r="C12" i="35"/>
  <c r="I11" i="35"/>
  <c r="J11" i="35" s="1"/>
  <c r="C11" i="35"/>
  <c r="I10" i="35"/>
  <c r="J10" i="35" s="1"/>
  <c r="C10" i="35"/>
  <c r="J9" i="35"/>
  <c r="I9" i="35"/>
  <c r="C9" i="35"/>
  <c r="A9" i="35"/>
  <c r="A10" i="35" s="1"/>
  <c r="A11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5" i="35" s="1"/>
  <c r="A66" i="35" s="1"/>
  <c r="A67" i="35" s="1"/>
  <c r="A68" i="35" s="1"/>
  <c r="A69" i="35" s="1"/>
  <c r="A70" i="35" s="1"/>
  <c r="A71" i="35" s="1"/>
  <c r="A72" i="35" s="1"/>
  <c r="A73" i="35" s="1"/>
  <c r="A74" i="35" s="1"/>
  <c r="A75" i="35" s="1"/>
  <c r="A76" i="35" s="1"/>
  <c r="A77" i="35" s="1"/>
  <c r="A78" i="35" s="1"/>
  <c r="A79" i="35" s="1"/>
  <c r="A80" i="35" s="1"/>
  <c r="A81" i="35" s="1"/>
  <c r="A82" i="35" s="1"/>
  <c r="A83" i="35" s="1"/>
  <c r="A84" i="35" s="1"/>
  <c r="A85" i="35" s="1"/>
  <c r="A86" i="35" s="1"/>
  <c r="A87" i="35" s="1"/>
  <c r="A88" i="35" s="1"/>
  <c r="A89" i="35" s="1"/>
  <c r="A90" i="35" s="1"/>
  <c r="A91" i="35" s="1"/>
  <c r="A92" i="35" s="1"/>
  <c r="A93" i="35" s="1"/>
  <c r="A94" i="35" s="1"/>
  <c r="A95" i="35" s="1"/>
  <c r="A96" i="35" s="1"/>
  <c r="A97" i="35" s="1"/>
  <c r="A98" i="35" s="1"/>
  <c r="A99" i="35" s="1"/>
  <c r="A100" i="35" s="1"/>
  <c r="A101" i="35" s="1"/>
  <c r="A102" i="35" s="1"/>
  <c r="A103" i="35" s="1"/>
  <c r="A104" i="35" s="1"/>
  <c r="A105" i="35" s="1"/>
  <c r="A106" i="35" s="1"/>
  <c r="A107" i="35" s="1"/>
  <c r="A108" i="35" s="1"/>
  <c r="A109" i="35" s="1"/>
  <c r="A110" i="35" s="1"/>
  <c r="A111" i="35" s="1"/>
  <c r="A112" i="35" s="1"/>
  <c r="A113" i="35" s="1"/>
  <c r="A114" i="35" s="1"/>
  <c r="A115" i="35" s="1"/>
  <c r="A116" i="35" s="1"/>
  <c r="A117" i="35" s="1"/>
  <c r="A118" i="35" s="1"/>
  <c r="A119" i="35" s="1"/>
  <c r="A120" i="35" s="1"/>
  <c r="A121" i="35" s="1"/>
  <c r="A122" i="35" s="1"/>
  <c r="A123" i="35" s="1"/>
  <c r="A124" i="35" s="1"/>
  <c r="A125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0" i="35" s="1"/>
  <c r="A151" i="35" s="1"/>
  <c r="A152" i="35" s="1"/>
  <c r="A153" i="35" s="1"/>
  <c r="A154" i="35" s="1"/>
  <c r="A155" i="35" s="1"/>
  <c r="A156" i="35" s="1"/>
  <c r="A157" i="35" s="1"/>
  <c r="A158" i="35" s="1"/>
  <c r="A159" i="35" s="1"/>
  <c r="A160" i="35" s="1"/>
  <c r="A161" i="35" s="1"/>
  <c r="A162" i="35" s="1"/>
  <c r="A163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77" i="35" s="1"/>
  <c r="A178" i="35" s="1"/>
  <c r="A179" i="35" s="1"/>
  <c r="A180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A197" i="35" s="1"/>
  <c r="A198" i="35" s="1"/>
  <c r="A199" i="35" s="1"/>
  <c r="A200" i="35" s="1"/>
  <c r="A201" i="35" s="1"/>
  <c r="A202" i="35" s="1"/>
  <c r="A203" i="35" s="1"/>
  <c r="A204" i="35" s="1"/>
  <c r="A205" i="35" s="1"/>
  <c r="A206" i="35" s="1"/>
  <c r="A207" i="35" s="1"/>
  <c r="J8" i="35"/>
  <c r="I8" i="35"/>
  <c r="C8" i="35"/>
  <c r="Q7" i="35"/>
  <c r="P7" i="35"/>
  <c r="O7" i="35"/>
  <c r="N7" i="35"/>
  <c r="M7" i="35"/>
  <c r="L7" i="35"/>
  <c r="K7" i="35"/>
  <c r="E7" i="35"/>
  <c r="Q5" i="35"/>
  <c r="P5" i="35"/>
  <c r="O5" i="35"/>
  <c r="N5" i="35"/>
  <c r="M5" i="35"/>
  <c r="L5" i="35"/>
  <c r="K5" i="35"/>
  <c r="Q2" i="35"/>
  <c r="M2" i="35"/>
  <c r="Q1" i="35"/>
  <c r="P1" i="35"/>
  <c r="P2" i="35" s="1"/>
  <c r="O1" i="35"/>
  <c r="O2" i="35" s="1"/>
  <c r="N1" i="35"/>
  <c r="N2" i="35" s="1"/>
  <c r="M1" i="35"/>
  <c r="H1" i="35"/>
  <c r="H2" i="35" s="1"/>
  <c r="G1" i="35"/>
  <c r="G2" i="35" s="1"/>
  <c r="I207" i="34"/>
  <c r="J207" i="34" s="1"/>
  <c r="C207" i="34"/>
  <c r="I206" i="34"/>
  <c r="J206" i="34" s="1"/>
  <c r="C206" i="34"/>
  <c r="I205" i="34"/>
  <c r="J205" i="34" s="1"/>
  <c r="C205" i="34"/>
  <c r="I204" i="34"/>
  <c r="J204" i="34" s="1"/>
  <c r="C204" i="34"/>
  <c r="I203" i="34"/>
  <c r="J203" i="34" s="1"/>
  <c r="C203" i="34"/>
  <c r="I202" i="34"/>
  <c r="J202" i="34" s="1"/>
  <c r="C202" i="34"/>
  <c r="I201" i="34"/>
  <c r="J201" i="34" s="1"/>
  <c r="C201" i="34"/>
  <c r="I200" i="34"/>
  <c r="J200" i="34" s="1"/>
  <c r="C200" i="34"/>
  <c r="I199" i="34"/>
  <c r="J199" i="34" s="1"/>
  <c r="C199" i="34"/>
  <c r="I198" i="34"/>
  <c r="J198" i="34" s="1"/>
  <c r="C198" i="34"/>
  <c r="I197" i="34"/>
  <c r="J197" i="34" s="1"/>
  <c r="C197" i="34"/>
  <c r="I196" i="34"/>
  <c r="J196" i="34" s="1"/>
  <c r="C196" i="34"/>
  <c r="I195" i="34"/>
  <c r="J195" i="34" s="1"/>
  <c r="C195" i="34"/>
  <c r="I194" i="34"/>
  <c r="J194" i="34" s="1"/>
  <c r="C194" i="34"/>
  <c r="I193" i="34"/>
  <c r="J193" i="34" s="1"/>
  <c r="C193" i="34"/>
  <c r="I192" i="34"/>
  <c r="J192" i="34" s="1"/>
  <c r="C192" i="34"/>
  <c r="I191" i="34"/>
  <c r="J191" i="34" s="1"/>
  <c r="C191" i="34"/>
  <c r="I190" i="34"/>
  <c r="J190" i="34" s="1"/>
  <c r="C190" i="34"/>
  <c r="I189" i="34"/>
  <c r="J189" i="34" s="1"/>
  <c r="C189" i="34"/>
  <c r="I188" i="34"/>
  <c r="J188" i="34" s="1"/>
  <c r="C188" i="34"/>
  <c r="I187" i="34"/>
  <c r="J187" i="34" s="1"/>
  <c r="C187" i="34"/>
  <c r="I186" i="34"/>
  <c r="J186" i="34" s="1"/>
  <c r="C186" i="34"/>
  <c r="I185" i="34"/>
  <c r="J185" i="34" s="1"/>
  <c r="C185" i="34"/>
  <c r="I184" i="34"/>
  <c r="J184" i="34" s="1"/>
  <c r="C184" i="34"/>
  <c r="I183" i="34"/>
  <c r="J183" i="34" s="1"/>
  <c r="C183" i="34"/>
  <c r="I182" i="34"/>
  <c r="J182" i="34" s="1"/>
  <c r="C182" i="34"/>
  <c r="I181" i="34"/>
  <c r="J181" i="34" s="1"/>
  <c r="C181" i="34"/>
  <c r="I180" i="34"/>
  <c r="J180" i="34" s="1"/>
  <c r="C180" i="34"/>
  <c r="I179" i="34"/>
  <c r="J179" i="34" s="1"/>
  <c r="C179" i="34"/>
  <c r="I178" i="34"/>
  <c r="J178" i="34" s="1"/>
  <c r="C178" i="34"/>
  <c r="J177" i="34"/>
  <c r="I177" i="34"/>
  <c r="C177" i="34"/>
  <c r="I176" i="34"/>
  <c r="J176" i="34" s="1"/>
  <c r="C176" i="34"/>
  <c r="I175" i="34"/>
  <c r="J175" i="34" s="1"/>
  <c r="C175" i="34"/>
  <c r="I174" i="34"/>
  <c r="J174" i="34" s="1"/>
  <c r="C174" i="34"/>
  <c r="I173" i="34"/>
  <c r="J173" i="34" s="1"/>
  <c r="C173" i="34"/>
  <c r="I172" i="34"/>
  <c r="J172" i="34" s="1"/>
  <c r="C172" i="34"/>
  <c r="I171" i="34"/>
  <c r="J171" i="34" s="1"/>
  <c r="C171" i="34"/>
  <c r="I170" i="34"/>
  <c r="J170" i="34" s="1"/>
  <c r="C170" i="34"/>
  <c r="I169" i="34"/>
  <c r="J169" i="34" s="1"/>
  <c r="C169" i="34"/>
  <c r="I168" i="34"/>
  <c r="J168" i="34" s="1"/>
  <c r="C168" i="34"/>
  <c r="I167" i="34"/>
  <c r="J167" i="34" s="1"/>
  <c r="C167" i="34"/>
  <c r="I166" i="34"/>
  <c r="J166" i="34" s="1"/>
  <c r="C166" i="34"/>
  <c r="I165" i="34"/>
  <c r="J165" i="34" s="1"/>
  <c r="C165" i="34"/>
  <c r="I164" i="34"/>
  <c r="J164" i="34" s="1"/>
  <c r="C164" i="34"/>
  <c r="I163" i="34"/>
  <c r="J163" i="34" s="1"/>
  <c r="C163" i="34"/>
  <c r="I162" i="34"/>
  <c r="J162" i="34" s="1"/>
  <c r="C162" i="34"/>
  <c r="I161" i="34"/>
  <c r="J161" i="34" s="1"/>
  <c r="C161" i="34"/>
  <c r="J160" i="34"/>
  <c r="I160" i="34"/>
  <c r="C160" i="34"/>
  <c r="I159" i="34"/>
  <c r="J159" i="34" s="1"/>
  <c r="C159" i="34"/>
  <c r="I158" i="34"/>
  <c r="J158" i="34" s="1"/>
  <c r="C158" i="34"/>
  <c r="I157" i="34"/>
  <c r="J157" i="34" s="1"/>
  <c r="C157" i="34"/>
  <c r="I156" i="34"/>
  <c r="J156" i="34" s="1"/>
  <c r="C156" i="34"/>
  <c r="I155" i="34"/>
  <c r="J155" i="34" s="1"/>
  <c r="C155" i="34"/>
  <c r="I154" i="34"/>
  <c r="J154" i="34" s="1"/>
  <c r="C154" i="34"/>
  <c r="I153" i="34"/>
  <c r="J153" i="34" s="1"/>
  <c r="C153" i="34"/>
  <c r="I152" i="34"/>
  <c r="J152" i="34" s="1"/>
  <c r="C152" i="34"/>
  <c r="I151" i="34"/>
  <c r="J151" i="34" s="1"/>
  <c r="C151" i="34"/>
  <c r="I150" i="34"/>
  <c r="J150" i="34" s="1"/>
  <c r="C150" i="34"/>
  <c r="I149" i="34"/>
  <c r="J149" i="34" s="1"/>
  <c r="C149" i="34"/>
  <c r="I148" i="34"/>
  <c r="J148" i="34" s="1"/>
  <c r="C148" i="34"/>
  <c r="I147" i="34"/>
  <c r="J147" i="34" s="1"/>
  <c r="C147" i="34"/>
  <c r="I146" i="34"/>
  <c r="J146" i="34" s="1"/>
  <c r="C146" i="34"/>
  <c r="I145" i="34"/>
  <c r="J145" i="34" s="1"/>
  <c r="C145" i="34"/>
  <c r="I144" i="34"/>
  <c r="J144" i="34" s="1"/>
  <c r="C144" i="34"/>
  <c r="I143" i="34"/>
  <c r="J143" i="34" s="1"/>
  <c r="C143" i="34"/>
  <c r="I142" i="34"/>
  <c r="J142" i="34" s="1"/>
  <c r="C142" i="34"/>
  <c r="I141" i="34"/>
  <c r="J141" i="34" s="1"/>
  <c r="C141" i="34"/>
  <c r="I140" i="34"/>
  <c r="J140" i="34" s="1"/>
  <c r="C140" i="34"/>
  <c r="I139" i="34"/>
  <c r="J139" i="34" s="1"/>
  <c r="C139" i="34"/>
  <c r="J138" i="34"/>
  <c r="I138" i="34"/>
  <c r="C138" i="34"/>
  <c r="I137" i="34"/>
  <c r="J137" i="34" s="1"/>
  <c r="C137" i="34"/>
  <c r="J136" i="34"/>
  <c r="I136" i="34"/>
  <c r="C136" i="34"/>
  <c r="I135" i="34"/>
  <c r="J135" i="34" s="1"/>
  <c r="C135" i="34"/>
  <c r="I134" i="34"/>
  <c r="J134" i="34" s="1"/>
  <c r="C134" i="34"/>
  <c r="I133" i="34"/>
  <c r="J133" i="34" s="1"/>
  <c r="C133" i="34"/>
  <c r="I132" i="34"/>
  <c r="J132" i="34" s="1"/>
  <c r="C132" i="34"/>
  <c r="I131" i="34"/>
  <c r="J131" i="34" s="1"/>
  <c r="C131" i="34"/>
  <c r="I130" i="34"/>
  <c r="J130" i="34" s="1"/>
  <c r="C130" i="34"/>
  <c r="J129" i="34"/>
  <c r="I129" i="34"/>
  <c r="C129" i="34"/>
  <c r="J128" i="34"/>
  <c r="I128" i="34"/>
  <c r="C128" i="34"/>
  <c r="I127" i="34"/>
  <c r="J127" i="34" s="1"/>
  <c r="C127" i="34"/>
  <c r="I126" i="34"/>
  <c r="J126" i="34" s="1"/>
  <c r="C126" i="34"/>
  <c r="I125" i="34"/>
  <c r="J125" i="34" s="1"/>
  <c r="C125" i="34"/>
  <c r="I124" i="34"/>
  <c r="J124" i="34" s="1"/>
  <c r="C124" i="34"/>
  <c r="I123" i="34"/>
  <c r="J123" i="34" s="1"/>
  <c r="C123" i="34"/>
  <c r="I122" i="34"/>
  <c r="J122" i="34" s="1"/>
  <c r="C122" i="34"/>
  <c r="I121" i="34"/>
  <c r="J121" i="34" s="1"/>
  <c r="C121" i="34"/>
  <c r="J120" i="34"/>
  <c r="I120" i="34"/>
  <c r="C120" i="34"/>
  <c r="I119" i="34"/>
  <c r="J119" i="34" s="1"/>
  <c r="C119" i="34"/>
  <c r="I118" i="34"/>
  <c r="J118" i="34" s="1"/>
  <c r="C118" i="34"/>
  <c r="J117" i="34"/>
  <c r="I117" i="34"/>
  <c r="C117" i="34"/>
  <c r="I116" i="34"/>
  <c r="J116" i="34" s="1"/>
  <c r="C116" i="34"/>
  <c r="I115" i="34"/>
  <c r="J115" i="34" s="1"/>
  <c r="C115" i="34"/>
  <c r="I114" i="34"/>
  <c r="J114" i="34" s="1"/>
  <c r="C114" i="34"/>
  <c r="I113" i="34"/>
  <c r="J113" i="34" s="1"/>
  <c r="C113" i="34"/>
  <c r="I112" i="34"/>
  <c r="J112" i="34" s="1"/>
  <c r="C112" i="34"/>
  <c r="I111" i="34"/>
  <c r="J111" i="34" s="1"/>
  <c r="C111" i="34"/>
  <c r="I110" i="34"/>
  <c r="J110" i="34" s="1"/>
  <c r="C110" i="34"/>
  <c r="I109" i="34"/>
  <c r="J109" i="34" s="1"/>
  <c r="C109" i="34"/>
  <c r="I108" i="34"/>
  <c r="J108" i="34" s="1"/>
  <c r="C108" i="34"/>
  <c r="I107" i="34"/>
  <c r="J107" i="34" s="1"/>
  <c r="C107" i="34"/>
  <c r="I106" i="34"/>
  <c r="J106" i="34" s="1"/>
  <c r="C106" i="34"/>
  <c r="I105" i="34"/>
  <c r="J105" i="34" s="1"/>
  <c r="C105" i="34"/>
  <c r="I104" i="34"/>
  <c r="J104" i="34" s="1"/>
  <c r="C104" i="34"/>
  <c r="J103" i="34"/>
  <c r="I103" i="34"/>
  <c r="C103" i="34"/>
  <c r="I102" i="34"/>
  <c r="J102" i="34" s="1"/>
  <c r="C102" i="34"/>
  <c r="J101" i="34"/>
  <c r="I101" i="34"/>
  <c r="C101" i="34"/>
  <c r="I100" i="34"/>
  <c r="J100" i="34" s="1"/>
  <c r="C100" i="34"/>
  <c r="I99" i="34"/>
  <c r="J99" i="34" s="1"/>
  <c r="C99" i="34"/>
  <c r="I98" i="34"/>
  <c r="J98" i="34" s="1"/>
  <c r="C98" i="34"/>
  <c r="J97" i="34"/>
  <c r="I97" i="34"/>
  <c r="C97" i="34"/>
  <c r="I96" i="34"/>
  <c r="J96" i="34" s="1"/>
  <c r="C96" i="34"/>
  <c r="I95" i="34"/>
  <c r="J95" i="34" s="1"/>
  <c r="C95" i="34"/>
  <c r="I94" i="34"/>
  <c r="J94" i="34" s="1"/>
  <c r="C94" i="34"/>
  <c r="I93" i="34"/>
  <c r="J93" i="34" s="1"/>
  <c r="C93" i="34"/>
  <c r="I92" i="34"/>
  <c r="J92" i="34" s="1"/>
  <c r="C92" i="34"/>
  <c r="I91" i="34"/>
  <c r="J91" i="34" s="1"/>
  <c r="C91" i="34"/>
  <c r="I90" i="34"/>
  <c r="J90" i="34" s="1"/>
  <c r="C90" i="34"/>
  <c r="I89" i="34"/>
  <c r="J89" i="34" s="1"/>
  <c r="C89" i="34"/>
  <c r="I88" i="34"/>
  <c r="J88" i="34" s="1"/>
  <c r="C88" i="34"/>
  <c r="I87" i="34"/>
  <c r="J87" i="34" s="1"/>
  <c r="C87" i="34"/>
  <c r="I86" i="34"/>
  <c r="J86" i="34" s="1"/>
  <c r="C86" i="34"/>
  <c r="I85" i="34"/>
  <c r="J85" i="34" s="1"/>
  <c r="C85" i="34"/>
  <c r="I84" i="34"/>
  <c r="J84" i="34" s="1"/>
  <c r="C84" i="34"/>
  <c r="I83" i="34"/>
  <c r="J83" i="34" s="1"/>
  <c r="C83" i="34"/>
  <c r="I82" i="34"/>
  <c r="J82" i="34" s="1"/>
  <c r="C82" i="34"/>
  <c r="I81" i="34"/>
  <c r="J81" i="34" s="1"/>
  <c r="C81" i="34"/>
  <c r="I80" i="34"/>
  <c r="J80" i="34" s="1"/>
  <c r="C80" i="34"/>
  <c r="I79" i="34"/>
  <c r="J79" i="34" s="1"/>
  <c r="C79" i="34"/>
  <c r="I78" i="34"/>
  <c r="J78" i="34" s="1"/>
  <c r="C78" i="34"/>
  <c r="I77" i="34"/>
  <c r="J77" i="34" s="1"/>
  <c r="C77" i="34"/>
  <c r="I76" i="34"/>
  <c r="J76" i="34" s="1"/>
  <c r="C76" i="34"/>
  <c r="I75" i="34"/>
  <c r="J75" i="34" s="1"/>
  <c r="C75" i="34"/>
  <c r="I74" i="34"/>
  <c r="J74" i="34" s="1"/>
  <c r="C74" i="34"/>
  <c r="I73" i="34"/>
  <c r="J73" i="34" s="1"/>
  <c r="C73" i="34"/>
  <c r="I72" i="34"/>
  <c r="J72" i="34" s="1"/>
  <c r="C72" i="34"/>
  <c r="I71" i="34"/>
  <c r="J71" i="34" s="1"/>
  <c r="C71" i="34"/>
  <c r="I70" i="34"/>
  <c r="J70" i="34" s="1"/>
  <c r="C70" i="34"/>
  <c r="I69" i="34"/>
  <c r="J69" i="34" s="1"/>
  <c r="C69" i="34"/>
  <c r="I68" i="34"/>
  <c r="J68" i="34" s="1"/>
  <c r="C68" i="34"/>
  <c r="I67" i="34"/>
  <c r="J67" i="34" s="1"/>
  <c r="C67" i="34"/>
  <c r="I66" i="34"/>
  <c r="J66" i="34" s="1"/>
  <c r="C66" i="34"/>
  <c r="I65" i="34"/>
  <c r="J65" i="34" s="1"/>
  <c r="C65" i="34"/>
  <c r="I64" i="34"/>
  <c r="J64" i="34" s="1"/>
  <c r="C64" i="34"/>
  <c r="I63" i="34"/>
  <c r="J63" i="34" s="1"/>
  <c r="C63" i="34"/>
  <c r="I62" i="34"/>
  <c r="J62" i="34" s="1"/>
  <c r="C62" i="34"/>
  <c r="I61" i="34"/>
  <c r="J61" i="34" s="1"/>
  <c r="C61" i="34"/>
  <c r="I60" i="34"/>
  <c r="J60" i="34" s="1"/>
  <c r="C60" i="34"/>
  <c r="I59" i="34"/>
  <c r="J59" i="34" s="1"/>
  <c r="C59" i="34"/>
  <c r="I58" i="34"/>
  <c r="J58" i="34" s="1"/>
  <c r="C58" i="34"/>
  <c r="I57" i="34"/>
  <c r="J57" i="34" s="1"/>
  <c r="C57" i="34"/>
  <c r="I56" i="34"/>
  <c r="J56" i="34" s="1"/>
  <c r="C56" i="34"/>
  <c r="I55" i="34"/>
  <c r="J55" i="34" s="1"/>
  <c r="C55" i="34"/>
  <c r="I54" i="34"/>
  <c r="J54" i="34" s="1"/>
  <c r="C54" i="34"/>
  <c r="I53" i="34"/>
  <c r="J53" i="34" s="1"/>
  <c r="C53" i="34"/>
  <c r="I52" i="34"/>
  <c r="J52" i="34" s="1"/>
  <c r="C52" i="34"/>
  <c r="I51" i="34"/>
  <c r="J51" i="34" s="1"/>
  <c r="C51" i="34"/>
  <c r="I50" i="34"/>
  <c r="J50" i="34" s="1"/>
  <c r="C50" i="34"/>
  <c r="I49" i="34"/>
  <c r="J49" i="34" s="1"/>
  <c r="C49" i="34"/>
  <c r="I48" i="34"/>
  <c r="J48" i="34" s="1"/>
  <c r="C48" i="34"/>
  <c r="I47" i="34"/>
  <c r="J47" i="34" s="1"/>
  <c r="C47" i="34"/>
  <c r="I46" i="34"/>
  <c r="J46" i="34" s="1"/>
  <c r="C46" i="34"/>
  <c r="I45" i="34"/>
  <c r="J45" i="34" s="1"/>
  <c r="C45" i="34"/>
  <c r="I44" i="34"/>
  <c r="J44" i="34" s="1"/>
  <c r="C44" i="34"/>
  <c r="I43" i="34"/>
  <c r="J43" i="34" s="1"/>
  <c r="C43" i="34"/>
  <c r="I42" i="34"/>
  <c r="J42" i="34" s="1"/>
  <c r="C42" i="34"/>
  <c r="I41" i="34"/>
  <c r="J41" i="34" s="1"/>
  <c r="C41" i="34"/>
  <c r="I40" i="34"/>
  <c r="J40" i="34" s="1"/>
  <c r="C40" i="34"/>
  <c r="I39" i="34"/>
  <c r="J39" i="34" s="1"/>
  <c r="C39" i="34"/>
  <c r="I38" i="34"/>
  <c r="J38" i="34" s="1"/>
  <c r="C38" i="34"/>
  <c r="I37" i="34"/>
  <c r="J37" i="34" s="1"/>
  <c r="C37" i="34"/>
  <c r="I36" i="34"/>
  <c r="J36" i="34" s="1"/>
  <c r="C36" i="34"/>
  <c r="I35" i="34"/>
  <c r="J35" i="34" s="1"/>
  <c r="C35" i="34"/>
  <c r="I34" i="34"/>
  <c r="J34" i="34" s="1"/>
  <c r="C34" i="34"/>
  <c r="I33" i="34"/>
  <c r="J33" i="34" s="1"/>
  <c r="C33" i="34"/>
  <c r="I32" i="34"/>
  <c r="J32" i="34" s="1"/>
  <c r="C32" i="34"/>
  <c r="I31" i="34"/>
  <c r="J31" i="34" s="1"/>
  <c r="C31" i="34"/>
  <c r="I30" i="34"/>
  <c r="J30" i="34" s="1"/>
  <c r="C30" i="34"/>
  <c r="I29" i="34"/>
  <c r="J29" i="34" s="1"/>
  <c r="C29" i="34"/>
  <c r="I28" i="34"/>
  <c r="J28" i="34" s="1"/>
  <c r="C28" i="34"/>
  <c r="I27" i="34"/>
  <c r="J27" i="34" s="1"/>
  <c r="C27" i="34"/>
  <c r="I26" i="34"/>
  <c r="J26" i="34" s="1"/>
  <c r="C26" i="34"/>
  <c r="I25" i="34"/>
  <c r="J25" i="34" s="1"/>
  <c r="C25" i="34"/>
  <c r="I24" i="34"/>
  <c r="J24" i="34" s="1"/>
  <c r="C24" i="34"/>
  <c r="I23" i="34"/>
  <c r="J23" i="34" s="1"/>
  <c r="C23" i="34"/>
  <c r="I22" i="34"/>
  <c r="J22" i="34" s="1"/>
  <c r="C22" i="34"/>
  <c r="J21" i="34"/>
  <c r="I21" i="34"/>
  <c r="C21" i="34"/>
  <c r="I20" i="34"/>
  <c r="J20" i="34" s="1"/>
  <c r="C20" i="34"/>
  <c r="I19" i="34"/>
  <c r="J19" i="34" s="1"/>
  <c r="C19" i="34"/>
  <c r="I18" i="34"/>
  <c r="J18" i="34" s="1"/>
  <c r="C18" i="34"/>
  <c r="I17" i="34"/>
  <c r="J17" i="34" s="1"/>
  <c r="C17" i="34"/>
  <c r="I16" i="34"/>
  <c r="J16" i="34" s="1"/>
  <c r="C16" i="34"/>
  <c r="I15" i="34"/>
  <c r="J15" i="34" s="1"/>
  <c r="C15" i="34"/>
  <c r="I14" i="34"/>
  <c r="J14" i="34" s="1"/>
  <c r="C14" i="34"/>
  <c r="I13" i="34"/>
  <c r="J13" i="34" s="1"/>
  <c r="C13" i="34"/>
  <c r="I12" i="34"/>
  <c r="J12" i="34" s="1"/>
  <c r="C12" i="34"/>
  <c r="I11" i="34"/>
  <c r="J11" i="34" s="1"/>
  <c r="C11" i="34"/>
  <c r="I10" i="34"/>
  <c r="J10" i="34" s="1"/>
  <c r="C10" i="34"/>
  <c r="I9" i="34"/>
  <c r="J9" i="34" s="1"/>
  <c r="C9" i="34"/>
  <c r="A9" i="34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A60" i="34" s="1"/>
  <c r="A61" i="34" s="1"/>
  <c r="A62" i="34" s="1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A81" i="34" s="1"/>
  <c r="A82" i="34" s="1"/>
  <c r="A83" i="34" s="1"/>
  <c r="A84" i="34" s="1"/>
  <c r="A85" i="34" s="1"/>
  <c r="A86" i="34" s="1"/>
  <c r="A87" i="34" s="1"/>
  <c r="A88" i="34" s="1"/>
  <c r="A89" i="34" s="1"/>
  <c r="A90" i="34" s="1"/>
  <c r="A91" i="34" s="1"/>
  <c r="A92" i="34" s="1"/>
  <c r="A93" i="34" s="1"/>
  <c r="A94" i="34" s="1"/>
  <c r="A95" i="34" s="1"/>
  <c r="A96" i="34" s="1"/>
  <c r="A97" i="34" s="1"/>
  <c r="A98" i="34" s="1"/>
  <c r="A99" i="34" s="1"/>
  <c r="A100" i="34" s="1"/>
  <c r="A101" i="34" s="1"/>
  <c r="A102" i="34" s="1"/>
  <c r="A103" i="34" s="1"/>
  <c r="A104" i="34" s="1"/>
  <c r="A105" i="34" s="1"/>
  <c r="A106" i="34" s="1"/>
  <c r="A107" i="34" s="1"/>
  <c r="A108" i="34" s="1"/>
  <c r="A109" i="34" s="1"/>
  <c r="A110" i="34" s="1"/>
  <c r="A111" i="34" s="1"/>
  <c r="A112" i="34" s="1"/>
  <c r="A113" i="34" s="1"/>
  <c r="A114" i="34" s="1"/>
  <c r="A115" i="34" s="1"/>
  <c r="A116" i="34" s="1"/>
  <c r="A117" i="34" s="1"/>
  <c r="A118" i="34" s="1"/>
  <c r="A119" i="34" s="1"/>
  <c r="A120" i="34" s="1"/>
  <c r="A121" i="34" s="1"/>
  <c r="A122" i="34" s="1"/>
  <c r="A123" i="34" s="1"/>
  <c r="A124" i="34" s="1"/>
  <c r="A125" i="34" s="1"/>
  <c r="A126" i="34" s="1"/>
  <c r="A127" i="34" s="1"/>
  <c r="A128" i="34" s="1"/>
  <c r="A129" i="34" s="1"/>
  <c r="A130" i="34" s="1"/>
  <c r="A131" i="34" s="1"/>
  <c r="A132" i="34" s="1"/>
  <c r="A133" i="34" s="1"/>
  <c r="A134" i="34" s="1"/>
  <c r="A135" i="34" s="1"/>
  <c r="A136" i="34" s="1"/>
  <c r="A137" i="34" s="1"/>
  <c r="A138" i="34" s="1"/>
  <c r="A139" i="34" s="1"/>
  <c r="A140" i="34" s="1"/>
  <c r="A141" i="34" s="1"/>
  <c r="A142" i="34" s="1"/>
  <c r="A143" i="34" s="1"/>
  <c r="A144" i="34" s="1"/>
  <c r="A145" i="34" s="1"/>
  <c r="A146" i="34" s="1"/>
  <c r="A147" i="34" s="1"/>
  <c r="A148" i="34" s="1"/>
  <c r="A149" i="34" s="1"/>
  <c r="A150" i="34" s="1"/>
  <c r="A151" i="34" s="1"/>
  <c r="A152" i="34" s="1"/>
  <c r="A153" i="34" s="1"/>
  <c r="A154" i="34" s="1"/>
  <c r="A155" i="34" s="1"/>
  <c r="A156" i="34" s="1"/>
  <c r="A157" i="34" s="1"/>
  <c r="A158" i="34" s="1"/>
  <c r="A159" i="34" s="1"/>
  <c r="A160" i="34" s="1"/>
  <c r="A161" i="34" s="1"/>
  <c r="A162" i="34" s="1"/>
  <c r="A163" i="34" s="1"/>
  <c r="A164" i="34" s="1"/>
  <c r="A165" i="34" s="1"/>
  <c r="A166" i="34" s="1"/>
  <c r="A167" i="34" s="1"/>
  <c r="A168" i="34" s="1"/>
  <c r="A169" i="34" s="1"/>
  <c r="A170" i="34" s="1"/>
  <c r="A171" i="34" s="1"/>
  <c r="A172" i="34" s="1"/>
  <c r="A173" i="34" s="1"/>
  <c r="A174" i="34" s="1"/>
  <c r="A175" i="34" s="1"/>
  <c r="A176" i="34" s="1"/>
  <c r="A177" i="34" s="1"/>
  <c r="A178" i="34" s="1"/>
  <c r="A179" i="34" s="1"/>
  <c r="A180" i="34" s="1"/>
  <c r="A181" i="34" s="1"/>
  <c r="A182" i="34" s="1"/>
  <c r="A183" i="34" s="1"/>
  <c r="A184" i="34" s="1"/>
  <c r="A185" i="34" s="1"/>
  <c r="A186" i="34" s="1"/>
  <c r="A187" i="34" s="1"/>
  <c r="A188" i="34" s="1"/>
  <c r="A189" i="34" s="1"/>
  <c r="A190" i="34" s="1"/>
  <c r="A191" i="34" s="1"/>
  <c r="A192" i="34" s="1"/>
  <c r="A193" i="34" s="1"/>
  <c r="A194" i="34" s="1"/>
  <c r="A195" i="34" s="1"/>
  <c r="A196" i="34" s="1"/>
  <c r="A197" i="34" s="1"/>
  <c r="A198" i="34" s="1"/>
  <c r="A199" i="34" s="1"/>
  <c r="A200" i="34" s="1"/>
  <c r="A201" i="34" s="1"/>
  <c r="A202" i="34" s="1"/>
  <c r="A203" i="34" s="1"/>
  <c r="A204" i="34" s="1"/>
  <c r="A205" i="34" s="1"/>
  <c r="A206" i="34" s="1"/>
  <c r="A207" i="34" s="1"/>
  <c r="I8" i="34"/>
  <c r="J8" i="34" s="1"/>
  <c r="C8" i="34"/>
  <c r="Q7" i="34"/>
  <c r="P7" i="34"/>
  <c r="O7" i="34"/>
  <c r="N7" i="34"/>
  <c r="M7" i="34"/>
  <c r="L7" i="34"/>
  <c r="K7" i="34"/>
  <c r="E7" i="34"/>
  <c r="Q5" i="34"/>
  <c r="P5" i="34"/>
  <c r="O5" i="34"/>
  <c r="N5" i="34"/>
  <c r="M5" i="34"/>
  <c r="L5" i="34"/>
  <c r="K5" i="34"/>
  <c r="O2" i="34"/>
  <c r="Q1" i="34"/>
  <c r="Q2" i="34" s="1"/>
  <c r="P1" i="34"/>
  <c r="P2" i="34" s="1"/>
  <c r="O1" i="34"/>
  <c r="N1" i="34"/>
  <c r="N2" i="34" s="1"/>
  <c r="M1" i="34"/>
  <c r="M2" i="34" s="1"/>
  <c r="H1" i="34"/>
  <c r="H2" i="34" s="1"/>
  <c r="G1" i="34"/>
  <c r="G2" i="34" s="1"/>
  <c r="Q5" i="33"/>
  <c r="P5" i="33"/>
  <c r="O5" i="33"/>
  <c r="N5" i="33"/>
  <c r="M5" i="33"/>
  <c r="L5" i="33"/>
  <c r="Q7" i="33"/>
  <c r="P7" i="33"/>
  <c r="O7" i="33"/>
  <c r="N7" i="33"/>
  <c r="M7" i="33"/>
  <c r="L7" i="33"/>
  <c r="K7" i="33"/>
  <c r="K5" i="33"/>
  <c r="I207" i="33"/>
  <c r="J207" i="33" s="1"/>
  <c r="I206" i="33"/>
  <c r="J206" i="33" s="1"/>
  <c r="I205" i="33"/>
  <c r="J205" i="33" s="1"/>
  <c r="I204" i="33"/>
  <c r="J204" i="33" s="1"/>
  <c r="I203" i="33"/>
  <c r="J203" i="33" s="1"/>
  <c r="I202" i="33"/>
  <c r="J202" i="33" s="1"/>
  <c r="I201" i="33"/>
  <c r="J201" i="33" s="1"/>
  <c r="I200" i="33"/>
  <c r="J200" i="33" s="1"/>
  <c r="I199" i="33"/>
  <c r="J199" i="33" s="1"/>
  <c r="I198" i="33"/>
  <c r="J198" i="33" s="1"/>
  <c r="I197" i="33"/>
  <c r="J197" i="33" s="1"/>
  <c r="I196" i="33"/>
  <c r="J196" i="33" s="1"/>
  <c r="I195" i="33"/>
  <c r="J195" i="33" s="1"/>
  <c r="I194" i="33"/>
  <c r="J194" i="33" s="1"/>
  <c r="I193" i="33"/>
  <c r="J193" i="33" s="1"/>
  <c r="I192" i="33"/>
  <c r="J192" i="33" s="1"/>
  <c r="I191" i="33"/>
  <c r="J191" i="33" s="1"/>
  <c r="I190" i="33"/>
  <c r="J190" i="33" s="1"/>
  <c r="I189" i="33"/>
  <c r="J189" i="33" s="1"/>
  <c r="I188" i="33"/>
  <c r="J188" i="33" s="1"/>
  <c r="I187" i="33"/>
  <c r="J187" i="33" s="1"/>
  <c r="I186" i="33"/>
  <c r="J186" i="33" s="1"/>
  <c r="I185" i="33"/>
  <c r="J185" i="33" s="1"/>
  <c r="I184" i="33"/>
  <c r="J184" i="33" s="1"/>
  <c r="I183" i="33"/>
  <c r="J183" i="33" s="1"/>
  <c r="I182" i="33"/>
  <c r="J182" i="33" s="1"/>
  <c r="I181" i="33"/>
  <c r="J181" i="33" s="1"/>
  <c r="I180" i="33"/>
  <c r="J180" i="33" s="1"/>
  <c r="I179" i="33"/>
  <c r="J179" i="33" s="1"/>
  <c r="I178" i="33"/>
  <c r="J178" i="33" s="1"/>
  <c r="I177" i="33"/>
  <c r="J177" i="33" s="1"/>
  <c r="I176" i="33"/>
  <c r="J176" i="33" s="1"/>
  <c r="I175" i="33"/>
  <c r="J175" i="33" s="1"/>
  <c r="I174" i="33"/>
  <c r="J174" i="33" s="1"/>
  <c r="I173" i="33"/>
  <c r="J173" i="33" s="1"/>
  <c r="I172" i="33"/>
  <c r="J172" i="33" s="1"/>
  <c r="I171" i="33"/>
  <c r="J171" i="33" s="1"/>
  <c r="I170" i="33"/>
  <c r="J170" i="33" s="1"/>
  <c r="I169" i="33"/>
  <c r="J169" i="33" s="1"/>
  <c r="I168" i="33"/>
  <c r="J168" i="33" s="1"/>
  <c r="I167" i="33"/>
  <c r="J167" i="33" s="1"/>
  <c r="I166" i="33"/>
  <c r="J166" i="33" s="1"/>
  <c r="I165" i="33"/>
  <c r="J165" i="33" s="1"/>
  <c r="I164" i="33"/>
  <c r="J164" i="33" s="1"/>
  <c r="I163" i="33"/>
  <c r="J163" i="33" s="1"/>
  <c r="I162" i="33"/>
  <c r="J162" i="33" s="1"/>
  <c r="I161" i="33"/>
  <c r="J161" i="33" s="1"/>
  <c r="I160" i="33"/>
  <c r="J160" i="33" s="1"/>
  <c r="I159" i="33"/>
  <c r="J159" i="33" s="1"/>
  <c r="I158" i="33"/>
  <c r="J158" i="33" s="1"/>
  <c r="I157" i="33"/>
  <c r="J157" i="33" s="1"/>
  <c r="I156" i="33"/>
  <c r="J156" i="33" s="1"/>
  <c r="I155" i="33"/>
  <c r="J155" i="33" s="1"/>
  <c r="I154" i="33"/>
  <c r="J154" i="33" s="1"/>
  <c r="I153" i="33"/>
  <c r="J153" i="33" s="1"/>
  <c r="I152" i="33"/>
  <c r="J152" i="33" s="1"/>
  <c r="I151" i="33"/>
  <c r="J151" i="33" s="1"/>
  <c r="I150" i="33"/>
  <c r="J150" i="33" s="1"/>
  <c r="I149" i="33"/>
  <c r="J149" i="33" s="1"/>
  <c r="I148" i="33"/>
  <c r="J148" i="33" s="1"/>
  <c r="I147" i="33"/>
  <c r="J147" i="33" s="1"/>
  <c r="I146" i="33"/>
  <c r="J146" i="33" s="1"/>
  <c r="I145" i="33"/>
  <c r="J145" i="33" s="1"/>
  <c r="I144" i="33"/>
  <c r="J144" i="33" s="1"/>
  <c r="I143" i="33"/>
  <c r="J143" i="33" s="1"/>
  <c r="I142" i="33"/>
  <c r="J142" i="33" s="1"/>
  <c r="I141" i="33"/>
  <c r="J141" i="33" s="1"/>
  <c r="I140" i="33"/>
  <c r="J140" i="33" s="1"/>
  <c r="I139" i="33"/>
  <c r="J139" i="33" s="1"/>
  <c r="I138" i="33"/>
  <c r="J138" i="33" s="1"/>
  <c r="I137" i="33"/>
  <c r="J137" i="33" s="1"/>
  <c r="I136" i="33"/>
  <c r="J136" i="33" s="1"/>
  <c r="I135" i="33"/>
  <c r="J135" i="33" s="1"/>
  <c r="I134" i="33"/>
  <c r="J134" i="33" s="1"/>
  <c r="I133" i="33"/>
  <c r="J133" i="33" s="1"/>
  <c r="I132" i="33"/>
  <c r="J132" i="33" s="1"/>
  <c r="I131" i="33"/>
  <c r="J131" i="33" s="1"/>
  <c r="I130" i="33"/>
  <c r="J130" i="33" s="1"/>
  <c r="I129" i="33"/>
  <c r="J129" i="33" s="1"/>
  <c r="I128" i="33"/>
  <c r="J128" i="33" s="1"/>
  <c r="I127" i="33"/>
  <c r="J127" i="33" s="1"/>
  <c r="I126" i="33"/>
  <c r="J126" i="33" s="1"/>
  <c r="I125" i="33"/>
  <c r="J125" i="33" s="1"/>
  <c r="I124" i="33"/>
  <c r="J124" i="33" s="1"/>
  <c r="I123" i="33"/>
  <c r="J123" i="33" s="1"/>
  <c r="I122" i="33"/>
  <c r="J122" i="33" s="1"/>
  <c r="I121" i="33"/>
  <c r="J121" i="33" s="1"/>
  <c r="I120" i="33"/>
  <c r="J120" i="33" s="1"/>
  <c r="I119" i="33"/>
  <c r="J119" i="33" s="1"/>
  <c r="I118" i="33"/>
  <c r="J118" i="33" s="1"/>
  <c r="I117" i="33"/>
  <c r="J117" i="33" s="1"/>
  <c r="I116" i="33"/>
  <c r="J116" i="33" s="1"/>
  <c r="I115" i="33"/>
  <c r="J115" i="33" s="1"/>
  <c r="I114" i="33"/>
  <c r="J114" i="33" s="1"/>
  <c r="I113" i="33"/>
  <c r="J113" i="33" s="1"/>
  <c r="I112" i="33"/>
  <c r="J112" i="33" s="1"/>
  <c r="I111" i="33"/>
  <c r="J111" i="33" s="1"/>
  <c r="I110" i="33"/>
  <c r="J110" i="33" s="1"/>
  <c r="I109" i="33"/>
  <c r="J109" i="33" s="1"/>
  <c r="I108" i="33"/>
  <c r="J108" i="33" s="1"/>
  <c r="I107" i="33"/>
  <c r="J107" i="33" s="1"/>
  <c r="I106" i="33"/>
  <c r="J106" i="33" s="1"/>
  <c r="I105" i="33"/>
  <c r="J105" i="33" s="1"/>
  <c r="I104" i="33"/>
  <c r="J104" i="33" s="1"/>
  <c r="I103" i="33"/>
  <c r="J103" i="33" s="1"/>
  <c r="I102" i="33"/>
  <c r="J102" i="33" s="1"/>
  <c r="I101" i="33"/>
  <c r="J101" i="33" s="1"/>
  <c r="I100" i="33"/>
  <c r="J100" i="33" s="1"/>
  <c r="I99" i="33"/>
  <c r="J99" i="33" s="1"/>
  <c r="I98" i="33"/>
  <c r="J98" i="33" s="1"/>
  <c r="I97" i="33"/>
  <c r="J97" i="33" s="1"/>
  <c r="I96" i="33"/>
  <c r="J96" i="33" s="1"/>
  <c r="I95" i="33"/>
  <c r="J95" i="33" s="1"/>
  <c r="I94" i="33"/>
  <c r="J94" i="33" s="1"/>
  <c r="I93" i="33"/>
  <c r="J93" i="33" s="1"/>
  <c r="I92" i="33"/>
  <c r="J92" i="33" s="1"/>
  <c r="I91" i="33"/>
  <c r="J91" i="33" s="1"/>
  <c r="I90" i="33"/>
  <c r="J90" i="33" s="1"/>
  <c r="I89" i="33"/>
  <c r="J89" i="33" s="1"/>
  <c r="I88" i="33"/>
  <c r="J88" i="33" s="1"/>
  <c r="I87" i="33"/>
  <c r="J87" i="33" s="1"/>
  <c r="I86" i="33"/>
  <c r="J86" i="33" s="1"/>
  <c r="I85" i="33"/>
  <c r="J85" i="33" s="1"/>
  <c r="I84" i="33"/>
  <c r="J84" i="33" s="1"/>
  <c r="I83" i="33"/>
  <c r="J83" i="33" s="1"/>
  <c r="I82" i="33"/>
  <c r="J82" i="33" s="1"/>
  <c r="I81" i="33"/>
  <c r="J81" i="33" s="1"/>
  <c r="I80" i="33"/>
  <c r="J80" i="33" s="1"/>
  <c r="I79" i="33"/>
  <c r="J79" i="33" s="1"/>
  <c r="I78" i="33"/>
  <c r="J78" i="33" s="1"/>
  <c r="I77" i="33"/>
  <c r="J77" i="33" s="1"/>
  <c r="I76" i="33"/>
  <c r="J76" i="33" s="1"/>
  <c r="I75" i="33"/>
  <c r="J75" i="33" s="1"/>
  <c r="I74" i="33"/>
  <c r="J74" i="33" s="1"/>
  <c r="I73" i="33"/>
  <c r="J73" i="33" s="1"/>
  <c r="I72" i="33"/>
  <c r="J72" i="33" s="1"/>
  <c r="I71" i="33"/>
  <c r="J71" i="33" s="1"/>
  <c r="I70" i="33"/>
  <c r="J70" i="33" s="1"/>
  <c r="I69" i="33"/>
  <c r="J69" i="33" s="1"/>
  <c r="I68" i="33"/>
  <c r="J68" i="33" s="1"/>
  <c r="I67" i="33"/>
  <c r="J67" i="33" s="1"/>
  <c r="I66" i="33"/>
  <c r="J66" i="33" s="1"/>
  <c r="I65" i="33"/>
  <c r="J65" i="33" s="1"/>
  <c r="I64" i="33"/>
  <c r="J64" i="33" s="1"/>
  <c r="I63" i="33"/>
  <c r="J63" i="33" s="1"/>
  <c r="I62" i="33"/>
  <c r="J62" i="33" s="1"/>
  <c r="I61" i="33"/>
  <c r="J61" i="33" s="1"/>
  <c r="I60" i="33"/>
  <c r="J60" i="33" s="1"/>
  <c r="I59" i="33"/>
  <c r="J59" i="33" s="1"/>
  <c r="I58" i="33"/>
  <c r="J58" i="33" s="1"/>
  <c r="I57" i="33"/>
  <c r="J57" i="33" s="1"/>
  <c r="I56" i="33"/>
  <c r="J56" i="33" s="1"/>
  <c r="I55" i="33"/>
  <c r="J55" i="33" s="1"/>
  <c r="I54" i="33"/>
  <c r="J54" i="33" s="1"/>
  <c r="I53" i="33"/>
  <c r="J53" i="33" s="1"/>
  <c r="I52" i="33"/>
  <c r="J52" i="33" s="1"/>
  <c r="I51" i="33"/>
  <c r="J51" i="33" s="1"/>
  <c r="I50" i="33"/>
  <c r="J50" i="33" s="1"/>
  <c r="I49" i="33"/>
  <c r="J49" i="33" s="1"/>
  <c r="I48" i="33"/>
  <c r="J48" i="33" s="1"/>
  <c r="I47" i="33"/>
  <c r="J47" i="33" s="1"/>
  <c r="I46" i="33"/>
  <c r="J46" i="33" s="1"/>
  <c r="I45" i="33"/>
  <c r="J45" i="33" s="1"/>
  <c r="I44" i="33"/>
  <c r="J44" i="33" s="1"/>
  <c r="I43" i="33"/>
  <c r="J43" i="33" s="1"/>
  <c r="I42" i="33"/>
  <c r="J42" i="33" s="1"/>
  <c r="I41" i="33"/>
  <c r="J41" i="33" s="1"/>
  <c r="I40" i="33"/>
  <c r="J40" i="33" s="1"/>
  <c r="I39" i="33"/>
  <c r="J39" i="33" s="1"/>
  <c r="I38" i="33"/>
  <c r="J38" i="33" s="1"/>
  <c r="I37" i="33"/>
  <c r="J37" i="33" s="1"/>
  <c r="I36" i="33"/>
  <c r="J36" i="33" s="1"/>
  <c r="I35" i="33"/>
  <c r="J35" i="33" s="1"/>
  <c r="I34" i="33"/>
  <c r="J34" i="33" s="1"/>
  <c r="I33" i="33"/>
  <c r="J33" i="33" s="1"/>
  <c r="I32" i="33"/>
  <c r="J32" i="33" s="1"/>
  <c r="I31" i="33"/>
  <c r="J31" i="33" s="1"/>
  <c r="I30" i="33"/>
  <c r="J30" i="33" s="1"/>
  <c r="I29" i="33"/>
  <c r="J29" i="33" s="1"/>
  <c r="I28" i="33"/>
  <c r="J28" i="33" s="1"/>
  <c r="I27" i="33"/>
  <c r="J27" i="33" s="1"/>
  <c r="I26" i="33"/>
  <c r="J26" i="33" s="1"/>
  <c r="I25" i="33"/>
  <c r="J25" i="33" s="1"/>
  <c r="I24" i="33"/>
  <c r="J24" i="33" s="1"/>
  <c r="I23" i="33"/>
  <c r="J23" i="33" s="1"/>
  <c r="I22" i="33"/>
  <c r="J22" i="33" s="1"/>
  <c r="I21" i="33"/>
  <c r="J21" i="33" s="1"/>
  <c r="I20" i="33"/>
  <c r="J20" i="33" s="1"/>
  <c r="I19" i="33"/>
  <c r="J19" i="33" s="1"/>
  <c r="I18" i="33"/>
  <c r="J18" i="33" s="1"/>
  <c r="I17" i="33"/>
  <c r="J17" i="33" s="1"/>
  <c r="I16" i="33"/>
  <c r="J16" i="33" s="1"/>
  <c r="I15" i="33"/>
  <c r="J15" i="33" s="1"/>
  <c r="I14" i="33"/>
  <c r="J14" i="33" s="1"/>
  <c r="I13" i="33"/>
  <c r="J13" i="33" s="1"/>
  <c r="I12" i="33"/>
  <c r="J12" i="33" s="1"/>
  <c r="I11" i="33"/>
  <c r="J11" i="33" s="1"/>
  <c r="I10" i="33"/>
  <c r="J10" i="33" s="1"/>
  <c r="I9" i="33"/>
  <c r="J9" i="33" s="1"/>
  <c r="I8" i="33"/>
  <c r="J8" i="33" s="1"/>
  <c r="C207" i="33"/>
  <c r="C206" i="33"/>
  <c r="C205" i="33"/>
  <c r="C204" i="33"/>
  <c r="C203" i="33"/>
  <c r="C202" i="33"/>
  <c r="C201" i="33"/>
  <c r="C200" i="33"/>
  <c r="C199" i="33"/>
  <c r="C198" i="33"/>
  <c r="C197" i="33"/>
  <c r="C196" i="33"/>
  <c r="C195" i="33"/>
  <c r="C194" i="33"/>
  <c r="C193" i="33"/>
  <c r="C192" i="33"/>
  <c r="C191" i="33"/>
  <c r="C190" i="33"/>
  <c r="C189" i="33"/>
  <c r="C188" i="33"/>
  <c r="C187" i="33"/>
  <c r="C186" i="33"/>
  <c r="C185" i="33"/>
  <c r="C184" i="33"/>
  <c r="C183" i="33"/>
  <c r="C182" i="33"/>
  <c r="C181" i="33"/>
  <c r="C180" i="33"/>
  <c r="C179" i="33"/>
  <c r="C178" i="33"/>
  <c r="C177" i="33"/>
  <c r="C176" i="33"/>
  <c r="C175" i="33"/>
  <c r="C174" i="33"/>
  <c r="C173" i="33"/>
  <c r="C172" i="33"/>
  <c r="C171" i="33"/>
  <c r="C170" i="33"/>
  <c r="C169" i="33"/>
  <c r="C168" i="33"/>
  <c r="C167" i="33"/>
  <c r="C166" i="33"/>
  <c r="C165" i="33"/>
  <c r="C164" i="33"/>
  <c r="C163" i="33"/>
  <c r="C162" i="33"/>
  <c r="C161" i="33"/>
  <c r="C160" i="33"/>
  <c r="C159" i="33"/>
  <c r="C158" i="33"/>
  <c r="C157" i="33"/>
  <c r="C156" i="33"/>
  <c r="C155" i="33"/>
  <c r="C154" i="33"/>
  <c r="C153" i="33"/>
  <c r="C152" i="33"/>
  <c r="C151" i="33"/>
  <c r="C150" i="33"/>
  <c r="C149" i="33"/>
  <c r="C148" i="33"/>
  <c r="C147" i="33"/>
  <c r="C146" i="33"/>
  <c r="C145" i="33"/>
  <c r="C144" i="33"/>
  <c r="C143" i="33"/>
  <c r="C142" i="33"/>
  <c r="C141" i="33"/>
  <c r="C140" i="33"/>
  <c r="C139" i="33"/>
  <c r="C138" i="33"/>
  <c r="C137" i="33"/>
  <c r="C136" i="33"/>
  <c r="C135" i="33"/>
  <c r="C134" i="33"/>
  <c r="C133" i="33"/>
  <c r="C132" i="33"/>
  <c r="C131" i="33"/>
  <c r="C130" i="33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A9" i="33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97" i="33" s="1"/>
  <c r="A98" i="33" s="1"/>
  <c r="A99" i="33" s="1"/>
  <c r="A100" i="33" s="1"/>
  <c r="A101" i="33" s="1"/>
  <c r="A102" i="33" s="1"/>
  <c r="A103" i="33" s="1"/>
  <c r="A104" i="33" s="1"/>
  <c r="A105" i="33" s="1"/>
  <c r="A106" i="33" s="1"/>
  <c r="A107" i="33" s="1"/>
  <c r="A108" i="33" s="1"/>
  <c r="A109" i="33" s="1"/>
  <c r="A110" i="33" s="1"/>
  <c r="A111" i="33" s="1"/>
  <c r="A112" i="33" s="1"/>
  <c r="A113" i="33" s="1"/>
  <c r="A114" i="33" s="1"/>
  <c r="A115" i="33" s="1"/>
  <c r="A116" i="33" s="1"/>
  <c r="A117" i="33" s="1"/>
  <c r="A118" i="33" s="1"/>
  <c r="A119" i="33" s="1"/>
  <c r="A120" i="33" s="1"/>
  <c r="A121" i="33" s="1"/>
  <c r="A122" i="33" s="1"/>
  <c r="A123" i="33" s="1"/>
  <c r="A124" i="33" s="1"/>
  <c r="A125" i="33" s="1"/>
  <c r="A126" i="33" s="1"/>
  <c r="A127" i="33" s="1"/>
  <c r="A128" i="33" s="1"/>
  <c r="A129" i="33" s="1"/>
  <c r="A130" i="33" s="1"/>
  <c r="A131" i="33" s="1"/>
  <c r="A132" i="33" s="1"/>
  <c r="A133" i="33" s="1"/>
  <c r="A134" i="33" s="1"/>
  <c r="A135" i="33" s="1"/>
  <c r="A136" i="33" s="1"/>
  <c r="A137" i="33" s="1"/>
  <c r="A138" i="33" s="1"/>
  <c r="A139" i="33" s="1"/>
  <c r="A140" i="33" s="1"/>
  <c r="A141" i="33" s="1"/>
  <c r="A142" i="33" s="1"/>
  <c r="A143" i="33" s="1"/>
  <c r="A144" i="33" s="1"/>
  <c r="A145" i="33" s="1"/>
  <c r="A146" i="33" s="1"/>
  <c r="A147" i="33" s="1"/>
  <c r="A148" i="33" s="1"/>
  <c r="A149" i="33" s="1"/>
  <c r="A150" i="33" s="1"/>
  <c r="A151" i="33" s="1"/>
  <c r="A152" i="33" s="1"/>
  <c r="A153" i="33" s="1"/>
  <c r="A154" i="33" s="1"/>
  <c r="A155" i="33" s="1"/>
  <c r="A156" i="33" s="1"/>
  <c r="A157" i="33" s="1"/>
  <c r="A158" i="33" s="1"/>
  <c r="A159" i="33" s="1"/>
  <c r="A160" i="33" s="1"/>
  <c r="A161" i="33" s="1"/>
  <c r="A162" i="33" s="1"/>
  <c r="A163" i="33" s="1"/>
  <c r="A164" i="33" s="1"/>
  <c r="A165" i="33" s="1"/>
  <c r="A166" i="33" s="1"/>
  <c r="A167" i="33" s="1"/>
  <c r="A168" i="33" s="1"/>
  <c r="A169" i="33" s="1"/>
  <c r="A170" i="33" s="1"/>
  <c r="A171" i="33" s="1"/>
  <c r="A172" i="33" s="1"/>
  <c r="A173" i="33" s="1"/>
  <c r="A174" i="33" s="1"/>
  <c r="A175" i="33" s="1"/>
  <c r="A176" i="33" s="1"/>
  <c r="A177" i="33" s="1"/>
  <c r="A178" i="33" s="1"/>
  <c r="A179" i="33" s="1"/>
  <c r="A180" i="33" s="1"/>
  <c r="A181" i="33" s="1"/>
  <c r="A182" i="33" s="1"/>
  <c r="A183" i="33" s="1"/>
  <c r="A184" i="33" s="1"/>
  <c r="A185" i="33" s="1"/>
  <c r="A186" i="33" s="1"/>
  <c r="A187" i="33" s="1"/>
  <c r="A188" i="33" s="1"/>
  <c r="A189" i="33" s="1"/>
  <c r="A190" i="33" s="1"/>
  <c r="A191" i="33" s="1"/>
  <c r="A192" i="33" s="1"/>
  <c r="A193" i="33" s="1"/>
  <c r="A194" i="33" s="1"/>
  <c r="A195" i="33" s="1"/>
  <c r="A196" i="33" s="1"/>
  <c r="A197" i="33" s="1"/>
  <c r="A198" i="33" s="1"/>
  <c r="A199" i="33" s="1"/>
  <c r="A200" i="33" s="1"/>
  <c r="A201" i="33" s="1"/>
  <c r="A202" i="33" s="1"/>
  <c r="A203" i="33" s="1"/>
  <c r="A204" i="33" s="1"/>
  <c r="A205" i="33" s="1"/>
  <c r="A206" i="33" s="1"/>
  <c r="A207" i="33" s="1"/>
  <c r="C8" i="33"/>
  <c r="E7" i="33"/>
  <c r="Q1" i="33"/>
  <c r="Q2" i="33" s="1"/>
  <c r="P1" i="33"/>
  <c r="P2" i="33" s="1"/>
  <c r="O1" i="33"/>
  <c r="O2" i="33" s="1"/>
  <c r="N1" i="33"/>
  <c r="N2" i="33" s="1"/>
  <c r="M1" i="33"/>
  <c r="M2" i="33" s="1"/>
  <c r="H1" i="33"/>
  <c r="H2" i="33" s="1"/>
  <c r="G1" i="33"/>
  <c r="G2" i="33" s="1"/>
  <c r="A6" i="29"/>
  <c r="A8" i="29"/>
  <c r="C6" i="36" l="1"/>
  <c r="B7" i="36" s="1"/>
  <c r="S7" i="35"/>
  <c r="S7" i="34"/>
  <c r="AO5" i="29"/>
  <c r="AN5" i="29"/>
  <c r="AM5" i="29"/>
  <c r="AL5" i="29"/>
  <c r="AK5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T5" i="29"/>
  <c r="S5" i="29"/>
  <c r="R5" i="29"/>
  <c r="Q5" i="29"/>
  <c r="P5" i="29"/>
  <c r="O5" i="29"/>
  <c r="N5" i="29"/>
  <c r="M5" i="29"/>
  <c r="L5" i="29"/>
  <c r="AJ6" i="23"/>
  <c r="C7" i="36" l="1"/>
  <c r="B8" i="36" s="1"/>
  <c r="M6" i="29"/>
  <c r="U1605" i="23"/>
  <c r="V1605" i="23" s="1"/>
  <c r="W1605" i="23" s="1"/>
  <c r="X1605" i="23" s="1"/>
  <c r="C1605" i="23"/>
  <c r="U1604" i="23"/>
  <c r="V1604" i="23" s="1"/>
  <c r="W1604" i="23" s="1"/>
  <c r="X1604" i="23" s="1"/>
  <c r="C1604" i="23"/>
  <c r="U1603" i="23"/>
  <c r="V1603" i="23" s="1"/>
  <c r="W1603" i="23" s="1"/>
  <c r="X1603" i="23" s="1"/>
  <c r="C1603" i="23"/>
  <c r="U1602" i="23"/>
  <c r="V1602" i="23" s="1"/>
  <c r="W1602" i="23" s="1"/>
  <c r="X1602" i="23" s="1"/>
  <c r="C1602" i="23"/>
  <c r="U1601" i="23"/>
  <c r="V1601" i="23" s="1"/>
  <c r="W1601" i="23" s="1"/>
  <c r="X1601" i="23" s="1"/>
  <c r="C1601" i="23"/>
  <c r="U1600" i="23"/>
  <c r="V1600" i="23" s="1"/>
  <c r="W1600" i="23" s="1"/>
  <c r="X1600" i="23" s="1"/>
  <c r="C1600" i="23"/>
  <c r="U1599" i="23"/>
  <c r="V1599" i="23" s="1"/>
  <c r="W1599" i="23" s="1"/>
  <c r="X1599" i="23" s="1"/>
  <c r="C1599" i="23"/>
  <c r="U1598" i="23"/>
  <c r="V1598" i="23" s="1"/>
  <c r="W1598" i="23" s="1"/>
  <c r="X1598" i="23" s="1"/>
  <c r="C1598" i="23"/>
  <c r="U1597" i="23"/>
  <c r="V1597" i="23" s="1"/>
  <c r="W1597" i="23" s="1"/>
  <c r="X1597" i="23" s="1"/>
  <c r="C1597" i="23"/>
  <c r="U1596" i="23"/>
  <c r="V1596" i="23" s="1"/>
  <c r="W1596" i="23" s="1"/>
  <c r="X1596" i="23" s="1"/>
  <c r="C1596" i="23"/>
  <c r="U1595" i="23"/>
  <c r="V1595" i="23" s="1"/>
  <c r="W1595" i="23" s="1"/>
  <c r="X1595" i="23" s="1"/>
  <c r="C1595" i="23"/>
  <c r="U1594" i="23"/>
  <c r="V1594" i="23" s="1"/>
  <c r="W1594" i="23" s="1"/>
  <c r="X1594" i="23" s="1"/>
  <c r="C1594" i="23"/>
  <c r="X1593" i="23"/>
  <c r="U1593" i="23"/>
  <c r="V1593" i="23" s="1"/>
  <c r="W1593" i="23" s="1"/>
  <c r="C1593" i="23"/>
  <c r="U1592" i="23"/>
  <c r="V1592" i="23" s="1"/>
  <c r="W1592" i="23" s="1"/>
  <c r="X1592" i="23" s="1"/>
  <c r="C1592" i="23"/>
  <c r="U1591" i="23"/>
  <c r="V1591" i="23" s="1"/>
  <c r="W1591" i="23" s="1"/>
  <c r="X1591" i="23" s="1"/>
  <c r="C1591" i="23"/>
  <c r="V1590" i="23"/>
  <c r="W1590" i="23" s="1"/>
  <c r="X1590" i="23" s="1"/>
  <c r="U1590" i="23"/>
  <c r="C1590" i="23"/>
  <c r="U1589" i="23"/>
  <c r="V1589" i="23" s="1"/>
  <c r="W1589" i="23" s="1"/>
  <c r="X1589" i="23" s="1"/>
  <c r="C1589" i="23"/>
  <c r="U1588" i="23"/>
  <c r="V1588" i="23" s="1"/>
  <c r="W1588" i="23" s="1"/>
  <c r="X1588" i="23" s="1"/>
  <c r="C1588" i="23"/>
  <c r="V1587" i="23"/>
  <c r="W1587" i="23" s="1"/>
  <c r="X1587" i="23" s="1"/>
  <c r="U1587" i="23"/>
  <c r="C1587" i="23"/>
  <c r="U1586" i="23"/>
  <c r="V1586" i="23" s="1"/>
  <c r="W1586" i="23" s="1"/>
  <c r="X1586" i="23" s="1"/>
  <c r="C1586" i="23"/>
  <c r="U1585" i="23"/>
  <c r="V1585" i="23" s="1"/>
  <c r="W1585" i="23" s="1"/>
  <c r="X1585" i="23" s="1"/>
  <c r="C1585" i="23"/>
  <c r="W1584" i="23"/>
  <c r="X1584" i="23" s="1"/>
  <c r="U1584" i="23"/>
  <c r="V1584" i="23" s="1"/>
  <c r="C1584" i="23"/>
  <c r="U1583" i="23"/>
  <c r="V1583" i="23" s="1"/>
  <c r="W1583" i="23" s="1"/>
  <c r="X1583" i="23" s="1"/>
  <c r="C1583" i="23"/>
  <c r="U1582" i="23"/>
  <c r="V1582" i="23" s="1"/>
  <c r="W1582" i="23" s="1"/>
  <c r="X1582" i="23" s="1"/>
  <c r="C1582" i="23"/>
  <c r="U1581" i="23"/>
  <c r="V1581" i="23" s="1"/>
  <c r="W1581" i="23" s="1"/>
  <c r="X1581" i="23" s="1"/>
  <c r="C1581" i="23"/>
  <c r="U1580" i="23"/>
  <c r="V1580" i="23" s="1"/>
  <c r="W1580" i="23" s="1"/>
  <c r="X1580" i="23" s="1"/>
  <c r="C1580" i="23"/>
  <c r="U1579" i="23"/>
  <c r="V1579" i="23" s="1"/>
  <c r="W1579" i="23" s="1"/>
  <c r="X1579" i="23" s="1"/>
  <c r="C1579" i="23"/>
  <c r="U1578" i="23"/>
  <c r="V1578" i="23" s="1"/>
  <c r="W1578" i="23" s="1"/>
  <c r="X1578" i="23" s="1"/>
  <c r="C1578" i="23"/>
  <c r="U1577" i="23"/>
  <c r="V1577" i="23" s="1"/>
  <c r="W1577" i="23" s="1"/>
  <c r="X1577" i="23" s="1"/>
  <c r="C1577" i="23"/>
  <c r="W1576" i="23"/>
  <c r="X1576" i="23" s="1"/>
  <c r="U1576" i="23"/>
  <c r="V1576" i="23" s="1"/>
  <c r="C1576" i="23"/>
  <c r="U1575" i="23"/>
  <c r="V1575" i="23" s="1"/>
  <c r="W1575" i="23" s="1"/>
  <c r="X1575" i="23" s="1"/>
  <c r="C1575" i="23"/>
  <c r="U1574" i="23"/>
  <c r="V1574" i="23" s="1"/>
  <c r="W1574" i="23" s="1"/>
  <c r="X1574" i="23" s="1"/>
  <c r="C1574" i="23"/>
  <c r="U1573" i="23"/>
  <c r="V1573" i="23" s="1"/>
  <c r="W1573" i="23" s="1"/>
  <c r="X1573" i="23" s="1"/>
  <c r="C1573" i="23"/>
  <c r="U1572" i="23"/>
  <c r="V1572" i="23" s="1"/>
  <c r="W1572" i="23" s="1"/>
  <c r="X1572" i="23" s="1"/>
  <c r="C1572" i="23"/>
  <c r="U1571" i="23"/>
  <c r="V1571" i="23" s="1"/>
  <c r="W1571" i="23" s="1"/>
  <c r="X1571" i="23" s="1"/>
  <c r="C1571" i="23"/>
  <c r="U1570" i="23"/>
  <c r="V1570" i="23" s="1"/>
  <c r="W1570" i="23" s="1"/>
  <c r="X1570" i="23" s="1"/>
  <c r="C1570" i="23"/>
  <c r="U1569" i="23"/>
  <c r="V1569" i="23" s="1"/>
  <c r="W1569" i="23" s="1"/>
  <c r="X1569" i="23" s="1"/>
  <c r="C1569" i="23"/>
  <c r="U1568" i="23"/>
  <c r="V1568" i="23" s="1"/>
  <c r="W1568" i="23" s="1"/>
  <c r="X1568" i="23" s="1"/>
  <c r="C1568" i="23"/>
  <c r="U1567" i="23"/>
  <c r="V1567" i="23" s="1"/>
  <c r="W1567" i="23" s="1"/>
  <c r="X1567" i="23" s="1"/>
  <c r="C1567" i="23"/>
  <c r="U1566" i="23"/>
  <c r="V1566" i="23" s="1"/>
  <c r="W1566" i="23" s="1"/>
  <c r="X1566" i="23" s="1"/>
  <c r="C1566" i="23"/>
  <c r="U1565" i="23"/>
  <c r="V1565" i="23" s="1"/>
  <c r="W1565" i="23" s="1"/>
  <c r="X1565" i="23" s="1"/>
  <c r="C1565" i="23"/>
  <c r="U1564" i="23"/>
  <c r="V1564" i="23" s="1"/>
  <c r="W1564" i="23" s="1"/>
  <c r="X1564" i="23" s="1"/>
  <c r="C1564" i="23"/>
  <c r="U1563" i="23"/>
  <c r="V1563" i="23" s="1"/>
  <c r="W1563" i="23" s="1"/>
  <c r="X1563" i="23" s="1"/>
  <c r="C1563" i="23"/>
  <c r="V1562" i="23"/>
  <c r="W1562" i="23" s="1"/>
  <c r="X1562" i="23" s="1"/>
  <c r="U1562" i="23"/>
  <c r="C1562" i="23"/>
  <c r="U1561" i="23"/>
  <c r="V1561" i="23" s="1"/>
  <c r="W1561" i="23" s="1"/>
  <c r="X1561" i="23" s="1"/>
  <c r="C1561" i="23"/>
  <c r="U1560" i="23"/>
  <c r="V1560" i="23" s="1"/>
  <c r="W1560" i="23" s="1"/>
  <c r="X1560" i="23" s="1"/>
  <c r="C1560" i="23"/>
  <c r="U1559" i="23"/>
  <c r="V1559" i="23" s="1"/>
  <c r="W1559" i="23" s="1"/>
  <c r="X1559" i="23" s="1"/>
  <c r="C1559" i="23"/>
  <c r="U1558" i="23"/>
  <c r="V1558" i="23" s="1"/>
  <c r="W1558" i="23" s="1"/>
  <c r="X1558" i="23" s="1"/>
  <c r="C1558" i="23"/>
  <c r="U1557" i="23"/>
  <c r="V1557" i="23" s="1"/>
  <c r="W1557" i="23" s="1"/>
  <c r="X1557" i="23" s="1"/>
  <c r="C1557" i="23"/>
  <c r="U1556" i="23"/>
  <c r="V1556" i="23" s="1"/>
  <c r="W1556" i="23" s="1"/>
  <c r="X1556" i="23" s="1"/>
  <c r="P1556" i="23"/>
  <c r="O1556" i="23"/>
  <c r="N1556" i="23"/>
  <c r="M1556" i="23"/>
  <c r="C1556" i="23"/>
  <c r="U1555" i="23"/>
  <c r="V1555" i="23" s="1"/>
  <c r="W1555" i="23" s="1"/>
  <c r="X1555" i="23" s="1"/>
  <c r="C1555" i="23"/>
  <c r="U1554" i="23"/>
  <c r="V1554" i="23" s="1"/>
  <c r="W1554" i="23" s="1"/>
  <c r="X1554" i="23" s="1"/>
  <c r="C1554" i="23"/>
  <c r="U1553" i="23"/>
  <c r="V1553" i="23" s="1"/>
  <c r="W1553" i="23" s="1"/>
  <c r="X1553" i="23" s="1"/>
  <c r="C1553" i="23"/>
  <c r="U1552" i="23"/>
  <c r="V1552" i="23" s="1"/>
  <c r="W1552" i="23" s="1"/>
  <c r="X1552" i="23" s="1"/>
  <c r="C1552" i="23"/>
  <c r="V1551" i="23"/>
  <c r="W1551" i="23" s="1"/>
  <c r="X1551" i="23" s="1"/>
  <c r="U1551" i="23"/>
  <c r="C1551" i="23"/>
  <c r="U1550" i="23"/>
  <c r="V1550" i="23" s="1"/>
  <c r="W1550" i="23" s="1"/>
  <c r="X1550" i="23" s="1"/>
  <c r="C1550" i="23"/>
  <c r="U1549" i="23"/>
  <c r="V1549" i="23" s="1"/>
  <c r="W1549" i="23" s="1"/>
  <c r="X1549" i="23" s="1"/>
  <c r="C1549" i="23"/>
  <c r="V1548" i="23"/>
  <c r="W1548" i="23" s="1"/>
  <c r="X1548" i="23" s="1"/>
  <c r="U1548" i="23"/>
  <c r="C1548" i="23"/>
  <c r="U1547" i="23"/>
  <c r="V1547" i="23" s="1"/>
  <c r="W1547" i="23" s="1"/>
  <c r="X1547" i="23" s="1"/>
  <c r="C1547" i="23"/>
  <c r="U1546" i="23"/>
  <c r="V1546" i="23" s="1"/>
  <c r="W1546" i="23" s="1"/>
  <c r="X1546" i="23" s="1"/>
  <c r="C1546" i="23"/>
  <c r="V1545" i="23"/>
  <c r="W1545" i="23" s="1"/>
  <c r="X1545" i="23" s="1"/>
  <c r="U1545" i="23"/>
  <c r="C1545" i="23"/>
  <c r="U1544" i="23"/>
  <c r="V1544" i="23" s="1"/>
  <c r="W1544" i="23" s="1"/>
  <c r="X1544" i="23" s="1"/>
  <c r="C1544" i="23"/>
  <c r="U1543" i="23"/>
  <c r="V1543" i="23" s="1"/>
  <c r="W1543" i="23" s="1"/>
  <c r="X1543" i="23" s="1"/>
  <c r="C1543" i="23"/>
  <c r="V1542" i="23"/>
  <c r="W1542" i="23" s="1"/>
  <c r="X1542" i="23" s="1"/>
  <c r="U1542" i="23"/>
  <c r="C1542" i="23"/>
  <c r="U1541" i="23"/>
  <c r="V1541" i="23" s="1"/>
  <c r="W1541" i="23" s="1"/>
  <c r="X1541" i="23" s="1"/>
  <c r="C1541" i="23"/>
  <c r="U1540" i="23"/>
  <c r="V1540" i="23" s="1"/>
  <c r="W1540" i="23" s="1"/>
  <c r="X1540" i="23" s="1"/>
  <c r="C1540" i="23"/>
  <c r="U1539" i="23"/>
  <c r="V1539" i="23" s="1"/>
  <c r="W1539" i="23" s="1"/>
  <c r="X1539" i="23" s="1"/>
  <c r="C1539" i="23"/>
  <c r="U1538" i="23"/>
  <c r="V1538" i="23" s="1"/>
  <c r="W1538" i="23" s="1"/>
  <c r="X1538" i="23" s="1"/>
  <c r="C1538" i="23"/>
  <c r="U1537" i="23"/>
  <c r="V1537" i="23" s="1"/>
  <c r="W1537" i="23" s="1"/>
  <c r="X1537" i="23" s="1"/>
  <c r="C1537" i="23"/>
  <c r="W1536" i="23"/>
  <c r="X1536" i="23" s="1"/>
  <c r="U1536" i="23"/>
  <c r="V1536" i="23" s="1"/>
  <c r="C1536" i="23"/>
  <c r="U1535" i="23"/>
  <c r="V1535" i="23" s="1"/>
  <c r="W1535" i="23" s="1"/>
  <c r="X1535" i="23" s="1"/>
  <c r="C1535" i="23"/>
  <c r="U1534" i="23"/>
  <c r="V1534" i="23" s="1"/>
  <c r="W1534" i="23" s="1"/>
  <c r="X1534" i="23" s="1"/>
  <c r="C1534" i="23"/>
  <c r="U1533" i="23"/>
  <c r="V1533" i="23" s="1"/>
  <c r="W1533" i="23" s="1"/>
  <c r="X1533" i="23" s="1"/>
  <c r="C1533" i="23"/>
  <c r="X1532" i="23"/>
  <c r="U1532" i="23"/>
  <c r="V1532" i="23" s="1"/>
  <c r="W1532" i="23" s="1"/>
  <c r="C1532" i="23"/>
  <c r="U1531" i="23"/>
  <c r="V1531" i="23" s="1"/>
  <c r="W1531" i="23" s="1"/>
  <c r="X1531" i="23" s="1"/>
  <c r="C1531" i="23"/>
  <c r="U1530" i="23"/>
  <c r="V1530" i="23" s="1"/>
  <c r="W1530" i="23" s="1"/>
  <c r="X1530" i="23" s="1"/>
  <c r="C1530" i="23"/>
  <c r="U1529" i="23"/>
  <c r="V1529" i="23" s="1"/>
  <c r="W1529" i="23" s="1"/>
  <c r="X1529" i="23" s="1"/>
  <c r="C1529" i="23"/>
  <c r="U1528" i="23"/>
  <c r="V1528" i="23" s="1"/>
  <c r="W1528" i="23" s="1"/>
  <c r="X1528" i="23" s="1"/>
  <c r="C1528" i="23"/>
  <c r="U1527" i="23"/>
  <c r="V1527" i="23" s="1"/>
  <c r="W1527" i="23" s="1"/>
  <c r="X1527" i="23" s="1"/>
  <c r="C1527" i="23"/>
  <c r="U1526" i="23"/>
  <c r="V1526" i="23" s="1"/>
  <c r="W1526" i="23" s="1"/>
  <c r="X1526" i="23" s="1"/>
  <c r="C1526" i="23"/>
  <c r="V1525" i="23"/>
  <c r="W1525" i="23" s="1"/>
  <c r="X1525" i="23" s="1"/>
  <c r="U1525" i="23"/>
  <c r="C1525" i="23"/>
  <c r="U1524" i="23"/>
  <c r="V1524" i="23" s="1"/>
  <c r="W1524" i="23" s="1"/>
  <c r="X1524" i="23" s="1"/>
  <c r="C1524" i="23"/>
  <c r="U1523" i="23"/>
  <c r="V1523" i="23" s="1"/>
  <c r="W1523" i="23" s="1"/>
  <c r="X1523" i="23" s="1"/>
  <c r="C1523" i="23"/>
  <c r="X1522" i="23"/>
  <c r="U1522" i="23"/>
  <c r="V1522" i="23" s="1"/>
  <c r="W1522" i="23" s="1"/>
  <c r="C1522" i="23"/>
  <c r="U1521" i="23"/>
  <c r="V1521" i="23" s="1"/>
  <c r="W1521" i="23" s="1"/>
  <c r="X1521" i="23" s="1"/>
  <c r="C1521" i="23"/>
  <c r="U1520" i="23"/>
  <c r="V1520" i="23" s="1"/>
  <c r="W1520" i="23" s="1"/>
  <c r="X1520" i="23" s="1"/>
  <c r="C1520" i="23"/>
  <c r="U1519" i="23"/>
  <c r="V1519" i="23" s="1"/>
  <c r="W1519" i="23" s="1"/>
  <c r="X1519" i="23" s="1"/>
  <c r="C1519" i="23"/>
  <c r="U1518" i="23"/>
  <c r="V1518" i="23" s="1"/>
  <c r="W1518" i="23" s="1"/>
  <c r="X1518" i="23" s="1"/>
  <c r="C1518" i="23"/>
  <c r="U1517" i="23"/>
  <c r="V1517" i="23" s="1"/>
  <c r="W1517" i="23" s="1"/>
  <c r="X1517" i="23" s="1"/>
  <c r="C1517" i="23"/>
  <c r="U1516" i="23"/>
  <c r="V1516" i="23" s="1"/>
  <c r="W1516" i="23" s="1"/>
  <c r="X1516" i="23" s="1"/>
  <c r="C1516" i="23"/>
  <c r="U1515" i="23"/>
  <c r="V1515" i="23" s="1"/>
  <c r="W1515" i="23" s="1"/>
  <c r="X1515" i="23" s="1"/>
  <c r="C1515" i="23"/>
  <c r="U1514" i="23"/>
  <c r="V1514" i="23" s="1"/>
  <c r="W1514" i="23" s="1"/>
  <c r="X1514" i="23" s="1"/>
  <c r="C1514" i="23"/>
  <c r="U1513" i="23"/>
  <c r="V1513" i="23" s="1"/>
  <c r="W1513" i="23" s="1"/>
  <c r="X1513" i="23" s="1"/>
  <c r="C1513" i="23"/>
  <c r="U1512" i="23"/>
  <c r="V1512" i="23" s="1"/>
  <c r="W1512" i="23" s="1"/>
  <c r="X1512" i="23" s="1"/>
  <c r="C1512" i="23"/>
  <c r="U1511" i="23"/>
  <c r="V1511" i="23" s="1"/>
  <c r="W1511" i="23" s="1"/>
  <c r="X1511" i="23" s="1"/>
  <c r="C1511" i="23"/>
  <c r="U1510" i="23"/>
  <c r="V1510" i="23" s="1"/>
  <c r="W1510" i="23" s="1"/>
  <c r="X1510" i="23" s="1"/>
  <c r="C1510" i="23"/>
  <c r="U1509" i="23"/>
  <c r="V1509" i="23" s="1"/>
  <c r="W1509" i="23" s="1"/>
  <c r="X1509" i="23" s="1"/>
  <c r="C1509" i="23"/>
  <c r="U1508" i="23"/>
  <c r="V1508" i="23" s="1"/>
  <c r="W1508" i="23" s="1"/>
  <c r="X1508" i="23" s="1"/>
  <c r="C1508" i="23"/>
  <c r="U1507" i="23"/>
  <c r="V1507" i="23" s="1"/>
  <c r="W1507" i="23" s="1"/>
  <c r="X1507" i="23" s="1"/>
  <c r="C1507" i="23"/>
  <c r="U1506" i="23"/>
  <c r="V1506" i="23" s="1"/>
  <c r="W1506" i="23" s="1"/>
  <c r="X1506" i="23" s="1"/>
  <c r="C1506" i="23"/>
  <c r="U1505" i="23"/>
  <c r="V1505" i="23" s="1"/>
  <c r="W1505" i="23" s="1"/>
  <c r="X1505" i="23" s="1"/>
  <c r="C1505" i="23"/>
  <c r="U1504" i="23"/>
  <c r="V1504" i="23" s="1"/>
  <c r="W1504" i="23" s="1"/>
  <c r="X1504" i="23" s="1"/>
  <c r="C1504" i="23"/>
  <c r="U1503" i="23"/>
  <c r="V1503" i="23" s="1"/>
  <c r="W1503" i="23" s="1"/>
  <c r="X1503" i="23" s="1"/>
  <c r="C1503" i="23"/>
  <c r="V1502" i="23"/>
  <c r="W1502" i="23" s="1"/>
  <c r="X1502" i="23" s="1"/>
  <c r="U1502" i="23"/>
  <c r="C1502" i="23"/>
  <c r="U1501" i="23"/>
  <c r="V1501" i="23" s="1"/>
  <c r="W1501" i="23" s="1"/>
  <c r="X1501" i="23" s="1"/>
  <c r="C1501" i="23"/>
  <c r="V1500" i="23"/>
  <c r="W1500" i="23" s="1"/>
  <c r="X1500" i="23" s="1"/>
  <c r="U1500" i="23"/>
  <c r="C1500" i="23"/>
  <c r="U1499" i="23"/>
  <c r="V1499" i="23" s="1"/>
  <c r="W1499" i="23" s="1"/>
  <c r="X1499" i="23" s="1"/>
  <c r="C1499" i="23"/>
  <c r="V1498" i="23"/>
  <c r="W1498" i="23" s="1"/>
  <c r="X1498" i="23" s="1"/>
  <c r="U1498" i="23"/>
  <c r="C1498" i="23"/>
  <c r="V1497" i="23"/>
  <c r="W1497" i="23" s="1"/>
  <c r="X1497" i="23" s="1"/>
  <c r="U1497" i="23"/>
  <c r="C1497" i="23"/>
  <c r="U1496" i="23"/>
  <c r="V1496" i="23" s="1"/>
  <c r="W1496" i="23" s="1"/>
  <c r="X1496" i="23" s="1"/>
  <c r="C1496" i="23"/>
  <c r="U1495" i="23"/>
  <c r="V1495" i="23" s="1"/>
  <c r="W1495" i="23" s="1"/>
  <c r="X1495" i="23" s="1"/>
  <c r="C1495" i="23"/>
  <c r="U1494" i="23"/>
  <c r="V1494" i="23" s="1"/>
  <c r="W1494" i="23" s="1"/>
  <c r="X1494" i="23" s="1"/>
  <c r="C1494" i="23"/>
  <c r="U1493" i="23"/>
  <c r="V1493" i="23" s="1"/>
  <c r="W1493" i="23" s="1"/>
  <c r="X1493" i="23" s="1"/>
  <c r="C1493" i="23"/>
  <c r="U1492" i="23"/>
  <c r="V1492" i="23" s="1"/>
  <c r="W1492" i="23" s="1"/>
  <c r="X1492" i="23" s="1"/>
  <c r="C1492" i="23"/>
  <c r="U1491" i="23"/>
  <c r="V1491" i="23" s="1"/>
  <c r="W1491" i="23" s="1"/>
  <c r="X1491" i="23" s="1"/>
  <c r="C1491" i="23"/>
  <c r="U1490" i="23"/>
  <c r="V1490" i="23" s="1"/>
  <c r="W1490" i="23" s="1"/>
  <c r="X1490" i="23" s="1"/>
  <c r="C1490" i="23"/>
  <c r="U1489" i="23"/>
  <c r="V1489" i="23" s="1"/>
  <c r="W1489" i="23" s="1"/>
  <c r="X1489" i="23" s="1"/>
  <c r="C1489" i="23"/>
  <c r="U1488" i="23"/>
  <c r="V1488" i="23" s="1"/>
  <c r="W1488" i="23" s="1"/>
  <c r="X1488" i="23" s="1"/>
  <c r="C1488" i="23"/>
  <c r="U1487" i="23"/>
  <c r="V1487" i="23" s="1"/>
  <c r="W1487" i="23" s="1"/>
  <c r="X1487" i="23" s="1"/>
  <c r="C1487" i="23"/>
  <c r="U1486" i="23"/>
  <c r="V1486" i="23" s="1"/>
  <c r="W1486" i="23" s="1"/>
  <c r="X1486" i="23" s="1"/>
  <c r="C1486" i="23"/>
  <c r="U1485" i="23"/>
  <c r="V1485" i="23" s="1"/>
  <c r="W1485" i="23" s="1"/>
  <c r="X1485" i="23" s="1"/>
  <c r="C1485" i="23"/>
  <c r="U1484" i="23"/>
  <c r="V1484" i="23" s="1"/>
  <c r="W1484" i="23" s="1"/>
  <c r="X1484" i="23" s="1"/>
  <c r="C1484" i="23"/>
  <c r="U1483" i="23"/>
  <c r="V1483" i="23" s="1"/>
  <c r="W1483" i="23" s="1"/>
  <c r="X1483" i="23" s="1"/>
  <c r="C1483" i="23"/>
  <c r="U1482" i="23"/>
  <c r="V1482" i="23" s="1"/>
  <c r="W1482" i="23" s="1"/>
  <c r="X1482" i="23" s="1"/>
  <c r="C1482" i="23"/>
  <c r="X1481" i="23"/>
  <c r="U1481" i="23"/>
  <c r="V1481" i="23" s="1"/>
  <c r="W1481" i="23" s="1"/>
  <c r="C1481" i="23"/>
  <c r="U1480" i="23"/>
  <c r="V1480" i="23" s="1"/>
  <c r="W1480" i="23" s="1"/>
  <c r="X1480" i="23" s="1"/>
  <c r="C1480" i="23"/>
  <c r="X1479" i="23"/>
  <c r="U1479" i="23"/>
  <c r="V1479" i="23" s="1"/>
  <c r="W1479" i="23" s="1"/>
  <c r="C1479" i="23"/>
  <c r="V1478" i="23"/>
  <c r="W1478" i="23" s="1"/>
  <c r="X1478" i="23" s="1"/>
  <c r="U1478" i="23"/>
  <c r="C1478" i="23"/>
  <c r="U1477" i="23"/>
  <c r="V1477" i="23" s="1"/>
  <c r="W1477" i="23" s="1"/>
  <c r="X1477" i="23" s="1"/>
  <c r="C1477" i="23"/>
  <c r="U1476" i="23"/>
  <c r="V1476" i="23" s="1"/>
  <c r="W1476" i="23" s="1"/>
  <c r="X1476" i="23" s="1"/>
  <c r="C1476" i="23"/>
  <c r="U1475" i="23"/>
  <c r="V1475" i="23" s="1"/>
  <c r="W1475" i="23" s="1"/>
  <c r="X1475" i="23" s="1"/>
  <c r="C1475" i="23"/>
  <c r="U1474" i="23"/>
  <c r="V1474" i="23" s="1"/>
  <c r="W1474" i="23" s="1"/>
  <c r="X1474" i="23" s="1"/>
  <c r="C1474" i="23"/>
  <c r="U1473" i="23"/>
  <c r="V1473" i="23" s="1"/>
  <c r="W1473" i="23" s="1"/>
  <c r="X1473" i="23" s="1"/>
  <c r="C1473" i="23"/>
  <c r="U1472" i="23"/>
  <c r="V1472" i="23" s="1"/>
  <c r="W1472" i="23" s="1"/>
  <c r="X1472" i="23" s="1"/>
  <c r="C1472" i="23"/>
  <c r="U1471" i="23"/>
  <c r="V1471" i="23" s="1"/>
  <c r="W1471" i="23" s="1"/>
  <c r="X1471" i="23" s="1"/>
  <c r="C1471" i="23"/>
  <c r="U1470" i="23"/>
  <c r="V1470" i="23" s="1"/>
  <c r="W1470" i="23" s="1"/>
  <c r="X1470" i="23" s="1"/>
  <c r="C1470" i="23"/>
  <c r="U1469" i="23"/>
  <c r="V1469" i="23" s="1"/>
  <c r="W1469" i="23" s="1"/>
  <c r="X1469" i="23" s="1"/>
  <c r="C1469" i="23"/>
  <c r="U1468" i="23"/>
  <c r="V1468" i="23" s="1"/>
  <c r="W1468" i="23" s="1"/>
  <c r="X1468" i="23" s="1"/>
  <c r="C1468" i="23"/>
  <c r="X1467" i="23"/>
  <c r="U1467" i="23"/>
  <c r="V1467" i="23" s="1"/>
  <c r="W1467" i="23" s="1"/>
  <c r="C1467" i="23"/>
  <c r="U1466" i="23"/>
  <c r="V1466" i="23" s="1"/>
  <c r="W1466" i="23" s="1"/>
  <c r="X1466" i="23" s="1"/>
  <c r="C1466" i="23"/>
  <c r="U1465" i="23"/>
  <c r="V1465" i="23" s="1"/>
  <c r="W1465" i="23" s="1"/>
  <c r="X1465" i="23" s="1"/>
  <c r="C1465" i="23"/>
  <c r="U1464" i="23"/>
  <c r="V1464" i="23" s="1"/>
  <c r="W1464" i="23" s="1"/>
  <c r="X1464" i="23" s="1"/>
  <c r="C1464" i="23"/>
  <c r="W1463" i="23"/>
  <c r="X1463" i="23" s="1"/>
  <c r="U1463" i="23"/>
  <c r="V1463" i="23" s="1"/>
  <c r="C1463" i="23"/>
  <c r="U1462" i="23"/>
  <c r="V1462" i="23" s="1"/>
  <c r="W1462" i="23" s="1"/>
  <c r="X1462" i="23" s="1"/>
  <c r="C1462" i="23"/>
  <c r="U1461" i="23"/>
  <c r="V1461" i="23" s="1"/>
  <c r="W1461" i="23" s="1"/>
  <c r="X1461" i="23" s="1"/>
  <c r="C1461" i="23"/>
  <c r="U1460" i="23"/>
  <c r="V1460" i="23" s="1"/>
  <c r="W1460" i="23" s="1"/>
  <c r="X1460" i="23" s="1"/>
  <c r="C1460" i="23"/>
  <c r="U1459" i="23"/>
  <c r="V1459" i="23" s="1"/>
  <c r="W1459" i="23" s="1"/>
  <c r="X1459" i="23" s="1"/>
  <c r="C1459" i="23"/>
  <c r="V1458" i="23"/>
  <c r="W1458" i="23" s="1"/>
  <c r="X1458" i="23" s="1"/>
  <c r="U1458" i="23"/>
  <c r="C1458" i="23"/>
  <c r="U1457" i="23"/>
  <c r="V1457" i="23" s="1"/>
  <c r="W1457" i="23" s="1"/>
  <c r="X1457" i="23" s="1"/>
  <c r="C1457" i="23"/>
  <c r="U1456" i="23"/>
  <c r="V1456" i="23" s="1"/>
  <c r="W1456" i="23" s="1"/>
  <c r="X1456" i="23" s="1"/>
  <c r="C1456" i="23"/>
  <c r="U1455" i="23"/>
  <c r="V1455" i="23" s="1"/>
  <c r="W1455" i="23" s="1"/>
  <c r="X1455" i="23" s="1"/>
  <c r="C1455" i="23"/>
  <c r="U1454" i="23"/>
  <c r="V1454" i="23" s="1"/>
  <c r="W1454" i="23" s="1"/>
  <c r="X1454" i="23" s="1"/>
  <c r="C1454" i="23"/>
  <c r="U1453" i="23"/>
  <c r="V1453" i="23" s="1"/>
  <c r="W1453" i="23" s="1"/>
  <c r="X1453" i="23" s="1"/>
  <c r="C1453" i="23"/>
  <c r="U1452" i="23"/>
  <c r="V1452" i="23" s="1"/>
  <c r="W1452" i="23" s="1"/>
  <c r="X1452" i="23" s="1"/>
  <c r="C1452" i="23"/>
  <c r="X1451" i="23"/>
  <c r="U1451" i="23"/>
  <c r="V1451" i="23" s="1"/>
  <c r="W1451" i="23" s="1"/>
  <c r="C1451" i="23"/>
  <c r="U1450" i="23"/>
  <c r="V1450" i="23" s="1"/>
  <c r="W1450" i="23" s="1"/>
  <c r="X1450" i="23" s="1"/>
  <c r="C1450" i="23"/>
  <c r="U1449" i="23"/>
  <c r="V1449" i="23" s="1"/>
  <c r="W1449" i="23" s="1"/>
  <c r="X1449" i="23" s="1"/>
  <c r="C1449" i="23"/>
  <c r="U1448" i="23"/>
  <c r="V1448" i="23" s="1"/>
  <c r="W1448" i="23" s="1"/>
  <c r="X1448" i="23" s="1"/>
  <c r="C1448" i="23"/>
  <c r="U1447" i="23"/>
  <c r="V1447" i="23" s="1"/>
  <c r="W1447" i="23" s="1"/>
  <c r="X1447" i="23" s="1"/>
  <c r="C1447" i="23"/>
  <c r="U1446" i="23"/>
  <c r="V1446" i="23" s="1"/>
  <c r="W1446" i="23" s="1"/>
  <c r="X1446" i="23" s="1"/>
  <c r="C1446" i="23"/>
  <c r="U1445" i="23"/>
  <c r="V1445" i="23" s="1"/>
  <c r="W1445" i="23" s="1"/>
  <c r="X1445" i="23" s="1"/>
  <c r="C1445" i="23"/>
  <c r="V1444" i="23"/>
  <c r="W1444" i="23" s="1"/>
  <c r="X1444" i="23" s="1"/>
  <c r="U1444" i="23"/>
  <c r="C1444" i="23"/>
  <c r="U1443" i="23"/>
  <c r="V1443" i="23" s="1"/>
  <c r="W1443" i="23" s="1"/>
  <c r="X1443" i="23" s="1"/>
  <c r="C1443" i="23"/>
  <c r="U1442" i="23"/>
  <c r="V1442" i="23" s="1"/>
  <c r="W1442" i="23" s="1"/>
  <c r="X1442" i="23" s="1"/>
  <c r="C1442" i="23"/>
  <c r="U1441" i="23"/>
  <c r="V1441" i="23" s="1"/>
  <c r="W1441" i="23" s="1"/>
  <c r="X1441" i="23" s="1"/>
  <c r="C1441" i="23"/>
  <c r="U1440" i="23"/>
  <c r="V1440" i="23" s="1"/>
  <c r="W1440" i="23" s="1"/>
  <c r="X1440" i="23" s="1"/>
  <c r="C1440" i="23"/>
  <c r="U1439" i="23"/>
  <c r="V1439" i="23" s="1"/>
  <c r="W1439" i="23" s="1"/>
  <c r="X1439" i="23" s="1"/>
  <c r="C1439" i="23"/>
  <c r="U1438" i="23"/>
  <c r="V1438" i="23" s="1"/>
  <c r="W1438" i="23" s="1"/>
  <c r="X1438" i="23" s="1"/>
  <c r="C1438" i="23"/>
  <c r="U1437" i="23"/>
  <c r="V1437" i="23" s="1"/>
  <c r="W1437" i="23" s="1"/>
  <c r="X1437" i="23" s="1"/>
  <c r="C1437" i="23"/>
  <c r="U1436" i="23"/>
  <c r="V1436" i="23" s="1"/>
  <c r="W1436" i="23" s="1"/>
  <c r="X1436" i="23" s="1"/>
  <c r="C1436" i="23"/>
  <c r="X1435" i="23"/>
  <c r="U1435" i="23"/>
  <c r="V1435" i="23" s="1"/>
  <c r="W1435" i="23" s="1"/>
  <c r="C1435" i="23"/>
  <c r="U1434" i="23"/>
  <c r="V1434" i="23" s="1"/>
  <c r="W1434" i="23" s="1"/>
  <c r="X1434" i="23" s="1"/>
  <c r="C1434" i="23"/>
  <c r="U1433" i="23"/>
  <c r="V1433" i="23" s="1"/>
  <c r="W1433" i="23" s="1"/>
  <c r="X1433" i="23" s="1"/>
  <c r="C1433" i="23"/>
  <c r="U1432" i="23"/>
  <c r="V1432" i="23" s="1"/>
  <c r="W1432" i="23" s="1"/>
  <c r="X1432" i="23" s="1"/>
  <c r="C1432" i="23"/>
  <c r="U1431" i="23"/>
  <c r="V1431" i="23" s="1"/>
  <c r="W1431" i="23" s="1"/>
  <c r="X1431" i="23" s="1"/>
  <c r="C1431" i="23"/>
  <c r="U1430" i="23"/>
  <c r="V1430" i="23" s="1"/>
  <c r="W1430" i="23" s="1"/>
  <c r="X1430" i="23" s="1"/>
  <c r="C1430" i="23"/>
  <c r="U1429" i="23"/>
  <c r="V1429" i="23" s="1"/>
  <c r="W1429" i="23" s="1"/>
  <c r="X1429" i="23" s="1"/>
  <c r="C1429" i="23"/>
  <c r="V1428" i="23"/>
  <c r="W1428" i="23" s="1"/>
  <c r="X1428" i="23" s="1"/>
  <c r="U1428" i="23"/>
  <c r="C1428" i="23"/>
  <c r="U1427" i="23"/>
  <c r="V1427" i="23" s="1"/>
  <c r="W1427" i="23" s="1"/>
  <c r="X1427" i="23" s="1"/>
  <c r="C1427" i="23"/>
  <c r="U1426" i="23"/>
  <c r="V1426" i="23" s="1"/>
  <c r="W1426" i="23" s="1"/>
  <c r="X1426" i="23" s="1"/>
  <c r="C1426" i="23"/>
  <c r="U1425" i="23"/>
  <c r="V1425" i="23" s="1"/>
  <c r="W1425" i="23" s="1"/>
  <c r="X1425" i="23" s="1"/>
  <c r="C1425" i="23"/>
  <c r="U1424" i="23"/>
  <c r="V1424" i="23" s="1"/>
  <c r="W1424" i="23" s="1"/>
  <c r="X1424" i="23" s="1"/>
  <c r="C1424" i="23"/>
  <c r="U1423" i="23"/>
  <c r="V1423" i="23" s="1"/>
  <c r="W1423" i="23" s="1"/>
  <c r="X1423" i="23" s="1"/>
  <c r="C1423" i="23"/>
  <c r="U1422" i="23"/>
  <c r="V1422" i="23" s="1"/>
  <c r="W1422" i="23" s="1"/>
  <c r="X1422" i="23" s="1"/>
  <c r="C1422" i="23"/>
  <c r="U1421" i="23"/>
  <c r="V1421" i="23" s="1"/>
  <c r="W1421" i="23" s="1"/>
  <c r="X1421" i="23" s="1"/>
  <c r="C1421" i="23"/>
  <c r="U1420" i="23"/>
  <c r="V1420" i="23" s="1"/>
  <c r="W1420" i="23" s="1"/>
  <c r="X1420" i="23" s="1"/>
  <c r="C1420" i="23"/>
  <c r="U1419" i="23"/>
  <c r="V1419" i="23" s="1"/>
  <c r="W1419" i="23" s="1"/>
  <c r="X1419" i="23" s="1"/>
  <c r="C1419" i="23"/>
  <c r="U1418" i="23"/>
  <c r="V1418" i="23" s="1"/>
  <c r="W1418" i="23" s="1"/>
  <c r="X1418" i="23" s="1"/>
  <c r="C1418" i="23"/>
  <c r="U1417" i="23"/>
  <c r="V1417" i="23" s="1"/>
  <c r="W1417" i="23" s="1"/>
  <c r="X1417" i="23" s="1"/>
  <c r="C1417" i="23"/>
  <c r="W1416" i="23"/>
  <c r="X1416" i="23" s="1"/>
  <c r="U1416" i="23"/>
  <c r="V1416" i="23" s="1"/>
  <c r="C1416" i="23"/>
  <c r="U1415" i="23"/>
  <c r="V1415" i="23" s="1"/>
  <c r="W1415" i="23" s="1"/>
  <c r="X1415" i="23" s="1"/>
  <c r="C1415" i="23"/>
  <c r="U1414" i="23"/>
  <c r="V1414" i="23" s="1"/>
  <c r="W1414" i="23" s="1"/>
  <c r="X1414" i="23" s="1"/>
  <c r="C1414" i="23"/>
  <c r="U1413" i="23"/>
  <c r="V1413" i="23" s="1"/>
  <c r="W1413" i="23" s="1"/>
  <c r="X1413" i="23" s="1"/>
  <c r="C1413" i="23"/>
  <c r="U1412" i="23"/>
  <c r="V1412" i="23" s="1"/>
  <c r="W1412" i="23" s="1"/>
  <c r="X1412" i="23" s="1"/>
  <c r="C1412" i="23"/>
  <c r="U1411" i="23"/>
  <c r="V1411" i="23" s="1"/>
  <c r="W1411" i="23" s="1"/>
  <c r="X1411" i="23" s="1"/>
  <c r="C1411" i="23"/>
  <c r="U1410" i="23"/>
  <c r="V1410" i="23" s="1"/>
  <c r="W1410" i="23" s="1"/>
  <c r="X1410" i="23" s="1"/>
  <c r="C1410" i="23"/>
  <c r="U1409" i="23"/>
  <c r="V1409" i="23" s="1"/>
  <c r="W1409" i="23" s="1"/>
  <c r="X1409" i="23" s="1"/>
  <c r="C1409" i="23"/>
  <c r="U1408" i="23"/>
  <c r="V1408" i="23" s="1"/>
  <c r="W1408" i="23" s="1"/>
  <c r="X1408" i="23" s="1"/>
  <c r="C1408" i="23"/>
  <c r="U1407" i="23"/>
  <c r="V1407" i="23" s="1"/>
  <c r="W1407" i="23" s="1"/>
  <c r="X1407" i="23" s="1"/>
  <c r="C1407" i="23"/>
  <c r="A1407" i="23"/>
  <c r="A1408" i="23" s="1"/>
  <c r="A1409" i="23" s="1"/>
  <c r="A1410" i="23" s="1"/>
  <c r="A1411" i="23" s="1"/>
  <c r="A1412" i="23" s="1"/>
  <c r="A1413" i="23" s="1"/>
  <c r="A1414" i="23" s="1"/>
  <c r="A1415" i="23" s="1"/>
  <c r="A1416" i="23" s="1"/>
  <c r="A1417" i="23" s="1"/>
  <c r="A1418" i="23" s="1"/>
  <c r="A1419" i="23" s="1"/>
  <c r="A1420" i="23" s="1"/>
  <c r="A1421" i="23" s="1"/>
  <c r="A1422" i="23" s="1"/>
  <c r="A1423" i="23" s="1"/>
  <c r="A1424" i="23" s="1"/>
  <c r="A1425" i="23" s="1"/>
  <c r="A1426" i="23" s="1"/>
  <c r="A1427" i="23" s="1"/>
  <c r="A1428" i="23" s="1"/>
  <c r="A1429" i="23" s="1"/>
  <c r="A1430" i="23" s="1"/>
  <c r="A1431" i="23" s="1"/>
  <c r="A1432" i="23" s="1"/>
  <c r="A1433" i="23" s="1"/>
  <c r="A1434" i="23" s="1"/>
  <c r="A1435" i="23" s="1"/>
  <c r="A1436" i="23" s="1"/>
  <c r="A1437" i="23" s="1"/>
  <c r="A1438" i="23" s="1"/>
  <c r="A1439" i="23" s="1"/>
  <c r="A1440" i="23" s="1"/>
  <c r="A1441" i="23" s="1"/>
  <c r="A1442" i="23" s="1"/>
  <c r="A1443" i="23" s="1"/>
  <c r="A1444" i="23" s="1"/>
  <c r="A1445" i="23" s="1"/>
  <c r="A1446" i="23" s="1"/>
  <c r="A1447" i="23" s="1"/>
  <c r="A1448" i="23" s="1"/>
  <c r="A1449" i="23" s="1"/>
  <c r="A1450" i="23" s="1"/>
  <c r="A1451" i="23" s="1"/>
  <c r="A1452" i="23" s="1"/>
  <c r="A1453" i="23" s="1"/>
  <c r="A1454" i="23" s="1"/>
  <c r="A1455" i="23" s="1"/>
  <c r="A1456" i="23" s="1"/>
  <c r="A1457" i="23" s="1"/>
  <c r="A1458" i="23" s="1"/>
  <c r="A1459" i="23" s="1"/>
  <c r="A1460" i="23" s="1"/>
  <c r="A1461" i="23" s="1"/>
  <c r="A1462" i="23" s="1"/>
  <c r="A1463" i="23" s="1"/>
  <c r="A1464" i="23" s="1"/>
  <c r="A1465" i="23" s="1"/>
  <c r="A1466" i="23" s="1"/>
  <c r="A1467" i="23" s="1"/>
  <c r="A1468" i="23" s="1"/>
  <c r="A1469" i="23" s="1"/>
  <c r="A1470" i="23" s="1"/>
  <c r="A1471" i="23" s="1"/>
  <c r="A1472" i="23" s="1"/>
  <c r="A1473" i="23" s="1"/>
  <c r="A1474" i="23" s="1"/>
  <c r="A1475" i="23" s="1"/>
  <c r="A1476" i="23" s="1"/>
  <c r="A1477" i="23" s="1"/>
  <c r="A1478" i="23" s="1"/>
  <c r="A1479" i="23" s="1"/>
  <c r="A1480" i="23" s="1"/>
  <c r="A1481" i="23" s="1"/>
  <c r="A1482" i="23" s="1"/>
  <c r="A1483" i="23" s="1"/>
  <c r="A1484" i="23" s="1"/>
  <c r="A1485" i="23" s="1"/>
  <c r="A1486" i="23" s="1"/>
  <c r="A1487" i="23" s="1"/>
  <c r="A1488" i="23" s="1"/>
  <c r="A1489" i="23" s="1"/>
  <c r="A1490" i="23" s="1"/>
  <c r="A1491" i="23" s="1"/>
  <c r="A1492" i="23" s="1"/>
  <c r="A1493" i="23" s="1"/>
  <c r="A1494" i="23" s="1"/>
  <c r="A1495" i="23" s="1"/>
  <c r="A1496" i="23" s="1"/>
  <c r="A1497" i="23" s="1"/>
  <c r="A1498" i="23" s="1"/>
  <c r="A1499" i="23" s="1"/>
  <c r="A1500" i="23" s="1"/>
  <c r="A1501" i="23" s="1"/>
  <c r="A1502" i="23" s="1"/>
  <c r="A1503" i="23" s="1"/>
  <c r="A1504" i="23" s="1"/>
  <c r="A1505" i="23" s="1"/>
  <c r="A1506" i="23" s="1"/>
  <c r="A1507" i="23" s="1"/>
  <c r="A1508" i="23" s="1"/>
  <c r="A1509" i="23" s="1"/>
  <c r="A1510" i="23" s="1"/>
  <c r="A1511" i="23" s="1"/>
  <c r="A1512" i="23" s="1"/>
  <c r="A1513" i="23" s="1"/>
  <c r="A1514" i="23" s="1"/>
  <c r="A1515" i="23" s="1"/>
  <c r="A1516" i="23" s="1"/>
  <c r="A1517" i="23" s="1"/>
  <c r="A1518" i="23" s="1"/>
  <c r="A1519" i="23" s="1"/>
  <c r="A1520" i="23" s="1"/>
  <c r="A1521" i="23" s="1"/>
  <c r="A1522" i="23" s="1"/>
  <c r="A1523" i="23" s="1"/>
  <c r="A1524" i="23" s="1"/>
  <c r="A1525" i="23" s="1"/>
  <c r="A1526" i="23" s="1"/>
  <c r="A1527" i="23" s="1"/>
  <c r="A1528" i="23" s="1"/>
  <c r="A1529" i="23" s="1"/>
  <c r="A1530" i="23" s="1"/>
  <c r="A1531" i="23" s="1"/>
  <c r="A1532" i="23" s="1"/>
  <c r="A1533" i="23" s="1"/>
  <c r="A1534" i="23" s="1"/>
  <c r="A1535" i="23" s="1"/>
  <c r="A1536" i="23" s="1"/>
  <c r="A1537" i="23" s="1"/>
  <c r="A1538" i="23" s="1"/>
  <c r="A1539" i="23" s="1"/>
  <c r="A1540" i="23" s="1"/>
  <c r="A1541" i="23" s="1"/>
  <c r="A1542" i="23" s="1"/>
  <c r="A1543" i="23" s="1"/>
  <c r="A1544" i="23" s="1"/>
  <c r="A1545" i="23" s="1"/>
  <c r="A1546" i="23" s="1"/>
  <c r="A1547" i="23" s="1"/>
  <c r="A1548" i="23" s="1"/>
  <c r="A1549" i="23" s="1"/>
  <c r="A1550" i="23" s="1"/>
  <c r="A1551" i="23" s="1"/>
  <c r="A1552" i="23" s="1"/>
  <c r="A1553" i="23" s="1"/>
  <c r="A1554" i="23" s="1"/>
  <c r="A1555" i="23" s="1"/>
  <c r="A1556" i="23" s="1"/>
  <c r="A1557" i="23" s="1"/>
  <c r="A1558" i="23" s="1"/>
  <c r="A1559" i="23" s="1"/>
  <c r="A1560" i="23" s="1"/>
  <c r="A1561" i="23" s="1"/>
  <c r="A1562" i="23" s="1"/>
  <c r="A1563" i="23" s="1"/>
  <c r="A1564" i="23" s="1"/>
  <c r="A1565" i="23" s="1"/>
  <c r="A1566" i="23" s="1"/>
  <c r="A1567" i="23" s="1"/>
  <c r="A1568" i="23" s="1"/>
  <c r="A1569" i="23" s="1"/>
  <c r="A1570" i="23" s="1"/>
  <c r="A1571" i="23" s="1"/>
  <c r="A1572" i="23" s="1"/>
  <c r="A1573" i="23" s="1"/>
  <c r="A1574" i="23" s="1"/>
  <c r="A1575" i="23" s="1"/>
  <c r="A1576" i="23" s="1"/>
  <c r="A1577" i="23" s="1"/>
  <c r="A1578" i="23" s="1"/>
  <c r="A1579" i="23" s="1"/>
  <c r="A1580" i="23" s="1"/>
  <c r="A1581" i="23" s="1"/>
  <c r="A1582" i="23" s="1"/>
  <c r="A1583" i="23" s="1"/>
  <c r="A1584" i="23" s="1"/>
  <c r="A1585" i="23" s="1"/>
  <c r="A1586" i="23" s="1"/>
  <c r="A1587" i="23" s="1"/>
  <c r="A1588" i="23" s="1"/>
  <c r="A1589" i="23" s="1"/>
  <c r="A1590" i="23" s="1"/>
  <c r="A1591" i="23" s="1"/>
  <c r="A1592" i="23" s="1"/>
  <c r="A1593" i="23" s="1"/>
  <c r="A1594" i="23" s="1"/>
  <c r="A1595" i="23" s="1"/>
  <c r="A1596" i="23" s="1"/>
  <c r="A1597" i="23" s="1"/>
  <c r="A1598" i="23" s="1"/>
  <c r="A1599" i="23" s="1"/>
  <c r="A1600" i="23" s="1"/>
  <c r="A1601" i="23" s="1"/>
  <c r="A1602" i="23" s="1"/>
  <c r="A1603" i="23" s="1"/>
  <c r="A1604" i="23" s="1"/>
  <c r="A1605" i="23" s="1"/>
  <c r="U1406" i="23"/>
  <c r="V1406" i="23" s="1"/>
  <c r="W1406" i="23" s="1"/>
  <c r="X1406" i="23" s="1"/>
  <c r="C1406" i="23"/>
  <c r="U1405" i="23"/>
  <c r="V1405" i="23" s="1"/>
  <c r="W1405" i="23" s="1"/>
  <c r="X1405" i="23" s="1"/>
  <c r="C1405" i="23"/>
  <c r="U1404" i="23"/>
  <c r="V1404" i="23" s="1"/>
  <c r="W1404" i="23" s="1"/>
  <c r="X1404" i="23" s="1"/>
  <c r="C1404" i="23"/>
  <c r="U1403" i="23"/>
  <c r="V1403" i="23" s="1"/>
  <c r="W1403" i="23" s="1"/>
  <c r="X1403" i="23" s="1"/>
  <c r="C1403" i="23"/>
  <c r="U1402" i="23"/>
  <c r="V1402" i="23" s="1"/>
  <c r="W1402" i="23" s="1"/>
  <c r="X1402" i="23" s="1"/>
  <c r="C1402" i="23"/>
  <c r="U1401" i="23"/>
  <c r="V1401" i="23" s="1"/>
  <c r="W1401" i="23" s="1"/>
  <c r="X1401" i="23" s="1"/>
  <c r="C1401" i="23"/>
  <c r="U1400" i="23"/>
  <c r="V1400" i="23" s="1"/>
  <c r="W1400" i="23" s="1"/>
  <c r="X1400" i="23" s="1"/>
  <c r="C1400" i="23"/>
  <c r="U1399" i="23"/>
  <c r="V1399" i="23" s="1"/>
  <c r="W1399" i="23" s="1"/>
  <c r="X1399" i="23" s="1"/>
  <c r="C1399" i="23"/>
  <c r="U1398" i="23"/>
  <c r="V1398" i="23" s="1"/>
  <c r="W1398" i="23" s="1"/>
  <c r="X1398" i="23" s="1"/>
  <c r="C1398" i="23"/>
  <c r="U1397" i="23"/>
  <c r="V1397" i="23" s="1"/>
  <c r="W1397" i="23" s="1"/>
  <c r="X1397" i="23" s="1"/>
  <c r="C1397" i="23"/>
  <c r="U1396" i="23"/>
  <c r="V1396" i="23" s="1"/>
  <c r="W1396" i="23" s="1"/>
  <c r="X1396" i="23" s="1"/>
  <c r="C1396" i="23"/>
  <c r="U1395" i="23"/>
  <c r="V1395" i="23" s="1"/>
  <c r="W1395" i="23" s="1"/>
  <c r="X1395" i="23" s="1"/>
  <c r="C1395" i="23"/>
  <c r="U1394" i="23"/>
  <c r="V1394" i="23" s="1"/>
  <c r="W1394" i="23" s="1"/>
  <c r="X1394" i="23" s="1"/>
  <c r="C1394" i="23"/>
  <c r="U1393" i="23"/>
  <c r="V1393" i="23" s="1"/>
  <c r="W1393" i="23" s="1"/>
  <c r="X1393" i="23" s="1"/>
  <c r="C1393" i="23"/>
  <c r="W1392" i="23"/>
  <c r="X1392" i="23" s="1"/>
  <c r="U1392" i="23"/>
  <c r="V1392" i="23" s="1"/>
  <c r="C1392" i="23"/>
  <c r="U1391" i="23"/>
  <c r="V1391" i="23" s="1"/>
  <c r="W1391" i="23" s="1"/>
  <c r="X1391" i="23" s="1"/>
  <c r="C1391" i="23"/>
  <c r="U1390" i="23"/>
  <c r="V1390" i="23" s="1"/>
  <c r="W1390" i="23" s="1"/>
  <c r="X1390" i="23" s="1"/>
  <c r="C1390" i="23"/>
  <c r="U1389" i="23"/>
  <c r="V1389" i="23" s="1"/>
  <c r="W1389" i="23" s="1"/>
  <c r="X1389" i="23" s="1"/>
  <c r="C1389" i="23"/>
  <c r="U1388" i="23"/>
  <c r="V1388" i="23" s="1"/>
  <c r="W1388" i="23" s="1"/>
  <c r="X1388" i="23" s="1"/>
  <c r="C1388" i="23"/>
  <c r="U1387" i="23"/>
  <c r="V1387" i="23" s="1"/>
  <c r="W1387" i="23" s="1"/>
  <c r="X1387" i="23" s="1"/>
  <c r="C1387" i="23"/>
  <c r="U1386" i="23"/>
  <c r="V1386" i="23" s="1"/>
  <c r="W1386" i="23" s="1"/>
  <c r="X1386" i="23" s="1"/>
  <c r="C1386" i="23"/>
  <c r="U1385" i="23"/>
  <c r="V1385" i="23" s="1"/>
  <c r="W1385" i="23" s="1"/>
  <c r="X1385" i="23" s="1"/>
  <c r="C1385" i="23"/>
  <c r="U1384" i="23"/>
  <c r="V1384" i="23" s="1"/>
  <c r="W1384" i="23" s="1"/>
  <c r="X1384" i="23" s="1"/>
  <c r="C1384" i="23"/>
  <c r="U1383" i="23"/>
  <c r="V1383" i="23" s="1"/>
  <c r="W1383" i="23" s="1"/>
  <c r="X1383" i="23" s="1"/>
  <c r="C1383" i="23"/>
  <c r="U1382" i="23"/>
  <c r="V1382" i="23" s="1"/>
  <c r="W1382" i="23" s="1"/>
  <c r="X1382" i="23" s="1"/>
  <c r="C1382" i="23"/>
  <c r="V1381" i="23"/>
  <c r="W1381" i="23" s="1"/>
  <c r="X1381" i="23" s="1"/>
  <c r="U1381" i="23"/>
  <c r="C1381" i="23"/>
  <c r="U1380" i="23"/>
  <c r="V1380" i="23" s="1"/>
  <c r="W1380" i="23" s="1"/>
  <c r="X1380" i="23" s="1"/>
  <c r="C1380" i="23"/>
  <c r="U1379" i="23"/>
  <c r="V1379" i="23" s="1"/>
  <c r="W1379" i="23" s="1"/>
  <c r="X1379" i="23" s="1"/>
  <c r="C1379" i="23"/>
  <c r="U1378" i="23"/>
  <c r="V1378" i="23" s="1"/>
  <c r="W1378" i="23" s="1"/>
  <c r="X1378" i="23" s="1"/>
  <c r="C1378" i="23"/>
  <c r="U1377" i="23"/>
  <c r="V1377" i="23" s="1"/>
  <c r="W1377" i="23" s="1"/>
  <c r="X1377" i="23" s="1"/>
  <c r="C1377" i="23"/>
  <c r="U1376" i="23"/>
  <c r="V1376" i="23" s="1"/>
  <c r="W1376" i="23" s="1"/>
  <c r="X1376" i="23" s="1"/>
  <c r="C1376" i="23"/>
  <c r="U1375" i="23"/>
  <c r="V1375" i="23" s="1"/>
  <c r="W1375" i="23" s="1"/>
  <c r="X1375" i="23" s="1"/>
  <c r="C1375" i="23"/>
  <c r="U1374" i="23"/>
  <c r="V1374" i="23" s="1"/>
  <c r="W1374" i="23" s="1"/>
  <c r="X1374" i="23" s="1"/>
  <c r="C1374" i="23"/>
  <c r="U1373" i="23"/>
  <c r="V1373" i="23" s="1"/>
  <c r="W1373" i="23" s="1"/>
  <c r="X1373" i="23" s="1"/>
  <c r="C1373" i="23"/>
  <c r="U1372" i="23"/>
  <c r="V1372" i="23" s="1"/>
  <c r="W1372" i="23" s="1"/>
  <c r="X1372" i="23" s="1"/>
  <c r="C1372" i="23"/>
  <c r="U1371" i="23"/>
  <c r="V1371" i="23" s="1"/>
  <c r="W1371" i="23" s="1"/>
  <c r="X1371" i="23" s="1"/>
  <c r="C1371" i="23"/>
  <c r="V1370" i="23"/>
  <c r="W1370" i="23" s="1"/>
  <c r="X1370" i="23" s="1"/>
  <c r="U1370" i="23"/>
  <c r="C1370" i="23"/>
  <c r="U1369" i="23"/>
  <c r="V1369" i="23" s="1"/>
  <c r="W1369" i="23" s="1"/>
  <c r="X1369" i="23" s="1"/>
  <c r="C1369" i="23"/>
  <c r="U1368" i="23"/>
  <c r="V1368" i="23" s="1"/>
  <c r="W1368" i="23" s="1"/>
  <c r="X1368" i="23" s="1"/>
  <c r="C1368" i="23"/>
  <c r="U1367" i="23"/>
  <c r="V1367" i="23" s="1"/>
  <c r="W1367" i="23" s="1"/>
  <c r="X1367" i="23" s="1"/>
  <c r="C1367" i="23"/>
  <c r="U1366" i="23"/>
  <c r="V1366" i="23" s="1"/>
  <c r="W1366" i="23" s="1"/>
  <c r="X1366" i="23" s="1"/>
  <c r="C1366" i="23"/>
  <c r="U1365" i="23"/>
  <c r="V1365" i="23" s="1"/>
  <c r="W1365" i="23" s="1"/>
  <c r="X1365" i="23" s="1"/>
  <c r="C1365" i="23"/>
  <c r="U1364" i="23"/>
  <c r="V1364" i="23" s="1"/>
  <c r="W1364" i="23" s="1"/>
  <c r="X1364" i="23" s="1"/>
  <c r="C1364" i="23"/>
  <c r="U1363" i="23"/>
  <c r="V1363" i="23" s="1"/>
  <c r="W1363" i="23" s="1"/>
  <c r="X1363" i="23" s="1"/>
  <c r="C1363" i="23"/>
  <c r="U1362" i="23"/>
  <c r="V1362" i="23" s="1"/>
  <c r="W1362" i="23" s="1"/>
  <c r="X1362" i="23" s="1"/>
  <c r="C1362" i="23"/>
  <c r="U1361" i="23"/>
  <c r="V1361" i="23" s="1"/>
  <c r="W1361" i="23" s="1"/>
  <c r="X1361" i="23" s="1"/>
  <c r="C1361" i="23"/>
  <c r="U1360" i="23"/>
  <c r="V1360" i="23" s="1"/>
  <c r="W1360" i="23" s="1"/>
  <c r="X1360" i="23" s="1"/>
  <c r="C1360" i="23"/>
  <c r="U1359" i="23"/>
  <c r="V1359" i="23" s="1"/>
  <c r="W1359" i="23" s="1"/>
  <c r="X1359" i="23" s="1"/>
  <c r="C1359" i="23"/>
  <c r="U1358" i="23"/>
  <c r="V1358" i="23" s="1"/>
  <c r="W1358" i="23" s="1"/>
  <c r="X1358" i="23" s="1"/>
  <c r="C1358" i="23"/>
  <c r="U1357" i="23"/>
  <c r="V1357" i="23" s="1"/>
  <c r="W1357" i="23" s="1"/>
  <c r="X1357" i="23" s="1"/>
  <c r="C1357" i="23"/>
  <c r="V1356" i="23"/>
  <c r="W1356" i="23" s="1"/>
  <c r="X1356" i="23" s="1"/>
  <c r="U1356" i="23"/>
  <c r="P1356" i="23"/>
  <c r="O1356" i="23"/>
  <c r="N1356" i="23"/>
  <c r="M1356" i="23"/>
  <c r="C1356" i="23"/>
  <c r="U1355" i="23"/>
  <c r="V1355" i="23" s="1"/>
  <c r="W1355" i="23" s="1"/>
  <c r="X1355" i="23" s="1"/>
  <c r="C1355" i="23"/>
  <c r="U1354" i="23"/>
  <c r="V1354" i="23" s="1"/>
  <c r="W1354" i="23" s="1"/>
  <c r="X1354" i="23" s="1"/>
  <c r="C1354" i="23"/>
  <c r="U1353" i="23"/>
  <c r="V1353" i="23" s="1"/>
  <c r="W1353" i="23" s="1"/>
  <c r="X1353" i="23" s="1"/>
  <c r="C1353" i="23"/>
  <c r="U1352" i="23"/>
  <c r="V1352" i="23" s="1"/>
  <c r="W1352" i="23" s="1"/>
  <c r="X1352" i="23" s="1"/>
  <c r="C1352" i="23"/>
  <c r="U1351" i="23"/>
  <c r="V1351" i="23" s="1"/>
  <c r="W1351" i="23" s="1"/>
  <c r="X1351" i="23" s="1"/>
  <c r="C1351" i="23"/>
  <c r="U1350" i="23"/>
  <c r="V1350" i="23" s="1"/>
  <c r="W1350" i="23" s="1"/>
  <c r="X1350" i="23" s="1"/>
  <c r="C1350" i="23"/>
  <c r="U1349" i="23"/>
  <c r="V1349" i="23" s="1"/>
  <c r="W1349" i="23" s="1"/>
  <c r="X1349" i="23" s="1"/>
  <c r="C1349" i="23"/>
  <c r="U1348" i="23"/>
  <c r="V1348" i="23" s="1"/>
  <c r="W1348" i="23" s="1"/>
  <c r="X1348" i="23" s="1"/>
  <c r="C1348" i="23"/>
  <c r="U1347" i="23"/>
  <c r="V1347" i="23" s="1"/>
  <c r="W1347" i="23" s="1"/>
  <c r="X1347" i="23" s="1"/>
  <c r="C1347" i="23"/>
  <c r="U1346" i="23"/>
  <c r="V1346" i="23" s="1"/>
  <c r="W1346" i="23" s="1"/>
  <c r="X1346" i="23" s="1"/>
  <c r="C1346" i="23"/>
  <c r="U1345" i="23"/>
  <c r="V1345" i="23" s="1"/>
  <c r="W1345" i="23" s="1"/>
  <c r="X1345" i="23" s="1"/>
  <c r="C1345" i="23"/>
  <c r="U1344" i="23"/>
  <c r="V1344" i="23" s="1"/>
  <c r="W1344" i="23" s="1"/>
  <c r="X1344" i="23" s="1"/>
  <c r="C1344" i="23"/>
  <c r="U1343" i="23"/>
  <c r="V1343" i="23" s="1"/>
  <c r="W1343" i="23" s="1"/>
  <c r="X1343" i="23" s="1"/>
  <c r="C1343" i="23"/>
  <c r="U1342" i="23"/>
  <c r="V1342" i="23" s="1"/>
  <c r="W1342" i="23" s="1"/>
  <c r="X1342" i="23" s="1"/>
  <c r="C1342" i="23"/>
  <c r="U1341" i="23"/>
  <c r="V1341" i="23" s="1"/>
  <c r="W1341" i="23" s="1"/>
  <c r="X1341" i="23" s="1"/>
  <c r="C1341" i="23"/>
  <c r="U1340" i="23"/>
  <c r="V1340" i="23" s="1"/>
  <c r="W1340" i="23" s="1"/>
  <c r="X1340" i="23" s="1"/>
  <c r="C1340" i="23"/>
  <c r="U1339" i="23"/>
  <c r="V1339" i="23" s="1"/>
  <c r="W1339" i="23" s="1"/>
  <c r="X1339" i="23" s="1"/>
  <c r="C1339" i="23"/>
  <c r="U1338" i="23"/>
  <c r="V1338" i="23" s="1"/>
  <c r="W1338" i="23" s="1"/>
  <c r="X1338" i="23" s="1"/>
  <c r="C1338" i="23"/>
  <c r="U1337" i="23"/>
  <c r="V1337" i="23" s="1"/>
  <c r="W1337" i="23" s="1"/>
  <c r="X1337" i="23" s="1"/>
  <c r="C1337" i="23"/>
  <c r="U1336" i="23"/>
  <c r="V1336" i="23" s="1"/>
  <c r="W1336" i="23" s="1"/>
  <c r="X1336" i="23" s="1"/>
  <c r="C1336" i="23"/>
  <c r="U1335" i="23"/>
  <c r="V1335" i="23" s="1"/>
  <c r="W1335" i="23" s="1"/>
  <c r="X1335" i="23" s="1"/>
  <c r="C1335" i="23"/>
  <c r="U1334" i="23"/>
  <c r="V1334" i="23" s="1"/>
  <c r="W1334" i="23" s="1"/>
  <c r="X1334" i="23" s="1"/>
  <c r="C1334" i="23"/>
  <c r="U1333" i="23"/>
  <c r="V1333" i="23" s="1"/>
  <c r="W1333" i="23" s="1"/>
  <c r="X1333" i="23" s="1"/>
  <c r="C1333" i="23"/>
  <c r="U1332" i="23"/>
  <c r="V1332" i="23" s="1"/>
  <c r="W1332" i="23" s="1"/>
  <c r="X1332" i="23" s="1"/>
  <c r="C1332" i="23"/>
  <c r="U1331" i="23"/>
  <c r="V1331" i="23" s="1"/>
  <c r="W1331" i="23" s="1"/>
  <c r="X1331" i="23" s="1"/>
  <c r="C1331" i="23"/>
  <c r="U1330" i="23"/>
  <c r="V1330" i="23" s="1"/>
  <c r="W1330" i="23" s="1"/>
  <c r="X1330" i="23" s="1"/>
  <c r="C1330" i="23"/>
  <c r="U1329" i="23"/>
  <c r="V1329" i="23" s="1"/>
  <c r="W1329" i="23" s="1"/>
  <c r="X1329" i="23" s="1"/>
  <c r="C1329" i="23"/>
  <c r="U1328" i="23"/>
  <c r="V1328" i="23" s="1"/>
  <c r="W1328" i="23" s="1"/>
  <c r="X1328" i="23" s="1"/>
  <c r="C1328" i="23"/>
  <c r="U1327" i="23"/>
  <c r="V1327" i="23" s="1"/>
  <c r="W1327" i="23" s="1"/>
  <c r="X1327" i="23" s="1"/>
  <c r="C1327" i="23"/>
  <c r="U1326" i="23"/>
  <c r="V1326" i="23" s="1"/>
  <c r="W1326" i="23" s="1"/>
  <c r="X1326" i="23" s="1"/>
  <c r="C1326" i="23"/>
  <c r="U1325" i="23"/>
  <c r="V1325" i="23" s="1"/>
  <c r="W1325" i="23" s="1"/>
  <c r="X1325" i="23" s="1"/>
  <c r="C1325" i="23"/>
  <c r="U1324" i="23"/>
  <c r="V1324" i="23" s="1"/>
  <c r="W1324" i="23" s="1"/>
  <c r="X1324" i="23" s="1"/>
  <c r="C1324" i="23"/>
  <c r="U1323" i="23"/>
  <c r="V1323" i="23" s="1"/>
  <c r="W1323" i="23" s="1"/>
  <c r="X1323" i="23" s="1"/>
  <c r="C1323" i="23"/>
  <c r="U1322" i="23"/>
  <c r="V1322" i="23" s="1"/>
  <c r="W1322" i="23" s="1"/>
  <c r="X1322" i="23" s="1"/>
  <c r="C1322" i="23"/>
  <c r="U1321" i="23"/>
  <c r="V1321" i="23" s="1"/>
  <c r="W1321" i="23" s="1"/>
  <c r="X1321" i="23" s="1"/>
  <c r="C1321" i="23"/>
  <c r="U1320" i="23"/>
  <c r="V1320" i="23" s="1"/>
  <c r="W1320" i="23" s="1"/>
  <c r="X1320" i="23" s="1"/>
  <c r="C1320" i="23"/>
  <c r="U1319" i="23"/>
  <c r="V1319" i="23" s="1"/>
  <c r="W1319" i="23" s="1"/>
  <c r="X1319" i="23" s="1"/>
  <c r="C1319" i="23"/>
  <c r="U1318" i="23"/>
  <c r="V1318" i="23" s="1"/>
  <c r="W1318" i="23" s="1"/>
  <c r="X1318" i="23" s="1"/>
  <c r="C1318" i="23"/>
  <c r="U1317" i="23"/>
  <c r="V1317" i="23" s="1"/>
  <c r="W1317" i="23" s="1"/>
  <c r="X1317" i="23" s="1"/>
  <c r="C1317" i="23"/>
  <c r="U1316" i="23"/>
  <c r="V1316" i="23" s="1"/>
  <c r="W1316" i="23" s="1"/>
  <c r="X1316" i="23" s="1"/>
  <c r="C1316" i="23"/>
  <c r="U1315" i="23"/>
  <c r="V1315" i="23" s="1"/>
  <c r="W1315" i="23" s="1"/>
  <c r="X1315" i="23" s="1"/>
  <c r="C1315" i="23"/>
  <c r="U1314" i="23"/>
  <c r="V1314" i="23" s="1"/>
  <c r="W1314" i="23" s="1"/>
  <c r="X1314" i="23" s="1"/>
  <c r="C1314" i="23"/>
  <c r="U1313" i="23"/>
  <c r="V1313" i="23" s="1"/>
  <c r="W1313" i="23" s="1"/>
  <c r="X1313" i="23" s="1"/>
  <c r="C1313" i="23"/>
  <c r="U1312" i="23"/>
  <c r="V1312" i="23" s="1"/>
  <c r="W1312" i="23" s="1"/>
  <c r="X1312" i="23" s="1"/>
  <c r="C1312" i="23"/>
  <c r="U1311" i="23"/>
  <c r="V1311" i="23" s="1"/>
  <c r="W1311" i="23" s="1"/>
  <c r="X1311" i="23" s="1"/>
  <c r="C1311" i="23"/>
  <c r="U1310" i="23"/>
  <c r="V1310" i="23" s="1"/>
  <c r="W1310" i="23" s="1"/>
  <c r="X1310" i="23" s="1"/>
  <c r="C1310" i="23"/>
  <c r="U1309" i="23"/>
  <c r="V1309" i="23" s="1"/>
  <c r="W1309" i="23" s="1"/>
  <c r="X1309" i="23" s="1"/>
  <c r="C1309" i="23"/>
  <c r="U1308" i="23"/>
  <c r="V1308" i="23" s="1"/>
  <c r="W1308" i="23" s="1"/>
  <c r="X1308" i="23" s="1"/>
  <c r="C1308" i="23"/>
  <c r="U1307" i="23"/>
  <c r="V1307" i="23" s="1"/>
  <c r="W1307" i="23" s="1"/>
  <c r="X1307" i="23" s="1"/>
  <c r="C1307" i="23"/>
  <c r="U1306" i="23"/>
  <c r="V1306" i="23" s="1"/>
  <c r="W1306" i="23" s="1"/>
  <c r="X1306" i="23" s="1"/>
  <c r="C1306" i="23"/>
  <c r="X1305" i="23"/>
  <c r="U1305" i="23"/>
  <c r="V1305" i="23" s="1"/>
  <c r="W1305" i="23" s="1"/>
  <c r="C1305" i="23"/>
  <c r="U1304" i="23"/>
  <c r="V1304" i="23" s="1"/>
  <c r="W1304" i="23" s="1"/>
  <c r="X1304" i="23" s="1"/>
  <c r="C1304" i="23"/>
  <c r="U1303" i="23"/>
  <c r="V1303" i="23" s="1"/>
  <c r="W1303" i="23" s="1"/>
  <c r="X1303" i="23" s="1"/>
  <c r="C1303" i="23"/>
  <c r="U1302" i="23"/>
  <c r="V1302" i="23" s="1"/>
  <c r="W1302" i="23" s="1"/>
  <c r="X1302" i="23" s="1"/>
  <c r="C1302" i="23"/>
  <c r="U1301" i="23"/>
  <c r="V1301" i="23" s="1"/>
  <c r="W1301" i="23" s="1"/>
  <c r="X1301" i="23" s="1"/>
  <c r="C1301" i="23"/>
  <c r="U1300" i="23"/>
  <c r="V1300" i="23" s="1"/>
  <c r="W1300" i="23" s="1"/>
  <c r="X1300" i="23" s="1"/>
  <c r="C1300" i="23"/>
  <c r="U1299" i="23"/>
  <c r="V1299" i="23" s="1"/>
  <c r="W1299" i="23" s="1"/>
  <c r="X1299" i="23" s="1"/>
  <c r="C1299" i="23"/>
  <c r="U1298" i="23"/>
  <c r="V1298" i="23" s="1"/>
  <c r="W1298" i="23" s="1"/>
  <c r="X1298" i="23" s="1"/>
  <c r="C1298" i="23"/>
  <c r="U1297" i="23"/>
  <c r="V1297" i="23" s="1"/>
  <c r="W1297" i="23" s="1"/>
  <c r="X1297" i="23" s="1"/>
  <c r="C1297" i="23"/>
  <c r="U1296" i="23"/>
  <c r="V1296" i="23" s="1"/>
  <c r="W1296" i="23" s="1"/>
  <c r="X1296" i="23" s="1"/>
  <c r="C1296" i="23"/>
  <c r="U1295" i="23"/>
  <c r="V1295" i="23" s="1"/>
  <c r="W1295" i="23" s="1"/>
  <c r="X1295" i="23" s="1"/>
  <c r="C1295" i="23"/>
  <c r="U1294" i="23"/>
  <c r="V1294" i="23" s="1"/>
  <c r="W1294" i="23" s="1"/>
  <c r="X1294" i="23" s="1"/>
  <c r="C1294" i="23"/>
  <c r="V1293" i="23"/>
  <c r="W1293" i="23" s="1"/>
  <c r="X1293" i="23" s="1"/>
  <c r="U1293" i="23"/>
  <c r="C1293" i="23"/>
  <c r="U1292" i="23"/>
  <c r="V1292" i="23" s="1"/>
  <c r="W1292" i="23" s="1"/>
  <c r="X1292" i="23" s="1"/>
  <c r="C1292" i="23"/>
  <c r="U1291" i="23"/>
  <c r="V1291" i="23" s="1"/>
  <c r="W1291" i="23" s="1"/>
  <c r="X1291" i="23" s="1"/>
  <c r="C1291" i="23"/>
  <c r="U1290" i="23"/>
  <c r="V1290" i="23" s="1"/>
  <c r="W1290" i="23" s="1"/>
  <c r="X1290" i="23" s="1"/>
  <c r="C1290" i="23"/>
  <c r="U1289" i="23"/>
  <c r="V1289" i="23" s="1"/>
  <c r="W1289" i="23" s="1"/>
  <c r="X1289" i="23" s="1"/>
  <c r="C1289" i="23"/>
  <c r="U1288" i="23"/>
  <c r="V1288" i="23" s="1"/>
  <c r="W1288" i="23" s="1"/>
  <c r="X1288" i="23" s="1"/>
  <c r="C1288" i="23"/>
  <c r="U1287" i="23"/>
  <c r="V1287" i="23" s="1"/>
  <c r="W1287" i="23" s="1"/>
  <c r="X1287" i="23" s="1"/>
  <c r="C1287" i="23"/>
  <c r="U1286" i="23"/>
  <c r="V1286" i="23" s="1"/>
  <c r="W1286" i="23" s="1"/>
  <c r="X1286" i="23" s="1"/>
  <c r="C1286" i="23"/>
  <c r="U1285" i="23"/>
  <c r="V1285" i="23" s="1"/>
  <c r="W1285" i="23" s="1"/>
  <c r="X1285" i="23" s="1"/>
  <c r="C1285" i="23"/>
  <c r="U1284" i="23"/>
  <c r="V1284" i="23" s="1"/>
  <c r="W1284" i="23" s="1"/>
  <c r="X1284" i="23" s="1"/>
  <c r="C1284" i="23"/>
  <c r="U1283" i="23"/>
  <c r="V1283" i="23" s="1"/>
  <c r="W1283" i="23" s="1"/>
  <c r="X1283" i="23" s="1"/>
  <c r="C1283" i="23"/>
  <c r="U1282" i="23"/>
  <c r="V1282" i="23" s="1"/>
  <c r="W1282" i="23" s="1"/>
  <c r="X1282" i="23" s="1"/>
  <c r="C1282" i="23"/>
  <c r="U1281" i="23"/>
  <c r="V1281" i="23" s="1"/>
  <c r="W1281" i="23" s="1"/>
  <c r="X1281" i="23" s="1"/>
  <c r="C1281" i="23"/>
  <c r="U1280" i="23"/>
  <c r="V1280" i="23" s="1"/>
  <c r="W1280" i="23" s="1"/>
  <c r="X1280" i="23" s="1"/>
  <c r="C1280" i="23"/>
  <c r="U1279" i="23"/>
  <c r="V1279" i="23" s="1"/>
  <c r="W1279" i="23" s="1"/>
  <c r="X1279" i="23" s="1"/>
  <c r="C1279" i="23"/>
  <c r="U1278" i="23"/>
  <c r="V1278" i="23" s="1"/>
  <c r="W1278" i="23" s="1"/>
  <c r="X1278" i="23" s="1"/>
  <c r="C1278" i="23"/>
  <c r="U1277" i="23"/>
  <c r="V1277" i="23" s="1"/>
  <c r="W1277" i="23" s="1"/>
  <c r="X1277" i="23" s="1"/>
  <c r="C1277" i="23"/>
  <c r="U1276" i="23"/>
  <c r="V1276" i="23" s="1"/>
  <c r="W1276" i="23" s="1"/>
  <c r="X1276" i="23" s="1"/>
  <c r="C1276" i="23"/>
  <c r="U1275" i="23"/>
  <c r="V1275" i="23" s="1"/>
  <c r="W1275" i="23" s="1"/>
  <c r="X1275" i="23" s="1"/>
  <c r="C1275" i="23"/>
  <c r="U1274" i="23"/>
  <c r="V1274" i="23" s="1"/>
  <c r="W1274" i="23" s="1"/>
  <c r="X1274" i="23" s="1"/>
  <c r="C1274" i="23"/>
  <c r="U1273" i="23"/>
  <c r="V1273" i="23" s="1"/>
  <c r="W1273" i="23" s="1"/>
  <c r="X1273" i="23" s="1"/>
  <c r="C1273" i="23"/>
  <c r="U1272" i="23"/>
  <c r="V1272" i="23" s="1"/>
  <c r="W1272" i="23" s="1"/>
  <c r="X1272" i="23" s="1"/>
  <c r="C1272" i="23"/>
  <c r="U1271" i="23"/>
  <c r="V1271" i="23" s="1"/>
  <c r="W1271" i="23" s="1"/>
  <c r="X1271" i="23" s="1"/>
  <c r="C1271" i="23"/>
  <c r="U1270" i="23"/>
  <c r="V1270" i="23" s="1"/>
  <c r="W1270" i="23" s="1"/>
  <c r="X1270" i="23" s="1"/>
  <c r="C1270" i="23"/>
  <c r="U1269" i="23"/>
  <c r="V1269" i="23" s="1"/>
  <c r="W1269" i="23" s="1"/>
  <c r="X1269" i="23" s="1"/>
  <c r="C1269" i="23"/>
  <c r="U1268" i="23"/>
  <c r="V1268" i="23" s="1"/>
  <c r="W1268" i="23" s="1"/>
  <c r="X1268" i="23" s="1"/>
  <c r="C1268" i="23"/>
  <c r="U1267" i="23"/>
  <c r="V1267" i="23" s="1"/>
  <c r="W1267" i="23" s="1"/>
  <c r="X1267" i="23" s="1"/>
  <c r="C1267" i="23"/>
  <c r="U1266" i="23"/>
  <c r="V1266" i="23" s="1"/>
  <c r="W1266" i="23" s="1"/>
  <c r="X1266" i="23" s="1"/>
  <c r="C1266" i="23"/>
  <c r="U1265" i="23"/>
  <c r="V1265" i="23" s="1"/>
  <c r="W1265" i="23" s="1"/>
  <c r="X1265" i="23" s="1"/>
  <c r="C1265" i="23"/>
  <c r="U1264" i="23"/>
  <c r="V1264" i="23" s="1"/>
  <c r="W1264" i="23" s="1"/>
  <c r="X1264" i="23" s="1"/>
  <c r="C1264" i="23"/>
  <c r="U1263" i="23"/>
  <c r="V1263" i="23" s="1"/>
  <c r="W1263" i="23" s="1"/>
  <c r="X1263" i="23" s="1"/>
  <c r="C1263" i="23"/>
  <c r="U1262" i="23"/>
  <c r="V1262" i="23" s="1"/>
  <c r="W1262" i="23" s="1"/>
  <c r="X1262" i="23" s="1"/>
  <c r="C1262" i="23"/>
  <c r="V1261" i="23"/>
  <c r="W1261" i="23" s="1"/>
  <c r="X1261" i="23" s="1"/>
  <c r="U1261" i="23"/>
  <c r="C1261" i="23"/>
  <c r="U1260" i="23"/>
  <c r="V1260" i="23" s="1"/>
  <c r="W1260" i="23" s="1"/>
  <c r="X1260" i="23" s="1"/>
  <c r="C1260" i="23"/>
  <c r="U1259" i="23"/>
  <c r="V1259" i="23" s="1"/>
  <c r="W1259" i="23" s="1"/>
  <c r="X1259" i="23" s="1"/>
  <c r="C1259" i="23"/>
  <c r="U1258" i="23"/>
  <c r="V1258" i="23" s="1"/>
  <c r="W1258" i="23" s="1"/>
  <c r="X1258" i="23" s="1"/>
  <c r="C1258" i="23"/>
  <c r="U1257" i="23"/>
  <c r="V1257" i="23" s="1"/>
  <c r="W1257" i="23" s="1"/>
  <c r="X1257" i="23" s="1"/>
  <c r="C1257" i="23"/>
  <c r="U1256" i="23"/>
  <c r="V1256" i="23" s="1"/>
  <c r="W1256" i="23" s="1"/>
  <c r="X1256" i="23" s="1"/>
  <c r="C1256" i="23"/>
  <c r="V1255" i="23"/>
  <c r="W1255" i="23" s="1"/>
  <c r="X1255" i="23" s="1"/>
  <c r="U1255" i="23"/>
  <c r="C1255" i="23"/>
  <c r="U1254" i="23"/>
  <c r="V1254" i="23" s="1"/>
  <c r="W1254" i="23" s="1"/>
  <c r="X1254" i="23" s="1"/>
  <c r="C1254" i="23"/>
  <c r="U1253" i="23"/>
  <c r="V1253" i="23" s="1"/>
  <c r="W1253" i="23" s="1"/>
  <c r="X1253" i="23" s="1"/>
  <c r="C1253" i="23"/>
  <c r="U1252" i="23"/>
  <c r="V1252" i="23" s="1"/>
  <c r="W1252" i="23" s="1"/>
  <c r="X1252" i="23" s="1"/>
  <c r="C1252" i="23"/>
  <c r="U1251" i="23"/>
  <c r="V1251" i="23" s="1"/>
  <c r="W1251" i="23" s="1"/>
  <c r="X1251" i="23" s="1"/>
  <c r="C1251" i="23"/>
  <c r="U1250" i="23"/>
  <c r="V1250" i="23" s="1"/>
  <c r="W1250" i="23" s="1"/>
  <c r="X1250" i="23" s="1"/>
  <c r="C1250" i="23"/>
  <c r="U1249" i="23"/>
  <c r="V1249" i="23" s="1"/>
  <c r="W1249" i="23" s="1"/>
  <c r="X1249" i="23" s="1"/>
  <c r="C1249" i="23"/>
  <c r="U1248" i="23"/>
  <c r="V1248" i="23" s="1"/>
  <c r="W1248" i="23" s="1"/>
  <c r="X1248" i="23" s="1"/>
  <c r="C1248" i="23"/>
  <c r="U1247" i="23"/>
  <c r="V1247" i="23" s="1"/>
  <c r="W1247" i="23" s="1"/>
  <c r="X1247" i="23" s="1"/>
  <c r="C1247" i="23"/>
  <c r="U1246" i="23"/>
  <c r="V1246" i="23" s="1"/>
  <c r="W1246" i="23" s="1"/>
  <c r="X1246" i="23" s="1"/>
  <c r="C1246" i="23"/>
  <c r="U1245" i="23"/>
  <c r="V1245" i="23" s="1"/>
  <c r="W1245" i="23" s="1"/>
  <c r="X1245" i="23" s="1"/>
  <c r="C1245" i="23"/>
  <c r="U1244" i="23"/>
  <c r="V1244" i="23" s="1"/>
  <c r="W1244" i="23" s="1"/>
  <c r="X1244" i="23" s="1"/>
  <c r="C1244" i="23"/>
  <c r="U1243" i="23"/>
  <c r="V1243" i="23" s="1"/>
  <c r="W1243" i="23" s="1"/>
  <c r="X1243" i="23" s="1"/>
  <c r="C1243" i="23"/>
  <c r="U1242" i="23"/>
  <c r="V1242" i="23" s="1"/>
  <c r="W1242" i="23" s="1"/>
  <c r="X1242" i="23" s="1"/>
  <c r="C1242" i="23"/>
  <c r="U1241" i="23"/>
  <c r="V1241" i="23" s="1"/>
  <c r="W1241" i="23" s="1"/>
  <c r="X1241" i="23" s="1"/>
  <c r="C1241" i="23"/>
  <c r="U1240" i="23"/>
  <c r="V1240" i="23" s="1"/>
  <c r="W1240" i="23" s="1"/>
  <c r="X1240" i="23" s="1"/>
  <c r="C1240" i="23"/>
  <c r="U1239" i="23"/>
  <c r="V1239" i="23" s="1"/>
  <c r="W1239" i="23" s="1"/>
  <c r="X1239" i="23" s="1"/>
  <c r="C1239" i="23"/>
  <c r="U1238" i="23"/>
  <c r="V1238" i="23" s="1"/>
  <c r="W1238" i="23" s="1"/>
  <c r="X1238" i="23" s="1"/>
  <c r="C1238" i="23"/>
  <c r="U1237" i="23"/>
  <c r="V1237" i="23" s="1"/>
  <c r="W1237" i="23" s="1"/>
  <c r="X1237" i="23" s="1"/>
  <c r="C1237" i="23"/>
  <c r="U1236" i="23"/>
  <c r="V1236" i="23" s="1"/>
  <c r="W1236" i="23" s="1"/>
  <c r="X1236" i="23" s="1"/>
  <c r="C1236" i="23"/>
  <c r="U1235" i="23"/>
  <c r="V1235" i="23" s="1"/>
  <c r="W1235" i="23" s="1"/>
  <c r="X1235" i="23" s="1"/>
  <c r="C1235" i="23"/>
  <c r="U1234" i="23"/>
  <c r="V1234" i="23" s="1"/>
  <c r="W1234" i="23" s="1"/>
  <c r="X1234" i="23" s="1"/>
  <c r="C1234" i="23"/>
  <c r="U1233" i="23"/>
  <c r="V1233" i="23" s="1"/>
  <c r="W1233" i="23" s="1"/>
  <c r="X1233" i="23" s="1"/>
  <c r="C1233" i="23"/>
  <c r="U1232" i="23"/>
  <c r="V1232" i="23" s="1"/>
  <c r="W1232" i="23" s="1"/>
  <c r="X1232" i="23" s="1"/>
  <c r="C1232" i="23"/>
  <c r="U1231" i="23"/>
  <c r="V1231" i="23" s="1"/>
  <c r="W1231" i="23" s="1"/>
  <c r="X1231" i="23" s="1"/>
  <c r="C1231" i="23"/>
  <c r="U1230" i="23"/>
  <c r="V1230" i="23" s="1"/>
  <c r="W1230" i="23" s="1"/>
  <c r="X1230" i="23" s="1"/>
  <c r="C1230" i="23"/>
  <c r="U1229" i="23"/>
  <c r="V1229" i="23" s="1"/>
  <c r="W1229" i="23" s="1"/>
  <c r="X1229" i="23" s="1"/>
  <c r="C1229" i="23"/>
  <c r="V1228" i="23"/>
  <c r="W1228" i="23" s="1"/>
  <c r="X1228" i="23" s="1"/>
  <c r="U1228" i="23"/>
  <c r="C1228" i="23"/>
  <c r="U1227" i="23"/>
  <c r="V1227" i="23" s="1"/>
  <c r="W1227" i="23" s="1"/>
  <c r="X1227" i="23" s="1"/>
  <c r="C1227" i="23"/>
  <c r="U1226" i="23"/>
  <c r="V1226" i="23" s="1"/>
  <c r="W1226" i="23" s="1"/>
  <c r="X1226" i="23" s="1"/>
  <c r="C1226" i="23"/>
  <c r="U1225" i="23"/>
  <c r="V1225" i="23" s="1"/>
  <c r="W1225" i="23" s="1"/>
  <c r="X1225" i="23" s="1"/>
  <c r="C1225" i="23"/>
  <c r="U1224" i="23"/>
  <c r="V1224" i="23" s="1"/>
  <c r="W1224" i="23" s="1"/>
  <c r="X1224" i="23" s="1"/>
  <c r="C1224" i="23"/>
  <c r="U1223" i="23"/>
  <c r="V1223" i="23" s="1"/>
  <c r="W1223" i="23" s="1"/>
  <c r="X1223" i="23" s="1"/>
  <c r="C1223" i="23"/>
  <c r="U1222" i="23"/>
  <c r="V1222" i="23" s="1"/>
  <c r="W1222" i="23" s="1"/>
  <c r="X1222" i="23" s="1"/>
  <c r="C1222" i="23"/>
  <c r="U1221" i="23"/>
  <c r="V1221" i="23" s="1"/>
  <c r="W1221" i="23" s="1"/>
  <c r="X1221" i="23" s="1"/>
  <c r="C1221" i="23"/>
  <c r="U1220" i="23"/>
  <c r="V1220" i="23" s="1"/>
  <c r="W1220" i="23" s="1"/>
  <c r="X1220" i="23" s="1"/>
  <c r="C1220" i="23"/>
  <c r="U1219" i="23"/>
  <c r="V1219" i="23" s="1"/>
  <c r="W1219" i="23" s="1"/>
  <c r="X1219" i="23" s="1"/>
  <c r="C1219" i="23"/>
  <c r="U1218" i="23"/>
  <c r="V1218" i="23" s="1"/>
  <c r="W1218" i="23" s="1"/>
  <c r="X1218" i="23" s="1"/>
  <c r="C1218" i="23"/>
  <c r="U1217" i="23"/>
  <c r="V1217" i="23" s="1"/>
  <c r="W1217" i="23" s="1"/>
  <c r="X1217" i="23" s="1"/>
  <c r="C1217" i="23"/>
  <c r="U1216" i="23"/>
  <c r="V1216" i="23" s="1"/>
  <c r="W1216" i="23" s="1"/>
  <c r="X1216" i="23" s="1"/>
  <c r="C1216" i="23"/>
  <c r="U1215" i="23"/>
  <c r="V1215" i="23" s="1"/>
  <c r="W1215" i="23" s="1"/>
  <c r="X1215" i="23" s="1"/>
  <c r="C1215" i="23"/>
  <c r="U1214" i="23"/>
  <c r="V1214" i="23" s="1"/>
  <c r="W1214" i="23" s="1"/>
  <c r="X1214" i="23" s="1"/>
  <c r="C1214" i="23"/>
  <c r="U1213" i="23"/>
  <c r="V1213" i="23" s="1"/>
  <c r="W1213" i="23" s="1"/>
  <c r="X1213" i="23" s="1"/>
  <c r="C1213" i="23"/>
  <c r="U1212" i="23"/>
  <c r="V1212" i="23" s="1"/>
  <c r="W1212" i="23" s="1"/>
  <c r="X1212" i="23" s="1"/>
  <c r="C1212" i="23"/>
  <c r="U1211" i="23"/>
  <c r="V1211" i="23" s="1"/>
  <c r="W1211" i="23" s="1"/>
  <c r="X1211" i="23" s="1"/>
  <c r="C1211" i="23"/>
  <c r="U1210" i="23"/>
  <c r="V1210" i="23" s="1"/>
  <c r="W1210" i="23" s="1"/>
  <c r="X1210" i="23" s="1"/>
  <c r="C1210" i="23"/>
  <c r="U1209" i="23"/>
  <c r="V1209" i="23" s="1"/>
  <c r="W1209" i="23" s="1"/>
  <c r="X1209" i="23" s="1"/>
  <c r="C1209" i="23"/>
  <c r="U1208" i="23"/>
  <c r="V1208" i="23" s="1"/>
  <c r="W1208" i="23" s="1"/>
  <c r="X1208" i="23" s="1"/>
  <c r="C1208" i="23"/>
  <c r="U1207" i="23"/>
  <c r="V1207" i="23" s="1"/>
  <c r="W1207" i="23" s="1"/>
  <c r="X1207" i="23" s="1"/>
  <c r="C1207" i="23"/>
  <c r="A1207" i="23"/>
  <c r="A1208" i="23" s="1"/>
  <c r="A1209" i="23" s="1"/>
  <c r="A1210" i="23" s="1"/>
  <c r="A1211" i="23" s="1"/>
  <c r="A1212" i="23" s="1"/>
  <c r="A1213" i="23" s="1"/>
  <c r="A1214" i="23" s="1"/>
  <c r="A1215" i="23" s="1"/>
  <c r="A1216" i="23" s="1"/>
  <c r="A1217" i="23" s="1"/>
  <c r="A1218" i="23" s="1"/>
  <c r="A1219" i="23" s="1"/>
  <c r="A1220" i="23" s="1"/>
  <c r="A1221" i="23" s="1"/>
  <c r="A1222" i="23" s="1"/>
  <c r="A1223" i="23" s="1"/>
  <c r="A1224" i="23" s="1"/>
  <c r="A1225" i="23" s="1"/>
  <c r="A1226" i="23" s="1"/>
  <c r="A1227" i="23" s="1"/>
  <c r="A1228" i="23" s="1"/>
  <c r="A1229" i="23" s="1"/>
  <c r="A1230" i="23" s="1"/>
  <c r="A1231" i="23" s="1"/>
  <c r="A1232" i="23" s="1"/>
  <c r="A1233" i="23" s="1"/>
  <c r="A1234" i="23" s="1"/>
  <c r="A1235" i="23" s="1"/>
  <c r="A1236" i="23" s="1"/>
  <c r="A1237" i="23" s="1"/>
  <c r="A1238" i="23" s="1"/>
  <c r="A1239" i="23" s="1"/>
  <c r="A1240" i="23" s="1"/>
  <c r="A1241" i="23" s="1"/>
  <c r="A1242" i="23" s="1"/>
  <c r="A1243" i="23" s="1"/>
  <c r="A1244" i="23" s="1"/>
  <c r="A1245" i="23" s="1"/>
  <c r="A1246" i="23" s="1"/>
  <c r="A1247" i="23" s="1"/>
  <c r="A1248" i="23" s="1"/>
  <c r="A1249" i="23" s="1"/>
  <c r="A1250" i="23" s="1"/>
  <c r="A1251" i="23" s="1"/>
  <c r="A1252" i="23" s="1"/>
  <c r="A1253" i="23" s="1"/>
  <c r="A1254" i="23" s="1"/>
  <c r="A1255" i="23" s="1"/>
  <c r="A1256" i="23" s="1"/>
  <c r="A1257" i="23" s="1"/>
  <c r="A1258" i="23" s="1"/>
  <c r="A1259" i="23" s="1"/>
  <c r="A1260" i="23" s="1"/>
  <c r="A1261" i="23" s="1"/>
  <c r="A1262" i="23" s="1"/>
  <c r="A1263" i="23" s="1"/>
  <c r="A1264" i="23" s="1"/>
  <c r="A1265" i="23" s="1"/>
  <c r="A1266" i="23" s="1"/>
  <c r="A1267" i="23" s="1"/>
  <c r="A1268" i="23" s="1"/>
  <c r="A1269" i="23" s="1"/>
  <c r="A1270" i="23" s="1"/>
  <c r="A1271" i="23" s="1"/>
  <c r="A1272" i="23" s="1"/>
  <c r="A1273" i="23" s="1"/>
  <c r="A1274" i="23" s="1"/>
  <c r="A1275" i="23" s="1"/>
  <c r="A1276" i="23" s="1"/>
  <c r="A1277" i="23" s="1"/>
  <c r="A1278" i="23" s="1"/>
  <c r="A1279" i="23" s="1"/>
  <c r="A1280" i="23" s="1"/>
  <c r="A1281" i="23" s="1"/>
  <c r="A1282" i="23" s="1"/>
  <c r="A1283" i="23" s="1"/>
  <c r="A1284" i="23" s="1"/>
  <c r="A1285" i="23" s="1"/>
  <c r="A1286" i="23" s="1"/>
  <c r="A1287" i="23" s="1"/>
  <c r="A1288" i="23" s="1"/>
  <c r="A1289" i="23" s="1"/>
  <c r="A1290" i="23" s="1"/>
  <c r="A1291" i="23" s="1"/>
  <c r="A1292" i="23" s="1"/>
  <c r="A1293" i="23" s="1"/>
  <c r="A1294" i="23" s="1"/>
  <c r="A1295" i="23" s="1"/>
  <c r="A1296" i="23" s="1"/>
  <c r="A1297" i="23" s="1"/>
  <c r="A1298" i="23" s="1"/>
  <c r="A1299" i="23" s="1"/>
  <c r="A1300" i="23" s="1"/>
  <c r="A1301" i="23" s="1"/>
  <c r="A1302" i="23" s="1"/>
  <c r="A1303" i="23" s="1"/>
  <c r="A1304" i="23" s="1"/>
  <c r="A1305" i="23" s="1"/>
  <c r="A1306" i="23" s="1"/>
  <c r="A1307" i="23" s="1"/>
  <c r="A1308" i="23" s="1"/>
  <c r="A1309" i="23" s="1"/>
  <c r="A1310" i="23" s="1"/>
  <c r="A1311" i="23" s="1"/>
  <c r="A1312" i="23" s="1"/>
  <c r="A1313" i="23" s="1"/>
  <c r="A1314" i="23" s="1"/>
  <c r="A1315" i="23" s="1"/>
  <c r="A1316" i="23" s="1"/>
  <c r="A1317" i="23" s="1"/>
  <c r="A1318" i="23" s="1"/>
  <c r="A1319" i="23" s="1"/>
  <c r="A1320" i="23" s="1"/>
  <c r="A1321" i="23" s="1"/>
  <c r="A1322" i="23" s="1"/>
  <c r="A1323" i="23" s="1"/>
  <c r="A1324" i="23" s="1"/>
  <c r="A1325" i="23" s="1"/>
  <c r="A1326" i="23" s="1"/>
  <c r="A1327" i="23" s="1"/>
  <c r="A1328" i="23" s="1"/>
  <c r="A1329" i="23" s="1"/>
  <c r="A1330" i="23" s="1"/>
  <c r="A1331" i="23" s="1"/>
  <c r="A1332" i="23" s="1"/>
  <c r="A1333" i="23" s="1"/>
  <c r="A1334" i="23" s="1"/>
  <c r="A1335" i="23" s="1"/>
  <c r="A1336" i="23" s="1"/>
  <c r="A1337" i="23" s="1"/>
  <c r="A1338" i="23" s="1"/>
  <c r="A1339" i="23" s="1"/>
  <c r="A1340" i="23" s="1"/>
  <c r="A1341" i="23" s="1"/>
  <c r="A1342" i="23" s="1"/>
  <c r="A1343" i="23" s="1"/>
  <c r="A1344" i="23" s="1"/>
  <c r="A1345" i="23" s="1"/>
  <c r="A1346" i="23" s="1"/>
  <c r="A1347" i="23" s="1"/>
  <c r="A1348" i="23" s="1"/>
  <c r="A1349" i="23" s="1"/>
  <c r="A1350" i="23" s="1"/>
  <c r="A1351" i="23" s="1"/>
  <c r="A1352" i="23" s="1"/>
  <c r="A1353" i="23" s="1"/>
  <c r="A1354" i="23" s="1"/>
  <c r="A1355" i="23" s="1"/>
  <c r="A1356" i="23" s="1"/>
  <c r="A1357" i="23" s="1"/>
  <c r="A1358" i="23" s="1"/>
  <c r="A1359" i="23" s="1"/>
  <c r="A1360" i="23" s="1"/>
  <c r="A1361" i="23" s="1"/>
  <c r="A1362" i="23" s="1"/>
  <c r="A1363" i="23" s="1"/>
  <c r="A1364" i="23" s="1"/>
  <c r="A1365" i="23" s="1"/>
  <c r="A1366" i="23" s="1"/>
  <c r="A1367" i="23" s="1"/>
  <c r="A1368" i="23" s="1"/>
  <c r="A1369" i="23" s="1"/>
  <c r="A1370" i="23" s="1"/>
  <c r="A1371" i="23" s="1"/>
  <c r="A1372" i="23" s="1"/>
  <c r="A1373" i="23" s="1"/>
  <c r="A1374" i="23" s="1"/>
  <c r="A1375" i="23" s="1"/>
  <c r="A1376" i="23" s="1"/>
  <c r="A1377" i="23" s="1"/>
  <c r="A1378" i="23" s="1"/>
  <c r="A1379" i="23" s="1"/>
  <c r="A1380" i="23" s="1"/>
  <c r="A1381" i="23" s="1"/>
  <c r="A1382" i="23" s="1"/>
  <c r="A1383" i="23" s="1"/>
  <c r="A1384" i="23" s="1"/>
  <c r="A1385" i="23" s="1"/>
  <c r="A1386" i="23" s="1"/>
  <c r="A1387" i="23" s="1"/>
  <c r="A1388" i="23" s="1"/>
  <c r="A1389" i="23" s="1"/>
  <c r="A1390" i="23" s="1"/>
  <c r="A1391" i="23" s="1"/>
  <c r="A1392" i="23" s="1"/>
  <c r="A1393" i="23" s="1"/>
  <c r="A1394" i="23" s="1"/>
  <c r="A1395" i="23" s="1"/>
  <c r="A1396" i="23" s="1"/>
  <c r="A1397" i="23" s="1"/>
  <c r="A1398" i="23" s="1"/>
  <c r="A1399" i="23" s="1"/>
  <c r="A1400" i="23" s="1"/>
  <c r="A1401" i="23" s="1"/>
  <c r="A1402" i="23" s="1"/>
  <c r="A1403" i="23" s="1"/>
  <c r="A1404" i="23" s="1"/>
  <c r="A1405" i="23" s="1"/>
  <c r="U1206" i="23"/>
  <c r="V1206" i="23" s="1"/>
  <c r="W1206" i="23" s="1"/>
  <c r="X1206" i="23" s="1"/>
  <c r="C1206" i="23"/>
  <c r="U1205" i="23"/>
  <c r="V1205" i="23" s="1"/>
  <c r="W1205" i="23" s="1"/>
  <c r="X1205" i="23" s="1"/>
  <c r="C1205" i="23"/>
  <c r="U1204" i="23"/>
  <c r="V1204" i="23" s="1"/>
  <c r="W1204" i="23" s="1"/>
  <c r="X1204" i="23" s="1"/>
  <c r="C1204" i="23"/>
  <c r="U1203" i="23"/>
  <c r="V1203" i="23" s="1"/>
  <c r="W1203" i="23" s="1"/>
  <c r="X1203" i="23" s="1"/>
  <c r="C1203" i="23"/>
  <c r="V1202" i="23"/>
  <c r="W1202" i="23" s="1"/>
  <c r="X1202" i="23" s="1"/>
  <c r="U1202" i="23"/>
  <c r="C1202" i="23"/>
  <c r="U1201" i="23"/>
  <c r="V1201" i="23" s="1"/>
  <c r="W1201" i="23" s="1"/>
  <c r="X1201" i="23" s="1"/>
  <c r="C1201" i="23"/>
  <c r="U1200" i="23"/>
  <c r="V1200" i="23" s="1"/>
  <c r="W1200" i="23" s="1"/>
  <c r="X1200" i="23" s="1"/>
  <c r="C1200" i="23"/>
  <c r="U1199" i="23"/>
  <c r="V1199" i="23" s="1"/>
  <c r="W1199" i="23" s="1"/>
  <c r="X1199" i="23" s="1"/>
  <c r="C1199" i="23"/>
  <c r="U1198" i="23"/>
  <c r="V1198" i="23" s="1"/>
  <c r="W1198" i="23" s="1"/>
  <c r="X1198" i="23" s="1"/>
  <c r="C1198" i="23"/>
  <c r="U1197" i="23"/>
  <c r="V1197" i="23" s="1"/>
  <c r="W1197" i="23" s="1"/>
  <c r="X1197" i="23" s="1"/>
  <c r="C1197" i="23"/>
  <c r="U1196" i="23"/>
  <c r="V1196" i="23" s="1"/>
  <c r="W1196" i="23" s="1"/>
  <c r="X1196" i="23" s="1"/>
  <c r="C1196" i="23"/>
  <c r="U1195" i="23"/>
  <c r="V1195" i="23" s="1"/>
  <c r="W1195" i="23" s="1"/>
  <c r="X1195" i="23" s="1"/>
  <c r="C1195" i="23"/>
  <c r="U1194" i="23"/>
  <c r="V1194" i="23" s="1"/>
  <c r="W1194" i="23" s="1"/>
  <c r="X1194" i="23" s="1"/>
  <c r="C1194" i="23"/>
  <c r="U1193" i="23"/>
  <c r="V1193" i="23" s="1"/>
  <c r="W1193" i="23" s="1"/>
  <c r="X1193" i="23" s="1"/>
  <c r="C1193" i="23"/>
  <c r="U1192" i="23"/>
  <c r="V1192" i="23" s="1"/>
  <c r="W1192" i="23" s="1"/>
  <c r="X1192" i="23" s="1"/>
  <c r="C1192" i="23"/>
  <c r="U1191" i="23"/>
  <c r="V1191" i="23" s="1"/>
  <c r="W1191" i="23" s="1"/>
  <c r="X1191" i="23" s="1"/>
  <c r="C1191" i="23"/>
  <c r="U1190" i="23"/>
  <c r="V1190" i="23" s="1"/>
  <c r="W1190" i="23" s="1"/>
  <c r="X1190" i="23" s="1"/>
  <c r="C1190" i="23"/>
  <c r="U1189" i="23"/>
  <c r="V1189" i="23" s="1"/>
  <c r="W1189" i="23" s="1"/>
  <c r="X1189" i="23" s="1"/>
  <c r="C1189" i="23"/>
  <c r="U1188" i="23"/>
  <c r="V1188" i="23" s="1"/>
  <c r="W1188" i="23" s="1"/>
  <c r="X1188" i="23" s="1"/>
  <c r="C1188" i="23"/>
  <c r="U1187" i="23"/>
  <c r="V1187" i="23" s="1"/>
  <c r="W1187" i="23" s="1"/>
  <c r="X1187" i="23" s="1"/>
  <c r="C1187" i="23"/>
  <c r="U1186" i="23"/>
  <c r="V1186" i="23" s="1"/>
  <c r="W1186" i="23" s="1"/>
  <c r="X1186" i="23" s="1"/>
  <c r="C1186" i="23"/>
  <c r="U1185" i="23"/>
  <c r="V1185" i="23" s="1"/>
  <c r="W1185" i="23" s="1"/>
  <c r="X1185" i="23" s="1"/>
  <c r="C1185" i="23"/>
  <c r="U1184" i="23"/>
  <c r="V1184" i="23" s="1"/>
  <c r="W1184" i="23" s="1"/>
  <c r="X1184" i="23" s="1"/>
  <c r="C1184" i="23"/>
  <c r="U1183" i="23"/>
  <c r="V1183" i="23" s="1"/>
  <c r="W1183" i="23" s="1"/>
  <c r="X1183" i="23" s="1"/>
  <c r="C1183" i="23"/>
  <c r="U1182" i="23"/>
  <c r="V1182" i="23" s="1"/>
  <c r="W1182" i="23" s="1"/>
  <c r="X1182" i="23" s="1"/>
  <c r="C1182" i="23"/>
  <c r="U1181" i="23"/>
  <c r="V1181" i="23" s="1"/>
  <c r="W1181" i="23" s="1"/>
  <c r="X1181" i="23" s="1"/>
  <c r="C1181" i="23"/>
  <c r="U1180" i="23"/>
  <c r="V1180" i="23" s="1"/>
  <c r="W1180" i="23" s="1"/>
  <c r="X1180" i="23" s="1"/>
  <c r="C1180" i="23"/>
  <c r="U1179" i="23"/>
  <c r="V1179" i="23" s="1"/>
  <c r="W1179" i="23" s="1"/>
  <c r="X1179" i="23" s="1"/>
  <c r="C1179" i="23"/>
  <c r="U1178" i="23"/>
  <c r="V1178" i="23" s="1"/>
  <c r="W1178" i="23" s="1"/>
  <c r="X1178" i="23" s="1"/>
  <c r="C1178" i="23"/>
  <c r="U1177" i="23"/>
  <c r="V1177" i="23" s="1"/>
  <c r="W1177" i="23" s="1"/>
  <c r="X1177" i="23" s="1"/>
  <c r="C1177" i="23"/>
  <c r="U1176" i="23"/>
  <c r="V1176" i="23" s="1"/>
  <c r="W1176" i="23" s="1"/>
  <c r="X1176" i="23" s="1"/>
  <c r="C1176" i="23"/>
  <c r="U1175" i="23"/>
  <c r="V1175" i="23" s="1"/>
  <c r="W1175" i="23" s="1"/>
  <c r="X1175" i="23" s="1"/>
  <c r="C1175" i="23"/>
  <c r="U1174" i="23"/>
  <c r="V1174" i="23" s="1"/>
  <c r="W1174" i="23" s="1"/>
  <c r="X1174" i="23" s="1"/>
  <c r="C1174" i="23"/>
  <c r="U1173" i="23"/>
  <c r="V1173" i="23" s="1"/>
  <c r="W1173" i="23" s="1"/>
  <c r="X1173" i="23" s="1"/>
  <c r="C1173" i="23"/>
  <c r="U1172" i="23"/>
  <c r="V1172" i="23" s="1"/>
  <c r="W1172" i="23" s="1"/>
  <c r="X1172" i="23" s="1"/>
  <c r="C1172" i="23"/>
  <c r="U1171" i="23"/>
  <c r="V1171" i="23" s="1"/>
  <c r="W1171" i="23" s="1"/>
  <c r="X1171" i="23" s="1"/>
  <c r="C1171" i="23"/>
  <c r="U1170" i="23"/>
  <c r="V1170" i="23" s="1"/>
  <c r="W1170" i="23" s="1"/>
  <c r="X1170" i="23" s="1"/>
  <c r="C1170" i="23"/>
  <c r="U1169" i="23"/>
  <c r="V1169" i="23" s="1"/>
  <c r="W1169" i="23" s="1"/>
  <c r="X1169" i="23" s="1"/>
  <c r="C1169" i="23"/>
  <c r="U1168" i="23"/>
  <c r="V1168" i="23" s="1"/>
  <c r="W1168" i="23" s="1"/>
  <c r="X1168" i="23" s="1"/>
  <c r="C1168" i="23"/>
  <c r="U1167" i="23"/>
  <c r="V1167" i="23" s="1"/>
  <c r="W1167" i="23" s="1"/>
  <c r="X1167" i="23" s="1"/>
  <c r="C1167" i="23"/>
  <c r="U1166" i="23"/>
  <c r="V1166" i="23" s="1"/>
  <c r="W1166" i="23" s="1"/>
  <c r="X1166" i="23" s="1"/>
  <c r="C1166" i="23"/>
  <c r="U1165" i="23"/>
  <c r="V1165" i="23" s="1"/>
  <c r="W1165" i="23" s="1"/>
  <c r="X1165" i="23" s="1"/>
  <c r="C1165" i="23"/>
  <c r="U1164" i="23"/>
  <c r="V1164" i="23" s="1"/>
  <c r="W1164" i="23" s="1"/>
  <c r="X1164" i="23" s="1"/>
  <c r="C1164" i="23"/>
  <c r="U1163" i="23"/>
  <c r="V1163" i="23" s="1"/>
  <c r="W1163" i="23" s="1"/>
  <c r="X1163" i="23" s="1"/>
  <c r="C1163" i="23"/>
  <c r="U1162" i="23"/>
  <c r="V1162" i="23" s="1"/>
  <c r="W1162" i="23" s="1"/>
  <c r="X1162" i="23" s="1"/>
  <c r="C1162" i="23"/>
  <c r="U1161" i="23"/>
  <c r="V1161" i="23" s="1"/>
  <c r="W1161" i="23" s="1"/>
  <c r="X1161" i="23" s="1"/>
  <c r="C1161" i="23"/>
  <c r="U1160" i="23"/>
  <c r="V1160" i="23" s="1"/>
  <c r="W1160" i="23" s="1"/>
  <c r="X1160" i="23" s="1"/>
  <c r="C1160" i="23"/>
  <c r="V1159" i="23"/>
  <c r="W1159" i="23" s="1"/>
  <c r="X1159" i="23" s="1"/>
  <c r="U1159" i="23"/>
  <c r="C1159" i="23"/>
  <c r="U1158" i="23"/>
  <c r="V1158" i="23" s="1"/>
  <c r="W1158" i="23" s="1"/>
  <c r="X1158" i="23" s="1"/>
  <c r="C1158" i="23"/>
  <c r="U1157" i="23"/>
  <c r="V1157" i="23" s="1"/>
  <c r="W1157" i="23" s="1"/>
  <c r="X1157" i="23" s="1"/>
  <c r="C1157" i="23"/>
  <c r="U1156" i="23"/>
  <c r="V1156" i="23" s="1"/>
  <c r="W1156" i="23" s="1"/>
  <c r="X1156" i="23" s="1"/>
  <c r="P1156" i="23"/>
  <c r="O1156" i="23"/>
  <c r="N1156" i="23"/>
  <c r="M1156" i="23"/>
  <c r="C1156" i="23"/>
  <c r="U1155" i="23"/>
  <c r="V1155" i="23" s="1"/>
  <c r="W1155" i="23" s="1"/>
  <c r="X1155" i="23" s="1"/>
  <c r="C1155" i="23"/>
  <c r="U1154" i="23"/>
  <c r="V1154" i="23" s="1"/>
  <c r="W1154" i="23" s="1"/>
  <c r="X1154" i="23" s="1"/>
  <c r="C1154" i="23"/>
  <c r="U1153" i="23"/>
  <c r="V1153" i="23" s="1"/>
  <c r="W1153" i="23" s="1"/>
  <c r="X1153" i="23" s="1"/>
  <c r="C1153" i="23"/>
  <c r="U1152" i="23"/>
  <c r="V1152" i="23" s="1"/>
  <c r="W1152" i="23" s="1"/>
  <c r="X1152" i="23" s="1"/>
  <c r="C1152" i="23"/>
  <c r="U1151" i="23"/>
  <c r="V1151" i="23" s="1"/>
  <c r="W1151" i="23" s="1"/>
  <c r="X1151" i="23" s="1"/>
  <c r="C1151" i="23"/>
  <c r="U1150" i="23"/>
  <c r="V1150" i="23" s="1"/>
  <c r="W1150" i="23" s="1"/>
  <c r="X1150" i="23" s="1"/>
  <c r="C1150" i="23"/>
  <c r="U1149" i="23"/>
  <c r="V1149" i="23" s="1"/>
  <c r="W1149" i="23" s="1"/>
  <c r="X1149" i="23" s="1"/>
  <c r="C1149" i="23"/>
  <c r="U1148" i="23"/>
  <c r="V1148" i="23" s="1"/>
  <c r="W1148" i="23" s="1"/>
  <c r="X1148" i="23" s="1"/>
  <c r="C1148" i="23"/>
  <c r="U1147" i="23"/>
  <c r="V1147" i="23" s="1"/>
  <c r="W1147" i="23" s="1"/>
  <c r="X1147" i="23" s="1"/>
  <c r="C1147" i="23"/>
  <c r="U1146" i="23"/>
  <c r="V1146" i="23" s="1"/>
  <c r="W1146" i="23" s="1"/>
  <c r="X1146" i="23" s="1"/>
  <c r="C1146" i="23"/>
  <c r="U1145" i="23"/>
  <c r="V1145" i="23" s="1"/>
  <c r="W1145" i="23" s="1"/>
  <c r="X1145" i="23" s="1"/>
  <c r="C1145" i="23"/>
  <c r="U1144" i="23"/>
  <c r="V1144" i="23" s="1"/>
  <c r="W1144" i="23" s="1"/>
  <c r="X1144" i="23" s="1"/>
  <c r="C1144" i="23"/>
  <c r="U1143" i="23"/>
  <c r="V1143" i="23" s="1"/>
  <c r="W1143" i="23" s="1"/>
  <c r="X1143" i="23" s="1"/>
  <c r="C1143" i="23"/>
  <c r="U1142" i="23"/>
  <c r="V1142" i="23" s="1"/>
  <c r="W1142" i="23" s="1"/>
  <c r="X1142" i="23" s="1"/>
  <c r="C1142" i="23"/>
  <c r="U1141" i="23"/>
  <c r="V1141" i="23" s="1"/>
  <c r="W1141" i="23" s="1"/>
  <c r="X1141" i="23" s="1"/>
  <c r="C1141" i="23"/>
  <c r="U1140" i="23"/>
  <c r="V1140" i="23" s="1"/>
  <c r="W1140" i="23" s="1"/>
  <c r="X1140" i="23" s="1"/>
  <c r="C1140" i="23"/>
  <c r="U1139" i="23"/>
  <c r="V1139" i="23" s="1"/>
  <c r="W1139" i="23" s="1"/>
  <c r="X1139" i="23" s="1"/>
  <c r="C1139" i="23"/>
  <c r="U1138" i="23"/>
  <c r="V1138" i="23" s="1"/>
  <c r="W1138" i="23" s="1"/>
  <c r="X1138" i="23" s="1"/>
  <c r="C1138" i="23"/>
  <c r="U1137" i="23"/>
  <c r="V1137" i="23" s="1"/>
  <c r="W1137" i="23" s="1"/>
  <c r="X1137" i="23" s="1"/>
  <c r="C1137" i="23"/>
  <c r="U1136" i="23"/>
  <c r="V1136" i="23" s="1"/>
  <c r="W1136" i="23" s="1"/>
  <c r="X1136" i="23" s="1"/>
  <c r="C1136" i="23"/>
  <c r="U1135" i="23"/>
  <c r="V1135" i="23" s="1"/>
  <c r="W1135" i="23" s="1"/>
  <c r="X1135" i="23" s="1"/>
  <c r="C1135" i="23"/>
  <c r="U1134" i="23"/>
  <c r="V1134" i="23" s="1"/>
  <c r="W1134" i="23" s="1"/>
  <c r="X1134" i="23" s="1"/>
  <c r="C1134" i="23"/>
  <c r="U1133" i="23"/>
  <c r="V1133" i="23" s="1"/>
  <c r="W1133" i="23" s="1"/>
  <c r="X1133" i="23" s="1"/>
  <c r="C1133" i="23"/>
  <c r="U1132" i="23"/>
  <c r="V1132" i="23" s="1"/>
  <c r="W1132" i="23" s="1"/>
  <c r="X1132" i="23" s="1"/>
  <c r="C1132" i="23"/>
  <c r="U1131" i="23"/>
  <c r="V1131" i="23" s="1"/>
  <c r="W1131" i="23" s="1"/>
  <c r="X1131" i="23" s="1"/>
  <c r="C1131" i="23"/>
  <c r="U1130" i="23"/>
  <c r="V1130" i="23" s="1"/>
  <c r="W1130" i="23" s="1"/>
  <c r="X1130" i="23" s="1"/>
  <c r="C1130" i="23"/>
  <c r="U1129" i="23"/>
  <c r="V1129" i="23" s="1"/>
  <c r="W1129" i="23" s="1"/>
  <c r="X1129" i="23" s="1"/>
  <c r="C1129" i="23"/>
  <c r="U1128" i="23"/>
  <c r="V1128" i="23" s="1"/>
  <c r="W1128" i="23" s="1"/>
  <c r="X1128" i="23" s="1"/>
  <c r="C1128" i="23"/>
  <c r="V1127" i="23"/>
  <c r="W1127" i="23" s="1"/>
  <c r="X1127" i="23" s="1"/>
  <c r="U1127" i="23"/>
  <c r="C1127" i="23"/>
  <c r="U1126" i="23"/>
  <c r="V1126" i="23" s="1"/>
  <c r="W1126" i="23" s="1"/>
  <c r="X1126" i="23" s="1"/>
  <c r="C1126" i="23"/>
  <c r="U1125" i="23"/>
  <c r="V1125" i="23" s="1"/>
  <c r="W1125" i="23" s="1"/>
  <c r="X1125" i="23" s="1"/>
  <c r="C1125" i="23"/>
  <c r="U1124" i="23"/>
  <c r="V1124" i="23" s="1"/>
  <c r="W1124" i="23" s="1"/>
  <c r="X1124" i="23" s="1"/>
  <c r="C1124" i="23"/>
  <c r="U1123" i="23"/>
  <c r="V1123" i="23" s="1"/>
  <c r="W1123" i="23" s="1"/>
  <c r="X1123" i="23" s="1"/>
  <c r="C1123" i="23"/>
  <c r="U1122" i="23"/>
  <c r="V1122" i="23" s="1"/>
  <c r="W1122" i="23" s="1"/>
  <c r="X1122" i="23" s="1"/>
  <c r="C1122" i="23"/>
  <c r="U1121" i="23"/>
  <c r="V1121" i="23" s="1"/>
  <c r="W1121" i="23" s="1"/>
  <c r="X1121" i="23" s="1"/>
  <c r="C1121" i="23"/>
  <c r="U1120" i="23"/>
  <c r="V1120" i="23" s="1"/>
  <c r="W1120" i="23" s="1"/>
  <c r="X1120" i="23" s="1"/>
  <c r="C1120" i="23"/>
  <c r="U1119" i="23"/>
  <c r="V1119" i="23" s="1"/>
  <c r="W1119" i="23" s="1"/>
  <c r="X1119" i="23" s="1"/>
  <c r="C1119" i="23"/>
  <c r="U1118" i="23"/>
  <c r="V1118" i="23" s="1"/>
  <c r="W1118" i="23" s="1"/>
  <c r="X1118" i="23" s="1"/>
  <c r="C1118" i="23"/>
  <c r="U1117" i="23"/>
  <c r="V1117" i="23" s="1"/>
  <c r="W1117" i="23" s="1"/>
  <c r="X1117" i="23" s="1"/>
  <c r="C1117" i="23"/>
  <c r="U1116" i="23"/>
  <c r="V1116" i="23" s="1"/>
  <c r="W1116" i="23" s="1"/>
  <c r="X1116" i="23" s="1"/>
  <c r="C1116" i="23"/>
  <c r="U1115" i="23"/>
  <c r="V1115" i="23" s="1"/>
  <c r="W1115" i="23" s="1"/>
  <c r="X1115" i="23" s="1"/>
  <c r="C1115" i="23"/>
  <c r="U1114" i="23"/>
  <c r="V1114" i="23" s="1"/>
  <c r="W1114" i="23" s="1"/>
  <c r="X1114" i="23" s="1"/>
  <c r="C1114" i="23"/>
  <c r="U1113" i="23"/>
  <c r="V1113" i="23" s="1"/>
  <c r="W1113" i="23" s="1"/>
  <c r="X1113" i="23" s="1"/>
  <c r="C1113" i="23"/>
  <c r="U1112" i="23"/>
  <c r="V1112" i="23" s="1"/>
  <c r="W1112" i="23" s="1"/>
  <c r="X1112" i="23" s="1"/>
  <c r="C1112" i="23"/>
  <c r="V1111" i="23"/>
  <c r="W1111" i="23" s="1"/>
  <c r="X1111" i="23" s="1"/>
  <c r="U1111" i="23"/>
  <c r="C1111" i="23"/>
  <c r="U1110" i="23"/>
  <c r="V1110" i="23" s="1"/>
  <c r="W1110" i="23" s="1"/>
  <c r="X1110" i="23" s="1"/>
  <c r="C1110" i="23"/>
  <c r="U1109" i="23"/>
  <c r="V1109" i="23" s="1"/>
  <c r="W1109" i="23" s="1"/>
  <c r="X1109" i="23" s="1"/>
  <c r="C1109" i="23"/>
  <c r="U1108" i="23"/>
  <c r="V1108" i="23" s="1"/>
  <c r="W1108" i="23" s="1"/>
  <c r="X1108" i="23" s="1"/>
  <c r="C1108" i="23"/>
  <c r="U1107" i="23"/>
  <c r="V1107" i="23" s="1"/>
  <c r="W1107" i="23" s="1"/>
  <c r="X1107" i="23" s="1"/>
  <c r="C1107" i="23"/>
  <c r="X1106" i="23"/>
  <c r="U1106" i="23"/>
  <c r="V1106" i="23" s="1"/>
  <c r="W1106" i="23" s="1"/>
  <c r="C1106" i="23"/>
  <c r="U1105" i="23"/>
  <c r="V1105" i="23" s="1"/>
  <c r="W1105" i="23" s="1"/>
  <c r="X1105" i="23" s="1"/>
  <c r="C1105" i="23"/>
  <c r="U1104" i="23"/>
  <c r="V1104" i="23" s="1"/>
  <c r="W1104" i="23" s="1"/>
  <c r="X1104" i="23" s="1"/>
  <c r="C1104" i="23"/>
  <c r="U1103" i="23"/>
  <c r="V1103" i="23" s="1"/>
  <c r="W1103" i="23" s="1"/>
  <c r="X1103" i="23" s="1"/>
  <c r="C1103" i="23"/>
  <c r="U1102" i="23"/>
  <c r="V1102" i="23" s="1"/>
  <c r="W1102" i="23" s="1"/>
  <c r="X1102" i="23" s="1"/>
  <c r="C1102" i="23"/>
  <c r="U1101" i="23"/>
  <c r="V1101" i="23" s="1"/>
  <c r="W1101" i="23" s="1"/>
  <c r="X1101" i="23" s="1"/>
  <c r="C1101" i="23"/>
  <c r="U1100" i="23"/>
  <c r="V1100" i="23" s="1"/>
  <c r="W1100" i="23" s="1"/>
  <c r="X1100" i="23" s="1"/>
  <c r="C1100" i="23"/>
  <c r="U1099" i="23"/>
  <c r="V1099" i="23" s="1"/>
  <c r="W1099" i="23" s="1"/>
  <c r="X1099" i="23" s="1"/>
  <c r="C1099" i="23"/>
  <c r="U1098" i="23"/>
  <c r="V1098" i="23" s="1"/>
  <c r="W1098" i="23" s="1"/>
  <c r="X1098" i="23" s="1"/>
  <c r="C1098" i="23"/>
  <c r="U1097" i="23"/>
  <c r="V1097" i="23" s="1"/>
  <c r="W1097" i="23" s="1"/>
  <c r="X1097" i="23" s="1"/>
  <c r="C1097" i="23"/>
  <c r="V1096" i="23"/>
  <c r="W1096" i="23" s="1"/>
  <c r="X1096" i="23" s="1"/>
  <c r="U1096" i="23"/>
  <c r="C1096" i="23"/>
  <c r="U1095" i="23"/>
  <c r="V1095" i="23" s="1"/>
  <c r="W1095" i="23" s="1"/>
  <c r="X1095" i="23" s="1"/>
  <c r="C1095" i="23"/>
  <c r="U1094" i="23"/>
  <c r="V1094" i="23" s="1"/>
  <c r="W1094" i="23" s="1"/>
  <c r="X1094" i="23" s="1"/>
  <c r="C1094" i="23"/>
  <c r="U1093" i="23"/>
  <c r="V1093" i="23" s="1"/>
  <c r="W1093" i="23" s="1"/>
  <c r="X1093" i="23" s="1"/>
  <c r="C1093" i="23"/>
  <c r="U1092" i="23"/>
  <c r="V1092" i="23" s="1"/>
  <c r="W1092" i="23" s="1"/>
  <c r="X1092" i="23" s="1"/>
  <c r="C1092" i="23"/>
  <c r="U1091" i="23"/>
  <c r="V1091" i="23" s="1"/>
  <c r="W1091" i="23" s="1"/>
  <c r="X1091" i="23" s="1"/>
  <c r="C1091" i="23"/>
  <c r="U1090" i="23"/>
  <c r="V1090" i="23" s="1"/>
  <c r="W1090" i="23" s="1"/>
  <c r="X1090" i="23" s="1"/>
  <c r="C1090" i="23"/>
  <c r="U1089" i="23"/>
  <c r="V1089" i="23" s="1"/>
  <c r="W1089" i="23" s="1"/>
  <c r="X1089" i="23" s="1"/>
  <c r="C1089" i="23"/>
  <c r="U1088" i="23"/>
  <c r="V1088" i="23" s="1"/>
  <c r="W1088" i="23" s="1"/>
  <c r="X1088" i="23" s="1"/>
  <c r="C1088" i="23"/>
  <c r="U1087" i="23"/>
  <c r="V1087" i="23" s="1"/>
  <c r="W1087" i="23" s="1"/>
  <c r="X1087" i="23" s="1"/>
  <c r="C1087" i="23"/>
  <c r="U1086" i="23"/>
  <c r="V1086" i="23" s="1"/>
  <c r="W1086" i="23" s="1"/>
  <c r="X1086" i="23" s="1"/>
  <c r="C1086" i="23"/>
  <c r="U1085" i="23"/>
  <c r="V1085" i="23" s="1"/>
  <c r="W1085" i="23" s="1"/>
  <c r="X1085" i="23" s="1"/>
  <c r="C1085" i="23"/>
  <c r="U1084" i="23"/>
  <c r="V1084" i="23" s="1"/>
  <c r="W1084" i="23" s="1"/>
  <c r="X1084" i="23" s="1"/>
  <c r="C1084" i="23"/>
  <c r="U1083" i="23"/>
  <c r="V1083" i="23" s="1"/>
  <c r="W1083" i="23" s="1"/>
  <c r="X1083" i="23" s="1"/>
  <c r="C1083" i="23"/>
  <c r="U1082" i="23"/>
  <c r="V1082" i="23" s="1"/>
  <c r="W1082" i="23" s="1"/>
  <c r="X1082" i="23" s="1"/>
  <c r="C1082" i="23"/>
  <c r="U1081" i="23"/>
  <c r="V1081" i="23" s="1"/>
  <c r="W1081" i="23" s="1"/>
  <c r="X1081" i="23" s="1"/>
  <c r="C1081" i="23"/>
  <c r="U1080" i="23"/>
  <c r="V1080" i="23" s="1"/>
  <c r="W1080" i="23" s="1"/>
  <c r="X1080" i="23" s="1"/>
  <c r="C1080" i="23"/>
  <c r="U1079" i="23"/>
  <c r="V1079" i="23" s="1"/>
  <c r="W1079" i="23" s="1"/>
  <c r="X1079" i="23" s="1"/>
  <c r="C1079" i="23"/>
  <c r="U1078" i="23"/>
  <c r="V1078" i="23" s="1"/>
  <c r="W1078" i="23" s="1"/>
  <c r="X1078" i="23" s="1"/>
  <c r="C1078" i="23"/>
  <c r="U1077" i="23"/>
  <c r="V1077" i="23" s="1"/>
  <c r="W1077" i="23" s="1"/>
  <c r="X1077" i="23" s="1"/>
  <c r="C1077" i="23"/>
  <c r="U1076" i="23"/>
  <c r="V1076" i="23" s="1"/>
  <c r="W1076" i="23" s="1"/>
  <c r="X1076" i="23" s="1"/>
  <c r="C1076" i="23"/>
  <c r="U1075" i="23"/>
  <c r="V1075" i="23" s="1"/>
  <c r="W1075" i="23" s="1"/>
  <c r="X1075" i="23" s="1"/>
  <c r="C1075" i="23"/>
  <c r="X1074" i="23"/>
  <c r="U1074" i="23"/>
  <c r="V1074" i="23" s="1"/>
  <c r="W1074" i="23" s="1"/>
  <c r="C1074" i="23"/>
  <c r="U1073" i="23"/>
  <c r="V1073" i="23" s="1"/>
  <c r="W1073" i="23" s="1"/>
  <c r="X1073" i="23" s="1"/>
  <c r="C1073" i="23"/>
  <c r="U1072" i="23"/>
  <c r="V1072" i="23" s="1"/>
  <c r="W1072" i="23" s="1"/>
  <c r="X1072" i="23" s="1"/>
  <c r="C1072" i="23"/>
  <c r="U1071" i="23"/>
  <c r="V1071" i="23" s="1"/>
  <c r="W1071" i="23" s="1"/>
  <c r="X1071" i="23" s="1"/>
  <c r="C1071" i="23"/>
  <c r="U1070" i="23"/>
  <c r="V1070" i="23" s="1"/>
  <c r="W1070" i="23" s="1"/>
  <c r="X1070" i="23" s="1"/>
  <c r="C1070" i="23"/>
  <c r="U1069" i="23"/>
  <c r="V1069" i="23" s="1"/>
  <c r="W1069" i="23" s="1"/>
  <c r="X1069" i="23" s="1"/>
  <c r="C1069" i="23"/>
  <c r="U1068" i="23"/>
  <c r="V1068" i="23" s="1"/>
  <c r="W1068" i="23" s="1"/>
  <c r="X1068" i="23" s="1"/>
  <c r="C1068" i="23"/>
  <c r="U1067" i="23"/>
  <c r="V1067" i="23" s="1"/>
  <c r="W1067" i="23" s="1"/>
  <c r="X1067" i="23" s="1"/>
  <c r="C1067" i="23"/>
  <c r="U1066" i="23"/>
  <c r="V1066" i="23" s="1"/>
  <c r="W1066" i="23" s="1"/>
  <c r="X1066" i="23" s="1"/>
  <c r="C1066" i="23"/>
  <c r="U1065" i="23"/>
  <c r="V1065" i="23" s="1"/>
  <c r="W1065" i="23" s="1"/>
  <c r="X1065" i="23" s="1"/>
  <c r="C1065" i="23"/>
  <c r="U1064" i="23"/>
  <c r="V1064" i="23" s="1"/>
  <c r="W1064" i="23" s="1"/>
  <c r="X1064" i="23" s="1"/>
  <c r="C1064" i="23"/>
  <c r="U1063" i="23"/>
  <c r="V1063" i="23" s="1"/>
  <c r="W1063" i="23" s="1"/>
  <c r="X1063" i="23" s="1"/>
  <c r="C1063" i="23"/>
  <c r="U1062" i="23"/>
  <c r="V1062" i="23" s="1"/>
  <c r="W1062" i="23" s="1"/>
  <c r="X1062" i="23" s="1"/>
  <c r="C1062" i="23"/>
  <c r="U1061" i="23"/>
  <c r="V1061" i="23" s="1"/>
  <c r="W1061" i="23" s="1"/>
  <c r="X1061" i="23" s="1"/>
  <c r="C1061" i="23"/>
  <c r="U1060" i="23"/>
  <c r="V1060" i="23" s="1"/>
  <c r="W1060" i="23" s="1"/>
  <c r="X1060" i="23" s="1"/>
  <c r="C1060" i="23"/>
  <c r="U1059" i="23"/>
  <c r="V1059" i="23" s="1"/>
  <c r="W1059" i="23" s="1"/>
  <c r="X1059" i="23" s="1"/>
  <c r="C1059" i="23"/>
  <c r="U1058" i="23"/>
  <c r="V1058" i="23" s="1"/>
  <c r="W1058" i="23" s="1"/>
  <c r="X1058" i="23" s="1"/>
  <c r="C1058" i="23"/>
  <c r="U1057" i="23"/>
  <c r="V1057" i="23" s="1"/>
  <c r="W1057" i="23" s="1"/>
  <c r="X1057" i="23" s="1"/>
  <c r="C1057" i="23"/>
  <c r="U1056" i="23"/>
  <c r="V1056" i="23" s="1"/>
  <c r="W1056" i="23" s="1"/>
  <c r="X1056" i="23" s="1"/>
  <c r="C1056" i="23"/>
  <c r="X1055" i="23"/>
  <c r="U1055" i="23"/>
  <c r="V1055" i="23" s="1"/>
  <c r="W1055" i="23" s="1"/>
  <c r="C1055" i="23"/>
  <c r="U1054" i="23"/>
  <c r="V1054" i="23" s="1"/>
  <c r="W1054" i="23" s="1"/>
  <c r="X1054" i="23" s="1"/>
  <c r="C1054" i="23"/>
  <c r="U1053" i="23"/>
  <c r="V1053" i="23" s="1"/>
  <c r="W1053" i="23" s="1"/>
  <c r="X1053" i="23" s="1"/>
  <c r="C1053" i="23"/>
  <c r="U1052" i="23"/>
  <c r="V1052" i="23" s="1"/>
  <c r="W1052" i="23" s="1"/>
  <c r="X1052" i="23" s="1"/>
  <c r="C1052" i="23"/>
  <c r="U1051" i="23"/>
  <c r="V1051" i="23" s="1"/>
  <c r="W1051" i="23" s="1"/>
  <c r="X1051" i="23" s="1"/>
  <c r="C1051" i="23"/>
  <c r="U1050" i="23"/>
  <c r="V1050" i="23" s="1"/>
  <c r="W1050" i="23" s="1"/>
  <c r="X1050" i="23" s="1"/>
  <c r="C1050" i="23"/>
  <c r="U1049" i="23"/>
  <c r="V1049" i="23" s="1"/>
  <c r="W1049" i="23" s="1"/>
  <c r="X1049" i="23" s="1"/>
  <c r="C1049" i="23"/>
  <c r="V1048" i="23"/>
  <c r="W1048" i="23" s="1"/>
  <c r="X1048" i="23" s="1"/>
  <c r="U1048" i="23"/>
  <c r="C1048" i="23"/>
  <c r="U1047" i="23"/>
  <c r="V1047" i="23" s="1"/>
  <c r="W1047" i="23" s="1"/>
  <c r="X1047" i="23" s="1"/>
  <c r="C1047" i="23"/>
  <c r="U1046" i="23"/>
  <c r="V1046" i="23" s="1"/>
  <c r="W1046" i="23" s="1"/>
  <c r="X1046" i="23" s="1"/>
  <c r="C1046" i="23"/>
  <c r="U1045" i="23"/>
  <c r="V1045" i="23" s="1"/>
  <c r="W1045" i="23" s="1"/>
  <c r="X1045" i="23" s="1"/>
  <c r="C1045" i="23"/>
  <c r="U1044" i="23"/>
  <c r="V1044" i="23" s="1"/>
  <c r="W1044" i="23" s="1"/>
  <c r="X1044" i="23" s="1"/>
  <c r="C1044" i="23"/>
  <c r="U1043" i="23"/>
  <c r="V1043" i="23" s="1"/>
  <c r="W1043" i="23" s="1"/>
  <c r="X1043" i="23" s="1"/>
  <c r="C1043" i="23"/>
  <c r="U1042" i="23"/>
  <c r="V1042" i="23" s="1"/>
  <c r="W1042" i="23" s="1"/>
  <c r="X1042" i="23" s="1"/>
  <c r="C1042" i="23"/>
  <c r="U1041" i="23"/>
  <c r="V1041" i="23" s="1"/>
  <c r="W1041" i="23" s="1"/>
  <c r="X1041" i="23" s="1"/>
  <c r="C1041" i="23"/>
  <c r="U1040" i="23"/>
  <c r="V1040" i="23" s="1"/>
  <c r="W1040" i="23" s="1"/>
  <c r="X1040" i="23" s="1"/>
  <c r="C1040" i="23"/>
  <c r="U1039" i="23"/>
  <c r="V1039" i="23" s="1"/>
  <c r="W1039" i="23" s="1"/>
  <c r="X1039" i="23" s="1"/>
  <c r="C1039" i="23"/>
  <c r="U1038" i="23"/>
  <c r="V1038" i="23" s="1"/>
  <c r="W1038" i="23" s="1"/>
  <c r="X1038" i="23" s="1"/>
  <c r="C1038" i="23"/>
  <c r="U1037" i="23"/>
  <c r="V1037" i="23" s="1"/>
  <c r="W1037" i="23" s="1"/>
  <c r="X1037" i="23" s="1"/>
  <c r="C1037" i="23"/>
  <c r="U1036" i="23"/>
  <c r="V1036" i="23" s="1"/>
  <c r="W1036" i="23" s="1"/>
  <c r="X1036" i="23" s="1"/>
  <c r="C1036" i="23"/>
  <c r="U1035" i="23"/>
  <c r="V1035" i="23" s="1"/>
  <c r="W1035" i="23" s="1"/>
  <c r="X1035" i="23" s="1"/>
  <c r="C1035" i="23"/>
  <c r="U1034" i="23"/>
  <c r="V1034" i="23" s="1"/>
  <c r="W1034" i="23" s="1"/>
  <c r="X1034" i="23" s="1"/>
  <c r="C1034" i="23"/>
  <c r="U1033" i="23"/>
  <c r="V1033" i="23" s="1"/>
  <c r="W1033" i="23" s="1"/>
  <c r="X1033" i="23" s="1"/>
  <c r="C1033" i="23"/>
  <c r="U1032" i="23"/>
  <c r="V1032" i="23" s="1"/>
  <c r="W1032" i="23" s="1"/>
  <c r="X1032" i="23" s="1"/>
  <c r="C1032" i="23"/>
  <c r="U1031" i="23"/>
  <c r="V1031" i="23" s="1"/>
  <c r="W1031" i="23" s="1"/>
  <c r="X1031" i="23" s="1"/>
  <c r="C1031" i="23"/>
  <c r="U1030" i="23"/>
  <c r="V1030" i="23" s="1"/>
  <c r="W1030" i="23" s="1"/>
  <c r="X1030" i="23" s="1"/>
  <c r="C1030" i="23"/>
  <c r="U1029" i="23"/>
  <c r="V1029" i="23" s="1"/>
  <c r="W1029" i="23" s="1"/>
  <c r="X1029" i="23" s="1"/>
  <c r="C1029" i="23"/>
  <c r="X1028" i="23"/>
  <c r="U1028" i="23"/>
  <c r="V1028" i="23" s="1"/>
  <c r="W1028" i="23" s="1"/>
  <c r="C1028" i="23"/>
  <c r="U1027" i="23"/>
  <c r="V1027" i="23" s="1"/>
  <c r="W1027" i="23" s="1"/>
  <c r="X1027" i="23" s="1"/>
  <c r="C1027" i="23"/>
  <c r="U1026" i="23"/>
  <c r="V1026" i="23" s="1"/>
  <c r="W1026" i="23" s="1"/>
  <c r="X1026" i="23" s="1"/>
  <c r="C1026" i="23"/>
  <c r="U1025" i="23"/>
  <c r="V1025" i="23" s="1"/>
  <c r="W1025" i="23" s="1"/>
  <c r="X1025" i="23" s="1"/>
  <c r="C1025" i="23"/>
  <c r="U1024" i="23"/>
  <c r="V1024" i="23" s="1"/>
  <c r="W1024" i="23" s="1"/>
  <c r="X1024" i="23" s="1"/>
  <c r="C1024" i="23"/>
  <c r="U1023" i="23"/>
  <c r="V1023" i="23" s="1"/>
  <c r="W1023" i="23" s="1"/>
  <c r="X1023" i="23" s="1"/>
  <c r="C1023" i="23"/>
  <c r="U1022" i="23"/>
  <c r="V1022" i="23" s="1"/>
  <c r="W1022" i="23" s="1"/>
  <c r="X1022" i="23" s="1"/>
  <c r="C1022" i="23"/>
  <c r="X1021" i="23"/>
  <c r="U1021" i="23"/>
  <c r="V1021" i="23" s="1"/>
  <c r="W1021" i="23" s="1"/>
  <c r="C1021" i="23"/>
  <c r="U1020" i="23"/>
  <c r="V1020" i="23" s="1"/>
  <c r="W1020" i="23" s="1"/>
  <c r="X1020" i="23" s="1"/>
  <c r="C1020" i="23"/>
  <c r="U1019" i="23"/>
  <c r="V1019" i="23" s="1"/>
  <c r="W1019" i="23" s="1"/>
  <c r="X1019" i="23" s="1"/>
  <c r="C1019" i="23"/>
  <c r="U1018" i="23"/>
  <c r="V1018" i="23" s="1"/>
  <c r="W1018" i="23" s="1"/>
  <c r="X1018" i="23" s="1"/>
  <c r="C1018" i="23"/>
  <c r="U1017" i="23"/>
  <c r="V1017" i="23" s="1"/>
  <c r="W1017" i="23" s="1"/>
  <c r="X1017" i="23" s="1"/>
  <c r="C1017" i="23"/>
  <c r="U1016" i="23"/>
  <c r="V1016" i="23" s="1"/>
  <c r="W1016" i="23" s="1"/>
  <c r="X1016" i="23" s="1"/>
  <c r="C1016" i="23"/>
  <c r="U1015" i="23"/>
  <c r="V1015" i="23" s="1"/>
  <c r="W1015" i="23" s="1"/>
  <c r="X1015" i="23" s="1"/>
  <c r="C1015" i="23"/>
  <c r="U1014" i="23"/>
  <c r="V1014" i="23" s="1"/>
  <c r="W1014" i="23" s="1"/>
  <c r="X1014" i="23" s="1"/>
  <c r="C1014" i="23"/>
  <c r="U1013" i="23"/>
  <c r="V1013" i="23" s="1"/>
  <c r="W1013" i="23" s="1"/>
  <c r="X1013" i="23" s="1"/>
  <c r="C1013" i="23"/>
  <c r="U1012" i="23"/>
  <c r="V1012" i="23" s="1"/>
  <c r="W1012" i="23" s="1"/>
  <c r="X1012" i="23" s="1"/>
  <c r="C1012" i="23"/>
  <c r="U1011" i="23"/>
  <c r="V1011" i="23" s="1"/>
  <c r="W1011" i="23" s="1"/>
  <c r="X1011" i="23" s="1"/>
  <c r="C1011" i="23"/>
  <c r="U1010" i="23"/>
  <c r="V1010" i="23" s="1"/>
  <c r="W1010" i="23" s="1"/>
  <c r="X1010" i="23" s="1"/>
  <c r="C1010" i="23"/>
  <c r="U1009" i="23"/>
  <c r="V1009" i="23" s="1"/>
  <c r="W1009" i="23" s="1"/>
  <c r="X1009" i="23" s="1"/>
  <c r="C1009" i="23"/>
  <c r="V1008" i="23"/>
  <c r="W1008" i="23" s="1"/>
  <c r="X1008" i="23" s="1"/>
  <c r="U1008" i="23"/>
  <c r="C1008" i="23"/>
  <c r="U1007" i="23"/>
  <c r="V1007" i="23" s="1"/>
  <c r="W1007" i="23" s="1"/>
  <c r="X1007" i="23" s="1"/>
  <c r="C1007" i="23"/>
  <c r="A1007" i="23"/>
  <c r="A1008" i="23" s="1"/>
  <c r="A1009" i="23" s="1"/>
  <c r="A1010" i="23" s="1"/>
  <c r="A1011" i="23" s="1"/>
  <c r="A1012" i="23" s="1"/>
  <c r="A1013" i="23" s="1"/>
  <c r="A1014" i="23" s="1"/>
  <c r="A1015" i="23" s="1"/>
  <c r="A1016" i="23" s="1"/>
  <c r="A1017" i="23" s="1"/>
  <c r="A1018" i="23" s="1"/>
  <c r="A1019" i="23" s="1"/>
  <c r="A1020" i="23" s="1"/>
  <c r="A1021" i="23" s="1"/>
  <c r="A1022" i="23" s="1"/>
  <c r="A1023" i="23" s="1"/>
  <c r="A1024" i="23" s="1"/>
  <c r="A1025" i="23" s="1"/>
  <c r="A1026" i="23" s="1"/>
  <c r="A1027" i="23" s="1"/>
  <c r="A1028" i="23" s="1"/>
  <c r="A1029" i="23" s="1"/>
  <c r="A1030" i="23" s="1"/>
  <c r="A1031" i="23" s="1"/>
  <c r="A1032" i="23" s="1"/>
  <c r="A1033" i="23" s="1"/>
  <c r="A1034" i="23" s="1"/>
  <c r="A1035" i="23" s="1"/>
  <c r="A1036" i="23" s="1"/>
  <c r="A1037" i="23" s="1"/>
  <c r="A1038" i="23" s="1"/>
  <c r="A1039" i="23" s="1"/>
  <c r="A1040" i="23" s="1"/>
  <c r="A1041" i="23" s="1"/>
  <c r="A1042" i="23" s="1"/>
  <c r="A1043" i="23" s="1"/>
  <c r="A1044" i="23" s="1"/>
  <c r="A1045" i="23" s="1"/>
  <c r="A1046" i="23" s="1"/>
  <c r="A1047" i="23" s="1"/>
  <c r="A1048" i="23" s="1"/>
  <c r="A1049" i="23" s="1"/>
  <c r="A1050" i="23" s="1"/>
  <c r="A1051" i="23" s="1"/>
  <c r="A1052" i="23" s="1"/>
  <c r="A1053" i="23" s="1"/>
  <c r="A1054" i="23" s="1"/>
  <c r="A1055" i="23" s="1"/>
  <c r="A1056" i="23" s="1"/>
  <c r="A1057" i="23" s="1"/>
  <c r="A1058" i="23" s="1"/>
  <c r="A1059" i="23" s="1"/>
  <c r="A1060" i="23" s="1"/>
  <c r="A1061" i="23" s="1"/>
  <c r="A1062" i="23" s="1"/>
  <c r="A1063" i="23" s="1"/>
  <c r="A1064" i="23" s="1"/>
  <c r="A1065" i="23" s="1"/>
  <c r="A1066" i="23" s="1"/>
  <c r="A1067" i="23" s="1"/>
  <c r="A1068" i="23" s="1"/>
  <c r="A1069" i="23" s="1"/>
  <c r="A1070" i="23" s="1"/>
  <c r="A1071" i="23" s="1"/>
  <c r="A1072" i="23" s="1"/>
  <c r="A1073" i="23" s="1"/>
  <c r="A1074" i="23" s="1"/>
  <c r="A1075" i="23" s="1"/>
  <c r="A1076" i="23" s="1"/>
  <c r="A1077" i="23" s="1"/>
  <c r="A1078" i="23" s="1"/>
  <c r="A1079" i="23" s="1"/>
  <c r="A1080" i="23" s="1"/>
  <c r="A1081" i="23" s="1"/>
  <c r="A1082" i="23" s="1"/>
  <c r="A1083" i="23" s="1"/>
  <c r="A1084" i="23" s="1"/>
  <c r="A1085" i="23" s="1"/>
  <c r="A1086" i="23" s="1"/>
  <c r="A1087" i="23" s="1"/>
  <c r="A1088" i="23" s="1"/>
  <c r="A1089" i="23" s="1"/>
  <c r="A1090" i="23" s="1"/>
  <c r="A1091" i="23" s="1"/>
  <c r="A1092" i="23" s="1"/>
  <c r="A1093" i="23" s="1"/>
  <c r="A1094" i="23" s="1"/>
  <c r="A1095" i="23" s="1"/>
  <c r="A1096" i="23" s="1"/>
  <c r="A1097" i="23" s="1"/>
  <c r="A1098" i="23" s="1"/>
  <c r="A1099" i="23" s="1"/>
  <c r="A1100" i="23" s="1"/>
  <c r="A1101" i="23" s="1"/>
  <c r="A1102" i="23" s="1"/>
  <c r="A1103" i="23" s="1"/>
  <c r="A1104" i="23" s="1"/>
  <c r="A1105" i="23" s="1"/>
  <c r="A1106" i="23" s="1"/>
  <c r="A1107" i="23" s="1"/>
  <c r="A1108" i="23" s="1"/>
  <c r="A1109" i="23" s="1"/>
  <c r="A1110" i="23" s="1"/>
  <c r="A1111" i="23" s="1"/>
  <c r="A1112" i="23" s="1"/>
  <c r="A1113" i="23" s="1"/>
  <c r="A1114" i="23" s="1"/>
  <c r="A1115" i="23" s="1"/>
  <c r="A1116" i="23" s="1"/>
  <c r="A1117" i="23" s="1"/>
  <c r="A1118" i="23" s="1"/>
  <c r="A1119" i="23" s="1"/>
  <c r="A1120" i="23" s="1"/>
  <c r="A1121" i="23" s="1"/>
  <c r="A1122" i="23" s="1"/>
  <c r="A1123" i="23" s="1"/>
  <c r="A1124" i="23" s="1"/>
  <c r="A1125" i="23" s="1"/>
  <c r="A1126" i="23" s="1"/>
  <c r="A1127" i="23" s="1"/>
  <c r="A1128" i="23" s="1"/>
  <c r="A1129" i="23" s="1"/>
  <c r="A1130" i="23" s="1"/>
  <c r="A1131" i="23" s="1"/>
  <c r="A1132" i="23" s="1"/>
  <c r="A1133" i="23" s="1"/>
  <c r="A1134" i="23" s="1"/>
  <c r="A1135" i="23" s="1"/>
  <c r="A1136" i="23" s="1"/>
  <c r="A1137" i="23" s="1"/>
  <c r="A1138" i="23" s="1"/>
  <c r="A1139" i="23" s="1"/>
  <c r="A1140" i="23" s="1"/>
  <c r="A1141" i="23" s="1"/>
  <c r="A1142" i="23" s="1"/>
  <c r="A1143" i="23" s="1"/>
  <c r="A1144" i="23" s="1"/>
  <c r="A1145" i="23" s="1"/>
  <c r="A1146" i="23" s="1"/>
  <c r="A1147" i="23" s="1"/>
  <c r="A1148" i="23" s="1"/>
  <c r="A1149" i="23" s="1"/>
  <c r="A1150" i="23" s="1"/>
  <c r="A1151" i="23" s="1"/>
  <c r="A1152" i="23" s="1"/>
  <c r="A1153" i="23" s="1"/>
  <c r="A1154" i="23" s="1"/>
  <c r="A1155" i="23" s="1"/>
  <c r="A1156" i="23" s="1"/>
  <c r="A1157" i="23" s="1"/>
  <c r="A1158" i="23" s="1"/>
  <c r="A1159" i="23" s="1"/>
  <c r="A1160" i="23" s="1"/>
  <c r="A1161" i="23" s="1"/>
  <c r="A1162" i="23" s="1"/>
  <c r="A1163" i="23" s="1"/>
  <c r="A1164" i="23" s="1"/>
  <c r="A1165" i="23" s="1"/>
  <c r="A1166" i="23" s="1"/>
  <c r="A1167" i="23" s="1"/>
  <c r="A1168" i="23" s="1"/>
  <c r="A1169" i="23" s="1"/>
  <c r="A1170" i="23" s="1"/>
  <c r="A1171" i="23" s="1"/>
  <c r="A1172" i="23" s="1"/>
  <c r="A1173" i="23" s="1"/>
  <c r="A1174" i="23" s="1"/>
  <c r="A1175" i="23" s="1"/>
  <c r="A1176" i="23" s="1"/>
  <c r="A1177" i="23" s="1"/>
  <c r="A1178" i="23" s="1"/>
  <c r="A1179" i="23" s="1"/>
  <c r="A1180" i="23" s="1"/>
  <c r="A1181" i="23" s="1"/>
  <c r="A1182" i="23" s="1"/>
  <c r="A1183" i="23" s="1"/>
  <c r="A1184" i="23" s="1"/>
  <c r="A1185" i="23" s="1"/>
  <c r="A1186" i="23" s="1"/>
  <c r="A1187" i="23" s="1"/>
  <c r="A1188" i="23" s="1"/>
  <c r="A1189" i="23" s="1"/>
  <c r="A1190" i="23" s="1"/>
  <c r="A1191" i="23" s="1"/>
  <c r="A1192" i="23" s="1"/>
  <c r="A1193" i="23" s="1"/>
  <c r="A1194" i="23" s="1"/>
  <c r="A1195" i="23" s="1"/>
  <c r="A1196" i="23" s="1"/>
  <c r="A1197" i="23" s="1"/>
  <c r="A1198" i="23" s="1"/>
  <c r="A1199" i="23" s="1"/>
  <c r="A1200" i="23" s="1"/>
  <c r="A1201" i="23" s="1"/>
  <c r="A1202" i="23" s="1"/>
  <c r="A1203" i="23" s="1"/>
  <c r="A1204" i="23" s="1"/>
  <c r="A1205" i="23" s="1"/>
  <c r="U1006" i="23"/>
  <c r="V1006" i="23" s="1"/>
  <c r="W1006" i="23" s="1"/>
  <c r="X1006" i="23" s="1"/>
  <c r="C1006" i="23"/>
  <c r="U1005" i="23"/>
  <c r="V1005" i="23" s="1"/>
  <c r="W1005" i="23" s="1"/>
  <c r="X1005" i="23" s="1"/>
  <c r="C1005" i="23"/>
  <c r="V1004" i="23"/>
  <c r="W1004" i="23" s="1"/>
  <c r="X1004" i="23" s="1"/>
  <c r="U1004" i="23"/>
  <c r="C1004" i="23"/>
  <c r="U1003" i="23"/>
  <c r="V1003" i="23" s="1"/>
  <c r="W1003" i="23" s="1"/>
  <c r="X1003" i="23" s="1"/>
  <c r="C1003" i="23"/>
  <c r="U1002" i="23"/>
  <c r="V1002" i="23" s="1"/>
  <c r="W1002" i="23" s="1"/>
  <c r="X1002" i="23" s="1"/>
  <c r="C1002" i="23"/>
  <c r="U1001" i="23"/>
  <c r="V1001" i="23" s="1"/>
  <c r="W1001" i="23" s="1"/>
  <c r="X1001" i="23" s="1"/>
  <c r="C1001" i="23"/>
  <c r="U1000" i="23"/>
  <c r="V1000" i="23" s="1"/>
  <c r="W1000" i="23" s="1"/>
  <c r="X1000" i="23" s="1"/>
  <c r="C1000" i="23"/>
  <c r="U999" i="23"/>
  <c r="V999" i="23" s="1"/>
  <c r="W999" i="23" s="1"/>
  <c r="X999" i="23" s="1"/>
  <c r="C999" i="23"/>
  <c r="U998" i="23"/>
  <c r="V998" i="23" s="1"/>
  <c r="W998" i="23" s="1"/>
  <c r="X998" i="23" s="1"/>
  <c r="C998" i="23"/>
  <c r="U997" i="23"/>
  <c r="V997" i="23" s="1"/>
  <c r="W997" i="23" s="1"/>
  <c r="X997" i="23" s="1"/>
  <c r="C997" i="23"/>
  <c r="V996" i="23"/>
  <c r="W996" i="23" s="1"/>
  <c r="X996" i="23" s="1"/>
  <c r="U996" i="23"/>
  <c r="C996" i="23"/>
  <c r="U995" i="23"/>
  <c r="V995" i="23" s="1"/>
  <c r="W995" i="23" s="1"/>
  <c r="X995" i="23" s="1"/>
  <c r="C995" i="23"/>
  <c r="U994" i="23"/>
  <c r="V994" i="23" s="1"/>
  <c r="W994" i="23" s="1"/>
  <c r="X994" i="23" s="1"/>
  <c r="C994" i="23"/>
  <c r="U993" i="23"/>
  <c r="V993" i="23" s="1"/>
  <c r="W993" i="23" s="1"/>
  <c r="X993" i="23" s="1"/>
  <c r="C993" i="23"/>
  <c r="U992" i="23"/>
  <c r="V992" i="23" s="1"/>
  <c r="W992" i="23" s="1"/>
  <c r="X992" i="23" s="1"/>
  <c r="C992" i="23"/>
  <c r="U991" i="23"/>
  <c r="V991" i="23" s="1"/>
  <c r="W991" i="23" s="1"/>
  <c r="X991" i="23" s="1"/>
  <c r="C991" i="23"/>
  <c r="U990" i="23"/>
  <c r="V990" i="23" s="1"/>
  <c r="W990" i="23" s="1"/>
  <c r="X990" i="23" s="1"/>
  <c r="C990" i="23"/>
  <c r="U989" i="23"/>
  <c r="V989" i="23" s="1"/>
  <c r="W989" i="23" s="1"/>
  <c r="X989" i="23" s="1"/>
  <c r="C989" i="23"/>
  <c r="U988" i="23"/>
  <c r="V988" i="23" s="1"/>
  <c r="W988" i="23" s="1"/>
  <c r="X988" i="23" s="1"/>
  <c r="C988" i="23"/>
  <c r="U987" i="23"/>
  <c r="V987" i="23" s="1"/>
  <c r="W987" i="23" s="1"/>
  <c r="X987" i="23" s="1"/>
  <c r="C987" i="23"/>
  <c r="U986" i="23"/>
  <c r="V986" i="23" s="1"/>
  <c r="W986" i="23" s="1"/>
  <c r="X986" i="23" s="1"/>
  <c r="C986" i="23"/>
  <c r="U985" i="23"/>
  <c r="V985" i="23" s="1"/>
  <c r="W985" i="23" s="1"/>
  <c r="X985" i="23" s="1"/>
  <c r="C985" i="23"/>
  <c r="U984" i="23"/>
  <c r="V984" i="23" s="1"/>
  <c r="W984" i="23" s="1"/>
  <c r="X984" i="23" s="1"/>
  <c r="C984" i="23"/>
  <c r="U983" i="23"/>
  <c r="V983" i="23" s="1"/>
  <c r="W983" i="23" s="1"/>
  <c r="X983" i="23" s="1"/>
  <c r="C983" i="23"/>
  <c r="U982" i="23"/>
  <c r="V982" i="23" s="1"/>
  <c r="W982" i="23" s="1"/>
  <c r="X982" i="23" s="1"/>
  <c r="C982" i="23"/>
  <c r="V981" i="23"/>
  <c r="W981" i="23" s="1"/>
  <c r="X981" i="23" s="1"/>
  <c r="U981" i="23"/>
  <c r="C981" i="23"/>
  <c r="U980" i="23"/>
  <c r="V980" i="23" s="1"/>
  <c r="W980" i="23" s="1"/>
  <c r="X980" i="23" s="1"/>
  <c r="C980" i="23"/>
  <c r="U979" i="23"/>
  <c r="V979" i="23" s="1"/>
  <c r="W979" i="23" s="1"/>
  <c r="X979" i="23" s="1"/>
  <c r="C979" i="23"/>
  <c r="U978" i="23"/>
  <c r="V978" i="23" s="1"/>
  <c r="W978" i="23" s="1"/>
  <c r="X978" i="23" s="1"/>
  <c r="C978" i="23"/>
  <c r="U977" i="23"/>
  <c r="V977" i="23" s="1"/>
  <c r="W977" i="23" s="1"/>
  <c r="X977" i="23" s="1"/>
  <c r="C977" i="23"/>
  <c r="U976" i="23"/>
  <c r="V976" i="23" s="1"/>
  <c r="W976" i="23" s="1"/>
  <c r="X976" i="23" s="1"/>
  <c r="C976" i="23"/>
  <c r="U975" i="23"/>
  <c r="V975" i="23" s="1"/>
  <c r="W975" i="23" s="1"/>
  <c r="X975" i="23" s="1"/>
  <c r="C975" i="23"/>
  <c r="U974" i="23"/>
  <c r="V974" i="23" s="1"/>
  <c r="W974" i="23" s="1"/>
  <c r="X974" i="23" s="1"/>
  <c r="C974" i="23"/>
  <c r="U973" i="23"/>
  <c r="V973" i="23" s="1"/>
  <c r="W973" i="23" s="1"/>
  <c r="X973" i="23" s="1"/>
  <c r="C973" i="23"/>
  <c r="U972" i="23"/>
  <c r="V972" i="23" s="1"/>
  <c r="W972" i="23" s="1"/>
  <c r="X972" i="23" s="1"/>
  <c r="C972" i="23"/>
  <c r="U971" i="23"/>
  <c r="V971" i="23" s="1"/>
  <c r="W971" i="23" s="1"/>
  <c r="X971" i="23" s="1"/>
  <c r="C971" i="23"/>
  <c r="V970" i="23"/>
  <c r="W970" i="23" s="1"/>
  <c r="X970" i="23" s="1"/>
  <c r="U970" i="23"/>
  <c r="C970" i="23"/>
  <c r="U969" i="23"/>
  <c r="V969" i="23" s="1"/>
  <c r="W969" i="23" s="1"/>
  <c r="X969" i="23" s="1"/>
  <c r="C969" i="23"/>
  <c r="U968" i="23"/>
  <c r="V968" i="23" s="1"/>
  <c r="W968" i="23" s="1"/>
  <c r="X968" i="23" s="1"/>
  <c r="C968" i="23"/>
  <c r="U967" i="23"/>
  <c r="V967" i="23" s="1"/>
  <c r="W967" i="23" s="1"/>
  <c r="X967" i="23" s="1"/>
  <c r="C967" i="23"/>
  <c r="U966" i="23"/>
  <c r="V966" i="23" s="1"/>
  <c r="W966" i="23" s="1"/>
  <c r="X966" i="23" s="1"/>
  <c r="C966" i="23"/>
  <c r="U965" i="23"/>
  <c r="V965" i="23" s="1"/>
  <c r="W965" i="23" s="1"/>
  <c r="X965" i="23" s="1"/>
  <c r="C965" i="23"/>
  <c r="V964" i="23"/>
  <c r="W964" i="23" s="1"/>
  <c r="X964" i="23" s="1"/>
  <c r="U964" i="23"/>
  <c r="C964" i="23"/>
  <c r="U963" i="23"/>
  <c r="V963" i="23" s="1"/>
  <c r="W963" i="23" s="1"/>
  <c r="X963" i="23" s="1"/>
  <c r="C963" i="23"/>
  <c r="U962" i="23"/>
  <c r="V962" i="23" s="1"/>
  <c r="W962" i="23" s="1"/>
  <c r="X962" i="23" s="1"/>
  <c r="C962" i="23"/>
  <c r="U961" i="23"/>
  <c r="V961" i="23" s="1"/>
  <c r="W961" i="23" s="1"/>
  <c r="X961" i="23" s="1"/>
  <c r="C961" i="23"/>
  <c r="U960" i="23"/>
  <c r="V960" i="23" s="1"/>
  <c r="W960" i="23" s="1"/>
  <c r="X960" i="23" s="1"/>
  <c r="C960" i="23"/>
  <c r="U959" i="23"/>
  <c r="V959" i="23" s="1"/>
  <c r="W959" i="23" s="1"/>
  <c r="X959" i="23" s="1"/>
  <c r="C959" i="23"/>
  <c r="U958" i="23"/>
  <c r="V958" i="23" s="1"/>
  <c r="W958" i="23" s="1"/>
  <c r="X958" i="23" s="1"/>
  <c r="C958" i="23"/>
  <c r="U957" i="23"/>
  <c r="V957" i="23" s="1"/>
  <c r="W957" i="23" s="1"/>
  <c r="X957" i="23" s="1"/>
  <c r="C957" i="23"/>
  <c r="U956" i="23"/>
  <c r="V956" i="23" s="1"/>
  <c r="W956" i="23" s="1"/>
  <c r="X956" i="23" s="1"/>
  <c r="P956" i="23"/>
  <c r="O956" i="23"/>
  <c r="N956" i="23"/>
  <c r="M956" i="23"/>
  <c r="C956" i="23"/>
  <c r="U955" i="23"/>
  <c r="V955" i="23" s="1"/>
  <c r="W955" i="23" s="1"/>
  <c r="X955" i="23" s="1"/>
  <c r="C955" i="23"/>
  <c r="U954" i="23"/>
  <c r="V954" i="23" s="1"/>
  <c r="W954" i="23" s="1"/>
  <c r="X954" i="23" s="1"/>
  <c r="C954" i="23"/>
  <c r="V953" i="23"/>
  <c r="W953" i="23" s="1"/>
  <c r="X953" i="23" s="1"/>
  <c r="U953" i="23"/>
  <c r="C953" i="23"/>
  <c r="U952" i="23"/>
  <c r="V952" i="23" s="1"/>
  <c r="W952" i="23" s="1"/>
  <c r="X952" i="23" s="1"/>
  <c r="C952" i="23"/>
  <c r="U951" i="23"/>
  <c r="V951" i="23" s="1"/>
  <c r="W951" i="23" s="1"/>
  <c r="X951" i="23" s="1"/>
  <c r="C951" i="23"/>
  <c r="U950" i="23"/>
  <c r="V950" i="23" s="1"/>
  <c r="W950" i="23" s="1"/>
  <c r="X950" i="23" s="1"/>
  <c r="C950" i="23"/>
  <c r="U949" i="23"/>
  <c r="V949" i="23" s="1"/>
  <c r="W949" i="23" s="1"/>
  <c r="X949" i="23" s="1"/>
  <c r="C949" i="23"/>
  <c r="U948" i="23"/>
  <c r="V948" i="23" s="1"/>
  <c r="W948" i="23" s="1"/>
  <c r="X948" i="23" s="1"/>
  <c r="C948" i="23"/>
  <c r="U947" i="23"/>
  <c r="V947" i="23" s="1"/>
  <c r="W947" i="23" s="1"/>
  <c r="X947" i="23" s="1"/>
  <c r="C947" i="23"/>
  <c r="U946" i="23"/>
  <c r="V946" i="23" s="1"/>
  <c r="W946" i="23" s="1"/>
  <c r="X946" i="23" s="1"/>
  <c r="C946" i="23"/>
  <c r="U945" i="23"/>
  <c r="V945" i="23" s="1"/>
  <c r="W945" i="23" s="1"/>
  <c r="X945" i="23" s="1"/>
  <c r="C945" i="23"/>
  <c r="U944" i="23"/>
  <c r="V944" i="23" s="1"/>
  <c r="W944" i="23" s="1"/>
  <c r="X944" i="23" s="1"/>
  <c r="C944" i="23"/>
  <c r="U943" i="23"/>
  <c r="V943" i="23" s="1"/>
  <c r="W943" i="23" s="1"/>
  <c r="X943" i="23" s="1"/>
  <c r="C943" i="23"/>
  <c r="U942" i="23"/>
  <c r="V942" i="23" s="1"/>
  <c r="W942" i="23" s="1"/>
  <c r="X942" i="23" s="1"/>
  <c r="C942" i="23"/>
  <c r="U941" i="23"/>
  <c r="V941" i="23" s="1"/>
  <c r="W941" i="23" s="1"/>
  <c r="X941" i="23" s="1"/>
  <c r="C941" i="23"/>
  <c r="U940" i="23"/>
  <c r="V940" i="23" s="1"/>
  <c r="W940" i="23" s="1"/>
  <c r="X940" i="23" s="1"/>
  <c r="C940" i="23"/>
  <c r="X939" i="23"/>
  <c r="U939" i="23"/>
  <c r="V939" i="23" s="1"/>
  <c r="W939" i="23" s="1"/>
  <c r="C939" i="23"/>
  <c r="U938" i="23"/>
  <c r="V938" i="23" s="1"/>
  <c r="W938" i="23" s="1"/>
  <c r="X938" i="23" s="1"/>
  <c r="C938" i="23"/>
  <c r="U937" i="23"/>
  <c r="V937" i="23" s="1"/>
  <c r="W937" i="23" s="1"/>
  <c r="X937" i="23" s="1"/>
  <c r="C937" i="23"/>
  <c r="U936" i="23"/>
  <c r="V936" i="23" s="1"/>
  <c r="W936" i="23" s="1"/>
  <c r="X936" i="23" s="1"/>
  <c r="C936" i="23"/>
  <c r="U935" i="23"/>
  <c r="V935" i="23" s="1"/>
  <c r="W935" i="23" s="1"/>
  <c r="X935" i="23" s="1"/>
  <c r="C935" i="23"/>
  <c r="U934" i="23"/>
  <c r="V934" i="23" s="1"/>
  <c r="W934" i="23" s="1"/>
  <c r="X934" i="23" s="1"/>
  <c r="C934" i="23"/>
  <c r="U933" i="23"/>
  <c r="V933" i="23" s="1"/>
  <c r="W933" i="23" s="1"/>
  <c r="X933" i="23" s="1"/>
  <c r="C933" i="23"/>
  <c r="U932" i="23"/>
  <c r="V932" i="23" s="1"/>
  <c r="W932" i="23" s="1"/>
  <c r="X932" i="23" s="1"/>
  <c r="C932" i="23"/>
  <c r="U931" i="23"/>
  <c r="V931" i="23" s="1"/>
  <c r="W931" i="23" s="1"/>
  <c r="X931" i="23" s="1"/>
  <c r="C931" i="23"/>
  <c r="U930" i="23"/>
  <c r="V930" i="23" s="1"/>
  <c r="W930" i="23" s="1"/>
  <c r="X930" i="23" s="1"/>
  <c r="C930" i="23"/>
  <c r="U929" i="23"/>
  <c r="V929" i="23" s="1"/>
  <c r="W929" i="23" s="1"/>
  <c r="X929" i="23" s="1"/>
  <c r="C929" i="23"/>
  <c r="U928" i="23"/>
  <c r="V928" i="23" s="1"/>
  <c r="W928" i="23" s="1"/>
  <c r="X928" i="23" s="1"/>
  <c r="C928" i="23"/>
  <c r="U927" i="23"/>
  <c r="V927" i="23" s="1"/>
  <c r="W927" i="23" s="1"/>
  <c r="X927" i="23" s="1"/>
  <c r="C927" i="23"/>
  <c r="V926" i="23"/>
  <c r="W926" i="23" s="1"/>
  <c r="X926" i="23" s="1"/>
  <c r="U926" i="23"/>
  <c r="C926" i="23"/>
  <c r="U925" i="23"/>
  <c r="V925" i="23" s="1"/>
  <c r="W925" i="23" s="1"/>
  <c r="X925" i="23" s="1"/>
  <c r="C925" i="23"/>
  <c r="U924" i="23"/>
  <c r="V924" i="23" s="1"/>
  <c r="W924" i="23" s="1"/>
  <c r="X924" i="23" s="1"/>
  <c r="C924" i="23"/>
  <c r="U923" i="23"/>
  <c r="V923" i="23" s="1"/>
  <c r="W923" i="23" s="1"/>
  <c r="X923" i="23" s="1"/>
  <c r="C923" i="23"/>
  <c r="U922" i="23"/>
  <c r="V922" i="23" s="1"/>
  <c r="W922" i="23" s="1"/>
  <c r="X922" i="23" s="1"/>
  <c r="C922" i="23"/>
  <c r="U921" i="23"/>
  <c r="V921" i="23" s="1"/>
  <c r="W921" i="23" s="1"/>
  <c r="X921" i="23" s="1"/>
  <c r="C921" i="23"/>
  <c r="V920" i="23"/>
  <c r="W920" i="23" s="1"/>
  <c r="X920" i="23" s="1"/>
  <c r="U920" i="23"/>
  <c r="C920" i="23"/>
  <c r="U919" i="23"/>
  <c r="V919" i="23" s="1"/>
  <c r="W919" i="23" s="1"/>
  <c r="X919" i="23" s="1"/>
  <c r="C919" i="23"/>
  <c r="U918" i="23"/>
  <c r="V918" i="23" s="1"/>
  <c r="W918" i="23" s="1"/>
  <c r="X918" i="23" s="1"/>
  <c r="C918" i="23"/>
  <c r="U917" i="23"/>
  <c r="V917" i="23" s="1"/>
  <c r="W917" i="23" s="1"/>
  <c r="X917" i="23" s="1"/>
  <c r="C917" i="23"/>
  <c r="U916" i="23"/>
  <c r="V916" i="23" s="1"/>
  <c r="W916" i="23" s="1"/>
  <c r="X916" i="23" s="1"/>
  <c r="C916" i="23"/>
  <c r="V915" i="23"/>
  <c r="W915" i="23" s="1"/>
  <c r="X915" i="23" s="1"/>
  <c r="U915" i="23"/>
  <c r="C915" i="23"/>
  <c r="U914" i="23"/>
  <c r="V914" i="23" s="1"/>
  <c r="W914" i="23" s="1"/>
  <c r="X914" i="23" s="1"/>
  <c r="C914" i="23"/>
  <c r="U913" i="23"/>
  <c r="V913" i="23" s="1"/>
  <c r="W913" i="23" s="1"/>
  <c r="X913" i="23" s="1"/>
  <c r="C913" i="23"/>
  <c r="U912" i="23"/>
  <c r="V912" i="23" s="1"/>
  <c r="W912" i="23" s="1"/>
  <c r="X912" i="23" s="1"/>
  <c r="C912" i="23"/>
  <c r="U911" i="23"/>
  <c r="V911" i="23" s="1"/>
  <c r="W911" i="23" s="1"/>
  <c r="X911" i="23" s="1"/>
  <c r="C911" i="23"/>
  <c r="U910" i="23"/>
  <c r="V910" i="23" s="1"/>
  <c r="W910" i="23" s="1"/>
  <c r="X910" i="23" s="1"/>
  <c r="C910" i="23"/>
  <c r="U909" i="23"/>
  <c r="V909" i="23" s="1"/>
  <c r="W909" i="23" s="1"/>
  <c r="X909" i="23" s="1"/>
  <c r="C909" i="23"/>
  <c r="U908" i="23"/>
  <c r="V908" i="23" s="1"/>
  <c r="W908" i="23" s="1"/>
  <c r="X908" i="23" s="1"/>
  <c r="C908" i="23"/>
  <c r="U907" i="23"/>
  <c r="V907" i="23" s="1"/>
  <c r="W907" i="23" s="1"/>
  <c r="X907" i="23" s="1"/>
  <c r="C907" i="23"/>
  <c r="U906" i="23"/>
  <c r="V906" i="23" s="1"/>
  <c r="W906" i="23" s="1"/>
  <c r="X906" i="23" s="1"/>
  <c r="C906" i="23"/>
  <c r="U905" i="23"/>
  <c r="V905" i="23" s="1"/>
  <c r="W905" i="23" s="1"/>
  <c r="X905" i="23" s="1"/>
  <c r="C905" i="23"/>
  <c r="U904" i="23"/>
  <c r="V904" i="23" s="1"/>
  <c r="W904" i="23" s="1"/>
  <c r="X904" i="23" s="1"/>
  <c r="C904" i="23"/>
  <c r="U903" i="23"/>
  <c r="V903" i="23" s="1"/>
  <c r="W903" i="23" s="1"/>
  <c r="X903" i="23" s="1"/>
  <c r="C903" i="23"/>
  <c r="V902" i="23"/>
  <c r="W902" i="23" s="1"/>
  <c r="X902" i="23" s="1"/>
  <c r="U902" i="23"/>
  <c r="C902" i="23"/>
  <c r="U901" i="23"/>
  <c r="V901" i="23" s="1"/>
  <c r="W901" i="23" s="1"/>
  <c r="X901" i="23" s="1"/>
  <c r="C901" i="23"/>
  <c r="U900" i="23"/>
  <c r="V900" i="23" s="1"/>
  <c r="W900" i="23" s="1"/>
  <c r="X900" i="23" s="1"/>
  <c r="C900" i="23"/>
  <c r="U899" i="23"/>
  <c r="V899" i="23" s="1"/>
  <c r="W899" i="23" s="1"/>
  <c r="X899" i="23" s="1"/>
  <c r="C899" i="23"/>
  <c r="U898" i="23"/>
  <c r="V898" i="23" s="1"/>
  <c r="W898" i="23" s="1"/>
  <c r="X898" i="23" s="1"/>
  <c r="C898" i="23"/>
  <c r="U897" i="23"/>
  <c r="V897" i="23" s="1"/>
  <c r="W897" i="23" s="1"/>
  <c r="X897" i="23" s="1"/>
  <c r="C897" i="23"/>
  <c r="U896" i="23"/>
  <c r="V896" i="23" s="1"/>
  <c r="W896" i="23" s="1"/>
  <c r="X896" i="23" s="1"/>
  <c r="C896" i="23"/>
  <c r="W895" i="23"/>
  <c r="X895" i="23" s="1"/>
  <c r="U895" i="23"/>
  <c r="V895" i="23" s="1"/>
  <c r="C895" i="23"/>
  <c r="U894" i="23"/>
  <c r="V894" i="23" s="1"/>
  <c r="W894" i="23" s="1"/>
  <c r="X894" i="23" s="1"/>
  <c r="C894" i="23"/>
  <c r="U893" i="23"/>
  <c r="V893" i="23" s="1"/>
  <c r="W893" i="23" s="1"/>
  <c r="X893" i="23" s="1"/>
  <c r="C893" i="23"/>
  <c r="U892" i="23"/>
  <c r="V892" i="23" s="1"/>
  <c r="W892" i="23" s="1"/>
  <c r="X892" i="23" s="1"/>
  <c r="C892" i="23"/>
  <c r="U891" i="23"/>
  <c r="V891" i="23" s="1"/>
  <c r="W891" i="23" s="1"/>
  <c r="X891" i="23" s="1"/>
  <c r="C891" i="23"/>
  <c r="U890" i="23"/>
  <c r="V890" i="23" s="1"/>
  <c r="W890" i="23" s="1"/>
  <c r="X890" i="23" s="1"/>
  <c r="C890" i="23"/>
  <c r="U889" i="23"/>
  <c r="V889" i="23" s="1"/>
  <c r="W889" i="23" s="1"/>
  <c r="X889" i="23" s="1"/>
  <c r="C889" i="23"/>
  <c r="U888" i="23"/>
  <c r="V888" i="23" s="1"/>
  <c r="W888" i="23" s="1"/>
  <c r="X888" i="23" s="1"/>
  <c r="C888" i="23"/>
  <c r="U887" i="23"/>
  <c r="V887" i="23" s="1"/>
  <c r="W887" i="23" s="1"/>
  <c r="X887" i="23" s="1"/>
  <c r="C887" i="23"/>
  <c r="V886" i="23"/>
  <c r="W886" i="23" s="1"/>
  <c r="X886" i="23" s="1"/>
  <c r="U886" i="23"/>
  <c r="C886" i="23"/>
  <c r="U885" i="23"/>
  <c r="V885" i="23" s="1"/>
  <c r="W885" i="23" s="1"/>
  <c r="X885" i="23" s="1"/>
  <c r="C885" i="23"/>
  <c r="U884" i="23"/>
  <c r="V884" i="23" s="1"/>
  <c r="W884" i="23" s="1"/>
  <c r="X884" i="23" s="1"/>
  <c r="C884" i="23"/>
  <c r="U883" i="23"/>
  <c r="V883" i="23" s="1"/>
  <c r="W883" i="23" s="1"/>
  <c r="X883" i="23" s="1"/>
  <c r="C883" i="23"/>
  <c r="U882" i="23"/>
  <c r="V882" i="23" s="1"/>
  <c r="W882" i="23" s="1"/>
  <c r="X882" i="23" s="1"/>
  <c r="C882" i="23"/>
  <c r="U881" i="23"/>
  <c r="V881" i="23" s="1"/>
  <c r="W881" i="23" s="1"/>
  <c r="X881" i="23" s="1"/>
  <c r="C881" i="23"/>
  <c r="U880" i="23"/>
  <c r="V880" i="23" s="1"/>
  <c r="W880" i="23" s="1"/>
  <c r="X880" i="23" s="1"/>
  <c r="C880" i="23"/>
  <c r="V879" i="23"/>
  <c r="W879" i="23" s="1"/>
  <c r="X879" i="23" s="1"/>
  <c r="U879" i="23"/>
  <c r="C879" i="23"/>
  <c r="U878" i="23"/>
  <c r="V878" i="23" s="1"/>
  <c r="W878" i="23" s="1"/>
  <c r="X878" i="23" s="1"/>
  <c r="C878" i="23"/>
  <c r="U877" i="23"/>
  <c r="V877" i="23" s="1"/>
  <c r="W877" i="23" s="1"/>
  <c r="X877" i="23" s="1"/>
  <c r="C877" i="23"/>
  <c r="U876" i="23"/>
  <c r="V876" i="23" s="1"/>
  <c r="W876" i="23" s="1"/>
  <c r="X876" i="23" s="1"/>
  <c r="C876" i="23"/>
  <c r="U875" i="23"/>
  <c r="V875" i="23" s="1"/>
  <c r="W875" i="23" s="1"/>
  <c r="X875" i="23" s="1"/>
  <c r="C875" i="23"/>
  <c r="U874" i="23"/>
  <c r="V874" i="23" s="1"/>
  <c r="W874" i="23" s="1"/>
  <c r="X874" i="23" s="1"/>
  <c r="C874" i="23"/>
  <c r="U873" i="23"/>
  <c r="V873" i="23" s="1"/>
  <c r="W873" i="23" s="1"/>
  <c r="X873" i="23" s="1"/>
  <c r="C873" i="23"/>
  <c r="V872" i="23"/>
  <c r="W872" i="23" s="1"/>
  <c r="X872" i="23" s="1"/>
  <c r="U872" i="23"/>
  <c r="C872" i="23"/>
  <c r="U871" i="23"/>
  <c r="V871" i="23" s="1"/>
  <c r="W871" i="23" s="1"/>
  <c r="X871" i="23" s="1"/>
  <c r="C871" i="23"/>
  <c r="U870" i="23"/>
  <c r="V870" i="23" s="1"/>
  <c r="W870" i="23" s="1"/>
  <c r="X870" i="23" s="1"/>
  <c r="C870" i="23"/>
  <c r="U869" i="23"/>
  <c r="V869" i="23" s="1"/>
  <c r="W869" i="23" s="1"/>
  <c r="X869" i="23" s="1"/>
  <c r="C869" i="23"/>
  <c r="U868" i="23"/>
  <c r="V868" i="23" s="1"/>
  <c r="W868" i="23" s="1"/>
  <c r="X868" i="23" s="1"/>
  <c r="C868" i="23"/>
  <c r="U867" i="23"/>
  <c r="V867" i="23" s="1"/>
  <c r="W867" i="23" s="1"/>
  <c r="X867" i="23" s="1"/>
  <c r="C867" i="23"/>
  <c r="U866" i="23"/>
  <c r="V866" i="23" s="1"/>
  <c r="W866" i="23" s="1"/>
  <c r="X866" i="23" s="1"/>
  <c r="C866" i="23"/>
  <c r="U865" i="23"/>
  <c r="V865" i="23" s="1"/>
  <c r="W865" i="23" s="1"/>
  <c r="X865" i="23" s="1"/>
  <c r="C865" i="23"/>
  <c r="U864" i="23"/>
  <c r="V864" i="23" s="1"/>
  <c r="W864" i="23" s="1"/>
  <c r="X864" i="23" s="1"/>
  <c r="C864" i="23"/>
  <c r="U863" i="23"/>
  <c r="V863" i="23" s="1"/>
  <c r="W863" i="23" s="1"/>
  <c r="X863" i="23" s="1"/>
  <c r="C863" i="23"/>
  <c r="U862" i="23"/>
  <c r="V862" i="23" s="1"/>
  <c r="W862" i="23" s="1"/>
  <c r="X862" i="23" s="1"/>
  <c r="C862" i="23"/>
  <c r="U861" i="23"/>
  <c r="V861" i="23" s="1"/>
  <c r="W861" i="23" s="1"/>
  <c r="X861" i="23" s="1"/>
  <c r="C861" i="23"/>
  <c r="U860" i="23"/>
  <c r="V860" i="23" s="1"/>
  <c r="W860" i="23" s="1"/>
  <c r="X860" i="23" s="1"/>
  <c r="C860" i="23"/>
  <c r="U859" i="23"/>
  <c r="V859" i="23" s="1"/>
  <c r="W859" i="23" s="1"/>
  <c r="X859" i="23" s="1"/>
  <c r="C859" i="23"/>
  <c r="U858" i="23"/>
  <c r="V858" i="23" s="1"/>
  <c r="W858" i="23" s="1"/>
  <c r="X858" i="23" s="1"/>
  <c r="C858" i="23"/>
  <c r="U857" i="23"/>
  <c r="V857" i="23" s="1"/>
  <c r="W857" i="23" s="1"/>
  <c r="X857" i="23" s="1"/>
  <c r="C857" i="23"/>
  <c r="V856" i="23"/>
  <c r="W856" i="23" s="1"/>
  <c r="X856" i="23" s="1"/>
  <c r="U856" i="23"/>
  <c r="C856" i="23"/>
  <c r="U855" i="23"/>
  <c r="V855" i="23" s="1"/>
  <c r="W855" i="23" s="1"/>
  <c r="X855" i="23" s="1"/>
  <c r="C855" i="23"/>
  <c r="U854" i="23"/>
  <c r="V854" i="23" s="1"/>
  <c r="W854" i="23" s="1"/>
  <c r="X854" i="23" s="1"/>
  <c r="C854" i="23"/>
  <c r="U853" i="23"/>
  <c r="V853" i="23" s="1"/>
  <c r="W853" i="23" s="1"/>
  <c r="X853" i="23" s="1"/>
  <c r="C853" i="23"/>
  <c r="U852" i="23"/>
  <c r="V852" i="23" s="1"/>
  <c r="W852" i="23" s="1"/>
  <c r="X852" i="23" s="1"/>
  <c r="C852" i="23"/>
  <c r="U851" i="23"/>
  <c r="V851" i="23" s="1"/>
  <c r="W851" i="23" s="1"/>
  <c r="X851" i="23" s="1"/>
  <c r="C851" i="23"/>
  <c r="U850" i="23"/>
  <c r="V850" i="23" s="1"/>
  <c r="W850" i="23" s="1"/>
  <c r="X850" i="23" s="1"/>
  <c r="C850" i="23"/>
  <c r="U849" i="23"/>
  <c r="V849" i="23" s="1"/>
  <c r="W849" i="23" s="1"/>
  <c r="X849" i="23" s="1"/>
  <c r="C849" i="23"/>
  <c r="U848" i="23"/>
  <c r="V848" i="23" s="1"/>
  <c r="W848" i="23" s="1"/>
  <c r="X848" i="23" s="1"/>
  <c r="C848" i="23"/>
  <c r="U847" i="23"/>
  <c r="V847" i="23" s="1"/>
  <c r="W847" i="23" s="1"/>
  <c r="X847" i="23" s="1"/>
  <c r="C847" i="23"/>
  <c r="U846" i="23"/>
  <c r="V846" i="23" s="1"/>
  <c r="W846" i="23" s="1"/>
  <c r="X846" i="23" s="1"/>
  <c r="C846" i="23"/>
  <c r="U845" i="23"/>
  <c r="V845" i="23" s="1"/>
  <c r="W845" i="23" s="1"/>
  <c r="X845" i="23" s="1"/>
  <c r="C845" i="23"/>
  <c r="U844" i="23"/>
  <c r="V844" i="23" s="1"/>
  <c r="W844" i="23" s="1"/>
  <c r="X844" i="23" s="1"/>
  <c r="C844" i="23"/>
  <c r="U843" i="23"/>
  <c r="V843" i="23" s="1"/>
  <c r="W843" i="23" s="1"/>
  <c r="X843" i="23" s="1"/>
  <c r="C843" i="23"/>
  <c r="V842" i="23"/>
  <c r="W842" i="23" s="1"/>
  <c r="X842" i="23" s="1"/>
  <c r="U842" i="23"/>
  <c r="C842" i="23"/>
  <c r="U841" i="23"/>
  <c r="V841" i="23" s="1"/>
  <c r="W841" i="23" s="1"/>
  <c r="X841" i="23" s="1"/>
  <c r="C841" i="23"/>
  <c r="U840" i="23"/>
  <c r="V840" i="23" s="1"/>
  <c r="W840" i="23" s="1"/>
  <c r="X840" i="23" s="1"/>
  <c r="C840" i="23"/>
  <c r="U839" i="23"/>
  <c r="V839" i="23" s="1"/>
  <c r="W839" i="23" s="1"/>
  <c r="X839" i="23" s="1"/>
  <c r="C839" i="23"/>
  <c r="U838" i="23"/>
  <c r="V838" i="23" s="1"/>
  <c r="W838" i="23" s="1"/>
  <c r="X838" i="23" s="1"/>
  <c r="C838" i="23"/>
  <c r="U837" i="23"/>
  <c r="V837" i="23" s="1"/>
  <c r="W837" i="23" s="1"/>
  <c r="X837" i="23" s="1"/>
  <c r="C837" i="23"/>
  <c r="U836" i="23"/>
  <c r="V836" i="23" s="1"/>
  <c r="W836" i="23" s="1"/>
  <c r="X836" i="23" s="1"/>
  <c r="C836" i="23"/>
  <c r="U835" i="23"/>
  <c r="V835" i="23" s="1"/>
  <c r="W835" i="23" s="1"/>
  <c r="X835" i="23" s="1"/>
  <c r="C835" i="23"/>
  <c r="U834" i="23"/>
  <c r="V834" i="23" s="1"/>
  <c r="W834" i="23" s="1"/>
  <c r="X834" i="23" s="1"/>
  <c r="C834" i="23"/>
  <c r="U833" i="23"/>
  <c r="V833" i="23" s="1"/>
  <c r="W833" i="23" s="1"/>
  <c r="X833" i="23" s="1"/>
  <c r="C833" i="23"/>
  <c r="V832" i="23"/>
  <c r="W832" i="23" s="1"/>
  <c r="X832" i="23" s="1"/>
  <c r="U832" i="23"/>
  <c r="C832" i="23"/>
  <c r="U831" i="23"/>
  <c r="V831" i="23" s="1"/>
  <c r="W831" i="23" s="1"/>
  <c r="X831" i="23" s="1"/>
  <c r="C831" i="23"/>
  <c r="U830" i="23"/>
  <c r="V830" i="23" s="1"/>
  <c r="W830" i="23" s="1"/>
  <c r="X830" i="23" s="1"/>
  <c r="C830" i="23"/>
  <c r="U829" i="23"/>
  <c r="V829" i="23" s="1"/>
  <c r="W829" i="23" s="1"/>
  <c r="X829" i="23" s="1"/>
  <c r="C829" i="23"/>
  <c r="U828" i="23"/>
  <c r="V828" i="23" s="1"/>
  <c r="W828" i="23" s="1"/>
  <c r="X828" i="23" s="1"/>
  <c r="C828" i="23"/>
  <c r="U827" i="23"/>
  <c r="V827" i="23" s="1"/>
  <c r="W827" i="23" s="1"/>
  <c r="X827" i="23" s="1"/>
  <c r="C827" i="23"/>
  <c r="U826" i="23"/>
  <c r="V826" i="23" s="1"/>
  <c r="W826" i="23" s="1"/>
  <c r="X826" i="23" s="1"/>
  <c r="C826" i="23"/>
  <c r="U825" i="23"/>
  <c r="V825" i="23" s="1"/>
  <c r="W825" i="23" s="1"/>
  <c r="X825" i="23" s="1"/>
  <c r="C825" i="23"/>
  <c r="V824" i="23"/>
  <c r="W824" i="23" s="1"/>
  <c r="X824" i="23" s="1"/>
  <c r="U824" i="23"/>
  <c r="C824" i="23"/>
  <c r="U823" i="23"/>
  <c r="V823" i="23" s="1"/>
  <c r="W823" i="23" s="1"/>
  <c r="X823" i="23" s="1"/>
  <c r="C823" i="23"/>
  <c r="U822" i="23"/>
  <c r="V822" i="23" s="1"/>
  <c r="W822" i="23" s="1"/>
  <c r="X822" i="23" s="1"/>
  <c r="C822" i="23"/>
  <c r="U821" i="23"/>
  <c r="V821" i="23" s="1"/>
  <c r="W821" i="23" s="1"/>
  <c r="X821" i="23" s="1"/>
  <c r="C821" i="23"/>
  <c r="U820" i="23"/>
  <c r="V820" i="23" s="1"/>
  <c r="W820" i="23" s="1"/>
  <c r="X820" i="23" s="1"/>
  <c r="C820" i="23"/>
  <c r="U819" i="23"/>
  <c r="V819" i="23" s="1"/>
  <c r="W819" i="23" s="1"/>
  <c r="X819" i="23" s="1"/>
  <c r="C819" i="23"/>
  <c r="U818" i="23"/>
  <c r="V818" i="23" s="1"/>
  <c r="W818" i="23" s="1"/>
  <c r="X818" i="23" s="1"/>
  <c r="C818" i="23"/>
  <c r="U817" i="23"/>
  <c r="V817" i="23" s="1"/>
  <c r="W817" i="23" s="1"/>
  <c r="X817" i="23" s="1"/>
  <c r="C817" i="23"/>
  <c r="U816" i="23"/>
  <c r="V816" i="23" s="1"/>
  <c r="W816" i="23" s="1"/>
  <c r="X816" i="23" s="1"/>
  <c r="C816" i="23"/>
  <c r="U815" i="23"/>
  <c r="V815" i="23" s="1"/>
  <c r="W815" i="23" s="1"/>
  <c r="X815" i="23" s="1"/>
  <c r="C815" i="23"/>
  <c r="U814" i="23"/>
  <c r="V814" i="23" s="1"/>
  <c r="W814" i="23" s="1"/>
  <c r="X814" i="23" s="1"/>
  <c r="C814" i="23"/>
  <c r="U813" i="23"/>
  <c r="V813" i="23" s="1"/>
  <c r="W813" i="23" s="1"/>
  <c r="X813" i="23" s="1"/>
  <c r="C813" i="23"/>
  <c r="U812" i="23"/>
  <c r="V812" i="23" s="1"/>
  <c r="W812" i="23" s="1"/>
  <c r="X812" i="23" s="1"/>
  <c r="C812" i="23"/>
  <c r="U811" i="23"/>
  <c r="V811" i="23" s="1"/>
  <c r="W811" i="23" s="1"/>
  <c r="X811" i="23" s="1"/>
  <c r="C811" i="23"/>
  <c r="U810" i="23"/>
  <c r="V810" i="23" s="1"/>
  <c r="W810" i="23" s="1"/>
  <c r="X810" i="23" s="1"/>
  <c r="C810" i="23"/>
  <c r="U809" i="23"/>
  <c r="V809" i="23" s="1"/>
  <c r="W809" i="23" s="1"/>
  <c r="X809" i="23" s="1"/>
  <c r="C809" i="23"/>
  <c r="U808" i="23"/>
  <c r="V808" i="23" s="1"/>
  <c r="W808" i="23" s="1"/>
  <c r="X808" i="23" s="1"/>
  <c r="C808" i="23"/>
  <c r="U807" i="23"/>
  <c r="V807" i="23" s="1"/>
  <c r="W807" i="23" s="1"/>
  <c r="X807" i="23" s="1"/>
  <c r="C807" i="23"/>
  <c r="A807" i="23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6" i="23" s="1"/>
  <c r="A867" i="23" s="1"/>
  <c r="A868" i="23" s="1"/>
  <c r="A869" i="23" s="1"/>
  <c r="A870" i="23" s="1"/>
  <c r="A871" i="23" s="1"/>
  <c r="A872" i="23" s="1"/>
  <c r="A873" i="23" s="1"/>
  <c r="A874" i="23" s="1"/>
  <c r="A875" i="23" s="1"/>
  <c r="A876" i="23" s="1"/>
  <c r="A877" i="23" s="1"/>
  <c r="A878" i="23" s="1"/>
  <c r="A879" i="23" s="1"/>
  <c r="A880" i="23" s="1"/>
  <c r="A881" i="23" s="1"/>
  <c r="A882" i="23" s="1"/>
  <c r="A883" i="23" s="1"/>
  <c r="A884" i="23" s="1"/>
  <c r="A885" i="23" s="1"/>
  <c r="A886" i="23" s="1"/>
  <c r="A887" i="23" s="1"/>
  <c r="A888" i="23" s="1"/>
  <c r="A889" i="23" s="1"/>
  <c r="A890" i="23" s="1"/>
  <c r="A891" i="23" s="1"/>
  <c r="A892" i="23" s="1"/>
  <c r="A893" i="23" s="1"/>
  <c r="A894" i="23" s="1"/>
  <c r="A895" i="23" s="1"/>
  <c r="A896" i="23" s="1"/>
  <c r="A897" i="23" s="1"/>
  <c r="A898" i="23" s="1"/>
  <c r="A899" i="23" s="1"/>
  <c r="A900" i="23" s="1"/>
  <c r="A901" i="23" s="1"/>
  <c r="A902" i="23" s="1"/>
  <c r="A903" i="23" s="1"/>
  <c r="A904" i="23" s="1"/>
  <c r="A905" i="23" s="1"/>
  <c r="A906" i="23" s="1"/>
  <c r="A907" i="23" s="1"/>
  <c r="A908" i="23" s="1"/>
  <c r="A909" i="23" s="1"/>
  <c r="A910" i="23" s="1"/>
  <c r="A911" i="23" s="1"/>
  <c r="A912" i="23" s="1"/>
  <c r="A913" i="23" s="1"/>
  <c r="A914" i="23" s="1"/>
  <c r="A915" i="23" s="1"/>
  <c r="A916" i="23" s="1"/>
  <c r="A917" i="23" s="1"/>
  <c r="A918" i="23" s="1"/>
  <c r="A919" i="23" s="1"/>
  <c r="A920" i="23" s="1"/>
  <c r="A921" i="23" s="1"/>
  <c r="A922" i="23" s="1"/>
  <c r="A923" i="23" s="1"/>
  <c r="A924" i="23" s="1"/>
  <c r="A925" i="23" s="1"/>
  <c r="A926" i="23" s="1"/>
  <c r="A927" i="23" s="1"/>
  <c r="A928" i="23" s="1"/>
  <c r="A929" i="23" s="1"/>
  <c r="A930" i="23" s="1"/>
  <c r="A931" i="23" s="1"/>
  <c r="A932" i="23" s="1"/>
  <c r="A933" i="23" s="1"/>
  <c r="A934" i="23" s="1"/>
  <c r="A935" i="23" s="1"/>
  <c r="A936" i="23" s="1"/>
  <c r="A937" i="23" s="1"/>
  <c r="A938" i="23" s="1"/>
  <c r="A939" i="23" s="1"/>
  <c r="A940" i="23" s="1"/>
  <c r="A941" i="23" s="1"/>
  <c r="A942" i="23" s="1"/>
  <c r="A943" i="23" s="1"/>
  <c r="A944" i="23" s="1"/>
  <c r="A945" i="23" s="1"/>
  <c r="A946" i="23" s="1"/>
  <c r="A947" i="23" s="1"/>
  <c r="A948" i="23" s="1"/>
  <c r="A949" i="23" s="1"/>
  <c r="A950" i="23" s="1"/>
  <c r="A951" i="23" s="1"/>
  <c r="A952" i="23" s="1"/>
  <c r="A953" i="23" s="1"/>
  <c r="A954" i="23" s="1"/>
  <c r="A955" i="23" s="1"/>
  <c r="A956" i="23" s="1"/>
  <c r="A957" i="23" s="1"/>
  <c r="A958" i="23" s="1"/>
  <c r="A959" i="23" s="1"/>
  <c r="A960" i="23" s="1"/>
  <c r="A961" i="23" s="1"/>
  <c r="A962" i="23" s="1"/>
  <c r="A963" i="23" s="1"/>
  <c r="A964" i="23" s="1"/>
  <c r="A965" i="23" s="1"/>
  <c r="A966" i="23" s="1"/>
  <c r="A967" i="23" s="1"/>
  <c r="A968" i="23" s="1"/>
  <c r="A969" i="23" s="1"/>
  <c r="A970" i="23" s="1"/>
  <c r="A971" i="23" s="1"/>
  <c r="A972" i="23" s="1"/>
  <c r="A973" i="23" s="1"/>
  <c r="A974" i="23" s="1"/>
  <c r="A975" i="23" s="1"/>
  <c r="A976" i="23" s="1"/>
  <c r="A977" i="23" s="1"/>
  <c r="A978" i="23" s="1"/>
  <c r="A979" i="23" s="1"/>
  <c r="A980" i="23" s="1"/>
  <c r="A981" i="23" s="1"/>
  <c r="A982" i="23" s="1"/>
  <c r="A983" i="23" s="1"/>
  <c r="A984" i="23" s="1"/>
  <c r="A985" i="23" s="1"/>
  <c r="A986" i="23" s="1"/>
  <c r="A987" i="23" s="1"/>
  <c r="A988" i="23" s="1"/>
  <c r="A989" i="23" s="1"/>
  <c r="A990" i="23" s="1"/>
  <c r="A991" i="23" s="1"/>
  <c r="A992" i="23" s="1"/>
  <c r="A993" i="23" s="1"/>
  <c r="A994" i="23" s="1"/>
  <c r="A995" i="23" s="1"/>
  <c r="A996" i="23" s="1"/>
  <c r="A997" i="23" s="1"/>
  <c r="A998" i="23" s="1"/>
  <c r="A999" i="23" s="1"/>
  <c r="A1000" i="23" s="1"/>
  <c r="A1001" i="23" s="1"/>
  <c r="A1002" i="23" s="1"/>
  <c r="A1003" i="23" s="1"/>
  <c r="A1004" i="23" s="1"/>
  <c r="A1005" i="23" s="1"/>
  <c r="U806" i="23"/>
  <c r="V806" i="23" s="1"/>
  <c r="W806" i="23" s="1"/>
  <c r="X806" i="23" s="1"/>
  <c r="C806" i="23"/>
  <c r="U805" i="23"/>
  <c r="V805" i="23" s="1"/>
  <c r="W805" i="23" s="1"/>
  <c r="X805" i="23" s="1"/>
  <c r="C805" i="23"/>
  <c r="U804" i="23"/>
  <c r="V804" i="23" s="1"/>
  <c r="W804" i="23" s="1"/>
  <c r="X804" i="23" s="1"/>
  <c r="C804" i="23"/>
  <c r="U803" i="23"/>
  <c r="V803" i="23" s="1"/>
  <c r="W803" i="23" s="1"/>
  <c r="X803" i="23" s="1"/>
  <c r="C803" i="23"/>
  <c r="V802" i="23"/>
  <c r="W802" i="23" s="1"/>
  <c r="X802" i="23" s="1"/>
  <c r="U802" i="23"/>
  <c r="C802" i="23"/>
  <c r="U801" i="23"/>
  <c r="V801" i="23" s="1"/>
  <c r="W801" i="23" s="1"/>
  <c r="X801" i="23" s="1"/>
  <c r="C801" i="23"/>
  <c r="U800" i="23"/>
  <c r="V800" i="23" s="1"/>
  <c r="W800" i="23" s="1"/>
  <c r="X800" i="23" s="1"/>
  <c r="C800" i="23"/>
  <c r="U799" i="23"/>
  <c r="V799" i="23" s="1"/>
  <c r="W799" i="23" s="1"/>
  <c r="X799" i="23" s="1"/>
  <c r="C799" i="23"/>
  <c r="U798" i="23"/>
  <c r="V798" i="23" s="1"/>
  <c r="W798" i="23" s="1"/>
  <c r="X798" i="23" s="1"/>
  <c r="C798" i="23"/>
  <c r="U797" i="23"/>
  <c r="V797" i="23" s="1"/>
  <c r="W797" i="23" s="1"/>
  <c r="X797" i="23" s="1"/>
  <c r="C797" i="23"/>
  <c r="V796" i="23"/>
  <c r="W796" i="23" s="1"/>
  <c r="X796" i="23" s="1"/>
  <c r="U796" i="23"/>
  <c r="C796" i="23"/>
  <c r="U795" i="23"/>
  <c r="V795" i="23" s="1"/>
  <c r="W795" i="23" s="1"/>
  <c r="X795" i="23" s="1"/>
  <c r="C795" i="23"/>
  <c r="U794" i="23"/>
  <c r="V794" i="23" s="1"/>
  <c r="W794" i="23" s="1"/>
  <c r="X794" i="23" s="1"/>
  <c r="C794" i="23"/>
  <c r="U793" i="23"/>
  <c r="V793" i="23" s="1"/>
  <c r="W793" i="23" s="1"/>
  <c r="X793" i="23" s="1"/>
  <c r="C793" i="23"/>
  <c r="U792" i="23"/>
  <c r="V792" i="23" s="1"/>
  <c r="W792" i="23" s="1"/>
  <c r="X792" i="23" s="1"/>
  <c r="C792" i="23"/>
  <c r="U791" i="23"/>
  <c r="V791" i="23" s="1"/>
  <c r="W791" i="23" s="1"/>
  <c r="X791" i="23" s="1"/>
  <c r="C791" i="23"/>
  <c r="U790" i="23"/>
  <c r="V790" i="23" s="1"/>
  <c r="W790" i="23" s="1"/>
  <c r="X790" i="23" s="1"/>
  <c r="C790" i="23"/>
  <c r="U789" i="23"/>
  <c r="V789" i="23" s="1"/>
  <c r="W789" i="23" s="1"/>
  <c r="X789" i="23" s="1"/>
  <c r="C789" i="23"/>
  <c r="U788" i="23"/>
  <c r="V788" i="23" s="1"/>
  <c r="W788" i="23" s="1"/>
  <c r="X788" i="23" s="1"/>
  <c r="C788" i="23"/>
  <c r="U787" i="23"/>
  <c r="V787" i="23" s="1"/>
  <c r="W787" i="23" s="1"/>
  <c r="X787" i="23" s="1"/>
  <c r="C787" i="23"/>
  <c r="U786" i="23"/>
  <c r="V786" i="23" s="1"/>
  <c r="W786" i="23" s="1"/>
  <c r="X786" i="23" s="1"/>
  <c r="C786" i="23"/>
  <c r="U785" i="23"/>
  <c r="V785" i="23" s="1"/>
  <c r="W785" i="23" s="1"/>
  <c r="X785" i="23" s="1"/>
  <c r="C785" i="23"/>
  <c r="U784" i="23"/>
  <c r="V784" i="23" s="1"/>
  <c r="W784" i="23" s="1"/>
  <c r="X784" i="23" s="1"/>
  <c r="C784" i="23"/>
  <c r="W783" i="23"/>
  <c r="X783" i="23" s="1"/>
  <c r="U783" i="23"/>
  <c r="V783" i="23" s="1"/>
  <c r="C783" i="23"/>
  <c r="U782" i="23"/>
  <c r="V782" i="23" s="1"/>
  <c r="W782" i="23" s="1"/>
  <c r="X782" i="23" s="1"/>
  <c r="C782" i="23"/>
  <c r="U781" i="23"/>
  <c r="V781" i="23" s="1"/>
  <c r="W781" i="23" s="1"/>
  <c r="X781" i="23" s="1"/>
  <c r="C781" i="23"/>
  <c r="U780" i="23"/>
  <c r="V780" i="23" s="1"/>
  <c r="W780" i="23" s="1"/>
  <c r="X780" i="23" s="1"/>
  <c r="C780" i="23"/>
  <c r="U779" i="23"/>
  <c r="V779" i="23" s="1"/>
  <c r="W779" i="23" s="1"/>
  <c r="X779" i="23" s="1"/>
  <c r="C779" i="23"/>
  <c r="U778" i="23"/>
  <c r="V778" i="23" s="1"/>
  <c r="W778" i="23" s="1"/>
  <c r="X778" i="23" s="1"/>
  <c r="C778" i="23"/>
  <c r="U777" i="23"/>
  <c r="V777" i="23" s="1"/>
  <c r="W777" i="23" s="1"/>
  <c r="X777" i="23" s="1"/>
  <c r="C777" i="23"/>
  <c r="U776" i="23"/>
  <c r="V776" i="23" s="1"/>
  <c r="W776" i="23" s="1"/>
  <c r="X776" i="23" s="1"/>
  <c r="C776" i="23"/>
  <c r="U775" i="23"/>
  <c r="V775" i="23" s="1"/>
  <c r="W775" i="23" s="1"/>
  <c r="X775" i="23" s="1"/>
  <c r="C775" i="23"/>
  <c r="U774" i="23"/>
  <c r="V774" i="23" s="1"/>
  <c r="W774" i="23" s="1"/>
  <c r="X774" i="23" s="1"/>
  <c r="C774" i="23"/>
  <c r="U773" i="23"/>
  <c r="V773" i="23" s="1"/>
  <c r="W773" i="23" s="1"/>
  <c r="X773" i="23" s="1"/>
  <c r="C773" i="23"/>
  <c r="U772" i="23"/>
  <c r="V772" i="23" s="1"/>
  <c r="W772" i="23" s="1"/>
  <c r="X772" i="23" s="1"/>
  <c r="C772" i="23"/>
  <c r="W771" i="23"/>
  <c r="X771" i="23" s="1"/>
  <c r="U771" i="23"/>
  <c r="V771" i="23" s="1"/>
  <c r="C771" i="23"/>
  <c r="U770" i="23"/>
  <c r="V770" i="23" s="1"/>
  <c r="W770" i="23" s="1"/>
  <c r="X770" i="23" s="1"/>
  <c r="C770" i="23"/>
  <c r="U769" i="23"/>
  <c r="V769" i="23" s="1"/>
  <c r="W769" i="23" s="1"/>
  <c r="X769" i="23" s="1"/>
  <c r="C769" i="23"/>
  <c r="U768" i="23"/>
  <c r="V768" i="23" s="1"/>
  <c r="W768" i="23" s="1"/>
  <c r="X768" i="23" s="1"/>
  <c r="C768" i="23"/>
  <c r="U767" i="23"/>
  <c r="V767" i="23" s="1"/>
  <c r="W767" i="23" s="1"/>
  <c r="X767" i="23" s="1"/>
  <c r="C767" i="23"/>
  <c r="U766" i="23"/>
  <c r="V766" i="23" s="1"/>
  <c r="W766" i="23" s="1"/>
  <c r="X766" i="23" s="1"/>
  <c r="C766" i="23"/>
  <c r="U765" i="23"/>
  <c r="V765" i="23" s="1"/>
  <c r="W765" i="23" s="1"/>
  <c r="X765" i="23" s="1"/>
  <c r="C765" i="23"/>
  <c r="U764" i="23"/>
  <c r="V764" i="23" s="1"/>
  <c r="W764" i="23" s="1"/>
  <c r="X764" i="23" s="1"/>
  <c r="C764" i="23"/>
  <c r="U763" i="23"/>
  <c r="V763" i="23" s="1"/>
  <c r="W763" i="23" s="1"/>
  <c r="X763" i="23" s="1"/>
  <c r="C763" i="23"/>
  <c r="U762" i="23"/>
  <c r="V762" i="23" s="1"/>
  <c r="W762" i="23" s="1"/>
  <c r="X762" i="23" s="1"/>
  <c r="C762" i="23"/>
  <c r="U761" i="23"/>
  <c r="V761" i="23" s="1"/>
  <c r="W761" i="23" s="1"/>
  <c r="X761" i="23" s="1"/>
  <c r="C761" i="23"/>
  <c r="U760" i="23"/>
  <c r="V760" i="23" s="1"/>
  <c r="W760" i="23" s="1"/>
  <c r="X760" i="23" s="1"/>
  <c r="C760" i="23"/>
  <c r="U759" i="23"/>
  <c r="V759" i="23" s="1"/>
  <c r="W759" i="23" s="1"/>
  <c r="X759" i="23" s="1"/>
  <c r="C759" i="23"/>
  <c r="U758" i="23"/>
  <c r="V758" i="23" s="1"/>
  <c r="W758" i="23" s="1"/>
  <c r="X758" i="23" s="1"/>
  <c r="C758" i="23"/>
  <c r="U757" i="23"/>
  <c r="V757" i="23" s="1"/>
  <c r="W757" i="23" s="1"/>
  <c r="X757" i="23" s="1"/>
  <c r="P757" i="23"/>
  <c r="O757" i="23"/>
  <c r="N757" i="23"/>
  <c r="M757" i="23"/>
  <c r="C757" i="23"/>
  <c r="U756" i="23"/>
  <c r="V756" i="23" s="1"/>
  <c r="W756" i="23" s="1"/>
  <c r="X756" i="23" s="1"/>
  <c r="C756" i="23"/>
  <c r="U755" i="23"/>
  <c r="V755" i="23" s="1"/>
  <c r="W755" i="23" s="1"/>
  <c r="X755" i="23" s="1"/>
  <c r="C755" i="23"/>
  <c r="U754" i="23"/>
  <c r="V754" i="23" s="1"/>
  <c r="W754" i="23" s="1"/>
  <c r="X754" i="23" s="1"/>
  <c r="C754" i="23"/>
  <c r="U753" i="23"/>
  <c r="V753" i="23" s="1"/>
  <c r="W753" i="23" s="1"/>
  <c r="X753" i="23" s="1"/>
  <c r="C753" i="23"/>
  <c r="X752" i="23"/>
  <c r="U752" i="23"/>
  <c r="V752" i="23" s="1"/>
  <c r="W752" i="23" s="1"/>
  <c r="C752" i="23"/>
  <c r="U751" i="23"/>
  <c r="V751" i="23" s="1"/>
  <c r="W751" i="23" s="1"/>
  <c r="X751" i="23" s="1"/>
  <c r="C751" i="23"/>
  <c r="U750" i="23"/>
  <c r="V750" i="23" s="1"/>
  <c r="W750" i="23" s="1"/>
  <c r="X750" i="23" s="1"/>
  <c r="C750" i="23"/>
  <c r="U749" i="23"/>
  <c r="V749" i="23" s="1"/>
  <c r="W749" i="23" s="1"/>
  <c r="X749" i="23" s="1"/>
  <c r="C749" i="23"/>
  <c r="U748" i="23"/>
  <c r="V748" i="23" s="1"/>
  <c r="W748" i="23" s="1"/>
  <c r="X748" i="23" s="1"/>
  <c r="C748" i="23"/>
  <c r="U747" i="23"/>
  <c r="V747" i="23" s="1"/>
  <c r="W747" i="23" s="1"/>
  <c r="X747" i="23" s="1"/>
  <c r="C747" i="23"/>
  <c r="U746" i="23"/>
  <c r="V746" i="23" s="1"/>
  <c r="W746" i="23" s="1"/>
  <c r="X746" i="23" s="1"/>
  <c r="C746" i="23"/>
  <c r="U745" i="23"/>
  <c r="V745" i="23" s="1"/>
  <c r="W745" i="23" s="1"/>
  <c r="X745" i="23" s="1"/>
  <c r="C745" i="23"/>
  <c r="U744" i="23"/>
  <c r="V744" i="23" s="1"/>
  <c r="W744" i="23" s="1"/>
  <c r="X744" i="23" s="1"/>
  <c r="C744" i="23"/>
  <c r="U743" i="23"/>
  <c r="V743" i="23" s="1"/>
  <c r="W743" i="23" s="1"/>
  <c r="X743" i="23" s="1"/>
  <c r="C743" i="23"/>
  <c r="U742" i="23"/>
  <c r="V742" i="23" s="1"/>
  <c r="W742" i="23" s="1"/>
  <c r="X742" i="23" s="1"/>
  <c r="C742" i="23"/>
  <c r="U741" i="23"/>
  <c r="V741" i="23" s="1"/>
  <c r="W741" i="23" s="1"/>
  <c r="X741" i="23" s="1"/>
  <c r="C741" i="23"/>
  <c r="U740" i="23"/>
  <c r="V740" i="23" s="1"/>
  <c r="W740" i="23" s="1"/>
  <c r="X740" i="23" s="1"/>
  <c r="C740" i="23"/>
  <c r="U739" i="23"/>
  <c r="V739" i="23" s="1"/>
  <c r="W739" i="23" s="1"/>
  <c r="X739" i="23" s="1"/>
  <c r="C739" i="23"/>
  <c r="U738" i="23"/>
  <c r="V738" i="23" s="1"/>
  <c r="W738" i="23" s="1"/>
  <c r="X738" i="23" s="1"/>
  <c r="C738" i="23"/>
  <c r="U737" i="23"/>
  <c r="V737" i="23" s="1"/>
  <c r="W737" i="23" s="1"/>
  <c r="X737" i="23" s="1"/>
  <c r="C737" i="23"/>
  <c r="U736" i="23"/>
  <c r="V736" i="23" s="1"/>
  <c r="W736" i="23" s="1"/>
  <c r="X736" i="23" s="1"/>
  <c r="C736" i="23"/>
  <c r="U735" i="23"/>
  <c r="V735" i="23" s="1"/>
  <c r="W735" i="23" s="1"/>
  <c r="X735" i="23" s="1"/>
  <c r="C735" i="23"/>
  <c r="V734" i="23"/>
  <c r="W734" i="23" s="1"/>
  <c r="X734" i="23" s="1"/>
  <c r="U734" i="23"/>
  <c r="C734" i="23"/>
  <c r="U733" i="23"/>
  <c r="V733" i="23" s="1"/>
  <c r="W733" i="23" s="1"/>
  <c r="X733" i="23" s="1"/>
  <c r="C733" i="23"/>
  <c r="U732" i="23"/>
  <c r="V732" i="23" s="1"/>
  <c r="W732" i="23" s="1"/>
  <c r="X732" i="23" s="1"/>
  <c r="C732" i="23"/>
  <c r="U731" i="23"/>
  <c r="V731" i="23" s="1"/>
  <c r="W731" i="23" s="1"/>
  <c r="X731" i="23" s="1"/>
  <c r="C731" i="23"/>
  <c r="U730" i="23"/>
  <c r="V730" i="23" s="1"/>
  <c r="W730" i="23" s="1"/>
  <c r="X730" i="23" s="1"/>
  <c r="C730" i="23"/>
  <c r="U729" i="23"/>
  <c r="V729" i="23" s="1"/>
  <c r="W729" i="23" s="1"/>
  <c r="X729" i="23" s="1"/>
  <c r="C729" i="23"/>
  <c r="U728" i="23"/>
  <c r="V728" i="23" s="1"/>
  <c r="W728" i="23" s="1"/>
  <c r="X728" i="23" s="1"/>
  <c r="C728" i="23"/>
  <c r="U727" i="23"/>
  <c r="V727" i="23" s="1"/>
  <c r="W727" i="23" s="1"/>
  <c r="X727" i="23" s="1"/>
  <c r="C727" i="23"/>
  <c r="U726" i="23"/>
  <c r="V726" i="23" s="1"/>
  <c r="W726" i="23" s="1"/>
  <c r="X726" i="23" s="1"/>
  <c r="C726" i="23"/>
  <c r="V725" i="23"/>
  <c r="W725" i="23" s="1"/>
  <c r="X725" i="23" s="1"/>
  <c r="U725" i="23"/>
  <c r="C725" i="23"/>
  <c r="U724" i="23"/>
  <c r="V724" i="23" s="1"/>
  <c r="W724" i="23" s="1"/>
  <c r="X724" i="23" s="1"/>
  <c r="C724" i="23"/>
  <c r="U723" i="23"/>
  <c r="V723" i="23" s="1"/>
  <c r="W723" i="23" s="1"/>
  <c r="X723" i="23" s="1"/>
  <c r="C723" i="23"/>
  <c r="U722" i="23"/>
  <c r="V722" i="23" s="1"/>
  <c r="W722" i="23" s="1"/>
  <c r="X722" i="23" s="1"/>
  <c r="C722" i="23"/>
  <c r="U721" i="23"/>
  <c r="V721" i="23" s="1"/>
  <c r="W721" i="23" s="1"/>
  <c r="X721" i="23" s="1"/>
  <c r="C721" i="23"/>
  <c r="U720" i="23"/>
  <c r="V720" i="23" s="1"/>
  <c r="W720" i="23" s="1"/>
  <c r="X720" i="23" s="1"/>
  <c r="C720" i="23"/>
  <c r="U719" i="23"/>
  <c r="V719" i="23" s="1"/>
  <c r="W719" i="23" s="1"/>
  <c r="X719" i="23" s="1"/>
  <c r="C719" i="23"/>
  <c r="U718" i="23"/>
  <c r="V718" i="23" s="1"/>
  <c r="W718" i="23" s="1"/>
  <c r="X718" i="23" s="1"/>
  <c r="C718" i="23"/>
  <c r="U717" i="23"/>
  <c r="V717" i="23" s="1"/>
  <c r="W717" i="23" s="1"/>
  <c r="X717" i="23" s="1"/>
  <c r="C717" i="23"/>
  <c r="U716" i="23"/>
  <c r="V716" i="23" s="1"/>
  <c r="W716" i="23" s="1"/>
  <c r="X716" i="23" s="1"/>
  <c r="C716" i="23"/>
  <c r="U715" i="23"/>
  <c r="V715" i="23" s="1"/>
  <c r="W715" i="23" s="1"/>
  <c r="X715" i="23" s="1"/>
  <c r="C715" i="23"/>
  <c r="U714" i="23"/>
  <c r="V714" i="23" s="1"/>
  <c r="W714" i="23" s="1"/>
  <c r="X714" i="23" s="1"/>
  <c r="C714" i="23"/>
  <c r="U713" i="23"/>
  <c r="V713" i="23" s="1"/>
  <c r="W713" i="23" s="1"/>
  <c r="X713" i="23" s="1"/>
  <c r="C713" i="23"/>
  <c r="U712" i="23"/>
  <c r="V712" i="23" s="1"/>
  <c r="W712" i="23" s="1"/>
  <c r="X712" i="23" s="1"/>
  <c r="C712" i="23"/>
  <c r="U711" i="23"/>
  <c r="V711" i="23" s="1"/>
  <c r="W711" i="23" s="1"/>
  <c r="X711" i="23" s="1"/>
  <c r="C711" i="23"/>
  <c r="U710" i="23"/>
  <c r="V710" i="23" s="1"/>
  <c r="W710" i="23" s="1"/>
  <c r="X710" i="23" s="1"/>
  <c r="C710" i="23"/>
  <c r="U709" i="23"/>
  <c r="V709" i="23" s="1"/>
  <c r="W709" i="23" s="1"/>
  <c r="X709" i="23" s="1"/>
  <c r="C709" i="23"/>
  <c r="U708" i="23"/>
  <c r="V708" i="23" s="1"/>
  <c r="W708" i="23" s="1"/>
  <c r="X708" i="23" s="1"/>
  <c r="C708" i="23"/>
  <c r="U707" i="23"/>
  <c r="V707" i="23" s="1"/>
  <c r="W707" i="23" s="1"/>
  <c r="X707" i="23" s="1"/>
  <c r="C707" i="23"/>
  <c r="U706" i="23"/>
  <c r="V706" i="23" s="1"/>
  <c r="W706" i="23" s="1"/>
  <c r="X706" i="23" s="1"/>
  <c r="C706" i="23"/>
  <c r="U705" i="23"/>
  <c r="V705" i="23" s="1"/>
  <c r="W705" i="23" s="1"/>
  <c r="X705" i="23" s="1"/>
  <c r="C705" i="23"/>
  <c r="U704" i="23"/>
  <c r="V704" i="23" s="1"/>
  <c r="W704" i="23" s="1"/>
  <c r="X704" i="23" s="1"/>
  <c r="C704" i="23"/>
  <c r="W703" i="23"/>
  <c r="X703" i="23" s="1"/>
  <c r="U703" i="23"/>
  <c r="V703" i="23" s="1"/>
  <c r="C703" i="23"/>
  <c r="U702" i="23"/>
  <c r="V702" i="23" s="1"/>
  <c r="W702" i="23" s="1"/>
  <c r="X702" i="23" s="1"/>
  <c r="C702" i="23"/>
  <c r="U701" i="23"/>
  <c r="V701" i="23" s="1"/>
  <c r="W701" i="23" s="1"/>
  <c r="X701" i="23" s="1"/>
  <c r="C701" i="23"/>
  <c r="U700" i="23"/>
  <c r="V700" i="23" s="1"/>
  <c r="W700" i="23" s="1"/>
  <c r="X700" i="23" s="1"/>
  <c r="C700" i="23"/>
  <c r="U699" i="23"/>
  <c r="V699" i="23" s="1"/>
  <c r="W699" i="23" s="1"/>
  <c r="X699" i="23" s="1"/>
  <c r="C699" i="23"/>
  <c r="X698" i="23"/>
  <c r="U698" i="23"/>
  <c r="V698" i="23" s="1"/>
  <c r="W698" i="23" s="1"/>
  <c r="C698" i="23"/>
  <c r="U697" i="23"/>
  <c r="V697" i="23" s="1"/>
  <c r="W697" i="23" s="1"/>
  <c r="X697" i="23" s="1"/>
  <c r="C697" i="23"/>
  <c r="U696" i="23"/>
  <c r="V696" i="23" s="1"/>
  <c r="W696" i="23" s="1"/>
  <c r="X696" i="23" s="1"/>
  <c r="C696" i="23"/>
  <c r="U695" i="23"/>
  <c r="V695" i="23" s="1"/>
  <c r="W695" i="23" s="1"/>
  <c r="X695" i="23" s="1"/>
  <c r="C695" i="23"/>
  <c r="U694" i="23"/>
  <c r="V694" i="23" s="1"/>
  <c r="W694" i="23" s="1"/>
  <c r="X694" i="23" s="1"/>
  <c r="C694" i="23"/>
  <c r="U693" i="23"/>
  <c r="V693" i="23" s="1"/>
  <c r="W693" i="23" s="1"/>
  <c r="X693" i="23" s="1"/>
  <c r="C693" i="23"/>
  <c r="U692" i="23"/>
  <c r="V692" i="23" s="1"/>
  <c r="W692" i="23" s="1"/>
  <c r="X692" i="23" s="1"/>
  <c r="C692" i="23"/>
  <c r="U691" i="23"/>
  <c r="V691" i="23" s="1"/>
  <c r="W691" i="23" s="1"/>
  <c r="X691" i="23" s="1"/>
  <c r="C691" i="23"/>
  <c r="U690" i="23"/>
  <c r="V690" i="23" s="1"/>
  <c r="W690" i="23" s="1"/>
  <c r="X690" i="23" s="1"/>
  <c r="C690" i="23"/>
  <c r="U689" i="23"/>
  <c r="V689" i="23" s="1"/>
  <c r="W689" i="23" s="1"/>
  <c r="X689" i="23" s="1"/>
  <c r="C689" i="23"/>
  <c r="U688" i="23"/>
  <c r="V688" i="23" s="1"/>
  <c r="W688" i="23" s="1"/>
  <c r="X688" i="23" s="1"/>
  <c r="C688" i="23"/>
  <c r="U687" i="23"/>
  <c r="V687" i="23" s="1"/>
  <c r="W687" i="23" s="1"/>
  <c r="X687" i="23" s="1"/>
  <c r="C687" i="23"/>
  <c r="U686" i="23"/>
  <c r="V686" i="23" s="1"/>
  <c r="W686" i="23" s="1"/>
  <c r="X686" i="23" s="1"/>
  <c r="C686" i="23"/>
  <c r="V685" i="23"/>
  <c r="W685" i="23" s="1"/>
  <c r="X685" i="23" s="1"/>
  <c r="U685" i="23"/>
  <c r="C685" i="23"/>
  <c r="U684" i="23"/>
  <c r="V684" i="23" s="1"/>
  <c r="W684" i="23" s="1"/>
  <c r="X684" i="23" s="1"/>
  <c r="C684" i="23"/>
  <c r="U683" i="23"/>
  <c r="V683" i="23" s="1"/>
  <c r="W683" i="23" s="1"/>
  <c r="X683" i="23" s="1"/>
  <c r="C683" i="23"/>
  <c r="U682" i="23"/>
  <c r="V682" i="23" s="1"/>
  <c r="W682" i="23" s="1"/>
  <c r="X682" i="23" s="1"/>
  <c r="C682" i="23"/>
  <c r="U681" i="23"/>
  <c r="V681" i="23" s="1"/>
  <c r="W681" i="23" s="1"/>
  <c r="X681" i="23" s="1"/>
  <c r="C681" i="23"/>
  <c r="U680" i="23"/>
  <c r="V680" i="23" s="1"/>
  <c r="W680" i="23" s="1"/>
  <c r="X680" i="23" s="1"/>
  <c r="C680" i="23"/>
  <c r="V679" i="23"/>
  <c r="W679" i="23" s="1"/>
  <c r="X679" i="23" s="1"/>
  <c r="U679" i="23"/>
  <c r="C679" i="23"/>
  <c r="U678" i="23"/>
  <c r="V678" i="23" s="1"/>
  <c r="W678" i="23" s="1"/>
  <c r="X678" i="23" s="1"/>
  <c r="C678" i="23"/>
  <c r="U677" i="23"/>
  <c r="V677" i="23" s="1"/>
  <c r="W677" i="23" s="1"/>
  <c r="X677" i="23" s="1"/>
  <c r="C677" i="23"/>
  <c r="U676" i="23"/>
  <c r="V676" i="23" s="1"/>
  <c r="W676" i="23" s="1"/>
  <c r="X676" i="23" s="1"/>
  <c r="C676" i="23"/>
  <c r="V675" i="23"/>
  <c r="W675" i="23" s="1"/>
  <c r="X675" i="23" s="1"/>
  <c r="U675" i="23"/>
  <c r="C675" i="23"/>
  <c r="U674" i="23"/>
  <c r="V674" i="23" s="1"/>
  <c r="W674" i="23" s="1"/>
  <c r="X674" i="23" s="1"/>
  <c r="C674" i="23"/>
  <c r="U673" i="23"/>
  <c r="V673" i="23" s="1"/>
  <c r="W673" i="23" s="1"/>
  <c r="X673" i="23" s="1"/>
  <c r="C673" i="23"/>
  <c r="U672" i="23"/>
  <c r="V672" i="23" s="1"/>
  <c r="W672" i="23" s="1"/>
  <c r="X672" i="23" s="1"/>
  <c r="C672" i="23"/>
  <c r="U671" i="23"/>
  <c r="V671" i="23" s="1"/>
  <c r="W671" i="23" s="1"/>
  <c r="X671" i="23" s="1"/>
  <c r="C671" i="23"/>
  <c r="U670" i="23"/>
  <c r="V670" i="23" s="1"/>
  <c r="W670" i="23" s="1"/>
  <c r="X670" i="23" s="1"/>
  <c r="C670" i="23"/>
  <c r="U669" i="23"/>
  <c r="V669" i="23" s="1"/>
  <c r="W669" i="23" s="1"/>
  <c r="X669" i="23" s="1"/>
  <c r="C669" i="23"/>
  <c r="U668" i="23"/>
  <c r="V668" i="23" s="1"/>
  <c r="W668" i="23" s="1"/>
  <c r="X668" i="23" s="1"/>
  <c r="C668" i="23"/>
  <c r="U667" i="23"/>
  <c r="V667" i="23" s="1"/>
  <c r="W667" i="23" s="1"/>
  <c r="X667" i="23" s="1"/>
  <c r="C667" i="23"/>
  <c r="U666" i="23"/>
  <c r="V666" i="23" s="1"/>
  <c r="W666" i="23" s="1"/>
  <c r="X666" i="23" s="1"/>
  <c r="C666" i="23"/>
  <c r="U665" i="23"/>
  <c r="V665" i="23" s="1"/>
  <c r="W665" i="23" s="1"/>
  <c r="X665" i="23" s="1"/>
  <c r="C665" i="23"/>
  <c r="U664" i="23"/>
  <c r="V664" i="23" s="1"/>
  <c r="W664" i="23" s="1"/>
  <c r="X664" i="23" s="1"/>
  <c r="C664" i="23"/>
  <c r="U663" i="23"/>
  <c r="V663" i="23" s="1"/>
  <c r="W663" i="23" s="1"/>
  <c r="X663" i="23" s="1"/>
  <c r="C663" i="23"/>
  <c r="V662" i="23"/>
  <c r="W662" i="23" s="1"/>
  <c r="X662" i="23" s="1"/>
  <c r="U662" i="23"/>
  <c r="C662" i="23"/>
  <c r="U661" i="23"/>
  <c r="V661" i="23" s="1"/>
  <c r="W661" i="23" s="1"/>
  <c r="X661" i="23" s="1"/>
  <c r="C661" i="23"/>
  <c r="U660" i="23"/>
  <c r="V660" i="23" s="1"/>
  <c r="W660" i="23" s="1"/>
  <c r="X660" i="23" s="1"/>
  <c r="C660" i="23"/>
  <c r="U659" i="23"/>
  <c r="V659" i="23" s="1"/>
  <c r="W659" i="23" s="1"/>
  <c r="X659" i="23" s="1"/>
  <c r="C659" i="23"/>
  <c r="U658" i="23"/>
  <c r="V658" i="23" s="1"/>
  <c r="W658" i="23" s="1"/>
  <c r="X658" i="23" s="1"/>
  <c r="C658" i="23"/>
  <c r="U657" i="23"/>
  <c r="V657" i="23" s="1"/>
  <c r="W657" i="23" s="1"/>
  <c r="X657" i="23" s="1"/>
  <c r="C657" i="23"/>
  <c r="U656" i="23"/>
  <c r="V656" i="23" s="1"/>
  <c r="W656" i="23" s="1"/>
  <c r="X656" i="23" s="1"/>
  <c r="C656" i="23"/>
  <c r="U655" i="23"/>
  <c r="V655" i="23" s="1"/>
  <c r="W655" i="23" s="1"/>
  <c r="X655" i="23" s="1"/>
  <c r="C655" i="23"/>
  <c r="U654" i="23"/>
  <c r="V654" i="23" s="1"/>
  <c r="W654" i="23" s="1"/>
  <c r="X654" i="23" s="1"/>
  <c r="C654" i="23"/>
  <c r="U653" i="23"/>
  <c r="V653" i="23" s="1"/>
  <c r="W653" i="23" s="1"/>
  <c r="X653" i="23" s="1"/>
  <c r="C653" i="23"/>
  <c r="U652" i="23"/>
  <c r="V652" i="23" s="1"/>
  <c r="W652" i="23" s="1"/>
  <c r="X652" i="23" s="1"/>
  <c r="C652" i="23"/>
  <c r="U651" i="23"/>
  <c r="V651" i="23" s="1"/>
  <c r="W651" i="23" s="1"/>
  <c r="X651" i="23" s="1"/>
  <c r="C651" i="23"/>
  <c r="U650" i="23"/>
  <c r="V650" i="23" s="1"/>
  <c r="W650" i="23" s="1"/>
  <c r="X650" i="23" s="1"/>
  <c r="C650" i="23"/>
  <c r="U649" i="23"/>
  <c r="V649" i="23" s="1"/>
  <c r="W649" i="23" s="1"/>
  <c r="X649" i="23" s="1"/>
  <c r="C649" i="23"/>
  <c r="V648" i="23"/>
  <c r="W648" i="23" s="1"/>
  <c r="X648" i="23" s="1"/>
  <c r="U648" i="23"/>
  <c r="C648" i="23"/>
  <c r="U647" i="23"/>
  <c r="V647" i="23" s="1"/>
  <c r="W647" i="23" s="1"/>
  <c r="X647" i="23" s="1"/>
  <c r="C647" i="23"/>
  <c r="U646" i="23"/>
  <c r="V646" i="23" s="1"/>
  <c r="W646" i="23" s="1"/>
  <c r="X646" i="23" s="1"/>
  <c r="C646" i="23"/>
  <c r="U645" i="23"/>
  <c r="V645" i="23" s="1"/>
  <c r="W645" i="23" s="1"/>
  <c r="X645" i="23" s="1"/>
  <c r="C645" i="23"/>
  <c r="U644" i="23"/>
  <c r="V644" i="23" s="1"/>
  <c r="W644" i="23" s="1"/>
  <c r="X644" i="23" s="1"/>
  <c r="C644" i="23"/>
  <c r="U643" i="23"/>
  <c r="V643" i="23" s="1"/>
  <c r="W643" i="23" s="1"/>
  <c r="X643" i="23" s="1"/>
  <c r="C643" i="23"/>
  <c r="U642" i="23"/>
  <c r="V642" i="23" s="1"/>
  <c r="W642" i="23" s="1"/>
  <c r="X642" i="23" s="1"/>
  <c r="C642" i="23"/>
  <c r="U641" i="23"/>
  <c r="V641" i="23" s="1"/>
  <c r="W641" i="23" s="1"/>
  <c r="X641" i="23" s="1"/>
  <c r="C641" i="23"/>
  <c r="V640" i="23"/>
  <c r="W640" i="23" s="1"/>
  <c r="X640" i="23" s="1"/>
  <c r="U640" i="23"/>
  <c r="C640" i="23"/>
  <c r="U639" i="23"/>
  <c r="V639" i="23" s="1"/>
  <c r="W639" i="23" s="1"/>
  <c r="X639" i="23" s="1"/>
  <c r="C639" i="23"/>
  <c r="U638" i="23"/>
  <c r="V638" i="23" s="1"/>
  <c r="W638" i="23" s="1"/>
  <c r="X638" i="23" s="1"/>
  <c r="C638" i="23"/>
  <c r="X637" i="23"/>
  <c r="U637" i="23"/>
  <c r="V637" i="23" s="1"/>
  <c r="W637" i="23" s="1"/>
  <c r="C637" i="23"/>
  <c r="U636" i="23"/>
  <c r="V636" i="23" s="1"/>
  <c r="W636" i="23" s="1"/>
  <c r="X636" i="23" s="1"/>
  <c r="C636" i="23"/>
  <c r="U635" i="23"/>
  <c r="V635" i="23" s="1"/>
  <c r="W635" i="23" s="1"/>
  <c r="X635" i="23" s="1"/>
  <c r="C635" i="23"/>
  <c r="U634" i="23"/>
  <c r="V634" i="23" s="1"/>
  <c r="W634" i="23" s="1"/>
  <c r="X634" i="23" s="1"/>
  <c r="C634" i="23"/>
  <c r="U633" i="23"/>
  <c r="V633" i="23" s="1"/>
  <c r="W633" i="23" s="1"/>
  <c r="X633" i="23" s="1"/>
  <c r="C633" i="23"/>
  <c r="U632" i="23"/>
  <c r="V632" i="23" s="1"/>
  <c r="W632" i="23" s="1"/>
  <c r="X632" i="23" s="1"/>
  <c r="C632" i="23"/>
  <c r="U631" i="23"/>
  <c r="V631" i="23" s="1"/>
  <c r="W631" i="23" s="1"/>
  <c r="X631" i="23" s="1"/>
  <c r="C631" i="23"/>
  <c r="U630" i="23"/>
  <c r="V630" i="23" s="1"/>
  <c r="W630" i="23" s="1"/>
  <c r="X630" i="23" s="1"/>
  <c r="C630" i="23"/>
  <c r="U629" i="23"/>
  <c r="V629" i="23" s="1"/>
  <c r="W629" i="23" s="1"/>
  <c r="X629" i="23" s="1"/>
  <c r="C629" i="23"/>
  <c r="U628" i="23"/>
  <c r="V628" i="23" s="1"/>
  <c r="W628" i="23" s="1"/>
  <c r="X628" i="23" s="1"/>
  <c r="C628" i="23"/>
  <c r="U627" i="23"/>
  <c r="V627" i="23" s="1"/>
  <c r="W627" i="23" s="1"/>
  <c r="X627" i="23" s="1"/>
  <c r="C627" i="23"/>
  <c r="U626" i="23"/>
  <c r="V626" i="23" s="1"/>
  <c r="W626" i="23" s="1"/>
  <c r="X626" i="23" s="1"/>
  <c r="C626" i="23"/>
  <c r="V625" i="23"/>
  <c r="W625" i="23" s="1"/>
  <c r="X625" i="23" s="1"/>
  <c r="U625" i="23"/>
  <c r="C625" i="23"/>
  <c r="U624" i="23"/>
  <c r="V624" i="23" s="1"/>
  <c r="W624" i="23" s="1"/>
  <c r="X624" i="23" s="1"/>
  <c r="C624" i="23"/>
  <c r="V623" i="23"/>
  <c r="W623" i="23" s="1"/>
  <c r="X623" i="23" s="1"/>
  <c r="U623" i="23"/>
  <c r="C623" i="23"/>
  <c r="U622" i="23"/>
  <c r="V622" i="23" s="1"/>
  <c r="W622" i="23" s="1"/>
  <c r="X622" i="23" s="1"/>
  <c r="C622" i="23"/>
  <c r="U621" i="23"/>
  <c r="V621" i="23" s="1"/>
  <c r="W621" i="23" s="1"/>
  <c r="X621" i="23" s="1"/>
  <c r="C621" i="23"/>
  <c r="U620" i="23"/>
  <c r="V620" i="23" s="1"/>
  <c r="W620" i="23" s="1"/>
  <c r="X620" i="23" s="1"/>
  <c r="C620" i="23"/>
  <c r="U619" i="23"/>
  <c r="V619" i="23" s="1"/>
  <c r="W619" i="23" s="1"/>
  <c r="X619" i="23" s="1"/>
  <c r="C619" i="23"/>
  <c r="U618" i="23"/>
  <c r="V618" i="23" s="1"/>
  <c r="W618" i="23" s="1"/>
  <c r="X618" i="23" s="1"/>
  <c r="C618" i="23"/>
  <c r="U617" i="23"/>
  <c r="V617" i="23" s="1"/>
  <c r="W617" i="23" s="1"/>
  <c r="X617" i="23" s="1"/>
  <c r="C617" i="23"/>
  <c r="U616" i="23"/>
  <c r="V616" i="23" s="1"/>
  <c r="W616" i="23" s="1"/>
  <c r="X616" i="23" s="1"/>
  <c r="C616" i="23"/>
  <c r="U615" i="23"/>
  <c r="V615" i="23" s="1"/>
  <c r="W615" i="23" s="1"/>
  <c r="X615" i="23" s="1"/>
  <c r="C615" i="23"/>
  <c r="U614" i="23"/>
  <c r="V614" i="23" s="1"/>
  <c r="W614" i="23" s="1"/>
  <c r="X614" i="23" s="1"/>
  <c r="C614" i="23"/>
  <c r="U613" i="23"/>
  <c r="V613" i="23" s="1"/>
  <c r="W613" i="23" s="1"/>
  <c r="X613" i="23" s="1"/>
  <c r="C613" i="23"/>
  <c r="U612" i="23"/>
  <c r="V612" i="23" s="1"/>
  <c r="W612" i="23" s="1"/>
  <c r="X612" i="23" s="1"/>
  <c r="C612" i="23"/>
  <c r="U611" i="23"/>
  <c r="V611" i="23" s="1"/>
  <c r="W611" i="23" s="1"/>
  <c r="X611" i="23" s="1"/>
  <c r="C611" i="23"/>
  <c r="U610" i="23"/>
  <c r="V610" i="23" s="1"/>
  <c r="W610" i="23" s="1"/>
  <c r="X610" i="23" s="1"/>
  <c r="C610" i="23"/>
  <c r="U609" i="23"/>
  <c r="V609" i="23" s="1"/>
  <c r="W609" i="23" s="1"/>
  <c r="X609" i="23" s="1"/>
  <c r="C609" i="23"/>
  <c r="U608" i="23"/>
  <c r="V608" i="23" s="1"/>
  <c r="W608" i="23" s="1"/>
  <c r="X608" i="23" s="1"/>
  <c r="C608" i="23"/>
  <c r="A608" i="23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U607" i="23"/>
  <c r="V607" i="23" s="1"/>
  <c r="W607" i="23" s="1"/>
  <c r="X607" i="23" s="1"/>
  <c r="C607" i="23"/>
  <c r="U606" i="23"/>
  <c r="V606" i="23" s="1"/>
  <c r="W606" i="23" s="1"/>
  <c r="X606" i="23" s="1"/>
  <c r="C606" i="23"/>
  <c r="U605" i="23"/>
  <c r="V605" i="23" s="1"/>
  <c r="W605" i="23" s="1"/>
  <c r="X605" i="23" s="1"/>
  <c r="C605" i="23"/>
  <c r="U604" i="23"/>
  <c r="V604" i="23" s="1"/>
  <c r="W604" i="23" s="1"/>
  <c r="X604" i="23" s="1"/>
  <c r="C604" i="23"/>
  <c r="U603" i="23"/>
  <c r="V603" i="23" s="1"/>
  <c r="W603" i="23" s="1"/>
  <c r="X603" i="23" s="1"/>
  <c r="C603" i="23"/>
  <c r="U602" i="23"/>
  <c r="V602" i="23" s="1"/>
  <c r="W602" i="23" s="1"/>
  <c r="X602" i="23" s="1"/>
  <c r="C602" i="23"/>
  <c r="U601" i="23"/>
  <c r="V601" i="23" s="1"/>
  <c r="W601" i="23" s="1"/>
  <c r="X601" i="23" s="1"/>
  <c r="C601" i="23"/>
  <c r="U600" i="23"/>
  <c r="V600" i="23" s="1"/>
  <c r="W600" i="23" s="1"/>
  <c r="X600" i="23" s="1"/>
  <c r="C600" i="23"/>
  <c r="U599" i="23"/>
  <c r="V599" i="23" s="1"/>
  <c r="W599" i="23" s="1"/>
  <c r="X599" i="23" s="1"/>
  <c r="C599" i="23"/>
  <c r="U598" i="23"/>
  <c r="V598" i="23" s="1"/>
  <c r="W598" i="23" s="1"/>
  <c r="X598" i="23" s="1"/>
  <c r="C598" i="23"/>
  <c r="U597" i="23"/>
  <c r="V597" i="23" s="1"/>
  <c r="W597" i="23" s="1"/>
  <c r="X597" i="23" s="1"/>
  <c r="C597" i="23"/>
  <c r="U596" i="23"/>
  <c r="V596" i="23" s="1"/>
  <c r="W596" i="23" s="1"/>
  <c r="X596" i="23" s="1"/>
  <c r="C596" i="23"/>
  <c r="U595" i="23"/>
  <c r="V595" i="23" s="1"/>
  <c r="W595" i="23" s="1"/>
  <c r="X595" i="23" s="1"/>
  <c r="C595" i="23"/>
  <c r="U594" i="23"/>
  <c r="V594" i="23" s="1"/>
  <c r="W594" i="23" s="1"/>
  <c r="X594" i="23" s="1"/>
  <c r="C594" i="23"/>
  <c r="U593" i="23"/>
  <c r="V593" i="23" s="1"/>
  <c r="W593" i="23" s="1"/>
  <c r="X593" i="23" s="1"/>
  <c r="C593" i="23"/>
  <c r="U592" i="23"/>
  <c r="V592" i="23" s="1"/>
  <c r="W592" i="23" s="1"/>
  <c r="X592" i="23" s="1"/>
  <c r="C592" i="23"/>
  <c r="U591" i="23"/>
  <c r="V591" i="23" s="1"/>
  <c r="W591" i="23" s="1"/>
  <c r="X591" i="23" s="1"/>
  <c r="C591" i="23"/>
  <c r="U590" i="23"/>
  <c r="V590" i="23" s="1"/>
  <c r="W590" i="23" s="1"/>
  <c r="X590" i="23" s="1"/>
  <c r="C590" i="23"/>
  <c r="U589" i="23"/>
  <c r="V589" i="23" s="1"/>
  <c r="W589" i="23" s="1"/>
  <c r="X589" i="23" s="1"/>
  <c r="C589" i="23"/>
  <c r="U588" i="23"/>
  <c r="V588" i="23" s="1"/>
  <c r="W588" i="23" s="1"/>
  <c r="X588" i="23" s="1"/>
  <c r="C588" i="23"/>
  <c r="U587" i="23"/>
  <c r="V587" i="23" s="1"/>
  <c r="W587" i="23" s="1"/>
  <c r="X587" i="23" s="1"/>
  <c r="C587" i="23"/>
  <c r="U586" i="23"/>
  <c r="V586" i="23" s="1"/>
  <c r="W586" i="23" s="1"/>
  <c r="X586" i="23" s="1"/>
  <c r="C586" i="23"/>
  <c r="U585" i="23"/>
  <c r="V585" i="23" s="1"/>
  <c r="W585" i="23" s="1"/>
  <c r="X585" i="23" s="1"/>
  <c r="C585" i="23"/>
  <c r="U584" i="23"/>
  <c r="V584" i="23" s="1"/>
  <c r="W584" i="23" s="1"/>
  <c r="X584" i="23" s="1"/>
  <c r="C584" i="23"/>
  <c r="U583" i="23"/>
  <c r="V583" i="23" s="1"/>
  <c r="W583" i="23" s="1"/>
  <c r="X583" i="23" s="1"/>
  <c r="C583" i="23"/>
  <c r="U582" i="23"/>
  <c r="V582" i="23" s="1"/>
  <c r="W582" i="23" s="1"/>
  <c r="X582" i="23" s="1"/>
  <c r="C582" i="23"/>
  <c r="U581" i="23"/>
  <c r="V581" i="23" s="1"/>
  <c r="W581" i="23" s="1"/>
  <c r="X581" i="23" s="1"/>
  <c r="C581" i="23"/>
  <c r="U580" i="23"/>
  <c r="V580" i="23" s="1"/>
  <c r="W580" i="23" s="1"/>
  <c r="X580" i="23" s="1"/>
  <c r="C580" i="23"/>
  <c r="U579" i="23"/>
  <c r="V579" i="23" s="1"/>
  <c r="W579" i="23" s="1"/>
  <c r="X579" i="23" s="1"/>
  <c r="C579" i="23"/>
  <c r="U578" i="23"/>
  <c r="V578" i="23" s="1"/>
  <c r="W578" i="23" s="1"/>
  <c r="X578" i="23" s="1"/>
  <c r="C578" i="23"/>
  <c r="U577" i="23"/>
  <c r="V577" i="23" s="1"/>
  <c r="W577" i="23" s="1"/>
  <c r="X577" i="23" s="1"/>
  <c r="C577" i="23"/>
  <c r="U576" i="23"/>
  <c r="V576" i="23" s="1"/>
  <c r="W576" i="23" s="1"/>
  <c r="X576" i="23" s="1"/>
  <c r="C576" i="23"/>
  <c r="U575" i="23"/>
  <c r="V575" i="23" s="1"/>
  <c r="W575" i="23" s="1"/>
  <c r="X575" i="23" s="1"/>
  <c r="C575" i="23"/>
  <c r="U574" i="23"/>
  <c r="V574" i="23" s="1"/>
  <c r="W574" i="23" s="1"/>
  <c r="X574" i="23" s="1"/>
  <c r="C574" i="23"/>
  <c r="U573" i="23"/>
  <c r="V573" i="23" s="1"/>
  <c r="W573" i="23" s="1"/>
  <c r="X573" i="23" s="1"/>
  <c r="C573" i="23"/>
  <c r="U572" i="23"/>
  <c r="V572" i="23" s="1"/>
  <c r="W572" i="23" s="1"/>
  <c r="X572" i="23" s="1"/>
  <c r="C572" i="23"/>
  <c r="U571" i="23"/>
  <c r="V571" i="23" s="1"/>
  <c r="W571" i="23" s="1"/>
  <c r="X571" i="23" s="1"/>
  <c r="C571" i="23"/>
  <c r="U570" i="23"/>
  <c r="V570" i="23" s="1"/>
  <c r="W570" i="23" s="1"/>
  <c r="X570" i="23" s="1"/>
  <c r="C570" i="23"/>
  <c r="U569" i="23"/>
  <c r="V569" i="23" s="1"/>
  <c r="W569" i="23" s="1"/>
  <c r="X569" i="23" s="1"/>
  <c r="C569" i="23"/>
  <c r="U568" i="23"/>
  <c r="V568" i="23" s="1"/>
  <c r="W568" i="23" s="1"/>
  <c r="X568" i="23" s="1"/>
  <c r="C568" i="23"/>
  <c r="U567" i="23"/>
  <c r="V567" i="23" s="1"/>
  <c r="W567" i="23" s="1"/>
  <c r="X567" i="23" s="1"/>
  <c r="C567" i="23"/>
  <c r="U566" i="23"/>
  <c r="V566" i="23" s="1"/>
  <c r="W566" i="23" s="1"/>
  <c r="X566" i="23" s="1"/>
  <c r="C566" i="23"/>
  <c r="U565" i="23"/>
  <c r="V565" i="23" s="1"/>
  <c r="W565" i="23" s="1"/>
  <c r="X565" i="23" s="1"/>
  <c r="C565" i="23"/>
  <c r="U564" i="23"/>
  <c r="V564" i="23" s="1"/>
  <c r="W564" i="23" s="1"/>
  <c r="X564" i="23" s="1"/>
  <c r="C564" i="23"/>
  <c r="U563" i="23"/>
  <c r="V563" i="23" s="1"/>
  <c r="W563" i="23" s="1"/>
  <c r="X563" i="23" s="1"/>
  <c r="C563" i="23"/>
  <c r="U562" i="23"/>
  <c r="V562" i="23" s="1"/>
  <c r="W562" i="23" s="1"/>
  <c r="X562" i="23" s="1"/>
  <c r="C562" i="23"/>
  <c r="U561" i="23"/>
  <c r="V561" i="23" s="1"/>
  <c r="W561" i="23" s="1"/>
  <c r="X561" i="23" s="1"/>
  <c r="C561" i="23"/>
  <c r="U560" i="23"/>
  <c r="V560" i="23" s="1"/>
  <c r="W560" i="23" s="1"/>
  <c r="X560" i="23" s="1"/>
  <c r="C560" i="23"/>
  <c r="U559" i="23"/>
  <c r="V559" i="23" s="1"/>
  <c r="W559" i="23" s="1"/>
  <c r="X559" i="23" s="1"/>
  <c r="C559" i="23"/>
  <c r="U558" i="23"/>
  <c r="V558" i="23" s="1"/>
  <c r="W558" i="23" s="1"/>
  <c r="X558" i="23" s="1"/>
  <c r="C558" i="23"/>
  <c r="U557" i="23"/>
  <c r="V557" i="23" s="1"/>
  <c r="W557" i="23" s="1"/>
  <c r="X557" i="23" s="1"/>
  <c r="P557" i="23"/>
  <c r="O557" i="23"/>
  <c r="N557" i="23"/>
  <c r="M557" i="23"/>
  <c r="C557" i="23"/>
  <c r="U556" i="23"/>
  <c r="V556" i="23" s="1"/>
  <c r="W556" i="23" s="1"/>
  <c r="X556" i="23" s="1"/>
  <c r="C556" i="23"/>
  <c r="U555" i="23"/>
  <c r="V555" i="23" s="1"/>
  <c r="W555" i="23" s="1"/>
  <c r="X555" i="23" s="1"/>
  <c r="C555" i="23"/>
  <c r="U554" i="23"/>
  <c r="V554" i="23" s="1"/>
  <c r="W554" i="23" s="1"/>
  <c r="X554" i="23" s="1"/>
  <c r="C554" i="23"/>
  <c r="U553" i="23"/>
  <c r="V553" i="23" s="1"/>
  <c r="W553" i="23" s="1"/>
  <c r="X553" i="23" s="1"/>
  <c r="C553" i="23"/>
  <c r="U552" i="23"/>
  <c r="V552" i="23" s="1"/>
  <c r="W552" i="23" s="1"/>
  <c r="X552" i="23" s="1"/>
  <c r="C552" i="23"/>
  <c r="U551" i="23"/>
  <c r="V551" i="23" s="1"/>
  <c r="W551" i="23" s="1"/>
  <c r="X551" i="23" s="1"/>
  <c r="C551" i="23"/>
  <c r="U550" i="23"/>
  <c r="V550" i="23" s="1"/>
  <c r="W550" i="23" s="1"/>
  <c r="X550" i="23" s="1"/>
  <c r="C550" i="23"/>
  <c r="U549" i="23"/>
  <c r="V549" i="23" s="1"/>
  <c r="W549" i="23" s="1"/>
  <c r="X549" i="23" s="1"/>
  <c r="C549" i="23"/>
  <c r="U548" i="23"/>
  <c r="V548" i="23" s="1"/>
  <c r="W548" i="23" s="1"/>
  <c r="X548" i="23" s="1"/>
  <c r="C548" i="23"/>
  <c r="U547" i="23"/>
  <c r="V547" i="23" s="1"/>
  <c r="W547" i="23" s="1"/>
  <c r="X547" i="23" s="1"/>
  <c r="C547" i="23"/>
  <c r="W546" i="23"/>
  <c r="X546" i="23" s="1"/>
  <c r="U546" i="23"/>
  <c r="V546" i="23" s="1"/>
  <c r="C546" i="23"/>
  <c r="U545" i="23"/>
  <c r="V545" i="23" s="1"/>
  <c r="W545" i="23" s="1"/>
  <c r="X545" i="23" s="1"/>
  <c r="C545" i="23"/>
  <c r="V544" i="23"/>
  <c r="W544" i="23" s="1"/>
  <c r="X544" i="23" s="1"/>
  <c r="U544" i="23"/>
  <c r="C544" i="23"/>
  <c r="U543" i="23"/>
  <c r="V543" i="23" s="1"/>
  <c r="W543" i="23" s="1"/>
  <c r="X543" i="23" s="1"/>
  <c r="C543" i="23"/>
  <c r="U542" i="23"/>
  <c r="V542" i="23" s="1"/>
  <c r="W542" i="23" s="1"/>
  <c r="X542" i="23" s="1"/>
  <c r="C542" i="23"/>
  <c r="U541" i="23"/>
  <c r="V541" i="23" s="1"/>
  <c r="W541" i="23" s="1"/>
  <c r="X541" i="23" s="1"/>
  <c r="C541" i="23"/>
  <c r="U540" i="23"/>
  <c r="V540" i="23" s="1"/>
  <c r="W540" i="23" s="1"/>
  <c r="X540" i="23" s="1"/>
  <c r="C540" i="23"/>
  <c r="U539" i="23"/>
  <c r="V539" i="23" s="1"/>
  <c r="W539" i="23" s="1"/>
  <c r="X539" i="23" s="1"/>
  <c r="C539" i="23"/>
  <c r="U538" i="23"/>
  <c r="V538" i="23" s="1"/>
  <c r="W538" i="23" s="1"/>
  <c r="X538" i="23" s="1"/>
  <c r="C538" i="23"/>
  <c r="U537" i="23"/>
  <c r="V537" i="23" s="1"/>
  <c r="W537" i="23" s="1"/>
  <c r="X537" i="23" s="1"/>
  <c r="C537" i="23"/>
  <c r="U536" i="23"/>
  <c r="V536" i="23" s="1"/>
  <c r="W536" i="23" s="1"/>
  <c r="X536" i="23" s="1"/>
  <c r="C536" i="23"/>
  <c r="U535" i="23"/>
  <c r="V535" i="23" s="1"/>
  <c r="W535" i="23" s="1"/>
  <c r="X535" i="23" s="1"/>
  <c r="C535" i="23"/>
  <c r="U534" i="23"/>
  <c r="V534" i="23" s="1"/>
  <c r="W534" i="23" s="1"/>
  <c r="X534" i="23" s="1"/>
  <c r="C534" i="23"/>
  <c r="U533" i="23"/>
  <c r="V533" i="23" s="1"/>
  <c r="W533" i="23" s="1"/>
  <c r="X533" i="23" s="1"/>
  <c r="C533" i="23"/>
  <c r="U532" i="23"/>
  <c r="V532" i="23" s="1"/>
  <c r="W532" i="23" s="1"/>
  <c r="X532" i="23" s="1"/>
  <c r="C532" i="23"/>
  <c r="U531" i="23"/>
  <c r="V531" i="23" s="1"/>
  <c r="W531" i="23" s="1"/>
  <c r="X531" i="23" s="1"/>
  <c r="C531" i="23"/>
  <c r="W530" i="23"/>
  <c r="X530" i="23" s="1"/>
  <c r="U530" i="23"/>
  <c r="V530" i="23" s="1"/>
  <c r="C530" i="23"/>
  <c r="U529" i="23"/>
  <c r="V529" i="23" s="1"/>
  <c r="W529" i="23" s="1"/>
  <c r="X529" i="23" s="1"/>
  <c r="C529" i="23"/>
  <c r="U528" i="23"/>
  <c r="V528" i="23" s="1"/>
  <c r="W528" i="23" s="1"/>
  <c r="X528" i="23" s="1"/>
  <c r="C528" i="23"/>
  <c r="U527" i="23"/>
  <c r="V527" i="23" s="1"/>
  <c r="W527" i="23" s="1"/>
  <c r="X527" i="23" s="1"/>
  <c r="C527" i="23"/>
  <c r="U526" i="23"/>
  <c r="V526" i="23" s="1"/>
  <c r="W526" i="23" s="1"/>
  <c r="X526" i="23" s="1"/>
  <c r="C526" i="23"/>
  <c r="U525" i="23"/>
  <c r="V525" i="23" s="1"/>
  <c r="W525" i="23" s="1"/>
  <c r="X525" i="23" s="1"/>
  <c r="C525" i="23"/>
  <c r="U524" i="23"/>
  <c r="V524" i="23" s="1"/>
  <c r="W524" i="23" s="1"/>
  <c r="X524" i="23" s="1"/>
  <c r="C524" i="23"/>
  <c r="U523" i="23"/>
  <c r="V523" i="23" s="1"/>
  <c r="W523" i="23" s="1"/>
  <c r="X523" i="23" s="1"/>
  <c r="C523" i="23"/>
  <c r="U522" i="23"/>
  <c r="V522" i="23" s="1"/>
  <c r="W522" i="23" s="1"/>
  <c r="X522" i="23" s="1"/>
  <c r="C522" i="23"/>
  <c r="W521" i="23"/>
  <c r="X521" i="23" s="1"/>
  <c r="U521" i="23"/>
  <c r="V521" i="23" s="1"/>
  <c r="C521" i="23"/>
  <c r="V520" i="23"/>
  <c r="W520" i="23" s="1"/>
  <c r="X520" i="23" s="1"/>
  <c r="U520" i="23"/>
  <c r="C520" i="23"/>
  <c r="U519" i="23"/>
  <c r="V519" i="23" s="1"/>
  <c r="W519" i="23" s="1"/>
  <c r="X519" i="23" s="1"/>
  <c r="C519" i="23"/>
  <c r="U518" i="23"/>
  <c r="V518" i="23" s="1"/>
  <c r="W518" i="23" s="1"/>
  <c r="X518" i="23" s="1"/>
  <c r="C518" i="23"/>
  <c r="U517" i="23"/>
  <c r="V517" i="23" s="1"/>
  <c r="W517" i="23" s="1"/>
  <c r="X517" i="23" s="1"/>
  <c r="C517" i="23"/>
  <c r="U516" i="23"/>
  <c r="V516" i="23" s="1"/>
  <c r="W516" i="23" s="1"/>
  <c r="X516" i="23" s="1"/>
  <c r="C516" i="23"/>
  <c r="U515" i="23"/>
  <c r="V515" i="23" s="1"/>
  <c r="W515" i="23" s="1"/>
  <c r="X515" i="23" s="1"/>
  <c r="C515" i="23"/>
  <c r="W514" i="23"/>
  <c r="X514" i="23" s="1"/>
  <c r="U514" i="23"/>
  <c r="V514" i="23" s="1"/>
  <c r="C514" i="23"/>
  <c r="U513" i="23"/>
  <c r="V513" i="23" s="1"/>
  <c r="W513" i="23" s="1"/>
  <c r="X513" i="23" s="1"/>
  <c r="C513" i="23"/>
  <c r="U512" i="23"/>
  <c r="V512" i="23" s="1"/>
  <c r="W512" i="23" s="1"/>
  <c r="X512" i="23" s="1"/>
  <c r="C512" i="23"/>
  <c r="W511" i="23"/>
  <c r="X511" i="23" s="1"/>
  <c r="U511" i="23"/>
  <c r="V511" i="23" s="1"/>
  <c r="C511" i="23"/>
  <c r="U510" i="23"/>
  <c r="V510" i="23" s="1"/>
  <c r="W510" i="23" s="1"/>
  <c r="X510" i="23" s="1"/>
  <c r="C510" i="23"/>
  <c r="U509" i="23"/>
  <c r="V509" i="23" s="1"/>
  <c r="W509" i="23" s="1"/>
  <c r="X509" i="23" s="1"/>
  <c r="C509" i="23"/>
  <c r="U508" i="23"/>
  <c r="V508" i="23" s="1"/>
  <c r="W508" i="23" s="1"/>
  <c r="X508" i="23" s="1"/>
  <c r="C508" i="23"/>
  <c r="U507" i="23"/>
  <c r="V507" i="23" s="1"/>
  <c r="W507" i="23" s="1"/>
  <c r="X507" i="23" s="1"/>
  <c r="C507" i="23"/>
  <c r="U506" i="23"/>
  <c r="V506" i="23" s="1"/>
  <c r="W506" i="23" s="1"/>
  <c r="X506" i="23" s="1"/>
  <c r="C506" i="23"/>
  <c r="U505" i="23"/>
  <c r="V505" i="23" s="1"/>
  <c r="W505" i="23" s="1"/>
  <c r="X505" i="23" s="1"/>
  <c r="C505" i="23"/>
  <c r="U504" i="23"/>
  <c r="V504" i="23" s="1"/>
  <c r="W504" i="23" s="1"/>
  <c r="X504" i="23" s="1"/>
  <c r="C504" i="23"/>
  <c r="U503" i="23"/>
  <c r="V503" i="23" s="1"/>
  <c r="W503" i="23" s="1"/>
  <c r="X503" i="23" s="1"/>
  <c r="C503" i="23"/>
  <c r="U502" i="23"/>
  <c r="V502" i="23" s="1"/>
  <c r="W502" i="23" s="1"/>
  <c r="X502" i="23" s="1"/>
  <c r="C502" i="23"/>
  <c r="U501" i="23"/>
  <c r="V501" i="23" s="1"/>
  <c r="W501" i="23" s="1"/>
  <c r="X501" i="23" s="1"/>
  <c r="C501" i="23"/>
  <c r="U500" i="23"/>
  <c r="V500" i="23" s="1"/>
  <c r="W500" i="23" s="1"/>
  <c r="X500" i="23" s="1"/>
  <c r="C500" i="23"/>
  <c r="U499" i="23"/>
  <c r="V499" i="23" s="1"/>
  <c r="W499" i="23" s="1"/>
  <c r="X499" i="23" s="1"/>
  <c r="C499" i="23"/>
  <c r="U498" i="23"/>
  <c r="V498" i="23" s="1"/>
  <c r="W498" i="23" s="1"/>
  <c r="X498" i="23" s="1"/>
  <c r="C498" i="23"/>
  <c r="U497" i="23"/>
  <c r="V497" i="23" s="1"/>
  <c r="W497" i="23" s="1"/>
  <c r="X497" i="23" s="1"/>
  <c r="C497" i="23"/>
  <c r="U496" i="23"/>
  <c r="V496" i="23" s="1"/>
  <c r="W496" i="23" s="1"/>
  <c r="X496" i="23" s="1"/>
  <c r="C496" i="23"/>
  <c r="U495" i="23"/>
  <c r="V495" i="23" s="1"/>
  <c r="W495" i="23" s="1"/>
  <c r="X495" i="23" s="1"/>
  <c r="C495" i="23"/>
  <c r="V494" i="23"/>
  <c r="W494" i="23" s="1"/>
  <c r="X494" i="23" s="1"/>
  <c r="U494" i="23"/>
  <c r="C494" i="23"/>
  <c r="U493" i="23"/>
  <c r="V493" i="23" s="1"/>
  <c r="W493" i="23" s="1"/>
  <c r="X493" i="23" s="1"/>
  <c r="C493" i="23"/>
  <c r="U492" i="23"/>
  <c r="V492" i="23" s="1"/>
  <c r="W492" i="23" s="1"/>
  <c r="X492" i="23" s="1"/>
  <c r="C492" i="23"/>
  <c r="V491" i="23"/>
  <c r="W491" i="23" s="1"/>
  <c r="X491" i="23" s="1"/>
  <c r="U491" i="23"/>
  <c r="C491" i="23"/>
  <c r="U490" i="23"/>
  <c r="V490" i="23" s="1"/>
  <c r="W490" i="23" s="1"/>
  <c r="X490" i="23" s="1"/>
  <c r="C490" i="23"/>
  <c r="U489" i="23"/>
  <c r="V489" i="23" s="1"/>
  <c r="W489" i="23" s="1"/>
  <c r="X489" i="23" s="1"/>
  <c r="C489" i="23"/>
  <c r="U488" i="23"/>
  <c r="V488" i="23" s="1"/>
  <c r="W488" i="23" s="1"/>
  <c r="X488" i="23" s="1"/>
  <c r="C488" i="23"/>
  <c r="V487" i="23"/>
  <c r="W487" i="23" s="1"/>
  <c r="X487" i="23" s="1"/>
  <c r="U487" i="23"/>
  <c r="C487" i="23"/>
  <c r="U486" i="23"/>
  <c r="V486" i="23" s="1"/>
  <c r="W486" i="23" s="1"/>
  <c r="X486" i="23" s="1"/>
  <c r="C486" i="23"/>
  <c r="U485" i="23"/>
  <c r="V485" i="23" s="1"/>
  <c r="W485" i="23" s="1"/>
  <c r="X485" i="23" s="1"/>
  <c r="C485" i="23"/>
  <c r="U484" i="23"/>
  <c r="V484" i="23" s="1"/>
  <c r="W484" i="23" s="1"/>
  <c r="X484" i="23" s="1"/>
  <c r="C484" i="23"/>
  <c r="U483" i="23"/>
  <c r="V483" i="23" s="1"/>
  <c r="W483" i="23" s="1"/>
  <c r="X483" i="23" s="1"/>
  <c r="C483" i="23"/>
  <c r="U482" i="23"/>
  <c r="V482" i="23" s="1"/>
  <c r="W482" i="23" s="1"/>
  <c r="X482" i="23" s="1"/>
  <c r="C482" i="23"/>
  <c r="U481" i="23"/>
  <c r="V481" i="23" s="1"/>
  <c r="W481" i="23" s="1"/>
  <c r="X481" i="23" s="1"/>
  <c r="C481" i="23"/>
  <c r="U480" i="23"/>
  <c r="V480" i="23" s="1"/>
  <c r="W480" i="23" s="1"/>
  <c r="X480" i="23" s="1"/>
  <c r="C480" i="23"/>
  <c r="U479" i="23"/>
  <c r="V479" i="23" s="1"/>
  <c r="W479" i="23" s="1"/>
  <c r="X479" i="23" s="1"/>
  <c r="C479" i="23"/>
  <c r="U478" i="23"/>
  <c r="V478" i="23" s="1"/>
  <c r="W478" i="23" s="1"/>
  <c r="X478" i="23" s="1"/>
  <c r="C478" i="23"/>
  <c r="U477" i="23"/>
  <c r="V477" i="23" s="1"/>
  <c r="W477" i="23" s="1"/>
  <c r="X477" i="23" s="1"/>
  <c r="C477" i="23"/>
  <c r="U476" i="23"/>
  <c r="V476" i="23" s="1"/>
  <c r="W476" i="23" s="1"/>
  <c r="X476" i="23" s="1"/>
  <c r="C476" i="23"/>
  <c r="U475" i="23"/>
  <c r="V475" i="23" s="1"/>
  <c r="W475" i="23" s="1"/>
  <c r="X475" i="23" s="1"/>
  <c r="C475" i="23"/>
  <c r="U474" i="23"/>
  <c r="V474" i="23" s="1"/>
  <c r="W474" i="23" s="1"/>
  <c r="X474" i="23" s="1"/>
  <c r="C474" i="23"/>
  <c r="U473" i="23"/>
  <c r="V473" i="23" s="1"/>
  <c r="W473" i="23" s="1"/>
  <c r="X473" i="23" s="1"/>
  <c r="C473" i="23"/>
  <c r="U472" i="23"/>
  <c r="V472" i="23" s="1"/>
  <c r="W472" i="23" s="1"/>
  <c r="X472" i="23" s="1"/>
  <c r="C472" i="23"/>
  <c r="U471" i="23"/>
  <c r="V471" i="23" s="1"/>
  <c r="W471" i="23" s="1"/>
  <c r="X471" i="23" s="1"/>
  <c r="C471" i="23"/>
  <c r="U470" i="23"/>
  <c r="V470" i="23" s="1"/>
  <c r="W470" i="23" s="1"/>
  <c r="X470" i="23" s="1"/>
  <c r="C470" i="23"/>
  <c r="U469" i="23"/>
  <c r="V469" i="23" s="1"/>
  <c r="W469" i="23" s="1"/>
  <c r="X469" i="23" s="1"/>
  <c r="C469" i="23"/>
  <c r="U468" i="23"/>
  <c r="V468" i="23" s="1"/>
  <c r="W468" i="23" s="1"/>
  <c r="X468" i="23" s="1"/>
  <c r="C468" i="23"/>
  <c r="U467" i="23"/>
  <c r="V467" i="23" s="1"/>
  <c r="W467" i="23" s="1"/>
  <c r="X467" i="23" s="1"/>
  <c r="C467" i="23"/>
  <c r="U466" i="23"/>
  <c r="V466" i="23" s="1"/>
  <c r="W466" i="23" s="1"/>
  <c r="X466" i="23" s="1"/>
  <c r="C466" i="23"/>
  <c r="X465" i="23"/>
  <c r="U465" i="23"/>
  <c r="V465" i="23" s="1"/>
  <c r="W465" i="23" s="1"/>
  <c r="C465" i="23"/>
  <c r="U464" i="23"/>
  <c r="V464" i="23" s="1"/>
  <c r="W464" i="23" s="1"/>
  <c r="X464" i="23" s="1"/>
  <c r="C464" i="23"/>
  <c r="U463" i="23"/>
  <c r="V463" i="23" s="1"/>
  <c r="W463" i="23" s="1"/>
  <c r="X463" i="23" s="1"/>
  <c r="C463" i="23"/>
  <c r="U462" i="23"/>
  <c r="V462" i="23" s="1"/>
  <c r="W462" i="23" s="1"/>
  <c r="X462" i="23" s="1"/>
  <c r="C462" i="23"/>
  <c r="U461" i="23"/>
  <c r="V461" i="23" s="1"/>
  <c r="W461" i="23" s="1"/>
  <c r="X461" i="23" s="1"/>
  <c r="C461" i="23"/>
  <c r="U460" i="23"/>
  <c r="V460" i="23" s="1"/>
  <c r="W460" i="23" s="1"/>
  <c r="X460" i="23" s="1"/>
  <c r="C460" i="23"/>
  <c r="U459" i="23"/>
  <c r="V459" i="23" s="1"/>
  <c r="W459" i="23" s="1"/>
  <c r="X459" i="23" s="1"/>
  <c r="C459" i="23"/>
  <c r="U458" i="23"/>
  <c r="V458" i="23" s="1"/>
  <c r="W458" i="23" s="1"/>
  <c r="X458" i="23" s="1"/>
  <c r="C458" i="23"/>
  <c r="U457" i="23"/>
  <c r="V457" i="23" s="1"/>
  <c r="W457" i="23" s="1"/>
  <c r="X457" i="23" s="1"/>
  <c r="C457" i="23"/>
  <c r="U456" i="23"/>
  <c r="V456" i="23" s="1"/>
  <c r="W456" i="23" s="1"/>
  <c r="X456" i="23" s="1"/>
  <c r="C456" i="23"/>
  <c r="U455" i="23"/>
  <c r="V455" i="23" s="1"/>
  <c r="W455" i="23" s="1"/>
  <c r="X455" i="23" s="1"/>
  <c r="C455" i="23"/>
  <c r="U454" i="23"/>
  <c r="V454" i="23" s="1"/>
  <c r="W454" i="23" s="1"/>
  <c r="X454" i="23" s="1"/>
  <c r="C454" i="23"/>
  <c r="U453" i="23"/>
  <c r="V453" i="23" s="1"/>
  <c r="W453" i="23" s="1"/>
  <c r="X453" i="23" s="1"/>
  <c r="C453" i="23"/>
  <c r="U452" i="23"/>
  <c r="V452" i="23" s="1"/>
  <c r="W452" i="23" s="1"/>
  <c r="X452" i="23" s="1"/>
  <c r="C452" i="23"/>
  <c r="U451" i="23"/>
  <c r="V451" i="23" s="1"/>
  <c r="W451" i="23" s="1"/>
  <c r="X451" i="23" s="1"/>
  <c r="C451" i="23"/>
  <c r="U450" i="23"/>
  <c r="V450" i="23" s="1"/>
  <c r="W450" i="23" s="1"/>
  <c r="X450" i="23" s="1"/>
  <c r="C450" i="23"/>
  <c r="U449" i="23"/>
  <c r="V449" i="23" s="1"/>
  <c r="W449" i="23" s="1"/>
  <c r="X449" i="23" s="1"/>
  <c r="C449" i="23"/>
  <c r="W448" i="23"/>
  <c r="X448" i="23" s="1"/>
  <c r="U448" i="23"/>
  <c r="V448" i="23" s="1"/>
  <c r="C448" i="23"/>
  <c r="U447" i="23"/>
  <c r="V447" i="23" s="1"/>
  <c r="W447" i="23" s="1"/>
  <c r="X447" i="23" s="1"/>
  <c r="C447" i="23"/>
  <c r="U446" i="23"/>
  <c r="V446" i="23" s="1"/>
  <c r="W446" i="23" s="1"/>
  <c r="X446" i="23" s="1"/>
  <c r="C446" i="23"/>
  <c r="V445" i="23"/>
  <c r="W445" i="23" s="1"/>
  <c r="X445" i="23" s="1"/>
  <c r="U445" i="23"/>
  <c r="C445" i="23"/>
  <c r="U444" i="23"/>
  <c r="V444" i="23" s="1"/>
  <c r="W444" i="23" s="1"/>
  <c r="X444" i="23" s="1"/>
  <c r="C444" i="23"/>
  <c r="U443" i="23"/>
  <c r="V443" i="23" s="1"/>
  <c r="W443" i="23" s="1"/>
  <c r="X443" i="23" s="1"/>
  <c r="C443" i="23"/>
  <c r="U442" i="23"/>
  <c r="V442" i="23" s="1"/>
  <c r="W442" i="23" s="1"/>
  <c r="X442" i="23" s="1"/>
  <c r="C442" i="23"/>
  <c r="U441" i="23"/>
  <c r="V441" i="23" s="1"/>
  <c r="W441" i="23" s="1"/>
  <c r="X441" i="23" s="1"/>
  <c r="C441" i="23"/>
  <c r="U440" i="23"/>
  <c r="V440" i="23" s="1"/>
  <c r="W440" i="23" s="1"/>
  <c r="X440" i="23" s="1"/>
  <c r="C440" i="23"/>
  <c r="V439" i="23"/>
  <c r="W439" i="23" s="1"/>
  <c r="X439" i="23" s="1"/>
  <c r="U439" i="23"/>
  <c r="C439" i="23"/>
  <c r="V438" i="23"/>
  <c r="W438" i="23" s="1"/>
  <c r="X438" i="23" s="1"/>
  <c r="U438" i="23"/>
  <c r="C438" i="23"/>
  <c r="U437" i="23"/>
  <c r="V437" i="23" s="1"/>
  <c r="W437" i="23" s="1"/>
  <c r="X437" i="23" s="1"/>
  <c r="C437" i="23"/>
  <c r="U436" i="23"/>
  <c r="V436" i="23" s="1"/>
  <c r="W436" i="23" s="1"/>
  <c r="X436" i="23" s="1"/>
  <c r="C436" i="23"/>
  <c r="U435" i="23"/>
  <c r="V435" i="23" s="1"/>
  <c r="W435" i="23" s="1"/>
  <c r="X435" i="23" s="1"/>
  <c r="C435" i="23"/>
  <c r="U434" i="23"/>
  <c r="V434" i="23" s="1"/>
  <c r="W434" i="23" s="1"/>
  <c r="X434" i="23" s="1"/>
  <c r="C434" i="23"/>
  <c r="U433" i="23"/>
  <c r="V433" i="23" s="1"/>
  <c r="W433" i="23" s="1"/>
  <c r="X433" i="23" s="1"/>
  <c r="C433" i="23"/>
  <c r="U432" i="23"/>
  <c r="V432" i="23" s="1"/>
  <c r="W432" i="23" s="1"/>
  <c r="X432" i="23" s="1"/>
  <c r="C432" i="23"/>
  <c r="U431" i="23"/>
  <c r="V431" i="23" s="1"/>
  <c r="W431" i="23" s="1"/>
  <c r="X431" i="23" s="1"/>
  <c r="C431" i="23"/>
  <c r="U430" i="23"/>
  <c r="V430" i="23" s="1"/>
  <c r="W430" i="23" s="1"/>
  <c r="X430" i="23" s="1"/>
  <c r="C430" i="23"/>
  <c r="U429" i="23"/>
  <c r="V429" i="23" s="1"/>
  <c r="W429" i="23" s="1"/>
  <c r="X429" i="23" s="1"/>
  <c r="C429" i="23"/>
  <c r="U428" i="23"/>
  <c r="V428" i="23" s="1"/>
  <c r="W428" i="23" s="1"/>
  <c r="X428" i="23" s="1"/>
  <c r="C428" i="23"/>
  <c r="U427" i="23"/>
  <c r="V427" i="23" s="1"/>
  <c r="W427" i="23" s="1"/>
  <c r="X427" i="23" s="1"/>
  <c r="C427" i="23"/>
  <c r="U426" i="23"/>
  <c r="V426" i="23" s="1"/>
  <c r="W426" i="23" s="1"/>
  <c r="X426" i="23" s="1"/>
  <c r="C426" i="23"/>
  <c r="U425" i="23"/>
  <c r="V425" i="23" s="1"/>
  <c r="W425" i="23" s="1"/>
  <c r="X425" i="23" s="1"/>
  <c r="C425" i="23"/>
  <c r="U424" i="23"/>
  <c r="V424" i="23" s="1"/>
  <c r="W424" i="23" s="1"/>
  <c r="X424" i="23" s="1"/>
  <c r="C424" i="23"/>
  <c r="U423" i="23"/>
  <c r="V423" i="23" s="1"/>
  <c r="W423" i="23" s="1"/>
  <c r="X423" i="23" s="1"/>
  <c r="C423" i="23"/>
  <c r="U422" i="23"/>
  <c r="V422" i="23" s="1"/>
  <c r="W422" i="23" s="1"/>
  <c r="X422" i="23" s="1"/>
  <c r="C422" i="23"/>
  <c r="U421" i="23"/>
  <c r="V421" i="23" s="1"/>
  <c r="W421" i="23" s="1"/>
  <c r="X421" i="23" s="1"/>
  <c r="C421" i="23"/>
  <c r="U420" i="23"/>
  <c r="V420" i="23" s="1"/>
  <c r="W420" i="23" s="1"/>
  <c r="X420" i="23" s="1"/>
  <c r="C420" i="23"/>
  <c r="U419" i="23"/>
  <c r="V419" i="23" s="1"/>
  <c r="W419" i="23" s="1"/>
  <c r="X419" i="23" s="1"/>
  <c r="C419" i="23"/>
  <c r="U418" i="23"/>
  <c r="V418" i="23" s="1"/>
  <c r="W418" i="23" s="1"/>
  <c r="X418" i="23" s="1"/>
  <c r="C418" i="23"/>
  <c r="U417" i="23"/>
  <c r="V417" i="23" s="1"/>
  <c r="W417" i="23" s="1"/>
  <c r="X417" i="23" s="1"/>
  <c r="C417" i="23"/>
  <c r="U416" i="23"/>
  <c r="V416" i="23" s="1"/>
  <c r="W416" i="23" s="1"/>
  <c r="X416" i="23" s="1"/>
  <c r="C416" i="23"/>
  <c r="U415" i="23"/>
  <c r="V415" i="23" s="1"/>
  <c r="W415" i="23" s="1"/>
  <c r="X415" i="23" s="1"/>
  <c r="C415" i="23"/>
  <c r="U414" i="23"/>
  <c r="V414" i="23" s="1"/>
  <c r="W414" i="23" s="1"/>
  <c r="X414" i="23" s="1"/>
  <c r="C414" i="23"/>
  <c r="U413" i="23"/>
  <c r="V413" i="23" s="1"/>
  <c r="W413" i="23" s="1"/>
  <c r="X413" i="23" s="1"/>
  <c r="C413" i="23"/>
  <c r="U412" i="23"/>
  <c r="V412" i="23" s="1"/>
  <c r="W412" i="23" s="1"/>
  <c r="X412" i="23" s="1"/>
  <c r="C412" i="23"/>
  <c r="U411" i="23"/>
  <c r="V411" i="23" s="1"/>
  <c r="W411" i="23" s="1"/>
  <c r="X411" i="23" s="1"/>
  <c r="C411" i="23"/>
  <c r="U410" i="23"/>
  <c r="V410" i="23" s="1"/>
  <c r="W410" i="23" s="1"/>
  <c r="X410" i="23" s="1"/>
  <c r="C410" i="23"/>
  <c r="U409" i="23"/>
  <c r="V409" i="23" s="1"/>
  <c r="W409" i="23" s="1"/>
  <c r="X409" i="23" s="1"/>
  <c r="C409" i="23"/>
  <c r="U408" i="23"/>
  <c r="V408" i="23" s="1"/>
  <c r="W408" i="23" s="1"/>
  <c r="X408" i="23" s="1"/>
  <c r="C408" i="23"/>
  <c r="A408" i="23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U407" i="23"/>
  <c r="V407" i="23" s="1"/>
  <c r="W407" i="23" s="1"/>
  <c r="X407" i="23" s="1"/>
  <c r="C407" i="23"/>
  <c r="U406" i="23"/>
  <c r="V406" i="23" s="1"/>
  <c r="W406" i="23" s="1"/>
  <c r="X406" i="23" s="1"/>
  <c r="C406" i="23"/>
  <c r="U405" i="23"/>
  <c r="V405" i="23" s="1"/>
  <c r="W405" i="23" s="1"/>
  <c r="X405" i="23" s="1"/>
  <c r="C405" i="23"/>
  <c r="U404" i="23"/>
  <c r="V404" i="23" s="1"/>
  <c r="W404" i="23" s="1"/>
  <c r="X404" i="23" s="1"/>
  <c r="C404" i="23"/>
  <c r="V403" i="23"/>
  <c r="W403" i="23" s="1"/>
  <c r="X403" i="23" s="1"/>
  <c r="U403" i="23"/>
  <c r="C403" i="23"/>
  <c r="U402" i="23"/>
  <c r="V402" i="23" s="1"/>
  <c r="W402" i="23" s="1"/>
  <c r="X402" i="23" s="1"/>
  <c r="C402" i="23"/>
  <c r="U401" i="23"/>
  <c r="V401" i="23" s="1"/>
  <c r="W401" i="23" s="1"/>
  <c r="X401" i="23" s="1"/>
  <c r="C401" i="23"/>
  <c r="U400" i="23"/>
  <c r="V400" i="23" s="1"/>
  <c r="W400" i="23" s="1"/>
  <c r="X400" i="23" s="1"/>
  <c r="C400" i="23"/>
  <c r="U399" i="23"/>
  <c r="V399" i="23" s="1"/>
  <c r="W399" i="23" s="1"/>
  <c r="X399" i="23" s="1"/>
  <c r="C399" i="23"/>
  <c r="U398" i="23"/>
  <c r="V398" i="23" s="1"/>
  <c r="W398" i="23" s="1"/>
  <c r="X398" i="23" s="1"/>
  <c r="C398" i="23"/>
  <c r="U397" i="23"/>
  <c r="V397" i="23" s="1"/>
  <c r="W397" i="23" s="1"/>
  <c r="X397" i="23" s="1"/>
  <c r="C397" i="23"/>
  <c r="U396" i="23"/>
  <c r="V396" i="23" s="1"/>
  <c r="W396" i="23" s="1"/>
  <c r="X396" i="23" s="1"/>
  <c r="C396" i="23"/>
  <c r="U395" i="23"/>
  <c r="V395" i="23" s="1"/>
  <c r="W395" i="23" s="1"/>
  <c r="X395" i="23" s="1"/>
  <c r="C395" i="23"/>
  <c r="U394" i="23"/>
  <c r="V394" i="23" s="1"/>
  <c r="W394" i="23" s="1"/>
  <c r="X394" i="23" s="1"/>
  <c r="C394" i="23"/>
  <c r="U393" i="23"/>
  <c r="V393" i="23" s="1"/>
  <c r="W393" i="23" s="1"/>
  <c r="X393" i="23" s="1"/>
  <c r="C393" i="23"/>
  <c r="U392" i="23"/>
  <c r="V392" i="23" s="1"/>
  <c r="W392" i="23" s="1"/>
  <c r="X392" i="23" s="1"/>
  <c r="C392" i="23"/>
  <c r="U391" i="23"/>
  <c r="V391" i="23" s="1"/>
  <c r="W391" i="23" s="1"/>
  <c r="X391" i="23" s="1"/>
  <c r="C391" i="23"/>
  <c r="U390" i="23"/>
  <c r="V390" i="23" s="1"/>
  <c r="W390" i="23" s="1"/>
  <c r="X390" i="23" s="1"/>
  <c r="C390" i="23"/>
  <c r="U389" i="23"/>
  <c r="V389" i="23" s="1"/>
  <c r="W389" i="23" s="1"/>
  <c r="X389" i="23" s="1"/>
  <c r="C389" i="23"/>
  <c r="U388" i="23"/>
  <c r="V388" i="23" s="1"/>
  <c r="W388" i="23" s="1"/>
  <c r="X388" i="23" s="1"/>
  <c r="C388" i="23"/>
  <c r="U387" i="23"/>
  <c r="V387" i="23" s="1"/>
  <c r="W387" i="23" s="1"/>
  <c r="X387" i="23" s="1"/>
  <c r="C387" i="23"/>
  <c r="V386" i="23"/>
  <c r="W386" i="23" s="1"/>
  <c r="X386" i="23" s="1"/>
  <c r="U386" i="23"/>
  <c r="C386" i="23"/>
  <c r="U385" i="23"/>
  <c r="V385" i="23" s="1"/>
  <c r="W385" i="23" s="1"/>
  <c r="X385" i="23" s="1"/>
  <c r="C385" i="23"/>
  <c r="U384" i="23"/>
  <c r="V384" i="23" s="1"/>
  <c r="W384" i="23" s="1"/>
  <c r="X384" i="23" s="1"/>
  <c r="C384" i="23"/>
  <c r="U383" i="23"/>
  <c r="V383" i="23" s="1"/>
  <c r="W383" i="23" s="1"/>
  <c r="X383" i="23" s="1"/>
  <c r="C383" i="23"/>
  <c r="U382" i="23"/>
  <c r="V382" i="23" s="1"/>
  <c r="W382" i="23" s="1"/>
  <c r="X382" i="23" s="1"/>
  <c r="C382" i="23"/>
  <c r="U381" i="23"/>
  <c r="V381" i="23" s="1"/>
  <c r="W381" i="23" s="1"/>
  <c r="X381" i="23" s="1"/>
  <c r="C381" i="23"/>
  <c r="U380" i="23"/>
  <c r="V380" i="23" s="1"/>
  <c r="W380" i="23" s="1"/>
  <c r="X380" i="23" s="1"/>
  <c r="C380" i="23"/>
  <c r="X379" i="23"/>
  <c r="U379" i="23"/>
  <c r="V379" i="23" s="1"/>
  <c r="W379" i="23" s="1"/>
  <c r="C379" i="23"/>
  <c r="U378" i="23"/>
  <c r="V378" i="23" s="1"/>
  <c r="W378" i="23" s="1"/>
  <c r="X378" i="23" s="1"/>
  <c r="C378" i="23"/>
  <c r="U377" i="23"/>
  <c r="V377" i="23" s="1"/>
  <c r="W377" i="23" s="1"/>
  <c r="X377" i="23" s="1"/>
  <c r="C377" i="23"/>
  <c r="U376" i="23"/>
  <c r="V376" i="23" s="1"/>
  <c r="W376" i="23" s="1"/>
  <c r="X376" i="23" s="1"/>
  <c r="C376" i="23"/>
  <c r="U375" i="23"/>
  <c r="V375" i="23" s="1"/>
  <c r="W375" i="23" s="1"/>
  <c r="X375" i="23" s="1"/>
  <c r="C375" i="23"/>
  <c r="U374" i="23"/>
  <c r="V374" i="23" s="1"/>
  <c r="W374" i="23" s="1"/>
  <c r="X374" i="23" s="1"/>
  <c r="C374" i="23"/>
  <c r="U373" i="23"/>
  <c r="V373" i="23" s="1"/>
  <c r="W373" i="23" s="1"/>
  <c r="X373" i="23" s="1"/>
  <c r="C373" i="23"/>
  <c r="U372" i="23"/>
  <c r="V372" i="23" s="1"/>
  <c r="W372" i="23" s="1"/>
  <c r="X372" i="23" s="1"/>
  <c r="C372" i="23"/>
  <c r="U371" i="23"/>
  <c r="V371" i="23" s="1"/>
  <c r="W371" i="23" s="1"/>
  <c r="X371" i="23" s="1"/>
  <c r="C371" i="23"/>
  <c r="U370" i="23"/>
  <c r="V370" i="23" s="1"/>
  <c r="W370" i="23" s="1"/>
  <c r="X370" i="23" s="1"/>
  <c r="C370" i="23"/>
  <c r="U369" i="23"/>
  <c r="V369" i="23" s="1"/>
  <c r="W369" i="23" s="1"/>
  <c r="X369" i="23" s="1"/>
  <c r="C369" i="23"/>
  <c r="U368" i="23"/>
  <c r="V368" i="23" s="1"/>
  <c r="W368" i="23" s="1"/>
  <c r="X368" i="23" s="1"/>
  <c r="C368" i="23"/>
  <c r="U367" i="23"/>
  <c r="V367" i="23" s="1"/>
  <c r="W367" i="23" s="1"/>
  <c r="X367" i="23" s="1"/>
  <c r="C367" i="23"/>
  <c r="U366" i="23"/>
  <c r="V366" i="23" s="1"/>
  <c r="W366" i="23" s="1"/>
  <c r="X366" i="23" s="1"/>
  <c r="C366" i="23"/>
  <c r="U365" i="23"/>
  <c r="V365" i="23" s="1"/>
  <c r="W365" i="23" s="1"/>
  <c r="X365" i="23" s="1"/>
  <c r="C365" i="23"/>
  <c r="U364" i="23"/>
  <c r="V364" i="23" s="1"/>
  <c r="W364" i="23" s="1"/>
  <c r="X364" i="23" s="1"/>
  <c r="C364" i="23"/>
  <c r="U363" i="23"/>
  <c r="V363" i="23" s="1"/>
  <c r="W363" i="23" s="1"/>
  <c r="X363" i="23" s="1"/>
  <c r="C363" i="23"/>
  <c r="U362" i="23"/>
  <c r="V362" i="23" s="1"/>
  <c r="W362" i="23" s="1"/>
  <c r="X362" i="23" s="1"/>
  <c r="C362" i="23"/>
  <c r="U361" i="23"/>
  <c r="V361" i="23" s="1"/>
  <c r="W361" i="23" s="1"/>
  <c r="X361" i="23" s="1"/>
  <c r="C361" i="23"/>
  <c r="U360" i="23"/>
  <c r="V360" i="23" s="1"/>
  <c r="W360" i="23" s="1"/>
  <c r="X360" i="23" s="1"/>
  <c r="C360" i="23"/>
  <c r="U359" i="23"/>
  <c r="V359" i="23" s="1"/>
  <c r="W359" i="23" s="1"/>
  <c r="X359" i="23" s="1"/>
  <c r="C359" i="23"/>
  <c r="U358" i="23"/>
  <c r="V358" i="23" s="1"/>
  <c r="W358" i="23" s="1"/>
  <c r="X358" i="23" s="1"/>
  <c r="C358" i="23"/>
  <c r="U357" i="23"/>
  <c r="V357" i="23" s="1"/>
  <c r="W357" i="23" s="1"/>
  <c r="X357" i="23" s="1"/>
  <c r="P357" i="23"/>
  <c r="O357" i="23"/>
  <c r="N357" i="23"/>
  <c r="M357" i="23"/>
  <c r="C357" i="23"/>
  <c r="U356" i="23"/>
  <c r="V356" i="23" s="1"/>
  <c r="W356" i="23" s="1"/>
  <c r="X356" i="23" s="1"/>
  <c r="C356" i="23"/>
  <c r="U355" i="23"/>
  <c r="V355" i="23" s="1"/>
  <c r="W355" i="23" s="1"/>
  <c r="X355" i="23" s="1"/>
  <c r="C355" i="23"/>
  <c r="U354" i="23"/>
  <c r="V354" i="23" s="1"/>
  <c r="W354" i="23" s="1"/>
  <c r="X354" i="23" s="1"/>
  <c r="C354" i="23"/>
  <c r="U353" i="23"/>
  <c r="V353" i="23" s="1"/>
  <c r="W353" i="23" s="1"/>
  <c r="X353" i="23" s="1"/>
  <c r="C353" i="23"/>
  <c r="U352" i="23"/>
  <c r="V352" i="23" s="1"/>
  <c r="W352" i="23" s="1"/>
  <c r="X352" i="23" s="1"/>
  <c r="C352" i="23"/>
  <c r="U351" i="23"/>
  <c r="V351" i="23" s="1"/>
  <c r="W351" i="23" s="1"/>
  <c r="X351" i="23" s="1"/>
  <c r="C351" i="23"/>
  <c r="U350" i="23"/>
  <c r="V350" i="23" s="1"/>
  <c r="W350" i="23" s="1"/>
  <c r="X350" i="23" s="1"/>
  <c r="C350" i="23"/>
  <c r="U349" i="23"/>
  <c r="V349" i="23" s="1"/>
  <c r="W349" i="23" s="1"/>
  <c r="X349" i="23" s="1"/>
  <c r="C349" i="23"/>
  <c r="U348" i="23"/>
  <c r="V348" i="23" s="1"/>
  <c r="W348" i="23" s="1"/>
  <c r="X348" i="23" s="1"/>
  <c r="C348" i="23"/>
  <c r="U347" i="23"/>
  <c r="V347" i="23" s="1"/>
  <c r="W347" i="23" s="1"/>
  <c r="X347" i="23" s="1"/>
  <c r="C347" i="23"/>
  <c r="U346" i="23"/>
  <c r="V346" i="23" s="1"/>
  <c r="W346" i="23" s="1"/>
  <c r="X346" i="23" s="1"/>
  <c r="C346" i="23"/>
  <c r="U345" i="23"/>
  <c r="V345" i="23" s="1"/>
  <c r="W345" i="23" s="1"/>
  <c r="X345" i="23" s="1"/>
  <c r="C345" i="23"/>
  <c r="U344" i="23"/>
  <c r="V344" i="23" s="1"/>
  <c r="W344" i="23" s="1"/>
  <c r="X344" i="23" s="1"/>
  <c r="C344" i="23"/>
  <c r="U343" i="23"/>
  <c r="V343" i="23" s="1"/>
  <c r="W343" i="23" s="1"/>
  <c r="X343" i="23" s="1"/>
  <c r="C343" i="23"/>
  <c r="U342" i="23"/>
  <c r="V342" i="23" s="1"/>
  <c r="W342" i="23" s="1"/>
  <c r="X342" i="23" s="1"/>
  <c r="C342" i="23"/>
  <c r="U341" i="23"/>
  <c r="V341" i="23" s="1"/>
  <c r="W341" i="23" s="1"/>
  <c r="X341" i="23" s="1"/>
  <c r="C341" i="23"/>
  <c r="U340" i="23"/>
  <c r="V340" i="23" s="1"/>
  <c r="W340" i="23" s="1"/>
  <c r="X340" i="23" s="1"/>
  <c r="C340" i="23"/>
  <c r="U339" i="23"/>
  <c r="V339" i="23" s="1"/>
  <c r="W339" i="23" s="1"/>
  <c r="X339" i="23" s="1"/>
  <c r="C339" i="23"/>
  <c r="U338" i="23"/>
  <c r="V338" i="23" s="1"/>
  <c r="W338" i="23" s="1"/>
  <c r="X338" i="23" s="1"/>
  <c r="C338" i="23"/>
  <c r="U337" i="23"/>
  <c r="V337" i="23" s="1"/>
  <c r="W337" i="23" s="1"/>
  <c r="X337" i="23" s="1"/>
  <c r="C337" i="23"/>
  <c r="U336" i="23"/>
  <c r="V336" i="23" s="1"/>
  <c r="W336" i="23" s="1"/>
  <c r="X336" i="23" s="1"/>
  <c r="C336" i="23"/>
  <c r="U335" i="23"/>
  <c r="V335" i="23" s="1"/>
  <c r="W335" i="23" s="1"/>
  <c r="X335" i="23" s="1"/>
  <c r="C335" i="23"/>
  <c r="U334" i="23"/>
  <c r="V334" i="23" s="1"/>
  <c r="W334" i="23" s="1"/>
  <c r="X334" i="23" s="1"/>
  <c r="C334" i="23"/>
  <c r="U333" i="23"/>
  <c r="V333" i="23" s="1"/>
  <c r="W333" i="23" s="1"/>
  <c r="X333" i="23" s="1"/>
  <c r="C333" i="23"/>
  <c r="U332" i="23"/>
  <c r="V332" i="23" s="1"/>
  <c r="W332" i="23" s="1"/>
  <c r="X332" i="23" s="1"/>
  <c r="C332" i="23"/>
  <c r="U331" i="23"/>
  <c r="V331" i="23" s="1"/>
  <c r="W331" i="23" s="1"/>
  <c r="X331" i="23" s="1"/>
  <c r="C331" i="23"/>
  <c r="U330" i="23"/>
  <c r="V330" i="23" s="1"/>
  <c r="W330" i="23" s="1"/>
  <c r="X330" i="23" s="1"/>
  <c r="C330" i="23"/>
  <c r="U329" i="23"/>
  <c r="V329" i="23" s="1"/>
  <c r="W329" i="23" s="1"/>
  <c r="X329" i="23" s="1"/>
  <c r="C329" i="23"/>
  <c r="U328" i="23"/>
  <c r="V328" i="23" s="1"/>
  <c r="W328" i="23" s="1"/>
  <c r="X328" i="23" s="1"/>
  <c r="C328" i="23"/>
  <c r="U327" i="23"/>
  <c r="V327" i="23" s="1"/>
  <c r="W327" i="23" s="1"/>
  <c r="X327" i="23" s="1"/>
  <c r="C327" i="23"/>
  <c r="U326" i="23"/>
  <c r="V326" i="23" s="1"/>
  <c r="W326" i="23" s="1"/>
  <c r="X326" i="23" s="1"/>
  <c r="C326" i="23"/>
  <c r="U325" i="23"/>
  <c r="V325" i="23" s="1"/>
  <c r="W325" i="23" s="1"/>
  <c r="X325" i="23" s="1"/>
  <c r="C325" i="23"/>
  <c r="U324" i="23"/>
  <c r="V324" i="23" s="1"/>
  <c r="W324" i="23" s="1"/>
  <c r="X324" i="23" s="1"/>
  <c r="C324" i="23"/>
  <c r="U323" i="23"/>
  <c r="V323" i="23" s="1"/>
  <c r="W323" i="23" s="1"/>
  <c r="X323" i="23" s="1"/>
  <c r="C323" i="23"/>
  <c r="U322" i="23"/>
  <c r="V322" i="23" s="1"/>
  <c r="W322" i="23" s="1"/>
  <c r="X322" i="23" s="1"/>
  <c r="C322" i="23"/>
  <c r="U321" i="23"/>
  <c r="V321" i="23" s="1"/>
  <c r="W321" i="23" s="1"/>
  <c r="X321" i="23" s="1"/>
  <c r="C321" i="23"/>
  <c r="X320" i="23"/>
  <c r="U320" i="23"/>
  <c r="V320" i="23" s="1"/>
  <c r="W320" i="23" s="1"/>
  <c r="C320" i="23"/>
  <c r="U319" i="23"/>
  <c r="V319" i="23" s="1"/>
  <c r="W319" i="23" s="1"/>
  <c r="X319" i="23" s="1"/>
  <c r="C319" i="23"/>
  <c r="U318" i="23"/>
  <c r="V318" i="23" s="1"/>
  <c r="W318" i="23" s="1"/>
  <c r="X318" i="23" s="1"/>
  <c r="C318" i="23"/>
  <c r="U317" i="23"/>
  <c r="V317" i="23" s="1"/>
  <c r="W317" i="23" s="1"/>
  <c r="X317" i="23" s="1"/>
  <c r="C317" i="23"/>
  <c r="U316" i="23"/>
  <c r="V316" i="23" s="1"/>
  <c r="W316" i="23" s="1"/>
  <c r="X316" i="23" s="1"/>
  <c r="C316" i="23"/>
  <c r="U315" i="23"/>
  <c r="V315" i="23" s="1"/>
  <c r="W315" i="23" s="1"/>
  <c r="X315" i="23" s="1"/>
  <c r="C315" i="23"/>
  <c r="U314" i="23"/>
  <c r="V314" i="23" s="1"/>
  <c r="W314" i="23" s="1"/>
  <c r="X314" i="23" s="1"/>
  <c r="C314" i="23"/>
  <c r="V313" i="23"/>
  <c r="W313" i="23" s="1"/>
  <c r="X313" i="23" s="1"/>
  <c r="U313" i="23"/>
  <c r="C313" i="23"/>
  <c r="U312" i="23"/>
  <c r="V312" i="23" s="1"/>
  <c r="W312" i="23" s="1"/>
  <c r="X312" i="23" s="1"/>
  <c r="C312" i="23"/>
  <c r="U311" i="23"/>
  <c r="V311" i="23" s="1"/>
  <c r="W311" i="23" s="1"/>
  <c r="X311" i="23" s="1"/>
  <c r="C311" i="23"/>
  <c r="U310" i="23"/>
  <c r="V310" i="23" s="1"/>
  <c r="W310" i="23" s="1"/>
  <c r="X310" i="23" s="1"/>
  <c r="C310" i="23"/>
  <c r="U309" i="23"/>
  <c r="V309" i="23" s="1"/>
  <c r="W309" i="23" s="1"/>
  <c r="X309" i="23" s="1"/>
  <c r="C309" i="23"/>
  <c r="U308" i="23"/>
  <c r="V308" i="23" s="1"/>
  <c r="W308" i="23" s="1"/>
  <c r="X308" i="23" s="1"/>
  <c r="C308" i="23"/>
  <c r="U307" i="23"/>
  <c r="V307" i="23" s="1"/>
  <c r="W307" i="23" s="1"/>
  <c r="X307" i="23" s="1"/>
  <c r="C307" i="23"/>
  <c r="U306" i="23"/>
  <c r="V306" i="23" s="1"/>
  <c r="W306" i="23" s="1"/>
  <c r="X306" i="23" s="1"/>
  <c r="C306" i="23"/>
  <c r="U305" i="23"/>
  <c r="V305" i="23" s="1"/>
  <c r="W305" i="23" s="1"/>
  <c r="X305" i="23" s="1"/>
  <c r="C305" i="23"/>
  <c r="V304" i="23"/>
  <c r="W304" i="23" s="1"/>
  <c r="X304" i="23" s="1"/>
  <c r="U304" i="23"/>
  <c r="C304" i="23"/>
  <c r="U303" i="23"/>
  <c r="V303" i="23" s="1"/>
  <c r="W303" i="23" s="1"/>
  <c r="X303" i="23" s="1"/>
  <c r="C303" i="23"/>
  <c r="U302" i="23"/>
  <c r="V302" i="23" s="1"/>
  <c r="W302" i="23" s="1"/>
  <c r="X302" i="23" s="1"/>
  <c r="C302" i="23"/>
  <c r="U301" i="23"/>
  <c r="V301" i="23" s="1"/>
  <c r="W301" i="23" s="1"/>
  <c r="X301" i="23" s="1"/>
  <c r="C301" i="23"/>
  <c r="U300" i="23"/>
  <c r="V300" i="23" s="1"/>
  <c r="W300" i="23" s="1"/>
  <c r="X300" i="23" s="1"/>
  <c r="C300" i="23"/>
  <c r="U299" i="23"/>
  <c r="V299" i="23" s="1"/>
  <c r="W299" i="23" s="1"/>
  <c r="X299" i="23" s="1"/>
  <c r="C299" i="23"/>
  <c r="U298" i="23"/>
  <c r="V298" i="23" s="1"/>
  <c r="W298" i="23" s="1"/>
  <c r="X298" i="23" s="1"/>
  <c r="C298" i="23"/>
  <c r="U297" i="23"/>
  <c r="V297" i="23" s="1"/>
  <c r="W297" i="23" s="1"/>
  <c r="X297" i="23" s="1"/>
  <c r="C297" i="23"/>
  <c r="U296" i="23"/>
  <c r="V296" i="23" s="1"/>
  <c r="W296" i="23" s="1"/>
  <c r="X296" i="23" s="1"/>
  <c r="C296" i="23"/>
  <c r="U295" i="23"/>
  <c r="V295" i="23" s="1"/>
  <c r="W295" i="23" s="1"/>
  <c r="X295" i="23" s="1"/>
  <c r="C295" i="23"/>
  <c r="U294" i="23"/>
  <c r="V294" i="23" s="1"/>
  <c r="W294" i="23" s="1"/>
  <c r="X294" i="23" s="1"/>
  <c r="C294" i="23"/>
  <c r="U293" i="23"/>
  <c r="V293" i="23" s="1"/>
  <c r="W293" i="23" s="1"/>
  <c r="X293" i="23" s="1"/>
  <c r="C293" i="23"/>
  <c r="U292" i="23"/>
  <c r="V292" i="23" s="1"/>
  <c r="W292" i="23" s="1"/>
  <c r="X292" i="23" s="1"/>
  <c r="C292" i="23"/>
  <c r="U291" i="23"/>
  <c r="V291" i="23" s="1"/>
  <c r="W291" i="23" s="1"/>
  <c r="X291" i="23" s="1"/>
  <c r="C291" i="23"/>
  <c r="U290" i="23"/>
  <c r="V290" i="23" s="1"/>
  <c r="W290" i="23" s="1"/>
  <c r="X290" i="23" s="1"/>
  <c r="C290" i="23"/>
  <c r="U289" i="23"/>
  <c r="V289" i="23" s="1"/>
  <c r="W289" i="23" s="1"/>
  <c r="X289" i="23" s="1"/>
  <c r="C289" i="23"/>
  <c r="U288" i="23"/>
  <c r="V288" i="23" s="1"/>
  <c r="W288" i="23" s="1"/>
  <c r="X288" i="23" s="1"/>
  <c r="C288" i="23"/>
  <c r="U287" i="23"/>
  <c r="V287" i="23" s="1"/>
  <c r="W287" i="23" s="1"/>
  <c r="X287" i="23" s="1"/>
  <c r="C287" i="23"/>
  <c r="V286" i="23"/>
  <c r="W286" i="23" s="1"/>
  <c r="X286" i="23" s="1"/>
  <c r="U286" i="23"/>
  <c r="C286" i="23"/>
  <c r="U285" i="23"/>
  <c r="V285" i="23" s="1"/>
  <c r="W285" i="23" s="1"/>
  <c r="X285" i="23" s="1"/>
  <c r="C285" i="23"/>
  <c r="U284" i="23"/>
  <c r="V284" i="23" s="1"/>
  <c r="W284" i="23" s="1"/>
  <c r="X284" i="23" s="1"/>
  <c r="C284" i="23"/>
  <c r="U283" i="23"/>
  <c r="V283" i="23" s="1"/>
  <c r="W283" i="23" s="1"/>
  <c r="X283" i="23" s="1"/>
  <c r="C283" i="23"/>
  <c r="U282" i="23"/>
  <c r="V282" i="23" s="1"/>
  <c r="W282" i="23" s="1"/>
  <c r="X282" i="23" s="1"/>
  <c r="C282" i="23"/>
  <c r="U281" i="23"/>
  <c r="V281" i="23" s="1"/>
  <c r="W281" i="23" s="1"/>
  <c r="X281" i="23" s="1"/>
  <c r="C281" i="23"/>
  <c r="U280" i="23"/>
  <c r="V280" i="23" s="1"/>
  <c r="W280" i="23" s="1"/>
  <c r="X280" i="23" s="1"/>
  <c r="C280" i="23"/>
  <c r="U279" i="23"/>
  <c r="V279" i="23" s="1"/>
  <c r="W279" i="23" s="1"/>
  <c r="X279" i="23" s="1"/>
  <c r="C279" i="23"/>
  <c r="U278" i="23"/>
  <c r="V278" i="23" s="1"/>
  <c r="W278" i="23" s="1"/>
  <c r="X278" i="23" s="1"/>
  <c r="C278" i="23"/>
  <c r="U277" i="23"/>
  <c r="V277" i="23" s="1"/>
  <c r="W277" i="23" s="1"/>
  <c r="X277" i="23" s="1"/>
  <c r="C277" i="23"/>
  <c r="U276" i="23"/>
  <c r="V276" i="23" s="1"/>
  <c r="W276" i="23" s="1"/>
  <c r="X276" i="23" s="1"/>
  <c r="C276" i="23"/>
  <c r="U275" i="23"/>
  <c r="V275" i="23" s="1"/>
  <c r="W275" i="23" s="1"/>
  <c r="X275" i="23" s="1"/>
  <c r="C275" i="23"/>
  <c r="U274" i="23"/>
  <c r="V274" i="23" s="1"/>
  <c r="W274" i="23" s="1"/>
  <c r="X274" i="23" s="1"/>
  <c r="C274" i="23"/>
  <c r="U273" i="23"/>
  <c r="V273" i="23" s="1"/>
  <c r="W273" i="23" s="1"/>
  <c r="X273" i="23" s="1"/>
  <c r="C273" i="23"/>
  <c r="U272" i="23"/>
  <c r="V272" i="23" s="1"/>
  <c r="W272" i="23" s="1"/>
  <c r="X272" i="23" s="1"/>
  <c r="C272" i="23"/>
  <c r="U271" i="23"/>
  <c r="V271" i="23" s="1"/>
  <c r="W271" i="23" s="1"/>
  <c r="X271" i="23" s="1"/>
  <c r="C271" i="23"/>
  <c r="U270" i="23"/>
  <c r="V270" i="23" s="1"/>
  <c r="W270" i="23" s="1"/>
  <c r="X270" i="23" s="1"/>
  <c r="C270" i="23"/>
  <c r="U269" i="23"/>
  <c r="V269" i="23" s="1"/>
  <c r="W269" i="23" s="1"/>
  <c r="X269" i="23" s="1"/>
  <c r="C269" i="23"/>
  <c r="U268" i="23"/>
  <c r="V268" i="23" s="1"/>
  <c r="W268" i="23" s="1"/>
  <c r="X268" i="23" s="1"/>
  <c r="C268" i="23"/>
  <c r="U267" i="23"/>
  <c r="V267" i="23" s="1"/>
  <c r="W267" i="23" s="1"/>
  <c r="X267" i="23" s="1"/>
  <c r="C267" i="23"/>
  <c r="U266" i="23"/>
  <c r="V266" i="23" s="1"/>
  <c r="W266" i="23" s="1"/>
  <c r="X266" i="23" s="1"/>
  <c r="C266" i="23"/>
  <c r="U265" i="23"/>
  <c r="V265" i="23" s="1"/>
  <c r="W265" i="23" s="1"/>
  <c r="X265" i="23" s="1"/>
  <c r="C265" i="23"/>
  <c r="U264" i="23"/>
  <c r="V264" i="23" s="1"/>
  <c r="W264" i="23" s="1"/>
  <c r="X264" i="23" s="1"/>
  <c r="C264" i="23"/>
  <c r="U263" i="23"/>
  <c r="V263" i="23" s="1"/>
  <c r="W263" i="23" s="1"/>
  <c r="X263" i="23" s="1"/>
  <c r="C263" i="23"/>
  <c r="U262" i="23"/>
  <c r="V262" i="23" s="1"/>
  <c r="W262" i="23" s="1"/>
  <c r="X262" i="23" s="1"/>
  <c r="C262" i="23"/>
  <c r="U261" i="23"/>
  <c r="V261" i="23" s="1"/>
  <c r="W261" i="23" s="1"/>
  <c r="X261" i="23" s="1"/>
  <c r="C261" i="23"/>
  <c r="U260" i="23"/>
  <c r="V260" i="23" s="1"/>
  <c r="W260" i="23" s="1"/>
  <c r="X260" i="23" s="1"/>
  <c r="C260" i="23"/>
  <c r="U259" i="23"/>
  <c r="V259" i="23" s="1"/>
  <c r="W259" i="23" s="1"/>
  <c r="X259" i="23" s="1"/>
  <c r="C259" i="23"/>
  <c r="U258" i="23"/>
  <c r="V258" i="23" s="1"/>
  <c r="W258" i="23" s="1"/>
  <c r="X258" i="23" s="1"/>
  <c r="C258" i="23"/>
  <c r="U257" i="23"/>
  <c r="V257" i="23" s="1"/>
  <c r="W257" i="23" s="1"/>
  <c r="X257" i="23" s="1"/>
  <c r="C257" i="23"/>
  <c r="U256" i="23"/>
  <c r="V256" i="23" s="1"/>
  <c r="W256" i="23" s="1"/>
  <c r="X256" i="23" s="1"/>
  <c r="C256" i="23"/>
  <c r="U255" i="23"/>
  <c r="V255" i="23" s="1"/>
  <c r="W255" i="23" s="1"/>
  <c r="X255" i="23" s="1"/>
  <c r="C255" i="23"/>
  <c r="U254" i="23"/>
  <c r="V254" i="23" s="1"/>
  <c r="W254" i="23" s="1"/>
  <c r="X254" i="23" s="1"/>
  <c r="C254" i="23"/>
  <c r="U253" i="23"/>
  <c r="V253" i="23" s="1"/>
  <c r="W253" i="23" s="1"/>
  <c r="X253" i="23" s="1"/>
  <c r="C253" i="23"/>
  <c r="U252" i="23"/>
  <c r="V252" i="23" s="1"/>
  <c r="W252" i="23" s="1"/>
  <c r="X252" i="23" s="1"/>
  <c r="C252" i="23"/>
  <c r="U251" i="23"/>
  <c r="V251" i="23" s="1"/>
  <c r="W251" i="23" s="1"/>
  <c r="X251" i="23" s="1"/>
  <c r="C251" i="23"/>
  <c r="U250" i="23"/>
  <c r="V250" i="23" s="1"/>
  <c r="W250" i="23" s="1"/>
  <c r="X250" i="23" s="1"/>
  <c r="C250" i="23"/>
  <c r="U249" i="23"/>
  <c r="V249" i="23" s="1"/>
  <c r="W249" i="23" s="1"/>
  <c r="X249" i="23" s="1"/>
  <c r="C249" i="23"/>
  <c r="U248" i="23"/>
  <c r="V248" i="23" s="1"/>
  <c r="W248" i="23" s="1"/>
  <c r="X248" i="23" s="1"/>
  <c r="C248" i="23"/>
  <c r="U247" i="23"/>
  <c r="V247" i="23" s="1"/>
  <c r="W247" i="23" s="1"/>
  <c r="X247" i="23" s="1"/>
  <c r="C247" i="23"/>
  <c r="U246" i="23"/>
  <c r="V246" i="23" s="1"/>
  <c r="W246" i="23" s="1"/>
  <c r="X246" i="23" s="1"/>
  <c r="C246" i="23"/>
  <c r="U245" i="23"/>
  <c r="V245" i="23" s="1"/>
  <c r="W245" i="23" s="1"/>
  <c r="X245" i="23" s="1"/>
  <c r="C245" i="23"/>
  <c r="U244" i="23"/>
  <c r="V244" i="23" s="1"/>
  <c r="W244" i="23" s="1"/>
  <c r="X244" i="23" s="1"/>
  <c r="C244" i="23"/>
  <c r="U243" i="23"/>
  <c r="V243" i="23" s="1"/>
  <c r="W243" i="23" s="1"/>
  <c r="X243" i="23" s="1"/>
  <c r="C243" i="23"/>
  <c r="U242" i="23"/>
  <c r="V242" i="23" s="1"/>
  <c r="W242" i="23" s="1"/>
  <c r="X242" i="23" s="1"/>
  <c r="C242" i="23"/>
  <c r="U241" i="23"/>
  <c r="V241" i="23" s="1"/>
  <c r="W241" i="23" s="1"/>
  <c r="X241" i="23" s="1"/>
  <c r="C241" i="23"/>
  <c r="V240" i="23"/>
  <c r="W240" i="23" s="1"/>
  <c r="X240" i="23" s="1"/>
  <c r="U240" i="23"/>
  <c r="C240" i="23"/>
  <c r="U239" i="23"/>
  <c r="V239" i="23" s="1"/>
  <c r="W239" i="23" s="1"/>
  <c r="X239" i="23" s="1"/>
  <c r="C239" i="23"/>
  <c r="U238" i="23"/>
  <c r="V238" i="23" s="1"/>
  <c r="W238" i="23" s="1"/>
  <c r="X238" i="23" s="1"/>
  <c r="C238" i="23"/>
  <c r="U237" i="23"/>
  <c r="V237" i="23" s="1"/>
  <c r="W237" i="23" s="1"/>
  <c r="X237" i="23" s="1"/>
  <c r="C237" i="23"/>
  <c r="U236" i="23"/>
  <c r="V236" i="23" s="1"/>
  <c r="W236" i="23" s="1"/>
  <c r="X236" i="23" s="1"/>
  <c r="C236" i="23"/>
  <c r="U235" i="23"/>
  <c r="V235" i="23" s="1"/>
  <c r="W235" i="23" s="1"/>
  <c r="X235" i="23" s="1"/>
  <c r="C235" i="23"/>
  <c r="U234" i="23"/>
  <c r="V234" i="23" s="1"/>
  <c r="W234" i="23" s="1"/>
  <c r="X234" i="23" s="1"/>
  <c r="C234" i="23"/>
  <c r="U233" i="23"/>
  <c r="V233" i="23" s="1"/>
  <c r="W233" i="23" s="1"/>
  <c r="X233" i="23" s="1"/>
  <c r="C233" i="23"/>
  <c r="U232" i="23"/>
  <c r="V232" i="23" s="1"/>
  <c r="W232" i="23" s="1"/>
  <c r="X232" i="23" s="1"/>
  <c r="C232" i="23"/>
  <c r="U231" i="23"/>
  <c r="V231" i="23" s="1"/>
  <c r="W231" i="23" s="1"/>
  <c r="X231" i="23" s="1"/>
  <c r="C231" i="23"/>
  <c r="U230" i="23"/>
  <c r="V230" i="23" s="1"/>
  <c r="W230" i="23" s="1"/>
  <c r="X230" i="23" s="1"/>
  <c r="C230" i="23"/>
  <c r="U229" i="23"/>
  <c r="V229" i="23" s="1"/>
  <c r="W229" i="23" s="1"/>
  <c r="X229" i="23" s="1"/>
  <c r="C229" i="23"/>
  <c r="V228" i="23"/>
  <c r="W228" i="23" s="1"/>
  <c r="X228" i="23" s="1"/>
  <c r="U228" i="23"/>
  <c r="C228" i="23"/>
  <c r="U227" i="23"/>
  <c r="V227" i="23" s="1"/>
  <c r="W227" i="23" s="1"/>
  <c r="X227" i="23" s="1"/>
  <c r="C227" i="23"/>
  <c r="V226" i="23"/>
  <c r="W226" i="23" s="1"/>
  <c r="X226" i="23" s="1"/>
  <c r="U226" i="23"/>
  <c r="C226" i="23"/>
  <c r="U225" i="23"/>
  <c r="V225" i="23" s="1"/>
  <c r="W225" i="23" s="1"/>
  <c r="X225" i="23" s="1"/>
  <c r="C225" i="23"/>
  <c r="U224" i="23"/>
  <c r="V224" i="23" s="1"/>
  <c r="W224" i="23" s="1"/>
  <c r="X224" i="23" s="1"/>
  <c r="C224" i="23"/>
  <c r="U223" i="23"/>
  <c r="V223" i="23" s="1"/>
  <c r="W223" i="23" s="1"/>
  <c r="X223" i="23" s="1"/>
  <c r="C223" i="23"/>
  <c r="U222" i="23"/>
  <c r="V222" i="23" s="1"/>
  <c r="W222" i="23" s="1"/>
  <c r="X222" i="23" s="1"/>
  <c r="C222" i="23"/>
  <c r="U221" i="23"/>
  <c r="V221" i="23" s="1"/>
  <c r="W221" i="23" s="1"/>
  <c r="X221" i="23" s="1"/>
  <c r="C221" i="23"/>
  <c r="U220" i="23"/>
  <c r="V220" i="23" s="1"/>
  <c r="W220" i="23" s="1"/>
  <c r="X220" i="23" s="1"/>
  <c r="C220" i="23"/>
  <c r="U219" i="23"/>
  <c r="V219" i="23" s="1"/>
  <c r="W219" i="23" s="1"/>
  <c r="X219" i="23" s="1"/>
  <c r="C219" i="23"/>
  <c r="U218" i="23"/>
  <c r="V218" i="23" s="1"/>
  <c r="W218" i="23" s="1"/>
  <c r="X218" i="23" s="1"/>
  <c r="C218" i="23"/>
  <c r="U217" i="23"/>
  <c r="V217" i="23" s="1"/>
  <c r="W217" i="23" s="1"/>
  <c r="X217" i="23" s="1"/>
  <c r="C217" i="23"/>
  <c r="U216" i="23"/>
  <c r="V216" i="23" s="1"/>
  <c r="W216" i="23" s="1"/>
  <c r="X216" i="23" s="1"/>
  <c r="C216" i="23"/>
  <c r="U215" i="23"/>
  <c r="V215" i="23" s="1"/>
  <c r="W215" i="23" s="1"/>
  <c r="X215" i="23" s="1"/>
  <c r="C215" i="23"/>
  <c r="U214" i="23"/>
  <c r="V214" i="23" s="1"/>
  <c r="W214" i="23" s="1"/>
  <c r="X214" i="23" s="1"/>
  <c r="C214" i="23"/>
  <c r="U213" i="23"/>
  <c r="V213" i="23" s="1"/>
  <c r="W213" i="23" s="1"/>
  <c r="X213" i="23" s="1"/>
  <c r="C213" i="23"/>
  <c r="U212" i="23"/>
  <c r="V212" i="23" s="1"/>
  <c r="W212" i="23" s="1"/>
  <c r="X212" i="23" s="1"/>
  <c r="C212" i="23"/>
  <c r="U211" i="23"/>
  <c r="V211" i="23" s="1"/>
  <c r="W211" i="23" s="1"/>
  <c r="X211" i="23" s="1"/>
  <c r="C211" i="23"/>
  <c r="U210" i="23"/>
  <c r="V210" i="23" s="1"/>
  <c r="W210" i="23" s="1"/>
  <c r="X210" i="23" s="1"/>
  <c r="C210" i="23"/>
  <c r="U209" i="23"/>
  <c r="V209" i="23" s="1"/>
  <c r="W209" i="23" s="1"/>
  <c r="X209" i="23" s="1"/>
  <c r="C209" i="23"/>
  <c r="U208" i="23"/>
  <c r="V208" i="23" s="1"/>
  <c r="W208" i="23" s="1"/>
  <c r="X208" i="23" s="1"/>
  <c r="C208" i="23"/>
  <c r="A208" i="23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U207" i="23"/>
  <c r="V207" i="23" s="1"/>
  <c r="W207" i="23" s="1"/>
  <c r="X207" i="23" s="1"/>
  <c r="C207" i="23"/>
  <c r="C8" i="36" l="1"/>
  <c r="B9" i="36" s="1"/>
  <c r="H1" i="23"/>
  <c r="H2" i="23" s="1"/>
  <c r="G1" i="23"/>
  <c r="G2" i="23" s="1"/>
  <c r="C9" i="36" l="1"/>
  <c r="B10" i="36" s="1"/>
  <c r="C10" i="36" l="1"/>
  <c r="B11" i="36" s="1"/>
  <c r="C11" i="36" l="1"/>
  <c r="B12" i="36" s="1"/>
  <c r="C12" i="36" l="1"/>
  <c r="B13" i="36" s="1"/>
  <c r="C13" i="36" l="1"/>
  <c r="U206" i="23" l="1"/>
  <c r="V206" i="23" s="1"/>
  <c r="W206" i="23" s="1"/>
  <c r="X206" i="23" s="1"/>
  <c r="U205" i="23"/>
  <c r="V205" i="23" s="1"/>
  <c r="W205" i="23" s="1"/>
  <c r="X205" i="23" s="1"/>
  <c r="U204" i="23"/>
  <c r="V204" i="23" s="1"/>
  <c r="W204" i="23" s="1"/>
  <c r="X204" i="23" s="1"/>
  <c r="U203" i="23"/>
  <c r="V203" i="23" s="1"/>
  <c r="W203" i="23" s="1"/>
  <c r="X203" i="23" s="1"/>
  <c r="U202" i="23"/>
  <c r="V202" i="23" s="1"/>
  <c r="W202" i="23" s="1"/>
  <c r="X202" i="23" s="1"/>
  <c r="U201" i="23"/>
  <c r="V201" i="23" s="1"/>
  <c r="W201" i="23" s="1"/>
  <c r="X201" i="23" s="1"/>
  <c r="U200" i="23"/>
  <c r="V200" i="23" s="1"/>
  <c r="W200" i="23" s="1"/>
  <c r="X200" i="23" s="1"/>
  <c r="U199" i="23"/>
  <c r="V199" i="23" s="1"/>
  <c r="W199" i="23" s="1"/>
  <c r="X199" i="23" s="1"/>
  <c r="U198" i="23"/>
  <c r="V198" i="23" s="1"/>
  <c r="W198" i="23" s="1"/>
  <c r="X198" i="23" s="1"/>
  <c r="U197" i="23"/>
  <c r="V197" i="23" s="1"/>
  <c r="W197" i="23" s="1"/>
  <c r="X197" i="23" s="1"/>
  <c r="U196" i="23"/>
  <c r="V196" i="23" s="1"/>
  <c r="W196" i="23" s="1"/>
  <c r="X196" i="23" s="1"/>
  <c r="U195" i="23"/>
  <c r="V195" i="23" s="1"/>
  <c r="W195" i="23" s="1"/>
  <c r="X195" i="23" s="1"/>
  <c r="U194" i="23"/>
  <c r="V194" i="23" s="1"/>
  <c r="W194" i="23" s="1"/>
  <c r="X194" i="23" s="1"/>
  <c r="U193" i="23"/>
  <c r="V193" i="23" s="1"/>
  <c r="W193" i="23" s="1"/>
  <c r="X193" i="23" s="1"/>
  <c r="U192" i="23"/>
  <c r="V192" i="23" s="1"/>
  <c r="W192" i="23" s="1"/>
  <c r="X192" i="23" s="1"/>
  <c r="U191" i="23"/>
  <c r="V191" i="23" s="1"/>
  <c r="W191" i="23" s="1"/>
  <c r="X191" i="23" s="1"/>
  <c r="U190" i="23"/>
  <c r="V190" i="23" s="1"/>
  <c r="W190" i="23" s="1"/>
  <c r="X190" i="23" s="1"/>
  <c r="U189" i="23"/>
  <c r="V189" i="23" s="1"/>
  <c r="W189" i="23" s="1"/>
  <c r="X189" i="23" s="1"/>
  <c r="U188" i="23"/>
  <c r="V188" i="23" s="1"/>
  <c r="W188" i="23" s="1"/>
  <c r="X188" i="23" s="1"/>
  <c r="U187" i="23"/>
  <c r="V187" i="23" s="1"/>
  <c r="W187" i="23" s="1"/>
  <c r="X187" i="23" s="1"/>
  <c r="U186" i="23"/>
  <c r="V186" i="23" s="1"/>
  <c r="W186" i="23" s="1"/>
  <c r="X186" i="23" s="1"/>
  <c r="U185" i="23"/>
  <c r="V185" i="23" s="1"/>
  <c r="W185" i="23" s="1"/>
  <c r="X185" i="23" s="1"/>
  <c r="U184" i="23"/>
  <c r="V184" i="23" s="1"/>
  <c r="W184" i="23" s="1"/>
  <c r="X184" i="23" s="1"/>
  <c r="U183" i="23"/>
  <c r="V183" i="23" s="1"/>
  <c r="W183" i="23" s="1"/>
  <c r="X183" i="23" s="1"/>
  <c r="U182" i="23"/>
  <c r="V182" i="23" s="1"/>
  <c r="W182" i="23" s="1"/>
  <c r="X182" i="23" s="1"/>
  <c r="U181" i="23"/>
  <c r="V181" i="23" s="1"/>
  <c r="W181" i="23" s="1"/>
  <c r="X181" i="23" s="1"/>
  <c r="U180" i="23"/>
  <c r="V180" i="23" s="1"/>
  <c r="W180" i="23" s="1"/>
  <c r="X180" i="23" s="1"/>
  <c r="U179" i="23"/>
  <c r="V179" i="23" s="1"/>
  <c r="W179" i="23" s="1"/>
  <c r="X179" i="23" s="1"/>
  <c r="U178" i="23"/>
  <c r="V178" i="23" s="1"/>
  <c r="W178" i="23" s="1"/>
  <c r="X178" i="23" s="1"/>
  <c r="U177" i="23"/>
  <c r="V177" i="23" s="1"/>
  <c r="W177" i="23" s="1"/>
  <c r="X177" i="23" s="1"/>
  <c r="U176" i="23"/>
  <c r="V176" i="23" s="1"/>
  <c r="W176" i="23" s="1"/>
  <c r="X176" i="23" s="1"/>
  <c r="U175" i="23"/>
  <c r="V175" i="23" s="1"/>
  <c r="W175" i="23" s="1"/>
  <c r="X175" i="23" s="1"/>
  <c r="U174" i="23"/>
  <c r="V174" i="23" s="1"/>
  <c r="W174" i="23" s="1"/>
  <c r="X174" i="23" s="1"/>
  <c r="U173" i="23"/>
  <c r="V173" i="23" s="1"/>
  <c r="W173" i="23" s="1"/>
  <c r="X173" i="23" s="1"/>
  <c r="U172" i="23"/>
  <c r="V172" i="23" s="1"/>
  <c r="W172" i="23" s="1"/>
  <c r="X172" i="23" s="1"/>
  <c r="U171" i="23"/>
  <c r="V171" i="23" s="1"/>
  <c r="W171" i="23" s="1"/>
  <c r="X171" i="23" s="1"/>
  <c r="U170" i="23"/>
  <c r="V170" i="23" s="1"/>
  <c r="W170" i="23" s="1"/>
  <c r="X170" i="23" s="1"/>
  <c r="U169" i="23"/>
  <c r="V169" i="23" s="1"/>
  <c r="W169" i="23" s="1"/>
  <c r="X169" i="23" s="1"/>
  <c r="U168" i="23"/>
  <c r="V168" i="23" s="1"/>
  <c r="W168" i="23" s="1"/>
  <c r="X168" i="23" s="1"/>
  <c r="U167" i="23"/>
  <c r="V167" i="23" s="1"/>
  <c r="W167" i="23" s="1"/>
  <c r="X167" i="23" s="1"/>
  <c r="U166" i="23"/>
  <c r="V166" i="23" s="1"/>
  <c r="W166" i="23" s="1"/>
  <c r="X166" i="23" s="1"/>
  <c r="U165" i="23"/>
  <c r="V165" i="23" s="1"/>
  <c r="W165" i="23" s="1"/>
  <c r="X165" i="23" s="1"/>
  <c r="U164" i="23"/>
  <c r="V164" i="23" s="1"/>
  <c r="W164" i="23" s="1"/>
  <c r="X164" i="23" s="1"/>
  <c r="U163" i="23"/>
  <c r="V163" i="23" s="1"/>
  <c r="W163" i="23" s="1"/>
  <c r="X163" i="23" s="1"/>
  <c r="U162" i="23"/>
  <c r="V162" i="23" s="1"/>
  <c r="W162" i="23" s="1"/>
  <c r="X162" i="23" s="1"/>
  <c r="U161" i="23"/>
  <c r="V161" i="23" s="1"/>
  <c r="W161" i="23" s="1"/>
  <c r="X161" i="23" s="1"/>
  <c r="U160" i="23"/>
  <c r="V160" i="23" s="1"/>
  <c r="W160" i="23" s="1"/>
  <c r="X160" i="23" s="1"/>
  <c r="U159" i="23"/>
  <c r="V159" i="23" s="1"/>
  <c r="W159" i="23" s="1"/>
  <c r="X159" i="23" s="1"/>
  <c r="U158" i="23"/>
  <c r="V158" i="23" s="1"/>
  <c r="W158" i="23" s="1"/>
  <c r="X158" i="23" s="1"/>
  <c r="U157" i="23"/>
  <c r="V157" i="23" s="1"/>
  <c r="W157" i="23" s="1"/>
  <c r="X157" i="23" s="1"/>
  <c r="P157" i="23"/>
  <c r="O157" i="23"/>
  <c r="N157" i="23"/>
  <c r="M157" i="23"/>
  <c r="U156" i="23"/>
  <c r="V156" i="23" s="1"/>
  <c r="W156" i="23" s="1"/>
  <c r="X156" i="23" s="1"/>
  <c r="U155" i="23"/>
  <c r="V155" i="23" s="1"/>
  <c r="W155" i="23" s="1"/>
  <c r="X155" i="23" s="1"/>
  <c r="U154" i="23"/>
  <c r="V154" i="23" s="1"/>
  <c r="W154" i="23" s="1"/>
  <c r="X154" i="23" s="1"/>
  <c r="U153" i="23"/>
  <c r="V153" i="23" s="1"/>
  <c r="W153" i="23" s="1"/>
  <c r="X153" i="23" s="1"/>
  <c r="U152" i="23"/>
  <c r="V152" i="23" s="1"/>
  <c r="W152" i="23" s="1"/>
  <c r="X152" i="23" s="1"/>
  <c r="V151" i="23"/>
  <c r="W151" i="23" s="1"/>
  <c r="X151" i="23" s="1"/>
  <c r="U151" i="23"/>
  <c r="U150" i="23"/>
  <c r="V150" i="23" s="1"/>
  <c r="W150" i="23" s="1"/>
  <c r="X150" i="23" s="1"/>
  <c r="U149" i="23"/>
  <c r="V149" i="23" s="1"/>
  <c r="W149" i="23" s="1"/>
  <c r="X149" i="23" s="1"/>
  <c r="U148" i="23"/>
  <c r="V148" i="23" s="1"/>
  <c r="W148" i="23" s="1"/>
  <c r="X148" i="23" s="1"/>
  <c r="U147" i="23"/>
  <c r="V147" i="23" s="1"/>
  <c r="W147" i="23" s="1"/>
  <c r="X147" i="23" s="1"/>
  <c r="U146" i="23"/>
  <c r="V146" i="23" s="1"/>
  <c r="W146" i="23" s="1"/>
  <c r="X146" i="23" s="1"/>
  <c r="U145" i="23"/>
  <c r="V145" i="23" s="1"/>
  <c r="W145" i="23" s="1"/>
  <c r="X145" i="23" s="1"/>
  <c r="U144" i="23"/>
  <c r="V144" i="23" s="1"/>
  <c r="W144" i="23" s="1"/>
  <c r="X144" i="23" s="1"/>
  <c r="U143" i="23"/>
  <c r="V143" i="23" s="1"/>
  <c r="W143" i="23" s="1"/>
  <c r="X143" i="23" s="1"/>
  <c r="U142" i="23"/>
  <c r="V142" i="23" s="1"/>
  <c r="W142" i="23" s="1"/>
  <c r="X142" i="23" s="1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164" i="23"/>
  <c r="C163" i="23"/>
  <c r="C162" i="23"/>
  <c r="C161" i="23"/>
  <c r="C160" i="23"/>
  <c r="C159" i="23"/>
  <c r="C158" i="23"/>
  <c r="C157" i="23"/>
  <c r="U141" i="23"/>
  <c r="U140" i="23"/>
  <c r="U139" i="23"/>
  <c r="U138" i="23"/>
  <c r="U137" i="23"/>
  <c r="U136" i="23"/>
  <c r="U135" i="23"/>
  <c r="U134" i="23"/>
  <c r="U133" i="23"/>
  <c r="U132" i="23"/>
  <c r="U131" i="23"/>
  <c r="U130" i="23"/>
  <c r="U129" i="23"/>
  <c r="U128" i="23"/>
  <c r="U127" i="23"/>
  <c r="U126" i="23"/>
  <c r="U125" i="23"/>
  <c r="U124" i="23"/>
  <c r="U123" i="23"/>
  <c r="U122" i="23"/>
  <c r="U121" i="23"/>
  <c r="U120" i="23"/>
  <c r="U119" i="23"/>
  <c r="U118" i="23"/>
  <c r="U117" i="23"/>
  <c r="U116" i="23"/>
  <c r="U115" i="23"/>
  <c r="U114" i="23"/>
  <c r="U113" i="23"/>
  <c r="U112" i="23"/>
  <c r="U111" i="23"/>
  <c r="U110" i="23"/>
  <c r="U109" i="23"/>
  <c r="U108" i="23"/>
  <c r="U107" i="23"/>
  <c r="U106" i="23"/>
  <c r="U105" i="23"/>
  <c r="U104" i="23"/>
  <c r="U103" i="23"/>
  <c r="U102" i="23"/>
  <c r="U101" i="23"/>
  <c r="U100" i="23"/>
  <c r="U99" i="23"/>
  <c r="U98" i="23"/>
  <c r="U97" i="23"/>
  <c r="U96" i="23"/>
  <c r="U95" i="23"/>
  <c r="U94" i="23"/>
  <c r="U93" i="23"/>
  <c r="U92" i="23"/>
  <c r="U91" i="23"/>
  <c r="U90" i="23"/>
  <c r="U89" i="23"/>
  <c r="U88" i="23"/>
  <c r="U87" i="23"/>
  <c r="U86" i="23"/>
  <c r="U85" i="23"/>
  <c r="U84" i="23"/>
  <c r="U83" i="23"/>
  <c r="U82" i="23"/>
  <c r="U81" i="23"/>
  <c r="U80" i="23"/>
  <c r="U79" i="23"/>
  <c r="U78" i="23"/>
  <c r="U77" i="23"/>
  <c r="U76" i="23"/>
  <c r="U75" i="23"/>
  <c r="U74" i="23"/>
  <c r="U73" i="23"/>
  <c r="U72" i="23"/>
  <c r="U71" i="23"/>
  <c r="U70" i="23"/>
  <c r="U69" i="23"/>
  <c r="U68" i="23"/>
  <c r="U67" i="23"/>
  <c r="U66" i="23"/>
  <c r="U65" i="23"/>
  <c r="U64" i="23"/>
  <c r="U63" i="23"/>
  <c r="U62" i="23"/>
  <c r="U61" i="23"/>
  <c r="U60" i="23"/>
  <c r="U59" i="23"/>
  <c r="U58" i="23"/>
  <c r="U57" i="23"/>
  <c r="U56" i="23"/>
  <c r="U55" i="23"/>
  <c r="U54" i="23"/>
  <c r="U53" i="23"/>
  <c r="U52" i="23"/>
  <c r="U51" i="23"/>
  <c r="U50" i="23"/>
  <c r="U49" i="23"/>
  <c r="U48" i="23"/>
  <c r="U47" i="23"/>
  <c r="U46" i="23"/>
  <c r="U45" i="23"/>
  <c r="U44" i="23"/>
  <c r="U43" i="23"/>
  <c r="U42" i="23"/>
  <c r="U41" i="23"/>
  <c r="U40" i="23"/>
  <c r="U39" i="23"/>
  <c r="U38" i="23"/>
  <c r="U37" i="23"/>
  <c r="U36" i="23"/>
  <c r="U35" i="23"/>
  <c r="U34" i="23"/>
  <c r="U33" i="23"/>
  <c r="U32" i="23"/>
  <c r="U31" i="23"/>
  <c r="U30" i="23"/>
  <c r="U29" i="23"/>
  <c r="U28" i="23"/>
  <c r="U27" i="23"/>
  <c r="U26" i="23"/>
  <c r="U25" i="23"/>
  <c r="U24" i="23"/>
  <c r="U23" i="23"/>
  <c r="U22" i="23"/>
  <c r="U21" i="23"/>
  <c r="U20" i="23"/>
  <c r="U19" i="23"/>
  <c r="U18" i="23"/>
  <c r="U17" i="23"/>
  <c r="U16" i="23"/>
  <c r="U15" i="23"/>
  <c r="U14" i="23"/>
  <c r="U13" i="23"/>
  <c r="U12" i="23"/>
  <c r="V12" i="23" s="1"/>
  <c r="W12" i="23" s="1"/>
  <c r="X12" i="23" s="1"/>
  <c r="U11" i="23"/>
  <c r="V11" i="23" s="1"/>
  <c r="W11" i="23" s="1"/>
  <c r="X11" i="23" s="1"/>
  <c r="U10" i="23"/>
  <c r="U9" i="23"/>
  <c r="V9" i="23" s="1"/>
  <c r="W9" i="23" s="1"/>
  <c r="X9" i="23" s="1"/>
  <c r="U8" i="23"/>
  <c r="V8" i="23" s="1"/>
  <c r="W8" i="23" s="1"/>
  <c r="X8" i="23" s="1"/>
  <c r="U7" i="23"/>
  <c r="V7" i="23" s="1"/>
  <c r="W7" i="23" s="1"/>
  <c r="X7" i="23" s="1"/>
  <c r="V10" i="23"/>
  <c r="W10" i="23" s="1"/>
  <c r="X10" i="23" s="1"/>
  <c r="K2" i="27" l="1"/>
  <c r="B6" i="27"/>
  <c r="J1" i="27"/>
  <c r="I1" i="27"/>
  <c r="H1" i="27"/>
  <c r="H2" i="27" s="1"/>
  <c r="K5" i="29"/>
  <c r="J5" i="29"/>
  <c r="I5" i="29"/>
  <c r="H5" i="29"/>
  <c r="G5" i="29"/>
  <c r="F5" i="29"/>
  <c r="E5" i="29"/>
  <c r="D5" i="29"/>
  <c r="C5" i="29"/>
  <c r="A5" i="29"/>
  <c r="B5" i="29"/>
  <c r="D6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137" i="23"/>
  <c r="M1" i="23"/>
  <c r="M2" i="23" s="1"/>
  <c r="C136" i="23"/>
  <c r="C135" i="23"/>
  <c r="C134" i="23"/>
  <c r="C133" i="23"/>
  <c r="C132" i="23"/>
  <c r="C131" i="23"/>
  <c r="C130" i="23"/>
  <c r="C129" i="23"/>
  <c r="C128" i="23"/>
  <c r="C127" i="23"/>
  <c r="C126" i="23"/>
  <c r="C125" i="23"/>
  <c r="C124" i="23"/>
  <c r="C123" i="23"/>
  <c r="C122" i="23"/>
  <c r="C121" i="23"/>
  <c r="C120" i="23"/>
  <c r="C119" i="23"/>
  <c r="C118" i="23"/>
  <c r="C117" i="23"/>
  <c r="C116" i="23"/>
  <c r="C115" i="23"/>
  <c r="C114" i="23"/>
  <c r="C113" i="23"/>
  <c r="C112" i="23"/>
  <c r="C111" i="23"/>
  <c r="C110" i="23"/>
  <c r="C109" i="23"/>
  <c r="C108" i="23"/>
  <c r="C107" i="23"/>
  <c r="C106" i="23"/>
  <c r="C105" i="23"/>
  <c r="C104" i="23"/>
  <c r="C103" i="23"/>
  <c r="C102" i="23"/>
  <c r="C101" i="23"/>
  <c r="C100" i="23"/>
  <c r="C99" i="23"/>
  <c r="C98" i="23"/>
  <c r="C97" i="23"/>
  <c r="C96" i="23"/>
  <c r="C95" i="23"/>
  <c r="C94" i="23"/>
  <c r="C93" i="23"/>
  <c r="C92" i="23"/>
  <c r="C91" i="23"/>
  <c r="C90" i="23"/>
  <c r="C89" i="23"/>
  <c r="C88" i="23"/>
  <c r="C87" i="23"/>
  <c r="C86" i="23"/>
  <c r="C85" i="23"/>
  <c r="C84" i="23"/>
  <c r="C83" i="23"/>
  <c r="C82" i="23"/>
  <c r="C81" i="23"/>
  <c r="C80" i="23"/>
  <c r="C79" i="23"/>
  <c r="C78" i="23"/>
  <c r="C77" i="23"/>
  <c r="C76" i="23"/>
  <c r="C75" i="23"/>
  <c r="C74" i="23"/>
  <c r="C73" i="23"/>
  <c r="C72" i="23"/>
  <c r="C71" i="23"/>
  <c r="C70" i="23"/>
  <c r="C69" i="23"/>
  <c r="C68" i="23"/>
  <c r="C67" i="23"/>
  <c r="C66" i="23"/>
  <c r="C65" i="23"/>
  <c r="C64" i="23"/>
  <c r="C63" i="23"/>
  <c r="C62" i="23"/>
  <c r="C61" i="23"/>
  <c r="C60" i="23"/>
  <c r="C59" i="23"/>
  <c r="C58" i="23"/>
  <c r="C57" i="23"/>
  <c r="C56" i="23"/>
  <c r="C55" i="23"/>
  <c r="C54" i="23"/>
  <c r="C53" i="23"/>
  <c r="C52" i="23"/>
  <c r="C51" i="23"/>
  <c r="C50" i="23"/>
  <c r="C49" i="23"/>
  <c r="C48" i="23"/>
  <c r="C47" i="23"/>
  <c r="C46" i="23"/>
  <c r="C45" i="23"/>
  <c r="C44" i="23"/>
  <c r="C43" i="23"/>
  <c r="C42" i="23"/>
  <c r="C41" i="23"/>
  <c r="C40" i="23"/>
  <c r="C39" i="23"/>
  <c r="C38" i="23"/>
  <c r="C37" i="23"/>
  <c r="C36" i="23"/>
  <c r="C35" i="23"/>
  <c r="C34" i="23"/>
  <c r="C33" i="23"/>
  <c r="C32" i="23"/>
  <c r="C31" i="23"/>
  <c r="C30" i="23"/>
  <c r="C29" i="23"/>
  <c r="C28" i="23"/>
  <c r="C27" i="23"/>
  <c r="C26" i="23"/>
  <c r="C25" i="23"/>
  <c r="C24" i="23"/>
  <c r="C23" i="23"/>
  <c r="C22" i="23"/>
  <c r="C21" i="23"/>
  <c r="C20" i="23"/>
  <c r="C19" i="23"/>
  <c r="C18" i="23"/>
  <c r="C17" i="23"/>
  <c r="C16" i="23"/>
  <c r="C15" i="23"/>
  <c r="C14" i="23"/>
  <c r="C13" i="23"/>
  <c r="C12" i="23"/>
  <c r="C11" i="23"/>
  <c r="C10" i="23"/>
  <c r="C9" i="23"/>
  <c r="N1" i="23"/>
  <c r="D6" i="29"/>
  <c r="O1" i="23"/>
  <c r="L6" i="29"/>
  <c r="K6" i="29"/>
  <c r="J6" i="29" l="1"/>
  <c r="I817" i="29"/>
  <c r="I816" i="29"/>
  <c r="I815" i="29"/>
  <c r="I814" i="29"/>
  <c r="I813" i="29"/>
  <c r="I812" i="29"/>
  <c r="I811" i="29"/>
  <c r="I810" i="29"/>
  <c r="I809" i="29"/>
  <c r="I808" i="29"/>
  <c r="I807" i="29"/>
  <c r="I806" i="29"/>
  <c r="I805" i="29"/>
  <c r="I804" i="29"/>
  <c r="I803" i="29"/>
  <c r="I802" i="29"/>
  <c r="I801" i="29"/>
  <c r="I800" i="29"/>
  <c r="I799" i="29"/>
  <c r="I798" i="29"/>
  <c r="I797" i="29"/>
  <c r="I796" i="29"/>
  <c r="I795" i="29"/>
  <c r="I794" i="29"/>
  <c r="I793" i="29"/>
  <c r="I792" i="29"/>
  <c r="I791" i="29"/>
  <c r="I790" i="29"/>
  <c r="I789" i="29"/>
  <c r="I788" i="29"/>
  <c r="I787" i="29"/>
  <c r="I786" i="29"/>
  <c r="I785" i="29"/>
  <c r="I784" i="29"/>
  <c r="I783" i="29"/>
  <c r="I782" i="29"/>
  <c r="I781" i="29"/>
  <c r="I780" i="29"/>
  <c r="I779" i="29"/>
  <c r="I778" i="29"/>
  <c r="I777" i="29"/>
  <c r="I776" i="29"/>
  <c r="I775" i="29"/>
  <c r="I774" i="29"/>
  <c r="I773" i="29"/>
  <c r="I772" i="29"/>
  <c r="I771" i="29"/>
  <c r="I770" i="29"/>
  <c r="I769" i="29"/>
  <c r="I768" i="29"/>
  <c r="I767" i="29"/>
  <c r="I766" i="29"/>
  <c r="I765" i="29"/>
  <c r="I764" i="29"/>
  <c r="I763" i="29"/>
  <c r="I762" i="29"/>
  <c r="I761" i="29"/>
  <c r="I760" i="29"/>
  <c r="I759" i="29"/>
  <c r="I758" i="29"/>
  <c r="I757" i="29"/>
  <c r="I756" i="29"/>
  <c r="I755" i="29"/>
  <c r="I754" i="29"/>
  <c r="I753" i="29"/>
  <c r="I752" i="29"/>
  <c r="I751" i="29"/>
  <c r="I750" i="29"/>
  <c r="I749" i="29"/>
  <c r="I748" i="29"/>
  <c r="I747" i="29"/>
  <c r="I746" i="29"/>
  <c r="I745" i="29"/>
  <c r="I744" i="29"/>
  <c r="I743" i="29"/>
  <c r="I742" i="29"/>
  <c r="I741" i="29"/>
  <c r="I740" i="29"/>
  <c r="I739" i="29"/>
  <c r="I738" i="29"/>
  <c r="I737" i="29"/>
  <c r="I736" i="29"/>
  <c r="I735" i="29"/>
  <c r="I734" i="29"/>
  <c r="I733" i="29"/>
  <c r="I732" i="29"/>
  <c r="I731" i="29"/>
  <c r="I730" i="29"/>
  <c r="I729" i="29"/>
  <c r="I728" i="29"/>
  <c r="I727" i="29"/>
  <c r="I726" i="29"/>
  <c r="I725" i="29"/>
  <c r="I724" i="29"/>
  <c r="I723" i="29"/>
  <c r="I722" i="29"/>
  <c r="I721" i="29"/>
  <c r="I720" i="29"/>
  <c r="I719" i="29"/>
  <c r="I718" i="29"/>
  <c r="I717" i="29"/>
  <c r="I716" i="29"/>
  <c r="I715" i="29"/>
  <c r="I714" i="29"/>
  <c r="I713" i="29"/>
  <c r="I712" i="29"/>
  <c r="I711" i="29"/>
  <c r="I710" i="29"/>
  <c r="I709" i="29"/>
  <c r="I708" i="29"/>
  <c r="I707" i="29"/>
  <c r="I706" i="29"/>
  <c r="I705" i="29"/>
  <c r="I704" i="29"/>
  <c r="I703" i="29"/>
  <c r="I702" i="29"/>
  <c r="I701" i="29"/>
  <c r="I700" i="29"/>
  <c r="I699" i="29"/>
  <c r="I698" i="29"/>
  <c r="I697" i="29"/>
  <c r="I696" i="29"/>
  <c r="I695" i="29"/>
  <c r="I694" i="29"/>
  <c r="I693" i="29"/>
  <c r="I692" i="29"/>
  <c r="I691" i="29"/>
  <c r="I690" i="29"/>
  <c r="I689" i="29"/>
  <c r="I688" i="29"/>
  <c r="I687" i="29"/>
  <c r="I686" i="29"/>
  <c r="I685" i="29"/>
  <c r="I684" i="29"/>
  <c r="I683" i="29"/>
  <c r="I682" i="29"/>
  <c r="I681" i="29"/>
  <c r="I680" i="29"/>
  <c r="I679" i="29"/>
  <c r="I678" i="29"/>
  <c r="I677" i="29"/>
  <c r="I676" i="29"/>
  <c r="I675" i="29"/>
  <c r="I674" i="29"/>
  <c r="I673" i="29"/>
  <c r="I672" i="29"/>
  <c r="I671" i="29"/>
  <c r="I670" i="29"/>
  <c r="I669" i="29"/>
  <c r="I668" i="29"/>
  <c r="I667" i="29"/>
  <c r="I666" i="29"/>
  <c r="I665" i="29"/>
  <c r="I664" i="29"/>
  <c r="I663" i="29"/>
  <c r="I662" i="29"/>
  <c r="I661" i="29"/>
  <c r="I660" i="29"/>
  <c r="I659" i="29"/>
  <c r="I658" i="29"/>
  <c r="I657" i="29"/>
  <c r="I656" i="29"/>
  <c r="I655" i="29"/>
  <c r="I654" i="29"/>
  <c r="I653" i="29"/>
  <c r="I652" i="29"/>
  <c r="I651" i="29"/>
  <c r="I650" i="29"/>
  <c r="I649" i="29"/>
  <c r="I648" i="29"/>
  <c r="I647" i="29"/>
  <c r="I646" i="29"/>
  <c r="I645" i="29"/>
  <c r="I644" i="29"/>
  <c r="I643" i="29"/>
  <c r="I642" i="29"/>
  <c r="I641" i="29"/>
  <c r="I640" i="29"/>
  <c r="I639" i="29"/>
  <c r="I638" i="29"/>
  <c r="I637" i="29"/>
  <c r="I636" i="29"/>
  <c r="I635" i="29"/>
  <c r="I634" i="29"/>
  <c r="I633" i="29"/>
  <c r="I632" i="29"/>
  <c r="I631" i="29"/>
  <c r="I630" i="29"/>
  <c r="I629" i="29"/>
  <c r="I628" i="29"/>
  <c r="I627" i="29"/>
  <c r="I626" i="29"/>
  <c r="I625" i="29"/>
  <c r="I624" i="29"/>
  <c r="I623" i="29"/>
  <c r="I622" i="29"/>
  <c r="I621" i="29"/>
  <c r="I620" i="29"/>
  <c r="I619" i="29"/>
  <c r="I618" i="29"/>
  <c r="I617" i="29"/>
  <c r="I616" i="29"/>
  <c r="I615" i="29"/>
  <c r="I614" i="29"/>
  <c r="I613" i="29"/>
  <c r="I612" i="29"/>
  <c r="I611" i="29"/>
  <c r="I610" i="29"/>
  <c r="I609" i="29"/>
  <c r="I608" i="29"/>
  <c r="I607" i="29"/>
  <c r="I606" i="29"/>
  <c r="I605" i="29"/>
  <c r="I604" i="29"/>
  <c r="I603" i="29"/>
  <c r="I602" i="29"/>
  <c r="I601" i="29"/>
  <c r="I600" i="29"/>
  <c r="I599" i="29"/>
  <c r="I598" i="29"/>
  <c r="I597" i="29"/>
  <c r="I596" i="29"/>
  <c r="I595" i="29"/>
  <c r="I594" i="29"/>
  <c r="I593" i="29"/>
  <c r="I592" i="29"/>
  <c r="I591" i="29"/>
  <c r="I590" i="29"/>
  <c r="I589" i="29"/>
  <c r="I588" i="29"/>
  <c r="I587" i="29"/>
  <c r="I586" i="29"/>
  <c r="I585" i="29"/>
  <c r="I584" i="29"/>
  <c r="I583" i="29"/>
  <c r="I582" i="29"/>
  <c r="I581" i="29"/>
  <c r="I580" i="29"/>
  <c r="I579" i="29"/>
  <c r="I578" i="29"/>
  <c r="I577" i="29"/>
  <c r="I576" i="29"/>
  <c r="I575" i="29"/>
  <c r="I574" i="29"/>
  <c r="I573" i="29"/>
  <c r="I572" i="29"/>
  <c r="I571" i="29"/>
  <c r="I570" i="29"/>
  <c r="I569" i="29"/>
  <c r="I568" i="29"/>
  <c r="I567" i="29"/>
  <c r="I566" i="29"/>
  <c r="I565" i="29"/>
  <c r="I564" i="29"/>
  <c r="I563" i="29"/>
  <c r="I562" i="29"/>
  <c r="I561" i="29"/>
  <c r="I560" i="29"/>
  <c r="I559" i="29"/>
  <c r="I558" i="29"/>
  <c r="I557" i="29"/>
  <c r="I556" i="29"/>
  <c r="I555" i="29"/>
  <c r="I554" i="29"/>
  <c r="I553" i="29"/>
  <c r="I552" i="29"/>
  <c r="I551" i="29"/>
  <c r="I550" i="29"/>
  <c r="I549" i="29"/>
  <c r="I548" i="29"/>
  <c r="I547" i="29"/>
  <c r="I546" i="29"/>
  <c r="I545" i="29"/>
  <c r="I544" i="29"/>
  <c r="I543" i="29"/>
  <c r="I542" i="29"/>
  <c r="I541" i="29"/>
  <c r="I540" i="29"/>
  <c r="I539" i="29"/>
  <c r="I538" i="29"/>
  <c r="I537" i="29"/>
  <c r="I536" i="29"/>
  <c r="I535" i="29"/>
  <c r="I534" i="29"/>
  <c r="I533" i="29"/>
  <c r="I532" i="29"/>
  <c r="I531" i="29"/>
  <c r="I530" i="29"/>
  <c r="I529" i="29"/>
  <c r="I528" i="29"/>
  <c r="I527" i="29"/>
  <c r="I526" i="29"/>
  <c r="I525" i="29"/>
  <c r="I524" i="29"/>
  <c r="I523" i="29"/>
  <c r="I522" i="29"/>
  <c r="I521" i="29"/>
  <c r="I520" i="29"/>
  <c r="I519" i="29"/>
  <c r="I518" i="29"/>
  <c r="I517" i="29"/>
  <c r="I516" i="29"/>
  <c r="I515" i="29"/>
  <c r="I514" i="29"/>
  <c r="I513" i="29"/>
  <c r="I512" i="29"/>
  <c r="I511" i="29"/>
  <c r="I510" i="29"/>
  <c r="I509" i="29"/>
  <c r="I508" i="29"/>
  <c r="I507" i="29"/>
  <c r="I506" i="29"/>
  <c r="I505" i="29"/>
  <c r="I504" i="29"/>
  <c r="I503" i="29"/>
  <c r="I502" i="29"/>
  <c r="I501" i="29"/>
  <c r="I500" i="29"/>
  <c r="I499" i="29"/>
  <c r="I498" i="29"/>
  <c r="I497" i="29"/>
  <c r="I496" i="29"/>
  <c r="I495" i="29"/>
  <c r="I494" i="29"/>
  <c r="I493" i="29"/>
  <c r="I492" i="29"/>
  <c r="I491" i="29"/>
  <c r="I490" i="29"/>
  <c r="I489" i="29"/>
  <c r="I488" i="29"/>
  <c r="I487" i="29"/>
  <c r="I486" i="29"/>
  <c r="I485" i="29"/>
  <c r="I484" i="29"/>
  <c r="I483" i="29"/>
  <c r="I482" i="29"/>
  <c r="I481" i="29"/>
  <c r="I480" i="29"/>
  <c r="I479" i="29"/>
  <c r="I478" i="29"/>
  <c r="I477" i="29"/>
  <c r="I476" i="29"/>
  <c r="I475" i="29"/>
  <c r="I474" i="29"/>
  <c r="I473" i="29"/>
  <c r="I472" i="29"/>
  <c r="I471" i="29"/>
  <c r="I470" i="29"/>
  <c r="I469" i="29"/>
  <c r="I468" i="29"/>
  <c r="I467" i="29"/>
  <c r="I466" i="29"/>
  <c r="I465" i="29"/>
  <c r="I464" i="29"/>
  <c r="I463" i="29"/>
  <c r="I462" i="29"/>
  <c r="I461" i="29"/>
  <c r="I460" i="29"/>
  <c r="I459" i="29"/>
  <c r="I458" i="29"/>
  <c r="I457" i="29"/>
  <c r="I456" i="29"/>
  <c r="I455" i="29"/>
  <c r="I454" i="29"/>
  <c r="I453" i="29"/>
  <c r="I452" i="29"/>
  <c r="I451" i="29"/>
  <c r="I450" i="29"/>
  <c r="I449" i="29"/>
  <c r="I448" i="29"/>
  <c r="I447" i="29"/>
  <c r="I446" i="29"/>
  <c r="I445" i="29"/>
  <c r="I444" i="29"/>
  <c r="I443" i="29"/>
  <c r="I442" i="29"/>
  <c r="I441" i="29"/>
  <c r="I440" i="29"/>
  <c r="I439" i="29"/>
  <c r="I438" i="29"/>
  <c r="I437" i="29"/>
  <c r="I436" i="29"/>
  <c r="I435" i="29"/>
  <c r="I434" i="29"/>
  <c r="I433" i="29"/>
  <c r="I432" i="29"/>
  <c r="I431" i="29"/>
  <c r="I430" i="29"/>
  <c r="I429" i="29"/>
  <c r="I428" i="29"/>
  <c r="I427" i="29"/>
  <c r="I426" i="29"/>
  <c r="I425" i="29"/>
  <c r="I424" i="29"/>
  <c r="I423" i="29"/>
  <c r="I422" i="29"/>
  <c r="I421" i="29"/>
  <c r="I420" i="29"/>
  <c r="I419" i="29"/>
  <c r="I418" i="29"/>
  <c r="I417" i="29"/>
  <c r="I416" i="29"/>
  <c r="I415" i="29"/>
  <c r="I414" i="29"/>
  <c r="I413" i="29"/>
  <c r="I412" i="29"/>
  <c r="I411" i="29"/>
  <c r="I410" i="29"/>
  <c r="I409" i="29"/>
  <c r="I408" i="29"/>
  <c r="I407" i="29"/>
  <c r="I406" i="29"/>
  <c r="I405" i="29"/>
  <c r="I404" i="29"/>
  <c r="I403" i="29"/>
  <c r="I402" i="29"/>
  <c r="I401" i="29"/>
  <c r="I400" i="29"/>
  <c r="I399" i="29"/>
  <c r="I398" i="29"/>
  <c r="I397" i="29"/>
  <c r="I396" i="29"/>
  <c r="I395" i="29"/>
  <c r="I394" i="29"/>
  <c r="I393" i="29"/>
  <c r="I392" i="29"/>
  <c r="I391" i="29"/>
  <c r="I390" i="29"/>
  <c r="I389" i="29"/>
  <c r="I388" i="29"/>
  <c r="I387" i="29"/>
  <c r="I386" i="29"/>
  <c r="I385" i="29"/>
  <c r="I384" i="29"/>
  <c r="I383" i="29"/>
  <c r="I382" i="29"/>
  <c r="I381" i="29"/>
  <c r="I380" i="29"/>
  <c r="I379" i="29"/>
  <c r="I378" i="29"/>
  <c r="I377" i="29"/>
  <c r="I376" i="29"/>
  <c r="I375" i="29"/>
  <c r="I374" i="29"/>
  <c r="I373" i="29"/>
  <c r="I372" i="29"/>
  <c r="I371" i="29"/>
  <c r="I370" i="29"/>
  <c r="I369" i="29"/>
  <c r="I368" i="29"/>
  <c r="I367" i="29"/>
  <c r="I366" i="29"/>
  <c r="I365" i="29"/>
  <c r="I364" i="29"/>
  <c r="I363" i="29"/>
  <c r="I362" i="29"/>
  <c r="I361" i="29"/>
  <c r="I360" i="29"/>
  <c r="I359" i="29"/>
  <c r="I358" i="29"/>
  <c r="I357" i="29"/>
  <c r="I356" i="29"/>
  <c r="I355" i="29"/>
  <c r="I354" i="29"/>
  <c r="I353" i="29"/>
  <c r="I352" i="29"/>
  <c r="I351" i="29"/>
  <c r="I350" i="29"/>
  <c r="I349" i="29"/>
  <c r="I348" i="29"/>
  <c r="I347" i="29"/>
  <c r="I346" i="29"/>
  <c r="I345" i="29"/>
  <c r="I344" i="29"/>
  <c r="I343" i="29"/>
  <c r="I342" i="29"/>
  <c r="I341" i="29"/>
  <c r="I340" i="29"/>
  <c r="I339" i="29"/>
  <c r="I338" i="29"/>
  <c r="I337" i="29"/>
  <c r="I336" i="29"/>
  <c r="I335" i="29"/>
  <c r="I334" i="29"/>
  <c r="I333" i="29"/>
  <c r="I332" i="29"/>
  <c r="I331" i="29"/>
  <c r="I330" i="29"/>
  <c r="I329" i="29"/>
  <c r="I328" i="29"/>
  <c r="I327" i="29"/>
  <c r="I326" i="29"/>
  <c r="I325" i="29"/>
  <c r="I324" i="29"/>
  <c r="I323" i="29"/>
  <c r="I322" i="29"/>
  <c r="I321" i="29"/>
  <c r="I320" i="29"/>
  <c r="I319" i="29"/>
  <c r="I318" i="29"/>
  <c r="I317" i="29"/>
  <c r="I316" i="29"/>
  <c r="I315" i="29"/>
  <c r="I314" i="29"/>
  <c r="I313" i="29"/>
  <c r="I312" i="29"/>
  <c r="I311" i="29"/>
  <c r="I310" i="29"/>
  <c r="I309" i="29"/>
  <c r="I308" i="29"/>
  <c r="I307" i="29"/>
  <c r="I306" i="29"/>
  <c r="I305" i="29"/>
  <c r="I304" i="29"/>
  <c r="I303" i="29"/>
  <c r="I302" i="29"/>
  <c r="I301" i="29"/>
  <c r="I300" i="29"/>
  <c r="I299" i="29"/>
  <c r="I298" i="29"/>
  <c r="I297" i="29"/>
  <c r="I296" i="29"/>
  <c r="I295" i="29"/>
  <c r="I294" i="29"/>
  <c r="I293" i="29"/>
  <c r="I292" i="29"/>
  <c r="I291" i="29"/>
  <c r="I290" i="29"/>
  <c r="I289" i="29"/>
  <c r="I288" i="29"/>
  <c r="I287" i="29"/>
  <c r="I286" i="29"/>
  <c r="I285" i="29"/>
  <c r="I284" i="29"/>
  <c r="I283" i="29"/>
  <c r="I282" i="29"/>
  <c r="I281" i="29"/>
  <c r="I280" i="29"/>
  <c r="I279" i="29"/>
  <c r="I278" i="29"/>
  <c r="I277" i="29"/>
  <c r="I276" i="29"/>
  <c r="I275" i="29"/>
  <c r="I274" i="29"/>
  <c r="I273" i="29"/>
  <c r="I272" i="29"/>
  <c r="I271" i="29"/>
  <c r="I270" i="29"/>
  <c r="I269" i="29"/>
  <c r="I268" i="29"/>
  <c r="I267" i="29"/>
  <c r="I266" i="29"/>
  <c r="I265" i="29"/>
  <c r="I264" i="29"/>
  <c r="I263" i="29"/>
  <c r="I262" i="29"/>
  <c r="I261" i="29"/>
  <c r="I260" i="29"/>
  <c r="I259" i="29"/>
  <c r="I258" i="29"/>
  <c r="I257" i="29"/>
  <c r="I256" i="29"/>
  <c r="I255" i="29"/>
  <c r="I254" i="29"/>
  <c r="I253" i="29"/>
  <c r="I252" i="29"/>
  <c r="I251" i="29"/>
  <c r="I250" i="29"/>
  <c r="I249" i="29"/>
  <c r="I248" i="29"/>
  <c r="I247" i="29"/>
  <c r="I246" i="29"/>
  <c r="I245" i="29"/>
  <c r="I244" i="29"/>
  <c r="I243" i="29"/>
  <c r="I242" i="29"/>
  <c r="I241" i="29"/>
  <c r="I240" i="29"/>
  <c r="I239" i="29"/>
  <c r="I238" i="29"/>
  <c r="I237" i="29"/>
  <c r="I236" i="29"/>
  <c r="I235" i="29"/>
  <c r="I234" i="29"/>
  <c r="I233" i="29"/>
  <c r="I232" i="29"/>
  <c r="I231" i="29"/>
  <c r="I230" i="29"/>
  <c r="I229" i="29"/>
  <c r="I228" i="29"/>
  <c r="I227" i="29"/>
  <c r="I226" i="29"/>
  <c r="I225" i="29"/>
  <c r="I224" i="29"/>
  <c r="I223" i="29"/>
  <c r="I222" i="29"/>
  <c r="I221" i="29"/>
  <c r="I220" i="29"/>
  <c r="I219" i="29"/>
  <c r="I218" i="29"/>
  <c r="I217" i="29"/>
  <c r="I216" i="29"/>
  <c r="I215" i="29"/>
  <c r="I214" i="29"/>
  <c r="I213" i="29"/>
  <c r="I212" i="29"/>
  <c r="I211" i="29"/>
  <c r="I210" i="29"/>
  <c r="I209" i="29"/>
  <c r="I208" i="29"/>
  <c r="I207" i="29"/>
  <c r="I206" i="29"/>
  <c r="I205" i="29"/>
  <c r="I204" i="29"/>
  <c r="I203" i="29"/>
  <c r="I202" i="29"/>
  <c r="I201" i="29"/>
  <c r="I200" i="29"/>
  <c r="I199" i="29"/>
  <c r="I198" i="29"/>
  <c r="I197" i="29"/>
  <c r="I196" i="29"/>
  <c r="I195" i="29"/>
  <c r="I194" i="29"/>
  <c r="I193" i="29"/>
  <c r="I192" i="29"/>
  <c r="I191" i="29"/>
  <c r="I190" i="29"/>
  <c r="I189" i="29"/>
  <c r="I188" i="29"/>
  <c r="I187" i="29"/>
  <c r="I186" i="29"/>
  <c r="I185" i="29"/>
  <c r="I184" i="29"/>
  <c r="I183" i="29"/>
  <c r="I182" i="29"/>
  <c r="I181" i="29"/>
  <c r="I180" i="29"/>
  <c r="I179" i="29"/>
  <c r="I178" i="29"/>
  <c r="I177" i="29"/>
  <c r="I176" i="29"/>
  <c r="I175" i="29"/>
  <c r="I174" i="29"/>
  <c r="I173" i="29"/>
  <c r="I172" i="29"/>
  <c r="I171" i="29"/>
  <c r="I170" i="29"/>
  <c r="I169" i="29"/>
  <c r="I168" i="29"/>
  <c r="I167" i="29"/>
  <c r="I166" i="29"/>
  <c r="I165" i="29"/>
  <c r="I164" i="29"/>
  <c r="I163" i="29"/>
  <c r="I162" i="29"/>
  <c r="I161" i="29"/>
  <c r="I160" i="29"/>
  <c r="I159" i="29"/>
  <c r="I158" i="29"/>
  <c r="I157" i="29"/>
  <c r="I156" i="29"/>
  <c r="I155" i="29"/>
  <c r="I154" i="29"/>
  <c r="I153" i="29"/>
  <c r="I152" i="29"/>
  <c r="I151" i="29"/>
  <c r="I150" i="29"/>
  <c r="I149" i="29"/>
  <c r="I148" i="29"/>
  <c r="I147" i="29"/>
  <c r="I146" i="29"/>
  <c r="I145" i="29"/>
  <c r="I144" i="29"/>
  <c r="I143" i="29"/>
  <c r="I142" i="29"/>
  <c r="I141" i="29"/>
  <c r="I140" i="29"/>
  <c r="I139" i="29"/>
  <c r="I138" i="29"/>
  <c r="I137" i="29"/>
  <c r="I136" i="29"/>
  <c r="I135" i="29"/>
  <c r="I134" i="29"/>
  <c r="I133" i="29"/>
  <c r="I132" i="29"/>
  <c r="I131" i="29"/>
  <c r="I130" i="29"/>
  <c r="I129" i="29"/>
  <c r="I128" i="29"/>
  <c r="I127" i="29"/>
  <c r="I126" i="29"/>
  <c r="I125" i="29"/>
  <c r="I124" i="29"/>
  <c r="I123" i="29"/>
  <c r="I122" i="29"/>
  <c r="I121" i="29"/>
  <c r="I120" i="29"/>
  <c r="I119" i="29"/>
  <c r="I118" i="29"/>
  <c r="I117" i="29"/>
  <c r="I116" i="29"/>
  <c r="I115" i="29"/>
  <c r="I114" i="29"/>
  <c r="I113" i="29"/>
  <c r="I112" i="29"/>
  <c r="I111" i="29"/>
  <c r="I110" i="29"/>
  <c r="I109" i="29"/>
  <c r="I108" i="29"/>
  <c r="I107" i="29"/>
  <c r="I106" i="29"/>
  <c r="I105" i="29"/>
  <c r="I104" i="29"/>
  <c r="I103" i="29"/>
  <c r="I102" i="29"/>
  <c r="I101" i="29"/>
  <c r="I100" i="29"/>
  <c r="I99" i="29"/>
  <c r="I98" i="29"/>
  <c r="I97" i="29"/>
  <c r="I96" i="29"/>
  <c r="I95" i="29"/>
  <c r="I94" i="29"/>
  <c r="I93" i="29"/>
  <c r="I92" i="29"/>
  <c r="I91" i="29"/>
  <c r="I90" i="29"/>
  <c r="I89" i="29"/>
  <c r="I88" i="29"/>
  <c r="I87" i="29"/>
  <c r="I86" i="29"/>
  <c r="I85" i="29"/>
  <c r="I84" i="29"/>
  <c r="I83" i="29"/>
  <c r="I82" i="29"/>
  <c r="I81" i="29"/>
  <c r="I80" i="29"/>
  <c r="I79" i="29"/>
  <c r="I78" i="29"/>
  <c r="I77" i="29"/>
  <c r="I76" i="29"/>
  <c r="I75" i="29"/>
  <c r="I74" i="29"/>
  <c r="I73" i="29"/>
  <c r="I72" i="29"/>
  <c r="I71" i="29"/>
  <c r="I70" i="29"/>
  <c r="I69" i="29"/>
  <c r="I68" i="29"/>
  <c r="I67" i="29"/>
  <c r="I66" i="29"/>
  <c r="I65" i="29"/>
  <c r="I64" i="29"/>
  <c r="I63" i="29"/>
  <c r="I62" i="29"/>
  <c r="I61" i="29"/>
  <c r="I60" i="29"/>
  <c r="I59" i="29"/>
  <c r="I58" i="29"/>
  <c r="I57" i="29"/>
  <c r="I56" i="29"/>
  <c r="I55" i="29"/>
  <c r="I54" i="29"/>
  <c r="I53" i="29"/>
  <c r="I52" i="29"/>
  <c r="I51" i="29"/>
  <c r="I50" i="29"/>
  <c r="I49" i="29"/>
  <c r="I48" i="29"/>
  <c r="I47" i="29"/>
  <c r="I46" i="29"/>
  <c r="I45" i="29"/>
  <c r="I44" i="29"/>
  <c r="I43" i="29"/>
  <c r="I42" i="29"/>
  <c r="I41" i="29"/>
  <c r="I40" i="29"/>
  <c r="I39" i="29"/>
  <c r="I38" i="29"/>
  <c r="I37" i="29"/>
  <c r="I36" i="29"/>
  <c r="I35" i="29"/>
  <c r="I34" i="29"/>
  <c r="I33" i="29"/>
  <c r="I32" i="29"/>
  <c r="I31" i="29"/>
  <c r="I30" i="29"/>
  <c r="I29" i="29"/>
  <c r="I28" i="29"/>
  <c r="I27" i="29"/>
  <c r="I26" i="29"/>
  <c r="I25" i="29"/>
  <c r="I24" i="29"/>
  <c r="I23" i="29"/>
  <c r="I22" i="29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K2" i="32"/>
  <c r="J2" i="32"/>
  <c r="I2" i="32"/>
  <c r="H2" i="32"/>
  <c r="G2" i="32"/>
  <c r="D2" i="32"/>
  <c r="C2" i="32"/>
  <c r="B2" i="32"/>
  <c r="A2" i="32"/>
  <c r="A4" i="31" l="1"/>
  <c r="A5" i="31" s="1"/>
  <c r="A6" i="31" s="1"/>
  <c r="A7" i="31" s="1"/>
  <c r="A8" i="31" s="1"/>
  <c r="A9" i="31" s="1"/>
  <c r="A10" i="31" s="1"/>
  <c r="C8" i="23" l="1"/>
  <c r="C7" i="23"/>
  <c r="O2" i="23"/>
  <c r="N2" i="23"/>
  <c r="L1" i="23"/>
  <c r="L2" i="23" s="1"/>
  <c r="K1" i="23"/>
  <c r="K2" i="23" s="1"/>
  <c r="F1" i="27" l="1"/>
  <c r="G1" i="27"/>
  <c r="A9" i="29" l="1"/>
  <c r="A10" i="29" l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A96" i="29" s="1"/>
  <c r="A97" i="29" s="1"/>
  <c r="A98" i="29" s="1"/>
  <c r="A99" i="29" s="1"/>
  <c r="A100" i="29" s="1"/>
  <c r="A101" i="29" s="1"/>
  <c r="A102" i="29" s="1"/>
  <c r="A103" i="29" s="1"/>
  <c r="A104" i="29" s="1"/>
  <c r="A105" i="29" s="1"/>
  <c r="A106" i="29" s="1"/>
  <c r="A107" i="29" s="1"/>
  <c r="A108" i="29" s="1"/>
  <c r="A109" i="29" s="1"/>
  <c r="A110" i="29" s="1"/>
  <c r="A111" i="29" s="1"/>
  <c r="A112" i="29" s="1"/>
  <c r="A113" i="29" s="1"/>
  <c r="A114" i="29" s="1"/>
  <c r="A115" i="29" s="1"/>
  <c r="A116" i="29" s="1"/>
  <c r="A117" i="29" s="1"/>
  <c r="A118" i="29" s="1"/>
  <c r="A119" i="29" s="1"/>
  <c r="A120" i="29" s="1"/>
  <c r="A121" i="29" s="1"/>
  <c r="A122" i="29" s="1"/>
  <c r="A123" i="29" s="1"/>
  <c r="A124" i="29" s="1"/>
  <c r="A125" i="29" s="1"/>
  <c r="A126" i="29" s="1"/>
  <c r="A127" i="29" s="1"/>
  <c r="A128" i="29" s="1"/>
  <c r="A129" i="29" s="1"/>
  <c r="A130" i="29" s="1"/>
  <c r="A131" i="29" s="1"/>
  <c r="A132" i="29" s="1"/>
  <c r="A133" i="29" s="1"/>
  <c r="A134" i="29" s="1"/>
  <c r="A135" i="29" s="1"/>
  <c r="A136" i="29" s="1"/>
  <c r="A137" i="29" s="1"/>
  <c r="A138" i="29" s="1"/>
  <c r="A139" i="29" s="1"/>
  <c r="A140" i="29" s="1"/>
  <c r="A141" i="29" s="1"/>
  <c r="A142" i="29" s="1"/>
  <c r="A143" i="29" s="1"/>
  <c r="A144" i="29" s="1"/>
  <c r="A145" i="29" s="1"/>
  <c r="A146" i="29" s="1"/>
  <c r="A147" i="29" s="1"/>
  <c r="A148" i="29" s="1"/>
  <c r="A149" i="29" s="1"/>
  <c r="A150" i="29" s="1"/>
  <c r="A151" i="29" s="1"/>
  <c r="A152" i="29" s="1"/>
  <c r="A153" i="29" s="1"/>
  <c r="A154" i="29" s="1"/>
  <c r="A155" i="29" s="1"/>
  <c r="A156" i="29" s="1"/>
  <c r="A157" i="29" s="1"/>
  <c r="A158" i="29" s="1"/>
  <c r="A159" i="29" s="1"/>
  <c r="A160" i="29" s="1"/>
  <c r="A161" i="29" s="1"/>
  <c r="A162" i="29" s="1"/>
  <c r="A163" i="29" s="1"/>
  <c r="A164" i="29" s="1"/>
  <c r="A165" i="29" s="1"/>
  <c r="A166" i="29" s="1"/>
  <c r="A167" i="29" s="1"/>
  <c r="A168" i="29" s="1"/>
  <c r="A169" i="29" s="1"/>
  <c r="A170" i="29" s="1"/>
  <c r="A171" i="29" s="1"/>
  <c r="A172" i="29" s="1"/>
  <c r="A173" i="29" s="1"/>
  <c r="A174" i="29" s="1"/>
  <c r="A175" i="29" s="1"/>
  <c r="A176" i="29" s="1"/>
  <c r="A177" i="29" s="1"/>
  <c r="A178" i="29" s="1"/>
  <c r="A179" i="29" s="1"/>
  <c r="A180" i="29" s="1"/>
  <c r="A181" i="29" s="1"/>
  <c r="A182" i="29" s="1"/>
  <c r="A183" i="29" s="1"/>
  <c r="A184" i="29" s="1"/>
  <c r="A185" i="29" s="1"/>
  <c r="A186" i="29" s="1"/>
  <c r="A187" i="29" s="1"/>
  <c r="A188" i="29" s="1"/>
  <c r="A189" i="29" s="1"/>
  <c r="A190" i="29" s="1"/>
  <c r="A191" i="29" s="1"/>
  <c r="A192" i="29" s="1"/>
  <c r="A193" i="29" s="1"/>
  <c r="A194" i="29" s="1"/>
  <c r="A195" i="29" s="1"/>
  <c r="A196" i="29" s="1"/>
  <c r="A197" i="29" s="1"/>
  <c r="A198" i="29" s="1"/>
  <c r="A199" i="29" s="1"/>
  <c r="A200" i="29" s="1"/>
  <c r="A201" i="29" s="1"/>
  <c r="A202" i="29" s="1"/>
  <c r="A203" i="29" s="1"/>
  <c r="A204" i="29" s="1"/>
  <c r="A205" i="29" s="1"/>
  <c r="A206" i="29" s="1"/>
  <c r="A207" i="29" s="1"/>
  <c r="A208" i="29" s="1"/>
  <c r="A209" i="29" s="1"/>
  <c r="A210" i="29" s="1"/>
  <c r="A211" i="29" s="1"/>
  <c r="A212" i="29" s="1"/>
  <c r="A213" i="29" s="1"/>
  <c r="A214" i="29" s="1"/>
  <c r="A215" i="29" s="1"/>
  <c r="A216" i="29" s="1"/>
  <c r="A217" i="29" s="1"/>
  <c r="A218" i="29" s="1"/>
  <c r="A219" i="29" s="1"/>
  <c r="A220" i="29" s="1"/>
  <c r="A221" i="29" s="1"/>
  <c r="A222" i="29" s="1"/>
  <c r="A223" i="29" s="1"/>
  <c r="A224" i="29" s="1"/>
  <c r="A225" i="29" s="1"/>
  <c r="A226" i="29" s="1"/>
  <c r="A227" i="29" s="1"/>
  <c r="A228" i="29" s="1"/>
  <c r="A229" i="29" s="1"/>
  <c r="A230" i="29" s="1"/>
  <c r="A231" i="29" s="1"/>
  <c r="A232" i="29" s="1"/>
  <c r="A233" i="29" s="1"/>
  <c r="A234" i="29" s="1"/>
  <c r="A235" i="29" s="1"/>
  <c r="A236" i="29" s="1"/>
  <c r="A237" i="29" s="1"/>
  <c r="A238" i="29" s="1"/>
  <c r="A239" i="29" s="1"/>
  <c r="A240" i="29" s="1"/>
  <c r="A241" i="29" s="1"/>
  <c r="A242" i="29" s="1"/>
  <c r="A243" i="29" s="1"/>
  <c r="A244" i="29" s="1"/>
  <c r="A245" i="29" s="1"/>
  <c r="A246" i="29" s="1"/>
  <c r="A247" i="29" s="1"/>
  <c r="A248" i="29" s="1"/>
  <c r="A249" i="29" s="1"/>
  <c r="A250" i="29" s="1"/>
  <c r="A251" i="29" s="1"/>
  <c r="A252" i="29" s="1"/>
  <c r="A253" i="29" s="1"/>
  <c r="A254" i="29" s="1"/>
  <c r="A255" i="29" s="1"/>
  <c r="A256" i="29" s="1"/>
  <c r="A257" i="29" s="1"/>
  <c r="A258" i="29" s="1"/>
  <c r="A259" i="29" s="1"/>
  <c r="A260" i="29" s="1"/>
  <c r="A261" i="29" s="1"/>
  <c r="A262" i="29" s="1"/>
  <c r="A263" i="29" s="1"/>
  <c r="A264" i="29" s="1"/>
  <c r="A265" i="29" s="1"/>
  <c r="A266" i="29" s="1"/>
  <c r="A267" i="29" s="1"/>
  <c r="A268" i="29" s="1"/>
  <c r="A269" i="29" s="1"/>
  <c r="A270" i="29" s="1"/>
  <c r="A271" i="29" s="1"/>
  <c r="A272" i="29" s="1"/>
  <c r="A273" i="29" s="1"/>
  <c r="A274" i="29" s="1"/>
  <c r="A275" i="29" s="1"/>
  <c r="A276" i="29" s="1"/>
  <c r="A277" i="29" s="1"/>
  <c r="A278" i="29" s="1"/>
  <c r="A279" i="29" s="1"/>
  <c r="A280" i="29" s="1"/>
  <c r="A281" i="29" s="1"/>
  <c r="A282" i="29" s="1"/>
  <c r="A283" i="29" s="1"/>
  <c r="A284" i="29" s="1"/>
  <c r="A285" i="29" s="1"/>
  <c r="A286" i="29" s="1"/>
  <c r="A287" i="29" s="1"/>
  <c r="A288" i="29" s="1"/>
  <c r="A289" i="29" s="1"/>
  <c r="A290" i="29" s="1"/>
  <c r="A291" i="29" s="1"/>
  <c r="A292" i="29" s="1"/>
  <c r="A293" i="29" s="1"/>
  <c r="A294" i="29" s="1"/>
  <c r="A295" i="29" s="1"/>
  <c r="A296" i="29" s="1"/>
  <c r="A297" i="29" s="1"/>
  <c r="A298" i="29" s="1"/>
  <c r="A299" i="29" s="1"/>
  <c r="A300" i="29" s="1"/>
  <c r="A301" i="29" s="1"/>
  <c r="A302" i="29" s="1"/>
  <c r="A303" i="29" s="1"/>
  <c r="A304" i="29" s="1"/>
  <c r="A305" i="29" s="1"/>
  <c r="A306" i="29" s="1"/>
  <c r="A307" i="29" s="1"/>
  <c r="A308" i="29" s="1"/>
  <c r="A309" i="29" s="1"/>
  <c r="A310" i="29" s="1"/>
  <c r="A311" i="29" s="1"/>
  <c r="A312" i="29" s="1"/>
  <c r="A313" i="29" s="1"/>
  <c r="A314" i="29" s="1"/>
  <c r="A315" i="29" s="1"/>
  <c r="A316" i="29" s="1"/>
  <c r="A317" i="29" s="1"/>
  <c r="A318" i="29" s="1"/>
  <c r="A319" i="29" s="1"/>
  <c r="A320" i="29" s="1"/>
  <c r="A321" i="29" s="1"/>
  <c r="A322" i="29" s="1"/>
  <c r="A323" i="29" s="1"/>
  <c r="A324" i="29" s="1"/>
  <c r="A325" i="29" s="1"/>
  <c r="A326" i="29" s="1"/>
  <c r="A327" i="29" s="1"/>
  <c r="A328" i="29" s="1"/>
  <c r="A329" i="29" s="1"/>
  <c r="A330" i="29" s="1"/>
  <c r="A331" i="29" s="1"/>
  <c r="A332" i="29" s="1"/>
  <c r="A333" i="29" s="1"/>
  <c r="A334" i="29" s="1"/>
  <c r="A335" i="29" s="1"/>
  <c r="A336" i="29" s="1"/>
  <c r="A337" i="29" s="1"/>
  <c r="A338" i="29" s="1"/>
  <c r="A339" i="29" s="1"/>
  <c r="A340" i="29" s="1"/>
  <c r="A341" i="29" s="1"/>
  <c r="A342" i="29" s="1"/>
  <c r="A343" i="29" s="1"/>
  <c r="A344" i="29" s="1"/>
  <c r="A345" i="29" s="1"/>
  <c r="A346" i="29" s="1"/>
  <c r="A347" i="29" s="1"/>
  <c r="A348" i="29" s="1"/>
  <c r="A349" i="29" s="1"/>
  <c r="A350" i="29" s="1"/>
  <c r="A351" i="29" s="1"/>
  <c r="A352" i="29" s="1"/>
  <c r="A353" i="29" s="1"/>
  <c r="A354" i="29" s="1"/>
  <c r="A355" i="29" s="1"/>
  <c r="A356" i="29" s="1"/>
  <c r="A357" i="29" s="1"/>
  <c r="A358" i="29" s="1"/>
  <c r="A359" i="29" s="1"/>
  <c r="A360" i="29" s="1"/>
  <c r="A361" i="29" s="1"/>
  <c r="A362" i="29" s="1"/>
  <c r="A363" i="29" s="1"/>
  <c r="A364" i="29" s="1"/>
  <c r="A365" i="29" s="1"/>
  <c r="A366" i="29" s="1"/>
  <c r="A367" i="29" s="1"/>
  <c r="A368" i="29" s="1"/>
  <c r="A369" i="29" s="1"/>
  <c r="A370" i="29" s="1"/>
  <c r="A371" i="29" s="1"/>
  <c r="A372" i="29" s="1"/>
  <c r="A373" i="29" s="1"/>
  <c r="A374" i="29" s="1"/>
  <c r="A375" i="29" s="1"/>
  <c r="A376" i="29" s="1"/>
  <c r="A377" i="29" s="1"/>
  <c r="A378" i="29" s="1"/>
  <c r="A379" i="29" s="1"/>
  <c r="A380" i="29" s="1"/>
  <c r="A381" i="29" s="1"/>
  <c r="A382" i="29" s="1"/>
  <c r="A383" i="29" s="1"/>
  <c r="A384" i="29" s="1"/>
  <c r="A385" i="29" s="1"/>
  <c r="A386" i="29" s="1"/>
  <c r="A387" i="29" s="1"/>
  <c r="A388" i="29" s="1"/>
  <c r="A389" i="29" s="1"/>
  <c r="A390" i="29" s="1"/>
  <c r="A391" i="29" s="1"/>
  <c r="A392" i="29" s="1"/>
  <c r="A393" i="29" s="1"/>
  <c r="A394" i="29" s="1"/>
  <c r="A395" i="29" s="1"/>
  <c r="A396" i="29" s="1"/>
  <c r="A397" i="29" s="1"/>
  <c r="A398" i="29" s="1"/>
  <c r="A399" i="29" s="1"/>
  <c r="A400" i="29" s="1"/>
  <c r="A401" i="29" s="1"/>
  <c r="A402" i="29" s="1"/>
  <c r="A403" i="29" s="1"/>
  <c r="A404" i="29" s="1"/>
  <c r="A405" i="29" s="1"/>
  <c r="A406" i="29" s="1"/>
  <c r="A407" i="29" s="1"/>
  <c r="A408" i="29" s="1"/>
  <c r="A409" i="29" s="1"/>
  <c r="A410" i="29" s="1"/>
  <c r="A411" i="29" s="1"/>
  <c r="A412" i="29" s="1"/>
  <c r="A413" i="29" s="1"/>
  <c r="A414" i="29" s="1"/>
  <c r="A415" i="29" s="1"/>
  <c r="A416" i="29" s="1"/>
  <c r="A417" i="29" s="1"/>
  <c r="A418" i="29" s="1"/>
  <c r="A419" i="29" s="1"/>
  <c r="A420" i="29" s="1"/>
  <c r="A421" i="29" s="1"/>
  <c r="A422" i="29" s="1"/>
  <c r="A423" i="29" s="1"/>
  <c r="A424" i="29" s="1"/>
  <c r="A425" i="29" s="1"/>
  <c r="A426" i="29" s="1"/>
  <c r="A427" i="29" s="1"/>
  <c r="A428" i="29" s="1"/>
  <c r="A429" i="29" s="1"/>
  <c r="A430" i="29" s="1"/>
  <c r="A431" i="29" s="1"/>
  <c r="A432" i="29" s="1"/>
  <c r="A433" i="29" s="1"/>
  <c r="A434" i="29" s="1"/>
  <c r="A435" i="29" s="1"/>
  <c r="A436" i="29" s="1"/>
  <c r="A437" i="29" s="1"/>
  <c r="A438" i="29" s="1"/>
  <c r="A439" i="29" s="1"/>
  <c r="A440" i="29" s="1"/>
  <c r="A441" i="29" s="1"/>
  <c r="A442" i="29" s="1"/>
  <c r="A443" i="29" s="1"/>
  <c r="A444" i="29" s="1"/>
  <c r="A445" i="29" s="1"/>
  <c r="A446" i="29" s="1"/>
  <c r="A447" i="29" s="1"/>
  <c r="A448" i="29" s="1"/>
  <c r="A449" i="29" s="1"/>
  <c r="A450" i="29" s="1"/>
  <c r="A451" i="29" s="1"/>
  <c r="A452" i="29" s="1"/>
  <c r="A453" i="29" s="1"/>
  <c r="A454" i="29" s="1"/>
  <c r="A455" i="29" s="1"/>
  <c r="A456" i="29" s="1"/>
  <c r="A457" i="29" s="1"/>
  <c r="A458" i="29" s="1"/>
  <c r="A459" i="29" s="1"/>
  <c r="A460" i="29" s="1"/>
  <c r="A461" i="29" s="1"/>
  <c r="A462" i="29" s="1"/>
  <c r="A463" i="29" s="1"/>
  <c r="A464" i="29" s="1"/>
  <c r="A465" i="29" s="1"/>
  <c r="A466" i="29" s="1"/>
  <c r="A467" i="29" s="1"/>
  <c r="A468" i="29" s="1"/>
  <c r="A469" i="29" s="1"/>
  <c r="A470" i="29" s="1"/>
  <c r="A471" i="29" s="1"/>
  <c r="A472" i="29" s="1"/>
  <c r="A473" i="29" s="1"/>
  <c r="A474" i="29" s="1"/>
  <c r="A475" i="29" s="1"/>
  <c r="A476" i="29" s="1"/>
  <c r="A477" i="29" s="1"/>
  <c r="A478" i="29" s="1"/>
  <c r="A479" i="29" s="1"/>
  <c r="A480" i="29" s="1"/>
  <c r="A481" i="29" s="1"/>
  <c r="A482" i="29" s="1"/>
  <c r="A483" i="29" s="1"/>
  <c r="A484" i="29" s="1"/>
  <c r="A485" i="29" s="1"/>
  <c r="A486" i="29" s="1"/>
  <c r="A487" i="29" s="1"/>
  <c r="A488" i="29" s="1"/>
  <c r="A489" i="29" s="1"/>
  <c r="A490" i="29" s="1"/>
  <c r="A491" i="29" s="1"/>
  <c r="A492" i="29" s="1"/>
  <c r="A493" i="29" s="1"/>
  <c r="A494" i="29" s="1"/>
  <c r="A495" i="29" s="1"/>
  <c r="A496" i="29" s="1"/>
  <c r="A497" i="29" s="1"/>
  <c r="A498" i="29" s="1"/>
  <c r="A499" i="29" s="1"/>
  <c r="A500" i="29" s="1"/>
  <c r="A501" i="29" s="1"/>
  <c r="A502" i="29" s="1"/>
  <c r="A503" i="29" s="1"/>
  <c r="A504" i="29" s="1"/>
  <c r="A505" i="29" s="1"/>
  <c r="A506" i="29" s="1"/>
  <c r="A507" i="29" s="1"/>
  <c r="A508" i="29" s="1"/>
  <c r="A509" i="29" s="1"/>
  <c r="A510" i="29" s="1"/>
  <c r="A511" i="29" s="1"/>
  <c r="A512" i="29" s="1"/>
  <c r="A513" i="29" s="1"/>
  <c r="A514" i="29" s="1"/>
  <c r="A515" i="29" s="1"/>
  <c r="A516" i="29" s="1"/>
  <c r="A517" i="29" s="1"/>
  <c r="A518" i="29" s="1"/>
  <c r="A519" i="29" s="1"/>
  <c r="A520" i="29" s="1"/>
  <c r="A521" i="29" s="1"/>
  <c r="A522" i="29" s="1"/>
  <c r="A523" i="29" s="1"/>
  <c r="A524" i="29" s="1"/>
  <c r="A525" i="29" s="1"/>
  <c r="A526" i="29" s="1"/>
  <c r="A527" i="29" s="1"/>
  <c r="A528" i="29" s="1"/>
  <c r="A529" i="29" s="1"/>
  <c r="A530" i="29" s="1"/>
  <c r="A531" i="29" s="1"/>
  <c r="A532" i="29" s="1"/>
  <c r="A533" i="29" s="1"/>
  <c r="A534" i="29" s="1"/>
  <c r="A535" i="29" s="1"/>
  <c r="A536" i="29" s="1"/>
  <c r="A537" i="29" s="1"/>
  <c r="A538" i="29" s="1"/>
  <c r="A539" i="29" s="1"/>
  <c r="A540" i="29" s="1"/>
  <c r="A541" i="29" s="1"/>
  <c r="A542" i="29" s="1"/>
  <c r="A543" i="29" s="1"/>
  <c r="A544" i="29" s="1"/>
  <c r="A545" i="29" s="1"/>
  <c r="A546" i="29" s="1"/>
  <c r="A547" i="29" s="1"/>
  <c r="A548" i="29" s="1"/>
  <c r="A549" i="29" s="1"/>
  <c r="A550" i="29" s="1"/>
  <c r="A551" i="29" s="1"/>
  <c r="A552" i="29" s="1"/>
  <c r="A553" i="29" s="1"/>
  <c r="A554" i="29" s="1"/>
  <c r="A555" i="29" s="1"/>
  <c r="A556" i="29" s="1"/>
  <c r="A557" i="29" s="1"/>
  <c r="A558" i="29" s="1"/>
  <c r="A559" i="29" s="1"/>
  <c r="A560" i="29" s="1"/>
  <c r="A561" i="29" s="1"/>
  <c r="A562" i="29" s="1"/>
  <c r="A563" i="29" s="1"/>
  <c r="A564" i="29" s="1"/>
  <c r="A565" i="29" s="1"/>
  <c r="A566" i="29" s="1"/>
  <c r="A567" i="29" s="1"/>
  <c r="A568" i="29" s="1"/>
  <c r="A569" i="29" s="1"/>
  <c r="A570" i="29" s="1"/>
  <c r="A571" i="29" s="1"/>
  <c r="A572" i="29" s="1"/>
  <c r="A573" i="29" s="1"/>
  <c r="A574" i="29" s="1"/>
  <c r="A575" i="29" s="1"/>
  <c r="A576" i="29" s="1"/>
  <c r="A577" i="29" s="1"/>
  <c r="A578" i="29" s="1"/>
  <c r="A579" i="29" s="1"/>
  <c r="A580" i="29" s="1"/>
  <c r="A581" i="29" s="1"/>
  <c r="A582" i="29" s="1"/>
  <c r="A583" i="29" s="1"/>
  <c r="A584" i="29" s="1"/>
  <c r="A585" i="29" s="1"/>
  <c r="A586" i="29" s="1"/>
  <c r="A587" i="29" s="1"/>
  <c r="A588" i="29" s="1"/>
  <c r="A589" i="29" s="1"/>
  <c r="A590" i="29" s="1"/>
  <c r="A591" i="29" s="1"/>
  <c r="A592" i="29" s="1"/>
  <c r="A593" i="29" s="1"/>
  <c r="A594" i="29" s="1"/>
  <c r="A595" i="29" s="1"/>
  <c r="A596" i="29" s="1"/>
  <c r="A597" i="29" s="1"/>
  <c r="A598" i="29" s="1"/>
  <c r="A599" i="29" s="1"/>
  <c r="A600" i="29" s="1"/>
  <c r="A601" i="29" s="1"/>
  <c r="A602" i="29" s="1"/>
  <c r="A603" i="29" s="1"/>
  <c r="A604" i="29" s="1"/>
  <c r="A605" i="29" s="1"/>
  <c r="A606" i="29" s="1"/>
  <c r="A607" i="29" s="1"/>
  <c r="A608" i="29" s="1"/>
  <c r="A609" i="29" s="1"/>
  <c r="A610" i="29" s="1"/>
  <c r="A611" i="29" s="1"/>
  <c r="A612" i="29" s="1"/>
  <c r="A613" i="29" s="1"/>
  <c r="A614" i="29" s="1"/>
  <c r="A615" i="29" s="1"/>
  <c r="A616" i="29" s="1"/>
  <c r="A617" i="29" s="1"/>
  <c r="A618" i="29" s="1"/>
  <c r="A619" i="29" s="1"/>
  <c r="A620" i="29" s="1"/>
  <c r="A621" i="29" s="1"/>
  <c r="A622" i="29" s="1"/>
  <c r="A623" i="29" s="1"/>
  <c r="A624" i="29" s="1"/>
  <c r="A625" i="29" s="1"/>
  <c r="A626" i="29" s="1"/>
  <c r="A627" i="29" s="1"/>
  <c r="A628" i="29" s="1"/>
  <c r="A629" i="29" s="1"/>
  <c r="A630" i="29" s="1"/>
  <c r="A631" i="29" s="1"/>
  <c r="A632" i="29" s="1"/>
  <c r="A633" i="29" s="1"/>
  <c r="A634" i="29" s="1"/>
  <c r="A635" i="29" s="1"/>
  <c r="A636" i="29" s="1"/>
  <c r="A637" i="29" s="1"/>
  <c r="A638" i="29" s="1"/>
  <c r="A639" i="29" s="1"/>
  <c r="A640" i="29" s="1"/>
  <c r="A641" i="29" s="1"/>
  <c r="A642" i="29" s="1"/>
  <c r="A643" i="29" s="1"/>
  <c r="A644" i="29" s="1"/>
  <c r="A645" i="29" s="1"/>
  <c r="A646" i="29" s="1"/>
  <c r="A647" i="29" s="1"/>
  <c r="A648" i="29" s="1"/>
  <c r="A649" i="29" s="1"/>
  <c r="A650" i="29" s="1"/>
  <c r="A651" i="29" s="1"/>
  <c r="A652" i="29" s="1"/>
  <c r="A653" i="29" s="1"/>
  <c r="A654" i="29" s="1"/>
  <c r="A655" i="29" s="1"/>
  <c r="A656" i="29" s="1"/>
  <c r="A657" i="29" s="1"/>
  <c r="A658" i="29" s="1"/>
  <c r="A659" i="29" s="1"/>
  <c r="A660" i="29" s="1"/>
  <c r="A661" i="29" s="1"/>
  <c r="A662" i="29" s="1"/>
  <c r="A663" i="29" s="1"/>
  <c r="A664" i="29" s="1"/>
  <c r="A665" i="29" s="1"/>
  <c r="A666" i="29" s="1"/>
  <c r="A667" i="29" s="1"/>
  <c r="A668" i="29" s="1"/>
  <c r="A669" i="29" s="1"/>
  <c r="A670" i="29" s="1"/>
  <c r="A671" i="29" s="1"/>
  <c r="A672" i="29" s="1"/>
  <c r="A673" i="29" s="1"/>
  <c r="A674" i="29" s="1"/>
  <c r="A675" i="29" s="1"/>
  <c r="A676" i="29" s="1"/>
  <c r="A677" i="29" s="1"/>
  <c r="A678" i="29" s="1"/>
  <c r="A679" i="29" s="1"/>
  <c r="A680" i="29" s="1"/>
  <c r="A681" i="29" s="1"/>
  <c r="A682" i="29" s="1"/>
  <c r="A683" i="29" s="1"/>
  <c r="A684" i="29" s="1"/>
  <c r="A685" i="29" s="1"/>
  <c r="A686" i="29" s="1"/>
  <c r="A687" i="29" s="1"/>
  <c r="A688" i="29" s="1"/>
  <c r="A689" i="29" s="1"/>
  <c r="A690" i="29" s="1"/>
  <c r="A691" i="29" s="1"/>
  <c r="A692" i="29" s="1"/>
  <c r="A693" i="29" s="1"/>
  <c r="A694" i="29" s="1"/>
  <c r="A695" i="29" s="1"/>
  <c r="A696" i="29" s="1"/>
  <c r="A697" i="29" s="1"/>
  <c r="A698" i="29" s="1"/>
  <c r="A699" i="29" s="1"/>
  <c r="A700" i="29" s="1"/>
  <c r="A701" i="29" s="1"/>
  <c r="A702" i="29" s="1"/>
  <c r="A703" i="29" s="1"/>
  <c r="A704" i="29" s="1"/>
  <c r="A705" i="29" s="1"/>
  <c r="A706" i="29" s="1"/>
  <c r="A707" i="29" s="1"/>
  <c r="A708" i="29" s="1"/>
  <c r="A709" i="29" s="1"/>
  <c r="A710" i="29" s="1"/>
  <c r="A711" i="29" s="1"/>
  <c r="A712" i="29" s="1"/>
  <c r="A713" i="29" s="1"/>
  <c r="A714" i="29" s="1"/>
  <c r="A715" i="29" s="1"/>
  <c r="A716" i="29" s="1"/>
  <c r="A717" i="29" s="1"/>
  <c r="A718" i="29" s="1"/>
  <c r="A719" i="29" s="1"/>
  <c r="A720" i="29" s="1"/>
  <c r="A721" i="29" s="1"/>
  <c r="A722" i="29" s="1"/>
  <c r="A723" i="29" s="1"/>
  <c r="A724" i="29" s="1"/>
  <c r="A725" i="29" s="1"/>
  <c r="A726" i="29" s="1"/>
  <c r="A727" i="29" s="1"/>
  <c r="A728" i="29" s="1"/>
  <c r="A729" i="29" s="1"/>
  <c r="A730" i="29" s="1"/>
  <c r="A731" i="29" s="1"/>
  <c r="A732" i="29" s="1"/>
  <c r="A733" i="29" s="1"/>
  <c r="A734" i="29" s="1"/>
  <c r="A735" i="29" s="1"/>
  <c r="A736" i="29" s="1"/>
  <c r="A737" i="29" s="1"/>
  <c r="A738" i="29" s="1"/>
  <c r="A739" i="29" s="1"/>
  <c r="A740" i="29" s="1"/>
  <c r="A741" i="29" s="1"/>
  <c r="A742" i="29" s="1"/>
  <c r="A743" i="29" s="1"/>
  <c r="A744" i="29" s="1"/>
  <c r="A745" i="29" s="1"/>
  <c r="A746" i="29" s="1"/>
  <c r="A747" i="29" s="1"/>
  <c r="A748" i="29" s="1"/>
  <c r="A749" i="29" s="1"/>
  <c r="A750" i="29" s="1"/>
  <c r="A751" i="29" s="1"/>
  <c r="A752" i="29" s="1"/>
  <c r="A753" i="29" s="1"/>
  <c r="A754" i="29" s="1"/>
  <c r="A755" i="29" s="1"/>
  <c r="A756" i="29" s="1"/>
  <c r="A757" i="29" s="1"/>
  <c r="A758" i="29" s="1"/>
  <c r="A759" i="29" s="1"/>
  <c r="A760" i="29" s="1"/>
  <c r="A761" i="29" s="1"/>
  <c r="A762" i="29" s="1"/>
  <c r="A763" i="29" s="1"/>
  <c r="A764" i="29" s="1"/>
  <c r="A765" i="29" s="1"/>
  <c r="A766" i="29" s="1"/>
  <c r="A767" i="29" s="1"/>
  <c r="A768" i="29" s="1"/>
  <c r="A769" i="29" s="1"/>
  <c r="A770" i="29" s="1"/>
  <c r="A771" i="29" s="1"/>
  <c r="A772" i="29" s="1"/>
  <c r="A773" i="29" s="1"/>
  <c r="A774" i="29" s="1"/>
  <c r="A775" i="29" s="1"/>
  <c r="A776" i="29" s="1"/>
  <c r="A777" i="29" s="1"/>
  <c r="A778" i="29" s="1"/>
  <c r="A779" i="29" s="1"/>
  <c r="A780" i="29" s="1"/>
  <c r="A781" i="29" s="1"/>
  <c r="A782" i="29" s="1"/>
  <c r="A783" i="29" s="1"/>
  <c r="A784" i="29" s="1"/>
  <c r="A785" i="29" s="1"/>
  <c r="A786" i="29" s="1"/>
  <c r="A787" i="29" s="1"/>
  <c r="A788" i="29" s="1"/>
  <c r="A789" i="29" s="1"/>
  <c r="A790" i="29" s="1"/>
  <c r="A791" i="29" s="1"/>
  <c r="A792" i="29" s="1"/>
  <c r="A793" i="29" s="1"/>
  <c r="A794" i="29" s="1"/>
  <c r="A795" i="29" s="1"/>
  <c r="A796" i="29" s="1"/>
  <c r="A797" i="29" s="1"/>
  <c r="A798" i="29" s="1"/>
  <c r="A799" i="29" s="1"/>
  <c r="A800" i="29" s="1"/>
  <c r="A801" i="29" s="1"/>
  <c r="A802" i="29" s="1"/>
  <c r="A803" i="29" s="1"/>
  <c r="A804" i="29" s="1"/>
  <c r="A805" i="29" s="1"/>
  <c r="A806" i="29" s="1"/>
  <c r="A807" i="29" s="1"/>
  <c r="A808" i="29" s="1"/>
  <c r="A809" i="29" s="1"/>
  <c r="A810" i="29" s="1"/>
  <c r="A811" i="29" s="1"/>
  <c r="A812" i="29" s="1"/>
  <c r="A813" i="29" s="1"/>
  <c r="A814" i="29" s="1"/>
  <c r="A815" i="29" s="1"/>
  <c r="A816" i="29" s="1"/>
  <c r="A817" i="29" s="1"/>
  <c r="B207" i="23" a="1"/>
  <c r="B207" i="23" s="1"/>
  <c r="D207" i="23" s="1"/>
  <c r="AC207" i="23" s="1"/>
  <c r="AH207" i="23" s="1"/>
  <c r="P207" i="23" s="1"/>
  <c r="B407" i="23" a="1"/>
  <c r="B407" i="23" s="1"/>
  <c r="D407" i="23" s="1"/>
  <c r="Z407" i="23" s="1"/>
  <c r="B607" i="23" a="1"/>
  <c r="B607" i="23" s="1"/>
  <c r="D607" i="23" s="1"/>
  <c r="B1006" i="23" a="1"/>
  <c r="B1006" i="23" s="1"/>
  <c r="D1006" i="23" s="1"/>
  <c r="AB1006" i="23" s="1"/>
  <c r="B1206" i="23" a="1"/>
  <c r="B1206" i="23" s="1"/>
  <c r="D1206" i="23" s="1"/>
  <c r="AA1206" i="23" s="1"/>
  <c r="B806" i="23" a="1"/>
  <c r="B806" i="23" s="1"/>
  <c r="D806" i="23" s="1"/>
  <c r="AA806" i="23" s="1"/>
  <c r="B1406" i="23" a="1"/>
  <c r="B1406" i="23" s="1"/>
  <c r="B2" i="27"/>
  <c r="B3" i="27" s="1"/>
  <c r="B8" i="33" l="1" a="1"/>
  <c r="B8" i="33" s="1"/>
  <c r="B8" i="34" a="1"/>
  <c r="B8" i="34" s="1"/>
  <c r="E8" i="34" s="1"/>
  <c r="B8" i="35" a="1"/>
  <c r="B8" i="35" s="1"/>
  <c r="H407" i="23"/>
  <c r="F1006" i="23"/>
  <c r="AA1006" i="23"/>
  <c r="I407" i="23" a="1"/>
  <c r="I407" i="23" s="1"/>
  <c r="Q407" i="23" s="1"/>
  <c r="F407" i="23"/>
  <c r="AB407" i="23"/>
  <c r="H1006" i="23"/>
  <c r="G1006" i="23"/>
  <c r="AC1006" i="23"/>
  <c r="AH1006" i="23" s="1"/>
  <c r="P1006" i="23" s="1"/>
  <c r="AC1206" i="23"/>
  <c r="AH1206" i="23" s="1"/>
  <c r="P1206" i="23" s="1"/>
  <c r="AC407" i="23"/>
  <c r="AH407" i="23" s="1"/>
  <c r="P407" i="23" s="1"/>
  <c r="Z1006" i="23"/>
  <c r="I1006" i="23" s="1" a="1"/>
  <c r="I1006" i="23" s="1"/>
  <c r="Q1006" i="23" s="1"/>
  <c r="Z607" i="23"/>
  <c r="I607" i="23" s="1" a="1"/>
  <c r="I607" i="23" s="1"/>
  <c r="Q607" i="23" s="1"/>
  <c r="G407" i="23"/>
  <c r="AA407" i="23"/>
  <c r="J407" i="23" s="1" a="1"/>
  <c r="J407" i="23" s="1"/>
  <c r="R407" i="23" s="1"/>
  <c r="D1406" i="23"/>
  <c r="AB1406" i="23" s="1"/>
  <c r="AB1206" i="23"/>
  <c r="Z806" i="23"/>
  <c r="I806" i="23" s="1" a="1"/>
  <c r="I806" i="23" s="1"/>
  <c r="Q806" i="23" s="1"/>
  <c r="AB806" i="23"/>
  <c r="AC806" i="23"/>
  <c r="AH806" i="23" s="1"/>
  <c r="P806" i="23" s="1"/>
  <c r="AE407" i="23"/>
  <c r="M407" i="23" s="1"/>
  <c r="AB207" i="23"/>
  <c r="Z207" i="23"/>
  <c r="I207" i="23" s="1" a="1"/>
  <c r="I207" i="23" s="1"/>
  <c r="Q207" i="23" s="1"/>
  <c r="AA607" i="23"/>
  <c r="G607" i="23"/>
  <c r="H607" i="23"/>
  <c r="F607" i="23"/>
  <c r="AA207" i="23"/>
  <c r="F207" i="23"/>
  <c r="H207" i="23"/>
  <c r="G207" i="23"/>
  <c r="AC607" i="23"/>
  <c r="AH607" i="23" s="1"/>
  <c r="P607" i="23" s="1"/>
  <c r="AB607" i="23"/>
  <c r="G806" i="23"/>
  <c r="F806" i="23"/>
  <c r="H806" i="23"/>
  <c r="H1206" i="23"/>
  <c r="G1206" i="23"/>
  <c r="F1206" i="23"/>
  <c r="Z1206" i="23"/>
  <c r="M6" i="27"/>
  <c r="L6" i="27"/>
  <c r="K6" i="27"/>
  <c r="J6" i="27"/>
  <c r="J2" i="27"/>
  <c r="G2" i="27"/>
  <c r="C6" i="27"/>
  <c r="I2" i="27"/>
  <c r="F2" i="27"/>
  <c r="E8" i="33" l="1"/>
  <c r="E8" i="35"/>
  <c r="AE1006" i="23"/>
  <c r="M1006" i="23" s="1"/>
  <c r="H8" i="34"/>
  <c r="G8" i="34"/>
  <c r="F8" i="34"/>
  <c r="O8" i="34" a="1"/>
  <c r="O8" i="34" s="1"/>
  <c r="N8" i="34" a="1"/>
  <c r="N8" i="34" s="1"/>
  <c r="K8" i="34" a="1"/>
  <c r="K8" i="34" s="1"/>
  <c r="Q8" i="34" a="1"/>
  <c r="Q8" i="34" s="1"/>
  <c r="M8" i="34" a="1"/>
  <c r="M8" i="34" s="1"/>
  <c r="P8" i="34" a="1"/>
  <c r="P8" i="34" s="1"/>
  <c r="L8" i="34" a="1"/>
  <c r="L8" i="34" s="1"/>
  <c r="Q8" i="33" a="1"/>
  <c r="Q8" i="33" s="1"/>
  <c r="M8" i="33" a="1"/>
  <c r="M8" i="33" s="1"/>
  <c r="N8" i="33" a="1"/>
  <c r="N8" i="33" s="1"/>
  <c r="O8" i="33" a="1"/>
  <c r="O8" i="33" s="1"/>
  <c r="P8" i="33" a="1"/>
  <c r="P8" i="33" s="1"/>
  <c r="K8" i="33" a="1"/>
  <c r="K8" i="33" s="1"/>
  <c r="S8" i="33" s="1" a="1"/>
  <c r="S8" i="33" s="1"/>
  <c r="T8" i="33" s="1"/>
  <c r="L8" i="33" a="1"/>
  <c r="L8" i="33" s="1"/>
  <c r="B9" i="33" a="1"/>
  <c r="B9" i="33" s="1"/>
  <c r="K1006" i="23" a="1"/>
  <c r="K1006" i="23" s="1"/>
  <c r="S1006" i="23" s="1"/>
  <c r="A7" i="27" a="1"/>
  <c r="A7" i="27" s="1"/>
  <c r="K407" i="23" a="1"/>
  <c r="K407" i="23" s="1"/>
  <c r="L407" i="23" a="1"/>
  <c r="L407" i="23" s="1"/>
  <c r="T407" i="23" s="1"/>
  <c r="J1006" i="23" a="1"/>
  <c r="J1006" i="23" s="1"/>
  <c r="R1006" i="23" s="1"/>
  <c r="AC1406" i="23"/>
  <c r="AH1406" i="23" s="1"/>
  <c r="P1406" i="23" s="1"/>
  <c r="K207" i="23" a="1"/>
  <c r="K207" i="23" s="1"/>
  <c r="S207" i="23" s="1"/>
  <c r="AF407" i="23"/>
  <c r="N407" i="23" s="1"/>
  <c r="AA1406" i="23"/>
  <c r="L1006" i="23" a="1"/>
  <c r="L1006" i="23" s="1"/>
  <c r="T1006" i="23" s="1"/>
  <c r="Z1406" i="23"/>
  <c r="F1406" i="23"/>
  <c r="G1406" i="23"/>
  <c r="H1406" i="23"/>
  <c r="AF1006" i="23"/>
  <c r="N1006" i="23" s="1"/>
  <c r="K806" i="23" a="1"/>
  <c r="K806" i="23" s="1"/>
  <c r="S806" i="23" s="1"/>
  <c r="J806" i="23" a="1"/>
  <c r="J806" i="23" s="1"/>
  <c r="R806" i="23" s="1"/>
  <c r="L806" i="23" a="1"/>
  <c r="L806" i="23" s="1"/>
  <c r="T806" i="23" s="1"/>
  <c r="AE207" i="23"/>
  <c r="M207" i="23" s="1"/>
  <c r="K607" i="23" a="1"/>
  <c r="K607" i="23" s="1"/>
  <c r="S607" i="23" s="1"/>
  <c r="J607" i="23" a="1"/>
  <c r="J607" i="23" s="1"/>
  <c r="R607" i="23" s="1"/>
  <c r="AE806" i="23"/>
  <c r="M806" i="23" s="1"/>
  <c r="J207" i="23" a="1"/>
  <c r="J207" i="23" s="1"/>
  <c r="R207" i="23" s="1"/>
  <c r="L207" i="23" a="1"/>
  <c r="L207" i="23" s="1"/>
  <c r="T207" i="23" s="1"/>
  <c r="K1206" i="23" a="1"/>
  <c r="K1206" i="23" s="1"/>
  <c r="J1206" i="23" a="1"/>
  <c r="J1206" i="23" s="1"/>
  <c r="L1206" i="23" a="1"/>
  <c r="L1206" i="23" s="1"/>
  <c r="T1206" i="23" s="1"/>
  <c r="I1206" i="23" a="1"/>
  <c r="I1206" i="23" s="1"/>
  <c r="Q1206" i="23" s="1"/>
  <c r="L607" i="23" a="1"/>
  <c r="L607" i="23" s="1"/>
  <c r="T607" i="23" s="1"/>
  <c r="AE607" i="23"/>
  <c r="M607" i="23" s="1"/>
  <c r="D6" i="27"/>
  <c r="C5" i="27"/>
  <c r="F8" i="33" l="1"/>
  <c r="R8" i="33" a="1"/>
  <c r="R8" i="33" s="1"/>
  <c r="G8" i="33"/>
  <c r="H8" i="33"/>
  <c r="H8" i="35"/>
  <c r="G8" i="35"/>
  <c r="F8" i="35"/>
  <c r="O8" i="35" a="1"/>
  <c r="O8" i="35" s="1"/>
  <c r="Q8" i="35" a="1"/>
  <c r="Q8" i="35" s="1"/>
  <c r="P8" i="35" a="1"/>
  <c r="P8" i="35" s="1"/>
  <c r="L8" i="35" a="1"/>
  <c r="L8" i="35" s="1"/>
  <c r="K8" i="35" a="1"/>
  <c r="K8" i="35" s="1"/>
  <c r="N8" i="35" a="1"/>
  <c r="N8" i="35" s="1"/>
  <c r="M8" i="35" a="1"/>
  <c r="M8" i="35" s="1"/>
  <c r="S8" i="34"/>
  <c r="AG1006" i="23"/>
  <c r="O1006" i="23" s="1"/>
  <c r="E9" i="33"/>
  <c r="R9" i="33" s="1" a="1"/>
  <c r="R9" i="33" s="1"/>
  <c r="AG207" i="23"/>
  <c r="O207" i="23" s="1"/>
  <c r="S407" i="23"/>
  <c r="AG407" i="23"/>
  <c r="O407" i="23" s="1"/>
  <c r="AG806" i="23"/>
  <c r="O806" i="23" s="1"/>
  <c r="I1406" i="23" a="1"/>
  <c r="I1406" i="23" s="1"/>
  <c r="Q1406" i="23" s="1"/>
  <c r="K1406" i="23" a="1"/>
  <c r="K1406" i="23" s="1"/>
  <c r="L1406" i="23" a="1"/>
  <c r="L1406" i="23" s="1"/>
  <c r="T1406" i="23" s="1"/>
  <c r="J1406" i="23" a="1"/>
  <c r="J1406" i="23" s="1"/>
  <c r="AF806" i="23"/>
  <c r="N806" i="23" s="1"/>
  <c r="AF207" i="23"/>
  <c r="N207" i="23" s="1"/>
  <c r="AG607" i="23"/>
  <c r="O607" i="23" s="1"/>
  <c r="AF1206" i="23"/>
  <c r="N1206" i="23" s="1"/>
  <c r="R1206" i="23"/>
  <c r="AG1206" i="23"/>
  <c r="O1206" i="23" s="1"/>
  <c r="S1206" i="23"/>
  <c r="AF607" i="23"/>
  <c r="N607" i="23" s="1"/>
  <c r="AE1206" i="23"/>
  <c r="M1206" i="23" s="1"/>
  <c r="E6" i="27"/>
  <c r="D5" i="27"/>
  <c r="F9" i="33" l="1"/>
  <c r="H9" i="33"/>
  <c r="G9" i="33"/>
  <c r="S8" i="35"/>
  <c r="O9" i="33" a="1"/>
  <c r="O9" i="33" s="1"/>
  <c r="N9" i="33" a="1"/>
  <c r="N9" i="33" s="1"/>
  <c r="M9" i="33" a="1"/>
  <c r="M9" i="33" s="1"/>
  <c r="L9" i="33" a="1"/>
  <c r="L9" i="33" s="1"/>
  <c r="Q9" i="33" a="1"/>
  <c r="Q9" i="33" s="1"/>
  <c r="P9" i="33" a="1"/>
  <c r="P9" i="33" s="1"/>
  <c r="K9" i="33" a="1"/>
  <c r="K9" i="33" s="1"/>
  <c r="S9" i="33" s="1" a="1"/>
  <c r="S9" i="33" s="1"/>
  <c r="T9" i="33" s="1"/>
  <c r="B10" i="33" a="1"/>
  <c r="B10" i="33" s="1"/>
  <c r="R1406" i="23"/>
  <c r="AF1406" i="23"/>
  <c r="N1406" i="23" s="1"/>
  <c r="S1406" i="23"/>
  <c r="AG1406" i="23"/>
  <c r="O1406" i="23" s="1"/>
  <c r="AE1406" i="23"/>
  <c r="M1406" i="23" s="1"/>
  <c r="F6" i="27"/>
  <c r="E5" i="27"/>
  <c r="E10" i="33" l="1"/>
  <c r="F10" i="33" s="1"/>
  <c r="N10" i="33" a="1"/>
  <c r="N10" i="33" s="1"/>
  <c r="M10" i="33" a="1"/>
  <c r="M10" i="33" s="1"/>
  <c r="L10" i="33" a="1"/>
  <c r="L10" i="33" s="1"/>
  <c r="Q10" i="33" a="1"/>
  <c r="Q10" i="33" s="1"/>
  <c r="P10" i="33" a="1"/>
  <c r="P10" i="33" s="1"/>
  <c r="O10" i="33" a="1"/>
  <c r="O10" i="33" s="1"/>
  <c r="K10" i="33" a="1"/>
  <c r="K10" i="33" s="1"/>
  <c r="S10" i="33" s="1" a="1"/>
  <c r="S10" i="33" s="1"/>
  <c r="T10" i="33" s="1"/>
  <c r="B11" i="33" a="1"/>
  <c r="B11" i="33" s="1"/>
  <c r="G6" i="27"/>
  <c r="F5" i="27"/>
  <c r="G10" i="33" l="1"/>
  <c r="H10" i="33"/>
  <c r="R10" i="33" a="1"/>
  <c r="R10" i="33" s="1"/>
  <c r="B12" i="33" a="1"/>
  <c r="B12" i="33" s="1"/>
  <c r="E11" i="33"/>
  <c r="R11" i="33" s="1" a="1"/>
  <c r="R11" i="33" s="1"/>
  <c r="H6" i="27"/>
  <c r="G5" i="27"/>
  <c r="F11" i="33" l="1"/>
  <c r="G11" i="33"/>
  <c r="H11" i="33"/>
  <c r="N11" i="33" a="1"/>
  <c r="N11" i="33" s="1"/>
  <c r="M11" i="33" a="1"/>
  <c r="M11" i="33" s="1"/>
  <c r="Q11" i="33" a="1"/>
  <c r="Q11" i="33" s="1"/>
  <c r="L11" i="33" a="1"/>
  <c r="L11" i="33" s="1"/>
  <c r="P11" i="33" a="1"/>
  <c r="P11" i="33" s="1"/>
  <c r="O11" i="33" a="1"/>
  <c r="O11" i="33" s="1"/>
  <c r="K11" i="33" a="1"/>
  <c r="K11" i="33" s="1"/>
  <c r="S11" i="33" s="1" a="1"/>
  <c r="S11" i="33" s="1"/>
  <c r="T11" i="33" s="1"/>
  <c r="E12" i="33"/>
  <c r="R12" i="33" s="1" a="1"/>
  <c r="R12" i="33" s="1"/>
  <c r="H5" i="27"/>
  <c r="F12" i="33" l="1"/>
  <c r="H12" i="33"/>
  <c r="G12" i="33"/>
  <c r="B13" i="33" a="1"/>
  <c r="B13" i="33" s="1"/>
  <c r="N12" i="33" a="1"/>
  <c r="N12" i="33" s="1"/>
  <c r="M12" i="33" a="1"/>
  <c r="M12" i="33" s="1"/>
  <c r="Q12" i="33" a="1"/>
  <c r="Q12" i="33" s="1"/>
  <c r="L12" i="33" a="1"/>
  <c r="L12" i="33" s="1"/>
  <c r="P12" i="33" a="1"/>
  <c r="P12" i="33" s="1"/>
  <c r="O12" i="33" a="1"/>
  <c r="O12" i="33" s="1"/>
  <c r="K12" i="33" a="1"/>
  <c r="K12" i="33" s="1"/>
  <c r="S12" i="33" s="1" a="1"/>
  <c r="S12" i="33" s="1"/>
  <c r="T12" i="33" s="1"/>
  <c r="A8" i="23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E13" i="33" l="1"/>
  <c r="H13" i="33" s="1"/>
  <c r="O13" i="33" a="1"/>
  <c r="O13" i="33" s="1"/>
  <c r="P13" i="33" a="1"/>
  <c r="P13" i="33" s="1"/>
  <c r="Q13" i="33" a="1"/>
  <c r="Q13" i="33" s="1"/>
  <c r="L13" i="33" a="1"/>
  <c r="L13" i="33" s="1"/>
  <c r="M13" i="33" a="1"/>
  <c r="M13" i="33" s="1"/>
  <c r="B14" i="33" a="1"/>
  <c r="B14" i="33" s="1"/>
  <c r="N13" i="33" a="1"/>
  <c r="N13" i="33" s="1"/>
  <c r="K13" i="33" a="1"/>
  <c r="K13" i="33" s="1"/>
  <c r="S13" i="33" s="1" a="1"/>
  <c r="S13" i="33" s="1"/>
  <c r="T13" i="33" s="1"/>
  <c r="B7" i="27"/>
  <c r="F13" i="33" l="1"/>
  <c r="R13" i="33" a="1"/>
  <c r="R13" i="33" s="1"/>
  <c r="G13" i="33"/>
  <c r="E14" i="33"/>
  <c r="H14" i="33" s="1"/>
  <c r="P14" i="33" a="1"/>
  <c r="P14" i="33" s="1"/>
  <c r="Q14" i="33" a="1"/>
  <c r="Q14" i="33" s="1"/>
  <c r="M14" i="33" a="1"/>
  <c r="M14" i="33" s="1"/>
  <c r="L14" i="33" a="1"/>
  <c r="L14" i="33" s="1"/>
  <c r="B15" i="33" a="1"/>
  <c r="B15" i="33" s="1"/>
  <c r="K14" i="33" a="1"/>
  <c r="K14" i="33" s="1"/>
  <c r="S14" i="33" s="1" a="1"/>
  <c r="S14" i="33" s="1"/>
  <c r="T14" i="33" s="1"/>
  <c r="N14" i="33" a="1"/>
  <c r="N14" i="33" s="1"/>
  <c r="O14" i="33" a="1"/>
  <c r="O14" i="33" s="1"/>
  <c r="A8" i="27" a="1"/>
  <c r="A8" i="27" s="1"/>
  <c r="C7" i="27"/>
  <c r="D7" i="27"/>
  <c r="E7" i="27"/>
  <c r="F7" i="27"/>
  <c r="G7" i="27"/>
  <c r="H7" i="27"/>
  <c r="F14" i="33" l="1"/>
  <c r="R14" i="33" a="1"/>
  <c r="R14" i="33" s="1"/>
  <c r="G14" i="33"/>
  <c r="E15" i="33"/>
  <c r="R15" i="33" s="1" a="1"/>
  <c r="R15" i="33" s="1"/>
  <c r="M15" i="33" a="1"/>
  <c r="M15" i="33" s="1"/>
  <c r="Q15" i="33" a="1"/>
  <c r="Q15" i="33" s="1"/>
  <c r="L15" i="33" a="1"/>
  <c r="L15" i="33" s="1"/>
  <c r="P15" i="33" a="1"/>
  <c r="P15" i="33" s="1"/>
  <c r="O15" i="33" a="1"/>
  <c r="O15" i="33" s="1"/>
  <c r="N15" i="33" a="1"/>
  <c r="N15" i="33" s="1"/>
  <c r="K15" i="33" a="1"/>
  <c r="K15" i="33" s="1"/>
  <c r="S15" i="33" s="1" a="1"/>
  <c r="S15" i="33" s="1"/>
  <c r="T15" i="33" s="1"/>
  <c r="J7" i="27" a="1"/>
  <c r="J7" i="27" s="1"/>
  <c r="F15" i="33" l="1"/>
  <c r="G15" i="33"/>
  <c r="H15" i="33"/>
  <c r="B16" i="33" a="1"/>
  <c r="B16" i="33" s="1"/>
  <c r="K7" i="27" a="1"/>
  <c r="K7" i="27" s="1"/>
  <c r="E16" i="33" l="1"/>
  <c r="N16" i="33" a="1"/>
  <c r="N16" i="33" s="1"/>
  <c r="Q16" i="33" a="1"/>
  <c r="Q16" i="33" s="1"/>
  <c r="P16" i="33" a="1"/>
  <c r="P16" i="33" s="1"/>
  <c r="B17" i="33" a="1"/>
  <c r="B17" i="33" s="1"/>
  <c r="L16" i="33" a="1"/>
  <c r="L16" i="33" s="1"/>
  <c r="K16" i="33" a="1"/>
  <c r="K16" i="33" s="1"/>
  <c r="S16" i="33" s="1" a="1"/>
  <c r="S16" i="33" s="1"/>
  <c r="T16" i="33" s="1"/>
  <c r="O16" i="33" a="1"/>
  <c r="O16" i="33" s="1"/>
  <c r="M16" i="33" a="1"/>
  <c r="M16" i="33" s="1"/>
  <c r="L7" i="27" a="1"/>
  <c r="L7" i="27" s="1"/>
  <c r="F16" i="33" l="1"/>
  <c r="R16" i="33" a="1"/>
  <c r="R16" i="33" s="1"/>
  <c r="G16" i="33"/>
  <c r="H16" i="33"/>
  <c r="B18" i="33" a="1"/>
  <c r="B18" i="33" s="1"/>
  <c r="E17" i="33"/>
  <c r="R17" i="33" s="1" a="1"/>
  <c r="R17" i="33" s="1"/>
  <c r="M7" i="27" a="1"/>
  <c r="M7" i="27" s="1"/>
  <c r="E18" i="33" l="1"/>
  <c r="H17" i="33"/>
  <c r="G17" i="33"/>
  <c r="M18" i="33" a="1"/>
  <c r="M18" i="33" s="1"/>
  <c r="P18" i="33" a="1"/>
  <c r="P18" i="33" s="1"/>
  <c r="O18" i="33" a="1"/>
  <c r="O18" i="33" s="1"/>
  <c r="K18" i="33" a="1"/>
  <c r="K18" i="33" s="1"/>
  <c r="S18" i="33" s="1" a="1"/>
  <c r="S18" i="33" s="1"/>
  <c r="T18" i="33" s="1"/>
  <c r="L18" i="33" a="1"/>
  <c r="L18" i="33" s="1"/>
  <c r="B19" i="33" a="1"/>
  <c r="B19" i="33" s="1"/>
  <c r="Q18" i="33" a="1"/>
  <c r="Q18" i="33" s="1"/>
  <c r="F17" i="33"/>
  <c r="P17" i="33" a="1"/>
  <c r="P17" i="33" s="1"/>
  <c r="N17" i="33" a="1"/>
  <c r="N17" i="33" s="1"/>
  <c r="K17" i="33" a="1"/>
  <c r="K17" i="33" s="1"/>
  <c r="S17" i="33" s="1" a="1"/>
  <c r="S17" i="33" s="1"/>
  <c r="T17" i="33" s="1"/>
  <c r="M17" i="33" a="1"/>
  <c r="M17" i="33" s="1"/>
  <c r="L17" i="33" a="1"/>
  <c r="L17" i="33" s="1"/>
  <c r="Q17" i="33" a="1"/>
  <c r="Q17" i="33" s="1"/>
  <c r="O17" i="33" a="1"/>
  <c r="O17" i="33" s="1"/>
  <c r="N18" i="33" a="1"/>
  <c r="N18" i="33" s="1"/>
  <c r="B8" i="27"/>
  <c r="F18" i="33" l="1"/>
  <c r="R18" i="33" a="1"/>
  <c r="R18" i="33" s="1"/>
  <c r="E19" i="33"/>
  <c r="G18" i="33"/>
  <c r="H18" i="33"/>
  <c r="Q19" i="33" a="1"/>
  <c r="Q19" i="33" s="1"/>
  <c r="L19" i="33" a="1"/>
  <c r="L19" i="33" s="1"/>
  <c r="K19" i="33" a="1"/>
  <c r="K19" i="33" s="1"/>
  <c r="S19" i="33" s="1" a="1"/>
  <c r="S19" i="33" s="1"/>
  <c r="T19" i="33" s="1"/>
  <c r="N19" i="33" a="1"/>
  <c r="N19" i="33" s="1"/>
  <c r="B20" i="33" a="1"/>
  <c r="B20" i="33" s="1"/>
  <c r="O19" i="33" a="1"/>
  <c r="O19" i="33" s="1"/>
  <c r="P19" i="33" a="1"/>
  <c r="P19" i="33" s="1"/>
  <c r="M19" i="33" a="1"/>
  <c r="M19" i="33" s="1"/>
  <c r="C8" i="27"/>
  <c r="D8" i="27"/>
  <c r="E8" i="27"/>
  <c r="F8" i="27"/>
  <c r="G8" i="27"/>
  <c r="H8" i="27"/>
  <c r="A9" i="27" a="1"/>
  <c r="A9" i="27" s="1"/>
  <c r="B9" i="27" s="1"/>
  <c r="F19" i="33" l="1"/>
  <c r="R19" i="33" a="1"/>
  <c r="R19" i="33" s="1"/>
  <c r="H19" i="33"/>
  <c r="G19" i="33"/>
  <c r="E20" i="33"/>
  <c r="F20" i="33" s="1"/>
  <c r="N20" i="33" a="1"/>
  <c r="N20" i="33" s="1"/>
  <c r="K20" i="33" a="1"/>
  <c r="K20" i="33" s="1"/>
  <c r="S20" i="33" s="1" a="1"/>
  <c r="S20" i="33" s="1"/>
  <c r="T20" i="33" s="1"/>
  <c r="O20" i="33" a="1"/>
  <c r="O20" i="33" s="1"/>
  <c r="P20" i="33" a="1"/>
  <c r="P20" i="33" s="1"/>
  <c r="L20" i="33" a="1"/>
  <c r="L20" i="33" s="1"/>
  <c r="Q20" i="33" a="1"/>
  <c r="Q20" i="33" s="1"/>
  <c r="M20" i="33" a="1"/>
  <c r="M20" i="33" s="1"/>
  <c r="B21" i="33" a="1"/>
  <c r="B21" i="33" s="1"/>
  <c r="J8" i="27" a="1"/>
  <c r="J8" i="27" s="1"/>
  <c r="K8" i="27" s="1" a="1"/>
  <c r="K8" i="27" s="1"/>
  <c r="L8" i="27" s="1" a="1"/>
  <c r="L8" i="27" s="1"/>
  <c r="M8" i="27" s="1" a="1"/>
  <c r="M8" i="27" s="1"/>
  <c r="A10" i="27" a="1"/>
  <c r="A10" i="27" s="1"/>
  <c r="B10" i="27" s="1"/>
  <c r="C9" i="27"/>
  <c r="D9" i="27"/>
  <c r="E9" i="27"/>
  <c r="F9" i="27"/>
  <c r="G9" i="27"/>
  <c r="H9" i="27"/>
  <c r="H20" i="33" l="1"/>
  <c r="R20" i="33" a="1"/>
  <c r="R20" i="33" s="1"/>
  <c r="E21" i="33"/>
  <c r="G20" i="33"/>
  <c r="N21" i="33" a="1"/>
  <c r="N21" i="33" s="1"/>
  <c r="O21" i="33" a="1"/>
  <c r="O21" i="33" s="1"/>
  <c r="P21" i="33" a="1"/>
  <c r="P21" i="33" s="1"/>
  <c r="Q21" i="33" a="1"/>
  <c r="Q21" i="33" s="1"/>
  <c r="L21" i="33" a="1"/>
  <c r="L21" i="33" s="1"/>
  <c r="B22" i="33" a="1"/>
  <c r="B22" i="33" s="1"/>
  <c r="K21" i="33" a="1"/>
  <c r="K21" i="33" s="1"/>
  <c r="S21" i="33" s="1" a="1"/>
  <c r="S21" i="33" s="1"/>
  <c r="T21" i="33" s="1"/>
  <c r="M21" i="33" a="1"/>
  <c r="M21" i="33" s="1"/>
  <c r="J9" i="27" a="1"/>
  <c r="J9" i="27" s="1"/>
  <c r="K9" i="27" s="1" a="1"/>
  <c r="K9" i="27" s="1"/>
  <c r="A11" i="27" a="1"/>
  <c r="A11" i="27" s="1"/>
  <c r="C10" i="27"/>
  <c r="D10" i="27"/>
  <c r="E10" i="27"/>
  <c r="F10" i="27"/>
  <c r="G10" i="27"/>
  <c r="H10" i="27"/>
  <c r="F21" i="33" l="1"/>
  <c r="R21" i="33" a="1"/>
  <c r="R21" i="33" s="1"/>
  <c r="G21" i="33"/>
  <c r="H21" i="33"/>
  <c r="E22" i="33"/>
  <c r="F22" i="33" s="1"/>
  <c r="K22" i="33" a="1"/>
  <c r="K22" i="33" s="1"/>
  <c r="S22" i="33" s="1" a="1"/>
  <c r="S22" i="33" s="1"/>
  <c r="T22" i="33" s="1"/>
  <c r="L22" i="33" a="1"/>
  <c r="L22" i="33" s="1"/>
  <c r="B23" i="33" a="1"/>
  <c r="B23" i="33" s="1"/>
  <c r="O22" i="33" a="1"/>
  <c r="O22" i="33" s="1"/>
  <c r="P22" i="33" a="1"/>
  <c r="P22" i="33" s="1"/>
  <c r="Q22" i="33" a="1"/>
  <c r="Q22" i="33" s="1"/>
  <c r="N22" i="33" a="1"/>
  <c r="N22" i="33" s="1"/>
  <c r="M22" i="33" a="1"/>
  <c r="M22" i="33" s="1"/>
  <c r="A12" i="27" a="1"/>
  <c r="A12" i="27" s="1"/>
  <c r="B12" i="27" s="1"/>
  <c r="B11" i="27"/>
  <c r="L9" i="27" a="1"/>
  <c r="L9" i="27" s="1"/>
  <c r="J10" i="27" a="1"/>
  <c r="J10" i="27" s="1"/>
  <c r="K10" i="27" s="1" a="1"/>
  <c r="K10" i="27" s="1"/>
  <c r="L10" i="27" s="1" a="1"/>
  <c r="L10" i="27" s="1"/>
  <c r="M10" i="27" s="1" a="1"/>
  <c r="M10" i="27" s="1"/>
  <c r="H22" i="33" l="1"/>
  <c r="R22" i="33" a="1"/>
  <c r="R22" i="33" s="1"/>
  <c r="G22" i="33"/>
  <c r="E23" i="33"/>
  <c r="O23" i="33" a="1"/>
  <c r="O23" i="33" s="1"/>
  <c r="P23" i="33" a="1"/>
  <c r="P23" i="33" s="1"/>
  <c r="L23" i="33" a="1"/>
  <c r="L23" i="33" s="1"/>
  <c r="B24" i="33" a="1"/>
  <c r="B24" i="33" s="1"/>
  <c r="Q23" i="33" a="1"/>
  <c r="Q23" i="33" s="1"/>
  <c r="K23" i="33" a="1"/>
  <c r="K23" i="33" s="1"/>
  <c r="S23" i="33" s="1" a="1"/>
  <c r="S23" i="33" s="1"/>
  <c r="T23" i="33" s="1"/>
  <c r="M23" i="33" a="1"/>
  <c r="M23" i="33" s="1"/>
  <c r="N23" i="33" a="1"/>
  <c r="N23" i="33" s="1"/>
  <c r="C12" i="27"/>
  <c r="D12" i="27"/>
  <c r="E12" i="27"/>
  <c r="F12" i="27"/>
  <c r="G12" i="27"/>
  <c r="H12" i="27"/>
  <c r="A13" i="27" a="1"/>
  <c r="A13" i="27" s="1"/>
  <c r="B13" i="27" s="1"/>
  <c r="C11" i="27"/>
  <c r="D11" i="27"/>
  <c r="E11" i="27"/>
  <c r="F11" i="27"/>
  <c r="G11" i="27"/>
  <c r="H11" i="27"/>
  <c r="M9" i="27" a="1"/>
  <c r="M9" i="27" s="1"/>
  <c r="F23" i="33" l="1"/>
  <c r="R23" i="33" a="1"/>
  <c r="R23" i="33" s="1"/>
  <c r="H23" i="33"/>
  <c r="G23" i="33"/>
  <c r="E24" i="33"/>
  <c r="F24" i="33" s="1"/>
  <c r="B25" i="33" a="1"/>
  <c r="B25" i="33" s="1"/>
  <c r="L24" i="33" a="1"/>
  <c r="L24" i="33" s="1"/>
  <c r="Q24" i="33" a="1"/>
  <c r="Q24" i="33" s="1"/>
  <c r="P24" i="33" a="1"/>
  <c r="P24" i="33" s="1"/>
  <c r="K24" i="33" a="1"/>
  <c r="K24" i="33" s="1"/>
  <c r="S24" i="33" s="1" a="1"/>
  <c r="S24" i="33" s="1"/>
  <c r="T24" i="33" s="1"/>
  <c r="O24" i="33" a="1"/>
  <c r="O24" i="33" s="1"/>
  <c r="N24" i="33" a="1"/>
  <c r="N24" i="33" s="1"/>
  <c r="M24" i="33" a="1"/>
  <c r="M24" i="33" s="1"/>
  <c r="J11" i="27" a="1"/>
  <c r="J11" i="27" s="1"/>
  <c r="K11" i="27" s="1" a="1"/>
  <c r="K11" i="27" s="1"/>
  <c r="L11" i="27" s="1" a="1"/>
  <c r="L11" i="27" s="1"/>
  <c r="M11" i="27" s="1" a="1"/>
  <c r="M11" i="27" s="1"/>
  <c r="C13" i="27"/>
  <c r="D13" i="27"/>
  <c r="E13" i="27"/>
  <c r="F13" i="27"/>
  <c r="G13" i="27"/>
  <c r="H13" i="27"/>
  <c r="A14" i="27" a="1"/>
  <c r="A14" i="27" s="1"/>
  <c r="B14" i="27" s="1"/>
  <c r="J12" i="27" a="1"/>
  <c r="J12" i="27" s="1"/>
  <c r="K12" i="27" s="1" a="1"/>
  <c r="K12" i="27" s="1"/>
  <c r="L12" i="27" s="1" a="1"/>
  <c r="L12" i="27" s="1"/>
  <c r="M12" i="27" s="1" a="1"/>
  <c r="M12" i="27" s="1"/>
  <c r="H24" i="33" l="1"/>
  <c r="G24" i="33"/>
  <c r="R24" i="33" a="1"/>
  <c r="R24" i="33" s="1"/>
  <c r="E25" i="33"/>
  <c r="Q25" i="33" a="1"/>
  <c r="Q25" i="33" s="1"/>
  <c r="L25" i="33" a="1"/>
  <c r="L25" i="33" s="1"/>
  <c r="M25" i="33" a="1"/>
  <c r="M25" i="33" s="1"/>
  <c r="N25" i="33" a="1"/>
  <c r="N25" i="33" s="1"/>
  <c r="B26" i="33" a="1"/>
  <c r="B26" i="33" s="1"/>
  <c r="O25" i="33" a="1"/>
  <c r="O25" i="33" s="1"/>
  <c r="K25" i="33" a="1"/>
  <c r="K25" i="33" s="1"/>
  <c r="S25" i="33" s="1" a="1"/>
  <c r="S25" i="33" s="1"/>
  <c r="T25" i="33" s="1"/>
  <c r="P25" i="33" a="1"/>
  <c r="P25" i="33" s="1"/>
  <c r="A15" i="27" a="1"/>
  <c r="A15" i="27" s="1"/>
  <c r="C14" i="27"/>
  <c r="D14" i="27"/>
  <c r="E14" i="27"/>
  <c r="F14" i="27"/>
  <c r="G14" i="27"/>
  <c r="H14" i="27"/>
  <c r="J13" i="27" a="1"/>
  <c r="J13" i="27" s="1"/>
  <c r="K13" i="27" s="1" a="1"/>
  <c r="K13" i="27" s="1"/>
  <c r="L13" i="27" s="1" a="1"/>
  <c r="L13" i="27" s="1"/>
  <c r="M13" i="27" s="1" a="1"/>
  <c r="M13" i="27" s="1"/>
  <c r="F25" i="33" l="1"/>
  <c r="R25" i="33" a="1"/>
  <c r="R25" i="33" s="1"/>
  <c r="G25" i="33"/>
  <c r="H25" i="33"/>
  <c r="E26" i="33"/>
  <c r="F26" i="33" s="1"/>
  <c r="H26" i="33"/>
  <c r="Q26" i="33" a="1"/>
  <c r="Q26" i="33" s="1"/>
  <c r="N26" i="33" a="1"/>
  <c r="N26" i="33" s="1"/>
  <c r="O26" i="33" a="1"/>
  <c r="O26" i="33" s="1"/>
  <c r="P26" i="33" a="1"/>
  <c r="P26" i="33" s="1"/>
  <c r="B27" i="33" a="1"/>
  <c r="B27" i="33" s="1"/>
  <c r="K26" i="33" a="1"/>
  <c r="K26" i="33" s="1"/>
  <c r="S26" i="33" s="1" a="1"/>
  <c r="S26" i="33" s="1"/>
  <c r="T26" i="33" s="1"/>
  <c r="L26" i="33" a="1"/>
  <c r="L26" i="33" s="1"/>
  <c r="M26" i="33" a="1"/>
  <c r="M26" i="33" s="1"/>
  <c r="J14" i="27" a="1"/>
  <c r="J14" i="27" s="1"/>
  <c r="K14" i="27" s="1" a="1"/>
  <c r="K14" i="27" s="1"/>
  <c r="L14" i="27" s="1" a="1"/>
  <c r="L14" i="27" s="1"/>
  <c r="M14" i="27" s="1" a="1"/>
  <c r="M14" i="27" s="1"/>
  <c r="B15" i="27"/>
  <c r="A16" i="27" s="1" a="1"/>
  <c r="A16" i="27" s="1"/>
  <c r="B16" i="27" s="1"/>
  <c r="G26" i="33" l="1"/>
  <c r="R26" i="33" a="1"/>
  <c r="R26" i="33" s="1"/>
  <c r="E27" i="33"/>
  <c r="G27" i="33" s="1"/>
  <c r="N27" i="33" a="1"/>
  <c r="N27" i="33" s="1"/>
  <c r="O27" i="33" a="1"/>
  <c r="O27" i="33" s="1"/>
  <c r="P27" i="33" a="1"/>
  <c r="P27" i="33" s="1"/>
  <c r="M27" i="33" a="1"/>
  <c r="M27" i="33" s="1"/>
  <c r="B28" i="33" a="1"/>
  <c r="B28" i="33" s="1"/>
  <c r="L27" i="33" a="1"/>
  <c r="L27" i="33" s="1"/>
  <c r="Q27" i="33" a="1"/>
  <c r="Q27" i="33" s="1"/>
  <c r="K27" i="33" a="1"/>
  <c r="K27" i="33" s="1"/>
  <c r="S27" i="33" s="1" a="1"/>
  <c r="S27" i="33" s="1"/>
  <c r="T27" i="33" s="1"/>
  <c r="A17" i="27" a="1"/>
  <c r="A17" i="27" s="1"/>
  <c r="B17" i="27" s="1"/>
  <c r="C16" i="27"/>
  <c r="D16" i="27"/>
  <c r="E16" i="27"/>
  <c r="F16" i="27"/>
  <c r="G16" i="27"/>
  <c r="H16" i="27"/>
  <c r="C15" i="27"/>
  <c r="D15" i="27"/>
  <c r="E15" i="27"/>
  <c r="F15" i="27"/>
  <c r="G15" i="27"/>
  <c r="H15" i="27"/>
  <c r="F27" i="33" l="1"/>
  <c r="R27" i="33" a="1"/>
  <c r="R27" i="33" s="1"/>
  <c r="H27" i="33"/>
  <c r="E28" i="33"/>
  <c r="P28" i="33" a="1"/>
  <c r="P28" i="33" s="1"/>
  <c r="K28" i="33" a="1"/>
  <c r="K28" i="33" s="1"/>
  <c r="S28" i="33" s="1" a="1"/>
  <c r="S28" i="33" s="1"/>
  <c r="T28" i="33" s="1"/>
  <c r="N28" i="33" a="1"/>
  <c r="N28" i="33" s="1"/>
  <c r="O28" i="33" a="1"/>
  <c r="O28" i="33" s="1"/>
  <c r="Q28" i="33" a="1"/>
  <c r="Q28" i="33" s="1"/>
  <c r="L28" i="33" a="1"/>
  <c r="L28" i="33" s="1"/>
  <c r="B29" i="33" a="1"/>
  <c r="B29" i="33" s="1"/>
  <c r="M28" i="33" a="1"/>
  <c r="M28" i="33" s="1"/>
  <c r="J16" i="27" a="1"/>
  <c r="J16" i="27" s="1"/>
  <c r="K16" i="27" s="1" a="1"/>
  <c r="K16" i="27" s="1"/>
  <c r="L16" i="27" s="1" a="1"/>
  <c r="L16" i="27" s="1"/>
  <c r="M16" i="27" s="1" a="1"/>
  <c r="M16" i="27" s="1"/>
  <c r="C17" i="27"/>
  <c r="D17" i="27"/>
  <c r="E17" i="27"/>
  <c r="F17" i="27"/>
  <c r="G17" i="27"/>
  <c r="H17" i="27"/>
  <c r="J15" i="27" a="1"/>
  <c r="J15" i="27" s="1"/>
  <c r="K15" i="27" s="1" a="1"/>
  <c r="K15" i="27" s="1"/>
  <c r="L15" i="27" s="1" a="1"/>
  <c r="L15" i="27" s="1"/>
  <c r="M15" i="27" s="1" a="1"/>
  <c r="M15" i="27" s="1"/>
  <c r="A18" i="27" a="1"/>
  <c r="A18" i="27" s="1"/>
  <c r="B18" i="27" s="1"/>
  <c r="F28" i="33" l="1"/>
  <c r="R28" i="33" a="1"/>
  <c r="R28" i="33" s="1"/>
  <c r="G28" i="33"/>
  <c r="H28" i="33"/>
  <c r="B30" i="33" a="1"/>
  <c r="B30" i="33" s="1"/>
  <c r="E29" i="33"/>
  <c r="R29" i="33" s="1" a="1"/>
  <c r="R29" i="33" s="1"/>
  <c r="N29" i="33" a="1"/>
  <c r="N29" i="33" s="1"/>
  <c r="M29" i="33" a="1"/>
  <c r="M29" i="33" s="1"/>
  <c r="L29" i="33" a="1"/>
  <c r="L29" i="33" s="1"/>
  <c r="Q29" i="33" a="1"/>
  <c r="Q29" i="33" s="1"/>
  <c r="P29" i="33" a="1"/>
  <c r="P29" i="33" s="1"/>
  <c r="O29" i="33" a="1"/>
  <c r="O29" i="33" s="1"/>
  <c r="K29" i="33" a="1"/>
  <c r="K29" i="33" s="1"/>
  <c r="S29" i="33" s="1" a="1"/>
  <c r="S29" i="33" s="1"/>
  <c r="T29" i="33" s="1"/>
  <c r="C18" i="27"/>
  <c r="D18" i="27"/>
  <c r="E18" i="27"/>
  <c r="F18" i="27"/>
  <c r="G18" i="27"/>
  <c r="H18" i="27"/>
  <c r="A19" i="27" a="1"/>
  <c r="A19" i="27" s="1"/>
  <c r="B19" i="27" s="1"/>
  <c r="J17" i="27" a="1"/>
  <c r="J17" i="27" s="1"/>
  <c r="K17" i="27" s="1" a="1"/>
  <c r="K17" i="27" s="1"/>
  <c r="L17" i="27" s="1" a="1"/>
  <c r="L17" i="27" s="1"/>
  <c r="M17" i="27" s="1" a="1"/>
  <c r="M17" i="27" s="1"/>
  <c r="E30" i="33" l="1"/>
  <c r="F29" i="33"/>
  <c r="H29" i="33"/>
  <c r="G29" i="33"/>
  <c r="B31" i="33" a="1"/>
  <c r="B31" i="33" s="1"/>
  <c r="P30" i="33" a="1"/>
  <c r="P30" i="33" s="1"/>
  <c r="O30" i="33" a="1"/>
  <c r="O30" i="33" s="1"/>
  <c r="N30" i="33" a="1"/>
  <c r="N30" i="33" s="1"/>
  <c r="M30" i="33" a="1"/>
  <c r="M30" i="33" s="1"/>
  <c r="L30" i="33" a="1"/>
  <c r="L30" i="33" s="1"/>
  <c r="Q30" i="33" a="1"/>
  <c r="Q30" i="33" s="1"/>
  <c r="K30" i="33" a="1"/>
  <c r="K30" i="33" s="1"/>
  <c r="S30" i="33" s="1" a="1"/>
  <c r="S30" i="33" s="1"/>
  <c r="T30" i="33" s="1"/>
  <c r="C19" i="27"/>
  <c r="D19" i="27"/>
  <c r="E19" i="27"/>
  <c r="F19" i="27"/>
  <c r="G19" i="27"/>
  <c r="H19" i="27"/>
  <c r="A20" i="27" a="1"/>
  <c r="A20" i="27" s="1"/>
  <c r="J18" i="27" a="1"/>
  <c r="J18" i="27" s="1"/>
  <c r="K18" i="27" s="1" a="1"/>
  <c r="K18" i="27" s="1"/>
  <c r="L18" i="27" s="1" a="1"/>
  <c r="L18" i="27" s="1"/>
  <c r="M18" i="27" s="1" a="1"/>
  <c r="M18" i="27" s="1"/>
  <c r="F30" i="33" l="1"/>
  <c r="R30" i="33" a="1"/>
  <c r="R30" i="33" s="1"/>
  <c r="G30" i="33"/>
  <c r="H30" i="33"/>
  <c r="E31" i="33"/>
  <c r="H31" i="33"/>
  <c r="B32" i="33" a="1"/>
  <c r="B32" i="33" s="1"/>
  <c r="Q31" i="33" a="1"/>
  <c r="Q31" i="33" s="1"/>
  <c r="P31" i="33" a="1"/>
  <c r="P31" i="33" s="1"/>
  <c r="O31" i="33" a="1"/>
  <c r="O31" i="33" s="1"/>
  <c r="N31" i="33" a="1"/>
  <c r="N31" i="33" s="1"/>
  <c r="M31" i="33" a="1"/>
  <c r="M31" i="33" s="1"/>
  <c r="K31" i="33" a="1"/>
  <c r="K31" i="33" s="1"/>
  <c r="S31" i="33" s="1" a="1"/>
  <c r="S31" i="33" s="1"/>
  <c r="T31" i="33" s="1"/>
  <c r="L31" i="33" a="1"/>
  <c r="L31" i="33" s="1"/>
  <c r="B20" i="27"/>
  <c r="A21" i="27" s="1" a="1"/>
  <c r="A21" i="27" s="1"/>
  <c r="B21" i="27" s="1"/>
  <c r="J19" i="27" a="1"/>
  <c r="J19" i="27" s="1"/>
  <c r="K19" i="27" s="1" a="1"/>
  <c r="K19" i="27" s="1"/>
  <c r="L19" i="27" s="1" a="1"/>
  <c r="L19" i="27" s="1"/>
  <c r="M19" i="27" s="1" a="1"/>
  <c r="M19" i="27" s="1"/>
  <c r="F31" i="33" l="1"/>
  <c r="R31" i="33" a="1"/>
  <c r="R31" i="33" s="1"/>
  <c r="G31" i="33"/>
  <c r="E32" i="33"/>
  <c r="R32" i="33" s="1" a="1"/>
  <c r="R32" i="33" s="1"/>
  <c r="O32" i="33" a="1"/>
  <c r="O32" i="33" s="1"/>
  <c r="M32" i="33" a="1"/>
  <c r="M32" i="33" s="1"/>
  <c r="C20" i="27"/>
  <c r="D20" i="27"/>
  <c r="E20" i="27"/>
  <c r="F20" i="27"/>
  <c r="G20" i="27"/>
  <c r="H20" i="27"/>
  <c r="C21" i="27"/>
  <c r="D21" i="27"/>
  <c r="E21" i="27"/>
  <c r="F21" i="27"/>
  <c r="G21" i="27"/>
  <c r="H21" i="27"/>
  <c r="A22" i="27" a="1"/>
  <c r="A22" i="27" s="1"/>
  <c r="F32" i="33" l="1"/>
  <c r="H32" i="33"/>
  <c r="G32" i="33"/>
  <c r="L32" i="33" a="1"/>
  <c r="L32" i="33" s="1"/>
  <c r="B33" i="33" a="1"/>
  <c r="B33" i="33" s="1"/>
  <c r="N32" i="33" a="1"/>
  <c r="N32" i="33" s="1"/>
  <c r="K32" i="33" a="1"/>
  <c r="K32" i="33" s="1"/>
  <c r="S32" i="33" s="1" a="1"/>
  <c r="S32" i="33" s="1"/>
  <c r="T32" i="33" s="1"/>
  <c r="P32" i="33" a="1"/>
  <c r="P32" i="33" s="1"/>
  <c r="Q32" i="33" a="1"/>
  <c r="Q32" i="33" s="1"/>
  <c r="B22" i="27"/>
  <c r="A23" i="27" s="1" a="1"/>
  <c r="A23" i="27" s="1"/>
  <c r="J20" i="27" a="1"/>
  <c r="J20" i="27" s="1"/>
  <c r="K20" i="27" s="1" a="1"/>
  <c r="K20" i="27" s="1"/>
  <c r="L20" i="27" s="1" a="1"/>
  <c r="L20" i="27" s="1"/>
  <c r="M20" i="27" s="1" a="1"/>
  <c r="M20" i="27" s="1"/>
  <c r="J21" i="27" a="1"/>
  <c r="J21" i="27" s="1"/>
  <c r="K21" i="27" s="1" a="1"/>
  <c r="K21" i="27" s="1"/>
  <c r="L21" i="27" s="1" a="1"/>
  <c r="L21" i="27" s="1"/>
  <c r="M21" i="27" s="1" a="1"/>
  <c r="M21" i="27" s="1"/>
  <c r="E33" i="33" l="1"/>
  <c r="P33" i="33" a="1"/>
  <c r="P33" i="33" s="1"/>
  <c r="N33" i="33" a="1"/>
  <c r="N33" i="33" s="1"/>
  <c r="O33" i="33" a="1"/>
  <c r="O33" i="33" s="1"/>
  <c r="B34" i="33" a="1"/>
  <c r="B34" i="33" s="1"/>
  <c r="K33" i="33" a="1"/>
  <c r="K33" i="33" s="1"/>
  <c r="S33" i="33" s="1" a="1"/>
  <c r="S33" i="33" s="1"/>
  <c r="T33" i="33" s="1"/>
  <c r="M33" i="33" a="1"/>
  <c r="M33" i="33" s="1"/>
  <c r="Q33" i="33" a="1"/>
  <c r="Q33" i="33" s="1"/>
  <c r="L33" i="33" a="1"/>
  <c r="L33" i="33" s="1"/>
  <c r="C22" i="27"/>
  <c r="D22" i="27"/>
  <c r="E22" i="27"/>
  <c r="F22" i="27"/>
  <c r="G22" i="27"/>
  <c r="H22" i="27"/>
  <c r="B23" i="27"/>
  <c r="A24" i="27" s="1" a="1"/>
  <c r="A24" i="27" s="1"/>
  <c r="B24" i="27" s="1"/>
  <c r="F33" i="33" l="1"/>
  <c r="R33" i="33" a="1"/>
  <c r="R33" i="33" s="1"/>
  <c r="G33" i="33"/>
  <c r="H33" i="33"/>
  <c r="E34" i="33"/>
  <c r="H34" i="33" s="1"/>
  <c r="F34" i="33"/>
  <c r="B35" i="33" a="1"/>
  <c r="B35" i="33" s="1"/>
  <c r="K34" i="33" a="1"/>
  <c r="K34" i="33" s="1"/>
  <c r="S34" i="33" s="1" a="1"/>
  <c r="S34" i="33" s="1"/>
  <c r="T34" i="33" s="1"/>
  <c r="M34" i="33" a="1"/>
  <c r="M34" i="33" s="1"/>
  <c r="N34" i="33" a="1"/>
  <c r="N34" i="33" s="1"/>
  <c r="Q34" i="33" a="1"/>
  <c r="Q34" i="33" s="1"/>
  <c r="L34" i="33" a="1"/>
  <c r="L34" i="33" s="1"/>
  <c r="O34" i="33" a="1"/>
  <c r="O34" i="33" s="1"/>
  <c r="P34" i="33" a="1"/>
  <c r="P34" i="33" s="1"/>
  <c r="C23" i="27"/>
  <c r="D23" i="27"/>
  <c r="E23" i="27"/>
  <c r="F23" i="27"/>
  <c r="G23" i="27"/>
  <c r="H23" i="27"/>
  <c r="C24" i="27"/>
  <c r="D24" i="27"/>
  <c r="E24" i="27"/>
  <c r="F24" i="27"/>
  <c r="G24" i="27"/>
  <c r="H24" i="27"/>
  <c r="J22" i="27" a="1"/>
  <c r="J22" i="27" s="1"/>
  <c r="K22" i="27" s="1" a="1"/>
  <c r="K22" i="27" s="1"/>
  <c r="L22" i="27" s="1" a="1"/>
  <c r="L22" i="27" s="1"/>
  <c r="M22" i="27" s="1" a="1"/>
  <c r="M22" i="27" s="1"/>
  <c r="A25" i="27" a="1"/>
  <c r="A25" i="27" s="1"/>
  <c r="G34" i="33" l="1"/>
  <c r="R34" i="33" a="1"/>
  <c r="R34" i="33" s="1"/>
  <c r="E35" i="33"/>
  <c r="Q35" i="33" a="1"/>
  <c r="Q35" i="33" s="1"/>
  <c r="P35" i="33" a="1"/>
  <c r="P35" i="33" s="1"/>
  <c r="N35" i="33" a="1"/>
  <c r="N35" i="33" s="1"/>
  <c r="M35" i="33" a="1"/>
  <c r="M35" i="33" s="1"/>
  <c r="K35" i="33" a="1"/>
  <c r="K35" i="33" s="1"/>
  <c r="S35" i="33" s="1" a="1"/>
  <c r="S35" i="33" s="1"/>
  <c r="T35" i="33" s="1"/>
  <c r="L35" i="33" a="1"/>
  <c r="L35" i="33" s="1"/>
  <c r="O35" i="33" a="1"/>
  <c r="O35" i="33" s="1"/>
  <c r="B36" i="33" a="1"/>
  <c r="B36" i="33" s="1"/>
  <c r="J23" i="27" a="1"/>
  <c r="J23" i="27" s="1"/>
  <c r="K23" i="27" s="1" a="1"/>
  <c r="K23" i="27" s="1"/>
  <c r="L23" i="27" s="1" a="1"/>
  <c r="L23" i="27" s="1"/>
  <c r="M23" i="27" s="1" a="1"/>
  <c r="M23" i="27" s="1"/>
  <c r="J24" i="27" a="1"/>
  <c r="J24" i="27" s="1"/>
  <c r="K24" i="27" s="1" a="1"/>
  <c r="K24" i="27" s="1"/>
  <c r="L24" i="27" s="1" a="1"/>
  <c r="L24" i="27" s="1"/>
  <c r="M24" i="27" s="1" a="1"/>
  <c r="M24" i="27" s="1"/>
  <c r="A26" i="27" a="1"/>
  <c r="A26" i="27" s="1"/>
  <c r="B25" i="27"/>
  <c r="G35" i="33" l="1"/>
  <c r="R35" i="33" a="1"/>
  <c r="R35" i="33" s="1"/>
  <c r="F35" i="33"/>
  <c r="H35" i="33"/>
  <c r="B37" i="33" a="1"/>
  <c r="B37" i="33" s="1"/>
  <c r="E36" i="33"/>
  <c r="R36" i="33" s="1" a="1"/>
  <c r="R36" i="33" s="1"/>
  <c r="C25" i="27"/>
  <c r="D25" i="27"/>
  <c r="E25" i="27"/>
  <c r="F25" i="27"/>
  <c r="G25" i="27"/>
  <c r="H25" i="27"/>
  <c r="B26" i="27"/>
  <c r="A27" i="27" s="1" a="1"/>
  <c r="A27" i="27" s="1"/>
  <c r="H36" i="33" l="1"/>
  <c r="G36" i="33"/>
  <c r="B38" i="33" a="1"/>
  <c r="B38" i="33" s="1"/>
  <c r="E37" i="33"/>
  <c r="R37" i="33" s="1" a="1"/>
  <c r="R37" i="33" s="1"/>
  <c r="F36" i="33"/>
  <c r="P36" i="33" a="1"/>
  <c r="P36" i="33" s="1"/>
  <c r="L36" i="33" a="1"/>
  <c r="L36" i="33" s="1"/>
  <c r="O36" i="33" a="1"/>
  <c r="O36" i="33" s="1"/>
  <c r="K36" i="33" a="1"/>
  <c r="K36" i="33" s="1"/>
  <c r="S36" i="33" s="1" a="1"/>
  <c r="S36" i="33" s="1"/>
  <c r="T36" i="33" s="1"/>
  <c r="N36" i="33" a="1"/>
  <c r="N36" i="33" s="1"/>
  <c r="M36" i="33" a="1"/>
  <c r="M36" i="33" s="1"/>
  <c r="Q36" i="33" a="1"/>
  <c r="Q36" i="33" s="1"/>
  <c r="N37" i="33" a="1"/>
  <c r="N37" i="33" s="1"/>
  <c r="M37" i="33" a="1"/>
  <c r="M37" i="33" s="1"/>
  <c r="L37" i="33" a="1"/>
  <c r="L37" i="33" s="1"/>
  <c r="Q37" i="33" a="1"/>
  <c r="Q37" i="33" s="1"/>
  <c r="P37" i="33" a="1"/>
  <c r="P37" i="33" s="1"/>
  <c r="O37" i="33" a="1"/>
  <c r="O37" i="33" s="1"/>
  <c r="K37" i="33" a="1"/>
  <c r="K37" i="33" s="1"/>
  <c r="S37" i="33" s="1" a="1"/>
  <c r="S37" i="33" s="1"/>
  <c r="T37" i="33" s="1"/>
  <c r="C26" i="27"/>
  <c r="D26" i="27"/>
  <c r="E26" i="27"/>
  <c r="F26" i="27"/>
  <c r="G26" i="27"/>
  <c r="H26" i="27"/>
  <c r="J25" i="27" a="1"/>
  <c r="J25" i="27" s="1"/>
  <c r="K25" i="27" s="1" a="1"/>
  <c r="K25" i="27" s="1"/>
  <c r="L25" i="27" s="1" a="1"/>
  <c r="L25" i="27" s="1"/>
  <c r="M25" i="27" s="1" a="1"/>
  <c r="M25" i="27" s="1"/>
  <c r="B27" i="27"/>
  <c r="A28" i="27" s="1" a="1"/>
  <c r="A28" i="27" s="1"/>
  <c r="E38" i="33" l="1"/>
  <c r="F37" i="33"/>
  <c r="H37" i="33"/>
  <c r="G37" i="33"/>
  <c r="G38" i="33"/>
  <c r="B39" i="33" a="1"/>
  <c r="B39" i="33" s="1"/>
  <c r="P38" i="33" a="1"/>
  <c r="P38" i="33" s="1"/>
  <c r="O38" i="33" a="1"/>
  <c r="O38" i="33" s="1"/>
  <c r="N38" i="33" a="1"/>
  <c r="N38" i="33" s="1"/>
  <c r="M38" i="33" a="1"/>
  <c r="M38" i="33" s="1"/>
  <c r="L38" i="33" a="1"/>
  <c r="L38" i="33" s="1"/>
  <c r="K38" i="33" a="1"/>
  <c r="K38" i="33" s="1"/>
  <c r="S38" i="33" s="1" a="1"/>
  <c r="S38" i="33" s="1"/>
  <c r="T38" i="33" s="1"/>
  <c r="Q38" i="33" a="1"/>
  <c r="Q38" i="33" s="1"/>
  <c r="J26" i="27" a="1"/>
  <c r="J26" i="27" s="1"/>
  <c r="K26" i="27" s="1" a="1"/>
  <c r="K26" i="27" s="1"/>
  <c r="L26" i="27" s="1" a="1"/>
  <c r="L26" i="27" s="1"/>
  <c r="M26" i="27" s="1" a="1"/>
  <c r="M26" i="27" s="1"/>
  <c r="C27" i="27"/>
  <c r="D27" i="27"/>
  <c r="E27" i="27"/>
  <c r="F27" i="27"/>
  <c r="G27" i="27"/>
  <c r="H27" i="27"/>
  <c r="A29" i="27" a="1"/>
  <c r="A29" i="27" s="1"/>
  <c r="B28" i="27"/>
  <c r="F38" i="33" l="1"/>
  <c r="R38" i="33" a="1"/>
  <c r="R38" i="33" s="1"/>
  <c r="H38" i="33"/>
  <c r="B40" i="33" a="1"/>
  <c r="B40" i="33" s="1"/>
  <c r="E39" i="33"/>
  <c r="R39" i="33" s="1" a="1"/>
  <c r="R39" i="33" s="1"/>
  <c r="Q39" i="33" a="1"/>
  <c r="Q39" i="33" s="1"/>
  <c r="P39" i="33" a="1"/>
  <c r="P39" i="33" s="1"/>
  <c r="O39" i="33" a="1"/>
  <c r="O39" i="33" s="1"/>
  <c r="N39" i="33" a="1"/>
  <c r="N39" i="33" s="1"/>
  <c r="M39" i="33" a="1"/>
  <c r="M39" i="33" s="1"/>
  <c r="K39" i="33" a="1"/>
  <c r="K39" i="33" s="1"/>
  <c r="S39" i="33" s="1" a="1"/>
  <c r="S39" i="33" s="1"/>
  <c r="T39" i="33" s="1"/>
  <c r="L39" i="33" a="1"/>
  <c r="L39" i="33" s="1"/>
  <c r="C28" i="27"/>
  <c r="D28" i="27"/>
  <c r="E28" i="27"/>
  <c r="F28" i="27"/>
  <c r="G28" i="27"/>
  <c r="H28" i="27"/>
  <c r="J27" i="27" a="1"/>
  <c r="J27" i="27" s="1"/>
  <c r="K27" i="27" s="1" a="1"/>
  <c r="K27" i="27" s="1"/>
  <c r="L27" i="27" s="1" a="1"/>
  <c r="L27" i="27" s="1"/>
  <c r="M27" i="27" s="1" a="1"/>
  <c r="M27" i="27" s="1"/>
  <c r="A30" i="27" a="1"/>
  <c r="A30" i="27" s="1"/>
  <c r="B29" i="27"/>
  <c r="E40" i="33" l="1"/>
  <c r="F39" i="33"/>
  <c r="G39" i="33"/>
  <c r="H39" i="33"/>
  <c r="B41" i="33" a="1"/>
  <c r="B41" i="33" s="1"/>
  <c r="L40" i="33" a="1"/>
  <c r="L40" i="33" s="1"/>
  <c r="Q40" i="33" a="1"/>
  <c r="Q40" i="33" s="1"/>
  <c r="P40" i="33" a="1"/>
  <c r="P40" i="33" s="1"/>
  <c r="K40" i="33" a="1"/>
  <c r="K40" i="33" s="1"/>
  <c r="S40" i="33" s="1" a="1"/>
  <c r="S40" i="33" s="1"/>
  <c r="T40" i="33" s="1"/>
  <c r="O40" i="33" a="1"/>
  <c r="O40" i="33" s="1"/>
  <c r="N40" i="33" a="1"/>
  <c r="N40" i="33" s="1"/>
  <c r="M40" i="33" a="1"/>
  <c r="M40" i="33" s="1"/>
  <c r="C29" i="27"/>
  <c r="D29" i="27"/>
  <c r="E29" i="27"/>
  <c r="F29" i="27"/>
  <c r="G29" i="27"/>
  <c r="H29" i="27"/>
  <c r="A31" i="27" a="1"/>
  <c r="A31" i="27" s="1"/>
  <c r="B30" i="27"/>
  <c r="J28" i="27" a="1"/>
  <c r="J28" i="27" s="1"/>
  <c r="K28" i="27" s="1" a="1"/>
  <c r="K28" i="27" s="1"/>
  <c r="L28" i="27" s="1" a="1"/>
  <c r="L28" i="27" s="1"/>
  <c r="M28" i="27" s="1" a="1"/>
  <c r="M28" i="27" s="1"/>
  <c r="F40" i="33" l="1"/>
  <c r="R40" i="33" a="1"/>
  <c r="R40" i="33" s="1"/>
  <c r="G40" i="33"/>
  <c r="H40" i="33"/>
  <c r="B42" i="33" a="1"/>
  <c r="B42" i="33" s="1"/>
  <c r="E41" i="33"/>
  <c r="R41" i="33" s="1" a="1"/>
  <c r="R41" i="33" s="1"/>
  <c r="C30" i="27"/>
  <c r="D30" i="27"/>
  <c r="E30" i="27"/>
  <c r="F30" i="27"/>
  <c r="G30" i="27"/>
  <c r="H30" i="27"/>
  <c r="J29" i="27" a="1"/>
  <c r="J29" i="27" s="1"/>
  <c r="K29" i="27" s="1" a="1"/>
  <c r="K29" i="27" s="1"/>
  <c r="L29" i="27" s="1" a="1"/>
  <c r="L29" i="27" s="1"/>
  <c r="M29" i="27" s="1" a="1"/>
  <c r="M29" i="27" s="1"/>
  <c r="A32" i="27" a="1"/>
  <c r="A32" i="27" s="1"/>
  <c r="B31" i="27"/>
  <c r="F41" i="33" l="1"/>
  <c r="H41" i="33"/>
  <c r="G41" i="33"/>
  <c r="N41" i="33" a="1"/>
  <c r="N41" i="33" s="1"/>
  <c r="M41" i="33" a="1"/>
  <c r="M41" i="33" s="1"/>
  <c r="L41" i="33" a="1"/>
  <c r="L41" i="33" s="1"/>
  <c r="K41" i="33" a="1"/>
  <c r="K41" i="33" s="1"/>
  <c r="S41" i="33" s="1" a="1"/>
  <c r="S41" i="33" s="1"/>
  <c r="T41" i="33" s="1"/>
  <c r="Q41" i="33" a="1"/>
  <c r="Q41" i="33" s="1"/>
  <c r="P41" i="33" a="1"/>
  <c r="P41" i="33" s="1"/>
  <c r="O41" i="33" a="1"/>
  <c r="O41" i="33" s="1"/>
  <c r="E42" i="33"/>
  <c r="R42" i="33" s="1" a="1"/>
  <c r="R42" i="33" s="1"/>
  <c r="C31" i="27"/>
  <c r="D31" i="27"/>
  <c r="E31" i="27"/>
  <c r="F31" i="27"/>
  <c r="G31" i="27"/>
  <c r="H31" i="27"/>
  <c r="J30" i="27" a="1"/>
  <c r="J30" i="27" s="1"/>
  <c r="K30" i="27" s="1" a="1"/>
  <c r="K30" i="27" s="1"/>
  <c r="L30" i="27" s="1" a="1"/>
  <c r="L30" i="27" s="1"/>
  <c r="M30" i="27" s="1" a="1"/>
  <c r="M30" i="27" s="1"/>
  <c r="B32" i="27"/>
  <c r="A33" i="27" s="1" a="1"/>
  <c r="A33" i="27" s="1"/>
  <c r="B33" i="27" s="1"/>
  <c r="F42" i="33" l="1"/>
  <c r="H42" i="33"/>
  <c r="G42" i="33"/>
  <c r="B43" i="33" a="1"/>
  <c r="B43" i="33" s="1"/>
  <c r="P42" i="33" a="1"/>
  <c r="P42" i="33" s="1"/>
  <c r="O42" i="33" a="1"/>
  <c r="O42" i="33" s="1"/>
  <c r="N42" i="33" a="1"/>
  <c r="N42" i="33" s="1"/>
  <c r="K42" i="33" a="1"/>
  <c r="K42" i="33" s="1"/>
  <c r="S42" i="33" s="1" a="1"/>
  <c r="S42" i="33" s="1"/>
  <c r="T42" i="33" s="1"/>
  <c r="M42" i="33" a="1"/>
  <c r="M42" i="33" s="1"/>
  <c r="L42" i="33" a="1"/>
  <c r="L42" i="33" s="1"/>
  <c r="Q42" i="33" a="1"/>
  <c r="Q42" i="33" s="1"/>
  <c r="C32" i="27"/>
  <c r="D32" i="27"/>
  <c r="E32" i="27"/>
  <c r="F32" i="27"/>
  <c r="G32" i="27"/>
  <c r="H32" i="27"/>
  <c r="C33" i="27"/>
  <c r="D33" i="27"/>
  <c r="E33" i="27"/>
  <c r="F33" i="27"/>
  <c r="G33" i="27"/>
  <c r="H33" i="27"/>
  <c r="J31" i="27" a="1"/>
  <c r="J31" i="27" s="1"/>
  <c r="K31" i="27" s="1" a="1"/>
  <c r="K31" i="27" s="1"/>
  <c r="L31" i="27" s="1" a="1"/>
  <c r="L31" i="27" s="1"/>
  <c r="M31" i="27" s="1" a="1"/>
  <c r="M31" i="27" s="1"/>
  <c r="A34" i="27" a="1"/>
  <c r="A34" i="27" s="1"/>
  <c r="E43" i="33" l="1"/>
  <c r="B44" i="33" a="1"/>
  <c r="B44" i="33" s="1"/>
  <c r="Q43" i="33" a="1"/>
  <c r="Q43" i="33" s="1"/>
  <c r="K43" i="33" a="1"/>
  <c r="K43" i="33" s="1"/>
  <c r="S43" i="33" s="1" a="1"/>
  <c r="S43" i="33" s="1"/>
  <c r="T43" i="33" s="1"/>
  <c r="P43" i="33" a="1"/>
  <c r="P43" i="33" s="1"/>
  <c r="O43" i="33" a="1"/>
  <c r="O43" i="33" s="1"/>
  <c r="N43" i="33" a="1"/>
  <c r="N43" i="33" s="1"/>
  <c r="M43" i="33" a="1"/>
  <c r="M43" i="33" s="1"/>
  <c r="L43" i="33" a="1"/>
  <c r="L43" i="33" s="1"/>
  <c r="J32" i="27" a="1"/>
  <c r="J32" i="27" s="1"/>
  <c r="K32" i="27" s="1" a="1"/>
  <c r="K32" i="27" s="1"/>
  <c r="L32" i="27" s="1" a="1"/>
  <c r="L32" i="27" s="1"/>
  <c r="M32" i="27" s="1" a="1"/>
  <c r="M32" i="27" s="1"/>
  <c r="A35" i="27" a="1"/>
  <c r="A35" i="27" s="1"/>
  <c r="B34" i="27"/>
  <c r="J33" i="27" a="1"/>
  <c r="J33" i="27" s="1"/>
  <c r="K33" i="27" s="1" a="1"/>
  <c r="K33" i="27" s="1"/>
  <c r="L33" i="27" s="1" a="1"/>
  <c r="L33" i="27" s="1"/>
  <c r="M33" i="27" s="1" a="1"/>
  <c r="M33" i="27" s="1"/>
  <c r="F43" i="33" l="1"/>
  <c r="R43" i="33" a="1"/>
  <c r="R43" i="33" s="1"/>
  <c r="H43" i="33"/>
  <c r="G43" i="33"/>
  <c r="B45" i="33" a="1"/>
  <c r="B45" i="33" s="1"/>
  <c r="E44" i="33"/>
  <c r="R44" i="33" s="1" a="1"/>
  <c r="R44" i="33" s="1"/>
  <c r="L44" i="33" a="1"/>
  <c r="L44" i="33" s="1"/>
  <c r="Q44" i="33" a="1"/>
  <c r="Q44" i="33" s="1"/>
  <c r="P44" i="33" a="1"/>
  <c r="P44" i="33" s="1"/>
  <c r="O44" i="33" a="1"/>
  <c r="O44" i="33" s="1"/>
  <c r="N44" i="33" a="1"/>
  <c r="N44" i="33" s="1"/>
  <c r="M44" i="33" a="1"/>
  <c r="M44" i="33" s="1"/>
  <c r="K44" i="33" a="1"/>
  <c r="K44" i="33" s="1"/>
  <c r="S44" i="33" s="1" a="1"/>
  <c r="S44" i="33" s="1"/>
  <c r="T44" i="33" s="1"/>
  <c r="C34" i="27"/>
  <c r="D34" i="27"/>
  <c r="E34" i="27"/>
  <c r="F34" i="27"/>
  <c r="G34" i="27"/>
  <c r="H34" i="27"/>
  <c r="B35" i="27"/>
  <c r="A36" i="27" s="1" a="1"/>
  <c r="A36" i="27" s="1"/>
  <c r="E45" i="33" l="1"/>
  <c r="F44" i="33"/>
  <c r="H44" i="33"/>
  <c r="G44" i="33"/>
  <c r="N45" i="33" a="1"/>
  <c r="N45" i="33" s="1"/>
  <c r="M45" i="33" a="1"/>
  <c r="M45" i="33" s="1"/>
  <c r="L45" i="33" a="1"/>
  <c r="L45" i="33" s="1"/>
  <c r="Q45" i="33" a="1"/>
  <c r="Q45" i="33" s="1"/>
  <c r="P45" i="33" a="1"/>
  <c r="P45" i="33" s="1"/>
  <c r="O45" i="33" a="1"/>
  <c r="O45" i="33" s="1"/>
  <c r="K45" i="33" a="1"/>
  <c r="K45" i="33" s="1"/>
  <c r="S45" i="33" s="1" a="1"/>
  <c r="S45" i="33" s="1"/>
  <c r="T45" i="33" s="1"/>
  <c r="B46" i="33" a="1"/>
  <c r="B46" i="33" s="1"/>
  <c r="J34" i="27" a="1"/>
  <c r="J34" i="27" s="1"/>
  <c r="K34" i="27" s="1" a="1"/>
  <c r="K34" i="27" s="1"/>
  <c r="L34" i="27" s="1" a="1"/>
  <c r="L34" i="27" s="1"/>
  <c r="M34" i="27" s="1" a="1"/>
  <c r="M34" i="27" s="1"/>
  <c r="C35" i="27"/>
  <c r="D35" i="27"/>
  <c r="E35" i="27"/>
  <c r="F35" i="27"/>
  <c r="G35" i="27"/>
  <c r="H35" i="27"/>
  <c r="A37" i="27" a="1"/>
  <c r="A37" i="27" s="1"/>
  <c r="B36" i="27"/>
  <c r="F45" i="33" l="1"/>
  <c r="R45" i="33" a="1"/>
  <c r="R45" i="33" s="1"/>
  <c r="G45" i="33"/>
  <c r="H45" i="33"/>
  <c r="B47" i="33" a="1"/>
  <c r="B47" i="33" s="1"/>
  <c r="E46" i="33"/>
  <c r="R46" i="33" s="1" a="1"/>
  <c r="R46" i="33" s="1"/>
  <c r="C36" i="27"/>
  <c r="D36" i="27"/>
  <c r="E36" i="27"/>
  <c r="F36" i="27"/>
  <c r="G36" i="27"/>
  <c r="H36" i="27"/>
  <c r="A38" i="27" a="1"/>
  <c r="A38" i="27" s="1"/>
  <c r="B37" i="27"/>
  <c r="J35" i="27" a="1"/>
  <c r="J35" i="27" s="1"/>
  <c r="K35" i="27" s="1" a="1"/>
  <c r="K35" i="27" s="1"/>
  <c r="L35" i="27" s="1" a="1"/>
  <c r="L35" i="27" s="1"/>
  <c r="M35" i="27" s="1" a="1"/>
  <c r="M35" i="27" s="1"/>
  <c r="F46" i="33" l="1"/>
  <c r="H46" i="33"/>
  <c r="G46" i="33"/>
  <c r="P46" i="33" a="1"/>
  <c r="P46" i="33" s="1"/>
  <c r="O46" i="33" a="1"/>
  <c r="O46" i="33" s="1"/>
  <c r="N46" i="33" a="1"/>
  <c r="N46" i="33" s="1"/>
  <c r="M46" i="33" a="1"/>
  <c r="M46" i="33" s="1"/>
  <c r="L46" i="33" a="1"/>
  <c r="L46" i="33" s="1"/>
  <c r="K46" i="33" a="1"/>
  <c r="K46" i="33" s="1"/>
  <c r="S46" i="33" s="1" a="1"/>
  <c r="S46" i="33" s="1"/>
  <c r="T46" i="33" s="1"/>
  <c r="Q46" i="33" a="1"/>
  <c r="Q46" i="33" s="1"/>
  <c r="E47" i="33"/>
  <c r="R47" i="33" s="1" a="1"/>
  <c r="R47" i="33" s="1"/>
  <c r="C37" i="27"/>
  <c r="D37" i="27"/>
  <c r="E37" i="27"/>
  <c r="F37" i="27"/>
  <c r="G37" i="27"/>
  <c r="H37" i="27"/>
  <c r="B38" i="27"/>
  <c r="A39" i="27" s="1" a="1"/>
  <c r="A39" i="27" s="1"/>
  <c r="J36" i="27" a="1"/>
  <c r="J36" i="27" s="1"/>
  <c r="K36" i="27" s="1" a="1"/>
  <c r="K36" i="27" s="1"/>
  <c r="L36" i="27" s="1" a="1"/>
  <c r="L36" i="27" s="1"/>
  <c r="M36" i="27" s="1" a="1"/>
  <c r="M36" i="27" s="1"/>
  <c r="F47" i="33" l="1"/>
  <c r="G47" i="33"/>
  <c r="H47" i="33"/>
  <c r="B48" i="33" a="1"/>
  <c r="B48" i="33" s="1"/>
  <c r="Q47" i="33" a="1"/>
  <c r="Q47" i="33" s="1"/>
  <c r="P47" i="33" a="1"/>
  <c r="P47" i="33" s="1"/>
  <c r="O47" i="33" a="1"/>
  <c r="O47" i="33" s="1"/>
  <c r="N47" i="33" a="1"/>
  <c r="N47" i="33" s="1"/>
  <c r="M47" i="33" a="1"/>
  <c r="M47" i="33" s="1"/>
  <c r="K47" i="33" a="1"/>
  <c r="K47" i="33" s="1"/>
  <c r="S47" i="33" s="1" a="1"/>
  <c r="S47" i="33" s="1"/>
  <c r="T47" i="33" s="1"/>
  <c r="L47" i="33" a="1"/>
  <c r="L47" i="33" s="1"/>
  <c r="C38" i="27"/>
  <c r="D38" i="27"/>
  <c r="E38" i="27"/>
  <c r="F38" i="27"/>
  <c r="G38" i="27"/>
  <c r="H38" i="27"/>
  <c r="A40" i="27" a="1"/>
  <c r="A40" i="27" s="1"/>
  <c r="J37" i="27" a="1"/>
  <c r="J37" i="27" s="1"/>
  <c r="K37" i="27" s="1" a="1"/>
  <c r="K37" i="27" s="1"/>
  <c r="L37" i="27" s="1" a="1"/>
  <c r="L37" i="27" s="1"/>
  <c r="M37" i="27" s="1" a="1"/>
  <c r="M37" i="27" s="1"/>
  <c r="B39" i="27"/>
  <c r="E48" i="33" l="1"/>
  <c r="R48" i="33" s="1" a="1"/>
  <c r="R48" i="33" s="1"/>
  <c r="N48" i="33" a="1"/>
  <c r="N48" i="33" s="1"/>
  <c r="M48" i="33" a="1"/>
  <c r="M48" i="33" s="1"/>
  <c r="B49" i="33" a="1"/>
  <c r="B49" i="33" s="1"/>
  <c r="J38" i="27" a="1"/>
  <c r="J38" i="27" s="1"/>
  <c r="K38" i="27" s="1" a="1"/>
  <c r="K38" i="27" s="1"/>
  <c r="L38" i="27" s="1" a="1"/>
  <c r="L38" i="27" s="1"/>
  <c r="M38" i="27" s="1" a="1"/>
  <c r="M38" i="27" s="1"/>
  <c r="C39" i="27"/>
  <c r="D39" i="27"/>
  <c r="E39" i="27"/>
  <c r="F39" i="27"/>
  <c r="G39" i="27"/>
  <c r="H39" i="27"/>
  <c r="A41" i="27" a="1"/>
  <c r="A41" i="27" s="1"/>
  <c r="B40" i="27"/>
  <c r="F48" i="33" l="1"/>
  <c r="H48" i="33"/>
  <c r="G48" i="33"/>
  <c r="Q48" i="33" a="1"/>
  <c r="Q48" i="33" s="1"/>
  <c r="L48" i="33" a="1"/>
  <c r="L48" i="33" s="1"/>
  <c r="O48" i="33" a="1"/>
  <c r="O48" i="33" s="1"/>
  <c r="K48" i="33" a="1"/>
  <c r="K48" i="33" s="1"/>
  <c r="S48" i="33" s="1" a="1"/>
  <c r="S48" i="33" s="1"/>
  <c r="T48" i="33" s="1"/>
  <c r="P48" i="33" a="1"/>
  <c r="P48" i="33" s="1"/>
  <c r="B50" i="33" a="1"/>
  <c r="B50" i="33" s="1"/>
  <c r="E49" i="33"/>
  <c r="R49" i="33" s="1" a="1"/>
  <c r="R49" i="33" s="1"/>
  <c r="J39" i="27" a="1"/>
  <c r="J39" i="27" s="1"/>
  <c r="K39" i="27" s="1" a="1"/>
  <c r="K39" i="27" s="1"/>
  <c r="L39" i="27" s="1" a="1"/>
  <c r="L39" i="27" s="1"/>
  <c r="M39" i="27" s="1" a="1"/>
  <c r="M39" i="27" s="1"/>
  <c r="C40" i="27"/>
  <c r="D40" i="27"/>
  <c r="E40" i="27"/>
  <c r="F40" i="27"/>
  <c r="G40" i="27"/>
  <c r="H40" i="27"/>
  <c r="A42" i="27" a="1"/>
  <c r="A42" i="27" s="1"/>
  <c r="B41" i="27"/>
  <c r="F49" i="33" l="1"/>
  <c r="H49" i="33"/>
  <c r="G49" i="33"/>
  <c r="N49" i="33" a="1"/>
  <c r="N49" i="33" s="1"/>
  <c r="M49" i="33" a="1"/>
  <c r="M49" i="33" s="1"/>
  <c r="L49" i="33" a="1"/>
  <c r="L49" i="33" s="1"/>
  <c r="K49" i="33" a="1"/>
  <c r="K49" i="33" s="1"/>
  <c r="S49" i="33" s="1" a="1"/>
  <c r="S49" i="33" s="1"/>
  <c r="T49" i="33" s="1"/>
  <c r="Q49" i="33" a="1"/>
  <c r="Q49" i="33" s="1"/>
  <c r="P49" i="33" a="1"/>
  <c r="P49" i="33" s="1"/>
  <c r="O49" i="33" a="1"/>
  <c r="O49" i="33" s="1"/>
  <c r="E50" i="33"/>
  <c r="R50" i="33" s="1" a="1"/>
  <c r="R50" i="33" s="1"/>
  <c r="C41" i="27"/>
  <c r="D41" i="27"/>
  <c r="E41" i="27"/>
  <c r="F41" i="27"/>
  <c r="G41" i="27"/>
  <c r="H41" i="27"/>
  <c r="J40" i="27" a="1"/>
  <c r="J40" i="27" s="1"/>
  <c r="K40" i="27" s="1" a="1"/>
  <c r="K40" i="27" s="1"/>
  <c r="L40" i="27" s="1" a="1"/>
  <c r="L40" i="27" s="1"/>
  <c r="M40" i="27" s="1" a="1"/>
  <c r="M40" i="27" s="1"/>
  <c r="B42" i="27"/>
  <c r="A43" i="27" s="1" a="1"/>
  <c r="A43" i="27" s="1"/>
  <c r="F50" i="33" l="1"/>
  <c r="H50" i="33"/>
  <c r="G50" i="33"/>
  <c r="B51" i="33" a="1"/>
  <c r="B51" i="33" s="1"/>
  <c r="P50" i="33" a="1"/>
  <c r="P50" i="33" s="1"/>
  <c r="O50" i="33" a="1"/>
  <c r="O50" i="33" s="1"/>
  <c r="N50" i="33" a="1"/>
  <c r="N50" i="33" s="1"/>
  <c r="K50" i="33" a="1"/>
  <c r="K50" i="33" s="1"/>
  <c r="S50" i="33" s="1" a="1"/>
  <c r="S50" i="33" s="1"/>
  <c r="T50" i="33" s="1"/>
  <c r="M50" i="33" a="1"/>
  <c r="M50" i="33" s="1"/>
  <c r="L50" i="33" a="1"/>
  <c r="L50" i="33" s="1"/>
  <c r="Q50" i="33" a="1"/>
  <c r="Q50" i="33" s="1"/>
  <c r="J41" i="27" a="1"/>
  <c r="J41" i="27" s="1"/>
  <c r="K41" i="27" s="1" a="1"/>
  <c r="K41" i="27" s="1"/>
  <c r="L41" i="27" s="1" a="1"/>
  <c r="L41" i="27" s="1"/>
  <c r="M41" i="27" s="1" a="1"/>
  <c r="M41" i="27" s="1"/>
  <c r="C42" i="27"/>
  <c r="D42" i="27"/>
  <c r="E42" i="27"/>
  <c r="F42" i="27"/>
  <c r="G42" i="27"/>
  <c r="H42" i="27"/>
  <c r="A44" i="27" a="1"/>
  <c r="A44" i="27" s="1"/>
  <c r="B43" i="27"/>
  <c r="B52" i="33" l="1" a="1"/>
  <c r="B52" i="33" s="1"/>
  <c r="E51" i="33"/>
  <c r="R51" i="33" s="1" a="1"/>
  <c r="R51" i="33" s="1"/>
  <c r="Q51" i="33" a="1"/>
  <c r="Q51" i="33" s="1"/>
  <c r="K51" i="33" a="1"/>
  <c r="K51" i="33" s="1"/>
  <c r="S51" i="33" s="1" a="1"/>
  <c r="S51" i="33" s="1"/>
  <c r="T51" i="33" s="1"/>
  <c r="P51" i="33" a="1"/>
  <c r="P51" i="33" s="1"/>
  <c r="O51" i="33" a="1"/>
  <c r="O51" i="33" s="1"/>
  <c r="N51" i="33" a="1"/>
  <c r="N51" i="33" s="1"/>
  <c r="M51" i="33" a="1"/>
  <c r="M51" i="33" s="1"/>
  <c r="L51" i="33" a="1"/>
  <c r="L51" i="33" s="1"/>
  <c r="C43" i="27"/>
  <c r="D43" i="27"/>
  <c r="E43" i="27"/>
  <c r="F43" i="27"/>
  <c r="G43" i="27"/>
  <c r="H43" i="27"/>
  <c r="J42" i="27" a="1"/>
  <c r="J42" i="27" s="1"/>
  <c r="K42" i="27" s="1" a="1"/>
  <c r="K42" i="27" s="1"/>
  <c r="L42" i="27" s="1" a="1"/>
  <c r="L42" i="27" s="1"/>
  <c r="M42" i="27" s="1" a="1"/>
  <c r="M42" i="27" s="1"/>
  <c r="A45" i="27" a="1"/>
  <c r="A45" i="27" s="1"/>
  <c r="B44" i="27"/>
  <c r="F51" i="33" l="1"/>
  <c r="G51" i="33"/>
  <c r="H51" i="33"/>
  <c r="B53" i="33" a="1"/>
  <c r="B53" i="33" s="1"/>
  <c r="E52" i="33"/>
  <c r="R52" i="33" s="1" a="1"/>
  <c r="R52" i="33" s="1"/>
  <c r="L52" i="33" a="1"/>
  <c r="L52" i="33" s="1"/>
  <c r="K52" i="33" a="1"/>
  <c r="K52" i="33" s="1"/>
  <c r="S52" i="33" s="1" a="1"/>
  <c r="S52" i="33" s="1"/>
  <c r="T52" i="33" s="1"/>
  <c r="Q52" i="33" a="1"/>
  <c r="Q52" i="33" s="1"/>
  <c r="P52" i="33" a="1"/>
  <c r="P52" i="33" s="1"/>
  <c r="O52" i="33" a="1"/>
  <c r="O52" i="33" s="1"/>
  <c r="N52" i="33" a="1"/>
  <c r="N52" i="33" s="1"/>
  <c r="M52" i="33" a="1"/>
  <c r="M52" i="33" s="1"/>
  <c r="C44" i="27"/>
  <c r="D44" i="27"/>
  <c r="E44" i="27"/>
  <c r="F44" i="27"/>
  <c r="G44" i="27"/>
  <c r="H44" i="27"/>
  <c r="A46" i="27" a="1"/>
  <c r="A46" i="27" s="1"/>
  <c r="B46" i="27" s="1"/>
  <c r="J43" i="27" a="1"/>
  <c r="J43" i="27" s="1"/>
  <c r="K43" i="27" s="1" a="1"/>
  <c r="K43" i="27" s="1"/>
  <c r="L43" i="27" s="1" a="1"/>
  <c r="L43" i="27" s="1"/>
  <c r="M43" i="27" s="1" a="1"/>
  <c r="M43" i="27" s="1"/>
  <c r="B45" i="27"/>
  <c r="F52" i="33" l="1"/>
  <c r="H52" i="33"/>
  <c r="G52" i="33"/>
  <c r="B54" i="33" a="1"/>
  <c r="B54" i="33" s="1"/>
  <c r="E53" i="33"/>
  <c r="R53" i="33" s="1" a="1"/>
  <c r="R53" i="33" s="1"/>
  <c r="N53" i="33" a="1"/>
  <c r="N53" i="33" s="1"/>
  <c r="M53" i="33" a="1"/>
  <c r="M53" i="33" s="1"/>
  <c r="L53" i="33" a="1"/>
  <c r="L53" i="33" s="1"/>
  <c r="Q53" i="33" a="1"/>
  <c r="Q53" i="33" s="1"/>
  <c r="P53" i="33" a="1"/>
  <c r="P53" i="33" s="1"/>
  <c r="O53" i="33" a="1"/>
  <c r="O53" i="33" s="1"/>
  <c r="K53" i="33" a="1"/>
  <c r="K53" i="33" s="1"/>
  <c r="S53" i="33" s="1" a="1"/>
  <c r="S53" i="33" s="1"/>
  <c r="T53" i="33" s="1"/>
  <c r="C46" i="27"/>
  <c r="D46" i="27"/>
  <c r="E46" i="27"/>
  <c r="F46" i="27"/>
  <c r="G46" i="27"/>
  <c r="H46" i="27"/>
  <c r="C45" i="27"/>
  <c r="D45" i="27"/>
  <c r="E45" i="27"/>
  <c r="F45" i="27"/>
  <c r="G45" i="27"/>
  <c r="H45" i="27"/>
  <c r="J44" i="27" a="1"/>
  <c r="J44" i="27" s="1"/>
  <c r="K44" i="27" s="1" a="1"/>
  <c r="K44" i="27" s="1"/>
  <c r="L44" i="27" s="1" a="1"/>
  <c r="L44" i="27" s="1"/>
  <c r="M44" i="27" s="1" a="1"/>
  <c r="M44" i="27" s="1"/>
  <c r="A47" i="27" a="1"/>
  <c r="A47" i="27" s="1"/>
  <c r="F53" i="33" l="1"/>
  <c r="H53" i="33"/>
  <c r="G53" i="33"/>
  <c r="E54" i="33"/>
  <c r="R54" i="33" s="1" a="1"/>
  <c r="R54" i="33" s="1"/>
  <c r="P54" i="33" a="1"/>
  <c r="P54" i="33" s="1"/>
  <c r="O54" i="33" a="1"/>
  <c r="O54" i="33" s="1"/>
  <c r="N54" i="33" a="1"/>
  <c r="N54" i="33" s="1"/>
  <c r="M54" i="33" a="1"/>
  <c r="M54" i="33" s="1"/>
  <c r="L54" i="33" a="1"/>
  <c r="L54" i="33" s="1"/>
  <c r="K54" i="33" a="1"/>
  <c r="K54" i="33" s="1"/>
  <c r="S54" i="33" s="1" a="1"/>
  <c r="S54" i="33" s="1"/>
  <c r="T54" i="33" s="1"/>
  <c r="Q54" i="33" a="1"/>
  <c r="Q54" i="33" s="1"/>
  <c r="B55" i="33" a="1"/>
  <c r="B55" i="33" s="1"/>
  <c r="J45" i="27" a="1"/>
  <c r="J45" i="27" s="1"/>
  <c r="K45" i="27" s="1" a="1"/>
  <c r="K45" i="27" s="1"/>
  <c r="L45" i="27" s="1" a="1"/>
  <c r="L45" i="27" s="1"/>
  <c r="M45" i="27" s="1" a="1"/>
  <c r="M45" i="27" s="1"/>
  <c r="B47" i="27"/>
  <c r="A48" i="27" s="1" a="1"/>
  <c r="A48" i="27" s="1"/>
  <c r="B48" i="27" s="1"/>
  <c r="J46" i="27" a="1"/>
  <c r="J46" i="27" s="1"/>
  <c r="K46" i="27" s="1" a="1"/>
  <c r="K46" i="27" s="1"/>
  <c r="L46" i="27" s="1" a="1"/>
  <c r="L46" i="27" s="1"/>
  <c r="M46" i="27" s="1" a="1"/>
  <c r="M46" i="27" s="1"/>
  <c r="F54" i="33" l="1"/>
  <c r="H54" i="33"/>
  <c r="G54" i="33"/>
  <c r="B56" i="33" a="1"/>
  <c r="B56" i="33" s="1"/>
  <c r="E55" i="33"/>
  <c r="R55" i="33" s="1" a="1"/>
  <c r="R55" i="33" s="1"/>
  <c r="C47" i="27"/>
  <c r="D47" i="27"/>
  <c r="E47" i="27"/>
  <c r="F47" i="27"/>
  <c r="G47" i="27"/>
  <c r="H47" i="27"/>
  <c r="C48" i="27"/>
  <c r="D48" i="27"/>
  <c r="E48" i="27"/>
  <c r="F48" i="27"/>
  <c r="G48" i="27"/>
  <c r="H48" i="27"/>
  <c r="A49" i="27" a="1"/>
  <c r="A49" i="27" s="1"/>
  <c r="B49" i="27" s="1"/>
  <c r="F55" i="33" l="1"/>
  <c r="G55" i="33"/>
  <c r="H55" i="33"/>
  <c r="Q55" i="33" a="1"/>
  <c r="Q55" i="33" s="1"/>
  <c r="P55" i="33" a="1"/>
  <c r="P55" i="33" s="1"/>
  <c r="O55" i="33" a="1"/>
  <c r="O55" i="33" s="1"/>
  <c r="N55" i="33" a="1"/>
  <c r="N55" i="33" s="1"/>
  <c r="M55" i="33" a="1"/>
  <c r="M55" i="33" s="1"/>
  <c r="K55" i="33" a="1"/>
  <c r="K55" i="33" s="1"/>
  <c r="S55" i="33" s="1" a="1"/>
  <c r="S55" i="33" s="1"/>
  <c r="T55" i="33" s="1"/>
  <c r="L55" i="33" a="1"/>
  <c r="L55" i="33" s="1"/>
  <c r="E56" i="33"/>
  <c r="R56" i="33" s="1" a="1"/>
  <c r="R56" i="33" s="1"/>
  <c r="J47" i="27" a="1"/>
  <c r="J47" i="27" s="1"/>
  <c r="K47" i="27" s="1" a="1"/>
  <c r="K47" i="27" s="1"/>
  <c r="L47" i="27" s="1" a="1"/>
  <c r="L47" i="27" s="1"/>
  <c r="M47" i="27" s="1" a="1"/>
  <c r="M47" i="27" s="1"/>
  <c r="C49" i="27"/>
  <c r="D49" i="27"/>
  <c r="E49" i="27"/>
  <c r="F49" i="27"/>
  <c r="G49" i="27"/>
  <c r="H49" i="27"/>
  <c r="A50" i="27" a="1"/>
  <c r="A50" i="27" s="1"/>
  <c r="B50" i="27" s="1"/>
  <c r="J48" i="27" a="1"/>
  <c r="J48" i="27" s="1"/>
  <c r="K48" i="27" s="1" a="1"/>
  <c r="K48" i="27" s="1"/>
  <c r="L48" i="27" s="1" a="1"/>
  <c r="L48" i="27" s="1"/>
  <c r="M48" i="27" s="1" a="1"/>
  <c r="M48" i="27" s="1"/>
  <c r="F56" i="33" l="1"/>
  <c r="H56" i="33"/>
  <c r="G56" i="33"/>
  <c r="B57" i="33" a="1"/>
  <c r="B57" i="33" s="1"/>
  <c r="L56" i="33" a="1"/>
  <c r="L56" i="33" s="1"/>
  <c r="Q56" i="33" a="1"/>
  <c r="Q56" i="33" s="1"/>
  <c r="P56" i="33" a="1"/>
  <c r="P56" i="33" s="1"/>
  <c r="K56" i="33" a="1"/>
  <c r="K56" i="33" s="1"/>
  <c r="S56" i="33" s="1" a="1"/>
  <c r="S56" i="33" s="1"/>
  <c r="T56" i="33" s="1"/>
  <c r="O56" i="33" a="1"/>
  <c r="O56" i="33" s="1"/>
  <c r="N56" i="33" a="1"/>
  <c r="N56" i="33" s="1"/>
  <c r="M56" i="33" a="1"/>
  <c r="M56" i="33" s="1"/>
  <c r="C50" i="27"/>
  <c r="D50" i="27"/>
  <c r="E50" i="27"/>
  <c r="F50" i="27"/>
  <c r="G50" i="27"/>
  <c r="H50" i="27"/>
  <c r="A51" i="27" a="1"/>
  <c r="A51" i="27" s="1"/>
  <c r="B51" i="27" s="1"/>
  <c r="J49" i="27" a="1"/>
  <c r="J49" i="27" s="1"/>
  <c r="K49" i="27" s="1" a="1"/>
  <c r="K49" i="27" s="1"/>
  <c r="L49" i="27" s="1" a="1"/>
  <c r="L49" i="27" s="1"/>
  <c r="M49" i="27" s="1" a="1"/>
  <c r="M49" i="27" s="1"/>
  <c r="B58" i="33" l="1" a="1"/>
  <c r="B58" i="33" s="1"/>
  <c r="E57" i="33"/>
  <c r="R57" i="33" s="1" a="1"/>
  <c r="R57" i="33" s="1"/>
  <c r="N57" i="33" a="1"/>
  <c r="N57" i="33" s="1"/>
  <c r="M57" i="33" a="1"/>
  <c r="M57" i="33" s="1"/>
  <c r="L57" i="33" a="1"/>
  <c r="L57" i="33" s="1"/>
  <c r="Q57" i="33" a="1"/>
  <c r="Q57" i="33" s="1"/>
  <c r="P57" i="33" a="1"/>
  <c r="P57" i="33" s="1"/>
  <c r="O57" i="33" a="1"/>
  <c r="O57" i="33" s="1"/>
  <c r="C51" i="27"/>
  <c r="D51" i="27"/>
  <c r="E51" i="27"/>
  <c r="F51" i="27"/>
  <c r="G51" i="27"/>
  <c r="H51" i="27"/>
  <c r="A52" i="27" a="1"/>
  <c r="A52" i="27" s="1"/>
  <c r="B52" i="27" s="1"/>
  <c r="J50" i="27" a="1"/>
  <c r="J50" i="27" s="1"/>
  <c r="K50" i="27" s="1" a="1"/>
  <c r="K50" i="27" s="1"/>
  <c r="L50" i="27" s="1" a="1"/>
  <c r="L50" i="27" s="1"/>
  <c r="M50" i="27" s="1" a="1"/>
  <c r="M50" i="27" s="1"/>
  <c r="E58" i="33" l="1"/>
  <c r="R58" i="33" s="1" a="1"/>
  <c r="R58" i="33" s="1"/>
  <c r="F57" i="33"/>
  <c r="H57" i="33"/>
  <c r="G57" i="33"/>
  <c r="H58" i="33"/>
  <c r="G58" i="33"/>
  <c r="K57" i="33" a="1"/>
  <c r="K57" i="33" s="1"/>
  <c r="S57" i="33" s="1" a="1"/>
  <c r="S57" i="33" s="1"/>
  <c r="T57" i="33" s="1"/>
  <c r="B59" i="33" a="1"/>
  <c r="B59" i="33" s="1"/>
  <c r="P58" i="33" a="1"/>
  <c r="P58" i="33" s="1"/>
  <c r="O58" i="33" a="1"/>
  <c r="O58" i="33" s="1"/>
  <c r="N58" i="33" a="1"/>
  <c r="N58" i="33" s="1"/>
  <c r="K58" i="33" a="1"/>
  <c r="K58" i="33" s="1"/>
  <c r="S58" i="33" s="1" a="1"/>
  <c r="S58" i="33" s="1"/>
  <c r="T58" i="33" s="1"/>
  <c r="M58" i="33" a="1"/>
  <c r="M58" i="33" s="1"/>
  <c r="L58" i="33" a="1"/>
  <c r="L58" i="33" s="1"/>
  <c r="Q58" i="33" a="1"/>
  <c r="Q58" i="33" s="1"/>
  <c r="C52" i="27"/>
  <c r="D52" i="27"/>
  <c r="E52" i="27"/>
  <c r="F52" i="27"/>
  <c r="G52" i="27"/>
  <c r="H52" i="27"/>
  <c r="A53" i="27" a="1"/>
  <c r="A53" i="27" s="1"/>
  <c r="B53" i="27" s="1"/>
  <c r="J51" i="27" a="1"/>
  <c r="J51" i="27" s="1"/>
  <c r="K51" i="27" s="1" a="1"/>
  <c r="K51" i="27" s="1"/>
  <c r="L51" i="27" s="1" a="1"/>
  <c r="L51" i="27" s="1"/>
  <c r="M51" i="27" s="1" a="1"/>
  <c r="M51" i="27" s="1"/>
  <c r="F58" i="33" l="1"/>
  <c r="B60" i="33" a="1"/>
  <c r="B60" i="33" s="1"/>
  <c r="E59" i="33"/>
  <c r="R59" i="33" s="1" a="1"/>
  <c r="R59" i="33" s="1"/>
  <c r="Q59" i="33" a="1"/>
  <c r="Q59" i="33" s="1"/>
  <c r="K59" i="33" a="1"/>
  <c r="K59" i="33" s="1"/>
  <c r="S59" i="33" s="1" a="1"/>
  <c r="S59" i="33" s="1"/>
  <c r="T59" i="33" s="1"/>
  <c r="P59" i="33" a="1"/>
  <c r="P59" i="33" s="1"/>
  <c r="O59" i="33" a="1"/>
  <c r="O59" i="33" s="1"/>
  <c r="N59" i="33" a="1"/>
  <c r="N59" i="33" s="1"/>
  <c r="M59" i="33" a="1"/>
  <c r="M59" i="33" s="1"/>
  <c r="L59" i="33" a="1"/>
  <c r="L59" i="33" s="1"/>
  <c r="C53" i="27"/>
  <c r="D53" i="27"/>
  <c r="E53" i="27"/>
  <c r="F53" i="27"/>
  <c r="G53" i="27"/>
  <c r="H53" i="27"/>
  <c r="A54" i="27" a="1"/>
  <c r="A54" i="27" s="1"/>
  <c r="B54" i="27" s="1"/>
  <c r="J52" i="27" a="1"/>
  <c r="J52" i="27" s="1"/>
  <c r="K52" i="27" s="1" a="1"/>
  <c r="K52" i="27" s="1"/>
  <c r="L52" i="27" s="1" a="1"/>
  <c r="L52" i="27" s="1"/>
  <c r="M52" i="27" s="1" a="1"/>
  <c r="M52" i="27" s="1"/>
  <c r="F59" i="33" l="1"/>
  <c r="G59" i="33"/>
  <c r="H59" i="33"/>
  <c r="E60" i="33"/>
  <c r="R60" i="33" s="1" a="1"/>
  <c r="R60" i="33" s="1"/>
  <c r="B61" i="33" a="1"/>
  <c r="B61" i="33" s="1"/>
  <c r="L60" i="33" a="1"/>
  <c r="L60" i="33" s="1"/>
  <c r="K60" i="33" a="1"/>
  <c r="K60" i="33" s="1"/>
  <c r="S60" i="33" s="1" a="1"/>
  <c r="S60" i="33" s="1"/>
  <c r="T60" i="33" s="1"/>
  <c r="Q60" i="33" a="1"/>
  <c r="Q60" i="33" s="1"/>
  <c r="P60" i="33" a="1"/>
  <c r="P60" i="33" s="1"/>
  <c r="O60" i="33" a="1"/>
  <c r="O60" i="33" s="1"/>
  <c r="N60" i="33" a="1"/>
  <c r="N60" i="33" s="1"/>
  <c r="M60" i="33" a="1"/>
  <c r="M60" i="33" s="1"/>
  <c r="C54" i="27"/>
  <c r="D54" i="27"/>
  <c r="E54" i="27"/>
  <c r="F54" i="27"/>
  <c r="G54" i="27"/>
  <c r="H54" i="27"/>
  <c r="A55" i="27" a="1"/>
  <c r="A55" i="27" s="1"/>
  <c r="B55" i="27" s="1"/>
  <c r="J53" i="27" a="1"/>
  <c r="J53" i="27" s="1"/>
  <c r="K53" i="27" s="1" a="1"/>
  <c r="K53" i="27" s="1"/>
  <c r="L53" i="27" s="1" a="1"/>
  <c r="L53" i="27" s="1"/>
  <c r="M53" i="27" s="1" a="1"/>
  <c r="M53" i="27" s="1"/>
  <c r="F60" i="33" l="1"/>
  <c r="H60" i="33"/>
  <c r="G60" i="33"/>
  <c r="B62" i="33" a="1"/>
  <c r="B62" i="33" s="1"/>
  <c r="E61" i="33"/>
  <c r="R61" i="33" s="1" a="1"/>
  <c r="R61" i="33" s="1"/>
  <c r="N61" i="33" a="1"/>
  <c r="N61" i="33" s="1"/>
  <c r="L61" i="33" a="1"/>
  <c r="L61" i="33" s="1"/>
  <c r="P61" i="33" a="1"/>
  <c r="P61" i="33" s="1"/>
  <c r="O61" i="33" a="1"/>
  <c r="O61" i="33" s="1"/>
  <c r="K61" i="33" a="1"/>
  <c r="K61" i="33" s="1"/>
  <c r="S61" i="33" s="1" a="1"/>
  <c r="S61" i="33" s="1"/>
  <c r="T61" i="33" s="1"/>
  <c r="C55" i="27"/>
  <c r="D55" i="27"/>
  <c r="E55" i="27"/>
  <c r="F55" i="27"/>
  <c r="G55" i="27"/>
  <c r="H55" i="27"/>
  <c r="A56" i="27" a="1"/>
  <c r="A56" i="27" s="1"/>
  <c r="B56" i="27" s="1"/>
  <c r="J54" i="27" a="1"/>
  <c r="J54" i="27" s="1"/>
  <c r="K54" i="27" s="1" a="1"/>
  <c r="K54" i="27" s="1"/>
  <c r="L54" i="27" s="1" a="1"/>
  <c r="L54" i="27" s="1"/>
  <c r="M54" i="27" s="1" a="1"/>
  <c r="M54" i="27" s="1"/>
  <c r="F61" i="33" l="1"/>
  <c r="H61" i="33"/>
  <c r="G61" i="33"/>
  <c r="Q61" i="33" a="1"/>
  <c r="Q61" i="33" s="1"/>
  <c r="M61" i="33" a="1"/>
  <c r="M61" i="33" s="1"/>
  <c r="E62" i="33"/>
  <c r="R62" i="33" s="1" a="1"/>
  <c r="R62" i="33" s="1"/>
  <c r="B63" i="33" a="1"/>
  <c r="B63" i="33" s="1"/>
  <c r="P62" i="33" a="1"/>
  <c r="P62" i="33" s="1"/>
  <c r="O62" i="33" a="1"/>
  <c r="O62" i="33" s="1"/>
  <c r="N62" i="33" a="1"/>
  <c r="N62" i="33" s="1"/>
  <c r="M62" i="33" a="1"/>
  <c r="M62" i="33" s="1"/>
  <c r="L62" i="33" a="1"/>
  <c r="L62" i="33" s="1"/>
  <c r="K62" i="33" a="1"/>
  <c r="K62" i="33" s="1"/>
  <c r="S62" i="33" s="1" a="1"/>
  <c r="S62" i="33" s="1"/>
  <c r="T62" i="33" s="1"/>
  <c r="Q62" i="33" a="1"/>
  <c r="Q62" i="33" s="1"/>
  <c r="C56" i="27"/>
  <c r="D56" i="27"/>
  <c r="E56" i="27"/>
  <c r="F56" i="27"/>
  <c r="G56" i="27"/>
  <c r="H56" i="27"/>
  <c r="A57" i="27" a="1"/>
  <c r="A57" i="27" s="1"/>
  <c r="B57" i="27" s="1"/>
  <c r="J55" i="27" a="1"/>
  <c r="J55" i="27" s="1"/>
  <c r="K55" i="27" s="1" a="1"/>
  <c r="K55" i="27" s="1"/>
  <c r="L55" i="27" s="1" a="1"/>
  <c r="L55" i="27" s="1"/>
  <c r="M55" i="27" s="1" a="1"/>
  <c r="M55" i="27" s="1"/>
  <c r="F62" i="33" l="1"/>
  <c r="H62" i="33"/>
  <c r="G62" i="33"/>
  <c r="B64" i="33" a="1"/>
  <c r="B64" i="33" s="1"/>
  <c r="E63" i="33"/>
  <c r="R63" i="33" s="1" a="1"/>
  <c r="R63" i="33" s="1"/>
  <c r="Q63" i="33" a="1"/>
  <c r="Q63" i="33" s="1"/>
  <c r="O63" i="33" a="1"/>
  <c r="O63" i="33" s="1"/>
  <c r="K63" i="33" a="1"/>
  <c r="K63" i="33" s="1"/>
  <c r="S63" i="33" s="1" a="1"/>
  <c r="S63" i="33" s="1"/>
  <c r="T63" i="33" s="1"/>
  <c r="L63" i="33" a="1"/>
  <c r="L63" i="33" s="1"/>
  <c r="C57" i="27"/>
  <c r="D57" i="27"/>
  <c r="E57" i="27"/>
  <c r="F57" i="27"/>
  <c r="G57" i="27"/>
  <c r="H57" i="27"/>
  <c r="A58" i="27" a="1"/>
  <c r="A58" i="27" s="1"/>
  <c r="B58" i="27" s="1"/>
  <c r="J56" i="27" a="1"/>
  <c r="J56" i="27" s="1"/>
  <c r="K56" i="27" s="1" a="1"/>
  <c r="K56" i="27" s="1"/>
  <c r="L56" i="27" s="1" a="1"/>
  <c r="L56" i="27" s="1"/>
  <c r="M56" i="27" s="1" a="1"/>
  <c r="M56" i="27" s="1"/>
  <c r="M63" i="33" l="1" a="1"/>
  <c r="M63" i="33" s="1"/>
  <c r="N63" i="33" a="1"/>
  <c r="N63" i="33" s="1"/>
  <c r="P63" i="33" a="1"/>
  <c r="P63" i="33" s="1"/>
  <c r="F63" i="33"/>
  <c r="G63" i="33"/>
  <c r="H63" i="33"/>
  <c r="E64" i="33"/>
  <c r="R64" i="33" s="1" a="1"/>
  <c r="R64" i="33" s="1"/>
  <c r="B65" i="33" a="1"/>
  <c r="B65" i="33" s="1"/>
  <c r="L64" i="33" a="1"/>
  <c r="L64" i="33" s="1"/>
  <c r="Q64" i="33" a="1"/>
  <c r="Q64" i="33" s="1"/>
  <c r="P64" i="33" a="1"/>
  <c r="P64" i="33" s="1"/>
  <c r="K64" i="33" a="1"/>
  <c r="K64" i="33" s="1"/>
  <c r="S64" i="33" s="1" a="1"/>
  <c r="S64" i="33" s="1"/>
  <c r="T64" i="33" s="1"/>
  <c r="O64" i="33" a="1"/>
  <c r="O64" i="33" s="1"/>
  <c r="M64" i="33" a="1"/>
  <c r="M64" i="33" s="1"/>
  <c r="C58" i="27"/>
  <c r="D58" i="27"/>
  <c r="E58" i="27"/>
  <c r="F58" i="27"/>
  <c r="G58" i="27"/>
  <c r="H58" i="27"/>
  <c r="A59" i="27" a="1"/>
  <c r="A59" i="27" s="1"/>
  <c r="B59" i="27" s="1"/>
  <c r="J57" i="27" a="1"/>
  <c r="J57" i="27" s="1"/>
  <c r="K57" i="27" s="1" a="1"/>
  <c r="K57" i="27" s="1"/>
  <c r="L57" i="27" s="1" a="1"/>
  <c r="L57" i="27" s="1"/>
  <c r="M57" i="27" s="1" a="1"/>
  <c r="M57" i="27" s="1"/>
  <c r="F64" i="33" l="1"/>
  <c r="H64" i="33"/>
  <c r="G64" i="33"/>
  <c r="N64" i="33" a="1"/>
  <c r="N64" i="33" s="1"/>
  <c r="E65" i="33"/>
  <c r="R65" i="33" s="1" a="1"/>
  <c r="R65" i="33" s="1"/>
  <c r="C59" i="27"/>
  <c r="D59" i="27"/>
  <c r="E59" i="27"/>
  <c r="F59" i="27"/>
  <c r="G59" i="27"/>
  <c r="H59" i="27"/>
  <c r="A60" i="27" a="1"/>
  <c r="A60" i="27" s="1"/>
  <c r="B60" i="27" s="1"/>
  <c r="J58" i="27" a="1"/>
  <c r="J58" i="27" s="1"/>
  <c r="K58" i="27" s="1" a="1"/>
  <c r="K58" i="27" s="1"/>
  <c r="L58" i="27" s="1" a="1"/>
  <c r="L58" i="27" s="1"/>
  <c r="M58" i="27" s="1" a="1"/>
  <c r="M58" i="27" s="1"/>
  <c r="F65" i="33" l="1"/>
  <c r="H65" i="33"/>
  <c r="G65" i="33"/>
  <c r="B66" i="33" a="1"/>
  <c r="B66" i="33" s="1"/>
  <c r="N65" i="33" a="1"/>
  <c r="N65" i="33" s="1"/>
  <c r="M65" i="33" a="1"/>
  <c r="M65" i="33" s="1"/>
  <c r="L65" i="33" a="1"/>
  <c r="L65" i="33" s="1"/>
  <c r="K65" i="33" a="1"/>
  <c r="K65" i="33" s="1"/>
  <c r="S65" i="33" s="1" a="1"/>
  <c r="S65" i="33" s="1"/>
  <c r="T65" i="33" s="1"/>
  <c r="Q65" i="33" a="1"/>
  <c r="Q65" i="33" s="1"/>
  <c r="P65" i="33" a="1"/>
  <c r="P65" i="33" s="1"/>
  <c r="O65" i="33" a="1"/>
  <c r="O65" i="33" s="1"/>
  <c r="C60" i="27"/>
  <c r="D60" i="27"/>
  <c r="E60" i="27"/>
  <c r="F60" i="27"/>
  <c r="G60" i="27"/>
  <c r="H60" i="27"/>
  <c r="A61" i="27" a="1"/>
  <c r="A61" i="27" s="1"/>
  <c r="B61" i="27" s="1"/>
  <c r="J59" i="27" a="1"/>
  <c r="J59" i="27" s="1"/>
  <c r="K59" i="27" s="1" a="1"/>
  <c r="K59" i="27" s="1"/>
  <c r="L59" i="27" s="1" a="1"/>
  <c r="L59" i="27" s="1"/>
  <c r="M59" i="27" s="1" a="1"/>
  <c r="M59" i="27" s="1"/>
  <c r="E66" i="33" l="1"/>
  <c r="R66" i="33" s="1" a="1"/>
  <c r="R66" i="33" s="1"/>
  <c r="G66" i="33"/>
  <c r="B67" i="33" a="1"/>
  <c r="B67" i="33" s="1"/>
  <c r="P66" i="33" a="1"/>
  <c r="P66" i="33" s="1"/>
  <c r="O66" i="33" a="1"/>
  <c r="O66" i="33" s="1"/>
  <c r="N66" i="33" a="1"/>
  <c r="N66" i="33" s="1"/>
  <c r="K66" i="33" a="1"/>
  <c r="K66" i="33" s="1"/>
  <c r="S66" i="33" s="1" a="1"/>
  <c r="S66" i="33" s="1"/>
  <c r="T66" i="33" s="1"/>
  <c r="M66" i="33" a="1"/>
  <c r="M66" i="33" s="1"/>
  <c r="L66" i="33" a="1"/>
  <c r="L66" i="33" s="1"/>
  <c r="Q66" i="33" a="1"/>
  <c r="Q66" i="33" s="1"/>
  <c r="C61" i="27"/>
  <c r="D61" i="27"/>
  <c r="E61" i="27"/>
  <c r="F61" i="27"/>
  <c r="G61" i="27"/>
  <c r="H61" i="27"/>
  <c r="A62" i="27" a="1"/>
  <c r="A62" i="27" s="1"/>
  <c r="B62" i="27" s="1"/>
  <c r="J60" i="27" a="1"/>
  <c r="J60" i="27" s="1"/>
  <c r="K60" i="27" s="1" a="1"/>
  <c r="K60" i="27" s="1"/>
  <c r="L60" i="27" s="1" a="1"/>
  <c r="L60" i="27" s="1"/>
  <c r="M60" i="27" s="1" a="1"/>
  <c r="M60" i="27" s="1"/>
  <c r="H66" i="33" l="1"/>
  <c r="F66" i="33"/>
  <c r="B68" i="33" a="1"/>
  <c r="B68" i="33" s="1"/>
  <c r="E67" i="33"/>
  <c r="R67" i="33" s="1" a="1"/>
  <c r="R67" i="33" s="1"/>
  <c r="Q67" i="33" a="1"/>
  <c r="Q67" i="33" s="1"/>
  <c r="K67" i="33" a="1"/>
  <c r="K67" i="33" s="1"/>
  <c r="S67" i="33" s="1" a="1"/>
  <c r="S67" i="33" s="1"/>
  <c r="T67" i="33" s="1"/>
  <c r="P67" i="33" a="1"/>
  <c r="P67" i="33" s="1"/>
  <c r="O67" i="33" a="1"/>
  <c r="O67" i="33" s="1"/>
  <c r="N67" i="33" a="1"/>
  <c r="N67" i="33" s="1"/>
  <c r="M67" i="33" a="1"/>
  <c r="M67" i="33" s="1"/>
  <c r="L67" i="33" a="1"/>
  <c r="L67" i="33" s="1"/>
  <c r="C62" i="27"/>
  <c r="D62" i="27"/>
  <c r="E62" i="27"/>
  <c r="F62" i="27"/>
  <c r="G62" i="27"/>
  <c r="H62" i="27"/>
  <c r="A63" i="27" a="1"/>
  <c r="A63" i="27" s="1"/>
  <c r="B63" i="27" s="1"/>
  <c r="J61" i="27" a="1"/>
  <c r="J61" i="27" s="1"/>
  <c r="K61" i="27" s="1" a="1"/>
  <c r="K61" i="27" s="1"/>
  <c r="L61" i="27" s="1" a="1"/>
  <c r="L61" i="27" s="1"/>
  <c r="M61" i="27" s="1" a="1"/>
  <c r="M61" i="27" s="1"/>
  <c r="E68" i="33" l="1"/>
  <c r="R68" i="33" s="1" a="1"/>
  <c r="R68" i="33" s="1"/>
  <c r="F67" i="33"/>
  <c r="G67" i="33"/>
  <c r="H67" i="33"/>
  <c r="B69" i="33" a="1"/>
  <c r="B69" i="33" s="1"/>
  <c r="L68" i="33" a="1"/>
  <c r="L68" i="33" s="1"/>
  <c r="K68" i="33" a="1"/>
  <c r="K68" i="33" s="1"/>
  <c r="S68" i="33" s="1" a="1"/>
  <c r="S68" i="33" s="1"/>
  <c r="T68" i="33" s="1"/>
  <c r="Q68" i="33" a="1"/>
  <c r="Q68" i="33" s="1"/>
  <c r="P68" i="33" a="1"/>
  <c r="P68" i="33" s="1"/>
  <c r="O68" i="33" a="1"/>
  <c r="O68" i="33" s="1"/>
  <c r="N68" i="33" a="1"/>
  <c r="N68" i="33" s="1"/>
  <c r="M68" i="33" a="1"/>
  <c r="M68" i="33" s="1"/>
  <c r="C63" i="27"/>
  <c r="D63" i="27"/>
  <c r="E63" i="27"/>
  <c r="F63" i="27"/>
  <c r="G63" i="27"/>
  <c r="H63" i="27"/>
  <c r="A64" i="27" a="1"/>
  <c r="A64" i="27" s="1"/>
  <c r="B64" i="27" s="1"/>
  <c r="J62" i="27" a="1"/>
  <c r="J62" i="27" s="1"/>
  <c r="K62" i="27" s="1" a="1"/>
  <c r="K62" i="27" s="1"/>
  <c r="L62" i="27" s="1" a="1"/>
  <c r="L62" i="27" s="1"/>
  <c r="M62" i="27" s="1" a="1"/>
  <c r="M62" i="27" s="1"/>
  <c r="H68" i="33" l="1"/>
  <c r="F68" i="33"/>
  <c r="G68" i="33"/>
  <c r="E69" i="33"/>
  <c r="R69" i="33" s="1" a="1"/>
  <c r="R69" i="33" s="1"/>
  <c r="B70" i="33" a="1"/>
  <c r="B70" i="33" s="1"/>
  <c r="N69" i="33" a="1"/>
  <c r="N69" i="33" s="1"/>
  <c r="M69" i="33" a="1"/>
  <c r="M69" i="33" s="1"/>
  <c r="L69" i="33" a="1"/>
  <c r="L69" i="33" s="1"/>
  <c r="Q69" i="33" a="1"/>
  <c r="Q69" i="33" s="1"/>
  <c r="P69" i="33" a="1"/>
  <c r="P69" i="33" s="1"/>
  <c r="O69" i="33" a="1"/>
  <c r="O69" i="33" s="1"/>
  <c r="K69" i="33" a="1"/>
  <c r="K69" i="33" s="1"/>
  <c r="S69" i="33" s="1" a="1"/>
  <c r="S69" i="33" s="1"/>
  <c r="T69" i="33" s="1"/>
  <c r="C64" i="27"/>
  <c r="D64" i="27"/>
  <c r="E64" i="27"/>
  <c r="F64" i="27"/>
  <c r="G64" i="27"/>
  <c r="H64" i="27"/>
  <c r="A65" i="27" a="1"/>
  <c r="A65" i="27" s="1"/>
  <c r="B65" i="27" s="1"/>
  <c r="J63" i="27" a="1"/>
  <c r="J63" i="27" s="1"/>
  <c r="K63" i="27" s="1" a="1"/>
  <c r="K63" i="27" s="1"/>
  <c r="L63" i="27" s="1" a="1"/>
  <c r="L63" i="27" s="1"/>
  <c r="M63" i="27" s="1" a="1"/>
  <c r="M63" i="27" s="1"/>
  <c r="E70" i="33" l="1"/>
  <c r="H70" i="33" s="1"/>
  <c r="F69" i="33"/>
  <c r="H69" i="33"/>
  <c r="G69" i="33"/>
  <c r="B71" i="33" a="1"/>
  <c r="B71" i="33" s="1"/>
  <c r="P70" i="33" a="1"/>
  <c r="P70" i="33" s="1"/>
  <c r="O70" i="33" a="1"/>
  <c r="O70" i="33" s="1"/>
  <c r="N70" i="33" a="1"/>
  <c r="N70" i="33" s="1"/>
  <c r="M70" i="33" a="1"/>
  <c r="M70" i="33" s="1"/>
  <c r="L70" i="33" a="1"/>
  <c r="L70" i="33" s="1"/>
  <c r="K70" i="33" a="1"/>
  <c r="K70" i="33" s="1"/>
  <c r="S70" i="33" s="1" a="1"/>
  <c r="S70" i="33" s="1"/>
  <c r="T70" i="33" s="1"/>
  <c r="Q70" i="33" a="1"/>
  <c r="Q70" i="33" s="1"/>
  <c r="C65" i="27"/>
  <c r="D65" i="27"/>
  <c r="E65" i="27"/>
  <c r="F65" i="27"/>
  <c r="G65" i="27"/>
  <c r="H65" i="27"/>
  <c r="A66" i="27" a="1"/>
  <c r="A66" i="27" s="1"/>
  <c r="B66" i="27" s="1"/>
  <c r="J64" i="27" a="1"/>
  <c r="J64" i="27" s="1"/>
  <c r="K64" i="27" s="1" a="1"/>
  <c r="K64" i="27" s="1"/>
  <c r="L64" i="27" s="1" a="1"/>
  <c r="L64" i="27" s="1"/>
  <c r="M64" i="27" s="1" a="1"/>
  <c r="M64" i="27" s="1"/>
  <c r="F70" i="33" l="1"/>
  <c r="R70" i="33" a="1"/>
  <c r="R70" i="33" s="1"/>
  <c r="G70" i="33"/>
  <c r="E71" i="33"/>
  <c r="R71" i="33" s="1" a="1"/>
  <c r="R71" i="33" s="1"/>
  <c r="C66" i="27"/>
  <c r="D66" i="27"/>
  <c r="E66" i="27"/>
  <c r="F66" i="27"/>
  <c r="G66" i="27"/>
  <c r="H66" i="27"/>
  <c r="A67" i="27" a="1"/>
  <c r="A67" i="27" s="1"/>
  <c r="B67" i="27" s="1"/>
  <c r="J65" i="27" a="1"/>
  <c r="J65" i="27" s="1"/>
  <c r="K65" i="27" s="1" a="1"/>
  <c r="K65" i="27" s="1"/>
  <c r="L65" i="27" s="1" a="1"/>
  <c r="L65" i="27" s="1"/>
  <c r="M65" i="27" s="1" a="1"/>
  <c r="M65" i="27" s="1"/>
  <c r="F71" i="33" l="1"/>
  <c r="G71" i="33"/>
  <c r="H71" i="33"/>
  <c r="B72" i="33" a="1"/>
  <c r="B72" i="33" s="1"/>
  <c r="Q71" i="33" a="1"/>
  <c r="Q71" i="33" s="1"/>
  <c r="P71" i="33" a="1"/>
  <c r="P71" i="33" s="1"/>
  <c r="O71" i="33" a="1"/>
  <c r="O71" i="33" s="1"/>
  <c r="N71" i="33" a="1"/>
  <c r="N71" i="33" s="1"/>
  <c r="M71" i="33" a="1"/>
  <c r="M71" i="33" s="1"/>
  <c r="K71" i="33" a="1"/>
  <c r="K71" i="33" s="1"/>
  <c r="S71" i="33" s="1" a="1"/>
  <c r="S71" i="33" s="1"/>
  <c r="T71" i="33" s="1"/>
  <c r="L71" i="33" a="1"/>
  <c r="L71" i="33" s="1"/>
  <c r="C67" i="27"/>
  <c r="D67" i="27"/>
  <c r="E67" i="27"/>
  <c r="F67" i="27"/>
  <c r="G67" i="27"/>
  <c r="H67" i="27"/>
  <c r="A68" i="27" a="1"/>
  <c r="A68" i="27" s="1"/>
  <c r="B68" i="27" s="1"/>
  <c r="J66" i="27" a="1"/>
  <c r="J66" i="27" s="1"/>
  <c r="K66" i="27" s="1" a="1"/>
  <c r="K66" i="27" s="1"/>
  <c r="L66" i="27" s="1" a="1"/>
  <c r="L66" i="27" s="1"/>
  <c r="M66" i="27" s="1" a="1"/>
  <c r="M66" i="27" s="1"/>
  <c r="E72" i="33" l="1"/>
  <c r="R72" i="33" s="1" a="1"/>
  <c r="R72" i="33" s="1"/>
  <c r="F72" i="33"/>
  <c r="B73" i="33" a="1"/>
  <c r="B73" i="33" s="1"/>
  <c r="L72" i="33" a="1"/>
  <c r="L72" i="33" s="1"/>
  <c r="Q72" i="33" a="1"/>
  <c r="Q72" i="33" s="1"/>
  <c r="P72" i="33" a="1"/>
  <c r="P72" i="33" s="1"/>
  <c r="K72" i="33" a="1"/>
  <c r="K72" i="33" s="1"/>
  <c r="S72" i="33" s="1" a="1"/>
  <c r="S72" i="33" s="1"/>
  <c r="T72" i="33" s="1"/>
  <c r="O72" i="33" a="1"/>
  <c r="O72" i="33" s="1"/>
  <c r="N72" i="33" a="1"/>
  <c r="N72" i="33" s="1"/>
  <c r="M72" i="33" a="1"/>
  <c r="M72" i="33" s="1"/>
  <c r="C68" i="27"/>
  <c r="D68" i="27"/>
  <c r="E68" i="27"/>
  <c r="F68" i="27"/>
  <c r="G68" i="27"/>
  <c r="H68" i="27"/>
  <c r="A69" i="27" a="1"/>
  <c r="A69" i="27" s="1"/>
  <c r="B69" i="27" s="1"/>
  <c r="J67" i="27" a="1"/>
  <c r="J67" i="27" s="1"/>
  <c r="K67" i="27" s="1" a="1"/>
  <c r="K67" i="27" s="1"/>
  <c r="L67" i="27" s="1" a="1"/>
  <c r="L67" i="27" s="1"/>
  <c r="M67" i="27" s="1" a="1"/>
  <c r="M67" i="27" s="1"/>
  <c r="G72" i="33" l="1"/>
  <c r="H72" i="33"/>
  <c r="E73" i="33"/>
  <c r="G73" i="33"/>
  <c r="N73" i="33" a="1"/>
  <c r="N73" i="33" s="1"/>
  <c r="M73" i="33" a="1"/>
  <c r="M73" i="33" s="1"/>
  <c r="L73" i="33" a="1"/>
  <c r="L73" i="33" s="1"/>
  <c r="K73" i="33" a="1"/>
  <c r="K73" i="33" s="1"/>
  <c r="S73" i="33" s="1" a="1"/>
  <c r="S73" i="33" s="1"/>
  <c r="T73" i="33" s="1"/>
  <c r="Q73" i="33" a="1"/>
  <c r="Q73" i="33" s="1"/>
  <c r="P73" i="33" a="1"/>
  <c r="P73" i="33" s="1"/>
  <c r="O73" i="33" a="1"/>
  <c r="O73" i="33" s="1"/>
  <c r="B74" i="33" a="1"/>
  <c r="B74" i="33" s="1"/>
  <c r="C69" i="27"/>
  <c r="D69" i="27"/>
  <c r="E69" i="27"/>
  <c r="F69" i="27"/>
  <c r="G69" i="27"/>
  <c r="H69" i="27"/>
  <c r="A70" i="27" a="1"/>
  <c r="A70" i="27" s="1"/>
  <c r="B70" i="27" s="1"/>
  <c r="J68" i="27" a="1"/>
  <c r="J68" i="27" s="1"/>
  <c r="K68" i="27" s="1" a="1"/>
  <c r="K68" i="27" s="1"/>
  <c r="L68" i="27" s="1" a="1"/>
  <c r="L68" i="27" s="1"/>
  <c r="M68" i="27" s="1" a="1"/>
  <c r="M68" i="27" s="1"/>
  <c r="F73" i="33" l="1"/>
  <c r="R73" i="33" a="1"/>
  <c r="R73" i="33" s="1"/>
  <c r="H73" i="33"/>
  <c r="E74" i="33"/>
  <c r="R74" i="33" s="1" a="1"/>
  <c r="R74" i="33" s="1"/>
  <c r="C70" i="27"/>
  <c r="D70" i="27"/>
  <c r="E70" i="27"/>
  <c r="F70" i="27"/>
  <c r="G70" i="27"/>
  <c r="H70" i="27"/>
  <c r="A71" i="27" a="1"/>
  <c r="A71" i="27" s="1"/>
  <c r="B71" i="27" s="1"/>
  <c r="J69" i="27" a="1"/>
  <c r="J69" i="27" s="1"/>
  <c r="K69" i="27" s="1" a="1"/>
  <c r="K69" i="27" s="1"/>
  <c r="L69" i="27" s="1" a="1"/>
  <c r="L69" i="27" s="1"/>
  <c r="M69" i="27" s="1" a="1"/>
  <c r="M69" i="27" s="1"/>
  <c r="F74" i="33" l="1"/>
  <c r="H74" i="33"/>
  <c r="G74" i="33"/>
  <c r="B75" i="33" a="1"/>
  <c r="B75" i="33" s="1"/>
  <c r="N74" i="33" a="1"/>
  <c r="N74" i="33" s="1"/>
  <c r="M74" i="33" a="1"/>
  <c r="M74" i="33" s="1"/>
  <c r="L74" i="33" a="1"/>
  <c r="L74" i="33" s="1"/>
  <c r="K74" i="33" a="1"/>
  <c r="K74" i="33" s="1"/>
  <c r="S74" i="33" s="1" a="1"/>
  <c r="S74" i="33" s="1"/>
  <c r="T74" i="33" s="1"/>
  <c r="Q74" i="33" a="1"/>
  <c r="Q74" i="33" s="1"/>
  <c r="P74" i="33" a="1"/>
  <c r="P74" i="33" s="1"/>
  <c r="O74" i="33" a="1"/>
  <c r="O74" i="33" s="1"/>
  <c r="C71" i="27"/>
  <c r="D71" i="27"/>
  <c r="E71" i="27"/>
  <c r="F71" i="27"/>
  <c r="G71" i="27"/>
  <c r="H71" i="27"/>
  <c r="A72" i="27" a="1"/>
  <c r="A72" i="27" s="1"/>
  <c r="B72" i="27" s="1"/>
  <c r="J70" i="27" a="1"/>
  <c r="J70" i="27" s="1"/>
  <c r="K70" i="27" s="1" a="1"/>
  <c r="K70" i="27" s="1"/>
  <c r="L70" i="27" s="1" a="1"/>
  <c r="L70" i="27" s="1"/>
  <c r="M70" i="27" s="1" a="1"/>
  <c r="M70" i="27" s="1"/>
  <c r="E75" i="33" l="1"/>
  <c r="G75" i="33" s="1"/>
  <c r="B76" i="33" a="1"/>
  <c r="B76" i="33" s="1"/>
  <c r="N75" i="33" a="1"/>
  <c r="N75" i="33" s="1"/>
  <c r="K75" i="33" a="1"/>
  <c r="K75" i="33" s="1"/>
  <c r="S75" i="33" s="1" a="1"/>
  <c r="S75" i="33" s="1"/>
  <c r="T75" i="33" s="1"/>
  <c r="M75" i="33" a="1"/>
  <c r="M75" i="33" s="1"/>
  <c r="Q75" i="33" a="1"/>
  <c r="Q75" i="33" s="1"/>
  <c r="L75" i="33" a="1"/>
  <c r="L75" i="33" s="1"/>
  <c r="P75" i="33" a="1"/>
  <c r="P75" i="33" s="1"/>
  <c r="O75" i="33" a="1"/>
  <c r="O75" i="33" s="1"/>
  <c r="C72" i="27"/>
  <c r="D72" i="27"/>
  <c r="E72" i="27"/>
  <c r="F72" i="27"/>
  <c r="G72" i="27"/>
  <c r="H72" i="27"/>
  <c r="A73" i="27" a="1"/>
  <c r="A73" i="27" s="1"/>
  <c r="B73" i="27" s="1"/>
  <c r="J71" i="27" a="1"/>
  <c r="J71" i="27" s="1"/>
  <c r="K71" i="27" s="1" a="1"/>
  <c r="K71" i="27" s="1"/>
  <c r="L71" i="27" s="1" a="1"/>
  <c r="L71" i="27" s="1"/>
  <c r="M71" i="27" s="1" a="1"/>
  <c r="M71" i="27" s="1"/>
  <c r="H75" i="33" l="1"/>
  <c r="F75" i="33"/>
  <c r="R75" i="33" a="1"/>
  <c r="R75" i="33" s="1"/>
  <c r="B77" i="33" a="1"/>
  <c r="B77" i="33" s="1"/>
  <c r="E76" i="33"/>
  <c r="R76" i="33" s="1" a="1"/>
  <c r="R76" i="33" s="1"/>
  <c r="M76" i="33" a="1"/>
  <c r="M76" i="33" s="1"/>
  <c r="K76" i="33" a="1"/>
  <c r="K76" i="33" s="1"/>
  <c r="S76" i="33" s="1" a="1"/>
  <c r="S76" i="33" s="1"/>
  <c r="T76" i="33" s="1"/>
  <c r="L76" i="33" a="1"/>
  <c r="L76" i="33" s="1"/>
  <c r="Q76" i="33" a="1"/>
  <c r="Q76" i="33" s="1"/>
  <c r="N76" i="33" a="1"/>
  <c r="N76" i="33" s="1"/>
  <c r="C73" i="27"/>
  <c r="D73" i="27"/>
  <c r="E73" i="27"/>
  <c r="F73" i="27"/>
  <c r="G73" i="27"/>
  <c r="H73" i="27"/>
  <c r="A74" i="27" a="1"/>
  <c r="A74" i="27" s="1"/>
  <c r="B74" i="27" s="1"/>
  <c r="J72" i="27" a="1"/>
  <c r="J72" i="27" s="1"/>
  <c r="K72" i="27" s="1" a="1"/>
  <c r="K72" i="27" s="1"/>
  <c r="L72" i="27" s="1" a="1"/>
  <c r="L72" i="27" s="1"/>
  <c r="M72" i="27" s="1" a="1"/>
  <c r="M72" i="27" s="1"/>
  <c r="E77" i="33" l="1"/>
  <c r="H77" i="33" s="1"/>
  <c r="F76" i="33"/>
  <c r="H76" i="33"/>
  <c r="G76" i="33"/>
  <c r="O76" i="33" a="1"/>
  <c r="O76" i="33" s="1"/>
  <c r="P76" i="33" a="1"/>
  <c r="P76" i="33" s="1"/>
  <c r="B78" i="33" a="1"/>
  <c r="B78" i="33" s="1"/>
  <c r="M77" i="33" a="1"/>
  <c r="M77" i="33" s="1"/>
  <c r="Q77" i="33" a="1"/>
  <c r="Q77" i="33" s="1"/>
  <c r="L77" i="33" a="1"/>
  <c r="L77" i="33" s="1"/>
  <c r="P77" i="33" a="1"/>
  <c r="P77" i="33" s="1"/>
  <c r="O77" i="33" a="1"/>
  <c r="O77" i="33" s="1"/>
  <c r="N77" i="33" a="1"/>
  <c r="N77" i="33" s="1"/>
  <c r="K77" i="33" a="1"/>
  <c r="K77" i="33" s="1"/>
  <c r="S77" i="33" s="1" a="1"/>
  <c r="S77" i="33" s="1"/>
  <c r="T77" i="33" s="1"/>
  <c r="C74" i="27"/>
  <c r="D74" i="27"/>
  <c r="E74" i="27"/>
  <c r="F74" i="27"/>
  <c r="G74" i="27"/>
  <c r="H74" i="27"/>
  <c r="A75" i="27" a="1"/>
  <c r="A75" i="27" s="1"/>
  <c r="B75" i="27" s="1"/>
  <c r="J73" i="27" a="1"/>
  <c r="J73" i="27" s="1"/>
  <c r="K73" i="27" s="1" a="1"/>
  <c r="K73" i="27" s="1"/>
  <c r="L73" i="27" s="1" a="1"/>
  <c r="L73" i="27" s="1"/>
  <c r="M73" i="27" s="1" a="1"/>
  <c r="M73" i="27" s="1"/>
  <c r="G77" i="33" l="1"/>
  <c r="F77" i="33"/>
  <c r="R77" i="33" a="1"/>
  <c r="R77" i="33" s="1"/>
  <c r="E78" i="33"/>
  <c r="R78" i="33" s="1" a="1"/>
  <c r="R78" i="33" s="1"/>
  <c r="M78" i="33" a="1"/>
  <c r="M78" i="33" s="1"/>
  <c r="L78" i="33" a="1"/>
  <c r="L78" i="33" s="1"/>
  <c r="Q78" i="33" a="1"/>
  <c r="Q78" i="33" s="1"/>
  <c r="P78" i="33" a="1"/>
  <c r="P78" i="33" s="1"/>
  <c r="O78" i="33" a="1"/>
  <c r="O78" i="33" s="1"/>
  <c r="K78" i="33" a="1"/>
  <c r="K78" i="33" s="1"/>
  <c r="S78" i="33" s="1" a="1"/>
  <c r="S78" i="33" s="1"/>
  <c r="T78" i="33" s="1"/>
  <c r="N78" i="33" a="1"/>
  <c r="N78" i="33" s="1"/>
  <c r="C75" i="27"/>
  <c r="D75" i="27"/>
  <c r="E75" i="27"/>
  <c r="F75" i="27"/>
  <c r="G75" i="27"/>
  <c r="H75" i="27"/>
  <c r="A76" i="27" a="1"/>
  <c r="A76" i="27" s="1"/>
  <c r="B76" i="27" s="1"/>
  <c r="J74" i="27" a="1"/>
  <c r="J74" i="27" s="1"/>
  <c r="K74" i="27" s="1" a="1"/>
  <c r="K74" i="27" s="1"/>
  <c r="L74" i="27" s="1" a="1"/>
  <c r="L74" i="27" s="1"/>
  <c r="M74" i="27" s="1" a="1"/>
  <c r="M74" i="27" s="1"/>
  <c r="F78" i="33" l="1"/>
  <c r="H78" i="33"/>
  <c r="G78" i="33"/>
  <c r="B79" i="33" a="1"/>
  <c r="B79" i="33" s="1"/>
  <c r="C76" i="27"/>
  <c r="D76" i="27"/>
  <c r="E76" i="27"/>
  <c r="F76" i="27"/>
  <c r="G76" i="27"/>
  <c r="H76" i="27"/>
  <c r="A77" i="27" a="1"/>
  <c r="A77" i="27" s="1"/>
  <c r="B77" i="27" s="1"/>
  <c r="J75" i="27" a="1"/>
  <c r="J75" i="27" s="1"/>
  <c r="K75" i="27" s="1" a="1"/>
  <c r="K75" i="27" s="1"/>
  <c r="L75" i="27" s="1" a="1"/>
  <c r="L75" i="27" s="1"/>
  <c r="M75" i="27" s="1" a="1"/>
  <c r="M75" i="27" s="1"/>
  <c r="E79" i="33" l="1"/>
  <c r="R79" i="33" s="1" a="1"/>
  <c r="R79" i="33" s="1"/>
  <c r="L79" i="33" a="1"/>
  <c r="L79" i="33" s="1"/>
  <c r="N79" i="33" a="1"/>
  <c r="N79" i="33" s="1"/>
  <c r="Q79" i="33" a="1"/>
  <c r="Q79" i="33" s="1"/>
  <c r="P79" i="33" a="1"/>
  <c r="P79" i="33" s="1"/>
  <c r="K79" i="33" a="1"/>
  <c r="K79" i="33" s="1"/>
  <c r="S79" i="33" s="1" a="1"/>
  <c r="S79" i="33" s="1"/>
  <c r="T79" i="33" s="1"/>
  <c r="M79" i="33" a="1"/>
  <c r="M79" i="33" s="1"/>
  <c r="O79" i="33" a="1"/>
  <c r="O79" i="33" s="1"/>
  <c r="B80" i="33" a="1"/>
  <c r="B80" i="33" s="1"/>
  <c r="C77" i="27"/>
  <c r="D77" i="27"/>
  <c r="E77" i="27"/>
  <c r="F77" i="27"/>
  <c r="G77" i="27"/>
  <c r="H77" i="27"/>
  <c r="A78" i="27" a="1"/>
  <c r="A78" i="27" s="1"/>
  <c r="B78" i="27" s="1"/>
  <c r="J76" i="27" a="1"/>
  <c r="J76" i="27" s="1"/>
  <c r="K76" i="27" s="1" a="1"/>
  <c r="K76" i="27" s="1"/>
  <c r="L76" i="27" s="1" a="1"/>
  <c r="L76" i="27" s="1"/>
  <c r="M76" i="27" s="1" a="1"/>
  <c r="M76" i="27" s="1"/>
  <c r="F79" i="33" l="1"/>
  <c r="H79" i="33"/>
  <c r="G79" i="33"/>
  <c r="E80" i="33"/>
  <c r="H80" i="33" s="1"/>
  <c r="G80" i="33"/>
  <c r="B81" i="33" a="1"/>
  <c r="B81" i="33" s="1"/>
  <c r="P80" i="33" a="1"/>
  <c r="P80" i="33" s="1"/>
  <c r="N80" i="33" a="1"/>
  <c r="N80" i="33" s="1"/>
  <c r="M80" i="33" a="1"/>
  <c r="M80" i="33" s="1"/>
  <c r="L80" i="33" a="1"/>
  <c r="L80" i="33" s="1"/>
  <c r="Q80" i="33" a="1"/>
  <c r="Q80" i="33" s="1"/>
  <c r="K80" i="33" a="1"/>
  <c r="K80" i="33" s="1"/>
  <c r="S80" i="33" s="1" a="1"/>
  <c r="S80" i="33" s="1"/>
  <c r="T80" i="33" s="1"/>
  <c r="O80" i="33" a="1"/>
  <c r="O80" i="33" s="1"/>
  <c r="C78" i="27"/>
  <c r="D78" i="27"/>
  <c r="E78" i="27"/>
  <c r="F78" i="27"/>
  <c r="G78" i="27"/>
  <c r="H78" i="27"/>
  <c r="A79" i="27" a="1"/>
  <c r="A79" i="27" s="1"/>
  <c r="B79" i="27" s="1"/>
  <c r="J77" i="27" a="1"/>
  <c r="J77" i="27" s="1"/>
  <c r="K77" i="27" s="1" a="1"/>
  <c r="K77" i="27" s="1"/>
  <c r="L77" i="27" s="1" a="1"/>
  <c r="L77" i="27" s="1"/>
  <c r="M77" i="27" s="1" a="1"/>
  <c r="M77" i="27" s="1"/>
  <c r="F80" i="33" l="1"/>
  <c r="R80" i="33" a="1"/>
  <c r="R80" i="33" s="1"/>
  <c r="E81" i="33"/>
  <c r="G81" i="33"/>
  <c r="B82" i="33" a="1"/>
  <c r="B82" i="33" s="1"/>
  <c r="L81" i="33" a="1"/>
  <c r="L81" i="33" s="1"/>
  <c r="P81" i="33" a="1"/>
  <c r="P81" i="33" s="1"/>
  <c r="O81" i="33" a="1"/>
  <c r="O81" i="33" s="1"/>
  <c r="N81" i="33" a="1"/>
  <c r="N81" i="33" s="1"/>
  <c r="Q81" i="33" a="1"/>
  <c r="Q81" i="33" s="1"/>
  <c r="M81" i="33" a="1"/>
  <c r="M81" i="33" s="1"/>
  <c r="K81" i="33" a="1"/>
  <c r="K81" i="33" s="1"/>
  <c r="S81" i="33" s="1" a="1"/>
  <c r="S81" i="33" s="1"/>
  <c r="T81" i="33" s="1"/>
  <c r="C79" i="27"/>
  <c r="D79" i="27"/>
  <c r="E79" i="27"/>
  <c r="F79" i="27"/>
  <c r="G79" i="27"/>
  <c r="H79" i="27"/>
  <c r="A80" i="27" a="1"/>
  <c r="A80" i="27" s="1"/>
  <c r="B80" i="27" s="1"/>
  <c r="J78" i="27" a="1"/>
  <c r="J78" i="27" s="1"/>
  <c r="K78" i="27" s="1" a="1"/>
  <c r="K78" i="27" s="1"/>
  <c r="L78" i="27" s="1" a="1"/>
  <c r="L78" i="27" s="1"/>
  <c r="M78" i="27" s="1" a="1"/>
  <c r="M78" i="27" s="1"/>
  <c r="F81" i="33" l="1"/>
  <c r="R81" i="33" a="1"/>
  <c r="R81" i="33" s="1"/>
  <c r="H81" i="33"/>
  <c r="B83" i="33" a="1"/>
  <c r="B83" i="33" s="1"/>
  <c r="E82" i="33"/>
  <c r="R82" i="33" s="1" a="1"/>
  <c r="R82" i="33" s="1"/>
  <c r="C80" i="27"/>
  <c r="D80" i="27"/>
  <c r="E80" i="27"/>
  <c r="F80" i="27"/>
  <c r="G80" i="27"/>
  <c r="H80" i="27"/>
  <c r="A81" i="27" a="1"/>
  <c r="A81" i="27" s="1"/>
  <c r="B81" i="27" s="1"/>
  <c r="J79" i="27" a="1"/>
  <c r="J79" i="27" s="1"/>
  <c r="K79" i="27" s="1" a="1"/>
  <c r="K79" i="27" s="1"/>
  <c r="L79" i="27" s="1" a="1"/>
  <c r="L79" i="27" s="1"/>
  <c r="M79" i="27" s="1" a="1"/>
  <c r="M79" i="27" s="1"/>
  <c r="F82" i="33" l="1"/>
  <c r="H82" i="33"/>
  <c r="G82" i="33"/>
  <c r="M82" i="33" a="1"/>
  <c r="M82" i="33" s="1"/>
  <c r="Q82" i="33" a="1"/>
  <c r="Q82" i="33" s="1"/>
  <c r="L82" i="33" a="1"/>
  <c r="L82" i="33" s="1"/>
  <c r="P82" i="33" a="1"/>
  <c r="P82" i="33" s="1"/>
  <c r="O82" i="33" a="1"/>
  <c r="O82" i="33" s="1"/>
  <c r="K82" i="33" a="1"/>
  <c r="K82" i="33" s="1"/>
  <c r="S82" i="33" s="1" a="1"/>
  <c r="S82" i="33" s="1"/>
  <c r="T82" i="33" s="1"/>
  <c r="N82" i="33" a="1"/>
  <c r="N82" i="33" s="1"/>
  <c r="E83" i="33"/>
  <c r="R83" i="33" s="1" a="1"/>
  <c r="R83" i="33" s="1"/>
  <c r="C81" i="27"/>
  <c r="D81" i="27"/>
  <c r="E81" i="27"/>
  <c r="F81" i="27"/>
  <c r="G81" i="27"/>
  <c r="H81" i="27"/>
  <c r="A82" i="27" a="1"/>
  <c r="A82" i="27" s="1"/>
  <c r="B82" i="27" s="1"/>
  <c r="J80" i="27" a="1"/>
  <c r="J80" i="27" s="1"/>
  <c r="K80" i="27" s="1" a="1"/>
  <c r="K80" i="27" s="1"/>
  <c r="L80" i="27" s="1" a="1"/>
  <c r="L80" i="27" s="1"/>
  <c r="M80" i="27" s="1" a="1"/>
  <c r="M80" i="27" s="1"/>
  <c r="F83" i="33" l="1"/>
  <c r="G83" i="33"/>
  <c r="H83" i="33"/>
  <c r="B84" i="33" a="1"/>
  <c r="B84" i="33" s="1"/>
  <c r="P83" i="33" a="1"/>
  <c r="P83" i="33" s="1"/>
  <c r="O83" i="33" a="1"/>
  <c r="O83" i="33" s="1"/>
  <c r="N83" i="33" a="1"/>
  <c r="N83" i="33" s="1"/>
  <c r="M83" i="33" a="1"/>
  <c r="M83" i="33" s="1"/>
  <c r="K83" i="33" a="1"/>
  <c r="K83" i="33" s="1"/>
  <c r="S83" i="33" s="1" a="1"/>
  <c r="S83" i="33" s="1"/>
  <c r="T83" i="33" s="1"/>
  <c r="Q83" i="33" a="1"/>
  <c r="Q83" i="33" s="1"/>
  <c r="L83" i="33" a="1"/>
  <c r="L83" i="33" s="1"/>
  <c r="C82" i="27"/>
  <c r="D82" i="27"/>
  <c r="E82" i="27"/>
  <c r="F82" i="27"/>
  <c r="G82" i="27"/>
  <c r="H82" i="27"/>
  <c r="A83" i="27" a="1"/>
  <c r="A83" i="27" s="1"/>
  <c r="B83" i="27" s="1"/>
  <c r="J81" i="27" a="1"/>
  <c r="J81" i="27" s="1"/>
  <c r="K81" i="27" s="1" a="1"/>
  <c r="K81" i="27" s="1"/>
  <c r="L81" i="27" s="1" a="1"/>
  <c r="L81" i="27" s="1"/>
  <c r="M81" i="27" s="1" a="1"/>
  <c r="M81" i="27" s="1"/>
  <c r="E84" i="33" l="1"/>
  <c r="R84" i="33" s="1" a="1"/>
  <c r="R84" i="33" s="1"/>
  <c r="M84" i="33" a="1"/>
  <c r="M84" i="33" s="1"/>
  <c r="Q84" i="33" a="1"/>
  <c r="Q84" i="33" s="1"/>
  <c r="L84" i="33" a="1"/>
  <c r="L84" i="33" s="1"/>
  <c r="O84" i="33" a="1"/>
  <c r="O84" i="33" s="1"/>
  <c r="N84" i="33" a="1"/>
  <c r="N84" i="33" s="1"/>
  <c r="K84" i="33" a="1"/>
  <c r="K84" i="33" s="1"/>
  <c r="S84" i="33" s="1" a="1"/>
  <c r="S84" i="33" s="1"/>
  <c r="T84" i="33" s="1"/>
  <c r="P84" i="33" a="1"/>
  <c r="P84" i="33" s="1"/>
  <c r="C83" i="27"/>
  <c r="D83" i="27"/>
  <c r="E83" i="27"/>
  <c r="F83" i="27"/>
  <c r="G83" i="27"/>
  <c r="H83" i="27"/>
  <c r="A84" i="27" a="1"/>
  <c r="A84" i="27" s="1"/>
  <c r="B84" i="27" s="1"/>
  <c r="J82" i="27" a="1"/>
  <c r="J82" i="27" s="1"/>
  <c r="K82" i="27" s="1" a="1"/>
  <c r="K82" i="27" s="1"/>
  <c r="L82" i="27" s="1" a="1"/>
  <c r="L82" i="27" s="1"/>
  <c r="M82" i="27" s="1" a="1"/>
  <c r="M82" i="27" s="1"/>
  <c r="F84" i="33" l="1"/>
  <c r="H84" i="33"/>
  <c r="G84" i="33"/>
  <c r="B85" i="33" a="1"/>
  <c r="B85" i="33" s="1"/>
  <c r="C84" i="27"/>
  <c r="D84" i="27"/>
  <c r="E84" i="27"/>
  <c r="F84" i="27"/>
  <c r="G84" i="27"/>
  <c r="H84" i="27"/>
  <c r="A85" i="27" a="1"/>
  <c r="A85" i="27" s="1"/>
  <c r="J83" i="27" a="1"/>
  <c r="J83" i="27" s="1"/>
  <c r="K83" i="27" s="1" a="1"/>
  <c r="K83" i="27" s="1"/>
  <c r="L83" i="27" s="1" a="1"/>
  <c r="L83" i="27" s="1"/>
  <c r="M83" i="27" s="1" a="1"/>
  <c r="M83" i="27" s="1"/>
  <c r="E85" i="33" l="1"/>
  <c r="G85" i="33" s="1"/>
  <c r="P85" i="33" a="1"/>
  <c r="P85" i="33" s="1"/>
  <c r="M85" i="33" a="1"/>
  <c r="M85" i="33" s="1"/>
  <c r="N85" i="33" a="1"/>
  <c r="N85" i="33" s="1"/>
  <c r="Q85" i="33" a="1"/>
  <c r="Q85" i="33" s="1"/>
  <c r="B86" i="33" a="1"/>
  <c r="B86" i="33" s="1"/>
  <c r="K85" i="33" a="1"/>
  <c r="K85" i="33" s="1"/>
  <c r="S85" i="33" s="1" a="1"/>
  <c r="S85" i="33" s="1"/>
  <c r="T85" i="33" s="1"/>
  <c r="L85" i="33" a="1"/>
  <c r="L85" i="33" s="1"/>
  <c r="O85" i="33" a="1"/>
  <c r="O85" i="33" s="1"/>
  <c r="B85" i="27"/>
  <c r="A86" i="27" a="1"/>
  <c r="A86" i="27" s="1"/>
  <c r="J84" i="27" a="1"/>
  <c r="J84" i="27" s="1"/>
  <c r="K84" i="27" s="1" a="1"/>
  <c r="K84" i="27" s="1"/>
  <c r="L84" i="27" s="1" a="1"/>
  <c r="L84" i="27" s="1"/>
  <c r="M84" i="27" s="1" a="1"/>
  <c r="M84" i="27" s="1"/>
  <c r="F85" i="33" l="1"/>
  <c r="R85" i="33" a="1"/>
  <c r="R85" i="33" s="1"/>
  <c r="H85" i="33"/>
  <c r="E86" i="33"/>
  <c r="G86" i="33"/>
  <c r="B87" i="33" a="1"/>
  <c r="B87" i="33" s="1"/>
  <c r="P86" i="33" a="1"/>
  <c r="P86" i="33" s="1"/>
  <c r="O86" i="33" a="1"/>
  <c r="O86" i="33" s="1"/>
  <c r="N86" i="33" a="1"/>
  <c r="N86" i="33" s="1"/>
  <c r="M86" i="33" a="1"/>
  <c r="M86" i="33" s="1"/>
  <c r="Q86" i="33" a="1"/>
  <c r="Q86" i="33" s="1"/>
  <c r="K86" i="33" a="1"/>
  <c r="K86" i="33" s="1"/>
  <c r="S86" i="33" s="1" a="1"/>
  <c r="S86" i="33" s="1"/>
  <c r="T86" i="33" s="1"/>
  <c r="L86" i="33" a="1"/>
  <c r="L86" i="33" s="1"/>
  <c r="B86" i="27"/>
  <c r="A87" i="27" s="1" a="1"/>
  <c r="A87" i="27" s="1"/>
  <c r="C85" i="27"/>
  <c r="D85" i="27"/>
  <c r="E85" i="27"/>
  <c r="F85" i="27"/>
  <c r="G85" i="27"/>
  <c r="H85" i="27"/>
  <c r="F86" i="33" l="1"/>
  <c r="R86" i="33" a="1"/>
  <c r="R86" i="33" s="1"/>
  <c r="E87" i="33"/>
  <c r="H86" i="33"/>
  <c r="B88" i="33" a="1"/>
  <c r="B88" i="33" s="1"/>
  <c r="L87" i="33" a="1"/>
  <c r="L87" i="33" s="1"/>
  <c r="Q87" i="33" a="1"/>
  <c r="Q87" i="33" s="1"/>
  <c r="P87" i="33" a="1"/>
  <c r="P87" i="33" s="1"/>
  <c r="O87" i="33" a="1"/>
  <c r="O87" i="33" s="1"/>
  <c r="N87" i="33" a="1"/>
  <c r="N87" i="33" s="1"/>
  <c r="M87" i="33" a="1"/>
  <c r="M87" i="33" s="1"/>
  <c r="K87" i="33" a="1"/>
  <c r="K87" i="33" s="1"/>
  <c r="S87" i="33" s="1" a="1"/>
  <c r="S87" i="33" s="1"/>
  <c r="T87" i="33" s="1"/>
  <c r="J85" i="27" a="1"/>
  <c r="J85" i="27" s="1"/>
  <c r="K85" i="27" s="1" a="1"/>
  <c r="K85" i="27" s="1"/>
  <c r="L85" i="27" s="1" a="1"/>
  <c r="L85" i="27" s="1"/>
  <c r="M85" i="27" s="1" a="1"/>
  <c r="M85" i="27" s="1"/>
  <c r="C86" i="27"/>
  <c r="D86" i="27"/>
  <c r="E86" i="27"/>
  <c r="F86" i="27"/>
  <c r="G86" i="27"/>
  <c r="H86" i="27"/>
  <c r="B87" i="27"/>
  <c r="A88" i="27" a="1"/>
  <c r="A88" i="27" s="1"/>
  <c r="F87" i="33" l="1"/>
  <c r="R87" i="33" a="1"/>
  <c r="R87" i="33" s="1"/>
  <c r="H87" i="33"/>
  <c r="G87" i="33"/>
  <c r="B89" i="33" a="1"/>
  <c r="B89" i="33" s="1"/>
  <c r="E88" i="33"/>
  <c r="R88" i="33" s="1" a="1"/>
  <c r="R88" i="33" s="1"/>
  <c r="L88" i="33" a="1"/>
  <c r="L88" i="33" s="1"/>
  <c r="Q88" i="33" a="1"/>
  <c r="Q88" i="33" s="1"/>
  <c r="P88" i="33" a="1"/>
  <c r="P88" i="33" s="1"/>
  <c r="O88" i="33" a="1"/>
  <c r="O88" i="33" s="1"/>
  <c r="N88" i="33" a="1"/>
  <c r="N88" i="33" s="1"/>
  <c r="M88" i="33" a="1"/>
  <c r="M88" i="33" s="1"/>
  <c r="K88" i="33" a="1"/>
  <c r="K88" i="33" s="1"/>
  <c r="S88" i="33" s="1" a="1"/>
  <c r="S88" i="33" s="1"/>
  <c r="T88" i="33" s="1"/>
  <c r="J86" i="27" a="1"/>
  <c r="J86" i="27" s="1"/>
  <c r="K86" i="27" s="1" a="1"/>
  <c r="K86" i="27" s="1"/>
  <c r="L86" i="27" s="1" a="1"/>
  <c r="L86" i="27" s="1"/>
  <c r="M86" i="27" s="1" a="1"/>
  <c r="M86" i="27" s="1"/>
  <c r="C87" i="27"/>
  <c r="D87" i="27"/>
  <c r="E87" i="27"/>
  <c r="F87" i="27"/>
  <c r="G87" i="27"/>
  <c r="H87" i="27"/>
  <c r="B88" i="27"/>
  <c r="A89" i="27" s="1" a="1"/>
  <c r="A89" i="27" s="1"/>
  <c r="E89" i="33" l="1"/>
  <c r="R89" i="33" s="1" a="1"/>
  <c r="R89" i="33" s="1"/>
  <c r="F88" i="33"/>
  <c r="H88" i="33"/>
  <c r="G88" i="33"/>
  <c r="G89" i="33"/>
  <c r="L89" i="33" a="1"/>
  <c r="L89" i="33" s="1"/>
  <c r="Q89" i="33" a="1"/>
  <c r="Q89" i="33" s="1"/>
  <c r="P89" i="33" a="1"/>
  <c r="P89" i="33" s="1"/>
  <c r="O89" i="33" a="1"/>
  <c r="O89" i="33" s="1"/>
  <c r="N89" i="33" a="1"/>
  <c r="N89" i="33" s="1"/>
  <c r="M89" i="33" a="1"/>
  <c r="M89" i="33" s="1"/>
  <c r="K89" i="33" a="1"/>
  <c r="K89" i="33" s="1"/>
  <c r="S89" i="33" s="1" a="1"/>
  <c r="S89" i="33" s="1"/>
  <c r="T89" i="33" s="1"/>
  <c r="B90" i="33" a="1"/>
  <c r="B90" i="33" s="1"/>
  <c r="A90" i="27" a="1"/>
  <c r="A90" i="27" s="1"/>
  <c r="B89" i="27"/>
  <c r="J87" i="27" a="1"/>
  <c r="J87" i="27" s="1"/>
  <c r="K87" i="27" s="1" a="1"/>
  <c r="K87" i="27" s="1"/>
  <c r="L87" i="27" s="1" a="1"/>
  <c r="L87" i="27" s="1"/>
  <c r="M87" i="27" s="1" a="1"/>
  <c r="M87" i="27" s="1"/>
  <c r="C88" i="27"/>
  <c r="D88" i="27"/>
  <c r="E88" i="27"/>
  <c r="F88" i="27"/>
  <c r="G88" i="27"/>
  <c r="H88" i="27"/>
  <c r="H89" i="33" l="1"/>
  <c r="F89" i="33"/>
  <c r="B91" i="33" a="1"/>
  <c r="B91" i="33" s="1"/>
  <c r="E90" i="33"/>
  <c r="R90" i="33" s="1" a="1"/>
  <c r="R90" i="33" s="1"/>
  <c r="J88" i="27" a="1"/>
  <c r="J88" i="27" s="1"/>
  <c r="K88" i="27" s="1" a="1"/>
  <c r="K88" i="27" s="1"/>
  <c r="L88" i="27" s="1" a="1"/>
  <c r="L88" i="27" s="1"/>
  <c r="M88" i="27" s="1" a="1"/>
  <c r="M88" i="27" s="1"/>
  <c r="C89" i="27"/>
  <c r="D89" i="27"/>
  <c r="E89" i="27"/>
  <c r="F89" i="27"/>
  <c r="G89" i="27"/>
  <c r="H89" i="27"/>
  <c r="A91" i="27" a="1"/>
  <c r="A91" i="27" s="1"/>
  <c r="B90" i="27"/>
  <c r="F90" i="33" l="1"/>
  <c r="H90" i="33"/>
  <c r="G90" i="33"/>
  <c r="Q90" i="33" a="1"/>
  <c r="Q90" i="33" s="1"/>
  <c r="P90" i="33" a="1"/>
  <c r="P90" i="33" s="1"/>
  <c r="O90" i="33" a="1"/>
  <c r="O90" i="33" s="1"/>
  <c r="N90" i="33" a="1"/>
  <c r="N90" i="33" s="1"/>
  <c r="M90" i="33" a="1"/>
  <c r="M90" i="33" s="1"/>
  <c r="L90" i="33" a="1"/>
  <c r="L90" i="33" s="1"/>
  <c r="K90" i="33" a="1"/>
  <c r="K90" i="33" s="1"/>
  <c r="S90" i="33" s="1" a="1"/>
  <c r="S90" i="33" s="1"/>
  <c r="T90" i="33" s="1"/>
  <c r="E91" i="33"/>
  <c r="R91" i="33" s="1" a="1"/>
  <c r="R91" i="33" s="1"/>
  <c r="B91" i="27"/>
  <c r="A92" i="27" a="1"/>
  <c r="A92" i="27" s="1"/>
  <c r="J89" i="27" a="1"/>
  <c r="J89" i="27" s="1"/>
  <c r="K89" i="27" s="1" a="1"/>
  <c r="K89" i="27" s="1"/>
  <c r="L89" i="27" s="1" a="1"/>
  <c r="L89" i="27" s="1"/>
  <c r="M89" i="27" s="1" a="1"/>
  <c r="M89" i="27" s="1"/>
  <c r="C90" i="27"/>
  <c r="D90" i="27"/>
  <c r="E90" i="27"/>
  <c r="F90" i="27"/>
  <c r="G90" i="27"/>
  <c r="H90" i="27"/>
  <c r="F91" i="33" l="1"/>
  <c r="G91" i="33"/>
  <c r="H91" i="33"/>
  <c r="B92" i="33" a="1"/>
  <c r="B92" i="33" s="1"/>
  <c r="Q91" i="33" a="1"/>
  <c r="Q91" i="33" s="1"/>
  <c r="L91" i="33" a="1"/>
  <c r="L91" i="33" s="1"/>
  <c r="P91" i="33" a="1"/>
  <c r="P91" i="33" s="1"/>
  <c r="O91" i="33" a="1"/>
  <c r="O91" i="33" s="1"/>
  <c r="N91" i="33" a="1"/>
  <c r="N91" i="33" s="1"/>
  <c r="M91" i="33" a="1"/>
  <c r="M91" i="33" s="1"/>
  <c r="K91" i="33" a="1"/>
  <c r="K91" i="33" s="1"/>
  <c r="S91" i="33" s="1" a="1"/>
  <c r="S91" i="33" s="1"/>
  <c r="T91" i="33" s="1"/>
  <c r="J90" i="27" a="1"/>
  <c r="J90" i="27" s="1"/>
  <c r="K90" i="27" s="1" a="1"/>
  <c r="K90" i="27" s="1"/>
  <c r="L90" i="27" s="1" a="1"/>
  <c r="L90" i="27" s="1"/>
  <c r="M90" i="27" s="1" a="1"/>
  <c r="M90" i="27" s="1"/>
  <c r="A93" i="27" a="1"/>
  <c r="A93" i="27" s="1"/>
  <c r="B92" i="27"/>
  <c r="C91" i="27"/>
  <c r="D91" i="27"/>
  <c r="E91" i="27"/>
  <c r="F91" i="27"/>
  <c r="G91" i="27"/>
  <c r="H91" i="27"/>
  <c r="B93" i="33" l="1" a="1"/>
  <c r="B93" i="33" s="1"/>
  <c r="E92" i="33"/>
  <c r="R92" i="33" s="1" a="1"/>
  <c r="R92" i="33" s="1"/>
  <c r="P92" i="33" a="1"/>
  <c r="P92" i="33" s="1"/>
  <c r="O92" i="33" a="1"/>
  <c r="O92" i="33" s="1"/>
  <c r="M92" i="33" a="1"/>
  <c r="M92" i="33" s="1"/>
  <c r="L92" i="33" a="1"/>
  <c r="L92" i="33" s="1"/>
  <c r="Q92" i="33" a="1"/>
  <c r="Q92" i="33" s="1"/>
  <c r="K92" i="33" a="1"/>
  <c r="K92" i="33" s="1"/>
  <c r="S92" i="33" s="1" a="1"/>
  <c r="S92" i="33" s="1"/>
  <c r="T92" i="33" s="1"/>
  <c r="J91" i="27" a="1"/>
  <c r="J91" i="27" s="1"/>
  <c r="K91" i="27" s="1" a="1"/>
  <c r="K91" i="27" s="1"/>
  <c r="L91" i="27" s="1" a="1"/>
  <c r="L91" i="27" s="1"/>
  <c r="M91" i="27" s="1" a="1"/>
  <c r="M91" i="27" s="1"/>
  <c r="C92" i="27"/>
  <c r="D92" i="27"/>
  <c r="E92" i="27"/>
  <c r="F92" i="27"/>
  <c r="G92" i="27"/>
  <c r="H92" i="27"/>
  <c r="B93" i="27"/>
  <c r="A94" i="27" a="1"/>
  <c r="A94" i="27" s="1"/>
  <c r="F92" i="33" l="1"/>
  <c r="H92" i="33"/>
  <c r="G92" i="33"/>
  <c r="N92" i="33" a="1"/>
  <c r="N92" i="33" s="1"/>
  <c r="E93" i="33"/>
  <c r="R93" i="33" s="1" a="1"/>
  <c r="R93" i="33" s="1"/>
  <c r="B94" i="33" a="1"/>
  <c r="B94" i="33" s="1"/>
  <c r="P93" i="33" a="1"/>
  <c r="P93" i="33" s="1"/>
  <c r="O93" i="33" a="1"/>
  <c r="O93" i="33" s="1"/>
  <c r="N93" i="33" a="1"/>
  <c r="N93" i="33" s="1"/>
  <c r="M93" i="33" a="1"/>
  <c r="M93" i="33" s="1"/>
  <c r="Q93" i="33" a="1"/>
  <c r="Q93" i="33" s="1"/>
  <c r="L93" i="33" a="1"/>
  <c r="L93" i="33" s="1"/>
  <c r="K93" i="33" a="1"/>
  <c r="K93" i="33" s="1"/>
  <c r="S93" i="33" s="1" a="1"/>
  <c r="S93" i="33" s="1"/>
  <c r="T93" i="33" s="1"/>
  <c r="J92" i="27" a="1"/>
  <c r="J92" i="27" s="1"/>
  <c r="K92" i="27" s="1" a="1"/>
  <c r="K92" i="27" s="1"/>
  <c r="L92" i="27" s="1" a="1"/>
  <c r="L92" i="27" s="1"/>
  <c r="M92" i="27" s="1" a="1"/>
  <c r="M92" i="27" s="1"/>
  <c r="C93" i="27"/>
  <c r="D93" i="27"/>
  <c r="E93" i="27"/>
  <c r="F93" i="27"/>
  <c r="G93" i="27"/>
  <c r="H93" i="27"/>
  <c r="A95" i="27" a="1"/>
  <c r="A95" i="27" s="1"/>
  <c r="B94" i="27"/>
  <c r="F93" i="33" l="1"/>
  <c r="H93" i="33"/>
  <c r="G93" i="33"/>
  <c r="B95" i="33" a="1"/>
  <c r="B95" i="33" s="1"/>
  <c r="E94" i="33"/>
  <c r="R94" i="33" s="1" a="1"/>
  <c r="R94" i="33" s="1"/>
  <c r="J93" i="27" a="1"/>
  <c r="J93" i="27" s="1"/>
  <c r="K93" i="27" s="1" a="1"/>
  <c r="K93" i="27" s="1"/>
  <c r="L93" i="27" s="1" a="1"/>
  <c r="L93" i="27" s="1"/>
  <c r="M93" i="27" s="1" a="1"/>
  <c r="M93" i="27" s="1"/>
  <c r="C94" i="27"/>
  <c r="D94" i="27"/>
  <c r="E94" i="27"/>
  <c r="F94" i="27"/>
  <c r="G94" i="27"/>
  <c r="H94" i="27"/>
  <c r="B95" i="27"/>
  <c r="A96" i="27" a="1"/>
  <c r="A96" i="27" s="1"/>
  <c r="F94" i="33" l="1"/>
  <c r="H94" i="33"/>
  <c r="G94" i="33"/>
  <c r="P94" i="33" a="1"/>
  <c r="P94" i="33" s="1"/>
  <c r="O94" i="33" a="1"/>
  <c r="O94" i="33" s="1"/>
  <c r="N94" i="33" a="1"/>
  <c r="N94" i="33" s="1"/>
  <c r="M94" i="33" a="1"/>
  <c r="M94" i="33" s="1"/>
  <c r="L94" i="33" a="1"/>
  <c r="L94" i="33" s="1"/>
  <c r="Q94" i="33" a="1"/>
  <c r="Q94" i="33" s="1"/>
  <c r="K94" i="33" a="1"/>
  <c r="K94" i="33" s="1"/>
  <c r="S94" i="33" s="1" a="1"/>
  <c r="S94" i="33" s="1"/>
  <c r="T94" i="33" s="1"/>
  <c r="E95" i="33"/>
  <c r="R95" i="33" s="1" a="1"/>
  <c r="R95" i="33" s="1"/>
  <c r="J94" i="27" a="1"/>
  <c r="J94" i="27" s="1"/>
  <c r="K94" i="27" s="1" a="1"/>
  <c r="K94" i="27" s="1"/>
  <c r="L94" i="27" s="1" a="1"/>
  <c r="L94" i="27" s="1"/>
  <c r="M94" i="27" s="1" a="1"/>
  <c r="M94" i="27" s="1"/>
  <c r="C95" i="27"/>
  <c r="D95" i="27"/>
  <c r="E95" i="27"/>
  <c r="F95" i="27"/>
  <c r="G95" i="27"/>
  <c r="H95" i="27"/>
  <c r="B96" i="27"/>
  <c r="A97" i="27" s="1" a="1"/>
  <c r="A97" i="27" s="1"/>
  <c r="F95" i="33" l="1"/>
  <c r="G95" i="33"/>
  <c r="H95" i="33"/>
  <c r="B96" i="33" a="1"/>
  <c r="B96" i="33" s="1"/>
  <c r="N95" i="33" a="1"/>
  <c r="N95" i="33" s="1"/>
  <c r="M95" i="33" a="1"/>
  <c r="M95" i="33" s="1"/>
  <c r="Q95" i="33" a="1"/>
  <c r="Q95" i="33" s="1"/>
  <c r="L95" i="33" a="1"/>
  <c r="L95" i="33" s="1"/>
  <c r="P95" i="33" a="1"/>
  <c r="P95" i="33" s="1"/>
  <c r="O95" i="33" a="1"/>
  <c r="O95" i="33" s="1"/>
  <c r="K95" i="33" a="1"/>
  <c r="K95" i="33" s="1"/>
  <c r="S95" i="33" s="1" a="1"/>
  <c r="S95" i="33" s="1"/>
  <c r="T95" i="33" s="1"/>
  <c r="J95" i="27" a="1"/>
  <c r="J95" i="27" s="1"/>
  <c r="K95" i="27" s="1" a="1"/>
  <c r="K95" i="27" s="1"/>
  <c r="L95" i="27" s="1" a="1"/>
  <c r="L95" i="27" s="1"/>
  <c r="M95" i="27" s="1" a="1"/>
  <c r="M95" i="27" s="1"/>
  <c r="C96" i="27"/>
  <c r="D96" i="27"/>
  <c r="E96" i="27"/>
  <c r="F96" i="27"/>
  <c r="G96" i="27"/>
  <c r="H96" i="27"/>
  <c r="B97" i="27"/>
  <c r="A98" i="27" a="1"/>
  <c r="A98" i="27" s="1"/>
  <c r="B97" i="33" l="1" a="1"/>
  <c r="B97" i="33" s="1"/>
  <c r="E96" i="33"/>
  <c r="R96" i="33" s="1" a="1"/>
  <c r="R96" i="33" s="1"/>
  <c r="N96" i="33" a="1"/>
  <c r="N96" i="33" s="1"/>
  <c r="M96" i="33" a="1"/>
  <c r="M96" i="33" s="1"/>
  <c r="K96" i="33" a="1"/>
  <c r="K96" i="33" s="1"/>
  <c r="S96" i="33" s="1" a="1"/>
  <c r="S96" i="33" s="1"/>
  <c r="T96" i="33" s="1"/>
  <c r="J96" i="27" a="1"/>
  <c r="J96" i="27" s="1"/>
  <c r="K96" i="27" s="1" a="1"/>
  <c r="K96" i="27" s="1"/>
  <c r="L96" i="27" s="1" a="1"/>
  <c r="L96" i="27" s="1"/>
  <c r="M96" i="27" s="1" a="1"/>
  <c r="M96" i="27" s="1"/>
  <c r="A99" i="27" a="1"/>
  <c r="A99" i="27" s="1"/>
  <c r="B98" i="27"/>
  <c r="C97" i="27"/>
  <c r="D97" i="27"/>
  <c r="E97" i="27"/>
  <c r="F97" i="27"/>
  <c r="G97" i="27"/>
  <c r="H97" i="27"/>
  <c r="F96" i="33" l="1"/>
  <c r="H96" i="33"/>
  <c r="G96" i="33"/>
  <c r="O96" i="33" a="1"/>
  <c r="O96" i="33" s="1"/>
  <c r="P96" i="33" a="1"/>
  <c r="P96" i="33" s="1"/>
  <c r="Q96" i="33" a="1"/>
  <c r="Q96" i="33" s="1"/>
  <c r="L96" i="33" a="1"/>
  <c r="L96" i="33" s="1"/>
  <c r="E97" i="33"/>
  <c r="R97" i="33" s="1" a="1"/>
  <c r="R97" i="33" s="1"/>
  <c r="B98" i="33" a="1"/>
  <c r="B98" i="33" s="1"/>
  <c r="M97" i="33" a="1"/>
  <c r="M97" i="33" s="1"/>
  <c r="Q97" i="33" a="1"/>
  <c r="Q97" i="33" s="1"/>
  <c r="K97" i="33" a="1"/>
  <c r="K97" i="33" s="1"/>
  <c r="S97" i="33" s="1" a="1"/>
  <c r="S97" i="33" s="1"/>
  <c r="T97" i="33" s="1"/>
  <c r="J97" i="27" a="1"/>
  <c r="J97" i="27" s="1"/>
  <c r="K97" i="27" s="1" a="1"/>
  <c r="K97" i="27" s="1"/>
  <c r="L97" i="27" s="1" a="1"/>
  <c r="L97" i="27" s="1"/>
  <c r="M97" i="27" s="1" a="1"/>
  <c r="M97" i="27" s="1"/>
  <c r="C98" i="27"/>
  <c r="D98" i="27"/>
  <c r="E98" i="27"/>
  <c r="F98" i="27"/>
  <c r="G98" i="27"/>
  <c r="H98" i="27"/>
  <c r="B99" i="27"/>
  <c r="A100" i="27" a="1"/>
  <c r="A100" i="27" s="1"/>
  <c r="F97" i="33" l="1"/>
  <c r="H97" i="33"/>
  <c r="G97" i="33"/>
  <c r="O97" i="33" a="1"/>
  <c r="O97" i="33" s="1"/>
  <c r="P97" i="33" a="1"/>
  <c r="P97" i="33" s="1"/>
  <c r="L97" i="33" a="1"/>
  <c r="L97" i="33" s="1"/>
  <c r="N97" i="33" a="1"/>
  <c r="N97" i="33" s="1"/>
  <c r="B99" i="33" a="1"/>
  <c r="B99" i="33" s="1"/>
  <c r="E98" i="33"/>
  <c r="R98" i="33" s="1" a="1"/>
  <c r="R98" i="33" s="1"/>
  <c r="J98" i="27" a="1"/>
  <c r="J98" i="27" s="1"/>
  <c r="K98" i="27" s="1" a="1"/>
  <c r="K98" i="27" s="1"/>
  <c r="L98" i="27" s="1" a="1"/>
  <c r="L98" i="27" s="1"/>
  <c r="M98" i="27" s="1" a="1"/>
  <c r="M98" i="27" s="1"/>
  <c r="A101" i="27" a="1"/>
  <c r="A101" i="27" s="1"/>
  <c r="B100" i="27"/>
  <c r="C99" i="27"/>
  <c r="D99" i="27"/>
  <c r="E99" i="27"/>
  <c r="F99" i="27"/>
  <c r="G99" i="27"/>
  <c r="H99" i="27"/>
  <c r="F98" i="33" l="1"/>
  <c r="H98" i="33"/>
  <c r="G98" i="33"/>
  <c r="M98" i="33" a="1"/>
  <c r="M98" i="33" s="1"/>
  <c r="Q98" i="33" a="1"/>
  <c r="Q98" i="33" s="1"/>
  <c r="L98" i="33" a="1"/>
  <c r="L98" i="33" s="1"/>
  <c r="P98" i="33" a="1"/>
  <c r="P98" i="33" s="1"/>
  <c r="O98" i="33" a="1"/>
  <c r="O98" i="33" s="1"/>
  <c r="N98" i="33" a="1"/>
  <c r="N98" i="33" s="1"/>
  <c r="K98" i="33" a="1"/>
  <c r="K98" i="33" s="1"/>
  <c r="S98" i="33" s="1" a="1"/>
  <c r="S98" i="33" s="1"/>
  <c r="T98" i="33" s="1"/>
  <c r="E99" i="33"/>
  <c r="R99" i="33" s="1" a="1"/>
  <c r="R99" i="33" s="1"/>
  <c r="J99" i="27" a="1"/>
  <c r="J99" i="27" s="1"/>
  <c r="K99" i="27" s="1" a="1"/>
  <c r="K99" i="27" s="1"/>
  <c r="L99" i="27" s="1" a="1"/>
  <c r="L99" i="27" s="1"/>
  <c r="M99" i="27" s="1" a="1"/>
  <c r="M99" i="27" s="1"/>
  <c r="C100" i="27"/>
  <c r="D100" i="27"/>
  <c r="E100" i="27"/>
  <c r="F100" i="27"/>
  <c r="G100" i="27"/>
  <c r="H100" i="27"/>
  <c r="B101" i="27"/>
  <c r="A102" i="27" a="1"/>
  <c r="A102" i="27" s="1"/>
  <c r="F99" i="33" l="1"/>
  <c r="G99" i="33"/>
  <c r="H99" i="33"/>
  <c r="B100" i="33" a="1"/>
  <c r="B100" i="33" s="1"/>
  <c r="L99" i="33" a="1"/>
  <c r="L99" i="33" s="1"/>
  <c r="Q99" i="33" a="1"/>
  <c r="Q99" i="33" s="1"/>
  <c r="P99" i="33" a="1"/>
  <c r="P99" i="33" s="1"/>
  <c r="O99" i="33" a="1"/>
  <c r="O99" i="33" s="1"/>
  <c r="N99" i="33" a="1"/>
  <c r="N99" i="33" s="1"/>
  <c r="M99" i="33" a="1"/>
  <c r="M99" i="33" s="1"/>
  <c r="K99" i="33" a="1"/>
  <c r="K99" i="33" s="1"/>
  <c r="S99" i="33" s="1" a="1"/>
  <c r="S99" i="33" s="1"/>
  <c r="T99" i="33" s="1"/>
  <c r="J100" i="27" a="1"/>
  <c r="J100" i="27" s="1"/>
  <c r="K100" i="27" s="1" a="1"/>
  <c r="K100" i="27" s="1"/>
  <c r="L100" i="27" s="1" a="1"/>
  <c r="L100" i="27" s="1"/>
  <c r="M100" i="27" s="1" a="1"/>
  <c r="M100" i="27" s="1"/>
  <c r="A103" i="27" a="1"/>
  <c r="A103" i="27" s="1"/>
  <c r="B102" i="27"/>
  <c r="C101" i="27"/>
  <c r="D101" i="27"/>
  <c r="E101" i="27"/>
  <c r="F101" i="27"/>
  <c r="G101" i="27"/>
  <c r="H101" i="27"/>
  <c r="E100" i="33" l="1"/>
  <c r="R100" i="33" s="1" a="1"/>
  <c r="R100" i="33" s="1"/>
  <c r="F100" i="33"/>
  <c r="G100" i="33"/>
  <c r="Q100" i="33" a="1"/>
  <c r="Q100" i="33" s="1"/>
  <c r="L100" i="33" a="1"/>
  <c r="L100" i="33" s="1"/>
  <c r="P100" i="33" a="1"/>
  <c r="P100" i="33" s="1"/>
  <c r="O100" i="33" a="1"/>
  <c r="O100" i="33" s="1"/>
  <c r="N100" i="33" a="1"/>
  <c r="N100" i="33" s="1"/>
  <c r="M100" i="33" a="1"/>
  <c r="M100" i="33" s="1"/>
  <c r="K100" i="33" a="1"/>
  <c r="K100" i="33" s="1"/>
  <c r="S100" i="33" s="1" a="1"/>
  <c r="S100" i="33" s="1"/>
  <c r="T100" i="33" s="1"/>
  <c r="B101" i="33" a="1"/>
  <c r="B101" i="33" s="1"/>
  <c r="J101" i="27" a="1"/>
  <c r="J101" i="27" s="1"/>
  <c r="K101" i="27" s="1" a="1"/>
  <c r="K101" i="27" s="1"/>
  <c r="L101" i="27" s="1" a="1"/>
  <c r="L101" i="27" s="1"/>
  <c r="M101" i="27" s="1" a="1"/>
  <c r="M101" i="27" s="1"/>
  <c r="C102" i="27"/>
  <c r="D102" i="27"/>
  <c r="E102" i="27"/>
  <c r="F102" i="27"/>
  <c r="G102" i="27"/>
  <c r="H102" i="27"/>
  <c r="B103" i="27"/>
  <c r="A104" i="27" a="1"/>
  <c r="A104" i="27" s="1"/>
  <c r="H100" i="33" l="1"/>
  <c r="B102" i="33" a="1"/>
  <c r="B102" i="33" s="1"/>
  <c r="E101" i="33"/>
  <c r="R101" i="33" s="1" a="1"/>
  <c r="R101" i="33" s="1"/>
  <c r="B104" i="27"/>
  <c r="A105" i="27" a="1"/>
  <c r="A105" i="27" s="1"/>
  <c r="C103" i="27"/>
  <c r="D103" i="27"/>
  <c r="E103" i="27"/>
  <c r="F103" i="27"/>
  <c r="G103" i="27"/>
  <c r="H103" i="27"/>
  <c r="J102" i="27" a="1"/>
  <c r="J102" i="27" s="1"/>
  <c r="K102" i="27" s="1" a="1"/>
  <c r="K102" i="27" s="1"/>
  <c r="L102" i="27" s="1" a="1"/>
  <c r="L102" i="27" s="1"/>
  <c r="M102" i="27" s="1" a="1"/>
  <c r="M102" i="27" s="1"/>
  <c r="F101" i="33" l="1"/>
  <c r="H101" i="33"/>
  <c r="G101" i="33"/>
  <c r="Q101" i="33" a="1"/>
  <c r="Q101" i="33" s="1"/>
  <c r="P101" i="33" a="1"/>
  <c r="P101" i="33" s="1"/>
  <c r="O101" i="33" a="1"/>
  <c r="O101" i="33" s="1"/>
  <c r="N101" i="33" a="1"/>
  <c r="N101" i="33" s="1"/>
  <c r="M101" i="33" a="1"/>
  <c r="M101" i="33" s="1"/>
  <c r="L101" i="33" a="1"/>
  <c r="L101" i="33" s="1"/>
  <c r="K101" i="33" a="1"/>
  <c r="K101" i="33" s="1"/>
  <c r="S101" i="33" s="1" a="1"/>
  <c r="S101" i="33" s="1"/>
  <c r="B103" i="33" a="1"/>
  <c r="B103" i="33" s="1"/>
  <c r="E102" i="33"/>
  <c r="R102" i="33" s="1" a="1"/>
  <c r="R102" i="33" s="1"/>
  <c r="J103" i="27" a="1"/>
  <c r="J103" i="27" s="1"/>
  <c r="K103" i="27" s="1" a="1"/>
  <c r="K103" i="27" s="1"/>
  <c r="L103" i="27" s="1" a="1"/>
  <c r="L103" i="27" s="1"/>
  <c r="M103" i="27" s="1" a="1"/>
  <c r="M103" i="27" s="1"/>
  <c r="B105" i="27"/>
  <c r="A106" i="27" s="1" a="1"/>
  <c r="A106" i="27" s="1"/>
  <c r="C104" i="27"/>
  <c r="D104" i="27"/>
  <c r="E104" i="27"/>
  <c r="F104" i="27"/>
  <c r="G104" i="27"/>
  <c r="H104" i="27"/>
  <c r="F102" i="33" l="1"/>
  <c r="H102" i="33"/>
  <c r="G102" i="33"/>
  <c r="Q102" i="33" a="1"/>
  <c r="Q102" i="33" s="1"/>
  <c r="P102" i="33" a="1"/>
  <c r="P102" i="33" s="1"/>
  <c r="O102" i="33" a="1"/>
  <c r="O102" i="33" s="1"/>
  <c r="N102" i="33" a="1"/>
  <c r="N102" i="33" s="1"/>
  <c r="M102" i="33" a="1"/>
  <c r="M102" i="33" s="1"/>
  <c r="L102" i="33" a="1"/>
  <c r="L102" i="33" s="1"/>
  <c r="K102" i="33" a="1"/>
  <c r="K102" i="33" s="1"/>
  <c r="S102" i="33" s="1" a="1"/>
  <c r="S102" i="33" s="1"/>
  <c r="B104" i="33" a="1"/>
  <c r="B104" i="33" s="1"/>
  <c r="E103" i="33"/>
  <c r="R103" i="33" s="1" a="1"/>
  <c r="R103" i="33" s="1"/>
  <c r="J104" i="27" a="1"/>
  <c r="J104" i="27" s="1"/>
  <c r="K104" i="27" s="1" a="1"/>
  <c r="K104" i="27" s="1"/>
  <c r="L104" i="27" s="1" a="1"/>
  <c r="L104" i="27" s="1"/>
  <c r="M104" i="27" s="1" a="1"/>
  <c r="M104" i="27" s="1"/>
  <c r="A107" i="27" a="1"/>
  <c r="A107" i="27" s="1"/>
  <c r="B106" i="27"/>
  <c r="C105" i="27"/>
  <c r="D105" i="27"/>
  <c r="E105" i="27"/>
  <c r="F105" i="27"/>
  <c r="G105" i="27"/>
  <c r="H105" i="27"/>
  <c r="F103" i="33" l="1"/>
  <c r="G103" i="33"/>
  <c r="H103" i="33"/>
  <c r="Q103" i="33" a="1"/>
  <c r="Q103" i="33" s="1"/>
  <c r="P103" i="33" a="1"/>
  <c r="P103" i="33" s="1"/>
  <c r="O103" i="33" a="1"/>
  <c r="O103" i="33" s="1"/>
  <c r="N103" i="33" a="1"/>
  <c r="N103" i="33" s="1"/>
  <c r="M103" i="33" a="1"/>
  <c r="M103" i="33" s="1"/>
  <c r="L103" i="33" a="1"/>
  <c r="L103" i="33" s="1"/>
  <c r="K103" i="33" a="1"/>
  <c r="K103" i="33" s="1"/>
  <c r="S103" i="33" s="1" a="1"/>
  <c r="S103" i="33" s="1"/>
  <c r="B105" i="33" a="1"/>
  <c r="B105" i="33" s="1"/>
  <c r="E104" i="33"/>
  <c r="R104" i="33" s="1" a="1"/>
  <c r="R104" i="33" s="1"/>
  <c r="J105" i="27" a="1"/>
  <c r="J105" i="27" s="1"/>
  <c r="K105" i="27" s="1" a="1"/>
  <c r="K105" i="27" s="1"/>
  <c r="L105" i="27" s="1" a="1"/>
  <c r="L105" i="27" s="1"/>
  <c r="M105" i="27" s="1" a="1"/>
  <c r="M105" i="27" s="1"/>
  <c r="C106" i="27"/>
  <c r="D106" i="27"/>
  <c r="E106" i="27"/>
  <c r="F106" i="27"/>
  <c r="G106" i="27"/>
  <c r="H106" i="27"/>
  <c r="B107" i="27"/>
  <c r="A108" i="27" a="1"/>
  <c r="A108" i="27" s="1"/>
  <c r="F104" i="33" l="1"/>
  <c r="H104" i="33"/>
  <c r="G104" i="33"/>
  <c r="P104" i="33" a="1"/>
  <c r="P104" i="33" s="1"/>
  <c r="O104" i="33" a="1"/>
  <c r="O104" i="33" s="1"/>
  <c r="N104" i="33" a="1"/>
  <c r="N104" i="33" s="1"/>
  <c r="M104" i="33" a="1"/>
  <c r="M104" i="33" s="1"/>
  <c r="Q104" i="33" a="1"/>
  <c r="Q104" i="33" s="1"/>
  <c r="L104" i="33" a="1"/>
  <c r="L104" i="33" s="1"/>
  <c r="K104" i="33" a="1"/>
  <c r="K104" i="33" s="1"/>
  <c r="S104" i="33" s="1" a="1"/>
  <c r="S104" i="33" s="1"/>
  <c r="B106" i="33" a="1"/>
  <c r="B106" i="33" s="1"/>
  <c r="E105" i="33"/>
  <c r="R105" i="33" s="1" a="1"/>
  <c r="R105" i="33" s="1"/>
  <c r="J106" i="27" a="1"/>
  <c r="J106" i="27" s="1"/>
  <c r="K106" i="27" s="1" a="1"/>
  <c r="K106" i="27" s="1"/>
  <c r="L106" i="27" s="1" a="1"/>
  <c r="L106" i="27" s="1"/>
  <c r="M106" i="27" s="1" a="1"/>
  <c r="M106" i="27" s="1"/>
  <c r="B108" i="27"/>
  <c r="A109" i="27" s="1" a="1"/>
  <c r="A109" i="27" s="1"/>
  <c r="C107" i="27"/>
  <c r="D107" i="27"/>
  <c r="E107" i="27"/>
  <c r="F107" i="27"/>
  <c r="G107" i="27"/>
  <c r="H107" i="27"/>
  <c r="F105" i="33" l="1"/>
  <c r="H105" i="33"/>
  <c r="G105" i="33"/>
  <c r="Q105" i="33" a="1"/>
  <c r="Q105" i="33" s="1"/>
  <c r="P105" i="33" a="1"/>
  <c r="P105" i="33" s="1"/>
  <c r="O105" i="33" a="1"/>
  <c r="O105" i="33" s="1"/>
  <c r="N105" i="33" a="1"/>
  <c r="N105" i="33" s="1"/>
  <c r="M105" i="33" a="1"/>
  <c r="M105" i="33" s="1"/>
  <c r="L105" i="33" a="1"/>
  <c r="L105" i="33" s="1"/>
  <c r="K105" i="33" a="1"/>
  <c r="K105" i="33" s="1"/>
  <c r="S105" i="33" s="1" a="1"/>
  <c r="S105" i="33" s="1"/>
  <c r="B107" i="33" a="1"/>
  <c r="B107" i="33" s="1"/>
  <c r="E106" i="33"/>
  <c r="R106" i="33" s="1" a="1"/>
  <c r="R106" i="33" s="1"/>
  <c r="J107" i="27" a="1"/>
  <c r="J107" i="27" s="1"/>
  <c r="K107" i="27" s="1" a="1"/>
  <c r="K107" i="27" s="1"/>
  <c r="L107" i="27" s="1" a="1"/>
  <c r="L107" i="27" s="1"/>
  <c r="M107" i="27" s="1" a="1"/>
  <c r="M107" i="27" s="1"/>
  <c r="B109" i="27"/>
  <c r="A110" i="27" s="1" a="1"/>
  <c r="A110" i="27" s="1"/>
  <c r="C108" i="27"/>
  <c r="D108" i="27"/>
  <c r="E108" i="27"/>
  <c r="F108" i="27"/>
  <c r="G108" i="27"/>
  <c r="H108" i="27"/>
  <c r="F106" i="33" l="1"/>
  <c r="H106" i="33"/>
  <c r="G106" i="33"/>
  <c r="P106" i="33" a="1"/>
  <c r="P106" i="33" s="1"/>
  <c r="O106" i="33" a="1"/>
  <c r="O106" i="33" s="1"/>
  <c r="N106" i="33" a="1"/>
  <c r="N106" i="33" s="1"/>
  <c r="M106" i="33" a="1"/>
  <c r="M106" i="33" s="1"/>
  <c r="L106" i="33" a="1"/>
  <c r="L106" i="33" s="1"/>
  <c r="Q106" i="33" a="1"/>
  <c r="Q106" i="33" s="1"/>
  <c r="K106" i="33" a="1"/>
  <c r="K106" i="33" s="1"/>
  <c r="S106" i="33" s="1" a="1"/>
  <c r="S106" i="33" s="1"/>
  <c r="B108" i="33" a="1"/>
  <c r="B108" i="33" s="1"/>
  <c r="E107" i="33"/>
  <c r="R107" i="33" s="1" a="1"/>
  <c r="R107" i="33" s="1"/>
  <c r="J108" i="27" a="1"/>
  <c r="J108" i="27" s="1"/>
  <c r="K108" i="27" s="1" a="1"/>
  <c r="K108" i="27" s="1"/>
  <c r="L108" i="27" s="1" a="1"/>
  <c r="L108" i="27" s="1"/>
  <c r="M108" i="27" s="1" a="1"/>
  <c r="M108" i="27" s="1"/>
  <c r="B110" i="27"/>
  <c r="A111" i="27" a="1"/>
  <c r="A111" i="27" s="1"/>
  <c r="C109" i="27"/>
  <c r="D109" i="27"/>
  <c r="E109" i="27"/>
  <c r="F109" i="27"/>
  <c r="G109" i="27"/>
  <c r="H109" i="27"/>
  <c r="F107" i="33" l="1"/>
  <c r="G107" i="33"/>
  <c r="H107" i="33"/>
  <c r="B109" i="33" a="1"/>
  <c r="B109" i="33" s="1"/>
  <c r="E108" i="33"/>
  <c r="R108" i="33" s="1" a="1"/>
  <c r="R108" i="33" s="1"/>
  <c r="P107" i="33" a="1"/>
  <c r="P107" i="33" s="1"/>
  <c r="O107" i="33" a="1"/>
  <c r="O107" i="33" s="1"/>
  <c r="N107" i="33" a="1"/>
  <c r="N107" i="33" s="1"/>
  <c r="M107" i="33" a="1"/>
  <c r="M107" i="33" s="1"/>
  <c r="L107" i="33" a="1"/>
  <c r="L107" i="33" s="1"/>
  <c r="Q107" i="33" a="1"/>
  <c r="Q107" i="33" s="1"/>
  <c r="K107" i="33" a="1"/>
  <c r="K107" i="33" s="1"/>
  <c r="S107" i="33" s="1" a="1"/>
  <c r="S107" i="33" s="1"/>
  <c r="J109" i="27" a="1"/>
  <c r="J109" i="27" s="1"/>
  <c r="K109" i="27" s="1" a="1"/>
  <c r="K109" i="27" s="1"/>
  <c r="L109" i="27" s="1" a="1"/>
  <c r="L109" i="27" s="1"/>
  <c r="M109" i="27" s="1" a="1"/>
  <c r="M109" i="27" s="1"/>
  <c r="A112" i="27" a="1"/>
  <c r="A112" i="27" s="1"/>
  <c r="B111" i="27"/>
  <c r="C110" i="27"/>
  <c r="D110" i="27"/>
  <c r="E110" i="27"/>
  <c r="F110" i="27"/>
  <c r="G110" i="27"/>
  <c r="H110" i="27"/>
  <c r="F108" i="33" l="1"/>
  <c r="H108" i="33"/>
  <c r="G108" i="33"/>
  <c r="P108" i="33" a="1"/>
  <c r="P108" i="33" s="1"/>
  <c r="O108" i="33" a="1"/>
  <c r="O108" i="33" s="1"/>
  <c r="N108" i="33" a="1"/>
  <c r="N108" i="33" s="1"/>
  <c r="M108" i="33" a="1"/>
  <c r="M108" i="33" s="1"/>
  <c r="L108" i="33" a="1"/>
  <c r="L108" i="33" s="1"/>
  <c r="Q108" i="33" a="1"/>
  <c r="Q108" i="33" s="1"/>
  <c r="K108" i="33" a="1"/>
  <c r="K108" i="33" s="1"/>
  <c r="S108" i="33" s="1" a="1"/>
  <c r="S108" i="33" s="1"/>
  <c r="B110" i="33" a="1"/>
  <c r="B110" i="33" s="1"/>
  <c r="E109" i="33"/>
  <c r="R109" i="33" s="1" a="1"/>
  <c r="R109" i="33" s="1"/>
  <c r="J110" i="27" a="1"/>
  <c r="J110" i="27" s="1"/>
  <c r="K110" i="27" s="1" a="1"/>
  <c r="K110" i="27" s="1"/>
  <c r="L110" i="27" s="1" a="1"/>
  <c r="L110" i="27" s="1"/>
  <c r="M110" i="27" s="1" a="1"/>
  <c r="M110" i="27" s="1"/>
  <c r="C111" i="27"/>
  <c r="D111" i="27"/>
  <c r="E111" i="27"/>
  <c r="F111" i="27"/>
  <c r="G111" i="27"/>
  <c r="H111" i="27"/>
  <c r="A113" i="27" a="1"/>
  <c r="A113" i="27" s="1"/>
  <c r="B112" i="27"/>
  <c r="F109" i="33" l="1"/>
  <c r="H109" i="33"/>
  <c r="G109" i="33"/>
  <c r="Q109" i="33" a="1"/>
  <c r="Q109" i="33" s="1"/>
  <c r="P109" i="33" a="1"/>
  <c r="P109" i="33" s="1"/>
  <c r="O109" i="33" a="1"/>
  <c r="O109" i="33" s="1"/>
  <c r="N109" i="33" a="1"/>
  <c r="N109" i="33" s="1"/>
  <c r="M109" i="33" a="1"/>
  <c r="M109" i="33" s="1"/>
  <c r="L109" i="33" a="1"/>
  <c r="L109" i="33" s="1"/>
  <c r="K109" i="33" a="1"/>
  <c r="K109" i="33" s="1"/>
  <c r="S109" i="33" s="1" a="1"/>
  <c r="S109" i="33" s="1"/>
  <c r="B111" i="33" a="1"/>
  <c r="B111" i="33" s="1"/>
  <c r="E110" i="33"/>
  <c r="R110" i="33" s="1" a="1"/>
  <c r="R110" i="33" s="1"/>
  <c r="J111" i="27" a="1"/>
  <c r="J111" i="27" s="1"/>
  <c r="K111" i="27" s="1" a="1"/>
  <c r="K111" i="27" s="1"/>
  <c r="L111" i="27" s="1" a="1"/>
  <c r="L111" i="27" s="1"/>
  <c r="M111" i="27" s="1" a="1"/>
  <c r="M111" i="27" s="1"/>
  <c r="C112" i="27"/>
  <c r="D112" i="27"/>
  <c r="E112" i="27"/>
  <c r="F112" i="27"/>
  <c r="G112" i="27"/>
  <c r="H112" i="27"/>
  <c r="B113" i="27"/>
  <c r="A114" i="27" a="1"/>
  <c r="A114" i="27" s="1"/>
  <c r="F110" i="33" l="1"/>
  <c r="H110" i="33"/>
  <c r="G110" i="33"/>
  <c r="Q110" i="33" a="1"/>
  <c r="Q110" i="33" s="1"/>
  <c r="P110" i="33" a="1"/>
  <c r="P110" i="33" s="1"/>
  <c r="O110" i="33" a="1"/>
  <c r="O110" i="33" s="1"/>
  <c r="N110" i="33" a="1"/>
  <c r="N110" i="33" s="1"/>
  <c r="M110" i="33" a="1"/>
  <c r="M110" i="33" s="1"/>
  <c r="L110" i="33" a="1"/>
  <c r="L110" i="33" s="1"/>
  <c r="K110" i="33" a="1"/>
  <c r="K110" i="33" s="1"/>
  <c r="S110" i="33" s="1" a="1"/>
  <c r="S110" i="33" s="1"/>
  <c r="B112" i="33" a="1"/>
  <c r="B112" i="33" s="1"/>
  <c r="E111" i="33"/>
  <c r="R111" i="33" s="1" a="1"/>
  <c r="R111" i="33" s="1"/>
  <c r="J112" i="27" a="1"/>
  <c r="J112" i="27" s="1"/>
  <c r="K112" i="27" s="1" a="1"/>
  <c r="K112" i="27" s="1"/>
  <c r="L112" i="27" s="1" a="1"/>
  <c r="L112" i="27" s="1"/>
  <c r="M112" i="27" s="1" a="1"/>
  <c r="M112" i="27" s="1"/>
  <c r="B114" i="27"/>
  <c r="A115" i="27" a="1"/>
  <c r="A115" i="27" s="1"/>
  <c r="C113" i="27"/>
  <c r="D113" i="27"/>
  <c r="E113" i="27"/>
  <c r="F113" i="27"/>
  <c r="G113" i="27"/>
  <c r="H113" i="27"/>
  <c r="F111" i="33" l="1"/>
  <c r="G111" i="33"/>
  <c r="H111" i="33"/>
  <c r="L111" i="33" a="1"/>
  <c r="L111" i="33" s="1"/>
  <c r="Q111" i="33" a="1"/>
  <c r="Q111" i="33" s="1"/>
  <c r="P111" i="33" a="1"/>
  <c r="P111" i="33" s="1"/>
  <c r="O111" i="33" a="1"/>
  <c r="O111" i="33" s="1"/>
  <c r="N111" i="33" a="1"/>
  <c r="N111" i="33" s="1"/>
  <c r="M111" i="33" a="1"/>
  <c r="M111" i="33" s="1"/>
  <c r="K111" i="33" a="1"/>
  <c r="K111" i="33" s="1"/>
  <c r="S111" i="33" s="1" a="1"/>
  <c r="S111" i="33" s="1"/>
  <c r="B113" i="33" a="1"/>
  <c r="B113" i="33" s="1"/>
  <c r="E112" i="33"/>
  <c r="R112" i="33" s="1" a="1"/>
  <c r="R112" i="33" s="1"/>
  <c r="J113" i="27" a="1"/>
  <c r="J113" i="27" s="1"/>
  <c r="K113" i="27" s="1" a="1"/>
  <c r="K113" i="27" s="1"/>
  <c r="L113" i="27" s="1" a="1"/>
  <c r="L113" i="27" s="1"/>
  <c r="M113" i="27" s="1" a="1"/>
  <c r="M113" i="27" s="1"/>
  <c r="A116" i="27" a="1"/>
  <c r="A116" i="27" s="1"/>
  <c r="B115" i="27"/>
  <c r="C114" i="27"/>
  <c r="D114" i="27"/>
  <c r="E114" i="27"/>
  <c r="F114" i="27"/>
  <c r="G114" i="27"/>
  <c r="H114" i="27"/>
  <c r="F112" i="33" l="1"/>
  <c r="H112" i="33"/>
  <c r="G112" i="33"/>
  <c r="M112" i="33" a="1"/>
  <c r="M112" i="33" s="1"/>
  <c r="L112" i="33" a="1"/>
  <c r="L112" i="33" s="1"/>
  <c r="Q112" i="33" a="1"/>
  <c r="Q112" i="33" s="1"/>
  <c r="P112" i="33" a="1"/>
  <c r="P112" i="33" s="1"/>
  <c r="O112" i="33" a="1"/>
  <c r="O112" i="33" s="1"/>
  <c r="N112" i="33" a="1"/>
  <c r="N112" i="33" s="1"/>
  <c r="K112" i="33" a="1"/>
  <c r="K112" i="33" s="1"/>
  <c r="S112" i="33" s="1" a="1"/>
  <c r="S112" i="33" s="1"/>
  <c r="B114" i="33" a="1"/>
  <c r="B114" i="33" s="1"/>
  <c r="E113" i="33"/>
  <c r="R113" i="33" s="1" a="1"/>
  <c r="R113" i="33" s="1"/>
  <c r="J114" i="27" a="1"/>
  <c r="J114" i="27" s="1"/>
  <c r="K114" i="27" s="1" a="1"/>
  <c r="K114" i="27" s="1"/>
  <c r="L114" i="27" s="1" a="1"/>
  <c r="L114" i="27" s="1"/>
  <c r="M114" i="27" s="1" a="1"/>
  <c r="M114" i="27" s="1"/>
  <c r="C115" i="27"/>
  <c r="D115" i="27"/>
  <c r="E115" i="27"/>
  <c r="F115" i="27"/>
  <c r="G115" i="27"/>
  <c r="H115" i="27"/>
  <c r="A117" i="27" a="1"/>
  <c r="A117" i="27" s="1"/>
  <c r="B116" i="27"/>
  <c r="F113" i="33" l="1"/>
  <c r="H113" i="33"/>
  <c r="G113" i="33"/>
  <c r="N113" i="33" a="1"/>
  <c r="N113" i="33" s="1"/>
  <c r="M113" i="33" a="1"/>
  <c r="M113" i="33" s="1"/>
  <c r="L113" i="33" a="1"/>
  <c r="L113" i="33" s="1"/>
  <c r="Q113" i="33" a="1"/>
  <c r="Q113" i="33" s="1"/>
  <c r="P113" i="33" a="1"/>
  <c r="P113" i="33" s="1"/>
  <c r="O113" i="33" a="1"/>
  <c r="O113" i="33" s="1"/>
  <c r="K113" i="33" a="1"/>
  <c r="K113" i="33" s="1"/>
  <c r="S113" i="33" s="1" a="1"/>
  <c r="S113" i="33" s="1"/>
  <c r="B115" i="33" a="1"/>
  <c r="B115" i="33" s="1"/>
  <c r="E114" i="33"/>
  <c r="R114" i="33" s="1" a="1"/>
  <c r="R114" i="33" s="1"/>
  <c r="J115" i="27" a="1"/>
  <c r="J115" i="27" s="1"/>
  <c r="K115" i="27" s="1" a="1"/>
  <c r="K115" i="27" s="1"/>
  <c r="L115" i="27" s="1" a="1"/>
  <c r="L115" i="27" s="1"/>
  <c r="M115" i="27" s="1" a="1"/>
  <c r="M115" i="27" s="1"/>
  <c r="C116" i="27"/>
  <c r="D116" i="27"/>
  <c r="E116" i="27"/>
  <c r="F116" i="27"/>
  <c r="G116" i="27"/>
  <c r="H116" i="27"/>
  <c r="B117" i="27"/>
  <c r="A118" i="27" a="1"/>
  <c r="A118" i="27" s="1"/>
  <c r="F114" i="33" l="1"/>
  <c r="H114" i="33"/>
  <c r="G114" i="33"/>
  <c r="O114" i="33" a="1"/>
  <c r="O114" i="33" s="1"/>
  <c r="N114" i="33" a="1"/>
  <c r="N114" i="33" s="1"/>
  <c r="M114" i="33" a="1"/>
  <c r="M114" i="33" s="1"/>
  <c r="L114" i="33" a="1"/>
  <c r="L114" i="33" s="1"/>
  <c r="Q114" i="33" a="1"/>
  <c r="Q114" i="33" s="1"/>
  <c r="P114" i="33" a="1"/>
  <c r="P114" i="33" s="1"/>
  <c r="K114" i="33" a="1"/>
  <c r="K114" i="33" s="1"/>
  <c r="S114" i="33" s="1" a="1"/>
  <c r="S114" i="33" s="1"/>
  <c r="B116" i="33" a="1"/>
  <c r="B116" i="33" s="1"/>
  <c r="E115" i="33"/>
  <c r="R115" i="33" s="1" a="1"/>
  <c r="R115" i="33" s="1"/>
  <c r="J116" i="27" a="1"/>
  <c r="J116" i="27" s="1"/>
  <c r="K116" i="27" s="1" a="1"/>
  <c r="K116" i="27" s="1"/>
  <c r="L116" i="27" s="1" a="1"/>
  <c r="L116" i="27" s="1"/>
  <c r="M116" i="27" s="1" a="1"/>
  <c r="M116" i="27" s="1"/>
  <c r="B118" i="27"/>
  <c r="A119" i="27" s="1" a="1"/>
  <c r="A119" i="27" s="1"/>
  <c r="C117" i="27"/>
  <c r="D117" i="27"/>
  <c r="E117" i="27"/>
  <c r="F117" i="27"/>
  <c r="G117" i="27"/>
  <c r="H117" i="27"/>
  <c r="F115" i="33" l="1"/>
  <c r="G115" i="33"/>
  <c r="H115" i="33"/>
  <c r="P115" i="33" a="1"/>
  <c r="P115" i="33" s="1"/>
  <c r="O115" i="33" a="1"/>
  <c r="O115" i="33" s="1"/>
  <c r="N115" i="33" a="1"/>
  <c r="N115" i="33" s="1"/>
  <c r="M115" i="33" a="1"/>
  <c r="M115" i="33" s="1"/>
  <c r="L115" i="33" a="1"/>
  <c r="L115" i="33" s="1"/>
  <c r="Q115" i="33" a="1"/>
  <c r="Q115" i="33" s="1"/>
  <c r="K115" i="33" a="1"/>
  <c r="K115" i="33" s="1"/>
  <c r="S115" i="33" s="1" a="1"/>
  <c r="S115" i="33" s="1"/>
  <c r="B117" i="33" a="1"/>
  <c r="B117" i="33" s="1"/>
  <c r="E116" i="33"/>
  <c r="R116" i="33" s="1" a="1"/>
  <c r="R116" i="33" s="1"/>
  <c r="J117" i="27" a="1"/>
  <c r="J117" i="27" s="1"/>
  <c r="K117" i="27" s="1" a="1"/>
  <c r="K117" i="27" s="1"/>
  <c r="L117" i="27" s="1" a="1"/>
  <c r="L117" i="27" s="1"/>
  <c r="M117" i="27" s="1" a="1"/>
  <c r="M117" i="27" s="1"/>
  <c r="C118" i="27"/>
  <c r="D118" i="27"/>
  <c r="E118" i="27"/>
  <c r="F118" i="27"/>
  <c r="G118" i="27"/>
  <c r="H118" i="27"/>
  <c r="A120" i="27" a="1"/>
  <c r="A120" i="27" s="1"/>
  <c r="B119" i="27"/>
  <c r="F116" i="33" l="1"/>
  <c r="H116" i="33"/>
  <c r="G116" i="33"/>
  <c r="Q116" i="33" a="1"/>
  <c r="Q116" i="33" s="1"/>
  <c r="P116" i="33" a="1"/>
  <c r="P116" i="33" s="1"/>
  <c r="O116" i="33" a="1"/>
  <c r="O116" i="33" s="1"/>
  <c r="N116" i="33" a="1"/>
  <c r="N116" i="33" s="1"/>
  <c r="M116" i="33" a="1"/>
  <c r="M116" i="33" s="1"/>
  <c r="L116" i="33" a="1"/>
  <c r="L116" i="33" s="1"/>
  <c r="K116" i="33" a="1"/>
  <c r="K116" i="33" s="1"/>
  <c r="S116" i="33" s="1" a="1"/>
  <c r="S116" i="33" s="1"/>
  <c r="B118" i="33" a="1"/>
  <c r="B118" i="33" s="1"/>
  <c r="E117" i="33"/>
  <c r="R117" i="33" s="1" a="1"/>
  <c r="R117" i="33" s="1"/>
  <c r="J118" i="27" a="1"/>
  <c r="J118" i="27" s="1"/>
  <c r="K118" i="27" s="1" a="1"/>
  <c r="K118" i="27" s="1"/>
  <c r="L118" i="27" s="1" a="1"/>
  <c r="L118" i="27" s="1"/>
  <c r="M118" i="27" s="1" a="1"/>
  <c r="M118" i="27" s="1"/>
  <c r="C119" i="27"/>
  <c r="D119" i="27"/>
  <c r="E119" i="27"/>
  <c r="F119" i="27"/>
  <c r="G119" i="27"/>
  <c r="H119" i="27"/>
  <c r="A121" i="27" a="1"/>
  <c r="A121" i="27" s="1"/>
  <c r="B120" i="27"/>
  <c r="F117" i="33" l="1"/>
  <c r="H117" i="33"/>
  <c r="G117" i="33"/>
  <c r="Q117" i="33" a="1"/>
  <c r="Q117" i="33" s="1"/>
  <c r="P117" i="33" a="1"/>
  <c r="P117" i="33" s="1"/>
  <c r="O117" i="33" a="1"/>
  <c r="O117" i="33" s="1"/>
  <c r="N117" i="33" a="1"/>
  <c r="N117" i="33" s="1"/>
  <c r="M117" i="33" a="1"/>
  <c r="M117" i="33" s="1"/>
  <c r="L117" i="33" a="1"/>
  <c r="L117" i="33" s="1"/>
  <c r="K117" i="33" a="1"/>
  <c r="K117" i="33" s="1"/>
  <c r="S117" i="33" s="1" a="1"/>
  <c r="S117" i="33" s="1"/>
  <c r="B119" i="33" a="1"/>
  <c r="B119" i="33" s="1"/>
  <c r="E118" i="33"/>
  <c r="R118" i="33" s="1" a="1"/>
  <c r="R118" i="33" s="1"/>
  <c r="J119" i="27" a="1"/>
  <c r="J119" i="27" s="1"/>
  <c r="K119" i="27" s="1" a="1"/>
  <c r="K119" i="27" s="1"/>
  <c r="L119" i="27" s="1" a="1"/>
  <c r="L119" i="27" s="1"/>
  <c r="M119" i="27" s="1" a="1"/>
  <c r="M119" i="27" s="1"/>
  <c r="C120" i="27"/>
  <c r="D120" i="27"/>
  <c r="E120" i="27"/>
  <c r="F120" i="27"/>
  <c r="G120" i="27"/>
  <c r="H120" i="27"/>
  <c r="A122" i="27" a="1"/>
  <c r="A122" i="27" s="1"/>
  <c r="B121" i="27"/>
  <c r="F118" i="33" l="1"/>
  <c r="H118" i="33"/>
  <c r="G118" i="33"/>
  <c r="B120" i="33" a="1"/>
  <c r="B120" i="33" s="1"/>
  <c r="E119" i="33"/>
  <c r="R119" i="33" s="1" a="1"/>
  <c r="R119" i="33" s="1"/>
  <c r="L118" i="33" a="1"/>
  <c r="L118" i="33" s="1"/>
  <c r="Q118" i="33" a="1"/>
  <c r="Q118" i="33" s="1"/>
  <c r="P118" i="33" a="1"/>
  <c r="P118" i="33" s="1"/>
  <c r="O118" i="33" a="1"/>
  <c r="O118" i="33" s="1"/>
  <c r="N118" i="33" a="1"/>
  <c r="N118" i="33" s="1"/>
  <c r="M118" i="33" a="1"/>
  <c r="M118" i="33" s="1"/>
  <c r="K118" i="33" a="1"/>
  <c r="K118" i="33" s="1"/>
  <c r="S118" i="33" s="1" a="1"/>
  <c r="S118" i="33" s="1"/>
  <c r="J120" i="27" a="1"/>
  <c r="J120" i="27" s="1"/>
  <c r="K120" i="27" s="1" a="1"/>
  <c r="K120" i="27" s="1"/>
  <c r="L120" i="27" s="1" a="1"/>
  <c r="L120" i="27" s="1"/>
  <c r="M120" i="27" s="1" a="1"/>
  <c r="M120" i="27" s="1"/>
  <c r="C121" i="27"/>
  <c r="D121" i="27"/>
  <c r="E121" i="27"/>
  <c r="F121" i="27"/>
  <c r="G121" i="27"/>
  <c r="H121" i="27"/>
  <c r="B122" i="27"/>
  <c r="A123" i="27" a="1"/>
  <c r="A123" i="27" s="1"/>
  <c r="F119" i="33" l="1"/>
  <c r="G119" i="33"/>
  <c r="H119" i="33"/>
  <c r="N119" i="33" a="1"/>
  <c r="N119" i="33" s="1"/>
  <c r="M119" i="33" a="1"/>
  <c r="M119" i="33" s="1"/>
  <c r="L119" i="33" a="1"/>
  <c r="L119" i="33" s="1"/>
  <c r="Q119" i="33" a="1"/>
  <c r="Q119" i="33" s="1"/>
  <c r="P119" i="33" a="1"/>
  <c r="P119" i="33" s="1"/>
  <c r="O119" i="33" a="1"/>
  <c r="O119" i="33" s="1"/>
  <c r="K119" i="33" a="1"/>
  <c r="K119" i="33" s="1"/>
  <c r="S119" i="33" s="1" a="1"/>
  <c r="S119" i="33" s="1"/>
  <c r="B121" i="33" a="1"/>
  <c r="B121" i="33" s="1"/>
  <c r="E120" i="33"/>
  <c r="R120" i="33" s="1" a="1"/>
  <c r="R120" i="33" s="1"/>
  <c r="J121" i="27" a="1"/>
  <c r="J121" i="27" s="1"/>
  <c r="K121" i="27" s="1" a="1"/>
  <c r="K121" i="27" s="1"/>
  <c r="L121" i="27" s="1" a="1"/>
  <c r="L121" i="27" s="1"/>
  <c r="M121" i="27" s="1" a="1"/>
  <c r="M121" i="27" s="1"/>
  <c r="B123" i="27"/>
  <c r="A124" i="27" a="1"/>
  <c r="A124" i="27" s="1"/>
  <c r="C122" i="27"/>
  <c r="D122" i="27"/>
  <c r="E122" i="27"/>
  <c r="F122" i="27"/>
  <c r="G122" i="27"/>
  <c r="H122" i="27"/>
  <c r="F120" i="33" l="1"/>
  <c r="H120" i="33"/>
  <c r="G120" i="33"/>
  <c r="O120" i="33" a="1"/>
  <c r="O120" i="33" s="1"/>
  <c r="N120" i="33" a="1"/>
  <c r="N120" i="33" s="1"/>
  <c r="M120" i="33" a="1"/>
  <c r="M120" i="33" s="1"/>
  <c r="L120" i="33" a="1"/>
  <c r="L120" i="33" s="1"/>
  <c r="Q120" i="33" a="1"/>
  <c r="Q120" i="33" s="1"/>
  <c r="P120" i="33" a="1"/>
  <c r="P120" i="33" s="1"/>
  <c r="K120" i="33" a="1"/>
  <c r="K120" i="33" s="1"/>
  <c r="S120" i="33" s="1" a="1"/>
  <c r="S120" i="33" s="1"/>
  <c r="B122" i="33" a="1"/>
  <c r="B122" i="33" s="1"/>
  <c r="E121" i="33"/>
  <c r="R121" i="33" s="1" a="1"/>
  <c r="R121" i="33" s="1"/>
  <c r="J122" i="27" a="1"/>
  <c r="J122" i="27" s="1"/>
  <c r="K122" i="27" s="1" a="1"/>
  <c r="K122" i="27" s="1"/>
  <c r="L122" i="27" s="1" a="1"/>
  <c r="L122" i="27" s="1"/>
  <c r="M122" i="27" s="1" a="1"/>
  <c r="M122" i="27" s="1"/>
  <c r="B124" i="27"/>
  <c r="A125" i="27" a="1"/>
  <c r="A125" i="27" s="1"/>
  <c r="C123" i="27"/>
  <c r="D123" i="27"/>
  <c r="E123" i="27"/>
  <c r="F123" i="27"/>
  <c r="G123" i="27"/>
  <c r="H123" i="27"/>
  <c r="F121" i="33" l="1"/>
  <c r="H121" i="33"/>
  <c r="G121" i="33"/>
  <c r="P121" i="33" a="1"/>
  <c r="P121" i="33" s="1"/>
  <c r="O121" i="33" a="1"/>
  <c r="O121" i="33" s="1"/>
  <c r="N121" i="33" a="1"/>
  <c r="N121" i="33" s="1"/>
  <c r="M121" i="33" a="1"/>
  <c r="M121" i="33" s="1"/>
  <c r="L121" i="33" a="1"/>
  <c r="L121" i="33" s="1"/>
  <c r="Q121" i="33" a="1"/>
  <c r="Q121" i="33" s="1"/>
  <c r="K121" i="33" a="1"/>
  <c r="K121" i="33" s="1"/>
  <c r="S121" i="33" s="1" a="1"/>
  <c r="S121" i="33" s="1"/>
  <c r="B123" i="33" a="1"/>
  <c r="B123" i="33" s="1"/>
  <c r="E122" i="33"/>
  <c r="R122" i="33" s="1" a="1"/>
  <c r="R122" i="33" s="1"/>
  <c r="J123" i="27" a="1"/>
  <c r="J123" i="27" s="1"/>
  <c r="K123" i="27" s="1" a="1"/>
  <c r="K123" i="27" s="1"/>
  <c r="L123" i="27" s="1" a="1"/>
  <c r="L123" i="27" s="1"/>
  <c r="M123" i="27" s="1" a="1"/>
  <c r="M123" i="27" s="1"/>
  <c r="B125" i="27"/>
  <c r="A126" i="27" a="1"/>
  <c r="A126" i="27" s="1"/>
  <c r="C124" i="27"/>
  <c r="D124" i="27"/>
  <c r="E124" i="27"/>
  <c r="F124" i="27"/>
  <c r="G124" i="27"/>
  <c r="H124" i="27"/>
  <c r="F122" i="33" l="1"/>
  <c r="H122" i="33"/>
  <c r="G122" i="33"/>
  <c r="Q122" i="33" a="1"/>
  <c r="Q122" i="33" s="1"/>
  <c r="P122" i="33" a="1"/>
  <c r="P122" i="33" s="1"/>
  <c r="O122" i="33" a="1"/>
  <c r="O122" i="33" s="1"/>
  <c r="N122" i="33" a="1"/>
  <c r="N122" i="33" s="1"/>
  <c r="M122" i="33" a="1"/>
  <c r="M122" i="33" s="1"/>
  <c r="L122" i="33" a="1"/>
  <c r="L122" i="33" s="1"/>
  <c r="K122" i="33" a="1"/>
  <c r="K122" i="33" s="1"/>
  <c r="S122" i="33" s="1" a="1"/>
  <c r="S122" i="33" s="1"/>
  <c r="B124" i="33" a="1"/>
  <c r="B124" i="33" s="1"/>
  <c r="E123" i="33"/>
  <c r="R123" i="33" s="1" a="1"/>
  <c r="R123" i="33" s="1"/>
  <c r="J124" i="27" a="1"/>
  <c r="J124" i="27" s="1"/>
  <c r="K124" i="27" s="1" a="1"/>
  <c r="K124" i="27" s="1"/>
  <c r="L124" i="27" s="1" a="1"/>
  <c r="L124" i="27" s="1"/>
  <c r="M124" i="27" s="1" a="1"/>
  <c r="M124" i="27" s="1"/>
  <c r="B126" i="27"/>
  <c r="A127" i="27" s="1" a="1"/>
  <c r="A127" i="27" s="1"/>
  <c r="C125" i="27"/>
  <c r="D125" i="27"/>
  <c r="E125" i="27"/>
  <c r="F125" i="27"/>
  <c r="G125" i="27"/>
  <c r="H125" i="27"/>
  <c r="F123" i="33" l="1"/>
  <c r="G123" i="33"/>
  <c r="H123" i="33"/>
  <c r="Q123" i="33" a="1"/>
  <c r="Q123" i="33" s="1"/>
  <c r="P123" i="33" a="1"/>
  <c r="P123" i="33" s="1"/>
  <c r="O123" i="33" a="1"/>
  <c r="O123" i="33" s="1"/>
  <c r="N123" i="33" a="1"/>
  <c r="N123" i="33" s="1"/>
  <c r="M123" i="33" a="1"/>
  <c r="M123" i="33" s="1"/>
  <c r="L123" i="33" a="1"/>
  <c r="L123" i="33" s="1"/>
  <c r="K123" i="33" a="1"/>
  <c r="K123" i="33" s="1"/>
  <c r="S123" i="33" s="1" a="1"/>
  <c r="S123" i="33" s="1"/>
  <c r="B125" i="33" a="1"/>
  <c r="B125" i="33" s="1"/>
  <c r="E124" i="33"/>
  <c r="R124" i="33" s="1" a="1"/>
  <c r="R124" i="33" s="1"/>
  <c r="J125" i="27" a="1"/>
  <c r="J125" i="27" s="1"/>
  <c r="K125" i="27" s="1" a="1"/>
  <c r="K125" i="27" s="1"/>
  <c r="L125" i="27" s="1" a="1"/>
  <c r="L125" i="27" s="1"/>
  <c r="M125" i="27" s="1" a="1"/>
  <c r="M125" i="27" s="1"/>
  <c r="B127" i="27"/>
  <c r="A128" i="27" a="1"/>
  <c r="A128" i="27" s="1"/>
  <c r="C126" i="27"/>
  <c r="D126" i="27"/>
  <c r="E126" i="27"/>
  <c r="F126" i="27"/>
  <c r="G126" i="27"/>
  <c r="H126" i="27"/>
  <c r="F124" i="33" l="1"/>
  <c r="H124" i="33"/>
  <c r="G124" i="33"/>
  <c r="L124" i="33" a="1"/>
  <c r="L124" i="33" s="1"/>
  <c r="Q124" i="33" a="1"/>
  <c r="Q124" i="33" s="1"/>
  <c r="P124" i="33" a="1"/>
  <c r="P124" i="33" s="1"/>
  <c r="O124" i="33" a="1"/>
  <c r="O124" i="33" s="1"/>
  <c r="N124" i="33" a="1"/>
  <c r="N124" i="33" s="1"/>
  <c r="M124" i="33" a="1"/>
  <c r="M124" i="33" s="1"/>
  <c r="K124" i="33" a="1"/>
  <c r="K124" i="33" s="1"/>
  <c r="S124" i="33" s="1" a="1"/>
  <c r="S124" i="33" s="1"/>
  <c r="B126" i="33" a="1"/>
  <c r="B126" i="33" s="1"/>
  <c r="E125" i="33"/>
  <c r="R125" i="33" s="1" a="1"/>
  <c r="R125" i="33" s="1"/>
  <c r="J126" i="27" a="1"/>
  <c r="J126" i="27" s="1"/>
  <c r="K126" i="27" s="1" a="1"/>
  <c r="K126" i="27" s="1"/>
  <c r="L126" i="27" s="1" a="1"/>
  <c r="L126" i="27" s="1"/>
  <c r="M126" i="27" s="1" a="1"/>
  <c r="M126" i="27" s="1"/>
  <c r="A129" i="27" a="1"/>
  <c r="A129" i="27" s="1"/>
  <c r="B128" i="27"/>
  <c r="C127" i="27"/>
  <c r="D127" i="27"/>
  <c r="E127" i="27"/>
  <c r="F127" i="27"/>
  <c r="G127" i="27"/>
  <c r="H127" i="27"/>
  <c r="F125" i="33" l="1"/>
  <c r="H125" i="33"/>
  <c r="G125" i="33"/>
  <c r="B127" i="33" a="1"/>
  <c r="B127" i="33" s="1"/>
  <c r="E126" i="33"/>
  <c r="R126" i="33" s="1" a="1"/>
  <c r="R126" i="33" s="1"/>
  <c r="M125" i="33" a="1"/>
  <c r="M125" i="33" s="1"/>
  <c r="L125" i="33" a="1"/>
  <c r="L125" i="33" s="1"/>
  <c r="Q125" i="33" a="1"/>
  <c r="Q125" i="33" s="1"/>
  <c r="P125" i="33" a="1"/>
  <c r="P125" i="33" s="1"/>
  <c r="O125" i="33" a="1"/>
  <c r="O125" i="33" s="1"/>
  <c r="N125" i="33" a="1"/>
  <c r="N125" i="33" s="1"/>
  <c r="K125" i="33" a="1"/>
  <c r="K125" i="33" s="1"/>
  <c r="S125" i="33" s="1" a="1"/>
  <c r="S125" i="33" s="1"/>
  <c r="J127" i="27" a="1"/>
  <c r="J127" i="27" s="1"/>
  <c r="K127" i="27" s="1" a="1"/>
  <c r="K127" i="27" s="1"/>
  <c r="L127" i="27" s="1" a="1"/>
  <c r="L127" i="27" s="1"/>
  <c r="M127" i="27" s="1" a="1"/>
  <c r="M127" i="27" s="1"/>
  <c r="C128" i="27"/>
  <c r="D128" i="27"/>
  <c r="E128" i="27"/>
  <c r="F128" i="27"/>
  <c r="G128" i="27"/>
  <c r="H128" i="27"/>
  <c r="B129" i="27"/>
  <c r="A130" i="27" s="1" a="1"/>
  <c r="A130" i="27" s="1"/>
  <c r="F126" i="33" l="1"/>
  <c r="H126" i="33"/>
  <c r="G126" i="33"/>
  <c r="N126" i="33" a="1"/>
  <c r="N126" i="33" s="1"/>
  <c r="M126" i="33" a="1"/>
  <c r="M126" i="33" s="1"/>
  <c r="L126" i="33" a="1"/>
  <c r="L126" i="33" s="1"/>
  <c r="Q126" i="33" a="1"/>
  <c r="Q126" i="33" s="1"/>
  <c r="P126" i="33" a="1"/>
  <c r="P126" i="33" s="1"/>
  <c r="O126" i="33" a="1"/>
  <c r="O126" i="33" s="1"/>
  <c r="K126" i="33" a="1"/>
  <c r="K126" i="33" s="1"/>
  <c r="S126" i="33" s="1" a="1"/>
  <c r="S126" i="33" s="1"/>
  <c r="B128" i="33" a="1"/>
  <c r="B128" i="33" s="1"/>
  <c r="E127" i="33"/>
  <c r="R127" i="33" s="1" a="1"/>
  <c r="R127" i="33" s="1"/>
  <c r="J128" i="27" a="1"/>
  <c r="J128" i="27" s="1"/>
  <c r="K128" i="27" s="1" a="1"/>
  <c r="K128" i="27" s="1"/>
  <c r="L128" i="27" s="1" a="1"/>
  <c r="L128" i="27" s="1"/>
  <c r="M128" i="27" s="1" a="1"/>
  <c r="M128" i="27" s="1"/>
  <c r="C129" i="27"/>
  <c r="D129" i="27"/>
  <c r="E129" i="27"/>
  <c r="F129" i="27"/>
  <c r="G129" i="27"/>
  <c r="H129" i="27"/>
  <c r="B130" i="27"/>
  <c r="A131" i="27" a="1"/>
  <c r="A131" i="27" s="1"/>
  <c r="F127" i="33" l="1"/>
  <c r="G127" i="33"/>
  <c r="H127" i="33"/>
  <c r="O127" i="33" a="1"/>
  <c r="O127" i="33" s="1"/>
  <c r="N127" i="33" a="1"/>
  <c r="N127" i="33" s="1"/>
  <c r="M127" i="33" a="1"/>
  <c r="M127" i="33" s="1"/>
  <c r="L127" i="33" a="1"/>
  <c r="L127" i="33" s="1"/>
  <c r="Q127" i="33" a="1"/>
  <c r="Q127" i="33" s="1"/>
  <c r="P127" i="33" a="1"/>
  <c r="P127" i="33" s="1"/>
  <c r="K127" i="33" a="1"/>
  <c r="K127" i="33" s="1"/>
  <c r="S127" i="33" s="1" a="1"/>
  <c r="S127" i="33" s="1"/>
  <c r="B129" i="33" a="1"/>
  <c r="B129" i="33" s="1"/>
  <c r="E128" i="33"/>
  <c r="R128" i="33" s="1" a="1"/>
  <c r="R128" i="33" s="1"/>
  <c r="J129" i="27" a="1"/>
  <c r="J129" i="27" s="1"/>
  <c r="K129" i="27" s="1" a="1"/>
  <c r="K129" i="27" s="1"/>
  <c r="L129" i="27" s="1" a="1"/>
  <c r="L129" i="27" s="1"/>
  <c r="M129" i="27" s="1" a="1"/>
  <c r="M129" i="27" s="1"/>
  <c r="A132" i="27" a="1"/>
  <c r="A132" i="27" s="1"/>
  <c r="B131" i="27"/>
  <c r="C130" i="27"/>
  <c r="D130" i="27"/>
  <c r="E130" i="27"/>
  <c r="F130" i="27"/>
  <c r="G130" i="27"/>
  <c r="H130" i="27"/>
  <c r="F128" i="33" l="1"/>
  <c r="H128" i="33"/>
  <c r="G128" i="33"/>
  <c r="P128" i="33" a="1"/>
  <c r="P128" i="33" s="1"/>
  <c r="O128" i="33" a="1"/>
  <c r="O128" i="33" s="1"/>
  <c r="N128" i="33" a="1"/>
  <c r="N128" i="33" s="1"/>
  <c r="M128" i="33" a="1"/>
  <c r="M128" i="33" s="1"/>
  <c r="L128" i="33" a="1"/>
  <c r="L128" i="33" s="1"/>
  <c r="Q128" i="33" a="1"/>
  <c r="Q128" i="33" s="1"/>
  <c r="K128" i="33" a="1"/>
  <c r="K128" i="33" s="1"/>
  <c r="S128" i="33" s="1" a="1"/>
  <c r="S128" i="33" s="1"/>
  <c r="B130" i="33" a="1"/>
  <c r="B130" i="33" s="1"/>
  <c r="E129" i="33"/>
  <c r="R129" i="33" s="1" a="1"/>
  <c r="R129" i="33" s="1"/>
  <c r="J130" i="27" a="1"/>
  <c r="J130" i="27" s="1"/>
  <c r="K130" i="27" s="1" a="1"/>
  <c r="K130" i="27" s="1"/>
  <c r="L130" i="27" s="1" a="1"/>
  <c r="L130" i="27" s="1"/>
  <c r="M130" i="27" s="1" a="1"/>
  <c r="M130" i="27" s="1"/>
  <c r="C131" i="27"/>
  <c r="D131" i="27"/>
  <c r="E131" i="27"/>
  <c r="F131" i="27"/>
  <c r="G131" i="27"/>
  <c r="H131" i="27"/>
  <c r="A133" i="27" a="1"/>
  <c r="A133" i="27" s="1"/>
  <c r="B132" i="27"/>
  <c r="F129" i="33" l="1"/>
  <c r="H129" i="33"/>
  <c r="G129" i="33"/>
  <c r="Q129" i="33" a="1"/>
  <c r="Q129" i="33" s="1"/>
  <c r="P129" i="33" a="1"/>
  <c r="P129" i="33" s="1"/>
  <c r="O129" i="33" a="1"/>
  <c r="O129" i="33" s="1"/>
  <c r="N129" i="33" a="1"/>
  <c r="N129" i="33" s="1"/>
  <c r="M129" i="33" a="1"/>
  <c r="M129" i="33" s="1"/>
  <c r="L129" i="33" a="1"/>
  <c r="L129" i="33" s="1"/>
  <c r="K129" i="33" a="1"/>
  <c r="K129" i="33" s="1"/>
  <c r="S129" i="33" s="1" a="1"/>
  <c r="S129" i="33" s="1"/>
  <c r="B131" i="33" a="1"/>
  <c r="B131" i="33" s="1"/>
  <c r="E130" i="33"/>
  <c r="R130" i="33" s="1" a="1"/>
  <c r="R130" i="33" s="1"/>
  <c r="J131" i="27" a="1"/>
  <c r="J131" i="27" s="1"/>
  <c r="K131" i="27" s="1" a="1"/>
  <c r="K131" i="27" s="1"/>
  <c r="L131" i="27" s="1" a="1"/>
  <c r="L131" i="27" s="1"/>
  <c r="M131" i="27" s="1" a="1"/>
  <c r="M131" i="27" s="1"/>
  <c r="C132" i="27"/>
  <c r="D132" i="27"/>
  <c r="E132" i="27"/>
  <c r="F132" i="27"/>
  <c r="G132" i="27"/>
  <c r="H132" i="27"/>
  <c r="B133" i="27"/>
  <c r="A134" i="27" a="1"/>
  <c r="A134" i="27" s="1"/>
  <c r="F130" i="33" l="1"/>
  <c r="H130" i="33"/>
  <c r="G130" i="33"/>
  <c r="L130" i="33" a="1"/>
  <c r="L130" i="33" s="1"/>
  <c r="Q130" i="33" a="1"/>
  <c r="Q130" i="33" s="1"/>
  <c r="P130" i="33" a="1"/>
  <c r="P130" i="33" s="1"/>
  <c r="O130" i="33" a="1"/>
  <c r="O130" i="33" s="1"/>
  <c r="N130" i="33" a="1"/>
  <c r="N130" i="33" s="1"/>
  <c r="M130" i="33" a="1"/>
  <c r="M130" i="33" s="1"/>
  <c r="K130" i="33" a="1"/>
  <c r="K130" i="33" s="1"/>
  <c r="S130" i="33" s="1" a="1"/>
  <c r="S130" i="33" s="1"/>
  <c r="B132" i="33" a="1"/>
  <c r="B132" i="33" s="1"/>
  <c r="E131" i="33"/>
  <c r="R131" i="33" s="1" a="1"/>
  <c r="R131" i="33" s="1"/>
  <c r="J132" i="27" a="1"/>
  <c r="J132" i="27" s="1"/>
  <c r="K132" i="27" s="1" a="1"/>
  <c r="K132" i="27" s="1"/>
  <c r="L132" i="27" s="1" a="1"/>
  <c r="L132" i="27" s="1"/>
  <c r="M132" i="27" s="1" a="1"/>
  <c r="M132" i="27" s="1"/>
  <c r="A135" i="27" a="1"/>
  <c r="A135" i="27" s="1"/>
  <c r="B134" i="27"/>
  <c r="C133" i="27"/>
  <c r="D133" i="27"/>
  <c r="E133" i="27"/>
  <c r="F133" i="27"/>
  <c r="G133" i="27"/>
  <c r="H133" i="27"/>
  <c r="F131" i="33" l="1"/>
  <c r="G131" i="33"/>
  <c r="H131" i="33"/>
  <c r="B133" i="33" a="1"/>
  <c r="B133" i="33" s="1"/>
  <c r="E132" i="33"/>
  <c r="R132" i="33" s="1" a="1"/>
  <c r="R132" i="33" s="1"/>
  <c r="M131" i="33" a="1"/>
  <c r="M131" i="33" s="1"/>
  <c r="L131" i="33" a="1"/>
  <c r="L131" i="33" s="1"/>
  <c r="Q131" i="33" a="1"/>
  <c r="Q131" i="33" s="1"/>
  <c r="P131" i="33" a="1"/>
  <c r="P131" i="33" s="1"/>
  <c r="O131" i="33" a="1"/>
  <c r="O131" i="33" s="1"/>
  <c r="N131" i="33" a="1"/>
  <c r="N131" i="33" s="1"/>
  <c r="K131" i="33" a="1"/>
  <c r="K131" i="33" s="1"/>
  <c r="S131" i="33" s="1" a="1"/>
  <c r="S131" i="33" s="1"/>
  <c r="J133" i="27" a="1"/>
  <c r="J133" i="27" s="1"/>
  <c r="K133" i="27" s="1" a="1"/>
  <c r="K133" i="27" s="1"/>
  <c r="L133" i="27" s="1" a="1"/>
  <c r="L133" i="27" s="1"/>
  <c r="M133" i="27" s="1" a="1"/>
  <c r="M133" i="27" s="1"/>
  <c r="C134" i="27"/>
  <c r="D134" i="27"/>
  <c r="E134" i="27"/>
  <c r="F134" i="27"/>
  <c r="G134" i="27"/>
  <c r="H134" i="27"/>
  <c r="B135" i="27"/>
  <c r="A136" i="27" a="1"/>
  <c r="A136" i="27" s="1"/>
  <c r="F132" i="33" l="1"/>
  <c r="H132" i="33"/>
  <c r="G132" i="33"/>
  <c r="N132" i="33" a="1"/>
  <c r="N132" i="33" s="1"/>
  <c r="M132" i="33" a="1"/>
  <c r="M132" i="33" s="1"/>
  <c r="L132" i="33" a="1"/>
  <c r="L132" i="33" s="1"/>
  <c r="Q132" i="33" a="1"/>
  <c r="Q132" i="33" s="1"/>
  <c r="P132" i="33" a="1"/>
  <c r="P132" i="33" s="1"/>
  <c r="O132" i="33" a="1"/>
  <c r="O132" i="33" s="1"/>
  <c r="K132" i="33" a="1"/>
  <c r="K132" i="33" s="1"/>
  <c r="S132" i="33" s="1" a="1"/>
  <c r="S132" i="33" s="1"/>
  <c r="B134" i="33" a="1"/>
  <c r="B134" i="33" s="1"/>
  <c r="E133" i="33"/>
  <c r="R133" i="33" s="1" a="1"/>
  <c r="R133" i="33" s="1"/>
  <c r="J134" i="27" a="1"/>
  <c r="J134" i="27" s="1"/>
  <c r="K134" i="27" s="1" a="1"/>
  <c r="K134" i="27" s="1"/>
  <c r="L134" i="27" s="1" a="1"/>
  <c r="L134" i="27" s="1"/>
  <c r="M134" i="27" s="1" a="1"/>
  <c r="M134" i="27" s="1"/>
  <c r="B136" i="27"/>
  <c r="A137" i="27" a="1"/>
  <c r="A137" i="27" s="1"/>
  <c r="C135" i="27"/>
  <c r="D135" i="27"/>
  <c r="E135" i="27"/>
  <c r="F135" i="27"/>
  <c r="G135" i="27"/>
  <c r="H135" i="27"/>
  <c r="F133" i="33" l="1"/>
  <c r="H133" i="33"/>
  <c r="G133" i="33"/>
  <c r="O133" i="33" a="1"/>
  <c r="O133" i="33" s="1"/>
  <c r="N133" i="33" a="1"/>
  <c r="N133" i="33" s="1"/>
  <c r="M133" i="33" a="1"/>
  <c r="M133" i="33" s="1"/>
  <c r="L133" i="33" a="1"/>
  <c r="L133" i="33" s="1"/>
  <c r="Q133" i="33" a="1"/>
  <c r="Q133" i="33" s="1"/>
  <c r="P133" i="33" a="1"/>
  <c r="P133" i="33" s="1"/>
  <c r="K133" i="33" a="1"/>
  <c r="K133" i="33" s="1"/>
  <c r="S133" i="33" s="1" a="1"/>
  <c r="S133" i="33" s="1"/>
  <c r="B135" i="33" a="1"/>
  <c r="B135" i="33" s="1"/>
  <c r="E134" i="33"/>
  <c r="R134" i="33" s="1" a="1"/>
  <c r="R134" i="33" s="1"/>
  <c r="J135" i="27" a="1"/>
  <c r="J135" i="27" s="1"/>
  <c r="K135" i="27" s="1" a="1"/>
  <c r="K135" i="27" s="1"/>
  <c r="L135" i="27" s="1" a="1"/>
  <c r="L135" i="27" s="1"/>
  <c r="M135" i="27" s="1" a="1"/>
  <c r="M135" i="27" s="1"/>
  <c r="B137" i="27"/>
  <c r="A138" i="27" a="1"/>
  <c r="A138" i="27" s="1"/>
  <c r="C136" i="27"/>
  <c r="D136" i="27"/>
  <c r="E136" i="27"/>
  <c r="F136" i="27"/>
  <c r="G136" i="27"/>
  <c r="H136" i="27"/>
  <c r="F134" i="33" l="1"/>
  <c r="H134" i="33"/>
  <c r="G134" i="33"/>
  <c r="B136" i="33" a="1"/>
  <c r="B136" i="33" s="1"/>
  <c r="E135" i="33"/>
  <c r="R135" i="33" s="1" a="1"/>
  <c r="R135" i="33" s="1"/>
  <c r="P134" i="33" a="1"/>
  <c r="P134" i="33" s="1"/>
  <c r="O134" i="33" a="1"/>
  <c r="O134" i="33" s="1"/>
  <c r="N134" i="33" a="1"/>
  <c r="N134" i="33" s="1"/>
  <c r="M134" i="33" a="1"/>
  <c r="M134" i="33" s="1"/>
  <c r="L134" i="33" a="1"/>
  <c r="L134" i="33" s="1"/>
  <c r="Q134" i="33" a="1"/>
  <c r="Q134" i="33" s="1"/>
  <c r="K134" i="33" a="1"/>
  <c r="K134" i="33" s="1"/>
  <c r="S134" i="33" s="1" a="1"/>
  <c r="S134" i="33" s="1"/>
  <c r="J136" i="27" a="1"/>
  <c r="J136" i="27" s="1"/>
  <c r="K136" i="27" s="1" a="1"/>
  <c r="K136" i="27" s="1"/>
  <c r="L136" i="27" s="1" a="1"/>
  <c r="L136" i="27" s="1"/>
  <c r="M136" i="27" s="1" a="1"/>
  <c r="M136" i="27" s="1"/>
  <c r="B138" i="27"/>
  <c r="A139" i="27" s="1" a="1"/>
  <c r="A139" i="27" s="1"/>
  <c r="C137" i="27"/>
  <c r="D137" i="27"/>
  <c r="E137" i="27"/>
  <c r="F137" i="27"/>
  <c r="G137" i="27"/>
  <c r="H137" i="27"/>
  <c r="F135" i="33" l="1"/>
  <c r="G135" i="33"/>
  <c r="H135" i="33"/>
  <c r="Q135" i="33" a="1"/>
  <c r="Q135" i="33" s="1"/>
  <c r="P135" i="33" a="1"/>
  <c r="P135" i="33" s="1"/>
  <c r="O135" i="33" a="1"/>
  <c r="O135" i="33" s="1"/>
  <c r="N135" i="33" a="1"/>
  <c r="N135" i="33" s="1"/>
  <c r="M135" i="33" a="1"/>
  <c r="M135" i="33" s="1"/>
  <c r="L135" i="33" a="1"/>
  <c r="L135" i="33" s="1"/>
  <c r="K135" i="33" a="1"/>
  <c r="K135" i="33" s="1"/>
  <c r="S135" i="33" s="1" a="1"/>
  <c r="S135" i="33" s="1"/>
  <c r="B137" i="33" a="1"/>
  <c r="B137" i="33" s="1"/>
  <c r="E136" i="33"/>
  <c r="R136" i="33" s="1" a="1"/>
  <c r="R136" i="33" s="1"/>
  <c r="J137" i="27" a="1"/>
  <c r="J137" i="27" s="1"/>
  <c r="K137" i="27" s="1" a="1"/>
  <c r="K137" i="27" s="1"/>
  <c r="L137" i="27" s="1" a="1"/>
  <c r="L137" i="27" s="1"/>
  <c r="M137" i="27" s="1" a="1"/>
  <c r="M137" i="27" s="1"/>
  <c r="C138" i="27"/>
  <c r="D138" i="27"/>
  <c r="E138" i="27"/>
  <c r="F138" i="27"/>
  <c r="G138" i="27"/>
  <c r="H138" i="27"/>
  <c r="B139" i="27"/>
  <c r="A140" i="27" a="1"/>
  <c r="A140" i="27" s="1"/>
  <c r="F136" i="33" l="1"/>
  <c r="H136" i="33"/>
  <c r="G136" i="33"/>
  <c r="Q136" i="33" a="1"/>
  <c r="Q136" i="33" s="1"/>
  <c r="P136" i="33" a="1"/>
  <c r="P136" i="33" s="1"/>
  <c r="O136" i="33" a="1"/>
  <c r="O136" i="33" s="1"/>
  <c r="N136" i="33" a="1"/>
  <c r="N136" i="33" s="1"/>
  <c r="M136" i="33" a="1"/>
  <c r="M136" i="33" s="1"/>
  <c r="L136" i="33" a="1"/>
  <c r="L136" i="33" s="1"/>
  <c r="K136" i="33" a="1"/>
  <c r="K136" i="33" s="1"/>
  <c r="S136" i="33" s="1" a="1"/>
  <c r="S136" i="33" s="1"/>
  <c r="B138" i="33" a="1"/>
  <c r="B138" i="33" s="1"/>
  <c r="E137" i="33"/>
  <c r="R137" i="33" s="1" a="1"/>
  <c r="R137" i="33" s="1"/>
  <c r="J138" i="27" a="1"/>
  <c r="J138" i="27" s="1"/>
  <c r="K138" i="27" s="1" a="1"/>
  <c r="K138" i="27" s="1"/>
  <c r="L138" i="27" s="1" a="1"/>
  <c r="L138" i="27" s="1"/>
  <c r="M138" i="27" s="1" a="1"/>
  <c r="M138" i="27" s="1"/>
  <c r="B140" i="27"/>
  <c r="A141" i="27" a="1"/>
  <c r="A141" i="27" s="1"/>
  <c r="C139" i="27"/>
  <c r="D139" i="27"/>
  <c r="E139" i="27"/>
  <c r="F139" i="27"/>
  <c r="G139" i="27"/>
  <c r="H139" i="27"/>
  <c r="F137" i="33" l="1"/>
  <c r="H137" i="33"/>
  <c r="G137" i="33"/>
  <c r="B139" i="33" a="1"/>
  <c r="B139" i="33" s="1"/>
  <c r="E138" i="33"/>
  <c r="R138" i="33" s="1" a="1"/>
  <c r="R138" i="33" s="1"/>
  <c r="L137" i="33" a="1"/>
  <c r="L137" i="33" s="1"/>
  <c r="Q137" i="33" a="1"/>
  <c r="Q137" i="33" s="1"/>
  <c r="P137" i="33" a="1"/>
  <c r="P137" i="33" s="1"/>
  <c r="O137" i="33" a="1"/>
  <c r="O137" i="33" s="1"/>
  <c r="N137" i="33" a="1"/>
  <c r="N137" i="33" s="1"/>
  <c r="M137" i="33" a="1"/>
  <c r="M137" i="33" s="1"/>
  <c r="K137" i="33" a="1"/>
  <c r="K137" i="33" s="1"/>
  <c r="S137" i="33" s="1" a="1"/>
  <c r="S137" i="33" s="1"/>
  <c r="J139" i="27" a="1"/>
  <c r="J139" i="27" s="1"/>
  <c r="K139" i="27" s="1" a="1"/>
  <c r="K139" i="27" s="1"/>
  <c r="L139" i="27" s="1" a="1"/>
  <c r="L139" i="27" s="1"/>
  <c r="M139" i="27" s="1" a="1"/>
  <c r="M139" i="27" s="1"/>
  <c r="A142" i="27" a="1"/>
  <c r="A142" i="27" s="1"/>
  <c r="B141" i="27"/>
  <c r="C140" i="27"/>
  <c r="D140" i="27"/>
  <c r="E140" i="27"/>
  <c r="F140" i="27"/>
  <c r="G140" i="27"/>
  <c r="H140" i="27"/>
  <c r="F138" i="33" l="1"/>
  <c r="H138" i="33"/>
  <c r="G138" i="33"/>
  <c r="M138" i="33" a="1"/>
  <c r="M138" i="33" s="1"/>
  <c r="L138" i="33" a="1"/>
  <c r="L138" i="33" s="1"/>
  <c r="Q138" i="33" a="1"/>
  <c r="Q138" i="33" s="1"/>
  <c r="P138" i="33" a="1"/>
  <c r="P138" i="33" s="1"/>
  <c r="O138" i="33" a="1"/>
  <c r="O138" i="33" s="1"/>
  <c r="N138" i="33" a="1"/>
  <c r="N138" i="33" s="1"/>
  <c r="K138" i="33" a="1"/>
  <c r="K138" i="33" s="1"/>
  <c r="S138" i="33" s="1" a="1"/>
  <c r="S138" i="33" s="1"/>
  <c r="B140" i="33" a="1"/>
  <c r="B140" i="33" s="1"/>
  <c r="E139" i="33"/>
  <c r="R139" i="33" s="1" a="1"/>
  <c r="R139" i="33" s="1"/>
  <c r="J140" i="27" a="1"/>
  <c r="J140" i="27" s="1"/>
  <c r="K140" i="27" s="1" a="1"/>
  <c r="K140" i="27" s="1"/>
  <c r="L140" i="27" s="1" a="1"/>
  <c r="L140" i="27" s="1"/>
  <c r="M140" i="27" s="1" a="1"/>
  <c r="M140" i="27" s="1"/>
  <c r="C141" i="27"/>
  <c r="D141" i="27"/>
  <c r="E141" i="27"/>
  <c r="F141" i="27"/>
  <c r="G141" i="27"/>
  <c r="H141" i="27"/>
  <c r="A143" i="27" a="1"/>
  <c r="A143" i="27" s="1"/>
  <c r="B142" i="27"/>
  <c r="F139" i="33" l="1"/>
  <c r="G139" i="33"/>
  <c r="H139" i="33"/>
  <c r="N139" i="33" a="1"/>
  <c r="N139" i="33" s="1"/>
  <c r="M139" i="33" a="1"/>
  <c r="M139" i="33" s="1"/>
  <c r="L139" i="33" a="1"/>
  <c r="L139" i="33" s="1"/>
  <c r="Q139" i="33" a="1"/>
  <c r="Q139" i="33" s="1"/>
  <c r="P139" i="33" a="1"/>
  <c r="P139" i="33" s="1"/>
  <c r="O139" i="33" a="1"/>
  <c r="O139" i="33" s="1"/>
  <c r="K139" i="33" a="1"/>
  <c r="K139" i="33" s="1"/>
  <c r="S139" i="33" s="1" a="1"/>
  <c r="S139" i="33" s="1"/>
  <c r="B141" i="33" a="1"/>
  <c r="B141" i="33" s="1"/>
  <c r="E140" i="33"/>
  <c r="R140" i="33" s="1" a="1"/>
  <c r="R140" i="33" s="1"/>
  <c r="J141" i="27" a="1"/>
  <c r="J141" i="27" s="1"/>
  <c r="K141" i="27" s="1" a="1"/>
  <c r="K141" i="27" s="1"/>
  <c r="L141" i="27" s="1" a="1"/>
  <c r="L141" i="27" s="1"/>
  <c r="M141" i="27" s="1" a="1"/>
  <c r="M141" i="27" s="1"/>
  <c r="C142" i="27"/>
  <c r="D142" i="27"/>
  <c r="E142" i="27"/>
  <c r="F142" i="27"/>
  <c r="G142" i="27"/>
  <c r="H142" i="27"/>
  <c r="B143" i="27"/>
  <c r="A144" i="27" a="1"/>
  <c r="A144" i="27" s="1"/>
  <c r="F140" i="33" l="1"/>
  <c r="H140" i="33"/>
  <c r="G140" i="33"/>
  <c r="P140" i="33" a="1"/>
  <c r="P140" i="33" s="1"/>
  <c r="O140" i="33" a="1"/>
  <c r="O140" i="33" s="1"/>
  <c r="N140" i="33" a="1"/>
  <c r="N140" i="33" s="1"/>
  <c r="M140" i="33" a="1"/>
  <c r="M140" i="33" s="1"/>
  <c r="L140" i="33" a="1"/>
  <c r="L140" i="33" s="1"/>
  <c r="Q140" i="33" a="1"/>
  <c r="Q140" i="33" s="1"/>
  <c r="K140" i="33" a="1"/>
  <c r="K140" i="33" s="1"/>
  <c r="S140" i="33" s="1" a="1"/>
  <c r="S140" i="33" s="1"/>
  <c r="B142" i="33" a="1"/>
  <c r="B142" i="33" s="1"/>
  <c r="E141" i="33"/>
  <c r="R141" i="33" s="1" a="1"/>
  <c r="R141" i="33" s="1"/>
  <c r="J142" i="27" a="1"/>
  <c r="J142" i="27" s="1"/>
  <c r="K142" i="27" s="1" a="1"/>
  <c r="K142" i="27" s="1"/>
  <c r="L142" i="27" s="1" a="1"/>
  <c r="L142" i="27" s="1"/>
  <c r="M142" i="27" s="1" a="1"/>
  <c r="M142" i="27" s="1"/>
  <c r="A145" i="27" a="1"/>
  <c r="A145" i="27" s="1"/>
  <c r="B144" i="27"/>
  <c r="C143" i="27"/>
  <c r="D143" i="27"/>
  <c r="E143" i="27"/>
  <c r="F143" i="27"/>
  <c r="G143" i="27"/>
  <c r="H143" i="27"/>
  <c r="F141" i="33" l="1"/>
  <c r="H141" i="33"/>
  <c r="G141" i="33"/>
  <c r="Q141" i="33" a="1"/>
  <c r="Q141" i="33" s="1"/>
  <c r="P141" i="33" a="1"/>
  <c r="P141" i="33" s="1"/>
  <c r="O141" i="33" a="1"/>
  <c r="O141" i="33" s="1"/>
  <c r="N141" i="33" a="1"/>
  <c r="N141" i="33" s="1"/>
  <c r="M141" i="33" a="1"/>
  <c r="M141" i="33" s="1"/>
  <c r="L141" i="33" a="1"/>
  <c r="L141" i="33" s="1"/>
  <c r="K141" i="33" a="1"/>
  <c r="K141" i="33" s="1"/>
  <c r="S141" i="33" s="1" a="1"/>
  <c r="S141" i="33" s="1"/>
  <c r="B143" i="33" a="1"/>
  <c r="B143" i="33" s="1"/>
  <c r="E142" i="33"/>
  <c r="R142" i="33" s="1" a="1"/>
  <c r="R142" i="33" s="1"/>
  <c r="J143" i="27" a="1"/>
  <c r="J143" i="27" s="1"/>
  <c r="K143" i="27" s="1" a="1"/>
  <c r="K143" i="27" s="1"/>
  <c r="L143" i="27" s="1" a="1"/>
  <c r="L143" i="27" s="1"/>
  <c r="M143" i="27" s="1" a="1"/>
  <c r="M143" i="27" s="1"/>
  <c r="C144" i="27"/>
  <c r="D144" i="27"/>
  <c r="E144" i="27"/>
  <c r="F144" i="27"/>
  <c r="G144" i="27"/>
  <c r="H144" i="27"/>
  <c r="B145" i="27"/>
  <c r="A146" i="27" a="1"/>
  <c r="A146" i="27" s="1"/>
  <c r="F142" i="33" l="1"/>
  <c r="H142" i="33"/>
  <c r="G142" i="33"/>
  <c r="B144" i="33" a="1"/>
  <c r="B144" i="33" s="1"/>
  <c r="E143" i="33"/>
  <c r="R143" i="33" s="1" a="1"/>
  <c r="R143" i="33" s="1"/>
  <c r="Q142" i="33" a="1"/>
  <c r="Q142" i="33" s="1"/>
  <c r="P142" i="33" a="1"/>
  <c r="P142" i="33" s="1"/>
  <c r="O142" i="33" a="1"/>
  <c r="O142" i="33" s="1"/>
  <c r="N142" i="33" a="1"/>
  <c r="N142" i="33" s="1"/>
  <c r="M142" i="33" a="1"/>
  <c r="M142" i="33" s="1"/>
  <c r="L142" i="33" a="1"/>
  <c r="L142" i="33" s="1"/>
  <c r="K142" i="33" a="1"/>
  <c r="K142" i="33" s="1"/>
  <c r="S142" i="33" s="1" a="1"/>
  <c r="S142" i="33" s="1"/>
  <c r="J144" i="27" a="1"/>
  <c r="J144" i="27" s="1"/>
  <c r="K144" i="27" s="1" a="1"/>
  <c r="K144" i="27" s="1"/>
  <c r="L144" i="27" s="1" a="1"/>
  <c r="L144" i="27" s="1"/>
  <c r="M144" i="27" s="1" a="1"/>
  <c r="M144" i="27" s="1"/>
  <c r="B146" i="27"/>
  <c r="A147" i="27" a="1"/>
  <c r="A147" i="27" s="1"/>
  <c r="C145" i="27"/>
  <c r="D145" i="27"/>
  <c r="E145" i="27"/>
  <c r="F145" i="27"/>
  <c r="G145" i="27"/>
  <c r="H145" i="27"/>
  <c r="F143" i="33" l="1"/>
  <c r="G143" i="33"/>
  <c r="H143" i="33"/>
  <c r="L143" i="33" a="1"/>
  <c r="L143" i="33" s="1"/>
  <c r="Q143" i="33" a="1"/>
  <c r="Q143" i="33" s="1"/>
  <c r="P143" i="33" a="1"/>
  <c r="P143" i="33" s="1"/>
  <c r="O143" i="33" a="1"/>
  <c r="O143" i="33" s="1"/>
  <c r="N143" i="33" a="1"/>
  <c r="N143" i="33" s="1"/>
  <c r="M143" i="33" a="1"/>
  <c r="M143" i="33" s="1"/>
  <c r="K143" i="33" a="1"/>
  <c r="K143" i="33" s="1"/>
  <c r="S143" i="33" s="1" a="1"/>
  <c r="S143" i="33" s="1"/>
  <c r="B145" i="33" a="1"/>
  <c r="B145" i="33" s="1"/>
  <c r="E144" i="33"/>
  <c r="R144" i="33" s="1" a="1"/>
  <c r="R144" i="33" s="1"/>
  <c r="J145" i="27" a="1"/>
  <c r="J145" i="27" s="1"/>
  <c r="K145" i="27" s="1" a="1"/>
  <c r="K145" i="27" s="1"/>
  <c r="L145" i="27" s="1" a="1"/>
  <c r="L145" i="27" s="1"/>
  <c r="M145" i="27" s="1" a="1"/>
  <c r="M145" i="27" s="1"/>
  <c r="B147" i="27"/>
  <c r="A148" i="27" a="1"/>
  <c r="A148" i="27" s="1"/>
  <c r="C146" i="27"/>
  <c r="D146" i="27"/>
  <c r="E146" i="27"/>
  <c r="F146" i="27"/>
  <c r="G146" i="27"/>
  <c r="H146" i="27"/>
  <c r="F144" i="33" l="1"/>
  <c r="H144" i="33"/>
  <c r="G144" i="33"/>
  <c r="M144" i="33" a="1"/>
  <c r="M144" i="33" s="1"/>
  <c r="L144" i="33" a="1"/>
  <c r="L144" i="33" s="1"/>
  <c r="Q144" i="33" a="1"/>
  <c r="Q144" i="33" s="1"/>
  <c r="P144" i="33" a="1"/>
  <c r="P144" i="33" s="1"/>
  <c r="O144" i="33" a="1"/>
  <c r="O144" i="33" s="1"/>
  <c r="N144" i="33" a="1"/>
  <c r="N144" i="33" s="1"/>
  <c r="K144" i="33" a="1"/>
  <c r="K144" i="33" s="1"/>
  <c r="S144" i="33" s="1" a="1"/>
  <c r="S144" i="33" s="1"/>
  <c r="B146" i="33" a="1"/>
  <c r="B146" i="33" s="1"/>
  <c r="E145" i="33"/>
  <c r="R145" i="33" s="1" a="1"/>
  <c r="R145" i="33" s="1"/>
  <c r="J146" i="27" a="1"/>
  <c r="J146" i="27" s="1"/>
  <c r="K146" i="27" s="1" a="1"/>
  <c r="K146" i="27" s="1"/>
  <c r="L146" i="27" s="1" a="1"/>
  <c r="L146" i="27" s="1"/>
  <c r="M146" i="27" s="1" a="1"/>
  <c r="M146" i="27" s="1"/>
  <c r="B148" i="27"/>
  <c r="A149" i="27" a="1"/>
  <c r="A149" i="27" s="1"/>
  <c r="C147" i="27"/>
  <c r="D147" i="27"/>
  <c r="E147" i="27"/>
  <c r="F147" i="27"/>
  <c r="G147" i="27"/>
  <c r="H147" i="27"/>
  <c r="F145" i="33" l="1"/>
  <c r="H145" i="33"/>
  <c r="G145" i="33"/>
  <c r="N145" i="33" a="1"/>
  <c r="N145" i="33" s="1"/>
  <c r="M145" i="33" a="1"/>
  <c r="M145" i="33" s="1"/>
  <c r="L145" i="33" a="1"/>
  <c r="L145" i="33" s="1"/>
  <c r="Q145" i="33" a="1"/>
  <c r="Q145" i="33" s="1"/>
  <c r="P145" i="33" a="1"/>
  <c r="P145" i="33" s="1"/>
  <c r="O145" i="33" a="1"/>
  <c r="O145" i="33" s="1"/>
  <c r="K145" i="33" a="1"/>
  <c r="K145" i="33" s="1"/>
  <c r="S145" i="33" s="1" a="1"/>
  <c r="S145" i="33" s="1"/>
  <c r="B147" i="33" a="1"/>
  <c r="B147" i="33" s="1"/>
  <c r="E146" i="33"/>
  <c r="R146" i="33" s="1" a="1"/>
  <c r="R146" i="33" s="1"/>
  <c r="J147" i="27" a="1"/>
  <c r="J147" i="27" s="1"/>
  <c r="K147" i="27" s="1" a="1"/>
  <c r="K147" i="27" s="1"/>
  <c r="L147" i="27" s="1" a="1"/>
  <c r="L147" i="27" s="1"/>
  <c r="M147" i="27" s="1" a="1"/>
  <c r="M147" i="27" s="1"/>
  <c r="A150" i="27" a="1"/>
  <c r="A150" i="27" s="1"/>
  <c r="B149" i="27"/>
  <c r="C148" i="27"/>
  <c r="D148" i="27"/>
  <c r="E148" i="27"/>
  <c r="F148" i="27"/>
  <c r="G148" i="27"/>
  <c r="H148" i="27"/>
  <c r="F146" i="33" l="1"/>
  <c r="H146" i="33"/>
  <c r="G146" i="33"/>
  <c r="O146" i="33" a="1"/>
  <c r="O146" i="33" s="1"/>
  <c r="N146" i="33" a="1"/>
  <c r="N146" i="33" s="1"/>
  <c r="M146" i="33" a="1"/>
  <c r="M146" i="33" s="1"/>
  <c r="L146" i="33" a="1"/>
  <c r="L146" i="33" s="1"/>
  <c r="Q146" i="33" a="1"/>
  <c r="Q146" i="33" s="1"/>
  <c r="P146" i="33" a="1"/>
  <c r="P146" i="33" s="1"/>
  <c r="K146" i="33" a="1"/>
  <c r="K146" i="33" s="1"/>
  <c r="S146" i="33" s="1" a="1"/>
  <c r="S146" i="33" s="1"/>
  <c r="B148" i="33" a="1"/>
  <c r="B148" i="33" s="1"/>
  <c r="E147" i="33"/>
  <c r="R147" i="33" s="1" a="1"/>
  <c r="R147" i="33" s="1"/>
  <c r="J148" i="27" a="1"/>
  <c r="J148" i="27" s="1"/>
  <c r="K148" i="27" s="1" a="1"/>
  <c r="K148" i="27" s="1"/>
  <c r="L148" i="27" s="1" a="1"/>
  <c r="L148" i="27" s="1"/>
  <c r="M148" i="27" s="1" a="1"/>
  <c r="M148" i="27" s="1"/>
  <c r="C149" i="27"/>
  <c r="D149" i="27"/>
  <c r="E149" i="27"/>
  <c r="F149" i="27"/>
  <c r="G149" i="27"/>
  <c r="H149" i="27"/>
  <c r="B150" i="27"/>
  <c r="A151" i="27" a="1"/>
  <c r="A151" i="27" s="1"/>
  <c r="F147" i="33" l="1"/>
  <c r="G147" i="33"/>
  <c r="H147" i="33"/>
  <c r="P147" i="33" a="1"/>
  <c r="P147" i="33" s="1"/>
  <c r="O147" i="33" a="1"/>
  <c r="O147" i="33" s="1"/>
  <c r="N147" i="33" a="1"/>
  <c r="N147" i="33" s="1"/>
  <c r="M147" i="33" a="1"/>
  <c r="M147" i="33" s="1"/>
  <c r="L147" i="33" a="1"/>
  <c r="L147" i="33" s="1"/>
  <c r="Q147" i="33" a="1"/>
  <c r="Q147" i="33" s="1"/>
  <c r="K147" i="33" a="1"/>
  <c r="K147" i="33" s="1"/>
  <c r="S147" i="33" s="1" a="1"/>
  <c r="S147" i="33" s="1"/>
  <c r="B149" i="33" a="1"/>
  <c r="B149" i="33" s="1"/>
  <c r="E148" i="33"/>
  <c r="R148" i="33" s="1" a="1"/>
  <c r="R148" i="33" s="1"/>
  <c r="J149" i="27" a="1"/>
  <c r="J149" i="27" s="1"/>
  <c r="K149" i="27" s="1" a="1"/>
  <c r="K149" i="27" s="1"/>
  <c r="L149" i="27" s="1" a="1"/>
  <c r="L149" i="27" s="1"/>
  <c r="M149" i="27" s="1" a="1"/>
  <c r="M149" i="27" s="1"/>
  <c r="B151" i="27"/>
  <c r="A152" i="27" a="1"/>
  <c r="A152" i="27" s="1"/>
  <c r="C150" i="27"/>
  <c r="D150" i="27"/>
  <c r="E150" i="27"/>
  <c r="F150" i="27"/>
  <c r="G150" i="27"/>
  <c r="H150" i="27"/>
  <c r="F148" i="33" l="1"/>
  <c r="H148" i="33"/>
  <c r="G148" i="33"/>
  <c r="Q148" i="33" a="1"/>
  <c r="Q148" i="33" s="1"/>
  <c r="P148" i="33" a="1"/>
  <c r="P148" i="33" s="1"/>
  <c r="O148" i="33" a="1"/>
  <c r="O148" i="33" s="1"/>
  <c r="N148" i="33" a="1"/>
  <c r="N148" i="33" s="1"/>
  <c r="M148" i="33" a="1"/>
  <c r="M148" i="33" s="1"/>
  <c r="L148" i="33" a="1"/>
  <c r="L148" i="33" s="1"/>
  <c r="K148" i="33" a="1"/>
  <c r="K148" i="33" s="1"/>
  <c r="S148" i="33" s="1" a="1"/>
  <c r="S148" i="33" s="1"/>
  <c r="B150" i="33" a="1"/>
  <c r="B150" i="33" s="1"/>
  <c r="E149" i="33"/>
  <c r="R149" i="33" s="1" a="1"/>
  <c r="R149" i="33" s="1"/>
  <c r="J150" i="27" a="1"/>
  <c r="J150" i="27" s="1"/>
  <c r="K150" i="27" s="1" a="1"/>
  <c r="K150" i="27" s="1"/>
  <c r="L150" i="27" s="1" a="1"/>
  <c r="L150" i="27" s="1"/>
  <c r="M150" i="27" s="1" a="1"/>
  <c r="M150" i="27" s="1"/>
  <c r="A153" i="27" a="1"/>
  <c r="A153" i="27" s="1"/>
  <c r="B152" i="27"/>
  <c r="C151" i="27"/>
  <c r="D151" i="27"/>
  <c r="E151" i="27"/>
  <c r="F151" i="27"/>
  <c r="G151" i="27"/>
  <c r="H151" i="27"/>
  <c r="F149" i="33" l="1"/>
  <c r="H149" i="33"/>
  <c r="G149" i="33"/>
  <c r="B151" i="33" a="1"/>
  <c r="B151" i="33" s="1"/>
  <c r="E150" i="33"/>
  <c r="R150" i="33" s="1" a="1"/>
  <c r="R150" i="33" s="1"/>
  <c r="Q149" i="33" a="1"/>
  <c r="Q149" i="33" s="1"/>
  <c r="P149" i="33" a="1"/>
  <c r="P149" i="33" s="1"/>
  <c r="O149" i="33" a="1"/>
  <c r="O149" i="33" s="1"/>
  <c r="N149" i="33" a="1"/>
  <c r="N149" i="33" s="1"/>
  <c r="M149" i="33" a="1"/>
  <c r="M149" i="33" s="1"/>
  <c r="L149" i="33" a="1"/>
  <c r="L149" i="33" s="1"/>
  <c r="K149" i="33" a="1"/>
  <c r="K149" i="33" s="1"/>
  <c r="S149" i="33" s="1" a="1"/>
  <c r="S149" i="33" s="1"/>
  <c r="J151" i="27" a="1"/>
  <c r="J151" i="27" s="1"/>
  <c r="K151" i="27" s="1" a="1"/>
  <c r="K151" i="27" s="1"/>
  <c r="L151" i="27" s="1" a="1"/>
  <c r="L151" i="27" s="1"/>
  <c r="M151" i="27" s="1" a="1"/>
  <c r="M151" i="27" s="1"/>
  <c r="C152" i="27"/>
  <c r="D152" i="27"/>
  <c r="E152" i="27"/>
  <c r="F152" i="27"/>
  <c r="G152" i="27"/>
  <c r="H152" i="27"/>
  <c r="B153" i="27"/>
  <c r="A154" i="27" a="1"/>
  <c r="A154" i="27" s="1"/>
  <c r="F150" i="33" l="1"/>
  <c r="H150" i="33"/>
  <c r="G150" i="33"/>
  <c r="L150" i="33" a="1"/>
  <c r="L150" i="33" s="1"/>
  <c r="Q150" i="33" a="1"/>
  <c r="Q150" i="33" s="1"/>
  <c r="P150" i="33" a="1"/>
  <c r="P150" i="33" s="1"/>
  <c r="O150" i="33" a="1"/>
  <c r="O150" i="33" s="1"/>
  <c r="N150" i="33" a="1"/>
  <c r="N150" i="33" s="1"/>
  <c r="M150" i="33" a="1"/>
  <c r="M150" i="33" s="1"/>
  <c r="K150" i="33" a="1"/>
  <c r="K150" i="33" s="1"/>
  <c r="S150" i="33" s="1" a="1"/>
  <c r="S150" i="33" s="1"/>
  <c r="B152" i="33" a="1"/>
  <c r="B152" i="33" s="1"/>
  <c r="E151" i="33"/>
  <c r="R151" i="33" s="1" a="1"/>
  <c r="R151" i="33" s="1"/>
  <c r="J152" i="27" a="1"/>
  <c r="J152" i="27" s="1"/>
  <c r="K152" i="27" s="1" a="1"/>
  <c r="K152" i="27" s="1"/>
  <c r="L152" i="27" s="1" a="1"/>
  <c r="L152" i="27" s="1"/>
  <c r="M152" i="27" s="1" a="1"/>
  <c r="M152" i="27" s="1"/>
  <c r="B154" i="27"/>
  <c r="A155" i="27" a="1"/>
  <c r="A155" i="27" s="1"/>
  <c r="C153" i="27"/>
  <c r="D153" i="27"/>
  <c r="E153" i="27"/>
  <c r="F153" i="27"/>
  <c r="G153" i="27"/>
  <c r="H153" i="27"/>
  <c r="F151" i="33" l="1"/>
  <c r="G151" i="33"/>
  <c r="H151" i="33"/>
  <c r="M151" i="33" a="1"/>
  <c r="M151" i="33" s="1"/>
  <c r="L151" i="33" a="1"/>
  <c r="L151" i="33" s="1"/>
  <c r="Q151" i="33" a="1"/>
  <c r="Q151" i="33" s="1"/>
  <c r="P151" i="33" a="1"/>
  <c r="P151" i="33" s="1"/>
  <c r="O151" i="33" a="1"/>
  <c r="O151" i="33" s="1"/>
  <c r="N151" i="33" a="1"/>
  <c r="N151" i="33" s="1"/>
  <c r="K151" i="33" a="1"/>
  <c r="K151" i="33" s="1"/>
  <c r="S151" i="33" s="1" a="1"/>
  <c r="S151" i="33" s="1"/>
  <c r="B153" i="33" a="1"/>
  <c r="B153" i="33" s="1"/>
  <c r="E152" i="33"/>
  <c r="R152" i="33" s="1" a="1"/>
  <c r="R152" i="33" s="1"/>
  <c r="J153" i="27" a="1"/>
  <c r="J153" i="27" s="1"/>
  <c r="K153" i="27" s="1" a="1"/>
  <c r="K153" i="27" s="1"/>
  <c r="L153" i="27" s="1" a="1"/>
  <c r="L153" i="27" s="1"/>
  <c r="M153" i="27" s="1" a="1"/>
  <c r="M153" i="27" s="1"/>
  <c r="B155" i="27"/>
  <c r="A156" i="27" a="1"/>
  <c r="A156" i="27" s="1"/>
  <c r="C154" i="27"/>
  <c r="D154" i="27"/>
  <c r="E154" i="27"/>
  <c r="F154" i="27"/>
  <c r="G154" i="27"/>
  <c r="H154" i="27"/>
  <c r="F152" i="33" l="1"/>
  <c r="H152" i="33"/>
  <c r="G152" i="33"/>
  <c r="M152" i="33" a="1"/>
  <c r="M152" i="33" s="1"/>
  <c r="L152" i="33" a="1"/>
  <c r="L152" i="33" s="1"/>
  <c r="Q152" i="33" a="1"/>
  <c r="Q152" i="33" s="1"/>
  <c r="P152" i="33" a="1"/>
  <c r="P152" i="33" s="1"/>
  <c r="O152" i="33" a="1"/>
  <c r="O152" i="33" s="1"/>
  <c r="N152" i="33" a="1"/>
  <c r="N152" i="33" s="1"/>
  <c r="K152" i="33" a="1"/>
  <c r="K152" i="33" s="1"/>
  <c r="S152" i="33" s="1" a="1"/>
  <c r="S152" i="33" s="1"/>
  <c r="B154" i="33" a="1"/>
  <c r="B154" i="33" s="1"/>
  <c r="E153" i="33"/>
  <c r="R153" i="33" s="1" a="1"/>
  <c r="R153" i="33" s="1"/>
  <c r="J154" i="27" a="1"/>
  <c r="J154" i="27" s="1"/>
  <c r="K154" i="27" s="1" a="1"/>
  <c r="K154" i="27" s="1"/>
  <c r="L154" i="27" s="1" a="1"/>
  <c r="L154" i="27" s="1"/>
  <c r="M154" i="27" s="1" a="1"/>
  <c r="M154" i="27" s="1"/>
  <c r="A157" i="27" a="1"/>
  <c r="A157" i="27" s="1"/>
  <c r="B156" i="27"/>
  <c r="C155" i="27"/>
  <c r="D155" i="27"/>
  <c r="E155" i="27"/>
  <c r="F155" i="27"/>
  <c r="G155" i="27"/>
  <c r="H155" i="27"/>
  <c r="F153" i="33" l="1"/>
  <c r="H153" i="33"/>
  <c r="G153" i="33"/>
  <c r="N153" i="33" a="1"/>
  <c r="N153" i="33" s="1"/>
  <c r="M153" i="33" a="1"/>
  <c r="M153" i="33" s="1"/>
  <c r="L153" i="33" a="1"/>
  <c r="L153" i="33" s="1"/>
  <c r="Q153" i="33" a="1"/>
  <c r="Q153" i="33" s="1"/>
  <c r="P153" i="33" a="1"/>
  <c r="P153" i="33" s="1"/>
  <c r="O153" i="33" a="1"/>
  <c r="O153" i="33" s="1"/>
  <c r="K153" i="33" a="1"/>
  <c r="K153" i="33" s="1"/>
  <c r="S153" i="33" s="1" a="1"/>
  <c r="S153" i="33" s="1"/>
  <c r="B155" i="33" a="1"/>
  <c r="B155" i="33" s="1"/>
  <c r="E154" i="33"/>
  <c r="R154" i="33" s="1" a="1"/>
  <c r="R154" i="33" s="1"/>
  <c r="J155" i="27" a="1"/>
  <c r="J155" i="27" s="1"/>
  <c r="K155" i="27" s="1" a="1"/>
  <c r="K155" i="27" s="1"/>
  <c r="L155" i="27" s="1" a="1"/>
  <c r="L155" i="27" s="1"/>
  <c r="M155" i="27" s="1" a="1"/>
  <c r="M155" i="27" s="1"/>
  <c r="C156" i="27"/>
  <c r="D156" i="27"/>
  <c r="E156" i="27"/>
  <c r="F156" i="27"/>
  <c r="G156" i="27"/>
  <c r="H156" i="27"/>
  <c r="B157" i="27"/>
  <c r="A158" i="27" a="1"/>
  <c r="A158" i="27" s="1"/>
  <c r="F154" i="33" l="1"/>
  <c r="H154" i="33"/>
  <c r="G154" i="33"/>
  <c r="O154" i="33" a="1"/>
  <c r="O154" i="33" s="1"/>
  <c r="N154" i="33" a="1"/>
  <c r="N154" i="33" s="1"/>
  <c r="M154" i="33" a="1"/>
  <c r="M154" i="33" s="1"/>
  <c r="L154" i="33" a="1"/>
  <c r="L154" i="33" s="1"/>
  <c r="Q154" i="33" a="1"/>
  <c r="Q154" i="33" s="1"/>
  <c r="P154" i="33" a="1"/>
  <c r="P154" i="33" s="1"/>
  <c r="K154" i="33" a="1"/>
  <c r="K154" i="33" s="1"/>
  <c r="S154" i="33" s="1" a="1"/>
  <c r="S154" i="33" s="1"/>
  <c r="B156" i="33" a="1"/>
  <c r="B156" i="33" s="1"/>
  <c r="E155" i="33"/>
  <c r="R155" i="33" s="1" a="1"/>
  <c r="R155" i="33" s="1"/>
  <c r="J156" i="27" a="1"/>
  <c r="J156" i="27" s="1"/>
  <c r="K156" i="27" s="1" a="1"/>
  <c r="K156" i="27" s="1"/>
  <c r="L156" i="27" s="1" a="1"/>
  <c r="L156" i="27" s="1"/>
  <c r="M156" i="27" s="1" a="1"/>
  <c r="M156" i="27" s="1"/>
  <c r="B158" i="27"/>
  <c r="A159" i="27" a="1"/>
  <c r="A159" i="27" s="1"/>
  <c r="C157" i="27"/>
  <c r="D157" i="27"/>
  <c r="E157" i="27"/>
  <c r="F157" i="27"/>
  <c r="G157" i="27"/>
  <c r="H157" i="27"/>
  <c r="F155" i="33" l="1"/>
  <c r="G155" i="33"/>
  <c r="H155" i="33"/>
  <c r="N155" i="33" a="1"/>
  <c r="N155" i="33" s="1"/>
  <c r="M155" i="33" a="1"/>
  <c r="M155" i="33" s="1"/>
  <c r="L155" i="33" a="1"/>
  <c r="L155" i="33" s="1"/>
  <c r="Q155" i="33" a="1"/>
  <c r="Q155" i="33" s="1"/>
  <c r="P155" i="33" a="1"/>
  <c r="P155" i="33" s="1"/>
  <c r="O155" i="33" a="1"/>
  <c r="O155" i="33" s="1"/>
  <c r="K155" i="33" a="1"/>
  <c r="K155" i="33" s="1"/>
  <c r="S155" i="33" s="1" a="1"/>
  <c r="S155" i="33" s="1"/>
  <c r="B157" i="33" a="1"/>
  <c r="B157" i="33" s="1"/>
  <c r="E156" i="33"/>
  <c r="R156" i="33" s="1" a="1"/>
  <c r="R156" i="33" s="1"/>
  <c r="J157" i="27" a="1"/>
  <c r="J157" i="27" s="1"/>
  <c r="K157" i="27" s="1" a="1"/>
  <c r="K157" i="27" s="1"/>
  <c r="L157" i="27" s="1" a="1"/>
  <c r="L157" i="27" s="1"/>
  <c r="M157" i="27" s="1" a="1"/>
  <c r="M157" i="27" s="1"/>
  <c r="B159" i="27"/>
  <c r="A160" i="27" a="1"/>
  <c r="A160" i="27" s="1"/>
  <c r="C158" i="27"/>
  <c r="D158" i="27"/>
  <c r="E158" i="27"/>
  <c r="F158" i="27"/>
  <c r="G158" i="27"/>
  <c r="H158" i="27"/>
  <c r="F156" i="33" l="1"/>
  <c r="H156" i="33"/>
  <c r="G156" i="33"/>
  <c r="N156" i="33" a="1"/>
  <c r="N156" i="33" s="1"/>
  <c r="M156" i="33" a="1"/>
  <c r="M156" i="33" s="1"/>
  <c r="L156" i="33" a="1"/>
  <c r="L156" i="33" s="1"/>
  <c r="Q156" i="33" a="1"/>
  <c r="Q156" i="33" s="1"/>
  <c r="P156" i="33" a="1"/>
  <c r="P156" i="33" s="1"/>
  <c r="O156" i="33" a="1"/>
  <c r="O156" i="33" s="1"/>
  <c r="K156" i="33" a="1"/>
  <c r="K156" i="33" s="1"/>
  <c r="S156" i="33" s="1" a="1"/>
  <c r="S156" i="33" s="1"/>
  <c r="B158" i="33" a="1"/>
  <c r="B158" i="33" s="1"/>
  <c r="E157" i="33"/>
  <c r="R157" i="33" s="1" a="1"/>
  <c r="R157" i="33" s="1"/>
  <c r="J158" i="27" a="1"/>
  <c r="J158" i="27" s="1"/>
  <c r="K158" i="27" s="1" a="1"/>
  <c r="K158" i="27" s="1"/>
  <c r="L158" i="27" s="1" a="1"/>
  <c r="L158" i="27" s="1"/>
  <c r="M158" i="27" s="1" a="1"/>
  <c r="M158" i="27" s="1"/>
  <c r="B160" i="27"/>
  <c r="A161" i="27" a="1"/>
  <c r="A161" i="27" s="1"/>
  <c r="C159" i="27"/>
  <c r="D159" i="27"/>
  <c r="E159" i="27"/>
  <c r="F159" i="27"/>
  <c r="G159" i="27"/>
  <c r="H159" i="27"/>
  <c r="F157" i="33" l="1"/>
  <c r="H157" i="33"/>
  <c r="G157" i="33"/>
  <c r="O157" i="33" a="1"/>
  <c r="O157" i="33" s="1"/>
  <c r="N157" i="33" a="1"/>
  <c r="N157" i="33" s="1"/>
  <c r="M157" i="33" a="1"/>
  <c r="M157" i="33" s="1"/>
  <c r="L157" i="33" a="1"/>
  <c r="L157" i="33" s="1"/>
  <c r="Q157" i="33" a="1"/>
  <c r="Q157" i="33" s="1"/>
  <c r="P157" i="33" a="1"/>
  <c r="P157" i="33" s="1"/>
  <c r="K157" i="33" a="1"/>
  <c r="K157" i="33" s="1"/>
  <c r="S157" i="33" s="1" a="1"/>
  <c r="S157" i="33" s="1"/>
  <c r="B159" i="33" a="1"/>
  <c r="B159" i="33" s="1"/>
  <c r="E158" i="33"/>
  <c r="R158" i="33" s="1" a="1"/>
  <c r="R158" i="33" s="1"/>
  <c r="J159" i="27" a="1"/>
  <c r="J159" i="27" s="1"/>
  <c r="K159" i="27" s="1" a="1"/>
  <c r="K159" i="27" s="1"/>
  <c r="L159" i="27" s="1" a="1"/>
  <c r="L159" i="27" s="1"/>
  <c r="M159" i="27" s="1" a="1"/>
  <c r="M159" i="27" s="1"/>
  <c r="A162" i="27" a="1"/>
  <c r="A162" i="27" s="1"/>
  <c r="B161" i="27"/>
  <c r="C160" i="27"/>
  <c r="D160" i="27"/>
  <c r="E160" i="27"/>
  <c r="F160" i="27"/>
  <c r="G160" i="27"/>
  <c r="H160" i="27"/>
  <c r="F158" i="33" l="1"/>
  <c r="H158" i="33"/>
  <c r="G158" i="33"/>
  <c r="O158" i="33" a="1"/>
  <c r="O158" i="33" s="1"/>
  <c r="N158" i="33" a="1"/>
  <c r="N158" i="33" s="1"/>
  <c r="M158" i="33" a="1"/>
  <c r="M158" i="33" s="1"/>
  <c r="L158" i="33" a="1"/>
  <c r="L158" i="33" s="1"/>
  <c r="Q158" i="33" a="1"/>
  <c r="Q158" i="33" s="1"/>
  <c r="P158" i="33" a="1"/>
  <c r="P158" i="33" s="1"/>
  <c r="K158" i="33" a="1"/>
  <c r="K158" i="33" s="1"/>
  <c r="S158" i="33" s="1" a="1"/>
  <c r="S158" i="33" s="1"/>
  <c r="B160" i="33" a="1"/>
  <c r="B160" i="33" s="1"/>
  <c r="E159" i="33"/>
  <c r="R159" i="33" s="1" a="1"/>
  <c r="R159" i="33" s="1"/>
  <c r="J160" i="27" a="1"/>
  <c r="J160" i="27" s="1"/>
  <c r="K160" i="27" s="1" a="1"/>
  <c r="K160" i="27" s="1"/>
  <c r="L160" i="27" s="1" a="1"/>
  <c r="L160" i="27" s="1"/>
  <c r="M160" i="27" s="1" a="1"/>
  <c r="M160" i="27" s="1"/>
  <c r="C161" i="27"/>
  <c r="D161" i="27"/>
  <c r="E161" i="27"/>
  <c r="F161" i="27"/>
  <c r="G161" i="27"/>
  <c r="H161" i="27"/>
  <c r="A163" i="27" a="1"/>
  <c r="A163" i="27" s="1"/>
  <c r="B162" i="27"/>
  <c r="F159" i="33" l="1"/>
  <c r="G159" i="33"/>
  <c r="H159" i="33"/>
  <c r="P159" i="33" a="1"/>
  <c r="P159" i="33" s="1"/>
  <c r="O159" i="33" a="1"/>
  <c r="O159" i="33" s="1"/>
  <c r="N159" i="33" a="1"/>
  <c r="N159" i="33" s="1"/>
  <c r="M159" i="33" a="1"/>
  <c r="M159" i="33" s="1"/>
  <c r="L159" i="33" a="1"/>
  <c r="L159" i="33" s="1"/>
  <c r="Q159" i="33" a="1"/>
  <c r="Q159" i="33" s="1"/>
  <c r="K159" i="33" a="1"/>
  <c r="K159" i="33" s="1"/>
  <c r="S159" i="33" s="1" a="1"/>
  <c r="S159" i="33" s="1"/>
  <c r="B161" i="33" a="1"/>
  <c r="B161" i="33" s="1"/>
  <c r="E160" i="33"/>
  <c r="R160" i="33" s="1" a="1"/>
  <c r="R160" i="33" s="1"/>
  <c r="J161" i="27" a="1"/>
  <c r="J161" i="27" s="1"/>
  <c r="K161" i="27" s="1" a="1"/>
  <c r="K161" i="27" s="1"/>
  <c r="L161" i="27" s="1" a="1"/>
  <c r="L161" i="27" s="1"/>
  <c r="M161" i="27" s="1" a="1"/>
  <c r="M161" i="27" s="1"/>
  <c r="C162" i="27"/>
  <c r="D162" i="27"/>
  <c r="E162" i="27"/>
  <c r="F162" i="27"/>
  <c r="G162" i="27"/>
  <c r="H162" i="27"/>
  <c r="A164" i="27" a="1"/>
  <c r="A164" i="27" s="1"/>
  <c r="B163" i="27"/>
  <c r="F160" i="33" l="1"/>
  <c r="H160" i="33"/>
  <c r="G160" i="33"/>
  <c r="P160" i="33" a="1"/>
  <c r="P160" i="33" s="1"/>
  <c r="O160" i="33" a="1"/>
  <c r="O160" i="33" s="1"/>
  <c r="N160" i="33" a="1"/>
  <c r="N160" i="33" s="1"/>
  <c r="M160" i="33" a="1"/>
  <c r="M160" i="33" s="1"/>
  <c r="L160" i="33" a="1"/>
  <c r="L160" i="33" s="1"/>
  <c r="Q160" i="33" a="1"/>
  <c r="Q160" i="33" s="1"/>
  <c r="K160" i="33" a="1"/>
  <c r="K160" i="33" s="1"/>
  <c r="S160" i="33" s="1" a="1"/>
  <c r="S160" i="33" s="1"/>
  <c r="B162" i="33" a="1"/>
  <c r="B162" i="33" s="1"/>
  <c r="E161" i="33"/>
  <c r="R161" i="33" s="1" a="1"/>
  <c r="R161" i="33" s="1"/>
  <c r="J162" i="27" a="1"/>
  <c r="J162" i="27" s="1"/>
  <c r="K162" i="27" s="1" a="1"/>
  <c r="K162" i="27" s="1"/>
  <c r="L162" i="27" s="1" a="1"/>
  <c r="L162" i="27" s="1"/>
  <c r="M162" i="27" s="1" a="1"/>
  <c r="M162" i="27" s="1"/>
  <c r="C163" i="27"/>
  <c r="D163" i="27"/>
  <c r="E163" i="27"/>
  <c r="F163" i="27"/>
  <c r="G163" i="27"/>
  <c r="H163" i="27"/>
  <c r="A165" i="27" a="1"/>
  <c r="A165" i="27" s="1"/>
  <c r="B164" i="27"/>
  <c r="F161" i="33" l="1"/>
  <c r="H161" i="33"/>
  <c r="G161" i="33"/>
  <c r="Q161" i="33" a="1"/>
  <c r="Q161" i="33" s="1"/>
  <c r="P161" i="33" a="1"/>
  <c r="P161" i="33" s="1"/>
  <c r="O161" i="33" a="1"/>
  <c r="O161" i="33" s="1"/>
  <c r="N161" i="33" a="1"/>
  <c r="N161" i="33" s="1"/>
  <c r="M161" i="33" a="1"/>
  <c r="M161" i="33" s="1"/>
  <c r="L161" i="33" a="1"/>
  <c r="L161" i="33" s="1"/>
  <c r="K161" i="33" a="1"/>
  <c r="K161" i="33" s="1"/>
  <c r="S161" i="33" s="1" a="1"/>
  <c r="S161" i="33" s="1"/>
  <c r="B163" i="33" a="1"/>
  <c r="B163" i="33" s="1"/>
  <c r="E162" i="33"/>
  <c r="R162" i="33" s="1" a="1"/>
  <c r="R162" i="33" s="1"/>
  <c r="J163" i="27" a="1"/>
  <c r="J163" i="27" s="1"/>
  <c r="K163" i="27" s="1" a="1"/>
  <c r="K163" i="27" s="1"/>
  <c r="L163" i="27" s="1" a="1"/>
  <c r="L163" i="27" s="1"/>
  <c r="M163" i="27" s="1" a="1"/>
  <c r="M163" i="27" s="1"/>
  <c r="C164" i="27"/>
  <c r="D164" i="27"/>
  <c r="E164" i="27"/>
  <c r="F164" i="27"/>
  <c r="G164" i="27"/>
  <c r="H164" i="27"/>
  <c r="B165" i="27"/>
  <c r="A166" i="27" a="1"/>
  <c r="A166" i="27" s="1"/>
  <c r="F162" i="33" l="1"/>
  <c r="H162" i="33"/>
  <c r="G162" i="33"/>
  <c r="Q162" i="33" a="1"/>
  <c r="Q162" i="33" s="1"/>
  <c r="P162" i="33" a="1"/>
  <c r="P162" i="33" s="1"/>
  <c r="O162" i="33" a="1"/>
  <c r="O162" i="33" s="1"/>
  <c r="N162" i="33" a="1"/>
  <c r="N162" i="33" s="1"/>
  <c r="M162" i="33" a="1"/>
  <c r="M162" i="33" s="1"/>
  <c r="L162" i="33" a="1"/>
  <c r="L162" i="33" s="1"/>
  <c r="K162" i="33" a="1"/>
  <c r="K162" i="33" s="1"/>
  <c r="S162" i="33" s="1" a="1"/>
  <c r="S162" i="33" s="1"/>
  <c r="B164" i="33" a="1"/>
  <c r="B164" i="33" s="1"/>
  <c r="E163" i="33"/>
  <c r="R163" i="33" s="1" a="1"/>
  <c r="R163" i="33" s="1"/>
  <c r="J164" i="27" a="1"/>
  <c r="J164" i="27" s="1"/>
  <c r="K164" i="27" s="1" a="1"/>
  <c r="K164" i="27" s="1"/>
  <c r="L164" i="27" s="1" a="1"/>
  <c r="L164" i="27" s="1"/>
  <c r="M164" i="27" s="1" a="1"/>
  <c r="M164" i="27" s="1"/>
  <c r="B166" i="27"/>
  <c r="A167" i="27" a="1"/>
  <c r="A167" i="27" s="1"/>
  <c r="C165" i="27"/>
  <c r="D165" i="27"/>
  <c r="E165" i="27"/>
  <c r="F165" i="27"/>
  <c r="G165" i="27"/>
  <c r="H165" i="27"/>
  <c r="F163" i="33" l="1"/>
  <c r="G163" i="33"/>
  <c r="H163" i="33"/>
  <c r="Q163" i="33" a="1"/>
  <c r="Q163" i="33" s="1"/>
  <c r="P163" i="33" a="1"/>
  <c r="P163" i="33" s="1"/>
  <c r="O163" i="33" a="1"/>
  <c r="O163" i="33" s="1"/>
  <c r="N163" i="33" a="1"/>
  <c r="N163" i="33" s="1"/>
  <c r="M163" i="33" a="1"/>
  <c r="M163" i="33" s="1"/>
  <c r="L163" i="33" a="1"/>
  <c r="L163" i="33" s="1"/>
  <c r="K163" i="33" a="1"/>
  <c r="K163" i="33" s="1"/>
  <c r="S163" i="33" s="1" a="1"/>
  <c r="S163" i="33" s="1"/>
  <c r="B165" i="33" a="1"/>
  <c r="B165" i="33" s="1"/>
  <c r="E164" i="33"/>
  <c r="R164" i="33" s="1" a="1"/>
  <c r="R164" i="33" s="1"/>
  <c r="J165" i="27" a="1"/>
  <c r="J165" i="27" s="1"/>
  <c r="K165" i="27" s="1" a="1"/>
  <c r="K165" i="27" s="1"/>
  <c r="L165" i="27" s="1" a="1"/>
  <c r="L165" i="27" s="1"/>
  <c r="M165" i="27" s="1" a="1"/>
  <c r="M165" i="27" s="1"/>
  <c r="B167" i="27"/>
  <c r="A168" i="27" a="1"/>
  <c r="A168" i="27" s="1"/>
  <c r="C166" i="27"/>
  <c r="D166" i="27"/>
  <c r="E166" i="27"/>
  <c r="F166" i="27"/>
  <c r="G166" i="27"/>
  <c r="H166" i="27"/>
  <c r="F164" i="33" l="1"/>
  <c r="H164" i="33"/>
  <c r="G164" i="33"/>
  <c r="M164" i="33" a="1"/>
  <c r="M164" i="33" s="1"/>
  <c r="L164" i="33" a="1"/>
  <c r="L164" i="33" s="1"/>
  <c r="Q164" i="33" a="1"/>
  <c r="Q164" i="33" s="1"/>
  <c r="P164" i="33" a="1"/>
  <c r="P164" i="33" s="1"/>
  <c r="O164" i="33" a="1"/>
  <c r="O164" i="33" s="1"/>
  <c r="N164" i="33" a="1"/>
  <c r="N164" i="33" s="1"/>
  <c r="K164" i="33" a="1"/>
  <c r="K164" i="33" s="1"/>
  <c r="S164" i="33" s="1" a="1"/>
  <c r="S164" i="33" s="1"/>
  <c r="B166" i="33" a="1"/>
  <c r="B166" i="33" s="1"/>
  <c r="E165" i="33"/>
  <c r="R165" i="33" s="1" a="1"/>
  <c r="R165" i="33" s="1"/>
  <c r="J166" i="27" a="1"/>
  <c r="J166" i="27" s="1"/>
  <c r="K166" i="27" s="1" a="1"/>
  <c r="K166" i="27" s="1"/>
  <c r="L166" i="27" s="1" a="1"/>
  <c r="L166" i="27" s="1"/>
  <c r="M166" i="27" s="1" a="1"/>
  <c r="M166" i="27" s="1"/>
  <c r="B168" i="27"/>
  <c r="A169" i="27" a="1"/>
  <c r="A169" i="27" s="1"/>
  <c r="C167" i="27"/>
  <c r="D167" i="27"/>
  <c r="E167" i="27"/>
  <c r="F167" i="27"/>
  <c r="G167" i="27"/>
  <c r="H167" i="27"/>
  <c r="F165" i="33" l="1"/>
  <c r="H165" i="33"/>
  <c r="G165" i="33"/>
  <c r="M165" i="33" a="1"/>
  <c r="M165" i="33" s="1"/>
  <c r="L165" i="33" a="1"/>
  <c r="L165" i="33" s="1"/>
  <c r="Q165" i="33" a="1"/>
  <c r="Q165" i="33" s="1"/>
  <c r="P165" i="33" a="1"/>
  <c r="P165" i="33" s="1"/>
  <c r="O165" i="33" a="1"/>
  <c r="O165" i="33" s="1"/>
  <c r="N165" i="33" a="1"/>
  <c r="N165" i="33" s="1"/>
  <c r="K165" i="33" a="1"/>
  <c r="K165" i="33" s="1"/>
  <c r="S165" i="33" s="1" a="1"/>
  <c r="S165" i="33" s="1"/>
  <c r="B167" i="33" a="1"/>
  <c r="B167" i="33" s="1"/>
  <c r="E166" i="33"/>
  <c r="R166" i="33" s="1" a="1"/>
  <c r="R166" i="33" s="1"/>
  <c r="J167" i="27" a="1"/>
  <c r="J167" i="27" s="1"/>
  <c r="K167" i="27" s="1" a="1"/>
  <c r="K167" i="27" s="1"/>
  <c r="L167" i="27" s="1" a="1"/>
  <c r="L167" i="27" s="1"/>
  <c r="M167" i="27" s="1" a="1"/>
  <c r="M167" i="27" s="1"/>
  <c r="B169" i="27"/>
  <c r="A170" i="27" a="1"/>
  <c r="A170" i="27" s="1"/>
  <c r="C168" i="27"/>
  <c r="D168" i="27"/>
  <c r="E168" i="27"/>
  <c r="F168" i="27"/>
  <c r="G168" i="27"/>
  <c r="H168" i="27"/>
  <c r="F166" i="33" l="1"/>
  <c r="H166" i="33"/>
  <c r="G166" i="33"/>
  <c r="B168" i="33" a="1"/>
  <c r="B168" i="33" s="1"/>
  <c r="E167" i="33"/>
  <c r="R167" i="33" s="1" a="1"/>
  <c r="R167" i="33" s="1"/>
  <c r="Q166" i="33" a="1"/>
  <c r="Q166" i="33" s="1"/>
  <c r="N166" i="33" a="1"/>
  <c r="N166" i="33" s="1"/>
  <c r="M166" i="33" a="1"/>
  <c r="M166" i="33" s="1"/>
  <c r="L166" i="33" a="1"/>
  <c r="L166" i="33" s="1"/>
  <c r="P166" i="33" a="1"/>
  <c r="P166" i="33" s="1"/>
  <c r="O166" i="33" a="1"/>
  <c r="O166" i="33" s="1"/>
  <c r="K166" i="33" a="1"/>
  <c r="K166" i="33" s="1"/>
  <c r="S166" i="33" s="1" a="1"/>
  <c r="S166" i="33" s="1"/>
  <c r="J168" i="27" a="1"/>
  <c r="J168" i="27" s="1"/>
  <c r="K168" i="27" s="1" a="1"/>
  <c r="K168" i="27" s="1"/>
  <c r="L168" i="27" s="1" a="1"/>
  <c r="L168" i="27" s="1"/>
  <c r="M168" i="27" s="1" a="1"/>
  <c r="M168" i="27" s="1"/>
  <c r="B170" i="27"/>
  <c r="A171" i="27" a="1"/>
  <c r="A171" i="27" s="1"/>
  <c r="C169" i="27"/>
  <c r="D169" i="27"/>
  <c r="E169" i="27"/>
  <c r="F169" i="27"/>
  <c r="G169" i="27"/>
  <c r="H169" i="27"/>
  <c r="F167" i="33" l="1"/>
  <c r="G167" i="33"/>
  <c r="H167" i="33"/>
  <c r="M167" i="33" a="1"/>
  <c r="M167" i="33" s="1"/>
  <c r="Q167" i="33" a="1"/>
  <c r="Q167" i="33" s="1"/>
  <c r="P167" i="33" a="1"/>
  <c r="P167" i="33" s="1"/>
  <c r="O167" i="33" a="1"/>
  <c r="O167" i="33" s="1"/>
  <c r="N167" i="33" a="1"/>
  <c r="N167" i="33" s="1"/>
  <c r="L167" i="33" a="1"/>
  <c r="L167" i="33" s="1"/>
  <c r="K167" i="33" a="1"/>
  <c r="K167" i="33" s="1"/>
  <c r="S167" i="33" s="1" a="1"/>
  <c r="S167" i="33" s="1"/>
  <c r="B169" i="33" a="1"/>
  <c r="B169" i="33" s="1"/>
  <c r="E168" i="33"/>
  <c r="R168" i="33" s="1" a="1"/>
  <c r="R168" i="33" s="1"/>
  <c r="J169" i="27" a="1"/>
  <c r="J169" i="27" s="1"/>
  <c r="K169" i="27" s="1" a="1"/>
  <c r="K169" i="27" s="1"/>
  <c r="L169" i="27" s="1" a="1"/>
  <c r="L169" i="27" s="1"/>
  <c r="M169" i="27" s="1" a="1"/>
  <c r="M169" i="27" s="1"/>
  <c r="A172" i="27" a="1"/>
  <c r="A172" i="27" s="1"/>
  <c r="B171" i="27"/>
  <c r="C170" i="27"/>
  <c r="D170" i="27"/>
  <c r="E170" i="27"/>
  <c r="F170" i="27"/>
  <c r="G170" i="27"/>
  <c r="H170" i="27"/>
  <c r="F168" i="33" l="1"/>
  <c r="H168" i="33"/>
  <c r="G168" i="33"/>
  <c r="L168" i="33" a="1"/>
  <c r="L168" i="33" s="1"/>
  <c r="Q168" i="33" a="1"/>
  <c r="Q168" i="33" s="1"/>
  <c r="O168" i="33" a="1"/>
  <c r="O168" i="33" s="1"/>
  <c r="P168" i="33" a="1"/>
  <c r="P168" i="33" s="1"/>
  <c r="N168" i="33" a="1"/>
  <c r="N168" i="33" s="1"/>
  <c r="M168" i="33" a="1"/>
  <c r="M168" i="33" s="1"/>
  <c r="K168" i="33" a="1"/>
  <c r="K168" i="33" s="1"/>
  <c r="S168" i="33" s="1" a="1"/>
  <c r="S168" i="33" s="1"/>
  <c r="B170" i="33" a="1"/>
  <c r="B170" i="33" s="1"/>
  <c r="E169" i="33"/>
  <c r="R169" i="33" s="1" a="1"/>
  <c r="R169" i="33" s="1"/>
  <c r="J170" i="27" a="1"/>
  <c r="J170" i="27" s="1"/>
  <c r="K170" i="27" s="1" a="1"/>
  <c r="K170" i="27" s="1"/>
  <c r="L170" i="27" s="1" a="1"/>
  <c r="L170" i="27" s="1"/>
  <c r="M170" i="27" s="1" a="1"/>
  <c r="M170" i="27" s="1"/>
  <c r="C171" i="27"/>
  <c r="D171" i="27"/>
  <c r="E171" i="27"/>
  <c r="F171" i="27"/>
  <c r="G171" i="27"/>
  <c r="H171" i="27"/>
  <c r="B172" i="27"/>
  <c r="A173" i="27" a="1"/>
  <c r="A173" i="27" s="1"/>
  <c r="F169" i="33" l="1"/>
  <c r="H169" i="33"/>
  <c r="G169" i="33"/>
  <c r="M169" i="33" a="1"/>
  <c r="M169" i="33" s="1"/>
  <c r="L169" i="33" a="1"/>
  <c r="L169" i="33" s="1"/>
  <c r="Q169" i="33" a="1"/>
  <c r="Q169" i="33" s="1"/>
  <c r="P169" i="33" a="1"/>
  <c r="P169" i="33" s="1"/>
  <c r="O169" i="33" a="1"/>
  <c r="O169" i="33" s="1"/>
  <c r="N169" i="33" a="1"/>
  <c r="N169" i="33" s="1"/>
  <c r="K169" i="33" a="1"/>
  <c r="K169" i="33" s="1"/>
  <c r="S169" i="33" s="1" a="1"/>
  <c r="S169" i="33" s="1"/>
  <c r="B171" i="33" a="1"/>
  <c r="B171" i="33" s="1"/>
  <c r="E170" i="33"/>
  <c r="R170" i="33" s="1" a="1"/>
  <c r="R170" i="33" s="1"/>
  <c r="J171" i="27" a="1"/>
  <c r="J171" i="27" s="1"/>
  <c r="K171" i="27" s="1" a="1"/>
  <c r="K171" i="27" s="1"/>
  <c r="L171" i="27" s="1" a="1"/>
  <c r="L171" i="27" s="1"/>
  <c r="M171" i="27" s="1" a="1"/>
  <c r="M171" i="27" s="1"/>
  <c r="B173" i="27"/>
  <c r="A174" i="27" a="1"/>
  <c r="A174" i="27" s="1"/>
  <c r="C172" i="27"/>
  <c r="D172" i="27"/>
  <c r="E172" i="27"/>
  <c r="F172" i="27"/>
  <c r="G172" i="27"/>
  <c r="H172" i="27"/>
  <c r="F170" i="33" l="1"/>
  <c r="H170" i="33"/>
  <c r="G170" i="33"/>
  <c r="N170" i="33" a="1"/>
  <c r="N170" i="33" s="1"/>
  <c r="M170" i="33" a="1"/>
  <c r="M170" i="33" s="1"/>
  <c r="L170" i="33" a="1"/>
  <c r="L170" i="33" s="1"/>
  <c r="Q170" i="33" a="1"/>
  <c r="Q170" i="33" s="1"/>
  <c r="P170" i="33" a="1"/>
  <c r="P170" i="33" s="1"/>
  <c r="O170" i="33" a="1"/>
  <c r="O170" i="33" s="1"/>
  <c r="K170" i="33" a="1"/>
  <c r="K170" i="33" s="1"/>
  <c r="S170" i="33" s="1" a="1"/>
  <c r="S170" i="33" s="1"/>
  <c r="B172" i="33" a="1"/>
  <c r="B172" i="33" s="1"/>
  <c r="E171" i="33"/>
  <c r="R171" i="33" s="1" a="1"/>
  <c r="R171" i="33" s="1"/>
  <c r="J172" i="27" a="1"/>
  <c r="J172" i="27" s="1"/>
  <c r="K172" i="27" s="1" a="1"/>
  <c r="K172" i="27" s="1"/>
  <c r="L172" i="27" s="1" a="1"/>
  <c r="L172" i="27" s="1"/>
  <c r="M172" i="27" s="1" a="1"/>
  <c r="M172" i="27" s="1"/>
  <c r="A175" i="27" a="1"/>
  <c r="A175" i="27" s="1"/>
  <c r="B174" i="27"/>
  <c r="C173" i="27"/>
  <c r="D173" i="27"/>
  <c r="E173" i="27"/>
  <c r="F173" i="27"/>
  <c r="G173" i="27"/>
  <c r="H173" i="27"/>
  <c r="F171" i="33" l="1"/>
  <c r="G171" i="33"/>
  <c r="H171" i="33"/>
  <c r="M171" i="33" a="1"/>
  <c r="M171" i="33" s="1"/>
  <c r="L171" i="33" a="1"/>
  <c r="L171" i="33" s="1"/>
  <c r="Q171" i="33" a="1"/>
  <c r="Q171" i="33" s="1"/>
  <c r="O171" i="33" a="1"/>
  <c r="O171" i="33" s="1"/>
  <c r="N171" i="33" a="1"/>
  <c r="N171" i="33" s="1"/>
  <c r="P171" i="33" a="1"/>
  <c r="P171" i="33" s="1"/>
  <c r="K171" i="33" a="1"/>
  <c r="K171" i="33" s="1"/>
  <c r="S171" i="33" s="1" a="1"/>
  <c r="S171" i="33" s="1"/>
  <c r="B173" i="33" a="1"/>
  <c r="B173" i="33" s="1"/>
  <c r="E172" i="33"/>
  <c r="R172" i="33" s="1" a="1"/>
  <c r="R172" i="33" s="1"/>
  <c r="J173" i="27" a="1"/>
  <c r="J173" i="27" s="1"/>
  <c r="K173" i="27" s="1" a="1"/>
  <c r="K173" i="27" s="1"/>
  <c r="L173" i="27" s="1" a="1"/>
  <c r="L173" i="27" s="1"/>
  <c r="M173" i="27" s="1" a="1"/>
  <c r="M173" i="27" s="1"/>
  <c r="C174" i="27"/>
  <c r="D174" i="27"/>
  <c r="E174" i="27"/>
  <c r="F174" i="27"/>
  <c r="G174" i="27"/>
  <c r="H174" i="27"/>
  <c r="B175" i="27"/>
  <c r="A176" i="27" a="1"/>
  <c r="A176" i="27" s="1"/>
  <c r="F172" i="33" l="1"/>
  <c r="H172" i="33"/>
  <c r="G172" i="33"/>
  <c r="B174" i="33" a="1"/>
  <c r="B174" i="33" s="1"/>
  <c r="E173" i="33"/>
  <c r="R173" i="33" s="1" a="1"/>
  <c r="R173" i="33" s="1"/>
  <c r="N172" i="33" a="1"/>
  <c r="N172" i="33" s="1"/>
  <c r="M172" i="33" a="1"/>
  <c r="M172" i="33" s="1"/>
  <c r="L172" i="33" a="1"/>
  <c r="L172" i="33" s="1"/>
  <c r="P172" i="33" a="1"/>
  <c r="P172" i="33" s="1"/>
  <c r="Q172" i="33" a="1"/>
  <c r="Q172" i="33" s="1"/>
  <c r="O172" i="33" a="1"/>
  <c r="O172" i="33" s="1"/>
  <c r="K172" i="33" a="1"/>
  <c r="K172" i="33" s="1"/>
  <c r="S172" i="33" s="1" a="1"/>
  <c r="S172" i="33" s="1"/>
  <c r="J174" i="27" a="1"/>
  <c r="J174" i="27" s="1"/>
  <c r="K174" i="27" s="1" a="1"/>
  <c r="K174" i="27" s="1"/>
  <c r="L174" i="27" s="1" a="1"/>
  <c r="L174" i="27" s="1"/>
  <c r="M174" i="27" s="1" a="1"/>
  <c r="M174" i="27" s="1"/>
  <c r="A177" i="27" a="1"/>
  <c r="A177" i="27" s="1"/>
  <c r="B176" i="27"/>
  <c r="C175" i="27"/>
  <c r="D175" i="27"/>
  <c r="E175" i="27"/>
  <c r="F175" i="27"/>
  <c r="G175" i="27"/>
  <c r="H175" i="27"/>
  <c r="F173" i="33" l="1"/>
  <c r="H173" i="33"/>
  <c r="G173" i="33"/>
  <c r="O173" i="33" a="1"/>
  <c r="O173" i="33" s="1"/>
  <c r="N173" i="33" a="1"/>
  <c r="N173" i="33" s="1"/>
  <c r="M173" i="33" a="1"/>
  <c r="M173" i="33" s="1"/>
  <c r="L173" i="33" a="1"/>
  <c r="L173" i="33" s="1"/>
  <c r="P173" i="33" a="1"/>
  <c r="P173" i="33" s="1"/>
  <c r="Q173" i="33" a="1"/>
  <c r="Q173" i="33" s="1"/>
  <c r="K173" i="33" a="1"/>
  <c r="K173" i="33" s="1"/>
  <c r="S173" i="33" s="1" a="1"/>
  <c r="S173" i="33" s="1"/>
  <c r="B175" i="33" a="1"/>
  <c r="B175" i="33" s="1"/>
  <c r="E174" i="33"/>
  <c r="R174" i="33" s="1" a="1"/>
  <c r="R174" i="33" s="1"/>
  <c r="J175" i="27" a="1"/>
  <c r="J175" i="27" s="1"/>
  <c r="K175" i="27" s="1" a="1"/>
  <c r="K175" i="27" s="1"/>
  <c r="L175" i="27" s="1" a="1"/>
  <c r="L175" i="27" s="1"/>
  <c r="M175" i="27" s="1" a="1"/>
  <c r="M175" i="27" s="1"/>
  <c r="C176" i="27"/>
  <c r="D176" i="27"/>
  <c r="E176" i="27"/>
  <c r="F176" i="27"/>
  <c r="G176" i="27"/>
  <c r="H176" i="27"/>
  <c r="B177" i="27"/>
  <c r="A178" i="27" a="1"/>
  <c r="A178" i="27" s="1"/>
  <c r="F174" i="33" l="1"/>
  <c r="H174" i="33"/>
  <c r="G174" i="33"/>
  <c r="P174" i="33" a="1"/>
  <c r="P174" i="33" s="1"/>
  <c r="O174" i="33" a="1"/>
  <c r="O174" i="33" s="1"/>
  <c r="N174" i="33" a="1"/>
  <c r="N174" i="33" s="1"/>
  <c r="M174" i="33" a="1"/>
  <c r="M174" i="33" s="1"/>
  <c r="L174" i="33" a="1"/>
  <c r="L174" i="33" s="1"/>
  <c r="Q174" i="33" a="1"/>
  <c r="Q174" i="33" s="1"/>
  <c r="K174" i="33" a="1"/>
  <c r="K174" i="33" s="1"/>
  <c r="S174" i="33" s="1" a="1"/>
  <c r="S174" i="33" s="1"/>
  <c r="B176" i="33" a="1"/>
  <c r="B176" i="33" s="1"/>
  <c r="E175" i="33"/>
  <c r="R175" i="33" s="1" a="1"/>
  <c r="R175" i="33" s="1"/>
  <c r="J176" i="27" a="1"/>
  <c r="J176" i="27" s="1"/>
  <c r="K176" i="27" s="1" a="1"/>
  <c r="K176" i="27" s="1"/>
  <c r="L176" i="27" s="1" a="1"/>
  <c r="L176" i="27" s="1"/>
  <c r="M176" i="27" s="1" a="1"/>
  <c r="M176" i="27" s="1"/>
  <c r="B178" i="27"/>
  <c r="A179" i="27" a="1"/>
  <c r="A179" i="27" s="1"/>
  <c r="C177" i="27"/>
  <c r="D177" i="27"/>
  <c r="E177" i="27"/>
  <c r="F177" i="27"/>
  <c r="G177" i="27"/>
  <c r="H177" i="27"/>
  <c r="F175" i="33" l="1"/>
  <c r="G175" i="33"/>
  <c r="H175" i="33"/>
  <c r="Q175" i="33" a="1"/>
  <c r="Q175" i="33" s="1"/>
  <c r="P175" i="33" a="1"/>
  <c r="P175" i="33" s="1"/>
  <c r="O175" i="33" a="1"/>
  <c r="O175" i="33" s="1"/>
  <c r="N175" i="33" a="1"/>
  <c r="N175" i="33" s="1"/>
  <c r="M175" i="33" a="1"/>
  <c r="M175" i="33" s="1"/>
  <c r="L175" i="33" a="1"/>
  <c r="L175" i="33" s="1"/>
  <c r="K175" i="33" a="1"/>
  <c r="K175" i="33" s="1"/>
  <c r="S175" i="33" s="1" a="1"/>
  <c r="S175" i="33" s="1"/>
  <c r="B177" i="33" a="1"/>
  <c r="B177" i="33" s="1"/>
  <c r="E176" i="33"/>
  <c r="R176" i="33" s="1" a="1"/>
  <c r="R176" i="33" s="1"/>
  <c r="J177" i="27" a="1"/>
  <c r="J177" i="27" s="1"/>
  <c r="K177" i="27" s="1" a="1"/>
  <c r="K177" i="27" s="1"/>
  <c r="L177" i="27" s="1" a="1"/>
  <c r="L177" i="27" s="1"/>
  <c r="M177" i="27" s="1" a="1"/>
  <c r="M177" i="27" s="1"/>
  <c r="B179" i="27"/>
  <c r="A180" i="27" a="1"/>
  <c r="A180" i="27" s="1"/>
  <c r="C178" i="27"/>
  <c r="D178" i="27"/>
  <c r="E178" i="27"/>
  <c r="F178" i="27"/>
  <c r="G178" i="27"/>
  <c r="H178" i="27"/>
  <c r="F176" i="33" l="1"/>
  <c r="H176" i="33"/>
  <c r="G176" i="33"/>
  <c r="B178" i="33" a="1"/>
  <c r="B178" i="33" s="1"/>
  <c r="E177" i="33"/>
  <c r="R177" i="33" s="1" a="1"/>
  <c r="R177" i="33" s="1"/>
  <c r="Q176" i="33" a="1"/>
  <c r="Q176" i="33" s="1"/>
  <c r="P176" i="33" a="1"/>
  <c r="P176" i="33" s="1"/>
  <c r="O176" i="33" a="1"/>
  <c r="O176" i="33" s="1"/>
  <c r="N176" i="33" a="1"/>
  <c r="N176" i="33" s="1"/>
  <c r="L176" i="33" a="1"/>
  <c r="L176" i="33" s="1"/>
  <c r="M176" i="33" a="1"/>
  <c r="M176" i="33" s="1"/>
  <c r="K176" i="33" a="1"/>
  <c r="K176" i="33" s="1"/>
  <c r="S176" i="33" s="1" a="1"/>
  <c r="S176" i="33" s="1"/>
  <c r="J178" i="27" a="1"/>
  <c r="J178" i="27" s="1"/>
  <c r="K178" i="27" s="1" a="1"/>
  <c r="K178" i="27" s="1"/>
  <c r="L178" i="27" s="1" a="1"/>
  <c r="L178" i="27" s="1"/>
  <c r="M178" i="27" s="1" a="1"/>
  <c r="M178" i="27" s="1"/>
  <c r="B180" i="27"/>
  <c r="A181" i="27" a="1"/>
  <c r="A181" i="27" s="1"/>
  <c r="C179" i="27"/>
  <c r="D179" i="27"/>
  <c r="E179" i="27"/>
  <c r="F179" i="27"/>
  <c r="G179" i="27"/>
  <c r="H179" i="27"/>
  <c r="F177" i="33" l="1"/>
  <c r="H177" i="33"/>
  <c r="G177" i="33"/>
  <c r="Q177" i="33" a="1"/>
  <c r="Q177" i="33" s="1"/>
  <c r="P177" i="33" a="1"/>
  <c r="P177" i="33" s="1"/>
  <c r="O177" i="33" a="1"/>
  <c r="O177" i="33" s="1"/>
  <c r="M177" i="33" a="1"/>
  <c r="M177" i="33" s="1"/>
  <c r="L177" i="33" a="1"/>
  <c r="L177" i="33" s="1"/>
  <c r="N177" i="33" a="1"/>
  <c r="N177" i="33" s="1"/>
  <c r="K177" i="33" a="1"/>
  <c r="K177" i="33" s="1"/>
  <c r="S177" i="33" s="1" a="1"/>
  <c r="S177" i="33" s="1"/>
  <c r="B179" i="33" a="1"/>
  <c r="B179" i="33" s="1"/>
  <c r="E178" i="33"/>
  <c r="R178" i="33" s="1" a="1"/>
  <c r="R178" i="33" s="1"/>
  <c r="J179" i="27" a="1"/>
  <c r="J179" i="27" s="1"/>
  <c r="K179" i="27" s="1" a="1"/>
  <c r="K179" i="27" s="1"/>
  <c r="L179" i="27" s="1" a="1"/>
  <c r="L179" i="27" s="1"/>
  <c r="M179" i="27" s="1" a="1"/>
  <c r="M179" i="27" s="1"/>
  <c r="A182" i="27" a="1"/>
  <c r="A182" i="27" s="1"/>
  <c r="B181" i="27"/>
  <c r="C180" i="27"/>
  <c r="D180" i="27"/>
  <c r="E180" i="27"/>
  <c r="F180" i="27"/>
  <c r="G180" i="27"/>
  <c r="H180" i="27"/>
  <c r="F178" i="33" l="1"/>
  <c r="H178" i="33"/>
  <c r="G178" i="33"/>
  <c r="L178" i="33" a="1"/>
  <c r="L178" i="33" s="1"/>
  <c r="Q178" i="33" a="1"/>
  <c r="Q178" i="33" s="1"/>
  <c r="P178" i="33" a="1"/>
  <c r="P178" i="33" s="1"/>
  <c r="N178" i="33" a="1"/>
  <c r="N178" i="33" s="1"/>
  <c r="M178" i="33" a="1"/>
  <c r="M178" i="33" s="1"/>
  <c r="O178" i="33" a="1"/>
  <c r="O178" i="33" s="1"/>
  <c r="K178" i="33" a="1"/>
  <c r="K178" i="33" s="1"/>
  <c r="S178" i="33" s="1" a="1"/>
  <c r="S178" i="33" s="1"/>
  <c r="B180" i="33" a="1"/>
  <c r="B180" i="33" s="1"/>
  <c r="E179" i="33"/>
  <c r="R179" i="33" s="1" a="1"/>
  <c r="R179" i="33" s="1"/>
  <c r="J180" i="27" a="1"/>
  <c r="J180" i="27" s="1"/>
  <c r="K180" i="27" s="1" a="1"/>
  <c r="K180" i="27" s="1"/>
  <c r="L180" i="27" s="1" a="1"/>
  <c r="L180" i="27" s="1"/>
  <c r="M180" i="27" s="1" a="1"/>
  <c r="M180" i="27" s="1"/>
  <c r="C181" i="27"/>
  <c r="D181" i="27"/>
  <c r="E181" i="27"/>
  <c r="F181" i="27"/>
  <c r="G181" i="27"/>
  <c r="H181" i="27"/>
  <c r="B182" i="27"/>
  <c r="A183" i="27" a="1"/>
  <c r="A183" i="27" s="1"/>
  <c r="F179" i="33" l="1"/>
  <c r="G179" i="33"/>
  <c r="H179" i="33"/>
  <c r="L179" i="33" a="1"/>
  <c r="L179" i="33" s="1"/>
  <c r="Q179" i="33" a="1"/>
  <c r="Q179" i="33" s="1"/>
  <c r="P179" i="33" a="1"/>
  <c r="P179" i="33" s="1"/>
  <c r="N179" i="33" a="1"/>
  <c r="N179" i="33" s="1"/>
  <c r="M179" i="33" a="1"/>
  <c r="M179" i="33" s="1"/>
  <c r="O179" i="33" a="1"/>
  <c r="O179" i="33" s="1"/>
  <c r="K179" i="33" a="1"/>
  <c r="K179" i="33" s="1"/>
  <c r="S179" i="33" s="1" a="1"/>
  <c r="S179" i="33" s="1"/>
  <c r="B181" i="33" a="1"/>
  <c r="B181" i="33" s="1"/>
  <c r="E180" i="33"/>
  <c r="R180" i="33" s="1" a="1"/>
  <c r="R180" i="33" s="1"/>
  <c r="J181" i="27" a="1"/>
  <c r="J181" i="27" s="1"/>
  <c r="K181" i="27" s="1" a="1"/>
  <c r="K181" i="27" s="1"/>
  <c r="L181" i="27" s="1" a="1"/>
  <c r="L181" i="27" s="1"/>
  <c r="M181" i="27" s="1" a="1"/>
  <c r="M181" i="27" s="1"/>
  <c r="B183" i="27"/>
  <c r="A184" i="27" a="1"/>
  <c r="A184" i="27" s="1"/>
  <c r="C182" i="27"/>
  <c r="D182" i="27"/>
  <c r="E182" i="27"/>
  <c r="F182" i="27"/>
  <c r="G182" i="27"/>
  <c r="H182" i="27"/>
  <c r="F180" i="33" l="1"/>
  <c r="H180" i="33"/>
  <c r="G180" i="33"/>
  <c r="M180" i="33" a="1"/>
  <c r="M180" i="33" s="1"/>
  <c r="L180" i="33" a="1"/>
  <c r="L180" i="33" s="1"/>
  <c r="Q180" i="33" a="1"/>
  <c r="Q180" i="33" s="1"/>
  <c r="O180" i="33" a="1"/>
  <c r="O180" i="33" s="1"/>
  <c r="N180" i="33" a="1"/>
  <c r="N180" i="33" s="1"/>
  <c r="P180" i="33" a="1"/>
  <c r="P180" i="33" s="1"/>
  <c r="K180" i="33" a="1"/>
  <c r="K180" i="33" s="1"/>
  <c r="S180" i="33" s="1" a="1"/>
  <c r="S180" i="33" s="1"/>
  <c r="B182" i="33" a="1"/>
  <c r="B182" i="33" s="1"/>
  <c r="E181" i="33"/>
  <c r="R181" i="33" s="1" a="1"/>
  <c r="R181" i="33" s="1"/>
  <c r="J182" i="27" a="1"/>
  <c r="J182" i="27" s="1"/>
  <c r="K182" i="27" s="1" a="1"/>
  <c r="K182" i="27" s="1"/>
  <c r="L182" i="27" s="1" a="1"/>
  <c r="L182" i="27" s="1"/>
  <c r="M182" i="27" s="1" a="1"/>
  <c r="M182" i="27" s="1"/>
  <c r="A185" i="27" a="1"/>
  <c r="A185" i="27" s="1"/>
  <c r="B184" i="27"/>
  <c r="C183" i="27"/>
  <c r="D183" i="27"/>
  <c r="E183" i="27"/>
  <c r="F183" i="27"/>
  <c r="G183" i="27"/>
  <c r="H183" i="27"/>
  <c r="F181" i="33" l="1"/>
  <c r="H181" i="33"/>
  <c r="G181" i="33"/>
  <c r="O181" i="33" a="1"/>
  <c r="O181" i="33" s="1"/>
  <c r="N181" i="33" a="1"/>
  <c r="N181" i="33" s="1"/>
  <c r="M181" i="33" a="1"/>
  <c r="M181" i="33" s="1"/>
  <c r="L181" i="33" a="1"/>
  <c r="L181" i="33" s="1"/>
  <c r="Q181" i="33" a="1"/>
  <c r="Q181" i="33" s="1"/>
  <c r="P181" i="33" a="1"/>
  <c r="P181" i="33" s="1"/>
  <c r="K181" i="33" a="1"/>
  <c r="K181" i="33" s="1"/>
  <c r="S181" i="33" s="1" a="1"/>
  <c r="S181" i="33" s="1"/>
  <c r="B183" i="33" a="1"/>
  <c r="B183" i="33" s="1"/>
  <c r="E182" i="33"/>
  <c r="R182" i="33" s="1" a="1"/>
  <c r="R182" i="33" s="1"/>
  <c r="J183" i="27" a="1"/>
  <c r="J183" i="27" s="1"/>
  <c r="K183" i="27" s="1" a="1"/>
  <c r="K183" i="27" s="1"/>
  <c r="L183" i="27" s="1" a="1"/>
  <c r="L183" i="27" s="1"/>
  <c r="M183" i="27" s="1" a="1"/>
  <c r="M183" i="27" s="1"/>
  <c r="C184" i="27"/>
  <c r="D184" i="27"/>
  <c r="E184" i="27"/>
  <c r="F184" i="27"/>
  <c r="G184" i="27"/>
  <c r="H184" i="27"/>
  <c r="A186" i="27" a="1"/>
  <c r="A186" i="27" s="1"/>
  <c r="B186" i="27" s="1"/>
  <c r="B185" i="27"/>
  <c r="F182" i="33" l="1"/>
  <c r="H182" i="33"/>
  <c r="G182" i="33"/>
  <c r="O182" i="33" a="1"/>
  <c r="O182" i="33" s="1"/>
  <c r="N182" i="33" a="1"/>
  <c r="N182" i="33" s="1"/>
  <c r="M182" i="33" a="1"/>
  <c r="M182" i="33" s="1"/>
  <c r="L182" i="33" a="1"/>
  <c r="L182" i="33" s="1"/>
  <c r="Q182" i="33" a="1"/>
  <c r="Q182" i="33" s="1"/>
  <c r="P182" i="33" a="1"/>
  <c r="P182" i="33" s="1"/>
  <c r="K182" i="33" a="1"/>
  <c r="K182" i="33" s="1"/>
  <c r="S182" i="33" s="1" a="1"/>
  <c r="S182" i="33" s="1"/>
  <c r="B184" i="33" a="1"/>
  <c r="B184" i="33" s="1"/>
  <c r="E183" i="33"/>
  <c r="R183" i="33" s="1" a="1"/>
  <c r="R183" i="33" s="1"/>
  <c r="J184" i="27" a="1"/>
  <c r="J184" i="27" s="1"/>
  <c r="K184" i="27" s="1" a="1"/>
  <c r="K184" i="27" s="1"/>
  <c r="L184" i="27" s="1" a="1"/>
  <c r="L184" i="27" s="1"/>
  <c r="M184" i="27" s="1" a="1"/>
  <c r="M184" i="27" s="1"/>
  <c r="C185" i="27"/>
  <c r="D185" i="27"/>
  <c r="E185" i="27"/>
  <c r="F185" i="27"/>
  <c r="G185" i="27"/>
  <c r="H185" i="27"/>
  <c r="C186" i="27"/>
  <c r="D186" i="27"/>
  <c r="E186" i="27"/>
  <c r="F186" i="27"/>
  <c r="G186" i="27"/>
  <c r="H186" i="27"/>
  <c r="B7" i="23" a="1"/>
  <c r="B7" i="23" s="1"/>
  <c r="F183" i="33" l="1"/>
  <c r="G183" i="33"/>
  <c r="H183" i="33"/>
  <c r="P183" i="33" a="1"/>
  <c r="P183" i="33" s="1"/>
  <c r="O183" i="33" a="1"/>
  <c r="O183" i="33" s="1"/>
  <c r="N183" i="33" a="1"/>
  <c r="N183" i="33" s="1"/>
  <c r="M183" i="33" a="1"/>
  <c r="M183" i="33" s="1"/>
  <c r="L183" i="33" a="1"/>
  <c r="L183" i="33" s="1"/>
  <c r="Q183" i="33" a="1"/>
  <c r="Q183" i="33" s="1"/>
  <c r="K183" i="33" a="1"/>
  <c r="K183" i="33" s="1"/>
  <c r="S183" i="33" s="1" a="1"/>
  <c r="S183" i="33" s="1"/>
  <c r="B185" i="33" a="1"/>
  <c r="B185" i="33" s="1"/>
  <c r="E184" i="33"/>
  <c r="R184" i="33" s="1" a="1"/>
  <c r="R184" i="33" s="1"/>
  <c r="B8" i="23" a="1"/>
  <c r="B8" i="23" s="1"/>
  <c r="V13" i="23"/>
  <c r="W13" i="23" s="1"/>
  <c r="X13" i="23" s="1"/>
  <c r="J186" i="27" a="1"/>
  <c r="J186" i="27" s="1"/>
  <c r="K186" i="27" s="1" a="1"/>
  <c r="K186" i="27" s="1"/>
  <c r="L186" i="27" s="1" a="1"/>
  <c r="L186" i="27" s="1"/>
  <c r="M186" i="27" s="1" a="1"/>
  <c r="M186" i="27" s="1"/>
  <c r="J185" i="27" a="1"/>
  <c r="J185" i="27" s="1"/>
  <c r="K185" i="27" s="1" a="1"/>
  <c r="K185" i="27" s="1"/>
  <c r="L185" i="27" s="1" a="1"/>
  <c r="L185" i="27" s="1"/>
  <c r="M185" i="27" s="1" a="1"/>
  <c r="M185" i="27" s="1"/>
  <c r="D7" i="23"/>
  <c r="F184" i="33" l="1"/>
  <c r="H184" i="33"/>
  <c r="G184" i="33"/>
  <c r="Q184" i="33" a="1"/>
  <c r="Q184" i="33" s="1"/>
  <c r="P184" i="33" a="1"/>
  <c r="P184" i="33" s="1"/>
  <c r="O184" i="33" a="1"/>
  <c r="O184" i="33" s="1"/>
  <c r="N184" i="33" a="1"/>
  <c r="N184" i="33" s="1"/>
  <c r="M184" i="33" a="1"/>
  <c r="M184" i="33" s="1"/>
  <c r="L184" i="33" a="1"/>
  <c r="L184" i="33" s="1"/>
  <c r="K184" i="33" a="1"/>
  <c r="K184" i="33" s="1"/>
  <c r="S184" i="33" s="1" a="1"/>
  <c r="S184" i="33" s="1"/>
  <c r="B186" i="33" a="1"/>
  <c r="B186" i="33" s="1"/>
  <c r="E185" i="33"/>
  <c r="R185" i="33" s="1" a="1"/>
  <c r="R185" i="33" s="1"/>
  <c r="AB7" i="23"/>
  <c r="V14" i="23"/>
  <c r="W14" i="23" s="1"/>
  <c r="X14" i="23" s="1"/>
  <c r="G7" i="23"/>
  <c r="H7" i="23"/>
  <c r="Z7" i="23"/>
  <c r="AA7" i="23"/>
  <c r="AC7" i="23"/>
  <c r="AH7" i="23" s="1"/>
  <c r="F7" i="23"/>
  <c r="B9" i="23" a="1"/>
  <c r="B9" i="23" s="1"/>
  <c r="D8" i="23"/>
  <c r="F185" i="33" l="1"/>
  <c r="H185" i="33"/>
  <c r="G185" i="33"/>
  <c r="B187" i="33" a="1"/>
  <c r="B187" i="33" s="1"/>
  <c r="E186" i="33"/>
  <c r="R186" i="33" s="1" a="1"/>
  <c r="R186" i="33" s="1"/>
  <c r="Q185" i="33" a="1"/>
  <c r="Q185" i="33" s="1"/>
  <c r="P185" i="33" a="1"/>
  <c r="P185" i="33" s="1"/>
  <c r="O185" i="33" a="1"/>
  <c r="O185" i="33" s="1"/>
  <c r="N185" i="33" a="1"/>
  <c r="N185" i="33" s="1"/>
  <c r="M185" i="33" a="1"/>
  <c r="M185" i="33" s="1"/>
  <c r="L185" i="33" a="1"/>
  <c r="L185" i="33" s="1"/>
  <c r="K185" i="33" a="1"/>
  <c r="K185" i="33" s="1"/>
  <c r="S185" i="33" s="1" a="1"/>
  <c r="S185" i="33" s="1"/>
  <c r="L7" i="23" a="1"/>
  <c r="L7" i="23" s="1"/>
  <c r="T7" i="23" s="1"/>
  <c r="K7" i="23" a="1"/>
  <c r="K7" i="23" s="1"/>
  <c r="S7" i="23" s="1"/>
  <c r="I7" i="23" a="1"/>
  <c r="I7" i="23" s="1"/>
  <c r="Q7" i="23" s="1"/>
  <c r="J7" i="23" a="1"/>
  <c r="J7" i="23" s="1"/>
  <c r="R7" i="23" s="1"/>
  <c r="H8" i="23"/>
  <c r="G8" i="23"/>
  <c r="AB8" i="23"/>
  <c r="V15" i="23"/>
  <c r="W15" i="23" s="1"/>
  <c r="X15" i="23" s="1"/>
  <c r="AC8" i="23"/>
  <c r="AH8" i="23" s="1"/>
  <c r="Z8" i="23"/>
  <c r="AA8" i="23"/>
  <c r="F8" i="23"/>
  <c r="D9" i="23"/>
  <c r="B10" i="23" a="1"/>
  <c r="B10" i="23" s="1"/>
  <c r="F186" i="33" l="1"/>
  <c r="H186" i="33"/>
  <c r="G186" i="33"/>
  <c r="L186" i="33" a="1"/>
  <c r="L186" i="33" s="1"/>
  <c r="Q186" i="33" a="1"/>
  <c r="Q186" i="33" s="1"/>
  <c r="P186" i="33" a="1"/>
  <c r="P186" i="33" s="1"/>
  <c r="O186" i="33" a="1"/>
  <c r="O186" i="33" s="1"/>
  <c r="N186" i="33" a="1"/>
  <c r="N186" i="33" s="1"/>
  <c r="M186" i="33" a="1"/>
  <c r="M186" i="33" s="1"/>
  <c r="K186" i="33" a="1"/>
  <c r="K186" i="33" s="1"/>
  <c r="S186" i="33" s="1" a="1"/>
  <c r="S186" i="33" s="1"/>
  <c r="B188" i="33" a="1"/>
  <c r="B188" i="33" s="1"/>
  <c r="E187" i="33"/>
  <c r="R187" i="33" s="1" a="1"/>
  <c r="R187" i="33" s="1"/>
  <c r="AG7" i="23"/>
  <c r="AE7" i="23"/>
  <c r="AF7" i="23"/>
  <c r="Z9" i="23"/>
  <c r="I9" i="23" s="1" a="1"/>
  <c r="I9" i="23" s="1"/>
  <c r="Q9" i="23" s="1"/>
  <c r="I8" i="23" a="1"/>
  <c r="I8" i="23" s="1"/>
  <c r="Q8" i="23" s="1"/>
  <c r="L8" i="23" a="1"/>
  <c r="L8" i="23" s="1"/>
  <c r="T8" i="23" s="1"/>
  <c r="K8" i="23" a="1"/>
  <c r="K8" i="23" s="1"/>
  <c r="S8" i="23" s="1"/>
  <c r="J8" i="23" a="1"/>
  <c r="J8" i="23" s="1"/>
  <c r="R8" i="23" s="1"/>
  <c r="AA9" i="23"/>
  <c r="AB9" i="23"/>
  <c r="V16" i="23"/>
  <c r="W16" i="23" s="1"/>
  <c r="X16" i="23" s="1"/>
  <c r="H9" i="23"/>
  <c r="G9" i="23"/>
  <c r="AC9" i="23"/>
  <c r="AH9" i="23" s="1"/>
  <c r="F9" i="23"/>
  <c r="D10" i="23"/>
  <c r="Z10" i="23" s="1"/>
  <c r="B11" i="23" a="1"/>
  <c r="B11" i="23" s="1"/>
  <c r="F187" i="33" l="1"/>
  <c r="G187" i="33"/>
  <c r="H187" i="33"/>
  <c r="N187" i="33" a="1"/>
  <c r="N187" i="33" s="1"/>
  <c r="M187" i="33" a="1"/>
  <c r="M187" i="33" s="1"/>
  <c r="L187" i="33" a="1"/>
  <c r="L187" i="33" s="1"/>
  <c r="Q187" i="33" a="1"/>
  <c r="Q187" i="33" s="1"/>
  <c r="P187" i="33" a="1"/>
  <c r="P187" i="33" s="1"/>
  <c r="O187" i="33" a="1"/>
  <c r="O187" i="33" s="1"/>
  <c r="K187" i="33" a="1"/>
  <c r="K187" i="33" s="1"/>
  <c r="S187" i="33" s="1" a="1"/>
  <c r="S187" i="33" s="1"/>
  <c r="B189" i="33" a="1"/>
  <c r="B189" i="33" s="1"/>
  <c r="E188" i="33"/>
  <c r="R188" i="33" s="1" a="1"/>
  <c r="R188" i="33" s="1"/>
  <c r="J9" i="23" a="1"/>
  <c r="J9" i="23" s="1"/>
  <c r="R9" i="23" s="1"/>
  <c r="AE9" i="23"/>
  <c r="AE8" i="23"/>
  <c r="L9" i="23" a="1"/>
  <c r="L9" i="23" s="1"/>
  <c r="T9" i="23" s="1"/>
  <c r="I10" i="23" a="1"/>
  <c r="I10" i="23" s="1"/>
  <c r="Q10" i="23" s="1"/>
  <c r="K9" i="23" a="1"/>
  <c r="K9" i="23" s="1"/>
  <c r="S9" i="23" s="1"/>
  <c r="AF8" i="23"/>
  <c r="AG8" i="23"/>
  <c r="V17" i="23"/>
  <c r="W17" i="23" s="1"/>
  <c r="X17" i="23" s="1"/>
  <c r="H10" i="23"/>
  <c r="G10" i="23"/>
  <c r="AA10" i="23"/>
  <c r="AB10" i="23"/>
  <c r="AC10" i="23"/>
  <c r="AH10" i="23" s="1"/>
  <c r="P7" i="23"/>
  <c r="F10" i="23"/>
  <c r="D11" i="23"/>
  <c r="F188" i="33" l="1"/>
  <c r="H188" i="33"/>
  <c r="G188" i="33"/>
  <c r="N188" i="33" a="1"/>
  <c r="N188" i="33" s="1"/>
  <c r="M188" i="33" a="1"/>
  <c r="M188" i="33" s="1"/>
  <c r="L188" i="33" a="1"/>
  <c r="L188" i="33" s="1"/>
  <c r="Q188" i="33" a="1"/>
  <c r="Q188" i="33" s="1"/>
  <c r="P188" i="33" a="1"/>
  <c r="P188" i="33" s="1"/>
  <c r="O188" i="33" a="1"/>
  <c r="O188" i="33" s="1"/>
  <c r="K188" i="33" a="1"/>
  <c r="K188" i="33" s="1"/>
  <c r="S188" i="33" s="1" a="1"/>
  <c r="S188" i="33" s="1"/>
  <c r="B190" i="33" a="1"/>
  <c r="B190" i="33" s="1"/>
  <c r="E189" i="33"/>
  <c r="R189" i="33" s="1" a="1"/>
  <c r="R189" i="33" s="1"/>
  <c r="AF9" i="23"/>
  <c r="AC11" i="23"/>
  <c r="AH11" i="23" s="1"/>
  <c r="K10" i="23" a="1"/>
  <c r="K10" i="23" s="1"/>
  <c r="S10" i="23" s="1"/>
  <c r="B12" i="23" a="1"/>
  <c r="B12" i="23" s="1"/>
  <c r="D12" i="23" s="1"/>
  <c r="AB12" i="23" s="1"/>
  <c r="AE10" i="23"/>
  <c r="J10" i="23" a="1"/>
  <c r="J10" i="23" s="1"/>
  <c r="R10" i="23" s="1"/>
  <c r="L10" i="23" a="1"/>
  <c r="L10" i="23" s="1"/>
  <c r="T10" i="23" s="1"/>
  <c r="AG9" i="23"/>
  <c r="AA11" i="23"/>
  <c r="AB11" i="23"/>
  <c r="Z11" i="23"/>
  <c r="V18" i="23"/>
  <c r="W18" i="23" s="1"/>
  <c r="X18" i="23" s="1"/>
  <c r="G11" i="23"/>
  <c r="H11" i="23"/>
  <c r="F11" i="23"/>
  <c r="F189" i="33" l="1"/>
  <c r="H189" i="33"/>
  <c r="G189" i="33"/>
  <c r="B9" i="34" a="1"/>
  <c r="B9" i="34" s="1"/>
  <c r="P189" i="33" a="1"/>
  <c r="P189" i="33" s="1"/>
  <c r="O189" i="33" a="1"/>
  <c r="O189" i="33" s="1"/>
  <c r="N189" i="33" a="1"/>
  <c r="N189" i="33" s="1"/>
  <c r="M189" i="33" a="1"/>
  <c r="M189" i="33" s="1"/>
  <c r="L189" i="33" a="1"/>
  <c r="L189" i="33" s="1"/>
  <c r="Q189" i="33" a="1"/>
  <c r="Q189" i="33" s="1"/>
  <c r="K189" i="33" a="1"/>
  <c r="K189" i="33" s="1"/>
  <c r="S189" i="33" s="1" a="1"/>
  <c r="S189" i="33" s="1"/>
  <c r="B191" i="33" a="1"/>
  <c r="B191" i="33" s="1"/>
  <c r="E190" i="33"/>
  <c r="R190" i="33" s="1" a="1"/>
  <c r="R190" i="33" s="1"/>
  <c r="AF10" i="23"/>
  <c r="AG10" i="23"/>
  <c r="B13" i="23" a="1"/>
  <c r="B13" i="23" s="1"/>
  <c r="D13" i="23" s="1"/>
  <c r="AC13" i="23" s="1"/>
  <c r="AH13" i="23" s="1"/>
  <c r="L11" i="23" a="1"/>
  <c r="L11" i="23" s="1"/>
  <c r="T11" i="23" s="1"/>
  <c r="J11" i="23" a="1"/>
  <c r="J11" i="23" s="1"/>
  <c r="R11" i="23" s="1"/>
  <c r="I11" i="23" a="1"/>
  <c r="I11" i="23" s="1"/>
  <c r="Q11" i="23" s="1"/>
  <c r="K11" i="23" a="1"/>
  <c r="K11" i="23" s="1"/>
  <c r="S11" i="23" s="1"/>
  <c r="H12" i="23"/>
  <c r="G12" i="23"/>
  <c r="AC12" i="23"/>
  <c r="AH12" i="23" s="1"/>
  <c r="Z12" i="23"/>
  <c r="AA12" i="23"/>
  <c r="V19" i="23"/>
  <c r="W19" i="23" s="1"/>
  <c r="X19" i="23" s="1"/>
  <c r="F12" i="23"/>
  <c r="F190" i="33" l="1"/>
  <c r="H190" i="33"/>
  <c r="G190" i="33"/>
  <c r="B10" i="34" a="1"/>
  <c r="B10" i="34" s="1"/>
  <c r="E9" i="34"/>
  <c r="Q190" i="33" a="1"/>
  <c r="Q190" i="33" s="1"/>
  <c r="P190" i="33" a="1"/>
  <c r="P190" i="33" s="1"/>
  <c r="O190" i="33" a="1"/>
  <c r="O190" i="33" s="1"/>
  <c r="N190" i="33" a="1"/>
  <c r="N190" i="33" s="1"/>
  <c r="M190" i="33" a="1"/>
  <c r="M190" i="33" s="1"/>
  <c r="L190" i="33" a="1"/>
  <c r="L190" i="33" s="1"/>
  <c r="K190" i="33" a="1"/>
  <c r="K190" i="33" s="1"/>
  <c r="S190" i="33" s="1" a="1"/>
  <c r="S190" i="33" s="1"/>
  <c r="B192" i="33" a="1"/>
  <c r="B192" i="33" s="1"/>
  <c r="E191" i="33"/>
  <c r="R191" i="33" s="1" a="1"/>
  <c r="R191" i="33" s="1"/>
  <c r="AF11" i="23"/>
  <c r="B14" i="23" a="1"/>
  <c r="B14" i="23" s="1"/>
  <c r="D14" i="23" s="1"/>
  <c r="AG11" i="23"/>
  <c r="J12" i="23" a="1"/>
  <c r="J12" i="23" s="1"/>
  <c r="R12" i="23" s="1"/>
  <c r="K12" i="23" a="1"/>
  <c r="K12" i="23" s="1"/>
  <c r="S12" i="23" s="1"/>
  <c r="I12" i="23" a="1"/>
  <c r="I12" i="23" s="1"/>
  <c r="Q12" i="23" s="1"/>
  <c r="L12" i="23" a="1"/>
  <c r="L12" i="23" s="1"/>
  <c r="T12" i="23" s="1"/>
  <c r="AE11" i="23"/>
  <c r="AA13" i="23"/>
  <c r="AB13" i="23"/>
  <c r="Z13" i="23"/>
  <c r="V20" i="23"/>
  <c r="W20" i="23" s="1"/>
  <c r="X20" i="23" s="1"/>
  <c r="H13" i="23"/>
  <c r="G13" i="23"/>
  <c r="F13" i="23"/>
  <c r="F191" i="33" l="1"/>
  <c r="G191" i="33"/>
  <c r="H191" i="33"/>
  <c r="H9" i="34"/>
  <c r="G9" i="34"/>
  <c r="F9" i="34"/>
  <c r="O9" i="34" a="1"/>
  <c r="O9" i="34" s="1"/>
  <c r="K9" i="34" a="1"/>
  <c r="K9" i="34" s="1"/>
  <c r="N9" i="34" a="1"/>
  <c r="N9" i="34" s="1"/>
  <c r="P9" i="34" a="1"/>
  <c r="P9" i="34" s="1"/>
  <c r="Q9" i="34" a="1"/>
  <c r="Q9" i="34" s="1"/>
  <c r="L9" i="34" a="1"/>
  <c r="L9" i="34" s="1"/>
  <c r="M9" i="34" a="1"/>
  <c r="M9" i="34" s="1"/>
  <c r="E10" i="34"/>
  <c r="B11" i="34" a="1"/>
  <c r="B11" i="34" s="1"/>
  <c r="Q191" i="33" a="1"/>
  <c r="Q191" i="33" s="1"/>
  <c r="P191" i="33" a="1"/>
  <c r="P191" i="33" s="1"/>
  <c r="O191" i="33" a="1"/>
  <c r="O191" i="33" s="1"/>
  <c r="N191" i="33" a="1"/>
  <c r="N191" i="33" s="1"/>
  <c r="M191" i="33" a="1"/>
  <c r="M191" i="33" s="1"/>
  <c r="L191" i="33" a="1"/>
  <c r="L191" i="33" s="1"/>
  <c r="K191" i="33" a="1"/>
  <c r="K191" i="33" s="1"/>
  <c r="S191" i="33" s="1" a="1"/>
  <c r="S191" i="33" s="1"/>
  <c r="B193" i="33" a="1"/>
  <c r="B193" i="33" s="1"/>
  <c r="E192" i="33"/>
  <c r="R192" i="33" s="1" a="1"/>
  <c r="R192" i="33" s="1"/>
  <c r="AF12" i="23"/>
  <c r="B15" i="23" a="1"/>
  <c r="B15" i="23" s="1"/>
  <c r="D15" i="23" s="1"/>
  <c r="AC15" i="23" s="1"/>
  <c r="AH15" i="23" s="1"/>
  <c r="AA14" i="23"/>
  <c r="AG12" i="23"/>
  <c r="AE12" i="23"/>
  <c r="K13" i="23" a="1"/>
  <c r="K13" i="23" s="1"/>
  <c r="S13" i="23" s="1"/>
  <c r="L13" i="23" a="1"/>
  <c r="L13" i="23" s="1"/>
  <c r="T13" i="23" s="1"/>
  <c r="J13" i="23" a="1"/>
  <c r="J13" i="23" s="1"/>
  <c r="R13" i="23" s="1"/>
  <c r="I13" i="23" a="1"/>
  <c r="I13" i="23" s="1"/>
  <c r="Q13" i="23" s="1"/>
  <c r="AC14" i="23"/>
  <c r="AH14" i="23" s="1"/>
  <c r="Z14" i="23"/>
  <c r="V21" i="23"/>
  <c r="W21" i="23" s="1"/>
  <c r="X21" i="23" s="1"/>
  <c r="H14" i="23"/>
  <c r="G14" i="23"/>
  <c r="AB14" i="23"/>
  <c r="F14" i="23"/>
  <c r="F192" i="33" l="1"/>
  <c r="H192" i="33"/>
  <c r="G192" i="33"/>
  <c r="E11" i="34"/>
  <c r="B12" i="34" a="1"/>
  <c r="B12" i="34" s="1"/>
  <c r="H10" i="34"/>
  <c r="G10" i="34"/>
  <c r="F10" i="34"/>
  <c r="Q10" i="34" a="1"/>
  <c r="Q10" i="34" s="1"/>
  <c r="N10" i="34" a="1"/>
  <c r="N10" i="34" s="1"/>
  <c r="M10" i="34" a="1"/>
  <c r="M10" i="34" s="1"/>
  <c r="P10" i="34" a="1"/>
  <c r="P10" i="34" s="1"/>
  <c r="L10" i="34" a="1"/>
  <c r="L10" i="34" s="1"/>
  <c r="O10" i="34" a="1"/>
  <c r="O10" i="34" s="1"/>
  <c r="K10" i="34" a="1"/>
  <c r="K10" i="34" s="1"/>
  <c r="S9" i="34"/>
  <c r="M192" i="33" a="1"/>
  <c r="M192" i="33" s="1"/>
  <c r="L192" i="33" a="1"/>
  <c r="L192" i="33" s="1"/>
  <c r="Q192" i="33" a="1"/>
  <c r="Q192" i="33" s="1"/>
  <c r="P192" i="33" a="1"/>
  <c r="P192" i="33" s="1"/>
  <c r="O192" i="33" a="1"/>
  <c r="O192" i="33" s="1"/>
  <c r="N192" i="33" a="1"/>
  <c r="N192" i="33" s="1"/>
  <c r="K192" i="33" a="1"/>
  <c r="K192" i="33" s="1"/>
  <c r="S192" i="33" s="1" a="1"/>
  <c r="S192" i="33" s="1"/>
  <c r="B194" i="33" a="1"/>
  <c r="B194" i="33" s="1"/>
  <c r="E193" i="33"/>
  <c r="R193" i="33" s="1" a="1"/>
  <c r="R193" i="33" s="1"/>
  <c r="AF13" i="23"/>
  <c r="AE13" i="23"/>
  <c r="AG13" i="23"/>
  <c r="B16" i="23" a="1"/>
  <c r="B16" i="23" s="1"/>
  <c r="D16" i="23" s="1"/>
  <c r="L14" i="23" a="1"/>
  <c r="L14" i="23" s="1"/>
  <c r="T14" i="23" s="1"/>
  <c r="K14" i="23" a="1"/>
  <c r="K14" i="23" s="1"/>
  <c r="S14" i="23" s="1"/>
  <c r="J14" i="23" a="1"/>
  <c r="J14" i="23" s="1"/>
  <c r="R14" i="23" s="1"/>
  <c r="I14" i="23" a="1"/>
  <c r="I14" i="23" s="1"/>
  <c r="Q14" i="23" s="1"/>
  <c r="AB15" i="23"/>
  <c r="AA15" i="23"/>
  <c r="Z15" i="23"/>
  <c r="V22" i="23"/>
  <c r="W22" i="23" s="1"/>
  <c r="X22" i="23" s="1"/>
  <c r="G15" i="23"/>
  <c r="H15" i="23"/>
  <c r="F15" i="23"/>
  <c r="F193" i="33" l="1"/>
  <c r="H193" i="33"/>
  <c r="G193" i="33"/>
  <c r="S10" i="34"/>
  <c r="E12" i="34"/>
  <c r="B13" i="34" a="1"/>
  <c r="B13" i="34" s="1"/>
  <c r="H11" i="34"/>
  <c r="G11" i="34"/>
  <c r="F11" i="34"/>
  <c r="N11" i="34" a="1"/>
  <c r="N11" i="34" s="1"/>
  <c r="Q11" i="34" a="1"/>
  <c r="Q11" i="34" s="1"/>
  <c r="M11" i="34" a="1"/>
  <c r="M11" i="34" s="1"/>
  <c r="O11" i="34" a="1"/>
  <c r="O11" i="34" s="1"/>
  <c r="P11" i="34" a="1"/>
  <c r="P11" i="34" s="1"/>
  <c r="K11" i="34" a="1"/>
  <c r="K11" i="34" s="1"/>
  <c r="L11" i="34" a="1"/>
  <c r="L11" i="34" s="1"/>
  <c r="N193" i="33" a="1"/>
  <c r="N193" i="33" s="1"/>
  <c r="M193" i="33" a="1"/>
  <c r="M193" i="33" s="1"/>
  <c r="L193" i="33" a="1"/>
  <c r="L193" i="33" s="1"/>
  <c r="Q193" i="33" a="1"/>
  <c r="Q193" i="33" s="1"/>
  <c r="P193" i="33" a="1"/>
  <c r="P193" i="33" s="1"/>
  <c r="O193" i="33" a="1"/>
  <c r="O193" i="33" s="1"/>
  <c r="K193" i="33" a="1"/>
  <c r="K193" i="33" s="1"/>
  <c r="S193" i="33" s="1" a="1"/>
  <c r="S193" i="33" s="1"/>
  <c r="B195" i="33" a="1"/>
  <c r="B195" i="33" s="1"/>
  <c r="E194" i="33"/>
  <c r="R194" i="33" s="1" a="1"/>
  <c r="R194" i="33" s="1"/>
  <c r="B17" i="23" a="1"/>
  <c r="B17" i="23" s="1"/>
  <c r="AA16" i="23"/>
  <c r="AG14" i="23"/>
  <c r="L15" i="23" a="1"/>
  <c r="L15" i="23" s="1"/>
  <c r="T15" i="23" s="1"/>
  <c r="K15" i="23" a="1"/>
  <c r="K15" i="23" s="1"/>
  <c r="S15" i="23" s="1"/>
  <c r="J15" i="23" a="1"/>
  <c r="J15" i="23" s="1"/>
  <c r="R15" i="23" s="1"/>
  <c r="I15" i="23" a="1"/>
  <c r="I15" i="23" s="1"/>
  <c r="Q15" i="23" s="1"/>
  <c r="Z16" i="23"/>
  <c r="AE14" i="23"/>
  <c r="AF14" i="23"/>
  <c r="AB16" i="23"/>
  <c r="V23" i="23"/>
  <c r="W23" i="23" s="1"/>
  <c r="X23" i="23" s="1"/>
  <c r="H16" i="23"/>
  <c r="G16" i="23"/>
  <c r="AC16" i="23"/>
  <c r="AH16" i="23" s="1"/>
  <c r="F16" i="23"/>
  <c r="AG15" i="23"/>
  <c r="F194" i="33" l="1"/>
  <c r="H194" i="33"/>
  <c r="G194" i="33"/>
  <c r="S11" i="34"/>
  <c r="E13" i="34"/>
  <c r="B14" i="34" a="1"/>
  <c r="B14" i="34" s="1"/>
  <c r="H12" i="34"/>
  <c r="G12" i="34"/>
  <c r="F12" i="34"/>
  <c r="M12" i="34" a="1"/>
  <c r="M12" i="34" s="1"/>
  <c r="P12" i="34" a="1"/>
  <c r="P12" i="34" s="1"/>
  <c r="Q12" i="34" a="1"/>
  <c r="Q12" i="34" s="1"/>
  <c r="L12" i="34" a="1"/>
  <c r="L12" i="34" s="1"/>
  <c r="N12" i="34" a="1"/>
  <c r="N12" i="34" s="1"/>
  <c r="O12" i="34" a="1"/>
  <c r="O12" i="34" s="1"/>
  <c r="K12" i="34" a="1"/>
  <c r="K12" i="34" s="1"/>
  <c r="B196" i="33" a="1"/>
  <c r="B196" i="33" s="1"/>
  <c r="E195" i="33"/>
  <c r="R195" i="33" s="1" a="1"/>
  <c r="R195" i="33" s="1"/>
  <c r="P194" i="33" a="1"/>
  <c r="P194" i="33" s="1"/>
  <c r="O194" i="33" a="1"/>
  <c r="O194" i="33" s="1"/>
  <c r="N194" i="33" a="1"/>
  <c r="N194" i="33" s="1"/>
  <c r="M194" i="33" a="1"/>
  <c r="M194" i="33" s="1"/>
  <c r="L194" i="33" a="1"/>
  <c r="L194" i="33" s="1"/>
  <c r="Q194" i="33" a="1"/>
  <c r="Q194" i="33" s="1"/>
  <c r="K194" i="33" a="1"/>
  <c r="K194" i="33" s="1"/>
  <c r="S194" i="33" s="1" a="1"/>
  <c r="S194" i="33" s="1"/>
  <c r="AF15" i="23"/>
  <c r="D17" i="23"/>
  <c r="B18" i="23" s="1" a="1"/>
  <c r="B18" i="23" s="1"/>
  <c r="D18" i="23" s="1"/>
  <c r="I16" i="23" a="1"/>
  <c r="I16" i="23" s="1"/>
  <c r="Q16" i="23" s="1"/>
  <c r="L16" i="23" a="1"/>
  <c r="L16" i="23" s="1"/>
  <c r="T16" i="23" s="1"/>
  <c r="K16" i="23" a="1"/>
  <c r="K16" i="23" s="1"/>
  <c r="S16" i="23" s="1"/>
  <c r="J16" i="23" a="1"/>
  <c r="J16" i="23" s="1"/>
  <c r="AE15" i="23"/>
  <c r="V24" i="23"/>
  <c r="W24" i="23" s="1"/>
  <c r="X24" i="23" s="1"/>
  <c r="F195" i="33" l="1"/>
  <c r="G195" i="33"/>
  <c r="H195" i="33"/>
  <c r="S12" i="34"/>
  <c r="E14" i="34"/>
  <c r="B15" i="34" a="1"/>
  <c r="B15" i="34" s="1"/>
  <c r="G13" i="34"/>
  <c r="F13" i="34"/>
  <c r="H13" i="34"/>
  <c r="Q13" i="34" a="1"/>
  <c r="Q13" i="34" s="1"/>
  <c r="P13" i="34" a="1"/>
  <c r="P13" i="34" s="1"/>
  <c r="M13" i="34" a="1"/>
  <c r="M13" i="34" s="1"/>
  <c r="L13" i="34" a="1"/>
  <c r="L13" i="34" s="1"/>
  <c r="O13" i="34" a="1"/>
  <c r="O13" i="34" s="1"/>
  <c r="N13" i="34" a="1"/>
  <c r="N13" i="34" s="1"/>
  <c r="K13" i="34" a="1"/>
  <c r="K13" i="34" s="1"/>
  <c r="Q195" i="33" a="1"/>
  <c r="Q195" i="33" s="1"/>
  <c r="P195" i="33" a="1"/>
  <c r="P195" i="33" s="1"/>
  <c r="O195" i="33" a="1"/>
  <c r="O195" i="33" s="1"/>
  <c r="N195" i="33" a="1"/>
  <c r="N195" i="33" s="1"/>
  <c r="M195" i="33" a="1"/>
  <c r="M195" i="33" s="1"/>
  <c r="L195" i="33" a="1"/>
  <c r="L195" i="33" s="1"/>
  <c r="K195" i="33" a="1"/>
  <c r="K195" i="33" s="1"/>
  <c r="S195" i="33" s="1" a="1"/>
  <c r="S195" i="33" s="1"/>
  <c r="B197" i="33" a="1"/>
  <c r="B197" i="33" s="1"/>
  <c r="E196" i="33"/>
  <c r="R196" i="33" s="1" a="1"/>
  <c r="R196" i="33" s="1"/>
  <c r="AC17" i="23"/>
  <c r="AH17" i="23" s="1"/>
  <c r="AA17" i="23"/>
  <c r="B19" i="23" a="1"/>
  <c r="B19" i="23" s="1"/>
  <c r="D19" i="23" s="1"/>
  <c r="AB19" i="23" s="1"/>
  <c r="Z17" i="23"/>
  <c r="G17" i="23"/>
  <c r="F17" i="23"/>
  <c r="AB17" i="23"/>
  <c r="H17" i="23"/>
  <c r="AC18" i="23"/>
  <c r="AH18" i="23" s="1"/>
  <c r="AE16" i="23"/>
  <c r="R16" i="23"/>
  <c r="AF16" i="23"/>
  <c r="AG16" i="23"/>
  <c r="AB18" i="23"/>
  <c r="H18" i="23"/>
  <c r="G18" i="23"/>
  <c r="Z18" i="23"/>
  <c r="AA18" i="23"/>
  <c r="V25" i="23"/>
  <c r="W25" i="23" s="1"/>
  <c r="X25" i="23" s="1"/>
  <c r="F18" i="23"/>
  <c r="P16" i="23"/>
  <c r="F196" i="33" l="1"/>
  <c r="H196" i="33"/>
  <c r="G196" i="33"/>
  <c r="S13" i="34"/>
  <c r="E15" i="34"/>
  <c r="B16" i="34" a="1"/>
  <c r="B16" i="34" s="1"/>
  <c r="F14" i="34"/>
  <c r="H14" i="34"/>
  <c r="G14" i="34"/>
  <c r="O14" i="34" a="1"/>
  <c r="O14" i="34" s="1"/>
  <c r="P14" i="34" a="1"/>
  <c r="P14" i="34" s="1"/>
  <c r="K14" i="34" a="1"/>
  <c r="K14" i="34" s="1"/>
  <c r="L14" i="34" a="1"/>
  <c r="L14" i="34" s="1"/>
  <c r="Q14" i="34" a="1"/>
  <c r="Q14" i="34" s="1"/>
  <c r="M14" i="34" a="1"/>
  <c r="M14" i="34" s="1"/>
  <c r="N14" i="34" a="1"/>
  <c r="N14" i="34" s="1"/>
  <c r="Q196" i="33" a="1"/>
  <c r="Q196" i="33" s="1"/>
  <c r="P196" i="33" a="1"/>
  <c r="P196" i="33" s="1"/>
  <c r="O196" i="33" a="1"/>
  <c r="O196" i="33" s="1"/>
  <c r="N196" i="33" a="1"/>
  <c r="N196" i="33" s="1"/>
  <c r="M196" i="33" a="1"/>
  <c r="M196" i="33" s="1"/>
  <c r="L196" i="33" a="1"/>
  <c r="L196" i="33" s="1"/>
  <c r="K196" i="33" a="1"/>
  <c r="K196" i="33" s="1"/>
  <c r="S196" i="33" s="1" a="1"/>
  <c r="S196" i="33" s="1"/>
  <c r="B198" i="33" a="1"/>
  <c r="B198" i="33" s="1"/>
  <c r="E197" i="33"/>
  <c r="R197" i="33" s="1" a="1"/>
  <c r="R197" i="33" s="1"/>
  <c r="K17" i="23" a="1"/>
  <c r="K17" i="23" s="1"/>
  <c r="S17" i="23" s="1"/>
  <c r="B20" i="23" a="1"/>
  <c r="B20" i="23" s="1"/>
  <c r="D20" i="23" s="1"/>
  <c r="I17" i="23" a="1"/>
  <c r="I17" i="23" s="1"/>
  <c r="Q17" i="23" s="1"/>
  <c r="L17" i="23" a="1"/>
  <c r="L17" i="23" s="1"/>
  <c r="T17" i="23" s="1"/>
  <c r="J17" i="23" a="1"/>
  <c r="J17" i="23" s="1"/>
  <c r="R17" i="23" s="1"/>
  <c r="K18" i="23" a="1"/>
  <c r="K18" i="23" s="1"/>
  <c r="S18" i="23" s="1"/>
  <c r="J18" i="23" a="1"/>
  <c r="J18" i="23" s="1"/>
  <c r="R18" i="23" s="1"/>
  <c r="I18" i="23" a="1"/>
  <c r="I18" i="23" s="1"/>
  <c r="Q18" i="23" s="1"/>
  <c r="L18" i="23" a="1"/>
  <c r="L18" i="23" s="1"/>
  <c r="T18" i="23" s="1"/>
  <c r="V26" i="23"/>
  <c r="W26" i="23" s="1"/>
  <c r="X26" i="23" s="1"/>
  <c r="AC19" i="23"/>
  <c r="AA19" i="23"/>
  <c r="G19" i="23"/>
  <c r="H19" i="23"/>
  <c r="Z19" i="23"/>
  <c r="F19" i="23"/>
  <c r="F197" i="33" l="1"/>
  <c r="H197" i="33"/>
  <c r="G197" i="33"/>
  <c r="S14" i="34"/>
  <c r="E16" i="34"/>
  <c r="B17" i="34" s="1" a="1"/>
  <c r="B17" i="34" s="1"/>
  <c r="H15" i="34"/>
  <c r="G15" i="34"/>
  <c r="F15" i="34"/>
  <c r="L15" i="34" a="1"/>
  <c r="L15" i="34" s="1"/>
  <c r="K15" i="34" a="1"/>
  <c r="K15" i="34" s="1"/>
  <c r="P15" i="34" a="1"/>
  <c r="P15" i="34" s="1"/>
  <c r="O15" i="34" a="1"/>
  <c r="O15" i="34" s="1"/>
  <c r="N15" i="34" a="1"/>
  <c r="N15" i="34" s="1"/>
  <c r="M15" i="34" a="1"/>
  <c r="M15" i="34" s="1"/>
  <c r="Q15" i="34" a="1"/>
  <c r="Q15" i="34" s="1"/>
  <c r="M197" i="33" a="1"/>
  <c r="M197" i="33" s="1"/>
  <c r="L197" i="33" a="1"/>
  <c r="L197" i="33" s="1"/>
  <c r="Q197" i="33" a="1"/>
  <c r="Q197" i="33" s="1"/>
  <c r="P197" i="33" a="1"/>
  <c r="P197" i="33" s="1"/>
  <c r="O197" i="33" a="1"/>
  <c r="O197" i="33" s="1"/>
  <c r="N197" i="33" a="1"/>
  <c r="N197" i="33" s="1"/>
  <c r="K197" i="33" a="1"/>
  <c r="K197" i="33" s="1"/>
  <c r="S197" i="33" s="1" a="1"/>
  <c r="S197" i="33" s="1"/>
  <c r="B199" i="33" a="1"/>
  <c r="B199" i="33" s="1"/>
  <c r="E198" i="33"/>
  <c r="R198" i="33" s="1" a="1"/>
  <c r="R198" i="33" s="1"/>
  <c r="AG17" i="23"/>
  <c r="AF17" i="23"/>
  <c r="B21" i="23" a="1"/>
  <c r="B21" i="23" s="1"/>
  <c r="D21" i="23" s="1"/>
  <c r="AC21" i="23" s="1"/>
  <c r="AH21" i="23" s="1"/>
  <c r="AE17" i="23"/>
  <c r="AE18" i="23"/>
  <c r="AF18" i="23"/>
  <c r="AG18" i="23"/>
  <c r="I19" i="23" a="1"/>
  <c r="I19" i="23" s="1"/>
  <c r="Q19" i="23" s="1"/>
  <c r="L19" i="23" a="1"/>
  <c r="L19" i="23" s="1"/>
  <c r="T19" i="23" s="1"/>
  <c r="K19" i="23" a="1"/>
  <c r="K19" i="23" s="1"/>
  <c r="S19" i="23" s="1"/>
  <c r="J19" i="23" a="1"/>
  <c r="J19" i="23" s="1"/>
  <c r="R19" i="23" s="1"/>
  <c r="AH19" i="23"/>
  <c r="V27" i="23"/>
  <c r="W27" i="23" s="1"/>
  <c r="X27" i="23" s="1"/>
  <c r="H20" i="23"/>
  <c r="G20" i="23"/>
  <c r="AB20" i="23"/>
  <c r="AC20" i="23"/>
  <c r="AH20" i="23" s="1"/>
  <c r="Z20" i="23"/>
  <c r="AE19" i="23"/>
  <c r="AA20" i="23"/>
  <c r="F20" i="23"/>
  <c r="F198" i="33" l="1"/>
  <c r="H198" i="33"/>
  <c r="G198" i="33"/>
  <c r="S15" i="34"/>
  <c r="H16" i="34"/>
  <c r="G16" i="34"/>
  <c r="F16" i="34"/>
  <c r="O16" i="34" a="1"/>
  <c r="O16" i="34" s="1"/>
  <c r="N16" i="34" a="1"/>
  <c r="N16" i="34" s="1"/>
  <c r="K16" i="34" a="1"/>
  <c r="K16" i="34" s="1"/>
  <c r="L16" i="34" a="1"/>
  <c r="L16" i="34" s="1"/>
  <c r="Q16" i="34" a="1"/>
  <c r="Q16" i="34" s="1"/>
  <c r="M16" i="34" a="1"/>
  <c r="M16" i="34" s="1"/>
  <c r="P16" i="34" a="1"/>
  <c r="P16" i="34" s="1"/>
  <c r="E17" i="34"/>
  <c r="B18" i="34" s="1" a="1"/>
  <c r="B18" i="34" s="1"/>
  <c r="N198" i="33" a="1"/>
  <c r="N198" i="33" s="1"/>
  <c r="M198" i="33" a="1"/>
  <c r="M198" i="33" s="1"/>
  <c r="L198" i="33" a="1"/>
  <c r="L198" i="33" s="1"/>
  <c r="Q198" i="33" a="1"/>
  <c r="Q198" i="33" s="1"/>
  <c r="P198" i="33" a="1"/>
  <c r="P198" i="33" s="1"/>
  <c r="O198" i="33" a="1"/>
  <c r="O198" i="33" s="1"/>
  <c r="K198" i="33" a="1"/>
  <c r="K198" i="33" s="1"/>
  <c r="S198" i="33" s="1" a="1"/>
  <c r="S198" i="33" s="1"/>
  <c r="B200" i="33" a="1"/>
  <c r="B200" i="33" s="1"/>
  <c r="E199" i="33"/>
  <c r="R199" i="33" s="1" a="1"/>
  <c r="R199" i="33" s="1"/>
  <c r="B22" i="23" a="1"/>
  <c r="B22" i="23" s="1"/>
  <c r="AG19" i="23"/>
  <c r="AF19" i="23"/>
  <c r="I20" i="23" a="1"/>
  <c r="I20" i="23" s="1"/>
  <c r="Q20" i="23" s="1"/>
  <c r="L20" i="23" a="1"/>
  <c r="L20" i="23" s="1"/>
  <c r="T20" i="23" s="1"/>
  <c r="K20" i="23" a="1"/>
  <c r="K20" i="23" s="1"/>
  <c r="S20" i="23" s="1"/>
  <c r="J20" i="23" a="1"/>
  <c r="J20" i="23" s="1"/>
  <c r="R20" i="23" s="1"/>
  <c r="AB21" i="23"/>
  <c r="V28" i="23"/>
  <c r="W28" i="23" s="1"/>
  <c r="X28" i="23" s="1"/>
  <c r="Z21" i="23"/>
  <c r="AA21" i="23"/>
  <c r="H21" i="23"/>
  <c r="G21" i="23"/>
  <c r="F21" i="23"/>
  <c r="AF20" i="23"/>
  <c r="P19" i="23"/>
  <c r="F199" i="33" l="1"/>
  <c r="G199" i="33"/>
  <c r="H199" i="33"/>
  <c r="H17" i="34"/>
  <c r="G17" i="34"/>
  <c r="F17" i="34"/>
  <c r="O17" i="34" a="1"/>
  <c r="O17" i="34" s="1"/>
  <c r="K17" i="34" a="1"/>
  <c r="K17" i="34" s="1"/>
  <c r="N17" i="34" a="1"/>
  <c r="N17" i="34" s="1"/>
  <c r="P17" i="34" a="1"/>
  <c r="P17" i="34" s="1"/>
  <c r="Q17" i="34" a="1"/>
  <c r="Q17" i="34" s="1"/>
  <c r="L17" i="34" a="1"/>
  <c r="L17" i="34" s="1"/>
  <c r="M17" i="34" a="1"/>
  <c r="M17" i="34" s="1"/>
  <c r="E18" i="34"/>
  <c r="B19" i="34" a="1"/>
  <c r="B19" i="34" s="1"/>
  <c r="S16" i="34"/>
  <c r="P199" i="33" a="1"/>
  <c r="P199" i="33" s="1"/>
  <c r="O199" i="33" a="1"/>
  <c r="O199" i="33" s="1"/>
  <c r="N199" i="33" a="1"/>
  <c r="N199" i="33" s="1"/>
  <c r="M199" i="33" a="1"/>
  <c r="M199" i="33" s="1"/>
  <c r="L199" i="33" a="1"/>
  <c r="L199" i="33" s="1"/>
  <c r="Q199" i="33" a="1"/>
  <c r="Q199" i="33" s="1"/>
  <c r="K199" i="33" a="1"/>
  <c r="K199" i="33" s="1"/>
  <c r="S199" i="33" s="1" a="1"/>
  <c r="S199" i="33" s="1"/>
  <c r="B201" i="33" a="1"/>
  <c r="B201" i="33" s="1"/>
  <c r="E200" i="33"/>
  <c r="R200" i="33" s="1" a="1"/>
  <c r="R200" i="33" s="1"/>
  <c r="AE20" i="23"/>
  <c r="D22" i="23"/>
  <c r="Z22" i="23" s="1"/>
  <c r="AG20" i="23"/>
  <c r="J21" i="23" a="1"/>
  <c r="J21" i="23" s="1"/>
  <c r="R21" i="23" s="1"/>
  <c r="L21" i="23" a="1"/>
  <c r="L21" i="23" s="1"/>
  <c r="T21" i="23" s="1"/>
  <c r="K21" i="23" a="1"/>
  <c r="K21" i="23" s="1"/>
  <c r="S21" i="23" s="1"/>
  <c r="I21" i="23" a="1"/>
  <c r="I21" i="23" s="1"/>
  <c r="Q21" i="23" s="1"/>
  <c r="V29" i="23"/>
  <c r="W29" i="23" s="1"/>
  <c r="X29" i="23" s="1"/>
  <c r="P20" i="23"/>
  <c r="F200" i="33" l="1"/>
  <c r="H200" i="33"/>
  <c r="G200" i="33"/>
  <c r="E19" i="34"/>
  <c r="B20" i="34" a="1"/>
  <c r="B20" i="34" s="1"/>
  <c r="B23" i="23" a="1"/>
  <c r="B23" i="23" s="1"/>
  <c r="D23" i="23" s="1"/>
  <c r="AC23" i="23" s="1"/>
  <c r="AH23" i="23" s="1"/>
  <c r="H18" i="34"/>
  <c r="G18" i="34"/>
  <c r="F18" i="34"/>
  <c r="Q18" i="34" a="1"/>
  <c r="Q18" i="34" s="1"/>
  <c r="N18" i="34" a="1"/>
  <c r="N18" i="34" s="1"/>
  <c r="M18" i="34" a="1"/>
  <c r="M18" i="34" s="1"/>
  <c r="P18" i="34" a="1"/>
  <c r="P18" i="34" s="1"/>
  <c r="L18" i="34" a="1"/>
  <c r="L18" i="34" s="1"/>
  <c r="O18" i="34" a="1"/>
  <c r="O18" i="34" s="1"/>
  <c r="K18" i="34" a="1"/>
  <c r="K18" i="34" s="1"/>
  <c r="S17" i="34"/>
  <c r="Q200" i="33" a="1"/>
  <c r="Q200" i="33" s="1"/>
  <c r="P200" i="33" a="1"/>
  <c r="P200" i="33" s="1"/>
  <c r="O200" i="33" a="1"/>
  <c r="O200" i="33" s="1"/>
  <c r="N200" i="33" a="1"/>
  <c r="N200" i="33" s="1"/>
  <c r="M200" i="33" a="1"/>
  <c r="M200" i="33" s="1"/>
  <c r="L200" i="33" a="1"/>
  <c r="L200" i="33" s="1"/>
  <c r="K200" i="33" a="1"/>
  <c r="K200" i="33" s="1"/>
  <c r="S200" i="33" s="1" a="1"/>
  <c r="S200" i="33" s="1"/>
  <c r="B202" i="33" a="1"/>
  <c r="B202" i="33" s="1"/>
  <c r="E201" i="33"/>
  <c r="R201" i="33" s="1" a="1"/>
  <c r="R201" i="33" s="1"/>
  <c r="AC22" i="23"/>
  <c r="AH22" i="23" s="1"/>
  <c r="AB22" i="23"/>
  <c r="AA22" i="23"/>
  <c r="H22" i="23"/>
  <c r="G22" i="23"/>
  <c r="F22" i="23"/>
  <c r="AE21" i="23"/>
  <c r="AF21" i="23"/>
  <c r="AG21" i="23"/>
  <c r="I22" i="23" a="1"/>
  <c r="I22" i="23" s="1"/>
  <c r="Q22" i="23" s="1"/>
  <c r="V30" i="23"/>
  <c r="W30" i="23" s="1"/>
  <c r="X30" i="23" s="1"/>
  <c r="F201" i="33" l="1"/>
  <c r="H201" i="33"/>
  <c r="G201" i="33"/>
  <c r="AB23" i="23"/>
  <c r="G23" i="23"/>
  <c r="F23" i="23"/>
  <c r="AA23" i="23"/>
  <c r="S18" i="34"/>
  <c r="Z23" i="23"/>
  <c r="J23" i="23" s="1" a="1"/>
  <c r="J23" i="23" s="1"/>
  <c r="R23" i="23" s="1"/>
  <c r="E20" i="34"/>
  <c r="B21" i="34" a="1"/>
  <c r="B21" i="34" s="1"/>
  <c r="H23" i="23"/>
  <c r="B24" i="23" a="1"/>
  <c r="B24" i="23" s="1"/>
  <c r="H19" i="34"/>
  <c r="G19" i="34"/>
  <c r="F19" i="34"/>
  <c r="N19" i="34" a="1"/>
  <c r="N19" i="34" s="1"/>
  <c r="Q19" i="34" a="1"/>
  <c r="Q19" i="34" s="1"/>
  <c r="M19" i="34" a="1"/>
  <c r="M19" i="34" s="1"/>
  <c r="O19" i="34" a="1"/>
  <c r="O19" i="34" s="1"/>
  <c r="P19" i="34" a="1"/>
  <c r="P19" i="34" s="1"/>
  <c r="K19" i="34" a="1"/>
  <c r="K19" i="34" s="1"/>
  <c r="L19" i="34" a="1"/>
  <c r="L19" i="34" s="1"/>
  <c r="Q201" i="33" a="1"/>
  <c r="Q201" i="33" s="1"/>
  <c r="P201" i="33" a="1"/>
  <c r="P201" i="33" s="1"/>
  <c r="O201" i="33" a="1"/>
  <c r="O201" i="33" s="1"/>
  <c r="N201" i="33" a="1"/>
  <c r="N201" i="33" s="1"/>
  <c r="M201" i="33" a="1"/>
  <c r="M201" i="33" s="1"/>
  <c r="L201" i="33" a="1"/>
  <c r="L201" i="33" s="1"/>
  <c r="K201" i="33" a="1"/>
  <c r="K201" i="33" s="1"/>
  <c r="S201" i="33" s="1" a="1"/>
  <c r="S201" i="33" s="1"/>
  <c r="B203" i="33" a="1"/>
  <c r="B203" i="33" s="1"/>
  <c r="E202" i="33"/>
  <c r="R202" i="33" s="1" a="1"/>
  <c r="R202" i="33" s="1"/>
  <c r="L22" i="23" a="1"/>
  <c r="L22" i="23" s="1"/>
  <c r="T22" i="23" s="1"/>
  <c r="K22" i="23" a="1"/>
  <c r="K22" i="23" s="1"/>
  <c r="S22" i="23" s="1"/>
  <c r="J22" i="23" a="1"/>
  <c r="J22" i="23" s="1"/>
  <c r="R22" i="23" s="1"/>
  <c r="AE22" i="23"/>
  <c r="K23" i="23" a="1"/>
  <c r="K23" i="23" s="1"/>
  <c r="S23" i="23" s="1"/>
  <c r="I23" i="23" a="1"/>
  <c r="I23" i="23" s="1"/>
  <c r="Q23" i="23" s="1"/>
  <c r="L23" i="23" a="1"/>
  <c r="L23" i="23" s="1"/>
  <c r="T23" i="23" s="1"/>
  <c r="V31" i="23"/>
  <c r="W31" i="23" s="1"/>
  <c r="X31" i="23" s="1"/>
  <c r="P22" i="23"/>
  <c r="F202" i="33" l="1"/>
  <c r="H202" i="33"/>
  <c r="G202" i="33"/>
  <c r="H20" i="34"/>
  <c r="G20" i="34"/>
  <c r="F20" i="34"/>
  <c r="Q20" i="34" a="1"/>
  <c r="Q20" i="34" s="1"/>
  <c r="L20" i="34" a="1"/>
  <c r="L20" i="34" s="1"/>
  <c r="M20" i="34" a="1"/>
  <c r="M20" i="34" s="1"/>
  <c r="P20" i="34" a="1"/>
  <c r="P20" i="34" s="1"/>
  <c r="K20" i="34" a="1"/>
  <c r="K20" i="34" s="1"/>
  <c r="N20" i="34" a="1"/>
  <c r="N20" i="34" s="1"/>
  <c r="O20" i="34" a="1"/>
  <c r="O20" i="34" s="1"/>
  <c r="S19" i="34"/>
  <c r="D24" i="23"/>
  <c r="B25" i="23" s="1" a="1"/>
  <c r="B25" i="23" s="1"/>
  <c r="E21" i="34"/>
  <c r="B22" i="34" a="1"/>
  <c r="B22" i="34" s="1"/>
  <c r="M202" i="33" a="1"/>
  <c r="M202" i="33" s="1"/>
  <c r="L202" i="33" a="1"/>
  <c r="L202" i="33" s="1"/>
  <c r="Q202" i="33" a="1"/>
  <c r="Q202" i="33" s="1"/>
  <c r="P202" i="33" a="1"/>
  <c r="P202" i="33" s="1"/>
  <c r="O202" i="33" a="1"/>
  <c r="O202" i="33" s="1"/>
  <c r="N202" i="33" a="1"/>
  <c r="N202" i="33" s="1"/>
  <c r="K202" i="33" a="1"/>
  <c r="K202" i="33" s="1"/>
  <c r="S202" i="33" s="1" a="1"/>
  <c r="S202" i="33" s="1"/>
  <c r="B204" i="33" a="1"/>
  <c r="B204" i="33" s="1"/>
  <c r="E203" i="33"/>
  <c r="R203" i="33" s="1" a="1"/>
  <c r="R203" i="33" s="1"/>
  <c r="AG22" i="23"/>
  <c r="AF22" i="23"/>
  <c r="G24" i="23"/>
  <c r="AA24" i="23"/>
  <c r="AB24" i="23"/>
  <c r="H24" i="23"/>
  <c r="F24" i="23"/>
  <c r="AE23" i="23"/>
  <c r="AF23" i="23"/>
  <c r="AG23" i="23"/>
  <c r="V32" i="23"/>
  <c r="W32" i="23" s="1"/>
  <c r="X32" i="23" s="1"/>
  <c r="P23" i="23"/>
  <c r="F203" i="33" l="1"/>
  <c r="G203" i="33"/>
  <c r="H203" i="33"/>
  <c r="AC24" i="23"/>
  <c r="AH24" i="23" s="1"/>
  <c r="D25" i="23"/>
  <c r="Z25" i="23" s="1"/>
  <c r="B26" i="23" a="1"/>
  <c r="B26" i="23" s="1"/>
  <c r="D26" i="23" s="1"/>
  <c r="F26" i="23" s="1"/>
  <c r="E22" i="34"/>
  <c r="B23" i="34" a="1"/>
  <c r="B23" i="34" s="1"/>
  <c r="G21" i="34"/>
  <c r="F21" i="34"/>
  <c r="H21" i="34"/>
  <c r="Q21" i="34" a="1"/>
  <c r="Q21" i="34" s="1"/>
  <c r="P21" i="34" a="1"/>
  <c r="P21" i="34" s="1"/>
  <c r="M21" i="34" a="1"/>
  <c r="M21" i="34" s="1"/>
  <c r="L21" i="34" a="1"/>
  <c r="L21" i="34" s="1"/>
  <c r="O21" i="34" a="1"/>
  <c r="O21" i="34" s="1"/>
  <c r="N21" i="34" a="1"/>
  <c r="N21" i="34" s="1"/>
  <c r="K21" i="34" a="1"/>
  <c r="K21" i="34" s="1"/>
  <c r="Z24" i="23"/>
  <c r="I24" i="23" s="1" a="1"/>
  <c r="I24" i="23" s="1"/>
  <c r="Q24" i="23" s="1"/>
  <c r="S20" i="34"/>
  <c r="O203" i="33" a="1"/>
  <c r="O203" i="33" s="1"/>
  <c r="N203" i="33" a="1"/>
  <c r="N203" i="33" s="1"/>
  <c r="M203" i="33" a="1"/>
  <c r="M203" i="33" s="1"/>
  <c r="L203" i="33" a="1"/>
  <c r="L203" i="33" s="1"/>
  <c r="Q203" i="33" a="1"/>
  <c r="Q203" i="33" s="1"/>
  <c r="P203" i="33" a="1"/>
  <c r="P203" i="33" s="1"/>
  <c r="K203" i="33" a="1"/>
  <c r="K203" i="33" s="1"/>
  <c r="S203" i="33" s="1" a="1"/>
  <c r="S203" i="33" s="1"/>
  <c r="B205" i="33" a="1"/>
  <c r="B205" i="33" s="1"/>
  <c r="E204" i="33"/>
  <c r="R204" i="33" s="1" a="1"/>
  <c r="R204" i="33" s="1"/>
  <c r="K24" i="23" a="1"/>
  <c r="K24" i="23" s="1"/>
  <c r="S24" i="23" s="1"/>
  <c r="L24" i="23" a="1"/>
  <c r="L24" i="23" s="1"/>
  <c r="T24" i="23" s="1"/>
  <c r="AE24" i="23"/>
  <c r="V33" i="23"/>
  <c r="W33" i="23" s="1"/>
  <c r="X33" i="23" s="1"/>
  <c r="P24" i="23"/>
  <c r="F204" i="33" l="1"/>
  <c r="H204" i="33"/>
  <c r="G204" i="33"/>
  <c r="J24" i="23" a="1"/>
  <c r="J24" i="23" s="1"/>
  <c r="I25" i="23" a="1"/>
  <c r="I25" i="23" s="1"/>
  <c r="Q25" i="23" s="1"/>
  <c r="AA26" i="23"/>
  <c r="E23" i="34"/>
  <c r="B24" i="34" a="1"/>
  <c r="B24" i="34" s="1"/>
  <c r="H26" i="23"/>
  <c r="F22" i="34"/>
  <c r="H22" i="34"/>
  <c r="G22" i="34"/>
  <c r="O22" i="34" a="1"/>
  <c r="O22" i="34" s="1"/>
  <c r="P22" i="34" a="1"/>
  <c r="P22" i="34" s="1"/>
  <c r="K22" i="34" a="1"/>
  <c r="K22" i="34" s="1"/>
  <c r="L22" i="34" a="1"/>
  <c r="L22" i="34" s="1"/>
  <c r="Q22" i="34" a="1"/>
  <c r="Q22" i="34" s="1"/>
  <c r="M22" i="34" a="1"/>
  <c r="M22" i="34" s="1"/>
  <c r="N22" i="34" a="1"/>
  <c r="N22" i="34" s="1"/>
  <c r="G26" i="23"/>
  <c r="AA25" i="23"/>
  <c r="J25" i="23" s="1" a="1"/>
  <c r="J25" i="23" s="1"/>
  <c r="Z26" i="23"/>
  <c r="J26" i="23" s="1" a="1"/>
  <c r="J26" i="23" s="1"/>
  <c r="R26" i="23" s="1"/>
  <c r="B27" i="23" a="1"/>
  <c r="B27" i="23" s="1"/>
  <c r="D27" i="23" s="1"/>
  <c r="G27" i="23" s="1"/>
  <c r="AC26" i="23"/>
  <c r="AH26" i="23" s="1"/>
  <c r="P26" i="23" s="1"/>
  <c r="AB26" i="23"/>
  <c r="K26" i="23" s="1" a="1"/>
  <c r="K26" i="23" s="1"/>
  <c r="S26" i="23" s="1"/>
  <c r="AB25" i="23"/>
  <c r="S21" i="34"/>
  <c r="AC25" i="23"/>
  <c r="AH25" i="23" s="1"/>
  <c r="P25" i="23" s="1"/>
  <c r="H25" i="23"/>
  <c r="G25" i="23"/>
  <c r="F25" i="23"/>
  <c r="P204" i="33" a="1"/>
  <c r="P204" i="33" s="1"/>
  <c r="O204" i="33" a="1"/>
  <c r="O204" i="33" s="1"/>
  <c r="N204" i="33" a="1"/>
  <c r="N204" i="33" s="1"/>
  <c r="M204" i="33" a="1"/>
  <c r="M204" i="33" s="1"/>
  <c r="L204" i="33" a="1"/>
  <c r="L204" i="33" s="1"/>
  <c r="Q204" i="33" a="1"/>
  <c r="Q204" i="33" s="1"/>
  <c r="K204" i="33" a="1"/>
  <c r="K204" i="33" s="1"/>
  <c r="S204" i="33" s="1" a="1"/>
  <c r="S204" i="33" s="1"/>
  <c r="B206" i="33" a="1"/>
  <c r="B206" i="33" s="1"/>
  <c r="E205" i="33"/>
  <c r="R205" i="33" s="1" a="1"/>
  <c r="R205" i="33" s="1"/>
  <c r="AG24" i="23"/>
  <c r="AE25" i="23"/>
  <c r="R24" i="23"/>
  <c r="AF24" i="23"/>
  <c r="I26" i="23" a="1"/>
  <c r="I26" i="23" s="1"/>
  <c r="Q26" i="23" s="1"/>
  <c r="V34" i="23"/>
  <c r="W34" i="23" s="1"/>
  <c r="X34" i="23" s="1"/>
  <c r="F205" i="33" l="1"/>
  <c r="H205" i="33"/>
  <c r="G205" i="33"/>
  <c r="R25" i="23"/>
  <c r="AF25" i="23"/>
  <c r="E24" i="34"/>
  <c r="B25" i="34" s="1" a="1"/>
  <c r="B25" i="34" s="1"/>
  <c r="H23" i="34"/>
  <c r="G23" i="34"/>
  <c r="F23" i="34"/>
  <c r="P23" i="34" a="1"/>
  <c r="P23" i="34" s="1"/>
  <c r="O23" i="34" a="1"/>
  <c r="O23" i="34" s="1"/>
  <c r="L23" i="34" a="1"/>
  <c r="L23" i="34" s="1"/>
  <c r="K23" i="34" a="1"/>
  <c r="K23" i="34" s="1"/>
  <c r="Q23" i="34" a="1"/>
  <c r="Q23" i="34" s="1"/>
  <c r="N23" i="34" a="1"/>
  <c r="N23" i="34" s="1"/>
  <c r="M23" i="34" a="1"/>
  <c r="M23" i="34" s="1"/>
  <c r="AB27" i="23"/>
  <c r="B28" i="23" a="1"/>
  <c r="B28" i="23" s="1"/>
  <c r="D28" i="23" s="1"/>
  <c r="H28" i="23" s="1"/>
  <c r="F27" i="23"/>
  <c r="L26" i="23" a="1"/>
  <c r="L26" i="23" s="1"/>
  <c r="T26" i="23" s="1"/>
  <c r="AC27" i="23"/>
  <c r="AH27" i="23" s="1"/>
  <c r="Z27" i="23"/>
  <c r="I27" i="23" s="1" a="1"/>
  <c r="I27" i="23" s="1"/>
  <c r="Q27" i="23" s="1"/>
  <c r="H27" i="23"/>
  <c r="AA27" i="23"/>
  <c r="K25" i="23" a="1"/>
  <c r="K25" i="23" s="1"/>
  <c r="S22" i="34"/>
  <c r="L25" i="23" a="1"/>
  <c r="L25" i="23" s="1"/>
  <c r="T25" i="23" s="1"/>
  <c r="Q205" i="33" a="1"/>
  <c r="Q205" i="33" s="1"/>
  <c r="P205" i="33" a="1"/>
  <c r="P205" i="33" s="1"/>
  <c r="O205" i="33" a="1"/>
  <c r="O205" i="33" s="1"/>
  <c r="N205" i="33" a="1"/>
  <c r="N205" i="33" s="1"/>
  <c r="M205" i="33" a="1"/>
  <c r="M205" i="33" s="1"/>
  <c r="L205" i="33" a="1"/>
  <c r="L205" i="33" s="1"/>
  <c r="K205" i="33" a="1"/>
  <c r="K205" i="33" s="1"/>
  <c r="S205" i="33" s="1" a="1"/>
  <c r="S205" i="33" s="1"/>
  <c r="B207" i="33" a="1"/>
  <c r="B207" i="33" s="1"/>
  <c r="E206" i="33"/>
  <c r="R206" i="33" s="1" a="1"/>
  <c r="R206" i="33" s="1"/>
  <c r="AF26" i="23"/>
  <c r="AE26" i="23"/>
  <c r="AG26" i="23"/>
  <c r="K27" i="23" a="1"/>
  <c r="K27" i="23" s="1"/>
  <c r="S27" i="23" s="1"/>
  <c r="V35" i="23"/>
  <c r="W35" i="23" s="1"/>
  <c r="X35" i="23" s="1"/>
  <c r="F206" i="33" l="1"/>
  <c r="H206" i="33"/>
  <c r="G206" i="33"/>
  <c r="AE27" i="23"/>
  <c r="L27" i="23" a="1"/>
  <c r="L27" i="23" s="1"/>
  <c r="T27" i="23" s="1"/>
  <c r="J27" i="23" a="1"/>
  <c r="J27" i="23" s="1"/>
  <c r="R27" i="23" s="1"/>
  <c r="S23" i="34"/>
  <c r="F28" i="23"/>
  <c r="AC28" i="23"/>
  <c r="AH28" i="23" s="1"/>
  <c r="S25" i="23"/>
  <c r="AG25" i="23"/>
  <c r="AB28" i="23"/>
  <c r="B29" i="23" a="1"/>
  <c r="B29" i="23" s="1"/>
  <c r="AA28" i="23"/>
  <c r="G28" i="23"/>
  <c r="H24" i="34"/>
  <c r="G24" i="34"/>
  <c r="F24" i="34"/>
  <c r="O24" i="34" a="1"/>
  <c r="O24" i="34" s="1"/>
  <c r="N24" i="34" a="1"/>
  <c r="N24" i="34" s="1"/>
  <c r="K24" i="34" a="1"/>
  <c r="K24" i="34" s="1"/>
  <c r="P24" i="34" a="1"/>
  <c r="P24" i="34" s="1"/>
  <c r="L24" i="34" a="1"/>
  <c r="L24" i="34" s="1"/>
  <c r="Q24" i="34" a="1"/>
  <c r="Q24" i="34" s="1"/>
  <c r="M24" i="34" a="1"/>
  <c r="M24" i="34" s="1"/>
  <c r="E25" i="34"/>
  <c r="Z28" i="23"/>
  <c r="I28" i="23" s="1" a="1"/>
  <c r="I28" i="23" s="1"/>
  <c r="Q28" i="23" s="1"/>
  <c r="E207" i="33"/>
  <c r="R207" i="33" s="1" a="1"/>
  <c r="R207" i="33" s="1"/>
  <c r="L206" i="33" a="1"/>
  <c r="L206" i="33" s="1"/>
  <c r="Q206" i="33" a="1"/>
  <c r="Q206" i="33" s="1"/>
  <c r="P206" i="33" a="1"/>
  <c r="P206" i="33" s="1"/>
  <c r="O206" i="33" a="1"/>
  <c r="O206" i="33" s="1"/>
  <c r="N206" i="33" a="1"/>
  <c r="N206" i="33" s="1"/>
  <c r="M206" i="33" a="1"/>
  <c r="M206" i="33" s="1"/>
  <c r="K206" i="33" a="1"/>
  <c r="K206" i="33" s="1"/>
  <c r="S206" i="33" s="1" a="1"/>
  <c r="S206" i="33" s="1"/>
  <c r="AG27" i="23"/>
  <c r="AF27" i="23"/>
  <c r="K28" i="23" a="1"/>
  <c r="K28" i="23" s="1"/>
  <c r="S28" i="23" s="1"/>
  <c r="V36" i="23"/>
  <c r="W36" i="23" s="1"/>
  <c r="X36" i="23" s="1"/>
  <c r="F207" i="33" l="1"/>
  <c r="H207" i="33"/>
  <c r="G207" i="33"/>
  <c r="L28" i="23" a="1"/>
  <c r="L28" i="23" s="1"/>
  <c r="T28" i="23" s="1"/>
  <c r="H25" i="34"/>
  <c r="G25" i="34"/>
  <c r="F25" i="34"/>
  <c r="O25" i="34" a="1"/>
  <c r="O25" i="34" s="1"/>
  <c r="K25" i="34" a="1"/>
  <c r="K25" i="34" s="1"/>
  <c r="N25" i="34" a="1"/>
  <c r="N25" i="34" s="1"/>
  <c r="M25" i="34" a="1"/>
  <c r="M25" i="34" s="1"/>
  <c r="P25" i="34" a="1"/>
  <c r="P25" i="34" s="1"/>
  <c r="Q25" i="34" a="1"/>
  <c r="Q25" i="34" s="1"/>
  <c r="L25" i="34" a="1"/>
  <c r="L25" i="34" s="1"/>
  <c r="B26" i="34" a="1"/>
  <c r="B26" i="34" s="1"/>
  <c r="S24" i="34"/>
  <c r="D29" i="23"/>
  <c r="B30" i="23" s="1" a="1"/>
  <c r="B30" i="23" s="1"/>
  <c r="J28" i="23" a="1"/>
  <c r="J28" i="23" s="1"/>
  <c r="R28" i="23" s="1"/>
  <c r="N207" i="33" a="1"/>
  <c r="N207" i="33" s="1"/>
  <c r="M207" i="33" a="1"/>
  <c r="M207" i="33" s="1"/>
  <c r="L207" i="33" a="1"/>
  <c r="L207" i="33" s="1"/>
  <c r="Q207" i="33" a="1"/>
  <c r="Q207" i="33" s="1"/>
  <c r="P207" i="33" a="1"/>
  <c r="P207" i="33" s="1"/>
  <c r="O207" i="33" a="1"/>
  <c r="O207" i="33" s="1"/>
  <c r="K207" i="33" a="1"/>
  <c r="K207" i="33" s="1"/>
  <c r="S207" i="33" s="1" a="1"/>
  <c r="S207" i="33" s="1"/>
  <c r="G29" i="23"/>
  <c r="AG28" i="23"/>
  <c r="AF28" i="23"/>
  <c r="AE28" i="23"/>
  <c r="V37" i="23"/>
  <c r="W37" i="23" s="1"/>
  <c r="X37" i="23" s="1"/>
  <c r="AA29" i="23" l="1"/>
  <c r="AC29" i="23"/>
  <c r="AH29" i="23" s="1"/>
  <c r="AB29" i="23"/>
  <c r="Z29" i="23"/>
  <c r="F29" i="23"/>
  <c r="H29" i="23"/>
  <c r="B31" i="23" a="1"/>
  <c r="B31" i="23" s="1"/>
  <c r="D31" i="23" s="1"/>
  <c r="F31" i="23" s="1"/>
  <c r="D30" i="23"/>
  <c r="AB30" i="23" s="1"/>
  <c r="E26" i="34"/>
  <c r="B27" i="34" a="1"/>
  <c r="B27" i="34" s="1"/>
  <c r="S25" i="34"/>
  <c r="L29" i="23" a="1"/>
  <c r="L29" i="23" s="1"/>
  <c r="T29" i="23" s="1"/>
  <c r="K29" i="23" a="1"/>
  <c r="K29" i="23" s="1"/>
  <c r="S29" i="23" s="1"/>
  <c r="Z30" i="23"/>
  <c r="AC30" i="23"/>
  <c r="AH30" i="23" s="1"/>
  <c r="G30" i="23"/>
  <c r="H30" i="23"/>
  <c r="AA30" i="23"/>
  <c r="F30" i="23"/>
  <c r="J29" i="23" a="1"/>
  <c r="J29" i="23" s="1"/>
  <c r="R29" i="23" s="1"/>
  <c r="I29" i="23" a="1"/>
  <c r="I29" i="23" s="1"/>
  <c r="Q29" i="23" s="1"/>
  <c r="V38" i="23"/>
  <c r="W38" i="23" s="1"/>
  <c r="X38" i="23" s="1"/>
  <c r="AB31" i="23" l="1"/>
  <c r="AG29" i="23"/>
  <c r="H31" i="23"/>
  <c r="G31" i="23"/>
  <c r="E27" i="34"/>
  <c r="B28" i="34" s="1" a="1"/>
  <c r="B28" i="34" s="1"/>
  <c r="Z31" i="23"/>
  <c r="AA31" i="23"/>
  <c r="J31" i="23" s="1" a="1"/>
  <c r="J31" i="23" s="1"/>
  <c r="R31" i="23" s="1"/>
  <c r="H26" i="34"/>
  <c r="G26" i="34"/>
  <c r="F26" i="34"/>
  <c r="Q26" i="34" a="1"/>
  <c r="Q26" i="34" s="1"/>
  <c r="N26" i="34" a="1"/>
  <c r="N26" i="34" s="1"/>
  <c r="M26" i="34" a="1"/>
  <c r="M26" i="34" s="1"/>
  <c r="P26" i="34" a="1"/>
  <c r="P26" i="34" s="1"/>
  <c r="L26" i="34" a="1"/>
  <c r="L26" i="34" s="1"/>
  <c r="O26" i="34" a="1"/>
  <c r="O26" i="34" s="1"/>
  <c r="K26" i="34" a="1"/>
  <c r="K26" i="34" s="1"/>
  <c r="AC31" i="23"/>
  <c r="AH31" i="23" s="1"/>
  <c r="B32" i="23" a="1"/>
  <c r="B32" i="23" s="1"/>
  <c r="AF29" i="23"/>
  <c r="K30" i="23" a="1"/>
  <c r="K30" i="23" s="1"/>
  <c r="S30" i="23" s="1"/>
  <c r="L30" i="23" a="1"/>
  <c r="L30" i="23" s="1"/>
  <c r="T30" i="23" s="1"/>
  <c r="I30" i="23" a="1"/>
  <c r="I30" i="23" s="1"/>
  <c r="Q30" i="23" s="1"/>
  <c r="AE29" i="23"/>
  <c r="J30" i="23" a="1"/>
  <c r="J30" i="23" s="1"/>
  <c r="R30" i="23" s="1"/>
  <c r="L31" i="23" a="1"/>
  <c r="L31" i="23" s="1"/>
  <c r="T31" i="23" s="1"/>
  <c r="K31" i="23" a="1"/>
  <c r="K31" i="23" s="1"/>
  <c r="S31" i="23" s="1"/>
  <c r="I31" i="23" a="1"/>
  <c r="I31" i="23" s="1"/>
  <c r="Q31" i="23" s="1"/>
  <c r="V39" i="23"/>
  <c r="W39" i="23" s="1"/>
  <c r="X39" i="23" s="1"/>
  <c r="B33" i="23" l="1" a="1"/>
  <c r="B33" i="23" s="1"/>
  <c r="D33" i="23" s="1"/>
  <c r="AC33" i="23" s="1"/>
  <c r="AH33" i="23" s="1"/>
  <c r="D32" i="23"/>
  <c r="AC32" i="23" s="1"/>
  <c r="AH32" i="23" s="1"/>
  <c r="E28" i="34"/>
  <c r="B29" i="34" a="1"/>
  <c r="B29" i="34" s="1"/>
  <c r="H27" i="34"/>
  <c r="G27" i="34"/>
  <c r="F27" i="34"/>
  <c r="N27" i="34" a="1"/>
  <c r="N27" i="34" s="1"/>
  <c r="Q27" i="34" a="1"/>
  <c r="Q27" i="34" s="1"/>
  <c r="M27" i="34" a="1"/>
  <c r="M27" i="34" s="1"/>
  <c r="O27" i="34" a="1"/>
  <c r="O27" i="34" s="1"/>
  <c r="P27" i="34" a="1"/>
  <c r="P27" i="34" s="1"/>
  <c r="K27" i="34" a="1"/>
  <c r="K27" i="34" s="1"/>
  <c r="L27" i="34" a="1"/>
  <c r="L27" i="34" s="1"/>
  <c r="S26" i="34"/>
  <c r="AG30" i="23"/>
  <c r="AE30" i="23"/>
  <c r="G32" i="23"/>
  <c r="AB32" i="23"/>
  <c r="Z32" i="23"/>
  <c r="I32" i="23" s="1" a="1"/>
  <c r="I32" i="23" s="1"/>
  <c r="Q32" i="23" s="1"/>
  <c r="AE31" i="23"/>
  <c r="AF30" i="23"/>
  <c r="AG31" i="23"/>
  <c r="AA32" i="23"/>
  <c r="F32" i="23"/>
  <c r="H32" i="23"/>
  <c r="AF31" i="23"/>
  <c r="V40" i="23"/>
  <c r="W40" i="23" s="1"/>
  <c r="X40" i="23" s="1"/>
  <c r="B34" i="23" l="1" a="1"/>
  <c r="B34" i="23" s="1"/>
  <c r="D34" i="23" s="1"/>
  <c r="G34" i="23" s="1"/>
  <c r="S27" i="34"/>
  <c r="E29" i="34"/>
  <c r="B30" i="34" a="1"/>
  <c r="B30" i="34" s="1"/>
  <c r="H28" i="34"/>
  <c r="G28" i="34"/>
  <c r="F28" i="34"/>
  <c r="P28" i="34" a="1"/>
  <c r="P28" i="34" s="1"/>
  <c r="Q28" i="34" a="1"/>
  <c r="Q28" i="34" s="1"/>
  <c r="L28" i="34" a="1"/>
  <c r="L28" i="34" s="1"/>
  <c r="M28" i="34" a="1"/>
  <c r="M28" i="34" s="1"/>
  <c r="O28" i="34" a="1"/>
  <c r="O28" i="34" s="1"/>
  <c r="K28" i="34" a="1"/>
  <c r="K28" i="34" s="1"/>
  <c r="N28" i="34" a="1"/>
  <c r="N28" i="34" s="1"/>
  <c r="F33" i="23"/>
  <c r="AB33" i="23"/>
  <c r="AA33" i="23"/>
  <c r="Z33" i="23"/>
  <c r="L32" i="23" a="1"/>
  <c r="L32" i="23" s="1"/>
  <c r="T32" i="23" s="1"/>
  <c r="H33" i="23"/>
  <c r="K32" i="23" a="1"/>
  <c r="K32" i="23" s="1"/>
  <c r="J32" i="23" a="1"/>
  <c r="J32" i="23" s="1"/>
  <c r="R32" i="23" s="1"/>
  <c r="G33" i="23"/>
  <c r="AE32" i="23"/>
  <c r="V41" i="23"/>
  <c r="W41" i="23" s="1"/>
  <c r="X41" i="23" s="1"/>
  <c r="P32" i="23"/>
  <c r="S28" i="34" l="1"/>
  <c r="AC34" i="23"/>
  <c r="AH34" i="23" s="1"/>
  <c r="AB34" i="23"/>
  <c r="F34" i="23"/>
  <c r="B35" i="23" a="1"/>
  <c r="B35" i="23" s="1"/>
  <c r="H34" i="23"/>
  <c r="Z34" i="23"/>
  <c r="E30" i="34"/>
  <c r="B31" i="34" a="1"/>
  <c r="B31" i="34" s="1"/>
  <c r="G29" i="34"/>
  <c r="F29" i="34"/>
  <c r="H29" i="34"/>
  <c r="Q29" i="34" a="1"/>
  <c r="Q29" i="34" s="1"/>
  <c r="P29" i="34" a="1"/>
  <c r="P29" i="34" s="1"/>
  <c r="M29" i="34" a="1"/>
  <c r="M29" i="34" s="1"/>
  <c r="L29" i="34" a="1"/>
  <c r="L29" i="34" s="1"/>
  <c r="O29" i="34" a="1"/>
  <c r="O29" i="34" s="1"/>
  <c r="N29" i="34" a="1"/>
  <c r="N29" i="34" s="1"/>
  <c r="K29" i="34" a="1"/>
  <c r="K29" i="34" s="1"/>
  <c r="AA34" i="23"/>
  <c r="J34" i="23" s="1" a="1"/>
  <c r="J34" i="23" s="1"/>
  <c r="R34" i="23" s="1"/>
  <c r="AF32" i="23"/>
  <c r="L33" i="23" a="1"/>
  <c r="L33" i="23" s="1"/>
  <c r="T33" i="23" s="1"/>
  <c r="I33" i="23" a="1"/>
  <c r="I33" i="23" s="1"/>
  <c r="Q33" i="23" s="1"/>
  <c r="J33" i="23" a="1"/>
  <c r="J33" i="23" s="1"/>
  <c r="R33" i="23" s="1"/>
  <c r="K33" i="23" a="1"/>
  <c r="K33" i="23" s="1"/>
  <c r="S33" i="23" s="1"/>
  <c r="S32" i="23"/>
  <c r="AG32" i="23"/>
  <c r="K34" i="23" a="1"/>
  <c r="K34" i="23" s="1"/>
  <c r="S34" i="23" s="1"/>
  <c r="L34" i="23" a="1"/>
  <c r="L34" i="23" s="1"/>
  <c r="T34" i="23" s="1"/>
  <c r="I34" i="23" a="1"/>
  <c r="I34" i="23" s="1"/>
  <c r="Q34" i="23" s="1"/>
  <c r="V42" i="23"/>
  <c r="W42" i="23" s="1"/>
  <c r="X42" i="23" s="1"/>
  <c r="B36" i="23" l="1" a="1"/>
  <c r="B36" i="23" s="1"/>
  <c r="D36" i="23" s="1"/>
  <c r="AA36" i="23" s="1"/>
  <c r="D35" i="23"/>
  <c r="AA35" i="23" s="1"/>
  <c r="S29" i="34"/>
  <c r="E31" i="34"/>
  <c r="B32" i="34" s="1" a="1"/>
  <c r="B32" i="34" s="1"/>
  <c r="F30" i="34"/>
  <c r="H30" i="34"/>
  <c r="G30" i="34"/>
  <c r="L30" i="34" a="1"/>
  <c r="L30" i="34" s="1"/>
  <c r="O30" i="34" a="1"/>
  <c r="O30" i="34" s="1"/>
  <c r="P30" i="34" a="1"/>
  <c r="P30" i="34" s="1"/>
  <c r="K30" i="34" a="1"/>
  <c r="K30" i="34" s="1"/>
  <c r="Q30" i="34" a="1"/>
  <c r="Q30" i="34" s="1"/>
  <c r="M30" i="34" a="1"/>
  <c r="M30" i="34" s="1"/>
  <c r="N30" i="34" a="1"/>
  <c r="N30" i="34" s="1"/>
  <c r="AF34" i="23"/>
  <c r="AE34" i="23"/>
  <c r="AG34" i="23"/>
  <c r="AF33" i="23"/>
  <c r="AB35" i="23"/>
  <c r="F35" i="23"/>
  <c r="AG33" i="23"/>
  <c r="Z35" i="23"/>
  <c r="AE33" i="23"/>
  <c r="G35" i="23"/>
  <c r="H35" i="23"/>
  <c r="AC35" i="23"/>
  <c r="AH35" i="23" s="1"/>
  <c r="P35" i="23" s="1"/>
  <c r="V43" i="23"/>
  <c r="W43" i="23" s="1"/>
  <c r="X43" i="23" s="1"/>
  <c r="S30" i="34" l="1"/>
  <c r="H31" i="34"/>
  <c r="G31" i="34"/>
  <c r="F31" i="34"/>
  <c r="O31" i="34" a="1"/>
  <c r="O31" i="34" s="1"/>
  <c r="K31" i="34" a="1"/>
  <c r="K31" i="34" s="1"/>
  <c r="Q31" i="34" a="1"/>
  <c r="Q31" i="34" s="1"/>
  <c r="P31" i="34" a="1"/>
  <c r="P31" i="34" s="1"/>
  <c r="L31" i="34" a="1"/>
  <c r="L31" i="34" s="1"/>
  <c r="M31" i="34" a="1"/>
  <c r="M31" i="34" s="1"/>
  <c r="N31" i="34" a="1"/>
  <c r="N31" i="34" s="1"/>
  <c r="E32" i="34"/>
  <c r="B33" i="34" a="1"/>
  <c r="B33" i="34" s="1"/>
  <c r="B37" i="23" a="1"/>
  <c r="B37" i="23" s="1"/>
  <c r="K35" i="23" a="1"/>
  <c r="K35" i="23" s="1"/>
  <c r="S35" i="23" s="1"/>
  <c r="H36" i="23"/>
  <c r="Z36" i="23"/>
  <c r="J36" i="23" s="1" a="1"/>
  <c r="J36" i="23" s="1"/>
  <c r="R36" i="23" s="1"/>
  <c r="AC36" i="23"/>
  <c r="AH36" i="23" s="1"/>
  <c r="AB36" i="23"/>
  <c r="I35" i="23" a="1"/>
  <c r="I35" i="23" s="1"/>
  <c r="Q35" i="23" s="1"/>
  <c r="F36" i="23"/>
  <c r="J35" i="23" a="1"/>
  <c r="J35" i="23" s="1"/>
  <c r="G36" i="23"/>
  <c r="L35" i="23" a="1"/>
  <c r="L35" i="23" s="1"/>
  <c r="T35" i="23" s="1"/>
  <c r="V44" i="23"/>
  <c r="W44" i="23" s="1"/>
  <c r="X44" i="23" s="1"/>
  <c r="B34" i="34" l="1" a="1"/>
  <c r="B34" i="34" s="1"/>
  <c r="E33" i="34"/>
  <c r="G32" i="34"/>
  <c r="F32" i="34"/>
  <c r="H32" i="34"/>
  <c r="Q32" i="34" a="1"/>
  <c r="Q32" i="34" s="1"/>
  <c r="M32" i="34" a="1"/>
  <c r="M32" i="34" s="1"/>
  <c r="L32" i="34" a="1"/>
  <c r="L32" i="34" s="1"/>
  <c r="N32" i="34" a="1"/>
  <c r="N32" i="34" s="1"/>
  <c r="P32" i="34" a="1"/>
  <c r="P32" i="34" s="1"/>
  <c r="O32" i="34" a="1"/>
  <c r="O32" i="34" s="1"/>
  <c r="K32" i="34" a="1"/>
  <c r="K32" i="34" s="1"/>
  <c r="S31" i="34"/>
  <c r="D37" i="23"/>
  <c r="AC37" i="23" s="1"/>
  <c r="AH37" i="23" s="1"/>
  <c r="AG35" i="23"/>
  <c r="O35" i="23" s="1"/>
  <c r="R35" i="23"/>
  <c r="AF35" i="23"/>
  <c r="K36" i="23" a="1"/>
  <c r="K36" i="23" s="1"/>
  <c r="S36" i="23" s="1"/>
  <c r="AF36" i="23"/>
  <c r="N36" i="23" s="1"/>
  <c r="I36" i="23" a="1"/>
  <c r="I36" i="23" s="1"/>
  <c r="Q36" i="23" s="1"/>
  <c r="AE35" i="23"/>
  <c r="L36" i="23" a="1"/>
  <c r="L36" i="23" s="1"/>
  <c r="T36" i="23" s="1"/>
  <c r="V45" i="23"/>
  <c r="W45" i="23" s="1"/>
  <c r="X45" i="23" s="1"/>
  <c r="P36" i="23"/>
  <c r="B38" i="23" l="1" a="1"/>
  <c r="B38" i="23" s="1"/>
  <c r="D38" i="23" s="1"/>
  <c r="AB38" i="23" s="1"/>
  <c r="S32" i="34"/>
  <c r="H33" i="34"/>
  <c r="G33" i="34"/>
  <c r="F33" i="34"/>
  <c r="N33" i="34" a="1"/>
  <c r="N33" i="34" s="1"/>
  <c r="M33" i="34" a="1"/>
  <c r="M33" i="34" s="1"/>
  <c r="Q33" i="34" a="1"/>
  <c r="Q33" i="34" s="1"/>
  <c r="O33" i="34" a="1"/>
  <c r="O33" i="34" s="1"/>
  <c r="L33" i="34" a="1"/>
  <c r="L33" i="34" s="1"/>
  <c r="K33" i="34" a="1"/>
  <c r="K33" i="34" s="1"/>
  <c r="P33" i="34" a="1"/>
  <c r="P33" i="34" s="1"/>
  <c r="E34" i="34"/>
  <c r="AB37" i="23"/>
  <c r="Z37" i="23"/>
  <c r="F37" i="23"/>
  <c r="AA37" i="23"/>
  <c r="G37" i="23"/>
  <c r="H37" i="23"/>
  <c r="AG36" i="23"/>
  <c r="O36" i="23" s="1"/>
  <c r="AE36" i="23"/>
  <c r="V46" i="23"/>
  <c r="W46" i="23" s="1"/>
  <c r="X46" i="23" s="1"/>
  <c r="AA38" i="23" l="1"/>
  <c r="B39" i="23" a="1"/>
  <c r="B39" i="23" s="1"/>
  <c r="D39" i="23" s="1"/>
  <c r="G39" i="23" s="1"/>
  <c r="AC38" i="23"/>
  <c r="AH38" i="23" s="1"/>
  <c r="H38" i="23"/>
  <c r="F38" i="23"/>
  <c r="Z38" i="23"/>
  <c r="G38" i="23"/>
  <c r="H34" i="34"/>
  <c r="G34" i="34"/>
  <c r="F34" i="34"/>
  <c r="K34" i="34" a="1"/>
  <c r="K34" i="34" s="1"/>
  <c r="P34" i="34" a="1"/>
  <c r="P34" i="34" s="1"/>
  <c r="O34" i="34" a="1"/>
  <c r="O34" i="34" s="1"/>
  <c r="N34" i="34" a="1"/>
  <c r="N34" i="34" s="1"/>
  <c r="M34" i="34" a="1"/>
  <c r="M34" i="34" s="1"/>
  <c r="Q34" i="34" a="1"/>
  <c r="Q34" i="34" s="1"/>
  <c r="L34" i="34" a="1"/>
  <c r="L34" i="34" s="1"/>
  <c r="B35" i="34" a="1"/>
  <c r="B35" i="34" s="1"/>
  <c r="S33" i="34"/>
  <c r="L37" i="23" a="1"/>
  <c r="L37" i="23" s="1"/>
  <c r="T37" i="23" s="1"/>
  <c r="I37" i="23" a="1"/>
  <c r="I37" i="23" s="1"/>
  <c r="Q37" i="23" s="1"/>
  <c r="J37" i="23" a="1"/>
  <c r="J37" i="23" s="1"/>
  <c r="R37" i="23" s="1"/>
  <c r="K37" i="23" a="1"/>
  <c r="K37" i="23" s="1"/>
  <c r="S37" i="23" s="1"/>
  <c r="K38" i="23" a="1"/>
  <c r="K38" i="23" s="1"/>
  <c r="S38" i="23" s="1"/>
  <c r="L38" i="23" a="1"/>
  <c r="L38" i="23" s="1"/>
  <c r="T38" i="23" s="1"/>
  <c r="J38" i="23" a="1"/>
  <c r="J38" i="23" s="1"/>
  <c r="R38" i="23" s="1"/>
  <c r="I38" i="23" a="1"/>
  <c r="I38" i="23" s="1"/>
  <c r="Q38" i="23" s="1"/>
  <c r="AF37" i="23"/>
  <c r="AE38" i="23"/>
  <c r="V47" i="23"/>
  <c r="W47" i="23" s="1"/>
  <c r="X47" i="23" s="1"/>
  <c r="P38" i="23"/>
  <c r="AF38" i="23" l="1"/>
  <c r="N38" i="23" s="1"/>
  <c r="AA39" i="23"/>
  <c r="B40" i="23" a="1"/>
  <c r="B40" i="23" s="1"/>
  <c r="D40" i="23" s="1"/>
  <c r="H40" i="23" s="1"/>
  <c r="AB39" i="23"/>
  <c r="Z39" i="23"/>
  <c r="I39" i="23" s="1" a="1"/>
  <c r="I39" i="23" s="1"/>
  <c r="Q39" i="23" s="1"/>
  <c r="AG37" i="23"/>
  <c r="F39" i="23"/>
  <c r="H39" i="23"/>
  <c r="AC39" i="23"/>
  <c r="AH39" i="23" s="1"/>
  <c r="E35" i="34"/>
  <c r="B36" i="34" s="1" a="1"/>
  <c r="B36" i="34" s="1"/>
  <c r="S34" i="34"/>
  <c r="AG38" i="23"/>
  <c r="O38" i="23" s="1"/>
  <c r="AE37" i="23"/>
  <c r="K39" i="23" a="1"/>
  <c r="K39" i="23" s="1"/>
  <c r="S39" i="23" s="1"/>
  <c r="AE39" i="23"/>
  <c r="L39" i="23" a="1"/>
  <c r="L39" i="23" s="1"/>
  <c r="T39" i="23" s="1"/>
  <c r="J39" i="23" a="1"/>
  <c r="J39" i="23" s="1"/>
  <c r="R39" i="23" s="1"/>
  <c r="AF39" i="23"/>
  <c r="N39" i="23" s="1"/>
  <c r="V48" i="23"/>
  <c r="W48" i="23" s="1"/>
  <c r="X48" i="23" s="1"/>
  <c r="P39" i="23"/>
  <c r="F40" i="23" l="1"/>
  <c r="AC40" i="23"/>
  <c r="AH40" i="23" s="1"/>
  <c r="P40" i="23" s="1"/>
  <c r="B41" i="23" a="1"/>
  <c r="B41" i="23" s="1"/>
  <c r="D41" i="23" s="1"/>
  <c r="F41" i="23" s="1"/>
  <c r="Z40" i="23"/>
  <c r="AA40" i="23"/>
  <c r="G40" i="23"/>
  <c r="AB40" i="23"/>
  <c r="K40" i="23" s="1" a="1"/>
  <c r="K40" i="23" s="1"/>
  <c r="S40" i="23" s="1"/>
  <c r="G35" i="34"/>
  <c r="H35" i="34"/>
  <c r="F35" i="34"/>
  <c r="N35" i="34" a="1"/>
  <c r="N35" i="34" s="1"/>
  <c r="O35" i="34" a="1"/>
  <c r="O35" i="34" s="1"/>
  <c r="Q35" i="34" a="1"/>
  <c r="Q35" i="34" s="1"/>
  <c r="K35" i="34" a="1"/>
  <c r="K35" i="34" s="1"/>
  <c r="M35" i="34" a="1"/>
  <c r="M35" i="34" s="1"/>
  <c r="P35" i="34" a="1"/>
  <c r="P35" i="34" s="1"/>
  <c r="L35" i="34" a="1"/>
  <c r="L35" i="34" s="1"/>
  <c r="E36" i="34"/>
  <c r="B37" i="34" s="1" a="1"/>
  <c r="B37" i="34" s="1"/>
  <c r="AG39" i="23"/>
  <c r="O39" i="23" s="1"/>
  <c r="L40" i="23" a="1"/>
  <c r="L40" i="23" s="1"/>
  <c r="T40" i="23" s="1"/>
  <c r="J40" i="23" a="1"/>
  <c r="J40" i="23" s="1"/>
  <c r="R40" i="23" s="1"/>
  <c r="I40" i="23" a="1"/>
  <c r="I40" i="23" s="1"/>
  <c r="Q40" i="23" s="1"/>
  <c r="V49" i="23"/>
  <c r="W49" i="23" s="1"/>
  <c r="X49" i="23" s="1"/>
  <c r="B42" i="23" l="1" a="1"/>
  <c r="B42" i="23" s="1"/>
  <c r="D42" i="23" s="1"/>
  <c r="AC42" i="23" s="1"/>
  <c r="AH42" i="23" s="1"/>
  <c r="AF40" i="23"/>
  <c r="F36" i="34"/>
  <c r="H36" i="34"/>
  <c r="G36" i="34"/>
  <c r="M36" i="34" a="1"/>
  <c r="M36" i="34" s="1"/>
  <c r="L36" i="34" a="1"/>
  <c r="L36" i="34" s="1"/>
  <c r="P36" i="34" a="1"/>
  <c r="P36" i="34" s="1"/>
  <c r="K36" i="34" a="1"/>
  <c r="K36" i="34" s="1"/>
  <c r="Q36" i="34" a="1"/>
  <c r="Q36" i="34" s="1"/>
  <c r="O36" i="34" a="1"/>
  <c r="O36" i="34" s="1"/>
  <c r="N36" i="34" a="1"/>
  <c r="N36" i="34" s="1"/>
  <c r="E37" i="34"/>
  <c r="B38" i="34" a="1"/>
  <c r="B38" i="34" s="1"/>
  <c r="S35" i="34"/>
  <c r="AE40" i="23"/>
  <c r="Z41" i="23"/>
  <c r="I41" i="23" s="1" a="1"/>
  <c r="I41" i="23" s="1"/>
  <c r="Q41" i="23" s="1"/>
  <c r="AC41" i="23"/>
  <c r="AH41" i="23" s="1"/>
  <c r="P41" i="23" s="1"/>
  <c r="AB41" i="23"/>
  <c r="AG40" i="23"/>
  <c r="O40" i="23" s="1"/>
  <c r="H41" i="23"/>
  <c r="AA41" i="23"/>
  <c r="G41" i="23"/>
  <c r="V50" i="23"/>
  <c r="W50" i="23" s="1"/>
  <c r="X50" i="23" s="1"/>
  <c r="N40" i="23"/>
  <c r="AB42" i="23" l="1"/>
  <c r="Z42" i="23"/>
  <c r="B43" i="23" a="1"/>
  <c r="B43" i="23" s="1"/>
  <c r="D43" i="23" s="1"/>
  <c r="G43" i="23" s="1"/>
  <c r="F42" i="23"/>
  <c r="H42" i="23"/>
  <c r="G42" i="23"/>
  <c r="AA42" i="23"/>
  <c r="K42" i="23" s="1" a="1"/>
  <c r="K42" i="23" s="1"/>
  <c r="S42" i="23" s="1"/>
  <c r="E38" i="34"/>
  <c r="B39" i="34" a="1"/>
  <c r="B39" i="34" s="1"/>
  <c r="H37" i="34"/>
  <c r="G37" i="34"/>
  <c r="F37" i="34"/>
  <c r="O37" i="34" a="1"/>
  <c r="O37" i="34" s="1"/>
  <c r="P37" i="34" a="1"/>
  <c r="P37" i="34" s="1"/>
  <c r="N37" i="34" a="1"/>
  <c r="N37" i="34" s="1"/>
  <c r="L37" i="34" a="1"/>
  <c r="L37" i="34" s="1"/>
  <c r="K37" i="34" a="1"/>
  <c r="K37" i="34" s="1"/>
  <c r="M37" i="34" a="1"/>
  <c r="M37" i="34" s="1"/>
  <c r="Q37" i="34" a="1"/>
  <c r="Q37" i="34" s="1"/>
  <c r="S36" i="34"/>
  <c r="L41" i="23" a="1"/>
  <c r="L41" i="23" s="1"/>
  <c r="T41" i="23" s="1"/>
  <c r="K41" i="23" a="1"/>
  <c r="K41" i="23" s="1"/>
  <c r="S41" i="23" s="1"/>
  <c r="J41" i="23" a="1"/>
  <c r="J41" i="23" s="1"/>
  <c r="R41" i="23" s="1"/>
  <c r="I42" i="23" a="1"/>
  <c r="I42" i="23" s="1"/>
  <c r="Q42" i="23" s="1"/>
  <c r="AE41" i="23"/>
  <c r="V51" i="23"/>
  <c r="W51" i="23" s="1"/>
  <c r="X51" i="23" s="1"/>
  <c r="P42" i="23"/>
  <c r="B44" i="23" l="1" a="1"/>
  <c r="B44" i="23" s="1"/>
  <c r="D44" i="23" s="1"/>
  <c r="H44" i="23" s="1"/>
  <c r="Z43" i="23"/>
  <c r="I43" i="23" s="1" a="1"/>
  <c r="I43" i="23" s="1"/>
  <c r="Q43" i="23" s="1"/>
  <c r="AA43" i="23"/>
  <c r="J42" i="23" a="1"/>
  <c r="J42" i="23" s="1"/>
  <c r="R42" i="23" s="1"/>
  <c r="F43" i="23"/>
  <c r="L42" i="23" a="1"/>
  <c r="L42" i="23" s="1"/>
  <c r="T42" i="23" s="1"/>
  <c r="AE42" i="23"/>
  <c r="AC43" i="23"/>
  <c r="AH43" i="23" s="1"/>
  <c r="H43" i="23"/>
  <c r="AG41" i="23"/>
  <c r="O41" i="23" s="1"/>
  <c r="AB43" i="23"/>
  <c r="AF42" i="23"/>
  <c r="N42" i="23" s="1"/>
  <c r="S37" i="34"/>
  <c r="B40" i="34" a="1"/>
  <c r="B40" i="34" s="1"/>
  <c r="E39" i="34"/>
  <c r="H38" i="34"/>
  <c r="G38" i="34"/>
  <c r="F38" i="34"/>
  <c r="K38" i="34" a="1"/>
  <c r="K38" i="34" s="1"/>
  <c r="Q38" i="34" a="1"/>
  <c r="Q38" i="34" s="1"/>
  <c r="L38" i="34" a="1"/>
  <c r="L38" i="34" s="1"/>
  <c r="M38" i="34" a="1"/>
  <c r="M38" i="34" s="1"/>
  <c r="O38" i="34" a="1"/>
  <c r="O38" i="34" s="1"/>
  <c r="N38" i="34" a="1"/>
  <c r="N38" i="34" s="1"/>
  <c r="P38" i="34" a="1"/>
  <c r="P38" i="34" s="1"/>
  <c r="AF41" i="23"/>
  <c r="N41" i="23" s="1"/>
  <c r="L43" i="23" a="1"/>
  <c r="L43" i="23" s="1"/>
  <c r="T43" i="23" s="1"/>
  <c r="AG42" i="23"/>
  <c r="O42" i="23" s="1"/>
  <c r="J43" i="23" a="1"/>
  <c r="J43" i="23" s="1"/>
  <c r="R43" i="23" s="1"/>
  <c r="K43" i="23" a="1"/>
  <c r="K43" i="23" s="1"/>
  <c r="S43" i="23" s="1"/>
  <c r="AE43" i="23"/>
  <c r="AF43" i="23"/>
  <c r="N43" i="23" s="1"/>
  <c r="V52" i="23"/>
  <c r="W52" i="23" s="1"/>
  <c r="X52" i="23" s="1"/>
  <c r="P43" i="23"/>
  <c r="F44" i="23" l="1"/>
  <c r="AA44" i="23"/>
  <c r="AB44" i="23"/>
  <c r="AC44" i="23"/>
  <c r="AH44" i="23" s="1"/>
  <c r="Z44" i="23"/>
  <c r="L44" i="23" s="1" a="1"/>
  <c r="L44" i="23" s="1"/>
  <c r="T44" i="23" s="1"/>
  <c r="G44" i="23"/>
  <c r="B45" i="23" a="1"/>
  <c r="B45" i="23" s="1"/>
  <c r="D45" i="23" s="1"/>
  <c r="G45" i="23" s="1"/>
  <c r="S38" i="34"/>
  <c r="AG43" i="23"/>
  <c r="O43" i="23" s="1"/>
  <c r="G39" i="34"/>
  <c r="H39" i="34"/>
  <c r="F39" i="34"/>
  <c r="P39" i="34" a="1"/>
  <c r="P39" i="34" s="1"/>
  <c r="O39" i="34" a="1"/>
  <c r="O39" i="34" s="1"/>
  <c r="Q39" i="34" a="1"/>
  <c r="Q39" i="34" s="1"/>
  <c r="K39" i="34" a="1"/>
  <c r="K39" i="34" s="1"/>
  <c r="M39" i="34" a="1"/>
  <c r="M39" i="34" s="1"/>
  <c r="L39" i="34" a="1"/>
  <c r="L39" i="34" s="1"/>
  <c r="N39" i="34" a="1"/>
  <c r="N39" i="34" s="1"/>
  <c r="E40" i="34"/>
  <c r="I44" i="23" a="1"/>
  <c r="I44" i="23" s="1"/>
  <c r="Q44" i="23" s="1"/>
  <c r="J44" i="23" a="1"/>
  <c r="J44" i="23" s="1"/>
  <c r="R44" i="23" s="1"/>
  <c r="V53" i="23"/>
  <c r="W53" i="23" s="1"/>
  <c r="X53" i="23" s="1"/>
  <c r="P44" i="23"/>
  <c r="AB45" i="23" l="1"/>
  <c r="AC45" i="23"/>
  <c r="AH45" i="23" s="1"/>
  <c r="K44" i="23" a="1"/>
  <c r="K44" i="23" s="1"/>
  <c r="S44" i="23" s="1"/>
  <c r="Z45" i="23"/>
  <c r="I45" i="23" s="1" a="1"/>
  <c r="I45" i="23" s="1"/>
  <c r="Q45" i="23" s="1"/>
  <c r="AA45" i="23"/>
  <c r="B46" i="23" a="1"/>
  <c r="B46" i="23" s="1"/>
  <c r="D46" i="23" s="1"/>
  <c r="H46" i="23" s="1"/>
  <c r="F45" i="23"/>
  <c r="H45" i="23"/>
  <c r="F40" i="34"/>
  <c r="H40" i="34"/>
  <c r="G40" i="34"/>
  <c r="M40" i="34" a="1"/>
  <c r="M40" i="34" s="1"/>
  <c r="O40" i="34" a="1"/>
  <c r="O40" i="34" s="1"/>
  <c r="N40" i="34" a="1"/>
  <c r="N40" i="34" s="1"/>
  <c r="Q40" i="34" a="1"/>
  <c r="Q40" i="34" s="1"/>
  <c r="L40" i="34" a="1"/>
  <c r="L40" i="34" s="1"/>
  <c r="P40" i="34" a="1"/>
  <c r="P40" i="34" s="1"/>
  <c r="K40" i="34" a="1"/>
  <c r="K40" i="34" s="1"/>
  <c r="B41" i="34" a="1"/>
  <c r="B41" i="34" s="1"/>
  <c r="S39" i="34"/>
  <c r="AE44" i="23"/>
  <c r="AG44" i="23"/>
  <c r="O44" i="23" s="1"/>
  <c r="AF44" i="23"/>
  <c r="N44" i="23" s="1"/>
  <c r="L45" i="23" a="1"/>
  <c r="L45" i="23" s="1"/>
  <c r="T45" i="23" s="1"/>
  <c r="K45" i="23" a="1"/>
  <c r="K45" i="23" s="1"/>
  <c r="S45" i="23" s="1"/>
  <c r="J45" i="23" a="1"/>
  <c r="J45" i="23" s="1"/>
  <c r="R45" i="23" s="1"/>
  <c r="AG45" i="23"/>
  <c r="O45" i="23" s="1"/>
  <c r="AE45" i="23"/>
  <c r="V54" i="23"/>
  <c r="W54" i="23" s="1"/>
  <c r="X54" i="23" s="1"/>
  <c r="P45" i="23"/>
  <c r="B47" i="23" l="1" a="1"/>
  <c r="B47" i="23" s="1"/>
  <c r="D47" i="23" s="1"/>
  <c r="F47" i="23" s="1"/>
  <c r="AC46" i="23"/>
  <c r="AH46" i="23" s="1"/>
  <c r="AB46" i="23"/>
  <c r="F46" i="23"/>
  <c r="Z46" i="23"/>
  <c r="I46" i="23" s="1" a="1"/>
  <c r="I46" i="23" s="1"/>
  <c r="Q46" i="23" s="1"/>
  <c r="G46" i="23"/>
  <c r="AF45" i="23"/>
  <c r="N45" i="23" s="1"/>
  <c r="AA46" i="23"/>
  <c r="E41" i="34"/>
  <c r="B42" i="34" s="1" a="1"/>
  <c r="B42" i="34" s="1"/>
  <c r="S40" i="34"/>
  <c r="K46" i="23" a="1"/>
  <c r="K46" i="23" s="1"/>
  <c r="S46" i="23" s="1"/>
  <c r="J46" i="23" a="1"/>
  <c r="J46" i="23" s="1"/>
  <c r="R46" i="23" s="1"/>
  <c r="L46" i="23" a="1"/>
  <c r="L46" i="23" s="1"/>
  <c r="T46" i="23" s="1"/>
  <c r="AF46" i="23"/>
  <c r="N46" i="23" s="1"/>
  <c r="AE46" i="23"/>
  <c r="V55" i="23"/>
  <c r="W55" i="23" s="1"/>
  <c r="X55" i="23" s="1"/>
  <c r="P46" i="23"/>
  <c r="G47" i="23" l="1"/>
  <c r="AA47" i="23"/>
  <c r="AC47" i="23"/>
  <c r="AH47" i="23" s="1"/>
  <c r="AB47" i="23"/>
  <c r="Z47" i="23"/>
  <c r="I47" i="23" s="1" a="1"/>
  <c r="I47" i="23" s="1"/>
  <c r="Q47" i="23" s="1"/>
  <c r="B48" i="23" a="1"/>
  <c r="B48" i="23" s="1"/>
  <c r="D48" i="23" s="1"/>
  <c r="H48" i="23" s="1"/>
  <c r="H47" i="23"/>
  <c r="B43" i="34" a="1"/>
  <c r="B43" i="34" s="1"/>
  <c r="E42" i="34"/>
  <c r="H41" i="34"/>
  <c r="G41" i="34"/>
  <c r="F41" i="34"/>
  <c r="P41" i="34" a="1"/>
  <c r="P41" i="34" s="1"/>
  <c r="N41" i="34" a="1"/>
  <c r="N41" i="34" s="1"/>
  <c r="L41" i="34" a="1"/>
  <c r="L41" i="34" s="1"/>
  <c r="K41" i="34" a="1"/>
  <c r="K41" i="34" s="1"/>
  <c r="Q41" i="34" a="1"/>
  <c r="Q41" i="34" s="1"/>
  <c r="O41" i="34" a="1"/>
  <c r="O41" i="34" s="1"/>
  <c r="M41" i="34" a="1"/>
  <c r="M41" i="34" s="1"/>
  <c r="AG46" i="23"/>
  <c r="O46" i="23" s="1"/>
  <c r="L47" i="23" a="1"/>
  <c r="L47" i="23" s="1"/>
  <c r="T47" i="23" s="1"/>
  <c r="K47" i="23" a="1"/>
  <c r="K47" i="23" s="1"/>
  <c r="S47" i="23" s="1"/>
  <c r="AE47" i="23"/>
  <c r="J47" i="23" a="1"/>
  <c r="J47" i="23" s="1"/>
  <c r="R47" i="23" s="1"/>
  <c r="V56" i="23"/>
  <c r="W56" i="23" s="1"/>
  <c r="X56" i="23" s="1"/>
  <c r="P47" i="23"/>
  <c r="G48" i="23" l="1"/>
  <c r="B49" i="23" a="1"/>
  <c r="B49" i="23" s="1"/>
  <c r="D49" i="23" s="1"/>
  <c r="H49" i="23" s="1"/>
  <c r="Z48" i="23"/>
  <c r="F48" i="23"/>
  <c r="AA48" i="23"/>
  <c r="AB48" i="23"/>
  <c r="AC48" i="23"/>
  <c r="AH48" i="23" s="1"/>
  <c r="S41" i="34"/>
  <c r="H42" i="34"/>
  <c r="G42" i="34"/>
  <c r="F42" i="34"/>
  <c r="N42" i="34" a="1"/>
  <c r="N42" i="34" s="1"/>
  <c r="O42" i="34" a="1"/>
  <c r="O42" i="34" s="1"/>
  <c r="M42" i="34" a="1"/>
  <c r="M42" i="34" s="1"/>
  <c r="P42" i="34" a="1"/>
  <c r="P42" i="34" s="1"/>
  <c r="K42" i="34" a="1"/>
  <c r="K42" i="34" s="1"/>
  <c r="Q42" i="34" a="1"/>
  <c r="Q42" i="34" s="1"/>
  <c r="L42" i="34" a="1"/>
  <c r="L42" i="34" s="1"/>
  <c r="E43" i="34"/>
  <c r="AG47" i="23"/>
  <c r="O47" i="23" s="1"/>
  <c r="L48" i="23" a="1"/>
  <c r="L48" i="23" s="1"/>
  <c r="T48" i="23" s="1"/>
  <c r="AF47" i="23"/>
  <c r="N47" i="23" s="1"/>
  <c r="I48" i="23" a="1"/>
  <c r="I48" i="23" s="1"/>
  <c r="Q48" i="23" s="1"/>
  <c r="J48" i="23" a="1"/>
  <c r="J48" i="23" s="1"/>
  <c r="R48" i="23" s="1"/>
  <c r="K48" i="23" a="1"/>
  <c r="K48" i="23" s="1"/>
  <c r="S48" i="23" s="1"/>
  <c r="V57" i="23"/>
  <c r="W57" i="23" s="1"/>
  <c r="X57" i="23" s="1"/>
  <c r="P48" i="23"/>
  <c r="B50" i="23" l="1" a="1"/>
  <c r="B50" i="23" s="1"/>
  <c r="D50" i="23" s="1"/>
  <c r="H50" i="23" s="1"/>
  <c r="AC49" i="23"/>
  <c r="AH49" i="23" s="1"/>
  <c r="P49" i="23" s="1"/>
  <c r="G49" i="23"/>
  <c r="AB49" i="23"/>
  <c r="Z49" i="23"/>
  <c r="I49" i="23" s="1" a="1"/>
  <c r="I49" i="23" s="1"/>
  <c r="Q49" i="23" s="1"/>
  <c r="AA49" i="23"/>
  <c r="F49" i="23"/>
  <c r="G43" i="34"/>
  <c r="H43" i="34"/>
  <c r="F43" i="34"/>
  <c r="M43" i="34" a="1"/>
  <c r="M43" i="34" s="1"/>
  <c r="L43" i="34" a="1"/>
  <c r="L43" i="34" s="1"/>
  <c r="O43" i="34" a="1"/>
  <c r="O43" i="34" s="1"/>
  <c r="Q43" i="34" a="1"/>
  <c r="Q43" i="34" s="1"/>
  <c r="K43" i="34" a="1"/>
  <c r="K43" i="34" s="1"/>
  <c r="N43" i="34" a="1"/>
  <c r="N43" i="34" s="1"/>
  <c r="P43" i="34" a="1"/>
  <c r="P43" i="34" s="1"/>
  <c r="B44" i="34" a="1"/>
  <c r="B44" i="34" s="1"/>
  <c r="S42" i="34"/>
  <c r="K49" i="23" a="1"/>
  <c r="K49" i="23" s="1"/>
  <c r="S49" i="23" s="1"/>
  <c r="AE48" i="23"/>
  <c r="AF48" i="23"/>
  <c r="N48" i="23" s="1"/>
  <c r="AG48" i="23"/>
  <c r="O48" i="23" s="1"/>
  <c r="V58" i="23"/>
  <c r="W58" i="23" s="1"/>
  <c r="X58" i="23" s="1"/>
  <c r="G50" i="23" l="1"/>
  <c r="B51" i="23" a="1"/>
  <c r="B51" i="23" s="1"/>
  <c r="D51" i="23" s="1"/>
  <c r="G51" i="23" s="1"/>
  <c r="J49" i="23" a="1"/>
  <c r="J49" i="23" s="1"/>
  <c r="R49" i="23" s="1"/>
  <c r="AB50" i="23"/>
  <c r="L49" i="23" a="1"/>
  <c r="L49" i="23" s="1"/>
  <c r="T49" i="23" s="1"/>
  <c r="AG49" i="23"/>
  <c r="O49" i="23" s="1"/>
  <c r="AA50" i="23"/>
  <c r="F50" i="23"/>
  <c r="AE49" i="23"/>
  <c r="AC50" i="23"/>
  <c r="AH50" i="23" s="1"/>
  <c r="Z50" i="23"/>
  <c r="I50" i="23" s="1" a="1"/>
  <c r="I50" i="23" s="1"/>
  <c r="Q50" i="23" s="1"/>
  <c r="E44" i="34"/>
  <c r="B45" i="34" s="1" a="1"/>
  <c r="B45" i="34" s="1"/>
  <c r="S43" i="34"/>
  <c r="K50" i="23" a="1"/>
  <c r="K50" i="23" s="1"/>
  <c r="S50" i="23" s="1"/>
  <c r="AF49" i="23"/>
  <c r="N49" i="23" s="1"/>
  <c r="J50" i="23" a="1"/>
  <c r="J50" i="23" s="1"/>
  <c r="R50" i="23" s="1"/>
  <c r="L50" i="23" a="1"/>
  <c r="L50" i="23" s="1"/>
  <c r="T50" i="23" s="1"/>
  <c r="V59" i="23"/>
  <c r="W59" i="23" s="1"/>
  <c r="X59" i="23" s="1"/>
  <c r="M49" i="23"/>
  <c r="P50" i="23"/>
  <c r="AE50" i="23" l="1"/>
  <c r="M50" i="23" s="1"/>
  <c r="AC51" i="23"/>
  <c r="AH51" i="23" s="1"/>
  <c r="AG50" i="23"/>
  <c r="O50" i="23" s="1"/>
  <c r="H51" i="23"/>
  <c r="AB51" i="23"/>
  <c r="L51" i="23" s="1" a="1"/>
  <c r="L51" i="23" s="1"/>
  <c r="T51" i="23" s="1"/>
  <c r="F51" i="23"/>
  <c r="Z51" i="23"/>
  <c r="I51" i="23" s="1" a="1"/>
  <c r="I51" i="23" s="1"/>
  <c r="Q51" i="23" s="1"/>
  <c r="B52" i="23" a="1"/>
  <c r="B52" i="23" s="1"/>
  <c r="D52" i="23" s="1"/>
  <c r="G52" i="23" s="1"/>
  <c r="AF50" i="23"/>
  <c r="AA51" i="23"/>
  <c r="F44" i="34"/>
  <c r="H44" i="34"/>
  <c r="G44" i="34"/>
  <c r="Q44" i="34" a="1"/>
  <c r="Q44" i="34" s="1"/>
  <c r="P44" i="34" a="1"/>
  <c r="P44" i="34" s="1"/>
  <c r="K44" i="34" a="1"/>
  <c r="K44" i="34" s="1"/>
  <c r="O44" i="34" a="1"/>
  <c r="O44" i="34" s="1"/>
  <c r="N44" i="34" a="1"/>
  <c r="N44" i="34" s="1"/>
  <c r="M44" i="34" a="1"/>
  <c r="M44" i="34" s="1"/>
  <c r="L44" i="34" a="1"/>
  <c r="L44" i="34" s="1"/>
  <c r="E45" i="34"/>
  <c r="B46" i="34" a="1"/>
  <c r="B46" i="34" s="1"/>
  <c r="AE51" i="23"/>
  <c r="M51" i="23" s="1"/>
  <c r="J51" i="23" a="1"/>
  <c r="J51" i="23" s="1"/>
  <c r="R51" i="23" s="1"/>
  <c r="AF51" i="23"/>
  <c r="N51" i="23" s="1"/>
  <c r="V60" i="23"/>
  <c r="W60" i="23" s="1"/>
  <c r="X60" i="23" s="1"/>
  <c r="N50" i="23"/>
  <c r="P51" i="23"/>
  <c r="AB52" i="23" l="1"/>
  <c r="K51" i="23" a="1"/>
  <c r="K51" i="23" s="1"/>
  <c r="S51" i="23" s="1"/>
  <c r="AC52" i="23"/>
  <c r="AH52" i="23" s="1"/>
  <c r="AA52" i="23"/>
  <c r="Z52" i="23"/>
  <c r="I52" i="23" s="1" a="1"/>
  <c r="I52" i="23" s="1"/>
  <c r="Q52" i="23" s="1"/>
  <c r="B53" i="23" a="1"/>
  <c r="B53" i="23" s="1"/>
  <c r="D53" i="23" s="1"/>
  <c r="H53" i="23" s="1"/>
  <c r="F52" i="23"/>
  <c r="H52" i="23"/>
  <c r="B47" i="34" a="1"/>
  <c r="B47" i="34" s="1"/>
  <c r="E46" i="34"/>
  <c r="H45" i="34"/>
  <c r="G45" i="34"/>
  <c r="F45" i="34"/>
  <c r="M45" i="34" a="1"/>
  <c r="M45" i="34" s="1"/>
  <c r="P45" i="34" a="1"/>
  <c r="P45" i="34" s="1"/>
  <c r="N45" i="34" a="1"/>
  <c r="N45" i="34" s="1"/>
  <c r="L45" i="34" a="1"/>
  <c r="L45" i="34" s="1"/>
  <c r="Q45" i="34" a="1"/>
  <c r="Q45" i="34" s="1"/>
  <c r="K45" i="34" a="1"/>
  <c r="K45" i="34" s="1"/>
  <c r="O45" i="34" a="1"/>
  <c r="O45" i="34" s="1"/>
  <c r="S44" i="34"/>
  <c r="AG51" i="23"/>
  <c r="O51" i="23" s="1"/>
  <c r="L52" i="23" a="1"/>
  <c r="L52" i="23" s="1"/>
  <c r="T52" i="23" s="1"/>
  <c r="J52" i="23" a="1"/>
  <c r="J52" i="23" s="1"/>
  <c r="R52" i="23" s="1"/>
  <c r="K52" i="23" a="1"/>
  <c r="K52" i="23" s="1"/>
  <c r="S52" i="23" s="1"/>
  <c r="AF52" i="23"/>
  <c r="N52" i="23" s="1"/>
  <c r="V61" i="23"/>
  <c r="W61" i="23" s="1"/>
  <c r="X61" i="23" s="1"/>
  <c r="P52" i="23"/>
  <c r="AA53" i="23" l="1"/>
  <c r="AE52" i="23"/>
  <c r="M52" i="23" s="1"/>
  <c r="B54" i="23" a="1"/>
  <c r="B54" i="23" s="1"/>
  <c r="D54" i="23" s="1"/>
  <c r="G54" i="23" s="1"/>
  <c r="AC53" i="23"/>
  <c r="AH53" i="23" s="1"/>
  <c r="F53" i="23"/>
  <c r="AB53" i="23"/>
  <c r="Z53" i="23"/>
  <c r="I53" i="23" s="1" a="1"/>
  <c r="I53" i="23" s="1"/>
  <c r="Q53" i="23" s="1"/>
  <c r="G53" i="23"/>
  <c r="S45" i="34"/>
  <c r="H46" i="34"/>
  <c r="G46" i="34"/>
  <c r="F46" i="34"/>
  <c r="Q46" i="34" a="1"/>
  <c r="Q46" i="34" s="1"/>
  <c r="L46" i="34" a="1"/>
  <c r="L46" i="34" s="1"/>
  <c r="K46" i="34" a="1"/>
  <c r="K46" i="34" s="1"/>
  <c r="O46" i="34" a="1"/>
  <c r="O46" i="34" s="1"/>
  <c r="P46" i="34" a="1"/>
  <c r="P46" i="34" s="1"/>
  <c r="M46" i="34" a="1"/>
  <c r="M46" i="34" s="1"/>
  <c r="N46" i="34" a="1"/>
  <c r="N46" i="34" s="1"/>
  <c r="E47" i="34"/>
  <c r="AG52" i="23"/>
  <c r="O52" i="23" s="1"/>
  <c r="J53" i="23" a="1"/>
  <c r="J53" i="23" s="1"/>
  <c r="R53" i="23" s="1"/>
  <c r="K53" i="23" a="1"/>
  <c r="K53" i="23" s="1"/>
  <c r="S53" i="23" s="1"/>
  <c r="L53" i="23" a="1"/>
  <c r="L53" i="23" s="1"/>
  <c r="T53" i="23" s="1"/>
  <c r="AG53" i="23"/>
  <c r="O53" i="23" s="1"/>
  <c r="AF53" i="23"/>
  <c r="AE53" i="23"/>
  <c r="M53" i="23" s="1"/>
  <c r="V62" i="23"/>
  <c r="W62" i="23" s="1"/>
  <c r="X62" i="23" s="1"/>
  <c r="P53" i="23"/>
  <c r="H54" i="23" l="1"/>
  <c r="Z54" i="23"/>
  <c r="I54" i="23" s="1" a="1"/>
  <c r="I54" i="23" s="1"/>
  <c r="Q54" i="23" s="1"/>
  <c r="AA54" i="23"/>
  <c r="AC54" i="23"/>
  <c r="AH54" i="23" s="1"/>
  <c r="B55" i="23" a="1"/>
  <c r="B55" i="23" s="1"/>
  <c r="D55" i="23" s="1"/>
  <c r="F55" i="23" s="1"/>
  <c r="AB54" i="23"/>
  <c r="F54" i="23"/>
  <c r="G47" i="34"/>
  <c r="H47" i="34"/>
  <c r="F47" i="34"/>
  <c r="O47" i="34" a="1"/>
  <c r="O47" i="34" s="1"/>
  <c r="Q47" i="34" a="1"/>
  <c r="Q47" i="34" s="1"/>
  <c r="K47" i="34" a="1"/>
  <c r="K47" i="34" s="1"/>
  <c r="M47" i="34" a="1"/>
  <c r="M47" i="34" s="1"/>
  <c r="N47" i="34" a="1"/>
  <c r="N47" i="34" s="1"/>
  <c r="L47" i="34" a="1"/>
  <c r="L47" i="34" s="1"/>
  <c r="P47" i="34" a="1"/>
  <c r="P47" i="34" s="1"/>
  <c r="B48" i="34" a="1"/>
  <c r="B48" i="34" s="1"/>
  <c r="S46" i="34"/>
  <c r="J54" i="23" a="1"/>
  <c r="J54" i="23" s="1"/>
  <c r="R54" i="23" s="1"/>
  <c r="AE54" i="23"/>
  <c r="M54" i="23" s="1"/>
  <c r="K54" i="23" a="1"/>
  <c r="K54" i="23" s="1"/>
  <c r="S54" i="23" s="1"/>
  <c r="L54" i="23" a="1"/>
  <c r="L54" i="23" s="1"/>
  <c r="T54" i="23" s="1"/>
  <c r="V63" i="23"/>
  <c r="W63" i="23" s="1"/>
  <c r="X63" i="23" s="1"/>
  <c r="N53" i="23"/>
  <c r="P54" i="23"/>
  <c r="AC55" i="23" l="1"/>
  <c r="AH55" i="23" s="1"/>
  <c r="Z55" i="23"/>
  <c r="I55" i="23" s="1" a="1"/>
  <c r="I55" i="23" s="1"/>
  <c r="Q55" i="23" s="1"/>
  <c r="B56" i="23" a="1"/>
  <c r="B56" i="23" s="1"/>
  <c r="D56" i="23" s="1"/>
  <c r="G56" i="23" s="1"/>
  <c r="AB55" i="23"/>
  <c r="G55" i="23"/>
  <c r="AA55" i="23"/>
  <c r="H55" i="23"/>
  <c r="E48" i="34"/>
  <c r="B49" i="34" s="1" a="1"/>
  <c r="B49" i="34" s="1"/>
  <c r="S47" i="34"/>
  <c r="AG54" i="23"/>
  <c r="O54" i="23" s="1"/>
  <c r="AF54" i="23"/>
  <c r="N54" i="23" s="1"/>
  <c r="L55" i="23" a="1"/>
  <c r="L55" i="23" s="1"/>
  <c r="T55" i="23" s="1"/>
  <c r="J55" i="23" a="1"/>
  <c r="J55" i="23" s="1"/>
  <c r="R55" i="23" s="1"/>
  <c r="K55" i="23" a="1"/>
  <c r="K55" i="23" s="1"/>
  <c r="S55" i="23" s="1"/>
  <c r="AE55" i="23"/>
  <c r="M55" i="23" s="1"/>
  <c r="V64" i="23"/>
  <c r="W64" i="23" s="1"/>
  <c r="X64" i="23" s="1"/>
  <c r="P55" i="23"/>
  <c r="F56" i="23" l="1"/>
  <c r="AC56" i="23"/>
  <c r="AH56" i="23" s="1"/>
  <c r="B57" i="23" a="1"/>
  <c r="B57" i="23" s="1"/>
  <c r="D57" i="23" s="1"/>
  <c r="AB57" i="23" s="1"/>
  <c r="H56" i="23"/>
  <c r="AB56" i="23"/>
  <c r="K56" i="23" s="1" a="1"/>
  <c r="K56" i="23" s="1"/>
  <c r="AA56" i="23"/>
  <c r="Z56" i="23"/>
  <c r="F48" i="34"/>
  <c r="H48" i="34"/>
  <c r="G48" i="34"/>
  <c r="M48" i="34" a="1"/>
  <c r="M48" i="34" s="1"/>
  <c r="Q48" i="34" a="1"/>
  <c r="Q48" i="34" s="1"/>
  <c r="L48" i="34" a="1"/>
  <c r="L48" i="34" s="1"/>
  <c r="O48" i="34" a="1"/>
  <c r="O48" i="34" s="1"/>
  <c r="N48" i="34" a="1"/>
  <c r="N48" i="34" s="1"/>
  <c r="P48" i="34" a="1"/>
  <c r="P48" i="34" s="1"/>
  <c r="K48" i="34" a="1"/>
  <c r="K48" i="34" s="1"/>
  <c r="E49" i="34"/>
  <c r="B50" i="34" a="1"/>
  <c r="B50" i="34" s="1"/>
  <c r="J56" i="23" a="1"/>
  <c r="J56" i="23" s="1"/>
  <c r="R56" i="23" s="1"/>
  <c r="AF55" i="23"/>
  <c r="N55" i="23" s="1"/>
  <c r="AG55" i="23"/>
  <c r="O55" i="23" s="1"/>
  <c r="I56" i="23" a="1"/>
  <c r="I56" i="23" s="1"/>
  <c r="Q56" i="23" s="1"/>
  <c r="AF56" i="23"/>
  <c r="N56" i="23" s="1"/>
  <c r="V65" i="23"/>
  <c r="W65" i="23" s="1"/>
  <c r="X65" i="23" s="1"/>
  <c r="P56" i="23"/>
  <c r="B58" i="23" l="1" a="1"/>
  <c r="B58" i="23" s="1"/>
  <c r="D58" i="23" s="1"/>
  <c r="H58" i="23" s="1"/>
  <c r="G57" i="23"/>
  <c r="L56" i="23" a="1"/>
  <c r="L56" i="23" s="1"/>
  <c r="T56" i="23" s="1"/>
  <c r="AC57" i="23"/>
  <c r="AH57" i="23" s="1"/>
  <c r="AA57" i="23"/>
  <c r="AF57" i="23" s="1"/>
  <c r="F57" i="23"/>
  <c r="Z57" i="23"/>
  <c r="H57" i="23"/>
  <c r="B51" i="34" a="1"/>
  <c r="B51" i="34" s="1"/>
  <c r="E50" i="34"/>
  <c r="H49" i="34"/>
  <c r="G49" i="34"/>
  <c r="F49" i="34"/>
  <c r="P49" i="34" a="1"/>
  <c r="P49" i="34" s="1"/>
  <c r="K49" i="34" a="1"/>
  <c r="K49" i="34" s="1"/>
  <c r="N49" i="34" a="1"/>
  <c r="N49" i="34" s="1"/>
  <c r="L49" i="34" a="1"/>
  <c r="L49" i="34" s="1"/>
  <c r="O49" i="34" a="1"/>
  <c r="O49" i="34" s="1"/>
  <c r="M49" i="34" a="1"/>
  <c r="M49" i="34" s="1"/>
  <c r="Q49" i="34" a="1"/>
  <c r="Q49" i="34" s="1"/>
  <c r="S48" i="34"/>
  <c r="K57" i="23" a="1"/>
  <c r="K57" i="23" s="1"/>
  <c r="AG57" i="23" s="1"/>
  <c r="AE56" i="23"/>
  <c r="J57" i="23" a="1"/>
  <c r="J57" i="23" s="1"/>
  <c r="R57" i="23" s="1"/>
  <c r="S56" i="23"/>
  <c r="AG56" i="23"/>
  <c r="O56" i="23" s="1"/>
  <c r="I57" i="23" a="1"/>
  <c r="I57" i="23" s="1"/>
  <c r="Q57" i="23" s="1"/>
  <c r="L57" i="23" a="1"/>
  <c r="L57" i="23" s="1"/>
  <c r="T57" i="23" s="1"/>
  <c r="V66" i="23"/>
  <c r="W66" i="23" s="1"/>
  <c r="X66" i="23" s="1"/>
  <c r="M56" i="23"/>
  <c r="P57" i="23"/>
  <c r="AC58" i="23" l="1"/>
  <c r="AH58" i="23" s="1"/>
  <c r="Z58" i="23"/>
  <c r="F58" i="23"/>
  <c r="B59" i="23" a="1"/>
  <c r="B59" i="23" s="1"/>
  <c r="D59" i="23" s="1"/>
  <c r="F59" i="23" s="1"/>
  <c r="AA58" i="23"/>
  <c r="AB58" i="23"/>
  <c r="G58" i="23"/>
  <c r="S57" i="23"/>
  <c r="S49" i="34"/>
  <c r="H50" i="34"/>
  <c r="F50" i="34"/>
  <c r="G50" i="34"/>
  <c r="N50" i="34" a="1"/>
  <c r="N50" i="34" s="1"/>
  <c r="M50" i="34" a="1"/>
  <c r="M50" i="34" s="1"/>
  <c r="Q50" i="34" a="1"/>
  <c r="Q50" i="34" s="1"/>
  <c r="L50" i="34" a="1"/>
  <c r="L50" i="34" s="1"/>
  <c r="K50" i="34" a="1"/>
  <c r="K50" i="34" s="1"/>
  <c r="P50" i="34" a="1"/>
  <c r="P50" i="34" s="1"/>
  <c r="O50" i="34" a="1"/>
  <c r="O50" i="34" s="1"/>
  <c r="E51" i="34"/>
  <c r="J58" i="23" a="1"/>
  <c r="J58" i="23" s="1"/>
  <c r="R58" i="23" s="1"/>
  <c r="K58" i="23" a="1"/>
  <c r="K58" i="23" s="1"/>
  <c r="S58" i="23" s="1"/>
  <c r="AE57" i="23"/>
  <c r="L58" i="23" a="1"/>
  <c r="L58" i="23" s="1"/>
  <c r="T58" i="23" s="1"/>
  <c r="I58" i="23" a="1"/>
  <c r="I58" i="23" s="1"/>
  <c r="Q58" i="23" s="1"/>
  <c r="V67" i="23"/>
  <c r="W67" i="23" s="1"/>
  <c r="X67" i="23" s="1"/>
  <c r="B60" i="23" l="1" a="1"/>
  <c r="B60" i="23" s="1"/>
  <c r="D60" i="23" s="1"/>
  <c r="G60" i="23" s="1"/>
  <c r="G59" i="23"/>
  <c r="H59" i="23"/>
  <c r="Z59" i="23"/>
  <c r="I59" i="23" s="1" a="1"/>
  <c r="I59" i="23" s="1"/>
  <c r="Q59" i="23" s="1"/>
  <c r="AG58" i="23"/>
  <c r="AC59" i="23"/>
  <c r="AH59" i="23" s="1"/>
  <c r="AA59" i="23"/>
  <c r="AB59" i="23"/>
  <c r="L59" i="23" s="1" a="1"/>
  <c r="L59" i="23" s="1"/>
  <c r="T59" i="23" s="1"/>
  <c r="AF58" i="23"/>
  <c r="G51" i="34"/>
  <c r="H51" i="34"/>
  <c r="F51" i="34"/>
  <c r="Q51" i="34" a="1"/>
  <c r="Q51" i="34" s="1"/>
  <c r="K51" i="34" a="1"/>
  <c r="K51" i="34" s="1"/>
  <c r="M51" i="34" a="1"/>
  <c r="M51" i="34" s="1"/>
  <c r="P51" i="34" a="1"/>
  <c r="P51" i="34" s="1"/>
  <c r="O51" i="34" a="1"/>
  <c r="O51" i="34" s="1"/>
  <c r="L51" i="34" a="1"/>
  <c r="L51" i="34" s="1"/>
  <c r="N51" i="34" a="1"/>
  <c r="N51" i="34" s="1"/>
  <c r="B52" i="34" a="1"/>
  <c r="B52" i="34" s="1"/>
  <c r="S50" i="34"/>
  <c r="AE59" i="23"/>
  <c r="AE58" i="23"/>
  <c r="J59" i="23" a="1"/>
  <c r="J59" i="23" s="1"/>
  <c r="R59" i="23" s="1"/>
  <c r="AF59" i="23"/>
  <c r="V68" i="23"/>
  <c r="W68" i="23" s="1"/>
  <c r="X68" i="23" s="1"/>
  <c r="AC60" i="23" l="1"/>
  <c r="AH60" i="23" s="1"/>
  <c r="AA60" i="23"/>
  <c r="AB60" i="23"/>
  <c r="B61" i="23" a="1"/>
  <c r="B61" i="23" s="1"/>
  <c r="F60" i="23"/>
  <c r="K59" i="23" a="1"/>
  <c r="K59" i="23" s="1"/>
  <c r="S59" i="23" s="1"/>
  <c r="Z60" i="23"/>
  <c r="I60" i="23" s="1" a="1"/>
  <c r="I60" i="23" s="1"/>
  <c r="Q60" i="23" s="1"/>
  <c r="H60" i="23"/>
  <c r="E52" i="34"/>
  <c r="B53" i="34" s="1" a="1"/>
  <c r="B53" i="34" s="1"/>
  <c r="S51" i="34"/>
  <c r="AG59" i="23"/>
  <c r="K60" i="23" a="1"/>
  <c r="K60" i="23" s="1"/>
  <c r="S60" i="23" s="1"/>
  <c r="L60" i="23" a="1"/>
  <c r="L60" i="23" s="1"/>
  <c r="T60" i="23" s="1"/>
  <c r="V69" i="23"/>
  <c r="W69" i="23" s="1"/>
  <c r="X69" i="23" s="1"/>
  <c r="AG60" i="23" l="1"/>
  <c r="AE60" i="23"/>
  <c r="D61" i="23"/>
  <c r="AC61" i="23" s="1"/>
  <c r="AH61" i="23" s="1"/>
  <c r="J60" i="23" a="1"/>
  <c r="J60" i="23" s="1"/>
  <c r="R60" i="23" s="1"/>
  <c r="F52" i="34"/>
  <c r="H52" i="34"/>
  <c r="G52" i="34"/>
  <c r="O52" i="34" a="1"/>
  <c r="O52" i="34" s="1"/>
  <c r="N52" i="34" a="1"/>
  <c r="N52" i="34" s="1"/>
  <c r="P52" i="34" a="1"/>
  <c r="P52" i="34" s="1"/>
  <c r="K52" i="34" a="1"/>
  <c r="K52" i="34" s="1"/>
  <c r="M52" i="34" a="1"/>
  <c r="M52" i="34" s="1"/>
  <c r="Q52" i="34" a="1"/>
  <c r="Q52" i="34" s="1"/>
  <c r="L52" i="34" a="1"/>
  <c r="L52" i="34" s="1"/>
  <c r="E53" i="34"/>
  <c r="B54" i="34" s="1" a="1"/>
  <c r="B54" i="34" s="1"/>
  <c r="AF60" i="23"/>
  <c r="AB61" i="23"/>
  <c r="H61" i="23"/>
  <c r="V70" i="23"/>
  <c r="W70" i="23" s="1"/>
  <c r="X70" i="23" s="1"/>
  <c r="G61" i="23" l="1"/>
  <c r="Z61" i="23"/>
  <c r="AA61" i="23"/>
  <c r="F61" i="23"/>
  <c r="B62" i="23" a="1"/>
  <c r="B62" i="23" s="1"/>
  <c r="E54" i="34"/>
  <c r="B55" i="34" s="1" a="1"/>
  <c r="B55" i="34" s="1"/>
  <c r="F53" i="34"/>
  <c r="H53" i="34"/>
  <c r="G53" i="34"/>
  <c r="Q53" i="34" a="1"/>
  <c r="Q53" i="34" s="1"/>
  <c r="K53" i="34" a="1"/>
  <c r="K53" i="34" s="1"/>
  <c r="P53" i="34" a="1"/>
  <c r="P53" i="34" s="1"/>
  <c r="N53" i="34" a="1"/>
  <c r="N53" i="34" s="1"/>
  <c r="M53" i="34" a="1"/>
  <c r="M53" i="34" s="1"/>
  <c r="L53" i="34" a="1"/>
  <c r="L53" i="34" s="1"/>
  <c r="O53" i="34" a="1"/>
  <c r="O53" i="34" s="1"/>
  <c r="S52" i="34"/>
  <c r="L61" i="23" a="1"/>
  <c r="L61" i="23" s="1"/>
  <c r="T61" i="23" s="1"/>
  <c r="K61" i="23" a="1"/>
  <c r="K61" i="23" s="1"/>
  <c r="S61" i="23" s="1"/>
  <c r="I61" i="23" a="1"/>
  <c r="I61" i="23" s="1"/>
  <c r="Q61" i="23" s="1"/>
  <c r="J61" i="23" a="1"/>
  <c r="J61" i="23" s="1"/>
  <c r="R61" i="23" s="1"/>
  <c r="V71" i="23"/>
  <c r="W71" i="23" s="1"/>
  <c r="X71" i="23" s="1"/>
  <c r="D62" i="23" l="1"/>
  <c r="AC62" i="23"/>
  <c r="AH62" i="23" s="1"/>
  <c r="B63" i="23" a="1"/>
  <c r="B63" i="23" s="1"/>
  <c r="AA62" i="23"/>
  <c r="AB62" i="23"/>
  <c r="Z62" i="23"/>
  <c r="J62" i="23" a="1"/>
  <c r="J62" i="23" s="1"/>
  <c r="R62" i="23" s="1"/>
  <c r="AF61" i="23"/>
  <c r="AE61" i="23"/>
  <c r="K62" i="23" a="1"/>
  <c r="K62" i="23" s="1"/>
  <c r="S62" i="23" s="1"/>
  <c r="L62" i="23" a="1"/>
  <c r="L62" i="23" s="1"/>
  <c r="T62" i="23" s="1"/>
  <c r="S53" i="34"/>
  <c r="H54" i="34"/>
  <c r="G54" i="34"/>
  <c r="F54" i="34"/>
  <c r="N54" i="34" a="1"/>
  <c r="N54" i="34" s="1"/>
  <c r="M54" i="34" a="1"/>
  <c r="M54" i="34" s="1"/>
  <c r="P54" i="34" a="1"/>
  <c r="P54" i="34" s="1"/>
  <c r="O54" i="34" a="1"/>
  <c r="O54" i="34" s="1"/>
  <c r="K54" i="34" a="1"/>
  <c r="K54" i="34" s="1"/>
  <c r="Q54" i="34" a="1"/>
  <c r="Q54" i="34" s="1"/>
  <c r="L54" i="34" a="1"/>
  <c r="L54" i="34" s="1"/>
  <c r="E55" i="34"/>
  <c r="AG61" i="23"/>
  <c r="AF62" i="23"/>
  <c r="V72" i="23"/>
  <c r="W72" i="23" s="1"/>
  <c r="X72" i="23" s="1"/>
  <c r="I62" i="23" l="1" a="1"/>
  <c r="I62" i="23" s="1"/>
  <c r="Q62" i="23" s="1"/>
  <c r="B64" i="23" a="1"/>
  <c r="B64" i="23" s="1"/>
  <c r="D63" i="23"/>
  <c r="AA63" i="23" s="1"/>
  <c r="AG62" i="23"/>
  <c r="G62" i="23"/>
  <c r="F62" i="23"/>
  <c r="H62" i="23"/>
  <c r="Z63" i="23"/>
  <c r="I63" i="23" s="1" a="1"/>
  <c r="I63" i="23" s="1"/>
  <c r="Q63" i="23" s="1"/>
  <c r="G55" i="34"/>
  <c r="F55" i="34"/>
  <c r="H55" i="34"/>
  <c r="O55" i="34" a="1"/>
  <c r="O55" i="34" s="1"/>
  <c r="Q55" i="34" a="1"/>
  <c r="Q55" i="34" s="1"/>
  <c r="N55" i="34" a="1"/>
  <c r="N55" i="34" s="1"/>
  <c r="K55" i="34" a="1"/>
  <c r="K55" i="34" s="1"/>
  <c r="M55" i="34" a="1"/>
  <c r="M55" i="34" s="1"/>
  <c r="L55" i="34" a="1"/>
  <c r="L55" i="34" s="1"/>
  <c r="P55" i="34" a="1"/>
  <c r="P55" i="34" s="1"/>
  <c r="B56" i="34" a="1"/>
  <c r="B56" i="34" s="1"/>
  <c r="S54" i="34"/>
  <c r="V73" i="23"/>
  <c r="W73" i="23" s="1"/>
  <c r="X73" i="23" s="1"/>
  <c r="J63" i="23" l="1" a="1"/>
  <c r="J63" i="23" s="1"/>
  <c r="R63" i="23" s="1"/>
  <c r="AF63" i="23"/>
  <c r="AB63" i="23"/>
  <c r="AG63" i="23" s="1"/>
  <c r="G63" i="23"/>
  <c r="H63" i="23"/>
  <c r="F63" i="23"/>
  <c r="D64" i="23"/>
  <c r="Z64" i="23"/>
  <c r="AA64" i="23"/>
  <c r="AB64" i="23"/>
  <c r="AG64" i="23" s="1"/>
  <c r="B65" i="23" a="1"/>
  <c r="B65" i="23" s="1"/>
  <c r="AC63" i="23"/>
  <c r="AH63" i="23" s="1"/>
  <c r="AE62" i="23"/>
  <c r="K63" i="23" a="1"/>
  <c r="K63" i="23" s="1"/>
  <c r="S63" i="23" s="1"/>
  <c r="L63" i="23" a="1"/>
  <c r="L63" i="23" s="1"/>
  <c r="T63" i="23" s="1"/>
  <c r="AE63" i="23"/>
  <c r="B57" i="34" a="1"/>
  <c r="B57" i="34" s="1"/>
  <c r="E56" i="34"/>
  <c r="S55" i="34"/>
  <c r="V74" i="23"/>
  <c r="W74" i="23" s="1"/>
  <c r="X74" i="23" s="1"/>
  <c r="F64" i="23" l="1"/>
  <c r="G64" i="23"/>
  <c r="H64" i="23"/>
  <c r="K64" i="23" a="1"/>
  <c r="K64" i="23" s="1"/>
  <c r="S64" i="23" s="1"/>
  <c r="J64" i="23" a="1"/>
  <c r="J64" i="23" s="1"/>
  <c r="R64" i="23" s="1"/>
  <c r="AC64" i="23"/>
  <c r="AH64" i="23" s="1"/>
  <c r="P64" i="23" s="1"/>
  <c r="I64" i="23" a="1"/>
  <c r="I64" i="23" s="1"/>
  <c r="Q64" i="23" s="1"/>
  <c r="D65" i="23"/>
  <c r="AC65" i="23"/>
  <c r="AH65" i="23" s="1"/>
  <c r="P65" i="23" s="1"/>
  <c r="Z65" i="23"/>
  <c r="K65" i="23" s="1" a="1"/>
  <c r="K65" i="23" s="1"/>
  <c r="S65" i="23" s="1"/>
  <c r="AB65" i="23"/>
  <c r="AA65" i="23"/>
  <c r="B66" i="23" a="1"/>
  <c r="B66" i="23" s="1"/>
  <c r="F56" i="34"/>
  <c r="H56" i="34"/>
  <c r="G56" i="34"/>
  <c r="K56" i="34" a="1"/>
  <c r="K56" i="34" s="1"/>
  <c r="L56" i="34" a="1"/>
  <c r="L56" i="34" s="1"/>
  <c r="Q56" i="34" a="1"/>
  <c r="Q56" i="34" s="1"/>
  <c r="P56" i="34" a="1"/>
  <c r="P56" i="34" s="1"/>
  <c r="O56" i="34" a="1"/>
  <c r="O56" i="34" s="1"/>
  <c r="N56" i="34" a="1"/>
  <c r="N56" i="34" s="1"/>
  <c r="M56" i="34" a="1"/>
  <c r="M56" i="34" s="1"/>
  <c r="E57" i="34"/>
  <c r="B58" i="34" s="1" a="1"/>
  <c r="B58" i="34" s="1"/>
  <c r="V75" i="23"/>
  <c r="W75" i="23" s="1"/>
  <c r="X75" i="23" s="1"/>
  <c r="D66" i="23" l="1"/>
  <c r="AB66" i="23"/>
  <c r="Z66" i="23"/>
  <c r="B67" i="23" a="1"/>
  <c r="B67" i="23" s="1"/>
  <c r="AC66" i="23"/>
  <c r="AH66" i="23" s="1"/>
  <c r="AA66" i="23"/>
  <c r="J66" i="23" s="1" a="1"/>
  <c r="J66" i="23" s="1"/>
  <c r="L64" i="23" a="1"/>
  <c r="L64" i="23" s="1"/>
  <c r="T64" i="23" s="1"/>
  <c r="AG65" i="23"/>
  <c r="J65" i="23" a="1"/>
  <c r="J65" i="23" s="1"/>
  <c r="R65" i="23" s="1"/>
  <c r="I65" i="23" a="1"/>
  <c r="I65" i="23" s="1"/>
  <c r="L66" i="23" a="1"/>
  <c r="L66" i="23" s="1"/>
  <c r="T66" i="23" s="1"/>
  <c r="I66" i="23" a="1"/>
  <c r="I66" i="23" s="1"/>
  <c r="Q66" i="23" s="1"/>
  <c r="F65" i="23"/>
  <c r="G65" i="23"/>
  <c r="H65" i="23"/>
  <c r="AE64" i="23"/>
  <c r="L65" i="23" a="1"/>
  <c r="L65" i="23" s="1"/>
  <c r="T65" i="23" s="1"/>
  <c r="K66" i="23" a="1"/>
  <c r="K66" i="23" s="1"/>
  <c r="S66" i="23" s="1"/>
  <c r="AF64" i="23"/>
  <c r="B59" i="34" a="1"/>
  <c r="B59" i="34" s="1"/>
  <c r="E58" i="34"/>
  <c r="S56" i="34"/>
  <c r="H57" i="34"/>
  <c r="G57" i="34"/>
  <c r="F57" i="34"/>
  <c r="P57" i="34" a="1"/>
  <c r="P57" i="34" s="1"/>
  <c r="O57" i="34" a="1"/>
  <c r="O57" i="34" s="1"/>
  <c r="N57" i="34" a="1"/>
  <c r="N57" i="34" s="1"/>
  <c r="L57" i="34" a="1"/>
  <c r="L57" i="34" s="1"/>
  <c r="M57" i="34" a="1"/>
  <c r="M57" i="34" s="1"/>
  <c r="Q57" i="34" a="1"/>
  <c r="Q57" i="34" s="1"/>
  <c r="K57" i="34" a="1"/>
  <c r="K57" i="34" s="1"/>
  <c r="AG66" i="23"/>
  <c r="AE66" i="23"/>
  <c r="V76" i="23"/>
  <c r="W76" i="23" s="1"/>
  <c r="X76" i="23" s="1"/>
  <c r="AF66" i="23" l="1"/>
  <c r="R66" i="23"/>
  <c r="D67" i="23"/>
  <c r="AA67" i="23"/>
  <c r="B68" i="23" a="1"/>
  <c r="B68" i="23" s="1"/>
  <c r="AC67" i="23"/>
  <c r="AH67" i="23" s="1"/>
  <c r="H66" i="23"/>
  <c r="G66" i="23"/>
  <c r="F66" i="23"/>
  <c r="Q65" i="23"/>
  <c r="AE65" i="23"/>
  <c r="AF65" i="23"/>
  <c r="S57" i="34"/>
  <c r="H58" i="34"/>
  <c r="G58" i="34"/>
  <c r="F58" i="34"/>
  <c r="Q58" i="34" a="1"/>
  <c r="Q58" i="34" s="1"/>
  <c r="L58" i="34" a="1"/>
  <c r="L58" i="34" s="1"/>
  <c r="P58" i="34" a="1"/>
  <c r="P58" i="34" s="1"/>
  <c r="K58" i="34" a="1"/>
  <c r="K58" i="34" s="1"/>
  <c r="O58" i="34" a="1"/>
  <c r="O58" i="34" s="1"/>
  <c r="N58" i="34" a="1"/>
  <c r="N58" i="34" s="1"/>
  <c r="M58" i="34" a="1"/>
  <c r="M58" i="34" s="1"/>
  <c r="E59" i="34"/>
  <c r="V77" i="23"/>
  <c r="W77" i="23" s="1"/>
  <c r="X77" i="23" s="1"/>
  <c r="D68" i="23" l="1"/>
  <c r="B69" i="23" a="1"/>
  <c r="B69" i="23" s="1"/>
  <c r="H67" i="23"/>
  <c r="G67" i="23"/>
  <c r="F67" i="23"/>
  <c r="AB67" i="23"/>
  <c r="AC68" i="23"/>
  <c r="AH68" i="23" s="1"/>
  <c r="AA68" i="23"/>
  <c r="AB68" i="23"/>
  <c r="Z67" i="23"/>
  <c r="G59" i="34"/>
  <c r="H59" i="34"/>
  <c r="F59" i="34"/>
  <c r="O59" i="34" a="1"/>
  <c r="O59" i="34" s="1"/>
  <c r="Q59" i="34" a="1"/>
  <c r="Q59" i="34" s="1"/>
  <c r="K59" i="34" a="1"/>
  <c r="K59" i="34" s="1"/>
  <c r="M59" i="34" a="1"/>
  <c r="M59" i="34" s="1"/>
  <c r="P59" i="34" a="1"/>
  <c r="P59" i="34" s="1"/>
  <c r="N59" i="34" a="1"/>
  <c r="N59" i="34" s="1"/>
  <c r="L59" i="34" a="1"/>
  <c r="L59" i="34" s="1"/>
  <c r="B60" i="34" a="1"/>
  <c r="B60" i="34" s="1"/>
  <c r="S58" i="34"/>
  <c r="V78" i="23"/>
  <c r="W78" i="23" s="1"/>
  <c r="X78" i="23" s="1"/>
  <c r="I67" i="23" l="1" a="1"/>
  <c r="I67" i="23" s="1"/>
  <c r="Q67" i="23" s="1"/>
  <c r="L67" i="23" a="1"/>
  <c r="L67" i="23" s="1"/>
  <c r="T67" i="23" s="1"/>
  <c r="J67" i="23" a="1"/>
  <c r="J67" i="23" s="1"/>
  <c r="K67" i="23" a="1"/>
  <c r="K67" i="23" s="1"/>
  <c r="S67" i="23" s="1"/>
  <c r="D69" i="23"/>
  <c r="B70" i="23" a="1"/>
  <c r="B70" i="23" s="1"/>
  <c r="AC69" i="23"/>
  <c r="AH69" i="23" s="1"/>
  <c r="P69" i="23" s="1"/>
  <c r="AB69" i="23"/>
  <c r="AA69" i="23"/>
  <c r="F68" i="23"/>
  <c r="G68" i="23"/>
  <c r="H68" i="23"/>
  <c r="Z68" i="23"/>
  <c r="J68" i="23" s="1" a="1"/>
  <c r="J68" i="23" s="1"/>
  <c r="E60" i="34"/>
  <c r="B61" i="34" s="1" a="1"/>
  <c r="B61" i="34" s="1"/>
  <c r="S59" i="34"/>
  <c r="V79" i="23"/>
  <c r="W79" i="23" s="1"/>
  <c r="X79" i="23" s="1"/>
  <c r="R68" i="23" l="1"/>
  <c r="AF68" i="23"/>
  <c r="AE67" i="23"/>
  <c r="D70" i="23"/>
  <c r="AA70" i="23" s="1"/>
  <c r="B71" i="23" a="1"/>
  <c r="B71" i="23" s="1"/>
  <c r="AB70" i="23"/>
  <c r="AC70" i="23"/>
  <c r="AH70" i="23" s="1"/>
  <c r="AG67" i="23"/>
  <c r="H69" i="23"/>
  <c r="G69" i="23"/>
  <c r="F69" i="23"/>
  <c r="K68" i="23" a="1"/>
  <c r="K68" i="23" s="1"/>
  <c r="I68" i="23" a="1"/>
  <c r="I68" i="23" s="1"/>
  <c r="Q68" i="23" s="1"/>
  <c r="L68" i="23" a="1"/>
  <c r="L68" i="23" s="1"/>
  <c r="T68" i="23" s="1"/>
  <c r="AE68" i="23"/>
  <c r="Z69" i="23"/>
  <c r="R67" i="23"/>
  <c r="AF67" i="23"/>
  <c r="F60" i="34"/>
  <c r="H60" i="34"/>
  <c r="G60" i="34"/>
  <c r="N60" i="34" a="1"/>
  <c r="N60" i="34" s="1"/>
  <c r="K60" i="34" a="1"/>
  <c r="K60" i="34" s="1"/>
  <c r="Q60" i="34" a="1"/>
  <c r="Q60" i="34" s="1"/>
  <c r="P60" i="34" a="1"/>
  <c r="P60" i="34" s="1"/>
  <c r="O60" i="34" a="1"/>
  <c r="O60" i="34" s="1"/>
  <c r="M60" i="34" a="1"/>
  <c r="M60" i="34" s="1"/>
  <c r="L60" i="34" a="1"/>
  <c r="L60" i="34" s="1"/>
  <c r="E61" i="34"/>
  <c r="B62" i="34" s="1" a="1"/>
  <c r="B62" i="34" s="1"/>
  <c r="V80" i="23"/>
  <c r="W80" i="23" s="1"/>
  <c r="X80" i="23" s="1"/>
  <c r="S68" i="23" l="1"/>
  <c r="AG68" i="23"/>
  <c r="G70" i="23"/>
  <c r="H70" i="23"/>
  <c r="F70" i="23"/>
  <c r="I69" i="23" a="1"/>
  <c r="I69" i="23" s="1"/>
  <c r="Q69" i="23" s="1"/>
  <c r="AE69" i="23"/>
  <c r="L69" i="23" a="1"/>
  <c r="L69" i="23" s="1"/>
  <c r="T69" i="23" s="1"/>
  <c r="K69" i="23" a="1"/>
  <c r="K69" i="23" s="1"/>
  <c r="J69" i="23" a="1"/>
  <c r="J69" i="23" s="1"/>
  <c r="Z70" i="23"/>
  <c r="D71" i="23"/>
  <c r="AA71" i="23" s="1"/>
  <c r="B72" i="23" a="1"/>
  <c r="B72" i="23" s="1"/>
  <c r="AC71" i="23"/>
  <c r="AH71" i="23" s="1"/>
  <c r="Z71" i="23"/>
  <c r="AB71" i="23"/>
  <c r="B63" i="34" a="1"/>
  <c r="B63" i="34" s="1"/>
  <c r="E62" i="34"/>
  <c r="S60" i="34"/>
  <c r="H61" i="34"/>
  <c r="G61" i="34"/>
  <c r="F61" i="34"/>
  <c r="L61" i="34" a="1"/>
  <c r="L61" i="34" s="1"/>
  <c r="O61" i="34" a="1"/>
  <c r="O61" i="34" s="1"/>
  <c r="K61" i="34" a="1"/>
  <c r="K61" i="34" s="1"/>
  <c r="M61" i="34" a="1"/>
  <c r="M61" i="34" s="1"/>
  <c r="P61" i="34" a="1"/>
  <c r="P61" i="34" s="1"/>
  <c r="N61" i="34" a="1"/>
  <c r="N61" i="34" s="1"/>
  <c r="Q61" i="34" a="1"/>
  <c r="Q61" i="34" s="1"/>
  <c r="V81" i="23"/>
  <c r="W81" i="23" s="1"/>
  <c r="X81" i="23" s="1"/>
  <c r="J71" i="23" l="1" a="1"/>
  <c r="J71" i="23" s="1"/>
  <c r="R71" i="23" s="1"/>
  <c r="D72" i="23"/>
  <c r="Z72" i="23"/>
  <c r="AB72" i="23"/>
  <c r="B73" i="23" a="1"/>
  <c r="B73" i="23" s="1"/>
  <c r="AA72" i="23"/>
  <c r="I70" i="23" a="1"/>
  <c r="I70" i="23" s="1"/>
  <c r="Q70" i="23" s="1"/>
  <c r="J70" i="23" a="1"/>
  <c r="J70" i="23" s="1"/>
  <c r="L70" i="23" a="1"/>
  <c r="L70" i="23" s="1"/>
  <c r="T70" i="23" s="1"/>
  <c r="K70" i="23" a="1"/>
  <c r="K70" i="23" s="1"/>
  <c r="K72" i="23" a="1"/>
  <c r="K72" i="23" s="1"/>
  <c r="S72" i="23" s="1"/>
  <c r="H71" i="23"/>
  <c r="F71" i="23"/>
  <c r="G71" i="23"/>
  <c r="L71" i="23" a="1"/>
  <c r="L71" i="23" s="1"/>
  <c r="T71" i="23" s="1"/>
  <c r="I71" i="23" a="1"/>
  <c r="I71" i="23" s="1"/>
  <c r="K71" i="23" a="1"/>
  <c r="K71" i="23" s="1"/>
  <c r="R69" i="23"/>
  <c r="AF69" i="23"/>
  <c r="S69" i="23"/>
  <c r="AG69" i="23"/>
  <c r="S61" i="34"/>
  <c r="G62" i="34"/>
  <c r="H62" i="34"/>
  <c r="F62" i="34"/>
  <c r="M62" i="34" a="1"/>
  <c r="M62" i="34" s="1"/>
  <c r="P62" i="34" a="1"/>
  <c r="P62" i="34" s="1"/>
  <c r="N62" i="34" a="1"/>
  <c r="N62" i="34" s="1"/>
  <c r="L62" i="34" a="1"/>
  <c r="L62" i="34" s="1"/>
  <c r="O62" i="34" a="1"/>
  <c r="O62" i="34" s="1"/>
  <c r="K62" i="34" a="1"/>
  <c r="K62" i="34" s="1"/>
  <c r="Q62" i="34" a="1"/>
  <c r="Q62" i="34" s="1"/>
  <c r="E63" i="34"/>
  <c r="AG72" i="23"/>
  <c r="V82" i="23"/>
  <c r="W82" i="23" s="1"/>
  <c r="X82" i="23" s="1"/>
  <c r="D73" i="23" l="1"/>
  <c r="AB73" i="23" s="1"/>
  <c r="B74" i="23" a="1"/>
  <c r="B74" i="23" s="1"/>
  <c r="Z73" i="23"/>
  <c r="Q71" i="23"/>
  <c r="AE71" i="23"/>
  <c r="S70" i="23"/>
  <c r="AG70" i="23"/>
  <c r="AE72" i="23"/>
  <c r="R70" i="23"/>
  <c r="AF70" i="23"/>
  <c r="H72" i="23"/>
  <c r="F72" i="23"/>
  <c r="G72" i="23"/>
  <c r="AE70" i="23"/>
  <c r="I72" i="23" a="1"/>
  <c r="I72" i="23" s="1"/>
  <c r="Q72" i="23" s="1"/>
  <c r="AF72" i="23"/>
  <c r="I73" i="23" a="1"/>
  <c r="I73" i="23" s="1"/>
  <c r="Q73" i="23" s="1"/>
  <c r="S71" i="23"/>
  <c r="AG71" i="23"/>
  <c r="J72" i="23" a="1"/>
  <c r="J72" i="23" s="1"/>
  <c r="R72" i="23" s="1"/>
  <c r="AC72" i="23"/>
  <c r="AH72" i="23" s="1"/>
  <c r="AF71" i="23"/>
  <c r="F63" i="34"/>
  <c r="H63" i="34"/>
  <c r="G63" i="34"/>
  <c r="N63" i="34" a="1"/>
  <c r="N63" i="34" s="1"/>
  <c r="P63" i="34" a="1"/>
  <c r="P63" i="34" s="1"/>
  <c r="L63" i="34" a="1"/>
  <c r="L63" i="34" s="1"/>
  <c r="O63" i="34" a="1"/>
  <c r="O63" i="34" s="1"/>
  <c r="Q63" i="34" a="1"/>
  <c r="Q63" i="34" s="1"/>
  <c r="K63" i="34" a="1"/>
  <c r="K63" i="34" s="1"/>
  <c r="M63" i="34" a="1"/>
  <c r="M63" i="34" s="1"/>
  <c r="AE73" i="23"/>
  <c r="B64" i="34" a="1"/>
  <c r="B64" i="34" s="1"/>
  <c r="S62" i="34"/>
  <c r="V83" i="23"/>
  <c r="W83" i="23" s="1"/>
  <c r="X83" i="23" s="1"/>
  <c r="L72" i="23" l="1" a="1"/>
  <c r="L72" i="23" s="1"/>
  <c r="T72" i="23" s="1"/>
  <c r="AA73" i="23"/>
  <c r="D74" i="23"/>
  <c r="AA74" i="23" s="1"/>
  <c r="B75" i="23" a="1"/>
  <c r="B75" i="23" s="1"/>
  <c r="AC74" i="23"/>
  <c r="AH74" i="23" s="1"/>
  <c r="Z74" i="23"/>
  <c r="AB74" i="23"/>
  <c r="AC73" i="23"/>
  <c r="AH73" i="23" s="1"/>
  <c r="H73" i="23"/>
  <c r="F73" i="23"/>
  <c r="G73" i="23"/>
  <c r="E64" i="34"/>
  <c r="B65" i="34" s="1" a="1"/>
  <c r="B65" i="34" s="1"/>
  <c r="S63" i="34"/>
  <c r="V84" i="23"/>
  <c r="W84" i="23" s="1"/>
  <c r="X84" i="23" s="1"/>
  <c r="I74" i="23" l="1" a="1"/>
  <c r="I74" i="23" s="1"/>
  <c r="Q74" i="23" s="1"/>
  <c r="D75" i="23"/>
  <c r="AC75" i="23" s="1"/>
  <c r="AH75" i="23" s="1"/>
  <c r="Z75" i="23"/>
  <c r="B76" i="23" a="1"/>
  <c r="B76" i="23" s="1"/>
  <c r="AB75" i="23"/>
  <c r="K74" i="23" a="1"/>
  <c r="K74" i="23" s="1"/>
  <c r="H74" i="23"/>
  <c r="G74" i="23"/>
  <c r="F74" i="23"/>
  <c r="L74" i="23" a="1"/>
  <c r="L74" i="23" s="1"/>
  <c r="T74" i="23" s="1"/>
  <c r="L73" i="23" a="1"/>
  <c r="L73" i="23" s="1"/>
  <c r="T73" i="23" s="1"/>
  <c r="K73" i="23" a="1"/>
  <c r="K73" i="23" s="1"/>
  <c r="J73" i="23" a="1"/>
  <c r="J73" i="23" s="1"/>
  <c r="R73" i="23" s="1"/>
  <c r="J74" i="23" a="1"/>
  <c r="J74" i="23" s="1"/>
  <c r="R74" i="23" s="1"/>
  <c r="E65" i="34"/>
  <c r="B66" i="34" s="1" a="1"/>
  <c r="B66" i="34" s="1"/>
  <c r="H64" i="34"/>
  <c r="G64" i="34"/>
  <c r="F64" i="34"/>
  <c r="K64" i="34" a="1"/>
  <c r="K64" i="34" s="1"/>
  <c r="Q64" i="34" a="1"/>
  <c r="Q64" i="34" s="1"/>
  <c r="M64" i="34" a="1"/>
  <c r="M64" i="34" s="1"/>
  <c r="N64" i="34" a="1"/>
  <c r="N64" i="34" s="1"/>
  <c r="P64" i="34" a="1"/>
  <c r="P64" i="34" s="1"/>
  <c r="L64" i="34" a="1"/>
  <c r="L64" i="34" s="1"/>
  <c r="O64" i="34" a="1"/>
  <c r="O64" i="34" s="1"/>
  <c r="V85" i="23"/>
  <c r="W85" i="23" s="1"/>
  <c r="X85" i="23" s="1"/>
  <c r="AF73" i="23" l="1"/>
  <c r="AE74" i="23"/>
  <c r="S74" i="23"/>
  <c r="AG74" i="23"/>
  <c r="S73" i="23"/>
  <c r="AG73" i="23"/>
  <c r="AA75" i="23"/>
  <c r="D76" i="23"/>
  <c r="Z76" i="23" s="1"/>
  <c r="B77" i="23" a="1"/>
  <c r="B77" i="23" s="1"/>
  <c r="I75" i="23" a="1"/>
  <c r="I75" i="23" s="1"/>
  <c r="Q75" i="23" s="1"/>
  <c r="AE75" i="23"/>
  <c r="AF74" i="23"/>
  <c r="H75" i="23"/>
  <c r="F75" i="23"/>
  <c r="G75" i="23"/>
  <c r="L75" i="23" a="1"/>
  <c r="L75" i="23" s="1"/>
  <c r="T75" i="23" s="1"/>
  <c r="B67" i="34" a="1"/>
  <c r="B67" i="34" s="1"/>
  <c r="E66" i="34"/>
  <c r="H65" i="34"/>
  <c r="G65" i="34"/>
  <c r="F65" i="34"/>
  <c r="M65" i="34" a="1"/>
  <c r="M65" i="34" s="1"/>
  <c r="P65" i="34" a="1"/>
  <c r="P65" i="34" s="1"/>
  <c r="N65" i="34" a="1"/>
  <c r="N65" i="34" s="1"/>
  <c r="L65" i="34" a="1"/>
  <c r="L65" i="34" s="1"/>
  <c r="Q65" i="34" a="1"/>
  <c r="Q65" i="34" s="1"/>
  <c r="K65" i="34" a="1"/>
  <c r="K65" i="34" s="1"/>
  <c r="O65" i="34" a="1"/>
  <c r="O65" i="34" s="1"/>
  <c r="S64" i="34"/>
  <c r="V86" i="23"/>
  <c r="W86" i="23" s="1"/>
  <c r="X86" i="23" s="1"/>
  <c r="I76" i="23" l="1" a="1"/>
  <c r="I76" i="23" s="1"/>
  <c r="Q76" i="23" s="1"/>
  <c r="AC76" i="23"/>
  <c r="AH76" i="23" s="1"/>
  <c r="G76" i="23"/>
  <c r="F76" i="23"/>
  <c r="H76" i="23"/>
  <c r="K75" i="23" a="1"/>
  <c r="K75" i="23" s="1"/>
  <c r="AA76" i="23"/>
  <c r="K76" i="23" s="1" a="1"/>
  <c r="K76" i="23" s="1"/>
  <c r="S76" i="23" s="1"/>
  <c r="D77" i="23"/>
  <c r="B78" i="23" a="1"/>
  <c r="B78" i="23" s="1"/>
  <c r="Z77" i="23"/>
  <c r="J77" i="23" s="1" a="1"/>
  <c r="J77" i="23" s="1"/>
  <c r="AB77" i="23"/>
  <c r="AA77" i="23"/>
  <c r="J75" i="23" a="1"/>
  <c r="J75" i="23" s="1"/>
  <c r="R75" i="23" s="1"/>
  <c r="AB76" i="23"/>
  <c r="S65" i="34"/>
  <c r="H66" i="34"/>
  <c r="G66" i="34"/>
  <c r="F66" i="34"/>
  <c r="Q66" i="34" a="1"/>
  <c r="Q66" i="34" s="1"/>
  <c r="M66" i="34" a="1"/>
  <c r="M66" i="34" s="1"/>
  <c r="O66" i="34" a="1"/>
  <c r="O66" i="34" s="1"/>
  <c r="K66" i="34" a="1"/>
  <c r="K66" i="34" s="1"/>
  <c r="N66" i="34" a="1"/>
  <c r="N66" i="34" s="1"/>
  <c r="P66" i="34" a="1"/>
  <c r="P66" i="34" s="1"/>
  <c r="L66" i="34" a="1"/>
  <c r="L66" i="34" s="1"/>
  <c r="E67" i="34"/>
  <c r="B68" i="34" a="1"/>
  <c r="B68" i="34" s="1"/>
  <c r="V87" i="23"/>
  <c r="W87" i="23" s="1"/>
  <c r="X87" i="23" s="1"/>
  <c r="R77" i="23" l="1"/>
  <c r="AF77" i="23"/>
  <c r="D78" i="23"/>
  <c r="Z78" i="23" s="1"/>
  <c r="B79" i="23" a="1"/>
  <c r="B79" i="23" s="1"/>
  <c r="K77" i="23" a="1"/>
  <c r="K77" i="23" s="1"/>
  <c r="F77" i="23"/>
  <c r="H77" i="23"/>
  <c r="G77" i="23"/>
  <c r="I77" i="23" a="1"/>
  <c r="I77" i="23" s="1"/>
  <c r="L76" i="23" a="1"/>
  <c r="L76" i="23" s="1"/>
  <c r="T76" i="23" s="1"/>
  <c r="AG76" i="23"/>
  <c r="AF76" i="23"/>
  <c r="S75" i="23"/>
  <c r="AG75" i="23"/>
  <c r="J76" i="23" a="1"/>
  <c r="J76" i="23" s="1"/>
  <c r="R76" i="23" s="1"/>
  <c r="AC77" i="23"/>
  <c r="AH77" i="23" s="1"/>
  <c r="P77" i="23" s="1"/>
  <c r="AF75" i="23"/>
  <c r="AE76" i="23"/>
  <c r="E68" i="34"/>
  <c r="B69" i="34" a="1"/>
  <c r="B69" i="34" s="1"/>
  <c r="H67" i="34"/>
  <c r="G67" i="34"/>
  <c r="F67" i="34"/>
  <c r="O67" i="34" a="1"/>
  <c r="O67" i="34" s="1"/>
  <c r="Q67" i="34" a="1"/>
  <c r="Q67" i="34" s="1"/>
  <c r="K67" i="34" a="1"/>
  <c r="K67" i="34" s="1"/>
  <c r="M67" i="34" a="1"/>
  <c r="M67" i="34" s="1"/>
  <c r="P67" i="34" a="1"/>
  <c r="P67" i="34" s="1"/>
  <c r="L67" i="34" a="1"/>
  <c r="L67" i="34" s="1"/>
  <c r="N67" i="34" a="1"/>
  <c r="N67" i="34" s="1"/>
  <c r="S66" i="34"/>
  <c r="V88" i="23"/>
  <c r="W88" i="23" s="1"/>
  <c r="X88" i="23" s="1"/>
  <c r="I78" i="23" l="1" a="1"/>
  <c r="I78" i="23" s="1"/>
  <c r="Q78" i="23" s="1"/>
  <c r="D79" i="23"/>
  <c r="AB79" i="23"/>
  <c r="AA79" i="23"/>
  <c r="Z79" i="23"/>
  <c r="L79" i="23" s="1" a="1"/>
  <c r="L79" i="23" s="1"/>
  <c r="T79" i="23" s="1"/>
  <c r="AC79" i="23"/>
  <c r="AH79" i="23" s="1"/>
  <c r="B80" i="23" a="1"/>
  <c r="B80" i="23" s="1"/>
  <c r="AB78" i="23"/>
  <c r="J79" i="23" a="1"/>
  <c r="J79" i="23" s="1"/>
  <c r="R79" i="23" s="1"/>
  <c r="Q77" i="23"/>
  <c r="AE77" i="23"/>
  <c r="AC78" i="23"/>
  <c r="AH78" i="23" s="1"/>
  <c r="AA78" i="23"/>
  <c r="H78" i="23"/>
  <c r="G78" i="23"/>
  <c r="F78" i="23"/>
  <c r="S77" i="23"/>
  <c r="AG77" i="23"/>
  <c r="O77" i="23" s="1"/>
  <c r="K79" i="23" a="1"/>
  <c r="K79" i="23" s="1"/>
  <c r="S79" i="23" s="1"/>
  <c r="L77" i="23" a="1"/>
  <c r="L77" i="23" s="1"/>
  <c r="T77" i="23" s="1"/>
  <c r="S67" i="34"/>
  <c r="E69" i="34"/>
  <c r="B70" i="34" a="1"/>
  <c r="B70" i="34" s="1"/>
  <c r="H68" i="34"/>
  <c r="G68" i="34"/>
  <c r="F68" i="34"/>
  <c r="L68" i="34" a="1"/>
  <c r="L68" i="34" s="1"/>
  <c r="N68" i="34" a="1"/>
  <c r="N68" i="34" s="1"/>
  <c r="Q68" i="34" a="1"/>
  <c r="Q68" i="34" s="1"/>
  <c r="O68" i="34" a="1"/>
  <c r="O68" i="34" s="1"/>
  <c r="M68" i="34" a="1"/>
  <c r="M68" i="34" s="1"/>
  <c r="K68" i="34" a="1"/>
  <c r="K68" i="34" s="1"/>
  <c r="P68" i="34" a="1"/>
  <c r="P68" i="34" s="1"/>
  <c r="AF79" i="23"/>
  <c r="V89" i="23"/>
  <c r="W89" i="23" s="1"/>
  <c r="X89" i="23" s="1"/>
  <c r="H79" i="23" l="1"/>
  <c r="G79" i="23"/>
  <c r="F79" i="23"/>
  <c r="L78" i="23" a="1"/>
  <c r="L78" i="23" s="1"/>
  <c r="T78" i="23" s="1"/>
  <c r="AG79" i="23"/>
  <c r="AE78" i="23"/>
  <c r="D80" i="23"/>
  <c r="AB80" i="23" s="1"/>
  <c r="AG80" i="23" s="1"/>
  <c r="J78" i="23" a="1"/>
  <c r="J78" i="23" s="1"/>
  <c r="R78" i="23" s="1"/>
  <c r="I79" i="23" a="1"/>
  <c r="I79" i="23" s="1"/>
  <c r="Q79" i="23" s="1"/>
  <c r="K78" i="23" a="1"/>
  <c r="K78" i="23" s="1"/>
  <c r="S78" i="23" s="1"/>
  <c r="E70" i="34"/>
  <c r="B71" i="34" a="1"/>
  <c r="B71" i="34" s="1"/>
  <c r="H69" i="34"/>
  <c r="G69" i="34"/>
  <c r="F69" i="34"/>
  <c r="P69" i="34" a="1"/>
  <c r="P69" i="34" s="1"/>
  <c r="N69" i="34" a="1"/>
  <c r="N69" i="34" s="1"/>
  <c r="L69" i="34" a="1"/>
  <c r="L69" i="34" s="1"/>
  <c r="O69" i="34" a="1"/>
  <c r="O69" i="34" s="1"/>
  <c r="K69" i="34" a="1"/>
  <c r="K69" i="34" s="1"/>
  <c r="Q69" i="34" a="1"/>
  <c r="Q69" i="34" s="1"/>
  <c r="M69" i="34" a="1"/>
  <c r="M69" i="34" s="1"/>
  <c r="S68" i="34"/>
  <c r="V90" i="23"/>
  <c r="W90" i="23" s="1"/>
  <c r="X90" i="23" s="1"/>
  <c r="Z80" i="23" l="1"/>
  <c r="F80" i="23"/>
  <c r="G80" i="23"/>
  <c r="H80" i="23"/>
  <c r="AE79" i="23"/>
  <c r="AA80" i="23"/>
  <c r="B81" i="23" a="1"/>
  <c r="B81" i="23" s="1"/>
  <c r="AF78" i="23"/>
  <c r="AG78" i="23"/>
  <c r="AC80" i="23"/>
  <c r="AH80" i="23" s="1"/>
  <c r="S69" i="34"/>
  <c r="E71" i="34"/>
  <c r="B72" i="34" a="1"/>
  <c r="B72" i="34" s="1"/>
  <c r="G70" i="34"/>
  <c r="F70" i="34"/>
  <c r="H70" i="34"/>
  <c r="Q70" i="34" a="1"/>
  <c r="Q70" i="34" s="1"/>
  <c r="M70" i="34" a="1"/>
  <c r="M70" i="34" s="1"/>
  <c r="P70" i="34" a="1"/>
  <c r="P70" i="34" s="1"/>
  <c r="L70" i="34" a="1"/>
  <c r="L70" i="34" s="1"/>
  <c r="N70" i="34" a="1"/>
  <c r="N70" i="34" s="1"/>
  <c r="O70" i="34" a="1"/>
  <c r="O70" i="34" s="1"/>
  <c r="K70" i="34" a="1"/>
  <c r="K70" i="34" s="1"/>
  <c r="V91" i="23"/>
  <c r="W91" i="23" s="1"/>
  <c r="X91" i="23" s="1"/>
  <c r="J80" i="23" l="1" a="1"/>
  <c r="J80" i="23" s="1"/>
  <c r="R80" i="23" s="1"/>
  <c r="L80" i="23" a="1"/>
  <c r="L80" i="23" s="1"/>
  <c r="T80" i="23" s="1"/>
  <c r="I80" i="23" a="1"/>
  <c r="I80" i="23" s="1"/>
  <c r="Q80" i="23" s="1"/>
  <c r="K80" i="23" a="1"/>
  <c r="K80" i="23" s="1"/>
  <c r="S80" i="23" s="1"/>
  <c r="D81" i="23"/>
  <c r="AA81" i="23"/>
  <c r="AC81" i="23"/>
  <c r="AH81" i="23" s="1"/>
  <c r="P81" i="23" s="1"/>
  <c r="Z81" i="23"/>
  <c r="B82" i="23" a="1"/>
  <c r="B82" i="23" s="1"/>
  <c r="I81" i="23" a="1"/>
  <c r="I81" i="23" s="1"/>
  <c r="Q81" i="23" s="1"/>
  <c r="F71" i="34"/>
  <c r="H71" i="34"/>
  <c r="G71" i="34"/>
  <c r="N71" i="34" a="1"/>
  <c r="N71" i="34" s="1"/>
  <c r="P71" i="34" a="1"/>
  <c r="P71" i="34" s="1"/>
  <c r="L71" i="34" a="1"/>
  <c r="L71" i="34" s="1"/>
  <c r="O71" i="34" a="1"/>
  <c r="O71" i="34" s="1"/>
  <c r="Q71" i="34" a="1"/>
  <c r="Q71" i="34" s="1"/>
  <c r="K71" i="34" a="1"/>
  <c r="K71" i="34" s="1"/>
  <c r="M71" i="34" a="1"/>
  <c r="M71" i="34" s="1"/>
  <c r="S70" i="34"/>
  <c r="E72" i="34"/>
  <c r="B73" i="34" a="1"/>
  <c r="B73" i="34" s="1"/>
  <c r="V92" i="23"/>
  <c r="W92" i="23" s="1"/>
  <c r="X92" i="23" s="1"/>
  <c r="J81" i="23" l="1" a="1"/>
  <c r="J81" i="23" s="1"/>
  <c r="R81" i="23" s="1"/>
  <c r="H81" i="23"/>
  <c r="G81" i="23"/>
  <c r="F81" i="23"/>
  <c r="AE80" i="23"/>
  <c r="D82" i="23"/>
  <c r="AC82" i="23" s="1"/>
  <c r="AH82" i="23" s="1"/>
  <c r="B83" i="23" a="1"/>
  <c r="B83" i="23" s="1"/>
  <c r="Z82" i="23"/>
  <c r="AA82" i="23"/>
  <c r="AB82" i="23"/>
  <c r="J82" i="23" a="1"/>
  <c r="J82" i="23" s="1"/>
  <c r="R82" i="23" s="1"/>
  <c r="AE81" i="23"/>
  <c r="AB81" i="23"/>
  <c r="AF80" i="23"/>
  <c r="AF81" i="23"/>
  <c r="H72" i="34"/>
  <c r="G72" i="34"/>
  <c r="F72" i="34"/>
  <c r="O72" i="34" a="1"/>
  <c r="O72" i="34" s="1"/>
  <c r="K72" i="34" a="1"/>
  <c r="K72" i="34" s="1"/>
  <c r="Q72" i="34" a="1"/>
  <c r="Q72" i="34" s="1"/>
  <c r="M72" i="34" a="1"/>
  <c r="M72" i="34" s="1"/>
  <c r="N72" i="34" a="1"/>
  <c r="N72" i="34" s="1"/>
  <c r="P72" i="34" a="1"/>
  <c r="P72" i="34" s="1"/>
  <c r="L72" i="34" a="1"/>
  <c r="L72" i="34" s="1"/>
  <c r="E73" i="34"/>
  <c r="B74" i="34" s="1" a="1"/>
  <c r="B74" i="34" s="1"/>
  <c r="S71" i="34"/>
  <c r="V93" i="23"/>
  <c r="W93" i="23" s="1"/>
  <c r="X93" i="23" s="1"/>
  <c r="K81" i="23" l="1" a="1"/>
  <c r="K81" i="23" s="1"/>
  <c r="S81" i="23" s="1"/>
  <c r="AF82" i="23"/>
  <c r="D83" i="23"/>
  <c r="AB83" i="23"/>
  <c r="B84" i="23" a="1"/>
  <c r="B84" i="23" s="1"/>
  <c r="AC83" i="23"/>
  <c r="AH83" i="23" s="1"/>
  <c r="I82" i="23" a="1"/>
  <c r="I82" i="23" s="1"/>
  <c r="Q82" i="23" s="1"/>
  <c r="L82" i="23" a="1"/>
  <c r="L82" i="23" s="1"/>
  <c r="T82" i="23" s="1"/>
  <c r="F82" i="23"/>
  <c r="G82" i="23"/>
  <c r="H82" i="23"/>
  <c r="K82" i="23" a="1"/>
  <c r="K82" i="23" s="1"/>
  <c r="S82" i="23" s="1"/>
  <c r="L81" i="23" a="1"/>
  <c r="L81" i="23" s="1"/>
  <c r="T81" i="23" s="1"/>
  <c r="B75" i="34" a="1"/>
  <c r="B75" i="34" s="1"/>
  <c r="E74" i="34"/>
  <c r="S72" i="34"/>
  <c r="H73" i="34"/>
  <c r="G73" i="34"/>
  <c r="F73" i="34"/>
  <c r="Q73" i="34" a="1"/>
  <c r="Q73" i="34" s="1"/>
  <c r="M73" i="34" a="1"/>
  <c r="M73" i="34" s="1"/>
  <c r="O73" i="34" a="1"/>
  <c r="O73" i="34" s="1"/>
  <c r="K73" i="34" a="1"/>
  <c r="K73" i="34" s="1"/>
  <c r="P73" i="34" a="1"/>
  <c r="P73" i="34" s="1"/>
  <c r="N73" i="34" a="1"/>
  <c r="N73" i="34" s="1"/>
  <c r="L73" i="34" a="1"/>
  <c r="L73" i="34" s="1"/>
  <c r="V94" i="23"/>
  <c r="W94" i="23" s="1"/>
  <c r="X94" i="23" s="1"/>
  <c r="G83" i="23" l="1"/>
  <c r="H83" i="23"/>
  <c r="F83" i="23"/>
  <c r="AE82" i="23"/>
  <c r="D84" i="23"/>
  <c r="AA84" i="23" s="1"/>
  <c r="AB84" i="23"/>
  <c r="B85" i="23" a="1"/>
  <c r="B85" i="23" s="1"/>
  <c r="Z84" i="23"/>
  <c r="AC84" i="23"/>
  <c r="AH84" i="23" s="1"/>
  <c r="AA83" i="23"/>
  <c r="AF83" i="23" s="1"/>
  <c r="AG82" i="23"/>
  <c r="Z83" i="23"/>
  <c r="AG81" i="23"/>
  <c r="S73" i="34"/>
  <c r="H74" i="34"/>
  <c r="G74" i="34"/>
  <c r="F74" i="34"/>
  <c r="L74" i="34" a="1"/>
  <c r="L74" i="34" s="1"/>
  <c r="Q74" i="34" a="1"/>
  <c r="Q74" i="34" s="1"/>
  <c r="M74" i="34" a="1"/>
  <c r="M74" i="34" s="1"/>
  <c r="O74" i="34" a="1"/>
  <c r="O74" i="34" s="1"/>
  <c r="K74" i="34" a="1"/>
  <c r="K74" i="34" s="1"/>
  <c r="N74" i="34" a="1"/>
  <c r="N74" i="34" s="1"/>
  <c r="P74" i="34" a="1"/>
  <c r="P74" i="34" s="1"/>
  <c r="E75" i="34"/>
  <c r="B76" i="34" a="1"/>
  <c r="B76" i="34" s="1"/>
  <c r="V95" i="23"/>
  <c r="W95" i="23" s="1"/>
  <c r="X95" i="23" s="1"/>
  <c r="J84" i="23" l="1" a="1"/>
  <c r="J84" i="23" s="1"/>
  <c r="R84" i="23" s="1"/>
  <c r="L84" i="23" a="1"/>
  <c r="L84" i="23" s="1"/>
  <c r="T84" i="23" s="1"/>
  <c r="B86" i="23" a="1"/>
  <c r="B86" i="23" s="1"/>
  <c r="D85" i="23"/>
  <c r="AB85" i="23" s="1"/>
  <c r="L83" i="23" a="1"/>
  <c r="L83" i="23" s="1"/>
  <c r="T83" i="23" s="1"/>
  <c r="I83" i="23" a="1"/>
  <c r="I83" i="23" s="1"/>
  <c r="Q83" i="23" s="1"/>
  <c r="J83" i="23" a="1"/>
  <c r="J83" i="23" s="1"/>
  <c r="R83" i="23" s="1"/>
  <c r="K83" i="23" a="1"/>
  <c r="K83" i="23" s="1"/>
  <c r="K84" i="23" a="1"/>
  <c r="K84" i="23" s="1"/>
  <c r="S84" i="23" s="1"/>
  <c r="AG84" i="23"/>
  <c r="I84" i="23" a="1"/>
  <c r="I84" i="23" s="1"/>
  <c r="Q84" i="23" s="1"/>
  <c r="H84" i="23"/>
  <c r="G84" i="23"/>
  <c r="F84" i="23"/>
  <c r="E76" i="34"/>
  <c r="B77" i="34" a="1"/>
  <c r="B77" i="34" s="1"/>
  <c r="H75" i="34"/>
  <c r="G75" i="34"/>
  <c r="F75" i="34"/>
  <c r="N75" i="34" a="1"/>
  <c r="N75" i="34" s="1"/>
  <c r="O75" i="34" a="1"/>
  <c r="O75" i="34" s="1"/>
  <c r="Q75" i="34" a="1"/>
  <c r="Q75" i="34" s="1"/>
  <c r="K75" i="34" a="1"/>
  <c r="K75" i="34" s="1"/>
  <c r="M75" i="34" a="1"/>
  <c r="M75" i="34" s="1"/>
  <c r="P75" i="34" a="1"/>
  <c r="P75" i="34" s="1"/>
  <c r="L75" i="34" a="1"/>
  <c r="L75" i="34" s="1"/>
  <c r="S74" i="34"/>
  <c r="V96" i="23"/>
  <c r="W96" i="23" s="1"/>
  <c r="X96" i="23" s="1"/>
  <c r="AC85" i="23" l="1"/>
  <c r="AH85" i="23" s="1"/>
  <c r="Z85" i="23"/>
  <c r="S83" i="23"/>
  <c r="AG83" i="23"/>
  <c r="AA85" i="23"/>
  <c r="G85" i="23"/>
  <c r="F85" i="23"/>
  <c r="H85" i="23"/>
  <c r="D86" i="23"/>
  <c r="AC86" i="23" s="1"/>
  <c r="AH86" i="23" s="1"/>
  <c r="P86" i="23" s="1"/>
  <c r="B87" i="23" a="1"/>
  <c r="B87" i="23" s="1"/>
  <c r="Z86" i="23"/>
  <c r="AA86" i="23"/>
  <c r="AE84" i="23"/>
  <c r="AE83" i="23"/>
  <c r="AF84" i="23"/>
  <c r="E77" i="34"/>
  <c r="B78" i="34" a="1"/>
  <c r="B78" i="34" s="1"/>
  <c r="S75" i="34"/>
  <c r="H76" i="34"/>
  <c r="G76" i="34"/>
  <c r="F76" i="34"/>
  <c r="P76" i="34" a="1"/>
  <c r="P76" i="34" s="1"/>
  <c r="L76" i="34" a="1"/>
  <c r="L76" i="34" s="1"/>
  <c r="N76" i="34" a="1"/>
  <c r="N76" i="34" s="1"/>
  <c r="Q76" i="34" a="1"/>
  <c r="Q76" i="34" s="1"/>
  <c r="O76" i="34" a="1"/>
  <c r="O76" i="34" s="1"/>
  <c r="M76" i="34" a="1"/>
  <c r="M76" i="34" s="1"/>
  <c r="K76" i="34" a="1"/>
  <c r="K76" i="34" s="1"/>
  <c r="V97" i="23"/>
  <c r="W97" i="23" s="1"/>
  <c r="X97" i="23" s="1"/>
  <c r="AB86" i="23" l="1"/>
  <c r="J85" i="23" a="1"/>
  <c r="J85" i="23" s="1"/>
  <c r="R85" i="23" s="1"/>
  <c r="L85" i="23" a="1"/>
  <c r="L85" i="23" s="1"/>
  <c r="T85" i="23" s="1"/>
  <c r="I85" i="23" a="1"/>
  <c r="I85" i="23" s="1"/>
  <c r="Q85" i="23" s="1"/>
  <c r="K85" i="23" a="1"/>
  <c r="K85" i="23" s="1"/>
  <c r="G86" i="23"/>
  <c r="H86" i="23"/>
  <c r="F86" i="23"/>
  <c r="J86" i="23" a="1"/>
  <c r="J86" i="23" s="1"/>
  <c r="R86" i="23" s="1"/>
  <c r="I86" i="23" a="1"/>
  <c r="I86" i="23" s="1"/>
  <c r="Q86" i="23" s="1"/>
  <c r="AE86" i="23"/>
  <c r="AF85" i="23"/>
  <c r="D87" i="23"/>
  <c r="AB87" i="23" s="1"/>
  <c r="E78" i="34"/>
  <c r="B79" i="34" a="1"/>
  <c r="B79" i="34" s="1"/>
  <c r="H77" i="34"/>
  <c r="G77" i="34"/>
  <c r="F77" i="34"/>
  <c r="M77" i="34" a="1"/>
  <c r="M77" i="34" s="1"/>
  <c r="P77" i="34" a="1"/>
  <c r="P77" i="34" s="1"/>
  <c r="N77" i="34" a="1"/>
  <c r="N77" i="34" s="1"/>
  <c r="L77" i="34" a="1"/>
  <c r="L77" i="34" s="1"/>
  <c r="O77" i="34" a="1"/>
  <c r="O77" i="34" s="1"/>
  <c r="K77" i="34" a="1"/>
  <c r="K77" i="34" s="1"/>
  <c r="Q77" i="34" a="1"/>
  <c r="Q77" i="34" s="1"/>
  <c r="S76" i="34"/>
  <c r="V98" i="23"/>
  <c r="W98" i="23" s="1"/>
  <c r="X98" i="23" s="1"/>
  <c r="B88" i="23" l="1" a="1"/>
  <c r="B88" i="23" s="1"/>
  <c r="AF86" i="23"/>
  <c r="AE85" i="23"/>
  <c r="S85" i="23"/>
  <c r="AG85" i="23"/>
  <c r="H87" i="23"/>
  <c r="G87" i="23"/>
  <c r="F87" i="23"/>
  <c r="Z87" i="23"/>
  <c r="AC87" i="23"/>
  <c r="AH87" i="23" s="1"/>
  <c r="AA87" i="23"/>
  <c r="K86" i="23" a="1"/>
  <c r="K86" i="23" s="1"/>
  <c r="S86" i="23" s="1"/>
  <c r="L86" i="23" a="1"/>
  <c r="L86" i="23" s="1"/>
  <c r="T86" i="23" s="1"/>
  <c r="S77" i="34"/>
  <c r="E79" i="34"/>
  <c r="B80" i="34" a="1"/>
  <c r="B80" i="34" s="1"/>
  <c r="G78" i="34"/>
  <c r="F78" i="34"/>
  <c r="H78" i="34"/>
  <c r="Q78" i="34" a="1"/>
  <c r="Q78" i="34" s="1"/>
  <c r="M78" i="34" a="1"/>
  <c r="M78" i="34" s="1"/>
  <c r="P78" i="34" a="1"/>
  <c r="P78" i="34" s="1"/>
  <c r="L78" i="34" a="1"/>
  <c r="L78" i="34" s="1"/>
  <c r="N78" i="34" a="1"/>
  <c r="N78" i="34" s="1"/>
  <c r="O78" i="34" a="1"/>
  <c r="O78" i="34" s="1"/>
  <c r="K78" i="34" a="1"/>
  <c r="K78" i="34" s="1"/>
  <c r="V99" i="23"/>
  <c r="W99" i="23" s="1"/>
  <c r="X99" i="23" s="1"/>
  <c r="J87" i="23" l="1" a="1"/>
  <c r="J87" i="23" s="1"/>
  <c r="R87" i="23" s="1"/>
  <c r="I87" i="23" a="1"/>
  <c r="I87" i="23" s="1"/>
  <c r="Q87" i="23" s="1"/>
  <c r="L87" i="23" a="1"/>
  <c r="L87" i="23" s="1"/>
  <c r="T87" i="23" s="1"/>
  <c r="K87" i="23" a="1"/>
  <c r="K87" i="23" s="1"/>
  <c r="D88" i="23"/>
  <c r="AB88" i="23" s="1"/>
  <c r="AC88" i="23"/>
  <c r="AH88" i="23" s="1"/>
  <c r="P88" i="23" s="1"/>
  <c r="Z88" i="23"/>
  <c r="B89" i="23" a="1"/>
  <c r="B89" i="23" s="1"/>
  <c r="AA88" i="23"/>
  <c r="AG86" i="23"/>
  <c r="E80" i="34"/>
  <c r="B81" i="34" s="1" a="1"/>
  <c r="B81" i="34" s="1"/>
  <c r="F79" i="34"/>
  <c r="H79" i="34"/>
  <c r="G79" i="34"/>
  <c r="K79" i="34" a="1"/>
  <c r="K79" i="34" s="1"/>
  <c r="M79" i="34" a="1"/>
  <c r="M79" i="34" s="1"/>
  <c r="N79" i="34" a="1"/>
  <c r="N79" i="34" s="1"/>
  <c r="P79" i="34" a="1"/>
  <c r="P79" i="34" s="1"/>
  <c r="L79" i="34" a="1"/>
  <c r="L79" i="34" s="1"/>
  <c r="O79" i="34" a="1"/>
  <c r="O79" i="34" s="1"/>
  <c r="Q79" i="34" a="1"/>
  <c r="Q79" i="34" s="1"/>
  <c r="S78" i="34"/>
  <c r="V100" i="23"/>
  <c r="W100" i="23" s="1"/>
  <c r="X100" i="23" s="1"/>
  <c r="K88" i="23" l="1" a="1"/>
  <c r="K88" i="23" s="1"/>
  <c r="S88" i="23" s="1"/>
  <c r="I88" i="23" a="1"/>
  <c r="I88" i="23" s="1"/>
  <c r="Q88" i="23" s="1"/>
  <c r="AE88" i="23"/>
  <c r="J88" i="23" a="1"/>
  <c r="J88" i="23" s="1"/>
  <c r="R88" i="23" s="1"/>
  <c r="F88" i="23"/>
  <c r="H88" i="23"/>
  <c r="G88" i="23"/>
  <c r="L88" i="23" a="1"/>
  <c r="L88" i="23" s="1"/>
  <c r="T88" i="23" s="1"/>
  <c r="S87" i="23"/>
  <c r="AG87" i="23"/>
  <c r="AF88" i="23"/>
  <c r="AF87" i="23"/>
  <c r="D89" i="23"/>
  <c r="AC89" i="23" s="1"/>
  <c r="AH89" i="23" s="1"/>
  <c r="P89" i="23" s="1"/>
  <c r="Z89" i="23"/>
  <c r="B90" i="23" a="1"/>
  <c r="B90" i="23" s="1"/>
  <c r="AE87" i="23"/>
  <c r="S79" i="34"/>
  <c r="E81" i="34"/>
  <c r="B82" i="34" s="1" a="1"/>
  <c r="B82" i="34" s="1"/>
  <c r="H80" i="34"/>
  <c r="G80" i="34"/>
  <c r="F80" i="34"/>
  <c r="L80" i="34" a="1"/>
  <c r="L80" i="34" s="1"/>
  <c r="O80" i="34" a="1"/>
  <c r="O80" i="34" s="1"/>
  <c r="K80" i="34" a="1"/>
  <c r="K80" i="34" s="1"/>
  <c r="Q80" i="34" a="1"/>
  <c r="Q80" i="34" s="1"/>
  <c r="M80" i="34" a="1"/>
  <c r="M80" i="34" s="1"/>
  <c r="N80" i="34" a="1"/>
  <c r="N80" i="34" s="1"/>
  <c r="P80" i="34" a="1"/>
  <c r="P80" i="34" s="1"/>
  <c r="V101" i="23"/>
  <c r="W101" i="23" s="1"/>
  <c r="X101" i="23" s="1"/>
  <c r="AA89" i="23" l="1"/>
  <c r="AB89" i="23"/>
  <c r="D90" i="23"/>
  <c r="AA90" i="23"/>
  <c r="Z90" i="23"/>
  <c r="AB90" i="23"/>
  <c r="B91" i="23" a="1"/>
  <c r="B91" i="23" s="1"/>
  <c r="K90" i="23" a="1"/>
  <c r="K90" i="23" s="1"/>
  <c r="S90" i="23" s="1"/>
  <c r="J90" i="23" a="1"/>
  <c r="J90" i="23" s="1"/>
  <c r="R90" i="23" s="1"/>
  <c r="I89" i="23" a="1"/>
  <c r="I89" i="23" s="1"/>
  <c r="Q89" i="23" s="1"/>
  <c r="AE89" i="23"/>
  <c r="K89" i="23" a="1"/>
  <c r="K89" i="23" s="1"/>
  <c r="S89" i="23" s="1"/>
  <c r="G89" i="23"/>
  <c r="F89" i="23"/>
  <c r="H89" i="23"/>
  <c r="L89" i="23" a="1"/>
  <c r="L89" i="23" s="1"/>
  <c r="T89" i="23" s="1"/>
  <c r="J89" i="23" a="1"/>
  <c r="J89" i="23" s="1"/>
  <c r="R89" i="23" s="1"/>
  <c r="AG88" i="23"/>
  <c r="S80" i="34"/>
  <c r="H81" i="34"/>
  <c r="G81" i="34"/>
  <c r="F81" i="34"/>
  <c r="Q81" i="34" a="1"/>
  <c r="Q81" i="34" s="1"/>
  <c r="M81" i="34" a="1"/>
  <c r="M81" i="34" s="1"/>
  <c r="O81" i="34" a="1"/>
  <c r="O81" i="34" s="1"/>
  <c r="K81" i="34" a="1"/>
  <c r="K81" i="34" s="1"/>
  <c r="P81" i="34" a="1"/>
  <c r="P81" i="34" s="1"/>
  <c r="N81" i="34" a="1"/>
  <c r="N81" i="34" s="1"/>
  <c r="L81" i="34" a="1"/>
  <c r="L81" i="34" s="1"/>
  <c r="E82" i="34"/>
  <c r="B83" i="34" s="1" a="1"/>
  <c r="B83" i="34" s="1"/>
  <c r="V102" i="23"/>
  <c r="W102" i="23" s="1"/>
  <c r="X102" i="23" s="1"/>
  <c r="I90" i="23" l="1" a="1"/>
  <c r="I90" i="23" s="1"/>
  <c r="Q90" i="23" s="1"/>
  <c r="AF90" i="23"/>
  <c r="F90" i="23"/>
  <c r="H90" i="23"/>
  <c r="G90" i="23"/>
  <c r="D91" i="23"/>
  <c r="AB91" i="23"/>
  <c r="AC91" i="23"/>
  <c r="AH91" i="23" s="1"/>
  <c r="P91" i="23" s="1"/>
  <c r="Z91" i="23"/>
  <c r="J91" i="23" s="1" a="1"/>
  <c r="J91" i="23" s="1"/>
  <c r="R91" i="23" s="1"/>
  <c r="AA91" i="23"/>
  <c r="B92" i="23" a="1"/>
  <c r="B92" i="23" s="1"/>
  <c r="L91" i="23" a="1"/>
  <c r="L91" i="23" s="1"/>
  <c r="T91" i="23" s="1"/>
  <c r="AC90" i="23"/>
  <c r="AH90" i="23" s="1"/>
  <c r="P90" i="23" s="1"/>
  <c r="AG90" i="23"/>
  <c r="O90" i="23" s="1"/>
  <c r="AG89" i="23"/>
  <c r="AE90" i="23"/>
  <c r="AF89" i="23"/>
  <c r="E83" i="34"/>
  <c r="B84" i="34" a="1"/>
  <c r="B84" i="34" s="1"/>
  <c r="S81" i="34"/>
  <c r="H82" i="34"/>
  <c r="G82" i="34"/>
  <c r="F82" i="34"/>
  <c r="N82" i="34" a="1"/>
  <c r="N82" i="34" s="1"/>
  <c r="P82" i="34" a="1"/>
  <c r="P82" i="34" s="1"/>
  <c r="L82" i="34" a="1"/>
  <c r="L82" i="34" s="1"/>
  <c r="Q82" i="34" a="1"/>
  <c r="Q82" i="34" s="1"/>
  <c r="M82" i="34" a="1"/>
  <c r="M82" i="34" s="1"/>
  <c r="O82" i="34" a="1"/>
  <c r="O82" i="34" s="1"/>
  <c r="K82" i="34" a="1"/>
  <c r="K82" i="34" s="1"/>
  <c r="V103" i="23"/>
  <c r="W103" i="23" s="1"/>
  <c r="X103" i="23" s="1"/>
  <c r="D92" i="23" l="1"/>
  <c r="AA92" i="23" s="1"/>
  <c r="B93" i="23" a="1"/>
  <c r="B93" i="23" s="1"/>
  <c r="AF91" i="23"/>
  <c r="N91" i="23" s="1"/>
  <c r="I91" i="23" a="1"/>
  <c r="I91" i="23" s="1"/>
  <c r="Q91" i="23" s="1"/>
  <c r="F91" i="23"/>
  <c r="G91" i="23"/>
  <c r="H91" i="23"/>
  <c r="K91" i="23" a="1"/>
  <c r="K91" i="23" s="1"/>
  <c r="S91" i="23" s="1"/>
  <c r="L90" i="23" a="1"/>
  <c r="L90" i="23" s="1"/>
  <c r="T90" i="23" s="1"/>
  <c r="S82" i="34"/>
  <c r="E84" i="34"/>
  <c r="B85" i="34" s="1" a="1"/>
  <c r="B85" i="34" s="1"/>
  <c r="H83" i="34"/>
  <c r="G83" i="34"/>
  <c r="F83" i="34"/>
  <c r="L83" i="34" a="1"/>
  <c r="L83" i="34" s="1"/>
  <c r="N83" i="34" a="1"/>
  <c r="N83" i="34" s="1"/>
  <c r="O83" i="34" a="1"/>
  <c r="O83" i="34" s="1"/>
  <c r="Q83" i="34" a="1"/>
  <c r="Q83" i="34" s="1"/>
  <c r="K83" i="34" a="1"/>
  <c r="K83" i="34" s="1"/>
  <c r="M83" i="34" a="1"/>
  <c r="M83" i="34" s="1"/>
  <c r="P83" i="34" a="1"/>
  <c r="P83" i="34" s="1"/>
  <c r="V104" i="23"/>
  <c r="W104" i="23" s="1"/>
  <c r="X104" i="23" s="1"/>
  <c r="AE91" i="23" l="1"/>
  <c r="D93" i="23"/>
  <c r="AB93" i="23" s="1"/>
  <c r="Z93" i="23"/>
  <c r="AA93" i="23"/>
  <c r="B94" i="23" a="1"/>
  <c r="B94" i="23" s="1"/>
  <c r="AC93" i="23"/>
  <c r="AH93" i="23" s="1"/>
  <c r="P93" i="23" s="1"/>
  <c r="AB92" i="23"/>
  <c r="Z92" i="23"/>
  <c r="AC92" i="23"/>
  <c r="AH92" i="23" s="1"/>
  <c r="P92" i="23" s="1"/>
  <c r="AG91" i="23"/>
  <c r="O91" i="23" s="1"/>
  <c r="F92" i="23"/>
  <c r="H92" i="23"/>
  <c r="G92" i="23"/>
  <c r="E85" i="34"/>
  <c r="B86" i="34" s="1" a="1"/>
  <c r="B86" i="34" s="1"/>
  <c r="H84" i="34"/>
  <c r="G84" i="34"/>
  <c r="F84" i="34"/>
  <c r="P84" i="34" a="1"/>
  <c r="P84" i="34" s="1"/>
  <c r="L84" i="34" a="1"/>
  <c r="L84" i="34" s="1"/>
  <c r="N84" i="34" a="1"/>
  <c r="N84" i="34" s="1"/>
  <c r="Q84" i="34" a="1"/>
  <c r="Q84" i="34" s="1"/>
  <c r="O84" i="34" a="1"/>
  <c r="O84" i="34" s="1"/>
  <c r="M84" i="34" a="1"/>
  <c r="M84" i="34" s="1"/>
  <c r="K84" i="34" a="1"/>
  <c r="K84" i="34" s="1"/>
  <c r="S83" i="34"/>
  <c r="V105" i="23"/>
  <c r="W105" i="23" s="1"/>
  <c r="X105" i="23" s="1"/>
  <c r="L93" i="23" l="1" a="1"/>
  <c r="L93" i="23" s="1"/>
  <c r="T93" i="23" s="1"/>
  <c r="AE93" i="23"/>
  <c r="M93" i="23" s="1"/>
  <c r="I93" i="23" a="1"/>
  <c r="I93" i="23" s="1"/>
  <c r="Q93" i="23" s="1"/>
  <c r="H93" i="23"/>
  <c r="G93" i="23"/>
  <c r="F93" i="23"/>
  <c r="K93" i="23" a="1"/>
  <c r="K93" i="23" s="1"/>
  <c r="S93" i="23" s="1"/>
  <c r="I92" i="23" a="1"/>
  <c r="I92" i="23" s="1"/>
  <c r="Q92" i="23" s="1"/>
  <c r="L92" i="23" a="1"/>
  <c r="L92" i="23" s="1"/>
  <c r="T92" i="23" s="1"/>
  <c r="J92" i="23" a="1"/>
  <c r="J92" i="23" s="1"/>
  <c r="K92" i="23" a="1"/>
  <c r="K92" i="23" s="1"/>
  <c r="S92" i="23" s="1"/>
  <c r="J93" i="23" a="1"/>
  <c r="J93" i="23" s="1"/>
  <c r="R93" i="23" s="1"/>
  <c r="D94" i="23"/>
  <c r="AC94" i="23" s="1"/>
  <c r="AH94" i="23" s="1"/>
  <c r="P94" i="23" s="1"/>
  <c r="B95" i="23" a="1"/>
  <c r="B95" i="23" s="1"/>
  <c r="AB94" i="23"/>
  <c r="AA94" i="23"/>
  <c r="Z94" i="23"/>
  <c r="K94" i="23" s="1" a="1"/>
  <c r="K94" i="23" s="1"/>
  <c r="S94" i="23" s="1"/>
  <c r="J94" i="23" a="1"/>
  <c r="J94" i="23" s="1"/>
  <c r="R94" i="23" s="1"/>
  <c r="S84" i="34"/>
  <c r="E86" i="34"/>
  <c r="B87" i="34" a="1"/>
  <c r="B87" i="34" s="1"/>
  <c r="H85" i="34"/>
  <c r="G85" i="34"/>
  <c r="F85" i="34"/>
  <c r="Q85" i="34" a="1"/>
  <c r="Q85" i="34" s="1"/>
  <c r="M85" i="34" a="1"/>
  <c r="M85" i="34" s="1"/>
  <c r="P85" i="34" a="1"/>
  <c r="P85" i="34" s="1"/>
  <c r="N85" i="34" a="1"/>
  <c r="N85" i="34" s="1"/>
  <c r="L85" i="34" a="1"/>
  <c r="L85" i="34" s="1"/>
  <c r="O85" i="34" a="1"/>
  <c r="O85" i="34" s="1"/>
  <c r="K85" i="34" a="1"/>
  <c r="K85" i="34" s="1"/>
  <c r="V106" i="23"/>
  <c r="W106" i="23" s="1"/>
  <c r="X106" i="23" s="1"/>
  <c r="D95" i="23" l="1"/>
  <c r="AB95" i="23"/>
  <c r="B96" i="23" a="1"/>
  <c r="B96" i="23" s="1"/>
  <c r="AA95" i="23"/>
  <c r="Z95" i="23"/>
  <c r="K95" i="23" s="1" a="1"/>
  <c r="K95" i="23" s="1"/>
  <c r="S95" i="23" s="1"/>
  <c r="AC95" i="23"/>
  <c r="AH95" i="23" s="1"/>
  <c r="P95" i="23" s="1"/>
  <c r="J95" i="23" a="1"/>
  <c r="J95" i="23" s="1"/>
  <c r="R95" i="23" s="1"/>
  <c r="AF94" i="23"/>
  <c r="N94" i="23" s="1"/>
  <c r="R92" i="23"/>
  <c r="AF92" i="23"/>
  <c r="N92" i="23" s="1"/>
  <c r="AG94" i="23"/>
  <c r="O94" i="23" s="1"/>
  <c r="AE92" i="23"/>
  <c r="AF93" i="23"/>
  <c r="N93" i="23" s="1"/>
  <c r="L94" i="23" a="1"/>
  <c r="L94" i="23" s="1"/>
  <c r="T94" i="23" s="1"/>
  <c r="H94" i="23"/>
  <c r="G94" i="23"/>
  <c r="F94" i="23"/>
  <c r="I94" i="23" a="1"/>
  <c r="I94" i="23" s="1"/>
  <c r="Q94" i="23" s="1"/>
  <c r="AG92" i="23"/>
  <c r="O92" i="23" s="1"/>
  <c r="AG93" i="23"/>
  <c r="O93" i="23" s="1"/>
  <c r="E87" i="34"/>
  <c r="B88" i="34" a="1"/>
  <c r="B88" i="34" s="1"/>
  <c r="G86" i="34"/>
  <c r="F86" i="34"/>
  <c r="H86" i="34"/>
  <c r="K86" i="34" a="1"/>
  <c r="K86" i="34" s="1"/>
  <c r="Q86" i="34" a="1"/>
  <c r="Q86" i="34" s="1"/>
  <c r="M86" i="34" a="1"/>
  <c r="M86" i="34" s="1"/>
  <c r="P86" i="34" a="1"/>
  <c r="P86" i="34" s="1"/>
  <c r="L86" i="34" a="1"/>
  <c r="L86" i="34" s="1"/>
  <c r="N86" i="34" a="1"/>
  <c r="N86" i="34" s="1"/>
  <c r="O86" i="34" a="1"/>
  <c r="O86" i="34" s="1"/>
  <c r="S85" i="34"/>
  <c r="V107" i="23"/>
  <c r="W107" i="23" s="1"/>
  <c r="X107" i="23" s="1"/>
  <c r="I95" i="23" l="1" a="1"/>
  <c r="I95" i="23" s="1"/>
  <c r="Q95" i="23" s="1"/>
  <c r="AE94" i="23"/>
  <c r="M94" i="23" s="1"/>
  <c r="AF95" i="23"/>
  <c r="N95" i="23" s="1"/>
  <c r="D96" i="23"/>
  <c r="AC96" i="23" s="1"/>
  <c r="AH96" i="23" s="1"/>
  <c r="P96" i="23" s="1"/>
  <c r="AA96" i="23"/>
  <c r="B97" i="23" a="1"/>
  <c r="B97" i="23" s="1"/>
  <c r="Z96" i="23"/>
  <c r="J96" i="23" s="1" a="1"/>
  <c r="J96" i="23" s="1"/>
  <c r="R96" i="23" s="1"/>
  <c r="AB96" i="23"/>
  <c r="AG95" i="23"/>
  <c r="O95" i="23" s="1"/>
  <c r="L95" i="23" a="1"/>
  <c r="L95" i="23" s="1"/>
  <c r="T95" i="23" s="1"/>
  <c r="F95" i="23"/>
  <c r="G95" i="23"/>
  <c r="H95" i="23"/>
  <c r="S86" i="34"/>
  <c r="E88" i="34"/>
  <c r="B89" i="34" a="1"/>
  <c r="B89" i="34" s="1"/>
  <c r="F87" i="34"/>
  <c r="H87" i="34"/>
  <c r="G87" i="34"/>
  <c r="O87" i="34" a="1"/>
  <c r="O87" i="34" s="1"/>
  <c r="Q87" i="34" a="1"/>
  <c r="Q87" i="34" s="1"/>
  <c r="K87" i="34" a="1"/>
  <c r="K87" i="34" s="1"/>
  <c r="M87" i="34" a="1"/>
  <c r="M87" i="34" s="1"/>
  <c r="N87" i="34" a="1"/>
  <c r="N87" i="34" s="1"/>
  <c r="P87" i="34" a="1"/>
  <c r="P87" i="34" s="1"/>
  <c r="L87" i="34" a="1"/>
  <c r="L87" i="34" s="1"/>
  <c r="V108" i="23"/>
  <c r="W108" i="23" s="1"/>
  <c r="X108" i="23" s="1"/>
  <c r="D97" i="23" l="1"/>
  <c r="Z97" i="23" s="1"/>
  <c r="AA97" i="23"/>
  <c r="B98" i="23" a="1"/>
  <c r="B98" i="23" s="1"/>
  <c r="AB97" i="23"/>
  <c r="AF96" i="23"/>
  <c r="N96" i="23" s="1"/>
  <c r="K96" i="23" a="1"/>
  <c r="K96" i="23" s="1"/>
  <c r="S96" i="23" s="1"/>
  <c r="H96" i="23"/>
  <c r="F96" i="23"/>
  <c r="G96" i="23"/>
  <c r="L96" i="23" a="1"/>
  <c r="L96" i="23" s="1"/>
  <c r="T96" i="23" s="1"/>
  <c r="AG96" i="23"/>
  <c r="O96" i="23" s="1"/>
  <c r="AE95" i="23"/>
  <c r="M95" i="23" s="1"/>
  <c r="I96" i="23" a="1"/>
  <c r="I96" i="23" s="1"/>
  <c r="Q96" i="23" s="1"/>
  <c r="S87" i="34"/>
  <c r="B90" i="34" a="1"/>
  <c r="B90" i="34" s="1"/>
  <c r="E89" i="34"/>
  <c r="H88" i="34"/>
  <c r="G88" i="34"/>
  <c r="F88" i="34"/>
  <c r="P88" i="34" a="1"/>
  <c r="P88" i="34" s="1"/>
  <c r="L88" i="34" a="1"/>
  <c r="L88" i="34" s="1"/>
  <c r="O88" i="34" a="1"/>
  <c r="O88" i="34" s="1"/>
  <c r="K88" i="34" a="1"/>
  <c r="K88" i="34" s="1"/>
  <c r="Q88" i="34" a="1"/>
  <c r="Q88" i="34" s="1"/>
  <c r="M88" i="34" a="1"/>
  <c r="M88" i="34" s="1"/>
  <c r="N88" i="34" a="1"/>
  <c r="N88" i="34" s="1"/>
  <c r="V109" i="23"/>
  <c r="W109" i="23" s="1"/>
  <c r="X109" i="23" s="1"/>
  <c r="I97" i="23" l="1" a="1"/>
  <c r="I97" i="23" s="1"/>
  <c r="Q97" i="23" s="1"/>
  <c r="K97" i="23" a="1"/>
  <c r="K97" i="23" s="1"/>
  <c r="S97" i="23" s="1"/>
  <c r="J97" i="23" a="1"/>
  <c r="J97" i="23" s="1"/>
  <c r="R97" i="23" s="1"/>
  <c r="D98" i="23"/>
  <c r="AC98" i="23" s="1"/>
  <c r="AH98" i="23" s="1"/>
  <c r="P98" i="23" s="1"/>
  <c r="AF97" i="23"/>
  <c r="N97" i="23" s="1"/>
  <c r="H97" i="23"/>
  <c r="F97" i="23"/>
  <c r="G97" i="23"/>
  <c r="AE96" i="23"/>
  <c r="M96" i="23" s="1"/>
  <c r="AC97" i="23"/>
  <c r="AH97" i="23" s="1"/>
  <c r="P97" i="23" s="1"/>
  <c r="H89" i="34"/>
  <c r="G89" i="34"/>
  <c r="F89" i="34"/>
  <c r="Q89" i="34" a="1"/>
  <c r="Q89" i="34" s="1"/>
  <c r="M89" i="34" a="1"/>
  <c r="M89" i="34" s="1"/>
  <c r="O89" i="34" a="1"/>
  <c r="O89" i="34" s="1"/>
  <c r="K89" i="34" a="1"/>
  <c r="K89" i="34" s="1"/>
  <c r="P89" i="34" a="1"/>
  <c r="P89" i="34" s="1"/>
  <c r="N89" i="34" a="1"/>
  <c r="N89" i="34" s="1"/>
  <c r="L89" i="34" a="1"/>
  <c r="L89" i="34" s="1"/>
  <c r="E90" i="34"/>
  <c r="S88" i="34"/>
  <c r="V110" i="23"/>
  <c r="W110" i="23" s="1"/>
  <c r="X110" i="23" s="1"/>
  <c r="AG97" i="23" l="1"/>
  <c r="O97" i="23" s="1"/>
  <c r="AA98" i="23"/>
  <c r="L97" i="23" a="1"/>
  <c r="L97" i="23" s="1"/>
  <c r="T97" i="23" s="1"/>
  <c r="G98" i="23"/>
  <c r="F98" i="23"/>
  <c r="H98" i="23"/>
  <c r="B99" i="23" a="1"/>
  <c r="B99" i="23" s="1"/>
  <c r="AE97" i="23"/>
  <c r="M97" i="23" s="1"/>
  <c r="Z98" i="23"/>
  <c r="AB98" i="23"/>
  <c r="H90" i="34"/>
  <c r="G90" i="34"/>
  <c r="F90" i="34"/>
  <c r="N90" i="34" a="1"/>
  <c r="N90" i="34" s="1"/>
  <c r="P90" i="34" a="1"/>
  <c r="P90" i="34" s="1"/>
  <c r="L90" i="34" a="1"/>
  <c r="L90" i="34" s="1"/>
  <c r="Q90" i="34" a="1"/>
  <c r="Q90" i="34" s="1"/>
  <c r="M90" i="34" a="1"/>
  <c r="M90" i="34" s="1"/>
  <c r="O90" i="34" a="1"/>
  <c r="O90" i="34" s="1"/>
  <c r="K90" i="34" a="1"/>
  <c r="K90" i="34" s="1"/>
  <c r="B91" i="34" a="1"/>
  <c r="B91" i="34" s="1"/>
  <c r="S89" i="34"/>
  <c r="V111" i="23"/>
  <c r="W111" i="23" s="1"/>
  <c r="X111" i="23" s="1"/>
  <c r="D99" i="23" l="1"/>
  <c r="Z99" i="23" s="1"/>
  <c r="AC99" i="23"/>
  <c r="AH99" i="23" s="1"/>
  <c r="P99" i="23" s="1"/>
  <c r="B100" i="23" a="1"/>
  <c r="B100" i="23" s="1"/>
  <c r="I98" i="23" a="1"/>
  <c r="I98" i="23" s="1"/>
  <c r="Q98" i="23" s="1"/>
  <c r="J98" i="23" a="1"/>
  <c r="J98" i="23" s="1"/>
  <c r="R98" i="23" s="1"/>
  <c r="L98" i="23" a="1"/>
  <c r="L98" i="23" s="1"/>
  <c r="T98" i="23" s="1"/>
  <c r="K98" i="23" a="1"/>
  <c r="K98" i="23" s="1"/>
  <c r="S98" i="23" s="1"/>
  <c r="S90" i="34"/>
  <c r="B92" i="34" a="1"/>
  <c r="B92" i="34" s="1"/>
  <c r="E91" i="34"/>
  <c r="V112" i="23"/>
  <c r="W112" i="23" s="1"/>
  <c r="X112" i="23" s="1"/>
  <c r="I99" i="23" l="1" a="1"/>
  <c r="I99" i="23" s="1"/>
  <c r="Q99" i="23" s="1"/>
  <c r="AF98" i="23"/>
  <c r="N98" i="23" s="1"/>
  <c r="AB99" i="23"/>
  <c r="AA99" i="23"/>
  <c r="L99" i="23" s="1" a="1"/>
  <c r="L99" i="23" s="1"/>
  <c r="T99" i="23" s="1"/>
  <c r="AE98" i="23"/>
  <c r="M98" i="23" s="1"/>
  <c r="AG98" i="23"/>
  <c r="O98" i="23" s="1"/>
  <c r="D100" i="23"/>
  <c r="AB100" i="23"/>
  <c r="AG100" i="23" s="1"/>
  <c r="O100" i="23" s="1"/>
  <c r="K100" i="23" a="1"/>
  <c r="K100" i="23" s="1"/>
  <c r="S100" i="23" s="1"/>
  <c r="J100" i="23" a="1"/>
  <c r="J100" i="23" s="1"/>
  <c r="R100" i="23" s="1"/>
  <c r="I100" i="23" a="1"/>
  <c r="I100" i="23" s="1"/>
  <c r="Q100" i="23" s="1"/>
  <c r="L100" i="23" a="1"/>
  <c r="L100" i="23" s="1"/>
  <c r="T100" i="23" s="1"/>
  <c r="AA100" i="23"/>
  <c r="AF100" i="23" s="1"/>
  <c r="N100" i="23" s="1"/>
  <c r="AC100" i="23"/>
  <c r="AH100" i="23" s="1"/>
  <c r="P100" i="23" s="1"/>
  <c r="Z100" i="23"/>
  <c r="AE100" i="23" s="1"/>
  <c r="M100" i="23" s="1"/>
  <c r="B101" i="23" a="1"/>
  <c r="B101" i="23" s="1"/>
  <c r="H99" i="23"/>
  <c r="G99" i="23"/>
  <c r="F99" i="23"/>
  <c r="H91" i="34"/>
  <c r="G91" i="34"/>
  <c r="F91" i="34"/>
  <c r="P91" i="34" a="1"/>
  <c r="P91" i="34" s="1"/>
  <c r="L91" i="34" a="1"/>
  <c r="L91" i="34" s="1"/>
  <c r="N91" i="34" a="1"/>
  <c r="N91" i="34" s="1"/>
  <c r="Q91" i="34" a="1"/>
  <c r="Q91" i="34" s="1"/>
  <c r="K91" i="34" a="1"/>
  <c r="K91" i="34" s="1"/>
  <c r="M91" i="34" a="1"/>
  <c r="M91" i="34" s="1"/>
  <c r="O91" i="34" a="1"/>
  <c r="O91" i="34" s="1"/>
  <c r="E92" i="34"/>
  <c r="B93" i="34" s="1" a="1"/>
  <c r="B93" i="34" s="1"/>
  <c r="V113" i="23"/>
  <c r="W113" i="23" s="1"/>
  <c r="X113" i="23" s="1"/>
  <c r="H100" i="23" l="1"/>
  <c r="F100" i="23"/>
  <c r="G100" i="23"/>
  <c r="K99" i="23" a="1"/>
  <c r="K99" i="23" s="1"/>
  <c r="S99" i="23" s="1"/>
  <c r="AF99" i="23"/>
  <c r="N99" i="23" s="1"/>
  <c r="J99" i="23" a="1"/>
  <c r="J99" i="23" s="1"/>
  <c r="R99" i="23" s="1"/>
  <c r="AE99" i="23"/>
  <c r="M99" i="23" s="1"/>
  <c r="B102" i="23" a="1"/>
  <c r="B102" i="23" s="1"/>
  <c r="AA101" i="23"/>
  <c r="AF101" i="23" s="1"/>
  <c r="N101" i="23" s="1"/>
  <c r="Z101" i="23"/>
  <c r="AE101" i="23" s="1"/>
  <c r="M101" i="23" s="1"/>
  <c r="D101" i="23"/>
  <c r="AB101" i="23"/>
  <c r="AG101" i="23" s="1"/>
  <c r="O101" i="23" s="1"/>
  <c r="AC101" i="23"/>
  <c r="AH101" i="23" s="1"/>
  <c r="P101" i="23" s="1"/>
  <c r="K101" i="23" a="1"/>
  <c r="K101" i="23" s="1"/>
  <c r="S101" i="23" s="1"/>
  <c r="L101" i="23" a="1"/>
  <c r="L101" i="23" s="1"/>
  <c r="T101" i="23" s="1"/>
  <c r="I101" i="23" a="1"/>
  <c r="I101" i="23" s="1"/>
  <c r="Q101" i="23" s="1"/>
  <c r="J101" i="23" a="1"/>
  <c r="J101" i="23" s="1"/>
  <c r="R101" i="23" s="1"/>
  <c r="S91" i="34"/>
  <c r="H92" i="34"/>
  <c r="G92" i="34"/>
  <c r="F92" i="34"/>
  <c r="O92" i="34" a="1"/>
  <c r="O92" i="34" s="1"/>
  <c r="M92" i="34" a="1"/>
  <c r="M92" i="34" s="1"/>
  <c r="K92" i="34" a="1"/>
  <c r="K92" i="34" s="1"/>
  <c r="L92" i="34" a="1"/>
  <c r="L92" i="34" s="1"/>
  <c r="P92" i="34" a="1"/>
  <c r="P92" i="34" s="1"/>
  <c r="N92" i="34" a="1"/>
  <c r="N92" i="34" s="1"/>
  <c r="Q92" i="34" a="1"/>
  <c r="Q92" i="34" s="1"/>
  <c r="E93" i="34"/>
  <c r="B94" i="34" a="1"/>
  <c r="B94" i="34" s="1"/>
  <c r="V114" i="23"/>
  <c r="W114" i="23" s="1"/>
  <c r="X114" i="23" s="1"/>
  <c r="D102" i="23" l="1"/>
  <c r="B103" i="23" a="1"/>
  <c r="B103" i="23" s="1"/>
  <c r="AB102" i="23"/>
  <c r="AG102" i="23" s="1"/>
  <c r="O102" i="23" s="1"/>
  <c r="AA102" i="23"/>
  <c r="AF102" i="23" s="1"/>
  <c r="N102" i="23" s="1"/>
  <c r="Z102" i="23"/>
  <c r="AE102" i="23" s="1"/>
  <c r="M102" i="23" s="1"/>
  <c r="L102" i="23" a="1"/>
  <c r="L102" i="23" s="1"/>
  <c r="T102" i="23" s="1"/>
  <c r="K102" i="23" a="1"/>
  <c r="K102" i="23" s="1"/>
  <c r="S102" i="23" s="1"/>
  <c r="I102" i="23" a="1"/>
  <c r="I102" i="23" s="1"/>
  <c r="Q102" i="23" s="1"/>
  <c r="J102" i="23" a="1"/>
  <c r="J102" i="23" s="1"/>
  <c r="R102" i="23" s="1"/>
  <c r="AG99" i="23"/>
  <c r="O99" i="23" s="1"/>
  <c r="H101" i="23"/>
  <c r="G101" i="23"/>
  <c r="F101" i="23"/>
  <c r="H93" i="34"/>
  <c r="G93" i="34"/>
  <c r="F93" i="34"/>
  <c r="Q93" i="34" a="1"/>
  <c r="Q93" i="34" s="1"/>
  <c r="O93" i="34" a="1"/>
  <c r="O93" i="34" s="1"/>
  <c r="P93" i="34" a="1"/>
  <c r="P93" i="34" s="1"/>
  <c r="M93" i="34" a="1"/>
  <c r="M93" i="34" s="1"/>
  <c r="L93" i="34" a="1"/>
  <c r="L93" i="34" s="1"/>
  <c r="N93" i="34" a="1"/>
  <c r="N93" i="34" s="1"/>
  <c r="K93" i="34" a="1"/>
  <c r="K93" i="34" s="1"/>
  <c r="E94" i="34"/>
  <c r="B95" i="34" s="1" a="1"/>
  <c r="B95" i="34" s="1"/>
  <c r="S92" i="34"/>
  <c r="V115" i="23"/>
  <c r="W115" i="23" s="1"/>
  <c r="X115" i="23" s="1"/>
  <c r="B104" i="23" l="1" a="1"/>
  <c r="B104" i="23" s="1"/>
  <c r="AC103" i="23"/>
  <c r="AH103" i="23" s="1"/>
  <c r="P103" i="23" s="1"/>
  <c r="AA103" i="23"/>
  <c r="AF103" i="23" s="1"/>
  <c r="N103" i="23" s="1"/>
  <c r="Z103" i="23"/>
  <c r="AE103" i="23" s="1"/>
  <c r="M103" i="23" s="1"/>
  <c r="D103" i="23"/>
  <c r="I103" i="23" a="1"/>
  <c r="I103" i="23" s="1"/>
  <c r="Q103" i="23" s="1"/>
  <c r="J103" i="23" a="1"/>
  <c r="J103" i="23" s="1"/>
  <c r="R103" i="23" s="1"/>
  <c r="AB103" i="23"/>
  <c r="K103" i="23" a="1"/>
  <c r="K103" i="23" s="1"/>
  <c r="S103" i="23" s="1"/>
  <c r="AC102" i="23"/>
  <c r="AH102" i="23" s="1"/>
  <c r="P102" i="23" s="1"/>
  <c r="H102" i="23"/>
  <c r="F102" i="23"/>
  <c r="G102" i="23"/>
  <c r="B96" i="34" a="1"/>
  <c r="B96" i="34" s="1"/>
  <c r="E95" i="34"/>
  <c r="S93" i="34"/>
  <c r="H94" i="34"/>
  <c r="G94" i="34"/>
  <c r="F94" i="34"/>
  <c r="P94" i="34" a="1"/>
  <c r="P94" i="34" s="1"/>
  <c r="O94" i="34" a="1"/>
  <c r="O94" i="34" s="1"/>
  <c r="M94" i="34" a="1"/>
  <c r="M94" i="34" s="1"/>
  <c r="N94" i="34" a="1"/>
  <c r="N94" i="34" s="1"/>
  <c r="Q94" i="34" a="1"/>
  <c r="Q94" i="34" s="1"/>
  <c r="K94" i="34" a="1"/>
  <c r="K94" i="34" s="1"/>
  <c r="L94" i="34" a="1"/>
  <c r="L94" i="34" s="1"/>
  <c r="V116" i="23"/>
  <c r="W116" i="23" s="1"/>
  <c r="X116" i="23" s="1"/>
  <c r="F103" i="23" l="1"/>
  <c r="H103" i="23"/>
  <c r="G103" i="23"/>
  <c r="D104" i="23"/>
  <c r="B105" i="23" a="1"/>
  <c r="B105" i="23" s="1"/>
  <c r="Z104" i="23"/>
  <c r="AE104" i="23" s="1"/>
  <c r="M104" i="23" s="1"/>
  <c r="AA104" i="23"/>
  <c r="AF104" i="23" s="1"/>
  <c r="N104" i="23" s="1"/>
  <c r="AC104" i="23"/>
  <c r="AH104" i="23" s="1"/>
  <c r="P104" i="23" s="1"/>
  <c r="I104" i="23" a="1"/>
  <c r="I104" i="23" s="1"/>
  <c r="Q104" i="23" s="1"/>
  <c r="L104" i="23" a="1"/>
  <c r="L104" i="23" s="1"/>
  <c r="T104" i="23" s="1"/>
  <c r="J104" i="23" a="1"/>
  <c r="J104" i="23" s="1"/>
  <c r="R104" i="23" s="1"/>
  <c r="K104" i="23" a="1"/>
  <c r="K104" i="23" s="1"/>
  <c r="S104" i="23"/>
  <c r="L103" i="23" a="1"/>
  <c r="L103" i="23" s="1"/>
  <c r="T103" i="23" s="1"/>
  <c r="AG103" i="23"/>
  <c r="O103" i="23" s="1"/>
  <c r="S94" i="34"/>
  <c r="G95" i="34"/>
  <c r="H95" i="34"/>
  <c r="F95" i="34"/>
  <c r="O95" i="34" a="1"/>
  <c r="O95" i="34" s="1"/>
  <c r="P95" i="34" a="1"/>
  <c r="P95" i="34" s="1"/>
  <c r="N95" i="34" a="1"/>
  <c r="N95" i="34" s="1"/>
  <c r="K95" i="34" a="1"/>
  <c r="K95" i="34" s="1"/>
  <c r="Q95" i="34" a="1"/>
  <c r="Q95" i="34" s="1"/>
  <c r="M95" i="34" a="1"/>
  <c r="M95" i="34" s="1"/>
  <c r="L95" i="34" a="1"/>
  <c r="L95" i="34" s="1"/>
  <c r="E96" i="34"/>
  <c r="B97" i="34" s="1" a="1"/>
  <c r="B97" i="34" s="1"/>
  <c r="V117" i="23"/>
  <c r="W117" i="23" s="1"/>
  <c r="X117" i="23" s="1"/>
  <c r="D105" i="23" l="1"/>
  <c r="B106" i="23" a="1"/>
  <c r="B106" i="23" s="1"/>
  <c r="AC105" i="23"/>
  <c r="AH105" i="23" s="1"/>
  <c r="P105" i="23" s="1"/>
  <c r="Z105" i="23"/>
  <c r="AE105" i="23" s="1"/>
  <c r="M105" i="23" s="1"/>
  <c r="AB105" i="23"/>
  <c r="AG105" i="23" s="1"/>
  <c r="O105" i="23" s="1"/>
  <c r="AA105" i="23"/>
  <c r="AF105" i="23" s="1"/>
  <c r="N105" i="23" s="1"/>
  <c r="J105" i="23" a="1"/>
  <c r="J105" i="23" s="1"/>
  <c r="R105" i="23" s="1"/>
  <c r="L105" i="23" a="1"/>
  <c r="L105" i="23" s="1"/>
  <c r="T105" i="23" s="1"/>
  <c r="I105" i="23" a="1"/>
  <c r="I105" i="23" s="1"/>
  <c r="Q105" i="23" s="1"/>
  <c r="K105" i="23" a="1"/>
  <c r="K105" i="23" s="1"/>
  <c r="S105" i="23" s="1"/>
  <c r="AB104" i="23"/>
  <c r="AG104" i="23" s="1"/>
  <c r="O104" i="23" s="1"/>
  <c r="F104" i="23"/>
  <c r="H104" i="23"/>
  <c r="G104" i="23"/>
  <c r="F96" i="34"/>
  <c r="H96" i="34"/>
  <c r="G96" i="34"/>
  <c r="K96" i="34" a="1"/>
  <c r="K96" i="34" s="1"/>
  <c r="N96" i="34" a="1"/>
  <c r="N96" i="34" s="1"/>
  <c r="L96" i="34" a="1"/>
  <c r="L96" i="34" s="1"/>
  <c r="Q96" i="34" a="1"/>
  <c r="Q96" i="34" s="1"/>
  <c r="O96" i="34" a="1"/>
  <c r="O96" i="34" s="1"/>
  <c r="M96" i="34" a="1"/>
  <c r="M96" i="34" s="1"/>
  <c r="P96" i="34" a="1"/>
  <c r="P96" i="34" s="1"/>
  <c r="E97" i="34"/>
  <c r="B98" i="34" a="1"/>
  <c r="B98" i="34" s="1"/>
  <c r="S95" i="34"/>
  <c r="V118" i="23"/>
  <c r="W118" i="23" s="1"/>
  <c r="X118" i="23" s="1"/>
  <c r="B107" i="23" l="1" a="1"/>
  <c r="B107" i="23" s="1"/>
  <c r="D106" i="23"/>
  <c r="Z106" i="23"/>
  <c r="AE106" i="23" s="1"/>
  <c r="M106" i="23" s="1"/>
  <c r="AA106" i="23"/>
  <c r="AF106" i="23" s="1"/>
  <c r="N106" i="23" s="1"/>
  <c r="AC106" i="23"/>
  <c r="AH106" i="23" s="1"/>
  <c r="P106" i="23" s="1"/>
  <c r="I106" i="23" a="1"/>
  <c r="I106" i="23" s="1"/>
  <c r="Q106" i="23" s="1"/>
  <c r="L106" i="23" a="1"/>
  <c r="L106" i="23" s="1"/>
  <c r="T106" i="23" s="1"/>
  <c r="K106" i="23" a="1"/>
  <c r="K106" i="23" s="1"/>
  <c r="J106" i="23" a="1"/>
  <c r="J106" i="23" s="1"/>
  <c r="R106" i="23" s="1"/>
  <c r="S106" i="23"/>
  <c r="G105" i="23"/>
  <c r="F105" i="23"/>
  <c r="H105" i="23"/>
  <c r="B99" i="34" a="1"/>
  <c r="B99" i="34" s="1"/>
  <c r="E98" i="34"/>
  <c r="S96" i="34"/>
  <c r="H97" i="34"/>
  <c r="G97" i="34"/>
  <c r="F97" i="34"/>
  <c r="N97" i="34" a="1"/>
  <c r="N97" i="34" s="1"/>
  <c r="P97" i="34" a="1"/>
  <c r="P97" i="34" s="1"/>
  <c r="L97" i="34" a="1"/>
  <c r="L97" i="34" s="1"/>
  <c r="M97" i="34" a="1"/>
  <c r="M97" i="34" s="1"/>
  <c r="K97" i="34" a="1"/>
  <c r="K97" i="34" s="1"/>
  <c r="Q97" i="34" a="1"/>
  <c r="Q97" i="34" s="1"/>
  <c r="O97" i="34" a="1"/>
  <c r="O97" i="34" s="1"/>
  <c r="V119" i="23"/>
  <c r="W119" i="23" s="1"/>
  <c r="X119" i="23" s="1"/>
  <c r="AB106" i="23" l="1"/>
  <c r="AG106" i="23" s="1"/>
  <c r="O106" i="23" s="1"/>
  <c r="G106" i="23"/>
  <c r="H106" i="23"/>
  <c r="F106" i="23"/>
  <c r="D107" i="23"/>
  <c r="B108" i="23" a="1"/>
  <c r="B108" i="23" s="1"/>
  <c r="AA107" i="23"/>
  <c r="AF107" i="23" s="1"/>
  <c r="AC107" i="23"/>
  <c r="AH107" i="23" s="1"/>
  <c r="P107" i="23" s="1"/>
  <c r="AB107" i="23"/>
  <c r="AG107" i="23" s="1"/>
  <c r="I107" i="23" a="1"/>
  <c r="I107" i="23" s="1"/>
  <c r="Q107" i="23" s="1"/>
  <c r="L107" i="23" a="1"/>
  <c r="L107" i="23" s="1"/>
  <c r="T107" i="23" s="1"/>
  <c r="J107" i="23" a="1"/>
  <c r="J107" i="23" s="1"/>
  <c r="R107" i="23" s="1"/>
  <c r="K107" i="23" a="1"/>
  <c r="K107" i="23" s="1"/>
  <c r="S107" i="23" s="1"/>
  <c r="S97" i="34"/>
  <c r="H98" i="34"/>
  <c r="G98" i="34"/>
  <c r="F98" i="34"/>
  <c r="Q98" i="34" a="1"/>
  <c r="Q98" i="34" s="1"/>
  <c r="L98" i="34" a="1"/>
  <c r="L98" i="34" s="1"/>
  <c r="O98" i="34" a="1"/>
  <c r="O98" i="34" s="1"/>
  <c r="P98" i="34" a="1"/>
  <c r="P98" i="34" s="1"/>
  <c r="N98" i="34" a="1"/>
  <c r="N98" i="34" s="1"/>
  <c r="M98" i="34" a="1"/>
  <c r="M98" i="34" s="1"/>
  <c r="K98" i="34" a="1"/>
  <c r="K98" i="34" s="1"/>
  <c r="E99" i="34"/>
  <c r="B100" i="34" s="1" a="1"/>
  <c r="B100" i="34" s="1"/>
  <c r="V120" i="23"/>
  <c r="W120" i="23" s="1"/>
  <c r="X120" i="23" s="1"/>
  <c r="Z107" i="23" l="1"/>
  <c r="AE107" i="23" s="1"/>
  <c r="G107" i="23"/>
  <c r="F107" i="23"/>
  <c r="H107" i="23"/>
  <c r="D108" i="23"/>
  <c r="B109" i="23" a="1"/>
  <c r="B109" i="23" s="1"/>
  <c r="AA108" i="23"/>
  <c r="I108" i="23" a="1"/>
  <c r="I108" i="23" s="1"/>
  <c r="Q108" i="23" s="1"/>
  <c r="AB108" i="23"/>
  <c r="AG108" i="23" s="1"/>
  <c r="AC108" i="23"/>
  <c r="AH108" i="23" s="1"/>
  <c r="K108" i="23" a="1"/>
  <c r="K108" i="23" s="1"/>
  <c r="S108" i="23" s="1"/>
  <c r="L108" i="23" a="1"/>
  <c r="L108" i="23" s="1"/>
  <c r="T108" i="23" s="1"/>
  <c r="B101" i="34" a="1"/>
  <c r="B101" i="34" s="1"/>
  <c r="E100" i="34"/>
  <c r="S98" i="34"/>
  <c r="G99" i="34"/>
  <c r="H99" i="34"/>
  <c r="F99" i="34"/>
  <c r="O99" i="34" a="1"/>
  <c r="O99" i="34" s="1"/>
  <c r="K99" i="34" a="1"/>
  <c r="K99" i="34" s="1"/>
  <c r="N99" i="34" a="1"/>
  <c r="N99" i="34" s="1"/>
  <c r="L99" i="34" a="1"/>
  <c r="L99" i="34" s="1"/>
  <c r="Q99" i="34" a="1"/>
  <c r="Q99" i="34" s="1"/>
  <c r="P99" i="34" a="1"/>
  <c r="P99" i="34" s="1"/>
  <c r="M99" i="34" a="1"/>
  <c r="M99" i="34" s="1"/>
  <c r="V121" i="23"/>
  <c r="W121" i="23" s="1"/>
  <c r="X121" i="23" s="1"/>
  <c r="B110" i="23" l="1" a="1"/>
  <c r="B110" i="23" s="1"/>
  <c r="AA109" i="23"/>
  <c r="AF109" i="23" s="1"/>
  <c r="D109" i="23"/>
  <c r="Z109" i="23"/>
  <c r="AE109" i="23" s="1"/>
  <c r="AB109" i="23"/>
  <c r="J109" i="23" a="1"/>
  <c r="J109" i="23" s="1"/>
  <c r="R109" i="23" s="1"/>
  <c r="I109" i="23" a="1"/>
  <c r="I109" i="23" s="1"/>
  <c r="Q109" i="23" s="1"/>
  <c r="L109" i="23" a="1"/>
  <c r="L109" i="23" s="1"/>
  <c r="T109" i="23" s="1"/>
  <c r="Z108" i="23"/>
  <c r="AE108" i="23" s="1"/>
  <c r="H108" i="23"/>
  <c r="F108" i="23"/>
  <c r="G108" i="23"/>
  <c r="J108" i="23" a="1"/>
  <c r="J108" i="23" s="1"/>
  <c r="R108" i="23" s="1"/>
  <c r="AF108" i="23"/>
  <c r="S99" i="34"/>
  <c r="F100" i="34"/>
  <c r="H100" i="34"/>
  <c r="G100" i="34"/>
  <c r="L100" i="34" a="1"/>
  <c r="L100" i="34" s="1"/>
  <c r="Q100" i="34" a="1"/>
  <c r="Q100" i="34" s="1"/>
  <c r="O100" i="34" a="1"/>
  <c r="O100" i="34" s="1"/>
  <c r="M100" i="34" a="1"/>
  <c r="M100" i="34" s="1"/>
  <c r="P100" i="34" a="1"/>
  <c r="P100" i="34" s="1"/>
  <c r="N100" i="34" a="1"/>
  <c r="N100" i="34" s="1"/>
  <c r="K100" i="34" a="1"/>
  <c r="K100" i="34" s="1"/>
  <c r="E101" i="34"/>
  <c r="B102" i="34" a="1"/>
  <c r="B102" i="34" s="1"/>
  <c r="V122" i="23"/>
  <c r="W122" i="23" s="1"/>
  <c r="X122" i="23" s="1"/>
  <c r="K109" i="23" l="1" a="1"/>
  <c r="K109" i="23" s="1"/>
  <c r="S109" i="23" s="1"/>
  <c r="AG109" i="23"/>
  <c r="AC109" i="23"/>
  <c r="AH109" i="23" s="1"/>
  <c r="G109" i="23"/>
  <c r="F109" i="23"/>
  <c r="H109" i="23"/>
  <c r="D110" i="23"/>
  <c r="B111" i="23" a="1"/>
  <c r="B111" i="23" s="1"/>
  <c r="AB110" i="23"/>
  <c r="AG110" i="23" s="1"/>
  <c r="Z110" i="23"/>
  <c r="AE110" i="23" s="1"/>
  <c r="AA110" i="23"/>
  <c r="AF110" i="23" s="1"/>
  <c r="AC110" i="23"/>
  <c r="AH110" i="23" s="1"/>
  <c r="I110" i="23" a="1"/>
  <c r="I110" i="23" s="1"/>
  <c r="Q110" i="23" s="1"/>
  <c r="L110" i="23" a="1"/>
  <c r="L110" i="23" s="1"/>
  <c r="T110" i="23" s="1"/>
  <c r="K110" i="23" a="1"/>
  <c r="K110" i="23" s="1"/>
  <c r="S110" i="23" s="1"/>
  <c r="J110" i="23" a="1"/>
  <c r="J110" i="23" s="1"/>
  <c r="R110" i="23" s="1"/>
  <c r="S100" i="34"/>
  <c r="B103" i="34" a="1"/>
  <c r="B103" i="34" s="1"/>
  <c r="E102" i="34"/>
  <c r="H101" i="34"/>
  <c r="G101" i="34"/>
  <c r="F101" i="34"/>
  <c r="K101" i="34" a="1"/>
  <c r="K101" i="34" s="1"/>
  <c r="O101" i="34" a="1"/>
  <c r="O101" i="34" s="1"/>
  <c r="M101" i="34" a="1"/>
  <c r="M101" i="34" s="1"/>
  <c r="P101" i="34" a="1"/>
  <c r="P101" i="34" s="1"/>
  <c r="Q101" i="34" a="1"/>
  <c r="Q101" i="34" s="1"/>
  <c r="L101" i="34" a="1"/>
  <c r="L101" i="34" s="1"/>
  <c r="N101" i="34" a="1"/>
  <c r="N101" i="34" s="1"/>
  <c r="V123" i="23"/>
  <c r="W123" i="23" s="1"/>
  <c r="X123" i="23" s="1"/>
  <c r="D111" i="23" l="1"/>
  <c r="B112" i="23" a="1"/>
  <c r="B112" i="23" s="1"/>
  <c r="AA111" i="23"/>
  <c r="AF111" i="23" s="1"/>
  <c r="AC111" i="23"/>
  <c r="AH111" i="23" s="1"/>
  <c r="Z111" i="23"/>
  <c r="AE111" i="23" s="1"/>
  <c r="I111" i="23" a="1"/>
  <c r="I111" i="23" s="1"/>
  <c r="Q111" i="23" s="1"/>
  <c r="J111" i="23" a="1"/>
  <c r="J111" i="23" s="1"/>
  <c r="K111" i="23" a="1"/>
  <c r="K111" i="23" s="1"/>
  <c r="L111" i="23" a="1"/>
  <c r="L111" i="23" s="1"/>
  <c r="T111" i="23" s="1"/>
  <c r="S111" i="23"/>
  <c r="R111" i="23"/>
  <c r="F110" i="23"/>
  <c r="G110" i="23"/>
  <c r="H110" i="23"/>
  <c r="S101" i="34"/>
  <c r="H102" i="34"/>
  <c r="F102" i="34"/>
  <c r="G102" i="34"/>
  <c r="L102" i="34" a="1"/>
  <c r="L102" i="34" s="1"/>
  <c r="P102" i="34" a="1"/>
  <c r="P102" i="34" s="1"/>
  <c r="O102" i="34" a="1"/>
  <c r="O102" i="34" s="1"/>
  <c r="M102" i="34" a="1"/>
  <c r="M102" i="34" s="1"/>
  <c r="K102" i="34" a="1"/>
  <c r="K102" i="34" s="1"/>
  <c r="N102" i="34" a="1"/>
  <c r="N102" i="34" s="1"/>
  <c r="Q102" i="34" a="1"/>
  <c r="Q102" i="34" s="1"/>
  <c r="E103" i="34"/>
  <c r="V124" i="23"/>
  <c r="W124" i="23" s="1"/>
  <c r="X124" i="23" s="1"/>
  <c r="D112" i="23" l="1"/>
  <c r="B113" i="23" a="1"/>
  <c r="B113" i="23" s="1"/>
  <c r="AB112" i="23"/>
  <c r="AG112" i="23" s="1"/>
  <c r="AC112" i="23"/>
  <c r="AH112" i="23" s="1"/>
  <c r="P112" i="23" s="1"/>
  <c r="Z112" i="23"/>
  <c r="AA112" i="23"/>
  <c r="AF112" i="23" s="1"/>
  <c r="L112" i="23" a="1"/>
  <c r="L112" i="23" s="1"/>
  <c r="T112" i="23" s="1"/>
  <c r="K112" i="23" a="1"/>
  <c r="K112" i="23" s="1"/>
  <c r="J112" i="23" a="1"/>
  <c r="J112" i="23" s="1"/>
  <c r="R112" i="23" s="1"/>
  <c r="S112" i="23"/>
  <c r="AB111" i="23"/>
  <c r="AG111" i="23" s="1"/>
  <c r="G111" i="23"/>
  <c r="F111" i="23"/>
  <c r="H111" i="23"/>
  <c r="G103" i="34"/>
  <c r="H103" i="34"/>
  <c r="F103" i="34"/>
  <c r="N103" i="34" a="1"/>
  <c r="N103" i="34" s="1"/>
  <c r="O103" i="34" a="1"/>
  <c r="O103" i="34" s="1"/>
  <c r="K103" i="34" a="1"/>
  <c r="K103" i="34" s="1"/>
  <c r="Q103" i="34" a="1"/>
  <c r="Q103" i="34" s="1"/>
  <c r="M103" i="34" a="1"/>
  <c r="M103" i="34" s="1"/>
  <c r="L103" i="34" a="1"/>
  <c r="L103" i="34" s="1"/>
  <c r="P103" i="34" a="1"/>
  <c r="P103" i="34" s="1"/>
  <c r="B104" i="34" a="1"/>
  <c r="B104" i="34" s="1"/>
  <c r="S102" i="34"/>
  <c r="V125" i="23"/>
  <c r="W125" i="23" s="1"/>
  <c r="X125" i="23" s="1"/>
  <c r="I112" i="23" l="1" a="1"/>
  <c r="I112" i="23" s="1"/>
  <c r="Q112" i="23" s="1"/>
  <c r="AE112" i="23"/>
  <c r="D113" i="23"/>
  <c r="B114" i="23" a="1"/>
  <c r="B114" i="23" s="1"/>
  <c r="AB113" i="23"/>
  <c r="AG113" i="23" s="1"/>
  <c r="AA113" i="23"/>
  <c r="AF113" i="23" s="1"/>
  <c r="AC113" i="23"/>
  <c r="AH113" i="23" s="1"/>
  <c r="P113" i="23" s="1"/>
  <c r="Z113" i="23"/>
  <c r="AE113" i="23" s="1"/>
  <c r="K113" i="23" a="1"/>
  <c r="K113" i="23" s="1"/>
  <c r="S113" i="23" s="1"/>
  <c r="L113" i="23" a="1"/>
  <c r="L113" i="23" s="1"/>
  <c r="T113" i="23" s="1"/>
  <c r="I113" i="23" a="1"/>
  <c r="I113" i="23" s="1"/>
  <c r="Q113" i="23" s="1"/>
  <c r="J113" i="23" a="1"/>
  <c r="J113" i="23" s="1"/>
  <c r="R113" i="23" s="1"/>
  <c r="F112" i="23"/>
  <c r="H112" i="23"/>
  <c r="G112" i="23"/>
  <c r="B105" i="34" a="1"/>
  <c r="B105" i="34" s="1"/>
  <c r="E104" i="34"/>
  <c r="S103" i="34"/>
  <c r="V126" i="23"/>
  <c r="W126" i="23" s="1"/>
  <c r="X126" i="23" s="1"/>
  <c r="B115" i="23" l="1" a="1"/>
  <c r="B115" i="23" s="1"/>
  <c r="D114" i="23"/>
  <c r="AC114" i="23"/>
  <c r="AH114" i="23" s="1"/>
  <c r="AB114" i="23"/>
  <c r="AG114" i="23" s="1"/>
  <c r="AA114" i="23"/>
  <c r="AF114" i="23" s="1"/>
  <c r="Z114" i="23"/>
  <c r="AE114" i="23" s="1"/>
  <c r="K114" i="23" a="1"/>
  <c r="K114" i="23" s="1"/>
  <c r="S114" i="23" s="1"/>
  <c r="I114" i="23" a="1"/>
  <c r="I114" i="23" s="1"/>
  <c r="Q114" i="23" s="1"/>
  <c r="L114" i="23" a="1"/>
  <c r="L114" i="23" s="1"/>
  <c r="T114" i="23" s="1"/>
  <c r="J114" i="23" a="1"/>
  <c r="J114" i="23" s="1"/>
  <c r="R114" i="23" s="1"/>
  <c r="H113" i="23"/>
  <c r="G113" i="23"/>
  <c r="F113" i="23"/>
  <c r="F104" i="34"/>
  <c r="H104" i="34"/>
  <c r="G104" i="34"/>
  <c r="Q104" i="34" a="1"/>
  <c r="Q104" i="34" s="1"/>
  <c r="P104" i="34" a="1"/>
  <c r="P104" i="34" s="1"/>
  <c r="O104" i="34" a="1"/>
  <c r="O104" i="34" s="1"/>
  <c r="M104" i="34" a="1"/>
  <c r="M104" i="34" s="1"/>
  <c r="K104" i="34" a="1"/>
  <c r="K104" i="34" s="1"/>
  <c r="N104" i="34" a="1"/>
  <c r="N104" i="34" s="1"/>
  <c r="L104" i="34" a="1"/>
  <c r="L104" i="34" s="1"/>
  <c r="E105" i="34"/>
  <c r="B106" i="34" a="1"/>
  <c r="B106" i="34" s="1"/>
  <c r="V127" i="23"/>
  <c r="W127" i="23" s="1"/>
  <c r="X127" i="23" s="1"/>
  <c r="F114" i="23" l="1"/>
  <c r="H114" i="23"/>
  <c r="G114" i="23"/>
  <c r="D115" i="23"/>
  <c r="B116" i="23" a="1"/>
  <c r="B116" i="23" s="1"/>
  <c r="Z115" i="23"/>
  <c r="AC115" i="23"/>
  <c r="AH115" i="23" s="1"/>
  <c r="AB115" i="23"/>
  <c r="AG115" i="23" s="1"/>
  <c r="AA115" i="23"/>
  <c r="AF115" i="23" s="1"/>
  <c r="K115" i="23" a="1"/>
  <c r="K115" i="23" s="1"/>
  <c r="S115" i="23" s="1"/>
  <c r="J115" i="23" a="1"/>
  <c r="J115" i="23" s="1"/>
  <c r="R115" i="23" s="1"/>
  <c r="L115" i="23" a="1"/>
  <c r="L115" i="23" s="1"/>
  <c r="T115" i="23" s="1"/>
  <c r="S104" i="34"/>
  <c r="E106" i="34"/>
  <c r="B107" i="34" s="1" a="1"/>
  <c r="B107" i="34" s="1"/>
  <c r="F105" i="34"/>
  <c r="H105" i="34"/>
  <c r="G105" i="34"/>
  <c r="N105" i="34" a="1"/>
  <c r="N105" i="34" s="1"/>
  <c r="P105" i="34" a="1"/>
  <c r="P105" i="34" s="1"/>
  <c r="L105" i="34" a="1"/>
  <c r="L105" i="34" s="1"/>
  <c r="M105" i="34" a="1"/>
  <c r="M105" i="34" s="1"/>
  <c r="Q105" i="34" a="1"/>
  <c r="Q105" i="34" s="1"/>
  <c r="K105" i="34" a="1"/>
  <c r="K105" i="34" s="1"/>
  <c r="O105" i="34" a="1"/>
  <c r="O105" i="34" s="1"/>
  <c r="V128" i="23"/>
  <c r="W128" i="23" s="1"/>
  <c r="X128" i="23" s="1"/>
  <c r="I115" i="23" l="1" a="1"/>
  <c r="I115" i="23" s="1"/>
  <c r="Q115" i="23" s="1"/>
  <c r="AE115" i="23"/>
  <c r="B117" i="23" a="1"/>
  <c r="B117" i="23" s="1"/>
  <c r="D116" i="23"/>
  <c r="Z116" i="23"/>
  <c r="AE116" i="23" s="1"/>
  <c r="AB116" i="23"/>
  <c r="AG116" i="23" s="1"/>
  <c r="AC116" i="23"/>
  <c r="AH116" i="23" s="1"/>
  <c r="P116" i="23" s="1"/>
  <c r="I116" i="23" a="1"/>
  <c r="I116" i="23" s="1"/>
  <c r="Q116" i="23" s="1"/>
  <c r="K116" i="23" a="1"/>
  <c r="K116" i="23" s="1"/>
  <c r="L116" i="23" a="1"/>
  <c r="L116" i="23" s="1"/>
  <c r="T116" i="23" s="1"/>
  <c r="J116" i="23" a="1"/>
  <c r="J116" i="23" s="1"/>
  <c r="R116" i="23"/>
  <c r="S116" i="23"/>
  <c r="H115" i="23"/>
  <c r="G115" i="23"/>
  <c r="F115" i="23"/>
  <c r="S105" i="34"/>
  <c r="H106" i="34"/>
  <c r="G106" i="34"/>
  <c r="F106" i="34"/>
  <c r="L106" i="34" a="1"/>
  <c r="L106" i="34" s="1"/>
  <c r="K106" i="34" a="1"/>
  <c r="K106" i="34" s="1"/>
  <c r="O106" i="34" a="1"/>
  <c r="O106" i="34" s="1"/>
  <c r="M106" i="34" a="1"/>
  <c r="M106" i="34" s="1"/>
  <c r="P106" i="34" a="1"/>
  <c r="P106" i="34" s="1"/>
  <c r="N106" i="34" a="1"/>
  <c r="N106" i="34" s="1"/>
  <c r="Q106" i="34" a="1"/>
  <c r="Q106" i="34" s="1"/>
  <c r="E107" i="34"/>
  <c r="B108" i="34" s="1" a="1"/>
  <c r="B108" i="34" s="1"/>
  <c r="V129" i="23"/>
  <c r="W129" i="23" s="1"/>
  <c r="X129" i="23" s="1"/>
  <c r="AA116" i="23" l="1"/>
  <c r="AF116" i="23" s="1"/>
  <c r="G116" i="23"/>
  <c r="F116" i="23"/>
  <c r="H116" i="23"/>
  <c r="D117" i="23"/>
  <c r="B118" i="23" a="1"/>
  <c r="B118" i="23" s="1"/>
  <c r="Z117" i="23"/>
  <c r="AE117" i="23" s="1"/>
  <c r="AB117" i="23"/>
  <c r="AG117" i="23" s="1"/>
  <c r="AC117" i="23"/>
  <c r="AH117" i="23" s="1"/>
  <c r="L117" i="23" a="1"/>
  <c r="L117" i="23" s="1"/>
  <c r="T117" i="23" s="1"/>
  <c r="J117" i="23" a="1"/>
  <c r="J117" i="23" s="1"/>
  <c r="I117" i="23" a="1"/>
  <c r="I117" i="23" s="1"/>
  <c r="Q117" i="23" s="1"/>
  <c r="K117" i="23" a="1"/>
  <c r="K117" i="23" s="1"/>
  <c r="S117" i="23" s="1"/>
  <c r="R117" i="23"/>
  <c r="G107" i="34"/>
  <c r="F107" i="34"/>
  <c r="H107" i="34"/>
  <c r="M107" i="34" a="1"/>
  <c r="M107" i="34" s="1"/>
  <c r="O107" i="34" a="1"/>
  <c r="O107" i="34" s="1"/>
  <c r="K107" i="34" a="1"/>
  <c r="K107" i="34" s="1"/>
  <c r="N107" i="34" a="1"/>
  <c r="N107" i="34" s="1"/>
  <c r="L107" i="34" a="1"/>
  <c r="L107" i="34" s="1"/>
  <c r="P107" i="34" a="1"/>
  <c r="P107" i="34" s="1"/>
  <c r="Q107" i="34" a="1"/>
  <c r="Q107" i="34" s="1"/>
  <c r="E108" i="34"/>
  <c r="B109" i="34" s="1" a="1"/>
  <c r="B109" i="34" s="1"/>
  <c r="S106" i="34"/>
  <c r="V130" i="23"/>
  <c r="W130" i="23" s="1"/>
  <c r="X130" i="23" s="1"/>
  <c r="B119" i="23" l="1" a="1"/>
  <c r="B119" i="23" s="1"/>
  <c r="D118" i="23"/>
  <c r="AA118" i="23"/>
  <c r="AF118" i="23" s="1"/>
  <c r="Z118" i="23"/>
  <c r="AE118" i="23" s="1"/>
  <c r="AC118" i="23"/>
  <c r="AH118" i="23" s="1"/>
  <c r="L118" i="23" a="1"/>
  <c r="L118" i="23" s="1"/>
  <c r="T118" i="23" s="1"/>
  <c r="K118" i="23" a="1"/>
  <c r="K118" i="23" s="1"/>
  <c r="I118" i="23" a="1"/>
  <c r="I118" i="23" s="1"/>
  <c r="Q118" i="23" s="1"/>
  <c r="J118" i="23" a="1"/>
  <c r="J118" i="23" s="1"/>
  <c r="R118" i="23" s="1"/>
  <c r="S118" i="23"/>
  <c r="AA117" i="23"/>
  <c r="AF117" i="23" s="1"/>
  <c r="H117" i="23"/>
  <c r="G117" i="23"/>
  <c r="F117" i="23"/>
  <c r="S107" i="34"/>
  <c r="E109" i="34"/>
  <c r="B110" i="34" a="1"/>
  <c r="B110" i="34" s="1"/>
  <c r="F108" i="34"/>
  <c r="H108" i="34"/>
  <c r="G108" i="34"/>
  <c r="M108" i="34" a="1"/>
  <c r="M108" i="34" s="1"/>
  <c r="Q108" i="34" a="1"/>
  <c r="Q108" i="34" s="1"/>
  <c r="O108" i="34" a="1"/>
  <c r="O108" i="34" s="1"/>
  <c r="L108" i="34" a="1"/>
  <c r="L108" i="34" s="1"/>
  <c r="P108" i="34" a="1"/>
  <c r="P108" i="34" s="1"/>
  <c r="K108" i="34" a="1"/>
  <c r="K108" i="34" s="1"/>
  <c r="N108" i="34" a="1"/>
  <c r="N108" i="34" s="1"/>
  <c r="V131" i="23"/>
  <c r="W131" i="23" s="1"/>
  <c r="X131" i="23" s="1"/>
  <c r="AB118" i="23" l="1"/>
  <c r="AG118" i="23" s="1"/>
  <c r="F118" i="23"/>
  <c r="G118" i="23"/>
  <c r="H118" i="23"/>
  <c r="D119" i="23"/>
  <c r="B120" i="23" a="1"/>
  <c r="B120" i="23" s="1"/>
  <c r="AB119" i="23"/>
  <c r="AG119" i="23" s="1"/>
  <c r="AC119" i="23"/>
  <c r="AH119" i="23" s="1"/>
  <c r="P119" i="23" s="1"/>
  <c r="AA119" i="23"/>
  <c r="AF119" i="23" s="1"/>
  <c r="I119" i="23" a="1"/>
  <c r="I119" i="23" s="1"/>
  <c r="Q119" i="23" s="1"/>
  <c r="K119" i="23" a="1"/>
  <c r="K119" i="23" s="1"/>
  <c r="J119" i="23" a="1"/>
  <c r="J119" i="23" s="1"/>
  <c r="R119" i="23" s="1"/>
  <c r="L119" i="23" a="1"/>
  <c r="L119" i="23" s="1"/>
  <c r="T119" i="23" s="1"/>
  <c r="S119" i="23"/>
  <c r="S108" i="34"/>
  <c r="B111" i="34" a="1"/>
  <c r="B111" i="34" s="1"/>
  <c r="E110" i="34"/>
  <c r="H109" i="34"/>
  <c r="G109" i="34"/>
  <c r="F109" i="34"/>
  <c r="N109" i="34" a="1"/>
  <c r="N109" i="34" s="1"/>
  <c r="O109" i="34" a="1"/>
  <c r="O109" i="34" s="1"/>
  <c r="M109" i="34" a="1"/>
  <c r="M109" i="34" s="1"/>
  <c r="Q109" i="34" a="1"/>
  <c r="Q109" i="34" s="1"/>
  <c r="P109" i="34" a="1"/>
  <c r="P109" i="34" s="1"/>
  <c r="L109" i="34" a="1"/>
  <c r="L109" i="34" s="1"/>
  <c r="K109" i="34" a="1"/>
  <c r="K109" i="34" s="1"/>
  <c r="V132" i="23"/>
  <c r="W132" i="23" s="1"/>
  <c r="X132" i="23" s="1"/>
  <c r="D120" i="23" l="1"/>
  <c r="B121" i="23" a="1"/>
  <c r="B121" i="23" s="1"/>
  <c r="AA120" i="23"/>
  <c r="AF120" i="23" s="1"/>
  <c r="AB120" i="23"/>
  <c r="AG120" i="23" s="1"/>
  <c r="Z120" i="23"/>
  <c r="J120" i="23" a="1"/>
  <c r="J120" i="23" s="1"/>
  <c r="R120" i="23" s="1"/>
  <c r="K120" i="23" a="1"/>
  <c r="K120" i="23" s="1"/>
  <c r="S120" i="23" s="1"/>
  <c r="L120" i="23" a="1"/>
  <c r="L120" i="23" s="1"/>
  <c r="T120" i="23" s="1"/>
  <c r="Z119" i="23"/>
  <c r="AE119" i="23" s="1"/>
  <c r="F119" i="23"/>
  <c r="H119" i="23"/>
  <c r="G119" i="23"/>
  <c r="H110" i="34"/>
  <c r="G110" i="34"/>
  <c r="F110" i="34"/>
  <c r="L110" i="34" a="1"/>
  <c r="L110" i="34" s="1"/>
  <c r="O110" i="34" a="1"/>
  <c r="O110" i="34" s="1"/>
  <c r="K110" i="34" a="1"/>
  <c r="K110" i="34" s="1"/>
  <c r="P110" i="34" a="1"/>
  <c r="P110" i="34" s="1"/>
  <c r="N110" i="34" a="1"/>
  <c r="N110" i="34" s="1"/>
  <c r="Q110" i="34" a="1"/>
  <c r="Q110" i="34" s="1"/>
  <c r="M110" i="34" a="1"/>
  <c r="M110" i="34" s="1"/>
  <c r="E111" i="34"/>
  <c r="S109" i="34"/>
  <c r="V133" i="23"/>
  <c r="W133" i="23" s="1"/>
  <c r="X133" i="23" s="1"/>
  <c r="D121" i="23" l="1"/>
  <c r="B122" i="23" a="1"/>
  <c r="B122" i="23" s="1"/>
  <c r="AA121" i="23"/>
  <c r="AF121" i="23" s="1"/>
  <c r="Z121" i="23"/>
  <c r="AB121" i="23"/>
  <c r="AG121" i="23" s="1"/>
  <c r="J121" i="23" a="1"/>
  <c r="J121" i="23" s="1"/>
  <c r="R121" i="23" s="1"/>
  <c r="L121" i="23" a="1"/>
  <c r="L121" i="23" s="1"/>
  <c r="T121" i="23" s="1"/>
  <c r="K121" i="23" a="1"/>
  <c r="K121" i="23" s="1"/>
  <c r="S121" i="23" s="1"/>
  <c r="AC120" i="23"/>
  <c r="AH120" i="23" s="1"/>
  <c r="P120" i="23" s="1"/>
  <c r="G120" i="23"/>
  <c r="F120" i="23"/>
  <c r="H120" i="23"/>
  <c r="I120" i="23" a="1"/>
  <c r="I120" i="23" s="1"/>
  <c r="Q120" i="23" s="1"/>
  <c r="AE120" i="23"/>
  <c r="G111" i="34"/>
  <c r="H111" i="34"/>
  <c r="F111" i="34"/>
  <c r="P111" i="34" a="1"/>
  <c r="P111" i="34" s="1"/>
  <c r="N111" i="34" a="1"/>
  <c r="N111" i="34" s="1"/>
  <c r="O111" i="34" a="1"/>
  <c r="O111" i="34" s="1"/>
  <c r="K111" i="34" a="1"/>
  <c r="K111" i="34" s="1"/>
  <c r="L111" i="34" a="1"/>
  <c r="L111" i="34" s="1"/>
  <c r="Q111" i="34" a="1"/>
  <c r="Q111" i="34" s="1"/>
  <c r="M111" i="34" a="1"/>
  <c r="M111" i="34" s="1"/>
  <c r="B112" i="34" a="1"/>
  <c r="B112" i="34" s="1"/>
  <c r="S110" i="34"/>
  <c r="V134" i="23"/>
  <c r="W134" i="23" s="1"/>
  <c r="X134" i="23" s="1"/>
  <c r="I121" i="23" l="1" a="1"/>
  <c r="I121" i="23" s="1"/>
  <c r="Q121" i="23" s="1"/>
  <c r="AE121" i="23"/>
  <c r="D122" i="23"/>
  <c r="B123" i="23" a="1"/>
  <c r="B123" i="23" s="1"/>
  <c r="Z122" i="23"/>
  <c r="AA122" i="23"/>
  <c r="AF122" i="23" s="1"/>
  <c r="AB122" i="23"/>
  <c r="AG122" i="23" s="1"/>
  <c r="K122" i="23" a="1"/>
  <c r="K122" i="23" s="1"/>
  <c r="S122" i="23" s="1"/>
  <c r="J122" i="23" a="1"/>
  <c r="J122" i="23" s="1"/>
  <c r="R122" i="23" s="1"/>
  <c r="L122" i="23" a="1"/>
  <c r="L122" i="23" s="1"/>
  <c r="T122" i="23" s="1"/>
  <c r="AC121" i="23"/>
  <c r="AH121" i="23" s="1"/>
  <c r="H121" i="23"/>
  <c r="F121" i="23"/>
  <c r="G121" i="23"/>
  <c r="B113" i="34" a="1"/>
  <c r="B113" i="34" s="1"/>
  <c r="E112" i="34"/>
  <c r="S111" i="34"/>
  <c r="V135" i="23"/>
  <c r="W135" i="23" s="1"/>
  <c r="X135" i="23" s="1"/>
  <c r="I122" i="23" l="1" a="1"/>
  <c r="I122" i="23" s="1"/>
  <c r="Q122" i="23" s="1"/>
  <c r="AE122" i="23"/>
  <c r="B124" i="23" a="1"/>
  <c r="B124" i="23" s="1"/>
  <c r="D123" i="23"/>
  <c r="AB123" i="23"/>
  <c r="AG123" i="23" s="1"/>
  <c r="O123" i="23" s="1"/>
  <c r="I123" i="23" a="1"/>
  <c r="I123" i="23" s="1"/>
  <c r="Q123" i="23" s="1"/>
  <c r="AC123" i="23"/>
  <c r="AH123" i="23" s="1"/>
  <c r="P123" i="23" s="1"/>
  <c r="AA123" i="23"/>
  <c r="AF123" i="23" s="1"/>
  <c r="L123" i="23" a="1"/>
  <c r="L123" i="23" s="1"/>
  <c r="T123" i="23" s="1"/>
  <c r="K123" i="23" a="1"/>
  <c r="K123" i="23" s="1"/>
  <c r="S123" i="23" s="1"/>
  <c r="J123" i="23" a="1"/>
  <c r="J123" i="23" s="1"/>
  <c r="R123" i="23" s="1"/>
  <c r="AC122" i="23"/>
  <c r="AH122" i="23" s="1"/>
  <c r="P122" i="23" s="1"/>
  <c r="H122" i="23"/>
  <c r="G122" i="23"/>
  <c r="F122" i="23"/>
  <c r="F112" i="34"/>
  <c r="G112" i="34"/>
  <c r="H112" i="34"/>
  <c r="L112" i="34" a="1"/>
  <c r="L112" i="34" s="1"/>
  <c r="M112" i="34" a="1"/>
  <c r="M112" i="34" s="1"/>
  <c r="P112" i="34" a="1"/>
  <c r="P112" i="34" s="1"/>
  <c r="K112" i="34" a="1"/>
  <c r="K112" i="34" s="1"/>
  <c r="O112" i="34" a="1"/>
  <c r="O112" i="34" s="1"/>
  <c r="N112" i="34" a="1"/>
  <c r="N112" i="34" s="1"/>
  <c r="Q112" i="34" a="1"/>
  <c r="Q112" i="34" s="1"/>
  <c r="E113" i="34"/>
  <c r="B114" i="34" s="1" a="1"/>
  <c r="B114" i="34" s="1"/>
  <c r="V136" i="23"/>
  <c r="W136" i="23" s="1"/>
  <c r="X136" i="23" s="1"/>
  <c r="Z123" i="23" l="1"/>
  <c r="AE123" i="23" s="1"/>
  <c r="F123" i="23"/>
  <c r="H123" i="23"/>
  <c r="G123" i="23"/>
  <c r="B125" i="23" a="1"/>
  <c r="B125" i="23" s="1"/>
  <c r="D124" i="23"/>
  <c r="Z124" i="23"/>
  <c r="AC124" i="23"/>
  <c r="AH124" i="23" s="1"/>
  <c r="P124" i="23" s="1"/>
  <c r="AA124" i="23"/>
  <c r="AF124" i="23" s="1"/>
  <c r="J124" i="23" a="1"/>
  <c r="J124" i="23" s="1"/>
  <c r="R124" i="23" s="1"/>
  <c r="K124" i="23" a="1"/>
  <c r="K124" i="23" s="1"/>
  <c r="L124" i="23" a="1"/>
  <c r="L124" i="23" s="1"/>
  <c r="T124" i="23" s="1"/>
  <c r="S124" i="23"/>
  <c r="S112" i="34"/>
  <c r="B115" i="34" a="1"/>
  <c r="B115" i="34" s="1"/>
  <c r="E114" i="34"/>
  <c r="H113" i="34"/>
  <c r="G113" i="34"/>
  <c r="F113" i="34"/>
  <c r="N113" i="34" a="1"/>
  <c r="N113" i="34" s="1"/>
  <c r="M113" i="34" a="1"/>
  <c r="M113" i="34" s="1"/>
  <c r="P113" i="34" a="1"/>
  <c r="P113" i="34" s="1"/>
  <c r="L113" i="34" a="1"/>
  <c r="L113" i="34" s="1"/>
  <c r="Q113" i="34" a="1"/>
  <c r="Q113" i="34" s="1"/>
  <c r="K113" i="34" a="1"/>
  <c r="K113" i="34" s="1"/>
  <c r="O113" i="34" a="1"/>
  <c r="O113" i="34" s="1"/>
  <c r="V137" i="23"/>
  <c r="W137" i="23" s="1"/>
  <c r="X137" i="23" s="1"/>
  <c r="I124" i="23" l="1" a="1"/>
  <c r="I124" i="23" s="1"/>
  <c r="Q124" i="23" s="1"/>
  <c r="AE124" i="23"/>
  <c r="AB124" i="23"/>
  <c r="AG124" i="23" s="1"/>
  <c r="F124" i="23"/>
  <c r="H124" i="23"/>
  <c r="G124" i="23"/>
  <c r="B126" i="23" a="1"/>
  <c r="B126" i="23" s="1"/>
  <c r="D125" i="23"/>
  <c r="AB125" i="23"/>
  <c r="AG125" i="23" s="1"/>
  <c r="AC125" i="23"/>
  <c r="AH125" i="23" s="1"/>
  <c r="Z125" i="23"/>
  <c r="AE125" i="23" s="1"/>
  <c r="I125" i="23" a="1"/>
  <c r="I125" i="23" s="1"/>
  <c r="Q125" i="23" s="1"/>
  <c r="K125" i="23" a="1"/>
  <c r="K125" i="23" s="1"/>
  <c r="S125" i="23" s="1"/>
  <c r="J125" i="23" a="1"/>
  <c r="J125" i="23" s="1"/>
  <c r="L125" i="23" a="1"/>
  <c r="L125" i="23" s="1"/>
  <c r="T125" i="23" s="1"/>
  <c r="R125" i="23"/>
  <c r="H114" i="34"/>
  <c r="G114" i="34"/>
  <c r="F114" i="34"/>
  <c r="M114" i="34" a="1"/>
  <c r="M114" i="34" s="1"/>
  <c r="K114" i="34" a="1"/>
  <c r="K114" i="34" s="1"/>
  <c r="P114" i="34" a="1"/>
  <c r="P114" i="34" s="1"/>
  <c r="N114" i="34" a="1"/>
  <c r="N114" i="34" s="1"/>
  <c r="Q114" i="34" a="1"/>
  <c r="Q114" i="34" s="1"/>
  <c r="O114" i="34" a="1"/>
  <c r="O114" i="34" s="1"/>
  <c r="L114" i="34" a="1"/>
  <c r="L114" i="34" s="1"/>
  <c r="E115" i="34"/>
  <c r="B116" i="34" s="1" a="1"/>
  <c r="B116" i="34" s="1"/>
  <c r="S113" i="34"/>
  <c r="V138" i="23"/>
  <c r="W138" i="23" s="1"/>
  <c r="X138" i="23" s="1"/>
  <c r="AA125" i="23" l="1"/>
  <c r="AF125" i="23" s="1"/>
  <c r="F125" i="23"/>
  <c r="H125" i="23"/>
  <c r="G125" i="23"/>
  <c r="D126" i="23"/>
  <c r="B127" i="23" a="1"/>
  <c r="B127" i="23" s="1"/>
  <c r="Z126" i="23"/>
  <c r="AB126" i="23"/>
  <c r="AG126" i="23" s="1"/>
  <c r="AC126" i="23"/>
  <c r="AH126" i="23" s="1"/>
  <c r="P126" i="23" s="1"/>
  <c r="K126" i="23" a="1"/>
  <c r="K126" i="23" s="1"/>
  <c r="S126" i="23" s="1"/>
  <c r="J126" i="23" a="1"/>
  <c r="J126" i="23" s="1"/>
  <c r="R126" i="23" s="1"/>
  <c r="L126" i="23" a="1"/>
  <c r="L126" i="23" s="1"/>
  <c r="T126" i="23" s="1"/>
  <c r="G115" i="34"/>
  <c r="H115" i="34"/>
  <c r="F115" i="34"/>
  <c r="Q115" i="34" a="1"/>
  <c r="Q115" i="34" s="1"/>
  <c r="M115" i="34" a="1"/>
  <c r="M115" i="34" s="1"/>
  <c r="N115" i="34" a="1"/>
  <c r="N115" i="34" s="1"/>
  <c r="O115" i="34" a="1"/>
  <c r="O115" i="34" s="1"/>
  <c r="K115" i="34" a="1"/>
  <c r="K115" i="34" s="1"/>
  <c r="L115" i="34" a="1"/>
  <c r="L115" i="34" s="1"/>
  <c r="P115" i="34" a="1"/>
  <c r="P115" i="34" s="1"/>
  <c r="E116" i="34"/>
  <c r="B117" i="34" s="1" a="1"/>
  <c r="B117" i="34" s="1"/>
  <c r="S114" i="34"/>
  <c r="V139" i="23"/>
  <c r="W139" i="23" s="1"/>
  <c r="X139" i="23" s="1"/>
  <c r="I126" i="23" l="1" a="1"/>
  <c r="I126" i="23" s="1"/>
  <c r="Q126" i="23" s="1"/>
  <c r="AE126" i="23"/>
  <c r="B128" i="23" a="1"/>
  <c r="B128" i="23" s="1"/>
  <c r="D127" i="23"/>
  <c r="AC127" i="23"/>
  <c r="AH127" i="23" s="1"/>
  <c r="AB127" i="23"/>
  <c r="AG127" i="23" s="1"/>
  <c r="Z127" i="23"/>
  <c r="AE127" i="23" s="1"/>
  <c r="I127" i="23" a="1"/>
  <c r="I127" i="23" s="1"/>
  <c r="Q127" i="23" s="1"/>
  <c r="L127" i="23" a="1"/>
  <c r="L127" i="23" s="1"/>
  <c r="T127" i="23" s="1"/>
  <c r="J127" i="23" a="1"/>
  <c r="J127" i="23" s="1"/>
  <c r="R127" i="23" s="1"/>
  <c r="K127" i="23" a="1"/>
  <c r="K127" i="23" s="1"/>
  <c r="S127" i="23" s="1"/>
  <c r="AA126" i="23"/>
  <c r="AF126" i="23" s="1"/>
  <c r="F126" i="23"/>
  <c r="H126" i="23"/>
  <c r="G126" i="23"/>
  <c r="B118" i="34" a="1"/>
  <c r="B118" i="34" s="1"/>
  <c r="E117" i="34"/>
  <c r="S115" i="34"/>
  <c r="F116" i="34"/>
  <c r="H116" i="34"/>
  <c r="G116" i="34"/>
  <c r="L116" i="34" a="1"/>
  <c r="L116" i="34" s="1"/>
  <c r="P116" i="34" a="1"/>
  <c r="P116" i="34" s="1"/>
  <c r="Q116" i="34" a="1"/>
  <c r="Q116" i="34" s="1"/>
  <c r="K116" i="34" a="1"/>
  <c r="K116" i="34" s="1"/>
  <c r="N116" i="34" a="1"/>
  <c r="N116" i="34" s="1"/>
  <c r="O116" i="34" a="1"/>
  <c r="O116" i="34" s="1"/>
  <c r="M116" i="34" a="1"/>
  <c r="M116" i="34" s="1"/>
  <c r="V140" i="23"/>
  <c r="W140" i="23" s="1"/>
  <c r="X140" i="23" s="1"/>
  <c r="D128" i="23" l="1"/>
  <c r="B129" i="23" a="1"/>
  <c r="B129" i="23" s="1"/>
  <c r="Z128" i="23"/>
  <c r="AE128" i="23" s="1"/>
  <c r="AC128" i="23"/>
  <c r="AH128" i="23" s="1"/>
  <c r="AA128" i="23"/>
  <c r="AF128" i="23" s="1"/>
  <c r="K128" i="23" a="1"/>
  <c r="K128" i="23" s="1"/>
  <c r="J128" i="23" a="1"/>
  <c r="J128" i="23" s="1"/>
  <c r="L128" i="23" a="1"/>
  <c r="L128" i="23" s="1"/>
  <c r="T128" i="23" s="1"/>
  <c r="I128" i="23" a="1"/>
  <c r="I128" i="23" s="1"/>
  <c r="Q128" i="23" s="1"/>
  <c r="S128" i="23"/>
  <c r="R128" i="23"/>
  <c r="AA127" i="23"/>
  <c r="AF127" i="23" s="1"/>
  <c r="F127" i="23"/>
  <c r="G127" i="23"/>
  <c r="H127" i="23"/>
  <c r="S116" i="34"/>
  <c r="G117" i="34"/>
  <c r="F117" i="34"/>
  <c r="H117" i="34"/>
  <c r="N117" i="34" a="1"/>
  <c r="N117" i="34" s="1"/>
  <c r="M117" i="34" a="1"/>
  <c r="M117" i="34" s="1"/>
  <c r="Q117" i="34" a="1"/>
  <c r="Q117" i="34" s="1"/>
  <c r="O117" i="34" a="1"/>
  <c r="O117" i="34" s="1"/>
  <c r="K117" i="34" a="1"/>
  <c r="K117" i="34" s="1"/>
  <c r="P117" i="34" a="1"/>
  <c r="P117" i="34" s="1"/>
  <c r="L117" i="34" a="1"/>
  <c r="L117" i="34" s="1"/>
  <c r="E118" i="34"/>
  <c r="B119" i="34" s="1" a="1"/>
  <c r="B119" i="34" s="1"/>
  <c r="V141" i="23"/>
  <c r="W141" i="23" s="1"/>
  <c r="X141" i="23" s="1"/>
  <c r="B130" i="23" l="1" a="1"/>
  <c r="B130" i="23" s="1"/>
  <c r="D129" i="23"/>
  <c r="AB129" i="23"/>
  <c r="AG129" i="23" s="1"/>
  <c r="I129" i="23" a="1"/>
  <c r="I129" i="23" s="1"/>
  <c r="Q129" i="23" s="1"/>
  <c r="AC129" i="23"/>
  <c r="AH129" i="23" s="1"/>
  <c r="AA129" i="23"/>
  <c r="AF129" i="23" s="1"/>
  <c r="K129" i="23" a="1"/>
  <c r="K129" i="23" s="1"/>
  <c r="L129" i="23" a="1"/>
  <c r="L129" i="23" s="1"/>
  <c r="T129" i="23" s="1"/>
  <c r="J129" i="23" a="1"/>
  <c r="J129" i="23" s="1"/>
  <c r="R129" i="23" s="1"/>
  <c r="S129" i="23"/>
  <c r="AB128" i="23"/>
  <c r="AG128" i="23" s="1"/>
  <c r="G128" i="23"/>
  <c r="F128" i="23"/>
  <c r="H128" i="23"/>
  <c r="S117" i="34"/>
  <c r="B120" i="34" a="1"/>
  <c r="B120" i="34" s="1"/>
  <c r="E119" i="34"/>
  <c r="G118" i="34"/>
  <c r="H118" i="34"/>
  <c r="F118" i="34"/>
  <c r="O118" i="34" a="1"/>
  <c r="O118" i="34" s="1"/>
  <c r="Q118" i="34" a="1"/>
  <c r="Q118" i="34" s="1"/>
  <c r="K118" i="34" a="1"/>
  <c r="K118" i="34" s="1"/>
  <c r="L118" i="34" a="1"/>
  <c r="L118" i="34" s="1"/>
  <c r="M118" i="34" a="1"/>
  <c r="M118" i="34" s="1"/>
  <c r="P118" i="34" a="1"/>
  <c r="P118" i="34" s="1"/>
  <c r="N118" i="34" a="1"/>
  <c r="N118" i="34" s="1"/>
  <c r="Z129" i="23" l="1"/>
  <c r="AE129" i="23" s="1"/>
  <c r="G129" i="23"/>
  <c r="F129" i="23"/>
  <c r="H129" i="23"/>
  <c r="D130" i="23"/>
  <c r="B131" i="23" a="1"/>
  <c r="B131" i="23" s="1"/>
  <c r="AC130" i="23"/>
  <c r="AH130" i="23" s="1"/>
  <c r="P130" i="23" s="1"/>
  <c r="AB130" i="23"/>
  <c r="AG130" i="23" s="1"/>
  <c r="O130" i="23" s="1"/>
  <c r="Z130" i="23"/>
  <c r="I130" i="23" a="1"/>
  <c r="I130" i="23" s="1"/>
  <c r="Q130" i="23" s="1"/>
  <c r="K130" i="23" a="1"/>
  <c r="K130" i="23" s="1"/>
  <c r="S130" i="23" s="1"/>
  <c r="L130" i="23" a="1"/>
  <c r="L130" i="23" s="1"/>
  <c r="T130" i="23" s="1"/>
  <c r="S118" i="34"/>
  <c r="F119" i="34"/>
  <c r="H119" i="34"/>
  <c r="G119" i="34"/>
  <c r="K119" i="34" a="1"/>
  <c r="K119" i="34" s="1"/>
  <c r="P119" i="34" a="1"/>
  <c r="P119" i="34" s="1"/>
  <c r="L119" i="34" a="1"/>
  <c r="L119" i="34" s="1"/>
  <c r="Q119" i="34" a="1"/>
  <c r="Q119" i="34" s="1"/>
  <c r="O119" i="34" a="1"/>
  <c r="O119" i="34" s="1"/>
  <c r="N119" i="34" a="1"/>
  <c r="N119" i="34" s="1"/>
  <c r="M119" i="34" a="1"/>
  <c r="M119" i="34" s="1"/>
  <c r="E120" i="34"/>
  <c r="B121" i="34" a="1"/>
  <c r="B121" i="34" s="1"/>
  <c r="B132" i="23" l="1" a="1"/>
  <c r="B132" i="23" s="1"/>
  <c r="D131" i="23"/>
  <c r="AA131" i="23"/>
  <c r="AF131" i="23" s="1"/>
  <c r="Z131" i="23"/>
  <c r="AE131" i="23" s="1"/>
  <c r="AB131" i="23"/>
  <c r="AG131" i="23" s="1"/>
  <c r="K131" i="23" a="1"/>
  <c r="K131" i="23" s="1"/>
  <c r="S131" i="23" s="1"/>
  <c r="L131" i="23" a="1"/>
  <c r="L131" i="23" s="1"/>
  <c r="T131" i="23" s="1"/>
  <c r="J131" i="23" a="1"/>
  <c r="J131" i="23" s="1"/>
  <c r="R131" i="23" s="1"/>
  <c r="I131" i="23" a="1"/>
  <c r="I131" i="23" s="1"/>
  <c r="Q131" i="23" s="1"/>
  <c r="AA130" i="23"/>
  <c r="AF130" i="23" s="1"/>
  <c r="G130" i="23"/>
  <c r="F130" i="23"/>
  <c r="H130" i="23"/>
  <c r="J130" i="23" a="1"/>
  <c r="J130" i="23" s="1"/>
  <c r="R130" i="23" s="1"/>
  <c r="AE130" i="23"/>
  <c r="E121" i="34"/>
  <c r="B122" i="34" a="1"/>
  <c r="B122" i="34" s="1"/>
  <c r="F120" i="34"/>
  <c r="H120" i="34"/>
  <c r="G120" i="34"/>
  <c r="L120" i="34" a="1"/>
  <c r="L120" i="34" s="1"/>
  <c r="M120" i="34" a="1"/>
  <c r="M120" i="34" s="1"/>
  <c r="Q120" i="34" a="1"/>
  <c r="Q120" i="34" s="1"/>
  <c r="K120" i="34" a="1"/>
  <c r="K120" i="34" s="1"/>
  <c r="P120" i="34" a="1"/>
  <c r="P120" i="34" s="1"/>
  <c r="N120" i="34" a="1"/>
  <c r="N120" i="34" s="1"/>
  <c r="O120" i="34" a="1"/>
  <c r="O120" i="34" s="1"/>
  <c r="S119" i="34"/>
  <c r="AC131" i="23" l="1"/>
  <c r="AH131" i="23" s="1"/>
  <c r="H131" i="23"/>
  <c r="G131" i="23"/>
  <c r="F131" i="23"/>
  <c r="D132" i="23"/>
  <c r="B133" i="23" a="1"/>
  <c r="B133" i="23" s="1"/>
  <c r="AB132" i="23"/>
  <c r="AG132" i="23" s="1"/>
  <c r="O132" i="23" s="1"/>
  <c r="AA132" i="23"/>
  <c r="AF132" i="23" s="1"/>
  <c r="Z132" i="23"/>
  <c r="AE132" i="23" s="1"/>
  <c r="I132" i="23" a="1"/>
  <c r="I132" i="23" s="1"/>
  <c r="Q132" i="23" s="1"/>
  <c r="J132" i="23" a="1"/>
  <c r="J132" i="23" s="1"/>
  <c r="R132" i="23" s="1"/>
  <c r="K132" i="23" a="1"/>
  <c r="K132" i="23" s="1"/>
  <c r="S132" i="23" s="1"/>
  <c r="L132" i="23" a="1"/>
  <c r="L132" i="23" s="1"/>
  <c r="T132" i="23" s="1"/>
  <c r="S120" i="34"/>
  <c r="B123" i="34" a="1"/>
  <c r="B123" i="34" s="1"/>
  <c r="E122" i="34"/>
  <c r="H121" i="34"/>
  <c r="F121" i="34"/>
  <c r="G121" i="34"/>
  <c r="L121" i="34" a="1"/>
  <c r="L121" i="34" s="1"/>
  <c r="Q121" i="34" a="1"/>
  <c r="Q121" i="34" s="1"/>
  <c r="O121" i="34" a="1"/>
  <c r="O121" i="34" s="1"/>
  <c r="K121" i="34" a="1"/>
  <c r="K121" i="34" s="1"/>
  <c r="M121" i="34" a="1"/>
  <c r="M121" i="34" s="1"/>
  <c r="N121" i="34" a="1"/>
  <c r="N121" i="34" s="1"/>
  <c r="P121" i="34" a="1"/>
  <c r="P121" i="34" s="1"/>
  <c r="D133" i="23" l="1"/>
  <c r="B134" i="23" a="1"/>
  <c r="B134" i="23" s="1"/>
  <c r="Z133" i="23"/>
  <c r="AA133" i="23"/>
  <c r="AF133" i="23" s="1"/>
  <c r="AB133" i="23"/>
  <c r="AG133" i="23" s="1"/>
  <c r="K133" i="23" a="1"/>
  <c r="K133" i="23" s="1"/>
  <c r="S133" i="23" s="1"/>
  <c r="L133" i="23" a="1"/>
  <c r="L133" i="23" s="1"/>
  <c r="T133" i="23" s="1"/>
  <c r="I133" i="23" a="1"/>
  <c r="I133" i="23" s="1"/>
  <c r="Q133" i="23" s="1"/>
  <c r="AC132" i="23"/>
  <c r="AH132" i="23" s="1"/>
  <c r="P132" i="23" s="1"/>
  <c r="H132" i="23"/>
  <c r="F132" i="23"/>
  <c r="G132" i="23"/>
  <c r="G122" i="34"/>
  <c r="F122" i="34"/>
  <c r="H122" i="34"/>
  <c r="L122" i="34" a="1"/>
  <c r="L122" i="34" s="1"/>
  <c r="O122" i="34" a="1"/>
  <c r="O122" i="34" s="1"/>
  <c r="Q122" i="34" a="1"/>
  <c r="Q122" i="34" s="1"/>
  <c r="K122" i="34" a="1"/>
  <c r="K122" i="34" s="1"/>
  <c r="M122" i="34" a="1"/>
  <c r="M122" i="34" s="1"/>
  <c r="N122" i="34" a="1"/>
  <c r="N122" i="34" s="1"/>
  <c r="P122" i="34" a="1"/>
  <c r="P122" i="34" s="1"/>
  <c r="E123" i="34"/>
  <c r="B124" i="34" a="1"/>
  <c r="B124" i="34" s="1"/>
  <c r="S121" i="34"/>
  <c r="J133" i="23" l="1" a="1"/>
  <c r="J133" i="23" s="1"/>
  <c r="R133" i="23" s="1"/>
  <c r="AE133" i="23"/>
  <c r="D134" i="23"/>
  <c r="AB134" i="23"/>
  <c r="AG134" i="23" s="1"/>
  <c r="B135" i="23" a="1"/>
  <c r="B135" i="23" s="1"/>
  <c r="AA134" i="23"/>
  <c r="AC134" i="23"/>
  <c r="AH134" i="23" s="1"/>
  <c r="I134" i="23" a="1"/>
  <c r="I134" i="23" s="1"/>
  <c r="Q134" i="23" s="1"/>
  <c r="J134" i="23" a="1"/>
  <c r="J134" i="23" s="1"/>
  <c r="R134" i="23" s="1"/>
  <c r="L134" i="23" a="1"/>
  <c r="L134" i="23" s="1"/>
  <c r="T134" i="23" s="1"/>
  <c r="AC133" i="23"/>
  <c r="AH133" i="23" s="1"/>
  <c r="G133" i="23"/>
  <c r="H133" i="23"/>
  <c r="F133" i="23"/>
  <c r="E124" i="34"/>
  <c r="B125" i="34" a="1"/>
  <c r="B125" i="34" s="1"/>
  <c r="F123" i="34"/>
  <c r="H123" i="34"/>
  <c r="G123" i="34"/>
  <c r="P123" i="34" a="1"/>
  <c r="P123" i="34" s="1"/>
  <c r="Q123" i="34" a="1"/>
  <c r="Q123" i="34" s="1"/>
  <c r="K123" i="34" a="1"/>
  <c r="K123" i="34" s="1"/>
  <c r="O123" i="34" a="1"/>
  <c r="O123" i="34" s="1"/>
  <c r="N123" i="34" a="1"/>
  <c r="N123" i="34" s="1"/>
  <c r="L123" i="34" a="1"/>
  <c r="L123" i="34" s="1"/>
  <c r="M123" i="34" a="1"/>
  <c r="M123" i="34" s="1"/>
  <c r="S122" i="34"/>
  <c r="K134" i="23" l="1" a="1"/>
  <c r="K134" i="23" s="1"/>
  <c r="S134" i="23" s="1"/>
  <c r="AF134" i="23"/>
  <c r="D135" i="23"/>
  <c r="B136" i="23" a="1"/>
  <c r="B136" i="23" s="1"/>
  <c r="AC135" i="23"/>
  <c r="AH135" i="23" s="1"/>
  <c r="P135" i="23" s="1"/>
  <c r="Z135" i="23"/>
  <c r="AE135" i="23" s="1"/>
  <c r="AA135" i="23"/>
  <c r="AF135" i="23" s="1"/>
  <c r="L135" i="23" a="1"/>
  <c r="L135" i="23" s="1"/>
  <c r="T135" i="23" s="1"/>
  <c r="J135" i="23" a="1"/>
  <c r="J135" i="23" s="1"/>
  <c r="I135" i="23" a="1"/>
  <c r="I135" i="23" s="1"/>
  <c r="Q135" i="23" s="1"/>
  <c r="K135" i="23" a="1"/>
  <c r="K135" i="23" s="1"/>
  <c r="R135" i="23"/>
  <c r="S135" i="23"/>
  <c r="Z134" i="23"/>
  <c r="AE134" i="23" s="1"/>
  <c r="H134" i="23"/>
  <c r="G134" i="23"/>
  <c r="F134" i="23"/>
  <c r="S123" i="34"/>
  <c r="B126" i="34" a="1"/>
  <c r="B126" i="34" s="1"/>
  <c r="E125" i="34"/>
  <c r="H124" i="34"/>
  <c r="G124" i="34"/>
  <c r="F124" i="34"/>
  <c r="K124" i="34" a="1"/>
  <c r="K124" i="34" s="1"/>
  <c r="M124" i="34" a="1"/>
  <c r="M124" i="34" s="1"/>
  <c r="P124" i="34" a="1"/>
  <c r="P124" i="34" s="1"/>
  <c r="N124" i="34" a="1"/>
  <c r="N124" i="34" s="1"/>
  <c r="L124" i="34" a="1"/>
  <c r="L124" i="34" s="1"/>
  <c r="O124" i="34" a="1"/>
  <c r="O124" i="34" s="1"/>
  <c r="Q124" i="34" a="1"/>
  <c r="Q124" i="34" s="1"/>
  <c r="B137" i="23" l="1" a="1"/>
  <c r="B137" i="23" s="1"/>
  <c r="D136" i="23"/>
  <c r="AA136" i="23"/>
  <c r="AF136" i="23" s="1"/>
  <c r="N136" i="23" s="1"/>
  <c r="AB136" i="23"/>
  <c r="AG136" i="23" s="1"/>
  <c r="O136" i="23" s="1"/>
  <c r="Z136" i="23"/>
  <c r="K136" i="23" a="1"/>
  <c r="K136" i="23" s="1"/>
  <c r="S136" i="23" s="1"/>
  <c r="L136" i="23" a="1"/>
  <c r="L136" i="23" s="1"/>
  <c r="T136" i="23" s="1"/>
  <c r="J136" i="23" a="1"/>
  <c r="J136" i="23" s="1"/>
  <c r="R136" i="23" s="1"/>
  <c r="AB135" i="23"/>
  <c r="AG135" i="23" s="1"/>
  <c r="O135" i="23" s="1"/>
  <c r="H135" i="23"/>
  <c r="G135" i="23"/>
  <c r="F135" i="23"/>
  <c r="H125" i="34"/>
  <c r="G125" i="34"/>
  <c r="F125" i="34"/>
  <c r="N125" i="34" a="1"/>
  <c r="N125" i="34" s="1"/>
  <c r="M125" i="34" a="1"/>
  <c r="M125" i="34" s="1"/>
  <c r="Q125" i="34" a="1"/>
  <c r="Q125" i="34" s="1"/>
  <c r="L125" i="34" a="1"/>
  <c r="L125" i="34" s="1"/>
  <c r="O125" i="34" a="1"/>
  <c r="O125" i="34" s="1"/>
  <c r="K125" i="34" a="1"/>
  <c r="K125" i="34" s="1"/>
  <c r="P125" i="34" a="1"/>
  <c r="P125" i="34" s="1"/>
  <c r="B127" i="34" a="1"/>
  <c r="B127" i="34" s="1"/>
  <c r="E126" i="34"/>
  <c r="S124" i="34"/>
  <c r="I136" i="23" l="1" a="1"/>
  <c r="I136" i="23" s="1"/>
  <c r="Q136" i="23" s="1"/>
  <c r="AE136" i="23"/>
  <c r="AC136" i="23"/>
  <c r="AH136" i="23" s="1"/>
  <c r="P136" i="23" s="1"/>
  <c r="F136" i="23"/>
  <c r="G136" i="23"/>
  <c r="H136" i="23"/>
  <c r="D137" i="23"/>
  <c r="B138" i="23" a="1"/>
  <c r="B138" i="23" s="1"/>
  <c r="AC137" i="23"/>
  <c r="AH137" i="23" s="1"/>
  <c r="AB137" i="23"/>
  <c r="AG137" i="23" s="1"/>
  <c r="AA137" i="23"/>
  <c r="I137" i="23" a="1"/>
  <c r="I137" i="23" s="1"/>
  <c r="Q137" i="23" s="1"/>
  <c r="K137" i="23" a="1"/>
  <c r="K137" i="23" s="1"/>
  <c r="S137" i="23" s="1"/>
  <c r="L137" i="23" a="1"/>
  <c r="L137" i="23" s="1"/>
  <c r="T137" i="23" s="1"/>
  <c r="G126" i="34"/>
  <c r="H126" i="34"/>
  <c r="F126" i="34"/>
  <c r="O126" i="34" a="1"/>
  <c r="O126" i="34" s="1"/>
  <c r="N126" i="34" a="1"/>
  <c r="N126" i="34" s="1"/>
  <c r="Q126" i="34" a="1"/>
  <c r="Q126" i="34" s="1"/>
  <c r="K126" i="34" a="1"/>
  <c r="K126" i="34" s="1"/>
  <c r="M126" i="34" a="1"/>
  <c r="M126" i="34" s="1"/>
  <c r="P126" i="34" a="1"/>
  <c r="P126" i="34" s="1"/>
  <c r="L126" i="34" a="1"/>
  <c r="L126" i="34" s="1"/>
  <c r="B128" i="34" a="1"/>
  <c r="B128" i="34" s="1"/>
  <c r="E127" i="34"/>
  <c r="S125" i="34"/>
  <c r="J137" i="23" l="1" a="1"/>
  <c r="J137" i="23" s="1"/>
  <c r="R137" i="23" s="1"/>
  <c r="AF137" i="23"/>
  <c r="B139" i="23" a="1"/>
  <c r="B139" i="23" s="1"/>
  <c r="D138" i="23"/>
  <c r="AB138" i="23"/>
  <c r="AG138" i="23" s="1"/>
  <c r="O138" i="23" s="1"/>
  <c r="I138" i="23" a="1"/>
  <c r="I138" i="23" s="1"/>
  <c r="Q138" i="23" s="1"/>
  <c r="AC138" i="23"/>
  <c r="AH138" i="23" s="1"/>
  <c r="P138" i="23" s="1"/>
  <c r="AA138" i="23"/>
  <c r="AF138" i="23" s="1"/>
  <c r="N138" i="23" s="1"/>
  <c r="K138" i="23" a="1"/>
  <c r="K138" i="23" s="1"/>
  <c r="L138" i="23" a="1"/>
  <c r="L138" i="23" s="1"/>
  <c r="T138" i="23" s="1"/>
  <c r="J138" i="23" a="1"/>
  <c r="J138" i="23" s="1"/>
  <c r="R138" i="23" s="1"/>
  <c r="S138" i="23"/>
  <c r="Z137" i="23"/>
  <c r="AE137" i="23" s="1"/>
  <c r="F137" i="23"/>
  <c r="G137" i="23"/>
  <c r="H137" i="23"/>
  <c r="S126" i="34"/>
  <c r="F127" i="34"/>
  <c r="G127" i="34"/>
  <c r="H127" i="34"/>
  <c r="L127" i="34" a="1"/>
  <c r="L127" i="34" s="1"/>
  <c r="N127" i="34" a="1"/>
  <c r="N127" i="34" s="1"/>
  <c r="Q127" i="34" a="1"/>
  <c r="Q127" i="34" s="1"/>
  <c r="O127" i="34" a="1"/>
  <c r="O127" i="34" s="1"/>
  <c r="P127" i="34" a="1"/>
  <c r="P127" i="34" s="1"/>
  <c r="K127" i="34" a="1"/>
  <c r="K127" i="34" s="1"/>
  <c r="M127" i="34" a="1"/>
  <c r="M127" i="34" s="1"/>
  <c r="E128" i="34"/>
  <c r="B129" i="34" a="1"/>
  <c r="B129" i="34" s="1"/>
  <c r="Z138" i="23" l="1"/>
  <c r="AE138" i="23" s="1"/>
  <c r="H138" i="23"/>
  <c r="F138" i="23"/>
  <c r="G138" i="23"/>
  <c r="D139" i="23"/>
  <c r="B140" i="23" a="1"/>
  <c r="B140" i="23" s="1"/>
  <c r="AB139" i="23"/>
  <c r="AG139" i="23" s="1"/>
  <c r="O139" i="23" s="1"/>
  <c r="Z139" i="23"/>
  <c r="AA139" i="23"/>
  <c r="AF139" i="23" s="1"/>
  <c r="N139" i="23" s="1"/>
  <c r="AC139" i="23"/>
  <c r="AH139" i="23" s="1"/>
  <c r="P139" i="23" s="1"/>
  <c r="K139" i="23" a="1"/>
  <c r="K139" i="23" s="1"/>
  <c r="L139" i="23" a="1"/>
  <c r="L139" i="23" s="1"/>
  <c r="T139" i="23" s="1"/>
  <c r="J139" i="23" a="1"/>
  <c r="J139" i="23" s="1"/>
  <c r="R139" i="23" s="1"/>
  <c r="S139" i="23"/>
  <c r="B130" i="34" a="1"/>
  <c r="B130" i="34" s="1"/>
  <c r="E129" i="34"/>
  <c r="G128" i="34"/>
  <c r="H128" i="34"/>
  <c r="F128" i="34"/>
  <c r="P128" i="34" a="1"/>
  <c r="P128" i="34" s="1"/>
  <c r="N128" i="34" a="1"/>
  <c r="N128" i="34" s="1"/>
  <c r="K128" i="34" a="1"/>
  <c r="K128" i="34" s="1"/>
  <c r="L128" i="34" a="1"/>
  <c r="L128" i="34" s="1"/>
  <c r="Q128" i="34" a="1"/>
  <c r="Q128" i="34" s="1"/>
  <c r="M128" i="34" a="1"/>
  <c r="M128" i="34" s="1"/>
  <c r="O128" i="34" a="1"/>
  <c r="O128" i="34" s="1"/>
  <c r="S127" i="34"/>
  <c r="I139" i="23" l="1" a="1"/>
  <c r="I139" i="23" s="1"/>
  <c r="Q139" i="23" s="1"/>
  <c r="AE139" i="23"/>
  <c r="B141" i="23" a="1"/>
  <c r="B141" i="23" s="1"/>
  <c r="D140" i="23"/>
  <c r="AB140" i="23"/>
  <c r="AG140" i="23" s="1"/>
  <c r="O140" i="23" s="1"/>
  <c r="AC140" i="23"/>
  <c r="AH140" i="23" s="1"/>
  <c r="P140" i="23" s="1"/>
  <c r="AA140" i="23"/>
  <c r="I140" i="23" a="1"/>
  <c r="I140" i="23" s="1"/>
  <c r="Q140" i="23" s="1"/>
  <c r="L140" i="23" a="1"/>
  <c r="L140" i="23" s="1"/>
  <c r="T140" i="23" s="1"/>
  <c r="K140" i="23" a="1"/>
  <c r="K140" i="23" s="1"/>
  <c r="S140" i="23" s="1"/>
  <c r="H139" i="23"/>
  <c r="F139" i="23"/>
  <c r="G139" i="23"/>
  <c r="S128" i="34"/>
  <c r="H129" i="34"/>
  <c r="G129" i="34"/>
  <c r="F129" i="34"/>
  <c r="Q129" i="34" a="1"/>
  <c r="Q129" i="34" s="1"/>
  <c r="L129" i="34" a="1"/>
  <c r="L129" i="34" s="1"/>
  <c r="K129" i="34" a="1"/>
  <c r="K129" i="34" s="1"/>
  <c r="P129" i="34" a="1"/>
  <c r="P129" i="34" s="1"/>
  <c r="O129" i="34" a="1"/>
  <c r="O129" i="34" s="1"/>
  <c r="N129" i="34" a="1"/>
  <c r="N129" i="34" s="1"/>
  <c r="M129" i="34" a="1"/>
  <c r="M129" i="34" s="1"/>
  <c r="B131" i="34" a="1"/>
  <c r="B131" i="34" s="1"/>
  <c r="E130" i="34"/>
  <c r="J140" i="23" l="1" a="1"/>
  <c r="J140" i="23" s="1"/>
  <c r="R140" i="23" s="1"/>
  <c r="AF140" i="23"/>
  <c r="N140" i="23" s="1"/>
  <c r="Z140" i="23"/>
  <c r="AE140" i="23" s="1"/>
  <c r="M140" i="23" s="1"/>
  <c r="H140" i="23"/>
  <c r="G140" i="23"/>
  <c r="F140" i="23"/>
  <c r="B142" i="23" a="1"/>
  <c r="B142" i="23" s="1"/>
  <c r="D141" i="23"/>
  <c r="AC141" i="23"/>
  <c r="AH141" i="23" s="1"/>
  <c r="P141" i="23" s="1"/>
  <c r="Z141" i="23"/>
  <c r="AE141" i="23" s="1"/>
  <c r="M141" i="23" s="1"/>
  <c r="AB141" i="23"/>
  <c r="AG141" i="23" s="1"/>
  <c r="O141" i="23" s="1"/>
  <c r="I141" i="23" a="1"/>
  <c r="I141" i="23" s="1"/>
  <c r="Q141" i="23" s="1"/>
  <c r="K141" i="23" a="1"/>
  <c r="K141" i="23" s="1"/>
  <c r="S141" i="23" s="1"/>
  <c r="L141" i="23" a="1"/>
  <c r="L141" i="23" s="1"/>
  <c r="T141" i="23" s="1"/>
  <c r="J141" i="23" a="1"/>
  <c r="J141" i="23" s="1"/>
  <c r="R141" i="23"/>
  <c r="S129" i="34"/>
  <c r="B132" i="34" a="1"/>
  <c r="B132" i="34" s="1"/>
  <c r="E131" i="34"/>
  <c r="G130" i="34"/>
  <c r="H130" i="34"/>
  <c r="F130" i="34"/>
  <c r="P130" i="34" a="1"/>
  <c r="P130" i="34" s="1"/>
  <c r="N130" i="34" a="1"/>
  <c r="N130" i="34" s="1"/>
  <c r="O130" i="34" a="1"/>
  <c r="O130" i="34" s="1"/>
  <c r="Q130" i="34" a="1"/>
  <c r="Q130" i="34" s="1"/>
  <c r="L130" i="34" a="1"/>
  <c r="L130" i="34" s="1"/>
  <c r="K130" i="34" a="1"/>
  <c r="K130" i="34" s="1"/>
  <c r="M130" i="34" a="1"/>
  <c r="M130" i="34" s="1"/>
  <c r="AA141" i="23" l="1"/>
  <c r="AF141" i="23" s="1"/>
  <c r="N141" i="23" s="1"/>
  <c r="H141" i="23"/>
  <c r="G141" i="23"/>
  <c r="F141" i="23"/>
  <c r="B143" i="23" a="1"/>
  <c r="B143" i="23" s="1"/>
  <c r="D142" i="23"/>
  <c r="Z142" i="23"/>
  <c r="AB142" i="23"/>
  <c r="AG142" i="23" s="1"/>
  <c r="O142" i="23" s="1"/>
  <c r="AC142" i="23"/>
  <c r="AH142" i="23" s="1"/>
  <c r="P142" i="23" s="1"/>
  <c r="K142" i="23" a="1"/>
  <c r="K142" i="23" s="1"/>
  <c r="S142" i="23" s="1"/>
  <c r="J142" i="23" a="1"/>
  <c r="J142" i="23" s="1"/>
  <c r="R142" i="23" s="1"/>
  <c r="L142" i="23" a="1"/>
  <c r="L142" i="23" s="1"/>
  <c r="T142" i="23" s="1"/>
  <c r="S130" i="34"/>
  <c r="F131" i="34"/>
  <c r="H131" i="34"/>
  <c r="G131" i="34"/>
  <c r="K131" i="34" a="1"/>
  <c r="K131" i="34" s="1"/>
  <c r="M131" i="34" a="1"/>
  <c r="M131" i="34" s="1"/>
  <c r="L131" i="34" a="1"/>
  <c r="L131" i="34" s="1"/>
  <c r="Q131" i="34" a="1"/>
  <c r="Q131" i="34" s="1"/>
  <c r="O131" i="34" a="1"/>
  <c r="O131" i="34" s="1"/>
  <c r="N131" i="34" a="1"/>
  <c r="N131" i="34" s="1"/>
  <c r="P131" i="34" a="1"/>
  <c r="P131" i="34" s="1"/>
  <c r="E132" i="34"/>
  <c r="B133" i="34" a="1"/>
  <c r="B133" i="34" s="1"/>
  <c r="I142" i="23" l="1" a="1"/>
  <c r="I142" i="23" s="1"/>
  <c r="Q142" i="23" s="1"/>
  <c r="AE142" i="23"/>
  <c r="M142" i="23" s="1"/>
  <c r="AA142" i="23"/>
  <c r="AF142" i="23" s="1"/>
  <c r="N142" i="23" s="1"/>
  <c r="G142" i="23"/>
  <c r="H142" i="23"/>
  <c r="F142" i="23"/>
  <c r="B144" i="23" a="1"/>
  <c r="B144" i="23" s="1"/>
  <c r="D143" i="23"/>
  <c r="AC143" i="23"/>
  <c r="AH143" i="23" s="1"/>
  <c r="P143" i="23" s="1"/>
  <c r="Z143" i="23"/>
  <c r="AE143" i="23" s="1"/>
  <c r="M143" i="23" s="1"/>
  <c r="AA143" i="23"/>
  <c r="AF143" i="23" s="1"/>
  <c r="N143" i="23" s="1"/>
  <c r="AB143" i="23"/>
  <c r="AG143" i="23" s="1"/>
  <c r="O143" i="23" s="1"/>
  <c r="I143" i="23" a="1"/>
  <c r="I143" i="23" s="1"/>
  <c r="Q143" i="23" s="1"/>
  <c r="K143" i="23" a="1"/>
  <c r="K143" i="23" s="1"/>
  <c r="S143" i="23" s="1"/>
  <c r="J143" i="23" a="1"/>
  <c r="J143" i="23" s="1"/>
  <c r="R143" i="23" s="1"/>
  <c r="L143" i="23" a="1"/>
  <c r="L143" i="23" s="1"/>
  <c r="T143" i="23" s="1"/>
  <c r="S131" i="34"/>
  <c r="E133" i="34"/>
  <c r="B134" i="34" a="1"/>
  <c r="B134" i="34" s="1"/>
  <c r="G132" i="34"/>
  <c r="F132" i="34"/>
  <c r="H132" i="34"/>
  <c r="P132" i="34" a="1"/>
  <c r="P132" i="34" s="1"/>
  <c r="O132" i="34" a="1"/>
  <c r="O132" i="34" s="1"/>
  <c r="N132" i="34" a="1"/>
  <c r="N132" i="34" s="1"/>
  <c r="L132" i="34" a="1"/>
  <c r="L132" i="34" s="1"/>
  <c r="M132" i="34" a="1"/>
  <c r="M132" i="34" s="1"/>
  <c r="K132" i="34" a="1"/>
  <c r="K132" i="34" s="1"/>
  <c r="Q132" i="34" a="1"/>
  <c r="Q132" i="34" s="1"/>
  <c r="Z144" i="23" l="1"/>
  <c r="AE144" i="23" s="1"/>
  <c r="M144" i="23" s="1"/>
  <c r="B145" i="23" a="1"/>
  <c r="B145" i="23" s="1"/>
  <c r="D144" i="23"/>
  <c r="I144" i="23" a="1"/>
  <c r="I144" i="23" s="1"/>
  <c r="Q144" i="23" s="1"/>
  <c r="AB144" i="23"/>
  <c r="AG144" i="23" s="1"/>
  <c r="O144" i="23" s="1"/>
  <c r="AA144" i="23"/>
  <c r="AF144" i="23" s="1"/>
  <c r="N144" i="23" s="1"/>
  <c r="J144" i="23" a="1"/>
  <c r="J144" i="23" s="1"/>
  <c r="R144" i="23" s="1"/>
  <c r="K144" i="23" a="1"/>
  <c r="K144" i="23" s="1"/>
  <c r="S144" i="23" s="1"/>
  <c r="L144" i="23" a="1"/>
  <c r="L144" i="23" s="1"/>
  <c r="T144" i="23" s="1"/>
  <c r="G143" i="23"/>
  <c r="F143" i="23"/>
  <c r="H143" i="23"/>
  <c r="S132" i="34"/>
  <c r="B135" i="34" a="1"/>
  <c r="B135" i="34" s="1"/>
  <c r="E134" i="34"/>
  <c r="H133" i="34"/>
  <c r="F133" i="34"/>
  <c r="G133" i="34"/>
  <c r="M133" i="34" a="1"/>
  <c r="M133" i="34" s="1"/>
  <c r="P133" i="34" a="1"/>
  <c r="P133" i="34" s="1"/>
  <c r="O133" i="34" a="1"/>
  <c r="O133" i="34" s="1"/>
  <c r="L133" i="34" a="1"/>
  <c r="L133" i="34" s="1"/>
  <c r="K133" i="34" a="1"/>
  <c r="K133" i="34" s="1"/>
  <c r="N133" i="34" a="1"/>
  <c r="N133" i="34" s="1"/>
  <c r="Q133" i="34" a="1"/>
  <c r="Q133" i="34" s="1"/>
  <c r="AC144" i="23" l="1"/>
  <c r="AH144" i="23" s="1"/>
  <c r="P144" i="23" s="1"/>
  <c r="F144" i="23"/>
  <c r="G144" i="23"/>
  <c r="H144" i="23"/>
  <c r="D145" i="23"/>
  <c r="B146" i="23" a="1"/>
  <c r="B146" i="23" s="1"/>
  <c r="Z145" i="23"/>
  <c r="AA145" i="23"/>
  <c r="AF145" i="23" s="1"/>
  <c r="N145" i="23" s="1"/>
  <c r="AB145" i="23"/>
  <c r="AG145" i="23" s="1"/>
  <c r="O145" i="23" s="1"/>
  <c r="K145" i="23" a="1"/>
  <c r="K145" i="23" s="1"/>
  <c r="S145" i="23" s="1"/>
  <c r="L145" i="23" a="1"/>
  <c r="L145" i="23" s="1"/>
  <c r="T145" i="23" s="1"/>
  <c r="J145" i="23" a="1"/>
  <c r="J145" i="23" s="1"/>
  <c r="R145" i="23" s="1"/>
  <c r="S133" i="34"/>
  <c r="G134" i="34"/>
  <c r="H134" i="34"/>
  <c r="F134" i="34"/>
  <c r="O134" i="34" a="1"/>
  <c r="O134" i="34" s="1"/>
  <c r="Q134" i="34" a="1"/>
  <c r="Q134" i="34" s="1"/>
  <c r="K134" i="34" a="1"/>
  <c r="K134" i="34" s="1"/>
  <c r="N134" i="34" a="1"/>
  <c r="N134" i="34" s="1"/>
  <c r="M134" i="34" a="1"/>
  <c r="M134" i="34" s="1"/>
  <c r="P134" i="34" a="1"/>
  <c r="P134" i="34" s="1"/>
  <c r="L134" i="34" a="1"/>
  <c r="L134" i="34" s="1"/>
  <c r="B136" i="34" a="1"/>
  <c r="B136" i="34" s="1"/>
  <c r="E135" i="34"/>
  <c r="I145" i="23" l="1" a="1"/>
  <c r="I145" i="23" s="1"/>
  <c r="Q145" i="23" s="1"/>
  <c r="AE145" i="23"/>
  <c r="M145" i="23" s="1"/>
  <c r="B147" i="23" a="1"/>
  <c r="B147" i="23" s="1"/>
  <c r="AA146" i="23"/>
  <c r="AF146" i="23" s="1"/>
  <c r="N146" i="23" s="1"/>
  <c r="D146" i="23"/>
  <c r="Z146" i="23"/>
  <c r="AE146" i="23" s="1"/>
  <c r="M146" i="23" s="1"/>
  <c r="AC146" i="23"/>
  <c r="AH146" i="23" s="1"/>
  <c r="P146" i="23" s="1"/>
  <c r="AB146" i="23"/>
  <c r="AG146" i="23" s="1"/>
  <c r="O146" i="23" s="1"/>
  <c r="L146" i="23" a="1"/>
  <c r="L146" i="23" s="1"/>
  <c r="T146" i="23" s="1"/>
  <c r="K146" i="23" a="1"/>
  <c r="K146" i="23" s="1"/>
  <c r="S146" i="23" s="1"/>
  <c r="I146" i="23" a="1"/>
  <c r="I146" i="23" s="1"/>
  <c r="Q146" i="23" s="1"/>
  <c r="J146" i="23" a="1"/>
  <c r="J146" i="23" s="1"/>
  <c r="R146" i="23"/>
  <c r="AC145" i="23"/>
  <c r="AH145" i="23" s="1"/>
  <c r="P145" i="23" s="1"/>
  <c r="G145" i="23"/>
  <c r="H145" i="23"/>
  <c r="F145" i="23"/>
  <c r="F135" i="34"/>
  <c r="G135" i="34"/>
  <c r="H135" i="34"/>
  <c r="N135" i="34" a="1"/>
  <c r="N135" i="34" s="1"/>
  <c r="P135" i="34" a="1"/>
  <c r="P135" i="34" s="1"/>
  <c r="M135" i="34" a="1"/>
  <c r="M135" i="34" s="1"/>
  <c r="Q135" i="34" a="1"/>
  <c r="Q135" i="34" s="1"/>
  <c r="O135" i="34" a="1"/>
  <c r="O135" i="34" s="1"/>
  <c r="L135" i="34" a="1"/>
  <c r="L135" i="34" s="1"/>
  <c r="K135" i="34" a="1"/>
  <c r="K135" i="34" s="1"/>
  <c r="E136" i="34"/>
  <c r="B137" i="34" a="1"/>
  <c r="B137" i="34" s="1"/>
  <c r="S134" i="34"/>
  <c r="F146" i="23" l="1"/>
  <c r="H146" i="23"/>
  <c r="G146" i="23"/>
  <c r="B148" i="23" a="1"/>
  <c r="B148" i="23" s="1"/>
  <c r="D147" i="23"/>
  <c r="AC147" i="23"/>
  <c r="AH147" i="23" s="1"/>
  <c r="P147" i="23" s="1"/>
  <c r="AB147" i="23"/>
  <c r="AG147" i="23" s="1"/>
  <c r="O147" i="23" s="1"/>
  <c r="Z147" i="23"/>
  <c r="AE147" i="23" s="1"/>
  <c r="M147" i="23" s="1"/>
  <c r="J147" i="23" a="1"/>
  <c r="J147" i="23" s="1"/>
  <c r="R147" i="23" s="1"/>
  <c r="L147" i="23" a="1"/>
  <c r="L147" i="23" s="1"/>
  <c r="T147" i="23" s="1"/>
  <c r="K147" i="23" a="1"/>
  <c r="K147" i="23" s="1"/>
  <c r="S147" i="23" s="1"/>
  <c r="I147" i="23" a="1"/>
  <c r="I147" i="23" s="1"/>
  <c r="Q147" i="23" s="1"/>
  <c r="B138" i="34" a="1"/>
  <c r="B138" i="34" s="1"/>
  <c r="E137" i="34"/>
  <c r="H136" i="34"/>
  <c r="G136" i="34"/>
  <c r="F136" i="34"/>
  <c r="M136" i="34" a="1"/>
  <c r="M136" i="34" s="1"/>
  <c r="P136" i="34" a="1"/>
  <c r="P136" i="34" s="1"/>
  <c r="N136" i="34" a="1"/>
  <c r="N136" i="34" s="1"/>
  <c r="O136" i="34" a="1"/>
  <c r="O136" i="34" s="1"/>
  <c r="L136" i="34" a="1"/>
  <c r="L136" i="34" s="1"/>
  <c r="Q136" i="34" a="1"/>
  <c r="Q136" i="34" s="1"/>
  <c r="K136" i="34" a="1"/>
  <c r="K136" i="34" s="1"/>
  <c r="S135" i="34"/>
  <c r="AA147" i="23" l="1"/>
  <c r="AF147" i="23" s="1"/>
  <c r="N147" i="23" s="1"/>
  <c r="F147" i="23"/>
  <c r="G147" i="23"/>
  <c r="H147" i="23"/>
  <c r="D148" i="23"/>
  <c r="B149" i="23" a="1"/>
  <c r="B149" i="23" s="1"/>
  <c r="AA148" i="23"/>
  <c r="AF148" i="23" s="1"/>
  <c r="N148" i="23" s="1"/>
  <c r="Z148" i="23"/>
  <c r="AE148" i="23" s="1"/>
  <c r="M148" i="23" s="1"/>
  <c r="AB148" i="23"/>
  <c r="AG148" i="23" s="1"/>
  <c r="O148" i="23" s="1"/>
  <c r="I148" i="23" a="1"/>
  <c r="I148" i="23" s="1"/>
  <c r="Q148" i="23" s="1"/>
  <c r="J148" i="23" a="1"/>
  <c r="J148" i="23" s="1"/>
  <c r="R148" i="23" s="1"/>
  <c r="K148" i="23" a="1"/>
  <c r="K148" i="23" s="1"/>
  <c r="S148" i="23" s="1"/>
  <c r="L148" i="23" a="1"/>
  <c r="L148" i="23" s="1"/>
  <c r="T148" i="23" s="1"/>
  <c r="H137" i="34"/>
  <c r="F137" i="34"/>
  <c r="G137" i="34"/>
  <c r="P137" i="34" a="1"/>
  <c r="P137" i="34" s="1"/>
  <c r="Q137" i="34" a="1"/>
  <c r="Q137" i="34" s="1"/>
  <c r="O137" i="34" a="1"/>
  <c r="O137" i="34" s="1"/>
  <c r="L137" i="34" a="1"/>
  <c r="L137" i="34" s="1"/>
  <c r="M137" i="34" a="1"/>
  <c r="M137" i="34" s="1"/>
  <c r="N137" i="34" a="1"/>
  <c r="N137" i="34" s="1"/>
  <c r="K137" i="34" a="1"/>
  <c r="K137" i="34" s="1"/>
  <c r="B139" i="34" a="1"/>
  <c r="B139" i="34" s="1"/>
  <c r="E138" i="34"/>
  <c r="S136" i="34"/>
  <c r="D149" i="23" l="1"/>
  <c r="B150" i="23" a="1"/>
  <c r="B150" i="23" s="1"/>
  <c r="AB149" i="23"/>
  <c r="AG149" i="23" s="1"/>
  <c r="O149" i="23" s="1"/>
  <c r="AC149" i="23"/>
  <c r="AH149" i="23" s="1"/>
  <c r="P149" i="23" s="1"/>
  <c r="Z149" i="23"/>
  <c r="AE149" i="23" s="1"/>
  <c r="M149" i="23" s="1"/>
  <c r="K149" i="23" a="1"/>
  <c r="K149" i="23" s="1"/>
  <c r="J149" i="23" a="1"/>
  <c r="J149" i="23" s="1"/>
  <c r="I149" i="23" a="1"/>
  <c r="I149" i="23" s="1"/>
  <c r="Q149" i="23" s="1"/>
  <c r="L149" i="23" a="1"/>
  <c r="L149" i="23" s="1"/>
  <c r="T149" i="23" s="1"/>
  <c r="S149" i="23"/>
  <c r="R149" i="23"/>
  <c r="AC148" i="23"/>
  <c r="AH148" i="23" s="1"/>
  <c r="P148" i="23" s="1"/>
  <c r="F148" i="23"/>
  <c r="H148" i="23"/>
  <c r="G148" i="23"/>
  <c r="G138" i="34"/>
  <c r="H138" i="34"/>
  <c r="F138" i="34"/>
  <c r="K138" i="34" a="1"/>
  <c r="K138" i="34" s="1"/>
  <c r="M138" i="34" a="1"/>
  <c r="M138" i="34" s="1"/>
  <c r="P138" i="34" a="1"/>
  <c r="P138" i="34" s="1"/>
  <c r="N138" i="34" a="1"/>
  <c r="N138" i="34" s="1"/>
  <c r="L138" i="34" a="1"/>
  <c r="L138" i="34" s="1"/>
  <c r="O138" i="34" a="1"/>
  <c r="O138" i="34" s="1"/>
  <c r="Q138" i="34" a="1"/>
  <c r="Q138" i="34" s="1"/>
  <c r="B140" i="34" a="1"/>
  <c r="B140" i="34" s="1"/>
  <c r="E139" i="34"/>
  <c r="S137" i="34"/>
  <c r="D150" i="23" l="1"/>
  <c r="B151" i="23" a="1"/>
  <c r="B151" i="23" s="1"/>
  <c r="Z150" i="23"/>
  <c r="AE150" i="23" s="1"/>
  <c r="M150" i="23" s="1"/>
  <c r="AC150" i="23"/>
  <c r="AH150" i="23" s="1"/>
  <c r="P150" i="23" s="1"/>
  <c r="AA150" i="23"/>
  <c r="AF150" i="23" s="1"/>
  <c r="N150" i="23" s="1"/>
  <c r="L150" i="23" a="1"/>
  <c r="L150" i="23" s="1"/>
  <c r="T150" i="23" s="1"/>
  <c r="I150" i="23" a="1"/>
  <c r="I150" i="23" s="1"/>
  <c r="Q150" i="23" s="1"/>
  <c r="J150" i="23" a="1"/>
  <c r="J150" i="23" s="1"/>
  <c r="K150" i="23" a="1"/>
  <c r="K150" i="23" s="1"/>
  <c r="R150" i="23"/>
  <c r="S150" i="23"/>
  <c r="AA149" i="23"/>
  <c r="AF149" i="23" s="1"/>
  <c r="N149" i="23" s="1"/>
  <c r="F149" i="23"/>
  <c r="G149" i="23"/>
  <c r="H149" i="23"/>
  <c r="F139" i="34"/>
  <c r="G139" i="34"/>
  <c r="H139" i="34"/>
  <c r="Q139" i="34" a="1"/>
  <c r="Q139" i="34" s="1"/>
  <c r="M139" i="34" a="1"/>
  <c r="M139" i="34" s="1"/>
  <c r="P139" i="34" a="1"/>
  <c r="P139" i="34" s="1"/>
  <c r="L139" i="34" a="1"/>
  <c r="L139" i="34" s="1"/>
  <c r="N139" i="34" a="1"/>
  <c r="N139" i="34" s="1"/>
  <c r="O139" i="34" a="1"/>
  <c r="O139" i="34" s="1"/>
  <c r="K139" i="34" a="1"/>
  <c r="K139" i="34" s="1"/>
  <c r="E140" i="34"/>
  <c r="B141" i="34" a="1"/>
  <c r="B141" i="34" s="1"/>
  <c r="S138" i="34"/>
  <c r="D151" i="23" l="1"/>
  <c r="AB151" i="23"/>
  <c r="AG151" i="23" s="1"/>
  <c r="O151" i="23" s="1"/>
  <c r="B152" i="23" a="1"/>
  <c r="B152" i="23" s="1"/>
  <c r="Z151" i="23"/>
  <c r="AE151" i="23" s="1"/>
  <c r="M151" i="23" s="1"/>
  <c r="AA151" i="23"/>
  <c r="AF151" i="23" s="1"/>
  <c r="N151" i="23" s="1"/>
  <c r="L151" i="23" a="1"/>
  <c r="L151" i="23" s="1"/>
  <c r="T151" i="23" s="1"/>
  <c r="J151" i="23" a="1"/>
  <c r="J151" i="23" s="1"/>
  <c r="R151" i="23" s="1"/>
  <c r="I151" i="23" a="1"/>
  <c r="I151" i="23" s="1"/>
  <c r="Q151" i="23" s="1"/>
  <c r="K151" i="23" a="1"/>
  <c r="K151" i="23" s="1"/>
  <c r="S151" i="23"/>
  <c r="AB150" i="23"/>
  <c r="AG150" i="23" s="1"/>
  <c r="O150" i="23" s="1"/>
  <c r="G150" i="23"/>
  <c r="F150" i="23"/>
  <c r="H150" i="23"/>
  <c r="B142" i="34" a="1"/>
  <c r="B142" i="34" s="1"/>
  <c r="E141" i="34"/>
  <c r="F140" i="34"/>
  <c r="H140" i="34"/>
  <c r="G140" i="34"/>
  <c r="K140" i="34" a="1"/>
  <c r="K140" i="34" s="1"/>
  <c r="M140" i="34" a="1"/>
  <c r="M140" i="34" s="1"/>
  <c r="O140" i="34" a="1"/>
  <c r="O140" i="34" s="1"/>
  <c r="Q140" i="34" a="1"/>
  <c r="Q140" i="34" s="1"/>
  <c r="P140" i="34" a="1"/>
  <c r="P140" i="34" s="1"/>
  <c r="N140" i="34" a="1"/>
  <c r="N140" i="34" s="1"/>
  <c r="L140" i="34" a="1"/>
  <c r="L140" i="34" s="1"/>
  <c r="S139" i="34"/>
  <c r="B153" i="23" l="1" a="1"/>
  <c r="B153" i="23" s="1"/>
  <c r="D152" i="23"/>
  <c r="AB152" i="23"/>
  <c r="AG152" i="23" s="1"/>
  <c r="O152" i="23" s="1"/>
  <c r="AA152" i="23"/>
  <c r="I152" i="23" a="1"/>
  <c r="I152" i="23" s="1"/>
  <c r="Q152" i="23" s="1"/>
  <c r="AC152" i="23"/>
  <c r="AH152" i="23" s="1"/>
  <c r="P152" i="23" s="1"/>
  <c r="L152" i="23" a="1"/>
  <c r="L152" i="23" s="1"/>
  <c r="T152" i="23" s="1"/>
  <c r="K152" i="23" a="1"/>
  <c r="K152" i="23" s="1"/>
  <c r="S152" i="23"/>
  <c r="AC151" i="23"/>
  <c r="AH151" i="23" s="1"/>
  <c r="P151" i="23" s="1"/>
  <c r="H151" i="23"/>
  <c r="F151" i="23"/>
  <c r="G151" i="23"/>
  <c r="S140" i="34"/>
  <c r="H141" i="34"/>
  <c r="F141" i="34"/>
  <c r="G141" i="34"/>
  <c r="M141" i="34" a="1"/>
  <c r="M141" i="34" s="1"/>
  <c r="N141" i="34" a="1"/>
  <c r="N141" i="34" s="1"/>
  <c r="P141" i="34" a="1"/>
  <c r="P141" i="34" s="1"/>
  <c r="K141" i="34" a="1"/>
  <c r="K141" i="34" s="1"/>
  <c r="L141" i="34" a="1"/>
  <c r="L141" i="34" s="1"/>
  <c r="Q141" i="34" a="1"/>
  <c r="Q141" i="34" s="1"/>
  <c r="O141" i="34" a="1"/>
  <c r="O141" i="34" s="1"/>
  <c r="B143" i="34" a="1"/>
  <c r="B143" i="34" s="1"/>
  <c r="E142" i="34"/>
  <c r="J152" i="23" l="1" a="1"/>
  <c r="J152" i="23" s="1"/>
  <c r="R152" i="23" s="1"/>
  <c r="AF152" i="23"/>
  <c r="N152" i="23" s="1"/>
  <c r="Z152" i="23"/>
  <c r="AE152" i="23" s="1"/>
  <c r="M152" i="23" s="1"/>
  <c r="H152" i="23"/>
  <c r="F152" i="23"/>
  <c r="G152" i="23"/>
  <c r="D153" i="23"/>
  <c r="B154" i="23" a="1"/>
  <c r="B154" i="23" s="1"/>
  <c r="AA153" i="23"/>
  <c r="AF153" i="23" s="1"/>
  <c r="N153" i="23" s="1"/>
  <c r="AC153" i="23"/>
  <c r="AH153" i="23" s="1"/>
  <c r="P153" i="23" s="1"/>
  <c r="Z153" i="23"/>
  <c r="AE153" i="23" s="1"/>
  <c r="M153" i="23" s="1"/>
  <c r="I153" i="23" a="1"/>
  <c r="I153" i="23" s="1"/>
  <c r="Q153" i="23" s="1"/>
  <c r="L153" i="23" a="1"/>
  <c r="L153" i="23" s="1"/>
  <c r="T153" i="23" s="1"/>
  <c r="J153" i="23" a="1"/>
  <c r="J153" i="23" s="1"/>
  <c r="R153" i="23" s="1"/>
  <c r="K153" i="23" a="1"/>
  <c r="K153" i="23" s="1"/>
  <c r="S153" i="23" s="1"/>
  <c r="G142" i="34"/>
  <c r="F142" i="34"/>
  <c r="H142" i="34"/>
  <c r="L142" i="34" a="1"/>
  <c r="L142" i="34" s="1"/>
  <c r="N142" i="34" a="1"/>
  <c r="N142" i="34" s="1"/>
  <c r="P142" i="34" a="1"/>
  <c r="P142" i="34" s="1"/>
  <c r="O142" i="34" a="1"/>
  <c r="O142" i="34" s="1"/>
  <c r="Q142" i="34" a="1"/>
  <c r="Q142" i="34" s="1"/>
  <c r="K142" i="34" a="1"/>
  <c r="K142" i="34" s="1"/>
  <c r="M142" i="34" a="1"/>
  <c r="M142" i="34" s="1"/>
  <c r="B144" i="34" a="1"/>
  <c r="B144" i="34" s="1"/>
  <c r="E143" i="34"/>
  <c r="S141" i="34"/>
  <c r="D154" i="23" l="1"/>
  <c r="B155" i="23" a="1"/>
  <c r="B155" i="23" s="1"/>
  <c r="AB154" i="23"/>
  <c r="AG154" i="23" s="1"/>
  <c r="O154" i="23" s="1"/>
  <c r="I154" i="23" a="1"/>
  <c r="I154" i="23" s="1"/>
  <c r="Q154" i="23" s="1"/>
  <c r="AC154" i="23"/>
  <c r="AH154" i="23" s="1"/>
  <c r="P154" i="23" s="1"/>
  <c r="AA154" i="23"/>
  <c r="K154" i="23" a="1"/>
  <c r="K154" i="23" s="1"/>
  <c r="S154" i="23" s="1"/>
  <c r="L154" i="23" a="1"/>
  <c r="L154" i="23" s="1"/>
  <c r="T154" i="23" s="1"/>
  <c r="AB153" i="23"/>
  <c r="AG153" i="23" s="1"/>
  <c r="O153" i="23" s="1"/>
  <c r="F153" i="23"/>
  <c r="H153" i="23"/>
  <c r="G153" i="23"/>
  <c r="S142" i="34"/>
  <c r="E144" i="34"/>
  <c r="B145" i="34" a="1"/>
  <c r="B145" i="34" s="1"/>
  <c r="F143" i="34"/>
  <c r="H143" i="34"/>
  <c r="G143" i="34"/>
  <c r="L143" i="34" a="1"/>
  <c r="L143" i="34" s="1"/>
  <c r="K143" i="34" a="1"/>
  <c r="K143" i="34" s="1"/>
  <c r="P143" i="34" a="1"/>
  <c r="P143" i="34" s="1"/>
  <c r="M143" i="34" a="1"/>
  <c r="M143" i="34" s="1"/>
  <c r="Q143" i="34" a="1"/>
  <c r="Q143" i="34" s="1"/>
  <c r="N143" i="34" a="1"/>
  <c r="N143" i="34" s="1"/>
  <c r="O143" i="34" a="1"/>
  <c r="O143" i="34" s="1"/>
  <c r="J154" i="23" l="1" a="1"/>
  <c r="J154" i="23" s="1"/>
  <c r="R154" i="23" s="1"/>
  <c r="AF154" i="23"/>
  <c r="N154" i="23" s="1"/>
  <c r="B156" i="23" a="1"/>
  <c r="B156" i="23" s="1"/>
  <c r="D155" i="23"/>
  <c r="Z155" i="23"/>
  <c r="AE155" i="23" s="1"/>
  <c r="M155" i="23" s="1"/>
  <c r="AB155" i="23"/>
  <c r="AG155" i="23" s="1"/>
  <c r="O155" i="23" s="1"/>
  <c r="AA155" i="23"/>
  <c r="AF155" i="23" s="1"/>
  <c r="N155" i="23" s="1"/>
  <c r="L155" i="23" a="1"/>
  <c r="L155" i="23" s="1"/>
  <c r="T155" i="23" s="1"/>
  <c r="J155" i="23" a="1"/>
  <c r="J155" i="23" s="1"/>
  <c r="R155" i="23" s="1"/>
  <c r="I155" i="23" a="1"/>
  <c r="I155" i="23" s="1"/>
  <c r="Q155" i="23" s="1"/>
  <c r="K155" i="23" a="1"/>
  <c r="K155" i="23" s="1"/>
  <c r="S155" i="23" s="1"/>
  <c r="Z154" i="23"/>
  <c r="AE154" i="23" s="1"/>
  <c r="M154" i="23" s="1"/>
  <c r="G154" i="23"/>
  <c r="H154" i="23"/>
  <c r="F154" i="23"/>
  <c r="S143" i="34"/>
  <c r="E145" i="34"/>
  <c r="B146" i="34" a="1"/>
  <c r="B146" i="34" s="1"/>
  <c r="F144" i="34"/>
  <c r="H144" i="34"/>
  <c r="G144" i="34"/>
  <c r="Q144" i="34" a="1"/>
  <c r="Q144" i="34" s="1"/>
  <c r="P144" i="34" a="1"/>
  <c r="P144" i="34" s="1"/>
  <c r="N144" i="34" a="1"/>
  <c r="N144" i="34" s="1"/>
  <c r="L144" i="34" a="1"/>
  <c r="L144" i="34" s="1"/>
  <c r="K144" i="34" a="1"/>
  <c r="K144" i="34" s="1"/>
  <c r="O144" i="34" a="1"/>
  <c r="O144" i="34" s="1"/>
  <c r="M144" i="34" a="1"/>
  <c r="M144" i="34" s="1"/>
  <c r="AC155" i="23" l="1"/>
  <c r="AH155" i="23" s="1"/>
  <c r="P155" i="23" s="1"/>
  <c r="G155" i="23"/>
  <c r="H155" i="23"/>
  <c r="F155" i="23"/>
  <c r="D156" i="23"/>
  <c r="B157" i="23" a="1"/>
  <c r="B157" i="23" s="1"/>
  <c r="Z156" i="23"/>
  <c r="AE156" i="23" s="1"/>
  <c r="M156" i="23" s="1"/>
  <c r="AA156" i="23"/>
  <c r="AF156" i="23" s="1"/>
  <c r="N156" i="23" s="1"/>
  <c r="AB156" i="23"/>
  <c r="AG156" i="23" s="1"/>
  <c r="O156" i="23" s="1"/>
  <c r="J156" i="23" a="1"/>
  <c r="J156" i="23" s="1"/>
  <c r="R156" i="23" s="1"/>
  <c r="I156" i="23" a="1"/>
  <c r="I156" i="23" s="1"/>
  <c r="Q156" i="23" s="1"/>
  <c r="K156" i="23" a="1"/>
  <c r="K156" i="23" s="1"/>
  <c r="S156" i="23" s="1"/>
  <c r="L156" i="23" a="1"/>
  <c r="L156" i="23" s="1"/>
  <c r="T156" i="23" s="1"/>
  <c r="S144" i="34"/>
  <c r="B147" i="34" a="1"/>
  <c r="B147" i="34" s="1"/>
  <c r="E146" i="34"/>
  <c r="H145" i="34"/>
  <c r="F145" i="34"/>
  <c r="G145" i="34"/>
  <c r="M145" i="34" a="1"/>
  <c r="M145" i="34" s="1"/>
  <c r="P145" i="34" a="1"/>
  <c r="P145" i="34" s="1"/>
  <c r="N145" i="34" a="1"/>
  <c r="N145" i="34" s="1"/>
  <c r="K145" i="34" a="1"/>
  <c r="K145" i="34" s="1"/>
  <c r="Q145" i="34" a="1"/>
  <c r="Q145" i="34" s="1"/>
  <c r="O145" i="34" a="1"/>
  <c r="O145" i="34" s="1"/>
  <c r="L145" i="34" a="1"/>
  <c r="L145" i="34" s="1"/>
  <c r="B158" i="23" l="1" a="1"/>
  <c r="B158" i="23" s="1"/>
  <c r="D157" i="23"/>
  <c r="AA157" i="23"/>
  <c r="Z157" i="23"/>
  <c r="AC157" i="23"/>
  <c r="J157" i="23" a="1"/>
  <c r="J157" i="23" s="1"/>
  <c r="R157" i="23" s="1"/>
  <c r="I157" i="23" a="1"/>
  <c r="I157" i="23" s="1"/>
  <c r="Q157" i="23" s="1"/>
  <c r="K157" i="23" a="1"/>
  <c r="K157" i="23" s="1"/>
  <c r="S157" i="23" s="1"/>
  <c r="L157" i="23" a="1"/>
  <c r="L157" i="23" s="1"/>
  <c r="T157" i="23" s="1"/>
  <c r="AC156" i="23"/>
  <c r="AH156" i="23" s="1"/>
  <c r="P156" i="23" s="1"/>
  <c r="G156" i="23"/>
  <c r="H156" i="23"/>
  <c r="F156" i="23"/>
  <c r="S145" i="34"/>
  <c r="G146" i="34"/>
  <c r="F146" i="34"/>
  <c r="H146" i="34"/>
  <c r="N146" i="34" a="1"/>
  <c r="N146" i="34" s="1"/>
  <c r="Q146" i="34" a="1"/>
  <c r="Q146" i="34" s="1"/>
  <c r="M146" i="34" a="1"/>
  <c r="M146" i="34" s="1"/>
  <c r="O146" i="34" a="1"/>
  <c r="O146" i="34" s="1"/>
  <c r="K146" i="34" a="1"/>
  <c r="K146" i="34" s="1"/>
  <c r="P146" i="34" a="1"/>
  <c r="P146" i="34" s="1"/>
  <c r="L146" i="34" a="1"/>
  <c r="L146" i="34" s="1"/>
  <c r="B148" i="34" a="1"/>
  <c r="B148" i="34" s="1"/>
  <c r="E147" i="34"/>
  <c r="AB157" i="23" l="1"/>
  <c r="G157" i="23"/>
  <c r="F157" i="23"/>
  <c r="H157" i="23"/>
  <c r="B159" i="23" a="1"/>
  <c r="B159" i="23" s="1"/>
  <c r="D158" i="23"/>
  <c r="AB158" i="23"/>
  <c r="Z158" i="23"/>
  <c r="J158" i="23" s="1" a="1"/>
  <c r="J158" i="23" s="1"/>
  <c r="R158" i="23" s="1"/>
  <c r="AC158" i="23"/>
  <c r="AA158" i="23"/>
  <c r="L158" i="23" a="1"/>
  <c r="L158" i="23" s="1"/>
  <c r="AH158" i="23" s="1"/>
  <c r="P158" i="23" s="1"/>
  <c r="K158" i="23" a="1"/>
  <c r="K158" i="23" s="1"/>
  <c r="S158" i="23" s="1"/>
  <c r="I158" i="23" a="1"/>
  <c r="I158" i="23" s="1"/>
  <c r="Q158" i="23" s="1"/>
  <c r="T158" i="23"/>
  <c r="F147" i="34"/>
  <c r="H147" i="34"/>
  <c r="G147" i="34"/>
  <c r="O147" i="34" a="1"/>
  <c r="O147" i="34" s="1"/>
  <c r="Q147" i="34" a="1"/>
  <c r="Q147" i="34" s="1"/>
  <c r="M147" i="34" a="1"/>
  <c r="M147" i="34" s="1"/>
  <c r="P147" i="34" a="1"/>
  <c r="P147" i="34" s="1"/>
  <c r="N147" i="34" a="1"/>
  <c r="N147" i="34" s="1"/>
  <c r="K147" i="34" a="1"/>
  <c r="K147" i="34" s="1"/>
  <c r="L147" i="34" a="1"/>
  <c r="L147" i="34" s="1"/>
  <c r="E148" i="34"/>
  <c r="B149" i="34" a="1"/>
  <c r="B149" i="34" s="1"/>
  <c r="S146" i="34"/>
  <c r="G158" i="23" l="1"/>
  <c r="H158" i="23"/>
  <c r="F158" i="23"/>
  <c r="B160" i="23" a="1"/>
  <c r="B160" i="23" s="1"/>
  <c r="D159" i="23"/>
  <c r="AA159" i="23"/>
  <c r="J159" i="23" s="1" a="1"/>
  <c r="J159" i="23" s="1"/>
  <c r="R159" i="23" s="1"/>
  <c r="I159" i="23" a="1"/>
  <c r="I159" i="23" s="1"/>
  <c r="Q159" i="23" s="1"/>
  <c r="AC159" i="23"/>
  <c r="AB159" i="23"/>
  <c r="L159" i="23" a="1"/>
  <c r="L159" i="23" s="1"/>
  <c r="T159" i="23" s="1"/>
  <c r="K159" i="23" a="1"/>
  <c r="K159" i="23" s="1"/>
  <c r="S159" i="23" s="1"/>
  <c r="H148" i="34"/>
  <c r="G148" i="34"/>
  <c r="F148" i="34"/>
  <c r="M148" i="34" a="1"/>
  <c r="M148" i="34" s="1"/>
  <c r="P148" i="34" a="1"/>
  <c r="P148" i="34" s="1"/>
  <c r="L148" i="34" a="1"/>
  <c r="L148" i="34" s="1"/>
  <c r="N148" i="34" a="1"/>
  <c r="N148" i="34" s="1"/>
  <c r="K148" i="34" a="1"/>
  <c r="K148" i="34" s="1"/>
  <c r="Q148" i="34" a="1"/>
  <c r="Q148" i="34" s="1"/>
  <c r="O148" i="34" a="1"/>
  <c r="O148" i="34" s="1"/>
  <c r="S147" i="34"/>
  <c r="E149" i="34"/>
  <c r="B150" i="34" a="1"/>
  <c r="B150" i="34" s="1"/>
  <c r="Z159" i="23" l="1"/>
  <c r="G159" i="23"/>
  <c r="H159" i="23"/>
  <c r="F159" i="23"/>
  <c r="D160" i="23"/>
  <c r="B161" i="23" a="1"/>
  <c r="B161" i="23" s="1"/>
  <c r="AC160" i="23"/>
  <c r="AB160" i="23"/>
  <c r="Z160" i="23"/>
  <c r="K160" i="23" a="1"/>
  <c r="K160" i="23" s="1"/>
  <c r="S160" i="23" s="1"/>
  <c r="I160" i="23" a="1"/>
  <c r="I160" i="23" s="1"/>
  <c r="Q160" i="23" s="1"/>
  <c r="L160" i="23" a="1"/>
  <c r="L160" i="23" s="1"/>
  <c r="T160" i="23" s="1"/>
  <c r="J160" i="23" a="1"/>
  <c r="J160" i="23" s="1"/>
  <c r="R160" i="23" s="1"/>
  <c r="H149" i="34"/>
  <c r="F149" i="34"/>
  <c r="G149" i="34"/>
  <c r="K149" i="34" a="1"/>
  <c r="K149" i="34" s="1"/>
  <c r="P149" i="34" a="1"/>
  <c r="P149" i="34" s="1"/>
  <c r="Q149" i="34" a="1"/>
  <c r="Q149" i="34" s="1"/>
  <c r="L149" i="34" a="1"/>
  <c r="L149" i="34" s="1"/>
  <c r="N149" i="34" a="1"/>
  <c r="N149" i="34" s="1"/>
  <c r="M149" i="34" a="1"/>
  <c r="M149" i="34" s="1"/>
  <c r="O149" i="34" a="1"/>
  <c r="O149" i="34" s="1"/>
  <c r="S148" i="34"/>
  <c r="B151" i="34" a="1"/>
  <c r="B151" i="34" s="1"/>
  <c r="E150" i="34"/>
  <c r="D161" i="23" l="1"/>
  <c r="B162" i="23" a="1"/>
  <c r="B162" i="23" s="1"/>
  <c r="AA161" i="23"/>
  <c r="Z161" i="23"/>
  <c r="AC161" i="23"/>
  <c r="L161" i="23" a="1"/>
  <c r="L161" i="23" s="1"/>
  <c r="T161" i="23" s="1"/>
  <c r="K161" i="23" a="1"/>
  <c r="K161" i="23" s="1"/>
  <c r="S161" i="23" s="1"/>
  <c r="I161" i="23" a="1"/>
  <c r="I161" i="23" s="1"/>
  <c r="Q161" i="23" s="1"/>
  <c r="J161" i="23" a="1"/>
  <c r="J161" i="23" s="1"/>
  <c r="R161" i="23" s="1"/>
  <c r="AA160" i="23"/>
  <c r="H160" i="23"/>
  <c r="G160" i="23"/>
  <c r="F160" i="23"/>
  <c r="G150" i="34"/>
  <c r="H150" i="34"/>
  <c r="F150" i="34"/>
  <c r="K150" i="34" a="1"/>
  <c r="K150" i="34" s="1"/>
  <c r="N150" i="34" a="1"/>
  <c r="N150" i="34" s="1"/>
  <c r="Q150" i="34" a="1"/>
  <c r="Q150" i="34" s="1"/>
  <c r="L150" i="34" a="1"/>
  <c r="L150" i="34" s="1"/>
  <c r="M150" i="34" a="1"/>
  <c r="M150" i="34" s="1"/>
  <c r="P150" i="34" a="1"/>
  <c r="P150" i="34" s="1"/>
  <c r="O150" i="34" a="1"/>
  <c r="O150" i="34" s="1"/>
  <c r="S149" i="34"/>
  <c r="B152" i="34" a="1"/>
  <c r="B152" i="34" s="1"/>
  <c r="E151" i="34"/>
  <c r="B163" i="23" l="1" a="1"/>
  <c r="B163" i="23" s="1"/>
  <c r="D162" i="23"/>
  <c r="AB162" i="23"/>
  <c r="AA162" i="23"/>
  <c r="Z162" i="23"/>
  <c r="K162" i="23" a="1"/>
  <c r="K162" i="23" s="1"/>
  <c r="S162" i="23" s="1"/>
  <c r="J162" i="23" a="1"/>
  <c r="J162" i="23" s="1"/>
  <c r="R162" i="23" s="1"/>
  <c r="L162" i="23" a="1"/>
  <c r="L162" i="23" s="1"/>
  <c r="T162" i="23" s="1"/>
  <c r="I162" i="23" a="1"/>
  <c r="I162" i="23" s="1"/>
  <c r="Q162" i="23" s="1"/>
  <c r="AB161" i="23"/>
  <c r="G161" i="23"/>
  <c r="F161" i="23"/>
  <c r="H161" i="23"/>
  <c r="E152" i="34"/>
  <c r="B153" i="34" a="1"/>
  <c r="B153" i="34" s="1"/>
  <c r="S150" i="34"/>
  <c r="F151" i="34"/>
  <c r="G151" i="34"/>
  <c r="H151" i="34"/>
  <c r="L151" i="34" a="1"/>
  <c r="L151" i="34" s="1"/>
  <c r="P151" i="34" a="1"/>
  <c r="P151" i="34" s="1"/>
  <c r="M151" i="34" a="1"/>
  <c r="M151" i="34" s="1"/>
  <c r="N151" i="34" a="1"/>
  <c r="N151" i="34" s="1"/>
  <c r="K151" i="34" a="1"/>
  <c r="K151" i="34" s="1"/>
  <c r="O151" i="34" a="1"/>
  <c r="O151" i="34" s="1"/>
  <c r="Q151" i="34" a="1"/>
  <c r="Q151" i="34" s="1"/>
  <c r="AC162" i="23" l="1"/>
  <c r="F162" i="23"/>
  <c r="G162" i="23"/>
  <c r="H162" i="23"/>
  <c r="D163" i="23"/>
  <c r="B164" i="23" a="1"/>
  <c r="B164" i="23" s="1"/>
  <c r="AB163" i="23"/>
  <c r="I163" i="23" a="1"/>
  <c r="I163" i="23" s="1"/>
  <c r="Q163" i="23" s="1"/>
  <c r="AA163" i="23"/>
  <c r="K163" i="23" s="1" a="1"/>
  <c r="K163" i="23" s="1"/>
  <c r="S163" i="23" s="1"/>
  <c r="AC163" i="23"/>
  <c r="L163" i="23" a="1"/>
  <c r="L163" i="23" s="1"/>
  <c r="T163" i="23" s="1"/>
  <c r="J163" i="23" a="1"/>
  <c r="J163" i="23" s="1"/>
  <c r="R163" i="23" s="1"/>
  <c r="S151" i="34"/>
  <c r="B154" i="34" a="1"/>
  <c r="B154" i="34" s="1"/>
  <c r="E153" i="34"/>
  <c r="H152" i="34"/>
  <c r="F152" i="34"/>
  <c r="G152" i="34"/>
  <c r="P152" i="34" a="1"/>
  <c r="P152" i="34" s="1"/>
  <c r="L152" i="34" a="1"/>
  <c r="L152" i="34" s="1"/>
  <c r="O152" i="34" a="1"/>
  <c r="O152" i="34" s="1"/>
  <c r="Q152" i="34" a="1"/>
  <c r="Q152" i="34" s="1"/>
  <c r="K152" i="34" a="1"/>
  <c r="K152" i="34" s="1"/>
  <c r="M152" i="34" a="1"/>
  <c r="M152" i="34" s="1"/>
  <c r="N152" i="34" a="1"/>
  <c r="N152" i="34" s="1"/>
  <c r="D164" i="23" l="1"/>
  <c r="B165" i="23" a="1"/>
  <c r="B165" i="23" s="1"/>
  <c r="AB164" i="23"/>
  <c r="Z164" i="23"/>
  <c r="AA164" i="23"/>
  <c r="AC164" i="23"/>
  <c r="L164" i="23" a="1"/>
  <c r="L164" i="23" s="1"/>
  <c r="T164" i="23" s="1"/>
  <c r="I164" i="23" a="1"/>
  <c r="I164" i="23" s="1"/>
  <c r="Q164" i="23" s="1"/>
  <c r="K164" i="23" a="1"/>
  <c r="K164" i="23" s="1"/>
  <c r="S164" i="23" s="1"/>
  <c r="J164" i="23" a="1"/>
  <c r="J164" i="23" s="1"/>
  <c r="R164" i="23" s="1"/>
  <c r="Z163" i="23"/>
  <c r="H163" i="23"/>
  <c r="F163" i="23"/>
  <c r="G163" i="23"/>
  <c r="H153" i="34"/>
  <c r="G153" i="34"/>
  <c r="F153" i="34"/>
  <c r="P153" i="34" a="1"/>
  <c r="P153" i="34" s="1"/>
  <c r="N153" i="34" a="1"/>
  <c r="N153" i="34" s="1"/>
  <c r="Q153" i="34" a="1"/>
  <c r="Q153" i="34" s="1"/>
  <c r="M153" i="34" a="1"/>
  <c r="M153" i="34" s="1"/>
  <c r="L153" i="34" a="1"/>
  <c r="L153" i="34" s="1"/>
  <c r="K153" i="34" a="1"/>
  <c r="K153" i="34" s="1"/>
  <c r="O153" i="34" a="1"/>
  <c r="O153" i="34" s="1"/>
  <c r="B155" i="34" a="1"/>
  <c r="B155" i="34" s="1"/>
  <c r="E154" i="34"/>
  <c r="S152" i="34"/>
  <c r="B166" i="23" l="1" a="1"/>
  <c r="B166" i="23" s="1"/>
  <c r="D165" i="23"/>
  <c r="AA165" i="23"/>
  <c r="Z165" i="23"/>
  <c r="AB165" i="23"/>
  <c r="K165" i="23" a="1"/>
  <c r="K165" i="23" s="1"/>
  <c r="S165" i="23" s="1"/>
  <c r="I165" i="23" a="1"/>
  <c r="I165" i="23" s="1"/>
  <c r="Q165" i="23" s="1"/>
  <c r="J165" i="23" a="1"/>
  <c r="J165" i="23" s="1"/>
  <c r="R165" i="23" s="1"/>
  <c r="L165" i="23" a="1"/>
  <c r="L165" i="23" s="1"/>
  <c r="AH165" i="23" s="1"/>
  <c r="P165" i="23" s="1"/>
  <c r="T165" i="23"/>
  <c r="F164" i="23"/>
  <c r="H164" i="23"/>
  <c r="G164" i="23"/>
  <c r="G154" i="34"/>
  <c r="H154" i="34"/>
  <c r="F154" i="34"/>
  <c r="K154" i="34" a="1"/>
  <c r="K154" i="34" s="1"/>
  <c r="P154" i="34" a="1"/>
  <c r="P154" i="34" s="1"/>
  <c r="L154" i="34" a="1"/>
  <c r="L154" i="34" s="1"/>
  <c r="Q154" i="34" a="1"/>
  <c r="Q154" i="34" s="1"/>
  <c r="N154" i="34" a="1"/>
  <c r="N154" i="34" s="1"/>
  <c r="M154" i="34" a="1"/>
  <c r="M154" i="34" s="1"/>
  <c r="O154" i="34" a="1"/>
  <c r="O154" i="34" s="1"/>
  <c r="B156" i="34" a="1"/>
  <c r="B156" i="34" s="1"/>
  <c r="E155" i="34"/>
  <c r="S153" i="34"/>
  <c r="AC165" i="23" l="1"/>
  <c r="G165" i="23"/>
  <c r="F165" i="23"/>
  <c r="H165" i="23"/>
  <c r="B167" i="23" a="1"/>
  <c r="B167" i="23" s="1"/>
  <c r="D166" i="23"/>
  <c r="AC166" i="23"/>
  <c r="AB166" i="23"/>
  <c r="AA166" i="23"/>
  <c r="I166" i="23" a="1"/>
  <c r="I166" i="23" s="1"/>
  <c r="Q166" i="23" s="1"/>
  <c r="K166" i="23" a="1"/>
  <c r="K166" i="23" s="1"/>
  <c r="AG166" i="23" s="1"/>
  <c r="O166" i="23" s="1"/>
  <c r="L166" i="23" a="1"/>
  <c r="L166" i="23" s="1"/>
  <c r="AH166" i="23" s="1"/>
  <c r="P166" i="23" s="1"/>
  <c r="J166" i="23" a="1"/>
  <c r="J166" i="23" s="1"/>
  <c r="R166" i="23" s="1"/>
  <c r="T166" i="23"/>
  <c r="S166" i="23"/>
  <c r="F155" i="34"/>
  <c r="H155" i="34"/>
  <c r="G155" i="34"/>
  <c r="P155" i="34" a="1"/>
  <c r="P155" i="34" s="1"/>
  <c r="Q155" i="34" a="1"/>
  <c r="Q155" i="34" s="1"/>
  <c r="K155" i="34" a="1"/>
  <c r="K155" i="34" s="1"/>
  <c r="N155" i="34" a="1"/>
  <c r="N155" i="34" s="1"/>
  <c r="L155" i="34" a="1"/>
  <c r="L155" i="34" s="1"/>
  <c r="O155" i="34" a="1"/>
  <c r="O155" i="34" s="1"/>
  <c r="M155" i="34" a="1"/>
  <c r="M155" i="34" s="1"/>
  <c r="E156" i="34"/>
  <c r="B157" i="34" a="1"/>
  <c r="B157" i="34" s="1"/>
  <c r="S154" i="34"/>
  <c r="Z166" i="23" l="1"/>
  <c r="G166" i="23"/>
  <c r="H166" i="23"/>
  <c r="F166" i="23"/>
  <c r="D167" i="23"/>
  <c r="B168" i="23" a="1"/>
  <c r="B168" i="23" s="1"/>
  <c r="Z167" i="23"/>
  <c r="I167" i="23" s="1" a="1"/>
  <c r="I167" i="23" s="1"/>
  <c r="Q167" i="23" s="1"/>
  <c r="AC167" i="23"/>
  <c r="AA167" i="23"/>
  <c r="J167" i="23" a="1"/>
  <c r="J167" i="23" s="1"/>
  <c r="R167" i="23" s="1"/>
  <c r="K167" i="23" a="1"/>
  <c r="K167" i="23" s="1"/>
  <c r="S167" i="23" s="1"/>
  <c r="L167" i="23" a="1"/>
  <c r="L167" i="23" s="1"/>
  <c r="T167" i="23" s="1"/>
  <c r="B158" i="34" a="1"/>
  <c r="B158" i="34" s="1"/>
  <c r="E157" i="34"/>
  <c r="G156" i="34"/>
  <c r="H156" i="34"/>
  <c r="F156" i="34"/>
  <c r="O156" i="34" a="1"/>
  <c r="O156" i="34" s="1"/>
  <c r="P156" i="34" a="1"/>
  <c r="P156" i="34" s="1"/>
  <c r="L156" i="34" a="1"/>
  <c r="L156" i="34" s="1"/>
  <c r="K156" i="34" a="1"/>
  <c r="K156" i="34" s="1"/>
  <c r="N156" i="34" a="1"/>
  <c r="N156" i="34" s="1"/>
  <c r="M156" i="34" a="1"/>
  <c r="M156" i="34" s="1"/>
  <c r="Q156" i="34" a="1"/>
  <c r="Q156" i="34" s="1"/>
  <c r="S155" i="34"/>
  <c r="B169" i="23" l="1" a="1"/>
  <c r="B169" i="23" s="1"/>
  <c r="D168" i="23"/>
  <c r="AB168" i="23"/>
  <c r="AC168" i="23"/>
  <c r="I168" i="23" a="1"/>
  <c r="I168" i="23" s="1"/>
  <c r="Q168" i="23" s="1"/>
  <c r="AA168" i="23"/>
  <c r="J168" i="23" s="1" a="1"/>
  <c r="J168" i="23" s="1"/>
  <c r="R168" i="23" s="1"/>
  <c r="L168" i="23" a="1"/>
  <c r="L168" i="23" s="1"/>
  <c r="T168" i="23" s="1"/>
  <c r="K168" i="23" a="1"/>
  <c r="K168" i="23" s="1"/>
  <c r="S168" i="23" s="1"/>
  <c r="AB167" i="23"/>
  <c r="G167" i="23"/>
  <c r="H167" i="23"/>
  <c r="F167" i="23"/>
  <c r="S156" i="34"/>
  <c r="H157" i="34"/>
  <c r="F157" i="34"/>
  <c r="G157" i="34"/>
  <c r="K157" i="34" a="1"/>
  <c r="K157" i="34" s="1"/>
  <c r="P157" i="34" a="1"/>
  <c r="P157" i="34" s="1"/>
  <c r="L157" i="34" a="1"/>
  <c r="L157" i="34" s="1"/>
  <c r="N157" i="34" a="1"/>
  <c r="N157" i="34" s="1"/>
  <c r="Q157" i="34" a="1"/>
  <c r="Q157" i="34" s="1"/>
  <c r="O157" i="34" a="1"/>
  <c r="O157" i="34" s="1"/>
  <c r="M157" i="34" a="1"/>
  <c r="M157" i="34" s="1"/>
  <c r="B159" i="34" a="1"/>
  <c r="B159" i="34" s="1"/>
  <c r="E158" i="34"/>
  <c r="Z168" i="23" l="1"/>
  <c r="G168" i="23"/>
  <c r="F168" i="23"/>
  <c r="H168" i="23"/>
  <c r="D169" i="23"/>
  <c r="B170" i="23" a="1"/>
  <c r="B170" i="23" s="1"/>
  <c r="AA169" i="23"/>
  <c r="AC169" i="23"/>
  <c r="I169" i="23" a="1"/>
  <c r="I169" i="23" s="1"/>
  <c r="Q169" i="23" s="1"/>
  <c r="AB169" i="23"/>
  <c r="K169" i="23" a="1"/>
  <c r="K169" i="23" s="1"/>
  <c r="S169" i="23" s="1"/>
  <c r="L169" i="23" a="1"/>
  <c r="L169" i="23" s="1"/>
  <c r="T169" i="23" s="1"/>
  <c r="J169" i="23" a="1"/>
  <c r="J169" i="23" s="1"/>
  <c r="R169" i="23" s="1"/>
  <c r="G158" i="34"/>
  <c r="H158" i="34"/>
  <c r="F158" i="34"/>
  <c r="O158" i="34" a="1"/>
  <c r="O158" i="34" s="1"/>
  <c r="K158" i="34" a="1"/>
  <c r="K158" i="34" s="1"/>
  <c r="L158" i="34" a="1"/>
  <c r="L158" i="34" s="1"/>
  <c r="P158" i="34" a="1"/>
  <c r="P158" i="34" s="1"/>
  <c r="Q158" i="34" a="1"/>
  <c r="Q158" i="34" s="1"/>
  <c r="M158" i="34" a="1"/>
  <c r="M158" i="34" s="1"/>
  <c r="N158" i="34" a="1"/>
  <c r="N158" i="34" s="1"/>
  <c r="E159" i="34"/>
  <c r="B160" i="34" a="1"/>
  <c r="B160" i="34" s="1"/>
  <c r="S157" i="34"/>
  <c r="D170" i="23" l="1"/>
  <c r="B171" i="23" a="1"/>
  <c r="B171" i="23" s="1"/>
  <c r="AA170" i="23"/>
  <c r="Z170" i="23"/>
  <c r="AB170" i="23"/>
  <c r="L170" i="23" a="1"/>
  <c r="L170" i="23" s="1"/>
  <c r="AH170" i="23" s="1"/>
  <c r="P170" i="23" s="1"/>
  <c r="K170" i="23" a="1"/>
  <c r="K170" i="23" s="1"/>
  <c r="S170" i="23" s="1"/>
  <c r="J170" i="23" a="1"/>
  <c r="J170" i="23" s="1"/>
  <c r="R170" i="23" s="1"/>
  <c r="I170" i="23" a="1"/>
  <c r="I170" i="23" s="1"/>
  <c r="Q170" i="23" s="1"/>
  <c r="T170" i="23"/>
  <c r="Z169" i="23"/>
  <c r="H169" i="23"/>
  <c r="F169" i="23"/>
  <c r="G169" i="23"/>
  <c r="E160" i="34"/>
  <c r="B161" i="34" a="1"/>
  <c r="B161" i="34" s="1"/>
  <c r="F159" i="34"/>
  <c r="H159" i="34"/>
  <c r="G159" i="34"/>
  <c r="O159" i="34" a="1"/>
  <c r="O159" i="34" s="1"/>
  <c r="P159" i="34" a="1"/>
  <c r="P159" i="34" s="1"/>
  <c r="N159" i="34" a="1"/>
  <c r="N159" i="34" s="1"/>
  <c r="M159" i="34" a="1"/>
  <c r="M159" i="34" s="1"/>
  <c r="K159" i="34" a="1"/>
  <c r="K159" i="34" s="1"/>
  <c r="Q159" i="34" a="1"/>
  <c r="Q159" i="34" s="1"/>
  <c r="L159" i="34" a="1"/>
  <c r="L159" i="34" s="1"/>
  <c r="S158" i="34"/>
  <c r="D171" i="23" l="1"/>
  <c r="B172" i="23" a="1"/>
  <c r="B172" i="23" s="1"/>
  <c r="Z171" i="23"/>
  <c r="AB171" i="23"/>
  <c r="AA171" i="23"/>
  <c r="L171" i="23" a="1"/>
  <c r="L171" i="23" s="1"/>
  <c r="T171" i="23" s="1"/>
  <c r="K171" i="23" a="1"/>
  <c r="K171" i="23" s="1"/>
  <c r="S171" i="23" s="1"/>
  <c r="I171" i="23" a="1"/>
  <c r="I171" i="23" s="1"/>
  <c r="Q171" i="23" s="1"/>
  <c r="J171" i="23" a="1"/>
  <c r="J171" i="23" s="1"/>
  <c r="R171" i="23" s="1"/>
  <c r="AC170" i="23"/>
  <c r="H170" i="23"/>
  <c r="G170" i="23"/>
  <c r="F170" i="23"/>
  <c r="S159" i="34"/>
  <c r="E161" i="34"/>
  <c r="B162" i="34" a="1"/>
  <c r="B162" i="34" s="1"/>
  <c r="F160" i="34"/>
  <c r="G160" i="34"/>
  <c r="H160" i="34"/>
  <c r="M160" i="34" a="1"/>
  <c r="M160" i="34" s="1"/>
  <c r="P160" i="34" a="1"/>
  <c r="P160" i="34" s="1"/>
  <c r="L160" i="34" a="1"/>
  <c r="L160" i="34" s="1"/>
  <c r="Q160" i="34" a="1"/>
  <c r="Q160" i="34" s="1"/>
  <c r="K160" i="34" a="1"/>
  <c r="K160" i="34" s="1"/>
  <c r="O160" i="34" a="1"/>
  <c r="O160" i="34" s="1"/>
  <c r="N160" i="34" a="1"/>
  <c r="N160" i="34" s="1"/>
  <c r="B173" i="23" l="1" a="1"/>
  <c r="B173" i="23" s="1"/>
  <c r="D172" i="23"/>
  <c r="AB172" i="23"/>
  <c r="AC172" i="23"/>
  <c r="Z172" i="23"/>
  <c r="K172" i="23" a="1"/>
  <c r="K172" i="23" s="1"/>
  <c r="S172" i="23" s="1"/>
  <c r="J172" i="23" a="1"/>
  <c r="J172" i="23" s="1"/>
  <c r="R172" i="23" s="1"/>
  <c r="L172" i="23" a="1"/>
  <c r="L172" i="23" s="1"/>
  <c r="T172" i="23" s="1"/>
  <c r="I172" i="23" a="1"/>
  <c r="I172" i="23" s="1"/>
  <c r="Q172" i="23" s="1"/>
  <c r="AC171" i="23"/>
  <c r="H171" i="23"/>
  <c r="F171" i="23"/>
  <c r="G171" i="23"/>
  <c r="B163" i="34" a="1"/>
  <c r="B163" i="34" s="1"/>
  <c r="E162" i="34"/>
  <c r="H161" i="34"/>
  <c r="F161" i="34"/>
  <c r="G161" i="34"/>
  <c r="Q161" i="34" a="1"/>
  <c r="Q161" i="34" s="1"/>
  <c r="K161" i="34" a="1"/>
  <c r="K161" i="34" s="1"/>
  <c r="O161" i="34" a="1"/>
  <c r="O161" i="34" s="1"/>
  <c r="L161" i="34" a="1"/>
  <c r="L161" i="34" s="1"/>
  <c r="N161" i="34" a="1"/>
  <c r="N161" i="34" s="1"/>
  <c r="M161" i="34" a="1"/>
  <c r="M161" i="34" s="1"/>
  <c r="P161" i="34" a="1"/>
  <c r="P161" i="34" s="1"/>
  <c r="S160" i="34"/>
  <c r="AA172" i="23" l="1"/>
  <c r="G172" i="23"/>
  <c r="H172" i="23"/>
  <c r="F172" i="23"/>
  <c r="D173" i="23"/>
  <c r="B174" i="23" a="1"/>
  <c r="B174" i="23" s="1"/>
  <c r="AC173" i="23"/>
  <c r="AA173" i="23"/>
  <c r="Z173" i="23"/>
  <c r="I173" i="23" s="1" a="1"/>
  <c r="I173" i="23" s="1"/>
  <c r="Q173" i="23" s="1"/>
  <c r="K173" i="23" a="1"/>
  <c r="K173" i="23" s="1"/>
  <c r="S173" i="23" s="1"/>
  <c r="L173" i="23" a="1"/>
  <c r="L173" i="23" s="1"/>
  <c r="T173" i="23" s="1"/>
  <c r="J173" i="23" a="1"/>
  <c r="J173" i="23" s="1"/>
  <c r="R173" i="23" s="1"/>
  <c r="S161" i="34"/>
  <c r="G162" i="34"/>
  <c r="F162" i="34"/>
  <c r="H162" i="34"/>
  <c r="O162" i="34" a="1"/>
  <c r="O162" i="34" s="1"/>
  <c r="P162" i="34" a="1"/>
  <c r="P162" i="34" s="1"/>
  <c r="K162" i="34" a="1"/>
  <c r="K162" i="34" s="1"/>
  <c r="L162" i="34" a="1"/>
  <c r="L162" i="34" s="1"/>
  <c r="Q162" i="34" a="1"/>
  <c r="Q162" i="34" s="1"/>
  <c r="M162" i="34" a="1"/>
  <c r="M162" i="34" s="1"/>
  <c r="N162" i="34" a="1"/>
  <c r="N162" i="34" s="1"/>
  <c r="B164" i="34" a="1"/>
  <c r="B164" i="34" s="1"/>
  <c r="E163" i="34"/>
  <c r="D174" i="23" l="1"/>
  <c r="B175" i="23" a="1"/>
  <c r="B175" i="23" s="1"/>
  <c r="Z174" i="23"/>
  <c r="AB174" i="23"/>
  <c r="AC174" i="23"/>
  <c r="K174" i="23" a="1"/>
  <c r="K174" i="23" s="1"/>
  <c r="S174" i="23" s="1"/>
  <c r="I174" i="23" a="1"/>
  <c r="I174" i="23" s="1"/>
  <c r="Q174" i="23" s="1"/>
  <c r="J174" i="23" a="1"/>
  <c r="J174" i="23" s="1"/>
  <c r="R174" i="23" s="1"/>
  <c r="L174" i="23" a="1"/>
  <c r="L174" i="23" s="1"/>
  <c r="T174" i="23" s="1"/>
  <c r="AB173" i="23"/>
  <c r="F173" i="23"/>
  <c r="H173" i="23"/>
  <c r="G173" i="23"/>
  <c r="F163" i="34"/>
  <c r="H163" i="34"/>
  <c r="G163" i="34"/>
  <c r="P163" i="34" a="1"/>
  <c r="P163" i="34" s="1"/>
  <c r="Q163" i="34" a="1"/>
  <c r="Q163" i="34" s="1"/>
  <c r="M163" i="34" a="1"/>
  <c r="M163" i="34" s="1"/>
  <c r="K163" i="34" a="1"/>
  <c r="K163" i="34" s="1"/>
  <c r="L163" i="34" a="1"/>
  <c r="L163" i="34" s="1"/>
  <c r="O163" i="34" a="1"/>
  <c r="O163" i="34" s="1"/>
  <c r="N163" i="34" a="1"/>
  <c r="N163" i="34" s="1"/>
  <c r="S162" i="34"/>
  <c r="E164" i="34"/>
  <c r="B165" i="34" a="1"/>
  <c r="B165" i="34" s="1"/>
  <c r="D175" i="23" l="1"/>
  <c r="B176" i="23" a="1"/>
  <c r="B176" i="23" s="1"/>
  <c r="AA175" i="23"/>
  <c r="AC175" i="23"/>
  <c r="Z175" i="23"/>
  <c r="I175" i="23" s="1" a="1"/>
  <c r="I175" i="23" s="1"/>
  <c r="Q175" i="23" s="1"/>
  <c r="J175" i="23" a="1"/>
  <c r="J175" i="23" s="1"/>
  <c r="R175" i="23" s="1"/>
  <c r="K175" i="23" a="1"/>
  <c r="K175" i="23" s="1"/>
  <c r="S175" i="23" s="1"/>
  <c r="L175" i="23" a="1"/>
  <c r="L175" i="23" s="1"/>
  <c r="T175" i="23" s="1"/>
  <c r="AA174" i="23"/>
  <c r="F174" i="23"/>
  <c r="H174" i="23"/>
  <c r="G174" i="23"/>
  <c r="E165" i="34"/>
  <c r="B166" i="34" a="1"/>
  <c r="B166" i="34" s="1"/>
  <c r="H164" i="34"/>
  <c r="G164" i="34"/>
  <c r="F164" i="34"/>
  <c r="M164" i="34" a="1"/>
  <c r="M164" i="34" s="1"/>
  <c r="P164" i="34" a="1"/>
  <c r="P164" i="34" s="1"/>
  <c r="L164" i="34" a="1"/>
  <c r="L164" i="34" s="1"/>
  <c r="O164" i="34" a="1"/>
  <c r="O164" i="34" s="1"/>
  <c r="K164" i="34" a="1"/>
  <c r="K164" i="34" s="1"/>
  <c r="Q164" i="34" a="1"/>
  <c r="Q164" i="34" s="1"/>
  <c r="N164" i="34" a="1"/>
  <c r="N164" i="34" s="1"/>
  <c r="S163" i="34"/>
  <c r="D176" i="23" l="1"/>
  <c r="B177" i="23" a="1"/>
  <c r="B177" i="23" s="1"/>
  <c r="AA176" i="23"/>
  <c r="Z176" i="23"/>
  <c r="AC176" i="23"/>
  <c r="I176" i="23" a="1"/>
  <c r="I176" i="23" s="1"/>
  <c r="Q176" i="23" s="1"/>
  <c r="K176" i="23" a="1"/>
  <c r="K176" i="23" s="1"/>
  <c r="S176" i="23" s="1"/>
  <c r="J176" i="23" a="1"/>
  <c r="J176" i="23" s="1"/>
  <c r="R176" i="23" s="1"/>
  <c r="L176" i="23" a="1"/>
  <c r="L176" i="23" s="1"/>
  <c r="T176" i="23" s="1"/>
  <c r="AB175" i="23"/>
  <c r="F175" i="23"/>
  <c r="G175" i="23"/>
  <c r="H175" i="23"/>
  <c r="S164" i="34"/>
  <c r="B167" i="34" a="1"/>
  <c r="B167" i="34" s="1"/>
  <c r="E166" i="34"/>
  <c r="H165" i="34"/>
  <c r="F165" i="34"/>
  <c r="G165" i="34"/>
  <c r="P165" i="34" a="1"/>
  <c r="P165" i="34" s="1"/>
  <c r="M165" i="34" a="1"/>
  <c r="M165" i="34" s="1"/>
  <c r="Q165" i="34" a="1"/>
  <c r="Q165" i="34" s="1"/>
  <c r="L165" i="34" a="1"/>
  <c r="L165" i="34" s="1"/>
  <c r="O165" i="34" a="1"/>
  <c r="O165" i="34" s="1"/>
  <c r="N165" i="34" a="1"/>
  <c r="N165" i="34" s="1"/>
  <c r="K165" i="34" a="1"/>
  <c r="K165" i="34" s="1"/>
  <c r="D177" i="23" l="1"/>
  <c r="B178" i="23" a="1"/>
  <c r="B178" i="23" s="1"/>
  <c r="AC177" i="23"/>
  <c r="AB177" i="23"/>
  <c r="Z177" i="23"/>
  <c r="L177" i="23" a="1"/>
  <c r="L177" i="23" s="1"/>
  <c r="T177" i="23" s="1"/>
  <c r="I177" i="23" a="1"/>
  <c r="I177" i="23" s="1"/>
  <c r="Q177" i="23" s="1"/>
  <c r="J177" i="23" a="1"/>
  <c r="J177" i="23" s="1"/>
  <c r="R177" i="23" s="1"/>
  <c r="K177" i="23" a="1"/>
  <c r="K177" i="23" s="1"/>
  <c r="S177" i="23" s="1"/>
  <c r="AB176" i="23"/>
  <c r="F176" i="23"/>
  <c r="H176" i="23"/>
  <c r="G176" i="23"/>
  <c r="G166" i="34"/>
  <c r="H166" i="34"/>
  <c r="F166" i="34"/>
  <c r="O166" i="34" a="1"/>
  <c r="O166" i="34" s="1"/>
  <c r="K166" i="34" a="1"/>
  <c r="K166" i="34" s="1"/>
  <c r="L166" i="34" a="1"/>
  <c r="L166" i="34" s="1"/>
  <c r="P166" i="34" a="1"/>
  <c r="P166" i="34" s="1"/>
  <c r="Q166" i="34" a="1"/>
  <c r="Q166" i="34" s="1"/>
  <c r="M166" i="34" a="1"/>
  <c r="M166" i="34" s="1"/>
  <c r="N166" i="34" a="1"/>
  <c r="N166" i="34" s="1"/>
  <c r="B168" i="34" a="1"/>
  <c r="B168" i="34" s="1"/>
  <c r="E167" i="34"/>
  <c r="S165" i="34"/>
  <c r="D178" i="23" l="1"/>
  <c r="B179" i="23" a="1"/>
  <c r="B179" i="23" s="1"/>
  <c r="AA178" i="23"/>
  <c r="AB178" i="23"/>
  <c r="Z178" i="23"/>
  <c r="I178" i="23" s="1" a="1"/>
  <c r="I178" i="23" s="1"/>
  <c r="Q178" i="23" s="1"/>
  <c r="L178" i="23" a="1"/>
  <c r="L178" i="23" s="1"/>
  <c r="AH178" i="23" s="1"/>
  <c r="P178" i="23" s="1"/>
  <c r="J178" i="23" a="1"/>
  <c r="J178" i="23" s="1"/>
  <c r="R178" i="23" s="1"/>
  <c r="K178" i="23" a="1"/>
  <c r="K178" i="23" s="1"/>
  <c r="AG178" i="23" s="1"/>
  <c r="O178" i="23" s="1"/>
  <c r="T178" i="23"/>
  <c r="S178" i="23"/>
  <c r="AA177" i="23"/>
  <c r="H177" i="23"/>
  <c r="G177" i="23"/>
  <c r="F177" i="23"/>
  <c r="F167" i="34"/>
  <c r="G167" i="34"/>
  <c r="H167" i="34"/>
  <c r="K167" i="34" a="1"/>
  <c r="K167" i="34" s="1"/>
  <c r="N167" i="34" a="1"/>
  <c r="N167" i="34" s="1"/>
  <c r="Q167" i="34" a="1"/>
  <c r="Q167" i="34" s="1"/>
  <c r="P167" i="34" a="1"/>
  <c r="P167" i="34" s="1"/>
  <c r="O167" i="34" a="1"/>
  <c r="O167" i="34" s="1"/>
  <c r="M167" i="34" a="1"/>
  <c r="M167" i="34" s="1"/>
  <c r="L167" i="34" a="1"/>
  <c r="L167" i="34" s="1"/>
  <c r="E168" i="34"/>
  <c r="B169" i="34" a="1"/>
  <c r="B169" i="34" s="1"/>
  <c r="S166" i="34"/>
  <c r="B180" i="23" l="1" a="1"/>
  <c r="B180" i="23" s="1"/>
  <c r="D179" i="23"/>
  <c r="AB179" i="23"/>
  <c r="AC179" i="23"/>
  <c r="Z179" i="23"/>
  <c r="L179" i="23" a="1"/>
  <c r="L179" i="23" s="1"/>
  <c r="T179" i="23" s="1"/>
  <c r="I179" i="23" a="1"/>
  <c r="I179" i="23" s="1"/>
  <c r="Q179" i="23" s="1"/>
  <c r="K179" i="23" a="1"/>
  <c r="K179" i="23" s="1"/>
  <c r="S179" i="23" s="1"/>
  <c r="J179" i="23" a="1"/>
  <c r="J179" i="23" s="1"/>
  <c r="R179" i="23" s="1"/>
  <c r="AC178" i="23"/>
  <c r="H178" i="23"/>
  <c r="G178" i="23"/>
  <c r="F178" i="23"/>
  <c r="B170" i="34" a="1"/>
  <c r="B170" i="34" s="1"/>
  <c r="E169" i="34"/>
  <c r="H168" i="34"/>
  <c r="F168" i="34"/>
  <c r="G168" i="34"/>
  <c r="N168" i="34" a="1"/>
  <c r="N168" i="34" s="1"/>
  <c r="O168" i="34" a="1"/>
  <c r="O168" i="34" s="1"/>
  <c r="P168" i="34" a="1"/>
  <c r="P168" i="34" s="1"/>
  <c r="K168" i="34" a="1"/>
  <c r="K168" i="34" s="1"/>
  <c r="Q168" i="34" a="1"/>
  <c r="Q168" i="34" s="1"/>
  <c r="L168" i="34" a="1"/>
  <c r="L168" i="34" s="1"/>
  <c r="M168" i="34" a="1"/>
  <c r="M168" i="34" s="1"/>
  <c r="S167" i="34"/>
  <c r="AA179" i="23" l="1"/>
  <c r="H179" i="23"/>
  <c r="G179" i="23"/>
  <c r="F179" i="23"/>
  <c r="D180" i="23"/>
  <c r="B181" i="23" a="1"/>
  <c r="B181" i="23" s="1"/>
  <c r="AB180" i="23"/>
  <c r="AC180" i="23"/>
  <c r="Z180" i="23"/>
  <c r="AA180" i="23"/>
  <c r="J180" i="23" a="1"/>
  <c r="J180" i="23" s="1"/>
  <c r="R180" i="23" s="1"/>
  <c r="K180" i="23" a="1"/>
  <c r="K180" i="23" s="1"/>
  <c r="S180" i="23" s="1"/>
  <c r="L180" i="23" a="1"/>
  <c r="L180" i="23" s="1"/>
  <c r="T180" i="23" s="1"/>
  <c r="I180" i="23" a="1"/>
  <c r="I180" i="23" s="1"/>
  <c r="Q180" i="23" s="1"/>
  <c r="S168" i="34"/>
  <c r="H169" i="34"/>
  <c r="G169" i="34"/>
  <c r="F169" i="34"/>
  <c r="L169" i="34" a="1"/>
  <c r="L169" i="34" s="1"/>
  <c r="Q169" i="34" a="1"/>
  <c r="Q169" i="34" s="1"/>
  <c r="O169" i="34" a="1"/>
  <c r="O169" i="34" s="1"/>
  <c r="N169" i="34" a="1"/>
  <c r="N169" i="34" s="1"/>
  <c r="M169" i="34" a="1"/>
  <c r="M169" i="34" s="1"/>
  <c r="K169" i="34" a="1"/>
  <c r="K169" i="34" s="1"/>
  <c r="P169" i="34" a="1"/>
  <c r="P169" i="34" s="1"/>
  <c r="B171" i="34" a="1"/>
  <c r="B171" i="34" s="1"/>
  <c r="E170" i="34"/>
  <c r="D181" i="23" l="1"/>
  <c r="B182" i="23" a="1"/>
  <c r="B182" i="23" s="1"/>
  <c r="AB181" i="23"/>
  <c r="Z181" i="23"/>
  <c r="AC181" i="23"/>
  <c r="K181" i="23" a="1"/>
  <c r="K181" i="23" s="1"/>
  <c r="S181" i="23" s="1"/>
  <c r="I181" i="23" a="1"/>
  <c r="I181" i="23" s="1"/>
  <c r="Q181" i="23" s="1"/>
  <c r="J181" i="23" a="1"/>
  <c r="J181" i="23" s="1"/>
  <c r="R181" i="23" s="1"/>
  <c r="L181" i="23" a="1"/>
  <c r="L181" i="23" s="1"/>
  <c r="T181" i="23" s="1"/>
  <c r="H180" i="23"/>
  <c r="G180" i="23"/>
  <c r="F180" i="23"/>
  <c r="G170" i="34"/>
  <c r="F170" i="34"/>
  <c r="H170" i="34"/>
  <c r="P170" i="34" a="1"/>
  <c r="P170" i="34" s="1"/>
  <c r="O170" i="34" a="1"/>
  <c r="O170" i="34" s="1"/>
  <c r="K170" i="34" a="1"/>
  <c r="K170" i="34" s="1"/>
  <c r="N170" i="34" a="1"/>
  <c r="N170" i="34" s="1"/>
  <c r="Q170" i="34" a="1"/>
  <c r="Q170" i="34" s="1"/>
  <c r="L170" i="34" a="1"/>
  <c r="L170" i="34" s="1"/>
  <c r="M170" i="34" a="1"/>
  <c r="M170" i="34" s="1"/>
  <c r="E171" i="34"/>
  <c r="B172" i="34" a="1"/>
  <c r="B172" i="34" s="1"/>
  <c r="S169" i="34"/>
  <c r="D182" i="23" l="1"/>
  <c r="B183" i="23" a="1"/>
  <c r="B183" i="23" s="1"/>
  <c r="AB182" i="23"/>
  <c r="I182" i="23" a="1"/>
  <c r="I182" i="23" s="1"/>
  <c r="Q182" i="23" s="1"/>
  <c r="AA182" i="23"/>
  <c r="J182" i="23" s="1" a="1"/>
  <c r="J182" i="23" s="1"/>
  <c r="R182" i="23" s="1"/>
  <c r="AC182" i="23"/>
  <c r="L182" i="23" a="1"/>
  <c r="L182" i="23" s="1"/>
  <c r="AH182" i="23" s="1"/>
  <c r="P182" i="23" s="1"/>
  <c r="K182" i="23" a="1"/>
  <c r="K182" i="23" s="1"/>
  <c r="S182" i="23" s="1"/>
  <c r="T182" i="23"/>
  <c r="AA181" i="23"/>
  <c r="G181" i="23"/>
  <c r="H181" i="23"/>
  <c r="F181" i="23"/>
  <c r="E172" i="34"/>
  <c r="B173" i="34" a="1"/>
  <c r="B173" i="34" s="1"/>
  <c r="F171" i="34"/>
  <c r="G171" i="34"/>
  <c r="H171" i="34"/>
  <c r="P171" i="34" a="1"/>
  <c r="P171" i="34" s="1"/>
  <c r="Q171" i="34" a="1"/>
  <c r="Q171" i="34" s="1"/>
  <c r="L171" i="34" a="1"/>
  <c r="L171" i="34" s="1"/>
  <c r="M171" i="34" a="1"/>
  <c r="M171" i="34" s="1"/>
  <c r="O171" i="34" a="1"/>
  <c r="O171" i="34" s="1"/>
  <c r="K171" i="34" a="1"/>
  <c r="K171" i="34" s="1"/>
  <c r="N171" i="34" a="1"/>
  <c r="N171" i="34" s="1"/>
  <c r="S170" i="34"/>
  <c r="D183" i="23" l="1"/>
  <c r="B184" i="23" a="1"/>
  <c r="B184" i="23" s="1"/>
  <c r="Z183" i="23"/>
  <c r="I183" i="23" s="1" a="1"/>
  <c r="I183" i="23" s="1"/>
  <c r="Q183" i="23" s="1"/>
  <c r="AB183" i="23"/>
  <c r="AA183" i="23"/>
  <c r="L183" i="23" a="1"/>
  <c r="L183" i="23" s="1"/>
  <c r="T183" i="23" s="1"/>
  <c r="J183" i="23" a="1"/>
  <c r="J183" i="23" s="1"/>
  <c r="R183" i="23" s="1"/>
  <c r="K183" i="23" a="1"/>
  <c r="K183" i="23" s="1"/>
  <c r="S183" i="23" s="1"/>
  <c r="Z182" i="23"/>
  <c r="G182" i="23"/>
  <c r="F182" i="23"/>
  <c r="H182" i="23"/>
  <c r="S171" i="34"/>
  <c r="B174" i="34" a="1"/>
  <c r="B174" i="34" s="1"/>
  <c r="E173" i="34"/>
  <c r="H172" i="34"/>
  <c r="F172" i="34"/>
  <c r="G172" i="34"/>
  <c r="N172" i="34" a="1"/>
  <c r="N172" i="34" s="1"/>
  <c r="M172" i="34" a="1"/>
  <c r="M172" i="34" s="1"/>
  <c r="O172" i="34" a="1"/>
  <c r="O172" i="34" s="1"/>
  <c r="P172" i="34" a="1"/>
  <c r="P172" i="34" s="1"/>
  <c r="L172" i="34" a="1"/>
  <c r="L172" i="34" s="1"/>
  <c r="K172" i="34" a="1"/>
  <c r="K172" i="34" s="1"/>
  <c r="Q172" i="34" a="1"/>
  <c r="Q172" i="34" s="1"/>
  <c r="AC183" i="23" l="1"/>
  <c r="G183" i="23"/>
  <c r="H183" i="23"/>
  <c r="F183" i="23"/>
  <c r="D184" i="23"/>
  <c r="B185" i="23" a="1"/>
  <c r="B185" i="23" s="1"/>
  <c r="AC184" i="23"/>
  <c r="AA184" i="23"/>
  <c r="Z184" i="23"/>
  <c r="K184" i="23" a="1"/>
  <c r="K184" i="23" s="1"/>
  <c r="S184" i="23" s="1"/>
  <c r="I184" i="23" a="1"/>
  <c r="I184" i="23" s="1"/>
  <c r="Q184" i="23" s="1"/>
  <c r="J184" i="23" a="1"/>
  <c r="J184" i="23" s="1"/>
  <c r="R184" i="23" s="1"/>
  <c r="L184" i="23" a="1"/>
  <c r="L184" i="23" s="1"/>
  <c r="T184" i="23" s="1"/>
  <c r="H173" i="34"/>
  <c r="F173" i="34"/>
  <c r="G173" i="34"/>
  <c r="Q173" i="34" a="1"/>
  <c r="Q173" i="34" s="1"/>
  <c r="L173" i="34" a="1"/>
  <c r="L173" i="34" s="1"/>
  <c r="P173" i="34" a="1"/>
  <c r="P173" i="34" s="1"/>
  <c r="N173" i="34" a="1"/>
  <c r="N173" i="34" s="1"/>
  <c r="M173" i="34" a="1"/>
  <c r="M173" i="34" s="1"/>
  <c r="O173" i="34" a="1"/>
  <c r="O173" i="34" s="1"/>
  <c r="K173" i="34" a="1"/>
  <c r="K173" i="34" s="1"/>
  <c r="B175" i="34" a="1"/>
  <c r="B175" i="34" s="1"/>
  <c r="E174" i="34"/>
  <c r="S172" i="34"/>
  <c r="AB184" i="23" l="1"/>
  <c r="F184" i="23"/>
  <c r="G184" i="23"/>
  <c r="H184" i="23"/>
  <c r="B186" i="23" a="1"/>
  <c r="B186" i="23" s="1"/>
  <c r="D185" i="23"/>
  <c r="AA185" i="23"/>
  <c r="AB185" i="23"/>
  <c r="I185" i="23" a="1"/>
  <c r="I185" i="23" s="1"/>
  <c r="Q185" i="23" s="1"/>
  <c r="AC185" i="23"/>
  <c r="K185" i="23" a="1"/>
  <c r="K185" i="23" s="1"/>
  <c r="S185" i="23" s="1"/>
  <c r="J185" i="23" a="1"/>
  <c r="J185" i="23" s="1"/>
  <c r="R185" i="23" s="1"/>
  <c r="L185" i="23" a="1"/>
  <c r="L185" i="23" s="1"/>
  <c r="T185" i="23" s="1"/>
  <c r="H174" i="34"/>
  <c r="G174" i="34"/>
  <c r="F174" i="34"/>
  <c r="O174" i="34" a="1"/>
  <c r="O174" i="34" s="1"/>
  <c r="K174" i="34" a="1"/>
  <c r="K174" i="34" s="1"/>
  <c r="Q174" i="34" a="1"/>
  <c r="Q174" i="34" s="1"/>
  <c r="N174" i="34" a="1"/>
  <c r="N174" i="34" s="1"/>
  <c r="P174" i="34" a="1"/>
  <c r="P174" i="34" s="1"/>
  <c r="M174" i="34" a="1"/>
  <c r="M174" i="34" s="1"/>
  <c r="L174" i="34" a="1"/>
  <c r="L174" i="34" s="1"/>
  <c r="S173" i="34"/>
  <c r="E175" i="34"/>
  <c r="B176" i="34" a="1"/>
  <c r="B176" i="34" s="1"/>
  <c r="Z185" i="23" l="1"/>
  <c r="F185" i="23"/>
  <c r="G185" i="23"/>
  <c r="H185" i="23"/>
  <c r="B187" i="23" a="1"/>
  <c r="B187" i="23" s="1"/>
  <c r="D186" i="23"/>
  <c r="Z186" i="23"/>
  <c r="AA186" i="23"/>
  <c r="AC186" i="23"/>
  <c r="AB186" i="23"/>
  <c r="J186" i="23" a="1"/>
  <c r="J186" i="23" s="1"/>
  <c r="R186" i="23" s="1"/>
  <c r="K186" i="23" a="1"/>
  <c r="K186" i="23" s="1"/>
  <c r="S186" i="23" s="1"/>
  <c r="I186" i="23" a="1"/>
  <c r="I186" i="23" s="1"/>
  <c r="Q186" i="23" s="1"/>
  <c r="L186" i="23" a="1"/>
  <c r="L186" i="23" s="1"/>
  <c r="T186" i="23" s="1"/>
  <c r="E176" i="34"/>
  <c r="B177" i="34" a="1"/>
  <c r="B177" i="34" s="1"/>
  <c r="G175" i="34"/>
  <c r="F175" i="34"/>
  <c r="H175" i="34"/>
  <c r="Q175" i="34" a="1"/>
  <c r="Q175" i="34" s="1"/>
  <c r="M175" i="34" a="1"/>
  <c r="M175" i="34" s="1"/>
  <c r="N175" i="34" a="1"/>
  <c r="N175" i="34" s="1"/>
  <c r="P175" i="34" a="1"/>
  <c r="P175" i="34" s="1"/>
  <c r="O175" i="34" a="1"/>
  <c r="O175" i="34" s="1"/>
  <c r="K175" i="34" a="1"/>
  <c r="K175" i="34" s="1"/>
  <c r="L175" i="34" a="1"/>
  <c r="L175" i="34" s="1"/>
  <c r="S174" i="34"/>
  <c r="H186" i="23" l="1"/>
  <c r="G186" i="23"/>
  <c r="F186" i="23"/>
  <c r="B188" i="23" a="1"/>
  <c r="B188" i="23" s="1"/>
  <c r="D187" i="23"/>
  <c r="AC187" i="23"/>
  <c r="Z187" i="23"/>
  <c r="AA187" i="23"/>
  <c r="I187" i="23" a="1"/>
  <c r="I187" i="23" s="1"/>
  <c r="Q187" i="23" s="1"/>
  <c r="J187" i="23" a="1"/>
  <c r="J187" i="23" s="1"/>
  <c r="R187" i="23" s="1"/>
  <c r="L187" i="23" a="1"/>
  <c r="L187" i="23" s="1"/>
  <c r="AH187" i="23" s="1"/>
  <c r="P187" i="23" s="1"/>
  <c r="K187" i="23" a="1"/>
  <c r="K187" i="23" s="1"/>
  <c r="S187" i="23" s="1"/>
  <c r="T187" i="23"/>
  <c r="S175" i="34"/>
  <c r="E177" i="34"/>
  <c r="B178" i="34" a="1"/>
  <c r="B178" i="34" s="1"/>
  <c r="H176" i="34"/>
  <c r="F176" i="34"/>
  <c r="G176" i="34"/>
  <c r="Q176" i="34" a="1"/>
  <c r="Q176" i="34" s="1"/>
  <c r="N176" i="34" a="1"/>
  <c r="N176" i="34" s="1"/>
  <c r="M176" i="34" a="1"/>
  <c r="M176" i="34" s="1"/>
  <c r="P176" i="34" a="1"/>
  <c r="P176" i="34" s="1"/>
  <c r="K176" i="34" a="1"/>
  <c r="K176" i="34" s="1"/>
  <c r="L176" i="34" a="1"/>
  <c r="L176" i="34" s="1"/>
  <c r="O176" i="34" a="1"/>
  <c r="O176" i="34" s="1"/>
  <c r="AB187" i="23" l="1"/>
  <c r="H187" i="23"/>
  <c r="F187" i="23"/>
  <c r="G187" i="23"/>
  <c r="B189" i="23" a="1"/>
  <c r="B189" i="23" s="1"/>
  <c r="D188" i="23"/>
  <c r="Z188" i="23"/>
  <c r="AB188" i="23"/>
  <c r="AA188" i="23"/>
  <c r="J188" i="23" a="1"/>
  <c r="J188" i="23" s="1"/>
  <c r="R188" i="23" s="1"/>
  <c r="K188" i="23" a="1"/>
  <c r="K188" i="23" s="1"/>
  <c r="S188" i="23" s="1"/>
  <c r="I188" i="23" a="1"/>
  <c r="I188" i="23" s="1"/>
  <c r="Q188" i="23" s="1"/>
  <c r="L188" i="23" a="1"/>
  <c r="L188" i="23" s="1"/>
  <c r="T188" i="23" s="1"/>
  <c r="S176" i="34"/>
  <c r="B179" i="34" a="1"/>
  <c r="B179" i="34" s="1"/>
  <c r="E178" i="34"/>
  <c r="H177" i="34"/>
  <c r="G177" i="34"/>
  <c r="F177" i="34"/>
  <c r="L177" i="34" a="1"/>
  <c r="L177" i="34" s="1"/>
  <c r="K177" i="34" a="1"/>
  <c r="K177" i="34" s="1"/>
  <c r="Q177" i="34" a="1"/>
  <c r="Q177" i="34" s="1"/>
  <c r="N177" i="34" a="1"/>
  <c r="N177" i="34" s="1"/>
  <c r="M177" i="34" a="1"/>
  <c r="M177" i="34" s="1"/>
  <c r="P177" i="34" a="1"/>
  <c r="P177" i="34" s="1"/>
  <c r="O177" i="34" a="1"/>
  <c r="O177" i="34" s="1"/>
  <c r="AC188" i="23" l="1"/>
  <c r="F188" i="23"/>
  <c r="H188" i="23"/>
  <c r="G188" i="23"/>
  <c r="D189" i="23"/>
  <c r="B190" i="23" a="1"/>
  <c r="B190" i="23" s="1"/>
  <c r="AC189" i="23"/>
  <c r="AA189" i="23"/>
  <c r="Z189" i="23"/>
  <c r="K189" i="23" a="1"/>
  <c r="K189" i="23" s="1"/>
  <c r="S189" i="23" s="1"/>
  <c r="J189" i="23" a="1"/>
  <c r="J189" i="23" s="1"/>
  <c r="R189" i="23" s="1"/>
  <c r="I189" i="23" a="1"/>
  <c r="I189" i="23" s="1"/>
  <c r="Q189" i="23" s="1"/>
  <c r="L189" i="23" a="1"/>
  <c r="L189" i="23" s="1"/>
  <c r="AH189" i="23" s="1"/>
  <c r="P189" i="23" s="1"/>
  <c r="T189" i="23"/>
  <c r="G178" i="34"/>
  <c r="F178" i="34"/>
  <c r="H178" i="34"/>
  <c r="M178" i="34" a="1"/>
  <c r="M178" i="34" s="1"/>
  <c r="O178" i="34" a="1"/>
  <c r="O178" i="34" s="1"/>
  <c r="P178" i="34" a="1"/>
  <c r="P178" i="34" s="1"/>
  <c r="K178" i="34" a="1"/>
  <c r="K178" i="34" s="1"/>
  <c r="N178" i="34" a="1"/>
  <c r="N178" i="34" s="1"/>
  <c r="L178" i="34" a="1"/>
  <c r="L178" i="34" s="1"/>
  <c r="Q178" i="34" a="1"/>
  <c r="Q178" i="34" s="1"/>
  <c r="E179" i="34"/>
  <c r="B180" i="34" a="1"/>
  <c r="B180" i="34" s="1"/>
  <c r="S177" i="34"/>
  <c r="B191" i="23" l="1" a="1"/>
  <c r="B191" i="23" s="1"/>
  <c r="D190" i="23"/>
  <c r="AC190" i="23"/>
  <c r="AB190" i="23"/>
  <c r="Z190" i="23"/>
  <c r="K190" i="23" a="1"/>
  <c r="K190" i="23" s="1"/>
  <c r="S190" i="23" s="1"/>
  <c r="I190" i="23" a="1"/>
  <c r="I190" i="23" s="1"/>
  <c r="Q190" i="23" s="1"/>
  <c r="J190" i="23" a="1"/>
  <c r="J190" i="23" s="1"/>
  <c r="R190" i="23" s="1"/>
  <c r="L190" i="23" a="1"/>
  <c r="L190" i="23" s="1"/>
  <c r="AH190" i="23" s="1"/>
  <c r="P190" i="23" s="1"/>
  <c r="T190" i="23"/>
  <c r="AB189" i="23"/>
  <c r="G189" i="23"/>
  <c r="H189" i="23"/>
  <c r="F189" i="23"/>
  <c r="E180" i="34"/>
  <c r="B181" i="34" a="1"/>
  <c r="B181" i="34" s="1"/>
  <c r="F179" i="34"/>
  <c r="H179" i="34"/>
  <c r="G179" i="34"/>
  <c r="P179" i="34" a="1"/>
  <c r="P179" i="34" s="1"/>
  <c r="L179" i="34" a="1"/>
  <c r="L179" i="34" s="1"/>
  <c r="M179" i="34" a="1"/>
  <c r="M179" i="34" s="1"/>
  <c r="Q179" i="34" a="1"/>
  <c r="Q179" i="34" s="1"/>
  <c r="O179" i="34" a="1"/>
  <c r="O179" i="34" s="1"/>
  <c r="K179" i="34" a="1"/>
  <c r="K179" i="34" s="1"/>
  <c r="N179" i="34" a="1"/>
  <c r="N179" i="34" s="1"/>
  <c r="S178" i="34"/>
  <c r="AA190" i="23" l="1"/>
  <c r="G190" i="23"/>
  <c r="H190" i="23"/>
  <c r="F190" i="23"/>
  <c r="B192" i="23" a="1"/>
  <c r="B192" i="23" s="1"/>
  <c r="D191" i="23"/>
  <c r="AC191" i="23"/>
  <c r="AB191" i="23"/>
  <c r="AA191" i="23"/>
  <c r="J191" i="23" s="1" a="1"/>
  <c r="J191" i="23" s="1"/>
  <c r="R191" i="23" s="1"/>
  <c r="I191" i="23" a="1"/>
  <c r="I191" i="23" s="1"/>
  <c r="Q191" i="23" s="1"/>
  <c r="K191" i="23" a="1"/>
  <c r="K191" i="23" s="1"/>
  <c r="AG191" i="23" s="1"/>
  <c r="O191" i="23" s="1"/>
  <c r="L191" i="23" a="1"/>
  <c r="L191" i="23" s="1"/>
  <c r="AH191" i="23" s="1"/>
  <c r="P191" i="23" s="1"/>
  <c r="T191" i="23"/>
  <c r="S191" i="23"/>
  <c r="S179" i="34"/>
  <c r="B182" i="34" a="1"/>
  <c r="B182" i="34" s="1"/>
  <c r="E181" i="34"/>
  <c r="H180" i="34"/>
  <c r="F180" i="34"/>
  <c r="G180" i="34"/>
  <c r="K180" i="34" a="1"/>
  <c r="K180" i="34" s="1"/>
  <c r="N180" i="34" a="1"/>
  <c r="N180" i="34" s="1"/>
  <c r="Q180" i="34" a="1"/>
  <c r="Q180" i="34" s="1"/>
  <c r="M180" i="34" a="1"/>
  <c r="M180" i="34" s="1"/>
  <c r="O180" i="34" a="1"/>
  <c r="O180" i="34" s="1"/>
  <c r="P180" i="34" a="1"/>
  <c r="P180" i="34" s="1"/>
  <c r="L180" i="34" a="1"/>
  <c r="L180" i="34" s="1"/>
  <c r="Z191" i="23" l="1"/>
  <c r="F191" i="23"/>
  <c r="G191" i="23"/>
  <c r="H191" i="23"/>
  <c r="B193" i="23" a="1"/>
  <c r="B193" i="23" s="1"/>
  <c r="D192" i="23"/>
  <c r="AB192" i="23"/>
  <c r="AC192" i="23"/>
  <c r="I192" i="23" a="1"/>
  <c r="I192" i="23" s="1"/>
  <c r="Q192" i="23" s="1"/>
  <c r="AA192" i="23"/>
  <c r="J192" i="23" s="1" a="1"/>
  <c r="J192" i="23" s="1"/>
  <c r="AF192" i="23" s="1"/>
  <c r="N192" i="23" s="1"/>
  <c r="R192" i="23"/>
  <c r="L192" i="23" a="1"/>
  <c r="L192" i="23" s="1"/>
  <c r="AH192" i="23" s="1"/>
  <c r="P192" i="23" s="1"/>
  <c r="K192" i="23" a="1"/>
  <c r="K192" i="23" s="1"/>
  <c r="AG192" i="23" s="1"/>
  <c r="O192" i="23" s="1"/>
  <c r="T192" i="23"/>
  <c r="S192" i="23"/>
  <c r="S180" i="34"/>
  <c r="H181" i="34"/>
  <c r="G181" i="34"/>
  <c r="F181" i="34"/>
  <c r="K181" i="34" a="1"/>
  <c r="K181" i="34" s="1"/>
  <c r="M181" i="34" a="1"/>
  <c r="M181" i="34" s="1"/>
  <c r="P181" i="34" a="1"/>
  <c r="P181" i="34" s="1"/>
  <c r="L181" i="34" a="1"/>
  <c r="L181" i="34" s="1"/>
  <c r="N181" i="34" a="1"/>
  <c r="N181" i="34" s="1"/>
  <c r="Q181" i="34" a="1"/>
  <c r="Q181" i="34" s="1"/>
  <c r="O181" i="34" a="1"/>
  <c r="O181" i="34" s="1"/>
  <c r="B183" i="34" a="1"/>
  <c r="B183" i="34" s="1"/>
  <c r="E182" i="34"/>
  <c r="Z192" i="23" l="1"/>
  <c r="F192" i="23"/>
  <c r="H192" i="23"/>
  <c r="G192" i="23"/>
  <c r="B194" i="23" a="1"/>
  <c r="B194" i="23" s="1"/>
  <c r="D193" i="23"/>
  <c r="Z193" i="23"/>
  <c r="AA193" i="23"/>
  <c r="AB193" i="23"/>
  <c r="K193" i="23" a="1"/>
  <c r="K193" i="23" s="1"/>
  <c r="AG193" i="23" s="1"/>
  <c r="O193" i="23" s="1"/>
  <c r="I193" i="23" a="1"/>
  <c r="I193" i="23" s="1"/>
  <c r="Q193" i="23" s="1"/>
  <c r="L193" i="23" a="1"/>
  <c r="L193" i="23" s="1"/>
  <c r="AH193" i="23" s="1"/>
  <c r="P193" i="23" s="1"/>
  <c r="J193" i="23" a="1"/>
  <c r="J193" i="23" s="1"/>
  <c r="AF193" i="23" s="1"/>
  <c r="N193" i="23" s="1"/>
  <c r="T193" i="23"/>
  <c r="S193" i="23"/>
  <c r="R193" i="23"/>
  <c r="H182" i="34"/>
  <c r="G182" i="34"/>
  <c r="F182" i="34"/>
  <c r="M182" i="34" a="1"/>
  <c r="M182" i="34" s="1"/>
  <c r="N182" i="34" a="1"/>
  <c r="N182" i="34" s="1"/>
  <c r="L182" i="34" a="1"/>
  <c r="L182" i="34" s="1"/>
  <c r="O182" i="34" a="1"/>
  <c r="O182" i="34" s="1"/>
  <c r="K182" i="34" a="1"/>
  <c r="K182" i="34" s="1"/>
  <c r="Q182" i="34" a="1"/>
  <c r="Q182" i="34" s="1"/>
  <c r="P182" i="34" a="1"/>
  <c r="P182" i="34" s="1"/>
  <c r="B184" i="34" a="1"/>
  <c r="B184" i="34" s="1"/>
  <c r="E183" i="34"/>
  <c r="S181" i="34"/>
  <c r="AC193" i="23" l="1"/>
  <c r="G193" i="23"/>
  <c r="F193" i="23"/>
  <c r="H193" i="23"/>
  <c r="D194" i="23"/>
  <c r="B195" i="23" a="1"/>
  <c r="B195" i="23" s="1"/>
  <c r="AA194" i="23"/>
  <c r="AB194" i="23"/>
  <c r="Z194" i="23"/>
  <c r="K194" i="23" a="1"/>
  <c r="K194" i="23" s="1"/>
  <c r="AG194" i="23" s="1"/>
  <c r="O194" i="23" s="1"/>
  <c r="J194" i="23" a="1"/>
  <c r="J194" i="23" s="1"/>
  <c r="AF194" i="23" s="1"/>
  <c r="N194" i="23" s="1"/>
  <c r="I194" i="23" a="1"/>
  <c r="I194" i="23" s="1"/>
  <c r="AE194" i="23" s="1"/>
  <c r="M194" i="23" s="1"/>
  <c r="L194" i="23" a="1"/>
  <c r="L194" i="23" s="1"/>
  <c r="AH194" i="23" s="1"/>
  <c r="P194" i="23" s="1"/>
  <c r="S194" i="23"/>
  <c r="T194" i="23"/>
  <c r="R194" i="23"/>
  <c r="Q194" i="23"/>
  <c r="G183" i="34"/>
  <c r="F183" i="34"/>
  <c r="H183" i="34"/>
  <c r="O183" i="34" a="1"/>
  <c r="O183" i="34" s="1"/>
  <c r="P183" i="34" a="1"/>
  <c r="P183" i="34" s="1"/>
  <c r="Q183" i="34" a="1"/>
  <c r="Q183" i="34" s="1"/>
  <c r="L183" i="34" a="1"/>
  <c r="L183" i="34" s="1"/>
  <c r="M183" i="34" a="1"/>
  <c r="M183" i="34" s="1"/>
  <c r="N183" i="34" a="1"/>
  <c r="N183" i="34" s="1"/>
  <c r="K183" i="34" a="1"/>
  <c r="K183" i="34" s="1"/>
  <c r="E184" i="34"/>
  <c r="B185" i="34" a="1"/>
  <c r="B185" i="34" s="1"/>
  <c r="S182" i="34"/>
  <c r="B196" i="23" l="1" a="1"/>
  <c r="B196" i="23" s="1"/>
  <c r="D195" i="23"/>
  <c r="Z195" i="23"/>
  <c r="AB195" i="23"/>
  <c r="AA195" i="23"/>
  <c r="K195" i="23" a="1"/>
  <c r="K195" i="23" s="1"/>
  <c r="AG195" i="23" s="1"/>
  <c r="O195" i="23" s="1"/>
  <c r="J195" i="23" a="1"/>
  <c r="J195" i="23" s="1"/>
  <c r="AF195" i="23" s="1"/>
  <c r="N195" i="23" s="1"/>
  <c r="L195" i="23" a="1"/>
  <c r="L195" i="23" s="1"/>
  <c r="AH195" i="23" s="1"/>
  <c r="P195" i="23" s="1"/>
  <c r="I195" i="23" a="1"/>
  <c r="I195" i="23" s="1"/>
  <c r="AE195" i="23" s="1"/>
  <c r="M195" i="23" s="1"/>
  <c r="R195" i="23"/>
  <c r="Q195" i="23"/>
  <c r="T195" i="23"/>
  <c r="S195" i="23"/>
  <c r="AC194" i="23"/>
  <c r="F194" i="23"/>
  <c r="H194" i="23"/>
  <c r="G194" i="23"/>
  <c r="E185" i="34"/>
  <c r="B186" i="34" a="1"/>
  <c r="B186" i="34" s="1"/>
  <c r="H184" i="34"/>
  <c r="F184" i="34"/>
  <c r="G184" i="34"/>
  <c r="K184" i="34" a="1"/>
  <c r="K184" i="34" s="1"/>
  <c r="O184" i="34" a="1"/>
  <c r="O184" i="34" s="1"/>
  <c r="N184" i="34" a="1"/>
  <c r="N184" i="34" s="1"/>
  <c r="Q184" i="34" a="1"/>
  <c r="Q184" i="34" s="1"/>
  <c r="P184" i="34" a="1"/>
  <c r="P184" i="34" s="1"/>
  <c r="M184" i="34" a="1"/>
  <c r="M184" i="34" s="1"/>
  <c r="L184" i="34" a="1"/>
  <c r="L184" i="34" s="1"/>
  <c r="S183" i="34"/>
  <c r="AC195" i="23" l="1"/>
  <c r="F195" i="23"/>
  <c r="H195" i="23"/>
  <c r="G195" i="23"/>
  <c r="D196" i="23"/>
  <c r="B197" i="23" a="1"/>
  <c r="B197" i="23" s="1"/>
  <c r="AA196" i="23"/>
  <c r="AC196" i="23"/>
  <c r="Z196" i="23"/>
  <c r="I196" i="23" s="1" a="1"/>
  <c r="I196" i="23" s="1"/>
  <c r="AE196" i="23" s="1"/>
  <c r="M196" i="23" s="1"/>
  <c r="J196" i="23" a="1"/>
  <c r="J196" i="23" s="1"/>
  <c r="AF196" i="23" s="1"/>
  <c r="N196" i="23" s="1"/>
  <c r="L196" i="23" a="1"/>
  <c r="L196" i="23" s="1"/>
  <c r="K196" i="23" a="1"/>
  <c r="K196" i="23" s="1"/>
  <c r="Q196" i="23"/>
  <c r="R196" i="23"/>
  <c r="S184" i="34"/>
  <c r="B187" i="34" a="1"/>
  <c r="B187" i="34" s="1"/>
  <c r="E186" i="34"/>
  <c r="H185" i="34"/>
  <c r="G185" i="34"/>
  <c r="F185" i="34"/>
  <c r="P185" i="34" a="1"/>
  <c r="P185" i="34" s="1"/>
  <c r="L185" i="34" a="1"/>
  <c r="L185" i="34" s="1"/>
  <c r="K185" i="34" a="1"/>
  <c r="K185" i="34" s="1"/>
  <c r="Q185" i="34" a="1"/>
  <c r="Q185" i="34" s="1"/>
  <c r="O185" i="34" a="1"/>
  <c r="O185" i="34" s="1"/>
  <c r="M185" i="34" a="1"/>
  <c r="M185" i="34" s="1"/>
  <c r="N185" i="34" a="1"/>
  <c r="N185" i="34" s="1"/>
  <c r="AB196" i="23" l="1"/>
  <c r="F196" i="23"/>
  <c r="H196" i="23"/>
  <c r="G196" i="23"/>
  <c r="B198" i="23" a="1"/>
  <c r="B198" i="23" s="1"/>
  <c r="D197" i="23"/>
  <c r="AA197" i="23"/>
  <c r="Z197" i="23"/>
  <c r="AC197" i="23"/>
  <c r="K197" i="23" a="1"/>
  <c r="K197" i="23" s="1"/>
  <c r="AG197" i="23" s="1"/>
  <c r="O197" i="23" s="1"/>
  <c r="I197" i="23" a="1"/>
  <c r="I197" i="23" s="1"/>
  <c r="AE197" i="23" s="1"/>
  <c r="M197" i="23" s="1"/>
  <c r="L197" i="23" a="1"/>
  <c r="L197" i="23" s="1"/>
  <c r="AH197" i="23" s="1"/>
  <c r="P197" i="23" s="1"/>
  <c r="J197" i="23" a="1"/>
  <c r="J197" i="23" s="1"/>
  <c r="AF197" i="23" s="1"/>
  <c r="N197" i="23" s="1"/>
  <c r="S197" i="23"/>
  <c r="R197" i="23"/>
  <c r="T197" i="23"/>
  <c r="Q197" i="23"/>
  <c r="S196" i="23"/>
  <c r="AG196" i="23"/>
  <c r="O196" i="23" s="1"/>
  <c r="T196" i="23"/>
  <c r="AH196" i="23"/>
  <c r="P196" i="23" s="1"/>
  <c r="G186" i="34"/>
  <c r="F186" i="34"/>
  <c r="H186" i="34"/>
  <c r="N186" i="34" a="1"/>
  <c r="N186" i="34" s="1"/>
  <c r="M186" i="34" a="1"/>
  <c r="M186" i="34" s="1"/>
  <c r="P186" i="34" a="1"/>
  <c r="P186" i="34" s="1"/>
  <c r="O186" i="34" a="1"/>
  <c r="O186" i="34" s="1"/>
  <c r="K186" i="34" a="1"/>
  <c r="K186" i="34" s="1"/>
  <c r="Q186" i="34" a="1"/>
  <c r="Q186" i="34" s="1"/>
  <c r="L186" i="34" a="1"/>
  <c r="L186" i="34" s="1"/>
  <c r="B188" i="34" a="1"/>
  <c r="B188" i="34" s="1"/>
  <c r="E187" i="34"/>
  <c r="S185" i="34"/>
  <c r="AB197" i="23" l="1"/>
  <c r="H197" i="23"/>
  <c r="G197" i="23"/>
  <c r="F197" i="23"/>
  <c r="B199" i="23" a="1"/>
  <c r="B199" i="23" s="1"/>
  <c r="D198" i="23"/>
  <c r="AA198" i="23"/>
  <c r="Z198" i="23"/>
  <c r="AB198" i="23"/>
  <c r="L198" i="23" a="1"/>
  <c r="L198" i="23" s="1"/>
  <c r="AH198" i="23" s="1"/>
  <c r="P198" i="23" s="1"/>
  <c r="K198" i="23" a="1"/>
  <c r="K198" i="23" s="1"/>
  <c r="AG198" i="23" s="1"/>
  <c r="O198" i="23" s="1"/>
  <c r="I198" i="23" a="1"/>
  <c r="I198" i="23" s="1"/>
  <c r="AE198" i="23" s="1"/>
  <c r="M198" i="23" s="1"/>
  <c r="J198" i="23" a="1"/>
  <c r="J198" i="23" s="1"/>
  <c r="AF198" i="23" s="1"/>
  <c r="N198" i="23" s="1"/>
  <c r="Q198" i="23"/>
  <c r="S198" i="23"/>
  <c r="T198" i="23"/>
  <c r="R198" i="23"/>
  <c r="H187" i="34"/>
  <c r="F187" i="34"/>
  <c r="G187" i="34"/>
  <c r="P187" i="34" a="1"/>
  <c r="P187" i="34" s="1"/>
  <c r="N187" i="34" a="1"/>
  <c r="N187" i="34" s="1"/>
  <c r="Q187" i="34" a="1"/>
  <c r="Q187" i="34" s="1"/>
  <c r="O187" i="34" a="1"/>
  <c r="O187" i="34" s="1"/>
  <c r="K187" i="34" a="1"/>
  <c r="K187" i="34" s="1"/>
  <c r="L187" i="34" a="1"/>
  <c r="L187" i="34" s="1"/>
  <c r="M187" i="34" a="1"/>
  <c r="M187" i="34" s="1"/>
  <c r="B189" i="34" a="1"/>
  <c r="B189" i="34" s="1"/>
  <c r="E188" i="34"/>
  <c r="S186" i="34"/>
  <c r="AC198" i="23" l="1"/>
  <c r="F198" i="23"/>
  <c r="H198" i="23"/>
  <c r="G198" i="23"/>
  <c r="D199" i="23"/>
  <c r="B200" i="23" a="1"/>
  <c r="B200" i="23" s="1"/>
  <c r="AC199" i="23"/>
  <c r="Z199" i="23"/>
  <c r="J199" i="23" s="1" a="1"/>
  <c r="J199" i="23" s="1"/>
  <c r="AF199" i="23" s="1"/>
  <c r="N199" i="23" s="1"/>
  <c r="AB199" i="23"/>
  <c r="K199" i="23" a="1"/>
  <c r="K199" i="23" s="1"/>
  <c r="AG199" i="23" s="1"/>
  <c r="O199" i="23" s="1"/>
  <c r="R199" i="23"/>
  <c r="I199" i="23" a="1"/>
  <c r="I199" i="23" s="1"/>
  <c r="AE199" i="23" s="1"/>
  <c r="M199" i="23" s="1"/>
  <c r="L199" i="23" a="1"/>
  <c r="L199" i="23" s="1"/>
  <c r="Q199" i="23"/>
  <c r="S199" i="23"/>
  <c r="H188" i="34"/>
  <c r="G188" i="34"/>
  <c r="F188" i="34"/>
  <c r="P188" i="34" a="1"/>
  <c r="P188" i="34" s="1"/>
  <c r="Q188" i="34" a="1"/>
  <c r="Q188" i="34" s="1"/>
  <c r="K188" i="34" a="1"/>
  <c r="K188" i="34" s="1"/>
  <c r="N188" i="34" a="1"/>
  <c r="N188" i="34" s="1"/>
  <c r="L188" i="34" a="1"/>
  <c r="L188" i="34" s="1"/>
  <c r="O188" i="34" a="1"/>
  <c r="O188" i="34" s="1"/>
  <c r="M188" i="34" a="1"/>
  <c r="M188" i="34" s="1"/>
  <c r="E189" i="34"/>
  <c r="B190" i="34" a="1"/>
  <c r="B190" i="34" s="1"/>
  <c r="S187" i="34"/>
  <c r="B201" i="23" l="1" a="1"/>
  <c r="B201" i="23" s="1"/>
  <c r="D200" i="23"/>
  <c r="AC200" i="23"/>
  <c r="AA200" i="23"/>
  <c r="Z200" i="23"/>
  <c r="I200" i="23" a="1"/>
  <c r="I200" i="23" s="1"/>
  <c r="AE200" i="23" s="1"/>
  <c r="M200" i="23" s="1"/>
  <c r="J200" i="23" a="1"/>
  <c r="J200" i="23" s="1"/>
  <c r="AF200" i="23" s="1"/>
  <c r="N200" i="23" s="1"/>
  <c r="K200" i="23" a="1"/>
  <c r="K200" i="23" s="1"/>
  <c r="AG200" i="23" s="1"/>
  <c r="O200" i="23" s="1"/>
  <c r="L200" i="23" a="1"/>
  <c r="L200" i="23" s="1"/>
  <c r="AH200" i="23" s="1"/>
  <c r="P200" i="23" s="1"/>
  <c r="R200" i="23"/>
  <c r="Q200" i="23"/>
  <c r="S200" i="23"/>
  <c r="T200" i="23"/>
  <c r="T199" i="23"/>
  <c r="AH199" i="23"/>
  <c r="P199" i="23" s="1"/>
  <c r="AA199" i="23"/>
  <c r="F199" i="23"/>
  <c r="G199" i="23"/>
  <c r="H199" i="23"/>
  <c r="B191" i="34" a="1"/>
  <c r="B191" i="34" s="1"/>
  <c r="E190" i="34"/>
  <c r="H189" i="34"/>
  <c r="G189" i="34"/>
  <c r="F189" i="34"/>
  <c r="Q189" i="34" a="1"/>
  <c r="Q189" i="34" s="1"/>
  <c r="K189" i="34" a="1"/>
  <c r="K189" i="34" s="1"/>
  <c r="O189" i="34" a="1"/>
  <c r="O189" i="34" s="1"/>
  <c r="P189" i="34" a="1"/>
  <c r="P189" i="34" s="1"/>
  <c r="N189" i="34" a="1"/>
  <c r="N189" i="34" s="1"/>
  <c r="L189" i="34" a="1"/>
  <c r="L189" i="34" s="1"/>
  <c r="M189" i="34" a="1"/>
  <c r="M189" i="34" s="1"/>
  <c r="S188" i="34"/>
  <c r="O30" i="23"/>
  <c r="O65" i="23"/>
  <c r="P30" i="23"/>
  <c r="AB200" i="23" l="1"/>
  <c r="F200" i="23"/>
  <c r="H200" i="23"/>
  <c r="G200" i="23"/>
  <c r="D201" i="23"/>
  <c r="B202" i="23" a="1"/>
  <c r="B202" i="23" s="1"/>
  <c r="Z201" i="23"/>
  <c r="AB201" i="23"/>
  <c r="AA201" i="23"/>
  <c r="J201" i="23" a="1"/>
  <c r="J201" i="23" s="1"/>
  <c r="AF201" i="23" s="1"/>
  <c r="N201" i="23" s="1"/>
  <c r="I201" i="23" a="1"/>
  <c r="I201" i="23" s="1"/>
  <c r="AE201" i="23" s="1"/>
  <c r="M201" i="23" s="1"/>
  <c r="L201" i="23" a="1"/>
  <c r="L201" i="23" s="1"/>
  <c r="AH201" i="23" s="1"/>
  <c r="P201" i="23" s="1"/>
  <c r="K201" i="23" a="1"/>
  <c r="K201" i="23" s="1"/>
  <c r="AG201" i="23" s="1"/>
  <c r="O201" i="23" s="1"/>
  <c r="Q201" i="23"/>
  <c r="S201" i="23"/>
  <c r="R201" i="23"/>
  <c r="T201" i="23"/>
  <c r="H190" i="34"/>
  <c r="G190" i="34"/>
  <c r="F190" i="34"/>
  <c r="L190" i="34" a="1"/>
  <c r="L190" i="34" s="1"/>
  <c r="N190" i="34" a="1"/>
  <c r="N190" i="34" s="1"/>
  <c r="O190" i="34" a="1"/>
  <c r="O190" i="34" s="1"/>
  <c r="P190" i="34" a="1"/>
  <c r="P190" i="34" s="1"/>
  <c r="M190" i="34" a="1"/>
  <c r="M190" i="34" s="1"/>
  <c r="Q190" i="34" a="1"/>
  <c r="Q190" i="34" s="1"/>
  <c r="K190" i="34" a="1"/>
  <c r="K190" i="34" s="1"/>
  <c r="B192" i="34" a="1"/>
  <c r="B192" i="34" s="1"/>
  <c r="E191" i="34"/>
  <c r="S189" i="34"/>
  <c r="P76" i="23"/>
  <c r="O7" i="23"/>
  <c r="AJ7" i="23" s="1"/>
  <c r="O107" i="23"/>
  <c r="O113" i="23"/>
  <c r="AH177" i="23"/>
  <c r="P177" i="23" s="1"/>
  <c r="M46" i="23"/>
  <c r="AG163" i="23"/>
  <c r="O163" i="23" s="1"/>
  <c r="P12" i="23"/>
  <c r="P62" i="23"/>
  <c r="M40" i="23"/>
  <c r="O13" i="23"/>
  <c r="P84" i="23"/>
  <c r="M44" i="23"/>
  <c r="M45" i="23"/>
  <c r="P82" i="23"/>
  <c r="M43" i="23"/>
  <c r="O62" i="23"/>
  <c r="O82" i="23"/>
  <c r="N25" i="23"/>
  <c r="AG185" i="23"/>
  <c r="O185" i="23" s="1"/>
  <c r="AG183" i="23"/>
  <c r="O183" i="23" s="1"/>
  <c r="AH185" i="23"/>
  <c r="P185" i="23" s="1"/>
  <c r="O32" i="23"/>
  <c r="O25" i="23"/>
  <c r="P13" i="23"/>
  <c r="M42" i="23"/>
  <c r="M41" i="23"/>
  <c r="O84" i="23"/>
  <c r="N13" i="23"/>
  <c r="AH163" i="23"/>
  <c r="P163" i="23" s="1"/>
  <c r="AH183" i="23"/>
  <c r="P183" i="23" s="1"/>
  <c r="M48" i="23"/>
  <c r="M47" i="23"/>
  <c r="N113" i="23"/>
  <c r="N12" i="23"/>
  <c r="O116" i="23"/>
  <c r="O112" i="23"/>
  <c r="N123" i="23"/>
  <c r="O69" i="23"/>
  <c r="O19" i="23"/>
  <c r="AG170" i="23"/>
  <c r="O170" i="23" s="1"/>
  <c r="O119" i="23"/>
  <c r="O12" i="23"/>
  <c r="O16" i="23"/>
  <c r="AG165" i="23"/>
  <c r="O165" i="23" s="1"/>
  <c r="N112" i="23"/>
  <c r="O64" i="23"/>
  <c r="AF189" i="23"/>
  <c r="N189" i="23" s="1"/>
  <c r="N90" i="23"/>
  <c r="AH180" i="23"/>
  <c r="P180" i="23" s="1"/>
  <c r="M92" i="23"/>
  <c r="N89" i="23"/>
  <c r="AF191" i="23"/>
  <c r="N191" i="23" s="1"/>
  <c r="AG189" i="23"/>
  <c r="O189" i="23" s="1"/>
  <c r="P83" i="23"/>
  <c r="P72" i="23"/>
  <c r="M91" i="23"/>
  <c r="O88" i="23"/>
  <c r="N83" i="23"/>
  <c r="AH173" i="23"/>
  <c r="P173" i="23" s="1"/>
  <c r="AG184" i="23"/>
  <c r="O184" i="23" s="1"/>
  <c r="AE192" i="23"/>
  <c r="M192" i="23" s="1"/>
  <c r="P79" i="23"/>
  <c r="O89" i="23"/>
  <c r="AE193" i="23"/>
  <c r="M193" i="23" s="1"/>
  <c r="N88" i="23"/>
  <c r="AF190" i="23"/>
  <c r="N190" i="23" s="1"/>
  <c r="AF184" i="23"/>
  <c r="N184" i="23" s="1"/>
  <c r="AH184" i="23"/>
  <c r="P184" i="23" s="1"/>
  <c r="O83" i="23"/>
  <c r="AG190" i="23"/>
  <c r="O190" i="23" s="1"/>
  <c r="M87" i="23"/>
  <c r="O134" i="23"/>
  <c r="AG182" i="23"/>
  <c r="O182" i="23" s="1"/>
  <c r="O86" i="23"/>
  <c r="AG161" i="23"/>
  <c r="O161" i="23" s="1"/>
  <c r="O24" i="23"/>
  <c r="AG179" i="23"/>
  <c r="O179" i="23" s="1"/>
  <c r="N121" i="23"/>
  <c r="N9" i="23"/>
  <c r="N76" i="23"/>
  <c r="N69" i="23"/>
  <c r="N33" i="23"/>
  <c r="N74" i="23"/>
  <c r="N66" i="23"/>
  <c r="AH172" i="23"/>
  <c r="P172" i="23" s="1"/>
  <c r="P110" i="23"/>
  <c r="AH186" i="23"/>
  <c r="P186" i="23" s="1"/>
  <c r="AE190" i="23"/>
  <c r="M190" i="23" s="1"/>
  <c r="O71" i="23"/>
  <c r="AG172" i="23"/>
  <c r="O172" i="23" s="1"/>
  <c r="O60" i="23"/>
  <c r="AG177" i="23"/>
  <c r="O177" i="23" s="1"/>
  <c r="O126" i="23"/>
  <c r="O37" i="23"/>
  <c r="N37" i="23"/>
  <c r="N24" i="23"/>
  <c r="AF177" i="23"/>
  <c r="N177" i="23" s="1"/>
  <c r="AF182" i="23"/>
  <c r="N182" i="23" s="1"/>
  <c r="AF188" i="23"/>
  <c r="N188" i="23" s="1"/>
  <c r="N109" i="23"/>
  <c r="N16" i="23"/>
  <c r="P10" i="23"/>
  <c r="P15" i="23"/>
  <c r="P71" i="23"/>
  <c r="P111" i="23"/>
  <c r="P108" i="23"/>
  <c r="AE188" i="23"/>
  <c r="M188" i="23" s="1"/>
  <c r="M88" i="23"/>
  <c r="AG180" i="23"/>
  <c r="O180" i="23" s="1"/>
  <c r="O110" i="23"/>
  <c r="O115" i="23"/>
  <c r="N110" i="23"/>
  <c r="AF161" i="23"/>
  <c r="N161" i="23" s="1"/>
  <c r="N134" i="23"/>
  <c r="AF180" i="23"/>
  <c r="N180" i="23" s="1"/>
  <c r="N137" i="23"/>
  <c r="P85" i="23"/>
  <c r="AH167" i="23"/>
  <c r="P167" i="23" s="1"/>
  <c r="P75" i="23"/>
  <c r="P74" i="23"/>
  <c r="P128" i="23"/>
  <c r="P61" i="23"/>
  <c r="P11" i="23"/>
  <c r="AG175" i="23"/>
  <c r="O175" i="23" s="1"/>
  <c r="O133" i="23"/>
  <c r="O78" i="23"/>
  <c r="O79" i="23"/>
  <c r="O131" i="23"/>
  <c r="O15" i="23"/>
  <c r="O22" i="23"/>
  <c r="AG167" i="23"/>
  <c r="O167" i="23" s="1"/>
  <c r="N126" i="23"/>
  <c r="N77" i="23"/>
  <c r="AF162" i="23"/>
  <c r="N162" i="23" s="1"/>
  <c r="AF175" i="23"/>
  <c r="N175" i="23" s="1"/>
  <c r="AH161" i="23"/>
  <c r="P161" i="23" s="1"/>
  <c r="P134" i="23"/>
  <c r="P8" i="23"/>
  <c r="P131" i="23"/>
  <c r="P115" i="23"/>
  <c r="P137" i="23"/>
  <c r="P78" i="23"/>
  <c r="P109" i="23"/>
  <c r="AE189" i="23"/>
  <c r="M189" i="23" s="1"/>
  <c r="AE191" i="23"/>
  <c r="M191" i="23" s="1"/>
  <c r="O10" i="23"/>
  <c r="O34" i="23"/>
  <c r="AG162" i="23"/>
  <c r="O162" i="23" s="1"/>
  <c r="O28" i="23"/>
  <c r="O21" i="23"/>
  <c r="O66" i="23"/>
  <c r="N7" i="23"/>
  <c r="N135" i="23"/>
  <c r="AF167" i="23"/>
  <c r="N167" i="23" s="1"/>
  <c r="N82" i="23"/>
  <c r="N22" i="23"/>
  <c r="N133" i="23"/>
  <c r="N131" i="23"/>
  <c r="AF179" i="23"/>
  <c r="N179" i="23" s="1"/>
  <c r="N60" i="23"/>
  <c r="N81" i="23"/>
  <c r="P28" i="23"/>
  <c r="P21" i="23"/>
  <c r="M89" i="23"/>
  <c r="AG188" i="23"/>
  <c r="O188" i="23" s="1"/>
  <c r="O75" i="23"/>
  <c r="O109" i="23"/>
  <c r="O87" i="23"/>
  <c r="N87" i="23"/>
  <c r="N64" i="23"/>
  <c r="AF170" i="23"/>
  <c r="N170" i="23" s="1"/>
  <c r="N28" i="23"/>
  <c r="AF187" i="23"/>
  <c r="N187" i="23" s="1"/>
  <c r="P60" i="23"/>
  <c r="P9" i="23"/>
  <c r="P87" i="23"/>
  <c r="AH175" i="23"/>
  <c r="P175" i="23" s="1"/>
  <c r="O137" i="23"/>
  <c r="O81" i="23"/>
  <c r="O33" i="23"/>
  <c r="O61" i="23"/>
  <c r="N75" i="23"/>
  <c r="N10" i="23"/>
  <c r="N79" i="23"/>
  <c r="N86" i="23"/>
  <c r="N116" i="23"/>
  <c r="N115" i="23"/>
  <c r="N35" i="23"/>
  <c r="N107" i="23"/>
  <c r="AF183" i="23"/>
  <c r="N183" i="23" s="1"/>
  <c r="P66" i="23"/>
  <c r="P133" i="23"/>
  <c r="AH188" i="23"/>
  <c r="P188" i="23" s="1"/>
  <c r="P37" i="23"/>
  <c r="P121" i="23"/>
  <c r="AH179" i="23"/>
  <c r="P179" i="23" s="1"/>
  <c r="M90" i="23"/>
  <c r="AG176" i="23"/>
  <c r="O176" i="23" s="1"/>
  <c r="O76" i="23"/>
  <c r="O74" i="23"/>
  <c r="O9" i="23"/>
  <c r="O121" i="23"/>
  <c r="AG187" i="23"/>
  <c r="O187" i="23" s="1"/>
  <c r="O128" i="23"/>
  <c r="N61" i="23"/>
  <c r="N78" i="23"/>
  <c r="AF178" i="23"/>
  <c r="N178" i="23" s="1"/>
  <c r="AF165" i="23"/>
  <c r="N165" i="23" s="1"/>
  <c r="AF176" i="23"/>
  <c r="N176" i="23" s="1"/>
  <c r="N15" i="23"/>
  <c r="AH162" i="23"/>
  <c r="P162" i="23" s="1"/>
  <c r="P34" i="23"/>
  <c r="P33" i="23"/>
  <c r="AH176" i="23"/>
  <c r="P176" i="23" s="1"/>
  <c r="M134" i="23"/>
  <c r="M139" i="23"/>
  <c r="M135" i="23"/>
  <c r="M136" i="23"/>
  <c r="M39" i="23"/>
  <c r="M138" i="23"/>
  <c r="M137" i="23"/>
  <c r="M38" i="23"/>
  <c r="M36" i="23"/>
  <c r="M37" i="23"/>
  <c r="N65" i="23"/>
  <c r="N71" i="23"/>
  <c r="N11" i="23"/>
  <c r="AF166" i="23"/>
  <c r="N166" i="23" s="1"/>
  <c r="AF172" i="23"/>
  <c r="N172" i="23" s="1"/>
  <c r="AF163" i="23"/>
  <c r="N163" i="23" s="1"/>
  <c r="N111" i="23"/>
  <c r="O120" i="23"/>
  <c r="N62" i="23"/>
  <c r="O20" i="23"/>
  <c r="O11" i="23"/>
  <c r="O111" i="23"/>
  <c r="M108" i="23"/>
  <c r="M115" i="23"/>
  <c r="M127" i="23"/>
  <c r="M84" i="23"/>
  <c r="M133" i="23"/>
  <c r="M78" i="23"/>
  <c r="AE164" i="23"/>
  <c r="M164" i="23" s="1"/>
  <c r="M128" i="23"/>
  <c r="AE158" i="23"/>
  <c r="M158" i="23" s="1"/>
  <c r="N59" i="23"/>
  <c r="N108" i="23"/>
  <c r="N73" i="23"/>
  <c r="N130" i="23"/>
  <c r="N21" i="23"/>
  <c r="AF181" i="23"/>
  <c r="N181" i="23" s="1"/>
  <c r="N63" i="23"/>
  <c r="N85" i="23"/>
  <c r="P125" i="23"/>
  <c r="AH164" i="23"/>
  <c r="P164" i="23" s="1"/>
  <c r="P114" i="23"/>
  <c r="O85" i="23"/>
  <c r="AG169" i="23"/>
  <c r="O169" i="23" s="1"/>
  <c r="O57" i="23"/>
  <c r="O129" i="23"/>
  <c r="O14" i="23"/>
  <c r="M30" i="23"/>
  <c r="AE182" i="23"/>
  <c r="M182" i="23" s="1"/>
  <c r="M70" i="23"/>
  <c r="M85" i="23"/>
  <c r="M15" i="23"/>
  <c r="M11" i="23"/>
  <c r="M75" i="23"/>
  <c r="M68" i="23"/>
  <c r="M34" i="23"/>
  <c r="AE166" i="23"/>
  <c r="M166" i="23" s="1"/>
  <c r="AE184" i="23"/>
  <c r="M184" i="23" s="1"/>
  <c r="M124" i="23"/>
  <c r="M25" i="23"/>
  <c r="AE174" i="23"/>
  <c r="M174" i="23" s="1"/>
  <c r="AE187" i="23"/>
  <c r="M187" i="23" s="1"/>
  <c r="M58" i="23"/>
  <c r="M59" i="23"/>
  <c r="AF158" i="23"/>
  <c r="N158" i="23" s="1"/>
  <c r="AF173" i="23"/>
  <c r="N173" i="23" s="1"/>
  <c r="N114" i="23"/>
  <c r="N14" i="23"/>
  <c r="N31" i="23"/>
  <c r="P129" i="23"/>
  <c r="O59" i="23"/>
  <c r="O67" i="23"/>
  <c r="O125" i="23"/>
  <c r="O23" i="23"/>
  <c r="O118" i="23"/>
  <c r="M107" i="23"/>
  <c r="M63" i="23"/>
  <c r="M62" i="23"/>
  <c r="M29" i="23"/>
  <c r="M16" i="23"/>
  <c r="M23" i="23"/>
  <c r="AE175" i="23"/>
  <c r="M175" i="23" s="1"/>
  <c r="M69" i="23"/>
  <c r="M81" i="23"/>
  <c r="M61" i="23"/>
  <c r="AE169" i="23"/>
  <c r="M169" i="23" s="1"/>
  <c r="AE172" i="23"/>
  <c r="M172" i="23" s="1"/>
  <c r="AE162" i="23"/>
  <c r="M162" i="23" s="1"/>
  <c r="M112" i="23"/>
  <c r="M132" i="23"/>
  <c r="N124" i="23"/>
  <c r="AF186" i="23"/>
  <c r="N186" i="23" s="1"/>
  <c r="N84" i="23"/>
  <c r="N118" i="23"/>
  <c r="N119" i="23"/>
  <c r="P73" i="23"/>
  <c r="P67" i="23"/>
  <c r="P63" i="23"/>
  <c r="P18" i="23"/>
  <c r="AG173" i="23"/>
  <c r="O173" i="23" s="1"/>
  <c r="O29" i="23"/>
  <c r="O127" i="23"/>
  <c r="M120" i="23"/>
  <c r="AE178" i="23"/>
  <c r="M178" i="23" s="1"/>
  <c r="M17" i="23"/>
  <c r="M24" i="23"/>
  <c r="AE173" i="23"/>
  <c r="M173" i="23" s="1"/>
  <c r="M13" i="23"/>
  <c r="AE165" i="23"/>
  <c r="M165" i="23" s="1"/>
  <c r="M22" i="23"/>
  <c r="M117" i="23"/>
  <c r="M19" i="23"/>
  <c r="M129" i="23"/>
  <c r="AE180" i="23"/>
  <c r="M180" i="23" s="1"/>
  <c r="M26" i="23"/>
  <c r="N129" i="23"/>
  <c r="N57" i="23"/>
  <c r="AF159" i="23"/>
  <c r="N159" i="23" s="1"/>
  <c r="N120" i="23"/>
  <c r="N34" i="23"/>
  <c r="P27" i="23"/>
  <c r="AH171" i="23"/>
  <c r="P171" i="23" s="1"/>
  <c r="P29" i="23"/>
  <c r="P127" i="23"/>
  <c r="O26" i="23"/>
  <c r="O18" i="23"/>
  <c r="AG160" i="23"/>
  <c r="O160" i="23" s="1"/>
  <c r="AG181" i="23"/>
  <c r="O181" i="23" s="1"/>
  <c r="O72" i="23"/>
  <c r="O114" i="23"/>
  <c r="O58" i="23"/>
  <c r="AG158" i="23"/>
  <c r="O158" i="23" s="1"/>
  <c r="O68" i="23"/>
  <c r="M57" i="23"/>
  <c r="M82" i="23"/>
  <c r="M66" i="23"/>
  <c r="M76" i="23"/>
  <c r="M10" i="23"/>
  <c r="M119" i="23"/>
  <c r="M121" i="23"/>
  <c r="M28" i="23"/>
  <c r="M31" i="23"/>
  <c r="M64" i="23"/>
  <c r="AE186" i="23"/>
  <c r="M186" i="23" s="1"/>
  <c r="M131" i="23"/>
  <c r="M109" i="23"/>
  <c r="AE167" i="23"/>
  <c r="M167" i="23" s="1"/>
  <c r="N32" i="23"/>
  <c r="N27" i="23"/>
  <c r="N128" i="23"/>
  <c r="AF160" i="23"/>
  <c r="N160" i="23" s="1"/>
  <c r="N23" i="23"/>
  <c r="AF185" i="23"/>
  <c r="N185" i="23" s="1"/>
  <c r="AF174" i="23"/>
  <c r="N174" i="23" s="1"/>
  <c r="N125" i="23"/>
  <c r="N67" i="23"/>
  <c r="P17" i="23"/>
  <c r="P31" i="23"/>
  <c r="AG168" i="23"/>
  <c r="O168" i="23" s="1"/>
  <c r="O31" i="23"/>
  <c r="AG159" i="23"/>
  <c r="O159" i="23" s="1"/>
  <c r="M20" i="23"/>
  <c r="M79" i="23"/>
  <c r="AE159" i="23"/>
  <c r="M159" i="23" s="1"/>
  <c r="AE176" i="23"/>
  <c r="M176" i="23" s="1"/>
  <c r="AE183" i="23"/>
  <c r="M183" i="23" s="1"/>
  <c r="M7" i="23"/>
  <c r="M27" i="23"/>
  <c r="M60" i="23"/>
  <c r="AE161" i="23"/>
  <c r="M161" i="23" s="1"/>
  <c r="M71" i="23"/>
  <c r="M12" i="23"/>
  <c r="M33" i="23"/>
  <c r="M114" i="23"/>
  <c r="M32" i="23"/>
  <c r="AE185" i="23"/>
  <c r="M185" i="23" s="1"/>
  <c r="N19" i="23"/>
  <c r="N18" i="23"/>
  <c r="N127" i="23"/>
  <c r="N72" i="23"/>
  <c r="AH168" i="23"/>
  <c r="P168" i="23" s="1"/>
  <c r="AH159" i="23"/>
  <c r="P159" i="23" s="1"/>
  <c r="P80" i="23"/>
  <c r="P70" i="23"/>
  <c r="P68" i="23"/>
  <c r="P118" i="23"/>
  <c r="AH174" i="23"/>
  <c r="P174" i="23" s="1"/>
  <c r="P117" i="23"/>
  <c r="O63" i="23"/>
  <c r="AG164" i="23"/>
  <c r="O164" i="23" s="1"/>
  <c r="AG174" i="23"/>
  <c r="O174" i="23" s="1"/>
  <c r="M118" i="23"/>
  <c r="M21" i="23"/>
  <c r="M116" i="23"/>
  <c r="M122" i="23"/>
  <c r="M83" i="23"/>
  <c r="M14" i="23"/>
  <c r="M77" i="23"/>
  <c r="M80" i="23"/>
  <c r="M86" i="23"/>
  <c r="M65" i="23"/>
  <c r="AE171" i="23"/>
  <c r="M171" i="23" s="1"/>
  <c r="AE168" i="23"/>
  <c r="M168" i="23" s="1"/>
  <c r="M67" i="23"/>
  <c r="M126" i="23"/>
  <c r="M113" i="23"/>
  <c r="AF171" i="23"/>
  <c r="N171" i="23" s="1"/>
  <c r="AF164" i="23"/>
  <c r="N164" i="23" s="1"/>
  <c r="N122" i="23"/>
  <c r="N17" i="23"/>
  <c r="N58" i="23"/>
  <c r="AF169" i="23"/>
  <c r="N169" i="23" s="1"/>
  <c r="N30" i="23"/>
  <c r="N132" i="23"/>
  <c r="N80" i="23"/>
  <c r="AH181" i="23"/>
  <c r="P181" i="23" s="1"/>
  <c r="P58" i="23"/>
  <c r="P59" i="23"/>
  <c r="AH169" i="23"/>
  <c r="P169" i="23" s="1"/>
  <c r="AH160" i="23"/>
  <c r="P160" i="23" s="1"/>
  <c r="AG186" i="23"/>
  <c r="O186" i="23" s="1"/>
  <c r="O70" i="23"/>
  <c r="AG171" i="23"/>
  <c r="O171" i="23" s="1"/>
  <c r="O17" i="23"/>
  <c r="O80" i="23"/>
  <c r="M35" i="23"/>
  <c r="M125" i="23"/>
  <c r="AE177" i="23"/>
  <c r="M177" i="23" s="1"/>
  <c r="M9" i="23"/>
  <c r="M18" i="23"/>
  <c r="M74" i="23"/>
  <c r="M8" i="23"/>
  <c r="M123" i="23"/>
  <c r="AE181" i="23"/>
  <c r="M181" i="23" s="1"/>
  <c r="AE160" i="23"/>
  <c r="M160" i="23" s="1"/>
  <c r="AE163" i="23"/>
  <c r="M163" i="23" s="1"/>
  <c r="M110" i="23"/>
  <c r="AE179" i="23"/>
  <c r="M179" i="23" s="1"/>
  <c r="M72" i="23"/>
  <c r="M73" i="23"/>
  <c r="M130" i="23"/>
  <c r="AE170" i="23"/>
  <c r="M170" i="23" s="1"/>
  <c r="M111" i="23"/>
  <c r="N20" i="23"/>
  <c r="N70" i="23"/>
  <c r="N68" i="23"/>
  <c r="N29" i="23"/>
  <c r="N117" i="23"/>
  <c r="N26" i="23"/>
  <c r="AF168" i="23"/>
  <c r="N168" i="23" s="1"/>
  <c r="O122" i="23"/>
  <c r="O73" i="23"/>
  <c r="O108" i="23"/>
  <c r="O124" i="23"/>
  <c r="O117" i="23"/>
  <c r="O27" i="23"/>
  <c r="B203" i="23" l="1" a="1"/>
  <c r="B203" i="23" s="1"/>
  <c r="D202" i="23"/>
  <c r="Z202" i="23"/>
  <c r="I202" i="23" s="1" a="1"/>
  <c r="I202" i="23" s="1"/>
  <c r="AE202" i="23" s="1"/>
  <c r="M202" i="23" s="1"/>
  <c r="AB202" i="23"/>
  <c r="AA202" i="23"/>
  <c r="L202" i="23" a="1"/>
  <c r="L202" i="23" s="1"/>
  <c r="AH202" i="23" s="1"/>
  <c r="P202" i="23" s="1"/>
  <c r="Q202" i="23"/>
  <c r="K202" i="23" a="1"/>
  <c r="K202" i="23" s="1"/>
  <c r="AG202" i="23" s="1"/>
  <c r="O202" i="23" s="1"/>
  <c r="J202" i="23" a="1"/>
  <c r="J202" i="23" s="1"/>
  <c r="AF202" i="23" s="1"/>
  <c r="N202" i="23" s="1"/>
  <c r="T202" i="23"/>
  <c r="R202" i="23"/>
  <c r="S202" i="23"/>
  <c r="AC201" i="23"/>
  <c r="G201" i="23"/>
  <c r="H201" i="23"/>
  <c r="F201" i="23"/>
  <c r="G191" i="34"/>
  <c r="H191" i="34"/>
  <c r="F191" i="34"/>
  <c r="N191" i="34" a="1"/>
  <c r="N191" i="34" s="1"/>
  <c r="O191" i="34" a="1"/>
  <c r="O191" i="34" s="1"/>
  <c r="Q191" i="34" a="1"/>
  <c r="Q191" i="34" s="1"/>
  <c r="K191" i="34" a="1"/>
  <c r="K191" i="34" s="1"/>
  <c r="M191" i="34" a="1"/>
  <c r="M191" i="34" s="1"/>
  <c r="P191" i="34" a="1"/>
  <c r="P191" i="34" s="1"/>
  <c r="L191" i="34" a="1"/>
  <c r="L191" i="34" s="1"/>
  <c r="B193" i="34" a="1"/>
  <c r="B193" i="34" s="1"/>
  <c r="E192" i="34"/>
  <c r="S190" i="34"/>
  <c r="P14" i="23"/>
  <c r="N8" i="23"/>
  <c r="O8" i="23"/>
  <c r="AC202" i="23" l="1"/>
  <c r="F202" i="23"/>
  <c r="H202" i="23"/>
  <c r="G202" i="23"/>
  <c r="D203" i="23"/>
  <c r="B204" i="23" a="1"/>
  <c r="B204" i="23" s="1"/>
  <c r="AB203" i="23"/>
  <c r="AC203" i="23"/>
  <c r="AA203" i="23"/>
  <c r="J203" i="23" s="1" a="1"/>
  <c r="J203" i="23" s="1"/>
  <c r="AF203" i="23" s="1"/>
  <c r="N203" i="23" s="1"/>
  <c r="I203" i="23" a="1"/>
  <c r="I203" i="23" s="1"/>
  <c r="AE203" i="23" s="1"/>
  <c r="M203" i="23" s="1"/>
  <c r="Q203" i="23"/>
  <c r="L203" i="23" a="1"/>
  <c r="L203" i="23" s="1"/>
  <c r="R203" i="23"/>
  <c r="K203" i="23" a="1"/>
  <c r="K203" i="23" s="1"/>
  <c r="AG203" i="23" s="1"/>
  <c r="O203" i="23" s="1"/>
  <c r="S203" i="23"/>
  <c r="S191" i="34"/>
  <c r="F192" i="34"/>
  <c r="G192" i="34"/>
  <c r="H192" i="34"/>
  <c r="N192" i="34" a="1"/>
  <c r="N192" i="34" s="1"/>
  <c r="L192" i="34" a="1"/>
  <c r="L192" i="34" s="1"/>
  <c r="Q192" i="34" a="1"/>
  <c r="Q192" i="34" s="1"/>
  <c r="O192" i="34" a="1"/>
  <c r="O192" i="34" s="1"/>
  <c r="M192" i="34" a="1"/>
  <c r="M192" i="34" s="1"/>
  <c r="P192" i="34" a="1"/>
  <c r="P192" i="34" s="1"/>
  <c r="K192" i="34" a="1"/>
  <c r="K192" i="34" s="1"/>
  <c r="E193" i="34"/>
  <c r="B194" i="34" a="1"/>
  <c r="B194" i="34" s="1"/>
  <c r="B205" i="23" l="1" a="1"/>
  <c r="B205" i="23" s="1"/>
  <c r="D204" i="23"/>
  <c r="AB204" i="23"/>
  <c r="Z204" i="23"/>
  <c r="AC204" i="23"/>
  <c r="K204" i="23" a="1"/>
  <c r="K204" i="23" s="1"/>
  <c r="AG204" i="23" s="1"/>
  <c r="O204" i="23" s="1"/>
  <c r="L204" i="23" a="1"/>
  <c r="L204" i="23" s="1"/>
  <c r="AH204" i="23" s="1"/>
  <c r="P204" i="23" s="1"/>
  <c r="J204" i="23" a="1"/>
  <c r="J204" i="23" s="1"/>
  <c r="AF204" i="23" s="1"/>
  <c r="N204" i="23" s="1"/>
  <c r="I204" i="23" a="1"/>
  <c r="I204" i="23" s="1"/>
  <c r="AE204" i="23" s="1"/>
  <c r="M204" i="23" s="1"/>
  <c r="T204" i="23"/>
  <c r="Q204" i="23"/>
  <c r="S204" i="23"/>
  <c r="R204" i="23"/>
  <c r="Z203" i="23"/>
  <c r="G203" i="23"/>
  <c r="F203" i="23"/>
  <c r="H203" i="23"/>
  <c r="T203" i="23"/>
  <c r="AH203" i="23"/>
  <c r="P203" i="23" s="1"/>
  <c r="S192" i="34"/>
  <c r="E194" i="34"/>
  <c r="B195" i="34" a="1"/>
  <c r="B195" i="34" s="1"/>
  <c r="F193" i="34"/>
  <c r="H193" i="34"/>
  <c r="G193" i="34"/>
  <c r="N193" i="34" a="1"/>
  <c r="N193" i="34" s="1"/>
  <c r="L193" i="34" a="1"/>
  <c r="L193" i="34" s="1"/>
  <c r="M193" i="34" a="1"/>
  <c r="M193" i="34" s="1"/>
  <c r="K193" i="34" a="1"/>
  <c r="K193" i="34" s="1"/>
  <c r="O193" i="34" a="1"/>
  <c r="O193" i="34" s="1"/>
  <c r="Q193" i="34" a="1"/>
  <c r="Q193" i="34" s="1"/>
  <c r="P193" i="34" a="1"/>
  <c r="P193" i="34" s="1"/>
  <c r="AA204" i="23" l="1"/>
  <c r="H204" i="23"/>
  <c r="G204" i="23"/>
  <c r="F204" i="23"/>
  <c r="D205" i="23"/>
  <c r="B206" i="23" a="1"/>
  <c r="B206" i="23" s="1"/>
  <c r="AC205" i="23"/>
  <c r="Z205" i="23"/>
  <c r="AB205" i="23"/>
  <c r="J205" i="23" a="1"/>
  <c r="J205" i="23" s="1"/>
  <c r="AF205" i="23" s="1"/>
  <c r="N205" i="23" s="1"/>
  <c r="I205" i="23" a="1"/>
  <c r="I205" i="23" s="1"/>
  <c r="AE205" i="23" s="1"/>
  <c r="M205" i="23" s="1"/>
  <c r="L205" i="23" a="1"/>
  <c r="L205" i="23" s="1"/>
  <c r="AH205" i="23" s="1"/>
  <c r="P205" i="23" s="1"/>
  <c r="K205" i="23" a="1"/>
  <c r="K205" i="23" s="1"/>
  <c r="AG205" i="23" s="1"/>
  <c r="O205" i="23" s="1"/>
  <c r="R205" i="23"/>
  <c r="T205" i="23"/>
  <c r="Q205" i="23"/>
  <c r="S205" i="23"/>
  <c r="B196" i="34" a="1"/>
  <c r="B196" i="34" s="1"/>
  <c r="E195" i="34"/>
  <c r="H194" i="34"/>
  <c r="G194" i="34"/>
  <c r="F194" i="34"/>
  <c r="P194" i="34" a="1"/>
  <c r="P194" i="34" s="1"/>
  <c r="N194" i="34" a="1"/>
  <c r="N194" i="34" s="1"/>
  <c r="M194" i="34" a="1"/>
  <c r="M194" i="34" s="1"/>
  <c r="L194" i="34" a="1"/>
  <c r="L194" i="34" s="1"/>
  <c r="O194" i="34" a="1"/>
  <c r="O194" i="34" s="1"/>
  <c r="Q194" i="34" a="1"/>
  <c r="Q194" i="34" s="1"/>
  <c r="K194" i="34" a="1"/>
  <c r="K194" i="34" s="1"/>
  <c r="S193" i="34"/>
  <c r="D206" i="23" l="1"/>
  <c r="AA206" i="23"/>
  <c r="J206" i="23" s="1" a="1"/>
  <c r="J206" i="23" s="1"/>
  <c r="AF206" i="23" s="1"/>
  <c r="N206" i="23" s="1"/>
  <c r="AB206" i="23"/>
  <c r="AC206" i="23"/>
  <c r="I206" i="23" a="1"/>
  <c r="I206" i="23" s="1"/>
  <c r="AE206" i="23" s="1"/>
  <c r="M206" i="23" s="1"/>
  <c r="L206" i="23" a="1"/>
  <c r="L206" i="23" s="1"/>
  <c r="AH206" i="23" s="1"/>
  <c r="P206" i="23" s="1"/>
  <c r="K206" i="23" a="1"/>
  <c r="K206" i="23" s="1"/>
  <c r="AG206" i="23" s="1"/>
  <c r="O206" i="23" s="1"/>
  <c r="Q206" i="23"/>
  <c r="R206" i="23"/>
  <c r="T206" i="23"/>
  <c r="S206" i="23"/>
  <c r="AA205" i="23"/>
  <c r="F205" i="23"/>
  <c r="H205" i="23"/>
  <c r="G205" i="23"/>
  <c r="S194" i="34"/>
  <c r="G195" i="34"/>
  <c r="F195" i="34"/>
  <c r="H195" i="34"/>
  <c r="L195" i="34" a="1"/>
  <c r="L195" i="34" s="1"/>
  <c r="P195" i="34" a="1"/>
  <c r="P195" i="34" s="1"/>
  <c r="N195" i="34" a="1"/>
  <c r="N195" i="34" s="1"/>
  <c r="O195" i="34" a="1"/>
  <c r="O195" i="34" s="1"/>
  <c r="Q195" i="34" a="1"/>
  <c r="Q195" i="34" s="1"/>
  <c r="K195" i="34" a="1"/>
  <c r="K195" i="34" s="1"/>
  <c r="M195" i="34" a="1"/>
  <c r="M195" i="34" s="1"/>
  <c r="B197" i="34" a="1"/>
  <c r="B197" i="34" s="1"/>
  <c r="E196" i="34"/>
  <c r="Z206" i="23" l="1"/>
  <c r="F206" i="23"/>
  <c r="H206" i="23"/>
  <c r="G206" i="23"/>
  <c r="B208" i="23" a="1"/>
  <c r="B208" i="23" s="1"/>
  <c r="S195" i="34"/>
  <c r="F196" i="34"/>
  <c r="G196" i="34"/>
  <c r="H196" i="34"/>
  <c r="K196" i="34" a="1"/>
  <c r="K196" i="34" s="1"/>
  <c r="L196" i="34" a="1"/>
  <c r="L196" i="34" s="1"/>
  <c r="Q196" i="34" a="1"/>
  <c r="Q196" i="34" s="1"/>
  <c r="N196" i="34" a="1"/>
  <c r="N196" i="34" s="1"/>
  <c r="M196" i="34" a="1"/>
  <c r="M196" i="34" s="1"/>
  <c r="O196" i="34" a="1"/>
  <c r="O196" i="34" s="1"/>
  <c r="P196" i="34" a="1"/>
  <c r="P196" i="34" s="1"/>
  <c r="E197" i="34"/>
  <c r="B198" i="34" a="1"/>
  <c r="B198" i="34" s="1"/>
  <c r="D208" i="23" l="1"/>
  <c r="B209" i="23" a="1"/>
  <c r="B209" i="23" s="1"/>
  <c r="AC208" i="23"/>
  <c r="AH208" i="23" s="1"/>
  <c r="P208" i="23" s="1"/>
  <c r="Z208" i="23"/>
  <c r="AA208" i="23"/>
  <c r="AF208" i="23" s="1"/>
  <c r="N208" i="23" s="1"/>
  <c r="K208" i="23" a="1"/>
  <c r="K208" i="23" s="1"/>
  <c r="S208" i="23" s="1"/>
  <c r="J208" i="23" a="1"/>
  <c r="J208" i="23" s="1"/>
  <c r="R208" i="23" s="1"/>
  <c r="L208" i="23" a="1"/>
  <c r="L208" i="23" s="1"/>
  <c r="T208" i="23" s="1"/>
  <c r="G197" i="34"/>
  <c r="F197" i="34"/>
  <c r="H197" i="34"/>
  <c r="K197" i="34" a="1"/>
  <c r="K197" i="34" s="1"/>
  <c r="Q197" i="34" a="1"/>
  <c r="Q197" i="34" s="1"/>
  <c r="O197" i="34" a="1"/>
  <c r="O197" i="34" s="1"/>
  <c r="M197" i="34" a="1"/>
  <c r="M197" i="34" s="1"/>
  <c r="P197" i="34" a="1"/>
  <c r="P197" i="34" s="1"/>
  <c r="N197" i="34" a="1"/>
  <c r="N197" i="34" s="1"/>
  <c r="L197" i="34" a="1"/>
  <c r="L197" i="34" s="1"/>
  <c r="S196" i="34"/>
  <c r="B199" i="34" a="1"/>
  <c r="B199" i="34" s="1"/>
  <c r="E198" i="34"/>
  <c r="D209" i="23" l="1"/>
  <c r="B210" i="23" a="1"/>
  <c r="B210" i="23" s="1"/>
  <c r="Z209" i="23"/>
  <c r="AA209" i="23"/>
  <c r="AF209" i="23" s="1"/>
  <c r="N209" i="23" s="1"/>
  <c r="AB209" i="23"/>
  <c r="AG209" i="23" s="1"/>
  <c r="O209" i="23" s="1"/>
  <c r="K209" i="23" a="1"/>
  <c r="K209" i="23" s="1"/>
  <c r="S209" i="23" s="1"/>
  <c r="J209" i="23" a="1"/>
  <c r="J209" i="23" s="1"/>
  <c r="R209" i="23" s="1"/>
  <c r="L209" i="23" a="1"/>
  <c r="L209" i="23" s="1"/>
  <c r="T209" i="23" s="1"/>
  <c r="AB208" i="23"/>
  <c r="AG208" i="23" s="1"/>
  <c r="O208" i="23" s="1"/>
  <c r="F208" i="23"/>
  <c r="H208" i="23"/>
  <c r="G208" i="23"/>
  <c r="I208" i="23" a="1"/>
  <c r="I208" i="23" s="1"/>
  <c r="Q208" i="23" s="1"/>
  <c r="AE208" i="23"/>
  <c r="M208" i="23" s="1"/>
  <c r="B200" i="34" a="1"/>
  <c r="B200" i="34" s="1"/>
  <c r="E199" i="34"/>
  <c r="H198" i="34"/>
  <c r="G198" i="34"/>
  <c r="F198" i="34"/>
  <c r="P198" i="34" a="1"/>
  <c r="P198" i="34" s="1"/>
  <c r="L198" i="34" a="1"/>
  <c r="L198" i="34" s="1"/>
  <c r="O198" i="34" a="1"/>
  <c r="O198" i="34" s="1"/>
  <c r="Q198" i="34" a="1"/>
  <c r="Q198" i="34" s="1"/>
  <c r="N198" i="34" a="1"/>
  <c r="N198" i="34" s="1"/>
  <c r="K198" i="34" a="1"/>
  <c r="K198" i="34" s="1"/>
  <c r="M198" i="34" a="1"/>
  <c r="M198" i="34" s="1"/>
  <c r="S197" i="34"/>
  <c r="I209" i="23" l="1" a="1"/>
  <c r="I209" i="23" s="1"/>
  <c r="Q209" i="23" s="1"/>
  <c r="AE209" i="23"/>
  <c r="M209" i="23" s="1"/>
  <c r="B211" i="23" a="1"/>
  <c r="B211" i="23" s="1"/>
  <c r="D210" i="23"/>
  <c r="Z210" i="23"/>
  <c r="AE210" i="23" s="1"/>
  <c r="M210" i="23" s="1"/>
  <c r="AA210" i="23"/>
  <c r="AF210" i="23" s="1"/>
  <c r="N210" i="23" s="1"/>
  <c r="AC210" i="23"/>
  <c r="AH210" i="23" s="1"/>
  <c r="P210" i="23" s="1"/>
  <c r="K210" i="23" a="1"/>
  <c r="K210" i="23" s="1"/>
  <c r="S210" i="23" s="1"/>
  <c r="I210" i="23" a="1"/>
  <c r="I210" i="23" s="1"/>
  <c r="Q210" i="23" s="1"/>
  <c r="J210" i="23" a="1"/>
  <c r="J210" i="23" s="1"/>
  <c r="L210" i="23" a="1"/>
  <c r="L210" i="23" s="1"/>
  <c r="T210" i="23" s="1"/>
  <c r="R210" i="23"/>
  <c r="AC209" i="23"/>
  <c r="AH209" i="23" s="1"/>
  <c r="P209" i="23" s="1"/>
  <c r="H209" i="23"/>
  <c r="G209" i="23"/>
  <c r="F209" i="23"/>
  <c r="S198" i="34"/>
  <c r="H199" i="34"/>
  <c r="G199" i="34"/>
  <c r="F199" i="34"/>
  <c r="L199" i="34" a="1"/>
  <c r="L199" i="34" s="1"/>
  <c r="O199" i="34" a="1"/>
  <c r="O199" i="34" s="1"/>
  <c r="Q199" i="34" a="1"/>
  <c r="Q199" i="34" s="1"/>
  <c r="K199" i="34" a="1"/>
  <c r="K199" i="34" s="1"/>
  <c r="M199" i="34" a="1"/>
  <c r="M199" i="34" s="1"/>
  <c r="N199" i="34" a="1"/>
  <c r="N199" i="34" s="1"/>
  <c r="P199" i="34" a="1"/>
  <c r="P199" i="34" s="1"/>
  <c r="E200" i="34"/>
  <c r="B201" i="34" a="1"/>
  <c r="B201" i="34" s="1"/>
  <c r="AB210" i="23" l="1"/>
  <c r="AG210" i="23" s="1"/>
  <c r="O210" i="23" s="1"/>
  <c r="G210" i="23"/>
  <c r="F210" i="23"/>
  <c r="H210" i="23"/>
  <c r="B212" i="23" a="1"/>
  <c r="B212" i="23" s="1"/>
  <c r="D211" i="23"/>
  <c r="Z211" i="23"/>
  <c r="AE211" i="23" s="1"/>
  <c r="M211" i="23" s="1"/>
  <c r="AB211" i="23"/>
  <c r="AG211" i="23" s="1"/>
  <c r="O211" i="23" s="1"/>
  <c r="AC211" i="23"/>
  <c r="AH211" i="23" s="1"/>
  <c r="P211" i="23" s="1"/>
  <c r="L211" i="23" a="1"/>
  <c r="L211" i="23" s="1"/>
  <c r="T211" i="23" s="1"/>
  <c r="J211" i="23" a="1"/>
  <c r="J211" i="23" s="1"/>
  <c r="I211" i="23" a="1"/>
  <c r="I211" i="23" s="1"/>
  <c r="Q211" i="23" s="1"/>
  <c r="K211" i="23" a="1"/>
  <c r="K211" i="23" s="1"/>
  <c r="S211" i="23" s="1"/>
  <c r="R211" i="23"/>
  <c r="E201" i="34"/>
  <c r="B202" i="34" a="1"/>
  <c r="B202" i="34" s="1"/>
  <c r="G200" i="34"/>
  <c r="F200" i="34"/>
  <c r="H200" i="34"/>
  <c r="O200" i="34" a="1"/>
  <c r="O200" i="34" s="1"/>
  <c r="K200" i="34" a="1"/>
  <c r="K200" i="34" s="1"/>
  <c r="Q200" i="34" a="1"/>
  <c r="Q200" i="34" s="1"/>
  <c r="M200" i="34" a="1"/>
  <c r="M200" i="34" s="1"/>
  <c r="L200" i="34" a="1"/>
  <c r="L200" i="34" s="1"/>
  <c r="P200" i="34" a="1"/>
  <c r="P200" i="34" s="1"/>
  <c r="N200" i="34" a="1"/>
  <c r="N200" i="34" s="1"/>
  <c r="S199" i="34"/>
  <c r="AA211" i="23" l="1"/>
  <c r="AF211" i="23" s="1"/>
  <c r="N211" i="23" s="1"/>
  <c r="F211" i="23"/>
  <c r="H211" i="23"/>
  <c r="G211" i="23"/>
  <c r="B213" i="23" a="1"/>
  <c r="B213" i="23" s="1"/>
  <c r="D212" i="23"/>
  <c r="AB212" i="23"/>
  <c r="AG212" i="23" s="1"/>
  <c r="O212" i="23" s="1"/>
  <c r="AA212" i="23"/>
  <c r="AF212" i="23" s="1"/>
  <c r="N212" i="23" s="1"/>
  <c r="Z212" i="23"/>
  <c r="AE212" i="23" s="1"/>
  <c r="M212" i="23" s="1"/>
  <c r="I212" i="23" a="1"/>
  <c r="I212" i="23" s="1"/>
  <c r="Q212" i="23" s="1"/>
  <c r="L212" i="23" a="1"/>
  <c r="L212" i="23" s="1"/>
  <c r="T212" i="23" s="1"/>
  <c r="K212" i="23" a="1"/>
  <c r="K212" i="23" s="1"/>
  <c r="S212" i="23" s="1"/>
  <c r="J212" i="23" a="1"/>
  <c r="J212" i="23" s="1"/>
  <c r="R212" i="23" s="1"/>
  <c r="E202" i="34"/>
  <c r="B203" i="34" a="1"/>
  <c r="B203" i="34" s="1"/>
  <c r="F201" i="34"/>
  <c r="H201" i="34"/>
  <c r="G201" i="34"/>
  <c r="P201" i="34" a="1"/>
  <c r="P201" i="34" s="1"/>
  <c r="N201" i="34" a="1"/>
  <c r="N201" i="34" s="1"/>
  <c r="L201" i="34" a="1"/>
  <c r="L201" i="34" s="1"/>
  <c r="M201" i="34" a="1"/>
  <c r="M201" i="34" s="1"/>
  <c r="O201" i="34" a="1"/>
  <c r="O201" i="34" s="1"/>
  <c r="K201" i="34" a="1"/>
  <c r="K201" i="34" s="1"/>
  <c r="Q201" i="34" a="1"/>
  <c r="Q201" i="34" s="1"/>
  <c r="S200" i="34"/>
  <c r="AC212" i="23" l="1"/>
  <c r="AH212" i="23" s="1"/>
  <c r="P212" i="23" s="1"/>
  <c r="F212" i="23"/>
  <c r="G212" i="23"/>
  <c r="H212" i="23"/>
  <c r="B214" i="23" a="1"/>
  <c r="B214" i="23" s="1"/>
  <c r="D213" i="23"/>
  <c r="AA213" i="23"/>
  <c r="AF213" i="23" s="1"/>
  <c r="N213" i="23" s="1"/>
  <c r="AC213" i="23"/>
  <c r="AH213" i="23" s="1"/>
  <c r="P213" i="23" s="1"/>
  <c r="AB213" i="23"/>
  <c r="AG213" i="23" s="1"/>
  <c r="O213" i="23" s="1"/>
  <c r="I213" i="23" a="1"/>
  <c r="I213" i="23" s="1"/>
  <c r="Q213" i="23" s="1"/>
  <c r="K213" i="23" a="1"/>
  <c r="K213" i="23" s="1"/>
  <c r="S213" i="23" s="1"/>
  <c r="J213" i="23" a="1"/>
  <c r="J213" i="23" s="1"/>
  <c r="R213" i="23" s="1"/>
  <c r="L213" i="23" a="1"/>
  <c r="L213" i="23" s="1"/>
  <c r="T213" i="23" s="1"/>
  <c r="S201" i="34"/>
  <c r="B204" i="34" a="1"/>
  <c r="B204" i="34" s="1"/>
  <c r="E203" i="34"/>
  <c r="H202" i="34"/>
  <c r="G202" i="34"/>
  <c r="F202" i="34"/>
  <c r="N202" i="34" a="1"/>
  <c r="N202" i="34" s="1"/>
  <c r="P202" i="34" a="1"/>
  <c r="P202" i="34" s="1"/>
  <c r="O202" i="34" a="1"/>
  <c r="O202" i="34" s="1"/>
  <c r="L202" i="34" a="1"/>
  <c r="L202" i="34" s="1"/>
  <c r="Q202" i="34" a="1"/>
  <c r="Q202" i="34" s="1"/>
  <c r="K202" i="34" a="1"/>
  <c r="K202" i="34" s="1"/>
  <c r="M202" i="34" a="1"/>
  <c r="M202" i="34" s="1"/>
  <c r="Z213" i="23" l="1"/>
  <c r="AE213" i="23" s="1"/>
  <c r="M213" i="23" s="1"/>
  <c r="G213" i="23"/>
  <c r="F213" i="23"/>
  <c r="H213" i="23"/>
  <c r="D214" i="23"/>
  <c r="B215" i="23" a="1"/>
  <c r="B215" i="23" s="1"/>
  <c r="AB214" i="23"/>
  <c r="AG214" i="23" s="1"/>
  <c r="O214" i="23" s="1"/>
  <c r="AA214" i="23"/>
  <c r="AF214" i="23" s="1"/>
  <c r="N214" i="23" s="1"/>
  <c r="Z214" i="23"/>
  <c r="AE214" i="23" s="1"/>
  <c r="M214" i="23" s="1"/>
  <c r="I214" i="23" a="1"/>
  <c r="I214" i="23" s="1"/>
  <c r="Q214" i="23" s="1"/>
  <c r="L214" i="23" a="1"/>
  <c r="L214" i="23" s="1"/>
  <c r="T214" i="23" s="1"/>
  <c r="K214" i="23" a="1"/>
  <c r="K214" i="23" s="1"/>
  <c r="J214" i="23" a="1"/>
  <c r="J214" i="23" s="1"/>
  <c r="R214" i="23"/>
  <c r="S214" i="23"/>
  <c r="G203" i="34"/>
  <c r="F203" i="34"/>
  <c r="H203" i="34"/>
  <c r="M203" i="34" a="1"/>
  <c r="M203" i="34" s="1"/>
  <c r="L203" i="34" a="1"/>
  <c r="L203" i="34" s="1"/>
  <c r="N203" i="34" a="1"/>
  <c r="N203" i="34" s="1"/>
  <c r="O203" i="34" a="1"/>
  <c r="O203" i="34" s="1"/>
  <c r="P203" i="34" a="1"/>
  <c r="P203" i="34" s="1"/>
  <c r="Q203" i="34" a="1"/>
  <c r="Q203" i="34" s="1"/>
  <c r="K203" i="34" a="1"/>
  <c r="K203" i="34" s="1"/>
  <c r="B205" i="34" a="1"/>
  <c r="B205" i="34" s="1"/>
  <c r="E204" i="34"/>
  <c r="S202" i="34"/>
  <c r="AC214" i="23" l="1"/>
  <c r="AH214" i="23" s="1"/>
  <c r="P214" i="23" s="1"/>
  <c r="G214" i="23"/>
  <c r="F214" i="23"/>
  <c r="H214" i="23"/>
  <c r="B216" i="23" a="1"/>
  <c r="B216" i="23" s="1"/>
  <c r="D215" i="23"/>
  <c r="Z215" i="23"/>
  <c r="AE215" i="23" s="1"/>
  <c r="M215" i="23" s="1"/>
  <c r="AA215" i="23"/>
  <c r="AF215" i="23" s="1"/>
  <c r="N215" i="23" s="1"/>
  <c r="AB215" i="23"/>
  <c r="AG215" i="23" s="1"/>
  <c r="O215" i="23" s="1"/>
  <c r="K215" i="23" a="1"/>
  <c r="K215" i="23" s="1"/>
  <c r="S215" i="23" s="1"/>
  <c r="I215" i="23" a="1"/>
  <c r="I215" i="23" s="1"/>
  <c r="Q215" i="23" s="1"/>
  <c r="J215" i="23" a="1"/>
  <c r="J215" i="23" s="1"/>
  <c r="R215" i="23" s="1"/>
  <c r="L215" i="23" a="1"/>
  <c r="L215" i="23" s="1"/>
  <c r="T215" i="23" s="1"/>
  <c r="F204" i="34"/>
  <c r="G204" i="34"/>
  <c r="H204" i="34"/>
  <c r="O204" i="34" a="1"/>
  <c r="O204" i="34" s="1"/>
  <c r="K204" i="34" a="1"/>
  <c r="K204" i="34" s="1"/>
  <c r="N204" i="34" a="1"/>
  <c r="N204" i="34" s="1"/>
  <c r="Q204" i="34" a="1"/>
  <c r="Q204" i="34" s="1"/>
  <c r="M204" i="34" a="1"/>
  <c r="M204" i="34" s="1"/>
  <c r="P204" i="34" a="1"/>
  <c r="P204" i="34" s="1"/>
  <c r="L204" i="34" a="1"/>
  <c r="L204" i="34" s="1"/>
  <c r="E205" i="34"/>
  <c r="B206" i="34" a="1"/>
  <c r="B206" i="34" s="1"/>
  <c r="S203" i="34"/>
  <c r="AC215" i="23" l="1"/>
  <c r="AH215" i="23" s="1"/>
  <c r="P215" i="23" s="1"/>
  <c r="H215" i="23"/>
  <c r="G215" i="23"/>
  <c r="F215" i="23"/>
  <c r="D216" i="23"/>
  <c r="AB216" i="23"/>
  <c r="AG216" i="23" s="1"/>
  <c r="O216" i="23" s="1"/>
  <c r="AC216" i="23"/>
  <c r="AH216" i="23" s="1"/>
  <c r="P216" i="23" s="1"/>
  <c r="B217" i="23" a="1"/>
  <c r="B217" i="23" s="1"/>
  <c r="Z216" i="23"/>
  <c r="AE216" i="23" s="1"/>
  <c r="M216" i="23" s="1"/>
  <c r="K216" i="23" a="1"/>
  <c r="K216" i="23" s="1"/>
  <c r="S216" i="23" s="1"/>
  <c r="L216" i="23" a="1"/>
  <c r="L216" i="23" s="1"/>
  <c r="T216" i="23" s="1"/>
  <c r="I216" i="23" a="1"/>
  <c r="I216" i="23" s="1"/>
  <c r="Q216" i="23" s="1"/>
  <c r="J216" i="23" a="1"/>
  <c r="J216" i="23" s="1"/>
  <c r="R216" i="23"/>
  <c r="B207" i="34" a="1"/>
  <c r="B207" i="34" s="1"/>
  <c r="E207" i="34" s="1"/>
  <c r="E206" i="34"/>
  <c r="G205" i="34"/>
  <c r="F205" i="34"/>
  <c r="H205" i="34"/>
  <c r="M205" i="34" a="1"/>
  <c r="M205" i="34" s="1"/>
  <c r="O205" i="34" a="1"/>
  <c r="O205" i="34" s="1"/>
  <c r="P205" i="34" a="1"/>
  <c r="P205" i="34" s="1"/>
  <c r="N205" i="34" a="1"/>
  <c r="N205" i="34" s="1"/>
  <c r="Q205" i="34" a="1"/>
  <c r="Q205" i="34" s="1"/>
  <c r="L205" i="34" a="1"/>
  <c r="L205" i="34" s="1"/>
  <c r="K205" i="34" a="1"/>
  <c r="K205" i="34" s="1"/>
  <c r="S204" i="34"/>
  <c r="D217" i="23" l="1"/>
  <c r="Z217" i="23"/>
  <c r="AE217" i="23" s="1"/>
  <c r="M217" i="23" s="1"/>
  <c r="AC217" i="23"/>
  <c r="AH217" i="23" s="1"/>
  <c r="P217" i="23" s="1"/>
  <c r="B218" i="23" a="1"/>
  <c r="B218" i="23" s="1"/>
  <c r="AA217" i="23"/>
  <c r="AF217" i="23" s="1"/>
  <c r="N217" i="23" s="1"/>
  <c r="I217" i="23" a="1"/>
  <c r="I217" i="23" s="1"/>
  <c r="Q217" i="23" s="1"/>
  <c r="L217" i="23" a="1"/>
  <c r="L217" i="23" s="1"/>
  <c r="T217" i="23" s="1"/>
  <c r="K217" i="23" a="1"/>
  <c r="K217" i="23" s="1"/>
  <c r="J217" i="23" a="1"/>
  <c r="J217" i="23" s="1"/>
  <c r="R217" i="23" s="1"/>
  <c r="S217" i="23"/>
  <c r="AA216" i="23"/>
  <c r="AF216" i="23" s="1"/>
  <c r="N216" i="23" s="1"/>
  <c r="G216" i="23"/>
  <c r="F216" i="23"/>
  <c r="H216" i="23"/>
  <c r="S205" i="34"/>
  <c r="H206" i="34"/>
  <c r="G206" i="34"/>
  <c r="F206" i="34"/>
  <c r="L206" i="34" a="1"/>
  <c r="L206" i="34" s="1"/>
  <c r="K206" i="34" a="1"/>
  <c r="K206" i="34" s="1"/>
  <c r="P206" i="34" a="1"/>
  <c r="P206" i="34" s="1"/>
  <c r="O206" i="34" a="1"/>
  <c r="O206" i="34" s="1"/>
  <c r="N206" i="34" a="1"/>
  <c r="N206" i="34" s="1"/>
  <c r="Q206" i="34" a="1"/>
  <c r="Q206" i="34" s="1"/>
  <c r="M206" i="34" a="1"/>
  <c r="M206" i="34" s="1"/>
  <c r="H207" i="34"/>
  <c r="G207" i="34"/>
  <c r="F207" i="34"/>
  <c r="O207" i="34" a="1"/>
  <c r="O207" i="34" s="1"/>
  <c r="Q207" i="34" a="1"/>
  <c r="Q207" i="34" s="1"/>
  <c r="P207" i="34" a="1"/>
  <c r="P207" i="34" s="1"/>
  <c r="K207" i="34" a="1"/>
  <c r="K207" i="34" s="1"/>
  <c r="M207" i="34" a="1"/>
  <c r="M207" i="34" s="1"/>
  <c r="N207" i="34" a="1"/>
  <c r="N207" i="34" s="1"/>
  <c r="L207" i="34" a="1"/>
  <c r="L207" i="34" s="1"/>
  <c r="B219" i="23" l="1" a="1"/>
  <c r="B219" i="23" s="1"/>
  <c r="D218" i="23"/>
  <c r="Z218" i="23"/>
  <c r="AC218" i="23"/>
  <c r="AH218" i="23" s="1"/>
  <c r="P218" i="23" s="1"/>
  <c r="J218" i="23" a="1"/>
  <c r="J218" i="23" s="1"/>
  <c r="K218" i="23" a="1"/>
  <c r="K218" i="23" s="1"/>
  <c r="AB218" i="23"/>
  <c r="AG218" i="23" s="1"/>
  <c r="O218" i="23" s="1"/>
  <c r="L218" i="23" a="1"/>
  <c r="L218" i="23" s="1"/>
  <c r="T218" i="23" s="1"/>
  <c r="S218" i="23"/>
  <c r="R218" i="23"/>
  <c r="AB217" i="23"/>
  <c r="AG217" i="23" s="1"/>
  <c r="O217" i="23" s="1"/>
  <c r="H217" i="23"/>
  <c r="F217" i="23"/>
  <c r="G217" i="23"/>
  <c r="S207" i="34"/>
  <c r="S206" i="34"/>
  <c r="I218" i="23" l="1" a="1"/>
  <c r="I218" i="23" s="1"/>
  <c r="Q218" i="23" s="1"/>
  <c r="AE218" i="23"/>
  <c r="M218" i="23" s="1"/>
  <c r="AA218" i="23"/>
  <c r="AF218" i="23" s="1"/>
  <c r="N218" i="23" s="1"/>
  <c r="H218" i="23"/>
  <c r="G218" i="23"/>
  <c r="F218" i="23"/>
  <c r="D219" i="23"/>
  <c r="AA219" i="23"/>
  <c r="AF219" i="23" s="1"/>
  <c r="N219" i="23" s="1"/>
  <c r="AB219" i="23"/>
  <c r="AG219" i="23" s="1"/>
  <c r="O219" i="23" s="1"/>
  <c r="Z219" i="23"/>
  <c r="AE219" i="23" s="1"/>
  <c r="M219" i="23" s="1"/>
  <c r="B220" i="23" a="1"/>
  <c r="B220" i="23" s="1"/>
  <c r="L219" i="23" a="1"/>
  <c r="L219" i="23" s="1"/>
  <c r="T219" i="23" s="1"/>
  <c r="K219" i="23" a="1"/>
  <c r="K219" i="23" s="1"/>
  <c r="I219" i="23" a="1"/>
  <c r="I219" i="23" s="1"/>
  <c r="Q219" i="23" s="1"/>
  <c r="J219" i="23" a="1"/>
  <c r="J219" i="23" s="1"/>
  <c r="R219" i="23"/>
  <c r="S219" i="23"/>
  <c r="B221" i="23" l="1" a="1"/>
  <c r="B221" i="23" s="1"/>
  <c r="D220" i="23"/>
  <c r="AB220" i="23"/>
  <c r="AG220" i="23" s="1"/>
  <c r="O220" i="23" s="1"/>
  <c r="Z220" i="23"/>
  <c r="AE220" i="23" s="1"/>
  <c r="M220" i="23" s="1"/>
  <c r="AA220" i="23"/>
  <c r="AF220" i="23" s="1"/>
  <c r="N220" i="23" s="1"/>
  <c r="L220" i="23" a="1"/>
  <c r="L220" i="23" s="1"/>
  <c r="T220" i="23" s="1"/>
  <c r="I220" i="23" a="1"/>
  <c r="I220" i="23" s="1"/>
  <c r="Q220" i="23" s="1"/>
  <c r="K220" i="23" a="1"/>
  <c r="K220" i="23" s="1"/>
  <c r="S220" i="23" s="1"/>
  <c r="J220" i="23" a="1"/>
  <c r="J220" i="23" s="1"/>
  <c r="R220" i="23" s="1"/>
  <c r="AC219" i="23"/>
  <c r="AH219" i="23" s="1"/>
  <c r="P219" i="23" s="1"/>
  <c r="F219" i="23"/>
  <c r="G219" i="23"/>
  <c r="H219" i="23"/>
  <c r="AC220" i="23" l="1"/>
  <c r="AH220" i="23" s="1"/>
  <c r="P220" i="23" s="1"/>
  <c r="F220" i="23"/>
  <c r="H220" i="23"/>
  <c r="G220" i="23"/>
  <c r="B222" i="23" a="1"/>
  <c r="B222" i="23" s="1"/>
  <c r="D221" i="23"/>
  <c r="Z221" i="23"/>
  <c r="AE221" i="23" s="1"/>
  <c r="M221" i="23" s="1"/>
  <c r="AB221" i="23"/>
  <c r="AG221" i="23" s="1"/>
  <c r="O221" i="23" s="1"/>
  <c r="AA221" i="23"/>
  <c r="AF221" i="23" s="1"/>
  <c r="N221" i="23" s="1"/>
  <c r="I221" i="23" a="1"/>
  <c r="I221" i="23" s="1"/>
  <c r="Q221" i="23" s="1"/>
  <c r="K221" i="23" a="1"/>
  <c r="K221" i="23" s="1"/>
  <c r="L221" i="23" a="1"/>
  <c r="L221" i="23" s="1"/>
  <c r="T221" i="23" s="1"/>
  <c r="J221" i="23" a="1"/>
  <c r="J221" i="23" s="1"/>
  <c r="R221" i="23"/>
  <c r="S221" i="23"/>
  <c r="D222" i="23" l="1"/>
  <c r="Z222" i="23"/>
  <c r="AE222" i="23" s="1"/>
  <c r="M222" i="23" s="1"/>
  <c r="AB222" i="23"/>
  <c r="AG222" i="23" s="1"/>
  <c r="O222" i="23" s="1"/>
  <c r="B223" i="23" a="1"/>
  <c r="B223" i="23" s="1"/>
  <c r="AA222" i="23"/>
  <c r="AF222" i="23" s="1"/>
  <c r="N222" i="23" s="1"/>
  <c r="AC222" i="23"/>
  <c r="AH222" i="23" s="1"/>
  <c r="P222" i="23" s="1"/>
  <c r="K222" i="23" a="1"/>
  <c r="K222" i="23" s="1"/>
  <c r="S222" i="23" s="1"/>
  <c r="J222" i="23" a="1"/>
  <c r="J222" i="23" s="1"/>
  <c r="R222" i="23" s="1"/>
  <c r="I222" i="23" a="1"/>
  <c r="I222" i="23" s="1"/>
  <c r="Q222" i="23" s="1"/>
  <c r="L222" i="23" a="1"/>
  <c r="L222" i="23" s="1"/>
  <c r="T222" i="23" s="1"/>
  <c r="AC221" i="23"/>
  <c r="AH221" i="23" s="1"/>
  <c r="P221" i="23" s="1"/>
  <c r="H221" i="23"/>
  <c r="F221" i="23"/>
  <c r="G221" i="23"/>
  <c r="D223" i="23" l="1"/>
  <c r="AB223" i="23"/>
  <c r="AG223" i="23" s="1"/>
  <c r="O223" i="23" s="1"/>
  <c r="AC223" i="23"/>
  <c r="AH223" i="23" s="1"/>
  <c r="P223" i="23" s="1"/>
  <c r="I223" i="23" a="1"/>
  <c r="I223" i="23" s="1"/>
  <c r="Q223" i="23" s="1"/>
  <c r="AA223" i="23"/>
  <c r="AF223" i="23" s="1"/>
  <c r="N223" i="23" s="1"/>
  <c r="B224" i="23" a="1"/>
  <c r="B224" i="23" s="1"/>
  <c r="L223" i="23" a="1"/>
  <c r="L223" i="23" s="1"/>
  <c r="T223" i="23" s="1"/>
  <c r="J223" i="23" a="1"/>
  <c r="J223" i="23" s="1"/>
  <c r="R223" i="23" s="1"/>
  <c r="K223" i="23" a="1"/>
  <c r="K223" i="23" s="1"/>
  <c r="S223" i="23"/>
  <c r="F222" i="23"/>
  <c r="G222" i="23"/>
  <c r="H222" i="23"/>
  <c r="D224" i="23" l="1"/>
  <c r="B225" i="23" a="1"/>
  <c r="B225" i="23" s="1"/>
  <c r="K224" i="23" a="1"/>
  <c r="K224" i="23" s="1"/>
  <c r="S224" i="23" s="1"/>
  <c r="I224" i="23" a="1"/>
  <c r="I224" i="23" s="1"/>
  <c r="Q224" i="23" s="1"/>
  <c r="Z224" i="23"/>
  <c r="AE224" i="23" s="1"/>
  <c r="M224" i="23" s="1"/>
  <c r="J224" i="23" a="1"/>
  <c r="J224" i="23" s="1"/>
  <c r="R224" i="23" s="1"/>
  <c r="AB224" i="23"/>
  <c r="AG224" i="23" s="1"/>
  <c r="O224" i="23" s="1"/>
  <c r="L224" i="23" a="1"/>
  <c r="L224" i="23" s="1"/>
  <c r="T224" i="23" s="1"/>
  <c r="AA224" i="23"/>
  <c r="AF224" i="23" s="1"/>
  <c r="N224" i="23" s="1"/>
  <c r="Z223" i="23"/>
  <c r="AE223" i="23" s="1"/>
  <c r="M223" i="23" s="1"/>
  <c r="H223" i="23"/>
  <c r="G223" i="23"/>
  <c r="F223" i="23"/>
  <c r="D225" i="23" l="1"/>
  <c r="AA225" i="23"/>
  <c r="AF225" i="23" s="1"/>
  <c r="N225" i="23" s="1"/>
  <c r="Z225" i="23"/>
  <c r="AB225" i="23"/>
  <c r="AG225" i="23" s="1"/>
  <c r="O225" i="23" s="1"/>
  <c r="B226" i="23" a="1"/>
  <c r="B226" i="23" s="1"/>
  <c r="J225" i="23" a="1"/>
  <c r="J225" i="23" s="1"/>
  <c r="R225" i="23" s="1"/>
  <c r="K225" i="23" a="1"/>
  <c r="K225" i="23" s="1"/>
  <c r="S225" i="23" s="1"/>
  <c r="L225" i="23" a="1"/>
  <c r="L225" i="23" s="1"/>
  <c r="T225" i="23" s="1"/>
  <c r="AC224" i="23"/>
  <c r="AH224" i="23" s="1"/>
  <c r="P224" i="23" s="1"/>
  <c r="G224" i="23"/>
  <c r="F224" i="23"/>
  <c r="H224" i="23"/>
  <c r="B227" i="23" l="1" a="1"/>
  <c r="B227" i="23" s="1"/>
  <c r="D226" i="23"/>
  <c r="AA226" i="23"/>
  <c r="AF226" i="23" s="1"/>
  <c r="N226" i="23" s="1"/>
  <c r="AB226" i="23"/>
  <c r="AG226" i="23" s="1"/>
  <c r="O226" i="23" s="1"/>
  <c r="J226" i="23" a="1"/>
  <c r="J226" i="23" s="1"/>
  <c r="R226" i="23" s="1"/>
  <c r="Z226" i="23"/>
  <c r="I226" i="23" a="1"/>
  <c r="I226" i="23" s="1"/>
  <c r="Q226" i="23" s="1"/>
  <c r="K226" i="23" a="1"/>
  <c r="K226" i="23" s="1"/>
  <c r="S226" i="23" s="1"/>
  <c r="I225" i="23" a="1"/>
  <c r="I225" i="23" s="1"/>
  <c r="Q225" i="23" s="1"/>
  <c r="AE225" i="23"/>
  <c r="M225" i="23" s="1"/>
  <c r="AC225" i="23"/>
  <c r="AH225" i="23" s="1"/>
  <c r="P225" i="23" s="1"/>
  <c r="H225" i="23"/>
  <c r="F225" i="23"/>
  <c r="G225" i="23"/>
  <c r="L226" i="23" l="1" a="1"/>
  <c r="L226" i="23" s="1"/>
  <c r="T226" i="23" s="1"/>
  <c r="AE226" i="23"/>
  <c r="M226" i="23" s="1"/>
  <c r="AC226" i="23"/>
  <c r="AH226" i="23" s="1"/>
  <c r="P226" i="23" s="1"/>
  <c r="F226" i="23"/>
  <c r="H226" i="23"/>
  <c r="G226" i="23"/>
  <c r="AC227" i="23"/>
  <c r="AH227" i="23" s="1"/>
  <c r="P227" i="23" s="1"/>
  <c r="D227" i="23"/>
  <c r="AA227" i="23"/>
  <c r="AF227" i="23" s="1"/>
  <c r="N227" i="23" s="1"/>
  <c r="B228" i="23" a="1"/>
  <c r="B228" i="23" s="1"/>
  <c r="Z227" i="23"/>
  <c r="S227" i="23"/>
  <c r="I227" i="23" a="1"/>
  <c r="I227" i="23" s="1"/>
  <c r="Q227" i="23" s="1"/>
  <c r="J227" i="23" a="1"/>
  <c r="J227" i="23" s="1"/>
  <c r="R227" i="23" s="1"/>
  <c r="K227" i="23" a="1"/>
  <c r="K227" i="23" s="1"/>
  <c r="B9" i="35" a="1"/>
  <c r="B9" i="35" s="1"/>
  <c r="L227" i="23" l="1" a="1"/>
  <c r="L227" i="23" s="1"/>
  <c r="T227" i="23" s="1"/>
  <c r="AE227" i="23"/>
  <c r="M227" i="23" s="1"/>
  <c r="D228" i="23"/>
  <c r="B229" i="23" a="1"/>
  <c r="B229" i="23" s="1"/>
  <c r="Z228" i="23"/>
  <c r="AE228" i="23" s="1"/>
  <c r="M228" i="23" s="1"/>
  <c r="AC228" i="23"/>
  <c r="AH228" i="23" s="1"/>
  <c r="P228" i="23" s="1"/>
  <c r="J228" i="23" a="1"/>
  <c r="J228" i="23" s="1"/>
  <c r="R228" i="23" s="1"/>
  <c r="K228" i="23" a="1"/>
  <c r="K228" i="23" s="1"/>
  <c r="AA228" i="23"/>
  <c r="AF228" i="23" s="1"/>
  <c r="N228" i="23" s="1"/>
  <c r="I228" i="23" a="1"/>
  <c r="I228" i="23" s="1"/>
  <c r="Q228" i="23" s="1"/>
  <c r="L228" i="23" a="1"/>
  <c r="L228" i="23" s="1"/>
  <c r="T228" i="23" s="1"/>
  <c r="S228" i="23"/>
  <c r="B10" i="35" a="1"/>
  <c r="B10" i="35" s="1"/>
  <c r="E9" i="35"/>
  <c r="AB227" i="23"/>
  <c r="AG227" i="23" s="1"/>
  <c r="O227" i="23" s="1"/>
  <c r="G227" i="23"/>
  <c r="F227" i="23"/>
  <c r="H227" i="23"/>
  <c r="H9" i="35" l="1"/>
  <c r="G9" i="35"/>
  <c r="F9" i="35"/>
  <c r="N9" i="35" a="1"/>
  <c r="N9" i="35" s="1"/>
  <c r="K9" i="35" a="1"/>
  <c r="K9" i="35" s="1"/>
  <c r="P9" i="35" a="1"/>
  <c r="P9" i="35" s="1"/>
  <c r="M9" i="35" a="1"/>
  <c r="M9" i="35" s="1"/>
  <c r="Q9" i="35" a="1"/>
  <c r="Q9" i="35" s="1"/>
  <c r="L9" i="35" a="1"/>
  <c r="L9" i="35" s="1"/>
  <c r="O9" i="35" a="1"/>
  <c r="O9" i="35" s="1"/>
  <c r="E10" i="35"/>
  <c r="D229" i="23"/>
  <c r="AC229" i="23"/>
  <c r="AH229" i="23" s="1"/>
  <c r="P229" i="23" s="1"/>
  <c r="AA229" i="23"/>
  <c r="AF229" i="23" s="1"/>
  <c r="N229" i="23" s="1"/>
  <c r="Z229" i="23"/>
  <c r="AE229" i="23" s="1"/>
  <c r="M229" i="23" s="1"/>
  <c r="B230" i="23" a="1"/>
  <c r="B230" i="23" s="1"/>
  <c r="L229" i="23" a="1"/>
  <c r="L229" i="23" s="1"/>
  <c r="T229" i="23" s="1"/>
  <c r="J229" i="23" a="1"/>
  <c r="J229" i="23" s="1"/>
  <c r="I229" i="23" a="1"/>
  <c r="I229" i="23" s="1"/>
  <c r="Q229" i="23" s="1"/>
  <c r="K229" i="23" a="1"/>
  <c r="K229" i="23" s="1"/>
  <c r="S229" i="23"/>
  <c r="R229" i="23"/>
  <c r="AB228" i="23"/>
  <c r="AG228" i="23" s="1"/>
  <c r="O228" i="23" s="1"/>
  <c r="H228" i="23"/>
  <c r="F228" i="23"/>
  <c r="G228" i="23"/>
  <c r="AB229" i="23" l="1"/>
  <c r="AG229" i="23" s="1"/>
  <c r="O229" i="23" s="1"/>
  <c r="G229" i="23"/>
  <c r="H229" i="23"/>
  <c r="F229" i="23"/>
  <c r="G10" i="35"/>
  <c r="H10" i="35"/>
  <c r="F10" i="35"/>
  <c r="O10" i="35" a="1"/>
  <c r="O10" i="35" s="1"/>
  <c r="K10" i="35" a="1"/>
  <c r="K10" i="35" s="1"/>
  <c r="Q10" i="35" a="1"/>
  <c r="Q10" i="35" s="1"/>
  <c r="N10" i="35" a="1"/>
  <c r="N10" i="35" s="1"/>
  <c r="M10" i="35" a="1"/>
  <c r="M10" i="35" s="1"/>
  <c r="P10" i="35" a="1"/>
  <c r="P10" i="35" s="1"/>
  <c r="L10" i="35" a="1"/>
  <c r="L10" i="35" s="1"/>
  <c r="B11" i="35" a="1"/>
  <c r="B11" i="35" s="1"/>
  <c r="S9" i="35"/>
  <c r="B231" i="23" a="1"/>
  <c r="B231" i="23" s="1"/>
  <c r="D230" i="23"/>
  <c r="AB230" i="23"/>
  <c r="AG230" i="23" s="1"/>
  <c r="O230" i="23" s="1"/>
  <c r="I230" i="23" a="1"/>
  <c r="I230" i="23" s="1"/>
  <c r="Q230" i="23" s="1"/>
  <c r="AA230" i="23"/>
  <c r="AF230" i="23" s="1"/>
  <c r="N230" i="23" s="1"/>
  <c r="AC230" i="23"/>
  <c r="AH230" i="23" s="1"/>
  <c r="P230" i="23" s="1"/>
  <c r="K230" i="23" a="1"/>
  <c r="K230" i="23" s="1"/>
  <c r="S230" i="23" s="1"/>
  <c r="J230" i="23" a="1"/>
  <c r="J230" i="23" s="1"/>
  <c r="R230" i="23" s="1"/>
  <c r="L230" i="23" a="1"/>
  <c r="L230" i="23" s="1"/>
  <c r="T230" i="23" s="1"/>
  <c r="B12" i="35" l="1" a="1"/>
  <c r="B12" i="35" s="1"/>
  <c r="E11" i="35"/>
  <c r="S10" i="35"/>
  <c r="Z230" i="23"/>
  <c r="AE230" i="23" s="1"/>
  <c r="M230" i="23" s="1"/>
  <c r="F230" i="23"/>
  <c r="G230" i="23"/>
  <c r="H230" i="23"/>
  <c r="D231" i="23"/>
  <c r="Z231" i="23"/>
  <c r="AE231" i="23" s="1"/>
  <c r="M231" i="23" s="1"/>
  <c r="AA231" i="23"/>
  <c r="AF231" i="23" s="1"/>
  <c r="N231" i="23" s="1"/>
  <c r="B232" i="23" a="1"/>
  <c r="B232" i="23" s="1"/>
  <c r="AB231" i="23"/>
  <c r="AG231" i="23" s="1"/>
  <c r="O231" i="23" s="1"/>
  <c r="I231" i="23" a="1"/>
  <c r="I231" i="23" s="1"/>
  <c r="Q231" i="23" s="1"/>
  <c r="L231" i="23" a="1"/>
  <c r="L231" i="23" s="1"/>
  <c r="T231" i="23" s="1"/>
  <c r="J231" i="23" a="1"/>
  <c r="J231" i="23" s="1"/>
  <c r="R231" i="23" s="1"/>
  <c r="K231" i="23" a="1"/>
  <c r="K231" i="23" s="1"/>
  <c r="S231" i="23" s="1"/>
  <c r="AC231" i="23" l="1"/>
  <c r="AH231" i="23" s="1"/>
  <c r="P231" i="23" s="1"/>
  <c r="F231" i="23"/>
  <c r="G231" i="23"/>
  <c r="H231" i="23"/>
  <c r="D232" i="23"/>
  <c r="B233" i="23" a="1"/>
  <c r="B233" i="23" s="1"/>
  <c r="AC232" i="23"/>
  <c r="AH232" i="23" s="1"/>
  <c r="P232" i="23" s="1"/>
  <c r="Z232" i="23"/>
  <c r="AE232" i="23" s="1"/>
  <c r="M232" i="23" s="1"/>
  <c r="AA232" i="23"/>
  <c r="AF232" i="23" s="1"/>
  <c r="N232" i="23" s="1"/>
  <c r="AB232" i="23"/>
  <c r="AG232" i="23" s="1"/>
  <c r="O232" i="23" s="1"/>
  <c r="J232" i="23" a="1"/>
  <c r="J232" i="23" s="1"/>
  <c r="R232" i="23" s="1"/>
  <c r="L232" i="23" a="1"/>
  <c r="L232" i="23" s="1"/>
  <c r="T232" i="23" s="1"/>
  <c r="I232" i="23" a="1"/>
  <c r="I232" i="23" s="1"/>
  <c r="Q232" i="23" s="1"/>
  <c r="K232" i="23" a="1"/>
  <c r="K232" i="23" s="1"/>
  <c r="S232" i="23" s="1"/>
  <c r="F11" i="35"/>
  <c r="H11" i="35"/>
  <c r="G11" i="35"/>
  <c r="K11" i="35" a="1"/>
  <c r="K11" i="35" s="1"/>
  <c r="L11" i="35" a="1"/>
  <c r="L11" i="35" s="1"/>
  <c r="O11" i="35" a="1"/>
  <c r="O11" i="35" s="1"/>
  <c r="N11" i="35" a="1"/>
  <c r="N11" i="35" s="1"/>
  <c r="Q11" i="35" a="1"/>
  <c r="Q11" i="35" s="1"/>
  <c r="P11" i="35" a="1"/>
  <c r="P11" i="35" s="1"/>
  <c r="M11" i="35" a="1"/>
  <c r="M11" i="35" s="1"/>
  <c r="E12" i="35"/>
  <c r="B13" i="35" a="1"/>
  <c r="B13" i="35" s="1"/>
  <c r="S11" i="35" l="1"/>
  <c r="AB233" i="23"/>
  <c r="AG233" i="23" s="1"/>
  <c r="O233" i="23" s="1"/>
  <c r="AA233" i="23"/>
  <c r="AF233" i="23" s="1"/>
  <c r="N233" i="23" s="1"/>
  <c r="D233" i="23"/>
  <c r="Z233" i="23"/>
  <c r="B234" i="23" a="1"/>
  <c r="B234" i="23" s="1"/>
  <c r="K233" i="23" a="1"/>
  <c r="K233" i="23" s="1"/>
  <c r="L233" i="23" a="1"/>
  <c r="L233" i="23" s="1"/>
  <c r="T233" i="23" s="1"/>
  <c r="J233" i="23" a="1"/>
  <c r="J233" i="23" s="1"/>
  <c r="R233" i="23" s="1"/>
  <c r="S233" i="23"/>
  <c r="H232" i="23"/>
  <c r="G232" i="23"/>
  <c r="F232" i="23"/>
  <c r="B14" i="35" a="1"/>
  <c r="B14" i="35" s="1"/>
  <c r="E13" i="35"/>
  <c r="G12" i="35"/>
  <c r="F12" i="35"/>
  <c r="H12" i="35"/>
  <c r="M12" i="35" a="1"/>
  <c r="M12" i="35" s="1"/>
  <c r="P12" i="35" a="1"/>
  <c r="P12" i="35" s="1"/>
  <c r="L12" i="35" a="1"/>
  <c r="L12" i="35" s="1"/>
  <c r="Q12" i="35" a="1"/>
  <c r="Q12" i="35" s="1"/>
  <c r="K12" i="35" a="1"/>
  <c r="K12" i="35" s="1"/>
  <c r="N12" i="35" a="1"/>
  <c r="N12" i="35" s="1"/>
  <c r="O12" i="35" a="1"/>
  <c r="O12" i="35" s="1"/>
  <c r="H13" i="35" l="1"/>
  <c r="G13" i="35"/>
  <c r="F13" i="35"/>
  <c r="P13" i="35" a="1"/>
  <c r="P13" i="35" s="1"/>
  <c r="M13" i="35" a="1"/>
  <c r="M13" i="35" s="1"/>
  <c r="O13" i="35" a="1"/>
  <c r="O13" i="35" s="1"/>
  <c r="N13" i="35" a="1"/>
  <c r="N13" i="35" s="1"/>
  <c r="Q13" i="35" a="1"/>
  <c r="Q13" i="35" s="1"/>
  <c r="L13" i="35" a="1"/>
  <c r="L13" i="35" s="1"/>
  <c r="K13" i="35" a="1"/>
  <c r="K13" i="35" s="1"/>
  <c r="E14" i="35"/>
  <c r="D234" i="23"/>
  <c r="AA234" i="23"/>
  <c r="AF234" i="23" s="1"/>
  <c r="N234" i="23" s="1"/>
  <c r="AB234" i="23"/>
  <c r="AG234" i="23" s="1"/>
  <c r="O234" i="23" s="1"/>
  <c r="Z234" i="23"/>
  <c r="AE234" i="23" s="1"/>
  <c r="M234" i="23" s="1"/>
  <c r="B235" i="23" a="1"/>
  <c r="B235" i="23" s="1"/>
  <c r="L234" i="23" a="1"/>
  <c r="L234" i="23" s="1"/>
  <c r="T234" i="23" s="1"/>
  <c r="K234" i="23" a="1"/>
  <c r="K234" i="23" s="1"/>
  <c r="S234" i="23" s="1"/>
  <c r="J234" i="23" a="1"/>
  <c r="J234" i="23" s="1"/>
  <c r="R234" i="23" s="1"/>
  <c r="I234" i="23" a="1"/>
  <c r="I234" i="23" s="1"/>
  <c r="Q234" i="23" s="1"/>
  <c r="I233" i="23" a="1"/>
  <c r="I233" i="23" s="1"/>
  <c r="Q233" i="23" s="1"/>
  <c r="AE233" i="23"/>
  <c r="M233" i="23" s="1"/>
  <c r="AC233" i="23"/>
  <c r="AH233" i="23" s="1"/>
  <c r="P233" i="23" s="1"/>
  <c r="H233" i="23"/>
  <c r="F233" i="23"/>
  <c r="G233" i="23"/>
  <c r="S12" i="35"/>
  <c r="AC234" i="23" l="1"/>
  <c r="AH234" i="23" s="1"/>
  <c r="P234" i="23" s="1"/>
  <c r="G234" i="23"/>
  <c r="F234" i="23"/>
  <c r="H234" i="23"/>
  <c r="G14" i="35"/>
  <c r="H14" i="35"/>
  <c r="F14" i="35"/>
  <c r="O14" i="35" a="1"/>
  <c r="O14" i="35" s="1"/>
  <c r="K14" i="35" a="1"/>
  <c r="K14" i="35" s="1"/>
  <c r="P14" i="35" a="1"/>
  <c r="P14" i="35" s="1"/>
  <c r="L14" i="35" a="1"/>
  <c r="L14" i="35" s="1"/>
  <c r="Q14" i="35" a="1"/>
  <c r="Q14" i="35" s="1"/>
  <c r="M14" i="35" a="1"/>
  <c r="M14" i="35" s="1"/>
  <c r="N14" i="35" a="1"/>
  <c r="N14" i="35" s="1"/>
  <c r="B15" i="35" a="1"/>
  <c r="B15" i="35" s="1"/>
  <c r="S13" i="35"/>
  <c r="D235" i="23"/>
  <c r="B236" i="23" a="1"/>
  <c r="B236" i="23" s="1"/>
  <c r="AC235" i="23"/>
  <c r="AH235" i="23" s="1"/>
  <c r="P235" i="23" s="1"/>
  <c r="AB235" i="23"/>
  <c r="AG235" i="23" s="1"/>
  <c r="O235" i="23" s="1"/>
  <c r="Z235" i="23"/>
  <c r="AE235" i="23" s="1"/>
  <c r="M235" i="23" s="1"/>
  <c r="J235" i="23" a="1"/>
  <c r="J235" i="23" s="1"/>
  <c r="I235" i="23" a="1"/>
  <c r="I235" i="23" s="1"/>
  <c r="Q235" i="23" s="1"/>
  <c r="K235" i="23" a="1"/>
  <c r="K235" i="23" s="1"/>
  <c r="S235" i="23" s="1"/>
  <c r="L235" i="23" a="1"/>
  <c r="L235" i="23" s="1"/>
  <c r="T235" i="23" s="1"/>
  <c r="R235" i="23"/>
  <c r="B16" i="35" l="1" a="1"/>
  <c r="B16" i="35" s="1"/>
  <c r="E15" i="35"/>
  <c r="S14" i="35"/>
  <c r="D236" i="23"/>
  <c r="AB236" i="23"/>
  <c r="AG236" i="23" s="1"/>
  <c r="O236" i="23" s="1"/>
  <c r="AA236" i="23"/>
  <c r="AF236" i="23" s="1"/>
  <c r="N236" i="23" s="1"/>
  <c r="Z236" i="23"/>
  <c r="AE236" i="23" s="1"/>
  <c r="M236" i="23" s="1"/>
  <c r="B237" i="23" a="1"/>
  <c r="B237" i="23" s="1"/>
  <c r="AC236" i="23"/>
  <c r="AH236" i="23" s="1"/>
  <c r="P236" i="23" s="1"/>
  <c r="K236" i="23" a="1"/>
  <c r="K236" i="23" s="1"/>
  <c r="S236" i="23" s="1"/>
  <c r="L236" i="23" a="1"/>
  <c r="L236" i="23" s="1"/>
  <c r="T236" i="23" s="1"/>
  <c r="I236" i="23" a="1"/>
  <c r="I236" i="23" s="1"/>
  <c r="Q236" i="23" s="1"/>
  <c r="J236" i="23" a="1"/>
  <c r="J236" i="23" s="1"/>
  <c r="R236" i="23" s="1"/>
  <c r="AA235" i="23"/>
  <c r="AF235" i="23" s="1"/>
  <c r="N235" i="23" s="1"/>
  <c r="F235" i="23"/>
  <c r="H235" i="23"/>
  <c r="G235" i="23"/>
  <c r="D237" i="23" l="1"/>
  <c r="AB237" i="23"/>
  <c r="AG237" i="23" s="1"/>
  <c r="O237" i="23" s="1"/>
  <c r="B238" i="23" a="1"/>
  <c r="B238" i="23" s="1"/>
  <c r="AC237" i="23"/>
  <c r="AH237" i="23" s="1"/>
  <c r="P237" i="23" s="1"/>
  <c r="I237" i="23" a="1"/>
  <c r="I237" i="23" s="1"/>
  <c r="Q237" i="23" s="1"/>
  <c r="AA237" i="23"/>
  <c r="AF237" i="23" s="1"/>
  <c r="N237" i="23" s="1"/>
  <c r="L237" i="23" a="1"/>
  <c r="L237" i="23" s="1"/>
  <c r="T237" i="23" s="1"/>
  <c r="J237" i="23" a="1"/>
  <c r="J237" i="23" s="1"/>
  <c r="R237" i="23" s="1"/>
  <c r="K237" i="23" a="1"/>
  <c r="K237" i="23" s="1"/>
  <c r="S237" i="23"/>
  <c r="H236" i="23"/>
  <c r="F236" i="23"/>
  <c r="G236" i="23"/>
  <c r="F15" i="35"/>
  <c r="H15" i="35"/>
  <c r="G15" i="35"/>
  <c r="O15" i="35" a="1"/>
  <c r="O15" i="35" s="1"/>
  <c r="N15" i="35" a="1"/>
  <c r="N15" i="35" s="1"/>
  <c r="Q15" i="35" a="1"/>
  <c r="Q15" i="35" s="1"/>
  <c r="P15" i="35" a="1"/>
  <c r="P15" i="35" s="1"/>
  <c r="K15" i="35" a="1"/>
  <c r="K15" i="35" s="1"/>
  <c r="M15" i="35" a="1"/>
  <c r="M15" i="35" s="1"/>
  <c r="L15" i="35" a="1"/>
  <c r="L15" i="35" s="1"/>
  <c r="E16" i="35"/>
  <c r="B17" i="35" a="1"/>
  <c r="B17" i="35" s="1"/>
  <c r="B18" i="35" l="1" a="1"/>
  <c r="B18" i="35" s="1"/>
  <c r="E17" i="35"/>
  <c r="H16" i="35"/>
  <c r="G16" i="35"/>
  <c r="F16" i="35"/>
  <c r="P16" i="35" a="1"/>
  <c r="P16" i="35" s="1"/>
  <c r="K16" i="35" a="1"/>
  <c r="K16" i="35" s="1"/>
  <c r="L16" i="35" a="1"/>
  <c r="L16" i="35" s="1"/>
  <c r="O16" i="35" a="1"/>
  <c r="O16" i="35" s="1"/>
  <c r="N16" i="35" a="1"/>
  <c r="N16" i="35" s="1"/>
  <c r="Q16" i="35" a="1"/>
  <c r="Q16" i="35" s="1"/>
  <c r="M16" i="35" a="1"/>
  <c r="M16" i="35" s="1"/>
  <c r="S15" i="35"/>
  <c r="D238" i="23"/>
  <c r="AC238" i="23"/>
  <c r="AH238" i="23" s="1"/>
  <c r="P238" i="23" s="1"/>
  <c r="AA238" i="23"/>
  <c r="AF238" i="23" s="1"/>
  <c r="N238" i="23" s="1"/>
  <c r="Z238" i="23"/>
  <c r="AE238" i="23" s="1"/>
  <c r="M238" i="23" s="1"/>
  <c r="B239" i="23" a="1"/>
  <c r="B239" i="23" s="1"/>
  <c r="I238" i="23" a="1"/>
  <c r="I238" i="23" s="1"/>
  <c r="Q238" i="23" s="1"/>
  <c r="J238" i="23" a="1"/>
  <c r="J238" i="23" s="1"/>
  <c r="R238" i="23" s="1"/>
  <c r="L238" i="23" a="1"/>
  <c r="L238" i="23" s="1"/>
  <c r="T238" i="23" s="1"/>
  <c r="K238" i="23" a="1"/>
  <c r="K238" i="23" s="1"/>
  <c r="S238" i="23"/>
  <c r="Z237" i="23"/>
  <c r="AE237" i="23" s="1"/>
  <c r="M237" i="23" s="1"/>
  <c r="F237" i="23"/>
  <c r="G237" i="23"/>
  <c r="H237" i="23"/>
  <c r="AB238" i="23" l="1"/>
  <c r="AG238" i="23" s="1"/>
  <c r="O238" i="23" s="1"/>
  <c r="G238" i="23"/>
  <c r="H238" i="23"/>
  <c r="F238" i="23"/>
  <c r="S16" i="35"/>
  <c r="AC239" i="23"/>
  <c r="AH239" i="23" s="1"/>
  <c r="P239" i="23" s="1"/>
  <c r="D239" i="23"/>
  <c r="B240" i="23" a="1"/>
  <c r="B240" i="23" s="1"/>
  <c r="Z239" i="23"/>
  <c r="AB239" i="23"/>
  <c r="AG239" i="23" s="1"/>
  <c r="O239" i="23" s="1"/>
  <c r="K239" i="23" a="1"/>
  <c r="K239" i="23" s="1"/>
  <c r="S239" i="23" s="1"/>
  <c r="J239" i="23" a="1"/>
  <c r="J239" i="23" s="1"/>
  <c r="R239" i="23" s="1"/>
  <c r="L239" i="23" a="1"/>
  <c r="L239" i="23" s="1"/>
  <c r="T239" i="23" s="1"/>
  <c r="H17" i="35"/>
  <c r="G17" i="35"/>
  <c r="F17" i="35"/>
  <c r="Q17" i="35" a="1"/>
  <c r="Q17" i="35" s="1"/>
  <c r="P17" i="35" a="1"/>
  <c r="P17" i="35" s="1"/>
  <c r="M17" i="35" a="1"/>
  <c r="M17" i="35" s="1"/>
  <c r="O17" i="35" a="1"/>
  <c r="O17" i="35" s="1"/>
  <c r="L17" i="35" a="1"/>
  <c r="L17" i="35" s="1"/>
  <c r="K17" i="35" a="1"/>
  <c r="K17" i="35" s="1"/>
  <c r="N17" i="35" a="1"/>
  <c r="N17" i="35" s="1"/>
  <c r="E18" i="35"/>
  <c r="B19" i="35" s="1" a="1"/>
  <c r="B19" i="35" s="1"/>
  <c r="B20" i="35" l="1" a="1"/>
  <c r="B20" i="35" s="1"/>
  <c r="E19" i="35"/>
  <c r="S17" i="35"/>
  <c r="B241" i="23" a="1"/>
  <c r="B241" i="23" s="1"/>
  <c r="D240" i="23"/>
  <c r="Z240" i="23"/>
  <c r="K240" i="23" a="1"/>
  <c r="K240" i="23" s="1"/>
  <c r="J240" i="23" a="1"/>
  <c r="J240" i="23" s="1"/>
  <c r="R240" i="23" s="1"/>
  <c r="AC240" i="23"/>
  <c r="AH240" i="23" s="1"/>
  <c r="P240" i="23" s="1"/>
  <c r="AB240" i="23"/>
  <c r="AG240" i="23" s="1"/>
  <c r="O240" i="23" s="1"/>
  <c r="L240" i="23" a="1"/>
  <c r="L240" i="23" s="1"/>
  <c r="T240" i="23" s="1"/>
  <c r="S240" i="23"/>
  <c r="AA239" i="23"/>
  <c r="AF239" i="23" s="1"/>
  <c r="N239" i="23" s="1"/>
  <c r="F239" i="23"/>
  <c r="G239" i="23"/>
  <c r="H239" i="23"/>
  <c r="G18" i="35"/>
  <c r="H18" i="35"/>
  <c r="F18" i="35"/>
  <c r="P18" i="35" a="1"/>
  <c r="P18" i="35" s="1"/>
  <c r="O18" i="35" a="1"/>
  <c r="O18" i="35" s="1"/>
  <c r="K18" i="35" a="1"/>
  <c r="K18" i="35" s="1"/>
  <c r="L18" i="35" a="1"/>
  <c r="L18" i="35" s="1"/>
  <c r="Q18" i="35" a="1"/>
  <c r="Q18" i="35" s="1"/>
  <c r="M18" i="35" a="1"/>
  <c r="M18" i="35" s="1"/>
  <c r="N18" i="35" a="1"/>
  <c r="N18" i="35" s="1"/>
  <c r="I239" i="23" a="1"/>
  <c r="I239" i="23" s="1"/>
  <c r="Q239" i="23" s="1"/>
  <c r="AE239" i="23"/>
  <c r="M239" i="23" s="1"/>
  <c r="I240" i="23" l="1" a="1"/>
  <c r="I240" i="23" s="1"/>
  <c r="Q240" i="23" s="1"/>
  <c r="AE240" i="23"/>
  <c r="M240" i="23" s="1"/>
  <c r="AA240" i="23"/>
  <c r="AF240" i="23" s="1"/>
  <c r="N240" i="23" s="1"/>
  <c r="H240" i="23"/>
  <c r="G240" i="23"/>
  <c r="F240" i="23"/>
  <c r="AA241" i="23"/>
  <c r="AF241" i="23" s="1"/>
  <c r="N241" i="23" s="1"/>
  <c r="B242" i="23" a="1"/>
  <c r="B242" i="23" s="1"/>
  <c r="AC241" i="23"/>
  <c r="AH241" i="23" s="1"/>
  <c r="P241" i="23" s="1"/>
  <c r="D241" i="23"/>
  <c r="Z241" i="23"/>
  <c r="AE241" i="23" s="1"/>
  <c r="M241" i="23" s="1"/>
  <c r="K241" i="23" a="1"/>
  <c r="K241" i="23" s="1"/>
  <c r="I241" i="23" a="1"/>
  <c r="I241" i="23" s="1"/>
  <c r="Q241" i="23" s="1"/>
  <c r="L241" i="23" a="1"/>
  <c r="L241" i="23" s="1"/>
  <c r="T241" i="23" s="1"/>
  <c r="J241" i="23" a="1"/>
  <c r="J241" i="23" s="1"/>
  <c r="R241" i="23"/>
  <c r="S241" i="23"/>
  <c r="S18" i="35"/>
  <c r="F19" i="35"/>
  <c r="H19" i="35"/>
  <c r="G19" i="35"/>
  <c r="K19" i="35" a="1"/>
  <c r="K19" i="35" s="1"/>
  <c r="N19" i="35" a="1"/>
  <c r="N19" i="35" s="1"/>
  <c r="M19" i="35" a="1"/>
  <c r="M19" i="35" s="1"/>
  <c r="L19" i="35" a="1"/>
  <c r="L19" i="35" s="1"/>
  <c r="O19" i="35" a="1"/>
  <c r="O19" i="35" s="1"/>
  <c r="P19" i="35" a="1"/>
  <c r="P19" i="35" s="1"/>
  <c r="Q19" i="35" a="1"/>
  <c r="Q19" i="35" s="1"/>
  <c r="E20" i="35"/>
  <c r="B21" i="35" a="1"/>
  <c r="B21" i="35" s="1"/>
  <c r="D242" i="23" l="1"/>
  <c r="B243" i="23" a="1"/>
  <c r="B243" i="23" s="1"/>
  <c r="AC242" i="23"/>
  <c r="AH242" i="23" s="1"/>
  <c r="P242" i="23" s="1"/>
  <c r="AB242" i="23"/>
  <c r="AG242" i="23" s="1"/>
  <c r="O242" i="23" s="1"/>
  <c r="Z242" i="23"/>
  <c r="AE242" i="23" s="1"/>
  <c r="M242" i="23" s="1"/>
  <c r="I242" i="23" a="1"/>
  <c r="I242" i="23" s="1"/>
  <c r="Q242" i="23" s="1"/>
  <c r="K242" i="23" a="1"/>
  <c r="K242" i="23" s="1"/>
  <c r="S242" i="23" s="1"/>
  <c r="L242" i="23" a="1"/>
  <c r="L242" i="23" s="1"/>
  <c r="T242" i="23" s="1"/>
  <c r="J242" i="23" a="1"/>
  <c r="J242" i="23" s="1"/>
  <c r="R242" i="23"/>
  <c r="E21" i="35"/>
  <c r="B22" i="35" a="1"/>
  <c r="B22" i="35" s="1"/>
  <c r="H20" i="35"/>
  <c r="F20" i="35"/>
  <c r="G20" i="35"/>
  <c r="N20" i="35" a="1"/>
  <c r="N20" i="35" s="1"/>
  <c r="P20" i="35" a="1"/>
  <c r="P20" i="35" s="1"/>
  <c r="L20" i="35" a="1"/>
  <c r="L20" i="35" s="1"/>
  <c r="M20" i="35" a="1"/>
  <c r="M20" i="35" s="1"/>
  <c r="O20" i="35" a="1"/>
  <c r="O20" i="35" s="1"/>
  <c r="K20" i="35" a="1"/>
  <c r="K20" i="35" s="1"/>
  <c r="Q20" i="35" a="1"/>
  <c r="Q20" i="35" s="1"/>
  <c r="S19" i="35"/>
  <c r="AB241" i="23"/>
  <c r="AG241" i="23" s="1"/>
  <c r="O241" i="23" s="1"/>
  <c r="F241" i="23"/>
  <c r="G241" i="23"/>
  <c r="H241" i="23"/>
  <c r="S20" i="35" l="1"/>
  <c r="B23" i="35" a="1"/>
  <c r="B23" i="35" s="1"/>
  <c r="E22" i="35"/>
  <c r="G21" i="35"/>
  <c r="H21" i="35"/>
  <c r="F21" i="35"/>
  <c r="Q21" i="35" a="1"/>
  <c r="Q21" i="35" s="1"/>
  <c r="M21" i="35" a="1"/>
  <c r="M21" i="35" s="1"/>
  <c r="O21" i="35" a="1"/>
  <c r="O21" i="35" s="1"/>
  <c r="K21" i="35" a="1"/>
  <c r="K21" i="35" s="1"/>
  <c r="N21" i="35" a="1"/>
  <c r="N21" i="35" s="1"/>
  <c r="P21" i="35" a="1"/>
  <c r="P21" i="35" s="1"/>
  <c r="L21" i="35" a="1"/>
  <c r="L21" i="35" s="1"/>
  <c r="AC243" i="23"/>
  <c r="AH243" i="23" s="1"/>
  <c r="P243" i="23" s="1"/>
  <c r="B244" i="23" a="1"/>
  <c r="B244" i="23" s="1"/>
  <c r="AA243" i="23"/>
  <c r="AF243" i="23" s="1"/>
  <c r="N243" i="23" s="1"/>
  <c r="D243" i="23"/>
  <c r="Z243" i="23"/>
  <c r="K243" i="23" a="1"/>
  <c r="K243" i="23" s="1"/>
  <c r="J243" i="23" a="1"/>
  <c r="J243" i="23" s="1"/>
  <c r="R243" i="23" s="1"/>
  <c r="L243" i="23" a="1"/>
  <c r="L243" i="23" s="1"/>
  <c r="T243" i="23" s="1"/>
  <c r="S243" i="23"/>
  <c r="AA242" i="23"/>
  <c r="AF242" i="23" s="1"/>
  <c r="N242" i="23" s="1"/>
  <c r="F242" i="23"/>
  <c r="H242" i="23"/>
  <c r="G242" i="23"/>
  <c r="I243" i="23" l="1" a="1"/>
  <c r="I243" i="23" s="1"/>
  <c r="Q243" i="23" s="1"/>
  <c r="AE243" i="23"/>
  <c r="M243" i="23" s="1"/>
  <c r="D244" i="23"/>
  <c r="AC244" i="23"/>
  <c r="AH244" i="23" s="1"/>
  <c r="P244" i="23" s="1"/>
  <c r="AB244" i="23"/>
  <c r="AG244" i="23" s="1"/>
  <c r="O244" i="23" s="1"/>
  <c r="AA244" i="23"/>
  <c r="AF244" i="23" s="1"/>
  <c r="N244" i="23" s="1"/>
  <c r="B245" i="23" a="1"/>
  <c r="B245" i="23" s="1"/>
  <c r="I244" i="23" a="1"/>
  <c r="I244" i="23" s="1"/>
  <c r="Q244" i="23" s="1"/>
  <c r="K244" i="23" a="1"/>
  <c r="K244" i="23" s="1"/>
  <c r="S244" i="23" s="1"/>
  <c r="L244" i="23" a="1"/>
  <c r="L244" i="23" s="1"/>
  <c r="T244" i="23" s="1"/>
  <c r="J244" i="23" a="1"/>
  <c r="J244" i="23" s="1"/>
  <c r="R244" i="23" s="1"/>
  <c r="S21" i="35"/>
  <c r="F22" i="35"/>
  <c r="G22" i="35"/>
  <c r="H22" i="35"/>
  <c r="O22" i="35" a="1"/>
  <c r="O22" i="35" s="1"/>
  <c r="L22" i="35" a="1"/>
  <c r="L22" i="35" s="1"/>
  <c r="K22" i="35" a="1"/>
  <c r="K22" i="35" s="1"/>
  <c r="N22" i="35" a="1"/>
  <c r="N22" i="35" s="1"/>
  <c r="P22" i="35" a="1"/>
  <c r="P22" i="35" s="1"/>
  <c r="Q22" i="35" a="1"/>
  <c r="Q22" i="35" s="1"/>
  <c r="M22" i="35" a="1"/>
  <c r="M22" i="35" s="1"/>
  <c r="E23" i="35"/>
  <c r="B24" i="35" a="1"/>
  <c r="B24" i="35" s="1"/>
  <c r="AB243" i="23"/>
  <c r="AG243" i="23" s="1"/>
  <c r="O243" i="23" s="1"/>
  <c r="F243" i="23"/>
  <c r="G243" i="23"/>
  <c r="H243" i="23"/>
  <c r="E24" i="35" l="1"/>
  <c r="B25" i="35" a="1"/>
  <c r="B25" i="35" s="1"/>
  <c r="H23" i="35"/>
  <c r="F23" i="35"/>
  <c r="G23" i="35"/>
  <c r="N23" i="35" a="1"/>
  <c r="N23" i="35" s="1"/>
  <c r="M23" i="35" a="1"/>
  <c r="M23" i="35" s="1"/>
  <c r="O23" i="35" a="1"/>
  <c r="O23" i="35" s="1"/>
  <c r="K23" i="35" a="1"/>
  <c r="K23" i="35" s="1"/>
  <c r="Q23" i="35" a="1"/>
  <c r="Q23" i="35" s="1"/>
  <c r="P23" i="35" a="1"/>
  <c r="P23" i="35" s="1"/>
  <c r="L23" i="35" a="1"/>
  <c r="L23" i="35" s="1"/>
  <c r="D245" i="23"/>
  <c r="B246" i="23" a="1"/>
  <c r="B246" i="23" s="1"/>
  <c r="Z245" i="23"/>
  <c r="AE245" i="23" s="1"/>
  <c r="M245" i="23" s="1"/>
  <c r="AB245" i="23"/>
  <c r="AG245" i="23" s="1"/>
  <c r="O245" i="23" s="1"/>
  <c r="AC245" i="23"/>
  <c r="AH245" i="23" s="1"/>
  <c r="P245" i="23" s="1"/>
  <c r="J245" i="23" a="1"/>
  <c r="J245" i="23" s="1"/>
  <c r="L245" i="23" a="1"/>
  <c r="L245" i="23" s="1"/>
  <c r="T245" i="23" s="1"/>
  <c r="I245" i="23" a="1"/>
  <c r="I245" i="23" s="1"/>
  <c r="Q245" i="23" s="1"/>
  <c r="K245" i="23" a="1"/>
  <c r="K245" i="23" s="1"/>
  <c r="S245" i="23"/>
  <c r="R245" i="23"/>
  <c r="S22" i="35"/>
  <c r="Z244" i="23"/>
  <c r="AE244" i="23" s="1"/>
  <c r="M244" i="23" s="1"/>
  <c r="F244" i="23"/>
  <c r="H244" i="23"/>
  <c r="G244" i="23"/>
  <c r="D246" i="23" l="1"/>
  <c r="B247" i="23" a="1"/>
  <c r="B247" i="23" s="1"/>
  <c r="Z246" i="23"/>
  <c r="AC246" i="23"/>
  <c r="AH246" i="23" s="1"/>
  <c r="P246" i="23" s="1"/>
  <c r="AA246" i="23"/>
  <c r="AF246" i="23" s="1"/>
  <c r="N246" i="23" s="1"/>
  <c r="L246" i="23" a="1"/>
  <c r="L246" i="23" s="1"/>
  <c r="T246" i="23" s="1"/>
  <c r="K246" i="23" a="1"/>
  <c r="K246" i="23" s="1"/>
  <c r="J246" i="23" a="1"/>
  <c r="J246" i="23" s="1"/>
  <c r="R246" i="23" s="1"/>
  <c r="S246" i="23"/>
  <c r="AA245" i="23"/>
  <c r="AF245" i="23" s="1"/>
  <c r="N245" i="23" s="1"/>
  <c r="G245" i="23"/>
  <c r="F245" i="23"/>
  <c r="H245" i="23"/>
  <c r="S23" i="35"/>
  <c r="B26" i="35" a="1"/>
  <c r="B26" i="35" s="1"/>
  <c r="E25" i="35"/>
  <c r="H24" i="35"/>
  <c r="G24" i="35"/>
  <c r="F24" i="35"/>
  <c r="N24" i="35" a="1"/>
  <c r="N24" i="35" s="1"/>
  <c r="Q24" i="35" a="1"/>
  <c r="Q24" i="35" s="1"/>
  <c r="M24" i="35" a="1"/>
  <c r="M24" i="35" s="1"/>
  <c r="P24" i="35" a="1"/>
  <c r="P24" i="35" s="1"/>
  <c r="L24" i="35" a="1"/>
  <c r="L24" i="35" s="1"/>
  <c r="K24" i="35" a="1"/>
  <c r="K24" i="35" s="1"/>
  <c r="O24" i="35" a="1"/>
  <c r="O24" i="35" s="1"/>
  <c r="H25" i="35" l="1"/>
  <c r="G25" i="35"/>
  <c r="F25" i="35"/>
  <c r="N25" i="35" a="1"/>
  <c r="N25" i="35" s="1"/>
  <c r="P25" i="35" a="1"/>
  <c r="P25" i="35" s="1"/>
  <c r="O25" i="35" a="1"/>
  <c r="O25" i="35" s="1"/>
  <c r="L25" i="35" a="1"/>
  <c r="L25" i="35" s="1"/>
  <c r="K25" i="35" a="1"/>
  <c r="K25" i="35" s="1"/>
  <c r="Q25" i="35" a="1"/>
  <c r="Q25" i="35" s="1"/>
  <c r="M25" i="35" a="1"/>
  <c r="M25" i="35" s="1"/>
  <c r="E26" i="35"/>
  <c r="B27" i="35" a="1"/>
  <c r="B27" i="35" s="1"/>
  <c r="S24" i="35"/>
  <c r="I246" i="23" a="1"/>
  <c r="I246" i="23" s="1"/>
  <c r="Q246" i="23" s="1"/>
  <c r="AE246" i="23"/>
  <c r="M246" i="23" s="1"/>
  <c r="AC247" i="23"/>
  <c r="AH247" i="23" s="1"/>
  <c r="P247" i="23" s="1"/>
  <c r="D247" i="23"/>
  <c r="AA247" i="23"/>
  <c r="AF247" i="23" s="1"/>
  <c r="N247" i="23" s="1"/>
  <c r="Z247" i="23"/>
  <c r="AE247" i="23" s="1"/>
  <c r="M247" i="23" s="1"/>
  <c r="B248" i="23" a="1"/>
  <c r="B248" i="23" s="1"/>
  <c r="I247" i="23" a="1"/>
  <c r="I247" i="23" s="1"/>
  <c r="Q247" i="23" s="1"/>
  <c r="L247" i="23" a="1"/>
  <c r="L247" i="23" s="1"/>
  <c r="T247" i="23" s="1"/>
  <c r="J247" i="23" a="1"/>
  <c r="J247" i="23" s="1"/>
  <c r="R247" i="23" s="1"/>
  <c r="K247" i="23" a="1"/>
  <c r="K247" i="23" s="1"/>
  <c r="S247" i="23"/>
  <c r="AB246" i="23"/>
  <c r="AG246" i="23" s="1"/>
  <c r="O246" i="23" s="1"/>
  <c r="G246" i="23"/>
  <c r="H246" i="23"/>
  <c r="F246" i="23"/>
  <c r="E27" i="35" l="1"/>
  <c r="B28" i="35" a="1"/>
  <c r="B28" i="35" s="1"/>
  <c r="H26" i="35"/>
  <c r="G26" i="35"/>
  <c r="F26" i="35"/>
  <c r="P26" i="35" a="1"/>
  <c r="P26" i="35" s="1"/>
  <c r="L26" i="35" a="1"/>
  <c r="L26" i="35" s="1"/>
  <c r="O26" i="35" a="1"/>
  <c r="O26" i="35" s="1"/>
  <c r="K26" i="35" a="1"/>
  <c r="K26" i="35" s="1"/>
  <c r="N26" i="35" a="1"/>
  <c r="N26" i="35" s="1"/>
  <c r="Q26" i="35" a="1"/>
  <c r="Q26" i="35" s="1"/>
  <c r="M26" i="35" a="1"/>
  <c r="M26" i="35" s="1"/>
  <c r="S25" i="35"/>
  <c r="D248" i="23"/>
  <c r="AA248" i="23"/>
  <c r="AF248" i="23" s="1"/>
  <c r="N248" i="23" s="1"/>
  <c r="Z248" i="23"/>
  <c r="AE248" i="23" s="1"/>
  <c r="M248" i="23" s="1"/>
  <c r="B249" i="23" a="1"/>
  <c r="B249" i="23" s="1"/>
  <c r="AB248" i="23"/>
  <c r="AG248" i="23" s="1"/>
  <c r="O248" i="23" s="1"/>
  <c r="K248" i="23" a="1"/>
  <c r="K248" i="23" s="1"/>
  <c r="S248" i="23" s="1"/>
  <c r="I248" i="23" a="1"/>
  <c r="I248" i="23" s="1"/>
  <c r="Q248" i="23" s="1"/>
  <c r="L248" i="23" a="1"/>
  <c r="L248" i="23" s="1"/>
  <c r="T248" i="23" s="1"/>
  <c r="J248" i="23" a="1"/>
  <c r="J248" i="23" s="1"/>
  <c r="R248" i="23" s="1"/>
  <c r="AB247" i="23"/>
  <c r="AG247" i="23" s="1"/>
  <c r="O247" i="23" s="1"/>
  <c r="H247" i="23"/>
  <c r="F247" i="23"/>
  <c r="G247" i="23"/>
  <c r="AC248" i="23" l="1"/>
  <c r="AH248" i="23" s="1"/>
  <c r="P248" i="23" s="1"/>
  <c r="F248" i="23"/>
  <c r="H248" i="23"/>
  <c r="G248" i="23"/>
  <c r="S26" i="35"/>
  <c r="E28" i="35"/>
  <c r="B29" i="35" a="1"/>
  <c r="B29" i="35" s="1"/>
  <c r="AB249" i="23"/>
  <c r="AG249" i="23" s="1"/>
  <c r="O249" i="23" s="1"/>
  <c r="AC249" i="23"/>
  <c r="AH249" i="23" s="1"/>
  <c r="P249" i="23" s="1"/>
  <c r="B250" i="23" a="1"/>
  <c r="B250" i="23" s="1"/>
  <c r="Z249" i="23"/>
  <c r="AE249" i="23" s="1"/>
  <c r="M249" i="23" s="1"/>
  <c r="D249" i="23"/>
  <c r="K249" i="23" a="1"/>
  <c r="K249" i="23" s="1"/>
  <c r="J249" i="23" a="1"/>
  <c r="J249" i="23" s="1"/>
  <c r="L249" i="23" a="1"/>
  <c r="L249" i="23" s="1"/>
  <c r="T249" i="23" s="1"/>
  <c r="I249" i="23" a="1"/>
  <c r="I249" i="23" s="1"/>
  <c r="Q249" i="23" s="1"/>
  <c r="R249" i="23"/>
  <c r="S249" i="23"/>
  <c r="H27" i="35"/>
  <c r="G27" i="35"/>
  <c r="F27" i="35"/>
  <c r="Q27" i="35" a="1"/>
  <c r="Q27" i="35" s="1"/>
  <c r="M27" i="35" a="1"/>
  <c r="M27" i="35" s="1"/>
  <c r="O27" i="35" a="1"/>
  <c r="O27" i="35" s="1"/>
  <c r="K27" i="35" a="1"/>
  <c r="K27" i="35" s="1"/>
  <c r="N27" i="35" a="1"/>
  <c r="N27" i="35" s="1"/>
  <c r="P27" i="35" a="1"/>
  <c r="P27" i="35" s="1"/>
  <c r="L27" i="35" a="1"/>
  <c r="L27" i="35" s="1"/>
  <c r="E29" i="35" l="1"/>
  <c r="B30" i="35" a="1"/>
  <c r="B30" i="35" s="1"/>
  <c r="H28" i="35"/>
  <c r="G28" i="35"/>
  <c r="F28" i="35"/>
  <c r="M28" i="35" a="1"/>
  <c r="M28" i="35" s="1"/>
  <c r="N28" i="35" a="1"/>
  <c r="N28" i="35" s="1"/>
  <c r="P28" i="35" a="1"/>
  <c r="P28" i="35" s="1"/>
  <c r="L28" i="35" a="1"/>
  <c r="L28" i="35" s="1"/>
  <c r="O28" i="35" a="1"/>
  <c r="O28" i="35" s="1"/>
  <c r="Q28" i="35" a="1"/>
  <c r="Q28" i="35" s="1"/>
  <c r="K28" i="35" a="1"/>
  <c r="K28" i="35" s="1"/>
  <c r="S27" i="35"/>
  <c r="AA249" i="23"/>
  <c r="AF249" i="23" s="1"/>
  <c r="N249" i="23" s="1"/>
  <c r="F249" i="23"/>
  <c r="G249" i="23"/>
  <c r="H249" i="23"/>
  <c r="AA250" i="23"/>
  <c r="AC250" i="23"/>
  <c r="AH250" i="23" s="1"/>
  <c r="P250" i="23" s="1"/>
  <c r="B251" i="23" a="1"/>
  <c r="B251" i="23" s="1"/>
  <c r="D250" i="23"/>
  <c r="AB250" i="23"/>
  <c r="AG250" i="23" s="1"/>
  <c r="O250" i="23" s="1"/>
  <c r="L250" i="23" a="1"/>
  <c r="L250" i="23" s="1"/>
  <c r="T250" i="23" s="1"/>
  <c r="I250" i="23" a="1"/>
  <c r="I250" i="23" s="1"/>
  <c r="Q250" i="23" s="1"/>
  <c r="K250" i="23" a="1"/>
  <c r="K250" i="23" s="1"/>
  <c r="S250" i="23" s="1"/>
  <c r="J250" i="23" l="1" a="1"/>
  <c r="J250" i="23" s="1"/>
  <c r="R250" i="23" s="1"/>
  <c r="AF250" i="23"/>
  <c r="N250" i="23" s="1"/>
  <c r="Z250" i="23"/>
  <c r="AE250" i="23" s="1"/>
  <c r="M250" i="23" s="1"/>
  <c r="H250" i="23"/>
  <c r="F250" i="23"/>
  <c r="G250" i="23"/>
  <c r="S28" i="35"/>
  <c r="D251" i="23"/>
  <c r="Z251" i="23"/>
  <c r="AE251" i="23" s="1"/>
  <c r="M251" i="23" s="1"/>
  <c r="AB251" i="23"/>
  <c r="AG251" i="23" s="1"/>
  <c r="O251" i="23" s="1"/>
  <c r="B252" i="23" a="1"/>
  <c r="B252" i="23" s="1"/>
  <c r="AC251" i="23"/>
  <c r="AH251" i="23" s="1"/>
  <c r="P251" i="23" s="1"/>
  <c r="I251" i="23" a="1"/>
  <c r="I251" i="23" s="1"/>
  <c r="Q251" i="23" s="1"/>
  <c r="K251" i="23" a="1"/>
  <c r="K251" i="23" s="1"/>
  <c r="J251" i="23" a="1"/>
  <c r="J251" i="23" s="1"/>
  <c r="L251" i="23" a="1"/>
  <c r="L251" i="23" s="1"/>
  <c r="T251" i="23" s="1"/>
  <c r="R251" i="23"/>
  <c r="S251" i="23"/>
  <c r="E30" i="35"/>
  <c r="B31" i="35" a="1"/>
  <c r="B31" i="35" s="1"/>
  <c r="G29" i="35"/>
  <c r="F29" i="35"/>
  <c r="H29" i="35"/>
  <c r="N29" i="35" a="1"/>
  <c r="N29" i="35" s="1"/>
  <c r="Q29" i="35" a="1"/>
  <c r="Q29" i="35" s="1"/>
  <c r="M29" i="35" a="1"/>
  <c r="M29" i="35" s="1"/>
  <c r="O29" i="35" a="1"/>
  <c r="O29" i="35" s="1"/>
  <c r="K29" i="35" a="1"/>
  <c r="K29" i="35" s="1"/>
  <c r="P29" i="35" a="1"/>
  <c r="P29" i="35" s="1"/>
  <c r="L29" i="35" a="1"/>
  <c r="L29" i="35" s="1"/>
  <c r="S29" i="35" l="1"/>
  <c r="E31" i="35"/>
  <c r="B32" i="35" a="1"/>
  <c r="B32" i="35" s="1"/>
  <c r="F30" i="35"/>
  <c r="H30" i="35"/>
  <c r="G30" i="35"/>
  <c r="M30" i="35" a="1"/>
  <c r="M30" i="35" s="1"/>
  <c r="O30" i="35" a="1"/>
  <c r="O30" i="35" s="1"/>
  <c r="K30" i="35" a="1"/>
  <c r="K30" i="35" s="1"/>
  <c r="P30" i="35" a="1"/>
  <c r="P30" i="35" s="1"/>
  <c r="N30" i="35" a="1"/>
  <c r="N30" i="35" s="1"/>
  <c r="L30" i="35" a="1"/>
  <c r="L30" i="35" s="1"/>
  <c r="Q30" i="35" a="1"/>
  <c r="Q30" i="35" s="1"/>
  <c r="AA252" i="23"/>
  <c r="AF252" i="23" s="1"/>
  <c r="N252" i="23" s="1"/>
  <c r="D252" i="23"/>
  <c r="AC252" i="23"/>
  <c r="AH252" i="23" s="1"/>
  <c r="P252" i="23" s="1"/>
  <c r="B253" i="23" a="1"/>
  <c r="B253" i="23" s="1"/>
  <c r="AB252" i="23"/>
  <c r="AG252" i="23" s="1"/>
  <c r="O252" i="23" s="1"/>
  <c r="K252" i="23" a="1"/>
  <c r="K252" i="23" s="1"/>
  <c r="S252" i="23" s="1"/>
  <c r="L252" i="23" a="1"/>
  <c r="L252" i="23" s="1"/>
  <c r="T252" i="23" s="1"/>
  <c r="J252" i="23" a="1"/>
  <c r="J252" i="23" s="1"/>
  <c r="R252" i="23" s="1"/>
  <c r="AA251" i="23"/>
  <c r="AF251" i="23" s="1"/>
  <c r="N251" i="23" s="1"/>
  <c r="F251" i="23"/>
  <c r="G251" i="23"/>
  <c r="H251" i="23"/>
  <c r="Z252" i="23" l="1"/>
  <c r="F252" i="23"/>
  <c r="H252" i="23"/>
  <c r="G252" i="23"/>
  <c r="S30" i="35"/>
  <c r="B33" i="35" a="1"/>
  <c r="B33" i="35" s="1"/>
  <c r="E32" i="35"/>
  <c r="H31" i="35"/>
  <c r="G31" i="35"/>
  <c r="F31" i="35"/>
  <c r="L31" i="35" a="1"/>
  <c r="L31" i="35" s="1"/>
  <c r="N31" i="35" a="1"/>
  <c r="N31" i="35" s="1"/>
  <c r="O31" i="35" a="1"/>
  <c r="O31" i="35" s="1"/>
  <c r="K31" i="35" a="1"/>
  <c r="K31" i="35" s="1"/>
  <c r="Q31" i="35" a="1"/>
  <c r="Q31" i="35" s="1"/>
  <c r="P31" i="35" a="1"/>
  <c r="P31" i="35" s="1"/>
  <c r="M31" i="35" a="1"/>
  <c r="M31" i="35" s="1"/>
  <c r="I253" i="23" a="1"/>
  <c r="I253" i="23" s="1"/>
  <c r="Q253" i="23" s="1"/>
  <c r="B254" i="23" a="1"/>
  <c r="B254" i="23" s="1"/>
  <c r="AB253" i="23"/>
  <c r="AG253" i="23" s="1"/>
  <c r="O253" i="23" s="1"/>
  <c r="D253" i="23"/>
  <c r="AA253" i="23"/>
  <c r="AC253" i="23"/>
  <c r="AH253" i="23" s="1"/>
  <c r="P253" i="23" s="1"/>
  <c r="K253" i="23" a="1"/>
  <c r="K253" i="23" s="1"/>
  <c r="S253" i="23" s="1"/>
  <c r="L253" i="23" a="1"/>
  <c r="L253" i="23" s="1"/>
  <c r="T253" i="23" s="1"/>
  <c r="H32" i="35" l="1"/>
  <c r="G32" i="35"/>
  <c r="F32" i="35"/>
  <c r="N32" i="35" a="1"/>
  <c r="N32" i="35" s="1"/>
  <c r="O32" i="35" a="1"/>
  <c r="O32" i="35" s="1"/>
  <c r="Q32" i="35" a="1"/>
  <c r="Q32" i="35" s="1"/>
  <c r="K32" i="35" a="1"/>
  <c r="K32" i="35" s="1"/>
  <c r="M32" i="35" a="1"/>
  <c r="M32" i="35" s="1"/>
  <c r="P32" i="35" a="1"/>
  <c r="P32" i="35" s="1"/>
  <c r="L32" i="35" a="1"/>
  <c r="L32" i="35" s="1"/>
  <c r="E33" i="35"/>
  <c r="Z253" i="23"/>
  <c r="AE253" i="23" s="1"/>
  <c r="M253" i="23" s="1"/>
  <c r="H253" i="23"/>
  <c r="G253" i="23"/>
  <c r="F253" i="23"/>
  <c r="AA254" i="23"/>
  <c r="AF254" i="23" s="1"/>
  <c r="N254" i="23" s="1"/>
  <c r="B255" i="23" a="1"/>
  <c r="B255" i="23" s="1"/>
  <c r="AB254" i="23"/>
  <c r="AG254" i="23" s="1"/>
  <c r="O254" i="23" s="1"/>
  <c r="D254" i="23"/>
  <c r="Z254" i="23"/>
  <c r="AE254" i="23" s="1"/>
  <c r="M254" i="23" s="1"/>
  <c r="I254" i="23" a="1"/>
  <c r="I254" i="23" s="1"/>
  <c r="Q254" i="23" s="1"/>
  <c r="L254" i="23" a="1"/>
  <c r="L254" i="23" s="1"/>
  <c r="T254" i="23" s="1"/>
  <c r="J254" i="23" a="1"/>
  <c r="J254" i="23" s="1"/>
  <c r="K254" i="23" a="1"/>
  <c r="K254" i="23" s="1"/>
  <c r="S254" i="23" s="1"/>
  <c r="R254" i="23"/>
  <c r="S31" i="35"/>
  <c r="J253" i="23" a="1"/>
  <c r="J253" i="23" s="1"/>
  <c r="R253" i="23" s="1"/>
  <c r="AF253" i="23"/>
  <c r="N253" i="23" s="1"/>
  <c r="I252" i="23" a="1"/>
  <c r="I252" i="23" s="1"/>
  <c r="Q252" i="23" s="1"/>
  <c r="AE252" i="23"/>
  <c r="M252" i="23" s="1"/>
  <c r="AC254" i="23" l="1"/>
  <c r="AH254" i="23" s="1"/>
  <c r="P254" i="23" s="1"/>
  <c r="G254" i="23"/>
  <c r="H254" i="23"/>
  <c r="F254" i="23"/>
  <c r="H33" i="35"/>
  <c r="G33" i="35"/>
  <c r="F33" i="35"/>
  <c r="M33" i="35" a="1"/>
  <c r="M33" i="35" s="1"/>
  <c r="N33" i="35" a="1"/>
  <c r="N33" i="35" s="1"/>
  <c r="P33" i="35" a="1"/>
  <c r="P33" i="35" s="1"/>
  <c r="O33" i="35" a="1"/>
  <c r="O33" i="35" s="1"/>
  <c r="L33" i="35" a="1"/>
  <c r="L33" i="35" s="1"/>
  <c r="K33" i="35" a="1"/>
  <c r="K33" i="35" s="1"/>
  <c r="Q33" i="35" a="1"/>
  <c r="Q33" i="35" s="1"/>
  <c r="B34" i="35" a="1"/>
  <c r="B34" i="35" s="1"/>
  <c r="S32" i="35"/>
  <c r="D255" i="23"/>
  <c r="AB255" i="23"/>
  <c r="AG255" i="23" s="1"/>
  <c r="O255" i="23" s="1"/>
  <c r="B256" i="23" a="1"/>
  <c r="B256" i="23" s="1"/>
  <c r="AA255" i="23"/>
  <c r="AC255" i="23"/>
  <c r="AH255" i="23" s="1"/>
  <c r="P255" i="23" s="1"/>
  <c r="K255" i="23" a="1"/>
  <c r="K255" i="23" s="1"/>
  <c r="S255" i="23" s="1"/>
  <c r="L255" i="23" a="1"/>
  <c r="L255" i="23" s="1"/>
  <c r="T255" i="23" s="1"/>
  <c r="E34" i="35" l="1"/>
  <c r="B35" i="35" a="1"/>
  <c r="B35" i="35" s="1"/>
  <c r="S33" i="35"/>
  <c r="J255" i="23" a="1"/>
  <c r="J255" i="23" s="1"/>
  <c r="R255" i="23" s="1"/>
  <c r="AF255" i="23"/>
  <c r="N255" i="23" s="1"/>
  <c r="D256" i="23"/>
  <c r="B257" i="23" a="1"/>
  <c r="B257" i="23" s="1"/>
  <c r="AA256" i="23"/>
  <c r="AF256" i="23" s="1"/>
  <c r="N256" i="23" s="1"/>
  <c r="Z256" i="23"/>
  <c r="AE256" i="23" s="1"/>
  <c r="M256" i="23" s="1"/>
  <c r="AB256" i="23"/>
  <c r="AG256" i="23" s="1"/>
  <c r="O256" i="23" s="1"/>
  <c r="J256" i="23" a="1"/>
  <c r="J256" i="23" s="1"/>
  <c r="R256" i="23" s="1"/>
  <c r="K256" i="23" a="1"/>
  <c r="K256" i="23" s="1"/>
  <c r="S256" i="23" s="1"/>
  <c r="L256" i="23" a="1"/>
  <c r="L256" i="23" s="1"/>
  <c r="T256" i="23" s="1"/>
  <c r="I256" i="23" a="1"/>
  <c r="I256" i="23" s="1"/>
  <c r="Q256" i="23" s="1"/>
  <c r="Z255" i="23"/>
  <c r="H255" i="23"/>
  <c r="G255" i="23"/>
  <c r="F255" i="23"/>
  <c r="I255" i="23" l="1" a="1"/>
  <c r="I255" i="23" s="1"/>
  <c r="Q255" i="23" s="1"/>
  <c r="AE255" i="23"/>
  <c r="M255" i="23" s="1"/>
  <c r="D257" i="23"/>
  <c r="AB257" i="23"/>
  <c r="AG257" i="23" s="1"/>
  <c r="O257" i="23" s="1"/>
  <c r="AA257" i="23"/>
  <c r="AF257" i="23" s="1"/>
  <c r="N257" i="23" s="1"/>
  <c r="B258" i="23" a="1"/>
  <c r="B258" i="23" s="1"/>
  <c r="Z257" i="23"/>
  <c r="AE257" i="23" s="1"/>
  <c r="M257" i="23" s="1"/>
  <c r="L257" i="23" a="1"/>
  <c r="L257" i="23" s="1"/>
  <c r="T257" i="23" s="1"/>
  <c r="K257" i="23" a="1"/>
  <c r="K257" i="23" s="1"/>
  <c r="S257" i="23" s="1"/>
  <c r="I257" i="23" a="1"/>
  <c r="I257" i="23" s="1"/>
  <c r="Q257" i="23" s="1"/>
  <c r="J257" i="23" a="1"/>
  <c r="J257" i="23" s="1"/>
  <c r="R257" i="23" s="1"/>
  <c r="AC256" i="23"/>
  <c r="AH256" i="23" s="1"/>
  <c r="P256" i="23" s="1"/>
  <c r="G256" i="23"/>
  <c r="H256" i="23"/>
  <c r="F256" i="23"/>
  <c r="E35" i="35"/>
  <c r="B36" i="35" a="1"/>
  <c r="B36" i="35" s="1"/>
  <c r="H34" i="35"/>
  <c r="G34" i="35"/>
  <c r="F34" i="35"/>
  <c r="M34" i="35" a="1"/>
  <c r="M34" i="35" s="1"/>
  <c r="P34" i="35" a="1"/>
  <c r="P34" i="35" s="1"/>
  <c r="N34" i="35" a="1"/>
  <c r="N34" i="35" s="1"/>
  <c r="L34" i="35" a="1"/>
  <c r="L34" i="35" s="1"/>
  <c r="O34" i="35" a="1"/>
  <c r="O34" i="35" s="1"/>
  <c r="K34" i="35" a="1"/>
  <c r="K34" i="35" s="1"/>
  <c r="Q34" i="35" a="1"/>
  <c r="Q34" i="35" s="1"/>
  <c r="H35" i="35" l="1"/>
  <c r="G35" i="35"/>
  <c r="F35" i="35"/>
  <c r="Q35" i="35" a="1"/>
  <c r="Q35" i="35" s="1"/>
  <c r="M35" i="35" a="1"/>
  <c r="M35" i="35" s="1"/>
  <c r="O35" i="35" a="1"/>
  <c r="O35" i="35" s="1"/>
  <c r="K35" i="35" a="1"/>
  <c r="K35" i="35" s="1"/>
  <c r="N35" i="35" a="1"/>
  <c r="N35" i="35" s="1"/>
  <c r="P35" i="35" a="1"/>
  <c r="P35" i="35" s="1"/>
  <c r="L35" i="35" a="1"/>
  <c r="L35" i="35" s="1"/>
  <c r="B259" i="23" a="1"/>
  <c r="B259" i="23" s="1"/>
  <c r="D258" i="23"/>
  <c r="AB258" i="23"/>
  <c r="AG258" i="23" s="1"/>
  <c r="O258" i="23" s="1"/>
  <c r="Z258" i="23"/>
  <c r="AE258" i="23" s="1"/>
  <c r="M258" i="23" s="1"/>
  <c r="AA258" i="23"/>
  <c r="AF258" i="23" s="1"/>
  <c r="N258" i="23" s="1"/>
  <c r="J258" i="23" a="1"/>
  <c r="J258" i="23" s="1"/>
  <c r="I258" i="23" a="1"/>
  <c r="I258" i="23" s="1"/>
  <c r="L258" i="23" a="1"/>
  <c r="L258" i="23" s="1"/>
  <c r="T258" i="23" s="1"/>
  <c r="K258" i="23" a="1"/>
  <c r="K258" i="23" s="1"/>
  <c r="S258" i="23"/>
  <c r="Q258" i="23"/>
  <c r="R258" i="23"/>
  <c r="S34" i="35"/>
  <c r="AC257" i="23"/>
  <c r="AH257" i="23" s="1"/>
  <c r="P257" i="23" s="1"/>
  <c r="F257" i="23"/>
  <c r="H257" i="23"/>
  <c r="G257" i="23"/>
  <c r="E36" i="35"/>
  <c r="B37" i="35" a="1"/>
  <c r="B37" i="35" s="1"/>
  <c r="E37" i="35" l="1"/>
  <c r="B38" i="35" a="1"/>
  <c r="B38" i="35" s="1"/>
  <c r="H36" i="35"/>
  <c r="G36" i="35"/>
  <c r="F36" i="35"/>
  <c r="Q36" i="35" a="1"/>
  <c r="Q36" i="35" s="1"/>
  <c r="K36" i="35" a="1"/>
  <c r="K36" i="35" s="1"/>
  <c r="M36" i="35" a="1"/>
  <c r="M36" i="35" s="1"/>
  <c r="N36" i="35" a="1"/>
  <c r="N36" i="35" s="1"/>
  <c r="P36" i="35" a="1"/>
  <c r="P36" i="35" s="1"/>
  <c r="L36" i="35" a="1"/>
  <c r="L36" i="35" s="1"/>
  <c r="O36" i="35" a="1"/>
  <c r="O36" i="35" s="1"/>
  <c r="AC258" i="23"/>
  <c r="AH258" i="23" s="1"/>
  <c r="P258" i="23" s="1"/>
  <c r="G258" i="23"/>
  <c r="H258" i="23"/>
  <c r="F258" i="23"/>
  <c r="B260" i="23" a="1"/>
  <c r="B260" i="23" s="1"/>
  <c r="AB259" i="23"/>
  <c r="AG259" i="23" s="1"/>
  <c r="O259" i="23" s="1"/>
  <c r="AA259" i="23"/>
  <c r="D259" i="23"/>
  <c r="AC259" i="23"/>
  <c r="AH259" i="23" s="1"/>
  <c r="P259" i="23" s="1"/>
  <c r="L259" i="23" a="1"/>
  <c r="L259" i="23" s="1"/>
  <c r="T259" i="23" s="1"/>
  <c r="K259" i="23" a="1"/>
  <c r="K259" i="23" s="1"/>
  <c r="S259" i="23" s="1"/>
  <c r="S35" i="35"/>
  <c r="S36" i="35" l="1"/>
  <c r="Z259" i="23"/>
  <c r="H259" i="23"/>
  <c r="F259" i="23"/>
  <c r="G259" i="23"/>
  <c r="J259" i="23" a="1"/>
  <c r="J259" i="23" s="1"/>
  <c r="R259" i="23" s="1"/>
  <c r="AF259" i="23"/>
  <c r="N259" i="23" s="1"/>
  <c r="E38" i="35"/>
  <c r="B39" i="35" a="1"/>
  <c r="B39" i="35" s="1"/>
  <c r="AC260" i="23"/>
  <c r="AH260" i="23" s="1"/>
  <c r="P260" i="23" s="1"/>
  <c r="D260" i="23"/>
  <c r="B261" i="23" a="1"/>
  <c r="B261" i="23" s="1"/>
  <c r="K260" i="23" a="1"/>
  <c r="K260" i="23" s="1"/>
  <c r="AA260" i="23"/>
  <c r="AF260" i="23" s="1"/>
  <c r="N260" i="23" s="1"/>
  <c r="Z260" i="23"/>
  <c r="J260" i="23" a="1"/>
  <c r="J260" i="23" s="1"/>
  <c r="R260" i="23" s="1"/>
  <c r="L260" i="23" a="1"/>
  <c r="L260" i="23" s="1"/>
  <c r="T260" i="23" s="1"/>
  <c r="S260" i="23"/>
  <c r="G37" i="35"/>
  <c r="F37" i="35"/>
  <c r="H37" i="35"/>
  <c r="L37" i="35" a="1"/>
  <c r="L37" i="35" s="1"/>
  <c r="N37" i="35" a="1"/>
  <c r="N37" i="35" s="1"/>
  <c r="Q37" i="35" a="1"/>
  <c r="Q37" i="35" s="1"/>
  <c r="M37" i="35" a="1"/>
  <c r="M37" i="35" s="1"/>
  <c r="O37" i="35" a="1"/>
  <c r="O37" i="35" s="1"/>
  <c r="K37" i="35" a="1"/>
  <c r="K37" i="35" s="1"/>
  <c r="P37" i="35" a="1"/>
  <c r="P37" i="35" s="1"/>
  <c r="F38" i="35" l="1"/>
  <c r="H38" i="35"/>
  <c r="G38" i="35"/>
  <c r="Q38" i="35" a="1"/>
  <c r="Q38" i="35" s="1"/>
  <c r="M38" i="35" a="1"/>
  <c r="M38" i="35" s="1"/>
  <c r="O38" i="35" a="1"/>
  <c r="O38" i="35" s="1"/>
  <c r="K38" i="35" a="1"/>
  <c r="K38" i="35" s="1"/>
  <c r="P38" i="35" a="1"/>
  <c r="P38" i="35" s="1"/>
  <c r="N38" i="35" a="1"/>
  <c r="N38" i="35" s="1"/>
  <c r="L38" i="35" a="1"/>
  <c r="L38" i="35" s="1"/>
  <c r="I260" i="23" a="1"/>
  <c r="I260" i="23" s="1"/>
  <c r="Q260" i="23" s="1"/>
  <c r="AE260" i="23"/>
  <c r="M260" i="23" s="1"/>
  <c r="S37" i="35"/>
  <c r="B262" i="23" a="1"/>
  <c r="B262" i="23" s="1"/>
  <c r="D261" i="23"/>
  <c r="J261" i="23" a="1"/>
  <c r="J261" i="23" s="1"/>
  <c r="Z261" i="23"/>
  <c r="AA261" i="23"/>
  <c r="AF261" i="23" s="1"/>
  <c r="N261" i="23" s="1"/>
  <c r="AB261" i="23"/>
  <c r="AG261" i="23" s="1"/>
  <c r="O261" i="23" s="1"/>
  <c r="K261" i="23" a="1"/>
  <c r="K261" i="23" s="1"/>
  <c r="R261" i="23"/>
  <c r="L261" i="23" a="1"/>
  <c r="L261" i="23" s="1"/>
  <c r="T261" i="23" s="1"/>
  <c r="S261" i="23"/>
  <c r="AB260" i="23"/>
  <c r="AG260" i="23" s="1"/>
  <c r="O260" i="23" s="1"/>
  <c r="F260" i="23"/>
  <c r="G260" i="23"/>
  <c r="H260" i="23"/>
  <c r="I259" i="23" a="1"/>
  <c r="I259" i="23" s="1"/>
  <c r="Q259" i="23" s="1"/>
  <c r="AE259" i="23"/>
  <c r="M259" i="23" s="1"/>
  <c r="E39" i="35"/>
  <c r="B40" i="35" a="1"/>
  <c r="B40" i="35" s="1"/>
  <c r="B41" i="35" l="1" a="1"/>
  <c r="B41" i="35" s="1"/>
  <c r="E40" i="35"/>
  <c r="AC261" i="23"/>
  <c r="AH261" i="23" s="1"/>
  <c r="P261" i="23" s="1"/>
  <c r="G261" i="23"/>
  <c r="F261" i="23"/>
  <c r="H261" i="23"/>
  <c r="H39" i="35"/>
  <c r="G39" i="35"/>
  <c r="F39" i="35"/>
  <c r="P39" i="35" a="1"/>
  <c r="P39" i="35" s="1"/>
  <c r="M39" i="35" a="1"/>
  <c r="M39" i="35" s="1"/>
  <c r="L39" i="35" a="1"/>
  <c r="L39" i="35" s="1"/>
  <c r="N39" i="35" a="1"/>
  <c r="N39" i="35" s="1"/>
  <c r="O39" i="35" a="1"/>
  <c r="O39" i="35" s="1"/>
  <c r="K39" i="35" a="1"/>
  <c r="K39" i="35" s="1"/>
  <c r="Q39" i="35" a="1"/>
  <c r="Q39" i="35" s="1"/>
  <c r="B263" i="23" a="1"/>
  <c r="B263" i="23" s="1"/>
  <c r="D262" i="23"/>
  <c r="AB262" i="23"/>
  <c r="AG262" i="23" s="1"/>
  <c r="O262" i="23" s="1"/>
  <c r="Z262" i="23"/>
  <c r="AE262" i="23" s="1"/>
  <c r="M262" i="23" s="1"/>
  <c r="AC262" i="23"/>
  <c r="AH262" i="23" s="1"/>
  <c r="P262" i="23" s="1"/>
  <c r="K262" i="23" a="1"/>
  <c r="K262" i="23" s="1"/>
  <c r="S262" i="23" s="1"/>
  <c r="I262" i="23" a="1"/>
  <c r="I262" i="23" s="1"/>
  <c r="Q262" i="23" s="1"/>
  <c r="L262" i="23" a="1"/>
  <c r="L262" i="23" s="1"/>
  <c r="T262" i="23" s="1"/>
  <c r="J262" i="23" a="1"/>
  <c r="J262" i="23" s="1"/>
  <c r="R262" i="23" s="1"/>
  <c r="I261" i="23" a="1"/>
  <c r="I261" i="23" s="1"/>
  <c r="Q261" i="23" s="1"/>
  <c r="AE261" i="23"/>
  <c r="M261" i="23" s="1"/>
  <c r="S38" i="35"/>
  <c r="S39" i="35" l="1"/>
  <c r="D263" i="23"/>
  <c r="AC263" i="23"/>
  <c r="AH263" i="23" s="1"/>
  <c r="P263" i="23" s="1"/>
  <c r="AA263" i="23"/>
  <c r="AF263" i="23" s="1"/>
  <c r="N263" i="23" s="1"/>
  <c r="B264" i="23" a="1"/>
  <c r="B264" i="23" s="1"/>
  <c r="Z263" i="23"/>
  <c r="AE263" i="23" s="1"/>
  <c r="M263" i="23" s="1"/>
  <c r="K263" i="23" a="1"/>
  <c r="K263" i="23" s="1"/>
  <c r="J263" i="23" a="1"/>
  <c r="J263" i="23" s="1"/>
  <c r="L263" i="23" a="1"/>
  <c r="L263" i="23" s="1"/>
  <c r="T263" i="23" s="1"/>
  <c r="I263" i="23" a="1"/>
  <c r="I263" i="23" s="1"/>
  <c r="Q263" i="23" s="1"/>
  <c r="S263" i="23"/>
  <c r="R263" i="23"/>
  <c r="AA262" i="23"/>
  <c r="AF262" i="23" s="1"/>
  <c r="N262" i="23" s="1"/>
  <c r="G262" i="23"/>
  <c r="F262" i="23"/>
  <c r="H262" i="23"/>
  <c r="H40" i="35"/>
  <c r="G40" i="35"/>
  <c r="F40" i="35"/>
  <c r="N40" i="35" a="1"/>
  <c r="N40" i="35" s="1"/>
  <c r="O40" i="35" a="1"/>
  <c r="O40" i="35" s="1"/>
  <c r="Q40" i="35" a="1"/>
  <c r="Q40" i="35" s="1"/>
  <c r="K40" i="35" a="1"/>
  <c r="K40" i="35" s="1"/>
  <c r="M40" i="35" a="1"/>
  <c r="M40" i="35" s="1"/>
  <c r="P40" i="35" a="1"/>
  <c r="P40" i="35" s="1"/>
  <c r="L40" i="35" a="1"/>
  <c r="L40" i="35" s="1"/>
  <c r="E41" i="35"/>
  <c r="B265" i="23" l="1" a="1"/>
  <c r="B265" i="23" s="1"/>
  <c r="Z264" i="23"/>
  <c r="AE264" i="23" s="1"/>
  <c r="M264" i="23" s="1"/>
  <c r="AA264" i="23"/>
  <c r="AF264" i="23" s="1"/>
  <c r="N264" i="23" s="1"/>
  <c r="D264" i="23"/>
  <c r="AC264" i="23"/>
  <c r="AH264" i="23" s="1"/>
  <c r="P264" i="23" s="1"/>
  <c r="I264" i="23" a="1"/>
  <c r="I264" i="23" s="1"/>
  <c r="Q264" i="23" s="1"/>
  <c r="J264" i="23" a="1"/>
  <c r="J264" i="23" s="1"/>
  <c r="R264" i="23" s="1"/>
  <c r="L264" i="23" a="1"/>
  <c r="L264" i="23" s="1"/>
  <c r="T264" i="23" s="1"/>
  <c r="K264" i="23" a="1"/>
  <c r="K264" i="23" s="1"/>
  <c r="S264" i="23"/>
  <c r="H41" i="35"/>
  <c r="G41" i="35"/>
  <c r="F41" i="35"/>
  <c r="Q41" i="35" a="1"/>
  <c r="Q41" i="35" s="1"/>
  <c r="M41" i="35" a="1"/>
  <c r="M41" i="35" s="1"/>
  <c r="N41" i="35" a="1"/>
  <c r="N41" i="35" s="1"/>
  <c r="P41" i="35" a="1"/>
  <c r="P41" i="35" s="1"/>
  <c r="O41" i="35" a="1"/>
  <c r="O41" i="35" s="1"/>
  <c r="L41" i="35" a="1"/>
  <c r="L41" i="35" s="1"/>
  <c r="K41" i="35" a="1"/>
  <c r="K41" i="35" s="1"/>
  <c r="B42" i="35" a="1"/>
  <c r="B42" i="35" s="1"/>
  <c r="S40" i="35"/>
  <c r="AB263" i="23"/>
  <c r="AG263" i="23" s="1"/>
  <c r="O263" i="23" s="1"/>
  <c r="F263" i="23"/>
  <c r="H263" i="23"/>
  <c r="G263" i="23"/>
  <c r="E42" i="35" l="1"/>
  <c r="B43" i="35" a="1"/>
  <c r="B43" i="35" s="1"/>
  <c r="S41" i="35"/>
  <c r="AB264" i="23"/>
  <c r="AG264" i="23" s="1"/>
  <c r="O264" i="23" s="1"/>
  <c r="G264" i="23"/>
  <c r="F264" i="23"/>
  <c r="H264" i="23"/>
  <c r="AB265" i="23"/>
  <c r="AG265" i="23" s="1"/>
  <c r="O265" i="23" s="1"/>
  <c r="Z265" i="23"/>
  <c r="AE265" i="23" s="1"/>
  <c r="M265" i="23" s="1"/>
  <c r="AA265" i="23"/>
  <c r="AF265" i="23" s="1"/>
  <c r="N265" i="23" s="1"/>
  <c r="B266" i="23" a="1"/>
  <c r="B266" i="23" s="1"/>
  <c r="D265" i="23"/>
  <c r="K265" i="23" a="1"/>
  <c r="K265" i="23" s="1"/>
  <c r="I265" i="23" a="1"/>
  <c r="I265" i="23" s="1"/>
  <c r="Q265" i="23" s="1"/>
  <c r="J265" i="23" a="1"/>
  <c r="J265" i="23" s="1"/>
  <c r="R265" i="23" s="1"/>
  <c r="L265" i="23" a="1"/>
  <c r="L265" i="23" s="1"/>
  <c r="T265" i="23" s="1"/>
  <c r="S265" i="23"/>
  <c r="AC265" i="23" l="1"/>
  <c r="AH265" i="23" s="1"/>
  <c r="P265" i="23" s="1"/>
  <c r="F265" i="23"/>
  <c r="G265" i="23"/>
  <c r="H265" i="23"/>
  <c r="AC266" i="23"/>
  <c r="AH266" i="23" s="1"/>
  <c r="P266" i="23" s="1"/>
  <c r="D266" i="23"/>
  <c r="AB266" i="23"/>
  <c r="AG266" i="23" s="1"/>
  <c r="O266" i="23" s="1"/>
  <c r="B267" i="23" a="1"/>
  <c r="B267" i="23" s="1"/>
  <c r="AA266" i="23"/>
  <c r="AF266" i="23" s="1"/>
  <c r="N266" i="23" s="1"/>
  <c r="J266" i="23" a="1"/>
  <c r="J266" i="23" s="1"/>
  <c r="R266" i="23" s="1"/>
  <c r="L266" i="23" a="1"/>
  <c r="L266" i="23" s="1"/>
  <c r="T266" i="23" s="1"/>
  <c r="K266" i="23" a="1"/>
  <c r="K266" i="23" s="1"/>
  <c r="S266" i="23" s="1"/>
  <c r="E43" i="35"/>
  <c r="B44" i="35" a="1"/>
  <c r="B44" i="35" s="1"/>
  <c r="H42" i="35"/>
  <c r="G42" i="35"/>
  <c r="F42" i="35"/>
  <c r="Q42" i="35" a="1"/>
  <c r="Q42" i="35" s="1"/>
  <c r="M42" i="35" a="1"/>
  <c r="M42" i="35" s="1"/>
  <c r="P42" i="35" a="1"/>
  <c r="P42" i="35" s="1"/>
  <c r="N42" i="35" a="1"/>
  <c r="N42" i="35" s="1"/>
  <c r="L42" i="35" a="1"/>
  <c r="L42" i="35" s="1"/>
  <c r="O42" i="35" a="1"/>
  <c r="O42" i="35" s="1"/>
  <c r="K42" i="35" a="1"/>
  <c r="K42" i="35" s="1"/>
  <c r="D267" i="23" l="1"/>
  <c r="AC267" i="23"/>
  <c r="AH267" i="23" s="1"/>
  <c r="P267" i="23" s="1"/>
  <c r="B268" i="23" a="1"/>
  <c r="B268" i="23" s="1"/>
  <c r="Z267" i="23"/>
  <c r="AE267" i="23" s="1"/>
  <c r="M267" i="23" s="1"/>
  <c r="AB267" i="23"/>
  <c r="AG267" i="23" s="1"/>
  <c r="O267" i="23" s="1"/>
  <c r="J267" i="23" a="1"/>
  <c r="J267" i="23" s="1"/>
  <c r="L267" i="23" a="1"/>
  <c r="L267" i="23" s="1"/>
  <c r="T267" i="23" s="1"/>
  <c r="K267" i="23" a="1"/>
  <c r="K267" i="23" s="1"/>
  <c r="S267" i="23" s="1"/>
  <c r="I267" i="23" a="1"/>
  <c r="I267" i="23" s="1"/>
  <c r="Q267" i="23" s="1"/>
  <c r="R267" i="23"/>
  <c r="E44" i="35"/>
  <c r="B45" i="35" a="1"/>
  <c r="B45" i="35" s="1"/>
  <c r="Z266" i="23"/>
  <c r="H266" i="23"/>
  <c r="F266" i="23"/>
  <c r="G266" i="23"/>
  <c r="H43" i="35"/>
  <c r="G43" i="35"/>
  <c r="F43" i="35"/>
  <c r="Q43" i="35" a="1"/>
  <c r="Q43" i="35" s="1"/>
  <c r="M43" i="35" a="1"/>
  <c r="M43" i="35" s="1"/>
  <c r="O43" i="35" a="1"/>
  <c r="O43" i="35" s="1"/>
  <c r="K43" i="35" a="1"/>
  <c r="K43" i="35" s="1"/>
  <c r="N43" i="35" a="1"/>
  <c r="N43" i="35" s="1"/>
  <c r="P43" i="35" a="1"/>
  <c r="P43" i="35" s="1"/>
  <c r="L43" i="35" a="1"/>
  <c r="L43" i="35" s="1"/>
  <c r="S42" i="35"/>
  <c r="I266" i="23" l="1" a="1"/>
  <c r="I266" i="23" s="1"/>
  <c r="Q266" i="23" s="1"/>
  <c r="AE266" i="23"/>
  <c r="M266" i="23" s="1"/>
  <c r="E45" i="35"/>
  <c r="B46" i="35" a="1"/>
  <c r="B46" i="35" s="1"/>
  <c r="S43" i="35"/>
  <c r="H44" i="35"/>
  <c r="G44" i="35"/>
  <c r="F44" i="35"/>
  <c r="O44" i="35" a="1"/>
  <c r="O44" i="35" s="1"/>
  <c r="Q44" i="35" a="1"/>
  <c r="Q44" i="35" s="1"/>
  <c r="K44" i="35" a="1"/>
  <c r="K44" i="35" s="1"/>
  <c r="M44" i="35" a="1"/>
  <c r="M44" i="35" s="1"/>
  <c r="N44" i="35" a="1"/>
  <c r="N44" i="35" s="1"/>
  <c r="P44" i="35" a="1"/>
  <c r="P44" i="35" s="1"/>
  <c r="L44" i="35" a="1"/>
  <c r="L44" i="35" s="1"/>
  <c r="B269" i="23" a="1"/>
  <c r="B269" i="23" s="1"/>
  <c r="AB268" i="23"/>
  <c r="AG268" i="23" s="1"/>
  <c r="O268" i="23" s="1"/>
  <c r="D268" i="23"/>
  <c r="AA268" i="23"/>
  <c r="AF268" i="23" s="1"/>
  <c r="N268" i="23" s="1"/>
  <c r="Z268" i="23"/>
  <c r="AE268" i="23" s="1"/>
  <c r="M268" i="23" s="1"/>
  <c r="J268" i="23" a="1"/>
  <c r="J268" i="23" s="1"/>
  <c r="R268" i="23" s="1"/>
  <c r="K268" i="23" a="1"/>
  <c r="K268" i="23" s="1"/>
  <c r="S268" i="23" s="1"/>
  <c r="L268" i="23" a="1"/>
  <c r="L268" i="23" s="1"/>
  <c r="T268" i="23" s="1"/>
  <c r="I268" i="23" a="1"/>
  <c r="I268" i="23" s="1"/>
  <c r="Q268" i="23" s="1"/>
  <c r="AA267" i="23"/>
  <c r="AF267" i="23" s="1"/>
  <c r="N267" i="23" s="1"/>
  <c r="F267" i="23"/>
  <c r="G267" i="23"/>
  <c r="H267" i="23"/>
  <c r="D269" i="23" l="1"/>
  <c r="AC269" i="23"/>
  <c r="AH269" i="23" s="1"/>
  <c r="P269" i="23" s="1"/>
  <c r="B270" i="23" a="1"/>
  <c r="B270" i="23" s="1"/>
  <c r="AA269" i="23"/>
  <c r="AF269" i="23" s="1"/>
  <c r="N269" i="23" s="1"/>
  <c r="K269" i="23" a="1"/>
  <c r="K269" i="23" s="1"/>
  <c r="L269" i="23" a="1"/>
  <c r="L269" i="23" s="1"/>
  <c r="T269" i="23" s="1"/>
  <c r="Z269" i="23"/>
  <c r="J269" i="23" a="1"/>
  <c r="J269" i="23" s="1"/>
  <c r="R269" i="23" s="1"/>
  <c r="S269" i="23"/>
  <c r="S44" i="35"/>
  <c r="E46" i="35"/>
  <c r="B47" i="35" a="1"/>
  <c r="B47" i="35" s="1"/>
  <c r="G45" i="35"/>
  <c r="F45" i="35"/>
  <c r="H45" i="35"/>
  <c r="P45" i="35" a="1"/>
  <c r="P45" i="35" s="1"/>
  <c r="L45" i="35" a="1"/>
  <c r="L45" i="35" s="1"/>
  <c r="N45" i="35" a="1"/>
  <c r="N45" i="35" s="1"/>
  <c r="Q45" i="35" a="1"/>
  <c r="Q45" i="35" s="1"/>
  <c r="M45" i="35" a="1"/>
  <c r="M45" i="35" s="1"/>
  <c r="O45" i="35" a="1"/>
  <c r="O45" i="35" s="1"/>
  <c r="K45" i="35" a="1"/>
  <c r="K45" i="35" s="1"/>
  <c r="AC268" i="23"/>
  <c r="AH268" i="23" s="1"/>
  <c r="P268" i="23" s="1"/>
  <c r="G268" i="23"/>
  <c r="H268" i="23"/>
  <c r="F268" i="23"/>
  <c r="I269" i="23" l="1" a="1"/>
  <c r="I269" i="23" s="1"/>
  <c r="Q269" i="23" s="1"/>
  <c r="AE269" i="23"/>
  <c r="M269" i="23" s="1"/>
  <c r="S45" i="35"/>
  <c r="E47" i="35"/>
  <c r="B48" i="35" a="1"/>
  <c r="B48" i="35" s="1"/>
  <c r="F46" i="35"/>
  <c r="H46" i="35"/>
  <c r="G46" i="35"/>
  <c r="L46" i="35" a="1"/>
  <c r="L46" i="35" s="1"/>
  <c r="Q46" i="35" a="1"/>
  <c r="Q46" i="35" s="1"/>
  <c r="M46" i="35" a="1"/>
  <c r="M46" i="35" s="1"/>
  <c r="O46" i="35" a="1"/>
  <c r="O46" i="35" s="1"/>
  <c r="K46" i="35" a="1"/>
  <c r="K46" i="35" s="1"/>
  <c r="P46" i="35" a="1"/>
  <c r="P46" i="35" s="1"/>
  <c r="N46" i="35" a="1"/>
  <c r="N46" i="35" s="1"/>
  <c r="B271" i="23" a="1"/>
  <c r="B271" i="23" s="1"/>
  <c r="D270" i="23"/>
  <c r="AB270" i="23"/>
  <c r="AG270" i="23" s="1"/>
  <c r="O270" i="23" s="1"/>
  <c r="AC270" i="23"/>
  <c r="AH270" i="23" s="1"/>
  <c r="P270" i="23" s="1"/>
  <c r="Z270" i="23"/>
  <c r="AE270" i="23" s="1"/>
  <c r="M270" i="23" s="1"/>
  <c r="K270" i="23" a="1"/>
  <c r="K270" i="23" s="1"/>
  <c r="S270" i="23" s="1"/>
  <c r="J270" i="23" a="1"/>
  <c r="J270" i="23" s="1"/>
  <c r="I270" i="23" a="1"/>
  <c r="I270" i="23" s="1"/>
  <c r="Q270" i="23" s="1"/>
  <c r="L270" i="23" a="1"/>
  <c r="L270" i="23" s="1"/>
  <c r="T270" i="23" s="1"/>
  <c r="R270" i="23"/>
  <c r="AB269" i="23"/>
  <c r="AG269" i="23" s="1"/>
  <c r="O269" i="23" s="1"/>
  <c r="F269" i="23"/>
  <c r="H269" i="23"/>
  <c r="G269" i="23"/>
  <c r="AC271" i="23" l="1"/>
  <c r="AH271" i="23" s="1"/>
  <c r="P271" i="23" s="1"/>
  <c r="B272" i="23" a="1"/>
  <c r="B272" i="23" s="1"/>
  <c r="D271" i="23"/>
  <c r="AB271" i="23"/>
  <c r="AA271" i="23"/>
  <c r="L271" i="23" a="1"/>
  <c r="L271" i="23" s="1"/>
  <c r="T271" i="23" s="1"/>
  <c r="I271" i="23" a="1"/>
  <c r="I271" i="23" s="1"/>
  <c r="Q271" i="23" s="1"/>
  <c r="S46" i="35"/>
  <c r="B49" i="35" a="1"/>
  <c r="B49" i="35" s="1"/>
  <c r="E48" i="35"/>
  <c r="H47" i="35"/>
  <c r="G47" i="35"/>
  <c r="F47" i="35"/>
  <c r="Q47" i="35" a="1"/>
  <c r="Q47" i="35" s="1"/>
  <c r="P47" i="35" a="1"/>
  <c r="P47" i="35" s="1"/>
  <c r="M47" i="35" a="1"/>
  <c r="M47" i="35" s="1"/>
  <c r="L47" i="35" a="1"/>
  <c r="L47" i="35" s="1"/>
  <c r="N47" i="35" a="1"/>
  <c r="N47" i="35" s="1"/>
  <c r="O47" i="35" a="1"/>
  <c r="O47" i="35" s="1"/>
  <c r="K47" i="35" a="1"/>
  <c r="K47" i="35" s="1"/>
  <c r="AA270" i="23"/>
  <c r="AF270" i="23" s="1"/>
  <c r="N270" i="23" s="1"/>
  <c r="H270" i="23"/>
  <c r="F270" i="23"/>
  <c r="G270" i="23"/>
  <c r="S47" i="35" l="1"/>
  <c r="J271" i="23" a="1"/>
  <c r="J271" i="23" s="1"/>
  <c r="R271" i="23" s="1"/>
  <c r="AF271" i="23"/>
  <c r="N271" i="23" s="1"/>
  <c r="K271" i="23" a="1"/>
  <c r="K271" i="23" s="1"/>
  <c r="S271" i="23" s="1"/>
  <c r="AG271" i="23"/>
  <c r="O271" i="23" s="1"/>
  <c r="H48" i="35"/>
  <c r="G48" i="35"/>
  <c r="F48" i="35"/>
  <c r="L48" i="35" a="1"/>
  <c r="L48" i="35" s="1"/>
  <c r="N48" i="35" a="1"/>
  <c r="N48" i="35" s="1"/>
  <c r="O48" i="35" a="1"/>
  <c r="O48" i="35" s="1"/>
  <c r="Q48" i="35" a="1"/>
  <c r="Q48" i="35" s="1"/>
  <c r="K48" i="35" a="1"/>
  <c r="K48" i="35" s="1"/>
  <c r="M48" i="35" a="1"/>
  <c r="M48" i="35" s="1"/>
  <c r="P48" i="35" a="1"/>
  <c r="P48" i="35" s="1"/>
  <c r="Z271" i="23"/>
  <c r="AE271" i="23" s="1"/>
  <c r="M271" i="23" s="1"/>
  <c r="F271" i="23"/>
  <c r="G271" i="23"/>
  <c r="H271" i="23"/>
  <c r="E49" i="35"/>
  <c r="B50" i="35" s="1" a="1"/>
  <c r="B50" i="35" s="1"/>
  <c r="D272" i="23"/>
  <c r="AA272" i="23"/>
  <c r="AF272" i="23" s="1"/>
  <c r="N272" i="23" s="1"/>
  <c r="AC272" i="23"/>
  <c r="AH272" i="23" s="1"/>
  <c r="P272" i="23" s="1"/>
  <c r="B273" i="23" a="1"/>
  <c r="B273" i="23" s="1"/>
  <c r="AB272" i="23"/>
  <c r="AG272" i="23" s="1"/>
  <c r="O272" i="23" s="1"/>
  <c r="I272" i="23" a="1"/>
  <c r="I272" i="23" s="1"/>
  <c r="Q272" i="23" s="1"/>
  <c r="J272" i="23" a="1"/>
  <c r="J272" i="23" s="1"/>
  <c r="R272" i="23" s="1"/>
  <c r="L272" i="23" a="1"/>
  <c r="L272" i="23" s="1"/>
  <c r="T272" i="23" s="1"/>
  <c r="K272" i="23" a="1"/>
  <c r="K272" i="23" s="1"/>
  <c r="S272" i="23" s="1"/>
  <c r="S48" i="35" l="1"/>
  <c r="Z272" i="23"/>
  <c r="AE272" i="23" s="1"/>
  <c r="M272" i="23" s="1"/>
  <c r="F272" i="23"/>
  <c r="H272" i="23"/>
  <c r="G272" i="23"/>
  <c r="H49" i="35"/>
  <c r="G49" i="35"/>
  <c r="F49" i="35"/>
  <c r="K49" i="35" a="1"/>
  <c r="K49" i="35" s="1"/>
  <c r="Q49" i="35" a="1"/>
  <c r="Q49" i="35" s="1"/>
  <c r="M49" i="35" a="1"/>
  <c r="M49" i="35" s="1"/>
  <c r="N49" i="35" a="1"/>
  <c r="N49" i="35" s="1"/>
  <c r="P49" i="35" a="1"/>
  <c r="P49" i="35" s="1"/>
  <c r="O49" i="35" a="1"/>
  <c r="O49" i="35" s="1"/>
  <c r="L49" i="35" a="1"/>
  <c r="L49" i="35" s="1"/>
  <c r="E50" i="35"/>
  <c r="B51" i="35" a="1"/>
  <c r="B51" i="35" s="1"/>
  <c r="D273" i="23"/>
  <c r="Z273" i="23"/>
  <c r="AE273" i="23" s="1"/>
  <c r="M273" i="23" s="1"/>
  <c r="AC273" i="23"/>
  <c r="AH273" i="23" s="1"/>
  <c r="P273" i="23" s="1"/>
  <c r="B274" i="23" a="1"/>
  <c r="B274" i="23" s="1"/>
  <c r="AA273" i="23"/>
  <c r="AF273" i="23" s="1"/>
  <c r="N273" i="23" s="1"/>
  <c r="J273" i="23" a="1"/>
  <c r="J273" i="23" s="1"/>
  <c r="R273" i="23" s="1"/>
  <c r="L273" i="23" a="1"/>
  <c r="L273" i="23" s="1"/>
  <c r="T273" i="23" s="1"/>
  <c r="I273" i="23" a="1"/>
  <c r="I273" i="23" s="1"/>
  <c r="Q273" i="23" s="1"/>
  <c r="K273" i="23" a="1"/>
  <c r="K273" i="23" s="1"/>
  <c r="S273" i="23"/>
  <c r="H50" i="35" l="1"/>
  <c r="G50" i="35"/>
  <c r="F50" i="35"/>
  <c r="Q50" i="35" a="1"/>
  <c r="Q50" i="35" s="1"/>
  <c r="M50" i="35" a="1"/>
  <c r="M50" i="35" s="1"/>
  <c r="P50" i="35" a="1"/>
  <c r="P50" i="35" s="1"/>
  <c r="N50" i="35" a="1"/>
  <c r="N50" i="35" s="1"/>
  <c r="L50" i="35" a="1"/>
  <c r="L50" i="35" s="1"/>
  <c r="O50" i="35" a="1"/>
  <c r="O50" i="35" s="1"/>
  <c r="K50" i="35" a="1"/>
  <c r="K50" i="35" s="1"/>
  <c r="S49" i="35"/>
  <c r="B275" i="23" a="1"/>
  <c r="B275" i="23" s="1"/>
  <c r="AC274" i="23"/>
  <c r="AH274" i="23" s="1"/>
  <c r="P274" i="23" s="1"/>
  <c r="AB274" i="23"/>
  <c r="AG274" i="23" s="1"/>
  <c r="O274" i="23" s="1"/>
  <c r="AA274" i="23"/>
  <c r="D274" i="23"/>
  <c r="K274" i="23" a="1"/>
  <c r="K274" i="23" s="1"/>
  <c r="L274" i="23" a="1"/>
  <c r="L274" i="23" s="1"/>
  <c r="T274" i="23" s="1"/>
  <c r="S274" i="23"/>
  <c r="AB273" i="23"/>
  <c r="AG273" i="23" s="1"/>
  <c r="O273" i="23" s="1"/>
  <c r="H273" i="23"/>
  <c r="F273" i="23"/>
  <c r="G273" i="23"/>
  <c r="E51" i="35"/>
  <c r="B52" i="35" s="1" a="1"/>
  <c r="B52" i="35" s="1"/>
  <c r="B53" i="35" l="1" a="1"/>
  <c r="B53" i="35" s="1"/>
  <c r="E52" i="35"/>
  <c r="Z274" i="23"/>
  <c r="G274" i="23"/>
  <c r="H274" i="23"/>
  <c r="F274" i="23"/>
  <c r="J274" i="23" a="1"/>
  <c r="J274" i="23" s="1"/>
  <c r="R274" i="23" s="1"/>
  <c r="AF274" i="23"/>
  <c r="N274" i="23" s="1"/>
  <c r="AA275" i="23"/>
  <c r="AF275" i="23" s="1"/>
  <c r="N275" i="23" s="1"/>
  <c r="D275" i="23"/>
  <c r="B276" i="23" a="1"/>
  <c r="B276" i="23" s="1"/>
  <c r="Z275" i="23"/>
  <c r="AE275" i="23" s="1"/>
  <c r="M275" i="23" s="1"/>
  <c r="AC275" i="23"/>
  <c r="AH275" i="23" s="1"/>
  <c r="P275" i="23" s="1"/>
  <c r="J275" i="23" a="1"/>
  <c r="J275" i="23" s="1"/>
  <c r="R275" i="23" s="1"/>
  <c r="AB275" i="23"/>
  <c r="I275" i="23" a="1"/>
  <c r="I275" i="23" s="1"/>
  <c r="Q275" i="23" s="1"/>
  <c r="L275" i="23" a="1"/>
  <c r="L275" i="23" s="1"/>
  <c r="T275" i="23" s="1"/>
  <c r="S50" i="35"/>
  <c r="H51" i="35"/>
  <c r="G51" i="35"/>
  <c r="F51" i="35"/>
  <c r="M51" i="35" a="1"/>
  <c r="M51" i="35" s="1"/>
  <c r="Q51" i="35" a="1"/>
  <c r="Q51" i="35" s="1"/>
  <c r="L51" i="35" a="1"/>
  <c r="L51" i="35" s="1"/>
  <c r="N51" i="35" a="1"/>
  <c r="N51" i="35" s="1"/>
  <c r="P51" i="35" a="1"/>
  <c r="P51" i="35" s="1"/>
  <c r="O51" i="35" a="1"/>
  <c r="O51" i="35" s="1"/>
  <c r="K51" i="35" a="1"/>
  <c r="K51" i="35" s="1"/>
  <c r="K275" i="23" l="1" a="1"/>
  <c r="K275" i="23" s="1"/>
  <c r="S275" i="23" s="1"/>
  <c r="AG275" i="23"/>
  <c r="O275" i="23" s="1"/>
  <c r="S51" i="35"/>
  <c r="D276" i="23"/>
  <c r="Z276" i="23"/>
  <c r="AE276" i="23" s="1"/>
  <c r="M276" i="23" s="1"/>
  <c r="AA276" i="23"/>
  <c r="AF276" i="23" s="1"/>
  <c r="N276" i="23" s="1"/>
  <c r="AC276" i="23"/>
  <c r="AH276" i="23" s="1"/>
  <c r="P276" i="23" s="1"/>
  <c r="AB276" i="23"/>
  <c r="AG276" i="23" s="1"/>
  <c r="O276" i="23" s="1"/>
  <c r="B277" i="23" a="1"/>
  <c r="B277" i="23" s="1"/>
  <c r="I276" i="23" a="1"/>
  <c r="I276" i="23" s="1"/>
  <c r="Q276" i="23" s="1"/>
  <c r="K276" i="23" a="1"/>
  <c r="K276" i="23" s="1"/>
  <c r="S276" i="23" s="1"/>
  <c r="L276" i="23" a="1"/>
  <c r="L276" i="23" s="1"/>
  <c r="T276" i="23" s="1"/>
  <c r="J276" i="23" a="1"/>
  <c r="J276" i="23" s="1"/>
  <c r="R276" i="23" s="1"/>
  <c r="I274" i="23" a="1"/>
  <c r="I274" i="23" s="1"/>
  <c r="Q274" i="23" s="1"/>
  <c r="AE274" i="23"/>
  <c r="M274" i="23" s="1"/>
  <c r="G275" i="23"/>
  <c r="F275" i="23"/>
  <c r="H275" i="23"/>
  <c r="H52" i="35"/>
  <c r="G52" i="35"/>
  <c r="F52" i="35"/>
  <c r="K52" i="35" a="1"/>
  <c r="K52" i="35" s="1"/>
  <c r="M52" i="35" a="1"/>
  <c r="M52" i="35" s="1"/>
  <c r="P52" i="35" a="1"/>
  <c r="P52" i="35" s="1"/>
  <c r="Q52" i="35" a="1"/>
  <c r="Q52" i="35" s="1"/>
  <c r="L52" i="35" a="1"/>
  <c r="L52" i="35" s="1"/>
  <c r="O52" i="35" a="1"/>
  <c r="O52" i="35" s="1"/>
  <c r="N52" i="35" a="1"/>
  <c r="N52" i="35" s="1"/>
  <c r="E53" i="35"/>
  <c r="H53" i="35" l="1"/>
  <c r="G53" i="35"/>
  <c r="F53" i="35"/>
  <c r="Q53" i="35" a="1"/>
  <c r="Q53" i="35" s="1"/>
  <c r="L53" i="35" a="1"/>
  <c r="L53" i="35" s="1"/>
  <c r="N53" i="35" a="1"/>
  <c r="N53" i="35" s="1"/>
  <c r="P53" i="35" a="1"/>
  <c r="P53" i="35" s="1"/>
  <c r="O53" i="35" a="1"/>
  <c r="O53" i="35" s="1"/>
  <c r="K53" i="35" a="1"/>
  <c r="K53" i="35" s="1"/>
  <c r="M53" i="35" a="1"/>
  <c r="M53" i="35" s="1"/>
  <c r="B54" i="35" a="1"/>
  <c r="B54" i="35" s="1"/>
  <c r="S52" i="35"/>
  <c r="F276" i="23"/>
  <c r="H276" i="23"/>
  <c r="G276" i="23"/>
  <c r="AC277" i="23"/>
  <c r="AH277" i="23" s="1"/>
  <c r="P277" i="23" s="1"/>
  <c r="B278" i="23" a="1"/>
  <c r="B278" i="23" s="1"/>
  <c r="AB277" i="23"/>
  <c r="AG277" i="23" s="1"/>
  <c r="O277" i="23" s="1"/>
  <c r="AA277" i="23"/>
  <c r="AF277" i="23" s="1"/>
  <c r="N277" i="23" s="1"/>
  <c r="Z277" i="23"/>
  <c r="AE277" i="23" s="1"/>
  <c r="M277" i="23" s="1"/>
  <c r="D277" i="23"/>
  <c r="I277" i="23" a="1"/>
  <c r="I277" i="23" s="1"/>
  <c r="Q277" i="23" s="1"/>
  <c r="L277" i="23" a="1"/>
  <c r="L277" i="23" s="1"/>
  <c r="T277" i="23" s="1"/>
  <c r="K277" i="23" a="1"/>
  <c r="K277" i="23" s="1"/>
  <c r="S277" i="23" s="1"/>
  <c r="J277" i="23" a="1"/>
  <c r="J277" i="23" s="1"/>
  <c r="R277" i="23" s="1"/>
  <c r="H277" i="23" l="1"/>
  <c r="F277" i="23"/>
  <c r="G277" i="23"/>
  <c r="E54" i="35"/>
  <c r="B55" i="35" a="1"/>
  <c r="B55" i="35" s="1"/>
  <c r="S53" i="35"/>
  <c r="Z278" i="23"/>
  <c r="AB278" i="23"/>
  <c r="AG278" i="23" s="1"/>
  <c r="O278" i="23" s="1"/>
  <c r="AA278" i="23"/>
  <c r="AF278" i="23" s="1"/>
  <c r="N278" i="23" s="1"/>
  <c r="B279" i="23" a="1"/>
  <c r="B279" i="23" s="1"/>
  <c r="D278" i="23"/>
  <c r="L278" i="23" a="1"/>
  <c r="L278" i="23" s="1"/>
  <c r="T278" i="23" s="1"/>
  <c r="K278" i="23" a="1"/>
  <c r="K278" i="23" s="1"/>
  <c r="S278" i="23" s="1"/>
  <c r="J278" i="23" a="1"/>
  <c r="J278" i="23" s="1"/>
  <c r="R278" i="23" s="1"/>
  <c r="I278" i="23" l="1" a="1"/>
  <c r="I278" i="23" s="1"/>
  <c r="Q278" i="23" s="1"/>
  <c r="AE278" i="23"/>
  <c r="M278" i="23" s="1"/>
  <c r="B56" i="35" a="1"/>
  <c r="B56" i="35" s="1"/>
  <c r="E55" i="35"/>
  <c r="H54" i="35"/>
  <c r="G54" i="35"/>
  <c r="F54" i="35"/>
  <c r="Q54" i="35" a="1"/>
  <c r="Q54" i="35" s="1"/>
  <c r="L54" i="35" a="1"/>
  <c r="L54" i="35" s="1"/>
  <c r="M54" i="35" a="1"/>
  <c r="M54" i="35" s="1"/>
  <c r="P54" i="35" a="1"/>
  <c r="P54" i="35" s="1"/>
  <c r="N54" i="35" a="1"/>
  <c r="N54" i="35" s="1"/>
  <c r="K54" i="35" a="1"/>
  <c r="K54" i="35" s="1"/>
  <c r="O54" i="35" a="1"/>
  <c r="O54" i="35" s="1"/>
  <c r="AC278" i="23"/>
  <c r="AH278" i="23" s="1"/>
  <c r="P278" i="23" s="1"/>
  <c r="H278" i="23"/>
  <c r="G278" i="23"/>
  <c r="F278" i="23"/>
  <c r="Z279" i="23"/>
  <c r="AE279" i="23" s="1"/>
  <c r="M279" i="23" s="1"/>
  <c r="AB279" i="23"/>
  <c r="AG279" i="23" s="1"/>
  <c r="O279" i="23" s="1"/>
  <c r="B280" i="23" a="1"/>
  <c r="B280" i="23" s="1"/>
  <c r="AA279" i="23"/>
  <c r="AF279" i="23" s="1"/>
  <c r="N279" i="23" s="1"/>
  <c r="D279" i="23"/>
  <c r="L279" i="23" a="1"/>
  <c r="L279" i="23" s="1"/>
  <c r="T279" i="23" s="1"/>
  <c r="J279" i="23" a="1"/>
  <c r="J279" i="23" s="1"/>
  <c r="K279" i="23" a="1"/>
  <c r="K279" i="23" s="1"/>
  <c r="S279" i="23" s="1"/>
  <c r="I279" i="23" a="1"/>
  <c r="I279" i="23" s="1"/>
  <c r="Q279" i="23" s="1"/>
  <c r="R279" i="23"/>
  <c r="AC279" i="23" l="1"/>
  <c r="AH279" i="23" s="1"/>
  <c r="P279" i="23" s="1"/>
  <c r="F279" i="23"/>
  <c r="G279" i="23"/>
  <c r="H279" i="23"/>
  <c r="S54" i="35"/>
  <c r="D280" i="23"/>
  <c r="AB280" i="23"/>
  <c r="AG280" i="23" s="1"/>
  <c r="O280" i="23" s="1"/>
  <c r="AA280" i="23"/>
  <c r="AF280" i="23" s="1"/>
  <c r="N280" i="23" s="1"/>
  <c r="B281" i="23" a="1"/>
  <c r="B281" i="23" s="1"/>
  <c r="Z280" i="23"/>
  <c r="AE280" i="23" s="1"/>
  <c r="M280" i="23" s="1"/>
  <c r="K280" i="23" a="1"/>
  <c r="K280" i="23" s="1"/>
  <c r="S280" i="23" s="1"/>
  <c r="L280" i="23" a="1"/>
  <c r="L280" i="23" s="1"/>
  <c r="T280" i="23" s="1"/>
  <c r="J280" i="23" a="1"/>
  <c r="J280" i="23" s="1"/>
  <c r="I280" i="23" a="1"/>
  <c r="I280" i="23" s="1"/>
  <c r="Q280" i="23" s="1"/>
  <c r="R280" i="23"/>
  <c r="H55" i="35"/>
  <c r="G55" i="35"/>
  <c r="F55" i="35"/>
  <c r="P55" i="35" a="1"/>
  <c r="P55" i="35" s="1"/>
  <c r="K55" i="35" a="1"/>
  <c r="K55" i="35" s="1"/>
  <c r="M55" i="35" a="1"/>
  <c r="M55" i="35" s="1"/>
  <c r="N55" i="35" a="1"/>
  <c r="N55" i="35" s="1"/>
  <c r="Q55" i="35" a="1"/>
  <c r="Q55" i="35" s="1"/>
  <c r="L55" i="35" a="1"/>
  <c r="L55" i="35" s="1"/>
  <c r="O55" i="35" a="1"/>
  <c r="O55" i="35" s="1"/>
  <c r="E56" i="35"/>
  <c r="AC280" i="23" l="1"/>
  <c r="AH280" i="23" s="1"/>
  <c r="P280" i="23" s="1"/>
  <c r="H280" i="23"/>
  <c r="G280" i="23"/>
  <c r="F280" i="23"/>
  <c r="H56" i="35"/>
  <c r="G56" i="35"/>
  <c r="F56" i="35"/>
  <c r="O56" i="35" a="1"/>
  <c r="O56" i="35" s="1"/>
  <c r="L56" i="35" a="1"/>
  <c r="L56" i="35" s="1"/>
  <c r="Q56" i="35" a="1"/>
  <c r="Q56" i="35" s="1"/>
  <c r="N56" i="35" a="1"/>
  <c r="N56" i="35" s="1"/>
  <c r="M56" i="35" a="1"/>
  <c r="M56" i="35" s="1"/>
  <c r="P56" i="35" a="1"/>
  <c r="P56" i="35" s="1"/>
  <c r="K56" i="35" a="1"/>
  <c r="K56" i="35" s="1"/>
  <c r="B57" i="35" a="1"/>
  <c r="B57" i="35" s="1"/>
  <c r="S55" i="35"/>
  <c r="D281" i="23"/>
  <c r="AC281" i="23"/>
  <c r="AH281" i="23" s="1"/>
  <c r="P281" i="23" s="1"/>
  <c r="AA281" i="23"/>
  <c r="AF281" i="23" s="1"/>
  <c r="N281" i="23" s="1"/>
  <c r="AB281" i="23"/>
  <c r="AG281" i="23" s="1"/>
  <c r="O281" i="23" s="1"/>
  <c r="Z281" i="23"/>
  <c r="AE281" i="23" s="1"/>
  <c r="M281" i="23" s="1"/>
  <c r="B282" i="23" a="1"/>
  <c r="B282" i="23" s="1"/>
  <c r="I281" i="23" a="1"/>
  <c r="I281" i="23" s="1"/>
  <c r="Q281" i="23" s="1"/>
  <c r="K281" i="23" a="1"/>
  <c r="K281" i="23" s="1"/>
  <c r="S281" i="23" s="1"/>
  <c r="J281" i="23" a="1"/>
  <c r="J281" i="23" s="1"/>
  <c r="R281" i="23" s="1"/>
  <c r="L281" i="23" a="1"/>
  <c r="L281" i="23" s="1"/>
  <c r="T281" i="23" s="1"/>
  <c r="B58" i="35" l="1" a="1"/>
  <c r="B58" i="35" s="1"/>
  <c r="E57" i="35"/>
  <c r="S56" i="35"/>
  <c r="B283" i="23" a="1"/>
  <c r="B283" i="23" s="1"/>
  <c r="D282" i="23"/>
  <c r="AA282" i="23"/>
  <c r="AF282" i="23" s="1"/>
  <c r="N282" i="23" s="1"/>
  <c r="Z282" i="23"/>
  <c r="AE282" i="23" s="1"/>
  <c r="M282" i="23" s="1"/>
  <c r="AC282" i="23"/>
  <c r="AH282" i="23" s="1"/>
  <c r="P282" i="23" s="1"/>
  <c r="K282" i="23" a="1"/>
  <c r="K282" i="23" s="1"/>
  <c r="I282" i="23" a="1"/>
  <c r="I282" i="23" s="1"/>
  <c r="Q282" i="23" s="1"/>
  <c r="J282" i="23" a="1"/>
  <c r="J282" i="23" s="1"/>
  <c r="L282" i="23" a="1"/>
  <c r="L282" i="23" s="1"/>
  <c r="T282" i="23" s="1"/>
  <c r="R282" i="23"/>
  <c r="S282" i="23"/>
  <c r="G281" i="23"/>
  <c r="F281" i="23"/>
  <c r="H281" i="23"/>
  <c r="AB282" i="23" l="1"/>
  <c r="AG282" i="23" s="1"/>
  <c r="O282" i="23" s="1"/>
  <c r="F282" i="23"/>
  <c r="G282" i="23"/>
  <c r="H282" i="23"/>
  <c r="D283" i="23"/>
  <c r="AC283" i="23"/>
  <c r="AH283" i="23" s="1"/>
  <c r="P283" i="23" s="1"/>
  <c r="B284" i="23" a="1"/>
  <c r="B284" i="23" s="1"/>
  <c r="AB283" i="23"/>
  <c r="AG283" i="23" s="1"/>
  <c r="O283" i="23" s="1"/>
  <c r="Z283" i="23"/>
  <c r="AE283" i="23" s="1"/>
  <c r="M283" i="23" s="1"/>
  <c r="I283" i="23" a="1"/>
  <c r="I283" i="23" s="1"/>
  <c r="Q283" i="23" s="1"/>
  <c r="K283" i="23" a="1"/>
  <c r="K283" i="23" s="1"/>
  <c r="L283" i="23" a="1"/>
  <c r="L283" i="23" s="1"/>
  <c r="T283" i="23" s="1"/>
  <c r="J283" i="23" a="1"/>
  <c r="J283" i="23" s="1"/>
  <c r="S283" i="23"/>
  <c r="R283" i="23"/>
  <c r="G57" i="35"/>
  <c r="F57" i="35"/>
  <c r="H57" i="35"/>
  <c r="Q57" i="35" a="1"/>
  <c r="Q57" i="35" s="1"/>
  <c r="O57" i="35" a="1"/>
  <c r="O57" i="35" s="1"/>
  <c r="M57" i="35" a="1"/>
  <c r="M57" i="35" s="1"/>
  <c r="N57" i="35" a="1"/>
  <c r="N57" i="35" s="1"/>
  <c r="P57" i="35" a="1"/>
  <c r="P57" i="35" s="1"/>
  <c r="K57" i="35" a="1"/>
  <c r="K57" i="35" s="1"/>
  <c r="L57" i="35" a="1"/>
  <c r="L57" i="35" s="1"/>
  <c r="E58" i="35"/>
  <c r="B59" i="35" a="1"/>
  <c r="B59" i="35" s="1"/>
  <c r="D284" i="23" l="1"/>
  <c r="B285" i="23" a="1"/>
  <c r="B285" i="23" s="1"/>
  <c r="Z284" i="23"/>
  <c r="AA284" i="23"/>
  <c r="AF284" i="23" s="1"/>
  <c r="N284" i="23" s="1"/>
  <c r="AC284" i="23"/>
  <c r="AH284" i="23" s="1"/>
  <c r="P284" i="23" s="1"/>
  <c r="J284" i="23" a="1"/>
  <c r="J284" i="23" s="1"/>
  <c r="R284" i="23" s="1"/>
  <c r="K284" i="23" a="1"/>
  <c r="K284" i="23" s="1"/>
  <c r="L284" i="23" a="1"/>
  <c r="L284" i="23" s="1"/>
  <c r="T284" i="23" s="1"/>
  <c r="S284" i="23"/>
  <c r="AA283" i="23"/>
  <c r="AF283" i="23" s="1"/>
  <c r="N283" i="23" s="1"/>
  <c r="G283" i="23"/>
  <c r="H283" i="23"/>
  <c r="F283" i="23"/>
  <c r="E59" i="35"/>
  <c r="B60" i="35" a="1"/>
  <c r="B60" i="35" s="1"/>
  <c r="F58" i="35"/>
  <c r="H58" i="35"/>
  <c r="G58" i="35"/>
  <c r="K58" i="35" a="1"/>
  <c r="K58" i="35" s="1"/>
  <c r="P58" i="35" a="1"/>
  <c r="P58" i="35" s="1"/>
  <c r="N58" i="35" a="1"/>
  <c r="N58" i="35" s="1"/>
  <c r="L58" i="35" a="1"/>
  <c r="L58" i="35" s="1"/>
  <c r="O58" i="35" a="1"/>
  <c r="O58" i="35" s="1"/>
  <c r="M58" i="35" a="1"/>
  <c r="M58" i="35" s="1"/>
  <c r="Q58" i="35" a="1"/>
  <c r="Q58" i="35" s="1"/>
  <c r="S57" i="35"/>
  <c r="S58" i="35" l="1"/>
  <c r="E60" i="35"/>
  <c r="B61" i="35" a="1"/>
  <c r="B61" i="35" s="1"/>
  <c r="F59" i="35"/>
  <c r="G59" i="35"/>
  <c r="H59" i="35"/>
  <c r="Q59" i="35" a="1"/>
  <c r="Q59" i="35" s="1"/>
  <c r="P59" i="35" a="1"/>
  <c r="P59" i="35" s="1"/>
  <c r="L59" i="35" a="1"/>
  <c r="L59" i="35" s="1"/>
  <c r="M59" i="35" a="1"/>
  <c r="M59" i="35" s="1"/>
  <c r="K59" i="35" a="1"/>
  <c r="K59" i="35" s="1"/>
  <c r="N59" i="35" a="1"/>
  <c r="N59" i="35" s="1"/>
  <c r="O59" i="35" a="1"/>
  <c r="O59" i="35" s="1"/>
  <c r="I284" i="23" a="1"/>
  <c r="I284" i="23" s="1"/>
  <c r="Q284" i="23" s="1"/>
  <c r="AE284" i="23"/>
  <c r="M284" i="23" s="1"/>
  <c r="D285" i="23"/>
  <c r="B286" i="23" a="1"/>
  <c r="B286" i="23" s="1"/>
  <c r="AA285" i="23"/>
  <c r="AF285" i="23" s="1"/>
  <c r="N285" i="23" s="1"/>
  <c r="AC285" i="23"/>
  <c r="AH285" i="23" s="1"/>
  <c r="P285" i="23" s="1"/>
  <c r="AB285" i="23"/>
  <c r="AG285" i="23" s="1"/>
  <c r="O285" i="23" s="1"/>
  <c r="Z285" i="23"/>
  <c r="AE285" i="23" s="1"/>
  <c r="M285" i="23" s="1"/>
  <c r="K285" i="23" a="1"/>
  <c r="K285" i="23" s="1"/>
  <c r="S285" i="23" s="1"/>
  <c r="L285" i="23" a="1"/>
  <c r="L285" i="23" s="1"/>
  <c r="T285" i="23" s="1"/>
  <c r="J285" i="23" a="1"/>
  <c r="J285" i="23" s="1"/>
  <c r="R285" i="23" s="1"/>
  <c r="I285" i="23" a="1"/>
  <c r="I285" i="23" s="1"/>
  <c r="Q285" i="23" s="1"/>
  <c r="AB284" i="23"/>
  <c r="AG284" i="23" s="1"/>
  <c r="O284" i="23" s="1"/>
  <c r="G284" i="23"/>
  <c r="F284" i="23"/>
  <c r="H284" i="23"/>
  <c r="G285" i="23" l="1"/>
  <c r="F285" i="23"/>
  <c r="H285" i="23"/>
  <c r="S59" i="35"/>
  <c r="B62" i="35" a="1"/>
  <c r="B62" i="35" s="1"/>
  <c r="E61" i="35"/>
  <c r="F60" i="35"/>
  <c r="H60" i="35"/>
  <c r="G60" i="35"/>
  <c r="O60" i="35" a="1"/>
  <c r="O60" i="35" s="1"/>
  <c r="K60" i="35" a="1"/>
  <c r="K60" i="35" s="1"/>
  <c r="M60" i="35" a="1"/>
  <c r="M60" i="35" s="1"/>
  <c r="N60" i="35" a="1"/>
  <c r="N60" i="35" s="1"/>
  <c r="Q60" i="35" a="1"/>
  <c r="Q60" i="35" s="1"/>
  <c r="P60" i="35" a="1"/>
  <c r="P60" i="35" s="1"/>
  <c r="L60" i="35" a="1"/>
  <c r="L60" i="35" s="1"/>
  <c r="D286" i="23"/>
  <c r="AB286" i="23"/>
  <c r="AG286" i="23" s="1"/>
  <c r="O286" i="23" s="1"/>
  <c r="AC286" i="23"/>
  <c r="AH286" i="23" s="1"/>
  <c r="P286" i="23" s="1"/>
  <c r="B287" i="23" a="1"/>
  <c r="B287" i="23" s="1"/>
  <c r="Z286" i="23"/>
  <c r="AE286" i="23" s="1"/>
  <c r="M286" i="23" s="1"/>
  <c r="I286" i="23" a="1"/>
  <c r="I286" i="23" s="1"/>
  <c r="Q286" i="23" s="1"/>
  <c r="L286" i="23" a="1"/>
  <c r="L286" i="23" s="1"/>
  <c r="T286" i="23" s="1"/>
  <c r="K286" i="23" a="1"/>
  <c r="K286" i="23" s="1"/>
  <c r="S286" i="23" s="1"/>
  <c r="J286" i="23" a="1"/>
  <c r="J286" i="23" s="1"/>
  <c r="R286" i="23"/>
  <c r="S60" i="35" l="1"/>
  <c r="H61" i="35"/>
  <c r="G61" i="35"/>
  <c r="F61" i="35"/>
  <c r="K61" i="35" a="1"/>
  <c r="K61" i="35" s="1"/>
  <c r="L61" i="35" a="1"/>
  <c r="L61" i="35" s="1"/>
  <c r="Q61" i="35" a="1"/>
  <c r="Q61" i="35" s="1"/>
  <c r="M61" i="35" a="1"/>
  <c r="M61" i="35" s="1"/>
  <c r="N61" i="35" a="1"/>
  <c r="N61" i="35" s="1"/>
  <c r="O61" i="35" a="1"/>
  <c r="O61" i="35" s="1"/>
  <c r="P61" i="35" a="1"/>
  <c r="P61" i="35" s="1"/>
  <c r="E62" i="35"/>
  <c r="Z287" i="23"/>
  <c r="AE287" i="23" s="1"/>
  <c r="M287" i="23" s="1"/>
  <c r="B288" i="23" a="1"/>
  <c r="B288" i="23" s="1"/>
  <c r="AC287" i="23"/>
  <c r="AH287" i="23" s="1"/>
  <c r="P287" i="23" s="1"/>
  <c r="D287" i="23"/>
  <c r="AA287" i="23"/>
  <c r="AF287" i="23" s="1"/>
  <c r="N287" i="23" s="1"/>
  <c r="K287" i="23" a="1"/>
  <c r="K287" i="23" s="1"/>
  <c r="J287" i="23" a="1"/>
  <c r="J287" i="23" s="1"/>
  <c r="R287" i="23" s="1"/>
  <c r="L287" i="23" a="1"/>
  <c r="L287" i="23" s="1"/>
  <c r="T287" i="23" s="1"/>
  <c r="I287" i="23" a="1"/>
  <c r="I287" i="23" s="1"/>
  <c r="Q287" i="23" s="1"/>
  <c r="S287" i="23"/>
  <c r="AA286" i="23"/>
  <c r="AF286" i="23" s="1"/>
  <c r="N286" i="23" s="1"/>
  <c r="F286" i="23"/>
  <c r="G286" i="23"/>
  <c r="H286" i="23"/>
  <c r="B289" i="23" l="1" a="1"/>
  <c r="B289" i="23" s="1"/>
  <c r="D288" i="23"/>
  <c r="AC288" i="23"/>
  <c r="AH288" i="23" s="1"/>
  <c r="P288" i="23" s="1"/>
  <c r="AB288" i="23"/>
  <c r="AG288" i="23" s="1"/>
  <c r="O288" i="23" s="1"/>
  <c r="Z288" i="23"/>
  <c r="AE288" i="23" s="1"/>
  <c r="M288" i="23" s="1"/>
  <c r="J288" i="23" a="1"/>
  <c r="J288" i="23" s="1"/>
  <c r="L288" i="23" a="1"/>
  <c r="L288" i="23" s="1"/>
  <c r="T288" i="23" s="1"/>
  <c r="K288" i="23" a="1"/>
  <c r="K288" i="23" s="1"/>
  <c r="I288" i="23" a="1"/>
  <c r="I288" i="23" s="1"/>
  <c r="Q288" i="23" s="1"/>
  <c r="S288" i="23"/>
  <c r="R288" i="23"/>
  <c r="G62" i="35"/>
  <c r="H62" i="35"/>
  <c r="F62" i="35"/>
  <c r="L62" i="35" a="1"/>
  <c r="L62" i="35" s="1"/>
  <c r="P62" i="35" a="1"/>
  <c r="P62" i="35" s="1"/>
  <c r="O62" i="35" a="1"/>
  <c r="O62" i="35" s="1"/>
  <c r="K62" i="35" a="1"/>
  <c r="K62" i="35" s="1"/>
  <c r="Q62" i="35" a="1"/>
  <c r="Q62" i="35" s="1"/>
  <c r="M62" i="35" a="1"/>
  <c r="M62" i="35" s="1"/>
  <c r="N62" i="35" a="1"/>
  <c r="N62" i="35" s="1"/>
  <c r="B63" i="35" a="1"/>
  <c r="B63" i="35" s="1"/>
  <c r="S61" i="35"/>
  <c r="AB287" i="23"/>
  <c r="AG287" i="23" s="1"/>
  <c r="O287" i="23" s="1"/>
  <c r="F287" i="23"/>
  <c r="H287" i="23"/>
  <c r="G287" i="23"/>
  <c r="B64" i="35" l="1" a="1"/>
  <c r="B64" i="35" s="1"/>
  <c r="E63" i="35"/>
  <c r="S62" i="35"/>
  <c r="AA288" i="23"/>
  <c r="AF288" i="23" s="1"/>
  <c r="N288" i="23" s="1"/>
  <c r="H288" i="23"/>
  <c r="G288" i="23"/>
  <c r="F288" i="23"/>
  <c r="Z289" i="23"/>
  <c r="AE289" i="23" s="1"/>
  <c r="M289" i="23" s="1"/>
  <c r="AC289" i="23"/>
  <c r="AH289" i="23" s="1"/>
  <c r="P289" i="23" s="1"/>
  <c r="D289" i="23"/>
  <c r="B290" i="23" a="1"/>
  <c r="B290" i="23" s="1"/>
  <c r="I289" i="23" a="1"/>
  <c r="I289" i="23" s="1"/>
  <c r="Q289" i="23" s="1"/>
  <c r="AA289" i="23"/>
  <c r="K289" i="23" a="1"/>
  <c r="K289" i="23" s="1"/>
  <c r="L289" i="23" a="1"/>
  <c r="L289" i="23" s="1"/>
  <c r="T289" i="23" s="1"/>
  <c r="S289" i="23"/>
  <c r="R289" i="23"/>
  <c r="J289" i="23" l="1" a="1"/>
  <c r="J289" i="23" s="1"/>
  <c r="AF289" i="23"/>
  <c r="N289" i="23" s="1"/>
  <c r="D290" i="23"/>
  <c r="AA290" i="23"/>
  <c r="AF290" i="23" s="1"/>
  <c r="N290" i="23" s="1"/>
  <c r="AB290" i="23"/>
  <c r="AG290" i="23" s="1"/>
  <c r="O290" i="23" s="1"/>
  <c r="B291" i="23" a="1"/>
  <c r="B291" i="23" s="1"/>
  <c r="Z290" i="23"/>
  <c r="K290" i="23" a="1"/>
  <c r="K290" i="23" s="1"/>
  <c r="S290" i="23" s="1"/>
  <c r="L290" i="23" a="1"/>
  <c r="L290" i="23" s="1"/>
  <c r="T290" i="23" s="1"/>
  <c r="J290" i="23" a="1"/>
  <c r="J290" i="23" s="1"/>
  <c r="R290" i="23" s="1"/>
  <c r="AB289" i="23"/>
  <c r="AG289" i="23" s="1"/>
  <c r="O289" i="23" s="1"/>
  <c r="H289" i="23"/>
  <c r="G289" i="23"/>
  <c r="F289" i="23"/>
  <c r="F63" i="35"/>
  <c r="H63" i="35"/>
  <c r="G63" i="35"/>
  <c r="Q63" i="35" a="1"/>
  <c r="Q63" i="35" s="1"/>
  <c r="O63" i="35" a="1"/>
  <c r="O63" i="35" s="1"/>
  <c r="M63" i="35" a="1"/>
  <c r="M63" i="35" s="1"/>
  <c r="P63" i="35" a="1"/>
  <c r="P63" i="35" s="1"/>
  <c r="K63" i="35" a="1"/>
  <c r="K63" i="35" s="1"/>
  <c r="N63" i="35" a="1"/>
  <c r="N63" i="35" s="1"/>
  <c r="L63" i="35" a="1"/>
  <c r="L63" i="35" s="1"/>
  <c r="E64" i="35"/>
  <c r="B65" i="35" a="1"/>
  <c r="B65" i="35" s="1"/>
  <c r="S63" i="35" l="1"/>
  <c r="I290" i="23" a="1"/>
  <c r="I290" i="23" s="1"/>
  <c r="Q290" i="23" s="1"/>
  <c r="AE290" i="23"/>
  <c r="M290" i="23" s="1"/>
  <c r="D291" i="23"/>
  <c r="AA291" i="23"/>
  <c r="AF291" i="23" s="1"/>
  <c r="N291" i="23" s="1"/>
  <c r="B292" i="23" a="1"/>
  <c r="B292" i="23" s="1"/>
  <c r="Z291" i="23"/>
  <c r="AE291" i="23" s="1"/>
  <c r="M291" i="23" s="1"/>
  <c r="AC291" i="23"/>
  <c r="AH291" i="23" s="1"/>
  <c r="P291" i="23" s="1"/>
  <c r="L291" i="23" a="1"/>
  <c r="L291" i="23" s="1"/>
  <c r="T291" i="23" s="1"/>
  <c r="I291" i="23" a="1"/>
  <c r="I291" i="23" s="1"/>
  <c r="Q291" i="23" s="1"/>
  <c r="K291" i="23" a="1"/>
  <c r="K291" i="23" s="1"/>
  <c r="J291" i="23" a="1"/>
  <c r="J291" i="23" s="1"/>
  <c r="R291" i="23"/>
  <c r="S291" i="23"/>
  <c r="AC290" i="23"/>
  <c r="AH290" i="23" s="1"/>
  <c r="P290" i="23" s="1"/>
  <c r="H290" i="23"/>
  <c r="F290" i="23"/>
  <c r="G290" i="23"/>
  <c r="E65" i="35"/>
  <c r="B66" i="35" a="1"/>
  <c r="B66" i="35" s="1"/>
  <c r="F64" i="35"/>
  <c r="H64" i="35"/>
  <c r="G64" i="35"/>
  <c r="N64" i="35" a="1"/>
  <c r="N64" i="35" s="1"/>
  <c r="P64" i="35" a="1"/>
  <c r="P64" i="35" s="1"/>
  <c r="L64" i="35" a="1"/>
  <c r="L64" i="35" s="1"/>
  <c r="O64" i="35" a="1"/>
  <c r="O64" i="35" s="1"/>
  <c r="K64" i="35" a="1"/>
  <c r="K64" i="35" s="1"/>
  <c r="Q64" i="35" a="1"/>
  <c r="Q64" i="35" s="1"/>
  <c r="M64" i="35" a="1"/>
  <c r="M64" i="35" s="1"/>
  <c r="D292" i="23" l="1"/>
  <c r="Z292" i="23"/>
  <c r="B293" i="23" a="1"/>
  <c r="B293" i="23" s="1"/>
  <c r="AA292" i="23"/>
  <c r="AF292" i="23" s="1"/>
  <c r="N292" i="23" s="1"/>
  <c r="AB292" i="23"/>
  <c r="AG292" i="23" s="1"/>
  <c r="O292" i="23" s="1"/>
  <c r="L292" i="23" a="1"/>
  <c r="L292" i="23" s="1"/>
  <c r="T292" i="23" s="1"/>
  <c r="J292" i="23" a="1"/>
  <c r="J292" i="23" s="1"/>
  <c r="R292" i="23" s="1"/>
  <c r="K292" i="23" a="1"/>
  <c r="K292" i="23" s="1"/>
  <c r="S292" i="23"/>
  <c r="S64" i="35"/>
  <c r="B67" i="35" a="1"/>
  <c r="B67" i="35" s="1"/>
  <c r="E66" i="35"/>
  <c r="AB291" i="23"/>
  <c r="AG291" i="23" s="1"/>
  <c r="O291" i="23" s="1"/>
  <c r="H291" i="23"/>
  <c r="G291" i="23"/>
  <c r="F291" i="23"/>
  <c r="H65" i="35"/>
  <c r="G65" i="35"/>
  <c r="F65" i="35"/>
  <c r="P65" i="35" a="1"/>
  <c r="P65" i="35" s="1"/>
  <c r="L65" i="35" a="1"/>
  <c r="L65" i="35" s="1"/>
  <c r="O65" i="35" a="1"/>
  <c r="O65" i="35" s="1"/>
  <c r="N65" i="35" a="1"/>
  <c r="N65" i="35" s="1"/>
  <c r="Q65" i="35" a="1"/>
  <c r="Q65" i="35" s="1"/>
  <c r="K65" i="35" a="1"/>
  <c r="K65" i="35" s="1"/>
  <c r="M65" i="35" a="1"/>
  <c r="M65" i="35" s="1"/>
  <c r="S65" i="35" l="1"/>
  <c r="H66" i="35"/>
  <c r="G66" i="35"/>
  <c r="F66" i="35"/>
  <c r="M66" i="35" a="1"/>
  <c r="M66" i="35" s="1"/>
  <c r="O66" i="35" a="1"/>
  <c r="O66" i="35" s="1"/>
  <c r="K66" i="35" a="1"/>
  <c r="K66" i="35" s="1"/>
  <c r="N66" i="35" a="1"/>
  <c r="N66" i="35" s="1"/>
  <c r="P66" i="35" a="1"/>
  <c r="P66" i="35" s="1"/>
  <c r="L66" i="35" a="1"/>
  <c r="L66" i="35" s="1"/>
  <c r="Q66" i="35" a="1"/>
  <c r="Q66" i="35" s="1"/>
  <c r="E67" i="35"/>
  <c r="D293" i="23"/>
  <c r="AC293" i="23"/>
  <c r="AH293" i="23" s="1"/>
  <c r="P293" i="23" s="1"/>
  <c r="B294" i="23" a="1"/>
  <c r="B294" i="23" s="1"/>
  <c r="Z293" i="23"/>
  <c r="AA293" i="23"/>
  <c r="AF293" i="23" s="1"/>
  <c r="N293" i="23" s="1"/>
  <c r="J293" i="23" a="1"/>
  <c r="J293" i="23" s="1"/>
  <c r="R293" i="23" s="1"/>
  <c r="K293" i="23" a="1"/>
  <c r="K293" i="23" s="1"/>
  <c r="S293" i="23" s="1"/>
  <c r="L293" i="23" a="1"/>
  <c r="L293" i="23" s="1"/>
  <c r="T293" i="23" s="1"/>
  <c r="I292" i="23" a="1"/>
  <c r="I292" i="23" s="1"/>
  <c r="Q292" i="23" s="1"/>
  <c r="AE292" i="23"/>
  <c r="M292" i="23" s="1"/>
  <c r="AC292" i="23"/>
  <c r="AH292" i="23" s="1"/>
  <c r="P292" i="23" s="1"/>
  <c r="F292" i="23"/>
  <c r="G292" i="23"/>
  <c r="H292" i="23"/>
  <c r="I293" i="23" l="1" a="1"/>
  <c r="I293" i="23" s="1"/>
  <c r="Q293" i="23" s="1"/>
  <c r="AE293" i="23"/>
  <c r="M293" i="23" s="1"/>
  <c r="B295" i="23" a="1"/>
  <c r="B295" i="23" s="1"/>
  <c r="D294" i="23"/>
  <c r="AC294" i="23"/>
  <c r="AH294" i="23" s="1"/>
  <c r="P294" i="23" s="1"/>
  <c r="AA294" i="23"/>
  <c r="K294" i="23" a="1"/>
  <c r="K294" i="23" s="1"/>
  <c r="S294" i="23" s="1"/>
  <c r="AB294" i="23"/>
  <c r="AG294" i="23" s="1"/>
  <c r="O294" i="23" s="1"/>
  <c r="L294" i="23" a="1"/>
  <c r="L294" i="23" s="1"/>
  <c r="T294" i="23" s="1"/>
  <c r="AB293" i="23"/>
  <c r="AG293" i="23" s="1"/>
  <c r="O293" i="23" s="1"/>
  <c r="G293" i="23"/>
  <c r="H293" i="23"/>
  <c r="F293" i="23"/>
  <c r="H67" i="35"/>
  <c r="G67" i="35"/>
  <c r="F67" i="35"/>
  <c r="O67" i="35" a="1"/>
  <c r="O67" i="35" s="1"/>
  <c r="K67" i="35" a="1"/>
  <c r="K67" i="35" s="1"/>
  <c r="Q67" i="35" a="1"/>
  <c r="Q67" i="35" s="1"/>
  <c r="P67" i="35" a="1"/>
  <c r="P67" i="35" s="1"/>
  <c r="N67" i="35" a="1"/>
  <c r="N67" i="35" s="1"/>
  <c r="M67" i="35" a="1"/>
  <c r="M67" i="35" s="1"/>
  <c r="L67" i="35" a="1"/>
  <c r="L67" i="35" s="1"/>
  <c r="B68" i="35" a="1"/>
  <c r="B68" i="35" s="1"/>
  <c r="S66" i="35"/>
  <c r="E68" i="35" l="1"/>
  <c r="B69" i="35" a="1"/>
  <c r="B69" i="35" s="1"/>
  <c r="S67" i="35"/>
  <c r="J294" i="23" a="1"/>
  <c r="J294" i="23" s="1"/>
  <c r="R294" i="23" s="1"/>
  <c r="AF294" i="23"/>
  <c r="N294" i="23" s="1"/>
  <c r="Z294" i="23"/>
  <c r="H294" i="23"/>
  <c r="F294" i="23"/>
  <c r="G294" i="23"/>
  <c r="B296" i="23" a="1"/>
  <c r="B296" i="23" s="1"/>
  <c r="AA295" i="23"/>
  <c r="AF295" i="23" s="1"/>
  <c r="N295" i="23" s="1"/>
  <c r="D295" i="23"/>
  <c r="AC295" i="23"/>
  <c r="AH295" i="23" s="1"/>
  <c r="P295" i="23" s="1"/>
  <c r="AB295" i="23"/>
  <c r="AG295" i="23" s="1"/>
  <c r="O295" i="23" s="1"/>
  <c r="L295" i="23" a="1"/>
  <c r="L295" i="23" s="1"/>
  <c r="T295" i="23" s="1"/>
  <c r="J295" i="23" a="1"/>
  <c r="J295" i="23" s="1"/>
  <c r="R295" i="23" s="1"/>
  <c r="K295" i="23" a="1"/>
  <c r="K295" i="23" s="1"/>
  <c r="S295" i="23" s="1"/>
  <c r="D296" i="23" l="1"/>
  <c r="B297" i="23" a="1"/>
  <c r="B297" i="23" s="1"/>
  <c r="AA296" i="23"/>
  <c r="AF296" i="23" s="1"/>
  <c r="N296" i="23" s="1"/>
  <c r="Z296" i="23"/>
  <c r="AC296" i="23"/>
  <c r="AH296" i="23" s="1"/>
  <c r="P296" i="23" s="1"/>
  <c r="J296" i="23" a="1"/>
  <c r="J296" i="23" s="1"/>
  <c r="R296" i="23" s="1"/>
  <c r="K296" i="23" a="1"/>
  <c r="K296" i="23" s="1"/>
  <c r="L296" i="23" a="1"/>
  <c r="L296" i="23" s="1"/>
  <c r="T296" i="23" s="1"/>
  <c r="S296" i="23"/>
  <c r="I294" i="23" a="1"/>
  <c r="I294" i="23" s="1"/>
  <c r="Q294" i="23" s="1"/>
  <c r="AE294" i="23"/>
  <c r="M294" i="23" s="1"/>
  <c r="Z295" i="23"/>
  <c r="H295" i="23"/>
  <c r="F295" i="23"/>
  <c r="G295" i="23"/>
  <c r="E69" i="35"/>
  <c r="B70" i="35" a="1"/>
  <c r="B70" i="35" s="1"/>
  <c r="H68" i="35"/>
  <c r="G68" i="35"/>
  <c r="F68" i="35"/>
  <c r="N68" i="35" a="1"/>
  <c r="N68" i="35" s="1"/>
  <c r="Q68" i="35" a="1"/>
  <c r="Q68" i="35" s="1"/>
  <c r="O68" i="35" a="1"/>
  <c r="O68" i="35" s="1"/>
  <c r="M68" i="35" a="1"/>
  <c r="M68" i="35" s="1"/>
  <c r="K68" i="35" a="1"/>
  <c r="K68" i="35" s="1"/>
  <c r="P68" i="35" a="1"/>
  <c r="P68" i="35" s="1"/>
  <c r="L68" i="35" a="1"/>
  <c r="L68" i="35" s="1"/>
  <c r="H69" i="35" l="1"/>
  <c r="G69" i="35"/>
  <c r="F69" i="35"/>
  <c r="N69" i="35" a="1"/>
  <c r="N69" i="35" s="1"/>
  <c r="P69" i="35" a="1"/>
  <c r="P69" i="35" s="1"/>
  <c r="O69" i="35" a="1"/>
  <c r="O69" i="35" s="1"/>
  <c r="Q69" i="35" a="1"/>
  <c r="Q69" i="35" s="1"/>
  <c r="L69" i="35" a="1"/>
  <c r="L69" i="35" s="1"/>
  <c r="K69" i="35" a="1"/>
  <c r="K69" i="35" s="1"/>
  <c r="M69" i="35" a="1"/>
  <c r="M69" i="35" s="1"/>
  <c r="S68" i="35"/>
  <c r="I295" i="23" a="1"/>
  <c r="I295" i="23" s="1"/>
  <c r="Q295" i="23" s="1"/>
  <c r="AE295" i="23"/>
  <c r="M295" i="23" s="1"/>
  <c r="I296" i="23" a="1"/>
  <c r="I296" i="23" s="1"/>
  <c r="Q296" i="23" s="1"/>
  <c r="AE296" i="23"/>
  <c r="M296" i="23" s="1"/>
  <c r="D297" i="23"/>
  <c r="AA297" i="23"/>
  <c r="AF297" i="23" s="1"/>
  <c r="N297" i="23" s="1"/>
  <c r="B298" i="23" a="1"/>
  <c r="B298" i="23" s="1"/>
  <c r="AB297" i="23"/>
  <c r="AG297" i="23" s="1"/>
  <c r="O297" i="23" s="1"/>
  <c r="Z297" i="23"/>
  <c r="AE297" i="23" s="1"/>
  <c r="M297" i="23" s="1"/>
  <c r="K297" i="23" a="1"/>
  <c r="K297" i="23" s="1"/>
  <c r="S297" i="23" s="1"/>
  <c r="L297" i="23" a="1"/>
  <c r="L297" i="23" s="1"/>
  <c r="T297" i="23" s="1"/>
  <c r="J297" i="23" a="1"/>
  <c r="J297" i="23" s="1"/>
  <c r="I297" i="23" a="1"/>
  <c r="I297" i="23" s="1"/>
  <c r="Q297" i="23" s="1"/>
  <c r="R297" i="23"/>
  <c r="E70" i="35"/>
  <c r="B71" i="35" s="1" a="1"/>
  <c r="B71" i="35" s="1"/>
  <c r="AB296" i="23"/>
  <c r="AG296" i="23" s="1"/>
  <c r="O296" i="23" s="1"/>
  <c r="H296" i="23"/>
  <c r="G296" i="23"/>
  <c r="F296" i="23"/>
  <c r="E71" i="35" l="1"/>
  <c r="B72" i="35" a="1"/>
  <c r="B72" i="35" s="1"/>
  <c r="AC297" i="23"/>
  <c r="AH297" i="23" s="1"/>
  <c r="P297" i="23" s="1"/>
  <c r="F297" i="23"/>
  <c r="H297" i="23"/>
  <c r="G297" i="23"/>
  <c r="S69" i="35"/>
  <c r="H70" i="35"/>
  <c r="G70" i="35"/>
  <c r="F70" i="35"/>
  <c r="S70" i="35" s="1"/>
  <c r="L70" i="35" a="1"/>
  <c r="L70" i="35" s="1"/>
  <c r="N70" i="35" a="1"/>
  <c r="N70" i="35" s="1"/>
  <c r="O70" i="35" a="1"/>
  <c r="O70" i="35" s="1"/>
  <c r="K70" i="35" a="1"/>
  <c r="K70" i="35" s="1"/>
  <c r="Q70" i="35" a="1"/>
  <c r="Q70" i="35" s="1"/>
  <c r="M70" i="35" a="1"/>
  <c r="M70" i="35" s="1"/>
  <c r="P70" i="35" a="1"/>
  <c r="P70" i="35" s="1"/>
  <c r="D298" i="23"/>
  <c r="B299" i="23" a="1"/>
  <c r="B299" i="23" s="1"/>
  <c r="AC298" i="23"/>
  <c r="AH298" i="23" s="1"/>
  <c r="P298" i="23" s="1"/>
  <c r="AB298" i="23"/>
  <c r="AG298" i="23" s="1"/>
  <c r="O298" i="23" s="1"/>
  <c r="Z298" i="23"/>
  <c r="AE298" i="23" s="1"/>
  <c r="M298" i="23" s="1"/>
  <c r="L298" i="23" a="1"/>
  <c r="L298" i="23" s="1"/>
  <c r="T298" i="23" s="1"/>
  <c r="K298" i="23" a="1"/>
  <c r="K298" i="23" s="1"/>
  <c r="J298" i="23" a="1"/>
  <c r="J298" i="23" s="1"/>
  <c r="I298" i="23" a="1"/>
  <c r="I298" i="23" s="1"/>
  <c r="Q298" i="23" s="1"/>
  <c r="R298" i="23"/>
  <c r="S298" i="23"/>
  <c r="AA298" i="23" l="1"/>
  <c r="AF298" i="23" s="1"/>
  <c r="N298" i="23" s="1"/>
  <c r="F298" i="23"/>
  <c r="H298" i="23"/>
  <c r="G298" i="23"/>
  <c r="D299" i="23"/>
  <c r="AA299" i="23"/>
  <c r="AF299" i="23" s="1"/>
  <c r="N299" i="23" s="1"/>
  <c r="AC299" i="23"/>
  <c r="AH299" i="23" s="1"/>
  <c r="P299" i="23" s="1"/>
  <c r="Z299" i="23"/>
  <c r="AE299" i="23" s="1"/>
  <c r="M299" i="23" s="1"/>
  <c r="B300" i="23" a="1"/>
  <c r="B300" i="23" s="1"/>
  <c r="AB299" i="23"/>
  <c r="AG299" i="23" s="1"/>
  <c r="O299" i="23" s="1"/>
  <c r="J299" i="23" a="1"/>
  <c r="J299" i="23" s="1"/>
  <c r="R299" i="23" s="1"/>
  <c r="K299" i="23" a="1"/>
  <c r="K299" i="23" s="1"/>
  <c r="S299" i="23" s="1"/>
  <c r="I299" i="23" a="1"/>
  <c r="I299" i="23" s="1"/>
  <c r="Q299" i="23" s="1"/>
  <c r="L299" i="23" a="1"/>
  <c r="L299" i="23" s="1"/>
  <c r="T299" i="23" s="1"/>
  <c r="E72" i="35"/>
  <c r="B73" i="35" a="1"/>
  <c r="B73" i="35" s="1"/>
  <c r="G71" i="35"/>
  <c r="F71" i="35"/>
  <c r="H71" i="35"/>
  <c r="L71" i="35" a="1"/>
  <c r="L71" i="35" s="1"/>
  <c r="Q71" i="35" a="1"/>
  <c r="Q71" i="35" s="1"/>
  <c r="O71" i="35" a="1"/>
  <c r="O71" i="35" s="1"/>
  <c r="M71" i="35" a="1"/>
  <c r="M71" i="35" s="1"/>
  <c r="P71" i="35" a="1"/>
  <c r="P71" i="35" s="1"/>
  <c r="K71" i="35" a="1"/>
  <c r="K71" i="35" s="1"/>
  <c r="N71" i="35" a="1"/>
  <c r="N71" i="35" s="1"/>
  <c r="E73" i="35" l="1"/>
  <c r="B74" i="35" a="1"/>
  <c r="B74" i="35" s="1"/>
  <c r="F72" i="35"/>
  <c r="H72" i="35"/>
  <c r="G72" i="35"/>
  <c r="N72" i="35" a="1"/>
  <c r="N72" i="35" s="1"/>
  <c r="P72" i="35" a="1"/>
  <c r="P72" i="35" s="1"/>
  <c r="L72" i="35" a="1"/>
  <c r="L72" i="35" s="1"/>
  <c r="O72" i="35" a="1"/>
  <c r="O72" i="35" s="1"/>
  <c r="K72" i="35" a="1"/>
  <c r="K72" i="35" s="1"/>
  <c r="Q72" i="35" a="1"/>
  <c r="Q72" i="35" s="1"/>
  <c r="M72" i="35" a="1"/>
  <c r="M72" i="35" s="1"/>
  <c r="G299" i="23"/>
  <c r="H299" i="23"/>
  <c r="F299" i="23"/>
  <c r="S71" i="35"/>
  <c r="B301" i="23" a="1"/>
  <c r="B301" i="23" s="1"/>
  <c r="D300" i="23"/>
  <c r="AC300" i="23"/>
  <c r="AH300" i="23" s="1"/>
  <c r="P300" i="23" s="1"/>
  <c r="AB300" i="23"/>
  <c r="AG300" i="23" s="1"/>
  <c r="O300" i="23" s="1"/>
  <c r="Z300" i="23"/>
  <c r="AE300" i="23" s="1"/>
  <c r="M300" i="23" s="1"/>
  <c r="L300" i="23" a="1"/>
  <c r="L300" i="23" s="1"/>
  <c r="T300" i="23" s="1"/>
  <c r="K300" i="23" a="1"/>
  <c r="K300" i="23" s="1"/>
  <c r="S300" i="23" s="1"/>
  <c r="I300" i="23" a="1"/>
  <c r="I300" i="23" s="1"/>
  <c r="Q300" i="23" s="1"/>
  <c r="J300" i="23" a="1"/>
  <c r="J300" i="23" s="1"/>
  <c r="R300" i="23" s="1"/>
  <c r="B302" i="23" l="1" a="1"/>
  <c r="B302" i="23" s="1"/>
  <c r="D301" i="23"/>
  <c r="Z301" i="23"/>
  <c r="AE301" i="23" s="1"/>
  <c r="M301" i="23" s="1"/>
  <c r="AB301" i="23"/>
  <c r="AG301" i="23" s="1"/>
  <c r="O301" i="23" s="1"/>
  <c r="AC301" i="23"/>
  <c r="AH301" i="23" s="1"/>
  <c r="P301" i="23" s="1"/>
  <c r="I301" i="23" a="1"/>
  <c r="I301" i="23" s="1"/>
  <c r="Q301" i="23" s="1"/>
  <c r="K301" i="23" a="1"/>
  <c r="K301" i="23" s="1"/>
  <c r="J301" i="23" a="1"/>
  <c r="J301" i="23" s="1"/>
  <c r="L301" i="23" a="1"/>
  <c r="L301" i="23" s="1"/>
  <c r="T301" i="23" s="1"/>
  <c r="S301" i="23"/>
  <c r="R301" i="23"/>
  <c r="AA300" i="23"/>
  <c r="AF300" i="23" s="1"/>
  <c r="N300" i="23" s="1"/>
  <c r="F300" i="23"/>
  <c r="H300" i="23"/>
  <c r="G300" i="23"/>
  <c r="S72" i="35"/>
  <c r="B75" i="35" a="1"/>
  <c r="B75" i="35" s="1"/>
  <c r="E74" i="35"/>
  <c r="H73" i="35"/>
  <c r="G73" i="35"/>
  <c r="F73" i="35"/>
  <c r="P73" i="35" a="1"/>
  <c r="P73" i="35" s="1"/>
  <c r="L73" i="35" a="1"/>
  <c r="L73" i="35" s="1"/>
  <c r="O73" i="35" a="1"/>
  <c r="O73" i="35" s="1"/>
  <c r="N73" i="35" a="1"/>
  <c r="N73" i="35" s="1"/>
  <c r="Q73" i="35" a="1"/>
  <c r="Q73" i="35" s="1"/>
  <c r="K73" i="35" a="1"/>
  <c r="K73" i="35" s="1"/>
  <c r="M73" i="35" a="1"/>
  <c r="M73" i="35" s="1"/>
  <c r="S73" i="35" l="1"/>
  <c r="H74" i="35"/>
  <c r="G74" i="35"/>
  <c r="F74" i="35"/>
  <c r="Q74" i="35" a="1"/>
  <c r="Q74" i="35" s="1"/>
  <c r="M74" i="35" a="1"/>
  <c r="M74" i="35" s="1"/>
  <c r="O74" i="35" a="1"/>
  <c r="O74" i="35" s="1"/>
  <c r="K74" i="35" a="1"/>
  <c r="K74" i="35" s="1"/>
  <c r="N74" i="35" a="1"/>
  <c r="N74" i="35" s="1"/>
  <c r="P74" i="35" a="1"/>
  <c r="P74" i="35" s="1"/>
  <c r="L74" i="35" a="1"/>
  <c r="L74" i="35" s="1"/>
  <c r="AA301" i="23"/>
  <c r="AF301" i="23" s="1"/>
  <c r="N301" i="23" s="1"/>
  <c r="H301" i="23"/>
  <c r="G301" i="23"/>
  <c r="F301" i="23"/>
  <c r="E75" i="35"/>
  <c r="B76" i="35" s="1" a="1"/>
  <c r="B76" i="35" s="1"/>
  <c r="B303" i="23" a="1"/>
  <c r="B303" i="23" s="1"/>
  <c r="D302" i="23"/>
  <c r="AB302" i="23"/>
  <c r="Z302" i="23"/>
  <c r="AC302" i="23"/>
  <c r="AH302" i="23" s="1"/>
  <c r="P302" i="23" s="1"/>
  <c r="I302" i="23" a="1"/>
  <c r="I302" i="23" s="1"/>
  <c r="Q302" i="23" s="1"/>
  <c r="K302" i="23" a="1"/>
  <c r="K302" i="23" s="1"/>
  <c r="S302" i="23" s="1"/>
  <c r="B77" i="35" l="1" a="1"/>
  <c r="B77" i="35" s="1"/>
  <c r="E76" i="35"/>
  <c r="H75" i="35"/>
  <c r="G75" i="35"/>
  <c r="F75" i="35"/>
  <c r="O75" i="35" a="1"/>
  <c r="O75" i="35" s="1"/>
  <c r="K75" i="35" a="1"/>
  <c r="K75" i="35" s="1"/>
  <c r="P75" i="35" a="1"/>
  <c r="P75" i="35" s="1"/>
  <c r="N75" i="35" a="1"/>
  <c r="N75" i="35" s="1"/>
  <c r="M75" i="35" a="1"/>
  <c r="M75" i="35" s="1"/>
  <c r="L75" i="35" a="1"/>
  <c r="L75" i="35" s="1"/>
  <c r="Q75" i="35" a="1"/>
  <c r="Q75" i="35" s="1"/>
  <c r="J302" i="23" a="1"/>
  <c r="J302" i="23" s="1"/>
  <c r="R302" i="23" s="1"/>
  <c r="AE302" i="23"/>
  <c r="M302" i="23" s="1"/>
  <c r="L302" i="23" a="1"/>
  <c r="L302" i="23" s="1"/>
  <c r="T302" i="23" s="1"/>
  <c r="AG302" i="23"/>
  <c r="O302" i="23" s="1"/>
  <c r="S74" i="35"/>
  <c r="AA302" i="23"/>
  <c r="AF302" i="23" s="1"/>
  <c r="N302" i="23" s="1"/>
  <c r="H302" i="23"/>
  <c r="F302" i="23"/>
  <c r="G302" i="23"/>
  <c r="B304" i="23" a="1"/>
  <c r="B304" i="23" s="1"/>
  <c r="D303" i="23"/>
  <c r="AC303" i="23"/>
  <c r="AH303" i="23" s="1"/>
  <c r="P303" i="23" s="1"/>
  <c r="Z303" i="23"/>
  <c r="AB303" i="23"/>
  <c r="AG303" i="23" s="1"/>
  <c r="O303" i="23" s="1"/>
  <c r="K303" i="23" a="1"/>
  <c r="K303" i="23" s="1"/>
  <c r="S303" i="23" s="1"/>
  <c r="J303" i="23" a="1"/>
  <c r="J303" i="23" s="1"/>
  <c r="R303" i="23" s="1"/>
  <c r="L303" i="23" a="1"/>
  <c r="L303" i="23" s="1"/>
  <c r="T303" i="23" s="1"/>
  <c r="AA303" i="23" l="1"/>
  <c r="AF303" i="23" s="1"/>
  <c r="N303" i="23" s="1"/>
  <c r="G303" i="23"/>
  <c r="F303" i="23"/>
  <c r="H303" i="23"/>
  <c r="I303" i="23" a="1"/>
  <c r="I303" i="23" s="1"/>
  <c r="Q303" i="23" s="1"/>
  <c r="AE303" i="23"/>
  <c r="M303" i="23" s="1"/>
  <c r="B305" i="23" a="1"/>
  <c r="B305" i="23" s="1"/>
  <c r="D304" i="23"/>
  <c r="AC304" i="23"/>
  <c r="AH304" i="23" s="1"/>
  <c r="P304" i="23" s="1"/>
  <c r="Z304" i="23"/>
  <c r="AA304" i="23"/>
  <c r="AF304" i="23" s="1"/>
  <c r="N304" i="23" s="1"/>
  <c r="J304" i="23" a="1"/>
  <c r="J304" i="23" s="1"/>
  <c r="R304" i="23" s="1"/>
  <c r="K304" i="23" a="1"/>
  <c r="K304" i="23" s="1"/>
  <c r="S304" i="23" s="1"/>
  <c r="L304" i="23" a="1"/>
  <c r="L304" i="23" s="1"/>
  <c r="T304" i="23" s="1"/>
  <c r="S75" i="35"/>
  <c r="H76" i="35"/>
  <c r="G76" i="35"/>
  <c r="F76" i="35"/>
  <c r="O76" i="35" a="1"/>
  <c r="O76" i="35" s="1"/>
  <c r="K76" i="35" a="1"/>
  <c r="K76" i="35" s="1"/>
  <c r="M76" i="35" a="1"/>
  <c r="M76" i="35" s="1"/>
  <c r="Q76" i="35" a="1"/>
  <c r="Q76" i="35" s="1"/>
  <c r="L76" i="35" a="1"/>
  <c r="L76" i="35" s="1"/>
  <c r="P76" i="35" a="1"/>
  <c r="P76" i="35" s="1"/>
  <c r="N76" i="35" a="1"/>
  <c r="N76" i="35" s="1"/>
  <c r="E77" i="35"/>
  <c r="AB304" i="23" l="1"/>
  <c r="AG304" i="23" s="1"/>
  <c r="O304" i="23" s="1"/>
  <c r="F304" i="23"/>
  <c r="H304" i="23"/>
  <c r="G304" i="23"/>
  <c r="D305" i="23"/>
  <c r="B306" i="23" a="1"/>
  <c r="B306" i="23" s="1"/>
  <c r="AC305" i="23"/>
  <c r="AH305" i="23" s="1"/>
  <c r="P305" i="23" s="1"/>
  <c r="AB305" i="23"/>
  <c r="AG305" i="23" s="1"/>
  <c r="O305" i="23" s="1"/>
  <c r="Z305" i="23"/>
  <c r="AE305" i="23" s="1"/>
  <c r="M305" i="23" s="1"/>
  <c r="I305" i="23" a="1"/>
  <c r="I305" i="23" s="1"/>
  <c r="Q305" i="23" s="1"/>
  <c r="J305" i="23" a="1"/>
  <c r="J305" i="23" s="1"/>
  <c r="K305" i="23" a="1"/>
  <c r="K305" i="23" s="1"/>
  <c r="S305" i="23" s="1"/>
  <c r="L305" i="23" a="1"/>
  <c r="L305" i="23" s="1"/>
  <c r="T305" i="23" s="1"/>
  <c r="R305" i="23"/>
  <c r="H77" i="35"/>
  <c r="G77" i="35"/>
  <c r="F77" i="35"/>
  <c r="K77" i="35" a="1"/>
  <c r="K77" i="35" s="1"/>
  <c r="O77" i="35" a="1"/>
  <c r="O77" i="35" s="1"/>
  <c r="Q77" i="35" a="1"/>
  <c r="Q77" i="35" s="1"/>
  <c r="M77" i="35" a="1"/>
  <c r="M77" i="35" s="1"/>
  <c r="L77" i="35" a="1"/>
  <c r="L77" i="35" s="1"/>
  <c r="N77" i="35" a="1"/>
  <c r="N77" i="35" s="1"/>
  <c r="P77" i="35" a="1"/>
  <c r="P77" i="35" s="1"/>
  <c r="B78" i="35" a="1"/>
  <c r="B78" i="35" s="1"/>
  <c r="S76" i="35"/>
  <c r="I304" i="23" a="1"/>
  <c r="I304" i="23" s="1"/>
  <c r="Q304" i="23" s="1"/>
  <c r="AE304" i="23"/>
  <c r="M304" i="23" s="1"/>
  <c r="B307" i="23" l="1" a="1"/>
  <c r="B307" i="23" s="1"/>
  <c r="D306" i="23"/>
  <c r="AB306" i="23"/>
  <c r="AG306" i="23" s="1"/>
  <c r="O306" i="23" s="1"/>
  <c r="AC306" i="23"/>
  <c r="AH306" i="23" s="1"/>
  <c r="P306" i="23" s="1"/>
  <c r="AA306" i="23"/>
  <c r="AF306" i="23" s="1"/>
  <c r="N306" i="23" s="1"/>
  <c r="I306" i="23" a="1"/>
  <c r="I306" i="23" s="1"/>
  <c r="Q306" i="23" s="1"/>
  <c r="K306" i="23" a="1"/>
  <c r="K306" i="23" s="1"/>
  <c r="S306" i="23" s="1"/>
  <c r="J306" i="23" a="1"/>
  <c r="J306" i="23" s="1"/>
  <c r="R306" i="23" s="1"/>
  <c r="L306" i="23" a="1"/>
  <c r="L306" i="23" s="1"/>
  <c r="T306" i="23" s="1"/>
  <c r="AA305" i="23"/>
  <c r="AF305" i="23" s="1"/>
  <c r="N305" i="23" s="1"/>
  <c r="H305" i="23"/>
  <c r="G305" i="23"/>
  <c r="F305" i="23"/>
  <c r="B79" i="35" a="1"/>
  <c r="B79" i="35" s="1"/>
  <c r="E78" i="35"/>
  <c r="S77" i="35"/>
  <c r="H78" i="35" l="1"/>
  <c r="F78" i="35"/>
  <c r="G78" i="35"/>
  <c r="L78" i="35" a="1"/>
  <c r="L78" i="35" s="1"/>
  <c r="P78" i="35" a="1"/>
  <c r="P78" i="35" s="1"/>
  <c r="O78" i="35" a="1"/>
  <c r="O78" i="35" s="1"/>
  <c r="K78" i="35" a="1"/>
  <c r="K78" i="35" s="1"/>
  <c r="M78" i="35" a="1"/>
  <c r="M78" i="35" s="1"/>
  <c r="N78" i="35" a="1"/>
  <c r="N78" i="35" s="1"/>
  <c r="Q78" i="35" a="1"/>
  <c r="Q78" i="35" s="1"/>
  <c r="E79" i="35"/>
  <c r="Z306" i="23"/>
  <c r="AE306" i="23" s="1"/>
  <c r="M306" i="23" s="1"/>
  <c r="H306" i="23"/>
  <c r="F306" i="23"/>
  <c r="G306" i="23"/>
  <c r="B308" i="23" a="1"/>
  <c r="B308" i="23" s="1"/>
  <c r="D307" i="23"/>
  <c r="AA307" i="23"/>
  <c r="AF307" i="23" s="1"/>
  <c r="N307" i="23" s="1"/>
  <c r="AB307" i="23"/>
  <c r="AG307" i="23" s="1"/>
  <c r="O307" i="23" s="1"/>
  <c r="I307" i="23" a="1"/>
  <c r="I307" i="23" s="1"/>
  <c r="Q307" i="23" s="1"/>
  <c r="AC307" i="23"/>
  <c r="AH307" i="23" s="1"/>
  <c r="P307" i="23" s="1"/>
  <c r="L307" i="23" a="1"/>
  <c r="L307" i="23" s="1"/>
  <c r="T307" i="23" s="1"/>
  <c r="J307" i="23" a="1"/>
  <c r="J307" i="23" s="1"/>
  <c r="R307" i="23" s="1"/>
  <c r="K307" i="23" a="1"/>
  <c r="K307" i="23" s="1"/>
  <c r="S307" i="23" s="1"/>
  <c r="H79" i="35" l="1"/>
  <c r="G79" i="35"/>
  <c r="F79" i="35"/>
  <c r="P79" i="35" a="1"/>
  <c r="P79" i="35" s="1"/>
  <c r="K79" i="35" a="1"/>
  <c r="K79" i="35" s="1"/>
  <c r="Q79" i="35" a="1"/>
  <c r="Q79" i="35" s="1"/>
  <c r="L79" i="35" a="1"/>
  <c r="L79" i="35" s="1"/>
  <c r="M79" i="35" a="1"/>
  <c r="M79" i="35" s="1"/>
  <c r="O79" i="35" a="1"/>
  <c r="O79" i="35" s="1"/>
  <c r="N79" i="35" a="1"/>
  <c r="N79" i="35" s="1"/>
  <c r="B80" i="35" a="1"/>
  <c r="B80" i="35" s="1"/>
  <c r="Z307" i="23"/>
  <c r="AE307" i="23" s="1"/>
  <c r="M307" i="23" s="1"/>
  <c r="H307" i="23"/>
  <c r="F307" i="23"/>
  <c r="G307" i="23"/>
  <c r="S78" i="35"/>
  <c r="B309" i="23" a="1"/>
  <c r="B309" i="23" s="1"/>
  <c r="D308" i="23"/>
  <c r="AB308" i="23"/>
  <c r="AG308" i="23" s="1"/>
  <c r="O308" i="23" s="1"/>
  <c r="AC308" i="23"/>
  <c r="AH308" i="23" s="1"/>
  <c r="P308" i="23" s="1"/>
  <c r="Z308" i="23"/>
  <c r="AE308" i="23" s="1"/>
  <c r="M308" i="23" s="1"/>
  <c r="K308" i="23" a="1"/>
  <c r="K308" i="23" s="1"/>
  <c r="L308" i="23" a="1"/>
  <c r="L308" i="23" s="1"/>
  <c r="T308" i="23" s="1"/>
  <c r="I308" i="23" a="1"/>
  <c r="I308" i="23" s="1"/>
  <c r="Q308" i="23" s="1"/>
  <c r="J308" i="23" a="1"/>
  <c r="J308" i="23" s="1"/>
  <c r="R308" i="23"/>
  <c r="S308" i="23"/>
  <c r="B81" i="35" l="1" a="1"/>
  <c r="B81" i="35" s="1"/>
  <c r="E80" i="35"/>
  <c r="S79" i="35"/>
  <c r="AA308" i="23"/>
  <c r="AF308" i="23" s="1"/>
  <c r="N308" i="23" s="1"/>
  <c r="H308" i="23"/>
  <c r="G308" i="23"/>
  <c r="F308" i="23"/>
  <c r="D309" i="23"/>
  <c r="B310" i="23" a="1"/>
  <c r="B310" i="23" s="1"/>
  <c r="AA309" i="23"/>
  <c r="AF309" i="23" s="1"/>
  <c r="N309" i="23" s="1"/>
  <c r="AB309" i="23"/>
  <c r="AG309" i="23" s="1"/>
  <c r="O309" i="23" s="1"/>
  <c r="Z309" i="23"/>
  <c r="K309" i="23" a="1"/>
  <c r="K309" i="23" s="1"/>
  <c r="S309" i="23" s="1"/>
  <c r="J309" i="23" a="1"/>
  <c r="J309" i="23" s="1"/>
  <c r="R309" i="23" s="1"/>
  <c r="L309" i="23" a="1"/>
  <c r="L309" i="23" s="1"/>
  <c r="T309" i="23" s="1"/>
  <c r="AC309" i="23" l="1"/>
  <c r="AH309" i="23" s="1"/>
  <c r="P309" i="23" s="1"/>
  <c r="G309" i="23"/>
  <c r="H309" i="23"/>
  <c r="F309" i="23"/>
  <c r="D310" i="23"/>
  <c r="Z310" i="23"/>
  <c r="AE310" i="23" s="1"/>
  <c r="M310" i="23" s="1"/>
  <c r="AB310" i="23"/>
  <c r="AG310" i="23" s="1"/>
  <c r="O310" i="23" s="1"/>
  <c r="B311" i="23" a="1"/>
  <c r="B311" i="23" s="1"/>
  <c r="I310" i="23" a="1"/>
  <c r="I310" i="23" s="1"/>
  <c r="Q310" i="23" s="1"/>
  <c r="AA310" i="23"/>
  <c r="K310" i="23" a="1"/>
  <c r="K310" i="23" s="1"/>
  <c r="J310" i="23" a="1"/>
  <c r="J310" i="23" s="1"/>
  <c r="R310" i="23" s="1"/>
  <c r="S310" i="23"/>
  <c r="I309" i="23" a="1"/>
  <c r="I309" i="23" s="1"/>
  <c r="Q309" i="23" s="1"/>
  <c r="AE309" i="23"/>
  <c r="M309" i="23" s="1"/>
  <c r="G80" i="35"/>
  <c r="F80" i="35"/>
  <c r="H80" i="35"/>
  <c r="Q80" i="35" a="1"/>
  <c r="Q80" i="35" s="1"/>
  <c r="O80" i="35" a="1"/>
  <c r="O80" i="35" s="1"/>
  <c r="M80" i="35" a="1"/>
  <c r="M80" i="35" s="1"/>
  <c r="N80" i="35" a="1"/>
  <c r="N80" i="35" s="1"/>
  <c r="P80" i="35" a="1"/>
  <c r="P80" i="35" s="1"/>
  <c r="L80" i="35" a="1"/>
  <c r="L80" i="35" s="1"/>
  <c r="K80" i="35" a="1"/>
  <c r="K80" i="35" s="1"/>
  <c r="E81" i="35"/>
  <c r="B82" i="35" a="1"/>
  <c r="B82" i="35" s="1"/>
  <c r="B312" i="23" l="1" a="1"/>
  <c r="B312" i="23" s="1"/>
  <c r="D311" i="23"/>
  <c r="AA311" i="23"/>
  <c r="AF311" i="23" s="1"/>
  <c r="N311" i="23" s="1"/>
  <c r="Z311" i="23"/>
  <c r="AE311" i="23" s="1"/>
  <c r="M311" i="23" s="1"/>
  <c r="AC311" i="23"/>
  <c r="AH311" i="23" s="1"/>
  <c r="P311" i="23" s="1"/>
  <c r="J311" i="23" a="1"/>
  <c r="J311" i="23" s="1"/>
  <c r="R311" i="23" s="1"/>
  <c r="I311" i="23" a="1"/>
  <c r="I311" i="23" s="1"/>
  <c r="Q311" i="23" s="1"/>
  <c r="K311" i="23" a="1"/>
  <c r="K311" i="23" s="1"/>
  <c r="L311" i="23" a="1"/>
  <c r="L311" i="23" s="1"/>
  <c r="T311" i="23" s="1"/>
  <c r="S311" i="23"/>
  <c r="AC310" i="23"/>
  <c r="AH310" i="23" s="1"/>
  <c r="P310" i="23" s="1"/>
  <c r="H310" i="23"/>
  <c r="G310" i="23"/>
  <c r="F310" i="23"/>
  <c r="E82" i="35"/>
  <c r="B83" i="35" a="1"/>
  <c r="B83" i="35" s="1"/>
  <c r="F81" i="35"/>
  <c r="H81" i="35"/>
  <c r="G81" i="35"/>
  <c r="P81" i="35" a="1"/>
  <c r="P81" i="35" s="1"/>
  <c r="L81" i="35" a="1"/>
  <c r="L81" i="35" s="1"/>
  <c r="Q81" i="35" a="1"/>
  <c r="Q81" i="35" s="1"/>
  <c r="N81" i="35" a="1"/>
  <c r="N81" i="35" s="1"/>
  <c r="K81" i="35" a="1"/>
  <c r="K81" i="35" s="1"/>
  <c r="O81" i="35" a="1"/>
  <c r="O81" i="35" s="1"/>
  <c r="M81" i="35" a="1"/>
  <c r="M81" i="35" s="1"/>
  <c r="L310" i="23" a="1"/>
  <c r="L310" i="23" s="1"/>
  <c r="T310" i="23" s="1"/>
  <c r="AF310" i="23"/>
  <c r="N310" i="23" s="1"/>
  <c r="S80" i="35"/>
  <c r="B84" i="35" l="1" a="1"/>
  <c r="B84" i="35" s="1"/>
  <c r="E83" i="35"/>
  <c r="H82" i="35"/>
  <c r="G82" i="35"/>
  <c r="F82" i="35"/>
  <c r="N82" i="35" a="1"/>
  <c r="N82" i="35" s="1"/>
  <c r="K82" i="35" a="1"/>
  <c r="K82" i="35" s="1"/>
  <c r="P82" i="35" a="1"/>
  <c r="P82" i="35" s="1"/>
  <c r="L82" i="35" a="1"/>
  <c r="L82" i="35" s="1"/>
  <c r="M82" i="35" a="1"/>
  <c r="M82" i="35" s="1"/>
  <c r="O82" i="35" a="1"/>
  <c r="O82" i="35" s="1"/>
  <c r="Q82" i="35" a="1"/>
  <c r="Q82" i="35" s="1"/>
  <c r="AB311" i="23"/>
  <c r="AG311" i="23" s="1"/>
  <c r="O311" i="23" s="1"/>
  <c r="G311" i="23"/>
  <c r="F311" i="23"/>
  <c r="H311" i="23"/>
  <c r="S81" i="35"/>
  <c r="D312" i="23"/>
  <c r="B313" i="23" a="1"/>
  <c r="B313" i="23" s="1"/>
  <c r="AA312" i="23"/>
  <c r="AB312" i="23"/>
  <c r="AG312" i="23" s="1"/>
  <c r="O312" i="23" s="1"/>
  <c r="I312" i="23" a="1"/>
  <c r="I312" i="23" s="1"/>
  <c r="Q312" i="23" s="1"/>
  <c r="AC312" i="23"/>
  <c r="AH312" i="23" s="1"/>
  <c r="P312" i="23" s="1"/>
  <c r="K312" i="23" a="1"/>
  <c r="K312" i="23" s="1"/>
  <c r="S312" i="23" s="1"/>
  <c r="L312" i="23" a="1"/>
  <c r="L312" i="23" s="1"/>
  <c r="T312" i="23" s="1"/>
  <c r="S82" i="35" l="1"/>
  <c r="J312" i="23" a="1"/>
  <c r="J312" i="23" s="1"/>
  <c r="R312" i="23" s="1"/>
  <c r="AF312" i="23"/>
  <c r="N312" i="23" s="1"/>
  <c r="D313" i="23"/>
  <c r="B314" i="23" a="1"/>
  <c r="B314" i="23" s="1"/>
  <c r="AB313" i="23"/>
  <c r="AG313" i="23" s="1"/>
  <c r="O313" i="23" s="1"/>
  <c r="AC313" i="23"/>
  <c r="AH313" i="23" s="1"/>
  <c r="P313" i="23" s="1"/>
  <c r="Z313" i="23"/>
  <c r="AE313" i="23" s="1"/>
  <c r="M313" i="23" s="1"/>
  <c r="I313" i="23" a="1"/>
  <c r="I313" i="23" s="1"/>
  <c r="Q313" i="23" s="1"/>
  <c r="K313" i="23" a="1"/>
  <c r="K313" i="23" s="1"/>
  <c r="S313" i="23" s="1"/>
  <c r="J313" i="23" a="1"/>
  <c r="J313" i="23" s="1"/>
  <c r="R313" i="23" s="1"/>
  <c r="L313" i="23" a="1"/>
  <c r="L313" i="23" s="1"/>
  <c r="T313" i="23" s="1"/>
  <c r="Z312" i="23"/>
  <c r="AE312" i="23" s="1"/>
  <c r="M312" i="23" s="1"/>
  <c r="F312" i="23"/>
  <c r="H312" i="23"/>
  <c r="G312" i="23"/>
  <c r="F83" i="35"/>
  <c r="H83" i="35"/>
  <c r="G83" i="35"/>
  <c r="P83" i="35" a="1"/>
  <c r="P83" i="35" s="1"/>
  <c r="M83" i="35" a="1"/>
  <c r="M83" i="35" s="1"/>
  <c r="O83" i="35" a="1"/>
  <c r="O83" i="35" s="1"/>
  <c r="Q83" i="35" a="1"/>
  <c r="Q83" i="35" s="1"/>
  <c r="N83" i="35" a="1"/>
  <c r="N83" i="35" s="1"/>
  <c r="K83" i="35" a="1"/>
  <c r="K83" i="35" s="1"/>
  <c r="L83" i="35" a="1"/>
  <c r="L83" i="35" s="1"/>
  <c r="E84" i="35"/>
  <c r="D314" i="23" l="1"/>
  <c r="B315" i="23" a="1"/>
  <c r="B315" i="23" s="1"/>
  <c r="AC314" i="23"/>
  <c r="AH314" i="23" s="1"/>
  <c r="P314" i="23" s="1"/>
  <c r="AB314" i="23"/>
  <c r="AG314" i="23" s="1"/>
  <c r="O314" i="23" s="1"/>
  <c r="AA314" i="23"/>
  <c r="I314" i="23" a="1"/>
  <c r="I314" i="23" s="1"/>
  <c r="Q314" i="23" s="1"/>
  <c r="L314" i="23" a="1"/>
  <c r="L314" i="23" s="1"/>
  <c r="T314" i="23" s="1"/>
  <c r="K314" i="23" a="1"/>
  <c r="K314" i="23" s="1"/>
  <c r="S314" i="23" s="1"/>
  <c r="H84" i="35"/>
  <c r="G84" i="35"/>
  <c r="F84" i="35"/>
  <c r="O84" i="35" a="1"/>
  <c r="O84" i="35" s="1"/>
  <c r="K84" i="35" a="1"/>
  <c r="K84" i="35" s="1"/>
  <c r="Q84" i="35" a="1"/>
  <c r="Q84" i="35" s="1"/>
  <c r="L84" i="35" a="1"/>
  <c r="L84" i="35" s="1"/>
  <c r="P84" i="35" a="1"/>
  <c r="P84" i="35" s="1"/>
  <c r="M84" i="35" a="1"/>
  <c r="M84" i="35" s="1"/>
  <c r="N84" i="35" a="1"/>
  <c r="N84" i="35" s="1"/>
  <c r="AA313" i="23"/>
  <c r="AF313" i="23" s="1"/>
  <c r="N313" i="23" s="1"/>
  <c r="F313" i="23"/>
  <c r="G313" i="23"/>
  <c r="H313" i="23"/>
  <c r="B85" i="35" a="1"/>
  <c r="B85" i="35" s="1"/>
  <c r="S83" i="35"/>
  <c r="B86" i="35" l="1" a="1"/>
  <c r="B86" i="35" s="1"/>
  <c r="E85" i="35"/>
  <c r="J314" i="23" a="1"/>
  <c r="J314" i="23" s="1"/>
  <c r="R314" i="23" s="1"/>
  <c r="AF314" i="23"/>
  <c r="N314" i="23" s="1"/>
  <c r="S84" i="35"/>
  <c r="D315" i="23"/>
  <c r="B316" i="23" a="1"/>
  <c r="B316" i="23" s="1"/>
  <c r="AA315" i="23"/>
  <c r="AB315" i="23"/>
  <c r="AG315" i="23" s="1"/>
  <c r="O315" i="23" s="1"/>
  <c r="I315" i="23" a="1"/>
  <c r="I315" i="23" s="1"/>
  <c r="Q315" i="23" s="1"/>
  <c r="AC315" i="23"/>
  <c r="AH315" i="23" s="1"/>
  <c r="P315" i="23" s="1"/>
  <c r="K315" i="23" a="1"/>
  <c r="K315" i="23" s="1"/>
  <c r="S315" i="23" s="1"/>
  <c r="L315" i="23" a="1"/>
  <c r="L315" i="23" s="1"/>
  <c r="T315" i="23" s="1"/>
  <c r="Z314" i="23"/>
  <c r="AE314" i="23" s="1"/>
  <c r="M314" i="23" s="1"/>
  <c r="H314" i="23"/>
  <c r="G314" i="23"/>
  <c r="F314" i="23"/>
  <c r="J315" i="23" l="1" a="1"/>
  <c r="J315" i="23" s="1"/>
  <c r="R315" i="23" s="1"/>
  <c r="AF315" i="23"/>
  <c r="N315" i="23" s="1"/>
  <c r="D316" i="23"/>
  <c r="B317" i="23" a="1"/>
  <c r="B317" i="23" s="1"/>
  <c r="AB316" i="23"/>
  <c r="AG316" i="23" s="1"/>
  <c r="O316" i="23" s="1"/>
  <c r="AC316" i="23"/>
  <c r="AH316" i="23" s="1"/>
  <c r="P316" i="23" s="1"/>
  <c r="AA316" i="23"/>
  <c r="I316" i="23" a="1"/>
  <c r="I316" i="23" s="1"/>
  <c r="Q316" i="23" s="1"/>
  <c r="L316" i="23" a="1"/>
  <c r="L316" i="23" s="1"/>
  <c r="T316" i="23" s="1"/>
  <c r="K316" i="23" a="1"/>
  <c r="K316" i="23" s="1"/>
  <c r="S316" i="23" s="1"/>
  <c r="Z315" i="23"/>
  <c r="AE315" i="23" s="1"/>
  <c r="M315" i="23" s="1"/>
  <c r="G315" i="23"/>
  <c r="F315" i="23"/>
  <c r="H315" i="23"/>
  <c r="H85" i="35"/>
  <c r="G85" i="35"/>
  <c r="F85" i="35"/>
  <c r="O85" i="35" a="1"/>
  <c r="O85" i="35" s="1"/>
  <c r="P85" i="35" a="1"/>
  <c r="P85" i="35" s="1"/>
  <c r="M85" i="35" a="1"/>
  <c r="M85" i="35" s="1"/>
  <c r="Q85" i="35" a="1"/>
  <c r="Q85" i="35" s="1"/>
  <c r="K85" i="35" a="1"/>
  <c r="K85" i="35" s="1"/>
  <c r="N85" i="35" a="1"/>
  <c r="N85" i="35" s="1"/>
  <c r="L85" i="35" a="1"/>
  <c r="L85" i="35" s="1"/>
  <c r="E86" i="35"/>
  <c r="J316" i="23" l="1" a="1"/>
  <c r="J316" i="23" s="1"/>
  <c r="R316" i="23" s="1"/>
  <c r="AF316" i="23"/>
  <c r="N316" i="23" s="1"/>
  <c r="D317" i="23"/>
  <c r="B318" i="23" a="1"/>
  <c r="B318" i="23" s="1"/>
  <c r="AC317" i="23"/>
  <c r="AH317" i="23" s="1"/>
  <c r="P317" i="23" s="1"/>
  <c r="AB317" i="23"/>
  <c r="AG317" i="23" s="1"/>
  <c r="O317" i="23" s="1"/>
  <c r="AA317" i="23"/>
  <c r="AF317" i="23" s="1"/>
  <c r="N317" i="23" s="1"/>
  <c r="I317" i="23" a="1"/>
  <c r="I317" i="23" s="1"/>
  <c r="Q317" i="23" s="1"/>
  <c r="K317" i="23" a="1"/>
  <c r="K317" i="23" s="1"/>
  <c r="S317" i="23" s="1"/>
  <c r="L317" i="23" a="1"/>
  <c r="L317" i="23" s="1"/>
  <c r="T317" i="23" s="1"/>
  <c r="J317" i="23" a="1"/>
  <c r="J317" i="23" s="1"/>
  <c r="R317" i="23" s="1"/>
  <c r="Z316" i="23"/>
  <c r="AE316" i="23" s="1"/>
  <c r="M316" i="23" s="1"/>
  <c r="G316" i="23"/>
  <c r="H316" i="23"/>
  <c r="F316" i="23"/>
  <c r="H86" i="35"/>
  <c r="G86" i="35"/>
  <c r="F86" i="35"/>
  <c r="N86" i="35" a="1"/>
  <c r="N86" i="35" s="1"/>
  <c r="Q86" i="35" a="1"/>
  <c r="Q86" i="35" s="1"/>
  <c r="O86" i="35" a="1"/>
  <c r="O86" i="35" s="1"/>
  <c r="K86" i="35" a="1"/>
  <c r="K86" i="35" s="1"/>
  <c r="P86" i="35" a="1"/>
  <c r="P86" i="35" s="1"/>
  <c r="L86" i="35" a="1"/>
  <c r="L86" i="35" s="1"/>
  <c r="M86" i="35" a="1"/>
  <c r="M86" i="35" s="1"/>
  <c r="B87" i="35" a="1"/>
  <c r="B87" i="35" s="1"/>
  <c r="S85" i="35"/>
  <c r="B319" i="23" l="1" a="1"/>
  <c r="B319" i="23" s="1"/>
  <c r="D318" i="23"/>
  <c r="Z318" i="23"/>
  <c r="AB318" i="23"/>
  <c r="AG318" i="23" s="1"/>
  <c r="O318" i="23" s="1"/>
  <c r="AC318" i="23"/>
  <c r="AH318" i="23" s="1"/>
  <c r="P318" i="23" s="1"/>
  <c r="K318" i="23" a="1"/>
  <c r="K318" i="23" s="1"/>
  <c r="S318" i="23" s="1"/>
  <c r="L318" i="23" a="1"/>
  <c r="L318" i="23" s="1"/>
  <c r="T318" i="23" s="1"/>
  <c r="I318" i="23" a="1"/>
  <c r="I318" i="23" s="1"/>
  <c r="Q318" i="23" s="1"/>
  <c r="Z317" i="23"/>
  <c r="AE317" i="23" s="1"/>
  <c r="M317" i="23" s="1"/>
  <c r="G317" i="23"/>
  <c r="F317" i="23"/>
  <c r="H317" i="23"/>
  <c r="B88" i="35" a="1"/>
  <c r="B88" i="35" s="1"/>
  <c r="E87" i="35"/>
  <c r="S86" i="35"/>
  <c r="H87" i="35" l="1"/>
  <c r="G87" i="35"/>
  <c r="F87" i="35"/>
  <c r="P87" i="35" a="1"/>
  <c r="P87" i="35" s="1"/>
  <c r="Q87" i="35" a="1"/>
  <c r="Q87" i="35" s="1"/>
  <c r="L87" i="35" a="1"/>
  <c r="L87" i="35" s="1"/>
  <c r="O87" i="35" a="1"/>
  <c r="O87" i="35" s="1"/>
  <c r="M87" i="35" a="1"/>
  <c r="M87" i="35" s="1"/>
  <c r="N87" i="35" a="1"/>
  <c r="N87" i="35" s="1"/>
  <c r="K87" i="35" a="1"/>
  <c r="K87" i="35" s="1"/>
  <c r="E88" i="35"/>
  <c r="J318" i="23" a="1"/>
  <c r="J318" i="23" s="1"/>
  <c r="R318" i="23" s="1"/>
  <c r="AE318" i="23"/>
  <c r="M318" i="23" s="1"/>
  <c r="AA318" i="23"/>
  <c r="AF318" i="23" s="1"/>
  <c r="N318" i="23" s="1"/>
  <c r="F318" i="23"/>
  <c r="G318" i="23"/>
  <c r="H318" i="23"/>
  <c r="B320" i="23" a="1"/>
  <c r="B320" i="23" s="1"/>
  <c r="D319" i="23"/>
  <c r="AC319" i="23"/>
  <c r="AH319" i="23" s="1"/>
  <c r="P319" i="23" s="1"/>
  <c r="Z319" i="23"/>
  <c r="AE319" i="23" s="1"/>
  <c r="M319" i="23" s="1"/>
  <c r="AA319" i="23"/>
  <c r="AF319" i="23" s="1"/>
  <c r="N319" i="23" s="1"/>
  <c r="K319" i="23" a="1"/>
  <c r="K319" i="23" s="1"/>
  <c r="J319" i="23" a="1"/>
  <c r="J319" i="23" s="1"/>
  <c r="R319" i="23" s="1"/>
  <c r="L319" i="23" a="1"/>
  <c r="L319" i="23" s="1"/>
  <c r="T319" i="23" s="1"/>
  <c r="I319" i="23" a="1"/>
  <c r="I319" i="23" s="1"/>
  <c r="Q319" i="23" s="1"/>
  <c r="S319" i="23"/>
  <c r="D320" i="23" l="1"/>
  <c r="B321" i="23" a="1"/>
  <c r="B321" i="23" s="1"/>
  <c r="AC320" i="23"/>
  <c r="AH320" i="23" s="1"/>
  <c r="P320" i="23" s="1"/>
  <c r="Z320" i="23"/>
  <c r="AB320" i="23"/>
  <c r="AG320" i="23" s="1"/>
  <c r="O320" i="23" s="1"/>
  <c r="K320" i="23" a="1"/>
  <c r="K320" i="23" s="1"/>
  <c r="S320" i="23" s="1"/>
  <c r="J320" i="23" a="1"/>
  <c r="J320" i="23" s="1"/>
  <c r="R320" i="23" s="1"/>
  <c r="L320" i="23" a="1"/>
  <c r="L320" i="23" s="1"/>
  <c r="T320" i="23" s="1"/>
  <c r="AB319" i="23"/>
  <c r="AG319" i="23" s="1"/>
  <c r="O319" i="23" s="1"/>
  <c r="H319" i="23"/>
  <c r="G319" i="23"/>
  <c r="F319" i="23"/>
  <c r="G88" i="35"/>
  <c r="F88" i="35"/>
  <c r="H88" i="35"/>
  <c r="P88" i="35" a="1"/>
  <c r="P88" i="35" s="1"/>
  <c r="L88" i="35" a="1"/>
  <c r="L88" i="35" s="1"/>
  <c r="O88" i="35" a="1"/>
  <c r="O88" i="35" s="1"/>
  <c r="N88" i="35" a="1"/>
  <c r="N88" i="35" s="1"/>
  <c r="K88" i="35" a="1"/>
  <c r="K88" i="35" s="1"/>
  <c r="Q88" i="35" a="1"/>
  <c r="Q88" i="35" s="1"/>
  <c r="M88" i="35" a="1"/>
  <c r="M88" i="35" s="1"/>
  <c r="B89" i="35" a="1"/>
  <c r="B89" i="35" s="1"/>
  <c r="S87" i="35"/>
  <c r="E89" i="35" l="1"/>
  <c r="B90" i="35" a="1"/>
  <c r="B90" i="35" s="1"/>
  <c r="S88" i="35"/>
  <c r="I320" i="23" a="1"/>
  <c r="I320" i="23" s="1"/>
  <c r="Q320" i="23" s="1"/>
  <c r="AE320" i="23"/>
  <c r="M320" i="23" s="1"/>
  <c r="B322" i="23" a="1"/>
  <c r="B322" i="23" s="1"/>
  <c r="D321" i="23"/>
  <c r="AC321" i="23"/>
  <c r="AH321" i="23" s="1"/>
  <c r="P321" i="23" s="1"/>
  <c r="Z321" i="23"/>
  <c r="AA321" i="23"/>
  <c r="AF321" i="23" s="1"/>
  <c r="N321" i="23" s="1"/>
  <c r="L321" i="23" a="1"/>
  <c r="L321" i="23" s="1"/>
  <c r="T321" i="23" s="1"/>
  <c r="J321" i="23" a="1"/>
  <c r="J321" i="23" s="1"/>
  <c r="R321" i="23" s="1"/>
  <c r="K321" i="23" a="1"/>
  <c r="K321" i="23" s="1"/>
  <c r="S321" i="23" s="1"/>
  <c r="AA320" i="23"/>
  <c r="AF320" i="23" s="1"/>
  <c r="N320" i="23" s="1"/>
  <c r="H320" i="23"/>
  <c r="G320" i="23"/>
  <c r="F320" i="23"/>
  <c r="AB321" i="23" l="1"/>
  <c r="AG321" i="23" s="1"/>
  <c r="O321" i="23" s="1"/>
  <c r="F321" i="23"/>
  <c r="H321" i="23"/>
  <c r="G321" i="23"/>
  <c r="B323" i="23" a="1"/>
  <c r="B323" i="23" s="1"/>
  <c r="D322" i="23"/>
  <c r="AA322" i="23"/>
  <c r="AF322" i="23" s="1"/>
  <c r="N322" i="23" s="1"/>
  <c r="Z322" i="23"/>
  <c r="AE322" i="23" s="1"/>
  <c r="M322" i="23" s="1"/>
  <c r="AC322" i="23"/>
  <c r="AH322" i="23" s="1"/>
  <c r="P322" i="23" s="1"/>
  <c r="L322" i="23" a="1"/>
  <c r="L322" i="23" s="1"/>
  <c r="T322" i="23" s="1"/>
  <c r="I322" i="23" a="1"/>
  <c r="I322" i="23" s="1"/>
  <c r="Q322" i="23" s="1"/>
  <c r="K322" i="23" a="1"/>
  <c r="K322" i="23" s="1"/>
  <c r="J322" i="23" a="1"/>
  <c r="J322" i="23" s="1"/>
  <c r="R322" i="23" s="1"/>
  <c r="S322" i="23"/>
  <c r="E90" i="35"/>
  <c r="B91" i="35" a="1"/>
  <c r="B91" i="35" s="1"/>
  <c r="I321" i="23" a="1"/>
  <c r="I321" i="23" s="1"/>
  <c r="Q321" i="23" s="1"/>
  <c r="AE321" i="23"/>
  <c r="M321" i="23" s="1"/>
  <c r="F89" i="35"/>
  <c r="H89" i="35"/>
  <c r="G89" i="35"/>
  <c r="P89" i="35" a="1"/>
  <c r="P89" i="35" s="1"/>
  <c r="M89" i="35" a="1"/>
  <c r="M89" i="35" s="1"/>
  <c r="K89" i="35" a="1"/>
  <c r="K89" i="35" s="1"/>
  <c r="O89" i="35" a="1"/>
  <c r="O89" i="35" s="1"/>
  <c r="L89" i="35" a="1"/>
  <c r="L89" i="35" s="1"/>
  <c r="N89" i="35" a="1"/>
  <c r="N89" i="35" s="1"/>
  <c r="Q89" i="35" a="1"/>
  <c r="Q89" i="35" s="1"/>
  <c r="E91" i="35" l="1"/>
  <c r="B92" i="35" a="1"/>
  <c r="B92" i="35" s="1"/>
  <c r="H90" i="35"/>
  <c r="G90" i="35"/>
  <c r="F90" i="35"/>
  <c r="Q90" i="35" a="1"/>
  <c r="Q90" i="35" s="1"/>
  <c r="O90" i="35" a="1"/>
  <c r="O90" i="35" s="1"/>
  <c r="K90" i="35" a="1"/>
  <c r="K90" i="35" s="1"/>
  <c r="N90" i="35" a="1"/>
  <c r="N90" i="35" s="1"/>
  <c r="M90" i="35" a="1"/>
  <c r="M90" i="35" s="1"/>
  <c r="P90" i="35" a="1"/>
  <c r="P90" i="35" s="1"/>
  <c r="L90" i="35" a="1"/>
  <c r="L90" i="35" s="1"/>
  <c r="AB322" i="23"/>
  <c r="AG322" i="23" s="1"/>
  <c r="O322" i="23" s="1"/>
  <c r="F322" i="23"/>
  <c r="H322" i="23"/>
  <c r="G322" i="23"/>
  <c r="B324" i="23" a="1"/>
  <c r="B324" i="23" s="1"/>
  <c r="D323" i="23"/>
  <c r="AB323" i="23"/>
  <c r="AG323" i="23" s="1"/>
  <c r="O323" i="23" s="1"/>
  <c r="I323" i="23" a="1"/>
  <c r="I323" i="23" s="1"/>
  <c r="Q323" i="23" s="1"/>
  <c r="AC323" i="23"/>
  <c r="AH323" i="23" s="1"/>
  <c r="P323" i="23" s="1"/>
  <c r="AA323" i="23"/>
  <c r="L323" i="23" a="1"/>
  <c r="L323" i="23" s="1"/>
  <c r="T323" i="23" s="1"/>
  <c r="K323" i="23" a="1"/>
  <c r="K323" i="23" s="1"/>
  <c r="S323" i="23" s="1"/>
  <c r="S89" i="35"/>
  <c r="Z323" i="23" l="1"/>
  <c r="AE323" i="23" s="1"/>
  <c r="M323" i="23" s="1"/>
  <c r="F323" i="23"/>
  <c r="G323" i="23"/>
  <c r="H323" i="23"/>
  <c r="J323" i="23" a="1"/>
  <c r="J323" i="23" s="1"/>
  <c r="R323" i="23" s="1"/>
  <c r="AF323" i="23"/>
  <c r="N323" i="23" s="1"/>
  <c r="S90" i="35"/>
  <c r="B93" i="35" a="1"/>
  <c r="B93" i="35" s="1"/>
  <c r="E92" i="35"/>
  <c r="D324" i="23"/>
  <c r="B325" i="23" a="1"/>
  <c r="B325" i="23" s="1"/>
  <c r="Z324" i="23"/>
  <c r="AE324" i="23" s="1"/>
  <c r="M324" i="23" s="1"/>
  <c r="AC324" i="23"/>
  <c r="AH324" i="23" s="1"/>
  <c r="P324" i="23" s="1"/>
  <c r="AB324" i="23"/>
  <c r="AG324" i="23" s="1"/>
  <c r="O324" i="23" s="1"/>
  <c r="L324" i="23" a="1"/>
  <c r="L324" i="23" s="1"/>
  <c r="T324" i="23" s="1"/>
  <c r="I324" i="23" a="1"/>
  <c r="I324" i="23" s="1"/>
  <c r="Q324" i="23" s="1"/>
  <c r="J324" i="23" a="1"/>
  <c r="J324" i="23" s="1"/>
  <c r="K324" i="23" a="1"/>
  <c r="K324" i="23" s="1"/>
  <c r="R324" i="23"/>
  <c r="S324" i="23"/>
  <c r="H91" i="35"/>
  <c r="G91" i="35"/>
  <c r="F91" i="35"/>
  <c r="P91" i="35" a="1"/>
  <c r="P91" i="35" s="1"/>
  <c r="K91" i="35" a="1"/>
  <c r="K91" i="35" s="1"/>
  <c r="O91" i="35" a="1"/>
  <c r="O91" i="35" s="1"/>
  <c r="M91" i="35" a="1"/>
  <c r="M91" i="35" s="1"/>
  <c r="L91" i="35" a="1"/>
  <c r="L91" i="35" s="1"/>
  <c r="Q91" i="35" a="1"/>
  <c r="Q91" i="35" s="1"/>
  <c r="N91" i="35" a="1"/>
  <c r="N91" i="35" s="1"/>
  <c r="B94" i="35" l="1" a="1"/>
  <c r="B94" i="35" s="1"/>
  <c r="E93" i="35"/>
  <c r="S91" i="35"/>
  <c r="B326" i="23" a="1"/>
  <c r="B326" i="23" s="1"/>
  <c r="D325" i="23"/>
  <c r="AB325" i="23"/>
  <c r="AG325" i="23" s="1"/>
  <c r="O325" i="23" s="1"/>
  <c r="AA325" i="23"/>
  <c r="AF325" i="23" s="1"/>
  <c r="N325" i="23" s="1"/>
  <c r="Z325" i="23"/>
  <c r="AE325" i="23" s="1"/>
  <c r="M325" i="23" s="1"/>
  <c r="J325" i="23" a="1"/>
  <c r="J325" i="23" s="1"/>
  <c r="I325" i="23" a="1"/>
  <c r="I325" i="23" s="1"/>
  <c r="Q325" i="23" s="1"/>
  <c r="L325" i="23" a="1"/>
  <c r="L325" i="23" s="1"/>
  <c r="T325" i="23" s="1"/>
  <c r="K325" i="23" a="1"/>
  <c r="K325" i="23" s="1"/>
  <c r="S325" i="23"/>
  <c r="R325" i="23"/>
  <c r="AA324" i="23"/>
  <c r="AF324" i="23" s="1"/>
  <c r="N324" i="23" s="1"/>
  <c r="G324" i="23"/>
  <c r="F324" i="23"/>
  <c r="H324" i="23"/>
  <c r="H92" i="35"/>
  <c r="F92" i="35"/>
  <c r="G92" i="35"/>
  <c r="O92" i="35" a="1"/>
  <c r="O92" i="35" s="1"/>
  <c r="Q92" i="35" a="1"/>
  <c r="Q92" i="35" s="1"/>
  <c r="P92" i="35" a="1"/>
  <c r="P92" i="35" s="1"/>
  <c r="N92" i="35" a="1"/>
  <c r="N92" i="35" s="1"/>
  <c r="L92" i="35" a="1"/>
  <c r="L92" i="35" s="1"/>
  <c r="M92" i="35" a="1"/>
  <c r="M92" i="35" s="1"/>
  <c r="K92" i="35" a="1"/>
  <c r="K92" i="35" s="1"/>
  <c r="AC325" i="23" l="1"/>
  <c r="AH325" i="23" s="1"/>
  <c r="P325" i="23" s="1"/>
  <c r="F325" i="23"/>
  <c r="H325" i="23"/>
  <c r="G325" i="23"/>
  <c r="S92" i="35"/>
  <c r="D326" i="23"/>
  <c r="B327" i="23" a="1"/>
  <c r="B327" i="23" s="1"/>
  <c r="AA326" i="23"/>
  <c r="AF326" i="23" s="1"/>
  <c r="N326" i="23" s="1"/>
  <c r="AB326" i="23"/>
  <c r="AG326" i="23" s="1"/>
  <c r="O326" i="23" s="1"/>
  <c r="AC326" i="23"/>
  <c r="AH326" i="23" s="1"/>
  <c r="P326" i="23" s="1"/>
  <c r="K326" i="23" a="1"/>
  <c r="K326" i="23" s="1"/>
  <c r="S326" i="23" s="1"/>
  <c r="L326" i="23" a="1"/>
  <c r="L326" i="23" s="1"/>
  <c r="T326" i="23" s="1"/>
  <c r="J326" i="23" a="1"/>
  <c r="J326" i="23" s="1"/>
  <c r="R326" i="23" s="1"/>
  <c r="G93" i="35"/>
  <c r="F93" i="35"/>
  <c r="H93" i="35"/>
  <c r="K93" i="35" a="1"/>
  <c r="K93" i="35" s="1"/>
  <c r="N93" i="35" a="1"/>
  <c r="N93" i="35" s="1"/>
  <c r="L93" i="35" a="1"/>
  <c r="L93" i="35" s="1"/>
  <c r="Q93" i="35" a="1"/>
  <c r="Q93" i="35" s="1"/>
  <c r="P93" i="35" a="1"/>
  <c r="P93" i="35" s="1"/>
  <c r="M93" i="35" a="1"/>
  <c r="M93" i="35" s="1"/>
  <c r="O93" i="35" a="1"/>
  <c r="O93" i="35" s="1"/>
  <c r="E94" i="35"/>
  <c r="B95" i="35" a="1"/>
  <c r="B95" i="35" s="1"/>
  <c r="F94" i="35" l="1"/>
  <c r="G94" i="35"/>
  <c r="H94" i="35"/>
  <c r="L94" i="35" a="1"/>
  <c r="L94" i="35" s="1"/>
  <c r="P94" i="35" a="1"/>
  <c r="P94" i="35" s="1"/>
  <c r="N94" i="35" a="1"/>
  <c r="N94" i="35" s="1"/>
  <c r="M94" i="35" a="1"/>
  <c r="M94" i="35" s="1"/>
  <c r="O94" i="35" a="1"/>
  <c r="O94" i="35" s="1"/>
  <c r="Q94" i="35" a="1"/>
  <c r="Q94" i="35" s="1"/>
  <c r="K94" i="35" a="1"/>
  <c r="K94" i="35" s="1"/>
  <c r="S93" i="35"/>
  <c r="B328" i="23" a="1"/>
  <c r="B328" i="23" s="1"/>
  <c r="D327" i="23"/>
  <c r="Z327" i="23"/>
  <c r="AE327" i="23" s="1"/>
  <c r="M327" i="23" s="1"/>
  <c r="AB327" i="23"/>
  <c r="AG327" i="23" s="1"/>
  <c r="O327" i="23" s="1"/>
  <c r="AA327" i="23"/>
  <c r="AF327" i="23" s="1"/>
  <c r="N327" i="23" s="1"/>
  <c r="L327" i="23" a="1"/>
  <c r="L327" i="23" s="1"/>
  <c r="T327" i="23" s="1"/>
  <c r="J327" i="23" a="1"/>
  <c r="J327" i="23" s="1"/>
  <c r="R327" i="23" s="1"/>
  <c r="I327" i="23" a="1"/>
  <c r="I327" i="23" s="1"/>
  <c r="Q327" i="23" s="1"/>
  <c r="K327" i="23" a="1"/>
  <c r="K327" i="23" s="1"/>
  <c r="S327" i="23" s="1"/>
  <c r="Z326" i="23"/>
  <c r="H326" i="23"/>
  <c r="G326" i="23"/>
  <c r="F326" i="23"/>
  <c r="E95" i="35"/>
  <c r="B96" i="35" a="1"/>
  <c r="B96" i="35" s="1"/>
  <c r="I326" i="23" l="1" a="1"/>
  <c r="I326" i="23" s="1"/>
  <c r="Q326" i="23" s="1"/>
  <c r="AE326" i="23"/>
  <c r="M326" i="23" s="1"/>
  <c r="AC327" i="23"/>
  <c r="AH327" i="23" s="1"/>
  <c r="P327" i="23" s="1"/>
  <c r="H327" i="23"/>
  <c r="F327" i="23"/>
  <c r="G327" i="23"/>
  <c r="AC328" i="23"/>
  <c r="AH328" i="23" s="1"/>
  <c r="P328" i="23" s="1"/>
  <c r="D328" i="23"/>
  <c r="B329" i="23" a="1"/>
  <c r="B329" i="23" s="1"/>
  <c r="Z328" i="23"/>
  <c r="AA328" i="23"/>
  <c r="AF328" i="23" s="1"/>
  <c r="N328" i="23" s="1"/>
  <c r="L328" i="23" a="1"/>
  <c r="L328" i="23" s="1"/>
  <c r="T328" i="23" s="1"/>
  <c r="K328" i="23" a="1"/>
  <c r="K328" i="23" s="1"/>
  <c r="S328" i="23" s="1"/>
  <c r="J328" i="23" a="1"/>
  <c r="J328" i="23" s="1"/>
  <c r="R328" i="23" s="1"/>
  <c r="E96" i="35"/>
  <c r="B97" i="35" s="1" a="1"/>
  <c r="B97" i="35" s="1"/>
  <c r="F95" i="35"/>
  <c r="H95" i="35"/>
  <c r="G95" i="35"/>
  <c r="M95" i="35" a="1"/>
  <c r="M95" i="35" s="1"/>
  <c r="K95" i="35" a="1"/>
  <c r="K95" i="35" s="1"/>
  <c r="P95" i="35" a="1"/>
  <c r="P95" i="35" s="1"/>
  <c r="Q95" i="35" a="1"/>
  <c r="Q95" i="35" s="1"/>
  <c r="L95" i="35" a="1"/>
  <c r="L95" i="35" s="1"/>
  <c r="N95" i="35" a="1"/>
  <c r="N95" i="35" s="1"/>
  <c r="O95" i="35" a="1"/>
  <c r="O95" i="35" s="1"/>
  <c r="S94" i="35"/>
  <c r="B98" i="35" l="1" a="1"/>
  <c r="B98" i="35" s="1"/>
  <c r="E97" i="35"/>
  <c r="AB328" i="23"/>
  <c r="AG328" i="23" s="1"/>
  <c r="O328" i="23" s="1"/>
  <c r="G328" i="23"/>
  <c r="F328" i="23"/>
  <c r="H328" i="23"/>
  <c r="H96" i="35"/>
  <c r="G96" i="35"/>
  <c r="F96" i="35"/>
  <c r="N96" i="35" a="1"/>
  <c r="N96" i="35" s="1"/>
  <c r="M96" i="35" a="1"/>
  <c r="M96" i="35" s="1"/>
  <c r="O96" i="35" a="1"/>
  <c r="O96" i="35" s="1"/>
  <c r="P96" i="35" a="1"/>
  <c r="P96" i="35" s="1"/>
  <c r="L96" i="35" a="1"/>
  <c r="L96" i="35" s="1"/>
  <c r="K96" i="35" a="1"/>
  <c r="K96" i="35" s="1"/>
  <c r="Q96" i="35" a="1"/>
  <c r="Q96" i="35" s="1"/>
  <c r="I328" i="23" a="1"/>
  <c r="I328" i="23" s="1"/>
  <c r="Q328" i="23" s="1"/>
  <c r="AE328" i="23"/>
  <c r="M328" i="23" s="1"/>
  <c r="S95" i="35"/>
  <c r="B330" i="23" a="1"/>
  <c r="B330" i="23" s="1"/>
  <c r="D329" i="23"/>
  <c r="AA329" i="23"/>
  <c r="AF329" i="23" s="1"/>
  <c r="N329" i="23" s="1"/>
  <c r="Z329" i="23"/>
  <c r="AE329" i="23" s="1"/>
  <c r="M329" i="23" s="1"/>
  <c r="AB329" i="23"/>
  <c r="AG329" i="23" s="1"/>
  <c r="O329" i="23" s="1"/>
  <c r="L329" i="23" a="1"/>
  <c r="L329" i="23" s="1"/>
  <c r="T329" i="23" s="1"/>
  <c r="J329" i="23" a="1"/>
  <c r="J329" i="23" s="1"/>
  <c r="R329" i="23" s="1"/>
  <c r="K329" i="23" a="1"/>
  <c r="K329" i="23" s="1"/>
  <c r="S329" i="23" s="1"/>
  <c r="I329" i="23" a="1"/>
  <c r="I329" i="23" s="1"/>
  <c r="Q329" i="23" s="1"/>
  <c r="S96" i="35" l="1"/>
  <c r="AC329" i="23"/>
  <c r="AH329" i="23" s="1"/>
  <c r="P329" i="23" s="1"/>
  <c r="F329" i="23"/>
  <c r="H329" i="23"/>
  <c r="G329" i="23"/>
  <c r="D330" i="23"/>
  <c r="B331" i="23" a="1"/>
  <c r="B331" i="23" s="1"/>
  <c r="Z330" i="23"/>
  <c r="AE330" i="23" s="1"/>
  <c r="M330" i="23" s="1"/>
  <c r="AA330" i="23"/>
  <c r="AF330" i="23" s="1"/>
  <c r="N330" i="23" s="1"/>
  <c r="AC330" i="23"/>
  <c r="AH330" i="23" s="1"/>
  <c r="P330" i="23" s="1"/>
  <c r="I330" i="23" a="1"/>
  <c r="I330" i="23" s="1"/>
  <c r="Q330" i="23" s="1"/>
  <c r="L330" i="23" a="1"/>
  <c r="L330" i="23" s="1"/>
  <c r="T330" i="23" s="1"/>
  <c r="K330" i="23" a="1"/>
  <c r="K330" i="23" s="1"/>
  <c r="J330" i="23" a="1"/>
  <c r="J330" i="23" s="1"/>
  <c r="R330" i="23" s="1"/>
  <c r="S330" i="23"/>
  <c r="G97" i="35"/>
  <c r="F97" i="35"/>
  <c r="H97" i="35"/>
  <c r="K97" i="35" a="1"/>
  <c r="K97" i="35" s="1"/>
  <c r="Q97" i="35" a="1"/>
  <c r="Q97" i="35" s="1"/>
  <c r="M97" i="35" a="1"/>
  <c r="M97" i="35" s="1"/>
  <c r="P97" i="35" a="1"/>
  <c r="P97" i="35" s="1"/>
  <c r="N97" i="35" a="1"/>
  <c r="N97" i="35" s="1"/>
  <c r="L97" i="35" a="1"/>
  <c r="L97" i="35" s="1"/>
  <c r="O97" i="35" a="1"/>
  <c r="O97" i="35" s="1"/>
  <c r="E98" i="35"/>
  <c r="D331" i="23" l="1"/>
  <c r="B332" i="23" a="1"/>
  <c r="B332" i="23" s="1"/>
  <c r="Z331" i="23"/>
  <c r="AE331" i="23" s="1"/>
  <c r="M331" i="23" s="1"/>
  <c r="AB331" i="23"/>
  <c r="AG331" i="23" s="1"/>
  <c r="O331" i="23" s="1"/>
  <c r="AA331" i="23"/>
  <c r="AF331" i="23" s="1"/>
  <c r="N331" i="23" s="1"/>
  <c r="L331" i="23" a="1"/>
  <c r="L331" i="23" s="1"/>
  <c r="T331" i="23" s="1"/>
  <c r="J331" i="23" a="1"/>
  <c r="J331" i="23" s="1"/>
  <c r="R331" i="23" s="1"/>
  <c r="I331" i="23" a="1"/>
  <c r="I331" i="23" s="1"/>
  <c r="Q331" i="23" s="1"/>
  <c r="K331" i="23" a="1"/>
  <c r="K331" i="23" s="1"/>
  <c r="S331" i="23" s="1"/>
  <c r="AB330" i="23"/>
  <c r="AG330" i="23" s="1"/>
  <c r="O330" i="23" s="1"/>
  <c r="H330" i="23"/>
  <c r="G330" i="23"/>
  <c r="F330" i="23"/>
  <c r="F98" i="35"/>
  <c r="H98" i="35"/>
  <c r="G98" i="35"/>
  <c r="K98" i="35" a="1"/>
  <c r="K98" i="35" s="1"/>
  <c r="O98" i="35" a="1"/>
  <c r="O98" i="35" s="1"/>
  <c r="Q98" i="35" a="1"/>
  <c r="Q98" i="35" s="1"/>
  <c r="N98" i="35" a="1"/>
  <c r="N98" i="35" s="1"/>
  <c r="M98" i="35" a="1"/>
  <c r="M98" i="35" s="1"/>
  <c r="L98" i="35" a="1"/>
  <c r="L98" i="35" s="1"/>
  <c r="P98" i="35" a="1"/>
  <c r="P98" i="35" s="1"/>
  <c r="B99" i="35" a="1"/>
  <c r="B99" i="35" s="1"/>
  <c r="S97" i="35"/>
  <c r="E99" i="35" l="1"/>
  <c r="B100" i="35" a="1"/>
  <c r="B100" i="35" s="1"/>
  <c r="S98" i="35"/>
  <c r="B333" i="23" a="1"/>
  <c r="B333" i="23" s="1"/>
  <c r="D332" i="23"/>
  <c r="AA332" i="23"/>
  <c r="AF332" i="23" s="1"/>
  <c r="N332" i="23" s="1"/>
  <c r="AB332" i="23"/>
  <c r="AG332" i="23" s="1"/>
  <c r="O332" i="23" s="1"/>
  <c r="Z332" i="23"/>
  <c r="AE332" i="23" s="1"/>
  <c r="M332" i="23" s="1"/>
  <c r="I332" i="23" a="1"/>
  <c r="I332" i="23" s="1"/>
  <c r="Q332" i="23" s="1"/>
  <c r="K332" i="23" a="1"/>
  <c r="K332" i="23" s="1"/>
  <c r="S332" i="23" s="1"/>
  <c r="J332" i="23" a="1"/>
  <c r="J332" i="23" s="1"/>
  <c r="L332" i="23" a="1"/>
  <c r="L332" i="23" s="1"/>
  <c r="T332" i="23" s="1"/>
  <c r="R332" i="23"/>
  <c r="AC331" i="23"/>
  <c r="AH331" i="23" s="1"/>
  <c r="P331" i="23" s="1"/>
  <c r="F331" i="23"/>
  <c r="G331" i="23"/>
  <c r="H331" i="23"/>
  <c r="AC332" i="23" l="1"/>
  <c r="AH332" i="23" s="1"/>
  <c r="P332" i="23" s="1"/>
  <c r="F332" i="23"/>
  <c r="G332" i="23"/>
  <c r="H332" i="23"/>
  <c r="D333" i="23"/>
  <c r="B334" i="23" a="1"/>
  <c r="B334" i="23" s="1"/>
  <c r="AC333" i="23"/>
  <c r="AH333" i="23" s="1"/>
  <c r="P333" i="23" s="1"/>
  <c r="AB333" i="23"/>
  <c r="AG333" i="23" s="1"/>
  <c r="O333" i="23" s="1"/>
  <c r="Z333" i="23"/>
  <c r="I333" i="23" a="1"/>
  <c r="I333" i="23" s="1"/>
  <c r="Q333" i="23" s="1"/>
  <c r="K333" i="23" a="1"/>
  <c r="K333" i="23" s="1"/>
  <c r="S333" i="23" s="1"/>
  <c r="L333" i="23" a="1"/>
  <c r="L333" i="23" s="1"/>
  <c r="T333" i="23" s="1"/>
  <c r="R333" i="23"/>
  <c r="B101" i="35" a="1"/>
  <c r="B101" i="35" s="1"/>
  <c r="E100" i="35"/>
  <c r="G99" i="35"/>
  <c r="F99" i="35"/>
  <c r="H99" i="35"/>
  <c r="P99" i="35" a="1"/>
  <c r="P99" i="35" s="1"/>
  <c r="Q99" i="35" a="1"/>
  <c r="Q99" i="35" s="1"/>
  <c r="L99" i="35" a="1"/>
  <c r="L99" i="35" s="1"/>
  <c r="M99" i="35" a="1"/>
  <c r="M99" i="35" s="1"/>
  <c r="O99" i="35" a="1"/>
  <c r="O99" i="35" s="1"/>
  <c r="N99" i="35" a="1"/>
  <c r="N99" i="35" s="1"/>
  <c r="K99" i="35" a="1"/>
  <c r="K99" i="35" s="1"/>
  <c r="F100" i="35" l="1"/>
  <c r="H100" i="35"/>
  <c r="G100" i="35"/>
  <c r="L100" i="35" a="1"/>
  <c r="L100" i="35" s="1"/>
  <c r="K100" i="35" a="1"/>
  <c r="K100" i="35" s="1"/>
  <c r="N100" i="35" a="1"/>
  <c r="N100" i="35" s="1"/>
  <c r="Q100" i="35" a="1"/>
  <c r="Q100" i="35" s="1"/>
  <c r="O100" i="35" a="1"/>
  <c r="O100" i="35" s="1"/>
  <c r="P100" i="35" a="1"/>
  <c r="P100" i="35" s="1"/>
  <c r="M100" i="35" a="1"/>
  <c r="M100" i="35" s="1"/>
  <c r="E101" i="35"/>
  <c r="B102" i="35" a="1"/>
  <c r="B102" i="35" s="1"/>
  <c r="B335" i="23" a="1"/>
  <c r="B335" i="23" s="1"/>
  <c r="D334" i="23"/>
  <c r="Z334" i="23"/>
  <c r="AC334" i="23"/>
  <c r="AH334" i="23" s="1"/>
  <c r="P334" i="23" s="1"/>
  <c r="AB334" i="23"/>
  <c r="AG334" i="23" s="1"/>
  <c r="O334" i="23" s="1"/>
  <c r="J334" i="23" a="1"/>
  <c r="J334" i="23" s="1"/>
  <c r="R334" i="23" s="1"/>
  <c r="K334" i="23" a="1"/>
  <c r="K334" i="23" s="1"/>
  <c r="S334" i="23" s="1"/>
  <c r="L334" i="23" a="1"/>
  <c r="L334" i="23" s="1"/>
  <c r="T334" i="23" s="1"/>
  <c r="AA333" i="23"/>
  <c r="AF333" i="23" s="1"/>
  <c r="N333" i="23" s="1"/>
  <c r="F333" i="23"/>
  <c r="G333" i="23"/>
  <c r="H333" i="23"/>
  <c r="S99" i="35"/>
  <c r="J333" i="23" a="1"/>
  <c r="J333" i="23" s="1"/>
  <c r="AE333" i="23"/>
  <c r="M333" i="23" s="1"/>
  <c r="I334" i="23" l="1" a="1"/>
  <c r="I334" i="23" s="1"/>
  <c r="Q334" i="23" s="1"/>
  <c r="AE334" i="23"/>
  <c r="M334" i="23" s="1"/>
  <c r="AA334" i="23"/>
  <c r="AF334" i="23" s="1"/>
  <c r="N334" i="23" s="1"/>
  <c r="G334" i="23"/>
  <c r="H334" i="23"/>
  <c r="F334" i="23"/>
  <c r="B336" i="23" a="1"/>
  <c r="B336" i="23" s="1"/>
  <c r="D335" i="23"/>
  <c r="Z335" i="23"/>
  <c r="AE335" i="23" s="1"/>
  <c r="M335" i="23" s="1"/>
  <c r="AB335" i="23"/>
  <c r="AG335" i="23" s="1"/>
  <c r="O335" i="23" s="1"/>
  <c r="AC335" i="23"/>
  <c r="AH335" i="23" s="1"/>
  <c r="P335" i="23" s="1"/>
  <c r="L335" i="23" a="1"/>
  <c r="L335" i="23" s="1"/>
  <c r="T335" i="23" s="1"/>
  <c r="K335" i="23" a="1"/>
  <c r="K335" i="23" s="1"/>
  <c r="S335" i="23" s="1"/>
  <c r="I335" i="23" a="1"/>
  <c r="I335" i="23" s="1"/>
  <c r="Q335" i="23" s="1"/>
  <c r="J335" i="23" a="1"/>
  <c r="J335" i="23" s="1"/>
  <c r="R335" i="23"/>
  <c r="E102" i="35"/>
  <c r="B103" i="35" a="1"/>
  <c r="B103" i="35" s="1"/>
  <c r="G101" i="35"/>
  <c r="H101" i="35"/>
  <c r="F101" i="35"/>
  <c r="O101" i="35" a="1"/>
  <c r="O101" i="35" s="1"/>
  <c r="P101" i="35" a="1"/>
  <c r="P101" i="35" s="1"/>
  <c r="K101" i="35" a="1"/>
  <c r="K101" i="35" s="1"/>
  <c r="L101" i="35" a="1"/>
  <c r="L101" i="35" s="1"/>
  <c r="Q101" i="35" a="1"/>
  <c r="Q101" i="35" s="1"/>
  <c r="M101" i="35" a="1"/>
  <c r="M101" i="35" s="1"/>
  <c r="N101" i="35" a="1"/>
  <c r="N101" i="35" s="1"/>
  <c r="S100" i="35"/>
  <c r="AA335" i="23" l="1"/>
  <c r="AF335" i="23" s="1"/>
  <c r="N335" i="23" s="1"/>
  <c r="H335" i="23"/>
  <c r="F335" i="23"/>
  <c r="G335" i="23"/>
  <c r="D336" i="23"/>
  <c r="B337" i="23" a="1"/>
  <c r="B337" i="23" s="1"/>
  <c r="Z336" i="23"/>
  <c r="AA336" i="23"/>
  <c r="AF336" i="23" s="1"/>
  <c r="N336" i="23" s="1"/>
  <c r="AB336" i="23"/>
  <c r="AG336" i="23" s="1"/>
  <c r="O336" i="23" s="1"/>
  <c r="L336" i="23" a="1"/>
  <c r="L336" i="23" s="1"/>
  <c r="T336" i="23" s="1"/>
  <c r="K336" i="23" a="1"/>
  <c r="K336" i="23" s="1"/>
  <c r="S336" i="23" s="1"/>
  <c r="J336" i="23" a="1"/>
  <c r="J336" i="23" s="1"/>
  <c r="R336" i="23" s="1"/>
  <c r="S101" i="35"/>
  <c r="B104" i="35" a="1"/>
  <c r="B104" i="35" s="1"/>
  <c r="E103" i="35"/>
  <c r="F102" i="35"/>
  <c r="G102" i="35"/>
  <c r="H102" i="35"/>
  <c r="O102" i="35" a="1"/>
  <c r="O102" i="35" s="1"/>
  <c r="N102" i="35" a="1"/>
  <c r="N102" i="35" s="1"/>
  <c r="Q102" i="35" a="1"/>
  <c r="Q102" i="35" s="1"/>
  <c r="M102" i="35" a="1"/>
  <c r="M102" i="35" s="1"/>
  <c r="L102" i="35" a="1"/>
  <c r="L102" i="35" s="1"/>
  <c r="K102" i="35" a="1"/>
  <c r="K102" i="35" s="1"/>
  <c r="P102" i="35" a="1"/>
  <c r="P102" i="35" s="1"/>
  <c r="S102" i="35" l="1"/>
  <c r="H103" i="35"/>
  <c r="G103" i="35"/>
  <c r="F103" i="35"/>
  <c r="K103" i="35" a="1"/>
  <c r="K103" i="35" s="1"/>
  <c r="Q103" i="35" a="1"/>
  <c r="Q103" i="35" s="1"/>
  <c r="P103" i="35" a="1"/>
  <c r="P103" i="35" s="1"/>
  <c r="M103" i="35" a="1"/>
  <c r="M103" i="35" s="1"/>
  <c r="L103" i="35" a="1"/>
  <c r="L103" i="35" s="1"/>
  <c r="O103" i="35" a="1"/>
  <c r="O103" i="35" s="1"/>
  <c r="N103" i="35" a="1"/>
  <c r="N103" i="35" s="1"/>
  <c r="I336" i="23" a="1"/>
  <c r="I336" i="23" s="1"/>
  <c r="Q336" i="23" s="1"/>
  <c r="AE336" i="23"/>
  <c r="M336" i="23" s="1"/>
  <c r="E104" i="35"/>
  <c r="B105" i="35" s="1" a="1"/>
  <c r="B105" i="35" s="1"/>
  <c r="D337" i="23"/>
  <c r="B338" i="23" a="1"/>
  <c r="B338" i="23" s="1"/>
  <c r="Z337" i="23"/>
  <c r="AA337" i="23"/>
  <c r="AF337" i="23" s="1"/>
  <c r="N337" i="23" s="1"/>
  <c r="AC337" i="23"/>
  <c r="AH337" i="23" s="1"/>
  <c r="P337" i="23" s="1"/>
  <c r="J337" i="23" a="1"/>
  <c r="J337" i="23" s="1"/>
  <c r="R337" i="23" s="1"/>
  <c r="K337" i="23" a="1"/>
  <c r="K337" i="23" s="1"/>
  <c r="S337" i="23" s="1"/>
  <c r="L337" i="23" a="1"/>
  <c r="L337" i="23" s="1"/>
  <c r="T337" i="23" s="1"/>
  <c r="AC336" i="23"/>
  <c r="AH336" i="23" s="1"/>
  <c r="P336" i="23" s="1"/>
  <c r="F336" i="23"/>
  <c r="H336" i="23"/>
  <c r="G336" i="23"/>
  <c r="AB337" i="23" l="1"/>
  <c r="AG337" i="23" s="1"/>
  <c r="O337" i="23" s="1"/>
  <c r="F337" i="23"/>
  <c r="G337" i="23"/>
  <c r="H337" i="23"/>
  <c r="H104" i="35"/>
  <c r="G104" i="35"/>
  <c r="F104" i="35"/>
  <c r="Q104" i="35" a="1"/>
  <c r="Q104" i="35" s="1"/>
  <c r="M104" i="35" a="1"/>
  <c r="M104" i="35" s="1"/>
  <c r="P104" i="35" a="1"/>
  <c r="P104" i="35" s="1"/>
  <c r="N104" i="35" a="1"/>
  <c r="N104" i="35" s="1"/>
  <c r="K104" i="35" a="1"/>
  <c r="K104" i="35" s="1"/>
  <c r="O104" i="35" a="1"/>
  <c r="O104" i="35" s="1"/>
  <c r="L104" i="35" a="1"/>
  <c r="L104" i="35" s="1"/>
  <c r="E105" i="35"/>
  <c r="S103" i="35"/>
  <c r="I337" i="23" a="1"/>
  <c r="I337" i="23" s="1"/>
  <c r="Q337" i="23" s="1"/>
  <c r="AE337" i="23"/>
  <c r="M337" i="23" s="1"/>
  <c r="D338" i="23"/>
  <c r="B339" i="23" a="1"/>
  <c r="B339" i="23" s="1"/>
  <c r="AB338" i="23"/>
  <c r="AG338" i="23" s="1"/>
  <c r="O338" i="23" s="1"/>
  <c r="Z338" i="23"/>
  <c r="AE338" i="23" s="1"/>
  <c r="M338" i="23" s="1"/>
  <c r="AC338" i="23"/>
  <c r="AH338" i="23" s="1"/>
  <c r="P338" i="23" s="1"/>
  <c r="K338" i="23" a="1"/>
  <c r="K338" i="23" s="1"/>
  <c r="S338" i="23" s="1"/>
  <c r="L338" i="23" a="1"/>
  <c r="L338" i="23" s="1"/>
  <c r="T338" i="23" s="1"/>
  <c r="J338" i="23" a="1"/>
  <c r="J338" i="23" s="1"/>
  <c r="I338" i="23" a="1"/>
  <c r="I338" i="23" s="1"/>
  <c r="Q338" i="23" s="1"/>
  <c r="R338" i="23"/>
  <c r="G105" i="35" l="1"/>
  <c r="F105" i="35"/>
  <c r="H105" i="35"/>
  <c r="O105" i="35" a="1"/>
  <c r="O105" i="35" s="1"/>
  <c r="P105" i="35" a="1"/>
  <c r="P105" i="35" s="1"/>
  <c r="K105" i="35" a="1"/>
  <c r="K105" i="35" s="1"/>
  <c r="L105" i="35" a="1"/>
  <c r="L105" i="35" s="1"/>
  <c r="Q105" i="35" a="1"/>
  <c r="Q105" i="35" s="1"/>
  <c r="N105" i="35" a="1"/>
  <c r="N105" i="35" s="1"/>
  <c r="M105" i="35" a="1"/>
  <c r="M105" i="35" s="1"/>
  <c r="B106" i="35" a="1"/>
  <c r="B106" i="35" s="1"/>
  <c r="S104" i="35"/>
  <c r="B340" i="23" a="1"/>
  <c r="B340" i="23" s="1"/>
  <c r="D339" i="23"/>
  <c r="AA339" i="23"/>
  <c r="AF339" i="23" s="1"/>
  <c r="N339" i="23" s="1"/>
  <c r="Z339" i="23"/>
  <c r="AE339" i="23" s="1"/>
  <c r="M339" i="23" s="1"/>
  <c r="AC339" i="23"/>
  <c r="AH339" i="23" s="1"/>
  <c r="P339" i="23" s="1"/>
  <c r="I339" i="23" a="1"/>
  <c r="I339" i="23" s="1"/>
  <c r="Q339" i="23" s="1"/>
  <c r="L339" i="23" a="1"/>
  <c r="L339" i="23" s="1"/>
  <c r="T339" i="23" s="1"/>
  <c r="K339" i="23" a="1"/>
  <c r="K339" i="23" s="1"/>
  <c r="J339" i="23" a="1"/>
  <c r="J339" i="23" s="1"/>
  <c r="R339" i="23" s="1"/>
  <c r="S339" i="23"/>
  <c r="AA338" i="23"/>
  <c r="AF338" i="23" s="1"/>
  <c r="N338" i="23" s="1"/>
  <c r="H338" i="23"/>
  <c r="F338" i="23"/>
  <c r="G338" i="23"/>
  <c r="AB339" i="23" l="1"/>
  <c r="AG339" i="23" s="1"/>
  <c r="O339" i="23" s="1"/>
  <c r="F339" i="23"/>
  <c r="G339" i="23"/>
  <c r="H339" i="23"/>
  <c r="B341" i="23" a="1"/>
  <c r="B341" i="23" s="1"/>
  <c r="D340" i="23"/>
  <c r="AC340" i="23"/>
  <c r="AH340" i="23" s="1"/>
  <c r="P340" i="23" s="1"/>
  <c r="AB340" i="23"/>
  <c r="AG340" i="23" s="1"/>
  <c r="O340" i="23" s="1"/>
  <c r="Z340" i="23"/>
  <c r="AE340" i="23" s="1"/>
  <c r="M340" i="23" s="1"/>
  <c r="J340" i="23" a="1"/>
  <c r="J340" i="23" s="1"/>
  <c r="L340" i="23" a="1"/>
  <c r="L340" i="23" s="1"/>
  <c r="T340" i="23" s="1"/>
  <c r="I340" i="23" a="1"/>
  <c r="I340" i="23" s="1"/>
  <c r="Q340" i="23" s="1"/>
  <c r="K340" i="23" a="1"/>
  <c r="K340" i="23" s="1"/>
  <c r="S340" i="23"/>
  <c r="R340" i="23"/>
  <c r="E106" i="35"/>
  <c r="B107" i="35" a="1"/>
  <c r="B107" i="35" s="1"/>
  <c r="S105" i="35"/>
  <c r="AA340" i="23" l="1"/>
  <c r="AF340" i="23" s="1"/>
  <c r="N340" i="23" s="1"/>
  <c r="G340" i="23"/>
  <c r="F340" i="23"/>
  <c r="H340" i="23"/>
  <c r="B342" i="23" a="1"/>
  <c r="B342" i="23" s="1"/>
  <c r="D341" i="23"/>
  <c r="AB341" i="23"/>
  <c r="AG341" i="23" s="1"/>
  <c r="O341" i="23" s="1"/>
  <c r="AC341" i="23"/>
  <c r="AH341" i="23" s="1"/>
  <c r="P341" i="23" s="1"/>
  <c r="Z341" i="23"/>
  <c r="AE341" i="23" s="1"/>
  <c r="M341" i="23" s="1"/>
  <c r="I341" i="23" a="1"/>
  <c r="I341" i="23" s="1"/>
  <c r="Q341" i="23" s="1"/>
  <c r="J341" i="23" a="1"/>
  <c r="J341" i="23" s="1"/>
  <c r="L341" i="23" a="1"/>
  <c r="L341" i="23" s="1"/>
  <c r="T341" i="23" s="1"/>
  <c r="K341" i="23" a="1"/>
  <c r="K341" i="23" s="1"/>
  <c r="S341" i="23"/>
  <c r="R341" i="23"/>
  <c r="E107" i="35"/>
  <c r="B108" i="35" a="1"/>
  <c r="B108" i="35" s="1"/>
  <c r="H106" i="35"/>
  <c r="F106" i="35"/>
  <c r="G106" i="35"/>
  <c r="O106" i="35" a="1"/>
  <c r="O106" i="35" s="1"/>
  <c r="Q106" i="35" a="1"/>
  <c r="Q106" i="35" s="1"/>
  <c r="N106" i="35" a="1"/>
  <c r="N106" i="35" s="1"/>
  <c r="K106" i="35" a="1"/>
  <c r="K106" i="35" s="1"/>
  <c r="P106" i="35" a="1"/>
  <c r="P106" i="35" s="1"/>
  <c r="L106" i="35" a="1"/>
  <c r="L106" i="35" s="1"/>
  <c r="M106" i="35" a="1"/>
  <c r="M106" i="35" s="1"/>
  <c r="G107" i="35" l="1"/>
  <c r="F107" i="35"/>
  <c r="H107" i="35"/>
  <c r="O107" i="35" a="1"/>
  <c r="O107" i="35" s="1"/>
  <c r="K107" i="35" a="1"/>
  <c r="K107" i="35" s="1"/>
  <c r="P107" i="35" a="1"/>
  <c r="P107" i="35" s="1"/>
  <c r="Q107" i="35" a="1"/>
  <c r="Q107" i="35" s="1"/>
  <c r="L107" i="35" a="1"/>
  <c r="L107" i="35" s="1"/>
  <c r="M107" i="35" a="1"/>
  <c r="M107" i="35" s="1"/>
  <c r="N107" i="35" a="1"/>
  <c r="N107" i="35" s="1"/>
  <c r="AA341" i="23"/>
  <c r="AF341" i="23" s="1"/>
  <c r="N341" i="23" s="1"/>
  <c r="F341" i="23"/>
  <c r="G341" i="23"/>
  <c r="H341" i="23"/>
  <c r="D342" i="23"/>
  <c r="B343" i="23" a="1"/>
  <c r="B343" i="23" s="1"/>
  <c r="Z342" i="23"/>
  <c r="AC342" i="23"/>
  <c r="AH342" i="23" s="1"/>
  <c r="P342" i="23" s="1"/>
  <c r="AB342" i="23"/>
  <c r="AG342" i="23" s="1"/>
  <c r="O342" i="23" s="1"/>
  <c r="K342" i="23" a="1"/>
  <c r="K342" i="23" s="1"/>
  <c r="S342" i="23" s="1"/>
  <c r="L342" i="23" a="1"/>
  <c r="L342" i="23" s="1"/>
  <c r="T342" i="23" s="1"/>
  <c r="I342" i="23" a="1"/>
  <c r="I342" i="23" s="1"/>
  <c r="Q342" i="23" s="1"/>
  <c r="S106" i="35"/>
  <c r="E108" i="35"/>
  <c r="B109" i="35" s="1" a="1"/>
  <c r="B109" i="35" s="1"/>
  <c r="E109" i="35" l="1"/>
  <c r="B110" i="35" a="1"/>
  <c r="B110" i="35" s="1"/>
  <c r="D343" i="23"/>
  <c r="B344" i="23" a="1"/>
  <c r="B344" i="23" s="1"/>
  <c r="AC343" i="23"/>
  <c r="AH343" i="23" s="1"/>
  <c r="P343" i="23" s="1"/>
  <c r="Z343" i="23"/>
  <c r="AE343" i="23" s="1"/>
  <c r="M343" i="23" s="1"/>
  <c r="AB343" i="23"/>
  <c r="AG343" i="23" s="1"/>
  <c r="O343" i="23" s="1"/>
  <c r="L343" i="23" a="1"/>
  <c r="L343" i="23" s="1"/>
  <c r="T343" i="23" s="1"/>
  <c r="I343" i="23" a="1"/>
  <c r="I343" i="23" s="1"/>
  <c r="Q343" i="23" s="1"/>
  <c r="J343" i="23" a="1"/>
  <c r="J343" i="23" s="1"/>
  <c r="K343" i="23" a="1"/>
  <c r="K343" i="23" s="1"/>
  <c r="S343" i="23" s="1"/>
  <c r="R343" i="23"/>
  <c r="AA342" i="23"/>
  <c r="AF342" i="23" s="1"/>
  <c r="N342" i="23" s="1"/>
  <c r="G342" i="23"/>
  <c r="F342" i="23"/>
  <c r="H342" i="23"/>
  <c r="S107" i="35"/>
  <c r="F108" i="35"/>
  <c r="H108" i="35"/>
  <c r="G108" i="35"/>
  <c r="L108" i="35" a="1"/>
  <c r="L108" i="35" s="1"/>
  <c r="Q108" i="35" a="1"/>
  <c r="Q108" i="35" s="1"/>
  <c r="N108" i="35" a="1"/>
  <c r="N108" i="35" s="1"/>
  <c r="O108" i="35" a="1"/>
  <c r="O108" i="35" s="1"/>
  <c r="K108" i="35" a="1"/>
  <c r="K108" i="35" s="1"/>
  <c r="M108" i="35" a="1"/>
  <c r="M108" i="35" s="1"/>
  <c r="P108" i="35" a="1"/>
  <c r="P108" i="35" s="1"/>
  <c r="J342" i="23" a="1"/>
  <c r="J342" i="23" s="1"/>
  <c r="R342" i="23" s="1"/>
  <c r="AE342" i="23"/>
  <c r="M342" i="23" s="1"/>
  <c r="S108" i="35" l="1"/>
  <c r="B345" i="23" a="1"/>
  <c r="B345" i="23" s="1"/>
  <c r="D344" i="23"/>
  <c r="Z344" i="23"/>
  <c r="AE344" i="23" s="1"/>
  <c r="M344" i="23" s="1"/>
  <c r="AA344" i="23"/>
  <c r="AF344" i="23" s="1"/>
  <c r="N344" i="23" s="1"/>
  <c r="AB344" i="23"/>
  <c r="AG344" i="23" s="1"/>
  <c r="O344" i="23" s="1"/>
  <c r="L344" i="23" a="1"/>
  <c r="L344" i="23" s="1"/>
  <c r="T344" i="23" s="1"/>
  <c r="K344" i="23" a="1"/>
  <c r="K344" i="23" s="1"/>
  <c r="S344" i="23" s="1"/>
  <c r="J344" i="23" a="1"/>
  <c r="J344" i="23" s="1"/>
  <c r="I344" i="23" a="1"/>
  <c r="I344" i="23" s="1"/>
  <c r="Q344" i="23" s="1"/>
  <c r="R344" i="23"/>
  <c r="AA343" i="23"/>
  <c r="AF343" i="23" s="1"/>
  <c r="N343" i="23" s="1"/>
  <c r="F343" i="23"/>
  <c r="H343" i="23"/>
  <c r="G343" i="23"/>
  <c r="E110" i="35"/>
  <c r="B111" i="35" a="1"/>
  <c r="B111" i="35" s="1"/>
  <c r="G109" i="35"/>
  <c r="H109" i="35"/>
  <c r="F109" i="35"/>
  <c r="O109" i="35" a="1"/>
  <c r="O109" i="35" s="1"/>
  <c r="P109" i="35" a="1"/>
  <c r="P109" i="35" s="1"/>
  <c r="K109" i="35" a="1"/>
  <c r="K109" i="35" s="1"/>
  <c r="L109" i="35" a="1"/>
  <c r="L109" i="35" s="1"/>
  <c r="Q109" i="35" a="1"/>
  <c r="Q109" i="35" s="1"/>
  <c r="M109" i="35" a="1"/>
  <c r="M109" i="35" s="1"/>
  <c r="N109" i="35" a="1"/>
  <c r="N109" i="35" s="1"/>
  <c r="H110" i="35" l="1"/>
  <c r="F110" i="35"/>
  <c r="G110" i="35"/>
  <c r="O110" i="35" a="1"/>
  <c r="O110" i="35" s="1"/>
  <c r="Q110" i="35" a="1"/>
  <c r="Q110" i="35" s="1"/>
  <c r="M110" i="35" a="1"/>
  <c r="M110" i="35" s="1"/>
  <c r="L110" i="35" a="1"/>
  <c r="L110" i="35" s="1"/>
  <c r="N110" i="35" a="1"/>
  <c r="N110" i="35" s="1"/>
  <c r="P110" i="35" a="1"/>
  <c r="P110" i="35" s="1"/>
  <c r="K110" i="35" a="1"/>
  <c r="K110" i="35" s="1"/>
  <c r="S109" i="35"/>
  <c r="AC344" i="23"/>
  <c r="AH344" i="23" s="1"/>
  <c r="P344" i="23" s="1"/>
  <c r="H344" i="23"/>
  <c r="F344" i="23"/>
  <c r="G344" i="23"/>
  <c r="D345" i="23"/>
  <c r="B346" i="23" a="1"/>
  <c r="B346" i="23" s="1"/>
  <c r="AC345" i="23"/>
  <c r="AH345" i="23" s="1"/>
  <c r="P345" i="23" s="1"/>
  <c r="Z345" i="23"/>
  <c r="AE345" i="23" s="1"/>
  <c r="M345" i="23" s="1"/>
  <c r="AB345" i="23"/>
  <c r="AG345" i="23" s="1"/>
  <c r="O345" i="23" s="1"/>
  <c r="L345" i="23" a="1"/>
  <c r="L345" i="23" s="1"/>
  <c r="T345" i="23" s="1"/>
  <c r="K345" i="23" a="1"/>
  <c r="K345" i="23" s="1"/>
  <c r="J345" i="23" a="1"/>
  <c r="J345" i="23" s="1"/>
  <c r="I345" i="23" a="1"/>
  <c r="I345" i="23" s="1"/>
  <c r="Q345" i="23" s="1"/>
  <c r="R345" i="23"/>
  <c r="S345" i="23"/>
  <c r="E111" i="35"/>
  <c r="B112" i="35" s="1" a="1"/>
  <c r="B112" i="35" s="1"/>
  <c r="H111" i="35" l="1"/>
  <c r="G111" i="35"/>
  <c r="F111" i="35"/>
  <c r="O111" i="35" a="1"/>
  <c r="O111" i="35" s="1"/>
  <c r="N111" i="35" a="1"/>
  <c r="N111" i="35" s="1"/>
  <c r="K111" i="35" a="1"/>
  <c r="K111" i="35" s="1"/>
  <c r="P111" i="35" a="1"/>
  <c r="P111" i="35" s="1"/>
  <c r="L111" i="35" a="1"/>
  <c r="L111" i="35" s="1"/>
  <c r="Q111" i="35" a="1"/>
  <c r="Q111" i="35" s="1"/>
  <c r="M111" i="35" a="1"/>
  <c r="M111" i="35" s="1"/>
  <c r="E112" i="35"/>
  <c r="D346" i="23"/>
  <c r="B347" i="23" a="1"/>
  <c r="B347" i="23" s="1"/>
  <c r="AC346" i="23"/>
  <c r="AH346" i="23" s="1"/>
  <c r="P346" i="23" s="1"/>
  <c r="AB346" i="23"/>
  <c r="AG346" i="23" s="1"/>
  <c r="O346" i="23" s="1"/>
  <c r="Z346" i="23"/>
  <c r="AE346" i="23" s="1"/>
  <c r="M346" i="23" s="1"/>
  <c r="AA346" i="23"/>
  <c r="AF346" i="23" s="1"/>
  <c r="N346" i="23" s="1"/>
  <c r="K346" i="23" a="1"/>
  <c r="K346" i="23" s="1"/>
  <c r="S346" i="23" s="1"/>
  <c r="L346" i="23" a="1"/>
  <c r="L346" i="23" s="1"/>
  <c r="T346" i="23" s="1"/>
  <c r="I346" i="23" a="1"/>
  <c r="I346" i="23" s="1"/>
  <c r="Q346" i="23" s="1"/>
  <c r="J346" i="23" a="1"/>
  <c r="J346" i="23" s="1"/>
  <c r="R346" i="23" s="1"/>
  <c r="S110" i="35"/>
  <c r="AA345" i="23"/>
  <c r="AF345" i="23" s="1"/>
  <c r="N345" i="23" s="1"/>
  <c r="H345" i="23"/>
  <c r="G345" i="23"/>
  <c r="F345" i="23"/>
  <c r="B348" i="23" l="1" a="1"/>
  <c r="B348" i="23" s="1"/>
  <c r="D347" i="23"/>
  <c r="Z347" i="23"/>
  <c r="AE347" i="23" s="1"/>
  <c r="M347" i="23" s="1"/>
  <c r="AB347" i="23"/>
  <c r="AG347" i="23" s="1"/>
  <c r="O347" i="23" s="1"/>
  <c r="AC347" i="23"/>
  <c r="AH347" i="23" s="1"/>
  <c r="P347" i="23" s="1"/>
  <c r="I347" i="23" a="1"/>
  <c r="I347" i="23" s="1"/>
  <c r="Q347" i="23" s="1"/>
  <c r="K347" i="23" a="1"/>
  <c r="K347" i="23" s="1"/>
  <c r="J347" i="23" a="1"/>
  <c r="J347" i="23" s="1"/>
  <c r="L347" i="23" a="1"/>
  <c r="L347" i="23" s="1"/>
  <c r="T347" i="23" s="1"/>
  <c r="R347" i="23"/>
  <c r="S347" i="23"/>
  <c r="G346" i="23"/>
  <c r="F346" i="23"/>
  <c r="H346" i="23"/>
  <c r="H112" i="35"/>
  <c r="G112" i="35"/>
  <c r="F112" i="35"/>
  <c r="K112" i="35" a="1"/>
  <c r="K112" i="35" s="1"/>
  <c r="P112" i="35" a="1"/>
  <c r="P112" i="35" s="1"/>
  <c r="N112" i="35" a="1"/>
  <c r="N112" i="35" s="1"/>
  <c r="Q112" i="35" a="1"/>
  <c r="Q112" i="35" s="1"/>
  <c r="M112" i="35" a="1"/>
  <c r="M112" i="35" s="1"/>
  <c r="L112" i="35" a="1"/>
  <c r="L112" i="35" s="1"/>
  <c r="O112" i="35" a="1"/>
  <c r="O112" i="35" s="1"/>
  <c r="B113" i="35" a="1"/>
  <c r="B113" i="35" s="1"/>
  <c r="S111" i="35"/>
  <c r="AA347" i="23" l="1"/>
  <c r="AF347" i="23" s="1"/>
  <c r="N347" i="23" s="1"/>
  <c r="H347" i="23"/>
  <c r="F347" i="23"/>
  <c r="G347" i="23"/>
  <c r="E113" i="35"/>
  <c r="B114" i="35" a="1"/>
  <c r="B114" i="35" s="1"/>
  <c r="S112" i="35"/>
  <c r="B349" i="23" a="1"/>
  <c r="B349" i="23" s="1"/>
  <c r="D348" i="23"/>
  <c r="AC348" i="23"/>
  <c r="AH348" i="23" s="1"/>
  <c r="P348" i="23" s="1"/>
  <c r="AB348" i="23"/>
  <c r="AG348" i="23" s="1"/>
  <c r="O348" i="23" s="1"/>
  <c r="Z348" i="23"/>
  <c r="L348" i="23" a="1"/>
  <c r="L348" i="23" s="1"/>
  <c r="T348" i="23" s="1"/>
  <c r="I348" i="23" a="1"/>
  <c r="I348" i="23" s="1"/>
  <c r="Q348" i="23" s="1"/>
  <c r="K348" i="23" a="1"/>
  <c r="K348" i="23" s="1"/>
  <c r="S348" i="23" s="1"/>
  <c r="B350" i="23" l="1" a="1"/>
  <c r="B350" i="23" s="1"/>
  <c r="D349" i="23"/>
  <c r="Z349" i="23"/>
  <c r="AE349" i="23" s="1"/>
  <c r="M349" i="23" s="1"/>
  <c r="AB349" i="23"/>
  <c r="AG349" i="23" s="1"/>
  <c r="O349" i="23" s="1"/>
  <c r="AC349" i="23"/>
  <c r="AH349" i="23" s="1"/>
  <c r="P349" i="23" s="1"/>
  <c r="J349" i="23" a="1"/>
  <c r="J349" i="23" s="1"/>
  <c r="R349" i="23" s="1"/>
  <c r="I349" i="23" a="1"/>
  <c r="I349" i="23" s="1"/>
  <c r="Q349" i="23" s="1"/>
  <c r="L349" i="23" a="1"/>
  <c r="L349" i="23" s="1"/>
  <c r="T349" i="23" s="1"/>
  <c r="K349" i="23" a="1"/>
  <c r="K349" i="23" s="1"/>
  <c r="S349" i="23" s="1"/>
  <c r="E114" i="35"/>
  <c r="B115" i="35" a="1"/>
  <c r="B115" i="35" s="1"/>
  <c r="G113" i="35"/>
  <c r="F113" i="35"/>
  <c r="H113" i="35"/>
  <c r="O113" i="35" a="1"/>
  <c r="O113" i="35" s="1"/>
  <c r="K113" i="35" a="1"/>
  <c r="K113" i="35" s="1"/>
  <c r="P113" i="35" a="1"/>
  <c r="P113" i="35" s="1"/>
  <c r="L113" i="35" a="1"/>
  <c r="L113" i="35" s="1"/>
  <c r="Q113" i="35" a="1"/>
  <c r="Q113" i="35" s="1"/>
  <c r="N113" i="35" a="1"/>
  <c r="N113" i="35" s="1"/>
  <c r="M113" i="35" a="1"/>
  <c r="M113" i="35" s="1"/>
  <c r="J348" i="23" a="1"/>
  <c r="J348" i="23" s="1"/>
  <c r="R348" i="23" s="1"/>
  <c r="AE348" i="23"/>
  <c r="M348" i="23" s="1"/>
  <c r="AA348" i="23"/>
  <c r="AF348" i="23" s="1"/>
  <c r="N348" i="23" s="1"/>
  <c r="H348" i="23"/>
  <c r="F348" i="23"/>
  <c r="G348" i="23"/>
  <c r="S113" i="35" l="1"/>
  <c r="E115" i="35"/>
  <c r="B116" i="35" a="1"/>
  <c r="B116" i="35" s="1"/>
  <c r="H114" i="35"/>
  <c r="F114" i="35"/>
  <c r="G114" i="35"/>
  <c r="L114" i="35" a="1"/>
  <c r="L114" i="35" s="1"/>
  <c r="K114" i="35" a="1"/>
  <c r="K114" i="35" s="1"/>
  <c r="N114" i="35" a="1"/>
  <c r="N114" i="35" s="1"/>
  <c r="P114" i="35" a="1"/>
  <c r="P114" i="35" s="1"/>
  <c r="O114" i="35" a="1"/>
  <c r="O114" i="35" s="1"/>
  <c r="Q114" i="35" a="1"/>
  <c r="Q114" i="35" s="1"/>
  <c r="M114" i="35" a="1"/>
  <c r="M114" i="35" s="1"/>
  <c r="AA349" i="23"/>
  <c r="AF349" i="23" s="1"/>
  <c r="N349" i="23" s="1"/>
  <c r="H349" i="23"/>
  <c r="F349" i="23"/>
  <c r="G349" i="23"/>
  <c r="D350" i="23"/>
  <c r="B351" i="23" a="1"/>
  <c r="B351" i="23" s="1"/>
  <c r="I350" i="23" a="1"/>
  <c r="I350" i="23" s="1"/>
  <c r="Q350" i="23" s="1"/>
  <c r="AC350" i="23"/>
  <c r="AH350" i="23" s="1"/>
  <c r="P350" i="23" s="1"/>
  <c r="AA350" i="23"/>
  <c r="AF350" i="23" s="1"/>
  <c r="N350" i="23" s="1"/>
  <c r="AB350" i="23"/>
  <c r="AG350" i="23" s="1"/>
  <c r="O350" i="23" s="1"/>
  <c r="L350" i="23" a="1"/>
  <c r="L350" i="23" s="1"/>
  <c r="T350" i="23" s="1"/>
  <c r="K350" i="23" a="1"/>
  <c r="K350" i="23" s="1"/>
  <c r="S350" i="23" s="1"/>
  <c r="J350" i="23" a="1"/>
  <c r="J350" i="23" s="1"/>
  <c r="R350" i="23" s="1"/>
  <c r="S114" i="35" l="1"/>
  <c r="B117" i="35" a="1"/>
  <c r="B117" i="35" s="1"/>
  <c r="E116" i="35"/>
  <c r="B352" i="23" a="1"/>
  <c r="B352" i="23" s="1"/>
  <c r="D351" i="23"/>
  <c r="Z351" i="23"/>
  <c r="AA351" i="23"/>
  <c r="AF351" i="23" s="1"/>
  <c r="N351" i="23" s="1"/>
  <c r="AB351" i="23"/>
  <c r="AG351" i="23" s="1"/>
  <c r="O351" i="23" s="1"/>
  <c r="K351" i="23" a="1"/>
  <c r="K351" i="23" s="1"/>
  <c r="S351" i="23" s="1"/>
  <c r="L351" i="23" a="1"/>
  <c r="L351" i="23" s="1"/>
  <c r="T351" i="23" s="1"/>
  <c r="J351" i="23" a="1"/>
  <c r="J351" i="23" s="1"/>
  <c r="R351" i="23" s="1"/>
  <c r="Z350" i="23"/>
  <c r="AE350" i="23" s="1"/>
  <c r="M350" i="23" s="1"/>
  <c r="G350" i="23"/>
  <c r="H350" i="23"/>
  <c r="F350" i="23"/>
  <c r="H115" i="35"/>
  <c r="F115" i="35"/>
  <c r="G115" i="35"/>
  <c r="N115" i="35" a="1"/>
  <c r="N115" i="35" s="1"/>
  <c r="O115" i="35" a="1"/>
  <c r="O115" i="35" s="1"/>
  <c r="P115" i="35" a="1"/>
  <c r="P115" i="35" s="1"/>
  <c r="Q115" i="35" a="1"/>
  <c r="Q115" i="35" s="1"/>
  <c r="L115" i="35" a="1"/>
  <c r="L115" i="35" s="1"/>
  <c r="K115" i="35" a="1"/>
  <c r="K115" i="35" s="1"/>
  <c r="M115" i="35" a="1"/>
  <c r="M115" i="35" s="1"/>
  <c r="I351" i="23" l="1" a="1"/>
  <c r="I351" i="23" s="1"/>
  <c r="Q351" i="23" s="1"/>
  <c r="AE351" i="23"/>
  <c r="M351" i="23" s="1"/>
  <c r="AC351" i="23"/>
  <c r="AH351" i="23" s="1"/>
  <c r="P351" i="23" s="1"/>
  <c r="H351" i="23"/>
  <c r="G351" i="23"/>
  <c r="F351" i="23"/>
  <c r="B353" i="23" a="1"/>
  <c r="B353" i="23" s="1"/>
  <c r="D352" i="23"/>
  <c r="AB352" i="23"/>
  <c r="AG352" i="23" s="1"/>
  <c r="O352" i="23" s="1"/>
  <c r="I352" i="23" a="1"/>
  <c r="I352" i="23" s="1"/>
  <c r="Q352" i="23" s="1"/>
  <c r="AC352" i="23"/>
  <c r="AH352" i="23" s="1"/>
  <c r="P352" i="23" s="1"/>
  <c r="AA352" i="23"/>
  <c r="L352" i="23" a="1"/>
  <c r="L352" i="23" s="1"/>
  <c r="T352" i="23" s="1"/>
  <c r="K352" i="23" a="1"/>
  <c r="K352" i="23" s="1"/>
  <c r="S352" i="23" s="1"/>
  <c r="H116" i="35"/>
  <c r="G116" i="35"/>
  <c r="F116" i="35"/>
  <c r="M116" i="35" a="1"/>
  <c r="M116" i="35" s="1"/>
  <c r="O116" i="35" a="1"/>
  <c r="O116" i="35" s="1"/>
  <c r="N116" i="35" a="1"/>
  <c r="N116" i="35" s="1"/>
  <c r="P116" i="35" a="1"/>
  <c r="P116" i="35" s="1"/>
  <c r="Q116" i="35" a="1"/>
  <c r="Q116" i="35" s="1"/>
  <c r="L116" i="35" a="1"/>
  <c r="L116" i="35" s="1"/>
  <c r="K116" i="35" a="1"/>
  <c r="K116" i="35" s="1"/>
  <c r="E117" i="35"/>
  <c r="S115" i="35"/>
  <c r="Z352" i="23" l="1"/>
  <c r="AE352" i="23" s="1"/>
  <c r="M352" i="23" s="1"/>
  <c r="G352" i="23"/>
  <c r="F352" i="23"/>
  <c r="H352" i="23"/>
  <c r="D353" i="23"/>
  <c r="B354" i="23" a="1"/>
  <c r="B354" i="23" s="1"/>
  <c r="AB353" i="23"/>
  <c r="AG353" i="23" s="1"/>
  <c r="O353" i="23" s="1"/>
  <c r="Z353" i="23"/>
  <c r="AC353" i="23"/>
  <c r="AH353" i="23" s="1"/>
  <c r="P353" i="23" s="1"/>
  <c r="J353" i="23" a="1"/>
  <c r="J353" i="23" s="1"/>
  <c r="R353" i="23" s="1"/>
  <c r="L353" i="23" a="1"/>
  <c r="L353" i="23" s="1"/>
  <c r="T353" i="23" s="1"/>
  <c r="K353" i="23" a="1"/>
  <c r="K353" i="23" s="1"/>
  <c r="S353" i="23" s="1"/>
  <c r="J352" i="23" a="1"/>
  <c r="J352" i="23" s="1"/>
  <c r="R352" i="23" s="1"/>
  <c r="AF352" i="23"/>
  <c r="N352" i="23" s="1"/>
  <c r="G117" i="35"/>
  <c r="F117" i="35"/>
  <c r="H117" i="35"/>
  <c r="O117" i="35" a="1"/>
  <c r="O117" i="35" s="1"/>
  <c r="K117" i="35" a="1"/>
  <c r="K117" i="35" s="1"/>
  <c r="L117" i="35" a="1"/>
  <c r="L117" i="35" s="1"/>
  <c r="N117" i="35" a="1"/>
  <c r="N117" i="35" s="1"/>
  <c r="P117" i="35" a="1"/>
  <c r="P117" i="35" s="1"/>
  <c r="Q117" i="35" a="1"/>
  <c r="Q117" i="35" s="1"/>
  <c r="M117" i="35" a="1"/>
  <c r="M117" i="35" s="1"/>
  <c r="B118" i="35" a="1"/>
  <c r="B118" i="35" s="1"/>
  <c r="S116" i="35"/>
  <c r="S117" i="35" l="1"/>
  <c r="I353" i="23" a="1"/>
  <c r="I353" i="23" s="1"/>
  <c r="Q353" i="23" s="1"/>
  <c r="AE353" i="23"/>
  <c r="M353" i="23" s="1"/>
  <c r="B355" i="23" a="1"/>
  <c r="B355" i="23" s="1"/>
  <c r="D354" i="23"/>
  <c r="AA354" i="23"/>
  <c r="AC354" i="23"/>
  <c r="AH354" i="23" s="1"/>
  <c r="P354" i="23" s="1"/>
  <c r="AB354" i="23"/>
  <c r="AG354" i="23" s="1"/>
  <c r="O354" i="23" s="1"/>
  <c r="L354" i="23" a="1"/>
  <c r="L354" i="23" s="1"/>
  <c r="T354" i="23" s="1"/>
  <c r="K354" i="23" a="1"/>
  <c r="K354" i="23" s="1"/>
  <c r="S354" i="23" s="1"/>
  <c r="AA353" i="23"/>
  <c r="AF353" i="23" s="1"/>
  <c r="N353" i="23" s="1"/>
  <c r="F353" i="23"/>
  <c r="H353" i="23"/>
  <c r="G353" i="23"/>
  <c r="B119" i="35" a="1"/>
  <c r="B119" i="35" s="1"/>
  <c r="E118" i="35"/>
  <c r="F118" i="35" l="1"/>
  <c r="H118" i="35"/>
  <c r="G118" i="35"/>
  <c r="O118" i="35" a="1"/>
  <c r="O118" i="35" s="1"/>
  <c r="P118" i="35" a="1"/>
  <c r="P118" i="35" s="1"/>
  <c r="L118" i="35" a="1"/>
  <c r="L118" i="35" s="1"/>
  <c r="K118" i="35" a="1"/>
  <c r="K118" i="35" s="1"/>
  <c r="N118" i="35" a="1"/>
  <c r="N118" i="35" s="1"/>
  <c r="Q118" i="35" a="1"/>
  <c r="Q118" i="35" s="1"/>
  <c r="M118" i="35" a="1"/>
  <c r="M118" i="35" s="1"/>
  <c r="E119" i="35"/>
  <c r="B120" i="35" a="1"/>
  <c r="B120" i="35" s="1"/>
  <c r="J354" i="23" a="1"/>
  <c r="J354" i="23" s="1"/>
  <c r="R354" i="23" s="1"/>
  <c r="AF354" i="23"/>
  <c r="N354" i="23" s="1"/>
  <c r="Z354" i="23"/>
  <c r="H354" i="23"/>
  <c r="F354" i="23"/>
  <c r="G354" i="23"/>
  <c r="D355" i="23"/>
  <c r="B356" i="23" a="1"/>
  <c r="B356" i="23" s="1"/>
  <c r="AC355" i="23"/>
  <c r="AH355" i="23" s="1"/>
  <c r="P355" i="23" s="1"/>
  <c r="AA355" i="23"/>
  <c r="AF355" i="23" s="1"/>
  <c r="N355" i="23" s="1"/>
  <c r="Z355" i="23"/>
  <c r="L355" i="23" a="1"/>
  <c r="L355" i="23" s="1"/>
  <c r="T355" i="23" s="1"/>
  <c r="J355" i="23" a="1"/>
  <c r="J355" i="23" s="1"/>
  <c r="R355" i="23" s="1"/>
  <c r="K355" i="23" a="1"/>
  <c r="K355" i="23" s="1"/>
  <c r="S355" i="23" s="1"/>
  <c r="I355" i="23" l="1" a="1"/>
  <c r="I355" i="23" s="1"/>
  <c r="Q355" i="23" s="1"/>
  <c r="AE355" i="23"/>
  <c r="M355" i="23" s="1"/>
  <c r="I354" i="23" a="1"/>
  <c r="I354" i="23" s="1"/>
  <c r="Q354" i="23" s="1"/>
  <c r="AE354" i="23"/>
  <c r="M354" i="23" s="1"/>
  <c r="B121" i="35" a="1"/>
  <c r="B121" i="35" s="1"/>
  <c r="E120" i="35"/>
  <c r="D356" i="23"/>
  <c r="B357" i="23" a="1"/>
  <c r="B357" i="23" s="1"/>
  <c r="AA356" i="23"/>
  <c r="AF356" i="23" s="1"/>
  <c r="N356" i="23" s="1"/>
  <c r="Z356" i="23"/>
  <c r="AE356" i="23" s="1"/>
  <c r="M356" i="23" s="1"/>
  <c r="AC356" i="23"/>
  <c r="AH356" i="23" s="1"/>
  <c r="P356" i="23" s="1"/>
  <c r="I356" i="23" a="1"/>
  <c r="I356" i="23" s="1"/>
  <c r="Q356" i="23" s="1"/>
  <c r="L356" i="23" a="1"/>
  <c r="L356" i="23" s="1"/>
  <c r="T356" i="23" s="1"/>
  <c r="J356" i="23" a="1"/>
  <c r="J356" i="23" s="1"/>
  <c r="R356" i="23" s="1"/>
  <c r="K356" i="23" a="1"/>
  <c r="K356" i="23" s="1"/>
  <c r="S356" i="23" s="1"/>
  <c r="AB355" i="23"/>
  <c r="AG355" i="23" s="1"/>
  <c r="O355" i="23" s="1"/>
  <c r="G355" i="23"/>
  <c r="H355" i="23"/>
  <c r="F355" i="23"/>
  <c r="G119" i="35"/>
  <c r="F119" i="35"/>
  <c r="H119" i="35"/>
  <c r="O119" i="35" a="1"/>
  <c r="O119" i="35" s="1"/>
  <c r="N119" i="35" a="1"/>
  <c r="N119" i="35" s="1"/>
  <c r="P119" i="35" a="1"/>
  <c r="P119" i="35" s="1"/>
  <c r="L119" i="35" a="1"/>
  <c r="L119" i="35" s="1"/>
  <c r="K119" i="35" a="1"/>
  <c r="K119" i="35" s="1"/>
  <c r="Q119" i="35" a="1"/>
  <c r="Q119" i="35" s="1"/>
  <c r="M119" i="35" a="1"/>
  <c r="M119" i="35" s="1"/>
  <c r="S118" i="35"/>
  <c r="S119" i="35" l="1"/>
  <c r="B358" i="23" a="1"/>
  <c r="B358" i="23" s="1"/>
  <c r="D357" i="23"/>
  <c r="AB357" i="23"/>
  <c r="Z357" i="23"/>
  <c r="AA357" i="23"/>
  <c r="K357" i="23" a="1"/>
  <c r="K357" i="23" s="1"/>
  <c r="S357" i="23" s="1"/>
  <c r="I357" i="23" a="1"/>
  <c r="I357" i="23" s="1"/>
  <c r="Q357" i="23" s="1"/>
  <c r="L357" i="23" a="1"/>
  <c r="L357" i="23" s="1"/>
  <c r="T357" i="23" s="1"/>
  <c r="J357" i="23" a="1"/>
  <c r="J357" i="23" s="1"/>
  <c r="R357" i="23" s="1"/>
  <c r="AB356" i="23"/>
  <c r="AG356" i="23" s="1"/>
  <c r="O356" i="23" s="1"/>
  <c r="F356" i="23"/>
  <c r="H356" i="23"/>
  <c r="G356" i="23"/>
  <c r="H120" i="35"/>
  <c r="G120" i="35"/>
  <c r="F120" i="35"/>
  <c r="N120" i="35" a="1"/>
  <c r="N120" i="35" s="1"/>
  <c r="P120" i="35" a="1"/>
  <c r="P120" i="35" s="1"/>
  <c r="M120" i="35" a="1"/>
  <c r="M120" i="35" s="1"/>
  <c r="L120" i="35" a="1"/>
  <c r="L120" i="35" s="1"/>
  <c r="Q120" i="35" a="1"/>
  <c r="Q120" i="35" s="1"/>
  <c r="O120" i="35" a="1"/>
  <c r="O120" i="35" s="1"/>
  <c r="K120" i="35" a="1"/>
  <c r="K120" i="35" s="1"/>
  <c r="E121" i="35"/>
  <c r="AC357" i="23" l="1"/>
  <c r="H357" i="23"/>
  <c r="F357" i="23"/>
  <c r="G357" i="23"/>
  <c r="G121" i="35"/>
  <c r="H121" i="35"/>
  <c r="F121" i="35"/>
  <c r="Q121" i="35" a="1"/>
  <c r="Q121" i="35" s="1"/>
  <c r="M121" i="35" a="1"/>
  <c r="M121" i="35" s="1"/>
  <c r="N121" i="35" a="1"/>
  <c r="N121" i="35" s="1"/>
  <c r="O121" i="35" a="1"/>
  <c r="O121" i="35" s="1"/>
  <c r="P121" i="35" a="1"/>
  <c r="P121" i="35" s="1"/>
  <c r="L121" i="35" a="1"/>
  <c r="L121" i="35" s="1"/>
  <c r="K121" i="35" a="1"/>
  <c r="K121" i="35" s="1"/>
  <c r="D358" i="23"/>
  <c r="B359" i="23" a="1"/>
  <c r="B359" i="23" s="1"/>
  <c r="AA358" i="23"/>
  <c r="AB358" i="23"/>
  <c r="Z358" i="23"/>
  <c r="I358" i="23" a="1"/>
  <c r="I358" i="23" s="1"/>
  <c r="AE358" i="23" s="1"/>
  <c r="M358" i="23" s="1"/>
  <c r="J358" i="23" a="1"/>
  <c r="J358" i="23" s="1"/>
  <c r="AF358" i="23" s="1"/>
  <c r="N358" i="23" s="1"/>
  <c r="K358" i="23" a="1"/>
  <c r="K358" i="23" s="1"/>
  <c r="AG358" i="23" s="1"/>
  <c r="O358" i="23" s="1"/>
  <c r="L358" i="23" a="1"/>
  <c r="L358" i="23" s="1"/>
  <c r="AH358" i="23" s="1"/>
  <c r="P358" i="23" s="1"/>
  <c r="R358" i="23"/>
  <c r="S358" i="23"/>
  <c r="T358" i="23"/>
  <c r="Q358" i="23"/>
  <c r="B122" i="35" a="1"/>
  <c r="B122" i="35" s="1"/>
  <c r="S120" i="35"/>
  <c r="D359" i="23" l="1"/>
  <c r="B360" i="23" a="1"/>
  <c r="B360" i="23" s="1"/>
  <c r="Z359" i="23"/>
  <c r="I359" i="23" s="1" a="1"/>
  <c r="I359" i="23" s="1"/>
  <c r="AE359" i="23" s="1"/>
  <c r="M359" i="23" s="1"/>
  <c r="AA359" i="23"/>
  <c r="AB359" i="23"/>
  <c r="L359" i="23" a="1"/>
  <c r="L359" i="23" s="1"/>
  <c r="AH359" i="23" s="1"/>
  <c r="P359" i="23" s="1"/>
  <c r="K359" i="23" a="1"/>
  <c r="K359" i="23" s="1"/>
  <c r="AG359" i="23" s="1"/>
  <c r="O359" i="23" s="1"/>
  <c r="Q359" i="23"/>
  <c r="J359" i="23" a="1"/>
  <c r="J359" i="23" s="1"/>
  <c r="AF359" i="23" s="1"/>
  <c r="N359" i="23" s="1"/>
  <c r="R359" i="23"/>
  <c r="S359" i="23"/>
  <c r="T359" i="23"/>
  <c r="AC358" i="23"/>
  <c r="F358" i="23"/>
  <c r="G358" i="23"/>
  <c r="H358" i="23"/>
  <c r="S121" i="35"/>
  <c r="E122" i="35"/>
  <c r="B123" i="35" a="1"/>
  <c r="B123" i="35" s="1"/>
  <c r="E123" i="35" l="1"/>
  <c r="B124" i="35" a="1"/>
  <c r="B124" i="35" s="1"/>
  <c r="F122" i="35"/>
  <c r="H122" i="35"/>
  <c r="G122" i="35"/>
  <c r="M122" i="35" a="1"/>
  <c r="M122" i="35" s="1"/>
  <c r="Q122" i="35" a="1"/>
  <c r="Q122" i="35" s="1"/>
  <c r="K122" i="35" a="1"/>
  <c r="K122" i="35" s="1"/>
  <c r="N122" i="35" a="1"/>
  <c r="N122" i="35" s="1"/>
  <c r="L122" i="35" a="1"/>
  <c r="L122" i="35" s="1"/>
  <c r="O122" i="35" a="1"/>
  <c r="O122" i="35" s="1"/>
  <c r="P122" i="35" a="1"/>
  <c r="P122" i="35" s="1"/>
  <c r="B361" i="23" a="1"/>
  <c r="B361" i="23" s="1"/>
  <c r="D360" i="23"/>
  <c r="Z360" i="23"/>
  <c r="AA360" i="23"/>
  <c r="AC360" i="23"/>
  <c r="I360" i="23" a="1"/>
  <c r="I360" i="23" s="1"/>
  <c r="AE360" i="23" s="1"/>
  <c r="M360" i="23" s="1"/>
  <c r="J360" i="23" a="1"/>
  <c r="J360" i="23" s="1"/>
  <c r="AF360" i="23" s="1"/>
  <c r="N360" i="23" s="1"/>
  <c r="L360" i="23" a="1"/>
  <c r="L360" i="23" s="1"/>
  <c r="AH360" i="23" s="1"/>
  <c r="P360" i="23" s="1"/>
  <c r="K360" i="23" a="1"/>
  <c r="K360" i="23" s="1"/>
  <c r="AG360" i="23" s="1"/>
  <c r="O360" i="23" s="1"/>
  <c r="S360" i="23"/>
  <c r="Q360" i="23"/>
  <c r="R360" i="23"/>
  <c r="T360" i="23"/>
  <c r="AC359" i="23"/>
  <c r="F359" i="23"/>
  <c r="G359" i="23"/>
  <c r="H359" i="23"/>
  <c r="AB360" i="23" l="1"/>
  <c r="H360" i="23"/>
  <c r="F360" i="23"/>
  <c r="G360" i="23"/>
  <c r="D361" i="23"/>
  <c r="B362" i="23" a="1"/>
  <c r="B362" i="23" s="1"/>
  <c r="Z361" i="23"/>
  <c r="AC361" i="23"/>
  <c r="AA361" i="23"/>
  <c r="K361" i="23" a="1"/>
  <c r="K361" i="23" s="1"/>
  <c r="AG361" i="23" s="1"/>
  <c r="O361" i="23" s="1"/>
  <c r="I361" i="23" a="1"/>
  <c r="I361" i="23" s="1"/>
  <c r="AE361" i="23" s="1"/>
  <c r="M361" i="23" s="1"/>
  <c r="J361" i="23" a="1"/>
  <c r="J361" i="23" s="1"/>
  <c r="AF361" i="23" s="1"/>
  <c r="N361" i="23" s="1"/>
  <c r="L361" i="23" a="1"/>
  <c r="L361" i="23" s="1"/>
  <c r="AH361" i="23" s="1"/>
  <c r="P361" i="23" s="1"/>
  <c r="T361" i="23"/>
  <c r="Q361" i="23"/>
  <c r="S361" i="23"/>
  <c r="R361" i="23"/>
  <c r="S122" i="35"/>
  <c r="E124" i="35"/>
  <c r="B125" i="35" a="1"/>
  <c r="B125" i="35" s="1"/>
  <c r="H123" i="35"/>
  <c r="G123" i="35"/>
  <c r="F123" i="35"/>
  <c r="M123" i="35" a="1"/>
  <c r="M123" i="35" s="1"/>
  <c r="Q123" i="35" a="1"/>
  <c r="Q123" i="35" s="1"/>
  <c r="N123" i="35" a="1"/>
  <c r="N123" i="35" s="1"/>
  <c r="O123" i="35" a="1"/>
  <c r="O123" i="35" s="1"/>
  <c r="K123" i="35" a="1"/>
  <c r="K123" i="35" s="1"/>
  <c r="P123" i="35" a="1"/>
  <c r="P123" i="35" s="1"/>
  <c r="L123" i="35" a="1"/>
  <c r="L123" i="35" s="1"/>
  <c r="S123" i="35" l="1"/>
  <c r="B363" i="23" a="1"/>
  <c r="B363" i="23" s="1"/>
  <c r="D362" i="23"/>
  <c r="AB362" i="23"/>
  <c r="Z362" i="23"/>
  <c r="AC362" i="23"/>
  <c r="J362" i="23" a="1"/>
  <c r="J362" i="23" s="1"/>
  <c r="AF362" i="23" s="1"/>
  <c r="N362" i="23" s="1"/>
  <c r="L362" i="23" a="1"/>
  <c r="L362" i="23" s="1"/>
  <c r="AH362" i="23" s="1"/>
  <c r="P362" i="23" s="1"/>
  <c r="I362" i="23" a="1"/>
  <c r="I362" i="23" s="1"/>
  <c r="AE362" i="23" s="1"/>
  <c r="M362" i="23" s="1"/>
  <c r="K362" i="23" a="1"/>
  <c r="K362" i="23" s="1"/>
  <c r="AG362" i="23" s="1"/>
  <c r="O362" i="23" s="1"/>
  <c r="T362" i="23"/>
  <c r="R362" i="23"/>
  <c r="S362" i="23"/>
  <c r="Q362" i="23"/>
  <c r="AB361" i="23"/>
  <c r="F361" i="23"/>
  <c r="H361" i="23"/>
  <c r="G361" i="23"/>
  <c r="B126" i="35" a="1"/>
  <c r="B126" i="35" s="1"/>
  <c r="E125" i="35"/>
  <c r="H124" i="35"/>
  <c r="G124" i="35"/>
  <c r="F124" i="35"/>
  <c r="L124" i="35" a="1"/>
  <c r="L124" i="35" s="1"/>
  <c r="P124" i="35" a="1"/>
  <c r="P124" i="35" s="1"/>
  <c r="Q124" i="35" a="1"/>
  <c r="Q124" i="35" s="1"/>
  <c r="O124" i="35" a="1"/>
  <c r="O124" i="35" s="1"/>
  <c r="M124" i="35" a="1"/>
  <c r="M124" i="35" s="1"/>
  <c r="K124" i="35" a="1"/>
  <c r="K124" i="35" s="1"/>
  <c r="N124" i="35" a="1"/>
  <c r="N124" i="35" s="1"/>
  <c r="S124" i="35" l="1"/>
  <c r="G125" i="35"/>
  <c r="F125" i="35"/>
  <c r="H125" i="35"/>
  <c r="M125" i="35" a="1"/>
  <c r="M125" i="35" s="1"/>
  <c r="L125" i="35" a="1"/>
  <c r="L125" i="35" s="1"/>
  <c r="P125" i="35" a="1"/>
  <c r="P125" i="35" s="1"/>
  <c r="O125" i="35" a="1"/>
  <c r="O125" i="35" s="1"/>
  <c r="K125" i="35" a="1"/>
  <c r="K125" i="35" s="1"/>
  <c r="N125" i="35" a="1"/>
  <c r="N125" i="35" s="1"/>
  <c r="Q125" i="35" a="1"/>
  <c r="Q125" i="35" s="1"/>
  <c r="E126" i="35"/>
  <c r="B127" i="35" a="1"/>
  <c r="B127" i="35" s="1"/>
  <c r="AA362" i="23"/>
  <c r="G362" i="23"/>
  <c r="H362" i="23"/>
  <c r="F362" i="23"/>
  <c r="B364" i="23" a="1"/>
  <c r="B364" i="23" s="1"/>
  <c r="D363" i="23"/>
  <c r="AA363" i="23"/>
  <c r="AC363" i="23"/>
  <c r="Z363" i="23"/>
  <c r="I363" i="23" s="1" a="1"/>
  <c r="I363" i="23" s="1"/>
  <c r="AE363" i="23" s="1"/>
  <c r="M363" i="23" s="1"/>
  <c r="L363" i="23" a="1"/>
  <c r="L363" i="23" s="1"/>
  <c r="Q363" i="23"/>
  <c r="K363" i="23" a="1"/>
  <c r="K363" i="23" s="1"/>
  <c r="AG363" i="23" s="1"/>
  <c r="O363" i="23" s="1"/>
  <c r="J363" i="23" a="1"/>
  <c r="J363" i="23" s="1"/>
  <c r="AF363" i="23" s="1"/>
  <c r="N363" i="23" s="1"/>
  <c r="R363" i="23"/>
  <c r="S363" i="23"/>
  <c r="T363" i="23" l="1"/>
  <c r="AH363" i="23"/>
  <c r="P363" i="23" s="1"/>
  <c r="E127" i="35"/>
  <c r="B128" i="35" a="1"/>
  <c r="B128" i="35" s="1"/>
  <c r="F126" i="35"/>
  <c r="G126" i="35"/>
  <c r="H126" i="35"/>
  <c r="O126" i="35" a="1"/>
  <c r="O126" i="35" s="1"/>
  <c r="P126" i="35" a="1"/>
  <c r="P126" i="35" s="1"/>
  <c r="L126" i="35" a="1"/>
  <c r="L126" i="35" s="1"/>
  <c r="N126" i="35" a="1"/>
  <c r="N126" i="35" s="1"/>
  <c r="M126" i="35" a="1"/>
  <c r="M126" i="35" s="1"/>
  <c r="K126" i="35" a="1"/>
  <c r="K126" i="35" s="1"/>
  <c r="Q126" i="35" a="1"/>
  <c r="Q126" i="35" s="1"/>
  <c r="AB363" i="23"/>
  <c r="H363" i="23"/>
  <c r="G363" i="23"/>
  <c r="F363" i="23"/>
  <c r="S125" i="35"/>
  <c r="D364" i="23"/>
  <c r="B365" i="23" a="1"/>
  <c r="B365" i="23" s="1"/>
  <c r="AA364" i="23"/>
  <c r="AB364" i="23"/>
  <c r="Z364" i="23"/>
  <c r="K364" i="23" a="1"/>
  <c r="K364" i="23" s="1"/>
  <c r="L364" i="23" a="1"/>
  <c r="L364" i="23" s="1"/>
  <c r="AH364" i="23" s="1"/>
  <c r="P364" i="23" s="1"/>
  <c r="J364" i="23" a="1"/>
  <c r="J364" i="23" s="1"/>
  <c r="I364" i="23" a="1"/>
  <c r="I364" i="23" s="1"/>
  <c r="AE364" i="23" s="1"/>
  <c r="M364" i="23" s="1"/>
  <c r="Q364" i="23"/>
  <c r="T364" i="23"/>
  <c r="AC364" i="23" l="1"/>
  <c r="H364" i="23"/>
  <c r="F364" i="23"/>
  <c r="G364" i="23"/>
  <c r="B366" i="23" a="1"/>
  <c r="B366" i="23" s="1"/>
  <c r="D365" i="23"/>
  <c r="I365" i="23" a="1"/>
  <c r="I365" i="23" s="1"/>
  <c r="AE365" i="23" s="1"/>
  <c r="M365" i="23" s="1"/>
  <c r="AA365" i="23"/>
  <c r="J365" i="23" s="1" a="1"/>
  <c r="J365" i="23" s="1"/>
  <c r="AF365" i="23" s="1"/>
  <c r="N365" i="23" s="1"/>
  <c r="AB365" i="23"/>
  <c r="AC365" i="23"/>
  <c r="Q365" i="23"/>
  <c r="L365" i="23" a="1"/>
  <c r="L365" i="23" s="1"/>
  <c r="AH365" i="23" s="1"/>
  <c r="P365" i="23" s="1"/>
  <c r="R365" i="23"/>
  <c r="K365" i="23" a="1"/>
  <c r="K365" i="23" s="1"/>
  <c r="AG365" i="23" s="1"/>
  <c r="O365" i="23" s="1"/>
  <c r="T365" i="23"/>
  <c r="S365" i="23"/>
  <c r="S126" i="35"/>
  <c r="B129" i="35" a="1"/>
  <c r="B129" i="35" s="1"/>
  <c r="E128" i="35"/>
  <c r="R364" i="23"/>
  <c r="AF364" i="23"/>
  <c r="N364" i="23" s="1"/>
  <c r="F127" i="35"/>
  <c r="H127" i="35"/>
  <c r="G127" i="35"/>
  <c r="O127" i="35" a="1"/>
  <c r="O127" i="35" s="1"/>
  <c r="K127" i="35" a="1"/>
  <c r="K127" i="35" s="1"/>
  <c r="N127" i="35" a="1"/>
  <c r="N127" i="35" s="1"/>
  <c r="P127" i="35" a="1"/>
  <c r="P127" i="35" s="1"/>
  <c r="L127" i="35" a="1"/>
  <c r="L127" i="35" s="1"/>
  <c r="Q127" i="35" a="1"/>
  <c r="Q127" i="35" s="1"/>
  <c r="M127" i="35" a="1"/>
  <c r="M127" i="35" s="1"/>
  <c r="S364" i="23"/>
  <c r="AG364" i="23"/>
  <c r="O364" i="23" s="1"/>
  <c r="S127" i="35" l="1"/>
  <c r="Z365" i="23"/>
  <c r="F365" i="23"/>
  <c r="H365" i="23"/>
  <c r="G365" i="23"/>
  <c r="B367" i="23" a="1"/>
  <c r="B367" i="23" s="1"/>
  <c r="D366" i="23"/>
  <c r="Z366" i="23"/>
  <c r="AB366" i="23"/>
  <c r="AA366" i="23"/>
  <c r="I366" i="23" a="1"/>
  <c r="I366" i="23" s="1"/>
  <c r="AE366" i="23" s="1"/>
  <c r="M366" i="23" s="1"/>
  <c r="L366" i="23" a="1"/>
  <c r="L366" i="23" s="1"/>
  <c r="AH366" i="23" s="1"/>
  <c r="P366" i="23" s="1"/>
  <c r="J366" i="23" a="1"/>
  <c r="J366" i="23" s="1"/>
  <c r="AF366" i="23" s="1"/>
  <c r="N366" i="23" s="1"/>
  <c r="K366" i="23" a="1"/>
  <c r="K366" i="23" s="1"/>
  <c r="AG366" i="23" s="1"/>
  <c r="O366" i="23" s="1"/>
  <c r="T366" i="23"/>
  <c r="R366" i="23"/>
  <c r="Q366" i="23"/>
  <c r="S366" i="23"/>
  <c r="H128" i="35"/>
  <c r="G128" i="35"/>
  <c r="F128" i="35"/>
  <c r="K128" i="35" a="1"/>
  <c r="K128" i="35" s="1"/>
  <c r="M128" i="35" a="1"/>
  <c r="M128" i="35" s="1"/>
  <c r="L128" i="35" a="1"/>
  <c r="L128" i="35" s="1"/>
  <c r="P128" i="35" a="1"/>
  <c r="P128" i="35" s="1"/>
  <c r="N128" i="35" a="1"/>
  <c r="N128" i="35" s="1"/>
  <c r="O128" i="35" a="1"/>
  <c r="O128" i="35" s="1"/>
  <c r="Q128" i="35" a="1"/>
  <c r="Q128" i="35" s="1"/>
  <c r="E129" i="35"/>
  <c r="AC366" i="23" l="1"/>
  <c r="H366" i="23"/>
  <c r="F366" i="23"/>
  <c r="G366" i="23"/>
  <c r="G129" i="35"/>
  <c r="H129" i="35"/>
  <c r="F129" i="35"/>
  <c r="Q129" i="35" a="1"/>
  <c r="Q129" i="35" s="1"/>
  <c r="M129" i="35" a="1"/>
  <c r="M129" i="35" s="1"/>
  <c r="L129" i="35" a="1"/>
  <c r="L129" i="35" s="1"/>
  <c r="O129" i="35" a="1"/>
  <c r="O129" i="35" s="1"/>
  <c r="K129" i="35" a="1"/>
  <c r="K129" i="35" s="1"/>
  <c r="P129" i="35" a="1"/>
  <c r="P129" i="35" s="1"/>
  <c r="N129" i="35" a="1"/>
  <c r="N129" i="35" s="1"/>
  <c r="B368" i="23" a="1"/>
  <c r="B368" i="23" s="1"/>
  <c r="D367" i="23"/>
  <c r="AC367" i="23"/>
  <c r="AA367" i="23"/>
  <c r="Z367" i="23"/>
  <c r="L367" i="23" a="1"/>
  <c r="L367" i="23" s="1"/>
  <c r="AH367" i="23" s="1"/>
  <c r="P367" i="23" s="1"/>
  <c r="K367" i="23" a="1"/>
  <c r="K367" i="23" s="1"/>
  <c r="AG367" i="23" s="1"/>
  <c r="O367" i="23" s="1"/>
  <c r="J367" i="23" a="1"/>
  <c r="J367" i="23" s="1"/>
  <c r="AF367" i="23" s="1"/>
  <c r="N367" i="23" s="1"/>
  <c r="I367" i="23" a="1"/>
  <c r="I367" i="23" s="1"/>
  <c r="AE367" i="23" s="1"/>
  <c r="M367" i="23" s="1"/>
  <c r="S367" i="23"/>
  <c r="T367" i="23"/>
  <c r="R367" i="23"/>
  <c r="Q367" i="23"/>
  <c r="B130" i="35" a="1"/>
  <c r="B130" i="35" s="1"/>
  <c r="S128" i="35"/>
  <c r="AB367" i="23" l="1"/>
  <c r="G367" i="23"/>
  <c r="H367" i="23"/>
  <c r="F367" i="23"/>
  <c r="B369" i="23" a="1"/>
  <c r="B369" i="23" s="1"/>
  <c r="D368" i="23"/>
  <c r="AB368" i="23"/>
  <c r="AA368" i="23"/>
  <c r="AC368" i="23"/>
  <c r="I368" i="23" a="1"/>
  <c r="I368" i="23" s="1"/>
  <c r="AE368" i="23" s="1"/>
  <c r="M368" i="23" s="1"/>
  <c r="K368" i="23" a="1"/>
  <c r="K368" i="23" s="1"/>
  <c r="AG368" i="23" s="1"/>
  <c r="O368" i="23" s="1"/>
  <c r="J368" i="23" a="1"/>
  <c r="J368" i="23" s="1"/>
  <c r="AF368" i="23" s="1"/>
  <c r="N368" i="23" s="1"/>
  <c r="L368" i="23" a="1"/>
  <c r="L368" i="23" s="1"/>
  <c r="AH368" i="23" s="1"/>
  <c r="P368" i="23" s="1"/>
  <c r="S368" i="23"/>
  <c r="Q368" i="23"/>
  <c r="R368" i="23"/>
  <c r="T368" i="23"/>
  <c r="S129" i="35"/>
  <c r="B131" i="35" a="1"/>
  <c r="B131" i="35" s="1"/>
  <c r="E130" i="35"/>
  <c r="Z368" i="23" l="1"/>
  <c r="G368" i="23"/>
  <c r="F368" i="23"/>
  <c r="H368" i="23"/>
  <c r="D369" i="23"/>
  <c r="B370" i="23" a="1"/>
  <c r="B370" i="23" s="1"/>
  <c r="AA369" i="23"/>
  <c r="I369" i="23" a="1"/>
  <c r="I369" i="23" s="1"/>
  <c r="AE369" i="23" s="1"/>
  <c r="M369" i="23" s="1"/>
  <c r="AB369" i="23"/>
  <c r="AC369" i="23"/>
  <c r="J369" i="23" a="1"/>
  <c r="J369" i="23" s="1"/>
  <c r="AF369" i="23" s="1"/>
  <c r="N369" i="23" s="1"/>
  <c r="K369" i="23" a="1"/>
  <c r="K369" i="23" s="1"/>
  <c r="AG369" i="23" s="1"/>
  <c r="O369" i="23" s="1"/>
  <c r="L369" i="23" a="1"/>
  <c r="L369" i="23" s="1"/>
  <c r="AH369" i="23" s="1"/>
  <c r="P369" i="23" s="1"/>
  <c r="T369" i="23"/>
  <c r="Q369" i="23"/>
  <c r="S369" i="23"/>
  <c r="R369" i="23"/>
  <c r="H130" i="35"/>
  <c r="F130" i="35"/>
  <c r="G130" i="35"/>
  <c r="O130" i="35" a="1"/>
  <c r="O130" i="35" s="1"/>
  <c r="Q130" i="35" a="1"/>
  <c r="Q130" i="35" s="1"/>
  <c r="K130" i="35" a="1"/>
  <c r="K130" i="35" s="1"/>
  <c r="L130" i="35" a="1"/>
  <c r="L130" i="35" s="1"/>
  <c r="M130" i="35" a="1"/>
  <c r="M130" i="35" s="1"/>
  <c r="N130" i="35" a="1"/>
  <c r="N130" i="35" s="1"/>
  <c r="P130" i="35" a="1"/>
  <c r="P130" i="35" s="1"/>
  <c r="E131" i="35"/>
  <c r="D370" i="23" l="1"/>
  <c r="B371" i="23" a="1"/>
  <c r="B371" i="23" s="1"/>
  <c r="Z370" i="23"/>
  <c r="AC370" i="23"/>
  <c r="AB370" i="23"/>
  <c r="I370" i="23" a="1"/>
  <c r="I370" i="23" s="1"/>
  <c r="AE370" i="23" s="1"/>
  <c r="M370" i="23" s="1"/>
  <c r="L370" i="23" a="1"/>
  <c r="L370" i="23" s="1"/>
  <c r="AH370" i="23" s="1"/>
  <c r="P370" i="23" s="1"/>
  <c r="K370" i="23" a="1"/>
  <c r="K370" i="23" s="1"/>
  <c r="AG370" i="23" s="1"/>
  <c r="O370" i="23" s="1"/>
  <c r="J370" i="23" a="1"/>
  <c r="J370" i="23" s="1"/>
  <c r="AF370" i="23" s="1"/>
  <c r="N370" i="23" s="1"/>
  <c r="R370" i="23"/>
  <c r="Q370" i="23"/>
  <c r="S370" i="23"/>
  <c r="T370" i="23"/>
  <c r="H131" i="35"/>
  <c r="G131" i="35"/>
  <c r="F131" i="35"/>
  <c r="L131" i="35" a="1"/>
  <c r="L131" i="35" s="1"/>
  <c r="O131" i="35" a="1"/>
  <c r="O131" i="35" s="1"/>
  <c r="K131" i="35" a="1"/>
  <c r="K131" i="35" s="1"/>
  <c r="N131" i="35" a="1"/>
  <c r="N131" i="35" s="1"/>
  <c r="Q131" i="35" a="1"/>
  <c r="Q131" i="35" s="1"/>
  <c r="M131" i="35" a="1"/>
  <c r="M131" i="35" s="1"/>
  <c r="P131" i="35" a="1"/>
  <c r="P131" i="35" s="1"/>
  <c r="Z369" i="23"/>
  <c r="F369" i="23"/>
  <c r="H369" i="23"/>
  <c r="G369" i="23"/>
  <c r="B132" i="35" a="1"/>
  <c r="B132" i="35" s="1"/>
  <c r="S130" i="35"/>
  <c r="S131" i="35" l="1"/>
  <c r="E132" i="35"/>
  <c r="B133" i="35" a="1"/>
  <c r="B133" i="35" s="1"/>
  <c r="D371" i="23"/>
  <c r="B372" i="23" a="1"/>
  <c r="B372" i="23" s="1"/>
  <c r="Z371" i="23"/>
  <c r="AB371" i="23"/>
  <c r="AC371" i="23"/>
  <c r="L371" i="23" a="1"/>
  <c r="L371" i="23" s="1"/>
  <c r="AH371" i="23" s="1"/>
  <c r="P371" i="23" s="1"/>
  <c r="I371" i="23" a="1"/>
  <c r="I371" i="23" s="1"/>
  <c r="AE371" i="23" s="1"/>
  <c r="M371" i="23" s="1"/>
  <c r="J371" i="23" a="1"/>
  <c r="J371" i="23" s="1"/>
  <c r="AF371" i="23" s="1"/>
  <c r="N371" i="23" s="1"/>
  <c r="K371" i="23" a="1"/>
  <c r="K371" i="23" s="1"/>
  <c r="AG371" i="23" s="1"/>
  <c r="O371" i="23" s="1"/>
  <c r="T371" i="23"/>
  <c r="Q371" i="23"/>
  <c r="S371" i="23"/>
  <c r="R371" i="23"/>
  <c r="AA370" i="23"/>
  <c r="G370" i="23"/>
  <c r="H370" i="23"/>
  <c r="F370" i="23"/>
  <c r="D372" i="23" l="1"/>
  <c r="B373" i="23" a="1"/>
  <c r="B373" i="23" s="1"/>
  <c r="Z372" i="23"/>
  <c r="J372" i="23" s="1" a="1"/>
  <c r="J372" i="23" s="1"/>
  <c r="AF372" i="23" s="1"/>
  <c r="N372" i="23" s="1"/>
  <c r="AB372" i="23"/>
  <c r="AC372" i="23"/>
  <c r="I372" i="23" a="1"/>
  <c r="I372" i="23" s="1"/>
  <c r="AE372" i="23" s="1"/>
  <c r="M372" i="23" s="1"/>
  <c r="K372" i="23" a="1"/>
  <c r="K372" i="23" s="1"/>
  <c r="AG372" i="23" s="1"/>
  <c r="O372" i="23" s="1"/>
  <c r="L372" i="23" a="1"/>
  <c r="L372" i="23" s="1"/>
  <c r="AH372" i="23" s="1"/>
  <c r="P372" i="23" s="1"/>
  <c r="R372" i="23"/>
  <c r="Q372" i="23"/>
  <c r="S372" i="23"/>
  <c r="T372" i="23"/>
  <c r="AA371" i="23"/>
  <c r="F371" i="23"/>
  <c r="G371" i="23"/>
  <c r="H371" i="23"/>
  <c r="E133" i="35"/>
  <c r="B134" i="35" a="1"/>
  <c r="B134" i="35" s="1"/>
  <c r="H132" i="35"/>
  <c r="G132" i="35"/>
  <c r="F132" i="35"/>
  <c r="N132" i="35" a="1"/>
  <c r="N132" i="35" s="1"/>
  <c r="L132" i="35" a="1"/>
  <c r="L132" i="35" s="1"/>
  <c r="Q132" i="35" a="1"/>
  <c r="Q132" i="35" s="1"/>
  <c r="M132" i="35" a="1"/>
  <c r="M132" i="35" s="1"/>
  <c r="O132" i="35" a="1"/>
  <c r="O132" i="35" s="1"/>
  <c r="K132" i="35" a="1"/>
  <c r="K132" i="35" s="1"/>
  <c r="P132" i="35" a="1"/>
  <c r="P132" i="35" s="1"/>
  <c r="S132" i="35" l="1"/>
  <c r="E134" i="35"/>
  <c r="B135" i="35" a="1"/>
  <c r="B135" i="35" s="1"/>
  <c r="B374" i="23" a="1"/>
  <c r="B374" i="23" s="1"/>
  <c r="AC373" i="23"/>
  <c r="D373" i="23"/>
  <c r="AA373" i="23"/>
  <c r="Z373" i="23"/>
  <c r="K373" i="23" s="1" a="1"/>
  <c r="K373" i="23" s="1"/>
  <c r="AG373" i="23" s="1"/>
  <c r="O373" i="23" s="1"/>
  <c r="J373" i="23" a="1"/>
  <c r="J373" i="23" s="1"/>
  <c r="AF373" i="23" s="1"/>
  <c r="N373" i="23" s="1"/>
  <c r="S373" i="23"/>
  <c r="I373" i="23" a="1"/>
  <c r="I373" i="23" s="1"/>
  <c r="AE373" i="23" s="1"/>
  <c r="M373" i="23" s="1"/>
  <c r="L373" i="23" a="1"/>
  <c r="L373" i="23" s="1"/>
  <c r="AH373" i="23" s="1"/>
  <c r="P373" i="23" s="1"/>
  <c r="R373" i="23"/>
  <c r="Q373" i="23"/>
  <c r="T373" i="23"/>
  <c r="H133" i="35"/>
  <c r="G133" i="35"/>
  <c r="F133" i="35"/>
  <c r="N133" i="35" a="1"/>
  <c r="N133" i="35" s="1"/>
  <c r="Q133" i="35" a="1"/>
  <c r="Q133" i="35" s="1"/>
  <c r="M133" i="35" a="1"/>
  <c r="M133" i="35" s="1"/>
  <c r="P133" i="35" a="1"/>
  <c r="P133" i="35" s="1"/>
  <c r="L133" i="35" a="1"/>
  <c r="L133" i="35" s="1"/>
  <c r="O133" i="35" a="1"/>
  <c r="O133" i="35" s="1"/>
  <c r="K133" i="35" a="1"/>
  <c r="K133" i="35" s="1"/>
  <c r="AA372" i="23"/>
  <c r="H372" i="23"/>
  <c r="F372" i="23"/>
  <c r="G372" i="23"/>
  <c r="AB373" i="23" l="1"/>
  <c r="F373" i="23"/>
  <c r="H373" i="23"/>
  <c r="G373" i="23"/>
  <c r="D374" i="23"/>
  <c r="B375" i="23" a="1"/>
  <c r="B375" i="23" s="1"/>
  <c r="Z374" i="23"/>
  <c r="I374" i="23" s="1" a="1"/>
  <c r="I374" i="23" s="1"/>
  <c r="AE374" i="23" s="1"/>
  <c r="M374" i="23" s="1"/>
  <c r="AA374" i="23"/>
  <c r="AB374" i="23"/>
  <c r="K374" i="23" a="1"/>
  <c r="K374" i="23" s="1"/>
  <c r="AG374" i="23" s="1"/>
  <c r="O374" i="23" s="1"/>
  <c r="J374" i="23" a="1"/>
  <c r="J374" i="23" s="1"/>
  <c r="AF374" i="23" s="1"/>
  <c r="N374" i="23" s="1"/>
  <c r="Q374" i="23"/>
  <c r="L374" i="23" a="1"/>
  <c r="L374" i="23" s="1"/>
  <c r="AH374" i="23" s="1"/>
  <c r="P374" i="23" s="1"/>
  <c r="T374" i="23"/>
  <c r="S374" i="23"/>
  <c r="R374" i="23"/>
  <c r="E135" i="35"/>
  <c r="B136" i="35" a="1"/>
  <c r="B136" i="35" s="1"/>
  <c r="S133" i="35"/>
  <c r="H134" i="35"/>
  <c r="G134" i="35"/>
  <c r="F134" i="35"/>
  <c r="N134" i="35" a="1"/>
  <c r="N134" i="35" s="1"/>
  <c r="P134" i="35" a="1"/>
  <c r="P134" i="35" s="1"/>
  <c r="L134" i="35" a="1"/>
  <c r="L134" i="35" s="1"/>
  <c r="O134" i="35" a="1"/>
  <c r="O134" i="35" s="1"/>
  <c r="Q134" i="35" a="1"/>
  <c r="Q134" i="35" s="1"/>
  <c r="K134" i="35" a="1"/>
  <c r="K134" i="35" s="1"/>
  <c r="M134" i="35" a="1"/>
  <c r="M134" i="35" s="1"/>
  <c r="S134" i="35" l="1"/>
  <c r="D375" i="23"/>
  <c r="B376" i="23" a="1"/>
  <c r="B376" i="23" s="1"/>
  <c r="AA375" i="23"/>
  <c r="AB375" i="23"/>
  <c r="Z375" i="23"/>
  <c r="I375" i="23" a="1"/>
  <c r="I375" i="23" s="1"/>
  <c r="AE375" i="23" s="1"/>
  <c r="M375" i="23" s="1"/>
  <c r="L375" i="23" a="1"/>
  <c r="L375" i="23" s="1"/>
  <c r="AH375" i="23" s="1"/>
  <c r="P375" i="23" s="1"/>
  <c r="J375" i="23" a="1"/>
  <c r="J375" i="23" s="1"/>
  <c r="AF375" i="23" s="1"/>
  <c r="N375" i="23" s="1"/>
  <c r="K375" i="23" a="1"/>
  <c r="K375" i="23" s="1"/>
  <c r="AG375" i="23" s="1"/>
  <c r="O375" i="23" s="1"/>
  <c r="Q375" i="23"/>
  <c r="S375" i="23"/>
  <c r="R375" i="23"/>
  <c r="T375" i="23"/>
  <c r="AC374" i="23"/>
  <c r="G374" i="23"/>
  <c r="H374" i="23"/>
  <c r="F374" i="23"/>
  <c r="E136" i="35"/>
  <c r="B137" i="35" a="1"/>
  <c r="B137" i="35" s="1"/>
  <c r="G135" i="35"/>
  <c r="F135" i="35"/>
  <c r="H135" i="35"/>
  <c r="O135" i="35" a="1"/>
  <c r="O135" i="35" s="1"/>
  <c r="K135" i="35" a="1"/>
  <c r="K135" i="35" s="1"/>
  <c r="N135" i="35" a="1"/>
  <c r="N135" i="35" s="1"/>
  <c r="Q135" i="35" a="1"/>
  <c r="Q135" i="35" s="1"/>
  <c r="P135" i="35" a="1"/>
  <c r="P135" i="35" s="1"/>
  <c r="M135" i="35" a="1"/>
  <c r="M135" i="35" s="1"/>
  <c r="L135" i="35" a="1"/>
  <c r="L135" i="35" s="1"/>
  <c r="S135" i="35" l="1"/>
  <c r="E137" i="35"/>
  <c r="B138" i="35" a="1"/>
  <c r="B138" i="35" s="1"/>
  <c r="F136" i="35"/>
  <c r="H136" i="35"/>
  <c r="G136" i="35"/>
  <c r="O136" i="35" a="1"/>
  <c r="O136" i="35" s="1"/>
  <c r="K136" i="35" a="1"/>
  <c r="K136" i="35" s="1"/>
  <c r="M136" i="35" a="1"/>
  <c r="M136" i="35" s="1"/>
  <c r="P136" i="35" a="1"/>
  <c r="P136" i="35" s="1"/>
  <c r="N136" i="35" a="1"/>
  <c r="N136" i="35" s="1"/>
  <c r="L136" i="35" a="1"/>
  <c r="L136" i="35" s="1"/>
  <c r="Q136" i="35" a="1"/>
  <c r="Q136" i="35" s="1"/>
  <c r="B377" i="23" a="1"/>
  <c r="B377" i="23" s="1"/>
  <c r="D376" i="23"/>
  <c r="Z376" i="23"/>
  <c r="I376" i="23" s="1" a="1"/>
  <c r="I376" i="23" s="1"/>
  <c r="AE376" i="23" s="1"/>
  <c r="M376" i="23" s="1"/>
  <c r="AA376" i="23"/>
  <c r="AB376" i="23"/>
  <c r="Q376" i="23"/>
  <c r="L376" i="23" a="1"/>
  <c r="L376" i="23" s="1"/>
  <c r="AH376" i="23" s="1"/>
  <c r="P376" i="23" s="1"/>
  <c r="T376" i="23"/>
  <c r="J376" i="23" a="1"/>
  <c r="J376" i="23" s="1"/>
  <c r="AF376" i="23" s="1"/>
  <c r="N376" i="23" s="1"/>
  <c r="K376" i="23" a="1"/>
  <c r="K376" i="23" s="1"/>
  <c r="AG376" i="23" s="1"/>
  <c r="O376" i="23" s="1"/>
  <c r="S376" i="23"/>
  <c r="R376" i="23"/>
  <c r="AC375" i="23"/>
  <c r="F375" i="23"/>
  <c r="H375" i="23"/>
  <c r="G375" i="23"/>
  <c r="AC376" i="23" l="1"/>
  <c r="H376" i="23"/>
  <c r="F376" i="23"/>
  <c r="G376" i="23"/>
  <c r="D377" i="23"/>
  <c r="B378" i="23" a="1"/>
  <c r="B378" i="23" s="1"/>
  <c r="AB377" i="23"/>
  <c r="L377" i="23" s="1" a="1"/>
  <c r="L377" i="23" s="1"/>
  <c r="AH377" i="23" s="1"/>
  <c r="P377" i="23" s="1"/>
  <c r="AA377" i="23"/>
  <c r="J377" i="23" s="1" a="1"/>
  <c r="J377" i="23" s="1"/>
  <c r="AF377" i="23" s="1"/>
  <c r="N377" i="23" s="1"/>
  <c r="I377" i="23" a="1"/>
  <c r="I377" i="23" s="1"/>
  <c r="AE377" i="23" s="1"/>
  <c r="M377" i="23" s="1"/>
  <c r="AC377" i="23"/>
  <c r="T377" i="23"/>
  <c r="Q377" i="23"/>
  <c r="K377" i="23" a="1"/>
  <c r="K377" i="23" s="1"/>
  <c r="AG377" i="23" s="1"/>
  <c r="O377" i="23" s="1"/>
  <c r="R377" i="23"/>
  <c r="S377" i="23"/>
  <c r="S136" i="35"/>
  <c r="B139" i="35" a="1"/>
  <c r="B139" i="35" s="1"/>
  <c r="E138" i="35"/>
  <c r="H137" i="35"/>
  <c r="G137" i="35"/>
  <c r="F137" i="35"/>
  <c r="N137" i="35" a="1"/>
  <c r="N137" i="35" s="1"/>
  <c r="Q137" i="35" a="1"/>
  <c r="Q137" i="35" s="1"/>
  <c r="M137" i="35" a="1"/>
  <c r="M137" i="35" s="1"/>
  <c r="P137" i="35" a="1"/>
  <c r="P137" i="35" s="1"/>
  <c r="O137" i="35" a="1"/>
  <c r="O137" i="35" s="1"/>
  <c r="L137" i="35" a="1"/>
  <c r="L137" i="35" s="1"/>
  <c r="K137" i="35" a="1"/>
  <c r="K137" i="35" s="1"/>
  <c r="B379" i="23" l="1" a="1"/>
  <c r="B379" i="23" s="1"/>
  <c r="D378" i="23"/>
  <c r="Z378" i="23"/>
  <c r="J378" i="23" s="1" a="1"/>
  <c r="J378" i="23" s="1"/>
  <c r="AF378" i="23" s="1"/>
  <c r="N378" i="23" s="1"/>
  <c r="AC378" i="23"/>
  <c r="AB378" i="23"/>
  <c r="L378" i="23" a="1"/>
  <c r="L378" i="23" s="1"/>
  <c r="AH378" i="23" s="1"/>
  <c r="P378" i="23" s="1"/>
  <c r="K378" i="23" a="1"/>
  <c r="K378" i="23" s="1"/>
  <c r="AG378" i="23" s="1"/>
  <c r="O378" i="23" s="1"/>
  <c r="I378" i="23" a="1"/>
  <c r="I378" i="23" s="1"/>
  <c r="AE378" i="23" s="1"/>
  <c r="M378" i="23" s="1"/>
  <c r="R378" i="23"/>
  <c r="S378" i="23"/>
  <c r="T378" i="23"/>
  <c r="Q378" i="23"/>
  <c r="S137" i="35"/>
  <c r="Z377" i="23"/>
  <c r="F377" i="23"/>
  <c r="H377" i="23"/>
  <c r="G377" i="23"/>
  <c r="H138" i="35"/>
  <c r="G138" i="35"/>
  <c r="F138" i="35"/>
  <c r="O138" i="35" a="1"/>
  <c r="O138" i="35" s="1"/>
  <c r="Q138" i="35" a="1"/>
  <c r="Q138" i="35" s="1"/>
  <c r="K138" i="35" a="1"/>
  <c r="K138" i="35" s="1"/>
  <c r="M138" i="35" a="1"/>
  <c r="M138" i="35" s="1"/>
  <c r="P138" i="35" a="1"/>
  <c r="P138" i="35" s="1"/>
  <c r="L138" i="35" a="1"/>
  <c r="L138" i="35" s="1"/>
  <c r="N138" i="35" a="1"/>
  <c r="N138" i="35" s="1"/>
  <c r="E139" i="35"/>
  <c r="H139" i="35" l="1"/>
  <c r="G139" i="35"/>
  <c r="F139" i="35"/>
  <c r="P139" i="35" a="1"/>
  <c r="P139" i="35" s="1"/>
  <c r="L139" i="35" a="1"/>
  <c r="L139" i="35" s="1"/>
  <c r="O139" i="35" a="1"/>
  <c r="O139" i="35" s="1"/>
  <c r="K139" i="35" a="1"/>
  <c r="K139" i="35" s="1"/>
  <c r="N139" i="35" a="1"/>
  <c r="N139" i="35" s="1"/>
  <c r="Q139" i="35" a="1"/>
  <c r="Q139" i="35" s="1"/>
  <c r="M139" i="35" a="1"/>
  <c r="M139" i="35" s="1"/>
  <c r="B140" i="35" a="1"/>
  <c r="B140" i="35" s="1"/>
  <c r="S138" i="35"/>
  <c r="AA378" i="23"/>
  <c r="H378" i="23"/>
  <c r="G378" i="23"/>
  <c r="F378" i="23"/>
  <c r="D379" i="23"/>
  <c r="B380" i="23" a="1"/>
  <c r="B380" i="23" s="1"/>
  <c r="Z379" i="23"/>
  <c r="I379" i="23" s="1" a="1"/>
  <c r="I379" i="23" s="1"/>
  <c r="AE379" i="23" s="1"/>
  <c r="M379" i="23" s="1"/>
  <c r="AC379" i="23"/>
  <c r="AA379" i="23"/>
  <c r="Q379" i="23"/>
  <c r="L379" i="23" a="1"/>
  <c r="L379" i="23" s="1"/>
  <c r="AH379" i="23" s="1"/>
  <c r="P379" i="23" s="1"/>
  <c r="J379" i="23" a="1"/>
  <c r="J379" i="23" s="1"/>
  <c r="K379" i="23" a="1"/>
  <c r="K379" i="23" s="1"/>
  <c r="AG379" i="23" s="1"/>
  <c r="O379" i="23" s="1"/>
  <c r="T379" i="23"/>
  <c r="S379" i="23"/>
  <c r="R379" i="23" l="1"/>
  <c r="AF379" i="23"/>
  <c r="N379" i="23" s="1"/>
  <c r="E140" i="35"/>
  <c r="B141" i="35" a="1"/>
  <c r="B141" i="35" s="1"/>
  <c r="S139" i="35"/>
  <c r="D380" i="23"/>
  <c r="B381" i="23" a="1"/>
  <c r="B381" i="23" s="1"/>
  <c r="AC380" i="23"/>
  <c r="Z380" i="23"/>
  <c r="AA380" i="23"/>
  <c r="L380" i="23" a="1"/>
  <c r="L380" i="23" s="1"/>
  <c r="AH380" i="23" s="1"/>
  <c r="P380" i="23" s="1"/>
  <c r="I380" i="23" a="1"/>
  <c r="I380" i="23" s="1"/>
  <c r="AE380" i="23" s="1"/>
  <c r="M380" i="23" s="1"/>
  <c r="K380" i="23" a="1"/>
  <c r="K380" i="23" s="1"/>
  <c r="AG380" i="23" s="1"/>
  <c r="O380" i="23" s="1"/>
  <c r="J380" i="23" a="1"/>
  <c r="J380" i="23" s="1"/>
  <c r="AF380" i="23" s="1"/>
  <c r="N380" i="23" s="1"/>
  <c r="S380" i="23"/>
  <c r="Q380" i="23"/>
  <c r="R380" i="23"/>
  <c r="T380" i="23"/>
  <c r="AB379" i="23"/>
  <c r="G379" i="23"/>
  <c r="F379" i="23"/>
  <c r="H379" i="23"/>
  <c r="B382" i="23" l="1" a="1"/>
  <c r="B382" i="23" s="1"/>
  <c r="D381" i="23"/>
  <c r="AA381" i="23"/>
  <c r="J381" i="23" s="1" a="1"/>
  <c r="J381" i="23" s="1"/>
  <c r="AF381" i="23" s="1"/>
  <c r="N381" i="23" s="1"/>
  <c r="I381" i="23" a="1"/>
  <c r="I381" i="23" s="1"/>
  <c r="AE381" i="23" s="1"/>
  <c r="M381" i="23" s="1"/>
  <c r="AB381" i="23"/>
  <c r="AC381" i="23"/>
  <c r="R381" i="23"/>
  <c r="L381" i="23" a="1"/>
  <c r="L381" i="23" s="1"/>
  <c r="AH381" i="23" s="1"/>
  <c r="P381" i="23" s="1"/>
  <c r="Q381" i="23"/>
  <c r="K381" i="23" a="1"/>
  <c r="K381" i="23" s="1"/>
  <c r="AG381" i="23" s="1"/>
  <c r="O381" i="23" s="1"/>
  <c r="S381" i="23"/>
  <c r="T381" i="23"/>
  <c r="AB380" i="23"/>
  <c r="G380" i="23"/>
  <c r="F380" i="23"/>
  <c r="H380" i="23"/>
  <c r="E141" i="35"/>
  <c r="B142" i="35" a="1"/>
  <c r="B142" i="35" s="1"/>
  <c r="H140" i="35"/>
  <c r="G140" i="35"/>
  <c r="F140" i="35"/>
  <c r="P140" i="35" a="1"/>
  <c r="P140" i="35" s="1"/>
  <c r="K140" i="35" a="1"/>
  <c r="K140" i="35" s="1"/>
  <c r="N140" i="35" a="1"/>
  <c r="N140" i="35" s="1"/>
  <c r="L140" i="35" a="1"/>
  <c r="L140" i="35" s="1"/>
  <c r="Q140" i="35" a="1"/>
  <c r="Q140" i="35" s="1"/>
  <c r="M140" i="35" a="1"/>
  <c r="M140" i="35" s="1"/>
  <c r="O140" i="35" a="1"/>
  <c r="O140" i="35" s="1"/>
  <c r="S140" i="35" l="1"/>
  <c r="E142" i="35"/>
  <c r="B143" i="35" a="1"/>
  <c r="B143" i="35" s="1"/>
  <c r="Z381" i="23"/>
  <c r="F381" i="23"/>
  <c r="H381" i="23"/>
  <c r="G381" i="23"/>
  <c r="H141" i="35"/>
  <c r="G141" i="35"/>
  <c r="F141" i="35"/>
  <c r="N141" i="35" a="1"/>
  <c r="N141" i="35" s="1"/>
  <c r="Q141" i="35" a="1"/>
  <c r="Q141" i="35" s="1"/>
  <c r="M141" i="35" a="1"/>
  <c r="M141" i="35" s="1"/>
  <c r="P141" i="35" a="1"/>
  <c r="P141" i="35" s="1"/>
  <c r="L141" i="35" a="1"/>
  <c r="L141" i="35" s="1"/>
  <c r="O141" i="35" a="1"/>
  <c r="O141" i="35" s="1"/>
  <c r="K141" i="35" a="1"/>
  <c r="K141" i="35" s="1"/>
  <c r="D382" i="23"/>
  <c r="B383" i="23" a="1"/>
  <c r="B383" i="23" s="1"/>
  <c r="Z382" i="23"/>
  <c r="AA382" i="23"/>
  <c r="AB382" i="23"/>
  <c r="I382" i="23" a="1"/>
  <c r="I382" i="23" s="1"/>
  <c r="AE382" i="23" s="1"/>
  <c r="M382" i="23" s="1"/>
  <c r="K382" i="23" a="1"/>
  <c r="K382" i="23" s="1"/>
  <c r="AG382" i="23" s="1"/>
  <c r="O382" i="23" s="1"/>
  <c r="L382" i="23" a="1"/>
  <c r="L382" i="23" s="1"/>
  <c r="AH382" i="23" s="1"/>
  <c r="P382" i="23" s="1"/>
  <c r="J382" i="23" a="1"/>
  <c r="J382" i="23" s="1"/>
  <c r="AF382" i="23" s="1"/>
  <c r="N382" i="23" s="1"/>
  <c r="Q382" i="23"/>
  <c r="T382" i="23"/>
  <c r="R382" i="23"/>
  <c r="S382" i="23"/>
  <c r="D383" i="23" l="1"/>
  <c r="B384" i="23" a="1"/>
  <c r="B384" i="23" s="1"/>
  <c r="AB383" i="23"/>
  <c r="AA383" i="23"/>
  <c r="Z383" i="23"/>
  <c r="I383" i="23" a="1"/>
  <c r="I383" i="23" s="1"/>
  <c r="AE383" i="23" s="1"/>
  <c r="M383" i="23" s="1"/>
  <c r="L383" i="23" a="1"/>
  <c r="L383" i="23" s="1"/>
  <c r="AH383" i="23" s="1"/>
  <c r="P383" i="23" s="1"/>
  <c r="J383" i="23" a="1"/>
  <c r="J383" i="23" s="1"/>
  <c r="AF383" i="23" s="1"/>
  <c r="N383" i="23" s="1"/>
  <c r="K383" i="23" a="1"/>
  <c r="K383" i="23" s="1"/>
  <c r="AG383" i="23" s="1"/>
  <c r="O383" i="23" s="1"/>
  <c r="S383" i="23"/>
  <c r="Q383" i="23"/>
  <c r="R383" i="23"/>
  <c r="T383" i="23"/>
  <c r="E143" i="35"/>
  <c r="B144" i="35" a="1"/>
  <c r="B144" i="35" s="1"/>
  <c r="AC382" i="23"/>
  <c r="F382" i="23"/>
  <c r="G382" i="23"/>
  <c r="H382" i="23"/>
  <c r="S141" i="35"/>
  <c r="H142" i="35"/>
  <c r="G142" i="35"/>
  <c r="F142" i="35"/>
  <c r="M142" i="35" a="1"/>
  <c r="M142" i="35" s="1"/>
  <c r="P142" i="35" a="1"/>
  <c r="P142" i="35" s="1"/>
  <c r="L142" i="35" a="1"/>
  <c r="L142" i="35" s="1"/>
  <c r="N142" i="35" a="1"/>
  <c r="N142" i="35" s="1"/>
  <c r="O142" i="35" a="1"/>
  <c r="O142" i="35" s="1"/>
  <c r="Q142" i="35" a="1"/>
  <c r="Q142" i="35" s="1"/>
  <c r="K142" i="35" a="1"/>
  <c r="K142" i="35" s="1"/>
  <c r="S142" i="35" l="1"/>
  <c r="E144" i="35"/>
  <c r="B145" i="35" a="1"/>
  <c r="B145" i="35" s="1"/>
  <c r="G143" i="35"/>
  <c r="F143" i="35"/>
  <c r="H143" i="35"/>
  <c r="M143" i="35" a="1"/>
  <c r="M143" i="35" s="1"/>
  <c r="L143" i="35" a="1"/>
  <c r="L143" i="35" s="1"/>
  <c r="O143" i="35" a="1"/>
  <c r="O143" i="35" s="1"/>
  <c r="K143" i="35" a="1"/>
  <c r="K143" i="35" s="1"/>
  <c r="N143" i="35" a="1"/>
  <c r="N143" i="35" s="1"/>
  <c r="Q143" i="35" a="1"/>
  <c r="Q143" i="35" s="1"/>
  <c r="P143" i="35" a="1"/>
  <c r="P143" i="35" s="1"/>
  <c r="B385" i="23" a="1"/>
  <c r="B385" i="23" s="1"/>
  <c r="D384" i="23"/>
  <c r="Z384" i="23"/>
  <c r="AC384" i="23"/>
  <c r="AA384" i="23"/>
  <c r="K384" i="23" a="1"/>
  <c r="K384" i="23" s="1"/>
  <c r="AG384" i="23" s="1"/>
  <c r="O384" i="23" s="1"/>
  <c r="I384" i="23" a="1"/>
  <c r="I384" i="23" s="1"/>
  <c r="AE384" i="23" s="1"/>
  <c r="M384" i="23" s="1"/>
  <c r="L384" i="23" a="1"/>
  <c r="L384" i="23" s="1"/>
  <c r="AH384" i="23" s="1"/>
  <c r="P384" i="23" s="1"/>
  <c r="J384" i="23" a="1"/>
  <c r="J384" i="23" s="1"/>
  <c r="AF384" i="23" s="1"/>
  <c r="N384" i="23" s="1"/>
  <c r="Q384" i="23"/>
  <c r="T384" i="23"/>
  <c r="S384" i="23"/>
  <c r="R384" i="23"/>
  <c r="AC383" i="23"/>
  <c r="G383" i="23"/>
  <c r="H383" i="23"/>
  <c r="F383" i="23"/>
  <c r="AB384" i="23" l="1"/>
  <c r="G384" i="23"/>
  <c r="H384" i="23"/>
  <c r="F384" i="23"/>
  <c r="D385" i="23"/>
  <c r="B386" i="23" a="1"/>
  <c r="B386" i="23" s="1"/>
  <c r="Z385" i="23"/>
  <c r="I385" i="23" s="1" a="1"/>
  <c r="I385" i="23" s="1"/>
  <c r="AE385" i="23" s="1"/>
  <c r="M385" i="23" s="1"/>
  <c r="AA385" i="23"/>
  <c r="AB385" i="23"/>
  <c r="Q385" i="23"/>
  <c r="J385" i="23" a="1"/>
  <c r="J385" i="23" s="1"/>
  <c r="AF385" i="23" s="1"/>
  <c r="N385" i="23" s="1"/>
  <c r="K385" i="23" a="1"/>
  <c r="K385" i="23" s="1"/>
  <c r="AG385" i="23" s="1"/>
  <c r="O385" i="23" s="1"/>
  <c r="L385" i="23" a="1"/>
  <c r="L385" i="23" s="1"/>
  <c r="AH385" i="23" s="1"/>
  <c r="P385" i="23" s="1"/>
  <c r="R385" i="23"/>
  <c r="S385" i="23"/>
  <c r="T385" i="23"/>
  <c r="S143" i="35"/>
  <c r="E145" i="35"/>
  <c r="B146" i="35" a="1"/>
  <c r="B146" i="35" s="1"/>
  <c r="F144" i="35"/>
  <c r="H144" i="35"/>
  <c r="G144" i="35"/>
  <c r="O144" i="35" a="1"/>
  <c r="O144" i="35" s="1"/>
  <c r="K144" i="35" a="1"/>
  <c r="K144" i="35" s="1"/>
  <c r="Q144" i="35" a="1"/>
  <c r="Q144" i="35" s="1"/>
  <c r="M144" i="35" a="1"/>
  <c r="M144" i="35" s="1"/>
  <c r="P144" i="35" a="1"/>
  <c r="P144" i="35" s="1"/>
  <c r="N144" i="35" a="1"/>
  <c r="N144" i="35" s="1"/>
  <c r="L144" i="35" a="1"/>
  <c r="L144" i="35" s="1"/>
  <c r="B387" i="23" l="1" a="1"/>
  <c r="B387" i="23" s="1"/>
  <c r="D386" i="23"/>
  <c r="AC386" i="23"/>
  <c r="I386" i="23" a="1"/>
  <c r="I386" i="23" s="1"/>
  <c r="AE386" i="23" s="1"/>
  <c r="M386" i="23" s="1"/>
  <c r="AB386" i="23"/>
  <c r="AA386" i="23"/>
  <c r="K386" i="23" a="1"/>
  <c r="K386" i="23" s="1"/>
  <c r="AG386" i="23" s="1"/>
  <c r="O386" i="23" s="1"/>
  <c r="Q386" i="23"/>
  <c r="J386" i="23" a="1"/>
  <c r="J386" i="23" s="1"/>
  <c r="L386" i="23" a="1"/>
  <c r="L386" i="23" s="1"/>
  <c r="AH386" i="23" s="1"/>
  <c r="P386" i="23" s="1"/>
  <c r="S386" i="23"/>
  <c r="T386" i="23"/>
  <c r="AC385" i="23"/>
  <c r="F385" i="23"/>
  <c r="H385" i="23"/>
  <c r="G385" i="23"/>
  <c r="S144" i="35"/>
  <c r="B147" i="35" a="1"/>
  <c r="B147" i="35" s="1"/>
  <c r="E146" i="35"/>
  <c r="H145" i="35"/>
  <c r="G145" i="35"/>
  <c r="F145" i="35"/>
  <c r="N145" i="35" a="1"/>
  <c r="N145" i="35" s="1"/>
  <c r="Q145" i="35" a="1"/>
  <c r="Q145" i="35" s="1"/>
  <c r="M145" i="35" a="1"/>
  <c r="M145" i="35" s="1"/>
  <c r="P145" i="35" a="1"/>
  <c r="P145" i="35" s="1"/>
  <c r="O145" i="35" a="1"/>
  <c r="O145" i="35" s="1"/>
  <c r="L145" i="35" a="1"/>
  <c r="L145" i="35" s="1"/>
  <c r="K145" i="35" a="1"/>
  <c r="K145" i="35" s="1"/>
  <c r="S145" i="35" l="1"/>
  <c r="H146" i="35"/>
  <c r="G146" i="35"/>
  <c r="F146" i="35"/>
  <c r="N146" i="35" a="1"/>
  <c r="N146" i="35" s="1"/>
  <c r="O146" i="35" a="1"/>
  <c r="O146" i="35" s="1"/>
  <c r="Q146" i="35" a="1"/>
  <c r="Q146" i="35" s="1"/>
  <c r="K146" i="35" a="1"/>
  <c r="K146" i="35" s="1"/>
  <c r="M146" i="35" a="1"/>
  <c r="M146" i="35" s="1"/>
  <c r="P146" i="35" a="1"/>
  <c r="P146" i="35" s="1"/>
  <c r="L146" i="35" a="1"/>
  <c r="L146" i="35" s="1"/>
  <c r="B148" i="35" a="1"/>
  <c r="B148" i="35" s="1"/>
  <c r="E147" i="35"/>
  <c r="Z386" i="23"/>
  <c r="G386" i="23"/>
  <c r="H386" i="23"/>
  <c r="F386" i="23"/>
  <c r="R386" i="23"/>
  <c r="AF386" i="23"/>
  <c r="N386" i="23" s="1"/>
  <c r="D387" i="23"/>
  <c r="B388" i="23" a="1"/>
  <c r="B388" i="23" s="1"/>
  <c r="Z387" i="23"/>
  <c r="AA387" i="23"/>
  <c r="AB387" i="23"/>
  <c r="AC387" i="23"/>
  <c r="J387" i="23" a="1"/>
  <c r="J387" i="23" s="1"/>
  <c r="AF387" i="23" s="1"/>
  <c r="N387" i="23" s="1"/>
  <c r="I387" i="23" a="1"/>
  <c r="I387" i="23" s="1"/>
  <c r="AE387" i="23" s="1"/>
  <c r="M387" i="23" s="1"/>
  <c r="K387" i="23" a="1"/>
  <c r="K387" i="23" s="1"/>
  <c r="AG387" i="23" s="1"/>
  <c r="O387" i="23" s="1"/>
  <c r="L387" i="23" a="1"/>
  <c r="L387" i="23" s="1"/>
  <c r="AH387" i="23" s="1"/>
  <c r="P387" i="23" s="1"/>
  <c r="T387" i="23"/>
  <c r="Q387" i="23"/>
  <c r="R387" i="23"/>
  <c r="S387" i="23"/>
  <c r="D388" i="23" l="1"/>
  <c r="B389" i="23" a="1"/>
  <c r="B389" i="23" s="1"/>
  <c r="AC388" i="23"/>
  <c r="Z388" i="23"/>
  <c r="AB388" i="23"/>
  <c r="L388" i="23" a="1"/>
  <c r="L388" i="23" s="1"/>
  <c r="AH388" i="23" s="1"/>
  <c r="P388" i="23" s="1"/>
  <c r="I388" i="23" a="1"/>
  <c r="I388" i="23" s="1"/>
  <c r="AE388" i="23" s="1"/>
  <c r="M388" i="23" s="1"/>
  <c r="K388" i="23" a="1"/>
  <c r="K388" i="23" s="1"/>
  <c r="AG388" i="23" s="1"/>
  <c r="O388" i="23" s="1"/>
  <c r="J388" i="23" a="1"/>
  <c r="J388" i="23" s="1"/>
  <c r="AF388" i="23" s="1"/>
  <c r="N388" i="23" s="1"/>
  <c r="R388" i="23"/>
  <c r="Q388" i="23"/>
  <c r="T388" i="23"/>
  <c r="S388" i="23"/>
  <c r="H147" i="35"/>
  <c r="G147" i="35"/>
  <c r="F147" i="35"/>
  <c r="M147" i="35" a="1"/>
  <c r="M147" i="35" s="1"/>
  <c r="Q147" i="35" a="1"/>
  <c r="Q147" i="35" s="1"/>
  <c r="L147" i="35" a="1"/>
  <c r="L147" i="35" s="1"/>
  <c r="P147" i="35" a="1"/>
  <c r="P147" i="35" s="1"/>
  <c r="K147" i="35" a="1"/>
  <c r="K147" i="35" s="1"/>
  <c r="N147" i="35" a="1"/>
  <c r="N147" i="35" s="1"/>
  <c r="O147" i="35" a="1"/>
  <c r="O147" i="35" s="1"/>
  <c r="F387" i="23"/>
  <c r="H387" i="23"/>
  <c r="G387" i="23"/>
  <c r="B149" i="35" a="1"/>
  <c r="B149" i="35" s="1"/>
  <c r="E148" i="35"/>
  <c r="S146" i="35"/>
  <c r="S147" i="35" l="1"/>
  <c r="H148" i="35"/>
  <c r="G148" i="35"/>
  <c r="F148" i="35"/>
  <c r="M148" i="35" a="1"/>
  <c r="M148" i="35" s="1"/>
  <c r="Q148" i="35" a="1"/>
  <c r="Q148" i="35" s="1"/>
  <c r="P148" i="35" a="1"/>
  <c r="P148" i="35" s="1"/>
  <c r="L148" i="35" a="1"/>
  <c r="L148" i="35" s="1"/>
  <c r="K148" i="35" a="1"/>
  <c r="K148" i="35" s="1"/>
  <c r="O148" i="35" a="1"/>
  <c r="O148" i="35" s="1"/>
  <c r="N148" i="35" a="1"/>
  <c r="N148" i="35" s="1"/>
  <c r="E149" i="35"/>
  <c r="B150" i="35" a="1"/>
  <c r="B150" i="35" s="1"/>
  <c r="B390" i="23" a="1"/>
  <c r="B390" i="23" s="1"/>
  <c r="D389" i="23"/>
  <c r="AC389" i="23"/>
  <c r="AA389" i="23"/>
  <c r="Z389" i="23"/>
  <c r="I389" i="23" a="1"/>
  <c r="I389" i="23" s="1"/>
  <c r="AE389" i="23" s="1"/>
  <c r="M389" i="23" s="1"/>
  <c r="K389" i="23" a="1"/>
  <c r="K389" i="23" s="1"/>
  <c r="AG389" i="23" s="1"/>
  <c r="O389" i="23" s="1"/>
  <c r="J389" i="23" a="1"/>
  <c r="J389" i="23" s="1"/>
  <c r="AF389" i="23" s="1"/>
  <c r="N389" i="23" s="1"/>
  <c r="L389" i="23" a="1"/>
  <c r="L389" i="23" s="1"/>
  <c r="AH389" i="23" s="1"/>
  <c r="P389" i="23" s="1"/>
  <c r="T389" i="23"/>
  <c r="R389" i="23"/>
  <c r="Q389" i="23"/>
  <c r="S389" i="23"/>
  <c r="AA388" i="23"/>
  <c r="H388" i="23"/>
  <c r="F388" i="23"/>
  <c r="G388" i="23"/>
  <c r="AB389" i="23" l="1"/>
  <c r="H389" i="23"/>
  <c r="G389" i="23"/>
  <c r="F389" i="23"/>
  <c r="D390" i="23"/>
  <c r="B391" i="23" a="1"/>
  <c r="B391" i="23" s="1"/>
  <c r="AC390" i="23"/>
  <c r="Z390" i="23"/>
  <c r="I390" i="23" s="1" a="1"/>
  <c r="I390" i="23" s="1"/>
  <c r="AE390" i="23" s="1"/>
  <c r="M390" i="23" s="1"/>
  <c r="AA390" i="23"/>
  <c r="L390" i="23" a="1"/>
  <c r="L390" i="23" s="1"/>
  <c r="K390" i="23" a="1"/>
  <c r="K390" i="23" s="1"/>
  <c r="AG390" i="23" s="1"/>
  <c r="O390" i="23" s="1"/>
  <c r="J390" i="23" a="1"/>
  <c r="J390" i="23" s="1"/>
  <c r="AF390" i="23" s="1"/>
  <c r="N390" i="23" s="1"/>
  <c r="Q390" i="23"/>
  <c r="R390" i="23"/>
  <c r="S390" i="23"/>
  <c r="B151" i="35" a="1"/>
  <c r="B151" i="35" s="1"/>
  <c r="E150" i="35"/>
  <c r="F149" i="35"/>
  <c r="H149" i="35"/>
  <c r="G149" i="35"/>
  <c r="L149" i="35" a="1"/>
  <c r="L149" i="35" s="1"/>
  <c r="Q149" i="35" a="1"/>
  <c r="Q149" i="35" s="1"/>
  <c r="P149" i="35" a="1"/>
  <c r="P149" i="35" s="1"/>
  <c r="N149" i="35" a="1"/>
  <c r="N149" i="35" s="1"/>
  <c r="K149" i="35" a="1"/>
  <c r="K149" i="35" s="1"/>
  <c r="O149" i="35" a="1"/>
  <c r="O149" i="35" s="1"/>
  <c r="M149" i="35" a="1"/>
  <c r="M149" i="35" s="1"/>
  <c r="S148" i="35"/>
  <c r="B152" i="35" l="1" a="1"/>
  <c r="B152" i="35" s="1"/>
  <c r="E151" i="35"/>
  <c r="D391" i="23"/>
  <c r="B392" i="23" a="1"/>
  <c r="B392" i="23" s="1"/>
  <c r="AB391" i="23"/>
  <c r="AA391" i="23"/>
  <c r="I391" i="23" a="1"/>
  <c r="I391" i="23" s="1"/>
  <c r="AE391" i="23" s="1"/>
  <c r="M391" i="23" s="1"/>
  <c r="AC391" i="23"/>
  <c r="K391" i="23" a="1"/>
  <c r="K391" i="23" s="1"/>
  <c r="AG391" i="23" s="1"/>
  <c r="O391" i="23" s="1"/>
  <c r="Q391" i="23"/>
  <c r="J391" i="23" a="1"/>
  <c r="J391" i="23" s="1"/>
  <c r="L391" i="23" a="1"/>
  <c r="L391" i="23" s="1"/>
  <c r="AH391" i="23" s="1"/>
  <c r="P391" i="23" s="1"/>
  <c r="S391" i="23"/>
  <c r="T391" i="23"/>
  <c r="AB390" i="23"/>
  <c r="H390" i="23"/>
  <c r="F390" i="23"/>
  <c r="G390" i="23"/>
  <c r="S149" i="35"/>
  <c r="T390" i="23"/>
  <c r="AH390" i="23"/>
  <c r="P390" i="23" s="1"/>
  <c r="H150" i="35"/>
  <c r="G150" i="35"/>
  <c r="F150" i="35"/>
  <c r="N150" i="35" a="1"/>
  <c r="N150" i="35" s="1"/>
  <c r="P150" i="35" a="1"/>
  <c r="P150" i="35" s="1"/>
  <c r="M150" i="35" a="1"/>
  <c r="M150" i="35" s="1"/>
  <c r="K150" i="35" a="1"/>
  <c r="K150" i="35" s="1"/>
  <c r="Q150" i="35" a="1"/>
  <c r="Q150" i="35" s="1"/>
  <c r="O150" i="35" a="1"/>
  <c r="O150" i="35" s="1"/>
  <c r="L150" i="35" a="1"/>
  <c r="L150" i="35" s="1"/>
  <c r="S150" i="35" l="1"/>
  <c r="D392" i="23"/>
  <c r="B393" i="23" a="1"/>
  <c r="B393" i="23" s="1"/>
  <c r="Z392" i="23"/>
  <c r="AB392" i="23"/>
  <c r="AC392" i="23"/>
  <c r="J392" i="23" a="1"/>
  <c r="J392" i="23" s="1"/>
  <c r="AF392" i="23" s="1"/>
  <c r="N392" i="23" s="1"/>
  <c r="I392" i="23" a="1"/>
  <c r="I392" i="23" s="1"/>
  <c r="AE392" i="23" s="1"/>
  <c r="M392" i="23" s="1"/>
  <c r="K392" i="23" a="1"/>
  <c r="K392" i="23" s="1"/>
  <c r="AG392" i="23" s="1"/>
  <c r="O392" i="23" s="1"/>
  <c r="L392" i="23" a="1"/>
  <c r="L392" i="23" s="1"/>
  <c r="AH392" i="23" s="1"/>
  <c r="P392" i="23" s="1"/>
  <c r="T392" i="23"/>
  <c r="S392" i="23"/>
  <c r="Q392" i="23"/>
  <c r="R392" i="23"/>
  <c r="R391" i="23"/>
  <c r="AF391" i="23"/>
  <c r="N391" i="23" s="1"/>
  <c r="Z391" i="23"/>
  <c r="F391" i="23"/>
  <c r="H391" i="23"/>
  <c r="G391" i="23"/>
  <c r="G151" i="35"/>
  <c r="F151" i="35"/>
  <c r="H151" i="35"/>
  <c r="L151" i="35" a="1"/>
  <c r="L151" i="35" s="1"/>
  <c r="P151" i="35" a="1"/>
  <c r="P151" i="35" s="1"/>
  <c r="N151" i="35" a="1"/>
  <c r="N151" i="35" s="1"/>
  <c r="Q151" i="35" a="1"/>
  <c r="Q151" i="35" s="1"/>
  <c r="O151" i="35" a="1"/>
  <c r="O151" i="35" s="1"/>
  <c r="M151" i="35" a="1"/>
  <c r="M151" i="35" s="1"/>
  <c r="K151" i="35" a="1"/>
  <c r="K151" i="35" s="1"/>
  <c r="E152" i="35"/>
  <c r="B153" i="35" a="1"/>
  <c r="B153" i="35" s="1"/>
  <c r="E153" i="35" l="1"/>
  <c r="B154" i="35" a="1"/>
  <c r="B154" i="35" s="1"/>
  <c r="F152" i="35"/>
  <c r="H152" i="35"/>
  <c r="G152" i="35"/>
  <c r="P152" i="35" a="1"/>
  <c r="P152" i="35" s="1"/>
  <c r="N152" i="35" a="1"/>
  <c r="N152" i="35" s="1"/>
  <c r="L152" i="35" a="1"/>
  <c r="L152" i="35" s="1"/>
  <c r="K152" i="35" a="1"/>
  <c r="K152" i="35" s="1"/>
  <c r="O152" i="35" a="1"/>
  <c r="O152" i="35" s="1"/>
  <c r="M152" i="35" a="1"/>
  <c r="M152" i="35" s="1"/>
  <c r="Q152" i="35" a="1"/>
  <c r="Q152" i="35" s="1"/>
  <c r="S151" i="35"/>
  <c r="D393" i="23"/>
  <c r="B394" i="23" a="1"/>
  <c r="B394" i="23" s="1"/>
  <c r="Z393" i="23"/>
  <c r="I393" i="23" s="1" a="1"/>
  <c r="I393" i="23" s="1"/>
  <c r="AE393" i="23" s="1"/>
  <c r="M393" i="23" s="1"/>
  <c r="AB393" i="23"/>
  <c r="AA393" i="23"/>
  <c r="J393" i="23" a="1"/>
  <c r="J393" i="23" s="1"/>
  <c r="AF393" i="23" s="1"/>
  <c r="N393" i="23" s="1"/>
  <c r="Q393" i="23"/>
  <c r="K393" i="23" a="1"/>
  <c r="K393" i="23" s="1"/>
  <c r="AG393" i="23" s="1"/>
  <c r="O393" i="23" s="1"/>
  <c r="L393" i="23" a="1"/>
  <c r="L393" i="23" s="1"/>
  <c r="AH393" i="23" s="1"/>
  <c r="P393" i="23" s="1"/>
  <c r="T393" i="23"/>
  <c r="S393" i="23"/>
  <c r="R393" i="23"/>
  <c r="AA392" i="23"/>
  <c r="G392" i="23"/>
  <c r="H392" i="23"/>
  <c r="F392" i="23"/>
  <c r="B395" i="23" l="1" a="1"/>
  <c r="B395" i="23" s="1"/>
  <c r="D394" i="23"/>
  <c r="AC394" i="23"/>
  <c r="Z394" i="23"/>
  <c r="AB394" i="23"/>
  <c r="L394" i="23" a="1"/>
  <c r="L394" i="23" s="1"/>
  <c r="AH394" i="23" s="1"/>
  <c r="P394" i="23" s="1"/>
  <c r="K394" i="23" a="1"/>
  <c r="K394" i="23" s="1"/>
  <c r="AG394" i="23" s="1"/>
  <c r="O394" i="23" s="1"/>
  <c r="I394" i="23" a="1"/>
  <c r="I394" i="23" s="1"/>
  <c r="AE394" i="23" s="1"/>
  <c r="M394" i="23" s="1"/>
  <c r="J394" i="23" a="1"/>
  <c r="J394" i="23" s="1"/>
  <c r="AF394" i="23" s="1"/>
  <c r="N394" i="23" s="1"/>
  <c r="R394" i="23"/>
  <c r="S394" i="23"/>
  <c r="T394" i="23"/>
  <c r="Q394" i="23"/>
  <c r="AC393" i="23"/>
  <c r="F393" i="23"/>
  <c r="H393" i="23"/>
  <c r="G393" i="23"/>
  <c r="S152" i="35"/>
  <c r="B155" i="35" a="1"/>
  <c r="B155" i="35" s="1"/>
  <c r="E154" i="35"/>
  <c r="H153" i="35"/>
  <c r="G153" i="35"/>
  <c r="F153" i="35"/>
  <c r="P153" i="35" a="1"/>
  <c r="P153" i="35" s="1"/>
  <c r="L153" i="35" a="1"/>
  <c r="L153" i="35" s="1"/>
  <c r="N153" i="35" a="1"/>
  <c r="N153" i="35" s="1"/>
  <c r="Q153" i="35" a="1"/>
  <c r="Q153" i="35" s="1"/>
  <c r="K153" i="35" a="1"/>
  <c r="K153" i="35" s="1"/>
  <c r="O153" i="35" a="1"/>
  <c r="O153" i="35" s="1"/>
  <c r="M153" i="35" a="1"/>
  <c r="M153" i="35" s="1"/>
  <c r="S153" i="35" l="1"/>
  <c r="H154" i="35"/>
  <c r="G154" i="35"/>
  <c r="F154" i="35"/>
  <c r="M154" i="35" a="1"/>
  <c r="M154" i="35" s="1"/>
  <c r="Q154" i="35" a="1"/>
  <c r="Q154" i="35" s="1"/>
  <c r="P154" i="35" a="1"/>
  <c r="P154" i="35" s="1"/>
  <c r="O154" i="35" a="1"/>
  <c r="O154" i="35" s="1"/>
  <c r="K154" i="35" a="1"/>
  <c r="K154" i="35" s="1"/>
  <c r="L154" i="35" a="1"/>
  <c r="L154" i="35" s="1"/>
  <c r="N154" i="35" a="1"/>
  <c r="N154" i="35" s="1"/>
  <c r="B156" i="35" a="1"/>
  <c r="B156" i="35" s="1"/>
  <c r="E155" i="35"/>
  <c r="AA394" i="23"/>
  <c r="F394" i="23"/>
  <c r="H394" i="23"/>
  <c r="G394" i="23"/>
  <c r="B396" i="23" a="1"/>
  <c r="B396" i="23" s="1"/>
  <c r="D395" i="23"/>
  <c r="Q395" i="23"/>
  <c r="AB395" i="23"/>
  <c r="AA395" i="23"/>
  <c r="AC395" i="23"/>
  <c r="J395" i="23" a="1"/>
  <c r="J395" i="23" s="1"/>
  <c r="AF395" i="23" s="1"/>
  <c r="N395" i="23" s="1"/>
  <c r="L395" i="23" a="1"/>
  <c r="L395" i="23" s="1"/>
  <c r="AH395" i="23" s="1"/>
  <c r="P395" i="23" s="1"/>
  <c r="K395" i="23" a="1"/>
  <c r="K395" i="23" s="1"/>
  <c r="AG395" i="23" s="1"/>
  <c r="O395" i="23" s="1"/>
  <c r="T395" i="23"/>
  <c r="R395" i="23"/>
  <c r="S395" i="23"/>
  <c r="G155" i="35" l="1"/>
  <c r="H155" i="35"/>
  <c r="F155" i="35"/>
  <c r="O155" i="35" a="1"/>
  <c r="O155" i="35" s="1"/>
  <c r="K155" i="35" a="1"/>
  <c r="K155" i="35" s="1"/>
  <c r="Q155" i="35" a="1"/>
  <c r="Q155" i="35" s="1"/>
  <c r="M155" i="35" a="1"/>
  <c r="M155" i="35" s="1"/>
  <c r="L155" i="35" a="1"/>
  <c r="L155" i="35" s="1"/>
  <c r="P155" i="35" a="1"/>
  <c r="P155" i="35" s="1"/>
  <c r="N155" i="35" a="1"/>
  <c r="N155" i="35" s="1"/>
  <c r="B157" i="35" a="1"/>
  <c r="B157" i="35" s="1"/>
  <c r="E156" i="35"/>
  <c r="S154" i="35"/>
  <c r="Z395" i="23"/>
  <c r="I395" i="23" s="1" a="1"/>
  <c r="I395" i="23" s="1"/>
  <c r="AE395" i="23" s="1"/>
  <c r="M395" i="23" s="1"/>
  <c r="H395" i="23"/>
  <c r="G395" i="23"/>
  <c r="F395" i="23"/>
  <c r="B397" i="23" a="1"/>
  <c r="B397" i="23" s="1"/>
  <c r="D396" i="23"/>
  <c r="I396" i="23" a="1"/>
  <c r="I396" i="23" s="1"/>
  <c r="AE396" i="23" s="1"/>
  <c r="M396" i="23" s="1"/>
  <c r="AA396" i="23"/>
  <c r="AB396" i="23"/>
  <c r="AC396" i="23"/>
  <c r="J396" i="23" a="1"/>
  <c r="J396" i="23" s="1"/>
  <c r="AF396" i="23" s="1"/>
  <c r="N396" i="23" s="1"/>
  <c r="K396" i="23" a="1"/>
  <c r="K396" i="23" s="1"/>
  <c r="AG396" i="23" s="1"/>
  <c r="O396" i="23" s="1"/>
  <c r="L396" i="23" a="1"/>
  <c r="L396" i="23" s="1"/>
  <c r="AH396" i="23" s="1"/>
  <c r="P396" i="23" s="1"/>
  <c r="Q396" i="23"/>
  <c r="S396" i="23"/>
  <c r="R396" i="23"/>
  <c r="T396" i="23"/>
  <c r="F156" i="35" l="1"/>
  <c r="H156" i="35"/>
  <c r="G156" i="35"/>
  <c r="M156" i="35" a="1"/>
  <c r="M156" i="35" s="1"/>
  <c r="O156" i="35" a="1"/>
  <c r="O156" i="35" s="1"/>
  <c r="K156" i="35" a="1"/>
  <c r="K156" i="35" s="1"/>
  <c r="N156" i="35" a="1"/>
  <c r="N156" i="35" s="1"/>
  <c r="Q156" i="35" a="1"/>
  <c r="Q156" i="35" s="1"/>
  <c r="L156" i="35" a="1"/>
  <c r="L156" i="35" s="1"/>
  <c r="P156" i="35" a="1"/>
  <c r="P156" i="35" s="1"/>
  <c r="Z396" i="23"/>
  <c r="G396" i="23"/>
  <c r="H396" i="23"/>
  <c r="F396" i="23"/>
  <c r="E157" i="35"/>
  <c r="B158" i="35" a="1"/>
  <c r="B158" i="35" s="1"/>
  <c r="S155" i="35"/>
  <c r="B398" i="23" a="1"/>
  <c r="B398" i="23" s="1"/>
  <c r="D397" i="23"/>
  <c r="AA397" i="23"/>
  <c r="J397" i="23" s="1" a="1"/>
  <c r="J397" i="23" s="1"/>
  <c r="AF397" i="23" s="1"/>
  <c r="N397" i="23" s="1"/>
  <c r="AB397" i="23"/>
  <c r="AC397" i="23"/>
  <c r="I397" i="23" a="1"/>
  <c r="I397" i="23" s="1"/>
  <c r="AE397" i="23" s="1"/>
  <c r="M397" i="23" s="1"/>
  <c r="Q397" i="23"/>
  <c r="L397" i="23" a="1"/>
  <c r="L397" i="23" s="1"/>
  <c r="AH397" i="23" s="1"/>
  <c r="P397" i="23" s="1"/>
  <c r="K397" i="23" a="1"/>
  <c r="K397" i="23" s="1"/>
  <c r="R397" i="23"/>
  <c r="T397" i="23"/>
  <c r="E158" i="35" l="1"/>
  <c r="B159" i="35" a="1"/>
  <c r="B159" i="35" s="1"/>
  <c r="H157" i="35"/>
  <c r="G157" i="35"/>
  <c r="F157" i="35"/>
  <c r="Q157" i="35" a="1"/>
  <c r="Q157" i="35" s="1"/>
  <c r="L157" i="35" a="1"/>
  <c r="L157" i="35" s="1"/>
  <c r="M157" i="35" a="1"/>
  <c r="M157" i="35" s="1"/>
  <c r="K157" i="35" a="1"/>
  <c r="K157" i="35" s="1"/>
  <c r="O157" i="35" a="1"/>
  <c r="O157" i="35" s="1"/>
  <c r="N157" i="35" a="1"/>
  <c r="N157" i="35" s="1"/>
  <c r="P157" i="35" a="1"/>
  <c r="P157" i="35" s="1"/>
  <c r="Z397" i="23"/>
  <c r="G397" i="23"/>
  <c r="H397" i="23"/>
  <c r="F397" i="23"/>
  <c r="S397" i="23"/>
  <c r="AG397" i="23"/>
  <c r="O397" i="23" s="1"/>
  <c r="B399" i="23" a="1"/>
  <c r="B399" i="23" s="1"/>
  <c r="D398" i="23"/>
  <c r="AA398" i="23"/>
  <c r="Z398" i="23"/>
  <c r="AC398" i="23"/>
  <c r="I398" i="23" a="1"/>
  <c r="I398" i="23" s="1"/>
  <c r="AE398" i="23" s="1"/>
  <c r="M398" i="23" s="1"/>
  <c r="J398" i="23" a="1"/>
  <c r="J398" i="23" s="1"/>
  <c r="AF398" i="23" s="1"/>
  <c r="N398" i="23" s="1"/>
  <c r="K398" i="23" a="1"/>
  <c r="K398" i="23" s="1"/>
  <c r="AG398" i="23" s="1"/>
  <c r="O398" i="23" s="1"/>
  <c r="L398" i="23" a="1"/>
  <c r="L398" i="23" s="1"/>
  <c r="AH398" i="23" s="1"/>
  <c r="P398" i="23" s="1"/>
  <c r="T398" i="23"/>
  <c r="R398" i="23"/>
  <c r="S398" i="23"/>
  <c r="Q398" i="23"/>
  <c r="S156" i="35"/>
  <c r="S157" i="35" l="1"/>
  <c r="AB398" i="23"/>
  <c r="F398" i="23"/>
  <c r="G398" i="23"/>
  <c r="H398" i="23"/>
  <c r="D399" i="23"/>
  <c r="B400" i="23" a="1"/>
  <c r="B400" i="23" s="1"/>
  <c r="AB399" i="23"/>
  <c r="Z399" i="23"/>
  <c r="J399" i="23" s="1" a="1"/>
  <c r="J399" i="23" s="1"/>
  <c r="AF399" i="23" s="1"/>
  <c r="N399" i="23" s="1"/>
  <c r="AC399" i="23"/>
  <c r="K399" i="23" a="1"/>
  <c r="K399" i="23" s="1"/>
  <c r="AG399" i="23" s="1"/>
  <c r="O399" i="23" s="1"/>
  <c r="L399" i="23" a="1"/>
  <c r="L399" i="23" s="1"/>
  <c r="AH399" i="23" s="1"/>
  <c r="P399" i="23" s="1"/>
  <c r="R399" i="23"/>
  <c r="I399" i="23" a="1"/>
  <c r="I399" i="23" s="1"/>
  <c r="AE399" i="23" s="1"/>
  <c r="M399" i="23" s="1"/>
  <c r="S399" i="23"/>
  <c r="Q399" i="23"/>
  <c r="T399" i="23"/>
  <c r="E159" i="35"/>
  <c r="B160" i="35" a="1"/>
  <c r="B160" i="35" s="1"/>
  <c r="H158" i="35"/>
  <c r="G158" i="35"/>
  <c r="F158" i="35"/>
  <c r="L158" i="35" a="1"/>
  <c r="L158" i="35" s="1"/>
  <c r="N158" i="35" a="1"/>
  <c r="N158" i="35" s="1"/>
  <c r="Q158" i="35" a="1"/>
  <c r="Q158" i="35" s="1"/>
  <c r="M158" i="35" a="1"/>
  <c r="M158" i="35" s="1"/>
  <c r="P158" i="35" a="1"/>
  <c r="P158" i="35" s="1"/>
  <c r="K158" i="35" a="1"/>
  <c r="K158" i="35" s="1"/>
  <c r="O158" i="35" a="1"/>
  <c r="O158" i="35" s="1"/>
  <c r="D400" i="23" l="1"/>
  <c r="B401" i="23" a="1"/>
  <c r="B401" i="23" s="1"/>
  <c r="Z400" i="23"/>
  <c r="AC400" i="23"/>
  <c r="AA400" i="23"/>
  <c r="K400" i="23" a="1"/>
  <c r="K400" i="23" s="1"/>
  <c r="AG400" i="23" s="1"/>
  <c r="O400" i="23" s="1"/>
  <c r="L400" i="23" a="1"/>
  <c r="L400" i="23" s="1"/>
  <c r="AH400" i="23" s="1"/>
  <c r="P400" i="23" s="1"/>
  <c r="J400" i="23" a="1"/>
  <c r="J400" i="23" s="1"/>
  <c r="AF400" i="23" s="1"/>
  <c r="N400" i="23" s="1"/>
  <c r="I400" i="23" a="1"/>
  <c r="I400" i="23" s="1"/>
  <c r="T400" i="23"/>
  <c r="S400" i="23"/>
  <c r="R400" i="23"/>
  <c r="S158" i="35"/>
  <c r="AA399" i="23"/>
  <c r="H399" i="23"/>
  <c r="G399" i="23"/>
  <c r="F399" i="23"/>
  <c r="E160" i="35"/>
  <c r="B161" i="35" a="1"/>
  <c r="B161" i="35" s="1"/>
  <c r="H159" i="35"/>
  <c r="G159" i="35"/>
  <c r="F159" i="35"/>
  <c r="N159" i="35" a="1"/>
  <c r="N159" i="35" s="1"/>
  <c r="Q159" i="35" a="1"/>
  <c r="Q159" i="35" s="1"/>
  <c r="O159" i="35" a="1"/>
  <c r="O159" i="35" s="1"/>
  <c r="M159" i="35" a="1"/>
  <c r="M159" i="35" s="1"/>
  <c r="P159" i="35" a="1"/>
  <c r="P159" i="35" s="1"/>
  <c r="K159" i="35" a="1"/>
  <c r="K159" i="35" s="1"/>
  <c r="L159" i="35" a="1"/>
  <c r="L159" i="35" s="1"/>
  <c r="S159" i="35" l="1"/>
  <c r="E161" i="35"/>
  <c r="B162" i="35" a="1"/>
  <c r="B162" i="35" s="1"/>
  <c r="G160" i="35"/>
  <c r="F160" i="35"/>
  <c r="H160" i="35"/>
  <c r="Q160" i="35" a="1"/>
  <c r="Q160" i="35" s="1"/>
  <c r="M160" i="35" a="1"/>
  <c r="M160" i="35" s="1"/>
  <c r="P160" i="35" a="1"/>
  <c r="P160" i="35" s="1"/>
  <c r="O160" i="35" a="1"/>
  <c r="O160" i="35" s="1"/>
  <c r="L160" i="35" a="1"/>
  <c r="L160" i="35" s="1"/>
  <c r="K160" i="35" a="1"/>
  <c r="K160" i="35" s="1"/>
  <c r="N160" i="35" a="1"/>
  <c r="N160" i="35" s="1"/>
  <c r="B402" i="23" a="1"/>
  <c r="B402" i="23" s="1"/>
  <c r="D401" i="23"/>
  <c r="AA401" i="23"/>
  <c r="J401" i="23" s="1" a="1"/>
  <c r="J401" i="23" s="1"/>
  <c r="AF401" i="23" s="1"/>
  <c r="N401" i="23" s="1"/>
  <c r="I401" i="23" a="1"/>
  <c r="I401" i="23" s="1"/>
  <c r="AE401" i="23" s="1"/>
  <c r="M401" i="23" s="1"/>
  <c r="AB401" i="23"/>
  <c r="AC401" i="23"/>
  <c r="K401" i="23" a="1"/>
  <c r="K401" i="23" s="1"/>
  <c r="AG401" i="23" s="1"/>
  <c r="O401" i="23" s="1"/>
  <c r="Q401" i="23"/>
  <c r="L401" i="23" a="1"/>
  <c r="L401" i="23" s="1"/>
  <c r="R401" i="23"/>
  <c r="S401" i="23"/>
  <c r="Q400" i="23"/>
  <c r="AE400" i="23"/>
  <c r="M400" i="23" s="1"/>
  <c r="AB400" i="23"/>
  <c r="F400" i="23"/>
  <c r="G400" i="23"/>
  <c r="H400" i="23"/>
  <c r="Z401" i="23" l="1"/>
  <c r="F401" i="23"/>
  <c r="G401" i="23"/>
  <c r="H401" i="23"/>
  <c r="T401" i="23"/>
  <c r="AH401" i="23"/>
  <c r="P401" i="23" s="1"/>
  <c r="B403" i="23" a="1"/>
  <c r="B403" i="23" s="1"/>
  <c r="D402" i="23"/>
  <c r="AC402" i="23"/>
  <c r="Z402" i="23"/>
  <c r="AB402" i="23"/>
  <c r="L402" i="23" a="1"/>
  <c r="L402" i="23" s="1"/>
  <c r="AH402" i="23" s="1"/>
  <c r="P402" i="23" s="1"/>
  <c r="I402" i="23" a="1"/>
  <c r="I402" i="23" s="1"/>
  <c r="AE402" i="23" s="1"/>
  <c r="M402" i="23" s="1"/>
  <c r="J402" i="23" a="1"/>
  <c r="J402" i="23" s="1"/>
  <c r="AF402" i="23" s="1"/>
  <c r="N402" i="23" s="1"/>
  <c r="K402" i="23" a="1"/>
  <c r="K402" i="23" s="1"/>
  <c r="AG402" i="23" s="1"/>
  <c r="O402" i="23" s="1"/>
  <c r="T402" i="23"/>
  <c r="S402" i="23"/>
  <c r="R402" i="23"/>
  <c r="Q402" i="23"/>
  <c r="S160" i="35"/>
  <c r="E162" i="35"/>
  <c r="B163" i="35" a="1"/>
  <c r="B163" i="35" s="1"/>
  <c r="F161" i="35"/>
  <c r="H161" i="35"/>
  <c r="G161" i="35"/>
  <c r="P161" i="35" a="1"/>
  <c r="P161" i="35" s="1"/>
  <c r="M161" i="35" a="1"/>
  <c r="M161" i="35" s="1"/>
  <c r="L161" i="35" a="1"/>
  <c r="L161" i="35" s="1"/>
  <c r="O161" i="35" a="1"/>
  <c r="O161" i="35" s="1"/>
  <c r="N161" i="35" a="1"/>
  <c r="N161" i="35" s="1"/>
  <c r="K161" i="35" a="1"/>
  <c r="K161" i="35" s="1"/>
  <c r="Q161" i="35" a="1"/>
  <c r="Q161" i="35" s="1"/>
  <c r="AA402" i="23" l="1"/>
  <c r="F402" i="23"/>
  <c r="H402" i="23"/>
  <c r="G402" i="23"/>
  <c r="S161" i="35"/>
  <c r="D403" i="23"/>
  <c r="B404" i="23" a="1"/>
  <c r="B404" i="23" s="1"/>
  <c r="I403" i="23" a="1"/>
  <c r="I403" i="23" s="1"/>
  <c r="AE403" i="23" s="1"/>
  <c r="M403" i="23" s="1"/>
  <c r="AB403" i="23"/>
  <c r="AC403" i="23"/>
  <c r="AA403" i="23"/>
  <c r="J403" i="23" a="1"/>
  <c r="J403" i="23" s="1"/>
  <c r="AF403" i="23" s="1"/>
  <c r="N403" i="23" s="1"/>
  <c r="Q403" i="23"/>
  <c r="L403" i="23" a="1"/>
  <c r="L403" i="23" s="1"/>
  <c r="AH403" i="23" s="1"/>
  <c r="P403" i="23" s="1"/>
  <c r="K403" i="23" a="1"/>
  <c r="K403" i="23" s="1"/>
  <c r="AG403" i="23" s="1"/>
  <c r="O403" i="23" s="1"/>
  <c r="S403" i="23"/>
  <c r="R403" i="23"/>
  <c r="T403" i="23"/>
  <c r="B164" i="35" a="1"/>
  <c r="B164" i="35" s="1"/>
  <c r="E163" i="35"/>
  <c r="H162" i="35"/>
  <c r="G162" i="35"/>
  <c r="F162" i="35"/>
  <c r="K162" i="35" a="1"/>
  <c r="K162" i="35" s="1"/>
  <c r="N162" i="35" a="1"/>
  <c r="N162" i="35" s="1"/>
  <c r="Q162" i="35" a="1"/>
  <c r="Q162" i="35" s="1"/>
  <c r="M162" i="35" a="1"/>
  <c r="M162" i="35" s="1"/>
  <c r="P162" i="35" a="1"/>
  <c r="P162" i="35" s="1"/>
  <c r="L162" i="35" a="1"/>
  <c r="L162" i="35" s="1"/>
  <c r="O162" i="35" a="1"/>
  <c r="O162" i="35" s="1"/>
  <c r="S162" i="35" l="1"/>
  <c r="B405" i="23" a="1"/>
  <c r="B405" i="23" s="1"/>
  <c r="D404" i="23"/>
  <c r="AB404" i="23"/>
  <c r="AA404" i="23"/>
  <c r="Z404" i="23"/>
  <c r="I404" i="23" s="1" a="1"/>
  <c r="I404" i="23" s="1"/>
  <c r="AE404" i="23" s="1"/>
  <c r="M404" i="23" s="1"/>
  <c r="Q404" i="23"/>
  <c r="K404" i="23" a="1"/>
  <c r="K404" i="23" s="1"/>
  <c r="AG404" i="23" s="1"/>
  <c r="O404" i="23" s="1"/>
  <c r="J404" i="23" a="1"/>
  <c r="J404" i="23" s="1"/>
  <c r="AF404" i="23" s="1"/>
  <c r="N404" i="23" s="1"/>
  <c r="L404" i="23" a="1"/>
  <c r="L404" i="23" s="1"/>
  <c r="AH404" i="23" s="1"/>
  <c r="P404" i="23" s="1"/>
  <c r="S404" i="23"/>
  <c r="T404" i="23"/>
  <c r="R404" i="23"/>
  <c r="Z403" i="23"/>
  <c r="H403" i="23"/>
  <c r="F403" i="23"/>
  <c r="G403" i="23"/>
  <c r="B165" i="35" a="1"/>
  <c r="B165" i="35" s="1"/>
  <c r="E164" i="35"/>
  <c r="H163" i="35"/>
  <c r="G163" i="35"/>
  <c r="F163" i="35"/>
  <c r="O163" i="35" a="1"/>
  <c r="O163" i="35" s="1"/>
  <c r="K163" i="35" a="1"/>
  <c r="K163" i="35" s="1"/>
  <c r="Q163" i="35" a="1"/>
  <c r="Q163" i="35" s="1"/>
  <c r="L163" i="35" a="1"/>
  <c r="L163" i="35" s="1"/>
  <c r="N163" i="35" a="1"/>
  <c r="N163" i="35" s="1"/>
  <c r="M163" i="35" a="1"/>
  <c r="M163" i="35" s="1"/>
  <c r="P163" i="35" a="1"/>
  <c r="P163" i="35" s="1"/>
  <c r="S163" i="35" l="1"/>
  <c r="H164" i="35"/>
  <c r="G164" i="35"/>
  <c r="F164" i="35"/>
  <c r="L164" i="35" a="1"/>
  <c r="L164" i="35" s="1"/>
  <c r="P164" i="35" a="1"/>
  <c r="P164" i="35" s="1"/>
  <c r="O164" i="35" a="1"/>
  <c r="O164" i="35" s="1"/>
  <c r="K164" i="35" a="1"/>
  <c r="K164" i="35" s="1"/>
  <c r="N164" i="35" a="1"/>
  <c r="N164" i="35" s="1"/>
  <c r="Q164" i="35" a="1"/>
  <c r="Q164" i="35" s="1"/>
  <c r="M164" i="35" a="1"/>
  <c r="M164" i="35" s="1"/>
  <c r="AC404" i="23"/>
  <c r="G404" i="23"/>
  <c r="F404" i="23"/>
  <c r="H404" i="23"/>
  <c r="E165" i="35"/>
  <c r="B166" i="35" a="1"/>
  <c r="B166" i="35" s="1"/>
  <c r="D405" i="23"/>
  <c r="B406" i="23" a="1"/>
  <c r="B406" i="23" s="1"/>
  <c r="Z405" i="23"/>
  <c r="AC405" i="23"/>
  <c r="AB405" i="23"/>
  <c r="K405" i="23" a="1"/>
  <c r="K405" i="23" s="1"/>
  <c r="AG405" i="23" s="1"/>
  <c r="O405" i="23" s="1"/>
  <c r="I405" i="23" a="1"/>
  <c r="I405" i="23" s="1"/>
  <c r="AE405" i="23" s="1"/>
  <c r="M405" i="23" s="1"/>
  <c r="L405" i="23" a="1"/>
  <c r="L405" i="23" s="1"/>
  <c r="AH405" i="23" s="1"/>
  <c r="P405" i="23" s="1"/>
  <c r="J405" i="23" a="1"/>
  <c r="J405" i="23" s="1"/>
  <c r="AF405" i="23" s="1"/>
  <c r="N405" i="23" s="1"/>
  <c r="R405" i="23"/>
  <c r="Q405" i="23"/>
  <c r="S405" i="23"/>
  <c r="T405" i="23"/>
  <c r="D406" i="23" l="1"/>
  <c r="AA406" i="23"/>
  <c r="J406" i="23" s="1" a="1"/>
  <c r="J406" i="23" s="1"/>
  <c r="AF406" i="23" s="1"/>
  <c r="N406" i="23" s="1"/>
  <c r="I406" i="23" a="1"/>
  <c r="I406" i="23" s="1"/>
  <c r="AE406" i="23" s="1"/>
  <c r="M406" i="23" s="1"/>
  <c r="AB406" i="23"/>
  <c r="AC406" i="23"/>
  <c r="Q406" i="23"/>
  <c r="R406" i="23"/>
  <c r="L406" i="23" a="1"/>
  <c r="L406" i="23" s="1"/>
  <c r="K406" i="23" a="1"/>
  <c r="K406" i="23" s="1"/>
  <c r="AG406" i="23" s="1"/>
  <c r="O406" i="23" s="1"/>
  <c r="S406" i="23"/>
  <c r="S164" i="35"/>
  <c r="AA405" i="23"/>
  <c r="F405" i="23"/>
  <c r="H405" i="23"/>
  <c r="G405" i="23"/>
  <c r="E166" i="35"/>
  <c r="B167" i="35" a="1"/>
  <c r="B167" i="35" s="1"/>
  <c r="H165" i="35"/>
  <c r="G165" i="35"/>
  <c r="F165" i="35"/>
  <c r="N165" i="35" a="1"/>
  <c r="N165" i="35" s="1"/>
  <c r="P165" i="35" a="1"/>
  <c r="P165" i="35" s="1"/>
  <c r="Q165" i="35" a="1"/>
  <c r="Q165" i="35" s="1"/>
  <c r="L165" i="35" a="1"/>
  <c r="L165" i="35" s="1"/>
  <c r="M165" i="35" a="1"/>
  <c r="M165" i="35" s="1"/>
  <c r="K165" i="35" a="1"/>
  <c r="K165" i="35" s="1"/>
  <c r="O165" i="35" a="1"/>
  <c r="O165" i="35" s="1"/>
  <c r="H166" i="35" l="1"/>
  <c r="G166" i="35"/>
  <c r="F166" i="35"/>
  <c r="K166" i="35" a="1"/>
  <c r="K166" i="35" s="1"/>
  <c r="O166" i="35" a="1"/>
  <c r="O166" i="35" s="1"/>
  <c r="N166" i="35" a="1"/>
  <c r="N166" i="35" s="1"/>
  <c r="Q166" i="35" a="1"/>
  <c r="Q166" i="35" s="1"/>
  <c r="P166" i="35" a="1"/>
  <c r="P166" i="35" s="1"/>
  <c r="M166" i="35" a="1"/>
  <c r="M166" i="35" s="1"/>
  <c r="L166" i="35" a="1"/>
  <c r="L166" i="35" s="1"/>
  <c r="T406" i="23"/>
  <c r="AH406" i="23"/>
  <c r="P406" i="23" s="1"/>
  <c r="S165" i="35"/>
  <c r="E167" i="35"/>
  <c r="B168" i="35" a="1"/>
  <c r="B168" i="35" s="1"/>
  <c r="Z406" i="23"/>
  <c r="H406" i="23"/>
  <c r="G406" i="23"/>
  <c r="F406" i="23"/>
  <c r="B408" i="23" a="1"/>
  <c r="B408" i="23" s="1"/>
  <c r="B169" i="35" l="1" a="1"/>
  <c r="B169" i="35" s="1"/>
  <c r="E168" i="35"/>
  <c r="H167" i="35"/>
  <c r="G167" i="35"/>
  <c r="F167" i="35"/>
  <c r="L167" i="35" a="1"/>
  <c r="L167" i="35" s="1"/>
  <c r="N167" i="35" a="1"/>
  <c r="N167" i="35" s="1"/>
  <c r="Q167" i="35" a="1"/>
  <c r="Q167" i="35" s="1"/>
  <c r="O167" i="35" a="1"/>
  <c r="O167" i="35" s="1"/>
  <c r="M167" i="35" a="1"/>
  <c r="M167" i="35" s="1"/>
  <c r="P167" i="35" a="1"/>
  <c r="P167" i="35" s="1"/>
  <c r="K167" i="35" a="1"/>
  <c r="K167" i="35" s="1"/>
  <c r="B409" i="23" a="1"/>
  <c r="B409" i="23" s="1"/>
  <c r="D408" i="23"/>
  <c r="Z408" i="23"/>
  <c r="AA408" i="23"/>
  <c r="AF408" i="23" s="1"/>
  <c r="N408" i="23" s="1"/>
  <c r="AB408" i="23"/>
  <c r="AG408" i="23" s="1"/>
  <c r="O408" i="23" s="1"/>
  <c r="L408" i="23" a="1"/>
  <c r="L408" i="23" s="1"/>
  <c r="T408" i="23" s="1"/>
  <c r="K408" i="23" a="1"/>
  <c r="K408" i="23" s="1"/>
  <c r="S408" i="23" s="1"/>
  <c r="J408" i="23" a="1"/>
  <c r="J408" i="23" s="1"/>
  <c r="R408" i="23" s="1"/>
  <c r="S166" i="35"/>
  <c r="I408" i="23" l="1" a="1"/>
  <c r="I408" i="23" s="1"/>
  <c r="Q408" i="23" s="1"/>
  <c r="AE408" i="23"/>
  <c r="M408" i="23" s="1"/>
  <c r="AC408" i="23"/>
  <c r="AH408" i="23" s="1"/>
  <c r="P408" i="23" s="1"/>
  <c r="G408" i="23"/>
  <c r="H408" i="23"/>
  <c r="F408" i="23"/>
  <c r="D409" i="23"/>
  <c r="B410" i="23" a="1"/>
  <c r="B410" i="23" s="1"/>
  <c r="Z409" i="23"/>
  <c r="AE409" i="23" s="1"/>
  <c r="M409" i="23" s="1"/>
  <c r="AA409" i="23"/>
  <c r="AF409" i="23" s="1"/>
  <c r="N409" i="23" s="1"/>
  <c r="AC409" i="23"/>
  <c r="AH409" i="23" s="1"/>
  <c r="P409" i="23" s="1"/>
  <c r="AB409" i="23"/>
  <c r="AG409" i="23" s="1"/>
  <c r="O409" i="23" s="1"/>
  <c r="K409" i="23" a="1"/>
  <c r="K409" i="23" s="1"/>
  <c r="S409" i="23" s="1"/>
  <c r="J409" i="23" a="1"/>
  <c r="J409" i="23" s="1"/>
  <c r="R409" i="23" s="1"/>
  <c r="I409" i="23" a="1"/>
  <c r="I409" i="23" s="1"/>
  <c r="Q409" i="23" s="1"/>
  <c r="L409" i="23" a="1"/>
  <c r="L409" i="23" s="1"/>
  <c r="T409" i="23" s="1"/>
  <c r="S167" i="35"/>
  <c r="H168" i="35"/>
  <c r="G168" i="35"/>
  <c r="F168" i="35"/>
  <c r="Q168" i="35" a="1"/>
  <c r="Q168" i="35" s="1"/>
  <c r="M168" i="35" a="1"/>
  <c r="M168" i="35" s="1"/>
  <c r="O168" i="35" a="1"/>
  <c r="O168" i="35" s="1"/>
  <c r="N168" i="35" a="1"/>
  <c r="N168" i="35" s="1"/>
  <c r="K168" i="35" a="1"/>
  <c r="K168" i="35" s="1"/>
  <c r="P168" i="35" a="1"/>
  <c r="P168" i="35" s="1"/>
  <c r="L168" i="35" a="1"/>
  <c r="L168" i="35" s="1"/>
  <c r="B170" i="35" a="1"/>
  <c r="B170" i="35" s="1"/>
  <c r="E169" i="35"/>
  <c r="B411" i="23" l="1" a="1"/>
  <c r="B411" i="23" s="1"/>
  <c r="D410" i="23"/>
  <c r="Z410" i="23"/>
  <c r="AA410" i="23"/>
  <c r="AF410" i="23" s="1"/>
  <c r="N410" i="23" s="1"/>
  <c r="AC410" i="23"/>
  <c r="AH410" i="23" s="1"/>
  <c r="P410" i="23" s="1"/>
  <c r="K410" i="23" a="1"/>
  <c r="K410" i="23" s="1"/>
  <c r="J410" i="23" a="1"/>
  <c r="J410" i="23" s="1"/>
  <c r="R410" i="23" s="1"/>
  <c r="L410" i="23" a="1"/>
  <c r="L410" i="23" s="1"/>
  <c r="T410" i="23" s="1"/>
  <c r="S410" i="23"/>
  <c r="H409" i="23"/>
  <c r="F409" i="23"/>
  <c r="G409" i="23"/>
  <c r="F169" i="35"/>
  <c r="H169" i="35"/>
  <c r="G169" i="35"/>
  <c r="L169" i="35" a="1"/>
  <c r="L169" i="35" s="1"/>
  <c r="P169" i="35" a="1"/>
  <c r="P169" i="35" s="1"/>
  <c r="K169" i="35" a="1"/>
  <c r="K169" i="35" s="1"/>
  <c r="O169" i="35" a="1"/>
  <c r="O169" i="35" s="1"/>
  <c r="M169" i="35" a="1"/>
  <c r="M169" i="35" s="1"/>
  <c r="N169" i="35" a="1"/>
  <c r="N169" i="35" s="1"/>
  <c r="Q169" i="35" a="1"/>
  <c r="Q169" i="35" s="1"/>
  <c r="E170" i="35"/>
  <c r="B171" i="35" a="1"/>
  <c r="B171" i="35" s="1"/>
  <c r="S168" i="35"/>
  <c r="E171" i="35" l="1"/>
  <c r="B172" i="35" a="1"/>
  <c r="B172" i="35" s="1"/>
  <c r="H170" i="35"/>
  <c r="G170" i="35"/>
  <c r="F170" i="35"/>
  <c r="O170" i="35" a="1"/>
  <c r="O170" i="35" s="1"/>
  <c r="N170" i="35" a="1"/>
  <c r="N170" i="35" s="1"/>
  <c r="K170" i="35" a="1"/>
  <c r="K170" i="35" s="1"/>
  <c r="Q170" i="35" a="1"/>
  <c r="Q170" i="35" s="1"/>
  <c r="M170" i="35" a="1"/>
  <c r="M170" i="35" s="1"/>
  <c r="P170" i="35" a="1"/>
  <c r="P170" i="35" s="1"/>
  <c r="L170" i="35" a="1"/>
  <c r="L170" i="35" s="1"/>
  <c r="S169" i="35"/>
  <c r="I410" i="23" a="1"/>
  <c r="I410" i="23" s="1"/>
  <c r="Q410" i="23" s="1"/>
  <c r="AE410" i="23"/>
  <c r="M410" i="23" s="1"/>
  <c r="AB410" i="23"/>
  <c r="AG410" i="23" s="1"/>
  <c r="O410" i="23" s="1"/>
  <c r="H410" i="23"/>
  <c r="F410" i="23"/>
  <c r="G410" i="23"/>
  <c r="D411" i="23"/>
  <c r="B412" i="23" a="1"/>
  <c r="B412" i="23" s="1"/>
  <c r="AB411" i="23"/>
  <c r="AG411" i="23" s="1"/>
  <c r="O411" i="23" s="1"/>
  <c r="AA411" i="23"/>
  <c r="AF411" i="23" s="1"/>
  <c r="N411" i="23" s="1"/>
  <c r="AC411" i="23"/>
  <c r="AH411" i="23" s="1"/>
  <c r="P411" i="23" s="1"/>
  <c r="J411" i="23" a="1"/>
  <c r="J411" i="23" s="1"/>
  <c r="R411" i="23" s="1"/>
  <c r="K411" i="23" a="1"/>
  <c r="K411" i="23" s="1"/>
  <c r="S411" i="23" s="1"/>
  <c r="L411" i="23" a="1"/>
  <c r="L411" i="23" s="1"/>
  <c r="T411" i="23" s="1"/>
  <c r="B413" i="23" l="1" a="1"/>
  <c r="B413" i="23" s="1"/>
  <c r="D412" i="23"/>
  <c r="AB412" i="23"/>
  <c r="AG412" i="23" s="1"/>
  <c r="O412" i="23" s="1"/>
  <c r="I412" i="23" a="1"/>
  <c r="I412" i="23" s="1"/>
  <c r="Q412" i="23" s="1"/>
  <c r="AC412" i="23"/>
  <c r="AH412" i="23" s="1"/>
  <c r="P412" i="23" s="1"/>
  <c r="AA412" i="23"/>
  <c r="AF412" i="23" s="1"/>
  <c r="N412" i="23" s="1"/>
  <c r="J412" i="23" a="1"/>
  <c r="J412" i="23" s="1"/>
  <c r="R412" i="23" s="1"/>
  <c r="L412" i="23" a="1"/>
  <c r="L412" i="23" s="1"/>
  <c r="T412" i="23" s="1"/>
  <c r="K412" i="23" a="1"/>
  <c r="K412" i="23" s="1"/>
  <c r="S412" i="23" s="1"/>
  <c r="S170" i="35"/>
  <c r="Z411" i="23"/>
  <c r="H411" i="23"/>
  <c r="G411" i="23"/>
  <c r="F411" i="23"/>
  <c r="B173" i="35" a="1"/>
  <c r="B173" i="35" s="1"/>
  <c r="E172" i="35"/>
  <c r="H171" i="35"/>
  <c r="G171" i="35"/>
  <c r="F171" i="35"/>
  <c r="K171" i="35" a="1"/>
  <c r="K171" i="35" s="1"/>
  <c r="O171" i="35" a="1"/>
  <c r="O171" i="35" s="1"/>
  <c r="M171" i="35" a="1"/>
  <c r="M171" i="35" s="1"/>
  <c r="Q171" i="35" a="1"/>
  <c r="Q171" i="35" s="1"/>
  <c r="L171" i="35" a="1"/>
  <c r="L171" i="35" s="1"/>
  <c r="P171" i="35" a="1"/>
  <c r="P171" i="35" s="1"/>
  <c r="N171" i="35" a="1"/>
  <c r="N171" i="35" s="1"/>
  <c r="G172" i="35" l="1"/>
  <c r="H172" i="35"/>
  <c r="F172" i="35"/>
  <c r="M172" i="35" a="1"/>
  <c r="M172" i="35" s="1"/>
  <c r="L172" i="35" a="1"/>
  <c r="L172" i="35" s="1"/>
  <c r="N172" i="35" a="1"/>
  <c r="N172" i="35" s="1"/>
  <c r="O172" i="35" a="1"/>
  <c r="O172" i="35" s="1"/>
  <c r="K172" i="35" a="1"/>
  <c r="K172" i="35" s="1"/>
  <c r="Q172" i="35" a="1"/>
  <c r="Q172" i="35" s="1"/>
  <c r="P172" i="35" a="1"/>
  <c r="P172" i="35" s="1"/>
  <c r="B174" i="35" a="1"/>
  <c r="B174" i="35" s="1"/>
  <c r="E173" i="35"/>
  <c r="S171" i="35"/>
  <c r="I411" i="23" a="1"/>
  <c r="I411" i="23" s="1"/>
  <c r="Q411" i="23" s="1"/>
  <c r="AE411" i="23"/>
  <c r="M411" i="23" s="1"/>
  <c r="Z412" i="23"/>
  <c r="AE412" i="23" s="1"/>
  <c r="M412" i="23" s="1"/>
  <c r="F412" i="23"/>
  <c r="H412" i="23"/>
  <c r="G412" i="23"/>
  <c r="D413" i="23"/>
  <c r="B414" i="23" a="1"/>
  <c r="B414" i="23" s="1"/>
  <c r="Z413" i="23"/>
  <c r="AC413" i="23"/>
  <c r="AH413" i="23" s="1"/>
  <c r="P413" i="23" s="1"/>
  <c r="AB413" i="23"/>
  <c r="AG413" i="23" s="1"/>
  <c r="O413" i="23" s="1"/>
  <c r="J413" i="23" a="1"/>
  <c r="J413" i="23" s="1"/>
  <c r="K413" i="23" a="1"/>
  <c r="K413" i="23" s="1"/>
  <c r="S413" i="23" s="1"/>
  <c r="L413" i="23" a="1"/>
  <c r="L413" i="23" s="1"/>
  <c r="T413" i="23" s="1"/>
  <c r="R413" i="23"/>
  <c r="I413" i="23" l="1" a="1"/>
  <c r="I413" i="23" s="1"/>
  <c r="Q413" i="23" s="1"/>
  <c r="AE413" i="23"/>
  <c r="M413" i="23" s="1"/>
  <c r="D414" i="23"/>
  <c r="B415" i="23" a="1"/>
  <c r="B415" i="23" s="1"/>
  <c r="AC414" i="23"/>
  <c r="AH414" i="23" s="1"/>
  <c r="P414" i="23" s="1"/>
  <c r="AB414" i="23"/>
  <c r="AG414" i="23" s="1"/>
  <c r="O414" i="23" s="1"/>
  <c r="AA414" i="23"/>
  <c r="I414" i="23" a="1"/>
  <c r="I414" i="23" s="1"/>
  <c r="Q414" i="23" s="1"/>
  <c r="K414" i="23" a="1"/>
  <c r="K414" i="23" s="1"/>
  <c r="S414" i="23" s="1"/>
  <c r="L414" i="23" a="1"/>
  <c r="L414" i="23" s="1"/>
  <c r="T414" i="23" s="1"/>
  <c r="AA413" i="23"/>
  <c r="AF413" i="23" s="1"/>
  <c r="N413" i="23" s="1"/>
  <c r="G413" i="23"/>
  <c r="F413" i="23"/>
  <c r="H413" i="23"/>
  <c r="F173" i="35"/>
  <c r="H173" i="35"/>
  <c r="G173" i="35"/>
  <c r="M173" i="35" a="1"/>
  <c r="M173" i="35" s="1"/>
  <c r="Q173" i="35" a="1"/>
  <c r="Q173" i="35" s="1"/>
  <c r="P173" i="35" a="1"/>
  <c r="P173" i="35" s="1"/>
  <c r="O173" i="35" a="1"/>
  <c r="O173" i="35" s="1"/>
  <c r="L173" i="35" a="1"/>
  <c r="L173" i="35" s="1"/>
  <c r="K173" i="35" a="1"/>
  <c r="K173" i="35" s="1"/>
  <c r="N173" i="35" a="1"/>
  <c r="N173" i="35" s="1"/>
  <c r="E174" i="35"/>
  <c r="B175" i="35" a="1"/>
  <c r="B175" i="35" s="1"/>
  <c r="S172" i="35"/>
  <c r="S173" i="35" l="1"/>
  <c r="J414" i="23" a="1"/>
  <c r="J414" i="23" s="1"/>
  <c r="R414" i="23" s="1"/>
  <c r="AF414" i="23"/>
  <c r="N414" i="23" s="1"/>
  <c r="B416" i="23" a="1"/>
  <c r="B416" i="23" s="1"/>
  <c r="D415" i="23"/>
  <c r="Z415" i="23"/>
  <c r="AB415" i="23"/>
  <c r="AG415" i="23" s="1"/>
  <c r="O415" i="23" s="1"/>
  <c r="AA415" i="23"/>
  <c r="AF415" i="23" s="1"/>
  <c r="N415" i="23" s="1"/>
  <c r="K415" i="23" a="1"/>
  <c r="K415" i="23" s="1"/>
  <c r="S415" i="23" s="1"/>
  <c r="L415" i="23" a="1"/>
  <c r="L415" i="23" s="1"/>
  <c r="T415" i="23" s="1"/>
  <c r="J415" i="23" a="1"/>
  <c r="J415" i="23" s="1"/>
  <c r="R415" i="23" s="1"/>
  <c r="Z414" i="23"/>
  <c r="AE414" i="23" s="1"/>
  <c r="M414" i="23" s="1"/>
  <c r="G414" i="23"/>
  <c r="H414" i="23"/>
  <c r="F414" i="23"/>
  <c r="B176" i="35" a="1"/>
  <c r="B176" i="35" s="1"/>
  <c r="E175" i="35"/>
  <c r="H174" i="35"/>
  <c r="G174" i="35"/>
  <c r="F174" i="35"/>
  <c r="O174" i="35" a="1"/>
  <c r="O174" i="35" s="1"/>
  <c r="M174" i="35" a="1"/>
  <c r="M174" i="35" s="1"/>
  <c r="K174" i="35" a="1"/>
  <c r="K174" i="35" s="1"/>
  <c r="N174" i="35" a="1"/>
  <c r="N174" i="35" s="1"/>
  <c r="P174" i="35" a="1"/>
  <c r="P174" i="35" s="1"/>
  <c r="L174" i="35" a="1"/>
  <c r="L174" i="35" s="1"/>
  <c r="Q174" i="35" a="1"/>
  <c r="Q174" i="35" s="1"/>
  <c r="B177" i="35" l="1" a="1"/>
  <c r="B177" i="35" s="1"/>
  <c r="E176" i="35"/>
  <c r="I415" i="23" a="1"/>
  <c r="I415" i="23" s="1"/>
  <c r="Q415" i="23" s="1"/>
  <c r="AE415" i="23"/>
  <c r="M415" i="23" s="1"/>
  <c r="AC415" i="23"/>
  <c r="AH415" i="23" s="1"/>
  <c r="P415" i="23" s="1"/>
  <c r="F415" i="23"/>
  <c r="H415" i="23"/>
  <c r="G415" i="23"/>
  <c r="S174" i="35"/>
  <c r="B417" i="23" a="1"/>
  <c r="B417" i="23" s="1"/>
  <c r="D416" i="23"/>
  <c r="AB416" i="23"/>
  <c r="AG416" i="23" s="1"/>
  <c r="O416" i="23" s="1"/>
  <c r="Z416" i="23"/>
  <c r="AE416" i="23" s="1"/>
  <c r="M416" i="23" s="1"/>
  <c r="AC416" i="23"/>
  <c r="AH416" i="23" s="1"/>
  <c r="P416" i="23" s="1"/>
  <c r="K416" i="23" a="1"/>
  <c r="K416" i="23" s="1"/>
  <c r="I416" i="23" a="1"/>
  <c r="I416" i="23" s="1"/>
  <c r="Q416" i="23" s="1"/>
  <c r="J416" i="23" a="1"/>
  <c r="J416" i="23" s="1"/>
  <c r="L416" i="23" a="1"/>
  <c r="L416" i="23" s="1"/>
  <c r="T416" i="23" s="1"/>
  <c r="R416" i="23"/>
  <c r="S416" i="23"/>
  <c r="H175" i="35"/>
  <c r="G175" i="35"/>
  <c r="F175" i="35"/>
  <c r="O175" i="35" a="1"/>
  <c r="O175" i="35" s="1"/>
  <c r="N175" i="35" a="1"/>
  <c r="N175" i="35" s="1"/>
  <c r="K175" i="35" a="1"/>
  <c r="K175" i="35" s="1"/>
  <c r="Q175" i="35" a="1"/>
  <c r="Q175" i="35" s="1"/>
  <c r="P175" i="35" a="1"/>
  <c r="P175" i="35" s="1"/>
  <c r="M175" i="35" a="1"/>
  <c r="M175" i="35" s="1"/>
  <c r="L175" i="35" a="1"/>
  <c r="L175" i="35" s="1"/>
  <c r="S175" i="35" l="1"/>
  <c r="AA416" i="23"/>
  <c r="AF416" i="23" s="1"/>
  <c r="N416" i="23" s="1"/>
  <c r="G416" i="23"/>
  <c r="F416" i="23"/>
  <c r="H416" i="23"/>
  <c r="B418" i="23" a="1"/>
  <c r="B418" i="23" s="1"/>
  <c r="D417" i="23"/>
  <c r="AC417" i="23"/>
  <c r="AH417" i="23" s="1"/>
  <c r="P417" i="23" s="1"/>
  <c r="AA417" i="23"/>
  <c r="AF417" i="23" s="1"/>
  <c r="N417" i="23" s="1"/>
  <c r="Z417" i="23"/>
  <c r="AE417" i="23" s="1"/>
  <c r="M417" i="23" s="1"/>
  <c r="K417" i="23" a="1"/>
  <c r="K417" i="23" s="1"/>
  <c r="L417" i="23" a="1"/>
  <c r="L417" i="23" s="1"/>
  <c r="T417" i="23" s="1"/>
  <c r="I417" i="23" a="1"/>
  <c r="I417" i="23" s="1"/>
  <c r="Q417" i="23" s="1"/>
  <c r="J417" i="23" a="1"/>
  <c r="J417" i="23" s="1"/>
  <c r="S417" i="23"/>
  <c r="R417" i="23"/>
  <c r="G176" i="35"/>
  <c r="H176" i="35"/>
  <c r="F176" i="35"/>
  <c r="P176" i="35" a="1"/>
  <c r="P176" i="35" s="1"/>
  <c r="Q176" i="35" a="1"/>
  <c r="Q176" i="35" s="1"/>
  <c r="M176" i="35" a="1"/>
  <c r="M176" i="35" s="1"/>
  <c r="O176" i="35" a="1"/>
  <c r="O176" i="35" s="1"/>
  <c r="K176" i="35" a="1"/>
  <c r="K176" i="35" s="1"/>
  <c r="L176" i="35" a="1"/>
  <c r="L176" i="35" s="1"/>
  <c r="N176" i="35" a="1"/>
  <c r="N176" i="35" s="1"/>
  <c r="B178" i="35" a="1"/>
  <c r="B178" i="35" s="1"/>
  <c r="E177" i="35"/>
  <c r="AB417" i="23" l="1"/>
  <c r="AG417" i="23" s="1"/>
  <c r="O417" i="23" s="1"/>
  <c r="H417" i="23"/>
  <c r="G417" i="23"/>
  <c r="F417" i="23"/>
  <c r="B419" i="23" a="1"/>
  <c r="B419" i="23" s="1"/>
  <c r="D418" i="23"/>
  <c r="AC418" i="23"/>
  <c r="AH418" i="23" s="1"/>
  <c r="P418" i="23" s="1"/>
  <c r="AA418" i="23"/>
  <c r="AF418" i="23" s="1"/>
  <c r="N418" i="23" s="1"/>
  <c r="Z418" i="23"/>
  <c r="AE418" i="23" s="1"/>
  <c r="M418" i="23" s="1"/>
  <c r="I418" i="23" a="1"/>
  <c r="I418" i="23" s="1"/>
  <c r="Q418" i="23" s="1"/>
  <c r="K418" i="23" a="1"/>
  <c r="K418" i="23" s="1"/>
  <c r="L418" i="23" a="1"/>
  <c r="L418" i="23" s="1"/>
  <c r="T418" i="23" s="1"/>
  <c r="J418" i="23" a="1"/>
  <c r="J418" i="23" s="1"/>
  <c r="R418" i="23" s="1"/>
  <c r="S418" i="23"/>
  <c r="F177" i="35"/>
  <c r="H177" i="35"/>
  <c r="G177" i="35"/>
  <c r="L177" i="35" a="1"/>
  <c r="L177" i="35" s="1"/>
  <c r="K177" i="35" a="1"/>
  <c r="K177" i="35" s="1"/>
  <c r="P177" i="35" a="1"/>
  <c r="P177" i="35" s="1"/>
  <c r="M177" i="35" a="1"/>
  <c r="M177" i="35" s="1"/>
  <c r="N177" i="35" a="1"/>
  <c r="N177" i="35" s="1"/>
  <c r="Q177" i="35" a="1"/>
  <c r="Q177" i="35" s="1"/>
  <c r="O177" i="35" a="1"/>
  <c r="O177" i="35" s="1"/>
  <c r="B179" i="35" a="1"/>
  <c r="B179" i="35" s="1"/>
  <c r="E178" i="35"/>
  <c r="S176" i="35"/>
  <c r="S177" i="35" l="1"/>
  <c r="AB418" i="23"/>
  <c r="AG418" i="23" s="1"/>
  <c r="O418" i="23" s="1"/>
  <c r="F418" i="23"/>
  <c r="H418" i="23"/>
  <c r="G418" i="23"/>
  <c r="D419" i="23"/>
  <c r="B420" i="23" a="1"/>
  <c r="B420" i="23" s="1"/>
  <c r="AA419" i="23"/>
  <c r="AF419" i="23" s="1"/>
  <c r="N419" i="23" s="1"/>
  <c r="Z419" i="23"/>
  <c r="AE419" i="23" s="1"/>
  <c r="M419" i="23" s="1"/>
  <c r="AC419" i="23"/>
  <c r="AH419" i="23" s="1"/>
  <c r="P419" i="23" s="1"/>
  <c r="K419" i="23" a="1"/>
  <c r="K419" i="23" s="1"/>
  <c r="J419" i="23" a="1"/>
  <c r="J419" i="23" s="1"/>
  <c r="R419" i="23" s="1"/>
  <c r="I419" i="23" a="1"/>
  <c r="I419" i="23" s="1"/>
  <c r="Q419" i="23" s="1"/>
  <c r="L419" i="23" a="1"/>
  <c r="L419" i="23" s="1"/>
  <c r="T419" i="23" s="1"/>
  <c r="S419" i="23"/>
  <c r="H178" i="35"/>
  <c r="G178" i="35"/>
  <c r="F178" i="35"/>
  <c r="Q178" i="35" a="1"/>
  <c r="Q178" i="35" s="1"/>
  <c r="M178" i="35" a="1"/>
  <c r="M178" i="35" s="1"/>
  <c r="K178" i="35" a="1"/>
  <c r="K178" i="35" s="1"/>
  <c r="N178" i="35" a="1"/>
  <c r="N178" i="35" s="1"/>
  <c r="O178" i="35" a="1"/>
  <c r="O178" i="35" s="1"/>
  <c r="L178" i="35" a="1"/>
  <c r="L178" i="35" s="1"/>
  <c r="P178" i="35" a="1"/>
  <c r="P178" i="35" s="1"/>
  <c r="B180" i="35" a="1"/>
  <c r="B180" i="35" s="1"/>
  <c r="E179" i="35"/>
  <c r="D420" i="23" l="1"/>
  <c r="B421" i="23" a="1"/>
  <c r="B421" i="23" s="1"/>
  <c r="AB420" i="23"/>
  <c r="AG420" i="23" s="1"/>
  <c r="O420" i="23" s="1"/>
  <c r="Z420" i="23"/>
  <c r="AE420" i="23" s="1"/>
  <c r="M420" i="23" s="1"/>
  <c r="AC420" i="23"/>
  <c r="AH420" i="23" s="1"/>
  <c r="P420" i="23" s="1"/>
  <c r="L420" i="23" a="1"/>
  <c r="L420" i="23" s="1"/>
  <c r="T420" i="23" s="1"/>
  <c r="J420" i="23" a="1"/>
  <c r="J420" i="23" s="1"/>
  <c r="I420" i="23" a="1"/>
  <c r="I420" i="23" s="1"/>
  <c r="Q420" i="23" s="1"/>
  <c r="K420" i="23" a="1"/>
  <c r="K420" i="23" s="1"/>
  <c r="S420" i="23" s="1"/>
  <c r="R420" i="23"/>
  <c r="AB419" i="23"/>
  <c r="AG419" i="23" s="1"/>
  <c r="O419" i="23" s="1"/>
  <c r="F419" i="23"/>
  <c r="H419" i="23"/>
  <c r="G419" i="23"/>
  <c r="G179" i="35"/>
  <c r="H179" i="35"/>
  <c r="F179" i="35"/>
  <c r="P179" i="35" a="1"/>
  <c r="P179" i="35" s="1"/>
  <c r="M179" i="35" a="1"/>
  <c r="M179" i="35" s="1"/>
  <c r="O179" i="35" a="1"/>
  <c r="O179" i="35" s="1"/>
  <c r="K179" i="35" a="1"/>
  <c r="K179" i="35" s="1"/>
  <c r="L179" i="35" a="1"/>
  <c r="L179" i="35" s="1"/>
  <c r="Q179" i="35" a="1"/>
  <c r="Q179" i="35" s="1"/>
  <c r="N179" i="35" a="1"/>
  <c r="N179" i="35" s="1"/>
  <c r="E180" i="35"/>
  <c r="B181" i="35" a="1"/>
  <c r="B181" i="35" s="1"/>
  <c r="S178" i="35"/>
  <c r="B422" i="23" l="1" a="1"/>
  <c r="B422" i="23" s="1"/>
  <c r="D421" i="23"/>
  <c r="AB421" i="23"/>
  <c r="AG421" i="23" s="1"/>
  <c r="O421" i="23" s="1"/>
  <c r="Z421" i="23"/>
  <c r="AE421" i="23" s="1"/>
  <c r="M421" i="23" s="1"/>
  <c r="AC421" i="23"/>
  <c r="AH421" i="23" s="1"/>
  <c r="P421" i="23" s="1"/>
  <c r="J421" i="23" a="1"/>
  <c r="J421" i="23" s="1"/>
  <c r="I421" i="23" a="1"/>
  <c r="I421" i="23" s="1"/>
  <c r="Q421" i="23" s="1"/>
  <c r="K421" i="23" a="1"/>
  <c r="K421" i="23" s="1"/>
  <c r="S421" i="23" s="1"/>
  <c r="L421" i="23" a="1"/>
  <c r="L421" i="23" s="1"/>
  <c r="T421" i="23" s="1"/>
  <c r="R421" i="23"/>
  <c r="E181" i="35"/>
  <c r="B182" i="35" a="1"/>
  <c r="B182" i="35" s="1"/>
  <c r="F180" i="35"/>
  <c r="H180" i="35"/>
  <c r="G180" i="35"/>
  <c r="Q180" i="35" a="1"/>
  <c r="Q180" i="35" s="1"/>
  <c r="L180" i="35" a="1"/>
  <c r="L180" i="35" s="1"/>
  <c r="N180" i="35" a="1"/>
  <c r="N180" i="35" s="1"/>
  <c r="M180" i="35" a="1"/>
  <c r="M180" i="35" s="1"/>
  <c r="K180" i="35" a="1"/>
  <c r="K180" i="35" s="1"/>
  <c r="P180" i="35" a="1"/>
  <c r="P180" i="35" s="1"/>
  <c r="O180" i="35" a="1"/>
  <c r="O180" i="35" s="1"/>
  <c r="S179" i="35"/>
  <c r="AA420" i="23"/>
  <c r="AF420" i="23" s="1"/>
  <c r="N420" i="23" s="1"/>
  <c r="G420" i="23"/>
  <c r="F420" i="23"/>
  <c r="H420" i="23"/>
  <c r="S180" i="35" l="1"/>
  <c r="B183" i="35" a="1"/>
  <c r="B183" i="35" s="1"/>
  <c r="E182" i="35"/>
  <c r="H181" i="35"/>
  <c r="G181" i="35"/>
  <c r="F181" i="35"/>
  <c r="O181" i="35" a="1"/>
  <c r="O181" i="35" s="1"/>
  <c r="N181" i="35" a="1"/>
  <c r="N181" i="35" s="1"/>
  <c r="P181" i="35" a="1"/>
  <c r="P181" i="35" s="1"/>
  <c r="L181" i="35" a="1"/>
  <c r="L181" i="35" s="1"/>
  <c r="M181" i="35" a="1"/>
  <c r="M181" i="35" s="1"/>
  <c r="K181" i="35" a="1"/>
  <c r="K181" i="35" s="1"/>
  <c r="Q181" i="35" a="1"/>
  <c r="Q181" i="35" s="1"/>
  <c r="AA421" i="23"/>
  <c r="AF421" i="23" s="1"/>
  <c r="N421" i="23" s="1"/>
  <c r="G421" i="23"/>
  <c r="F421" i="23"/>
  <c r="H421" i="23"/>
  <c r="D422" i="23"/>
  <c r="B423" i="23" a="1"/>
  <c r="B423" i="23" s="1"/>
  <c r="Z422" i="23"/>
  <c r="AE422" i="23" s="1"/>
  <c r="M422" i="23" s="1"/>
  <c r="AA422" i="23"/>
  <c r="AF422" i="23" s="1"/>
  <c r="N422" i="23" s="1"/>
  <c r="AC422" i="23"/>
  <c r="AH422" i="23" s="1"/>
  <c r="P422" i="23" s="1"/>
  <c r="J422" i="23" a="1"/>
  <c r="J422" i="23" s="1"/>
  <c r="R422" i="23" s="1"/>
  <c r="I422" i="23" a="1"/>
  <c r="I422" i="23" s="1"/>
  <c r="Q422" i="23" s="1"/>
  <c r="L422" i="23" a="1"/>
  <c r="L422" i="23" s="1"/>
  <c r="T422" i="23" s="1"/>
  <c r="K422" i="23" a="1"/>
  <c r="K422" i="23" s="1"/>
  <c r="S422" i="23"/>
  <c r="S181" i="35" l="1"/>
  <c r="B424" i="23" a="1"/>
  <c r="B424" i="23" s="1"/>
  <c r="D423" i="23"/>
  <c r="Z423" i="23"/>
  <c r="AE423" i="23" s="1"/>
  <c r="M423" i="23" s="1"/>
  <c r="AA423" i="23"/>
  <c r="AF423" i="23" s="1"/>
  <c r="N423" i="23" s="1"/>
  <c r="AC423" i="23"/>
  <c r="AH423" i="23" s="1"/>
  <c r="P423" i="23" s="1"/>
  <c r="L423" i="23" a="1"/>
  <c r="L423" i="23" s="1"/>
  <c r="T423" i="23" s="1"/>
  <c r="I423" i="23" a="1"/>
  <c r="I423" i="23" s="1"/>
  <c r="Q423" i="23" s="1"/>
  <c r="J423" i="23" a="1"/>
  <c r="J423" i="23" s="1"/>
  <c r="R423" i="23" s="1"/>
  <c r="K423" i="23" a="1"/>
  <c r="K423" i="23" s="1"/>
  <c r="S423" i="23"/>
  <c r="H182" i="35"/>
  <c r="G182" i="35"/>
  <c r="F182" i="35"/>
  <c r="L182" i="35" a="1"/>
  <c r="L182" i="35" s="1"/>
  <c r="Q182" i="35" a="1"/>
  <c r="Q182" i="35" s="1"/>
  <c r="M182" i="35" a="1"/>
  <c r="M182" i="35" s="1"/>
  <c r="K182" i="35" a="1"/>
  <c r="K182" i="35" s="1"/>
  <c r="P182" i="35" a="1"/>
  <c r="P182" i="35" s="1"/>
  <c r="O182" i="35" a="1"/>
  <c r="O182" i="35" s="1"/>
  <c r="N182" i="35" a="1"/>
  <c r="N182" i="35" s="1"/>
  <c r="AB422" i="23"/>
  <c r="AG422" i="23" s="1"/>
  <c r="O422" i="23" s="1"/>
  <c r="H422" i="23"/>
  <c r="F422" i="23"/>
  <c r="G422" i="23"/>
  <c r="B184" i="35" a="1"/>
  <c r="B184" i="35" s="1"/>
  <c r="E183" i="35"/>
  <c r="S182" i="35" l="1"/>
  <c r="G183" i="35"/>
  <c r="F183" i="35"/>
  <c r="H183" i="35"/>
  <c r="Q183" i="35" a="1"/>
  <c r="Q183" i="35" s="1"/>
  <c r="M183" i="35" a="1"/>
  <c r="M183" i="35" s="1"/>
  <c r="O183" i="35" a="1"/>
  <c r="O183" i="35" s="1"/>
  <c r="K183" i="35" a="1"/>
  <c r="K183" i="35" s="1"/>
  <c r="P183" i="35" a="1"/>
  <c r="P183" i="35" s="1"/>
  <c r="N183" i="35" a="1"/>
  <c r="N183" i="35" s="1"/>
  <c r="L183" i="35" a="1"/>
  <c r="L183" i="35" s="1"/>
  <c r="AB423" i="23"/>
  <c r="AG423" i="23" s="1"/>
  <c r="O423" i="23" s="1"/>
  <c r="G423" i="23"/>
  <c r="F423" i="23"/>
  <c r="H423" i="23"/>
  <c r="E184" i="35"/>
  <c r="B185" i="35" a="1"/>
  <c r="B185" i="35" s="1"/>
  <c r="D424" i="23"/>
  <c r="B425" i="23" a="1"/>
  <c r="B425" i="23" s="1"/>
  <c r="AB424" i="23"/>
  <c r="AG424" i="23" s="1"/>
  <c r="O424" i="23" s="1"/>
  <c r="Z424" i="23"/>
  <c r="AE424" i="23" s="1"/>
  <c r="M424" i="23" s="1"/>
  <c r="AC424" i="23"/>
  <c r="AH424" i="23" s="1"/>
  <c r="P424" i="23" s="1"/>
  <c r="I424" i="23" a="1"/>
  <c r="I424" i="23" s="1"/>
  <c r="Q424" i="23" s="1"/>
  <c r="J424" i="23" a="1"/>
  <c r="J424" i="23" s="1"/>
  <c r="L424" i="23" a="1"/>
  <c r="L424" i="23" s="1"/>
  <c r="T424" i="23" s="1"/>
  <c r="K424" i="23" a="1"/>
  <c r="K424" i="23" s="1"/>
  <c r="S424" i="23" s="1"/>
  <c r="R424" i="23"/>
  <c r="F184" i="35" l="1"/>
  <c r="H184" i="35"/>
  <c r="G184" i="35"/>
  <c r="P184" i="35" a="1"/>
  <c r="P184" i="35" s="1"/>
  <c r="N184" i="35" a="1"/>
  <c r="N184" i="35" s="1"/>
  <c r="L184" i="35" a="1"/>
  <c r="L184" i="35" s="1"/>
  <c r="Q184" i="35" a="1"/>
  <c r="Q184" i="35" s="1"/>
  <c r="O184" i="35" a="1"/>
  <c r="O184" i="35" s="1"/>
  <c r="K184" i="35" a="1"/>
  <c r="K184" i="35" s="1"/>
  <c r="M184" i="35" a="1"/>
  <c r="M184" i="35" s="1"/>
  <c r="AA424" i="23"/>
  <c r="AF424" i="23" s="1"/>
  <c r="N424" i="23" s="1"/>
  <c r="F424" i="23"/>
  <c r="H424" i="23"/>
  <c r="G424" i="23"/>
  <c r="D425" i="23"/>
  <c r="B426" i="23" a="1"/>
  <c r="B426" i="23" s="1"/>
  <c r="AB425" i="23"/>
  <c r="AG425" i="23" s="1"/>
  <c r="O425" i="23" s="1"/>
  <c r="AA425" i="23"/>
  <c r="AF425" i="23" s="1"/>
  <c r="N425" i="23" s="1"/>
  <c r="Z425" i="23"/>
  <c r="AE425" i="23" s="1"/>
  <c r="M425" i="23" s="1"/>
  <c r="K425" i="23" a="1"/>
  <c r="K425" i="23" s="1"/>
  <c r="S425" i="23" s="1"/>
  <c r="L425" i="23" a="1"/>
  <c r="L425" i="23" s="1"/>
  <c r="T425" i="23" s="1"/>
  <c r="I425" i="23" a="1"/>
  <c r="I425" i="23" s="1"/>
  <c r="Q425" i="23" s="1"/>
  <c r="J425" i="23" a="1"/>
  <c r="J425" i="23" s="1"/>
  <c r="R425" i="23" s="1"/>
  <c r="S183" i="35"/>
  <c r="E185" i="35"/>
  <c r="B186" i="35" a="1"/>
  <c r="B186" i="35" s="1"/>
  <c r="B427" i="23" l="1" a="1"/>
  <c r="B427" i="23" s="1"/>
  <c r="D426" i="23"/>
  <c r="Z426" i="23"/>
  <c r="AE426" i="23" s="1"/>
  <c r="M426" i="23" s="1"/>
  <c r="AB426" i="23"/>
  <c r="AG426" i="23" s="1"/>
  <c r="O426" i="23" s="1"/>
  <c r="AA426" i="23"/>
  <c r="AF426" i="23" s="1"/>
  <c r="N426" i="23" s="1"/>
  <c r="I426" i="23" a="1"/>
  <c r="I426" i="23" s="1"/>
  <c r="Q426" i="23" s="1"/>
  <c r="K426" i="23" a="1"/>
  <c r="K426" i="23" s="1"/>
  <c r="S426" i="23" s="1"/>
  <c r="J426" i="23" a="1"/>
  <c r="J426" i="23" s="1"/>
  <c r="R426" i="23" s="1"/>
  <c r="L426" i="23" a="1"/>
  <c r="L426" i="23" s="1"/>
  <c r="T426" i="23" s="1"/>
  <c r="AC425" i="23"/>
  <c r="AH425" i="23" s="1"/>
  <c r="P425" i="23" s="1"/>
  <c r="G425" i="23"/>
  <c r="F425" i="23"/>
  <c r="H425" i="23"/>
  <c r="B187" i="35" a="1"/>
  <c r="B187" i="35" s="1"/>
  <c r="E186" i="35"/>
  <c r="G185" i="35"/>
  <c r="H185" i="35"/>
  <c r="F185" i="35"/>
  <c r="N185" i="35" a="1"/>
  <c r="N185" i="35" s="1"/>
  <c r="O185" i="35" a="1"/>
  <c r="O185" i="35" s="1"/>
  <c r="Q185" i="35" a="1"/>
  <c r="Q185" i="35" s="1"/>
  <c r="K185" i="35" a="1"/>
  <c r="K185" i="35" s="1"/>
  <c r="P185" i="35" a="1"/>
  <c r="P185" i="35" s="1"/>
  <c r="L185" i="35" a="1"/>
  <c r="L185" i="35" s="1"/>
  <c r="M185" i="35" a="1"/>
  <c r="M185" i="35" s="1"/>
  <c r="S184" i="35"/>
  <c r="H186" i="35" l="1"/>
  <c r="G186" i="35"/>
  <c r="F186" i="35"/>
  <c r="P186" i="35" a="1"/>
  <c r="P186" i="35" s="1"/>
  <c r="M186" i="35" a="1"/>
  <c r="M186" i="35" s="1"/>
  <c r="Q186" i="35" a="1"/>
  <c r="Q186" i="35" s="1"/>
  <c r="N186" i="35" a="1"/>
  <c r="N186" i="35" s="1"/>
  <c r="O186" i="35" a="1"/>
  <c r="O186" i="35" s="1"/>
  <c r="K186" i="35" a="1"/>
  <c r="K186" i="35" s="1"/>
  <c r="L186" i="35" a="1"/>
  <c r="L186" i="35" s="1"/>
  <c r="B188" i="35" a="1"/>
  <c r="B188" i="35" s="1"/>
  <c r="E187" i="35"/>
  <c r="S185" i="35"/>
  <c r="AC426" i="23"/>
  <c r="AH426" i="23" s="1"/>
  <c r="P426" i="23" s="1"/>
  <c r="H426" i="23"/>
  <c r="G426" i="23"/>
  <c r="F426" i="23"/>
  <c r="B428" i="23" a="1"/>
  <c r="B428" i="23" s="1"/>
  <c r="D427" i="23"/>
  <c r="Z427" i="23"/>
  <c r="AE427" i="23" s="1"/>
  <c r="M427" i="23" s="1"/>
  <c r="AA427" i="23"/>
  <c r="AF427" i="23" s="1"/>
  <c r="N427" i="23" s="1"/>
  <c r="AB427" i="23"/>
  <c r="AG427" i="23" s="1"/>
  <c r="O427" i="23" s="1"/>
  <c r="I427" i="23" a="1"/>
  <c r="I427" i="23" s="1"/>
  <c r="Q427" i="23" s="1"/>
  <c r="L427" i="23" a="1"/>
  <c r="L427" i="23" s="1"/>
  <c r="T427" i="23" s="1"/>
  <c r="K427" i="23" a="1"/>
  <c r="K427" i="23" s="1"/>
  <c r="S427" i="23" s="1"/>
  <c r="J427" i="23" a="1"/>
  <c r="J427" i="23" s="1"/>
  <c r="R427" i="23"/>
  <c r="G187" i="35" l="1"/>
  <c r="H187" i="35"/>
  <c r="F187" i="35"/>
  <c r="N187" i="35" a="1"/>
  <c r="N187" i="35" s="1"/>
  <c r="O187" i="35" a="1"/>
  <c r="O187" i="35" s="1"/>
  <c r="K187" i="35" a="1"/>
  <c r="K187" i="35" s="1"/>
  <c r="Q187" i="35" a="1"/>
  <c r="Q187" i="35" s="1"/>
  <c r="L187" i="35" a="1"/>
  <c r="L187" i="35" s="1"/>
  <c r="M187" i="35" a="1"/>
  <c r="M187" i="35" s="1"/>
  <c r="P187" i="35" a="1"/>
  <c r="P187" i="35" s="1"/>
  <c r="AC427" i="23"/>
  <c r="AH427" i="23" s="1"/>
  <c r="P427" i="23" s="1"/>
  <c r="H427" i="23"/>
  <c r="G427" i="23"/>
  <c r="F427" i="23"/>
  <c r="B189" i="35" a="1"/>
  <c r="B189" i="35" s="1"/>
  <c r="E188" i="35"/>
  <c r="S186" i="35"/>
  <c r="D428" i="23"/>
  <c r="B429" i="23" a="1"/>
  <c r="B429" i="23" s="1"/>
  <c r="Z428" i="23"/>
  <c r="AE428" i="23" s="1"/>
  <c r="M428" i="23" s="1"/>
  <c r="AB428" i="23"/>
  <c r="AG428" i="23" s="1"/>
  <c r="O428" i="23" s="1"/>
  <c r="AC428" i="23"/>
  <c r="AH428" i="23" s="1"/>
  <c r="P428" i="23" s="1"/>
  <c r="L428" i="23" a="1"/>
  <c r="L428" i="23" s="1"/>
  <c r="T428" i="23" s="1"/>
  <c r="I428" i="23" a="1"/>
  <c r="I428" i="23" s="1"/>
  <c r="Q428" i="23" s="1"/>
  <c r="K428" i="23" a="1"/>
  <c r="K428" i="23" s="1"/>
  <c r="J428" i="23" a="1"/>
  <c r="J428" i="23" s="1"/>
  <c r="R428" i="23"/>
  <c r="S428" i="23"/>
  <c r="F188" i="35" l="1"/>
  <c r="H188" i="35"/>
  <c r="G188" i="35"/>
  <c r="Q188" i="35" a="1"/>
  <c r="Q188" i="35" s="1"/>
  <c r="P188" i="35" a="1"/>
  <c r="P188" i="35" s="1"/>
  <c r="K188" i="35" a="1"/>
  <c r="K188" i="35" s="1"/>
  <c r="O188" i="35" a="1"/>
  <c r="O188" i="35" s="1"/>
  <c r="M188" i="35" a="1"/>
  <c r="M188" i="35" s="1"/>
  <c r="N188" i="35" a="1"/>
  <c r="N188" i="35" s="1"/>
  <c r="L188" i="35" a="1"/>
  <c r="L188" i="35" s="1"/>
  <c r="E189" i="35"/>
  <c r="B190" i="35" a="1"/>
  <c r="B190" i="35" s="1"/>
  <c r="B430" i="23" a="1"/>
  <c r="B430" i="23" s="1"/>
  <c r="D429" i="23"/>
  <c r="Z429" i="23"/>
  <c r="AE429" i="23" s="1"/>
  <c r="M429" i="23" s="1"/>
  <c r="AB429" i="23"/>
  <c r="AG429" i="23" s="1"/>
  <c r="O429" i="23" s="1"/>
  <c r="AA429" i="23"/>
  <c r="AF429" i="23" s="1"/>
  <c r="N429" i="23" s="1"/>
  <c r="J429" i="23" a="1"/>
  <c r="J429" i="23" s="1"/>
  <c r="R429" i="23" s="1"/>
  <c r="I429" i="23" a="1"/>
  <c r="I429" i="23" s="1"/>
  <c r="Q429" i="23" s="1"/>
  <c r="K429" i="23" a="1"/>
  <c r="K429" i="23" s="1"/>
  <c r="S429" i="23" s="1"/>
  <c r="L429" i="23" a="1"/>
  <c r="L429" i="23" s="1"/>
  <c r="T429" i="23" s="1"/>
  <c r="S187" i="35"/>
  <c r="AA428" i="23"/>
  <c r="AF428" i="23" s="1"/>
  <c r="N428" i="23" s="1"/>
  <c r="H428" i="23"/>
  <c r="G428" i="23"/>
  <c r="F428" i="23"/>
  <c r="AC429" i="23" l="1"/>
  <c r="AH429" i="23" s="1"/>
  <c r="P429" i="23" s="1"/>
  <c r="H429" i="23"/>
  <c r="F429" i="23"/>
  <c r="G429" i="23"/>
  <c r="D430" i="23"/>
  <c r="B431" i="23" a="1"/>
  <c r="B431" i="23" s="1"/>
  <c r="I430" i="23" a="1"/>
  <c r="I430" i="23" s="1"/>
  <c r="Q430" i="23" s="1"/>
  <c r="AC430" i="23"/>
  <c r="AH430" i="23" s="1"/>
  <c r="P430" i="23" s="1"/>
  <c r="AB430" i="23"/>
  <c r="AG430" i="23" s="1"/>
  <c r="O430" i="23" s="1"/>
  <c r="AA430" i="23"/>
  <c r="AF430" i="23" s="1"/>
  <c r="N430" i="23" s="1"/>
  <c r="L430" i="23" a="1"/>
  <c r="L430" i="23" s="1"/>
  <c r="T430" i="23" s="1"/>
  <c r="J430" i="23" a="1"/>
  <c r="J430" i="23" s="1"/>
  <c r="R430" i="23" s="1"/>
  <c r="K430" i="23" a="1"/>
  <c r="K430" i="23" s="1"/>
  <c r="S430" i="23" s="1"/>
  <c r="B191" i="35" a="1"/>
  <c r="B191" i="35" s="1"/>
  <c r="E190" i="35"/>
  <c r="H189" i="35"/>
  <c r="G189" i="35"/>
  <c r="F189" i="35"/>
  <c r="M189" i="35" a="1"/>
  <c r="M189" i="35" s="1"/>
  <c r="N189" i="35" a="1"/>
  <c r="N189" i="35" s="1"/>
  <c r="P189" i="35" a="1"/>
  <c r="P189" i="35" s="1"/>
  <c r="Q189" i="35" a="1"/>
  <c r="Q189" i="35" s="1"/>
  <c r="L189" i="35" a="1"/>
  <c r="L189" i="35" s="1"/>
  <c r="K189" i="35" a="1"/>
  <c r="K189" i="35" s="1"/>
  <c r="O189" i="35" a="1"/>
  <c r="O189" i="35" s="1"/>
  <c r="S188" i="35"/>
  <c r="H190" i="35" l="1"/>
  <c r="G190" i="35"/>
  <c r="F190" i="35"/>
  <c r="P190" i="35" a="1"/>
  <c r="P190" i="35" s="1"/>
  <c r="O190" i="35" a="1"/>
  <c r="O190" i="35" s="1"/>
  <c r="N190" i="35" a="1"/>
  <c r="N190" i="35" s="1"/>
  <c r="L190" i="35" a="1"/>
  <c r="L190" i="35" s="1"/>
  <c r="Q190" i="35" a="1"/>
  <c r="Q190" i="35" s="1"/>
  <c r="M190" i="35" a="1"/>
  <c r="M190" i="35" s="1"/>
  <c r="K190" i="35" a="1"/>
  <c r="K190" i="35" s="1"/>
  <c r="B192" i="35" a="1"/>
  <c r="B192" i="35" s="1"/>
  <c r="E191" i="35"/>
  <c r="B432" i="23" a="1"/>
  <c r="B432" i="23" s="1"/>
  <c r="D431" i="23"/>
  <c r="AB431" i="23"/>
  <c r="AG431" i="23" s="1"/>
  <c r="O431" i="23" s="1"/>
  <c r="AC431" i="23"/>
  <c r="AH431" i="23" s="1"/>
  <c r="P431" i="23" s="1"/>
  <c r="Z431" i="23"/>
  <c r="AE431" i="23" s="1"/>
  <c r="M431" i="23" s="1"/>
  <c r="L431" i="23" a="1"/>
  <c r="L431" i="23" s="1"/>
  <c r="T431" i="23" s="1"/>
  <c r="J431" i="23" a="1"/>
  <c r="J431" i="23" s="1"/>
  <c r="I431" i="23" a="1"/>
  <c r="I431" i="23" s="1"/>
  <c r="Q431" i="23" s="1"/>
  <c r="K431" i="23" a="1"/>
  <c r="K431" i="23" s="1"/>
  <c r="S431" i="23" s="1"/>
  <c r="R431" i="23"/>
  <c r="Z430" i="23"/>
  <c r="AE430" i="23" s="1"/>
  <c r="M430" i="23" s="1"/>
  <c r="G430" i="23"/>
  <c r="F430" i="23"/>
  <c r="H430" i="23"/>
  <c r="S189" i="35"/>
  <c r="AA431" i="23" l="1"/>
  <c r="AF431" i="23" s="1"/>
  <c r="N431" i="23" s="1"/>
  <c r="G431" i="23"/>
  <c r="H431" i="23"/>
  <c r="F431" i="23"/>
  <c r="D432" i="23"/>
  <c r="B433" i="23" a="1"/>
  <c r="B433" i="23" s="1"/>
  <c r="Z432" i="23"/>
  <c r="AA432" i="23"/>
  <c r="AF432" i="23" s="1"/>
  <c r="N432" i="23" s="1"/>
  <c r="AB432" i="23"/>
  <c r="AG432" i="23" s="1"/>
  <c r="O432" i="23" s="1"/>
  <c r="L432" i="23" a="1"/>
  <c r="L432" i="23" s="1"/>
  <c r="T432" i="23" s="1"/>
  <c r="J432" i="23" a="1"/>
  <c r="J432" i="23" s="1"/>
  <c r="R432" i="23" s="1"/>
  <c r="K432" i="23" a="1"/>
  <c r="K432" i="23" s="1"/>
  <c r="S432" i="23" s="1"/>
  <c r="G191" i="35"/>
  <c r="F191" i="35"/>
  <c r="H191" i="35"/>
  <c r="P191" i="35" a="1"/>
  <c r="P191" i="35" s="1"/>
  <c r="N191" i="35" a="1"/>
  <c r="N191" i="35" s="1"/>
  <c r="Q191" i="35" a="1"/>
  <c r="Q191" i="35" s="1"/>
  <c r="L191" i="35" a="1"/>
  <c r="L191" i="35" s="1"/>
  <c r="M191" i="35" a="1"/>
  <c r="M191" i="35" s="1"/>
  <c r="O191" i="35" a="1"/>
  <c r="O191" i="35" s="1"/>
  <c r="K191" i="35" a="1"/>
  <c r="K191" i="35" s="1"/>
  <c r="E192" i="35"/>
  <c r="B193" i="35" a="1"/>
  <c r="B193" i="35" s="1"/>
  <c r="S190" i="35"/>
  <c r="E193" i="35" l="1"/>
  <c r="B194" i="35" a="1"/>
  <c r="B194" i="35" s="1"/>
  <c r="F192" i="35"/>
  <c r="H192" i="35"/>
  <c r="G192" i="35"/>
  <c r="O192" i="35" a="1"/>
  <c r="O192" i="35" s="1"/>
  <c r="P192" i="35" a="1"/>
  <c r="P192" i="35" s="1"/>
  <c r="L192" i="35" a="1"/>
  <c r="L192" i="35" s="1"/>
  <c r="K192" i="35" a="1"/>
  <c r="K192" i="35" s="1"/>
  <c r="N192" i="35" a="1"/>
  <c r="N192" i="35" s="1"/>
  <c r="M192" i="35" a="1"/>
  <c r="M192" i="35" s="1"/>
  <c r="Q192" i="35" a="1"/>
  <c r="Q192" i="35" s="1"/>
  <c r="I432" i="23" a="1"/>
  <c r="I432" i="23" s="1"/>
  <c r="Q432" i="23" s="1"/>
  <c r="AE432" i="23"/>
  <c r="M432" i="23" s="1"/>
  <c r="S191" i="35"/>
  <c r="D433" i="23"/>
  <c r="B434" i="23" a="1"/>
  <c r="B434" i="23" s="1"/>
  <c r="Z433" i="23"/>
  <c r="AE433" i="23" s="1"/>
  <c r="M433" i="23" s="1"/>
  <c r="AC433" i="23"/>
  <c r="AH433" i="23" s="1"/>
  <c r="P433" i="23" s="1"/>
  <c r="AA433" i="23"/>
  <c r="AF433" i="23" s="1"/>
  <c r="N433" i="23" s="1"/>
  <c r="K433" i="23" a="1"/>
  <c r="K433" i="23" s="1"/>
  <c r="S433" i="23" s="1"/>
  <c r="I433" i="23" a="1"/>
  <c r="I433" i="23" s="1"/>
  <c r="Q433" i="23" s="1"/>
  <c r="J433" i="23" a="1"/>
  <c r="J433" i="23" s="1"/>
  <c r="L433" i="23" a="1"/>
  <c r="L433" i="23" s="1"/>
  <c r="T433" i="23" s="1"/>
  <c r="R433" i="23"/>
  <c r="AC432" i="23"/>
  <c r="AH432" i="23" s="1"/>
  <c r="P432" i="23" s="1"/>
  <c r="F432" i="23"/>
  <c r="H432" i="23"/>
  <c r="G432" i="23"/>
  <c r="AB433" i="23" l="1"/>
  <c r="AG433" i="23" s="1"/>
  <c r="O433" i="23" s="1"/>
  <c r="G433" i="23"/>
  <c r="H433" i="23"/>
  <c r="F433" i="23"/>
  <c r="S192" i="35"/>
  <c r="B195" i="35" a="1"/>
  <c r="B195" i="35" s="1"/>
  <c r="E194" i="35"/>
  <c r="B435" i="23" a="1"/>
  <c r="B435" i="23" s="1"/>
  <c r="D434" i="23"/>
  <c r="Z434" i="23"/>
  <c r="AA434" i="23"/>
  <c r="AF434" i="23" s="1"/>
  <c r="N434" i="23" s="1"/>
  <c r="AC434" i="23"/>
  <c r="AH434" i="23" s="1"/>
  <c r="P434" i="23" s="1"/>
  <c r="K434" i="23" a="1"/>
  <c r="K434" i="23" s="1"/>
  <c r="S434" i="23" s="1"/>
  <c r="L434" i="23" a="1"/>
  <c r="L434" i="23" s="1"/>
  <c r="T434" i="23" s="1"/>
  <c r="J434" i="23" a="1"/>
  <c r="J434" i="23" s="1"/>
  <c r="R434" i="23" s="1"/>
  <c r="H193" i="35"/>
  <c r="G193" i="35"/>
  <c r="F193" i="35"/>
  <c r="L193" i="35" a="1"/>
  <c r="L193" i="35" s="1"/>
  <c r="N193" i="35" a="1"/>
  <c r="N193" i="35" s="1"/>
  <c r="M193" i="35" a="1"/>
  <c r="M193" i="35" s="1"/>
  <c r="Q193" i="35" a="1"/>
  <c r="Q193" i="35" s="1"/>
  <c r="K193" i="35" a="1"/>
  <c r="K193" i="35" s="1"/>
  <c r="O193" i="35" a="1"/>
  <c r="O193" i="35" s="1"/>
  <c r="P193" i="35" a="1"/>
  <c r="P193" i="35" s="1"/>
  <c r="B436" i="23" l="1" a="1"/>
  <c r="B436" i="23" s="1"/>
  <c r="D435" i="23"/>
  <c r="AB435" i="23"/>
  <c r="AG435" i="23" s="1"/>
  <c r="O435" i="23" s="1"/>
  <c r="Z435" i="23"/>
  <c r="AA435" i="23"/>
  <c r="AF435" i="23" s="1"/>
  <c r="N435" i="23" s="1"/>
  <c r="J435" i="23" a="1"/>
  <c r="J435" i="23" s="1"/>
  <c r="R435" i="23" s="1"/>
  <c r="K435" i="23" a="1"/>
  <c r="K435" i="23" s="1"/>
  <c r="S435" i="23" s="1"/>
  <c r="L435" i="23" a="1"/>
  <c r="L435" i="23" s="1"/>
  <c r="T435" i="23" s="1"/>
  <c r="H194" i="35"/>
  <c r="G194" i="35"/>
  <c r="F194" i="35"/>
  <c r="K194" i="35" a="1"/>
  <c r="K194" i="35" s="1"/>
  <c r="N194" i="35" a="1"/>
  <c r="N194" i="35" s="1"/>
  <c r="L194" i="35" a="1"/>
  <c r="L194" i="35" s="1"/>
  <c r="P194" i="35" a="1"/>
  <c r="P194" i="35" s="1"/>
  <c r="M194" i="35" a="1"/>
  <c r="M194" i="35" s="1"/>
  <c r="Q194" i="35" a="1"/>
  <c r="Q194" i="35" s="1"/>
  <c r="O194" i="35" a="1"/>
  <c r="O194" i="35" s="1"/>
  <c r="B196" i="35" a="1"/>
  <c r="B196" i="35" s="1"/>
  <c r="E195" i="35"/>
  <c r="S193" i="35"/>
  <c r="I434" i="23" a="1"/>
  <c r="I434" i="23" s="1"/>
  <c r="Q434" i="23" s="1"/>
  <c r="AE434" i="23"/>
  <c r="M434" i="23" s="1"/>
  <c r="AB434" i="23"/>
  <c r="AG434" i="23" s="1"/>
  <c r="O434" i="23" s="1"/>
  <c r="H434" i="23"/>
  <c r="F434" i="23"/>
  <c r="G434" i="23"/>
  <c r="G195" i="35" l="1"/>
  <c r="H195" i="35"/>
  <c r="F195" i="35"/>
  <c r="M195" i="35" a="1"/>
  <c r="M195" i="35" s="1"/>
  <c r="L195" i="35" a="1"/>
  <c r="L195" i="35" s="1"/>
  <c r="P195" i="35" a="1"/>
  <c r="P195" i="35" s="1"/>
  <c r="O195" i="35" a="1"/>
  <c r="O195" i="35" s="1"/>
  <c r="K195" i="35" a="1"/>
  <c r="K195" i="35" s="1"/>
  <c r="Q195" i="35" a="1"/>
  <c r="Q195" i="35" s="1"/>
  <c r="N195" i="35" a="1"/>
  <c r="N195" i="35" s="1"/>
  <c r="I435" i="23" a="1"/>
  <c r="I435" i="23" s="1"/>
  <c r="Q435" i="23" s="1"/>
  <c r="AE435" i="23"/>
  <c r="M435" i="23" s="1"/>
  <c r="E196" i="35"/>
  <c r="B197" i="35" a="1"/>
  <c r="B197" i="35" s="1"/>
  <c r="S194" i="35"/>
  <c r="AC435" i="23"/>
  <c r="AH435" i="23" s="1"/>
  <c r="P435" i="23" s="1"/>
  <c r="H435" i="23"/>
  <c r="F435" i="23"/>
  <c r="G435" i="23"/>
  <c r="D436" i="23"/>
  <c r="B437" i="23" a="1"/>
  <c r="B437" i="23" s="1"/>
  <c r="AC436" i="23"/>
  <c r="AH436" i="23" s="1"/>
  <c r="P436" i="23" s="1"/>
  <c r="I436" i="23" a="1"/>
  <c r="I436" i="23" s="1"/>
  <c r="Q436" i="23" s="1"/>
  <c r="AA436" i="23"/>
  <c r="AF436" i="23" s="1"/>
  <c r="N436" i="23" s="1"/>
  <c r="AB436" i="23"/>
  <c r="AG436" i="23" s="1"/>
  <c r="O436" i="23" s="1"/>
  <c r="J436" i="23" a="1"/>
  <c r="J436" i="23" s="1"/>
  <c r="R436" i="23" s="1"/>
  <c r="L436" i="23" a="1"/>
  <c r="L436" i="23" s="1"/>
  <c r="T436" i="23" s="1"/>
  <c r="K436" i="23" a="1"/>
  <c r="K436" i="23" s="1"/>
  <c r="S436" i="23" s="1"/>
  <c r="E197" i="35" l="1"/>
  <c r="B198" i="35" a="1"/>
  <c r="B198" i="35" s="1"/>
  <c r="B438" i="23" a="1"/>
  <c r="B438" i="23" s="1"/>
  <c r="D437" i="23"/>
  <c r="I437" i="23" a="1"/>
  <c r="I437" i="23" s="1"/>
  <c r="Q437" i="23" s="1"/>
  <c r="AA437" i="23"/>
  <c r="AF437" i="23" s="1"/>
  <c r="N437" i="23" s="1"/>
  <c r="AB437" i="23"/>
  <c r="AG437" i="23" s="1"/>
  <c r="O437" i="23" s="1"/>
  <c r="AC437" i="23"/>
  <c r="AH437" i="23" s="1"/>
  <c r="P437" i="23" s="1"/>
  <c r="J437" i="23" a="1"/>
  <c r="J437" i="23" s="1"/>
  <c r="R437" i="23" s="1"/>
  <c r="L437" i="23" a="1"/>
  <c r="L437" i="23" s="1"/>
  <c r="T437" i="23" s="1"/>
  <c r="K437" i="23" a="1"/>
  <c r="K437" i="23" s="1"/>
  <c r="S437" i="23"/>
  <c r="F196" i="35"/>
  <c r="H196" i="35"/>
  <c r="G196" i="35"/>
  <c r="L196" i="35" a="1"/>
  <c r="L196" i="35" s="1"/>
  <c r="Q196" i="35" a="1"/>
  <c r="Q196" i="35" s="1"/>
  <c r="P196" i="35" a="1"/>
  <c r="P196" i="35" s="1"/>
  <c r="M196" i="35" a="1"/>
  <c r="M196" i="35" s="1"/>
  <c r="K196" i="35" a="1"/>
  <c r="K196" i="35" s="1"/>
  <c r="O196" i="35" a="1"/>
  <c r="O196" i="35" s="1"/>
  <c r="N196" i="35" a="1"/>
  <c r="N196" i="35" s="1"/>
  <c r="Z436" i="23"/>
  <c r="AE436" i="23" s="1"/>
  <c r="M436" i="23" s="1"/>
  <c r="H436" i="23"/>
  <c r="F436" i="23"/>
  <c r="G436" i="23"/>
  <c r="S195" i="35"/>
  <c r="S196" i="35" l="1"/>
  <c r="Z437" i="23"/>
  <c r="AE437" i="23" s="1"/>
  <c r="M437" i="23" s="1"/>
  <c r="H437" i="23"/>
  <c r="G437" i="23"/>
  <c r="F437" i="23"/>
  <c r="D438" i="23"/>
  <c r="B439" i="23" a="1"/>
  <c r="B439" i="23" s="1"/>
  <c r="Z438" i="23"/>
  <c r="AE438" i="23" s="1"/>
  <c r="M438" i="23" s="1"/>
  <c r="AB438" i="23"/>
  <c r="AG438" i="23" s="1"/>
  <c r="O438" i="23" s="1"/>
  <c r="AA438" i="23"/>
  <c r="AF438" i="23" s="1"/>
  <c r="N438" i="23" s="1"/>
  <c r="L438" i="23" a="1"/>
  <c r="L438" i="23" s="1"/>
  <c r="T438" i="23" s="1"/>
  <c r="J438" i="23" a="1"/>
  <c r="J438" i="23" s="1"/>
  <c r="R438" i="23" s="1"/>
  <c r="K438" i="23" a="1"/>
  <c r="K438" i="23" s="1"/>
  <c r="S438" i="23" s="1"/>
  <c r="I438" i="23" a="1"/>
  <c r="I438" i="23" s="1"/>
  <c r="Q438" i="23" s="1"/>
  <c r="E198" i="35"/>
  <c r="B199" i="35" a="1"/>
  <c r="B199" i="35" s="1"/>
  <c r="H197" i="35"/>
  <c r="G197" i="35"/>
  <c r="F197" i="35"/>
  <c r="O197" i="35" a="1"/>
  <c r="O197" i="35" s="1"/>
  <c r="N197" i="35" a="1"/>
  <c r="N197" i="35" s="1"/>
  <c r="P197" i="35" a="1"/>
  <c r="P197" i="35" s="1"/>
  <c r="L197" i="35" a="1"/>
  <c r="L197" i="35" s="1"/>
  <c r="M197" i="35" a="1"/>
  <c r="M197" i="35" s="1"/>
  <c r="Q197" i="35" a="1"/>
  <c r="Q197" i="35" s="1"/>
  <c r="K197" i="35" a="1"/>
  <c r="K197" i="35" s="1"/>
  <c r="B200" i="35" l="1" a="1"/>
  <c r="B200" i="35" s="1"/>
  <c r="E199" i="35"/>
  <c r="H198" i="35"/>
  <c r="G198" i="35"/>
  <c r="F198" i="35"/>
  <c r="K198" i="35" a="1"/>
  <c r="K198" i="35" s="1"/>
  <c r="O198" i="35" a="1"/>
  <c r="O198" i="35" s="1"/>
  <c r="P198" i="35" a="1"/>
  <c r="P198" i="35" s="1"/>
  <c r="L198" i="35" a="1"/>
  <c r="L198" i="35" s="1"/>
  <c r="Q198" i="35" a="1"/>
  <c r="Q198" i="35" s="1"/>
  <c r="N198" i="35" a="1"/>
  <c r="N198" i="35" s="1"/>
  <c r="M198" i="35" a="1"/>
  <c r="M198" i="35" s="1"/>
  <c r="B440" i="23" a="1"/>
  <c r="B440" i="23" s="1"/>
  <c r="D439" i="23"/>
  <c r="Z439" i="23"/>
  <c r="AE439" i="23" s="1"/>
  <c r="M439" i="23" s="1"/>
  <c r="I439" i="23" a="1"/>
  <c r="I439" i="23" s="1"/>
  <c r="Q439" i="23" s="1"/>
  <c r="AB439" i="23"/>
  <c r="AC439" i="23"/>
  <c r="AH439" i="23" s="1"/>
  <c r="P439" i="23" s="1"/>
  <c r="J439" i="23" a="1"/>
  <c r="J439" i="23" s="1"/>
  <c r="R439" i="23" s="1"/>
  <c r="L439" i="23" a="1"/>
  <c r="L439" i="23" s="1"/>
  <c r="T439" i="23" s="1"/>
  <c r="AC438" i="23"/>
  <c r="AH438" i="23" s="1"/>
  <c r="P438" i="23" s="1"/>
  <c r="F438" i="23"/>
  <c r="H438" i="23"/>
  <c r="G438" i="23"/>
  <c r="S197" i="35"/>
  <c r="AA439" i="23" l="1"/>
  <c r="AF439" i="23" s="1"/>
  <c r="N439" i="23" s="1"/>
  <c r="H439" i="23"/>
  <c r="F439" i="23"/>
  <c r="G439" i="23"/>
  <c r="D440" i="23"/>
  <c r="B441" i="23" a="1"/>
  <c r="B441" i="23" s="1"/>
  <c r="AB440" i="23"/>
  <c r="AG440" i="23" s="1"/>
  <c r="O440" i="23" s="1"/>
  <c r="AC440" i="23"/>
  <c r="AH440" i="23" s="1"/>
  <c r="P440" i="23" s="1"/>
  <c r="Z440" i="23"/>
  <c r="AE440" i="23" s="1"/>
  <c r="M440" i="23" s="1"/>
  <c r="K440" i="23" a="1"/>
  <c r="K440" i="23" s="1"/>
  <c r="L440" i="23" a="1"/>
  <c r="L440" i="23" s="1"/>
  <c r="T440" i="23" s="1"/>
  <c r="J440" i="23" a="1"/>
  <c r="J440" i="23" s="1"/>
  <c r="I440" i="23" a="1"/>
  <c r="I440" i="23" s="1"/>
  <c r="Q440" i="23" s="1"/>
  <c r="R440" i="23"/>
  <c r="S440" i="23"/>
  <c r="S198" i="35"/>
  <c r="G199" i="35"/>
  <c r="F199" i="35"/>
  <c r="H199" i="35"/>
  <c r="Q199" i="35" a="1"/>
  <c r="Q199" i="35" s="1"/>
  <c r="L199" i="35" a="1"/>
  <c r="L199" i="35" s="1"/>
  <c r="M199" i="35" a="1"/>
  <c r="M199" i="35" s="1"/>
  <c r="O199" i="35" a="1"/>
  <c r="O199" i="35" s="1"/>
  <c r="N199" i="35" a="1"/>
  <c r="N199" i="35" s="1"/>
  <c r="K199" i="35" a="1"/>
  <c r="K199" i="35" s="1"/>
  <c r="P199" i="35" a="1"/>
  <c r="P199" i="35" s="1"/>
  <c r="K439" i="23" a="1"/>
  <c r="K439" i="23" s="1"/>
  <c r="S439" i="23" s="1"/>
  <c r="AG439" i="23"/>
  <c r="O439" i="23" s="1"/>
  <c r="E200" i="35"/>
  <c r="B201" i="35" a="1"/>
  <c r="B201" i="35" s="1"/>
  <c r="D441" i="23" l="1"/>
  <c r="B442" i="23" a="1"/>
  <c r="B442" i="23" s="1"/>
  <c r="AA441" i="23"/>
  <c r="AF441" i="23" s="1"/>
  <c r="N441" i="23" s="1"/>
  <c r="AB441" i="23"/>
  <c r="AG441" i="23" s="1"/>
  <c r="O441" i="23" s="1"/>
  <c r="Z441" i="23"/>
  <c r="AE441" i="23" s="1"/>
  <c r="M441" i="23" s="1"/>
  <c r="I441" i="23" a="1"/>
  <c r="I441" i="23" s="1"/>
  <c r="Q441" i="23" s="1"/>
  <c r="K441" i="23" a="1"/>
  <c r="K441" i="23" s="1"/>
  <c r="S441" i="23" s="1"/>
  <c r="L441" i="23" a="1"/>
  <c r="L441" i="23" s="1"/>
  <c r="T441" i="23" s="1"/>
  <c r="J441" i="23" a="1"/>
  <c r="J441" i="23" s="1"/>
  <c r="R441" i="23" s="1"/>
  <c r="AA440" i="23"/>
  <c r="AF440" i="23" s="1"/>
  <c r="N440" i="23" s="1"/>
  <c r="F440" i="23"/>
  <c r="G440" i="23"/>
  <c r="H440" i="23"/>
  <c r="E201" i="35"/>
  <c r="B202" i="35" a="1"/>
  <c r="B202" i="35" s="1"/>
  <c r="F200" i="35"/>
  <c r="H200" i="35"/>
  <c r="G200" i="35"/>
  <c r="Q200" i="35" a="1"/>
  <c r="Q200" i="35" s="1"/>
  <c r="M200" i="35" a="1"/>
  <c r="M200" i="35" s="1"/>
  <c r="P200" i="35" a="1"/>
  <c r="P200" i="35" s="1"/>
  <c r="N200" i="35" a="1"/>
  <c r="N200" i="35" s="1"/>
  <c r="L200" i="35" a="1"/>
  <c r="L200" i="35" s="1"/>
  <c r="K200" i="35" a="1"/>
  <c r="K200" i="35" s="1"/>
  <c r="O200" i="35" a="1"/>
  <c r="O200" i="35" s="1"/>
  <c r="S199" i="35"/>
  <c r="S200" i="35" l="1"/>
  <c r="B203" i="35" a="1"/>
  <c r="B203" i="35" s="1"/>
  <c r="E202" i="35"/>
  <c r="G201" i="35"/>
  <c r="F201" i="35"/>
  <c r="H201" i="35"/>
  <c r="P201" i="35" a="1"/>
  <c r="P201" i="35" s="1"/>
  <c r="K201" i="35" a="1"/>
  <c r="K201" i="35" s="1"/>
  <c r="L201" i="35" a="1"/>
  <c r="L201" i="35" s="1"/>
  <c r="M201" i="35" a="1"/>
  <c r="M201" i="35" s="1"/>
  <c r="N201" i="35" a="1"/>
  <c r="N201" i="35" s="1"/>
  <c r="O201" i="35" a="1"/>
  <c r="O201" i="35" s="1"/>
  <c r="Q201" i="35" a="1"/>
  <c r="Q201" i="35" s="1"/>
  <c r="B443" i="23" a="1"/>
  <c r="B443" i="23" s="1"/>
  <c r="D442" i="23"/>
  <c r="AB442" i="23"/>
  <c r="AG442" i="23" s="1"/>
  <c r="O442" i="23" s="1"/>
  <c r="AA442" i="23"/>
  <c r="AF442" i="23" s="1"/>
  <c r="N442" i="23" s="1"/>
  <c r="Z442" i="23"/>
  <c r="L442" i="23" a="1"/>
  <c r="L442" i="23" s="1"/>
  <c r="T442" i="23" s="1"/>
  <c r="K442" i="23" a="1"/>
  <c r="K442" i="23" s="1"/>
  <c r="J442" i="23" a="1"/>
  <c r="J442" i="23" s="1"/>
  <c r="R442" i="23" s="1"/>
  <c r="S442" i="23"/>
  <c r="AC441" i="23"/>
  <c r="AH441" i="23" s="1"/>
  <c r="P441" i="23" s="1"/>
  <c r="F441" i="23"/>
  <c r="H441" i="23"/>
  <c r="G441" i="23"/>
  <c r="AC442" i="23" l="1"/>
  <c r="AH442" i="23" s="1"/>
  <c r="P442" i="23" s="1"/>
  <c r="F442" i="23"/>
  <c r="H442" i="23"/>
  <c r="G442" i="23"/>
  <c r="B444" i="23" a="1"/>
  <c r="B444" i="23" s="1"/>
  <c r="D443" i="23"/>
  <c r="AA443" i="23"/>
  <c r="AF443" i="23" s="1"/>
  <c r="N443" i="23" s="1"/>
  <c r="AB443" i="23"/>
  <c r="AG443" i="23" s="1"/>
  <c r="O443" i="23" s="1"/>
  <c r="Z443" i="23"/>
  <c r="AE443" i="23" s="1"/>
  <c r="M443" i="23" s="1"/>
  <c r="L443" i="23" a="1"/>
  <c r="L443" i="23" s="1"/>
  <c r="T443" i="23" s="1"/>
  <c r="K443" i="23" a="1"/>
  <c r="K443" i="23" s="1"/>
  <c r="S443" i="23" s="1"/>
  <c r="I443" i="23" a="1"/>
  <c r="I443" i="23" s="1"/>
  <c r="Q443" i="23" s="1"/>
  <c r="J443" i="23" a="1"/>
  <c r="J443" i="23" s="1"/>
  <c r="R443" i="23" s="1"/>
  <c r="S201" i="35"/>
  <c r="H202" i="35"/>
  <c r="G202" i="35"/>
  <c r="F202" i="35"/>
  <c r="O202" i="35" a="1"/>
  <c r="O202" i="35" s="1"/>
  <c r="K202" i="35" a="1"/>
  <c r="K202" i="35" s="1"/>
  <c r="N202" i="35" a="1"/>
  <c r="N202" i="35" s="1"/>
  <c r="P202" i="35" a="1"/>
  <c r="P202" i="35" s="1"/>
  <c r="L202" i="35" a="1"/>
  <c r="L202" i="35" s="1"/>
  <c r="M202" i="35" a="1"/>
  <c r="M202" i="35" s="1"/>
  <c r="Q202" i="35" a="1"/>
  <c r="Q202" i="35" s="1"/>
  <c r="B204" i="35" a="1"/>
  <c r="B204" i="35" s="1"/>
  <c r="E203" i="35"/>
  <c r="I442" i="23" a="1"/>
  <c r="I442" i="23" s="1"/>
  <c r="Q442" i="23" s="1"/>
  <c r="AE442" i="23"/>
  <c r="M442" i="23" s="1"/>
  <c r="AC443" i="23" l="1"/>
  <c r="AH443" i="23" s="1"/>
  <c r="P443" i="23" s="1"/>
  <c r="H443" i="23"/>
  <c r="G443" i="23"/>
  <c r="F443" i="23"/>
  <c r="B445" i="23" a="1"/>
  <c r="B445" i="23" s="1"/>
  <c r="D444" i="23"/>
  <c r="Z444" i="23"/>
  <c r="AE444" i="23" s="1"/>
  <c r="M444" i="23" s="1"/>
  <c r="AB444" i="23"/>
  <c r="AG444" i="23" s="1"/>
  <c r="O444" i="23" s="1"/>
  <c r="AA444" i="23"/>
  <c r="AF444" i="23" s="1"/>
  <c r="N444" i="23" s="1"/>
  <c r="AC444" i="23"/>
  <c r="AH444" i="23" s="1"/>
  <c r="P444" i="23" s="1"/>
  <c r="K444" i="23" a="1"/>
  <c r="K444" i="23" s="1"/>
  <c r="S444" i="23" s="1"/>
  <c r="J444" i="23" a="1"/>
  <c r="J444" i="23" s="1"/>
  <c r="R444" i="23" s="1"/>
  <c r="L444" i="23" a="1"/>
  <c r="L444" i="23" s="1"/>
  <c r="T444" i="23" s="1"/>
  <c r="I444" i="23" a="1"/>
  <c r="I444" i="23" s="1"/>
  <c r="Q444" i="23" s="1"/>
  <c r="G203" i="35"/>
  <c r="H203" i="35"/>
  <c r="F203" i="35"/>
  <c r="Q203" i="35" a="1"/>
  <c r="Q203" i="35" s="1"/>
  <c r="P203" i="35" a="1"/>
  <c r="P203" i="35" s="1"/>
  <c r="M203" i="35" a="1"/>
  <c r="M203" i="35" s="1"/>
  <c r="N203" i="35" a="1"/>
  <c r="N203" i="35" s="1"/>
  <c r="O203" i="35" a="1"/>
  <c r="O203" i="35" s="1"/>
  <c r="L203" i="35" a="1"/>
  <c r="L203" i="35" s="1"/>
  <c r="K203" i="35" a="1"/>
  <c r="K203" i="35" s="1"/>
  <c r="B205" i="35" a="1"/>
  <c r="B205" i="35" s="1"/>
  <c r="E204" i="35"/>
  <c r="S202" i="35"/>
  <c r="F444" i="23" l="1"/>
  <c r="G444" i="23"/>
  <c r="H444" i="23"/>
  <c r="AC445" i="23"/>
  <c r="AH445" i="23" s="1"/>
  <c r="P445" i="23" s="1"/>
  <c r="D445" i="23"/>
  <c r="AB445" i="23"/>
  <c r="AG445" i="23" s="1"/>
  <c r="O445" i="23" s="1"/>
  <c r="B446" i="23" a="1"/>
  <c r="B446" i="23" s="1"/>
  <c r="AA445" i="23"/>
  <c r="AF445" i="23" s="1"/>
  <c r="N445" i="23" s="1"/>
  <c r="Z445" i="23"/>
  <c r="AE445" i="23" s="1"/>
  <c r="M445" i="23" s="1"/>
  <c r="K445" i="23" a="1"/>
  <c r="K445" i="23" s="1"/>
  <c r="I445" i="23" a="1"/>
  <c r="I445" i="23" s="1"/>
  <c r="Q445" i="23" s="1"/>
  <c r="L445" i="23" a="1"/>
  <c r="L445" i="23" s="1"/>
  <c r="T445" i="23" s="1"/>
  <c r="J445" i="23" a="1"/>
  <c r="J445" i="23" s="1"/>
  <c r="R445" i="23" s="1"/>
  <c r="S445" i="23"/>
  <c r="F204" i="35"/>
  <c r="H204" i="35"/>
  <c r="G204" i="35"/>
  <c r="O204" i="35" a="1"/>
  <c r="O204" i="35" s="1"/>
  <c r="K204" i="35" a="1"/>
  <c r="K204" i="35" s="1"/>
  <c r="P204" i="35" a="1"/>
  <c r="P204" i="35" s="1"/>
  <c r="M204" i="35" a="1"/>
  <c r="M204" i="35" s="1"/>
  <c r="L204" i="35" a="1"/>
  <c r="L204" i="35" s="1"/>
  <c r="N204" i="35" a="1"/>
  <c r="N204" i="35" s="1"/>
  <c r="Q204" i="35" a="1"/>
  <c r="Q204" i="35" s="1"/>
  <c r="E205" i="35"/>
  <c r="B206" i="35" a="1"/>
  <c r="B206" i="35" s="1"/>
  <c r="S203" i="35"/>
  <c r="S204" i="35" l="1"/>
  <c r="B447" i="23" a="1"/>
  <c r="B447" i="23" s="1"/>
  <c r="D446" i="23"/>
  <c r="AA446" i="23"/>
  <c r="AF446" i="23" s="1"/>
  <c r="N446" i="23" s="1"/>
  <c r="AC446" i="23"/>
  <c r="AH446" i="23" s="1"/>
  <c r="P446" i="23" s="1"/>
  <c r="Z446" i="23"/>
  <c r="AE446" i="23" s="1"/>
  <c r="M446" i="23" s="1"/>
  <c r="K446" i="23" a="1"/>
  <c r="K446" i="23" s="1"/>
  <c r="J446" i="23" a="1"/>
  <c r="J446" i="23" s="1"/>
  <c r="L446" i="23" a="1"/>
  <c r="L446" i="23" s="1"/>
  <c r="T446" i="23" s="1"/>
  <c r="I446" i="23" a="1"/>
  <c r="I446" i="23" s="1"/>
  <c r="Q446" i="23" s="1"/>
  <c r="S446" i="23"/>
  <c r="R446" i="23"/>
  <c r="H445" i="23"/>
  <c r="F445" i="23"/>
  <c r="G445" i="23"/>
  <c r="B207" i="35" a="1"/>
  <c r="B207" i="35" s="1"/>
  <c r="E207" i="35" s="1"/>
  <c r="E206" i="35"/>
  <c r="H205" i="35"/>
  <c r="G205" i="35"/>
  <c r="F205" i="35"/>
  <c r="Q205" i="35" a="1"/>
  <c r="Q205" i="35" s="1"/>
  <c r="O205" i="35" a="1"/>
  <c r="O205" i="35" s="1"/>
  <c r="N205" i="35" a="1"/>
  <c r="N205" i="35" s="1"/>
  <c r="M205" i="35" a="1"/>
  <c r="M205" i="35" s="1"/>
  <c r="P205" i="35" a="1"/>
  <c r="P205" i="35" s="1"/>
  <c r="K205" i="35" a="1"/>
  <c r="K205" i="35" s="1"/>
  <c r="L205" i="35" a="1"/>
  <c r="L205" i="35" s="1"/>
  <c r="H207" i="35" l="1"/>
  <c r="G207" i="35"/>
  <c r="F207" i="35"/>
  <c r="P207" i="35" a="1"/>
  <c r="P207" i="35" s="1"/>
  <c r="L207" i="35" a="1"/>
  <c r="L207" i="35" s="1"/>
  <c r="Q207" i="35" a="1"/>
  <c r="Q207" i="35" s="1"/>
  <c r="M207" i="35" a="1"/>
  <c r="M207" i="35" s="1"/>
  <c r="O207" i="35" a="1"/>
  <c r="O207" i="35" s="1"/>
  <c r="N207" i="35" a="1"/>
  <c r="N207" i="35" s="1"/>
  <c r="K207" i="35" a="1"/>
  <c r="K207" i="35" s="1"/>
  <c r="H206" i="35"/>
  <c r="G206" i="35"/>
  <c r="F206" i="35"/>
  <c r="N206" i="35" a="1"/>
  <c r="N206" i="35" s="1"/>
  <c r="K206" i="35" a="1"/>
  <c r="K206" i="35" s="1"/>
  <c r="P206" i="35" a="1"/>
  <c r="P206" i="35" s="1"/>
  <c r="O206" i="35" a="1"/>
  <c r="O206" i="35" s="1"/>
  <c r="Q206" i="35" a="1"/>
  <c r="Q206" i="35" s="1"/>
  <c r="L206" i="35" a="1"/>
  <c r="L206" i="35" s="1"/>
  <c r="M206" i="35" a="1"/>
  <c r="M206" i="35" s="1"/>
  <c r="S205" i="35"/>
  <c r="AB446" i="23"/>
  <c r="AG446" i="23" s="1"/>
  <c r="O446" i="23" s="1"/>
  <c r="H446" i="23"/>
  <c r="G446" i="23"/>
  <c r="F446" i="23"/>
  <c r="B448" i="23" a="1"/>
  <c r="B448" i="23" s="1"/>
  <c r="D447" i="23"/>
  <c r="AA447" i="23"/>
  <c r="AF447" i="23" s="1"/>
  <c r="N447" i="23" s="1"/>
  <c r="AB447" i="23"/>
  <c r="AG447" i="23" s="1"/>
  <c r="O447" i="23" s="1"/>
  <c r="Z447" i="23"/>
  <c r="AE447" i="23" s="1"/>
  <c r="M447" i="23" s="1"/>
  <c r="K447" i="23" a="1"/>
  <c r="K447" i="23" s="1"/>
  <c r="S447" i="23" s="1"/>
  <c r="I447" i="23" a="1"/>
  <c r="I447" i="23" s="1"/>
  <c r="Q447" i="23" s="1"/>
  <c r="J447" i="23" a="1"/>
  <c r="J447" i="23" s="1"/>
  <c r="R447" i="23" s="1"/>
  <c r="L447" i="23" a="1"/>
  <c r="L447" i="23" s="1"/>
  <c r="T447" i="23" s="1"/>
  <c r="S206" i="35" l="1"/>
  <c r="B449" i="23" a="1"/>
  <c r="B449" i="23" s="1"/>
  <c r="AC448" i="23"/>
  <c r="AH448" i="23" s="1"/>
  <c r="P448" i="23" s="1"/>
  <c r="D448" i="23"/>
  <c r="AA448" i="23"/>
  <c r="AF448" i="23" s="1"/>
  <c r="N448" i="23" s="1"/>
  <c r="AB448" i="23"/>
  <c r="AG448" i="23" s="1"/>
  <c r="O448" i="23" s="1"/>
  <c r="J448" i="23" a="1"/>
  <c r="J448" i="23" s="1"/>
  <c r="R448" i="23" s="1"/>
  <c r="L448" i="23" a="1"/>
  <c r="L448" i="23" s="1"/>
  <c r="T448" i="23" s="1"/>
  <c r="K448" i="23" a="1"/>
  <c r="K448" i="23" s="1"/>
  <c r="S448" i="23"/>
  <c r="AC447" i="23"/>
  <c r="AH447" i="23" s="1"/>
  <c r="P447" i="23" s="1"/>
  <c r="H447" i="23"/>
  <c r="F447" i="23"/>
  <c r="G447" i="23"/>
  <c r="S207" i="35"/>
  <c r="Z448" i="23" l="1"/>
  <c r="F448" i="23"/>
  <c r="G448" i="23"/>
  <c r="H448" i="23"/>
  <c r="B450" i="23" a="1"/>
  <c r="B450" i="23" s="1"/>
  <c r="D449" i="23"/>
  <c r="AC449" i="23"/>
  <c r="AH449" i="23" s="1"/>
  <c r="P449" i="23" s="1"/>
  <c r="AA449" i="23"/>
  <c r="AF449" i="23" s="1"/>
  <c r="N449" i="23" s="1"/>
  <c r="Z449" i="23"/>
  <c r="AE449" i="23" s="1"/>
  <c r="M449" i="23" s="1"/>
  <c r="L449" i="23" a="1"/>
  <c r="L449" i="23" s="1"/>
  <c r="T449" i="23" s="1"/>
  <c r="K449" i="23" a="1"/>
  <c r="K449" i="23" s="1"/>
  <c r="I449" i="23" a="1"/>
  <c r="I449" i="23" s="1"/>
  <c r="Q449" i="23" s="1"/>
  <c r="J449" i="23" a="1"/>
  <c r="J449" i="23" s="1"/>
  <c r="R449" i="23"/>
  <c r="S449" i="23"/>
  <c r="AB449" i="23" l="1"/>
  <c r="AG449" i="23" s="1"/>
  <c r="O449" i="23" s="1"/>
  <c r="F449" i="23"/>
  <c r="G449" i="23"/>
  <c r="H449" i="23"/>
  <c r="D450" i="23"/>
  <c r="B451" i="23" a="1"/>
  <c r="B451" i="23" s="1"/>
  <c r="Z450" i="23"/>
  <c r="AE450" i="23" s="1"/>
  <c r="M450" i="23" s="1"/>
  <c r="AA450" i="23"/>
  <c r="AF450" i="23" s="1"/>
  <c r="N450" i="23" s="1"/>
  <c r="AB450" i="23"/>
  <c r="AG450" i="23" s="1"/>
  <c r="O450" i="23" s="1"/>
  <c r="L450" i="23" a="1"/>
  <c r="L450" i="23" s="1"/>
  <c r="T450" i="23" s="1"/>
  <c r="K450" i="23" a="1"/>
  <c r="K450" i="23" s="1"/>
  <c r="I450" i="23" a="1"/>
  <c r="I450" i="23" s="1"/>
  <c r="Q450" i="23" s="1"/>
  <c r="J450" i="23" a="1"/>
  <c r="J450" i="23" s="1"/>
  <c r="R450" i="23"/>
  <c r="S450" i="23"/>
  <c r="I448" i="23" a="1"/>
  <c r="I448" i="23" s="1"/>
  <c r="Q448" i="23" s="1"/>
  <c r="AE448" i="23"/>
  <c r="M448" i="23" s="1"/>
  <c r="B452" i="23" l="1" a="1"/>
  <c r="B452" i="23" s="1"/>
  <c r="D451" i="23"/>
  <c r="Z451" i="23"/>
  <c r="AE451" i="23" s="1"/>
  <c r="M451" i="23" s="1"/>
  <c r="AB451" i="23"/>
  <c r="AG451" i="23" s="1"/>
  <c r="O451" i="23" s="1"/>
  <c r="AA451" i="23"/>
  <c r="AF451" i="23" s="1"/>
  <c r="N451" i="23" s="1"/>
  <c r="J451" i="23" a="1"/>
  <c r="J451" i="23" s="1"/>
  <c r="R451" i="23" s="1"/>
  <c r="L451" i="23" a="1"/>
  <c r="L451" i="23" s="1"/>
  <c r="T451" i="23" s="1"/>
  <c r="K451" i="23" a="1"/>
  <c r="K451" i="23" s="1"/>
  <c r="I451" i="23" a="1"/>
  <c r="I451" i="23" s="1"/>
  <c r="Q451" i="23" s="1"/>
  <c r="S451" i="23"/>
  <c r="AC450" i="23"/>
  <c r="AH450" i="23" s="1"/>
  <c r="P450" i="23" s="1"/>
  <c r="G450" i="23"/>
  <c r="H450" i="23"/>
  <c r="F450" i="23"/>
  <c r="AC451" i="23" l="1"/>
  <c r="AH451" i="23" s="1"/>
  <c r="P451" i="23" s="1"/>
  <c r="F451" i="23"/>
  <c r="H451" i="23"/>
  <c r="G451" i="23"/>
  <c r="D452" i="23"/>
  <c r="B453" i="23" a="1"/>
  <c r="B453" i="23" s="1"/>
  <c r="AB452" i="23"/>
  <c r="AG452" i="23" s="1"/>
  <c r="O452" i="23" s="1"/>
  <c r="AC452" i="23"/>
  <c r="AH452" i="23" s="1"/>
  <c r="P452" i="23" s="1"/>
  <c r="Z452" i="23"/>
  <c r="AE452" i="23" s="1"/>
  <c r="M452" i="23" s="1"/>
  <c r="J452" i="23" a="1"/>
  <c r="J452" i="23" s="1"/>
  <c r="K452" i="23" a="1"/>
  <c r="K452" i="23" s="1"/>
  <c r="S452" i="23" s="1"/>
  <c r="I452" i="23" a="1"/>
  <c r="I452" i="23" s="1"/>
  <c r="Q452" i="23" s="1"/>
  <c r="L452" i="23" a="1"/>
  <c r="L452" i="23" s="1"/>
  <c r="T452" i="23" s="1"/>
  <c r="R452" i="23"/>
  <c r="B454" i="23" l="1" a="1"/>
  <c r="B454" i="23" s="1"/>
  <c r="D453" i="23"/>
  <c r="AC453" i="23"/>
  <c r="AH453" i="23" s="1"/>
  <c r="P453" i="23" s="1"/>
  <c r="AB453" i="23"/>
  <c r="AG453" i="23" s="1"/>
  <c r="O453" i="23" s="1"/>
  <c r="AA453" i="23"/>
  <c r="AF453" i="23" s="1"/>
  <c r="N453" i="23" s="1"/>
  <c r="I453" i="23" a="1"/>
  <c r="I453" i="23" s="1"/>
  <c r="Q453" i="23" s="1"/>
  <c r="J453" i="23" a="1"/>
  <c r="J453" i="23" s="1"/>
  <c r="R453" i="23" s="1"/>
  <c r="L453" i="23" a="1"/>
  <c r="L453" i="23" s="1"/>
  <c r="T453" i="23" s="1"/>
  <c r="K453" i="23" a="1"/>
  <c r="K453" i="23" s="1"/>
  <c r="S453" i="23" s="1"/>
  <c r="AA452" i="23"/>
  <c r="AF452" i="23" s="1"/>
  <c r="N452" i="23" s="1"/>
  <c r="H452" i="23"/>
  <c r="F452" i="23"/>
  <c r="G452" i="23"/>
  <c r="Z453" i="23" l="1"/>
  <c r="AE453" i="23" s="1"/>
  <c r="M453" i="23" s="1"/>
  <c r="H453" i="23"/>
  <c r="F453" i="23"/>
  <c r="G453" i="23"/>
  <c r="B455" i="23" a="1"/>
  <c r="B455" i="23" s="1"/>
  <c r="D454" i="23"/>
  <c r="Z454" i="23"/>
  <c r="AC454" i="23"/>
  <c r="AH454" i="23" s="1"/>
  <c r="P454" i="23" s="1"/>
  <c r="AA454" i="23"/>
  <c r="AF454" i="23" s="1"/>
  <c r="N454" i="23" s="1"/>
  <c r="I454" i="23" a="1"/>
  <c r="I454" i="23" s="1"/>
  <c r="Q454" i="23" s="1"/>
  <c r="K454" i="23" a="1"/>
  <c r="K454" i="23" s="1"/>
  <c r="S454" i="23" s="1"/>
  <c r="L454" i="23" a="1"/>
  <c r="L454" i="23" s="1"/>
  <c r="T454" i="23" s="1"/>
  <c r="J454" i="23" l="1" a="1"/>
  <c r="J454" i="23" s="1"/>
  <c r="R454" i="23" s="1"/>
  <c r="AE454" i="23"/>
  <c r="M454" i="23" s="1"/>
  <c r="AB454" i="23"/>
  <c r="AG454" i="23" s="1"/>
  <c r="O454" i="23" s="1"/>
  <c r="H454" i="23"/>
  <c r="G454" i="23"/>
  <c r="F454" i="23"/>
  <c r="B456" i="23" a="1"/>
  <c r="B456" i="23" s="1"/>
  <c r="D455" i="23"/>
  <c r="AA455" i="23"/>
  <c r="AF455" i="23" s="1"/>
  <c r="N455" i="23" s="1"/>
  <c r="AB455" i="23"/>
  <c r="AG455" i="23" s="1"/>
  <c r="O455" i="23" s="1"/>
  <c r="Z455" i="23"/>
  <c r="AE455" i="23" s="1"/>
  <c r="M455" i="23" s="1"/>
  <c r="AC455" i="23"/>
  <c r="AH455" i="23" s="1"/>
  <c r="P455" i="23" s="1"/>
  <c r="L455" i="23" a="1"/>
  <c r="L455" i="23" s="1"/>
  <c r="T455" i="23" s="1"/>
  <c r="K455" i="23" a="1"/>
  <c r="K455" i="23" s="1"/>
  <c r="S455" i="23" s="1"/>
  <c r="J455" i="23" a="1"/>
  <c r="J455" i="23" s="1"/>
  <c r="R455" i="23" s="1"/>
  <c r="I455" i="23" a="1"/>
  <c r="I455" i="23" s="1"/>
  <c r="Q455" i="23" s="1"/>
  <c r="H455" i="23" l="1"/>
  <c r="F455" i="23"/>
  <c r="G455" i="23"/>
  <c r="B457" i="23" a="1"/>
  <c r="B457" i="23" s="1"/>
  <c r="D456" i="23"/>
  <c r="Z456" i="23"/>
  <c r="AE456" i="23" s="1"/>
  <c r="M456" i="23" s="1"/>
  <c r="AC456" i="23"/>
  <c r="AH456" i="23" s="1"/>
  <c r="P456" i="23" s="1"/>
  <c r="AB456" i="23"/>
  <c r="AG456" i="23" s="1"/>
  <c r="O456" i="23" s="1"/>
  <c r="L456" i="23" a="1"/>
  <c r="L456" i="23" s="1"/>
  <c r="T456" i="23" s="1"/>
  <c r="I456" i="23" a="1"/>
  <c r="I456" i="23" s="1"/>
  <c r="Q456" i="23" s="1"/>
  <c r="J456" i="23" a="1"/>
  <c r="J456" i="23" s="1"/>
  <c r="K456" i="23" a="1"/>
  <c r="K456" i="23" s="1"/>
  <c r="R456" i="23"/>
  <c r="S456" i="23"/>
  <c r="AA456" i="23" l="1"/>
  <c r="AF456" i="23" s="1"/>
  <c r="N456" i="23" s="1"/>
  <c r="F456" i="23"/>
  <c r="G456" i="23"/>
  <c r="H456" i="23"/>
  <c r="B458" i="23" a="1"/>
  <c r="B458" i="23" s="1"/>
  <c r="D457" i="23"/>
  <c r="I457" i="23" a="1"/>
  <c r="I457" i="23" s="1"/>
  <c r="Q457" i="23" s="1"/>
  <c r="AC457" i="23"/>
  <c r="AH457" i="23" s="1"/>
  <c r="P457" i="23" s="1"/>
  <c r="AB457" i="23"/>
  <c r="AG457" i="23" s="1"/>
  <c r="O457" i="23" s="1"/>
  <c r="AA457" i="23"/>
  <c r="K457" i="23" a="1"/>
  <c r="K457" i="23" s="1"/>
  <c r="S457" i="23" s="1"/>
  <c r="L457" i="23" a="1"/>
  <c r="L457" i="23" s="1"/>
  <c r="T457" i="23" s="1"/>
  <c r="Z457" i="23" l="1"/>
  <c r="AE457" i="23" s="1"/>
  <c r="M457" i="23" s="1"/>
  <c r="F457" i="23"/>
  <c r="H457" i="23"/>
  <c r="G457" i="23"/>
  <c r="B459" i="23" a="1"/>
  <c r="B459" i="23" s="1"/>
  <c r="D458" i="23"/>
  <c r="AA458" i="23"/>
  <c r="AF458" i="23" s="1"/>
  <c r="N458" i="23" s="1"/>
  <c r="Z458" i="23"/>
  <c r="AC458" i="23"/>
  <c r="AH458" i="23" s="1"/>
  <c r="P458" i="23" s="1"/>
  <c r="L458" i="23" a="1"/>
  <c r="L458" i="23" s="1"/>
  <c r="T458" i="23" s="1"/>
  <c r="K458" i="23" a="1"/>
  <c r="K458" i="23" s="1"/>
  <c r="J458" i="23" a="1"/>
  <c r="J458" i="23" s="1"/>
  <c r="R458" i="23" s="1"/>
  <c r="S458" i="23"/>
  <c r="J457" i="23" a="1"/>
  <c r="J457" i="23" s="1"/>
  <c r="R457" i="23" s="1"/>
  <c r="AF457" i="23"/>
  <c r="N457" i="23" s="1"/>
  <c r="I458" i="23" l="1" a="1"/>
  <c r="I458" i="23" s="1"/>
  <c r="Q458" i="23" s="1"/>
  <c r="AE458" i="23"/>
  <c r="M458" i="23" s="1"/>
  <c r="AB458" i="23"/>
  <c r="AG458" i="23" s="1"/>
  <c r="O458" i="23" s="1"/>
  <c r="H458" i="23"/>
  <c r="G458" i="23"/>
  <c r="F458" i="23"/>
  <c r="B460" i="23" a="1"/>
  <c r="B460" i="23" s="1"/>
  <c r="D459" i="23"/>
  <c r="Z459" i="23"/>
  <c r="AE459" i="23" s="1"/>
  <c r="M459" i="23" s="1"/>
  <c r="AB459" i="23"/>
  <c r="AG459" i="23" s="1"/>
  <c r="O459" i="23" s="1"/>
  <c r="AA459" i="23"/>
  <c r="AF459" i="23" s="1"/>
  <c r="N459" i="23" s="1"/>
  <c r="I459" i="23" a="1"/>
  <c r="I459" i="23" s="1"/>
  <c r="Q459" i="23" s="1"/>
  <c r="K459" i="23" a="1"/>
  <c r="K459" i="23" s="1"/>
  <c r="S459" i="23" s="1"/>
  <c r="J459" i="23" a="1"/>
  <c r="J459" i="23" s="1"/>
  <c r="L459" i="23" a="1"/>
  <c r="L459" i="23" s="1"/>
  <c r="T459" i="23" s="1"/>
  <c r="R459" i="23"/>
  <c r="AC459" i="23" l="1"/>
  <c r="AH459" i="23" s="1"/>
  <c r="P459" i="23" s="1"/>
  <c r="H459" i="23"/>
  <c r="F459" i="23"/>
  <c r="G459" i="23"/>
  <c r="D460" i="23"/>
  <c r="B461" i="23" a="1"/>
  <c r="B461" i="23" s="1"/>
  <c r="Z460" i="23"/>
  <c r="AA460" i="23"/>
  <c r="AF460" i="23" s="1"/>
  <c r="N460" i="23" s="1"/>
  <c r="AC460" i="23"/>
  <c r="AH460" i="23" s="1"/>
  <c r="P460" i="23" s="1"/>
  <c r="K460" i="23" a="1"/>
  <c r="K460" i="23" s="1"/>
  <c r="L460" i="23" a="1"/>
  <c r="L460" i="23" s="1"/>
  <c r="T460" i="23" s="1"/>
  <c r="J460" i="23" a="1"/>
  <c r="J460" i="23" s="1"/>
  <c r="R460" i="23" s="1"/>
  <c r="S460" i="23"/>
  <c r="I460" i="23" l="1" a="1"/>
  <c r="I460" i="23" s="1"/>
  <c r="Q460" i="23" s="1"/>
  <c r="AE460" i="23"/>
  <c r="M460" i="23" s="1"/>
  <c r="B462" i="23" a="1"/>
  <c r="B462" i="23" s="1"/>
  <c r="D461" i="23"/>
  <c r="AA461" i="23"/>
  <c r="AB461" i="23"/>
  <c r="AG461" i="23" s="1"/>
  <c r="O461" i="23" s="1"/>
  <c r="AC461" i="23"/>
  <c r="AH461" i="23" s="1"/>
  <c r="P461" i="23" s="1"/>
  <c r="K461" i="23" a="1"/>
  <c r="K461" i="23" s="1"/>
  <c r="S461" i="23" s="1"/>
  <c r="L461" i="23" a="1"/>
  <c r="L461" i="23" s="1"/>
  <c r="T461" i="23" s="1"/>
  <c r="AB460" i="23"/>
  <c r="AG460" i="23" s="1"/>
  <c r="O460" i="23" s="1"/>
  <c r="H460" i="23"/>
  <c r="F460" i="23"/>
  <c r="G460" i="23"/>
  <c r="J461" i="23" l="1" a="1"/>
  <c r="J461" i="23" s="1"/>
  <c r="R461" i="23" s="1"/>
  <c r="AF461" i="23"/>
  <c r="N461" i="23" s="1"/>
  <c r="Z461" i="23"/>
  <c r="F461" i="23"/>
  <c r="G461" i="23"/>
  <c r="H461" i="23"/>
  <c r="D462" i="23"/>
  <c r="B463" i="23" a="1"/>
  <c r="B463" i="23" s="1"/>
  <c r="AC462" i="23"/>
  <c r="AH462" i="23" s="1"/>
  <c r="P462" i="23" s="1"/>
  <c r="Z462" i="23"/>
  <c r="AE462" i="23" s="1"/>
  <c r="M462" i="23" s="1"/>
  <c r="AA462" i="23"/>
  <c r="AF462" i="23" s="1"/>
  <c r="N462" i="23" s="1"/>
  <c r="J462" i="23" a="1"/>
  <c r="J462" i="23" s="1"/>
  <c r="R462" i="23" s="1"/>
  <c r="L462" i="23" a="1"/>
  <c r="L462" i="23" s="1"/>
  <c r="T462" i="23" s="1"/>
  <c r="I462" i="23" a="1"/>
  <c r="I462" i="23" s="1"/>
  <c r="Q462" i="23" s="1"/>
  <c r="K462" i="23" a="1"/>
  <c r="K462" i="23" s="1"/>
  <c r="S462" i="23"/>
  <c r="D463" i="23" l="1"/>
  <c r="B464" i="23" a="1"/>
  <c r="B464" i="23" s="1"/>
  <c r="AA463" i="23"/>
  <c r="AF463" i="23" s="1"/>
  <c r="N463" i="23" s="1"/>
  <c r="AC463" i="23"/>
  <c r="AH463" i="23" s="1"/>
  <c r="P463" i="23" s="1"/>
  <c r="AB463" i="23"/>
  <c r="AG463" i="23" s="1"/>
  <c r="O463" i="23" s="1"/>
  <c r="Z463" i="23"/>
  <c r="AE463" i="23" s="1"/>
  <c r="M463" i="23" s="1"/>
  <c r="I463" i="23" a="1"/>
  <c r="I463" i="23" s="1"/>
  <c r="Q463" i="23" s="1"/>
  <c r="L463" i="23" a="1"/>
  <c r="L463" i="23" s="1"/>
  <c r="T463" i="23" s="1"/>
  <c r="K463" i="23" a="1"/>
  <c r="K463" i="23" s="1"/>
  <c r="S463" i="23" s="1"/>
  <c r="J463" i="23" a="1"/>
  <c r="J463" i="23" s="1"/>
  <c r="R463" i="23" s="1"/>
  <c r="AB462" i="23"/>
  <c r="AG462" i="23" s="1"/>
  <c r="O462" i="23" s="1"/>
  <c r="H462" i="23"/>
  <c r="G462" i="23"/>
  <c r="F462" i="23"/>
  <c r="I461" i="23" a="1"/>
  <c r="I461" i="23" s="1"/>
  <c r="Q461" i="23" s="1"/>
  <c r="AE461" i="23"/>
  <c r="M461" i="23" s="1"/>
  <c r="D464" i="23" l="1"/>
  <c r="AB464" i="23"/>
  <c r="AG464" i="23" s="1"/>
  <c r="O464" i="23" s="1"/>
  <c r="B465" i="23" a="1"/>
  <c r="B465" i="23" s="1"/>
  <c r="Z464" i="23"/>
  <c r="AA464" i="23"/>
  <c r="AF464" i="23" s="1"/>
  <c r="N464" i="23" s="1"/>
  <c r="L464" i="23" a="1"/>
  <c r="L464" i="23" s="1"/>
  <c r="T464" i="23" s="1"/>
  <c r="K464" i="23" a="1"/>
  <c r="K464" i="23" s="1"/>
  <c r="J464" i="23" a="1"/>
  <c r="J464" i="23" s="1"/>
  <c r="R464" i="23" s="1"/>
  <c r="S464" i="23"/>
  <c r="H463" i="23"/>
  <c r="F463" i="23"/>
  <c r="G463" i="23"/>
  <c r="I464" i="23" l="1" a="1"/>
  <c r="I464" i="23" s="1"/>
  <c r="Q464" i="23" s="1"/>
  <c r="AE464" i="23"/>
  <c r="M464" i="23" s="1"/>
  <c r="D465" i="23"/>
  <c r="B466" i="23" a="1"/>
  <c r="B466" i="23" s="1"/>
  <c r="Z465" i="23"/>
  <c r="AE465" i="23" s="1"/>
  <c r="M465" i="23" s="1"/>
  <c r="AB465" i="23"/>
  <c r="AG465" i="23" s="1"/>
  <c r="O465" i="23" s="1"/>
  <c r="AA465" i="23"/>
  <c r="AF465" i="23" s="1"/>
  <c r="N465" i="23" s="1"/>
  <c r="I465" i="23" a="1"/>
  <c r="I465" i="23" s="1"/>
  <c r="Q465" i="23" s="1"/>
  <c r="L465" i="23" a="1"/>
  <c r="L465" i="23" s="1"/>
  <c r="T465" i="23" s="1"/>
  <c r="J465" i="23" a="1"/>
  <c r="J465" i="23" s="1"/>
  <c r="R465" i="23" s="1"/>
  <c r="K465" i="23" a="1"/>
  <c r="K465" i="23" s="1"/>
  <c r="S465" i="23" s="1"/>
  <c r="AC464" i="23"/>
  <c r="AH464" i="23" s="1"/>
  <c r="P464" i="23" s="1"/>
  <c r="F464" i="23"/>
  <c r="G464" i="23"/>
  <c r="H464" i="23"/>
  <c r="D466" i="23" l="1"/>
  <c r="B467" i="23" a="1"/>
  <c r="B467" i="23" s="1"/>
  <c r="AC466" i="23"/>
  <c r="AH466" i="23" s="1"/>
  <c r="P466" i="23" s="1"/>
  <c r="AB466" i="23"/>
  <c r="AG466" i="23" s="1"/>
  <c r="O466" i="23" s="1"/>
  <c r="Z466" i="23"/>
  <c r="I466" i="23" a="1"/>
  <c r="I466" i="23" s="1"/>
  <c r="Q466" i="23" s="1"/>
  <c r="L466" i="23" a="1"/>
  <c r="L466" i="23" s="1"/>
  <c r="T466" i="23" s="1"/>
  <c r="K466" i="23" a="1"/>
  <c r="K466" i="23" s="1"/>
  <c r="S466" i="23" s="1"/>
  <c r="AC465" i="23"/>
  <c r="AH465" i="23" s="1"/>
  <c r="P465" i="23" s="1"/>
  <c r="H465" i="23"/>
  <c r="G465" i="23"/>
  <c r="F465" i="23"/>
  <c r="J466" i="23" l="1" a="1"/>
  <c r="J466" i="23" s="1"/>
  <c r="R466" i="23" s="1"/>
  <c r="AE466" i="23"/>
  <c r="M466" i="23" s="1"/>
  <c r="B468" i="23" a="1"/>
  <c r="B468" i="23" s="1"/>
  <c r="D467" i="23"/>
  <c r="AA467" i="23"/>
  <c r="AF467" i="23" s="1"/>
  <c r="N467" i="23" s="1"/>
  <c r="Z467" i="23"/>
  <c r="AC467" i="23"/>
  <c r="AH467" i="23" s="1"/>
  <c r="P467" i="23" s="1"/>
  <c r="J467" i="23" a="1"/>
  <c r="J467" i="23" s="1"/>
  <c r="R467" i="23" s="1"/>
  <c r="L467" i="23" a="1"/>
  <c r="L467" i="23" s="1"/>
  <c r="T467" i="23" s="1"/>
  <c r="K467" i="23" a="1"/>
  <c r="K467" i="23" s="1"/>
  <c r="S467" i="23"/>
  <c r="AA466" i="23"/>
  <c r="AF466" i="23" s="1"/>
  <c r="N466" i="23" s="1"/>
  <c r="F466" i="23"/>
  <c r="H466" i="23"/>
  <c r="G466" i="23"/>
  <c r="I467" i="23" l="1" a="1"/>
  <c r="I467" i="23" s="1"/>
  <c r="Q467" i="23" s="1"/>
  <c r="AE467" i="23"/>
  <c r="M467" i="23" s="1"/>
  <c r="AB467" i="23"/>
  <c r="AG467" i="23" s="1"/>
  <c r="O467" i="23" s="1"/>
  <c r="H467" i="23"/>
  <c r="F467" i="23"/>
  <c r="G467" i="23"/>
  <c r="D468" i="23"/>
  <c r="B469" i="23" a="1"/>
  <c r="B469" i="23" s="1"/>
  <c r="AB468" i="23"/>
  <c r="AG468" i="23" s="1"/>
  <c r="O468" i="23" s="1"/>
  <c r="Z468" i="23"/>
  <c r="AE468" i="23" s="1"/>
  <c r="M468" i="23" s="1"/>
  <c r="AA468" i="23"/>
  <c r="AF468" i="23" s="1"/>
  <c r="N468" i="23" s="1"/>
  <c r="AC468" i="23"/>
  <c r="AH468" i="23" s="1"/>
  <c r="P468" i="23" s="1"/>
  <c r="K468" i="23" a="1"/>
  <c r="K468" i="23" s="1"/>
  <c r="S468" i="23" s="1"/>
  <c r="J468" i="23" a="1"/>
  <c r="J468" i="23" s="1"/>
  <c r="R468" i="23" s="1"/>
  <c r="I468" i="23" a="1"/>
  <c r="I468" i="23" s="1"/>
  <c r="Q468" i="23" s="1"/>
  <c r="L468" i="23" a="1"/>
  <c r="L468" i="23" s="1"/>
  <c r="T468" i="23" s="1"/>
  <c r="B470" i="23" l="1" a="1"/>
  <c r="B470" i="23" s="1"/>
  <c r="D469" i="23"/>
  <c r="Z469" i="23"/>
  <c r="AE469" i="23" s="1"/>
  <c r="M469" i="23" s="1"/>
  <c r="AA469" i="23"/>
  <c r="AF469" i="23" s="1"/>
  <c r="N469" i="23" s="1"/>
  <c r="AB469" i="23"/>
  <c r="AG469" i="23" s="1"/>
  <c r="O469" i="23" s="1"/>
  <c r="L469" i="23" a="1"/>
  <c r="L469" i="23" s="1"/>
  <c r="T469" i="23" s="1"/>
  <c r="K469" i="23" a="1"/>
  <c r="K469" i="23" s="1"/>
  <c r="I469" i="23" a="1"/>
  <c r="I469" i="23" s="1"/>
  <c r="Q469" i="23" s="1"/>
  <c r="J469" i="23" a="1"/>
  <c r="J469" i="23" s="1"/>
  <c r="R469" i="23" s="1"/>
  <c r="S469" i="23"/>
  <c r="G468" i="23"/>
  <c r="H468" i="23"/>
  <c r="F468" i="23"/>
  <c r="AC469" i="23" l="1"/>
  <c r="AH469" i="23" s="1"/>
  <c r="P469" i="23" s="1"/>
  <c r="H469" i="23"/>
  <c r="G469" i="23"/>
  <c r="F469" i="23"/>
  <c r="B471" i="23" a="1"/>
  <c r="B471" i="23" s="1"/>
  <c r="D470" i="23"/>
  <c r="AB470" i="23"/>
  <c r="AG470" i="23" s="1"/>
  <c r="O470" i="23" s="1"/>
  <c r="AC470" i="23"/>
  <c r="AH470" i="23" s="1"/>
  <c r="P470" i="23" s="1"/>
  <c r="Z470" i="23"/>
  <c r="AE470" i="23" s="1"/>
  <c r="M470" i="23" s="1"/>
  <c r="L470" i="23" a="1"/>
  <c r="L470" i="23" s="1"/>
  <c r="T470" i="23" s="1"/>
  <c r="J470" i="23" a="1"/>
  <c r="J470" i="23" s="1"/>
  <c r="R470" i="23" s="1"/>
  <c r="I470" i="23" a="1"/>
  <c r="I470" i="23" s="1"/>
  <c r="Q470" i="23" s="1"/>
  <c r="K470" i="23" a="1"/>
  <c r="K470" i="23" s="1"/>
  <c r="S470" i="23" s="1"/>
  <c r="AA470" i="23" l="1"/>
  <c r="AF470" i="23" s="1"/>
  <c r="N470" i="23" s="1"/>
  <c r="H470" i="23"/>
  <c r="G470" i="23"/>
  <c r="F470" i="23"/>
  <c r="B472" i="23" a="1"/>
  <c r="B472" i="23" s="1"/>
  <c r="D471" i="23"/>
  <c r="Z471" i="23"/>
  <c r="AE471" i="23" s="1"/>
  <c r="M471" i="23" s="1"/>
  <c r="AC471" i="23"/>
  <c r="AH471" i="23" s="1"/>
  <c r="P471" i="23" s="1"/>
  <c r="AA471" i="23"/>
  <c r="AF471" i="23" s="1"/>
  <c r="N471" i="23" s="1"/>
  <c r="AB471" i="23"/>
  <c r="AG471" i="23" s="1"/>
  <c r="O471" i="23" s="1"/>
  <c r="L471" i="23" a="1"/>
  <c r="L471" i="23" s="1"/>
  <c r="T471" i="23" s="1"/>
  <c r="I471" i="23" a="1"/>
  <c r="I471" i="23" s="1"/>
  <c r="Q471" i="23" s="1"/>
  <c r="J471" i="23" a="1"/>
  <c r="J471" i="23" s="1"/>
  <c r="R471" i="23" s="1"/>
  <c r="K471" i="23" a="1"/>
  <c r="K471" i="23" s="1"/>
  <c r="S471" i="23" s="1"/>
  <c r="G471" i="23" l="1"/>
  <c r="H471" i="23"/>
  <c r="F471" i="23"/>
  <c r="B473" i="23" a="1"/>
  <c r="B473" i="23" s="1"/>
  <c r="D472" i="23"/>
  <c r="AC472" i="23"/>
  <c r="AH472" i="23" s="1"/>
  <c r="P472" i="23" s="1"/>
  <c r="AB472" i="23"/>
  <c r="AG472" i="23" s="1"/>
  <c r="O472" i="23" s="1"/>
  <c r="Z472" i="23"/>
  <c r="AE472" i="23" s="1"/>
  <c r="M472" i="23" s="1"/>
  <c r="I472" i="23" a="1"/>
  <c r="I472" i="23" s="1"/>
  <c r="Q472" i="23" s="1"/>
  <c r="J472" i="23" a="1"/>
  <c r="J472" i="23" s="1"/>
  <c r="K472" i="23" a="1"/>
  <c r="K472" i="23" s="1"/>
  <c r="S472" i="23" s="1"/>
  <c r="L472" i="23" a="1"/>
  <c r="L472" i="23" s="1"/>
  <c r="T472" i="23" s="1"/>
  <c r="R472" i="23"/>
  <c r="AA472" i="23" l="1"/>
  <c r="AF472" i="23" s="1"/>
  <c r="N472" i="23" s="1"/>
  <c r="H472" i="23"/>
  <c r="F472" i="23"/>
  <c r="G472" i="23"/>
  <c r="D473" i="23"/>
  <c r="B474" i="23" a="1"/>
  <c r="B474" i="23" s="1"/>
  <c r="AA473" i="23"/>
  <c r="AF473" i="23" s="1"/>
  <c r="N473" i="23" s="1"/>
  <c r="AB473" i="23"/>
  <c r="AG473" i="23" s="1"/>
  <c r="O473" i="23" s="1"/>
  <c r="Z473" i="23"/>
  <c r="AE473" i="23" s="1"/>
  <c r="M473" i="23" s="1"/>
  <c r="I473" i="23" a="1"/>
  <c r="I473" i="23" s="1"/>
  <c r="Q473" i="23" s="1"/>
  <c r="L473" i="23" a="1"/>
  <c r="L473" i="23" s="1"/>
  <c r="T473" i="23" s="1"/>
  <c r="J473" i="23" a="1"/>
  <c r="J473" i="23" s="1"/>
  <c r="K473" i="23" a="1"/>
  <c r="K473" i="23" s="1"/>
  <c r="S473" i="23" s="1"/>
  <c r="R473" i="23"/>
  <c r="D474" i="23" l="1"/>
  <c r="B475" i="23" a="1"/>
  <c r="B475" i="23" s="1"/>
  <c r="Z474" i="23"/>
  <c r="AE474" i="23" s="1"/>
  <c r="M474" i="23" s="1"/>
  <c r="AA474" i="23"/>
  <c r="AF474" i="23" s="1"/>
  <c r="N474" i="23" s="1"/>
  <c r="AB474" i="23"/>
  <c r="AG474" i="23" s="1"/>
  <c r="O474" i="23" s="1"/>
  <c r="I474" i="23" a="1"/>
  <c r="I474" i="23" s="1"/>
  <c r="Q474" i="23" s="1"/>
  <c r="L474" i="23" a="1"/>
  <c r="L474" i="23" s="1"/>
  <c r="T474" i="23" s="1"/>
  <c r="J474" i="23" a="1"/>
  <c r="J474" i="23" s="1"/>
  <c r="R474" i="23" s="1"/>
  <c r="K474" i="23" a="1"/>
  <c r="K474" i="23" s="1"/>
  <c r="S474" i="23" s="1"/>
  <c r="AC473" i="23"/>
  <c r="AH473" i="23" s="1"/>
  <c r="P473" i="23" s="1"/>
  <c r="H473" i="23"/>
  <c r="F473" i="23"/>
  <c r="G473" i="23"/>
  <c r="B476" i="23" l="1" a="1"/>
  <c r="B476" i="23" s="1"/>
  <c r="Z475" i="23"/>
  <c r="AE475" i="23" s="1"/>
  <c r="M475" i="23" s="1"/>
  <c r="D475" i="23"/>
  <c r="AC475" i="23"/>
  <c r="AH475" i="23" s="1"/>
  <c r="P475" i="23" s="1"/>
  <c r="AB475" i="23"/>
  <c r="AG475" i="23" s="1"/>
  <c r="O475" i="23" s="1"/>
  <c r="I475" i="23" a="1"/>
  <c r="I475" i="23" s="1"/>
  <c r="Q475" i="23" s="1"/>
  <c r="AA475" i="23"/>
  <c r="K475" i="23" a="1"/>
  <c r="K475" i="23" s="1"/>
  <c r="S475" i="23" s="1"/>
  <c r="L475" i="23" a="1"/>
  <c r="L475" i="23" s="1"/>
  <c r="T475" i="23" s="1"/>
  <c r="AC474" i="23"/>
  <c r="AH474" i="23" s="1"/>
  <c r="P474" i="23" s="1"/>
  <c r="F474" i="23"/>
  <c r="G474" i="23"/>
  <c r="H474" i="23"/>
  <c r="H475" i="23" l="1"/>
  <c r="F475" i="23"/>
  <c r="G475" i="23"/>
  <c r="J475" i="23" a="1"/>
  <c r="J475" i="23" s="1"/>
  <c r="R475" i="23" s="1"/>
  <c r="AF475" i="23"/>
  <c r="N475" i="23" s="1"/>
  <c r="D476" i="23"/>
  <c r="B477" i="23" a="1"/>
  <c r="B477" i="23" s="1"/>
  <c r="AA476" i="23"/>
  <c r="AF476" i="23" s="1"/>
  <c r="N476" i="23" s="1"/>
  <c r="Z476" i="23"/>
  <c r="AE476" i="23" s="1"/>
  <c r="M476" i="23" s="1"/>
  <c r="AC476" i="23"/>
  <c r="AH476" i="23" s="1"/>
  <c r="P476" i="23" s="1"/>
  <c r="I476" i="23" a="1"/>
  <c r="I476" i="23" s="1"/>
  <c r="Q476" i="23" s="1"/>
  <c r="K476" i="23" a="1"/>
  <c r="K476" i="23" s="1"/>
  <c r="J476" i="23" a="1"/>
  <c r="J476" i="23" s="1"/>
  <c r="L476" i="23" a="1"/>
  <c r="L476" i="23" s="1"/>
  <c r="T476" i="23" s="1"/>
  <c r="S476" i="23"/>
  <c r="R476" i="23"/>
  <c r="B478" i="23" l="1" a="1"/>
  <c r="B478" i="23" s="1"/>
  <c r="D477" i="23"/>
  <c r="AC477" i="23"/>
  <c r="AH477" i="23" s="1"/>
  <c r="P477" i="23" s="1"/>
  <c r="AB477" i="23"/>
  <c r="AG477" i="23" s="1"/>
  <c r="O477" i="23" s="1"/>
  <c r="Z477" i="23"/>
  <c r="L477" i="23" a="1"/>
  <c r="L477" i="23" s="1"/>
  <c r="T477" i="23" s="1"/>
  <c r="K477" i="23" a="1"/>
  <c r="K477" i="23" s="1"/>
  <c r="S477" i="23" s="1"/>
  <c r="J477" i="23" a="1"/>
  <c r="J477" i="23" s="1"/>
  <c r="R477" i="23"/>
  <c r="AB476" i="23"/>
  <c r="AG476" i="23" s="1"/>
  <c r="O476" i="23" s="1"/>
  <c r="G476" i="23"/>
  <c r="F476" i="23"/>
  <c r="H476" i="23"/>
  <c r="I477" i="23" l="1" a="1"/>
  <c r="I477" i="23" s="1"/>
  <c r="Q477" i="23" s="1"/>
  <c r="AE477" i="23"/>
  <c r="M477" i="23" s="1"/>
  <c r="AA477" i="23"/>
  <c r="AF477" i="23" s="1"/>
  <c r="N477" i="23" s="1"/>
  <c r="G477" i="23"/>
  <c r="F477" i="23"/>
  <c r="H477" i="23"/>
  <c r="D478" i="23"/>
  <c r="B479" i="23" a="1"/>
  <c r="B479" i="23" s="1"/>
  <c r="AA478" i="23"/>
  <c r="AF478" i="23" s="1"/>
  <c r="N478" i="23" s="1"/>
  <c r="AB478" i="23"/>
  <c r="AG478" i="23" s="1"/>
  <c r="O478" i="23" s="1"/>
  <c r="Z478" i="23"/>
  <c r="L478" i="23" a="1"/>
  <c r="L478" i="23" s="1"/>
  <c r="T478" i="23" s="1"/>
  <c r="J478" i="23" a="1"/>
  <c r="J478" i="23" s="1"/>
  <c r="R478" i="23" s="1"/>
  <c r="K478" i="23" a="1"/>
  <c r="K478" i="23" s="1"/>
  <c r="S478" i="23" s="1"/>
  <c r="B480" i="23" l="1" a="1"/>
  <c r="B480" i="23" s="1"/>
  <c r="D479" i="23"/>
  <c r="AA479" i="23"/>
  <c r="AF479" i="23" s="1"/>
  <c r="N479" i="23" s="1"/>
  <c r="Z479" i="23"/>
  <c r="AE479" i="23" s="1"/>
  <c r="M479" i="23" s="1"/>
  <c r="AB479" i="23"/>
  <c r="AG479" i="23" s="1"/>
  <c r="O479" i="23" s="1"/>
  <c r="J479" i="23" a="1"/>
  <c r="J479" i="23" s="1"/>
  <c r="R479" i="23" s="1"/>
  <c r="L479" i="23" a="1"/>
  <c r="L479" i="23" s="1"/>
  <c r="T479" i="23" s="1"/>
  <c r="I479" i="23" a="1"/>
  <c r="I479" i="23" s="1"/>
  <c r="Q479" i="23" s="1"/>
  <c r="K479" i="23" a="1"/>
  <c r="K479" i="23" s="1"/>
  <c r="S479" i="23"/>
  <c r="AC478" i="23"/>
  <c r="AH478" i="23" s="1"/>
  <c r="P478" i="23" s="1"/>
  <c r="H478" i="23"/>
  <c r="F478" i="23"/>
  <c r="G478" i="23"/>
  <c r="I478" i="23" a="1"/>
  <c r="I478" i="23" s="1"/>
  <c r="Q478" i="23" s="1"/>
  <c r="AE478" i="23"/>
  <c r="M478" i="23" s="1"/>
  <c r="AC479" i="23" l="1"/>
  <c r="AH479" i="23" s="1"/>
  <c r="P479" i="23" s="1"/>
  <c r="G479" i="23"/>
  <c r="H479" i="23"/>
  <c r="F479" i="23"/>
  <c r="D480" i="23"/>
  <c r="B481" i="23" a="1"/>
  <c r="B481" i="23" s="1"/>
  <c r="Z480" i="23"/>
  <c r="AC480" i="23"/>
  <c r="AH480" i="23" s="1"/>
  <c r="P480" i="23" s="1"/>
  <c r="AA480" i="23"/>
  <c r="AF480" i="23" s="1"/>
  <c r="N480" i="23" s="1"/>
  <c r="J480" i="23" a="1"/>
  <c r="J480" i="23" s="1"/>
  <c r="R480" i="23" s="1"/>
  <c r="K480" i="23" a="1"/>
  <c r="K480" i="23" s="1"/>
  <c r="S480" i="23" s="1"/>
  <c r="L480" i="23" a="1"/>
  <c r="L480" i="23" s="1"/>
  <c r="T480" i="23" s="1"/>
  <c r="I480" i="23" l="1" a="1"/>
  <c r="I480" i="23" s="1"/>
  <c r="Q480" i="23" s="1"/>
  <c r="AE480" i="23"/>
  <c r="M480" i="23" s="1"/>
  <c r="B482" i="23" a="1"/>
  <c r="B482" i="23" s="1"/>
  <c r="D481" i="23"/>
  <c r="AA481" i="23"/>
  <c r="AF481" i="23" s="1"/>
  <c r="N481" i="23" s="1"/>
  <c r="AB481" i="23"/>
  <c r="AG481" i="23" s="1"/>
  <c r="O481" i="23" s="1"/>
  <c r="AC481" i="23"/>
  <c r="AH481" i="23" s="1"/>
  <c r="P481" i="23" s="1"/>
  <c r="I481" i="23" a="1"/>
  <c r="I481" i="23" s="1"/>
  <c r="Q481" i="23" s="1"/>
  <c r="J481" i="23" a="1"/>
  <c r="J481" i="23" s="1"/>
  <c r="R481" i="23" s="1"/>
  <c r="K481" i="23" a="1"/>
  <c r="K481" i="23" s="1"/>
  <c r="L481" i="23" a="1"/>
  <c r="L481" i="23" s="1"/>
  <c r="T481" i="23" s="1"/>
  <c r="S481" i="23"/>
  <c r="AB480" i="23"/>
  <c r="AG480" i="23" s="1"/>
  <c r="O480" i="23" s="1"/>
  <c r="F480" i="23"/>
  <c r="H480" i="23"/>
  <c r="G480" i="23"/>
  <c r="Z481" i="23" l="1"/>
  <c r="AE481" i="23" s="1"/>
  <c r="M481" i="23" s="1"/>
  <c r="G481" i="23"/>
  <c r="H481" i="23"/>
  <c r="F481" i="23"/>
  <c r="B483" i="23" a="1"/>
  <c r="B483" i="23" s="1"/>
  <c r="D482" i="23"/>
  <c r="AA482" i="23"/>
  <c r="AF482" i="23" s="1"/>
  <c r="N482" i="23" s="1"/>
  <c r="AC482" i="23"/>
  <c r="AH482" i="23" s="1"/>
  <c r="P482" i="23" s="1"/>
  <c r="Z482" i="23"/>
  <c r="AE482" i="23" s="1"/>
  <c r="M482" i="23" s="1"/>
  <c r="J482" i="23" a="1"/>
  <c r="J482" i="23" s="1"/>
  <c r="L482" i="23" a="1"/>
  <c r="L482" i="23" s="1"/>
  <c r="T482" i="23" s="1"/>
  <c r="I482" i="23" a="1"/>
  <c r="I482" i="23" s="1"/>
  <c r="Q482" i="23" s="1"/>
  <c r="K482" i="23" a="1"/>
  <c r="K482" i="23" s="1"/>
  <c r="R482" i="23"/>
  <c r="S482" i="23"/>
  <c r="AB482" i="23" l="1"/>
  <c r="AG482" i="23" s="1"/>
  <c r="O482" i="23" s="1"/>
  <c r="H482" i="23"/>
  <c r="G482" i="23"/>
  <c r="F482" i="23"/>
  <c r="D483" i="23"/>
  <c r="B484" i="23" a="1"/>
  <c r="B484" i="23" s="1"/>
  <c r="Z483" i="23"/>
  <c r="AE483" i="23" s="1"/>
  <c r="M483" i="23" s="1"/>
  <c r="AC483" i="23"/>
  <c r="AH483" i="23" s="1"/>
  <c r="P483" i="23" s="1"/>
  <c r="AB483" i="23"/>
  <c r="AG483" i="23" s="1"/>
  <c r="O483" i="23" s="1"/>
  <c r="K483" i="23" a="1"/>
  <c r="K483" i="23" s="1"/>
  <c r="S483" i="23" s="1"/>
  <c r="J483" i="23" a="1"/>
  <c r="J483" i="23" s="1"/>
  <c r="I483" i="23" a="1"/>
  <c r="I483" i="23" s="1"/>
  <c r="Q483" i="23" s="1"/>
  <c r="L483" i="23" a="1"/>
  <c r="L483" i="23" s="1"/>
  <c r="T483" i="23" s="1"/>
  <c r="R483" i="23"/>
  <c r="D484" i="23" l="1"/>
  <c r="B485" i="23" a="1"/>
  <c r="B485" i="23" s="1"/>
  <c r="AA484" i="23"/>
  <c r="AF484" i="23" s="1"/>
  <c r="N484" i="23" s="1"/>
  <c r="Z484" i="23"/>
  <c r="AE484" i="23" s="1"/>
  <c r="M484" i="23" s="1"/>
  <c r="AC484" i="23"/>
  <c r="AH484" i="23" s="1"/>
  <c r="P484" i="23" s="1"/>
  <c r="I484" i="23" a="1"/>
  <c r="I484" i="23" s="1"/>
  <c r="Q484" i="23" s="1"/>
  <c r="J484" i="23" a="1"/>
  <c r="J484" i="23" s="1"/>
  <c r="R484" i="23" s="1"/>
  <c r="L484" i="23" a="1"/>
  <c r="L484" i="23" s="1"/>
  <c r="T484" i="23" s="1"/>
  <c r="K484" i="23" a="1"/>
  <c r="K484" i="23" s="1"/>
  <c r="S484" i="23"/>
  <c r="AA483" i="23"/>
  <c r="AF483" i="23" s="1"/>
  <c r="N483" i="23" s="1"/>
  <c r="H483" i="23"/>
  <c r="F483" i="23"/>
  <c r="G483" i="23"/>
  <c r="B486" i="23" l="1" a="1"/>
  <c r="B486" i="23" s="1"/>
  <c r="D485" i="23"/>
  <c r="AB485" i="23"/>
  <c r="AG485" i="23" s="1"/>
  <c r="O485" i="23" s="1"/>
  <c r="AA485" i="23"/>
  <c r="AF485" i="23" s="1"/>
  <c r="N485" i="23" s="1"/>
  <c r="Z485" i="23"/>
  <c r="AE485" i="23" s="1"/>
  <c r="M485" i="23" s="1"/>
  <c r="AC485" i="23"/>
  <c r="AH485" i="23" s="1"/>
  <c r="P485" i="23" s="1"/>
  <c r="J485" i="23" a="1"/>
  <c r="J485" i="23" s="1"/>
  <c r="R485" i="23" s="1"/>
  <c r="L485" i="23" a="1"/>
  <c r="L485" i="23" s="1"/>
  <c r="T485" i="23" s="1"/>
  <c r="K485" i="23" a="1"/>
  <c r="K485" i="23" s="1"/>
  <c r="S485" i="23" s="1"/>
  <c r="I485" i="23" a="1"/>
  <c r="I485" i="23" s="1"/>
  <c r="Q485" i="23" s="1"/>
  <c r="AB484" i="23"/>
  <c r="AG484" i="23" s="1"/>
  <c r="O484" i="23" s="1"/>
  <c r="G484" i="23"/>
  <c r="H484" i="23"/>
  <c r="F484" i="23"/>
  <c r="F485" i="23" l="1"/>
  <c r="G485" i="23"/>
  <c r="H485" i="23"/>
  <c r="B487" i="23" a="1"/>
  <c r="B487" i="23" s="1"/>
  <c r="D486" i="23"/>
  <c r="Z486" i="23"/>
  <c r="AE486" i="23" s="1"/>
  <c r="M486" i="23" s="1"/>
  <c r="AC486" i="23"/>
  <c r="AH486" i="23" s="1"/>
  <c r="P486" i="23" s="1"/>
  <c r="AB486" i="23"/>
  <c r="AG486" i="23" s="1"/>
  <c r="O486" i="23" s="1"/>
  <c r="L486" i="23" a="1"/>
  <c r="L486" i="23" s="1"/>
  <c r="T486" i="23" s="1"/>
  <c r="I486" i="23" a="1"/>
  <c r="I486" i="23" s="1"/>
  <c r="Q486" i="23" s="1"/>
  <c r="K486" i="23" a="1"/>
  <c r="K486" i="23" s="1"/>
  <c r="S486" i="23" s="1"/>
  <c r="J486" i="23" a="1"/>
  <c r="J486" i="23" s="1"/>
  <c r="R486" i="23"/>
  <c r="AA486" i="23" l="1"/>
  <c r="AF486" i="23" s="1"/>
  <c r="N486" i="23" s="1"/>
  <c r="F486" i="23"/>
  <c r="H486" i="23"/>
  <c r="G486" i="23"/>
  <c r="D487" i="23"/>
  <c r="B488" i="23" a="1"/>
  <c r="B488" i="23" s="1"/>
  <c r="Z487" i="23"/>
  <c r="AE487" i="23" s="1"/>
  <c r="M487" i="23" s="1"/>
  <c r="AC487" i="23"/>
  <c r="AH487" i="23" s="1"/>
  <c r="P487" i="23" s="1"/>
  <c r="AA487" i="23"/>
  <c r="AF487" i="23" s="1"/>
  <c r="N487" i="23" s="1"/>
  <c r="J487" i="23" a="1"/>
  <c r="J487" i="23" s="1"/>
  <c r="R487" i="23" s="1"/>
  <c r="I487" i="23" a="1"/>
  <c r="I487" i="23" s="1"/>
  <c r="Q487" i="23" s="1"/>
  <c r="L487" i="23" a="1"/>
  <c r="L487" i="23" s="1"/>
  <c r="T487" i="23" s="1"/>
  <c r="K487" i="23" a="1"/>
  <c r="K487" i="23" s="1"/>
  <c r="S487" i="23"/>
  <c r="B489" i="23" l="1" a="1"/>
  <c r="B489" i="23" s="1"/>
  <c r="D488" i="23"/>
  <c r="AA488" i="23"/>
  <c r="AF488" i="23" s="1"/>
  <c r="N488" i="23" s="1"/>
  <c r="AC488" i="23"/>
  <c r="AH488" i="23" s="1"/>
  <c r="P488" i="23" s="1"/>
  <c r="AB488" i="23"/>
  <c r="AG488" i="23" s="1"/>
  <c r="O488" i="23" s="1"/>
  <c r="I488" i="23" a="1"/>
  <c r="I488" i="23" s="1"/>
  <c r="Q488" i="23" s="1"/>
  <c r="L488" i="23" a="1"/>
  <c r="L488" i="23" s="1"/>
  <c r="T488" i="23" s="1"/>
  <c r="K488" i="23" a="1"/>
  <c r="K488" i="23" s="1"/>
  <c r="S488" i="23" s="1"/>
  <c r="J488" i="23" a="1"/>
  <c r="J488" i="23" s="1"/>
  <c r="R488" i="23" s="1"/>
  <c r="AB487" i="23"/>
  <c r="AG487" i="23" s="1"/>
  <c r="O487" i="23" s="1"/>
  <c r="G487" i="23"/>
  <c r="H487" i="23"/>
  <c r="F487" i="23"/>
  <c r="Z488" i="23" l="1"/>
  <c r="AE488" i="23" s="1"/>
  <c r="M488" i="23" s="1"/>
  <c r="G488" i="23"/>
  <c r="F488" i="23"/>
  <c r="H488" i="23"/>
  <c r="D489" i="23"/>
  <c r="B490" i="23" a="1"/>
  <c r="B490" i="23" s="1"/>
  <c r="Z489" i="23"/>
  <c r="AB489" i="23"/>
  <c r="AG489" i="23" s="1"/>
  <c r="O489" i="23" s="1"/>
  <c r="AC489" i="23"/>
  <c r="AH489" i="23" s="1"/>
  <c r="P489" i="23" s="1"/>
  <c r="K489" i="23" a="1"/>
  <c r="K489" i="23" s="1"/>
  <c r="S489" i="23" s="1"/>
  <c r="J489" i="23" a="1"/>
  <c r="J489" i="23" s="1"/>
  <c r="R489" i="23" s="1"/>
  <c r="L489" i="23" a="1"/>
  <c r="L489" i="23" s="1"/>
  <c r="T489" i="23" s="1"/>
  <c r="I489" i="23" l="1" a="1"/>
  <c r="I489" i="23" s="1"/>
  <c r="Q489" i="23" s="1"/>
  <c r="AE489" i="23"/>
  <c r="M489" i="23" s="1"/>
  <c r="B491" i="23" a="1"/>
  <c r="B491" i="23" s="1"/>
  <c r="D490" i="23"/>
  <c r="AC490" i="23"/>
  <c r="AH490" i="23" s="1"/>
  <c r="P490" i="23" s="1"/>
  <c r="AA490" i="23"/>
  <c r="AF490" i="23" s="1"/>
  <c r="N490" i="23" s="1"/>
  <c r="Z490" i="23"/>
  <c r="L490" i="23" a="1"/>
  <c r="L490" i="23" s="1"/>
  <c r="T490" i="23" s="1"/>
  <c r="K490" i="23" a="1"/>
  <c r="K490" i="23" s="1"/>
  <c r="J490" i="23" a="1"/>
  <c r="J490" i="23" s="1"/>
  <c r="R490" i="23" s="1"/>
  <c r="S490" i="23"/>
  <c r="AA489" i="23"/>
  <c r="AF489" i="23" s="1"/>
  <c r="N489" i="23" s="1"/>
  <c r="H489" i="23"/>
  <c r="F489" i="23"/>
  <c r="G489" i="23"/>
  <c r="I490" i="23" l="1" a="1"/>
  <c r="I490" i="23" s="1"/>
  <c r="Q490" i="23" s="1"/>
  <c r="AE490" i="23"/>
  <c r="M490" i="23" s="1"/>
  <c r="AB490" i="23"/>
  <c r="AG490" i="23" s="1"/>
  <c r="O490" i="23" s="1"/>
  <c r="F490" i="23"/>
  <c r="H490" i="23"/>
  <c r="G490" i="23"/>
  <c r="D491" i="23"/>
  <c r="B492" i="23" a="1"/>
  <c r="B492" i="23" s="1"/>
  <c r="I491" i="23" a="1"/>
  <c r="I491" i="23" s="1"/>
  <c r="Q491" i="23" s="1"/>
  <c r="AC491" i="23"/>
  <c r="AH491" i="23" s="1"/>
  <c r="P491" i="23" s="1"/>
  <c r="AB491" i="23"/>
  <c r="AG491" i="23" s="1"/>
  <c r="O491" i="23" s="1"/>
  <c r="AA491" i="23"/>
  <c r="AF491" i="23" s="1"/>
  <c r="N491" i="23" s="1"/>
  <c r="L491" i="23" a="1"/>
  <c r="L491" i="23" s="1"/>
  <c r="T491" i="23" s="1"/>
  <c r="K491" i="23" a="1"/>
  <c r="K491" i="23" s="1"/>
  <c r="S491" i="23" s="1"/>
  <c r="J491" i="23" a="1"/>
  <c r="J491" i="23" s="1"/>
  <c r="R491" i="23" s="1"/>
  <c r="B493" i="23" l="1" a="1"/>
  <c r="B493" i="23" s="1"/>
  <c r="D492" i="23"/>
  <c r="AB492" i="23"/>
  <c r="AG492" i="23" s="1"/>
  <c r="O492" i="23" s="1"/>
  <c r="Z492" i="23"/>
  <c r="AE492" i="23" s="1"/>
  <c r="M492" i="23" s="1"/>
  <c r="AA492" i="23"/>
  <c r="AF492" i="23" s="1"/>
  <c r="N492" i="23" s="1"/>
  <c r="K492" i="23" a="1"/>
  <c r="K492" i="23" s="1"/>
  <c r="S492" i="23" s="1"/>
  <c r="I492" i="23" a="1"/>
  <c r="I492" i="23" s="1"/>
  <c r="Q492" i="23" s="1"/>
  <c r="J492" i="23" a="1"/>
  <c r="J492" i="23" s="1"/>
  <c r="R492" i="23" s="1"/>
  <c r="L492" i="23" a="1"/>
  <c r="L492" i="23" s="1"/>
  <c r="T492" i="23" s="1"/>
  <c r="Z491" i="23"/>
  <c r="AE491" i="23" s="1"/>
  <c r="M491" i="23" s="1"/>
  <c r="G491" i="23"/>
  <c r="F491" i="23"/>
  <c r="H491" i="23"/>
  <c r="AC492" i="23" l="1"/>
  <c r="AH492" i="23" s="1"/>
  <c r="P492" i="23" s="1"/>
  <c r="G492" i="23"/>
  <c r="H492" i="23"/>
  <c r="F492" i="23"/>
  <c r="D493" i="23"/>
  <c r="B494" i="23" a="1"/>
  <c r="B494" i="23" s="1"/>
  <c r="AC493" i="23"/>
  <c r="AH493" i="23" s="1"/>
  <c r="P493" i="23" s="1"/>
  <c r="Z493" i="23"/>
  <c r="AE493" i="23" s="1"/>
  <c r="M493" i="23" s="1"/>
  <c r="AB493" i="23"/>
  <c r="AG493" i="23" s="1"/>
  <c r="O493" i="23" s="1"/>
  <c r="L493" i="23" a="1"/>
  <c r="L493" i="23" s="1"/>
  <c r="T493" i="23" s="1"/>
  <c r="J493" i="23" a="1"/>
  <c r="J493" i="23" s="1"/>
  <c r="K493" i="23" a="1"/>
  <c r="K493" i="23" s="1"/>
  <c r="S493" i="23" s="1"/>
  <c r="I493" i="23" a="1"/>
  <c r="I493" i="23" s="1"/>
  <c r="Q493" i="23" s="1"/>
  <c r="R493" i="23"/>
  <c r="B495" i="23" l="1" a="1"/>
  <c r="B495" i="23" s="1"/>
  <c r="D494" i="23"/>
  <c r="Z494" i="23"/>
  <c r="AE494" i="23" s="1"/>
  <c r="M494" i="23" s="1"/>
  <c r="AA494" i="23"/>
  <c r="AF494" i="23" s="1"/>
  <c r="N494" i="23" s="1"/>
  <c r="AC494" i="23"/>
  <c r="AH494" i="23" s="1"/>
  <c r="P494" i="23" s="1"/>
  <c r="K494" i="23" a="1"/>
  <c r="K494" i="23" s="1"/>
  <c r="S494" i="23" s="1"/>
  <c r="I494" i="23" a="1"/>
  <c r="I494" i="23" s="1"/>
  <c r="Q494" i="23" s="1"/>
  <c r="J494" i="23" a="1"/>
  <c r="J494" i="23" s="1"/>
  <c r="R494" i="23" s="1"/>
  <c r="L494" i="23" a="1"/>
  <c r="L494" i="23" s="1"/>
  <c r="T494" i="23" s="1"/>
  <c r="AA493" i="23"/>
  <c r="AF493" i="23" s="1"/>
  <c r="N493" i="23" s="1"/>
  <c r="F493" i="23"/>
  <c r="H493" i="23"/>
  <c r="G493" i="23"/>
  <c r="AB494" i="23" l="1"/>
  <c r="AG494" i="23" s="1"/>
  <c r="O494" i="23" s="1"/>
  <c r="F494" i="23"/>
  <c r="H494" i="23"/>
  <c r="G494" i="23"/>
  <c r="D495" i="23"/>
  <c r="B496" i="23" a="1"/>
  <c r="B496" i="23" s="1"/>
  <c r="AB495" i="23"/>
  <c r="AG495" i="23" s="1"/>
  <c r="O495" i="23" s="1"/>
  <c r="Z495" i="23"/>
  <c r="AA495" i="23"/>
  <c r="AF495" i="23" s="1"/>
  <c r="N495" i="23" s="1"/>
  <c r="L495" i="23" a="1"/>
  <c r="L495" i="23" s="1"/>
  <c r="T495" i="23" s="1"/>
  <c r="K495" i="23" a="1"/>
  <c r="K495" i="23" s="1"/>
  <c r="S495" i="23" s="1"/>
  <c r="J495" i="23" a="1"/>
  <c r="J495" i="23" s="1"/>
  <c r="R495" i="23" s="1"/>
  <c r="I495" i="23" l="1" a="1"/>
  <c r="I495" i="23" s="1"/>
  <c r="Q495" i="23" s="1"/>
  <c r="AE495" i="23"/>
  <c r="M495" i="23" s="1"/>
  <c r="B497" i="23" a="1"/>
  <c r="B497" i="23" s="1"/>
  <c r="D496" i="23"/>
  <c r="Z496" i="23"/>
  <c r="AE496" i="23" s="1"/>
  <c r="M496" i="23" s="1"/>
  <c r="AB496" i="23"/>
  <c r="AG496" i="23" s="1"/>
  <c r="O496" i="23" s="1"/>
  <c r="AA496" i="23"/>
  <c r="AF496" i="23" s="1"/>
  <c r="N496" i="23" s="1"/>
  <c r="AC496" i="23"/>
  <c r="AH496" i="23" s="1"/>
  <c r="P496" i="23" s="1"/>
  <c r="K496" i="23" a="1"/>
  <c r="K496" i="23" s="1"/>
  <c r="S496" i="23" s="1"/>
  <c r="I496" i="23" a="1"/>
  <c r="I496" i="23" s="1"/>
  <c r="Q496" i="23" s="1"/>
  <c r="L496" i="23" a="1"/>
  <c r="L496" i="23" s="1"/>
  <c r="T496" i="23" s="1"/>
  <c r="J496" i="23" a="1"/>
  <c r="J496" i="23" s="1"/>
  <c r="R496" i="23" s="1"/>
  <c r="AC495" i="23"/>
  <c r="AH495" i="23" s="1"/>
  <c r="P495" i="23" s="1"/>
  <c r="F495" i="23"/>
  <c r="H495" i="23"/>
  <c r="G495" i="23"/>
  <c r="G496" i="23" l="1"/>
  <c r="F496" i="23"/>
  <c r="H496" i="23"/>
  <c r="D497" i="23"/>
  <c r="B498" i="23" a="1"/>
  <c r="B498" i="23" s="1"/>
  <c r="AA497" i="23"/>
  <c r="AF497" i="23" s="1"/>
  <c r="N497" i="23" s="1"/>
  <c r="AB497" i="23"/>
  <c r="AG497" i="23" s="1"/>
  <c r="O497" i="23" s="1"/>
  <c r="Z497" i="23"/>
  <c r="AE497" i="23" s="1"/>
  <c r="M497" i="23" s="1"/>
  <c r="AC497" i="23"/>
  <c r="AH497" i="23" s="1"/>
  <c r="P497" i="23" s="1"/>
  <c r="K497" i="23" a="1"/>
  <c r="K497" i="23" s="1"/>
  <c r="S497" i="23" s="1"/>
  <c r="J497" i="23" a="1"/>
  <c r="J497" i="23" s="1"/>
  <c r="R497" i="23" s="1"/>
  <c r="I497" i="23" a="1"/>
  <c r="I497" i="23" s="1"/>
  <c r="Q497" i="23" s="1"/>
  <c r="L497" i="23" a="1"/>
  <c r="L497" i="23" s="1"/>
  <c r="T497" i="23" s="1"/>
  <c r="D498" i="23" l="1"/>
  <c r="B499" i="23" a="1"/>
  <c r="B499" i="23" s="1"/>
  <c r="Z498" i="23"/>
  <c r="AE498" i="23" s="1"/>
  <c r="M498" i="23" s="1"/>
  <c r="AB498" i="23"/>
  <c r="AG498" i="23" s="1"/>
  <c r="O498" i="23" s="1"/>
  <c r="AC498" i="23"/>
  <c r="AH498" i="23" s="1"/>
  <c r="P498" i="23" s="1"/>
  <c r="K498" i="23" a="1"/>
  <c r="K498" i="23" s="1"/>
  <c r="I498" i="23" a="1"/>
  <c r="I498" i="23" s="1"/>
  <c r="Q498" i="23" s="1"/>
  <c r="L498" i="23" a="1"/>
  <c r="L498" i="23" s="1"/>
  <c r="T498" i="23" s="1"/>
  <c r="J498" i="23" a="1"/>
  <c r="J498" i="23" s="1"/>
  <c r="R498" i="23"/>
  <c r="S498" i="23"/>
  <c r="H497" i="23"/>
  <c r="F497" i="23"/>
  <c r="G497" i="23"/>
  <c r="D499" i="23" l="1"/>
  <c r="B500" i="23" a="1"/>
  <c r="B500" i="23" s="1"/>
  <c r="AA499" i="23"/>
  <c r="AF499" i="23" s="1"/>
  <c r="N499" i="23" s="1"/>
  <c r="Z499" i="23"/>
  <c r="AE499" i="23" s="1"/>
  <c r="M499" i="23" s="1"/>
  <c r="AC499" i="23"/>
  <c r="AH499" i="23" s="1"/>
  <c r="P499" i="23" s="1"/>
  <c r="K499" i="23" a="1"/>
  <c r="K499" i="23" s="1"/>
  <c r="S499" i="23" s="1"/>
  <c r="I499" i="23" a="1"/>
  <c r="I499" i="23" s="1"/>
  <c r="Q499" i="23" s="1"/>
  <c r="J499" i="23" a="1"/>
  <c r="J499" i="23" s="1"/>
  <c r="R499" i="23" s="1"/>
  <c r="L499" i="23" a="1"/>
  <c r="L499" i="23" s="1"/>
  <c r="T499" i="23" s="1"/>
  <c r="AA498" i="23"/>
  <c r="AF498" i="23" s="1"/>
  <c r="N498" i="23" s="1"/>
  <c r="F498" i="23"/>
  <c r="H498" i="23"/>
  <c r="G498" i="23"/>
  <c r="B501" i="23" l="1" a="1"/>
  <c r="B501" i="23" s="1"/>
  <c r="D500" i="23"/>
  <c r="AC500" i="23"/>
  <c r="AH500" i="23" s="1"/>
  <c r="P500" i="23" s="1"/>
  <c r="AB500" i="23"/>
  <c r="AG500" i="23" s="1"/>
  <c r="O500" i="23" s="1"/>
  <c r="Z500" i="23"/>
  <c r="AE500" i="23" s="1"/>
  <c r="M500" i="23" s="1"/>
  <c r="K500" i="23" a="1"/>
  <c r="K500" i="23" s="1"/>
  <c r="S500" i="23" s="1"/>
  <c r="L500" i="23" a="1"/>
  <c r="L500" i="23" s="1"/>
  <c r="T500" i="23" s="1"/>
  <c r="I500" i="23" a="1"/>
  <c r="I500" i="23" s="1"/>
  <c r="Q500" i="23" s="1"/>
  <c r="J500" i="23" a="1"/>
  <c r="J500" i="23" s="1"/>
  <c r="R500" i="23" s="1"/>
  <c r="AB499" i="23"/>
  <c r="AG499" i="23" s="1"/>
  <c r="O499" i="23" s="1"/>
  <c r="G499" i="23"/>
  <c r="F499" i="23"/>
  <c r="H499" i="23"/>
  <c r="AA500" i="23" l="1"/>
  <c r="AF500" i="23" s="1"/>
  <c r="N500" i="23" s="1"/>
  <c r="H500" i="23"/>
  <c r="F500" i="23"/>
  <c r="G500" i="23"/>
  <c r="D501" i="23"/>
  <c r="B502" i="23" a="1"/>
  <c r="B502" i="23" s="1"/>
  <c r="AC501" i="23"/>
  <c r="AH501" i="23" s="1"/>
  <c r="P501" i="23" s="1"/>
  <c r="AA501" i="23"/>
  <c r="AF501" i="23" s="1"/>
  <c r="N501" i="23" s="1"/>
  <c r="Z501" i="23"/>
  <c r="AE501" i="23" s="1"/>
  <c r="M501" i="23" s="1"/>
  <c r="L501" i="23" a="1"/>
  <c r="L501" i="23" s="1"/>
  <c r="T501" i="23" s="1"/>
  <c r="K501" i="23" a="1"/>
  <c r="K501" i="23" s="1"/>
  <c r="I501" i="23" a="1"/>
  <c r="I501" i="23" s="1"/>
  <c r="Q501" i="23" s="1"/>
  <c r="J501" i="23" a="1"/>
  <c r="J501" i="23" s="1"/>
  <c r="R501" i="23" s="1"/>
  <c r="S501" i="23"/>
  <c r="B503" i="23" l="1" a="1"/>
  <c r="B503" i="23" s="1"/>
  <c r="D502" i="23"/>
  <c r="I502" i="23" a="1"/>
  <c r="I502" i="23" s="1"/>
  <c r="Q502" i="23" s="1"/>
  <c r="AA502" i="23"/>
  <c r="AF502" i="23" s="1"/>
  <c r="N502" i="23" s="1"/>
  <c r="AB502" i="23"/>
  <c r="AG502" i="23" s="1"/>
  <c r="O502" i="23" s="1"/>
  <c r="AC502" i="23"/>
  <c r="AH502" i="23" s="1"/>
  <c r="P502" i="23" s="1"/>
  <c r="K502" i="23" a="1"/>
  <c r="K502" i="23" s="1"/>
  <c r="S502" i="23" s="1"/>
  <c r="J502" i="23" a="1"/>
  <c r="J502" i="23" s="1"/>
  <c r="R502" i="23" s="1"/>
  <c r="L502" i="23" a="1"/>
  <c r="L502" i="23" s="1"/>
  <c r="T502" i="23" s="1"/>
  <c r="AB501" i="23"/>
  <c r="AG501" i="23" s="1"/>
  <c r="O501" i="23" s="1"/>
  <c r="G501" i="23"/>
  <c r="F501" i="23"/>
  <c r="H501" i="23"/>
  <c r="Z502" i="23" l="1"/>
  <c r="AE502" i="23" s="1"/>
  <c r="M502" i="23" s="1"/>
  <c r="G502" i="23"/>
  <c r="H502" i="23"/>
  <c r="F502" i="23"/>
  <c r="D503" i="23"/>
  <c r="B504" i="23" a="1"/>
  <c r="B504" i="23" s="1"/>
  <c r="AC503" i="23"/>
  <c r="AH503" i="23" s="1"/>
  <c r="P503" i="23" s="1"/>
  <c r="Z503" i="23"/>
  <c r="AE503" i="23" s="1"/>
  <c r="M503" i="23" s="1"/>
  <c r="AB503" i="23"/>
  <c r="AG503" i="23" s="1"/>
  <c r="O503" i="23" s="1"/>
  <c r="I503" i="23" a="1"/>
  <c r="I503" i="23" s="1"/>
  <c r="Q503" i="23" s="1"/>
  <c r="J503" i="23" a="1"/>
  <c r="J503" i="23" s="1"/>
  <c r="K503" i="23" a="1"/>
  <c r="K503" i="23" s="1"/>
  <c r="L503" i="23" a="1"/>
  <c r="L503" i="23" s="1"/>
  <c r="T503" i="23" s="1"/>
  <c r="R503" i="23"/>
  <c r="S503" i="23"/>
  <c r="D504" i="23" l="1"/>
  <c r="B505" i="23" a="1"/>
  <c r="B505" i="23" s="1"/>
  <c r="AB504" i="23"/>
  <c r="AG504" i="23" s="1"/>
  <c r="O504" i="23" s="1"/>
  <c r="AA504" i="23"/>
  <c r="AF504" i="23" s="1"/>
  <c r="N504" i="23" s="1"/>
  <c r="AC504" i="23"/>
  <c r="AH504" i="23" s="1"/>
  <c r="P504" i="23" s="1"/>
  <c r="K504" i="23" a="1"/>
  <c r="K504" i="23" s="1"/>
  <c r="S504" i="23" s="1"/>
  <c r="J504" i="23" a="1"/>
  <c r="J504" i="23" s="1"/>
  <c r="R504" i="23" s="1"/>
  <c r="L504" i="23" a="1"/>
  <c r="L504" i="23" s="1"/>
  <c r="T504" i="23" s="1"/>
  <c r="AA503" i="23"/>
  <c r="AF503" i="23" s="1"/>
  <c r="N503" i="23" s="1"/>
  <c r="H503" i="23"/>
  <c r="F503" i="23"/>
  <c r="G503" i="23"/>
  <c r="D505" i="23" l="1"/>
  <c r="B506" i="23" a="1"/>
  <c r="B506" i="23" s="1"/>
  <c r="AB505" i="23"/>
  <c r="AG505" i="23" s="1"/>
  <c r="O505" i="23" s="1"/>
  <c r="I505" i="23" a="1"/>
  <c r="I505" i="23" s="1"/>
  <c r="Q505" i="23" s="1"/>
  <c r="AA505" i="23"/>
  <c r="AF505" i="23" s="1"/>
  <c r="N505" i="23" s="1"/>
  <c r="AC505" i="23"/>
  <c r="AH505" i="23" s="1"/>
  <c r="P505" i="23" s="1"/>
  <c r="J505" i="23" a="1"/>
  <c r="J505" i="23" s="1"/>
  <c r="R505" i="23" s="1"/>
  <c r="L505" i="23" a="1"/>
  <c r="L505" i="23" s="1"/>
  <c r="T505" i="23" s="1"/>
  <c r="K505" i="23" a="1"/>
  <c r="K505" i="23" s="1"/>
  <c r="S505" i="23" s="1"/>
  <c r="Z504" i="23"/>
  <c r="G504" i="23"/>
  <c r="H504" i="23"/>
  <c r="F504" i="23"/>
  <c r="I504" i="23" l="1" a="1"/>
  <c r="I504" i="23" s="1"/>
  <c r="Q504" i="23" s="1"/>
  <c r="AE504" i="23"/>
  <c r="M504" i="23" s="1"/>
  <c r="B507" i="23" a="1"/>
  <c r="B507" i="23" s="1"/>
  <c r="D506" i="23"/>
  <c r="AC506" i="23"/>
  <c r="AH506" i="23" s="1"/>
  <c r="P506" i="23" s="1"/>
  <c r="Z506" i="23"/>
  <c r="AA506" i="23"/>
  <c r="AF506" i="23" s="1"/>
  <c r="N506" i="23" s="1"/>
  <c r="K506" i="23" a="1"/>
  <c r="K506" i="23" s="1"/>
  <c r="S506" i="23" s="1"/>
  <c r="L506" i="23" a="1"/>
  <c r="L506" i="23" s="1"/>
  <c r="T506" i="23" s="1"/>
  <c r="J506" i="23" a="1"/>
  <c r="J506" i="23" s="1"/>
  <c r="R506" i="23" s="1"/>
  <c r="Z505" i="23"/>
  <c r="AE505" i="23" s="1"/>
  <c r="M505" i="23" s="1"/>
  <c r="G505" i="23"/>
  <c r="F505" i="23"/>
  <c r="H505" i="23"/>
  <c r="I506" i="23" l="1" a="1"/>
  <c r="I506" i="23" s="1"/>
  <c r="Q506" i="23" s="1"/>
  <c r="AE506" i="23"/>
  <c r="M506" i="23" s="1"/>
  <c r="AB506" i="23"/>
  <c r="AG506" i="23" s="1"/>
  <c r="O506" i="23" s="1"/>
  <c r="H506" i="23"/>
  <c r="G506" i="23"/>
  <c r="F506" i="23"/>
  <c r="B508" i="23" a="1"/>
  <c r="B508" i="23" s="1"/>
  <c r="D507" i="23"/>
  <c r="AA507" i="23"/>
  <c r="AF507" i="23" s="1"/>
  <c r="N507" i="23" s="1"/>
  <c r="I507" i="23" a="1"/>
  <c r="I507" i="23" s="1"/>
  <c r="Q507" i="23" s="1"/>
  <c r="AC507" i="23"/>
  <c r="AH507" i="23" s="1"/>
  <c r="P507" i="23" s="1"/>
  <c r="AB507" i="23"/>
  <c r="AG507" i="23" s="1"/>
  <c r="O507" i="23" s="1"/>
  <c r="J507" i="23" a="1"/>
  <c r="J507" i="23" s="1"/>
  <c r="R507" i="23" s="1"/>
  <c r="L507" i="23" a="1"/>
  <c r="L507" i="23" s="1"/>
  <c r="T507" i="23" s="1"/>
  <c r="K507" i="23" a="1"/>
  <c r="K507" i="23" s="1"/>
  <c r="S507" i="23" s="1"/>
  <c r="Z507" i="23" l="1"/>
  <c r="AE507" i="23" s="1"/>
  <c r="M507" i="23" s="1"/>
  <c r="G507" i="23"/>
  <c r="F507" i="23"/>
  <c r="H507" i="23"/>
  <c r="B509" i="23" a="1"/>
  <c r="B509" i="23" s="1"/>
  <c r="D508" i="23"/>
  <c r="AB508" i="23"/>
  <c r="AG508" i="23" s="1"/>
  <c r="O508" i="23" s="1"/>
  <c r="AC508" i="23"/>
  <c r="AH508" i="23" s="1"/>
  <c r="P508" i="23" s="1"/>
  <c r="I508" i="23" a="1"/>
  <c r="I508" i="23" s="1"/>
  <c r="Q508" i="23" s="1"/>
  <c r="AA508" i="23"/>
  <c r="K508" i="23" a="1"/>
  <c r="K508" i="23" s="1"/>
  <c r="S508" i="23" s="1"/>
  <c r="L508" i="23" a="1"/>
  <c r="L508" i="23" s="1"/>
  <c r="T508" i="23" s="1"/>
  <c r="Z508" i="23" l="1"/>
  <c r="AE508" i="23" s="1"/>
  <c r="M508" i="23" s="1"/>
  <c r="H508" i="23"/>
  <c r="F508" i="23"/>
  <c r="G508" i="23"/>
  <c r="D509" i="23"/>
  <c r="B510" i="23" a="1"/>
  <c r="B510" i="23" s="1"/>
  <c r="AA509" i="23"/>
  <c r="AF509" i="23" s="1"/>
  <c r="N509" i="23" s="1"/>
  <c r="AC509" i="23"/>
  <c r="AH509" i="23" s="1"/>
  <c r="P509" i="23" s="1"/>
  <c r="Z509" i="23"/>
  <c r="AE509" i="23" s="1"/>
  <c r="M509" i="23" s="1"/>
  <c r="I509" i="23" a="1"/>
  <c r="I509" i="23" s="1"/>
  <c r="Q509" i="23" s="1"/>
  <c r="J509" i="23" a="1"/>
  <c r="J509" i="23" s="1"/>
  <c r="L509" i="23" a="1"/>
  <c r="L509" i="23" s="1"/>
  <c r="T509" i="23" s="1"/>
  <c r="K509" i="23" a="1"/>
  <c r="K509" i="23" s="1"/>
  <c r="S509" i="23"/>
  <c r="R509" i="23"/>
  <c r="J508" i="23" a="1"/>
  <c r="J508" i="23" s="1"/>
  <c r="R508" i="23" s="1"/>
  <c r="AF508" i="23"/>
  <c r="N508" i="23" s="1"/>
  <c r="D510" i="23" l="1"/>
  <c r="B511" i="23" a="1"/>
  <c r="B511" i="23" s="1"/>
  <c r="AA510" i="23"/>
  <c r="AF510" i="23" s="1"/>
  <c r="N510" i="23" s="1"/>
  <c r="Z510" i="23"/>
  <c r="AC510" i="23"/>
  <c r="AH510" i="23" s="1"/>
  <c r="P510" i="23" s="1"/>
  <c r="K510" i="23" a="1"/>
  <c r="K510" i="23" s="1"/>
  <c r="S510" i="23" s="1"/>
  <c r="L510" i="23" a="1"/>
  <c r="L510" i="23" s="1"/>
  <c r="T510" i="23" s="1"/>
  <c r="J510" i="23" a="1"/>
  <c r="J510" i="23" s="1"/>
  <c r="R510" i="23" s="1"/>
  <c r="AB509" i="23"/>
  <c r="AG509" i="23" s="1"/>
  <c r="O509" i="23" s="1"/>
  <c r="H509" i="23"/>
  <c r="G509" i="23"/>
  <c r="F509" i="23"/>
  <c r="I510" i="23" l="1" a="1"/>
  <c r="I510" i="23" s="1"/>
  <c r="Q510" i="23" s="1"/>
  <c r="AE510" i="23"/>
  <c r="M510" i="23" s="1"/>
  <c r="D511" i="23"/>
  <c r="B512" i="23" a="1"/>
  <c r="B512" i="23" s="1"/>
  <c r="Z511" i="23"/>
  <c r="AB511" i="23"/>
  <c r="AG511" i="23" s="1"/>
  <c r="O511" i="23" s="1"/>
  <c r="AC511" i="23"/>
  <c r="AH511" i="23" s="1"/>
  <c r="P511" i="23" s="1"/>
  <c r="L511" i="23" a="1"/>
  <c r="L511" i="23" s="1"/>
  <c r="T511" i="23" s="1"/>
  <c r="K511" i="23" a="1"/>
  <c r="K511" i="23" s="1"/>
  <c r="S511" i="23" s="1"/>
  <c r="J511" i="23" a="1"/>
  <c r="J511" i="23" s="1"/>
  <c r="R511" i="23"/>
  <c r="AB510" i="23"/>
  <c r="AG510" i="23" s="1"/>
  <c r="O510" i="23" s="1"/>
  <c r="G510" i="23"/>
  <c r="H510" i="23"/>
  <c r="F510" i="23"/>
  <c r="I511" i="23" l="1" a="1"/>
  <c r="I511" i="23" s="1"/>
  <c r="Q511" i="23" s="1"/>
  <c r="AE511" i="23"/>
  <c r="M511" i="23" s="1"/>
  <c r="D512" i="23"/>
  <c r="B513" i="23" a="1"/>
  <c r="B513" i="23" s="1"/>
  <c r="Z512" i="23"/>
  <c r="AB512" i="23"/>
  <c r="AG512" i="23" s="1"/>
  <c r="O512" i="23" s="1"/>
  <c r="AA512" i="23"/>
  <c r="AF512" i="23" s="1"/>
  <c r="N512" i="23" s="1"/>
  <c r="J512" i="23" a="1"/>
  <c r="J512" i="23" s="1"/>
  <c r="R512" i="23" s="1"/>
  <c r="L512" i="23" a="1"/>
  <c r="L512" i="23" s="1"/>
  <c r="T512" i="23" s="1"/>
  <c r="K512" i="23" a="1"/>
  <c r="K512" i="23" s="1"/>
  <c r="S512" i="23" s="1"/>
  <c r="AA511" i="23"/>
  <c r="AF511" i="23" s="1"/>
  <c r="N511" i="23" s="1"/>
  <c r="G511" i="23"/>
  <c r="F511" i="23"/>
  <c r="H511" i="23"/>
  <c r="I512" i="23" l="1" a="1"/>
  <c r="I512" i="23" s="1"/>
  <c r="Q512" i="23" s="1"/>
  <c r="AE512" i="23"/>
  <c r="M512" i="23" s="1"/>
  <c r="D513" i="23"/>
  <c r="B514" i="23" a="1"/>
  <c r="B514" i="23" s="1"/>
  <c r="Z513" i="23"/>
  <c r="AE513" i="23" s="1"/>
  <c r="M513" i="23" s="1"/>
  <c r="AA513" i="23"/>
  <c r="AF513" i="23" s="1"/>
  <c r="N513" i="23" s="1"/>
  <c r="AB513" i="23"/>
  <c r="AG513" i="23" s="1"/>
  <c r="O513" i="23" s="1"/>
  <c r="J513" i="23" a="1"/>
  <c r="J513" i="23" s="1"/>
  <c r="R513" i="23" s="1"/>
  <c r="I513" i="23" a="1"/>
  <c r="I513" i="23" s="1"/>
  <c r="Q513" i="23" s="1"/>
  <c r="K513" i="23" a="1"/>
  <c r="K513" i="23" s="1"/>
  <c r="S513" i="23" s="1"/>
  <c r="L513" i="23" a="1"/>
  <c r="L513" i="23" s="1"/>
  <c r="T513" i="23" s="1"/>
  <c r="AC512" i="23"/>
  <c r="AH512" i="23" s="1"/>
  <c r="P512" i="23" s="1"/>
  <c r="F512" i="23"/>
  <c r="G512" i="23"/>
  <c r="H512" i="23"/>
  <c r="B515" i="23" l="1" a="1"/>
  <c r="B515" i="23" s="1"/>
  <c r="D514" i="23"/>
  <c r="AB514" i="23"/>
  <c r="AG514" i="23" s="1"/>
  <c r="O514" i="23" s="1"/>
  <c r="Z514" i="23"/>
  <c r="AE514" i="23" s="1"/>
  <c r="M514" i="23" s="1"/>
  <c r="AC514" i="23"/>
  <c r="AH514" i="23" s="1"/>
  <c r="P514" i="23" s="1"/>
  <c r="J514" i="23" a="1"/>
  <c r="J514" i="23" s="1"/>
  <c r="R514" i="23" s="1"/>
  <c r="L514" i="23" a="1"/>
  <c r="L514" i="23" s="1"/>
  <c r="T514" i="23" s="1"/>
  <c r="I514" i="23" a="1"/>
  <c r="I514" i="23" s="1"/>
  <c r="Q514" i="23" s="1"/>
  <c r="K514" i="23" a="1"/>
  <c r="K514" i="23" s="1"/>
  <c r="S514" i="23"/>
  <c r="AC513" i="23"/>
  <c r="AH513" i="23" s="1"/>
  <c r="P513" i="23" s="1"/>
  <c r="F513" i="23"/>
  <c r="H513" i="23"/>
  <c r="G513" i="23"/>
  <c r="AA514" i="23" l="1"/>
  <c r="AF514" i="23" s="1"/>
  <c r="N514" i="23" s="1"/>
  <c r="F514" i="23"/>
  <c r="G514" i="23"/>
  <c r="H514" i="23"/>
  <c r="D515" i="23"/>
  <c r="B516" i="23" a="1"/>
  <c r="B516" i="23" s="1"/>
  <c r="Z515" i="23"/>
  <c r="AE515" i="23" s="1"/>
  <c r="M515" i="23" s="1"/>
  <c r="AA515" i="23"/>
  <c r="AF515" i="23" s="1"/>
  <c r="N515" i="23" s="1"/>
  <c r="AC515" i="23"/>
  <c r="AH515" i="23" s="1"/>
  <c r="P515" i="23" s="1"/>
  <c r="J515" i="23" a="1"/>
  <c r="J515" i="23" s="1"/>
  <c r="R515" i="23" s="1"/>
  <c r="K515" i="23" a="1"/>
  <c r="K515" i="23" s="1"/>
  <c r="I515" i="23" a="1"/>
  <c r="I515" i="23" s="1"/>
  <c r="Q515" i="23" s="1"/>
  <c r="L515" i="23" a="1"/>
  <c r="L515" i="23" s="1"/>
  <c r="T515" i="23" s="1"/>
  <c r="S515" i="23"/>
  <c r="B517" i="23" l="1" a="1"/>
  <c r="B517" i="23" s="1"/>
  <c r="D516" i="23"/>
  <c r="AA516" i="23"/>
  <c r="AF516" i="23" s="1"/>
  <c r="N516" i="23" s="1"/>
  <c r="Z516" i="23"/>
  <c r="AB516" i="23"/>
  <c r="AG516" i="23" s="1"/>
  <c r="O516" i="23" s="1"/>
  <c r="K516" i="23" a="1"/>
  <c r="K516" i="23" s="1"/>
  <c r="S516" i="23" s="1"/>
  <c r="L516" i="23" a="1"/>
  <c r="L516" i="23" s="1"/>
  <c r="T516" i="23" s="1"/>
  <c r="J516" i="23" a="1"/>
  <c r="J516" i="23" s="1"/>
  <c r="R516" i="23" s="1"/>
  <c r="AB515" i="23"/>
  <c r="AG515" i="23" s="1"/>
  <c r="O515" i="23" s="1"/>
  <c r="F515" i="23"/>
  <c r="H515" i="23"/>
  <c r="G515" i="23"/>
  <c r="I516" i="23" l="1" a="1"/>
  <c r="I516" i="23" s="1"/>
  <c r="Q516" i="23" s="1"/>
  <c r="AE516" i="23"/>
  <c r="M516" i="23" s="1"/>
  <c r="AC516" i="23"/>
  <c r="AH516" i="23" s="1"/>
  <c r="P516" i="23" s="1"/>
  <c r="H516" i="23"/>
  <c r="F516" i="23"/>
  <c r="G516" i="23"/>
  <c r="B518" i="23" a="1"/>
  <c r="B518" i="23" s="1"/>
  <c r="D517" i="23"/>
  <c r="AB517" i="23"/>
  <c r="AG517" i="23" s="1"/>
  <c r="O517" i="23" s="1"/>
  <c r="AC517" i="23"/>
  <c r="AH517" i="23" s="1"/>
  <c r="P517" i="23" s="1"/>
  <c r="Z517" i="23"/>
  <c r="AE517" i="23" s="1"/>
  <c r="M517" i="23" s="1"/>
  <c r="L517" i="23" a="1"/>
  <c r="L517" i="23" s="1"/>
  <c r="T517" i="23" s="1"/>
  <c r="I517" i="23" a="1"/>
  <c r="I517" i="23" s="1"/>
  <c r="Q517" i="23" s="1"/>
  <c r="K517" i="23" a="1"/>
  <c r="K517" i="23" s="1"/>
  <c r="S517" i="23" s="1"/>
  <c r="J517" i="23" a="1"/>
  <c r="J517" i="23" s="1"/>
  <c r="R517" i="23"/>
  <c r="AA517" i="23" l="1"/>
  <c r="AF517" i="23" s="1"/>
  <c r="N517" i="23" s="1"/>
  <c r="H517" i="23"/>
  <c r="F517" i="23"/>
  <c r="G517" i="23"/>
  <c r="D518" i="23"/>
  <c r="B519" i="23" a="1"/>
  <c r="B519" i="23" s="1"/>
  <c r="AA518" i="23"/>
  <c r="AB518" i="23"/>
  <c r="AG518" i="23" s="1"/>
  <c r="O518" i="23" s="1"/>
  <c r="AC518" i="23"/>
  <c r="AH518" i="23" s="1"/>
  <c r="P518" i="23" s="1"/>
  <c r="K518" i="23" a="1"/>
  <c r="K518" i="23" s="1"/>
  <c r="S518" i="23" s="1"/>
  <c r="L518" i="23" a="1"/>
  <c r="L518" i="23" s="1"/>
  <c r="T518" i="23" s="1"/>
  <c r="J518" i="23" l="1" a="1"/>
  <c r="J518" i="23" s="1"/>
  <c r="R518" i="23" s="1"/>
  <c r="AF518" i="23"/>
  <c r="N518" i="23" s="1"/>
  <c r="D519" i="23"/>
  <c r="B520" i="23" a="1"/>
  <c r="B520" i="23" s="1"/>
  <c r="AC519" i="23"/>
  <c r="AH519" i="23" s="1"/>
  <c r="P519" i="23" s="1"/>
  <c r="Z519" i="23"/>
  <c r="AB519" i="23"/>
  <c r="AG519" i="23" s="1"/>
  <c r="O519" i="23" s="1"/>
  <c r="I519" i="23" a="1"/>
  <c r="I519" i="23" s="1"/>
  <c r="Q519" i="23" s="1"/>
  <c r="L519" i="23" a="1"/>
  <c r="L519" i="23" s="1"/>
  <c r="T519" i="23" s="1"/>
  <c r="K519" i="23" a="1"/>
  <c r="K519" i="23" s="1"/>
  <c r="S519" i="23" s="1"/>
  <c r="Z518" i="23"/>
  <c r="F518" i="23"/>
  <c r="G518" i="23"/>
  <c r="H518" i="23"/>
  <c r="J519" i="23" l="1" a="1"/>
  <c r="J519" i="23" s="1"/>
  <c r="R519" i="23" s="1"/>
  <c r="AE519" i="23"/>
  <c r="M519" i="23" s="1"/>
  <c r="B521" i="23" a="1"/>
  <c r="B521" i="23" s="1"/>
  <c r="D520" i="23"/>
  <c r="AB520" i="23"/>
  <c r="AG520" i="23" s="1"/>
  <c r="O520" i="23" s="1"/>
  <c r="AA520" i="23"/>
  <c r="AC520" i="23"/>
  <c r="AH520" i="23" s="1"/>
  <c r="P520" i="23" s="1"/>
  <c r="I520" i="23" a="1"/>
  <c r="I520" i="23" s="1"/>
  <c r="Q520" i="23" s="1"/>
  <c r="K520" i="23" a="1"/>
  <c r="K520" i="23" s="1"/>
  <c r="S520" i="23" s="1"/>
  <c r="L520" i="23" a="1"/>
  <c r="L520" i="23" s="1"/>
  <c r="T520" i="23" s="1"/>
  <c r="I518" i="23" a="1"/>
  <c r="I518" i="23" s="1"/>
  <c r="Q518" i="23" s="1"/>
  <c r="AE518" i="23"/>
  <c r="M518" i="23" s="1"/>
  <c r="AA519" i="23"/>
  <c r="AF519" i="23" s="1"/>
  <c r="N519" i="23" s="1"/>
  <c r="G519" i="23"/>
  <c r="F519" i="23"/>
  <c r="H519" i="23"/>
  <c r="J520" i="23" l="1" a="1"/>
  <c r="J520" i="23" s="1"/>
  <c r="R520" i="23" s="1"/>
  <c r="AF520" i="23"/>
  <c r="N520" i="23" s="1"/>
  <c r="Z520" i="23"/>
  <c r="AE520" i="23" s="1"/>
  <c r="M520" i="23" s="1"/>
  <c r="F520" i="23"/>
  <c r="G520" i="23"/>
  <c r="H520" i="23"/>
  <c r="AB521" i="23"/>
  <c r="AG521" i="23" s="1"/>
  <c r="O521" i="23" s="1"/>
  <c r="D521" i="23"/>
  <c r="B522" i="23" a="1"/>
  <c r="B522" i="23" s="1"/>
  <c r="Z521" i="23"/>
  <c r="AE521" i="23" s="1"/>
  <c r="M521" i="23" s="1"/>
  <c r="AC521" i="23"/>
  <c r="AH521" i="23" s="1"/>
  <c r="P521" i="23" s="1"/>
  <c r="K521" i="23" a="1"/>
  <c r="K521" i="23" s="1"/>
  <c r="I521" i="23" a="1"/>
  <c r="I521" i="23" s="1"/>
  <c r="Q521" i="23" s="1"/>
  <c r="L521" i="23" a="1"/>
  <c r="L521" i="23" s="1"/>
  <c r="T521" i="23" s="1"/>
  <c r="J521" i="23" a="1"/>
  <c r="J521" i="23" s="1"/>
  <c r="S521" i="23"/>
  <c r="R521" i="23"/>
  <c r="AA521" i="23" l="1"/>
  <c r="AF521" i="23" s="1"/>
  <c r="N521" i="23" s="1"/>
  <c r="H521" i="23"/>
  <c r="G521" i="23"/>
  <c r="F521" i="23"/>
  <c r="D522" i="23"/>
  <c r="B523" i="23" a="1"/>
  <c r="B523" i="23" s="1"/>
  <c r="AB522" i="23"/>
  <c r="AG522" i="23" s="1"/>
  <c r="O522" i="23" s="1"/>
  <c r="I522" i="23" a="1"/>
  <c r="I522" i="23" s="1"/>
  <c r="Q522" i="23" s="1"/>
  <c r="AA522" i="23"/>
  <c r="AF522" i="23" s="1"/>
  <c r="N522" i="23" s="1"/>
  <c r="AC522" i="23"/>
  <c r="AH522" i="23" s="1"/>
  <c r="P522" i="23" s="1"/>
  <c r="K522" i="23" a="1"/>
  <c r="K522" i="23" s="1"/>
  <c r="S522" i="23" s="1"/>
  <c r="L522" i="23" a="1"/>
  <c r="L522" i="23" s="1"/>
  <c r="T522" i="23" s="1"/>
  <c r="J522" i="23" a="1"/>
  <c r="J522" i="23" s="1"/>
  <c r="R522" i="23" s="1"/>
  <c r="B524" i="23" l="1" a="1"/>
  <c r="B524" i="23" s="1"/>
  <c r="D523" i="23"/>
  <c r="Z523" i="23"/>
  <c r="AE523" i="23" s="1"/>
  <c r="M523" i="23" s="1"/>
  <c r="AC523" i="23"/>
  <c r="AH523" i="23" s="1"/>
  <c r="P523" i="23" s="1"/>
  <c r="AA523" i="23"/>
  <c r="AF523" i="23" s="1"/>
  <c r="N523" i="23" s="1"/>
  <c r="L523" i="23" a="1"/>
  <c r="L523" i="23" s="1"/>
  <c r="T523" i="23" s="1"/>
  <c r="I523" i="23" a="1"/>
  <c r="I523" i="23" s="1"/>
  <c r="Q523" i="23" s="1"/>
  <c r="K523" i="23" a="1"/>
  <c r="K523" i="23" s="1"/>
  <c r="J523" i="23" a="1"/>
  <c r="J523" i="23" s="1"/>
  <c r="R523" i="23" s="1"/>
  <c r="S523" i="23"/>
  <c r="Z522" i="23"/>
  <c r="AE522" i="23" s="1"/>
  <c r="M522" i="23" s="1"/>
  <c r="H522" i="23"/>
  <c r="F522" i="23"/>
  <c r="G522" i="23"/>
  <c r="AB523" i="23" l="1"/>
  <c r="AG523" i="23" s="1"/>
  <c r="O523" i="23" s="1"/>
  <c r="F523" i="23"/>
  <c r="H523" i="23"/>
  <c r="G523" i="23"/>
  <c r="D524" i="23"/>
  <c r="B525" i="23" a="1"/>
  <c r="B525" i="23" s="1"/>
  <c r="AB524" i="23"/>
  <c r="AG524" i="23" s="1"/>
  <c r="O524" i="23" s="1"/>
  <c r="AA524" i="23"/>
  <c r="AF524" i="23" s="1"/>
  <c r="N524" i="23" s="1"/>
  <c r="Z524" i="23"/>
  <c r="J524" i="23" a="1"/>
  <c r="J524" i="23" s="1"/>
  <c r="R524" i="23" s="1"/>
  <c r="L524" i="23" a="1"/>
  <c r="L524" i="23" s="1"/>
  <c r="T524" i="23" s="1"/>
  <c r="K524" i="23" a="1"/>
  <c r="K524" i="23" s="1"/>
  <c r="S524" i="23" s="1"/>
  <c r="D525" i="23" l="1"/>
  <c r="B526" i="23" a="1"/>
  <c r="B526" i="23" s="1"/>
  <c r="I525" i="23" a="1"/>
  <c r="I525" i="23" s="1"/>
  <c r="Q525" i="23" s="1"/>
  <c r="AA525" i="23"/>
  <c r="AB525" i="23"/>
  <c r="AG525" i="23" s="1"/>
  <c r="O525" i="23" s="1"/>
  <c r="AC525" i="23"/>
  <c r="AH525" i="23" s="1"/>
  <c r="P525" i="23" s="1"/>
  <c r="K525" i="23" a="1"/>
  <c r="K525" i="23" s="1"/>
  <c r="S525" i="23" s="1"/>
  <c r="L525" i="23" a="1"/>
  <c r="L525" i="23" s="1"/>
  <c r="T525" i="23" s="1"/>
  <c r="AC524" i="23"/>
  <c r="AH524" i="23" s="1"/>
  <c r="P524" i="23" s="1"/>
  <c r="H524" i="23"/>
  <c r="G524" i="23"/>
  <c r="F524" i="23"/>
  <c r="I524" i="23" a="1"/>
  <c r="I524" i="23" s="1"/>
  <c r="Q524" i="23" s="1"/>
  <c r="AE524" i="23"/>
  <c r="M524" i="23" s="1"/>
  <c r="J525" i="23" l="1" a="1"/>
  <c r="J525" i="23" s="1"/>
  <c r="R525" i="23" s="1"/>
  <c r="AF525" i="23"/>
  <c r="N525" i="23" s="1"/>
  <c r="D526" i="23"/>
  <c r="B527" i="23" a="1"/>
  <c r="B527" i="23" s="1"/>
  <c r="Z526" i="23"/>
  <c r="AE526" i="23" s="1"/>
  <c r="M526" i="23" s="1"/>
  <c r="AB526" i="23"/>
  <c r="AG526" i="23" s="1"/>
  <c r="O526" i="23" s="1"/>
  <c r="AA526" i="23"/>
  <c r="AF526" i="23" s="1"/>
  <c r="N526" i="23" s="1"/>
  <c r="J526" i="23" a="1"/>
  <c r="J526" i="23" s="1"/>
  <c r="R526" i="23" s="1"/>
  <c r="I526" i="23" a="1"/>
  <c r="I526" i="23" s="1"/>
  <c r="Q526" i="23" s="1"/>
  <c r="K526" i="23" a="1"/>
  <c r="K526" i="23" s="1"/>
  <c r="L526" i="23" a="1"/>
  <c r="L526" i="23" s="1"/>
  <c r="T526" i="23" s="1"/>
  <c r="S526" i="23"/>
  <c r="Z525" i="23"/>
  <c r="AE525" i="23" s="1"/>
  <c r="M525" i="23" s="1"/>
  <c r="G525" i="23"/>
  <c r="F525" i="23"/>
  <c r="H525" i="23"/>
  <c r="D527" i="23" l="1"/>
  <c r="B528" i="23" a="1"/>
  <c r="B528" i="23" s="1"/>
  <c r="AC527" i="23"/>
  <c r="AH527" i="23" s="1"/>
  <c r="P527" i="23" s="1"/>
  <c r="I527" i="23" a="1"/>
  <c r="I527" i="23" s="1"/>
  <c r="Q527" i="23" s="1"/>
  <c r="AA527" i="23"/>
  <c r="AB527" i="23"/>
  <c r="AG527" i="23" s="1"/>
  <c r="O527" i="23" s="1"/>
  <c r="K527" i="23" a="1"/>
  <c r="K527" i="23" s="1"/>
  <c r="S527" i="23" s="1"/>
  <c r="L527" i="23" a="1"/>
  <c r="L527" i="23" s="1"/>
  <c r="T527" i="23" s="1"/>
  <c r="AC526" i="23"/>
  <c r="AH526" i="23" s="1"/>
  <c r="P526" i="23" s="1"/>
  <c r="H526" i="23"/>
  <c r="F526" i="23"/>
  <c r="G526" i="23"/>
  <c r="J527" i="23" l="1" a="1"/>
  <c r="J527" i="23" s="1"/>
  <c r="R527" i="23" s="1"/>
  <c r="AF527" i="23"/>
  <c r="N527" i="23" s="1"/>
  <c r="D528" i="23"/>
  <c r="B529" i="23" a="1"/>
  <c r="B529" i="23" s="1"/>
  <c r="AC528" i="23"/>
  <c r="AH528" i="23" s="1"/>
  <c r="P528" i="23" s="1"/>
  <c r="Z528" i="23"/>
  <c r="AE528" i="23" s="1"/>
  <c r="M528" i="23" s="1"/>
  <c r="AB528" i="23"/>
  <c r="AG528" i="23" s="1"/>
  <c r="O528" i="23" s="1"/>
  <c r="J528" i="23" a="1"/>
  <c r="J528" i="23" s="1"/>
  <c r="L528" i="23" a="1"/>
  <c r="L528" i="23" s="1"/>
  <c r="T528" i="23" s="1"/>
  <c r="I528" i="23" a="1"/>
  <c r="I528" i="23" s="1"/>
  <c r="Q528" i="23" s="1"/>
  <c r="K528" i="23" a="1"/>
  <c r="K528" i="23" s="1"/>
  <c r="S528" i="23"/>
  <c r="R528" i="23"/>
  <c r="Z527" i="23"/>
  <c r="AE527" i="23" s="1"/>
  <c r="M527" i="23" s="1"/>
  <c r="F527" i="23"/>
  <c r="G527" i="23"/>
  <c r="H527" i="23"/>
  <c r="B530" i="23" l="1" a="1"/>
  <c r="B530" i="23" s="1"/>
  <c r="D529" i="23"/>
  <c r="Z529" i="23"/>
  <c r="AE529" i="23" s="1"/>
  <c r="M529" i="23" s="1"/>
  <c r="AC529" i="23"/>
  <c r="AH529" i="23" s="1"/>
  <c r="P529" i="23" s="1"/>
  <c r="AA529" i="23"/>
  <c r="AF529" i="23" s="1"/>
  <c r="N529" i="23" s="1"/>
  <c r="K529" i="23" a="1"/>
  <c r="K529" i="23" s="1"/>
  <c r="I529" i="23" a="1"/>
  <c r="I529" i="23" s="1"/>
  <c r="Q529" i="23" s="1"/>
  <c r="J529" i="23" a="1"/>
  <c r="J529" i="23" s="1"/>
  <c r="R529" i="23" s="1"/>
  <c r="L529" i="23" a="1"/>
  <c r="L529" i="23" s="1"/>
  <c r="T529" i="23" s="1"/>
  <c r="S529" i="23"/>
  <c r="AA528" i="23"/>
  <c r="AF528" i="23" s="1"/>
  <c r="N528" i="23" s="1"/>
  <c r="H528" i="23"/>
  <c r="G528" i="23"/>
  <c r="F528" i="23"/>
  <c r="AB529" i="23" l="1"/>
  <c r="AG529" i="23" s="1"/>
  <c r="O529" i="23" s="1"/>
  <c r="H529" i="23"/>
  <c r="G529" i="23"/>
  <c r="F529" i="23"/>
  <c r="D530" i="23"/>
  <c r="AC530" i="23"/>
  <c r="AH530" i="23" s="1"/>
  <c r="P530" i="23" s="1"/>
  <c r="B531" i="23" a="1"/>
  <c r="B531" i="23" s="1"/>
  <c r="AA530" i="23"/>
  <c r="AF530" i="23" s="1"/>
  <c r="N530" i="23" s="1"/>
  <c r="Z530" i="23"/>
  <c r="K530" i="23" a="1"/>
  <c r="K530" i="23" s="1"/>
  <c r="S530" i="23" s="1"/>
  <c r="L530" i="23" a="1"/>
  <c r="L530" i="23" s="1"/>
  <c r="T530" i="23" s="1"/>
  <c r="J530" i="23" a="1"/>
  <c r="J530" i="23" s="1"/>
  <c r="R530" i="23" s="1"/>
  <c r="B532" i="23" l="1" a="1"/>
  <c r="B532" i="23" s="1"/>
  <c r="D531" i="23"/>
  <c r="Z531" i="23"/>
  <c r="AE531" i="23" s="1"/>
  <c r="M531" i="23" s="1"/>
  <c r="AA531" i="23"/>
  <c r="AF531" i="23" s="1"/>
  <c r="N531" i="23" s="1"/>
  <c r="AB531" i="23"/>
  <c r="AG531" i="23" s="1"/>
  <c r="O531" i="23" s="1"/>
  <c r="J531" i="23" a="1"/>
  <c r="J531" i="23" s="1"/>
  <c r="K531" i="23" a="1"/>
  <c r="K531" i="23" s="1"/>
  <c r="I531" i="23" a="1"/>
  <c r="I531" i="23" s="1"/>
  <c r="Q531" i="23" s="1"/>
  <c r="L531" i="23" a="1"/>
  <c r="L531" i="23" s="1"/>
  <c r="T531" i="23" s="1"/>
  <c r="S531" i="23"/>
  <c r="R531" i="23"/>
  <c r="AB530" i="23"/>
  <c r="AG530" i="23" s="1"/>
  <c r="O530" i="23" s="1"/>
  <c r="H530" i="23"/>
  <c r="G530" i="23"/>
  <c r="F530" i="23"/>
  <c r="I530" i="23" a="1"/>
  <c r="I530" i="23" s="1"/>
  <c r="Q530" i="23" s="1"/>
  <c r="AE530" i="23"/>
  <c r="M530" i="23" s="1"/>
  <c r="AC531" i="23" l="1"/>
  <c r="AH531" i="23" s="1"/>
  <c r="P531" i="23" s="1"/>
  <c r="F531" i="23"/>
  <c r="G531" i="23"/>
  <c r="H531" i="23"/>
  <c r="D532" i="23"/>
  <c r="B533" i="23" a="1"/>
  <c r="B533" i="23" s="1"/>
  <c r="Z532" i="23"/>
  <c r="AE532" i="23" s="1"/>
  <c r="M532" i="23" s="1"/>
  <c r="AC532" i="23"/>
  <c r="AH532" i="23" s="1"/>
  <c r="P532" i="23" s="1"/>
  <c r="AB532" i="23"/>
  <c r="AG532" i="23" s="1"/>
  <c r="O532" i="23" s="1"/>
  <c r="I532" i="23" a="1"/>
  <c r="I532" i="23" s="1"/>
  <c r="Q532" i="23" s="1"/>
  <c r="K532" i="23" a="1"/>
  <c r="K532" i="23" s="1"/>
  <c r="J532" i="23" a="1"/>
  <c r="J532" i="23" s="1"/>
  <c r="L532" i="23" a="1"/>
  <c r="L532" i="23" s="1"/>
  <c r="T532" i="23" s="1"/>
  <c r="S532" i="23"/>
  <c r="R532" i="23"/>
  <c r="D533" i="23" l="1"/>
  <c r="B534" i="23" a="1"/>
  <c r="B534" i="23" s="1"/>
  <c r="Z533" i="23"/>
  <c r="AB533" i="23"/>
  <c r="AG533" i="23" s="1"/>
  <c r="O533" i="23" s="1"/>
  <c r="AA533" i="23"/>
  <c r="AF533" i="23" s="1"/>
  <c r="N533" i="23" s="1"/>
  <c r="L533" i="23" a="1"/>
  <c r="L533" i="23" s="1"/>
  <c r="T533" i="23" s="1"/>
  <c r="K533" i="23" a="1"/>
  <c r="K533" i="23" s="1"/>
  <c r="S533" i="23" s="1"/>
  <c r="J533" i="23" a="1"/>
  <c r="J533" i="23" s="1"/>
  <c r="R533" i="23" s="1"/>
  <c r="AA532" i="23"/>
  <c r="AF532" i="23" s="1"/>
  <c r="N532" i="23" s="1"/>
  <c r="F532" i="23"/>
  <c r="G532" i="23"/>
  <c r="H532" i="23"/>
  <c r="I533" i="23" l="1" a="1"/>
  <c r="I533" i="23" s="1"/>
  <c r="Q533" i="23" s="1"/>
  <c r="AE533" i="23"/>
  <c r="M533" i="23" s="1"/>
  <c r="D534" i="23"/>
  <c r="B535" i="23" a="1"/>
  <c r="B535" i="23" s="1"/>
  <c r="Z534" i="23"/>
  <c r="AE534" i="23" s="1"/>
  <c r="M534" i="23" s="1"/>
  <c r="AA534" i="23"/>
  <c r="AF534" i="23" s="1"/>
  <c r="N534" i="23" s="1"/>
  <c r="AB534" i="23"/>
  <c r="AG534" i="23" s="1"/>
  <c r="O534" i="23" s="1"/>
  <c r="L534" i="23" a="1"/>
  <c r="L534" i="23" s="1"/>
  <c r="T534" i="23" s="1"/>
  <c r="K534" i="23" a="1"/>
  <c r="K534" i="23" s="1"/>
  <c r="S534" i="23" s="1"/>
  <c r="I534" i="23" a="1"/>
  <c r="I534" i="23" s="1"/>
  <c r="Q534" i="23" s="1"/>
  <c r="J534" i="23" a="1"/>
  <c r="J534" i="23" s="1"/>
  <c r="R534" i="23" s="1"/>
  <c r="AC533" i="23"/>
  <c r="AH533" i="23" s="1"/>
  <c r="P533" i="23" s="1"/>
  <c r="H533" i="23"/>
  <c r="G533" i="23"/>
  <c r="F533" i="23"/>
  <c r="B536" i="23" l="1" a="1"/>
  <c r="B536" i="23" s="1"/>
  <c r="D535" i="23"/>
  <c r="AA535" i="23"/>
  <c r="AC535" i="23"/>
  <c r="AH535" i="23" s="1"/>
  <c r="P535" i="23" s="1"/>
  <c r="I535" i="23" a="1"/>
  <c r="I535" i="23" s="1"/>
  <c r="Q535" i="23" s="1"/>
  <c r="AB535" i="23"/>
  <c r="AG535" i="23" s="1"/>
  <c r="O535" i="23" s="1"/>
  <c r="K535" i="23" a="1"/>
  <c r="K535" i="23" s="1"/>
  <c r="S535" i="23" s="1"/>
  <c r="L535" i="23" a="1"/>
  <c r="L535" i="23" s="1"/>
  <c r="T535" i="23" s="1"/>
  <c r="AC534" i="23"/>
  <c r="AH534" i="23" s="1"/>
  <c r="P534" i="23" s="1"/>
  <c r="G534" i="23"/>
  <c r="F534" i="23"/>
  <c r="H534" i="23"/>
  <c r="J535" i="23" l="1" a="1"/>
  <c r="J535" i="23" s="1"/>
  <c r="R535" i="23" s="1"/>
  <c r="AF535" i="23"/>
  <c r="N535" i="23" s="1"/>
  <c r="Z535" i="23"/>
  <c r="AE535" i="23" s="1"/>
  <c r="M535" i="23" s="1"/>
  <c r="H535" i="23"/>
  <c r="F535" i="23"/>
  <c r="G535" i="23"/>
  <c r="B537" i="23" a="1"/>
  <c r="B537" i="23" s="1"/>
  <c r="D536" i="23"/>
  <c r="AB536" i="23"/>
  <c r="AG536" i="23" s="1"/>
  <c r="O536" i="23" s="1"/>
  <c r="Z536" i="23"/>
  <c r="AA536" i="23"/>
  <c r="AF536" i="23" s="1"/>
  <c r="N536" i="23" s="1"/>
  <c r="K536" i="23" a="1"/>
  <c r="K536" i="23" s="1"/>
  <c r="S536" i="23" s="1"/>
  <c r="L536" i="23" a="1"/>
  <c r="L536" i="23" s="1"/>
  <c r="T536" i="23" s="1"/>
  <c r="J536" i="23" a="1"/>
  <c r="J536" i="23" s="1"/>
  <c r="R536" i="23" s="1"/>
  <c r="AC536" i="23" l="1"/>
  <c r="AH536" i="23" s="1"/>
  <c r="P536" i="23" s="1"/>
  <c r="F536" i="23"/>
  <c r="G536" i="23"/>
  <c r="H536" i="23"/>
  <c r="D537" i="23"/>
  <c r="B538" i="23" a="1"/>
  <c r="B538" i="23" s="1"/>
  <c r="AA537" i="23"/>
  <c r="AF537" i="23" s="1"/>
  <c r="N537" i="23" s="1"/>
  <c r="Z537" i="23"/>
  <c r="AE537" i="23" s="1"/>
  <c r="M537" i="23" s="1"/>
  <c r="AB537" i="23"/>
  <c r="AG537" i="23" s="1"/>
  <c r="O537" i="23" s="1"/>
  <c r="K537" i="23" a="1"/>
  <c r="K537" i="23" s="1"/>
  <c r="I537" i="23" a="1"/>
  <c r="I537" i="23" s="1"/>
  <c r="Q537" i="23" s="1"/>
  <c r="L537" i="23" a="1"/>
  <c r="L537" i="23" s="1"/>
  <c r="T537" i="23" s="1"/>
  <c r="J537" i="23" a="1"/>
  <c r="J537" i="23" s="1"/>
  <c r="S537" i="23"/>
  <c r="R537" i="23"/>
  <c r="I536" i="23" a="1"/>
  <c r="I536" i="23" s="1"/>
  <c r="Q536" i="23" s="1"/>
  <c r="AE536" i="23"/>
  <c r="M536" i="23" s="1"/>
  <c r="D538" i="23" l="1"/>
  <c r="B539" i="23" a="1"/>
  <c r="B539" i="23" s="1"/>
  <c r="AA538" i="23"/>
  <c r="AF538" i="23" s="1"/>
  <c r="N538" i="23" s="1"/>
  <c r="AC538" i="23"/>
  <c r="AH538" i="23" s="1"/>
  <c r="P538" i="23" s="1"/>
  <c r="AB538" i="23"/>
  <c r="AG538" i="23" s="1"/>
  <c r="O538" i="23" s="1"/>
  <c r="Z538" i="23"/>
  <c r="AE538" i="23" s="1"/>
  <c r="M538" i="23" s="1"/>
  <c r="J538" i="23" a="1"/>
  <c r="J538" i="23" s="1"/>
  <c r="R538" i="23" s="1"/>
  <c r="I538" i="23" a="1"/>
  <c r="I538" i="23" s="1"/>
  <c r="Q538" i="23" s="1"/>
  <c r="K538" i="23" a="1"/>
  <c r="K538" i="23" s="1"/>
  <c r="S538" i="23" s="1"/>
  <c r="L538" i="23" a="1"/>
  <c r="L538" i="23" s="1"/>
  <c r="T538" i="23" s="1"/>
  <c r="AC537" i="23"/>
  <c r="AH537" i="23" s="1"/>
  <c r="P537" i="23" s="1"/>
  <c r="G537" i="23"/>
  <c r="F537" i="23"/>
  <c r="H537" i="23"/>
  <c r="D539" i="23" l="1"/>
  <c r="B540" i="23" a="1"/>
  <c r="B540" i="23" s="1"/>
  <c r="AC539" i="23"/>
  <c r="AH539" i="23" s="1"/>
  <c r="P539" i="23" s="1"/>
  <c r="AA539" i="23"/>
  <c r="AF539" i="23" s="1"/>
  <c r="N539" i="23" s="1"/>
  <c r="Z539" i="23"/>
  <c r="AE539" i="23" s="1"/>
  <c r="M539" i="23" s="1"/>
  <c r="J539" i="23" a="1"/>
  <c r="J539" i="23" s="1"/>
  <c r="R539" i="23" s="1"/>
  <c r="I539" i="23" a="1"/>
  <c r="I539" i="23" s="1"/>
  <c r="Q539" i="23" s="1"/>
  <c r="L539" i="23" a="1"/>
  <c r="L539" i="23" s="1"/>
  <c r="T539" i="23" s="1"/>
  <c r="K539" i="23" a="1"/>
  <c r="K539" i="23" s="1"/>
  <c r="S539" i="23" s="1"/>
  <c r="F538" i="23"/>
  <c r="H538" i="23"/>
  <c r="G538" i="23"/>
  <c r="D540" i="23" l="1"/>
  <c r="B541" i="23" a="1"/>
  <c r="B541" i="23" s="1"/>
  <c r="AA540" i="23"/>
  <c r="AF540" i="23" s="1"/>
  <c r="N540" i="23" s="1"/>
  <c r="AB540" i="23"/>
  <c r="AG540" i="23" s="1"/>
  <c r="O540" i="23" s="1"/>
  <c r="Z540" i="23"/>
  <c r="AE540" i="23" s="1"/>
  <c r="M540" i="23" s="1"/>
  <c r="L540" i="23" a="1"/>
  <c r="L540" i="23" s="1"/>
  <c r="T540" i="23" s="1"/>
  <c r="J540" i="23" a="1"/>
  <c r="J540" i="23" s="1"/>
  <c r="I540" i="23" a="1"/>
  <c r="I540" i="23" s="1"/>
  <c r="Q540" i="23" s="1"/>
  <c r="K540" i="23" a="1"/>
  <c r="K540" i="23" s="1"/>
  <c r="R540" i="23"/>
  <c r="S540" i="23"/>
  <c r="AB539" i="23"/>
  <c r="AG539" i="23" s="1"/>
  <c r="O539" i="23" s="1"/>
  <c r="H539" i="23"/>
  <c r="F539" i="23"/>
  <c r="G539" i="23"/>
  <c r="D541" i="23" l="1"/>
  <c r="B542" i="23" a="1"/>
  <c r="B542" i="23" s="1"/>
  <c r="AB541" i="23"/>
  <c r="AG541" i="23" s="1"/>
  <c r="O541" i="23" s="1"/>
  <c r="Z541" i="23"/>
  <c r="AA541" i="23"/>
  <c r="AF541" i="23" s="1"/>
  <c r="N541" i="23" s="1"/>
  <c r="L541" i="23" a="1"/>
  <c r="L541" i="23" s="1"/>
  <c r="T541" i="23" s="1"/>
  <c r="J541" i="23" a="1"/>
  <c r="J541" i="23" s="1"/>
  <c r="R541" i="23" s="1"/>
  <c r="K541" i="23" a="1"/>
  <c r="K541" i="23" s="1"/>
  <c r="S541" i="23" s="1"/>
  <c r="AC540" i="23"/>
  <c r="AH540" i="23" s="1"/>
  <c r="P540" i="23" s="1"/>
  <c r="F540" i="23"/>
  <c r="G540" i="23"/>
  <c r="H540" i="23"/>
  <c r="I541" i="23" l="1" a="1"/>
  <c r="I541" i="23" s="1"/>
  <c r="Q541" i="23" s="1"/>
  <c r="AE541" i="23"/>
  <c r="M541" i="23" s="1"/>
  <c r="D542" i="23"/>
  <c r="B543" i="23" a="1"/>
  <c r="B543" i="23" s="1"/>
  <c r="AA542" i="23"/>
  <c r="AF542" i="23" s="1"/>
  <c r="N542" i="23" s="1"/>
  <c r="Z542" i="23"/>
  <c r="AE542" i="23" s="1"/>
  <c r="M542" i="23" s="1"/>
  <c r="AC542" i="23"/>
  <c r="AH542" i="23" s="1"/>
  <c r="P542" i="23" s="1"/>
  <c r="I542" i="23" a="1"/>
  <c r="I542" i="23" s="1"/>
  <c r="Q542" i="23" s="1"/>
  <c r="J542" i="23" a="1"/>
  <c r="J542" i="23" s="1"/>
  <c r="L542" i="23" a="1"/>
  <c r="L542" i="23" s="1"/>
  <c r="T542" i="23" s="1"/>
  <c r="K542" i="23" a="1"/>
  <c r="K542" i="23" s="1"/>
  <c r="R542" i="23"/>
  <c r="S542" i="23"/>
  <c r="AC541" i="23"/>
  <c r="AH541" i="23" s="1"/>
  <c r="P541" i="23" s="1"/>
  <c r="G541" i="23"/>
  <c r="H541" i="23"/>
  <c r="F541" i="23"/>
  <c r="D543" i="23" l="1"/>
  <c r="B544" i="23" a="1"/>
  <c r="B544" i="23" s="1"/>
  <c r="AC543" i="23"/>
  <c r="AH543" i="23" s="1"/>
  <c r="P543" i="23" s="1"/>
  <c r="I543" i="23" a="1"/>
  <c r="I543" i="23" s="1"/>
  <c r="Q543" i="23" s="1"/>
  <c r="AB543" i="23"/>
  <c r="AG543" i="23" s="1"/>
  <c r="O543" i="23" s="1"/>
  <c r="AA543" i="23"/>
  <c r="AF543" i="23" s="1"/>
  <c r="N543" i="23" s="1"/>
  <c r="J543" i="23" a="1"/>
  <c r="J543" i="23" s="1"/>
  <c r="R543" i="23" s="1"/>
  <c r="K543" i="23" a="1"/>
  <c r="K543" i="23" s="1"/>
  <c r="S543" i="23" s="1"/>
  <c r="L543" i="23" a="1"/>
  <c r="L543" i="23" s="1"/>
  <c r="T543" i="23" s="1"/>
  <c r="AB542" i="23"/>
  <c r="AG542" i="23" s="1"/>
  <c r="O542" i="23" s="1"/>
  <c r="G542" i="23"/>
  <c r="H542" i="23"/>
  <c r="F542" i="23"/>
  <c r="D544" i="23" l="1"/>
  <c r="B545" i="23" a="1"/>
  <c r="B545" i="23" s="1"/>
  <c r="AA544" i="23"/>
  <c r="AF544" i="23" s="1"/>
  <c r="N544" i="23" s="1"/>
  <c r="AB544" i="23"/>
  <c r="AG544" i="23" s="1"/>
  <c r="O544" i="23" s="1"/>
  <c r="Z544" i="23"/>
  <c r="AE544" i="23" s="1"/>
  <c r="M544" i="23" s="1"/>
  <c r="L544" i="23" a="1"/>
  <c r="L544" i="23" s="1"/>
  <c r="T544" i="23" s="1"/>
  <c r="J544" i="23" a="1"/>
  <c r="J544" i="23" s="1"/>
  <c r="R544" i="23" s="1"/>
  <c r="I544" i="23" a="1"/>
  <c r="I544" i="23" s="1"/>
  <c r="Q544" i="23" s="1"/>
  <c r="K544" i="23" a="1"/>
  <c r="K544" i="23" s="1"/>
  <c r="S544" i="23" s="1"/>
  <c r="Z543" i="23"/>
  <c r="AE543" i="23" s="1"/>
  <c r="M543" i="23" s="1"/>
  <c r="G543" i="23"/>
  <c r="F543" i="23"/>
  <c r="H543" i="23"/>
  <c r="D545" i="23" l="1"/>
  <c r="B546" i="23" a="1"/>
  <c r="B546" i="23" s="1"/>
  <c r="AA545" i="23"/>
  <c r="AF545" i="23" s="1"/>
  <c r="N545" i="23" s="1"/>
  <c r="Z545" i="23"/>
  <c r="AE545" i="23" s="1"/>
  <c r="M545" i="23" s="1"/>
  <c r="AC545" i="23"/>
  <c r="AH545" i="23" s="1"/>
  <c r="P545" i="23" s="1"/>
  <c r="I545" i="23" a="1"/>
  <c r="I545" i="23" s="1"/>
  <c r="Q545" i="23" s="1"/>
  <c r="L545" i="23" a="1"/>
  <c r="L545" i="23" s="1"/>
  <c r="T545" i="23" s="1"/>
  <c r="K545" i="23" a="1"/>
  <c r="K545" i="23" s="1"/>
  <c r="S545" i="23" s="1"/>
  <c r="J545" i="23" a="1"/>
  <c r="J545" i="23" s="1"/>
  <c r="R545" i="23" s="1"/>
  <c r="AC544" i="23"/>
  <c r="AH544" i="23" s="1"/>
  <c r="P544" i="23" s="1"/>
  <c r="H544" i="23"/>
  <c r="F544" i="23"/>
  <c r="G544" i="23"/>
  <c r="D546" i="23" l="1"/>
  <c r="B547" i="23" a="1"/>
  <c r="B547" i="23" s="1"/>
  <c r="AB546" i="23"/>
  <c r="AG546" i="23" s="1"/>
  <c r="O546" i="23" s="1"/>
  <c r="AA546" i="23"/>
  <c r="AC546" i="23"/>
  <c r="AH546" i="23" s="1"/>
  <c r="P546" i="23" s="1"/>
  <c r="K546" i="23" a="1"/>
  <c r="K546" i="23" s="1"/>
  <c r="S546" i="23" s="1"/>
  <c r="L546" i="23" a="1"/>
  <c r="L546" i="23" s="1"/>
  <c r="T546" i="23" s="1"/>
  <c r="AB545" i="23"/>
  <c r="AG545" i="23" s="1"/>
  <c r="O545" i="23" s="1"/>
  <c r="F545" i="23"/>
  <c r="H545" i="23"/>
  <c r="G545" i="23"/>
  <c r="J546" i="23" l="1" a="1"/>
  <c r="J546" i="23" s="1"/>
  <c r="R546" i="23" s="1"/>
  <c r="AF546" i="23"/>
  <c r="N546" i="23" s="1"/>
  <c r="D547" i="23"/>
  <c r="B548" i="23" a="1"/>
  <c r="B548" i="23" s="1"/>
  <c r="AC547" i="23"/>
  <c r="AH547" i="23" s="1"/>
  <c r="P547" i="23" s="1"/>
  <c r="AB547" i="23"/>
  <c r="AG547" i="23" s="1"/>
  <c r="O547" i="23" s="1"/>
  <c r="AA547" i="23"/>
  <c r="AF547" i="23" s="1"/>
  <c r="N547" i="23" s="1"/>
  <c r="I547" i="23" a="1"/>
  <c r="I547" i="23" s="1"/>
  <c r="Q547" i="23" s="1"/>
  <c r="K547" i="23" a="1"/>
  <c r="K547" i="23" s="1"/>
  <c r="S547" i="23" s="1"/>
  <c r="J547" i="23" a="1"/>
  <c r="J547" i="23" s="1"/>
  <c r="R547" i="23" s="1"/>
  <c r="L547" i="23" a="1"/>
  <c r="L547" i="23" s="1"/>
  <c r="T547" i="23" s="1"/>
  <c r="Z546" i="23"/>
  <c r="G546" i="23"/>
  <c r="H546" i="23"/>
  <c r="F546" i="23"/>
  <c r="I546" i="23" l="1" a="1"/>
  <c r="I546" i="23" s="1"/>
  <c r="Q546" i="23" s="1"/>
  <c r="AE546" i="23"/>
  <c r="M546" i="23" s="1"/>
  <c r="B549" i="23" a="1"/>
  <c r="B549" i="23" s="1"/>
  <c r="D548" i="23"/>
  <c r="I548" i="23" a="1"/>
  <c r="I548" i="23" s="1"/>
  <c r="Q548" i="23" s="1"/>
  <c r="AB548" i="23"/>
  <c r="AG548" i="23" s="1"/>
  <c r="O548" i="23" s="1"/>
  <c r="AA548" i="23"/>
  <c r="AF548" i="23" s="1"/>
  <c r="N548" i="23" s="1"/>
  <c r="AC548" i="23"/>
  <c r="AH548" i="23" s="1"/>
  <c r="P548" i="23" s="1"/>
  <c r="J548" i="23" a="1"/>
  <c r="J548" i="23" s="1"/>
  <c r="R548" i="23" s="1"/>
  <c r="K548" i="23" a="1"/>
  <c r="K548" i="23" s="1"/>
  <c r="S548" i="23" s="1"/>
  <c r="L548" i="23" a="1"/>
  <c r="L548" i="23" s="1"/>
  <c r="T548" i="23" s="1"/>
  <c r="Z547" i="23"/>
  <c r="AE547" i="23" s="1"/>
  <c r="M547" i="23" s="1"/>
  <c r="G547" i="23"/>
  <c r="F547" i="23"/>
  <c r="H547" i="23"/>
  <c r="Z548" i="23" l="1"/>
  <c r="AE548" i="23" s="1"/>
  <c r="M548" i="23" s="1"/>
  <c r="F548" i="23"/>
  <c r="G548" i="23"/>
  <c r="H548" i="23"/>
  <c r="D549" i="23"/>
  <c r="B550" i="23" a="1"/>
  <c r="B550" i="23" s="1"/>
  <c r="AA549" i="23"/>
  <c r="AF549" i="23" s="1"/>
  <c r="N549" i="23" s="1"/>
  <c r="AB549" i="23"/>
  <c r="AG549" i="23" s="1"/>
  <c r="O549" i="23" s="1"/>
  <c r="Z549" i="23"/>
  <c r="AE549" i="23" s="1"/>
  <c r="M549" i="23" s="1"/>
  <c r="AC549" i="23"/>
  <c r="AH549" i="23" s="1"/>
  <c r="P549" i="23" s="1"/>
  <c r="K549" i="23" a="1"/>
  <c r="K549" i="23" s="1"/>
  <c r="S549" i="23" s="1"/>
  <c r="J549" i="23" a="1"/>
  <c r="J549" i="23" s="1"/>
  <c r="R549" i="23" s="1"/>
  <c r="I549" i="23" a="1"/>
  <c r="I549" i="23" s="1"/>
  <c r="Q549" i="23" s="1"/>
  <c r="L549" i="23" a="1"/>
  <c r="L549" i="23" s="1"/>
  <c r="T549" i="23" s="1"/>
  <c r="B551" i="23" l="1" a="1"/>
  <c r="B551" i="23" s="1"/>
  <c r="D550" i="23"/>
  <c r="Z550" i="23"/>
  <c r="AE550" i="23" s="1"/>
  <c r="M550" i="23" s="1"/>
  <c r="AB550" i="23"/>
  <c r="AG550" i="23" s="1"/>
  <c r="O550" i="23" s="1"/>
  <c r="AA550" i="23"/>
  <c r="AF550" i="23" s="1"/>
  <c r="N550" i="23" s="1"/>
  <c r="J550" i="23" a="1"/>
  <c r="J550" i="23" s="1"/>
  <c r="L550" i="23" a="1"/>
  <c r="L550" i="23" s="1"/>
  <c r="T550" i="23" s="1"/>
  <c r="I550" i="23" a="1"/>
  <c r="I550" i="23" s="1"/>
  <c r="Q550" i="23" s="1"/>
  <c r="K550" i="23" a="1"/>
  <c r="K550" i="23" s="1"/>
  <c r="R550" i="23"/>
  <c r="S550" i="23"/>
  <c r="G549" i="23"/>
  <c r="H549" i="23"/>
  <c r="F549" i="23"/>
  <c r="AC550" i="23" l="1"/>
  <c r="AH550" i="23" s="1"/>
  <c r="P550" i="23" s="1"/>
  <c r="G550" i="23"/>
  <c r="H550" i="23"/>
  <c r="F550" i="23"/>
  <c r="B552" i="23" a="1"/>
  <c r="B552" i="23" s="1"/>
  <c r="D551" i="23"/>
  <c r="AB551" i="23"/>
  <c r="AG551" i="23" s="1"/>
  <c r="O551" i="23" s="1"/>
  <c r="I551" i="23" a="1"/>
  <c r="I551" i="23" s="1"/>
  <c r="Q551" i="23" s="1"/>
  <c r="AC551" i="23"/>
  <c r="AH551" i="23" s="1"/>
  <c r="P551" i="23" s="1"/>
  <c r="AA551" i="23"/>
  <c r="L551" i="23" a="1"/>
  <c r="L551" i="23" s="1"/>
  <c r="T551" i="23" s="1"/>
  <c r="K551" i="23" a="1"/>
  <c r="K551" i="23" s="1"/>
  <c r="S551" i="23" s="1"/>
  <c r="Z551" i="23" l="1"/>
  <c r="AE551" i="23" s="1"/>
  <c r="M551" i="23" s="1"/>
  <c r="G551" i="23"/>
  <c r="F551" i="23"/>
  <c r="H551" i="23"/>
  <c r="B553" i="23" a="1"/>
  <c r="B553" i="23" s="1"/>
  <c r="D552" i="23"/>
  <c r="AB552" i="23"/>
  <c r="AG552" i="23" s="1"/>
  <c r="O552" i="23" s="1"/>
  <c r="Z552" i="23"/>
  <c r="AE552" i="23" s="1"/>
  <c r="M552" i="23" s="1"/>
  <c r="AC552" i="23"/>
  <c r="AH552" i="23" s="1"/>
  <c r="P552" i="23" s="1"/>
  <c r="I552" i="23" a="1"/>
  <c r="I552" i="23" s="1"/>
  <c r="Q552" i="23" s="1"/>
  <c r="K552" i="23" a="1"/>
  <c r="K552" i="23" s="1"/>
  <c r="L552" i="23" a="1"/>
  <c r="L552" i="23" s="1"/>
  <c r="T552" i="23" s="1"/>
  <c r="J552" i="23" a="1"/>
  <c r="J552" i="23" s="1"/>
  <c r="S552" i="23"/>
  <c r="R552" i="23"/>
  <c r="J551" i="23" a="1"/>
  <c r="J551" i="23" s="1"/>
  <c r="R551" i="23" s="1"/>
  <c r="AF551" i="23"/>
  <c r="N551" i="23" s="1"/>
  <c r="AA552" i="23" l="1"/>
  <c r="AF552" i="23" s="1"/>
  <c r="N552" i="23" s="1"/>
  <c r="G552" i="23"/>
  <c r="F552" i="23"/>
  <c r="H552" i="23"/>
  <c r="B554" i="23" a="1"/>
  <c r="B554" i="23" s="1"/>
  <c r="D553" i="23"/>
  <c r="AB553" i="23"/>
  <c r="AG553" i="23" s="1"/>
  <c r="O553" i="23" s="1"/>
  <c r="AA553" i="23"/>
  <c r="AF553" i="23" s="1"/>
  <c r="N553" i="23" s="1"/>
  <c r="AC553" i="23"/>
  <c r="AH553" i="23" s="1"/>
  <c r="P553" i="23" s="1"/>
  <c r="Z553" i="23"/>
  <c r="AE553" i="23" s="1"/>
  <c r="M553" i="23" s="1"/>
  <c r="J553" i="23" a="1"/>
  <c r="J553" i="23" s="1"/>
  <c r="R553" i="23" s="1"/>
  <c r="L553" i="23" a="1"/>
  <c r="L553" i="23" s="1"/>
  <c r="T553" i="23" s="1"/>
  <c r="K553" i="23" a="1"/>
  <c r="K553" i="23" s="1"/>
  <c r="S553" i="23" s="1"/>
  <c r="I553" i="23" a="1"/>
  <c r="I553" i="23" s="1"/>
  <c r="Q553" i="23" s="1"/>
  <c r="F553" i="23" l="1"/>
  <c r="G553" i="23"/>
  <c r="H553" i="23"/>
  <c r="D554" i="23"/>
  <c r="B555" i="23" a="1"/>
  <c r="B555" i="23" s="1"/>
  <c r="Z554" i="23"/>
  <c r="AE554" i="23" s="1"/>
  <c r="M554" i="23" s="1"/>
  <c r="AC554" i="23"/>
  <c r="AH554" i="23" s="1"/>
  <c r="P554" i="23" s="1"/>
  <c r="AA554" i="23"/>
  <c r="AF554" i="23" s="1"/>
  <c r="N554" i="23" s="1"/>
  <c r="I554" i="23" a="1"/>
  <c r="I554" i="23" s="1"/>
  <c r="Q554" i="23" s="1"/>
  <c r="K554" i="23" a="1"/>
  <c r="K554" i="23" s="1"/>
  <c r="J554" i="23" a="1"/>
  <c r="J554" i="23" s="1"/>
  <c r="R554" i="23" s="1"/>
  <c r="L554" i="23" a="1"/>
  <c r="L554" i="23" s="1"/>
  <c r="T554" i="23" s="1"/>
  <c r="S554" i="23"/>
  <c r="B556" i="23" l="1" a="1"/>
  <c r="B556" i="23" s="1"/>
  <c r="D555" i="23"/>
  <c r="AB555" i="23"/>
  <c r="AG555" i="23" s="1"/>
  <c r="O555" i="23" s="1"/>
  <c r="AC555" i="23"/>
  <c r="AH555" i="23" s="1"/>
  <c r="P555" i="23" s="1"/>
  <c r="Z555" i="23"/>
  <c r="J555" i="23" a="1"/>
  <c r="J555" i="23" s="1"/>
  <c r="R555" i="23" s="1"/>
  <c r="K555" i="23" a="1"/>
  <c r="K555" i="23" s="1"/>
  <c r="S555" i="23" s="1"/>
  <c r="L555" i="23" a="1"/>
  <c r="L555" i="23" s="1"/>
  <c r="T555" i="23" s="1"/>
  <c r="AB554" i="23"/>
  <c r="AG554" i="23" s="1"/>
  <c r="O554" i="23" s="1"/>
  <c r="F554" i="23"/>
  <c r="G554" i="23"/>
  <c r="H554" i="23"/>
  <c r="I555" i="23" l="1" a="1"/>
  <c r="I555" i="23" s="1"/>
  <c r="Q555" i="23" s="1"/>
  <c r="AE555" i="23"/>
  <c r="M555" i="23" s="1"/>
  <c r="AA555" i="23"/>
  <c r="AF555" i="23" s="1"/>
  <c r="N555" i="23" s="1"/>
  <c r="F555" i="23"/>
  <c r="H555" i="23"/>
  <c r="G555" i="23"/>
  <c r="B557" i="23" a="1"/>
  <c r="B557" i="23" s="1"/>
  <c r="D556" i="23"/>
  <c r="I556" i="23" a="1"/>
  <c r="I556" i="23" s="1"/>
  <c r="Q556" i="23" s="1"/>
  <c r="AA556" i="23"/>
  <c r="AF556" i="23" s="1"/>
  <c r="N556" i="23" s="1"/>
  <c r="AC556" i="23"/>
  <c r="AH556" i="23" s="1"/>
  <c r="P556" i="23" s="1"/>
  <c r="AB556" i="23"/>
  <c r="AG556" i="23" s="1"/>
  <c r="O556" i="23" s="1"/>
  <c r="J556" i="23" a="1"/>
  <c r="J556" i="23" s="1"/>
  <c r="R556" i="23" s="1"/>
  <c r="K556" i="23" a="1"/>
  <c r="K556" i="23" s="1"/>
  <c r="L556" i="23" a="1"/>
  <c r="L556" i="23" s="1"/>
  <c r="T556" i="23" s="1"/>
  <c r="S556" i="23"/>
  <c r="Z556" i="23" l="1"/>
  <c r="AE556" i="23" s="1"/>
  <c r="M556" i="23" s="1"/>
  <c r="G556" i="23"/>
  <c r="H556" i="23"/>
  <c r="F556" i="23"/>
  <c r="D557" i="23"/>
  <c r="B558" i="23" a="1"/>
  <c r="B558" i="23" s="1"/>
  <c r="AA557" i="23"/>
  <c r="AB557" i="23"/>
  <c r="Z557" i="23"/>
  <c r="L557" i="23" a="1"/>
  <c r="L557" i="23" s="1"/>
  <c r="T557" i="23" s="1"/>
  <c r="J557" i="23" a="1"/>
  <c r="J557" i="23" s="1"/>
  <c r="R557" i="23" s="1"/>
  <c r="K557" i="23" a="1"/>
  <c r="K557" i="23" s="1"/>
  <c r="S557" i="23" s="1"/>
  <c r="I557" i="23" a="1"/>
  <c r="I557" i="23" s="1"/>
  <c r="Q557" i="23" s="1"/>
  <c r="D558" i="23" l="1"/>
  <c r="B559" i="23" a="1"/>
  <c r="B559" i="23" s="1"/>
  <c r="Z558" i="23"/>
  <c r="AA558" i="23"/>
  <c r="AB558" i="23"/>
  <c r="J558" i="23" a="1"/>
  <c r="J558" i="23" s="1"/>
  <c r="AF558" i="23" s="1"/>
  <c r="N558" i="23" s="1"/>
  <c r="K558" i="23" a="1"/>
  <c r="K558" i="23" s="1"/>
  <c r="AG558" i="23" s="1"/>
  <c r="O558" i="23" s="1"/>
  <c r="L558" i="23" a="1"/>
  <c r="L558" i="23" s="1"/>
  <c r="AH558" i="23" s="1"/>
  <c r="P558" i="23" s="1"/>
  <c r="I558" i="23" a="1"/>
  <c r="I558" i="23" s="1"/>
  <c r="AE558" i="23" s="1"/>
  <c r="M558" i="23" s="1"/>
  <c r="Q558" i="23"/>
  <c r="R558" i="23"/>
  <c r="S558" i="23"/>
  <c r="T558" i="23"/>
  <c r="AC557" i="23"/>
  <c r="F557" i="23"/>
  <c r="H557" i="23"/>
  <c r="G557" i="23"/>
  <c r="B560" i="23" l="1" a="1"/>
  <c r="B560" i="23" s="1"/>
  <c r="D559" i="23"/>
  <c r="AA559" i="23"/>
  <c r="Z559" i="23"/>
  <c r="AC559" i="23"/>
  <c r="K559" i="23" a="1"/>
  <c r="K559" i="23" s="1"/>
  <c r="AG559" i="23" s="1"/>
  <c r="O559" i="23" s="1"/>
  <c r="L559" i="23" a="1"/>
  <c r="L559" i="23" s="1"/>
  <c r="AH559" i="23" s="1"/>
  <c r="P559" i="23" s="1"/>
  <c r="J559" i="23" a="1"/>
  <c r="J559" i="23" s="1"/>
  <c r="AF559" i="23" s="1"/>
  <c r="N559" i="23" s="1"/>
  <c r="I559" i="23" a="1"/>
  <c r="I559" i="23" s="1"/>
  <c r="AE559" i="23" s="1"/>
  <c r="M559" i="23" s="1"/>
  <c r="R559" i="23"/>
  <c r="Q559" i="23"/>
  <c r="T559" i="23"/>
  <c r="S559" i="23"/>
  <c r="AC558" i="23"/>
  <c r="F558" i="23"/>
  <c r="G558" i="23"/>
  <c r="H558" i="23"/>
  <c r="AB559" i="23" l="1"/>
  <c r="H559" i="23"/>
  <c r="F559" i="23"/>
  <c r="G559" i="23"/>
  <c r="B561" i="23" a="1"/>
  <c r="B561" i="23" s="1"/>
  <c r="D560" i="23"/>
  <c r="Z560" i="23"/>
  <c r="AC560" i="23"/>
  <c r="AB560" i="23"/>
  <c r="K560" i="23" a="1"/>
  <c r="K560" i="23" s="1"/>
  <c r="AG560" i="23" s="1"/>
  <c r="O560" i="23" s="1"/>
  <c r="J560" i="23" a="1"/>
  <c r="J560" i="23" s="1"/>
  <c r="AF560" i="23" s="1"/>
  <c r="N560" i="23" s="1"/>
  <c r="I560" i="23" a="1"/>
  <c r="I560" i="23" s="1"/>
  <c r="AE560" i="23" s="1"/>
  <c r="M560" i="23" s="1"/>
  <c r="L560" i="23" a="1"/>
  <c r="L560" i="23" s="1"/>
  <c r="AH560" i="23" s="1"/>
  <c r="P560" i="23" s="1"/>
  <c r="S560" i="23"/>
  <c r="R560" i="23"/>
  <c r="T560" i="23"/>
  <c r="Q560" i="23"/>
  <c r="AA560" i="23" l="1"/>
  <c r="H560" i="23"/>
  <c r="F560" i="23"/>
  <c r="G560" i="23"/>
  <c r="D561" i="23"/>
  <c r="B562" i="23" a="1"/>
  <c r="B562" i="23" s="1"/>
  <c r="AB561" i="23"/>
  <c r="AC561" i="23"/>
  <c r="Z561" i="23"/>
  <c r="J561" i="23" a="1"/>
  <c r="J561" i="23" s="1"/>
  <c r="AF561" i="23" s="1"/>
  <c r="N561" i="23" s="1"/>
  <c r="K561" i="23" a="1"/>
  <c r="K561" i="23" s="1"/>
  <c r="I561" i="23" a="1"/>
  <c r="I561" i="23" s="1"/>
  <c r="L561" i="23" a="1"/>
  <c r="L561" i="23" s="1"/>
  <c r="AH561" i="23" s="1"/>
  <c r="P561" i="23" s="1"/>
  <c r="R561" i="23"/>
  <c r="T561" i="23"/>
  <c r="Q561" i="23" l="1"/>
  <c r="AE561" i="23"/>
  <c r="M561" i="23" s="1"/>
  <c r="D562" i="23"/>
  <c r="B563" i="23" a="1"/>
  <c r="B563" i="23" s="1"/>
  <c r="Z562" i="23"/>
  <c r="AA562" i="23"/>
  <c r="AB562" i="23"/>
  <c r="L562" i="23" a="1"/>
  <c r="L562" i="23" s="1"/>
  <c r="AH562" i="23" s="1"/>
  <c r="P562" i="23" s="1"/>
  <c r="K562" i="23" a="1"/>
  <c r="K562" i="23" s="1"/>
  <c r="J562" i="23" a="1"/>
  <c r="J562" i="23" s="1"/>
  <c r="I562" i="23" a="1"/>
  <c r="I562" i="23" s="1"/>
  <c r="T562" i="23"/>
  <c r="AA561" i="23"/>
  <c r="H561" i="23"/>
  <c r="G561" i="23"/>
  <c r="F561" i="23"/>
  <c r="S561" i="23"/>
  <c r="AG561" i="23"/>
  <c r="O561" i="23" s="1"/>
  <c r="D563" i="23" l="1"/>
  <c r="B564" i="23" a="1"/>
  <c r="B564" i="23" s="1"/>
  <c r="AB563" i="23"/>
  <c r="AA563" i="23"/>
  <c r="I563" i="23" a="1"/>
  <c r="I563" i="23" s="1"/>
  <c r="AE563" i="23" s="1"/>
  <c r="M563" i="23" s="1"/>
  <c r="AC563" i="23"/>
  <c r="K563" i="23" a="1"/>
  <c r="K563" i="23" s="1"/>
  <c r="AG563" i="23" s="1"/>
  <c r="O563" i="23" s="1"/>
  <c r="Q563" i="23"/>
  <c r="J563" i="23" a="1"/>
  <c r="J563" i="23" s="1"/>
  <c r="AF563" i="23" s="1"/>
  <c r="N563" i="23" s="1"/>
  <c r="L563" i="23" a="1"/>
  <c r="L563" i="23" s="1"/>
  <c r="AH563" i="23" s="1"/>
  <c r="P563" i="23" s="1"/>
  <c r="S563" i="23"/>
  <c r="R563" i="23"/>
  <c r="T563" i="23"/>
  <c r="Q562" i="23"/>
  <c r="AE562" i="23"/>
  <c r="M562" i="23" s="1"/>
  <c r="AC562" i="23"/>
  <c r="F562" i="23"/>
  <c r="H562" i="23"/>
  <c r="G562" i="23"/>
  <c r="R562" i="23"/>
  <c r="AF562" i="23"/>
  <c r="N562" i="23" s="1"/>
  <c r="S562" i="23"/>
  <c r="AG562" i="23"/>
  <c r="O562" i="23" s="1"/>
  <c r="B565" i="23" l="1" a="1"/>
  <c r="B565" i="23" s="1"/>
  <c r="D564" i="23"/>
  <c r="AB564" i="23"/>
  <c r="AC564" i="23"/>
  <c r="Z564" i="23"/>
  <c r="I564" i="23" a="1"/>
  <c r="I564" i="23" s="1"/>
  <c r="AE564" i="23" s="1"/>
  <c r="M564" i="23" s="1"/>
  <c r="J564" i="23" a="1"/>
  <c r="J564" i="23" s="1"/>
  <c r="AF564" i="23" s="1"/>
  <c r="N564" i="23" s="1"/>
  <c r="L564" i="23" a="1"/>
  <c r="L564" i="23" s="1"/>
  <c r="AH564" i="23" s="1"/>
  <c r="P564" i="23" s="1"/>
  <c r="K564" i="23" a="1"/>
  <c r="K564" i="23" s="1"/>
  <c r="AG564" i="23" s="1"/>
  <c r="O564" i="23" s="1"/>
  <c r="T564" i="23"/>
  <c r="R564" i="23"/>
  <c r="S564" i="23"/>
  <c r="Q564" i="23"/>
  <c r="Z563" i="23"/>
  <c r="H563" i="23"/>
  <c r="F563" i="23"/>
  <c r="G563" i="23"/>
  <c r="AA564" i="23" l="1"/>
  <c r="F564" i="23"/>
  <c r="H564" i="23"/>
  <c r="G564" i="23"/>
  <c r="D565" i="23"/>
  <c r="B566" i="23" a="1"/>
  <c r="B566" i="23" s="1"/>
  <c r="AA565" i="23"/>
  <c r="Z565" i="23"/>
  <c r="I565" i="23" s="1" a="1"/>
  <c r="I565" i="23" s="1"/>
  <c r="AE565" i="23" s="1"/>
  <c r="M565" i="23" s="1"/>
  <c r="AB565" i="23"/>
  <c r="K565" i="23" a="1"/>
  <c r="K565" i="23" s="1"/>
  <c r="AG565" i="23" s="1"/>
  <c r="O565" i="23" s="1"/>
  <c r="J565" i="23" a="1"/>
  <c r="J565" i="23" s="1"/>
  <c r="AF565" i="23" s="1"/>
  <c r="N565" i="23" s="1"/>
  <c r="Q565" i="23"/>
  <c r="L565" i="23" a="1"/>
  <c r="L565" i="23" s="1"/>
  <c r="AH565" i="23" s="1"/>
  <c r="P565" i="23" s="1"/>
  <c r="R565" i="23"/>
  <c r="S565" i="23"/>
  <c r="T565" i="23"/>
  <c r="D566" i="23" l="1"/>
  <c r="B567" i="23" a="1"/>
  <c r="B567" i="23" s="1"/>
  <c r="AA566" i="23"/>
  <c r="AB566" i="23"/>
  <c r="I566" i="23" a="1"/>
  <c r="I566" i="23" s="1"/>
  <c r="AE566" i="23" s="1"/>
  <c r="M566" i="23" s="1"/>
  <c r="AC566" i="23"/>
  <c r="L566" i="23" a="1"/>
  <c r="L566" i="23" s="1"/>
  <c r="AH566" i="23" s="1"/>
  <c r="P566" i="23" s="1"/>
  <c r="Q566" i="23"/>
  <c r="J566" i="23" a="1"/>
  <c r="J566" i="23" s="1"/>
  <c r="AF566" i="23" s="1"/>
  <c r="N566" i="23" s="1"/>
  <c r="K566" i="23" a="1"/>
  <c r="K566" i="23" s="1"/>
  <c r="AG566" i="23" s="1"/>
  <c r="O566" i="23" s="1"/>
  <c r="R566" i="23"/>
  <c r="S566" i="23"/>
  <c r="T566" i="23"/>
  <c r="AC565" i="23"/>
  <c r="G565" i="23"/>
  <c r="F565" i="23"/>
  <c r="H565" i="23"/>
  <c r="B568" i="23" l="1" a="1"/>
  <c r="B568" i="23" s="1"/>
  <c r="D567" i="23"/>
  <c r="AC567" i="23"/>
  <c r="AB567" i="23"/>
  <c r="Z567" i="23"/>
  <c r="L567" i="23" a="1"/>
  <c r="L567" i="23" s="1"/>
  <c r="AH567" i="23" s="1"/>
  <c r="P567" i="23" s="1"/>
  <c r="J567" i="23" a="1"/>
  <c r="J567" i="23" s="1"/>
  <c r="AF567" i="23" s="1"/>
  <c r="N567" i="23" s="1"/>
  <c r="I567" i="23" a="1"/>
  <c r="I567" i="23" s="1"/>
  <c r="AE567" i="23" s="1"/>
  <c r="M567" i="23" s="1"/>
  <c r="K567" i="23" a="1"/>
  <c r="K567" i="23" s="1"/>
  <c r="AG567" i="23" s="1"/>
  <c r="O567" i="23" s="1"/>
  <c r="Q567" i="23"/>
  <c r="S567" i="23"/>
  <c r="T567" i="23"/>
  <c r="R567" i="23"/>
  <c r="Z566" i="23"/>
  <c r="F566" i="23"/>
  <c r="H566" i="23"/>
  <c r="G566" i="23"/>
  <c r="AA567" i="23" l="1"/>
  <c r="G567" i="23"/>
  <c r="F567" i="23"/>
  <c r="H567" i="23"/>
  <c r="D568" i="23"/>
  <c r="B569" i="23" a="1"/>
  <c r="B569" i="23" s="1"/>
  <c r="AB568" i="23"/>
  <c r="Z568" i="23"/>
  <c r="AA568" i="23"/>
  <c r="L568" i="23" a="1"/>
  <c r="L568" i="23" s="1"/>
  <c r="AH568" i="23" s="1"/>
  <c r="P568" i="23" s="1"/>
  <c r="K568" i="23" a="1"/>
  <c r="K568" i="23" s="1"/>
  <c r="AG568" i="23" s="1"/>
  <c r="O568" i="23" s="1"/>
  <c r="I568" i="23" a="1"/>
  <c r="I568" i="23" s="1"/>
  <c r="AE568" i="23" s="1"/>
  <c r="M568" i="23" s="1"/>
  <c r="J568" i="23" a="1"/>
  <c r="J568" i="23" s="1"/>
  <c r="AF568" i="23" s="1"/>
  <c r="N568" i="23" s="1"/>
  <c r="S568" i="23"/>
  <c r="Q568" i="23"/>
  <c r="R568" i="23"/>
  <c r="T568" i="23"/>
  <c r="D569" i="23" l="1"/>
  <c r="B570" i="23" a="1"/>
  <c r="B570" i="23" s="1"/>
  <c r="Z569" i="23"/>
  <c r="I569" i="23" s="1" a="1"/>
  <c r="I569" i="23" s="1"/>
  <c r="AE569" i="23" s="1"/>
  <c r="M569" i="23" s="1"/>
  <c r="AC569" i="23"/>
  <c r="AA569" i="23"/>
  <c r="J569" i="23" a="1"/>
  <c r="J569" i="23" s="1"/>
  <c r="AF569" i="23" s="1"/>
  <c r="N569" i="23" s="1"/>
  <c r="L569" i="23" a="1"/>
  <c r="L569" i="23" s="1"/>
  <c r="AH569" i="23" s="1"/>
  <c r="P569" i="23" s="1"/>
  <c r="T569" i="23"/>
  <c r="Q569" i="23"/>
  <c r="K569" i="23" a="1"/>
  <c r="K569" i="23" s="1"/>
  <c r="AG569" i="23" s="1"/>
  <c r="O569" i="23" s="1"/>
  <c r="S569" i="23"/>
  <c r="R569" i="23"/>
  <c r="AC568" i="23"/>
  <c r="F568" i="23"/>
  <c r="G568" i="23"/>
  <c r="H568" i="23"/>
  <c r="D570" i="23" l="1"/>
  <c r="B571" i="23" a="1"/>
  <c r="B571" i="23" s="1"/>
  <c r="Q570" i="23"/>
  <c r="AA570" i="23"/>
  <c r="J570" i="23" s="1" a="1"/>
  <c r="J570" i="23" s="1"/>
  <c r="AF570" i="23" s="1"/>
  <c r="N570" i="23" s="1"/>
  <c r="AB570" i="23"/>
  <c r="AC570" i="23"/>
  <c r="K570" i="23" a="1"/>
  <c r="K570" i="23" s="1"/>
  <c r="L570" i="23" a="1"/>
  <c r="L570" i="23" s="1"/>
  <c r="AH570" i="23" s="1"/>
  <c r="P570" i="23" s="1"/>
  <c r="R570" i="23"/>
  <c r="T570" i="23"/>
  <c r="AB569" i="23"/>
  <c r="H569" i="23"/>
  <c r="G569" i="23"/>
  <c r="F569" i="23"/>
  <c r="S570" i="23" l="1"/>
  <c r="AG570" i="23"/>
  <c r="O570" i="23" s="1"/>
  <c r="D571" i="23"/>
  <c r="Z571" i="23"/>
  <c r="I571" i="23" s="1" a="1"/>
  <c r="I571" i="23" s="1"/>
  <c r="AE571" i="23" s="1"/>
  <c r="M571" i="23" s="1"/>
  <c r="B572" i="23" a="1"/>
  <c r="B572" i="23" s="1"/>
  <c r="J571" i="23" a="1"/>
  <c r="J571" i="23" s="1"/>
  <c r="AF571" i="23" s="1"/>
  <c r="N571" i="23" s="1"/>
  <c r="AB571" i="23"/>
  <c r="K571" i="23" s="1" a="1"/>
  <c r="K571" i="23" s="1"/>
  <c r="AG571" i="23" s="1"/>
  <c r="O571" i="23" s="1"/>
  <c r="AC571" i="23"/>
  <c r="Q571" i="23"/>
  <c r="L571" i="23" a="1"/>
  <c r="L571" i="23" s="1"/>
  <c r="S571" i="23"/>
  <c r="R571" i="23"/>
  <c r="Z570" i="23"/>
  <c r="I570" i="23" s="1" a="1"/>
  <c r="I570" i="23" s="1"/>
  <c r="AE570" i="23" s="1"/>
  <c r="M570" i="23" s="1"/>
  <c r="F570" i="23"/>
  <c r="H570" i="23"/>
  <c r="G570" i="23"/>
  <c r="D572" i="23" l="1"/>
  <c r="B573" i="23" a="1"/>
  <c r="B573" i="23" s="1"/>
  <c r="AC572" i="23"/>
  <c r="Z572" i="23"/>
  <c r="AB572" i="23"/>
  <c r="K572" i="23" a="1"/>
  <c r="K572" i="23" s="1"/>
  <c r="AG572" i="23" s="1"/>
  <c r="O572" i="23" s="1"/>
  <c r="I572" i="23" a="1"/>
  <c r="I572" i="23" s="1"/>
  <c r="AE572" i="23" s="1"/>
  <c r="M572" i="23" s="1"/>
  <c r="J572" i="23" a="1"/>
  <c r="J572" i="23" s="1"/>
  <c r="AF572" i="23" s="1"/>
  <c r="N572" i="23" s="1"/>
  <c r="L572" i="23" a="1"/>
  <c r="L572" i="23" s="1"/>
  <c r="R572" i="23"/>
  <c r="S572" i="23"/>
  <c r="Q572" i="23"/>
  <c r="AA571" i="23"/>
  <c r="H571" i="23"/>
  <c r="F571" i="23"/>
  <c r="G571" i="23"/>
  <c r="T571" i="23"/>
  <c r="AH571" i="23"/>
  <c r="P571" i="23" s="1"/>
  <c r="B574" i="23" l="1" a="1"/>
  <c r="B574" i="23" s="1"/>
  <c r="D573" i="23"/>
  <c r="AB573" i="23"/>
  <c r="Z573" i="23"/>
  <c r="AC573" i="23"/>
  <c r="AA573" i="23"/>
  <c r="I573" i="23" a="1"/>
  <c r="I573" i="23" s="1"/>
  <c r="AE573" i="23" s="1"/>
  <c r="M573" i="23" s="1"/>
  <c r="L573" i="23" a="1"/>
  <c r="L573" i="23" s="1"/>
  <c r="AH573" i="23" s="1"/>
  <c r="P573" i="23" s="1"/>
  <c r="K573" i="23" a="1"/>
  <c r="K573" i="23" s="1"/>
  <c r="AG573" i="23" s="1"/>
  <c r="O573" i="23" s="1"/>
  <c r="J573" i="23" a="1"/>
  <c r="J573" i="23" s="1"/>
  <c r="AF573" i="23" s="1"/>
  <c r="N573" i="23" s="1"/>
  <c r="Q573" i="23"/>
  <c r="S573" i="23"/>
  <c r="T573" i="23"/>
  <c r="R573" i="23"/>
  <c r="T572" i="23"/>
  <c r="AH572" i="23"/>
  <c r="P572" i="23" s="1"/>
  <c r="AA572" i="23"/>
  <c r="G572" i="23"/>
  <c r="H572" i="23"/>
  <c r="F572" i="23"/>
  <c r="F573" i="23" l="1"/>
  <c r="G573" i="23"/>
  <c r="H573" i="23"/>
  <c r="D574" i="23"/>
  <c r="B575" i="23" a="1"/>
  <c r="B575" i="23" s="1"/>
  <c r="AA574" i="23"/>
  <c r="AC574" i="23"/>
  <c r="Z574" i="23"/>
  <c r="I574" i="23" s="1" a="1"/>
  <c r="I574" i="23" s="1"/>
  <c r="AE574" i="23" s="1"/>
  <c r="M574" i="23" s="1"/>
  <c r="J574" i="23" a="1"/>
  <c r="J574" i="23" s="1"/>
  <c r="AF574" i="23" s="1"/>
  <c r="N574" i="23" s="1"/>
  <c r="K574" i="23" a="1"/>
  <c r="K574" i="23" s="1"/>
  <c r="L574" i="23" a="1"/>
  <c r="L574" i="23" s="1"/>
  <c r="AH574" i="23" s="1"/>
  <c r="P574" i="23" s="1"/>
  <c r="Q574" i="23"/>
  <c r="R574" i="23"/>
  <c r="T574" i="23"/>
  <c r="B576" i="23" l="1" a="1"/>
  <c r="B576" i="23" s="1"/>
  <c r="D575" i="23"/>
  <c r="AA575" i="23"/>
  <c r="Z575" i="23"/>
  <c r="I575" i="23" s="1" a="1"/>
  <c r="I575" i="23" s="1"/>
  <c r="AE575" i="23" s="1"/>
  <c r="M575" i="23" s="1"/>
  <c r="AB575" i="23"/>
  <c r="L575" i="23" a="1"/>
  <c r="L575" i="23" s="1"/>
  <c r="AH575" i="23" s="1"/>
  <c r="P575" i="23" s="1"/>
  <c r="K575" i="23" a="1"/>
  <c r="K575" i="23" s="1"/>
  <c r="AG575" i="23" s="1"/>
  <c r="O575" i="23" s="1"/>
  <c r="Q575" i="23"/>
  <c r="J575" i="23" a="1"/>
  <c r="J575" i="23" s="1"/>
  <c r="AF575" i="23" s="1"/>
  <c r="N575" i="23" s="1"/>
  <c r="T575" i="23"/>
  <c r="R575" i="23"/>
  <c r="S575" i="23"/>
  <c r="AB574" i="23"/>
  <c r="H574" i="23"/>
  <c r="F574" i="23"/>
  <c r="G574" i="23"/>
  <c r="S574" i="23"/>
  <c r="AG574" i="23"/>
  <c r="O574" i="23" s="1"/>
  <c r="AC575" i="23" l="1"/>
  <c r="F575" i="23"/>
  <c r="G575" i="23"/>
  <c r="H575" i="23"/>
  <c r="B577" i="23" a="1"/>
  <c r="B577" i="23" s="1"/>
  <c r="D576" i="23"/>
  <c r="AA576" i="23"/>
  <c r="Z576" i="23"/>
  <c r="AC576" i="23"/>
  <c r="I576" i="23" a="1"/>
  <c r="I576" i="23" s="1"/>
  <c r="J576" i="23" a="1"/>
  <c r="J576" i="23" s="1"/>
  <c r="AF576" i="23" s="1"/>
  <c r="N576" i="23" s="1"/>
  <c r="L576" i="23" a="1"/>
  <c r="L576" i="23" s="1"/>
  <c r="K576" i="23" a="1"/>
  <c r="K576" i="23" s="1"/>
  <c r="AG576" i="23" s="1"/>
  <c r="O576" i="23" s="1"/>
  <c r="R576" i="23"/>
  <c r="S576" i="23"/>
  <c r="AB576" i="23" l="1"/>
  <c r="G576" i="23"/>
  <c r="F576" i="23"/>
  <c r="H576" i="23"/>
  <c r="D577" i="23"/>
  <c r="B578" i="23" a="1"/>
  <c r="B578" i="23" s="1"/>
  <c r="AB577" i="23"/>
  <c r="Z577" i="23"/>
  <c r="AA577" i="23"/>
  <c r="K577" i="23" a="1"/>
  <c r="K577" i="23" s="1"/>
  <c r="AG577" i="23" s="1"/>
  <c r="O577" i="23" s="1"/>
  <c r="J577" i="23" a="1"/>
  <c r="J577" i="23" s="1"/>
  <c r="AF577" i="23" s="1"/>
  <c r="N577" i="23" s="1"/>
  <c r="I577" i="23" a="1"/>
  <c r="I577" i="23" s="1"/>
  <c r="AE577" i="23" s="1"/>
  <c r="M577" i="23" s="1"/>
  <c r="L577" i="23" a="1"/>
  <c r="L577" i="23" s="1"/>
  <c r="AH577" i="23" s="1"/>
  <c r="P577" i="23" s="1"/>
  <c r="T577" i="23"/>
  <c r="S577" i="23"/>
  <c r="Q577" i="23"/>
  <c r="R577" i="23"/>
  <c r="T576" i="23"/>
  <c r="AH576" i="23"/>
  <c r="P576" i="23" s="1"/>
  <c r="Q576" i="23"/>
  <c r="AE576" i="23"/>
  <c r="M576" i="23" s="1"/>
  <c r="D578" i="23" l="1"/>
  <c r="B579" i="23" a="1"/>
  <c r="B579" i="23" s="1"/>
  <c r="I578" i="23" a="1"/>
  <c r="I578" i="23" s="1"/>
  <c r="AE578" i="23" s="1"/>
  <c r="M578" i="23" s="1"/>
  <c r="AC578" i="23"/>
  <c r="AA578" i="23"/>
  <c r="AB578" i="23"/>
  <c r="L578" i="23" a="1"/>
  <c r="L578" i="23" s="1"/>
  <c r="Q578" i="23"/>
  <c r="J578" i="23" a="1"/>
  <c r="J578" i="23" s="1"/>
  <c r="AF578" i="23" s="1"/>
  <c r="N578" i="23" s="1"/>
  <c r="K578" i="23" a="1"/>
  <c r="K578" i="23" s="1"/>
  <c r="AG578" i="23" s="1"/>
  <c r="O578" i="23" s="1"/>
  <c r="S578" i="23"/>
  <c r="R578" i="23"/>
  <c r="AC577" i="23"/>
  <c r="H577" i="23"/>
  <c r="G577" i="23"/>
  <c r="F577" i="23"/>
  <c r="T578" i="23" l="1"/>
  <c r="AH578" i="23"/>
  <c r="P578" i="23" s="1"/>
  <c r="D579" i="23"/>
  <c r="B580" i="23" a="1"/>
  <c r="B580" i="23" s="1"/>
  <c r="AB579" i="23"/>
  <c r="AA579" i="23"/>
  <c r="Z579" i="23"/>
  <c r="K579" i="23" a="1"/>
  <c r="K579" i="23" s="1"/>
  <c r="AG579" i="23" s="1"/>
  <c r="O579" i="23" s="1"/>
  <c r="J579" i="23" a="1"/>
  <c r="J579" i="23" s="1"/>
  <c r="AF579" i="23" s="1"/>
  <c r="N579" i="23" s="1"/>
  <c r="I579" i="23" a="1"/>
  <c r="I579" i="23" s="1"/>
  <c r="AE579" i="23" s="1"/>
  <c r="M579" i="23" s="1"/>
  <c r="L579" i="23" a="1"/>
  <c r="L579" i="23" s="1"/>
  <c r="AH579" i="23" s="1"/>
  <c r="P579" i="23" s="1"/>
  <c r="T579" i="23"/>
  <c r="R579" i="23"/>
  <c r="Q579" i="23"/>
  <c r="S579" i="23"/>
  <c r="Z578" i="23"/>
  <c r="F578" i="23"/>
  <c r="H578" i="23"/>
  <c r="G578" i="23"/>
  <c r="B581" i="23" l="1" a="1"/>
  <c r="B581" i="23" s="1"/>
  <c r="D580" i="23"/>
  <c r="AA580" i="23"/>
  <c r="Z580" i="23"/>
  <c r="AB580" i="23"/>
  <c r="L580" i="23" a="1"/>
  <c r="L580" i="23" s="1"/>
  <c r="AH580" i="23" s="1"/>
  <c r="P580" i="23" s="1"/>
  <c r="K580" i="23" a="1"/>
  <c r="K580" i="23" s="1"/>
  <c r="AG580" i="23" s="1"/>
  <c r="O580" i="23" s="1"/>
  <c r="I580" i="23" a="1"/>
  <c r="I580" i="23" s="1"/>
  <c r="AE580" i="23" s="1"/>
  <c r="M580" i="23" s="1"/>
  <c r="J580" i="23" a="1"/>
  <c r="J580" i="23" s="1"/>
  <c r="AF580" i="23" s="1"/>
  <c r="N580" i="23" s="1"/>
  <c r="T580" i="23"/>
  <c r="S580" i="23"/>
  <c r="R580" i="23"/>
  <c r="Q580" i="23"/>
  <c r="AC579" i="23"/>
  <c r="G579" i="23"/>
  <c r="F579" i="23"/>
  <c r="H579" i="23"/>
  <c r="AC580" i="23" l="1"/>
  <c r="F580" i="23"/>
  <c r="G580" i="23"/>
  <c r="H580" i="23"/>
  <c r="D581" i="23"/>
  <c r="B582" i="23" a="1"/>
  <c r="B582" i="23" s="1"/>
  <c r="AA581" i="23"/>
  <c r="AC581" i="23"/>
  <c r="Z581" i="23"/>
  <c r="L581" i="23" a="1"/>
  <c r="L581" i="23" s="1"/>
  <c r="AH581" i="23" s="1"/>
  <c r="P581" i="23" s="1"/>
  <c r="I581" i="23" a="1"/>
  <c r="I581" i="23" s="1"/>
  <c r="AE581" i="23" s="1"/>
  <c r="M581" i="23" s="1"/>
  <c r="K581" i="23" a="1"/>
  <c r="K581" i="23" s="1"/>
  <c r="AG581" i="23" s="1"/>
  <c r="O581" i="23" s="1"/>
  <c r="J581" i="23" a="1"/>
  <c r="J581" i="23" s="1"/>
  <c r="S581" i="23"/>
  <c r="Q581" i="23"/>
  <c r="T581" i="23"/>
  <c r="B583" i="23" l="1" a="1"/>
  <c r="B583" i="23" s="1"/>
  <c r="D582" i="23"/>
  <c r="Z582" i="23"/>
  <c r="AA582" i="23"/>
  <c r="AC582" i="23"/>
  <c r="I582" i="23" a="1"/>
  <c r="I582" i="23" s="1"/>
  <c r="AE582" i="23" s="1"/>
  <c r="M582" i="23" s="1"/>
  <c r="L582" i="23" a="1"/>
  <c r="L582" i="23" s="1"/>
  <c r="AH582" i="23" s="1"/>
  <c r="P582" i="23" s="1"/>
  <c r="K582" i="23" a="1"/>
  <c r="K582" i="23" s="1"/>
  <c r="AG582" i="23" s="1"/>
  <c r="O582" i="23" s="1"/>
  <c r="J582" i="23" a="1"/>
  <c r="J582" i="23" s="1"/>
  <c r="AF582" i="23" s="1"/>
  <c r="N582" i="23" s="1"/>
  <c r="S582" i="23"/>
  <c r="Q582" i="23"/>
  <c r="T582" i="23"/>
  <c r="R582" i="23"/>
  <c r="R581" i="23"/>
  <c r="AF581" i="23"/>
  <c r="N581" i="23" s="1"/>
  <c r="AB581" i="23"/>
  <c r="H581" i="23"/>
  <c r="G581" i="23"/>
  <c r="F581" i="23"/>
  <c r="AB582" i="23" l="1"/>
  <c r="G582" i="23"/>
  <c r="F582" i="23"/>
  <c r="H582" i="23"/>
  <c r="B584" i="23" a="1"/>
  <c r="B584" i="23" s="1"/>
  <c r="D583" i="23"/>
  <c r="AC583" i="23"/>
  <c r="Z583" i="23"/>
  <c r="J583" i="23" s="1" a="1"/>
  <c r="J583" i="23" s="1"/>
  <c r="AF583" i="23" s="1"/>
  <c r="N583" i="23" s="1"/>
  <c r="AB583" i="23"/>
  <c r="I583" i="23" a="1"/>
  <c r="I583" i="23" s="1"/>
  <c r="AE583" i="23" s="1"/>
  <c r="M583" i="23" s="1"/>
  <c r="L583" i="23" a="1"/>
  <c r="L583" i="23" s="1"/>
  <c r="AH583" i="23" s="1"/>
  <c r="P583" i="23" s="1"/>
  <c r="R583" i="23"/>
  <c r="K583" i="23" a="1"/>
  <c r="K583" i="23" s="1"/>
  <c r="AG583" i="23" s="1"/>
  <c r="O583" i="23" s="1"/>
  <c r="Q583" i="23"/>
  <c r="S583" i="23"/>
  <c r="T583" i="23"/>
  <c r="AA583" i="23" l="1"/>
  <c r="H583" i="23"/>
  <c r="G583" i="23"/>
  <c r="F583" i="23"/>
  <c r="B585" i="23" a="1"/>
  <c r="B585" i="23" s="1"/>
  <c r="D584" i="23"/>
  <c r="AB584" i="23"/>
  <c r="AA584" i="23"/>
  <c r="Z584" i="23"/>
  <c r="J584" i="23" a="1"/>
  <c r="J584" i="23" s="1"/>
  <c r="AF584" i="23" s="1"/>
  <c r="N584" i="23" s="1"/>
  <c r="K584" i="23" a="1"/>
  <c r="K584" i="23" s="1"/>
  <c r="AG584" i="23" s="1"/>
  <c r="O584" i="23" s="1"/>
  <c r="L584" i="23" a="1"/>
  <c r="L584" i="23" s="1"/>
  <c r="AH584" i="23" s="1"/>
  <c r="P584" i="23" s="1"/>
  <c r="I584" i="23" a="1"/>
  <c r="I584" i="23" s="1"/>
  <c r="AE584" i="23" s="1"/>
  <c r="M584" i="23" s="1"/>
  <c r="Q584" i="23"/>
  <c r="S584" i="23"/>
  <c r="R584" i="23"/>
  <c r="T584" i="23"/>
  <c r="AC584" i="23" l="1"/>
  <c r="H584" i="23"/>
  <c r="F584" i="23"/>
  <c r="G584" i="23"/>
  <c r="D585" i="23"/>
  <c r="B586" i="23" a="1"/>
  <c r="B586" i="23" s="1"/>
  <c r="AB585" i="23"/>
  <c r="Z585" i="23"/>
  <c r="AC585" i="23"/>
  <c r="AA585" i="23"/>
  <c r="K585" i="23" a="1"/>
  <c r="K585" i="23" s="1"/>
  <c r="AG585" i="23" s="1"/>
  <c r="O585" i="23" s="1"/>
  <c r="J585" i="23" a="1"/>
  <c r="J585" i="23" s="1"/>
  <c r="AF585" i="23" s="1"/>
  <c r="N585" i="23" s="1"/>
  <c r="I585" i="23" a="1"/>
  <c r="I585" i="23" s="1"/>
  <c r="AE585" i="23" s="1"/>
  <c r="M585" i="23" s="1"/>
  <c r="L585" i="23" a="1"/>
  <c r="L585" i="23" s="1"/>
  <c r="AH585" i="23" s="1"/>
  <c r="P585" i="23" s="1"/>
  <c r="S585" i="23"/>
  <c r="Q585" i="23"/>
  <c r="T585" i="23"/>
  <c r="R585" i="23"/>
  <c r="B587" i="23" l="1" a="1"/>
  <c r="B587" i="23" s="1"/>
  <c r="D586" i="23"/>
  <c r="AB586" i="23"/>
  <c r="I586" i="23" a="1"/>
  <c r="I586" i="23" s="1"/>
  <c r="AE586" i="23" s="1"/>
  <c r="M586" i="23" s="1"/>
  <c r="AC586" i="23"/>
  <c r="AA586" i="23"/>
  <c r="J586" i="23" s="1" a="1"/>
  <c r="J586" i="23" s="1"/>
  <c r="AF586" i="23" s="1"/>
  <c r="N586" i="23" s="1"/>
  <c r="L586" i="23" a="1"/>
  <c r="L586" i="23" s="1"/>
  <c r="AH586" i="23" s="1"/>
  <c r="P586" i="23" s="1"/>
  <c r="K586" i="23" a="1"/>
  <c r="K586" i="23" s="1"/>
  <c r="AG586" i="23" s="1"/>
  <c r="O586" i="23" s="1"/>
  <c r="R586" i="23"/>
  <c r="Q586" i="23"/>
  <c r="T586" i="23"/>
  <c r="S586" i="23"/>
  <c r="H585" i="23"/>
  <c r="G585" i="23"/>
  <c r="F585" i="23"/>
  <c r="Z586" i="23" l="1"/>
  <c r="H586" i="23"/>
  <c r="G586" i="23"/>
  <c r="F586" i="23"/>
  <c r="D587" i="23"/>
  <c r="B588" i="23" a="1"/>
  <c r="B588" i="23" s="1"/>
  <c r="AC587" i="23"/>
  <c r="AA587" i="23"/>
  <c r="Z587" i="23"/>
  <c r="K587" i="23" a="1"/>
  <c r="K587" i="23" s="1"/>
  <c r="AG587" i="23" s="1"/>
  <c r="O587" i="23" s="1"/>
  <c r="J587" i="23" a="1"/>
  <c r="J587" i="23" s="1"/>
  <c r="AF587" i="23" s="1"/>
  <c r="N587" i="23" s="1"/>
  <c r="L587" i="23" a="1"/>
  <c r="L587" i="23" s="1"/>
  <c r="AH587" i="23" s="1"/>
  <c r="P587" i="23" s="1"/>
  <c r="I587" i="23" a="1"/>
  <c r="I587" i="23" s="1"/>
  <c r="AE587" i="23" s="1"/>
  <c r="M587" i="23" s="1"/>
  <c r="Q587" i="23"/>
  <c r="S587" i="23"/>
  <c r="R587" i="23"/>
  <c r="T587" i="23"/>
  <c r="B589" i="23" l="1" a="1"/>
  <c r="B589" i="23" s="1"/>
  <c r="D588" i="23"/>
  <c r="Z588" i="23"/>
  <c r="AA588" i="23"/>
  <c r="AB588" i="23"/>
  <c r="J588" i="23" a="1"/>
  <c r="J588" i="23" s="1"/>
  <c r="AF588" i="23" s="1"/>
  <c r="N588" i="23" s="1"/>
  <c r="I588" i="23" a="1"/>
  <c r="I588" i="23" s="1"/>
  <c r="AE588" i="23" s="1"/>
  <c r="M588" i="23" s="1"/>
  <c r="Q588" i="23"/>
  <c r="L588" i="23" a="1"/>
  <c r="L588" i="23" s="1"/>
  <c r="AH588" i="23" s="1"/>
  <c r="P588" i="23" s="1"/>
  <c r="K588" i="23" a="1"/>
  <c r="K588" i="23" s="1"/>
  <c r="AG588" i="23" s="1"/>
  <c r="O588" i="23" s="1"/>
  <c r="R588" i="23"/>
  <c r="S588" i="23"/>
  <c r="T588" i="23"/>
  <c r="AB587" i="23"/>
  <c r="F587" i="23"/>
  <c r="G587" i="23"/>
  <c r="H587" i="23"/>
  <c r="AC588" i="23" l="1"/>
  <c r="H588" i="23"/>
  <c r="G588" i="23"/>
  <c r="F588" i="23"/>
  <c r="B590" i="23" a="1"/>
  <c r="B590" i="23" s="1"/>
  <c r="D589" i="23"/>
  <c r="AA589" i="23"/>
  <c r="Z589" i="23"/>
  <c r="AC589" i="23"/>
  <c r="I589" i="23" a="1"/>
  <c r="I589" i="23" s="1"/>
  <c r="K589" i="23" a="1"/>
  <c r="K589" i="23" s="1"/>
  <c r="J589" i="23" a="1"/>
  <c r="J589" i="23" s="1"/>
  <c r="AF589" i="23" s="1"/>
  <c r="N589" i="23" s="1"/>
  <c r="L589" i="23" a="1"/>
  <c r="L589" i="23" s="1"/>
  <c r="R589" i="23"/>
  <c r="AB589" i="23" l="1"/>
  <c r="G589" i="23"/>
  <c r="H589" i="23"/>
  <c r="F589" i="23"/>
  <c r="T589" i="23"/>
  <c r="AH589" i="23"/>
  <c r="P589" i="23" s="1"/>
  <c r="D590" i="23"/>
  <c r="B591" i="23" a="1"/>
  <c r="B591" i="23" s="1"/>
  <c r="AC590" i="23"/>
  <c r="Z590" i="23"/>
  <c r="I590" i="23" s="1" a="1"/>
  <c r="I590" i="23" s="1"/>
  <c r="AE590" i="23" s="1"/>
  <c r="M590" i="23" s="1"/>
  <c r="AB590" i="23"/>
  <c r="J590" i="23" a="1"/>
  <c r="J590" i="23" s="1"/>
  <c r="AF590" i="23" s="1"/>
  <c r="N590" i="23" s="1"/>
  <c r="K590" i="23" a="1"/>
  <c r="K590" i="23" s="1"/>
  <c r="AG590" i="23" s="1"/>
  <c r="O590" i="23" s="1"/>
  <c r="L590" i="23" a="1"/>
  <c r="L590" i="23" s="1"/>
  <c r="AH590" i="23" s="1"/>
  <c r="P590" i="23" s="1"/>
  <c r="Q590" i="23"/>
  <c r="R590" i="23"/>
  <c r="S590" i="23"/>
  <c r="T590" i="23"/>
  <c r="S589" i="23"/>
  <c r="AG589" i="23"/>
  <c r="O589" i="23" s="1"/>
  <c r="Q589" i="23"/>
  <c r="AE589" i="23"/>
  <c r="M589" i="23" s="1"/>
  <c r="B592" i="23" l="1" a="1"/>
  <c r="B592" i="23" s="1"/>
  <c r="D591" i="23"/>
  <c r="AB591" i="23"/>
  <c r="AA591" i="23"/>
  <c r="J591" i="23" s="1" a="1"/>
  <c r="J591" i="23" s="1"/>
  <c r="AF591" i="23" s="1"/>
  <c r="N591" i="23" s="1"/>
  <c r="AC591" i="23"/>
  <c r="I591" i="23" a="1"/>
  <c r="I591" i="23" s="1"/>
  <c r="AE591" i="23" s="1"/>
  <c r="M591" i="23" s="1"/>
  <c r="Q591" i="23"/>
  <c r="K591" i="23" a="1"/>
  <c r="K591" i="23" s="1"/>
  <c r="AG591" i="23" s="1"/>
  <c r="O591" i="23" s="1"/>
  <c r="L591" i="23" a="1"/>
  <c r="L591" i="23" s="1"/>
  <c r="AH591" i="23" s="1"/>
  <c r="P591" i="23" s="1"/>
  <c r="R591" i="23"/>
  <c r="S591" i="23"/>
  <c r="T591" i="23"/>
  <c r="AA590" i="23"/>
  <c r="G590" i="23"/>
  <c r="F590" i="23"/>
  <c r="H590" i="23"/>
  <c r="Z591" i="23" l="1"/>
  <c r="G591" i="23"/>
  <c r="F591" i="23"/>
  <c r="H591" i="23"/>
  <c r="B593" i="23" a="1"/>
  <c r="B593" i="23" s="1"/>
  <c r="D592" i="23"/>
  <c r="Z592" i="23"/>
  <c r="AA592" i="23"/>
  <c r="AB592" i="23"/>
  <c r="J592" i="23" a="1"/>
  <c r="J592" i="23" s="1"/>
  <c r="AF592" i="23" s="1"/>
  <c r="N592" i="23" s="1"/>
  <c r="L592" i="23" a="1"/>
  <c r="L592" i="23" s="1"/>
  <c r="AH592" i="23" s="1"/>
  <c r="P592" i="23" s="1"/>
  <c r="K592" i="23" a="1"/>
  <c r="K592" i="23" s="1"/>
  <c r="AG592" i="23" s="1"/>
  <c r="O592" i="23" s="1"/>
  <c r="I592" i="23" a="1"/>
  <c r="I592" i="23" s="1"/>
  <c r="AE592" i="23" s="1"/>
  <c r="M592" i="23" s="1"/>
  <c r="T592" i="23"/>
  <c r="R592" i="23"/>
  <c r="S592" i="23"/>
  <c r="Q592" i="23"/>
  <c r="AC592" i="23" l="1"/>
  <c r="F592" i="23"/>
  <c r="G592" i="23"/>
  <c r="H592" i="23"/>
  <c r="D593" i="23"/>
  <c r="B594" i="23" a="1"/>
  <c r="B594" i="23" s="1"/>
  <c r="AC593" i="23"/>
  <c r="AB593" i="23"/>
  <c r="AA593" i="23"/>
  <c r="J593" i="23" s="1" a="1"/>
  <c r="J593" i="23" s="1"/>
  <c r="AF593" i="23" s="1"/>
  <c r="N593" i="23" s="1"/>
  <c r="I593" i="23" a="1"/>
  <c r="I593" i="23" s="1"/>
  <c r="AE593" i="23" s="1"/>
  <c r="M593" i="23" s="1"/>
  <c r="K593" i="23" a="1"/>
  <c r="K593" i="23" s="1"/>
  <c r="R593" i="23"/>
  <c r="L593" i="23" a="1"/>
  <c r="L593" i="23" s="1"/>
  <c r="AH593" i="23" s="1"/>
  <c r="P593" i="23" s="1"/>
  <c r="Q593" i="23"/>
  <c r="T593" i="23"/>
  <c r="D594" i="23" l="1"/>
  <c r="B595" i="23" a="1"/>
  <c r="B595" i="23" s="1"/>
  <c r="Z594" i="23"/>
  <c r="AA594" i="23"/>
  <c r="AB594" i="23"/>
  <c r="L594" i="23" a="1"/>
  <c r="L594" i="23" s="1"/>
  <c r="AH594" i="23" s="1"/>
  <c r="P594" i="23" s="1"/>
  <c r="K594" i="23" a="1"/>
  <c r="K594" i="23" s="1"/>
  <c r="I594" i="23" a="1"/>
  <c r="I594" i="23" s="1"/>
  <c r="J594" i="23" a="1"/>
  <c r="J594" i="23" s="1"/>
  <c r="AF594" i="23" s="1"/>
  <c r="N594" i="23" s="1"/>
  <c r="T594" i="23"/>
  <c r="R594" i="23"/>
  <c r="Z593" i="23"/>
  <c r="G593" i="23"/>
  <c r="H593" i="23"/>
  <c r="F593" i="23"/>
  <c r="S593" i="23"/>
  <c r="AG593" i="23"/>
  <c r="O593" i="23" s="1"/>
  <c r="Q594" i="23" l="1"/>
  <c r="AE594" i="23"/>
  <c r="M594" i="23" s="1"/>
  <c r="S594" i="23"/>
  <c r="AG594" i="23"/>
  <c r="O594" i="23" s="1"/>
  <c r="D595" i="23"/>
  <c r="B596" i="23" a="1"/>
  <c r="B596" i="23" s="1"/>
  <c r="AA595" i="23"/>
  <c r="Z595" i="23"/>
  <c r="I595" i="23" s="1" a="1"/>
  <c r="I595" i="23" s="1"/>
  <c r="AE595" i="23" s="1"/>
  <c r="M595" i="23" s="1"/>
  <c r="AC595" i="23"/>
  <c r="J595" i="23" a="1"/>
  <c r="J595" i="23" s="1"/>
  <c r="AF595" i="23" s="1"/>
  <c r="N595" i="23" s="1"/>
  <c r="K595" i="23" a="1"/>
  <c r="K595" i="23" s="1"/>
  <c r="AG595" i="23" s="1"/>
  <c r="O595" i="23" s="1"/>
  <c r="L595" i="23" a="1"/>
  <c r="L595" i="23" s="1"/>
  <c r="AH595" i="23" s="1"/>
  <c r="P595" i="23" s="1"/>
  <c r="Q595" i="23"/>
  <c r="R595" i="23"/>
  <c r="T595" i="23"/>
  <c r="S595" i="23"/>
  <c r="AC594" i="23"/>
  <c r="H594" i="23"/>
  <c r="G594" i="23"/>
  <c r="F594" i="23"/>
  <c r="B597" i="23" l="1" a="1"/>
  <c r="B597" i="23" s="1"/>
  <c r="D596" i="23"/>
  <c r="Z596" i="23"/>
  <c r="AC596" i="23"/>
  <c r="AA596" i="23"/>
  <c r="I596" i="23" a="1"/>
  <c r="I596" i="23" s="1"/>
  <c r="AE596" i="23" s="1"/>
  <c r="M596" i="23" s="1"/>
  <c r="L596" i="23" a="1"/>
  <c r="L596" i="23" s="1"/>
  <c r="AH596" i="23" s="1"/>
  <c r="P596" i="23" s="1"/>
  <c r="K596" i="23" a="1"/>
  <c r="K596" i="23" s="1"/>
  <c r="AG596" i="23" s="1"/>
  <c r="O596" i="23" s="1"/>
  <c r="J596" i="23" a="1"/>
  <c r="J596" i="23" s="1"/>
  <c r="AF596" i="23" s="1"/>
  <c r="N596" i="23" s="1"/>
  <c r="Q596" i="23"/>
  <c r="R596" i="23"/>
  <c r="T596" i="23"/>
  <c r="S596" i="23"/>
  <c r="AB595" i="23"/>
  <c r="F595" i="23"/>
  <c r="G595" i="23"/>
  <c r="H595" i="23"/>
  <c r="AB596" i="23" l="1"/>
  <c r="F596" i="23"/>
  <c r="H596" i="23"/>
  <c r="G596" i="23"/>
  <c r="D597" i="23"/>
  <c r="B598" i="23" a="1"/>
  <c r="B598" i="23" s="1"/>
  <c r="AC597" i="23"/>
  <c r="Z597" i="23"/>
  <c r="I597" i="23" s="1" a="1"/>
  <c r="I597" i="23" s="1"/>
  <c r="AE597" i="23" s="1"/>
  <c r="M597" i="23" s="1"/>
  <c r="AA597" i="23"/>
  <c r="K597" i="23" a="1"/>
  <c r="K597" i="23" s="1"/>
  <c r="AG597" i="23" s="1"/>
  <c r="O597" i="23" s="1"/>
  <c r="L597" i="23" a="1"/>
  <c r="L597" i="23" s="1"/>
  <c r="AH597" i="23" s="1"/>
  <c r="P597" i="23" s="1"/>
  <c r="Q597" i="23"/>
  <c r="J597" i="23" a="1"/>
  <c r="J597" i="23" s="1"/>
  <c r="T597" i="23"/>
  <c r="S597" i="23"/>
  <c r="D598" i="23" l="1"/>
  <c r="B599" i="23" a="1"/>
  <c r="B599" i="23" s="1"/>
  <c r="AC598" i="23"/>
  <c r="AA598" i="23"/>
  <c r="AB598" i="23"/>
  <c r="I598" i="23" a="1"/>
  <c r="I598" i="23" s="1"/>
  <c r="AE598" i="23" s="1"/>
  <c r="M598" i="23" s="1"/>
  <c r="K598" i="23" a="1"/>
  <c r="K598" i="23" s="1"/>
  <c r="AG598" i="23" s="1"/>
  <c r="O598" i="23" s="1"/>
  <c r="Q598" i="23"/>
  <c r="L598" i="23" a="1"/>
  <c r="L598" i="23" s="1"/>
  <c r="AH598" i="23" s="1"/>
  <c r="P598" i="23" s="1"/>
  <c r="J598" i="23" a="1"/>
  <c r="J598" i="23" s="1"/>
  <c r="AF598" i="23" s="1"/>
  <c r="N598" i="23" s="1"/>
  <c r="S598" i="23"/>
  <c r="T598" i="23"/>
  <c r="R598" i="23"/>
  <c r="R597" i="23"/>
  <c r="AF597" i="23"/>
  <c r="N597" i="23" s="1"/>
  <c r="AB597" i="23"/>
  <c r="G597" i="23"/>
  <c r="F597" i="23"/>
  <c r="H597" i="23"/>
  <c r="B600" i="23" l="1" a="1"/>
  <c r="B600" i="23" s="1"/>
  <c r="D599" i="23"/>
  <c r="AA599" i="23"/>
  <c r="AB599" i="23"/>
  <c r="Z599" i="23"/>
  <c r="I599" i="23" s="1" a="1"/>
  <c r="I599" i="23" s="1"/>
  <c r="AE599" i="23" s="1"/>
  <c r="M599" i="23" s="1"/>
  <c r="J599" i="23" a="1"/>
  <c r="J599" i="23" s="1"/>
  <c r="AF599" i="23" s="1"/>
  <c r="N599" i="23" s="1"/>
  <c r="K599" i="23" a="1"/>
  <c r="K599" i="23" s="1"/>
  <c r="AG599" i="23" s="1"/>
  <c r="O599" i="23" s="1"/>
  <c r="L599" i="23" a="1"/>
  <c r="L599" i="23" s="1"/>
  <c r="AH599" i="23" s="1"/>
  <c r="P599" i="23" s="1"/>
  <c r="Q599" i="23"/>
  <c r="T599" i="23"/>
  <c r="R599" i="23"/>
  <c r="S599" i="23"/>
  <c r="Z598" i="23"/>
  <c r="G598" i="23"/>
  <c r="H598" i="23"/>
  <c r="F598" i="23"/>
  <c r="AC599" i="23" l="1"/>
  <c r="H599" i="23"/>
  <c r="G599" i="23"/>
  <c r="F599" i="23"/>
  <c r="D600" i="23"/>
  <c r="B601" i="23" a="1"/>
  <c r="B601" i="23" s="1"/>
  <c r="AB600" i="23"/>
  <c r="Z600" i="23"/>
  <c r="AC600" i="23"/>
  <c r="K600" i="23" a="1"/>
  <c r="K600" i="23" s="1"/>
  <c r="AG600" i="23" s="1"/>
  <c r="O600" i="23" s="1"/>
  <c r="L600" i="23" a="1"/>
  <c r="L600" i="23" s="1"/>
  <c r="AH600" i="23" s="1"/>
  <c r="P600" i="23" s="1"/>
  <c r="I600" i="23" a="1"/>
  <c r="I600" i="23" s="1"/>
  <c r="AE600" i="23" s="1"/>
  <c r="M600" i="23" s="1"/>
  <c r="J600" i="23" a="1"/>
  <c r="J600" i="23" s="1"/>
  <c r="AF600" i="23" s="1"/>
  <c r="N600" i="23" s="1"/>
  <c r="S600" i="23"/>
  <c r="R600" i="23"/>
  <c r="Q600" i="23"/>
  <c r="T600" i="23"/>
  <c r="B602" i="23" l="1" a="1"/>
  <c r="B602" i="23" s="1"/>
  <c r="D601" i="23"/>
  <c r="AB601" i="23"/>
  <c r="AA601" i="23"/>
  <c r="AC601" i="23"/>
  <c r="I601" i="23" a="1"/>
  <c r="I601" i="23" s="1"/>
  <c r="AE601" i="23" s="1"/>
  <c r="M601" i="23" s="1"/>
  <c r="L601" i="23" a="1"/>
  <c r="L601" i="23" s="1"/>
  <c r="AH601" i="23" s="1"/>
  <c r="P601" i="23" s="1"/>
  <c r="Q601" i="23"/>
  <c r="J601" i="23" a="1"/>
  <c r="J601" i="23" s="1"/>
  <c r="AF601" i="23" s="1"/>
  <c r="N601" i="23" s="1"/>
  <c r="K601" i="23" a="1"/>
  <c r="K601" i="23" s="1"/>
  <c r="AG601" i="23" s="1"/>
  <c r="O601" i="23" s="1"/>
  <c r="R601" i="23"/>
  <c r="S601" i="23"/>
  <c r="T601" i="23"/>
  <c r="AA600" i="23"/>
  <c r="F600" i="23"/>
  <c r="G600" i="23"/>
  <c r="H600" i="23"/>
  <c r="Z601" i="23" l="1"/>
  <c r="F601" i="23"/>
  <c r="G601" i="23"/>
  <c r="H601" i="23"/>
  <c r="B603" i="23" a="1"/>
  <c r="B603" i="23" s="1"/>
  <c r="D602" i="23"/>
  <c r="I602" i="23" a="1"/>
  <c r="I602" i="23" s="1"/>
  <c r="AE602" i="23" s="1"/>
  <c r="M602" i="23" s="1"/>
  <c r="AA602" i="23"/>
  <c r="AB602" i="23"/>
  <c r="AC602" i="23"/>
  <c r="Q602" i="23"/>
  <c r="L602" i="23" a="1"/>
  <c r="L602" i="23" s="1"/>
  <c r="AH602" i="23" s="1"/>
  <c r="P602" i="23" s="1"/>
  <c r="K602" i="23" a="1"/>
  <c r="K602" i="23" s="1"/>
  <c r="AG602" i="23" s="1"/>
  <c r="O602" i="23" s="1"/>
  <c r="J602" i="23" a="1"/>
  <c r="J602" i="23" s="1"/>
  <c r="AF602" i="23" s="1"/>
  <c r="N602" i="23" s="1"/>
  <c r="S602" i="23"/>
  <c r="T602" i="23"/>
  <c r="R602" i="23"/>
  <c r="Z602" i="23" l="1"/>
  <c r="G602" i="23"/>
  <c r="H602" i="23"/>
  <c r="F602" i="23"/>
  <c r="B604" i="23" a="1"/>
  <c r="B604" i="23" s="1"/>
  <c r="D603" i="23"/>
  <c r="AA603" i="23"/>
  <c r="Z603" i="23"/>
  <c r="I603" i="23" s="1" a="1"/>
  <c r="I603" i="23" s="1"/>
  <c r="AE603" i="23" s="1"/>
  <c r="M603" i="23" s="1"/>
  <c r="AC603" i="23"/>
  <c r="T603" i="23"/>
  <c r="Q603" i="23"/>
  <c r="K603" i="23" a="1"/>
  <c r="K603" i="23" s="1"/>
  <c r="J603" i="23" a="1"/>
  <c r="J603" i="23" s="1"/>
  <c r="AF603" i="23" s="1"/>
  <c r="N603" i="23" s="1"/>
  <c r="L603" i="23" a="1"/>
  <c r="L603" i="23" s="1"/>
  <c r="AH603" i="23" s="1"/>
  <c r="P603" i="23" s="1"/>
  <c r="R603" i="23"/>
  <c r="AB603" i="23" l="1"/>
  <c r="H603" i="23"/>
  <c r="F603" i="23"/>
  <c r="G603" i="23"/>
  <c r="D604" i="23"/>
  <c r="B605" i="23" a="1"/>
  <c r="B605" i="23" s="1"/>
  <c r="Z604" i="23"/>
  <c r="I604" i="23" s="1" a="1"/>
  <c r="I604" i="23" s="1"/>
  <c r="AE604" i="23" s="1"/>
  <c r="M604" i="23" s="1"/>
  <c r="AC604" i="23"/>
  <c r="AB604" i="23"/>
  <c r="L604" i="23" s="1" a="1"/>
  <c r="L604" i="23" s="1"/>
  <c r="AH604" i="23" s="1"/>
  <c r="P604" i="23" s="1"/>
  <c r="T604" i="23"/>
  <c r="J604" i="23" a="1"/>
  <c r="J604" i="23" s="1"/>
  <c r="AF604" i="23" s="1"/>
  <c r="N604" i="23" s="1"/>
  <c r="K604" i="23" a="1"/>
  <c r="K604" i="23" s="1"/>
  <c r="AG604" i="23" s="1"/>
  <c r="O604" i="23" s="1"/>
  <c r="Q604" i="23"/>
  <c r="R604" i="23"/>
  <c r="S604" i="23"/>
  <c r="S603" i="23"/>
  <c r="AG603" i="23"/>
  <c r="O603" i="23" s="1"/>
  <c r="B606" i="23" l="1" a="1"/>
  <c r="B606" i="23" s="1"/>
  <c r="D605" i="23"/>
  <c r="AA605" i="23"/>
  <c r="I605" i="23" a="1"/>
  <c r="I605" i="23" s="1"/>
  <c r="AE605" i="23" s="1"/>
  <c r="M605" i="23" s="1"/>
  <c r="AC605" i="23"/>
  <c r="AB605" i="23"/>
  <c r="K605" i="23" a="1"/>
  <c r="K605" i="23" s="1"/>
  <c r="J605" i="23" a="1"/>
  <c r="J605" i="23" s="1"/>
  <c r="AF605" i="23" s="1"/>
  <c r="N605" i="23" s="1"/>
  <c r="L605" i="23" a="1"/>
  <c r="L605" i="23" s="1"/>
  <c r="AH605" i="23" s="1"/>
  <c r="P605" i="23" s="1"/>
  <c r="Q605" i="23"/>
  <c r="R605" i="23"/>
  <c r="T605" i="23"/>
  <c r="AA604" i="23"/>
  <c r="G604" i="23"/>
  <c r="H604" i="23"/>
  <c r="F604" i="23"/>
  <c r="S605" i="23" l="1"/>
  <c r="AG605" i="23"/>
  <c r="O605" i="23" s="1"/>
  <c r="Z605" i="23"/>
  <c r="H605" i="23"/>
  <c r="G605" i="23"/>
  <c r="F605" i="23"/>
  <c r="D606" i="23"/>
  <c r="AB606" i="23"/>
  <c r="Z606" i="23"/>
  <c r="AA606" i="23"/>
  <c r="L606" i="23" a="1"/>
  <c r="L606" i="23" s="1"/>
  <c r="AH606" i="23" s="1"/>
  <c r="P606" i="23" s="1"/>
  <c r="J606" i="23" a="1"/>
  <c r="J606" i="23" s="1"/>
  <c r="AF606" i="23" s="1"/>
  <c r="N606" i="23" s="1"/>
  <c r="I606" i="23" a="1"/>
  <c r="I606" i="23" s="1"/>
  <c r="AE606" i="23" s="1"/>
  <c r="M606" i="23" s="1"/>
  <c r="K606" i="23" a="1"/>
  <c r="K606" i="23" s="1"/>
  <c r="AG606" i="23" s="1"/>
  <c r="O606" i="23" s="1"/>
  <c r="Q606" i="23"/>
  <c r="T606" i="23"/>
  <c r="R606" i="23"/>
  <c r="S606" i="23"/>
  <c r="AC606" i="23" l="1"/>
  <c r="G606" i="23"/>
  <c r="H606" i="23"/>
  <c r="F606" i="23"/>
  <c r="B608" i="23" a="1"/>
  <c r="B608" i="23" s="1"/>
  <c r="B609" i="23" l="1" a="1"/>
  <c r="B609" i="23" s="1"/>
  <c r="D608" i="23"/>
  <c r="Z608" i="23"/>
  <c r="AE608" i="23" s="1"/>
  <c r="M608" i="23" s="1"/>
  <c r="AC608" i="23"/>
  <c r="AH608" i="23" s="1"/>
  <c r="P608" i="23" s="1"/>
  <c r="AB608" i="23"/>
  <c r="AG608" i="23" s="1"/>
  <c r="O608" i="23" s="1"/>
  <c r="L608" i="23" a="1"/>
  <c r="L608" i="23" s="1"/>
  <c r="T608" i="23" s="1"/>
  <c r="J608" i="23" a="1"/>
  <c r="J608" i="23" s="1"/>
  <c r="K608" i="23" a="1"/>
  <c r="K608" i="23" s="1"/>
  <c r="S608" i="23" s="1"/>
  <c r="I608" i="23" a="1"/>
  <c r="I608" i="23" s="1"/>
  <c r="Q608" i="23" s="1"/>
  <c r="R608" i="23"/>
  <c r="AA608" i="23" l="1"/>
  <c r="AF608" i="23" s="1"/>
  <c r="N608" i="23" s="1"/>
  <c r="G608" i="23"/>
  <c r="F608" i="23"/>
  <c r="H608" i="23"/>
  <c r="D609" i="23"/>
  <c r="B610" i="23" a="1"/>
  <c r="B610" i="23" s="1"/>
  <c r="AB609" i="23"/>
  <c r="AG609" i="23" s="1"/>
  <c r="O609" i="23" s="1"/>
  <c r="AA609" i="23"/>
  <c r="I609" i="23" a="1"/>
  <c r="I609" i="23" s="1"/>
  <c r="Q609" i="23" s="1"/>
  <c r="AC609" i="23"/>
  <c r="AH609" i="23" s="1"/>
  <c r="P609" i="23" s="1"/>
  <c r="K609" i="23" a="1"/>
  <c r="K609" i="23" s="1"/>
  <c r="S609" i="23" s="1"/>
  <c r="L609" i="23" a="1"/>
  <c r="L609" i="23" s="1"/>
  <c r="T609" i="23" s="1"/>
  <c r="J609" i="23" l="1" a="1"/>
  <c r="J609" i="23" s="1"/>
  <c r="R609" i="23" s="1"/>
  <c r="AF609" i="23"/>
  <c r="N609" i="23" s="1"/>
  <c r="B611" i="23" a="1"/>
  <c r="B611" i="23" s="1"/>
  <c r="D610" i="23"/>
  <c r="AC610" i="23"/>
  <c r="AH610" i="23" s="1"/>
  <c r="P610" i="23" s="1"/>
  <c r="AB610" i="23"/>
  <c r="AG610" i="23" s="1"/>
  <c r="O610" i="23" s="1"/>
  <c r="AA610" i="23"/>
  <c r="AF610" i="23" s="1"/>
  <c r="N610" i="23" s="1"/>
  <c r="I610" i="23" a="1"/>
  <c r="I610" i="23" s="1"/>
  <c r="Q610" i="23" s="1"/>
  <c r="L610" i="23" a="1"/>
  <c r="L610" i="23" s="1"/>
  <c r="T610" i="23" s="1"/>
  <c r="J610" i="23" a="1"/>
  <c r="J610" i="23" s="1"/>
  <c r="R610" i="23" s="1"/>
  <c r="K610" i="23" a="1"/>
  <c r="K610" i="23" s="1"/>
  <c r="S610" i="23" s="1"/>
  <c r="Z609" i="23"/>
  <c r="AE609" i="23" s="1"/>
  <c r="M609" i="23" s="1"/>
  <c r="G609" i="23"/>
  <c r="H609" i="23"/>
  <c r="F609" i="23"/>
  <c r="Z610" i="23" l="1"/>
  <c r="AE610" i="23" s="1"/>
  <c r="M610" i="23" s="1"/>
  <c r="G610" i="23"/>
  <c r="F610" i="23"/>
  <c r="H610" i="23"/>
  <c r="D611" i="23"/>
  <c r="B612" i="23" a="1"/>
  <c r="B612" i="23" s="1"/>
  <c r="Z611" i="23"/>
  <c r="AE611" i="23" s="1"/>
  <c r="M611" i="23" s="1"/>
  <c r="AA611" i="23"/>
  <c r="AF611" i="23" s="1"/>
  <c r="N611" i="23" s="1"/>
  <c r="AB611" i="23"/>
  <c r="AG611" i="23" s="1"/>
  <c r="O611" i="23" s="1"/>
  <c r="AC611" i="23"/>
  <c r="AH611" i="23" s="1"/>
  <c r="P611" i="23" s="1"/>
  <c r="J611" i="23" a="1"/>
  <c r="J611" i="23" s="1"/>
  <c r="R611" i="23" s="1"/>
  <c r="K611" i="23" a="1"/>
  <c r="K611" i="23" s="1"/>
  <c r="S611" i="23" s="1"/>
  <c r="I611" i="23" a="1"/>
  <c r="I611" i="23" s="1"/>
  <c r="Q611" i="23" s="1"/>
  <c r="L611" i="23" a="1"/>
  <c r="L611" i="23" s="1"/>
  <c r="T611" i="23" s="1"/>
  <c r="D612" i="23" l="1"/>
  <c r="B613" i="23" a="1"/>
  <c r="B613" i="23" s="1"/>
  <c r="AA612" i="23"/>
  <c r="AF612" i="23" s="1"/>
  <c r="N612" i="23" s="1"/>
  <c r="Z612" i="23"/>
  <c r="AC612" i="23"/>
  <c r="AH612" i="23" s="1"/>
  <c r="P612" i="23" s="1"/>
  <c r="L612" i="23" a="1"/>
  <c r="L612" i="23" s="1"/>
  <c r="T612" i="23" s="1"/>
  <c r="J612" i="23" a="1"/>
  <c r="J612" i="23" s="1"/>
  <c r="K612" i="23" a="1"/>
  <c r="K612" i="23" s="1"/>
  <c r="S612" i="23" s="1"/>
  <c r="R612" i="23"/>
  <c r="G611" i="23"/>
  <c r="F611" i="23"/>
  <c r="H611" i="23"/>
  <c r="I612" i="23" l="1" a="1"/>
  <c r="I612" i="23" s="1"/>
  <c r="Q612" i="23" s="1"/>
  <c r="AE612" i="23"/>
  <c r="M612" i="23" s="1"/>
  <c r="AA613" i="23"/>
  <c r="AF613" i="23" s="1"/>
  <c r="N613" i="23" s="1"/>
  <c r="D613" i="23"/>
  <c r="B614" i="23" a="1"/>
  <c r="B614" i="23" s="1"/>
  <c r="Z613" i="23"/>
  <c r="AB613" i="23"/>
  <c r="L613" i="23" a="1"/>
  <c r="L613" i="23" s="1"/>
  <c r="T613" i="23" s="1"/>
  <c r="J613" i="23" a="1"/>
  <c r="J613" i="23" s="1"/>
  <c r="R613" i="23" s="1"/>
  <c r="AB612" i="23"/>
  <c r="AG612" i="23" s="1"/>
  <c r="O612" i="23" s="1"/>
  <c r="G612" i="23"/>
  <c r="F612" i="23"/>
  <c r="H612" i="23"/>
  <c r="I613" i="23" l="1" a="1"/>
  <c r="I613" i="23" s="1"/>
  <c r="Q613" i="23" s="1"/>
  <c r="AE613" i="23"/>
  <c r="M613" i="23" s="1"/>
  <c r="D614" i="23"/>
  <c r="B615" i="23" a="1"/>
  <c r="B615" i="23" s="1"/>
  <c r="AA614" i="23"/>
  <c r="AF614" i="23" s="1"/>
  <c r="N614" i="23" s="1"/>
  <c r="AC614" i="23"/>
  <c r="AH614" i="23" s="1"/>
  <c r="P614" i="23" s="1"/>
  <c r="Z614" i="23"/>
  <c r="K614" i="23" a="1"/>
  <c r="K614" i="23" s="1"/>
  <c r="L614" i="23" a="1"/>
  <c r="L614" i="23" s="1"/>
  <c r="T614" i="23" s="1"/>
  <c r="J614" i="23" a="1"/>
  <c r="J614" i="23" s="1"/>
  <c r="R614" i="23" s="1"/>
  <c r="S614" i="23"/>
  <c r="AC613" i="23"/>
  <c r="AH613" i="23" s="1"/>
  <c r="P613" i="23" s="1"/>
  <c r="G613" i="23"/>
  <c r="H613" i="23"/>
  <c r="F613" i="23"/>
  <c r="K613" i="23" a="1"/>
  <c r="K613" i="23" s="1"/>
  <c r="S613" i="23" s="1"/>
  <c r="AG613" i="23"/>
  <c r="O613" i="23" s="1"/>
  <c r="I614" i="23" l="1" a="1"/>
  <c r="I614" i="23" s="1"/>
  <c r="Q614" i="23" s="1"/>
  <c r="AE614" i="23"/>
  <c r="M614" i="23" s="1"/>
  <c r="D615" i="23"/>
  <c r="B616" i="23" a="1"/>
  <c r="B616" i="23" s="1"/>
  <c r="Z615" i="23"/>
  <c r="AE615" i="23" s="1"/>
  <c r="M615" i="23" s="1"/>
  <c r="AC615" i="23"/>
  <c r="AH615" i="23" s="1"/>
  <c r="P615" i="23" s="1"/>
  <c r="AB615" i="23"/>
  <c r="AG615" i="23" s="1"/>
  <c r="O615" i="23" s="1"/>
  <c r="I615" i="23" a="1"/>
  <c r="I615" i="23" s="1"/>
  <c r="Q615" i="23" s="1"/>
  <c r="K615" i="23" a="1"/>
  <c r="K615" i="23" s="1"/>
  <c r="S615" i="23" s="1"/>
  <c r="J615" i="23" a="1"/>
  <c r="J615" i="23" s="1"/>
  <c r="L615" i="23" a="1"/>
  <c r="L615" i="23" s="1"/>
  <c r="T615" i="23" s="1"/>
  <c r="R615" i="23"/>
  <c r="AB614" i="23"/>
  <c r="AG614" i="23" s="1"/>
  <c r="O614" i="23" s="1"/>
  <c r="G614" i="23"/>
  <c r="H614" i="23"/>
  <c r="F614" i="23"/>
  <c r="D616" i="23" l="1"/>
  <c r="B617" i="23" a="1"/>
  <c r="B617" i="23" s="1"/>
  <c r="AC616" i="23"/>
  <c r="AH616" i="23" s="1"/>
  <c r="P616" i="23" s="1"/>
  <c r="AA616" i="23"/>
  <c r="AF616" i="23" s="1"/>
  <c r="N616" i="23" s="1"/>
  <c r="I616" i="23" a="1"/>
  <c r="I616" i="23" s="1"/>
  <c r="Q616" i="23" s="1"/>
  <c r="AB616" i="23"/>
  <c r="AG616" i="23" s="1"/>
  <c r="O616" i="23" s="1"/>
  <c r="L616" i="23" a="1"/>
  <c r="L616" i="23" s="1"/>
  <c r="T616" i="23" s="1"/>
  <c r="K616" i="23" a="1"/>
  <c r="K616" i="23" s="1"/>
  <c r="S616" i="23" s="1"/>
  <c r="J616" i="23" a="1"/>
  <c r="J616" i="23" s="1"/>
  <c r="R616" i="23" s="1"/>
  <c r="AA615" i="23"/>
  <c r="AF615" i="23" s="1"/>
  <c r="N615" i="23" s="1"/>
  <c r="H615" i="23"/>
  <c r="G615" i="23"/>
  <c r="F615" i="23"/>
  <c r="B618" i="23" l="1" a="1"/>
  <c r="B618" i="23" s="1"/>
  <c r="D617" i="23"/>
  <c r="AA617" i="23"/>
  <c r="AF617" i="23" s="1"/>
  <c r="N617" i="23" s="1"/>
  <c r="Z617" i="23"/>
  <c r="AE617" i="23" s="1"/>
  <c r="M617" i="23" s="1"/>
  <c r="AB617" i="23"/>
  <c r="AG617" i="23" s="1"/>
  <c r="O617" i="23" s="1"/>
  <c r="J617" i="23" a="1"/>
  <c r="J617" i="23" s="1"/>
  <c r="R617" i="23" s="1"/>
  <c r="I617" i="23" a="1"/>
  <c r="I617" i="23" s="1"/>
  <c r="Q617" i="23" s="1"/>
  <c r="L617" i="23" a="1"/>
  <c r="L617" i="23" s="1"/>
  <c r="T617" i="23" s="1"/>
  <c r="K617" i="23" a="1"/>
  <c r="K617" i="23" s="1"/>
  <c r="S617" i="23" s="1"/>
  <c r="Z616" i="23"/>
  <c r="AE616" i="23" s="1"/>
  <c r="M616" i="23" s="1"/>
  <c r="H616" i="23"/>
  <c r="F616" i="23"/>
  <c r="G616" i="23"/>
  <c r="AC617" i="23" l="1"/>
  <c r="AH617" i="23" s="1"/>
  <c r="P617" i="23" s="1"/>
  <c r="H617" i="23"/>
  <c r="G617" i="23"/>
  <c r="F617" i="23"/>
  <c r="D618" i="23"/>
  <c r="B619" i="23" a="1"/>
  <c r="B619" i="23" s="1"/>
  <c r="Z618" i="23"/>
  <c r="AC618" i="23"/>
  <c r="AH618" i="23" s="1"/>
  <c r="P618" i="23" s="1"/>
  <c r="AA618" i="23"/>
  <c r="AF618" i="23" s="1"/>
  <c r="N618" i="23" s="1"/>
  <c r="K618" i="23" a="1"/>
  <c r="K618" i="23" s="1"/>
  <c r="S618" i="23" s="1"/>
  <c r="L618" i="23" a="1"/>
  <c r="L618" i="23" s="1"/>
  <c r="T618" i="23" s="1"/>
  <c r="J618" i="23" a="1"/>
  <c r="J618" i="23" s="1"/>
  <c r="R618" i="23"/>
  <c r="I618" i="23" l="1" a="1"/>
  <c r="I618" i="23" s="1"/>
  <c r="Q618" i="23" s="1"/>
  <c r="AE618" i="23"/>
  <c r="M618" i="23" s="1"/>
  <c r="B620" i="23" a="1"/>
  <c r="B620" i="23" s="1"/>
  <c r="D619" i="23"/>
  <c r="Z619" i="23"/>
  <c r="AE619" i="23" s="1"/>
  <c r="M619" i="23" s="1"/>
  <c r="AC619" i="23"/>
  <c r="AH619" i="23" s="1"/>
  <c r="P619" i="23" s="1"/>
  <c r="AA619" i="23"/>
  <c r="AF619" i="23" s="1"/>
  <c r="N619" i="23" s="1"/>
  <c r="AB619" i="23"/>
  <c r="AG619" i="23" s="1"/>
  <c r="O619" i="23" s="1"/>
  <c r="K619" i="23" a="1"/>
  <c r="K619" i="23" s="1"/>
  <c r="S619" i="23" s="1"/>
  <c r="I619" i="23" a="1"/>
  <c r="I619" i="23" s="1"/>
  <c r="Q619" i="23" s="1"/>
  <c r="J619" i="23" a="1"/>
  <c r="J619" i="23" s="1"/>
  <c r="R619" i="23" s="1"/>
  <c r="L619" i="23" a="1"/>
  <c r="L619" i="23" s="1"/>
  <c r="T619" i="23" s="1"/>
  <c r="AB618" i="23"/>
  <c r="AG618" i="23" s="1"/>
  <c r="O618" i="23" s="1"/>
  <c r="G618" i="23"/>
  <c r="F618" i="23"/>
  <c r="H618" i="23"/>
  <c r="H619" i="23" l="1"/>
  <c r="F619" i="23"/>
  <c r="G619" i="23"/>
  <c r="B621" i="23" a="1"/>
  <c r="B621" i="23" s="1"/>
  <c r="D620" i="23"/>
  <c r="Z620" i="23"/>
  <c r="AE620" i="23" s="1"/>
  <c r="M620" i="23" s="1"/>
  <c r="AA620" i="23"/>
  <c r="AF620" i="23" s="1"/>
  <c r="N620" i="23" s="1"/>
  <c r="AB620" i="23"/>
  <c r="AG620" i="23" s="1"/>
  <c r="O620" i="23" s="1"/>
  <c r="L620" i="23" a="1"/>
  <c r="L620" i="23" s="1"/>
  <c r="T620" i="23" s="1"/>
  <c r="I620" i="23" a="1"/>
  <c r="I620" i="23" s="1"/>
  <c r="Q620" i="23" s="1"/>
  <c r="K620" i="23" a="1"/>
  <c r="K620" i="23" s="1"/>
  <c r="S620" i="23" s="1"/>
  <c r="J620" i="23" a="1"/>
  <c r="J620" i="23" s="1"/>
  <c r="R620" i="23" s="1"/>
  <c r="AC620" i="23" l="1"/>
  <c r="AH620" i="23" s="1"/>
  <c r="P620" i="23" s="1"/>
  <c r="F620" i="23"/>
  <c r="G620" i="23"/>
  <c r="H620" i="23"/>
  <c r="D621" i="23"/>
  <c r="B622" i="23" a="1"/>
  <c r="B622" i="23" s="1"/>
  <c r="AB621" i="23"/>
  <c r="AG621" i="23" s="1"/>
  <c r="O621" i="23" s="1"/>
  <c r="AA621" i="23"/>
  <c r="AF621" i="23" s="1"/>
  <c r="N621" i="23" s="1"/>
  <c r="Z621" i="23"/>
  <c r="AE621" i="23" s="1"/>
  <c r="M621" i="23" s="1"/>
  <c r="J621" i="23" a="1"/>
  <c r="J621" i="23" s="1"/>
  <c r="K621" i="23" a="1"/>
  <c r="K621" i="23" s="1"/>
  <c r="S621" i="23" s="1"/>
  <c r="I621" i="23" a="1"/>
  <c r="I621" i="23" s="1"/>
  <c r="Q621" i="23" s="1"/>
  <c r="L621" i="23" a="1"/>
  <c r="L621" i="23" s="1"/>
  <c r="T621" i="23" s="1"/>
  <c r="R621" i="23"/>
  <c r="B623" i="23" l="1" a="1"/>
  <c r="B623" i="23" s="1"/>
  <c r="D622" i="23"/>
  <c r="AA622" i="23"/>
  <c r="AF622" i="23" s="1"/>
  <c r="N622" i="23" s="1"/>
  <c r="Z622" i="23"/>
  <c r="AE622" i="23" s="1"/>
  <c r="M622" i="23" s="1"/>
  <c r="AC622" i="23"/>
  <c r="AH622" i="23" s="1"/>
  <c r="P622" i="23" s="1"/>
  <c r="L622" i="23" a="1"/>
  <c r="L622" i="23" s="1"/>
  <c r="T622" i="23" s="1"/>
  <c r="J622" i="23" a="1"/>
  <c r="J622" i="23" s="1"/>
  <c r="K622" i="23" a="1"/>
  <c r="K622" i="23" s="1"/>
  <c r="I622" i="23" a="1"/>
  <c r="I622" i="23" s="1"/>
  <c r="Q622" i="23" s="1"/>
  <c r="R622" i="23"/>
  <c r="S622" i="23"/>
  <c r="AC621" i="23"/>
  <c r="AH621" i="23" s="1"/>
  <c r="P621" i="23" s="1"/>
  <c r="H621" i="23"/>
  <c r="G621" i="23"/>
  <c r="F621" i="23"/>
  <c r="AB622" i="23" l="1"/>
  <c r="AG622" i="23" s="1"/>
  <c r="O622" i="23" s="1"/>
  <c r="G622" i="23"/>
  <c r="F622" i="23"/>
  <c r="H622" i="23"/>
  <c r="D623" i="23"/>
  <c r="B624" i="23" a="1"/>
  <c r="B624" i="23" s="1"/>
  <c r="AB623" i="23"/>
  <c r="AG623" i="23" s="1"/>
  <c r="O623" i="23" s="1"/>
  <c r="AC623" i="23"/>
  <c r="AH623" i="23" s="1"/>
  <c r="P623" i="23" s="1"/>
  <c r="AA623" i="23"/>
  <c r="AF623" i="23" s="1"/>
  <c r="N623" i="23" s="1"/>
  <c r="Z623" i="23"/>
  <c r="AE623" i="23" s="1"/>
  <c r="M623" i="23" s="1"/>
  <c r="L623" i="23" a="1"/>
  <c r="L623" i="23" s="1"/>
  <c r="T623" i="23" s="1"/>
  <c r="I623" i="23" a="1"/>
  <c r="I623" i="23" s="1"/>
  <c r="Q623" i="23" s="1"/>
  <c r="K623" i="23" a="1"/>
  <c r="K623" i="23" s="1"/>
  <c r="S623" i="23" s="1"/>
  <c r="J623" i="23" a="1"/>
  <c r="J623" i="23" s="1"/>
  <c r="R623" i="23" s="1"/>
  <c r="B625" i="23" l="1" a="1"/>
  <c r="B625" i="23" s="1"/>
  <c r="D624" i="23"/>
  <c r="AC624" i="23"/>
  <c r="AH624" i="23" s="1"/>
  <c r="P624" i="23" s="1"/>
  <c r="AA624" i="23"/>
  <c r="AF624" i="23" s="1"/>
  <c r="N624" i="23" s="1"/>
  <c r="Z624" i="23"/>
  <c r="AE624" i="23" s="1"/>
  <c r="M624" i="23" s="1"/>
  <c r="L624" i="23" a="1"/>
  <c r="L624" i="23" s="1"/>
  <c r="T624" i="23" s="1"/>
  <c r="I624" i="23" a="1"/>
  <c r="I624" i="23" s="1"/>
  <c r="Q624" i="23" s="1"/>
  <c r="J624" i="23" a="1"/>
  <c r="J624" i="23" s="1"/>
  <c r="R624" i="23" s="1"/>
  <c r="K624" i="23" a="1"/>
  <c r="K624" i="23" s="1"/>
  <c r="S624" i="23"/>
  <c r="H623" i="23"/>
  <c r="G623" i="23"/>
  <c r="F623" i="23"/>
  <c r="AB624" i="23" l="1"/>
  <c r="AG624" i="23" s="1"/>
  <c r="O624" i="23" s="1"/>
  <c r="H624" i="23"/>
  <c r="F624" i="23"/>
  <c r="G624" i="23"/>
  <c r="B626" i="23" a="1"/>
  <c r="B626" i="23" s="1"/>
  <c r="D625" i="23"/>
  <c r="AA625" i="23"/>
  <c r="AF625" i="23" s="1"/>
  <c r="N625" i="23" s="1"/>
  <c r="AC625" i="23"/>
  <c r="AH625" i="23" s="1"/>
  <c r="P625" i="23" s="1"/>
  <c r="Z625" i="23"/>
  <c r="AE625" i="23" s="1"/>
  <c r="M625" i="23" s="1"/>
  <c r="L625" i="23" a="1"/>
  <c r="L625" i="23" s="1"/>
  <c r="T625" i="23" s="1"/>
  <c r="I625" i="23" a="1"/>
  <c r="I625" i="23" s="1"/>
  <c r="Q625" i="23" s="1"/>
  <c r="K625" i="23" a="1"/>
  <c r="K625" i="23" s="1"/>
  <c r="J625" i="23" a="1"/>
  <c r="J625" i="23" s="1"/>
  <c r="R625" i="23" s="1"/>
  <c r="S625" i="23"/>
  <c r="AB625" i="23" l="1"/>
  <c r="AG625" i="23" s="1"/>
  <c r="O625" i="23" s="1"/>
  <c r="H625" i="23"/>
  <c r="G625" i="23"/>
  <c r="F625" i="23"/>
  <c r="D626" i="23"/>
  <c r="B627" i="23" a="1"/>
  <c r="B627" i="23" s="1"/>
  <c r="AB626" i="23"/>
  <c r="AG626" i="23" s="1"/>
  <c r="O626" i="23" s="1"/>
  <c r="AC626" i="23"/>
  <c r="AH626" i="23" s="1"/>
  <c r="P626" i="23" s="1"/>
  <c r="Z626" i="23"/>
  <c r="AE626" i="23" s="1"/>
  <c r="M626" i="23" s="1"/>
  <c r="I626" i="23" a="1"/>
  <c r="I626" i="23" s="1"/>
  <c r="Q626" i="23" s="1"/>
  <c r="K626" i="23" a="1"/>
  <c r="K626" i="23" s="1"/>
  <c r="S626" i="23" s="1"/>
  <c r="L626" i="23" a="1"/>
  <c r="L626" i="23" s="1"/>
  <c r="T626" i="23" s="1"/>
  <c r="J626" i="23" a="1"/>
  <c r="J626" i="23" s="1"/>
  <c r="R626" i="23"/>
  <c r="D627" i="23" l="1"/>
  <c r="B628" i="23" a="1"/>
  <c r="B628" i="23" s="1"/>
  <c r="I627" i="23" a="1"/>
  <c r="I627" i="23" s="1"/>
  <c r="Q627" i="23" s="1"/>
  <c r="AA627" i="23"/>
  <c r="AB627" i="23"/>
  <c r="AG627" i="23" s="1"/>
  <c r="O627" i="23" s="1"/>
  <c r="AC627" i="23"/>
  <c r="AH627" i="23" s="1"/>
  <c r="P627" i="23" s="1"/>
  <c r="L627" i="23" a="1"/>
  <c r="L627" i="23" s="1"/>
  <c r="T627" i="23" s="1"/>
  <c r="K627" i="23" a="1"/>
  <c r="K627" i="23" s="1"/>
  <c r="S627" i="23" s="1"/>
  <c r="AA626" i="23"/>
  <c r="AF626" i="23" s="1"/>
  <c r="N626" i="23" s="1"/>
  <c r="G626" i="23"/>
  <c r="H626" i="23"/>
  <c r="F626" i="23"/>
  <c r="J627" i="23" l="1" a="1"/>
  <c r="J627" i="23" s="1"/>
  <c r="R627" i="23" s="1"/>
  <c r="AF627" i="23"/>
  <c r="N627" i="23" s="1"/>
  <c r="D628" i="23"/>
  <c r="B629" i="23" a="1"/>
  <c r="B629" i="23" s="1"/>
  <c r="AC628" i="23"/>
  <c r="AH628" i="23" s="1"/>
  <c r="P628" i="23" s="1"/>
  <c r="Z628" i="23"/>
  <c r="AB628" i="23"/>
  <c r="AG628" i="23" s="1"/>
  <c r="O628" i="23" s="1"/>
  <c r="K628" i="23" a="1"/>
  <c r="K628" i="23" s="1"/>
  <c r="S628" i="23" s="1"/>
  <c r="L628" i="23" a="1"/>
  <c r="L628" i="23" s="1"/>
  <c r="T628" i="23" s="1"/>
  <c r="R628" i="23"/>
  <c r="I628" i="23" a="1"/>
  <c r="I628" i="23" s="1"/>
  <c r="Q628" i="23" s="1"/>
  <c r="Z627" i="23"/>
  <c r="AE627" i="23" s="1"/>
  <c r="M627" i="23" s="1"/>
  <c r="G627" i="23"/>
  <c r="F627" i="23"/>
  <c r="H627" i="23"/>
  <c r="J628" i="23" l="1" a="1"/>
  <c r="J628" i="23" s="1"/>
  <c r="AE628" i="23"/>
  <c r="M628" i="23" s="1"/>
  <c r="D629" i="23"/>
  <c r="B630" i="23" a="1"/>
  <c r="B630" i="23" s="1"/>
  <c r="AA629" i="23"/>
  <c r="AF629" i="23" s="1"/>
  <c r="N629" i="23" s="1"/>
  <c r="AC629" i="23"/>
  <c r="AH629" i="23" s="1"/>
  <c r="P629" i="23" s="1"/>
  <c r="Z629" i="23"/>
  <c r="AE629" i="23" s="1"/>
  <c r="M629" i="23" s="1"/>
  <c r="I629" i="23" a="1"/>
  <c r="I629" i="23" s="1"/>
  <c r="Q629" i="23" s="1"/>
  <c r="L629" i="23" a="1"/>
  <c r="L629" i="23" s="1"/>
  <c r="T629" i="23" s="1"/>
  <c r="K629" i="23" a="1"/>
  <c r="K629" i="23" s="1"/>
  <c r="J629" i="23" a="1"/>
  <c r="J629" i="23" s="1"/>
  <c r="R629" i="23" s="1"/>
  <c r="S629" i="23"/>
  <c r="AA628" i="23"/>
  <c r="AF628" i="23" s="1"/>
  <c r="N628" i="23" s="1"/>
  <c r="H628" i="23"/>
  <c r="G628" i="23"/>
  <c r="F628" i="23"/>
  <c r="B631" i="23" l="1" a="1"/>
  <c r="B631" i="23" s="1"/>
  <c r="AB630" i="23"/>
  <c r="AG630" i="23" s="1"/>
  <c r="O630" i="23" s="1"/>
  <c r="D630" i="23"/>
  <c r="AA630" i="23"/>
  <c r="I630" i="23" a="1"/>
  <c r="I630" i="23" s="1"/>
  <c r="Q630" i="23" s="1"/>
  <c r="AC630" i="23"/>
  <c r="AH630" i="23" s="1"/>
  <c r="P630" i="23" s="1"/>
  <c r="K630" i="23" a="1"/>
  <c r="K630" i="23" s="1"/>
  <c r="L630" i="23" a="1"/>
  <c r="L630" i="23" s="1"/>
  <c r="T630" i="23" s="1"/>
  <c r="S630" i="23"/>
  <c r="AB629" i="23"/>
  <c r="AG629" i="23" s="1"/>
  <c r="O629" i="23" s="1"/>
  <c r="G629" i="23"/>
  <c r="H629" i="23"/>
  <c r="F629" i="23"/>
  <c r="J630" i="23" l="1" a="1"/>
  <c r="J630" i="23" s="1"/>
  <c r="R630" i="23" s="1"/>
  <c r="AF630" i="23"/>
  <c r="N630" i="23" s="1"/>
  <c r="Z630" i="23"/>
  <c r="AE630" i="23" s="1"/>
  <c r="M630" i="23" s="1"/>
  <c r="G630" i="23"/>
  <c r="F630" i="23"/>
  <c r="H630" i="23"/>
  <c r="B632" i="23" a="1"/>
  <c r="B632" i="23" s="1"/>
  <c r="D631" i="23"/>
  <c r="AA631" i="23"/>
  <c r="AF631" i="23" s="1"/>
  <c r="N631" i="23" s="1"/>
  <c r="Z631" i="23"/>
  <c r="AE631" i="23" s="1"/>
  <c r="M631" i="23" s="1"/>
  <c r="AC631" i="23"/>
  <c r="AH631" i="23" s="1"/>
  <c r="P631" i="23" s="1"/>
  <c r="K631" i="23" a="1"/>
  <c r="K631" i="23" s="1"/>
  <c r="J631" i="23" a="1"/>
  <c r="J631" i="23" s="1"/>
  <c r="L631" i="23" a="1"/>
  <c r="L631" i="23" s="1"/>
  <c r="T631" i="23" s="1"/>
  <c r="I631" i="23" a="1"/>
  <c r="I631" i="23" s="1"/>
  <c r="Q631" i="23" s="1"/>
  <c r="S631" i="23"/>
  <c r="R631" i="23"/>
  <c r="AB631" i="23" l="1"/>
  <c r="AG631" i="23" s="1"/>
  <c r="O631" i="23" s="1"/>
  <c r="H631" i="23"/>
  <c r="G631" i="23"/>
  <c r="F631" i="23"/>
  <c r="D632" i="23"/>
  <c r="B633" i="23" a="1"/>
  <c r="B633" i="23" s="1"/>
  <c r="Z632" i="23"/>
  <c r="AE632" i="23" s="1"/>
  <c r="M632" i="23" s="1"/>
  <c r="AB632" i="23"/>
  <c r="AG632" i="23" s="1"/>
  <c r="O632" i="23" s="1"/>
  <c r="AA632" i="23"/>
  <c r="AF632" i="23" s="1"/>
  <c r="N632" i="23" s="1"/>
  <c r="I632" i="23" a="1"/>
  <c r="I632" i="23" s="1"/>
  <c r="Q632" i="23" s="1"/>
  <c r="J632" i="23" a="1"/>
  <c r="J632" i="23" s="1"/>
  <c r="R632" i="23" s="1"/>
  <c r="K632" i="23" a="1"/>
  <c r="K632" i="23" s="1"/>
  <c r="S632" i="23" s="1"/>
  <c r="L632" i="23" a="1"/>
  <c r="L632" i="23" s="1"/>
  <c r="T632" i="23" s="1"/>
  <c r="B634" i="23" l="1" a="1"/>
  <c r="B634" i="23" s="1"/>
  <c r="D633" i="23"/>
  <c r="AA633" i="23"/>
  <c r="AC633" i="23"/>
  <c r="AH633" i="23" s="1"/>
  <c r="P633" i="23" s="1"/>
  <c r="AB633" i="23"/>
  <c r="AG633" i="23" s="1"/>
  <c r="O633" i="23" s="1"/>
  <c r="K633" i="23" a="1"/>
  <c r="K633" i="23" s="1"/>
  <c r="S633" i="23" s="1"/>
  <c r="L633" i="23" a="1"/>
  <c r="L633" i="23" s="1"/>
  <c r="T633" i="23" s="1"/>
  <c r="AC632" i="23"/>
  <c r="AH632" i="23" s="1"/>
  <c r="P632" i="23" s="1"/>
  <c r="F632" i="23"/>
  <c r="H632" i="23"/>
  <c r="G632" i="23"/>
  <c r="J633" i="23" l="1" a="1"/>
  <c r="J633" i="23" s="1"/>
  <c r="R633" i="23" s="1"/>
  <c r="AF633" i="23"/>
  <c r="N633" i="23" s="1"/>
  <c r="Z633" i="23"/>
  <c r="F633" i="23"/>
  <c r="G633" i="23"/>
  <c r="H633" i="23"/>
  <c r="D634" i="23"/>
  <c r="B635" i="23" a="1"/>
  <c r="B635" i="23" s="1"/>
  <c r="AA634" i="23"/>
  <c r="AF634" i="23" s="1"/>
  <c r="N634" i="23" s="1"/>
  <c r="AB634" i="23"/>
  <c r="AG634" i="23" s="1"/>
  <c r="O634" i="23" s="1"/>
  <c r="Z634" i="23"/>
  <c r="J634" i="23" a="1"/>
  <c r="J634" i="23" s="1"/>
  <c r="R634" i="23" s="1"/>
  <c r="L634" i="23" a="1"/>
  <c r="L634" i="23" s="1"/>
  <c r="T634" i="23" s="1"/>
  <c r="K634" i="23" a="1"/>
  <c r="K634" i="23" s="1"/>
  <c r="S634" i="23" s="1"/>
  <c r="D635" i="23" l="1"/>
  <c r="B636" i="23" a="1"/>
  <c r="B636" i="23" s="1"/>
  <c r="I635" i="23" a="1"/>
  <c r="I635" i="23" s="1"/>
  <c r="Q635" i="23" s="1"/>
  <c r="AB635" i="23"/>
  <c r="AG635" i="23" s="1"/>
  <c r="O635" i="23" s="1"/>
  <c r="AC635" i="23"/>
  <c r="AH635" i="23" s="1"/>
  <c r="P635" i="23" s="1"/>
  <c r="AA635" i="23"/>
  <c r="AF635" i="23" s="1"/>
  <c r="N635" i="23" s="1"/>
  <c r="K635" i="23" a="1"/>
  <c r="K635" i="23" s="1"/>
  <c r="S635" i="23" s="1"/>
  <c r="J635" i="23" a="1"/>
  <c r="J635" i="23" s="1"/>
  <c r="R635" i="23" s="1"/>
  <c r="L635" i="23" a="1"/>
  <c r="L635" i="23" s="1"/>
  <c r="T635" i="23" s="1"/>
  <c r="AC634" i="23"/>
  <c r="AH634" i="23" s="1"/>
  <c r="P634" i="23" s="1"/>
  <c r="F634" i="23"/>
  <c r="G634" i="23"/>
  <c r="H634" i="23"/>
  <c r="I634" i="23" a="1"/>
  <c r="I634" i="23" s="1"/>
  <c r="Q634" i="23" s="1"/>
  <c r="AE634" i="23"/>
  <c r="M634" i="23" s="1"/>
  <c r="I633" i="23" a="1"/>
  <c r="I633" i="23" s="1"/>
  <c r="Q633" i="23" s="1"/>
  <c r="AE633" i="23"/>
  <c r="M633" i="23" s="1"/>
  <c r="D636" i="23" l="1"/>
  <c r="B637" i="23" a="1"/>
  <c r="B637" i="23" s="1"/>
  <c r="AC636" i="23"/>
  <c r="AH636" i="23" s="1"/>
  <c r="P636" i="23" s="1"/>
  <c r="I636" i="23" a="1"/>
  <c r="I636" i="23" s="1"/>
  <c r="Q636" i="23" s="1"/>
  <c r="AB636" i="23"/>
  <c r="AG636" i="23" s="1"/>
  <c r="O636" i="23" s="1"/>
  <c r="AA636" i="23"/>
  <c r="AF636" i="23" s="1"/>
  <c r="N636" i="23" s="1"/>
  <c r="J636" i="23" a="1"/>
  <c r="J636" i="23" s="1"/>
  <c r="R636" i="23" s="1"/>
  <c r="K636" i="23" a="1"/>
  <c r="K636" i="23" s="1"/>
  <c r="S636" i="23" s="1"/>
  <c r="L636" i="23" a="1"/>
  <c r="L636" i="23" s="1"/>
  <c r="T636" i="23" s="1"/>
  <c r="Z635" i="23"/>
  <c r="AE635" i="23" s="1"/>
  <c r="M635" i="23" s="1"/>
  <c r="G635" i="23"/>
  <c r="H635" i="23"/>
  <c r="F635" i="23"/>
  <c r="B638" i="23" l="1" a="1"/>
  <c r="B638" i="23" s="1"/>
  <c r="D637" i="23"/>
  <c r="Z637" i="23"/>
  <c r="AE637" i="23" s="1"/>
  <c r="M637" i="23" s="1"/>
  <c r="AB637" i="23"/>
  <c r="AG637" i="23" s="1"/>
  <c r="O637" i="23" s="1"/>
  <c r="AA637" i="23"/>
  <c r="AF637" i="23" s="1"/>
  <c r="N637" i="23" s="1"/>
  <c r="L637" i="23" a="1"/>
  <c r="L637" i="23" s="1"/>
  <c r="T637" i="23" s="1"/>
  <c r="J637" i="23" a="1"/>
  <c r="J637" i="23" s="1"/>
  <c r="I637" i="23" a="1"/>
  <c r="I637" i="23" s="1"/>
  <c r="Q637" i="23" s="1"/>
  <c r="K637" i="23" a="1"/>
  <c r="K637" i="23" s="1"/>
  <c r="S637" i="23" s="1"/>
  <c r="R637" i="23"/>
  <c r="Z636" i="23"/>
  <c r="AE636" i="23" s="1"/>
  <c r="M636" i="23" s="1"/>
  <c r="F636" i="23"/>
  <c r="G636" i="23"/>
  <c r="H636" i="23"/>
  <c r="AC637" i="23" l="1"/>
  <c r="AH637" i="23" s="1"/>
  <c r="P637" i="23" s="1"/>
  <c r="G637" i="23"/>
  <c r="H637" i="23"/>
  <c r="F637" i="23"/>
  <c r="D638" i="23"/>
  <c r="B639" i="23" a="1"/>
  <c r="B639" i="23" s="1"/>
  <c r="AB638" i="23"/>
  <c r="AG638" i="23" s="1"/>
  <c r="O638" i="23" s="1"/>
  <c r="AC638" i="23"/>
  <c r="AH638" i="23" s="1"/>
  <c r="P638" i="23" s="1"/>
  <c r="Z638" i="23"/>
  <c r="AE638" i="23" s="1"/>
  <c r="M638" i="23" s="1"/>
  <c r="K638" i="23" a="1"/>
  <c r="K638" i="23" s="1"/>
  <c r="S638" i="23" s="1"/>
  <c r="L638" i="23" a="1"/>
  <c r="L638" i="23" s="1"/>
  <c r="T638" i="23" s="1"/>
  <c r="J638" i="23" a="1"/>
  <c r="J638" i="23" s="1"/>
  <c r="I638" i="23" a="1"/>
  <c r="I638" i="23" s="1"/>
  <c r="Q638" i="23" s="1"/>
  <c r="R638" i="23"/>
  <c r="B640" i="23" l="1" a="1"/>
  <c r="B640" i="23" s="1"/>
  <c r="D639" i="23"/>
  <c r="AB639" i="23"/>
  <c r="AG639" i="23" s="1"/>
  <c r="O639" i="23" s="1"/>
  <c r="AC639" i="23"/>
  <c r="AH639" i="23" s="1"/>
  <c r="P639" i="23" s="1"/>
  <c r="Z639" i="23"/>
  <c r="AE639" i="23" s="1"/>
  <c r="M639" i="23" s="1"/>
  <c r="I639" i="23" a="1"/>
  <c r="I639" i="23" s="1"/>
  <c r="Q639" i="23" s="1"/>
  <c r="J639" i="23" a="1"/>
  <c r="J639" i="23" s="1"/>
  <c r="K639" i="23" a="1"/>
  <c r="K639" i="23" s="1"/>
  <c r="S639" i="23" s="1"/>
  <c r="L639" i="23" a="1"/>
  <c r="L639" i="23" s="1"/>
  <c r="T639" i="23" s="1"/>
  <c r="R639" i="23"/>
  <c r="AA638" i="23"/>
  <c r="AF638" i="23" s="1"/>
  <c r="N638" i="23" s="1"/>
  <c r="F638" i="23"/>
  <c r="H638" i="23"/>
  <c r="G638" i="23"/>
  <c r="AA639" i="23" l="1"/>
  <c r="AF639" i="23" s="1"/>
  <c r="N639" i="23" s="1"/>
  <c r="H639" i="23"/>
  <c r="F639" i="23"/>
  <c r="G639" i="23"/>
  <c r="D640" i="23"/>
  <c r="B641" i="23" a="1"/>
  <c r="B641" i="23" s="1"/>
  <c r="AB640" i="23"/>
  <c r="AG640" i="23" s="1"/>
  <c r="O640" i="23" s="1"/>
  <c r="Z640" i="23"/>
  <c r="AE640" i="23" s="1"/>
  <c r="M640" i="23" s="1"/>
  <c r="AA640" i="23"/>
  <c r="AF640" i="23" s="1"/>
  <c r="N640" i="23" s="1"/>
  <c r="AC640" i="23"/>
  <c r="AH640" i="23" s="1"/>
  <c r="P640" i="23" s="1"/>
  <c r="L640" i="23" a="1"/>
  <c r="L640" i="23" s="1"/>
  <c r="T640" i="23" s="1"/>
  <c r="J640" i="23" a="1"/>
  <c r="J640" i="23" s="1"/>
  <c r="R640" i="23" s="1"/>
  <c r="I640" i="23" a="1"/>
  <c r="I640" i="23" s="1"/>
  <c r="Q640" i="23" s="1"/>
  <c r="K640" i="23" a="1"/>
  <c r="K640" i="23" s="1"/>
  <c r="S640" i="23" s="1"/>
  <c r="D641" i="23" l="1"/>
  <c r="B642" i="23" a="1"/>
  <c r="B642" i="23" s="1"/>
  <c r="AA641" i="23"/>
  <c r="I641" i="23" a="1"/>
  <c r="I641" i="23" s="1"/>
  <c r="Q641" i="23" s="1"/>
  <c r="AC641" i="23"/>
  <c r="AH641" i="23" s="1"/>
  <c r="P641" i="23" s="1"/>
  <c r="AB641" i="23"/>
  <c r="AG641" i="23" s="1"/>
  <c r="O641" i="23" s="1"/>
  <c r="L641" i="23" a="1"/>
  <c r="L641" i="23" s="1"/>
  <c r="T641" i="23" s="1"/>
  <c r="K641" i="23" a="1"/>
  <c r="K641" i="23" s="1"/>
  <c r="S641" i="23" s="1"/>
  <c r="G640" i="23"/>
  <c r="F640" i="23"/>
  <c r="H640" i="23"/>
  <c r="J641" i="23" l="1" a="1"/>
  <c r="J641" i="23" s="1"/>
  <c r="R641" i="23" s="1"/>
  <c r="AF641" i="23"/>
  <c r="N641" i="23" s="1"/>
  <c r="B643" i="23" a="1"/>
  <c r="B643" i="23" s="1"/>
  <c r="D642" i="23"/>
  <c r="AA642" i="23"/>
  <c r="AF642" i="23" s="1"/>
  <c r="N642" i="23" s="1"/>
  <c r="AB642" i="23"/>
  <c r="AG642" i="23" s="1"/>
  <c r="O642" i="23" s="1"/>
  <c r="AC642" i="23"/>
  <c r="AH642" i="23" s="1"/>
  <c r="P642" i="23" s="1"/>
  <c r="I642" i="23" a="1"/>
  <c r="I642" i="23" s="1"/>
  <c r="Q642" i="23" s="1"/>
  <c r="J642" i="23" a="1"/>
  <c r="J642" i="23" s="1"/>
  <c r="R642" i="23" s="1"/>
  <c r="L642" i="23" a="1"/>
  <c r="L642" i="23" s="1"/>
  <c r="T642" i="23" s="1"/>
  <c r="K642" i="23" a="1"/>
  <c r="K642" i="23" s="1"/>
  <c r="S642" i="23" s="1"/>
  <c r="Z641" i="23"/>
  <c r="AE641" i="23" s="1"/>
  <c r="M641" i="23" s="1"/>
  <c r="G641" i="23"/>
  <c r="F641" i="23"/>
  <c r="H641" i="23"/>
  <c r="Z642" i="23" l="1"/>
  <c r="AE642" i="23" s="1"/>
  <c r="M642" i="23" s="1"/>
  <c r="G642" i="23"/>
  <c r="H642" i="23"/>
  <c r="F642" i="23"/>
  <c r="B644" i="23" a="1"/>
  <c r="B644" i="23" s="1"/>
  <c r="D643" i="23"/>
  <c r="Z643" i="23"/>
  <c r="AE643" i="23" s="1"/>
  <c r="M643" i="23" s="1"/>
  <c r="AC643" i="23"/>
  <c r="AH643" i="23" s="1"/>
  <c r="P643" i="23" s="1"/>
  <c r="AB643" i="23"/>
  <c r="AG643" i="23" s="1"/>
  <c r="O643" i="23" s="1"/>
  <c r="AA643" i="23"/>
  <c r="AF643" i="23" s="1"/>
  <c r="N643" i="23" s="1"/>
  <c r="I643" i="23" a="1"/>
  <c r="I643" i="23" s="1"/>
  <c r="Q643" i="23" s="1"/>
  <c r="L643" i="23" a="1"/>
  <c r="L643" i="23" s="1"/>
  <c r="T643" i="23" s="1"/>
  <c r="J643" i="23" a="1"/>
  <c r="J643" i="23" s="1"/>
  <c r="R643" i="23" s="1"/>
  <c r="K643" i="23" a="1"/>
  <c r="K643" i="23" s="1"/>
  <c r="S643" i="23" s="1"/>
  <c r="F643" i="23" l="1"/>
  <c r="G643" i="23"/>
  <c r="H643" i="23"/>
  <c r="B645" i="23" a="1"/>
  <c r="B645" i="23" s="1"/>
  <c r="D644" i="23"/>
  <c r="AA644" i="23"/>
  <c r="AF644" i="23" s="1"/>
  <c r="N644" i="23" s="1"/>
  <c r="Z644" i="23"/>
  <c r="AC644" i="23"/>
  <c r="AH644" i="23" s="1"/>
  <c r="P644" i="23" s="1"/>
  <c r="K644" i="23" a="1"/>
  <c r="K644" i="23" s="1"/>
  <c r="J644" i="23" a="1"/>
  <c r="J644" i="23" s="1"/>
  <c r="R644" i="23" s="1"/>
  <c r="L644" i="23" a="1"/>
  <c r="L644" i="23" s="1"/>
  <c r="T644" i="23" s="1"/>
  <c r="S644" i="23"/>
  <c r="I644" i="23" l="1" a="1"/>
  <c r="I644" i="23" s="1"/>
  <c r="Q644" i="23" s="1"/>
  <c r="AE644" i="23"/>
  <c r="M644" i="23" s="1"/>
  <c r="AB644" i="23"/>
  <c r="AG644" i="23" s="1"/>
  <c r="O644" i="23" s="1"/>
  <c r="G644" i="23"/>
  <c r="H644" i="23"/>
  <c r="F644" i="23"/>
  <c r="B646" i="23" a="1"/>
  <c r="B646" i="23" s="1"/>
  <c r="D645" i="23"/>
  <c r="AB645" i="23"/>
  <c r="AG645" i="23" s="1"/>
  <c r="O645" i="23" s="1"/>
  <c r="AA645" i="23"/>
  <c r="AF645" i="23" s="1"/>
  <c r="N645" i="23" s="1"/>
  <c r="Z645" i="23"/>
  <c r="AE645" i="23" s="1"/>
  <c r="M645" i="23" s="1"/>
  <c r="I645" i="23" a="1"/>
  <c r="I645" i="23" s="1"/>
  <c r="Q645" i="23" s="1"/>
  <c r="J645" i="23" a="1"/>
  <c r="J645" i="23" s="1"/>
  <c r="R645" i="23" s="1"/>
  <c r="L645" i="23" a="1"/>
  <c r="L645" i="23" s="1"/>
  <c r="T645" i="23" s="1"/>
  <c r="K645" i="23" a="1"/>
  <c r="K645" i="23" s="1"/>
  <c r="S645" i="23"/>
  <c r="AC645" i="23" l="1"/>
  <c r="AH645" i="23" s="1"/>
  <c r="P645" i="23" s="1"/>
  <c r="G645" i="23"/>
  <c r="H645" i="23"/>
  <c r="F645" i="23"/>
  <c r="D646" i="23"/>
  <c r="B647" i="23" a="1"/>
  <c r="B647" i="23" s="1"/>
  <c r="Z646" i="23"/>
  <c r="AE646" i="23" s="1"/>
  <c r="M646" i="23" s="1"/>
  <c r="AB646" i="23"/>
  <c r="AG646" i="23" s="1"/>
  <c r="O646" i="23" s="1"/>
  <c r="AA646" i="23"/>
  <c r="AF646" i="23" s="1"/>
  <c r="N646" i="23" s="1"/>
  <c r="J646" i="23" a="1"/>
  <c r="J646" i="23" s="1"/>
  <c r="K646" i="23" a="1"/>
  <c r="K646" i="23" s="1"/>
  <c r="L646" i="23" a="1"/>
  <c r="L646" i="23" s="1"/>
  <c r="T646" i="23" s="1"/>
  <c r="I646" i="23" a="1"/>
  <c r="I646" i="23" s="1"/>
  <c r="Q646" i="23" s="1"/>
  <c r="S646" i="23"/>
  <c r="R646" i="23"/>
  <c r="B648" i="23" l="1" a="1"/>
  <c r="B648" i="23" s="1"/>
  <c r="D647" i="23"/>
  <c r="AA647" i="23"/>
  <c r="AF647" i="23" s="1"/>
  <c r="N647" i="23" s="1"/>
  <c r="Z647" i="23"/>
  <c r="AE647" i="23" s="1"/>
  <c r="M647" i="23" s="1"/>
  <c r="AB647" i="23"/>
  <c r="AG647" i="23" s="1"/>
  <c r="O647" i="23" s="1"/>
  <c r="K647" i="23" a="1"/>
  <c r="K647" i="23" s="1"/>
  <c r="L647" i="23" a="1"/>
  <c r="L647" i="23" s="1"/>
  <c r="T647" i="23" s="1"/>
  <c r="I647" i="23" a="1"/>
  <c r="I647" i="23" s="1"/>
  <c r="Q647" i="23" s="1"/>
  <c r="J647" i="23" a="1"/>
  <c r="J647" i="23" s="1"/>
  <c r="R647" i="23"/>
  <c r="S647" i="23"/>
  <c r="AC646" i="23"/>
  <c r="AH646" i="23" s="1"/>
  <c r="P646" i="23" s="1"/>
  <c r="H646" i="23"/>
  <c r="G646" i="23"/>
  <c r="F646" i="23"/>
  <c r="AC647" i="23" l="1"/>
  <c r="AH647" i="23" s="1"/>
  <c r="P647" i="23" s="1"/>
  <c r="F647" i="23"/>
  <c r="G647" i="23"/>
  <c r="H647" i="23"/>
  <c r="B649" i="23" a="1"/>
  <c r="B649" i="23" s="1"/>
  <c r="D648" i="23"/>
  <c r="AA648" i="23"/>
  <c r="AF648" i="23" s="1"/>
  <c r="N648" i="23" s="1"/>
  <c r="Z648" i="23"/>
  <c r="AB648" i="23"/>
  <c r="AG648" i="23" s="1"/>
  <c r="O648" i="23" s="1"/>
  <c r="J648" i="23" a="1"/>
  <c r="J648" i="23" s="1"/>
  <c r="R648" i="23" s="1"/>
  <c r="L648" i="23" a="1"/>
  <c r="L648" i="23" s="1"/>
  <c r="T648" i="23" s="1"/>
  <c r="K648" i="23" a="1"/>
  <c r="K648" i="23" s="1"/>
  <c r="S648" i="23"/>
  <c r="I648" i="23" l="1" a="1"/>
  <c r="I648" i="23" s="1"/>
  <c r="Q648" i="23" s="1"/>
  <c r="AE648" i="23"/>
  <c r="M648" i="23" s="1"/>
  <c r="AC648" i="23"/>
  <c r="AH648" i="23" s="1"/>
  <c r="P648" i="23" s="1"/>
  <c r="G648" i="23"/>
  <c r="F648" i="23"/>
  <c r="H648" i="23"/>
  <c r="D649" i="23"/>
  <c r="B650" i="23" a="1"/>
  <c r="B650" i="23" s="1"/>
  <c r="AC649" i="23"/>
  <c r="AH649" i="23" s="1"/>
  <c r="P649" i="23" s="1"/>
  <c r="Z649" i="23"/>
  <c r="AE649" i="23" s="1"/>
  <c r="M649" i="23" s="1"/>
  <c r="AB649" i="23"/>
  <c r="AG649" i="23" s="1"/>
  <c r="O649" i="23" s="1"/>
  <c r="I649" i="23" a="1"/>
  <c r="I649" i="23" s="1"/>
  <c r="Q649" i="23" s="1"/>
  <c r="J649" i="23" a="1"/>
  <c r="J649" i="23" s="1"/>
  <c r="K649" i="23" a="1"/>
  <c r="K649" i="23" s="1"/>
  <c r="L649" i="23" a="1"/>
  <c r="L649" i="23" s="1"/>
  <c r="T649" i="23" s="1"/>
  <c r="S649" i="23"/>
  <c r="R649" i="23"/>
  <c r="D650" i="23" l="1"/>
  <c r="B651" i="23" a="1"/>
  <c r="B651" i="23" s="1"/>
  <c r="AB650" i="23"/>
  <c r="AG650" i="23" s="1"/>
  <c r="O650" i="23" s="1"/>
  <c r="AA650" i="23"/>
  <c r="AF650" i="23" s="1"/>
  <c r="N650" i="23" s="1"/>
  <c r="Z650" i="23"/>
  <c r="AE650" i="23" s="1"/>
  <c r="M650" i="23" s="1"/>
  <c r="AC650" i="23"/>
  <c r="AH650" i="23" s="1"/>
  <c r="P650" i="23" s="1"/>
  <c r="L650" i="23" a="1"/>
  <c r="L650" i="23" s="1"/>
  <c r="T650" i="23" s="1"/>
  <c r="K650" i="23" a="1"/>
  <c r="K650" i="23" s="1"/>
  <c r="S650" i="23" s="1"/>
  <c r="J650" i="23" a="1"/>
  <c r="J650" i="23" s="1"/>
  <c r="R650" i="23" s="1"/>
  <c r="I650" i="23" a="1"/>
  <c r="I650" i="23" s="1"/>
  <c r="Q650" i="23" s="1"/>
  <c r="AA649" i="23"/>
  <c r="AF649" i="23" s="1"/>
  <c r="N649" i="23" s="1"/>
  <c r="G649" i="23"/>
  <c r="F649" i="23"/>
  <c r="H649" i="23"/>
  <c r="B652" i="23" l="1" a="1"/>
  <c r="B652" i="23" s="1"/>
  <c r="D651" i="23"/>
  <c r="AA651" i="23"/>
  <c r="AF651" i="23" s="1"/>
  <c r="N651" i="23" s="1"/>
  <c r="AB651" i="23"/>
  <c r="AG651" i="23" s="1"/>
  <c r="O651" i="23" s="1"/>
  <c r="Z651" i="23"/>
  <c r="AE651" i="23" s="1"/>
  <c r="M651" i="23" s="1"/>
  <c r="AC651" i="23"/>
  <c r="AH651" i="23" s="1"/>
  <c r="P651" i="23" s="1"/>
  <c r="L651" i="23" a="1"/>
  <c r="L651" i="23" s="1"/>
  <c r="T651" i="23" s="1"/>
  <c r="J651" i="23" a="1"/>
  <c r="J651" i="23" s="1"/>
  <c r="R651" i="23" s="1"/>
  <c r="K651" i="23" a="1"/>
  <c r="K651" i="23" s="1"/>
  <c r="S651" i="23" s="1"/>
  <c r="I651" i="23" a="1"/>
  <c r="I651" i="23" s="1"/>
  <c r="Q651" i="23" s="1"/>
  <c r="G650" i="23"/>
  <c r="F650" i="23"/>
  <c r="H650" i="23"/>
  <c r="H651" i="23" l="1"/>
  <c r="G651" i="23"/>
  <c r="F651" i="23"/>
  <c r="B653" i="23" a="1"/>
  <c r="B653" i="23" s="1"/>
  <c r="D652" i="23"/>
  <c r="AA652" i="23"/>
  <c r="AF652" i="23" s="1"/>
  <c r="N652" i="23" s="1"/>
  <c r="AC652" i="23"/>
  <c r="AH652" i="23" s="1"/>
  <c r="P652" i="23" s="1"/>
  <c r="Z652" i="23"/>
  <c r="AE652" i="23" s="1"/>
  <c r="M652" i="23" s="1"/>
  <c r="K652" i="23" a="1"/>
  <c r="K652" i="23" s="1"/>
  <c r="I652" i="23" a="1"/>
  <c r="I652" i="23" s="1"/>
  <c r="Q652" i="23" s="1"/>
  <c r="L652" i="23" a="1"/>
  <c r="L652" i="23" s="1"/>
  <c r="T652" i="23" s="1"/>
  <c r="J652" i="23" a="1"/>
  <c r="J652" i="23" s="1"/>
  <c r="S652" i="23"/>
  <c r="R652" i="23"/>
  <c r="AB652" i="23" l="1"/>
  <c r="AG652" i="23" s="1"/>
  <c r="O652" i="23" s="1"/>
  <c r="H652" i="23"/>
  <c r="G652" i="23"/>
  <c r="F652" i="23"/>
  <c r="D653" i="23"/>
  <c r="B654" i="23" a="1"/>
  <c r="B654" i="23" s="1"/>
  <c r="Z653" i="23"/>
  <c r="AE653" i="23" s="1"/>
  <c r="M653" i="23" s="1"/>
  <c r="AC653" i="23"/>
  <c r="AH653" i="23" s="1"/>
  <c r="P653" i="23" s="1"/>
  <c r="AA653" i="23"/>
  <c r="AF653" i="23" s="1"/>
  <c r="N653" i="23" s="1"/>
  <c r="L653" i="23" a="1"/>
  <c r="L653" i="23" s="1"/>
  <c r="T653" i="23" s="1"/>
  <c r="I653" i="23" a="1"/>
  <c r="I653" i="23" s="1"/>
  <c r="Q653" i="23" s="1"/>
  <c r="K653" i="23" a="1"/>
  <c r="K653" i="23" s="1"/>
  <c r="J653" i="23" a="1"/>
  <c r="J653" i="23" s="1"/>
  <c r="R653" i="23" s="1"/>
  <c r="S653" i="23"/>
  <c r="D654" i="23" l="1"/>
  <c r="B655" i="23" a="1"/>
  <c r="B655" i="23" s="1"/>
  <c r="AB654" i="23"/>
  <c r="AG654" i="23" s="1"/>
  <c r="O654" i="23" s="1"/>
  <c r="Z654" i="23"/>
  <c r="AE654" i="23" s="1"/>
  <c r="M654" i="23" s="1"/>
  <c r="AA654" i="23"/>
  <c r="AF654" i="23" s="1"/>
  <c r="N654" i="23" s="1"/>
  <c r="I654" i="23" a="1"/>
  <c r="I654" i="23" s="1"/>
  <c r="Q654" i="23" s="1"/>
  <c r="L654" i="23" a="1"/>
  <c r="L654" i="23" s="1"/>
  <c r="T654" i="23" s="1"/>
  <c r="K654" i="23" a="1"/>
  <c r="K654" i="23" s="1"/>
  <c r="S654" i="23" s="1"/>
  <c r="J654" i="23" a="1"/>
  <c r="J654" i="23" s="1"/>
  <c r="R654" i="23"/>
  <c r="AB653" i="23"/>
  <c r="AG653" i="23" s="1"/>
  <c r="O653" i="23" s="1"/>
  <c r="G653" i="23"/>
  <c r="H653" i="23"/>
  <c r="F653" i="23"/>
  <c r="B656" i="23" l="1" a="1"/>
  <c r="B656" i="23" s="1"/>
  <c r="D655" i="23"/>
  <c r="AC655" i="23"/>
  <c r="AH655" i="23" s="1"/>
  <c r="P655" i="23" s="1"/>
  <c r="AA655" i="23"/>
  <c r="AF655" i="23" s="1"/>
  <c r="N655" i="23" s="1"/>
  <c r="Z655" i="23"/>
  <c r="J655" i="23" a="1"/>
  <c r="J655" i="23" s="1"/>
  <c r="R655" i="23" s="1"/>
  <c r="L655" i="23" a="1"/>
  <c r="L655" i="23" s="1"/>
  <c r="T655" i="23" s="1"/>
  <c r="K655" i="23" a="1"/>
  <c r="K655" i="23" s="1"/>
  <c r="S655" i="23"/>
  <c r="AC654" i="23"/>
  <c r="AH654" i="23" s="1"/>
  <c r="P654" i="23" s="1"/>
  <c r="F654" i="23"/>
  <c r="G654" i="23"/>
  <c r="H654" i="23"/>
  <c r="I655" i="23" l="1" a="1"/>
  <c r="I655" i="23" s="1"/>
  <c r="Q655" i="23" s="1"/>
  <c r="AE655" i="23"/>
  <c r="M655" i="23" s="1"/>
  <c r="AB655" i="23"/>
  <c r="AG655" i="23" s="1"/>
  <c r="O655" i="23" s="1"/>
  <c r="G655" i="23"/>
  <c r="F655" i="23"/>
  <c r="H655" i="23"/>
  <c r="D656" i="23"/>
  <c r="B657" i="23" a="1"/>
  <c r="B657" i="23" s="1"/>
  <c r="AB656" i="23"/>
  <c r="AG656" i="23" s="1"/>
  <c r="O656" i="23" s="1"/>
  <c r="AC656" i="23"/>
  <c r="AH656" i="23" s="1"/>
  <c r="P656" i="23" s="1"/>
  <c r="AA656" i="23"/>
  <c r="AF656" i="23" s="1"/>
  <c r="N656" i="23" s="1"/>
  <c r="I656" i="23" a="1"/>
  <c r="I656" i="23" s="1"/>
  <c r="Q656" i="23" s="1"/>
  <c r="L656" i="23" a="1"/>
  <c r="L656" i="23" s="1"/>
  <c r="T656" i="23" s="1"/>
  <c r="J656" i="23" a="1"/>
  <c r="J656" i="23" s="1"/>
  <c r="R656" i="23" s="1"/>
  <c r="K656" i="23" a="1"/>
  <c r="K656" i="23" s="1"/>
  <c r="S656" i="23" s="1"/>
  <c r="D657" i="23" l="1"/>
  <c r="B658" i="23" a="1"/>
  <c r="B658" i="23" s="1"/>
  <c r="Z657" i="23"/>
  <c r="AE657" i="23" s="1"/>
  <c r="M657" i="23" s="1"/>
  <c r="AB657" i="23"/>
  <c r="AG657" i="23" s="1"/>
  <c r="O657" i="23" s="1"/>
  <c r="AC657" i="23"/>
  <c r="AH657" i="23" s="1"/>
  <c r="P657" i="23" s="1"/>
  <c r="I657" i="23" a="1"/>
  <c r="I657" i="23" s="1"/>
  <c r="Q657" i="23" s="1"/>
  <c r="J657" i="23" a="1"/>
  <c r="J657" i="23" s="1"/>
  <c r="L657" i="23" a="1"/>
  <c r="L657" i="23" s="1"/>
  <c r="T657" i="23" s="1"/>
  <c r="K657" i="23" a="1"/>
  <c r="K657" i="23" s="1"/>
  <c r="S657" i="23" s="1"/>
  <c r="R657" i="23"/>
  <c r="Z656" i="23"/>
  <c r="AE656" i="23" s="1"/>
  <c r="M656" i="23" s="1"/>
  <c r="H656" i="23"/>
  <c r="G656" i="23"/>
  <c r="F656" i="23"/>
  <c r="AB658" i="23" l="1"/>
  <c r="AG658" i="23" s="1"/>
  <c r="O658" i="23" s="1"/>
  <c r="D658" i="23"/>
  <c r="B659" i="23" a="1"/>
  <c r="B659" i="23" s="1"/>
  <c r="Z658" i="23"/>
  <c r="AC658" i="23"/>
  <c r="AH658" i="23" s="1"/>
  <c r="P658" i="23" s="1"/>
  <c r="L658" i="23" a="1"/>
  <c r="L658" i="23" s="1"/>
  <c r="T658" i="23" s="1"/>
  <c r="K658" i="23" a="1"/>
  <c r="K658" i="23" s="1"/>
  <c r="S658" i="23" s="1"/>
  <c r="J658" i="23" a="1"/>
  <c r="J658" i="23" s="1"/>
  <c r="R658" i="23" s="1"/>
  <c r="AA657" i="23"/>
  <c r="AF657" i="23" s="1"/>
  <c r="N657" i="23" s="1"/>
  <c r="H657" i="23"/>
  <c r="F657" i="23"/>
  <c r="G657" i="23"/>
  <c r="I658" i="23" l="1" a="1"/>
  <c r="I658" i="23" s="1"/>
  <c r="Q658" i="23" s="1"/>
  <c r="AE658" i="23"/>
  <c r="M658" i="23" s="1"/>
  <c r="B660" i="23" a="1"/>
  <c r="B660" i="23" s="1"/>
  <c r="D659" i="23"/>
  <c r="AB659" i="23"/>
  <c r="AG659" i="23" s="1"/>
  <c r="O659" i="23" s="1"/>
  <c r="AC659" i="23"/>
  <c r="AH659" i="23" s="1"/>
  <c r="P659" i="23" s="1"/>
  <c r="Z659" i="23"/>
  <c r="AE659" i="23" s="1"/>
  <c r="M659" i="23" s="1"/>
  <c r="J659" i="23" a="1"/>
  <c r="J659" i="23" s="1"/>
  <c r="L659" i="23" a="1"/>
  <c r="L659" i="23" s="1"/>
  <c r="T659" i="23" s="1"/>
  <c r="I659" i="23" a="1"/>
  <c r="I659" i="23" s="1"/>
  <c r="Q659" i="23" s="1"/>
  <c r="K659" i="23" a="1"/>
  <c r="K659" i="23" s="1"/>
  <c r="S659" i="23" s="1"/>
  <c r="R659" i="23"/>
  <c r="AA658" i="23"/>
  <c r="AF658" i="23" s="1"/>
  <c r="N658" i="23" s="1"/>
  <c r="G658" i="23"/>
  <c r="F658" i="23"/>
  <c r="H658" i="23"/>
  <c r="AA659" i="23" l="1"/>
  <c r="AF659" i="23" s="1"/>
  <c r="N659" i="23" s="1"/>
  <c r="H659" i="23"/>
  <c r="F659" i="23"/>
  <c r="G659" i="23"/>
  <c r="B661" i="23" a="1"/>
  <c r="B661" i="23" s="1"/>
  <c r="D660" i="23"/>
  <c r="AC660" i="23"/>
  <c r="AH660" i="23" s="1"/>
  <c r="P660" i="23" s="1"/>
  <c r="AA660" i="23"/>
  <c r="AF660" i="23" s="1"/>
  <c r="N660" i="23" s="1"/>
  <c r="Z660" i="23"/>
  <c r="AE660" i="23" s="1"/>
  <c r="M660" i="23" s="1"/>
  <c r="L660" i="23" a="1"/>
  <c r="L660" i="23" s="1"/>
  <c r="T660" i="23" s="1"/>
  <c r="I660" i="23" a="1"/>
  <c r="I660" i="23" s="1"/>
  <c r="Q660" i="23" s="1"/>
  <c r="J660" i="23" a="1"/>
  <c r="J660" i="23" s="1"/>
  <c r="R660" i="23" s="1"/>
  <c r="K660" i="23" a="1"/>
  <c r="K660" i="23" s="1"/>
  <c r="S660" i="23"/>
  <c r="AB660" i="23" l="1"/>
  <c r="AG660" i="23" s="1"/>
  <c r="O660" i="23" s="1"/>
  <c r="H660" i="23"/>
  <c r="F660" i="23"/>
  <c r="G660" i="23"/>
  <c r="D661" i="23"/>
  <c r="B662" i="23" a="1"/>
  <c r="B662" i="23" s="1"/>
  <c r="Z661" i="23"/>
  <c r="AE661" i="23" s="1"/>
  <c r="M661" i="23" s="1"/>
  <c r="AC661" i="23"/>
  <c r="AH661" i="23" s="1"/>
  <c r="P661" i="23" s="1"/>
  <c r="AA661" i="23"/>
  <c r="AF661" i="23" s="1"/>
  <c r="N661" i="23" s="1"/>
  <c r="I661" i="23" a="1"/>
  <c r="I661" i="23" s="1"/>
  <c r="Q661" i="23" s="1"/>
  <c r="J661" i="23" a="1"/>
  <c r="J661" i="23" s="1"/>
  <c r="L661" i="23" a="1"/>
  <c r="L661" i="23" s="1"/>
  <c r="T661" i="23" s="1"/>
  <c r="K661" i="23" a="1"/>
  <c r="K661" i="23" s="1"/>
  <c r="S661" i="23"/>
  <c r="R661" i="23"/>
  <c r="D662" i="23" l="1"/>
  <c r="B663" i="23" a="1"/>
  <c r="B663" i="23" s="1"/>
  <c r="AA662" i="23"/>
  <c r="AF662" i="23" s="1"/>
  <c r="N662" i="23" s="1"/>
  <c r="AB662" i="23"/>
  <c r="AG662" i="23" s="1"/>
  <c r="O662" i="23" s="1"/>
  <c r="AC662" i="23"/>
  <c r="AH662" i="23" s="1"/>
  <c r="P662" i="23" s="1"/>
  <c r="L662" i="23" a="1"/>
  <c r="L662" i="23" s="1"/>
  <c r="T662" i="23" s="1"/>
  <c r="K662" i="23" a="1"/>
  <c r="K662" i="23" s="1"/>
  <c r="S662" i="23" s="1"/>
  <c r="J662" i="23" a="1"/>
  <c r="J662" i="23" s="1"/>
  <c r="R662" i="23" s="1"/>
  <c r="AB661" i="23"/>
  <c r="AG661" i="23" s="1"/>
  <c r="O661" i="23" s="1"/>
  <c r="F661" i="23"/>
  <c r="G661" i="23"/>
  <c r="H661" i="23"/>
  <c r="B664" i="23" l="1" a="1"/>
  <c r="B664" i="23" s="1"/>
  <c r="D663" i="23"/>
  <c r="AA663" i="23"/>
  <c r="AF663" i="23" s="1"/>
  <c r="N663" i="23" s="1"/>
  <c r="Z663" i="23"/>
  <c r="AE663" i="23" s="1"/>
  <c r="M663" i="23" s="1"/>
  <c r="AB663" i="23"/>
  <c r="AG663" i="23" s="1"/>
  <c r="O663" i="23" s="1"/>
  <c r="J663" i="23" a="1"/>
  <c r="J663" i="23" s="1"/>
  <c r="R663" i="23" s="1"/>
  <c r="L663" i="23" a="1"/>
  <c r="L663" i="23" s="1"/>
  <c r="T663" i="23" s="1"/>
  <c r="I663" i="23" a="1"/>
  <c r="I663" i="23" s="1"/>
  <c r="Q663" i="23" s="1"/>
  <c r="K663" i="23" a="1"/>
  <c r="K663" i="23" s="1"/>
  <c r="S663" i="23" s="1"/>
  <c r="Z662" i="23"/>
  <c r="G662" i="23"/>
  <c r="F662" i="23"/>
  <c r="H662" i="23"/>
  <c r="I662" i="23" l="1" a="1"/>
  <c r="I662" i="23" s="1"/>
  <c r="Q662" i="23" s="1"/>
  <c r="AE662" i="23"/>
  <c r="M662" i="23" s="1"/>
  <c r="AC663" i="23"/>
  <c r="AH663" i="23" s="1"/>
  <c r="P663" i="23" s="1"/>
  <c r="F663" i="23"/>
  <c r="G663" i="23"/>
  <c r="H663" i="23"/>
  <c r="B665" i="23" a="1"/>
  <c r="B665" i="23" s="1"/>
  <c r="D664" i="23"/>
  <c r="AB664" i="23"/>
  <c r="AG664" i="23" s="1"/>
  <c r="O664" i="23" s="1"/>
  <c r="AA664" i="23"/>
  <c r="AF664" i="23" s="1"/>
  <c r="N664" i="23" s="1"/>
  <c r="Z664" i="23"/>
  <c r="AE664" i="23" s="1"/>
  <c r="M664" i="23" s="1"/>
  <c r="K664" i="23" a="1"/>
  <c r="K664" i="23" s="1"/>
  <c r="L664" i="23" a="1"/>
  <c r="L664" i="23" s="1"/>
  <c r="T664" i="23" s="1"/>
  <c r="I664" i="23" a="1"/>
  <c r="I664" i="23" s="1"/>
  <c r="Q664" i="23" s="1"/>
  <c r="J664" i="23" a="1"/>
  <c r="J664" i="23" s="1"/>
  <c r="R664" i="23"/>
  <c r="S664" i="23"/>
  <c r="AC664" i="23" l="1"/>
  <c r="AH664" i="23" s="1"/>
  <c r="P664" i="23" s="1"/>
  <c r="H664" i="23"/>
  <c r="F664" i="23"/>
  <c r="G664" i="23"/>
  <c r="D665" i="23"/>
  <c r="B666" i="23" a="1"/>
  <c r="B666" i="23" s="1"/>
  <c r="AB665" i="23"/>
  <c r="AG665" i="23" s="1"/>
  <c r="O665" i="23" s="1"/>
  <c r="AC665" i="23"/>
  <c r="AH665" i="23" s="1"/>
  <c r="P665" i="23" s="1"/>
  <c r="Z665" i="23"/>
  <c r="L665" i="23" a="1"/>
  <c r="L665" i="23" s="1"/>
  <c r="T665" i="23" s="1"/>
  <c r="J665" i="23" a="1"/>
  <c r="J665" i="23" s="1"/>
  <c r="R665" i="23" s="1"/>
  <c r="K665" i="23" a="1"/>
  <c r="K665" i="23" s="1"/>
  <c r="S665" i="23" s="1"/>
  <c r="B667" i="23" l="1" a="1"/>
  <c r="B667" i="23" s="1"/>
  <c r="D666" i="23"/>
  <c r="AB666" i="23"/>
  <c r="AG666" i="23" s="1"/>
  <c r="O666" i="23" s="1"/>
  <c r="AC666" i="23"/>
  <c r="AH666" i="23" s="1"/>
  <c r="P666" i="23" s="1"/>
  <c r="Z666" i="23"/>
  <c r="AE666" i="23" s="1"/>
  <c r="M666" i="23" s="1"/>
  <c r="I666" i="23" a="1"/>
  <c r="I666" i="23" s="1"/>
  <c r="Q666" i="23" s="1"/>
  <c r="L666" i="23" a="1"/>
  <c r="L666" i="23" s="1"/>
  <c r="T666" i="23" s="1"/>
  <c r="J666" i="23" a="1"/>
  <c r="J666" i="23" s="1"/>
  <c r="K666" i="23" a="1"/>
  <c r="K666" i="23" s="1"/>
  <c r="S666" i="23" s="1"/>
  <c r="R666" i="23"/>
  <c r="AA665" i="23"/>
  <c r="AF665" i="23" s="1"/>
  <c r="N665" i="23" s="1"/>
  <c r="H665" i="23"/>
  <c r="G665" i="23"/>
  <c r="F665" i="23"/>
  <c r="I665" i="23" a="1"/>
  <c r="I665" i="23" s="1"/>
  <c r="Q665" i="23" s="1"/>
  <c r="AE665" i="23"/>
  <c r="M665" i="23" s="1"/>
  <c r="AA666" i="23" l="1"/>
  <c r="AF666" i="23" s="1"/>
  <c r="N666" i="23" s="1"/>
  <c r="H666" i="23"/>
  <c r="G666" i="23"/>
  <c r="F666" i="23"/>
  <c r="D667" i="23"/>
  <c r="B668" i="23" a="1"/>
  <c r="B668" i="23" s="1"/>
  <c r="AC667" i="23"/>
  <c r="AH667" i="23" s="1"/>
  <c r="P667" i="23" s="1"/>
  <c r="Z667" i="23"/>
  <c r="AE667" i="23" s="1"/>
  <c r="M667" i="23" s="1"/>
  <c r="AA667" i="23"/>
  <c r="AF667" i="23" s="1"/>
  <c r="N667" i="23" s="1"/>
  <c r="I667" i="23" a="1"/>
  <c r="I667" i="23" s="1"/>
  <c r="Q667" i="23" s="1"/>
  <c r="L667" i="23" a="1"/>
  <c r="L667" i="23" s="1"/>
  <c r="T667" i="23" s="1"/>
  <c r="J667" i="23" a="1"/>
  <c r="J667" i="23" s="1"/>
  <c r="K667" i="23" a="1"/>
  <c r="K667" i="23" s="1"/>
  <c r="S667" i="23"/>
  <c r="R667" i="23"/>
  <c r="D668" i="23" l="1"/>
  <c r="B669" i="23" a="1"/>
  <c r="B669" i="23" s="1"/>
  <c r="AC668" i="23"/>
  <c r="AH668" i="23" s="1"/>
  <c r="P668" i="23" s="1"/>
  <c r="Z668" i="23"/>
  <c r="AB668" i="23"/>
  <c r="AG668" i="23" s="1"/>
  <c r="O668" i="23" s="1"/>
  <c r="J668" i="23" a="1"/>
  <c r="J668" i="23" s="1"/>
  <c r="R668" i="23" s="1"/>
  <c r="K668" i="23" a="1"/>
  <c r="K668" i="23" s="1"/>
  <c r="S668" i="23" s="1"/>
  <c r="L668" i="23" a="1"/>
  <c r="L668" i="23" s="1"/>
  <c r="T668" i="23" s="1"/>
  <c r="AB667" i="23"/>
  <c r="AG667" i="23" s="1"/>
  <c r="O667" i="23" s="1"/>
  <c r="H667" i="23"/>
  <c r="F667" i="23"/>
  <c r="G667" i="23"/>
  <c r="I668" i="23" l="1" a="1"/>
  <c r="I668" i="23" s="1"/>
  <c r="Q668" i="23" s="1"/>
  <c r="AE668" i="23"/>
  <c r="M668" i="23" s="1"/>
  <c r="B670" i="23" a="1"/>
  <c r="B670" i="23" s="1"/>
  <c r="D669" i="23"/>
  <c r="AC669" i="23"/>
  <c r="AH669" i="23" s="1"/>
  <c r="P669" i="23" s="1"/>
  <c r="AB669" i="23"/>
  <c r="AG669" i="23" s="1"/>
  <c r="O669" i="23" s="1"/>
  <c r="Z669" i="23"/>
  <c r="AE669" i="23" s="1"/>
  <c r="M669" i="23" s="1"/>
  <c r="L669" i="23" a="1"/>
  <c r="L669" i="23" s="1"/>
  <c r="T669" i="23" s="1"/>
  <c r="I669" i="23" a="1"/>
  <c r="I669" i="23" s="1"/>
  <c r="Q669" i="23" s="1"/>
  <c r="J669" i="23" a="1"/>
  <c r="J669" i="23" s="1"/>
  <c r="K669" i="23" a="1"/>
  <c r="K669" i="23" s="1"/>
  <c r="S669" i="23" s="1"/>
  <c r="R669" i="23"/>
  <c r="AA668" i="23"/>
  <c r="AF668" i="23" s="1"/>
  <c r="N668" i="23" s="1"/>
  <c r="H668" i="23"/>
  <c r="G668" i="23"/>
  <c r="F668" i="23"/>
  <c r="AA669" i="23" l="1"/>
  <c r="AF669" i="23" s="1"/>
  <c r="N669" i="23" s="1"/>
  <c r="H669" i="23"/>
  <c r="F669" i="23"/>
  <c r="G669" i="23"/>
  <c r="B671" i="23" a="1"/>
  <c r="B671" i="23" s="1"/>
  <c r="D670" i="23"/>
  <c r="I670" i="23" a="1"/>
  <c r="I670" i="23" s="1"/>
  <c r="Q670" i="23" s="1"/>
  <c r="AA670" i="23"/>
  <c r="AB670" i="23"/>
  <c r="AG670" i="23" s="1"/>
  <c r="O670" i="23" s="1"/>
  <c r="AC670" i="23"/>
  <c r="AH670" i="23" s="1"/>
  <c r="P670" i="23" s="1"/>
  <c r="K670" i="23" a="1"/>
  <c r="K670" i="23" s="1"/>
  <c r="S670" i="23" s="1"/>
  <c r="L670" i="23" a="1"/>
  <c r="L670" i="23" s="1"/>
  <c r="T670" i="23" s="1"/>
  <c r="J670" i="23" l="1" a="1"/>
  <c r="J670" i="23" s="1"/>
  <c r="R670" i="23" s="1"/>
  <c r="AF670" i="23"/>
  <c r="N670" i="23" s="1"/>
  <c r="Z670" i="23"/>
  <c r="AE670" i="23" s="1"/>
  <c r="M670" i="23" s="1"/>
  <c r="G670" i="23"/>
  <c r="F670" i="23"/>
  <c r="H670" i="23"/>
  <c r="B672" i="23" a="1"/>
  <c r="B672" i="23" s="1"/>
  <c r="D671" i="23"/>
  <c r="Z671" i="23"/>
  <c r="AE671" i="23" s="1"/>
  <c r="M671" i="23" s="1"/>
  <c r="AC671" i="23"/>
  <c r="AH671" i="23" s="1"/>
  <c r="P671" i="23" s="1"/>
  <c r="AB671" i="23"/>
  <c r="AG671" i="23" s="1"/>
  <c r="O671" i="23" s="1"/>
  <c r="J671" i="23" a="1"/>
  <c r="J671" i="23" s="1"/>
  <c r="L671" i="23" a="1"/>
  <c r="L671" i="23" s="1"/>
  <c r="T671" i="23" s="1"/>
  <c r="K671" i="23" a="1"/>
  <c r="K671" i="23" s="1"/>
  <c r="S671" i="23" s="1"/>
  <c r="I671" i="23" a="1"/>
  <c r="I671" i="23" s="1"/>
  <c r="Q671" i="23" s="1"/>
  <c r="R671" i="23"/>
  <c r="AA671" i="23" l="1"/>
  <c r="AF671" i="23" s="1"/>
  <c r="N671" i="23" s="1"/>
  <c r="G671" i="23"/>
  <c r="F671" i="23"/>
  <c r="H671" i="23"/>
  <c r="D672" i="23"/>
  <c r="B673" i="23" a="1"/>
  <c r="B673" i="23" s="1"/>
  <c r="I672" i="23" a="1"/>
  <c r="I672" i="23" s="1"/>
  <c r="Q672" i="23" s="1"/>
  <c r="AC672" i="23"/>
  <c r="AH672" i="23" s="1"/>
  <c r="P672" i="23" s="1"/>
  <c r="AB672" i="23"/>
  <c r="AG672" i="23" s="1"/>
  <c r="O672" i="23" s="1"/>
  <c r="AA672" i="23"/>
  <c r="L672" i="23" a="1"/>
  <c r="L672" i="23" s="1"/>
  <c r="T672" i="23" s="1"/>
  <c r="K672" i="23" a="1"/>
  <c r="K672" i="23" s="1"/>
  <c r="S672" i="23" s="1"/>
  <c r="B674" i="23" l="1" a="1"/>
  <c r="B674" i="23" s="1"/>
  <c r="D673" i="23"/>
  <c r="I673" i="23" a="1"/>
  <c r="I673" i="23" s="1"/>
  <c r="Q673" i="23" s="1"/>
  <c r="AC673" i="23"/>
  <c r="AH673" i="23" s="1"/>
  <c r="P673" i="23" s="1"/>
  <c r="AB673" i="23"/>
  <c r="AG673" i="23" s="1"/>
  <c r="O673" i="23" s="1"/>
  <c r="AA673" i="23"/>
  <c r="K673" i="23" a="1"/>
  <c r="K673" i="23" s="1"/>
  <c r="S673" i="23" s="1"/>
  <c r="L673" i="23" a="1"/>
  <c r="L673" i="23" s="1"/>
  <c r="T673" i="23" s="1"/>
  <c r="Z672" i="23"/>
  <c r="AE672" i="23" s="1"/>
  <c r="M672" i="23" s="1"/>
  <c r="G672" i="23"/>
  <c r="F672" i="23"/>
  <c r="H672" i="23"/>
  <c r="J672" i="23" a="1"/>
  <c r="J672" i="23" s="1"/>
  <c r="R672" i="23" s="1"/>
  <c r="AF672" i="23"/>
  <c r="N672" i="23" s="1"/>
  <c r="J673" i="23" l="1" a="1"/>
  <c r="J673" i="23" s="1"/>
  <c r="R673" i="23" s="1"/>
  <c r="AF673" i="23"/>
  <c r="N673" i="23" s="1"/>
  <c r="Z673" i="23"/>
  <c r="AE673" i="23" s="1"/>
  <c r="M673" i="23" s="1"/>
  <c r="G673" i="23"/>
  <c r="H673" i="23"/>
  <c r="F673" i="23"/>
  <c r="B675" i="23" a="1"/>
  <c r="B675" i="23" s="1"/>
  <c r="D674" i="23"/>
  <c r="AB674" i="23"/>
  <c r="AG674" i="23" s="1"/>
  <c r="O674" i="23" s="1"/>
  <c r="Z674" i="23"/>
  <c r="AC674" i="23"/>
  <c r="AH674" i="23" s="1"/>
  <c r="P674" i="23" s="1"/>
  <c r="K674" i="23" a="1"/>
  <c r="K674" i="23" s="1"/>
  <c r="S674" i="23" s="1"/>
  <c r="I674" i="23" a="1"/>
  <c r="I674" i="23" s="1"/>
  <c r="Q674" i="23" s="1"/>
  <c r="L674" i="23" a="1"/>
  <c r="L674" i="23" s="1"/>
  <c r="T674" i="23" s="1"/>
  <c r="AA674" i="23" l="1"/>
  <c r="AF674" i="23" s="1"/>
  <c r="N674" i="23" s="1"/>
  <c r="F674" i="23"/>
  <c r="H674" i="23"/>
  <c r="G674" i="23"/>
  <c r="D675" i="23"/>
  <c r="B676" i="23" a="1"/>
  <c r="B676" i="23" s="1"/>
  <c r="Z675" i="23"/>
  <c r="AE675" i="23" s="1"/>
  <c r="M675" i="23" s="1"/>
  <c r="AB675" i="23"/>
  <c r="AG675" i="23" s="1"/>
  <c r="O675" i="23" s="1"/>
  <c r="AC675" i="23"/>
  <c r="AH675" i="23" s="1"/>
  <c r="P675" i="23" s="1"/>
  <c r="I675" i="23" a="1"/>
  <c r="I675" i="23" s="1"/>
  <c r="Q675" i="23" s="1"/>
  <c r="K675" i="23" a="1"/>
  <c r="K675" i="23" s="1"/>
  <c r="S675" i="23" s="1"/>
  <c r="J675" i="23" a="1"/>
  <c r="J675" i="23" s="1"/>
  <c r="L675" i="23" a="1"/>
  <c r="L675" i="23" s="1"/>
  <c r="T675" i="23" s="1"/>
  <c r="R675" i="23"/>
  <c r="J674" i="23" a="1"/>
  <c r="J674" i="23" s="1"/>
  <c r="R674" i="23" s="1"/>
  <c r="AE674" i="23"/>
  <c r="M674" i="23" s="1"/>
  <c r="B677" i="23" l="1" a="1"/>
  <c r="B677" i="23" s="1"/>
  <c r="D676" i="23"/>
  <c r="AB676" i="23"/>
  <c r="AG676" i="23" s="1"/>
  <c r="O676" i="23" s="1"/>
  <c r="I676" i="23" a="1"/>
  <c r="I676" i="23" s="1"/>
  <c r="Q676" i="23" s="1"/>
  <c r="AA676" i="23"/>
  <c r="AF676" i="23" s="1"/>
  <c r="N676" i="23" s="1"/>
  <c r="AC676" i="23"/>
  <c r="AH676" i="23" s="1"/>
  <c r="P676" i="23" s="1"/>
  <c r="J676" i="23" a="1"/>
  <c r="J676" i="23" s="1"/>
  <c r="R676" i="23" s="1"/>
  <c r="L676" i="23" a="1"/>
  <c r="L676" i="23" s="1"/>
  <c r="T676" i="23" s="1"/>
  <c r="K676" i="23" a="1"/>
  <c r="K676" i="23" s="1"/>
  <c r="S676" i="23" s="1"/>
  <c r="AA675" i="23"/>
  <c r="AF675" i="23" s="1"/>
  <c r="N675" i="23" s="1"/>
  <c r="H675" i="23"/>
  <c r="G675" i="23"/>
  <c r="F675" i="23"/>
  <c r="Z676" i="23" l="1"/>
  <c r="AE676" i="23" s="1"/>
  <c r="M676" i="23" s="1"/>
  <c r="H676" i="23"/>
  <c r="F676" i="23"/>
  <c r="G676" i="23"/>
  <c r="D677" i="23"/>
  <c r="B678" i="23" a="1"/>
  <c r="B678" i="23" s="1"/>
  <c r="Z677" i="23"/>
  <c r="AE677" i="23" s="1"/>
  <c r="M677" i="23" s="1"/>
  <c r="AC677" i="23"/>
  <c r="AH677" i="23" s="1"/>
  <c r="P677" i="23" s="1"/>
  <c r="AB677" i="23"/>
  <c r="AG677" i="23" s="1"/>
  <c r="O677" i="23" s="1"/>
  <c r="J677" i="23" a="1"/>
  <c r="J677" i="23" s="1"/>
  <c r="I677" i="23" a="1"/>
  <c r="I677" i="23" s="1"/>
  <c r="Q677" i="23" s="1"/>
  <c r="L677" i="23" a="1"/>
  <c r="L677" i="23" s="1"/>
  <c r="T677" i="23" s="1"/>
  <c r="K677" i="23" a="1"/>
  <c r="K677" i="23" s="1"/>
  <c r="S677" i="23" s="1"/>
  <c r="R677" i="23"/>
  <c r="D678" i="23" l="1"/>
  <c r="B679" i="23" a="1"/>
  <c r="B679" i="23" s="1"/>
  <c r="I678" i="23" a="1"/>
  <c r="I678" i="23" s="1"/>
  <c r="Q678" i="23" s="1"/>
  <c r="AA678" i="23"/>
  <c r="AC678" i="23"/>
  <c r="AH678" i="23" s="1"/>
  <c r="P678" i="23" s="1"/>
  <c r="AB678" i="23"/>
  <c r="AG678" i="23" s="1"/>
  <c r="O678" i="23" s="1"/>
  <c r="K678" i="23" a="1"/>
  <c r="K678" i="23" s="1"/>
  <c r="L678" i="23" a="1"/>
  <c r="L678" i="23" s="1"/>
  <c r="T678" i="23" s="1"/>
  <c r="S678" i="23"/>
  <c r="AA677" i="23"/>
  <c r="AF677" i="23" s="1"/>
  <c r="N677" i="23" s="1"/>
  <c r="H677" i="23"/>
  <c r="G677" i="23"/>
  <c r="F677" i="23"/>
  <c r="J678" i="23" l="1" a="1"/>
  <c r="J678" i="23" s="1"/>
  <c r="R678" i="23" s="1"/>
  <c r="AF678" i="23"/>
  <c r="N678" i="23" s="1"/>
  <c r="B680" i="23" a="1"/>
  <c r="B680" i="23" s="1"/>
  <c r="D679" i="23"/>
  <c r="Z679" i="23"/>
  <c r="AB679" i="23"/>
  <c r="AG679" i="23" s="1"/>
  <c r="O679" i="23" s="1"/>
  <c r="AC679" i="23"/>
  <c r="AH679" i="23" s="1"/>
  <c r="P679" i="23" s="1"/>
  <c r="J679" i="23" a="1"/>
  <c r="J679" i="23" s="1"/>
  <c r="K679" i="23" a="1"/>
  <c r="K679" i="23" s="1"/>
  <c r="S679" i="23" s="1"/>
  <c r="L679" i="23" a="1"/>
  <c r="L679" i="23" s="1"/>
  <c r="T679" i="23" s="1"/>
  <c r="R679" i="23"/>
  <c r="Z678" i="23"/>
  <c r="AE678" i="23" s="1"/>
  <c r="M678" i="23" s="1"/>
  <c r="G678" i="23"/>
  <c r="F678" i="23"/>
  <c r="H678" i="23"/>
  <c r="I679" i="23" l="1" a="1"/>
  <c r="I679" i="23" s="1"/>
  <c r="Q679" i="23" s="1"/>
  <c r="AE679" i="23"/>
  <c r="M679" i="23" s="1"/>
  <c r="AA679" i="23"/>
  <c r="AF679" i="23" s="1"/>
  <c r="N679" i="23" s="1"/>
  <c r="F679" i="23"/>
  <c r="G679" i="23"/>
  <c r="H679" i="23"/>
  <c r="B681" i="23" a="1"/>
  <c r="B681" i="23" s="1"/>
  <c r="D680" i="23"/>
  <c r="Z680" i="23"/>
  <c r="AC680" i="23"/>
  <c r="AH680" i="23" s="1"/>
  <c r="P680" i="23" s="1"/>
  <c r="AB680" i="23"/>
  <c r="AG680" i="23" s="1"/>
  <c r="O680" i="23" s="1"/>
  <c r="K680" i="23" a="1"/>
  <c r="K680" i="23" s="1"/>
  <c r="S680" i="23" s="1"/>
  <c r="L680" i="23" a="1"/>
  <c r="L680" i="23" s="1"/>
  <c r="T680" i="23" s="1"/>
  <c r="J680" i="23" a="1"/>
  <c r="J680" i="23" s="1"/>
  <c r="R680" i="23" s="1"/>
  <c r="AA680" i="23" l="1"/>
  <c r="AF680" i="23" s="1"/>
  <c r="N680" i="23" s="1"/>
  <c r="G680" i="23"/>
  <c r="F680" i="23"/>
  <c r="H680" i="23"/>
  <c r="D681" i="23"/>
  <c r="B682" i="23" a="1"/>
  <c r="B682" i="23" s="1"/>
  <c r="AC681" i="23"/>
  <c r="AH681" i="23" s="1"/>
  <c r="P681" i="23" s="1"/>
  <c r="AB681" i="23"/>
  <c r="AG681" i="23" s="1"/>
  <c r="O681" i="23" s="1"/>
  <c r="AA681" i="23"/>
  <c r="I681" i="23" a="1"/>
  <c r="I681" i="23" s="1"/>
  <c r="Q681" i="23" s="1"/>
  <c r="K681" i="23" a="1"/>
  <c r="K681" i="23" s="1"/>
  <c r="S681" i="23" s="1"/>
  <c r="L681" i="23" a="1"/>
  <c r="L681" i="23" s="1"/>
  <c r="T681" i="23" s="1"/>
  <c r="I680" i="23" a="1"/>
  <c r="I680" i="23" s="1"/>
  <c r="Q680" i="23" s="1"/>
  <c r="AE680" i="23"/>
  <c r="M680" i="23" s="1"/>
  <c r="B683" i="23" l="1" a="1"/>
  <c r="B683" i="23" s="1"/>
  <c r="D682" i="23"/>
  <c r="AA682" i="23"/>
  <c r="AF682" i="23" s="1"/>
  <c r="N682" i="23" s="1"/>
  <c r="AC682" i="23"/>
  <c r="AH682" i="23" s="1"/>
  <c r="P682" i="23" s="1"/>
  <c r="I682" i="23" a="1"/>
  <c r="I682" i="23" s="1"/>
  <c r="Q682" i="23" s="1"/>
  <c r="AB682" i="23"/>
  <c r="AG682" i="23" s="1"/>
  <c r="O682" i="23" s="1"/>
  <c r="L682" i="23" a="1"/>
  <c r="L682" i="23" s="1"/>
  <c r="T682" i="23" s="1"/>
  <c r="K682" i="23" a="1"/>
  <c r="K682" i="23" s="1"/>
  <c r="S682" i="23" s="1"/>
  <c r="J682" i="23" a="1"/>
  <c r="J682" i="23" s="1"/>
  <c r="R682" i="23" s="1"/>
  <c r="Z681" i="23"/>
  <c r="AE681" i="23" s="1"/>
  <c r="M681" i="23" s="1"/>
  <c r="H681" i="23"/>
  <c r="F681" i="23"/>
  <c r="G681" i="23"/>
  <c r="J681" i="23" a="1"/>
  <c r="J681" i="23" s="1"/>
  <c r="R681" i="23" s="1"/>
  <c r="AF681" i="23"/>
  <c r="N681" i="23" s="1"/>
  <c r="Z682" i="23" l="1"/>
  <c r="AE682" i="23" s="1"/>
  <c r="M682" i="23" s="1"/>
  <c r="H682" i="23"/>
  <c r="F682" i="23"/>
  <c r="G682" i="23"/>
  <c r="D683" i="23"/>
  <c r="B684" i="23" a="1"/>
  <c r="B684" i="23" s="1"/>
  <c r="AC683" i="23"/>
  <c r="AH683" i="23" s="1"/>
  <c r="P683" i="23" s="1"/>
  <c r="AB683" i="23"/>
  <c r="AG683" i="23" s="1"/>
  <c r="O683" i="23" s="1"/>
  <c r="I683" i="23" a="1"/>
  <c r="I683" i="23" s="1"/>
  <c r="Q683" i="23" s="1"/>
  <c r="AA683" i="23"/>
  <c r="AF683" i="23" s="1"/>
  <c r="N683" i="23" s="1"/>
  <c r="K683" i="23" a="1"/>
  <c r="K683" i="23" s="1"/>
  <c r="S683" i="23" s="1"/>
  <c r="L683" i="23" a="1"/>
  <c r="L683" i="23" s="1"/>
  <c r="T683" i="23" s="1"/>
  <c r="J683" i="23" a="1"/>
  <c r="J683" i="23" s="1"/>
  <c r="R683" i="23" s="1"/>
  <c r="D684" i="23" l="1"/>
  <c r="B685" i="23" a="1"/>
  <c r="B685" i="23" s="1"/>
  <c r="AA684" i="23"/>
  <c r="AF684" i="23" s="1"/>
  <c r="N684" i="23" s="1"/>
  <c r="AB684" i="23"/>
  <c r="AG684" i="23" s="1"/>
  <c r="O684" i="23" s="1"/>
  <c r="Z684" i="23"/>
  <c r="AE684" i="23" s="1"/>
  <c r="M684" i="23" s="1"/>
  <c r="AC684" i="23"/>
  <c r="AH684" i="23" s="1"/>
  <c r="P684" i="23" s="1"/>
  <c r="I684" i="23" a="1"/>
  <c r="I684" i="23" s="1"/>
  <c r="Q684" i="23" s="1"/>
  <c r="K684" i="23" a="1"/>
  <c r="K684" i="23" s="1"/>
  <c r="S684" i="23" s="1"/>
  <c r="J684" i="23" a="1"/>
  <c r="J684" i="23" s="1"/>
  <c r="R684" i="23" s="1"/>
  <c r="L684" i="23" a="1"/>
  <c r="L684" i="23" s="1"/>
  <c r="T684" i="23" s="1"/>
  <c r="Z683" i="23"/>
  <c r="AE683" i="23" s="1"/>
  <c r="M683" i="23" s="1"/>
  <c r="G683" i="23"/>
  <c r="F683" i="23"/>
  <c r="H683" i="23"/>
  <c r="B686" i="23" l="1" a="1"/>
  <c r="B686" i="23" s="1"/>
  <c r="D685" i="23"/>
  <c r="AB685" i="23"/>
  <c r="AG685" i="23" s="1"/>
  <c r="O685" i="23" s="1"/>
  <c r="AA685" i="23"/>
  <c r="AF685" i="23" s="1"/>
  <c r="N685" i="23" s="1"/>
  <c r="AC685" i="23"/>
  <c r="AH685" i="23" s="1"/>
  <c r="P685" i="23" s="1"/>
  <c r="I685" i="23" a="1"/>
  <c r="I685" i="23" s="1"/>
  <c r="Q685" i="23" s="1"/>
  <c r="L685" i="23" a="1"/>
  <c r="L685" i="23" s="1"/>
  <c r="T685" i="23" s="1"/>
  <c r="K685" i="23" a="1"/>
  <c r="K685" i="23" s="1"/>
  <c r="S685" i="23" s="1"/>
  <c r="J685" i="23" a="1"/>
  <c r="J685" i="23" s="1"/>
  <c r="R685" i="23" s="1"/>
  <c r="F684" i="23"/>
  <c r="G684" i="23"/>
  <c r="H684" i="23"/>
  <c r="Z685" i="23" l="1"/>
  <c r="AE685" i="23" s="1"/>
  <c r="M685" i="23" s="1"/>
  <c r="H685" i="23"/>
  <c r="G685" i="23"/>
  <c r="F685" i="23"/>
  <c r="B687" i="23" a="1"/>
  <c r="B687" i="23" s="1"/>
  <c r="D686" i="23"/>
  <c r="AA686" i="23"/>
  <c r="AF686" i="23" s="1"/>
  <c r="N686" i="23" s="1"/>
  <c r="AC686" i="23"/>
  <c r="AH686" i="23" s="1"/>
  <c r="P686" i="23" s="1"/>
  <c r="Z686" i="23"/>
  <c r="J686" i="23" a="1"/>
  <c r="J686" i="23" s="1"/>
  <c r="R686" i="23" s="1"/>
  <c r="K686" i="23" a="1"/>
  <c r="K686" i="23" s="1"/>
  <c r="L686" i="23" a="1"/>
  <c r="L686" i="23" s="1"/>
  <c r="T686" i="23" s="1"/>
  <c r="S686" i="23"/>
  <c r="AB686" i="23" l="1"/>
  <c r="AG686" i="23" s="1"/>
  <c r="O686" i="23" s="1"/>
  <c r="H686" i="23"/>
  <c r="F686" i="23"/>
  <c r="G686" i="23"/>
  <c r="B688" i="23" a="1"/>
  <c r="B688" i="23" s="1"/>
  <c r="D687" i="23"/>
  <c r="Z687" i="23"/>
  <c r="AE687" i="23" s="1"/>
  <c r="M687" i="23" s="1"/>
  <c r="AC687" i="23"/>
  <c r="AH687" i="23" s="1"/>
  <c r="P687" i="23" s="1"/>
  <c r="AB687" i="23"/>
  <c r="AG687" i="23" s="1"/>
  <c r="O687" i="23" s="1"/>
  <c r="I687" i="23" a="1"/>
  <c r="I687" i="23" s="1"/>
  <c r="Q687" i="23" s="1"/>
  <c r="K687" i="23" a="1"/>
  <c r="K687" i="23" s="1"/>
  <c r="J687" i="23" a="1"/>
  <c r="J687" i="23" s="1"/>
  <c r="L687" i="23" a="1"/>
  <c r="L687" i="23" s="1"/>
  <c r="T687" i="23" s="1"/>
  <c r="R687" i="23"/>
  <c r="S687" i="23"/>
  <c r="I686" i="23" a="1"/>
  <c r="I686" i="23" s="1"/>
  <c r="Q686" i="23" s="1"/>
  <c r="AE686" i="23"/>
  <c r="M686" i="23" s="1"/>
  <c r="AA687" i="23" l="1"/>
  <c r="AF687" i="23" s="1"/>
  <c r="N687" i="23" s="1"/>
  <c r="G687" i="23"/>
  <c r="F687" i="23"/>
  <c r="H687" i="23"/>
  <c r="B689" i="23" a="1"/>
  <c r="B689" i="23" s="1"/>
  <c r="D688" i="23"/>
  <c r="AA688" i="23"/>
  <c r="AF688" i="23" s="1"/>
  <c r="N688" i="23" s="1"/>
  <c r="AC688" i="23"/>
  <c r="AH688" i="23" s="1"/>
  <c r="P688" i="23" s="1"/>
  <c r="Z688" i="23"/>
  <c r="AE688" i="23" s="1"/>
  <c r="M688" i="23" s="1"/>
  <c r="J688" i="23" a="1"/>
  <c r="J688" i="23" s="1"/>
  <c r="L688" i="23" a="1"/>
  <c r="L688" i="23" s="1"/>
  <c r="T688" i="23" s="1"/>
  <c r="K688" i="23" a="1"/>
  <c r="K688" i="23" s="1"/>
  <c r="I688" i="23" a="1"/>
  <c r="I688" i="23" s="1"/>
  <c r="Q688" i="23" s="1"/>
  <c r="R688" i="23"/>
  <c r="S688" i="23"/>
  <c r="AB688" i="23" l="1"/>
  <c r="AG688" i="23" s="1"/>
  <c r="O688" i="23" s="1"/>
  <c r="G688" i="23"/>
  <c r="F688" i="23"/>
  <c r="H688" i="23"/>
  <c r="B690" i="23" a="1"/>
  <c r="B690" i="23" s="1"/>
  <c r="D689" i="23"/>
  <c r="Z689" i="23"/>
  <c r="AE689" i="23" s="1"/>
  <c r="M689" i="23" s="1"/>
  <c r="AA689" i="23"/>
  <c r="AF689" i="23" s="1"/>
  <c r="N689" i="23" s="1"/>
  <c r="AB689" i="23"/>
  <c r="AG689" i="23" s="1"/>
  <c r="O689" i="23" s="1"/>
  <c r="L689" i="23" a="1"/>
  <c r="L689" i="23" s="1"/>
  <c r="T689" i="23" s="1"/>
  <c r="K689" i="23" a="1"/>
  <c r="K689" i="23" s="1"/>
  <c r="S689" i="23" s="1"/>
  <c r="J689" i="23" a="1"/>
  <c r="J689" i="23" s="1"/>
  <c r="R689" i="23" s="1"/>
  <c r="I689" i="23" a="1"/>
  <c r="I689" i="23" s="1"/>
  <c r="Q689" i="23" s="1"/>
  <c r="AC689" i="23" l="1"/>
  <c r="AH689" i="23" s="1"/>
  <c r="P689" i="23" s="1"/>
  <c r="G689" i="23"/>
  <c r="F689" i="23"/>
  <c r="H689" i="23"/>
  <c r="B691" i="23" a="1"/>
  <c r="B691" i="23" s="1"/>
  <c r="D690" i="23"/>
  <c r="Z690" i="23"/>
  <c r="AE690" i="23" s="1"/>
  <c r="M690" i="23" s="1"/>
  <c r="AC690" i="23"/>
  <c r="AH690" i="23" s="1"/>
  <c r="P690" i="23" s="1"/>
  <c r="AA690" i="23"/>
  <c r="AF690" i="23" s="1"/>
  <c r="N690" i="23" s="1"/>
  <c r="L690" i="23" a="1"/>
  <c r="L690" i="23" s="1"/>
  <c r="T690" i="23" s="1"/>
  <c r="I690" i="23" a="1"/>
  <c r="I690" i="23" s="1"/>
  <c r="Q690" i="23" s="1"/>
  <c r="J690" i="23" a="1"/>
  <c r="J690" i="23" s="1"/>
  <c r="K690" i="23" a="1"/>
  <c r="K690" i="23" s="1"/>
  <c r="R690" i="23"/>
  <c r="S690" i="23"/>
  <c r="AB690" i="23" l="1"/>
  <c r="AG690" i="23" s="1"/>
  <c r="O690" i="23" s="1"/>
  <c r="G690" i="23"/>
  <c r="H690" i="23"/>
  <c r="F690" i="23"/>
  <c r="D691" i="23"/>
  <c r="B692" i="23" a="1"/>
  <c r="B692" i="23" s="1"/>
  <c r="AA691" i="23"/>
  <c r="AF691" i="23" s="1"/>
  <c r="N691" i="23" s="1"/>
  <c r="AB691" i="23"/>
  <c r="AG691" i="23" s="1"/>
  <c r="O691" i="23" s="1"/>
  <c r="Z691" i="23"/>
  <c r="K691" i="23" a="1"/>
  <c r="K691" i="23" s="1"/>
  <c r="S691" i="23" s="1"/>
  <c r="L691" i="23" a="1"/>
  <c r="L691" i="23" s="1"/>
  <c r="T691" i="23" s="1"/>
  <c r="J691" i="23" a="1"/>
  <c r="J691" i="23" s="1"/>
  <c r="R691" i="23" s="1"/>
  <c r="D692" i="23" l="1"/>
  <c r="B693" i="23" a="1"/>
  <c r="B693" i="23" s="1"/>
  <c r="AC692" i="23"/>
  <c r="AH692" i="23" s="1"/>
  <c r="P692" i="23" s="1"/>
  <c r="Z692" i="23"/>
  <c r="AE692" i="23" s="1"/>
  <c r="M692" i="23" s="1"/>
  <c r="AA692" i="23"/>
  <c r="AF692" i="23" s="1"/>
  <c r="N692" i="23" s="1"/>
  <c r="I692" i="23" a="1"/>
  <c r="I692" i="23" s="1"/>
  <c r="Q692" i="23" s="1"/>
  <c r="L692" i="23" a="1"/>
  <c r="L692" i="23" s="1"/>
  <c r="T692" i="23" s="1"/>
  <c r="J692" i="23" a="1"/>
  <c r="J692" i="23" s="1"/>
  <c r="K692" i="23" a="1"/>
  <c r="K692" i="23" s="1"/>
  <c r="R692" i="23"/>
  <c r="S692" i="23"/>
  <c r="AC691" i="23"/>
  <c r="AH691" i="23" s="1"/>
  <c r="P691" i="23" s="1"/>
  <c r="F691" i="23"/>
  <c r="G691" i="23"/>
  <c r="H691" i="23"/>
  <c r="I691" i="23" a="1"/>
  <c r="I691" i="23" s="1"/>
  <c r="Q691" i="23" s="1"/>
  <c r="AE691" i="23"/>
  <c r="M691" i="23" s="1"/>
  <c r="B694" i="23" l="1" a="1"/>
  <c r="B694" i="23" s="1"/>
  <c r="D693" i="23"/>
  <c r="AC693" i="23"/>
  <c r="AH693" i="23" s="1"/>
  <c r="P693" i="23" s="1"/>
  <c r="AB693" i="23"/>
  <c r="AG693" i="23" s="1"/>
  <c r="O693" i="23" s="1"/>
  <c r="AA693" i="23"/>
  <c r="AF693" i="23" s="1"/>
  <c r="N693" i="23" s="1"/>
  <c r="Z693" i="23"/>
  <c r="AE693" i="23" s="1"/>
  <c r="M693" i="23" s="1"/>
  <c r="J693" i="23" a="1"/>
  <c r="J693" i="23" s="1"/>
  <c r="R693" i="23" s="1"/>
  <c r="K693" i="23" a="1"/>
  <c r="K693" i="23" s="1"/>
  <c r="S693" i="23" s="1"/>
  <c r="I693" i="23" a="1"/>
  <c r="I693" i="23" s="1"/>
  <c r="Q693" i="23" s="1"/>
  <c r="L693" i="23" a="1"/>
  <c r="L693" i="23" s="1"/>
  <c r="T693" i="23" s="1"/>
  <c r="AB692" i="23"/>
  <c r="AG692" i="23" s="1"/>
  <c r="O692" i="23" s="1"/>
  <c r="F692" i="23"/>
  <c r="G692" i="23"/>
  <c r="H692" i="23"/>
  <c r="H693" i="23" l="1"/>
  <c r="F693" i="23"/>
  <c r="G693" i="23"/>
  <c r="D694" i="23"/>
  <c r="B695" i="23" a="1"/>
  <c r="B695" i="23" s="1"/>
  <c r="AC694" i="23"/>
  <c r="AH694" i="23" s="1"/>
  <c r="P694" i="23" s="1"/>
  <c r="AB694" i="23"/>
  <c r="AG694" i="23" s="1"/>
  <c r="O694" i="23" s="1"/>
  <c r="Z694" i="23"/>
  <c r="AE694" i="23" s="1"/>
  <c r="M694" i="23" s="1"/>
  <c r="AA694" i="23"/>
  <c r="AF694" i="23" s="1"/>
  <c r="N694" i="23" s="1"/>
  <c r="I694" i="23" a="1"/>
  <c r="I694" i="23" s="1"/>
  <c r="Q694" i="23" s="1"/>
  <c r="J694" i="23" a="1"/>
  <c r="J694" i="23" s="1"/>
  <c r="R694" i="23" s="1"/>
  <c r="K694" i="23" a="1"/>
  <c r="K694" i="23" s="1"/>
  <c r="S694" i="23" s="1"/>
  <c r="L694" i="23" a="1"/>
  <c r="L694" i="23" s="1"/>
  <c r="T694" i="23" s="1"/>
  <c r="B696" i="23" l="1" a="1"/>
  <c r="B696" i="23" s="1"/>
  <c r="D695" i="23"/>
  <c r="AB695" i="23"/>
  <c r="AG695" i="23" s="1"/>
  <c r="O695" i="23" s="1"/>
  <c r="AC695" i="23"/>
  <c r="AH695" i="23" s="1"/>
  <c r="P695" i="23" s="1"/>
  <c r="Z695" i="23"/>
  <c r="AE695" i="23" s="1"/>
  <c r="M695" i="23" s="1"/>
  <c r="J695" i="23" a="1"/>
  <c r="J695" i="23" s="1"/>
  <c r="L695" i="23" a="1"/>
  <c r="L695" i="23" s="1"/>
  <c r="T695" i="23" s="1"/>
  <c r="I695" i="23" a="1"/>
  <c r="I695" i="23" s="1"/>
  <c r="Q695" i="23" s="1"/>
  <c r="K695" i="23" a="1"/>
  <c r="K695" i="23" s="1"/>
  <c r="S695" i="23"/>
  <c r="R695" i="23"/>
  <c r="F694" i="23"/>
  <c r="H694" i="23"/>
  <c r="G694" i="23"/>
  <c r="AA695" i="23" l="1"/>
  <c r="AF695" i="23" s="1"/>
  <c r="N695" i="23" s="1"/>
  <c r="H695" i="23"/>
  <c r="G695" i="23"/>
  <c r="F695" i="23"/>
  <c r="D696" i="23"/>
  <c r="B697" i="23" a="1"/>
  <c r="B697" i="23" s="1"/>
  <c r="AC696" i="23"/>
  <c r="AH696" i="23" s="1"/>
  <c r="P696" i="23" s="1"/>
  <c r="AB696" i="23"/>
  <c r="AG696" i="23" s="1"/>
  <c r="O696" i="23" s="1"/>
  <c r="Z696" i="23"/>
  <c r="AE696" i="23" s="1"/>
  <c r="M696" i="23" s="1"/>
  <c r="J696" i="23" a="1"/>
  <c r="J696" i="23" s="1"/>
  <c r="L696" i="23" a="1"/>
  <c r="L696" i="23" s="1"/>
  <c r="T696" i="23" s="1"/>
  <c r="I696" i="23" a="1"/>
  <c r="I696" i="23" s="1"/>
  <c r="Q696" i="23" s="1"/>
  <c r="K696" i="23" a="1"/>
  <c r="K696" i="23" s="1"/>
  <c r="S696" i="23" s="1"/>
  <c r="R696" i="23"/>
  <c r="D697" i="23" l="1"/>
  <c r="B698" i="23" a="1"/>
  <c r="B698" i="23" s="1"/>
  <c r="AB697" i="23"/>
  <c r="AG697" i="23" s="1"/>
  <c r="O697" i="23" s="1"/>
  <c r="AC697" i="23"/>
  <c r="AH697" i="23" s="1"/>
  <c r="P697" i="23" s="1"/>
  <c r="Z697" i="23"/>
  <c r="AE697" i="23" s="1"/>
  <c r="M697" i="23" s="1"/>
  <c r="J697" i="23" a="1"/>
  <c r="J697" i="23" s="1"/>
  <c r="L697" i="23" a="1"/>
  <c r="L697" i="23" s="1"/>
  <c r="T697" i="23" s="1"/>
  <c r="K697" i="23" a="1"/>
  <c r="K697" i="23" s="1"/>
  <c r="S697" i="23" s="1"/>
  <c r="I697" i="23" a="1"/>
  <c r="I697" i="23" s="1"/>
  <c r="Q697" i="23" s="1"/>
  <c r="R697" i="23"/>
  <c r="AA696" i="23"/>
  <c r="AF696" i="23" s="1"/>
  <c r="N696" i="23" s="1"/>
  <c r="F696" i="23"/>
  <c r="H696" i="23"/>
  <c r="G696" i="23"/>
  <c r="D698" i="23" l="1"/>
  <c r="B699" i="23" a="1"/>
  <c r="B699" i="23" s="1"/>
  <c r="Z698" i="23"/>
  <c r="AA698" i="23"/>
  <c r="AF698" i="23" s="1"/>
  <c r="N698" i="23" s="1"/>
  <c r="AB698" i="23"/>
  <c r="AG698" i="23" s="1"/>
  <c r="O698" i="23" s="1"/>
  <c r="J698" i="23" a="1"/>
  <c r="J698" i="23" s="1"/>
  <c r="R698" i="23" s="1"/>
  <c r="L698" i="23" a="1"/>
  <c r="L698" i="23" s="1"/>
  <c r="T698" i="23" s="1"/>
  <c r="K698" i="23" a="1"/>
  <c r="K698" i="23" s="1"/>
  <c r="S698" i="23" s="1"/>
  <c r="AA697" i="23"/>
  <c r="AF697" i="23" s="1"/>
  <c r="N697" i="23" s="1"/>
  <c r="F697" i="23"/>
  <c r="G697" i="23"/>
  <c r="H697" i="23"/>
  <c r="I698" i="23" l="1" a="1"/>
  <c r="I698" i="23" s="1"/>
  <c r="Q698" i="23" s="1"/>
  <c r="AE698" i="23"/>
  <c r="M698" i="23" s="1"/>
  <c r="B700" i="23" a="1"/>
  <c r="B700" i="23" s="1"/>
  <c r="D699" i="23"/>
  <c r="AB699" i="23"/>
  <c r="AG699" i="23" s="1"/>
  <c r="O699" i="23" s="1"/>
  <c r="Z699" i="23"/>
  <c r="AA699" i="23"/>
  <c r="AF699" i="23" s="1"/>
  <c r="N699" i="23" s="1"/>
  <c r="J699" i="23" a="1"/>
  <c r="J699" i="23" s="1"/>
  <c r="R699" i="23" s="1"/>
  <c r="L699" i="23" a="1"/>
  <c r="L699" i="23" s="1"/>
  <c r="T699" i="23" s="1"/>
  <c r="K699" i="23" a="1"/>
  <c r="K699" i="23" s="1"/>
  <c r="S699" i="23" s="1"/>
  <c r="AC698" i="23"/>
  <c r="AH698" i="23" s="1"/>
  <c r="P698" i="23" s="1"/>
  <c r="F698" i="23"/>
  <c r="H698" i="23"/>
  <c r="G698" i="23"/>
  <c r="I699" i="23" l="1" a="1"/>
  <c r="I699" i="23" s="1"/>
  <c r="Q699" i="23" s="1"/>
  <c r="AE699" i="23"/>
  <c r="M699" i="23" s="1"/>
  <c r="AC699" i="23"/>
  <c r="AH699" i="23" s="1"/>
  <c r="P699" i="23" s="1"/>
  <c r="H699" i="23"/>
  <c r="F699" i="23"/>
  <c r="G699" i="23"/>
  <c r="D700" i="23"/>
  <c r="B701" i="23" a="1"/>
  <c r="B701" i="23" s="1"/>
  <c r="AC700" i="23"/>
  <c r="AH700" i="23" s="1"/>
  <c r="P700" i="23" s="1"/>
  <c r="AA700" i="23"/>
  <c r="AF700" i="23" s="1"/>
  <c r="N700" i="23" s="1"/>
  <c r="Z700" i="23"/>
  <c r="AE700" i="23" s="1"/>
  <c r="M700" i="23" s="1"/>
  <c r="J700" i="23" a="1"/>
  <c r="J700" i="23" s="1"/>
  <c r="R700" i="23" s="1"/>
  <c r="K700" i="23" a="1"/>
  <c r="K700" i="23" s="1"/>
  <c r="I700" i="23" a="1"/>
  <c r="I700" i="23" s="1"/>
  <c r="Q700" i="23" s="1"/>
  <c r="L700" i="23" a="1"/>
  <c r="L700" i="23" s="1"/>
  <c r="T700" i="23" s="1"/>
  <c r="S700" i="23"/>
  <c r="B702" i="23" l="1" a="1"/>
  <c r="B702" i="23" s="1"/>
  <c r="D701" i="23"/>
  <c r="Z701" i="23"/>
  <c r="AE701" i="23" s="1"/>
  <c r="M701" i="23" s="1"/>
  <c r="AB701" i="23"/>
  <c r="AG701" i="23" s="1"/>
  <c r="O701" i="23" s="1"/>
  <c r="AC701" i="23"/>
  <c r="AH701" i="23" s="1"/>
  <c r="P701" i="23" s="1"/>
  <c r="I701" i="23" a="1"/>
  <c r="I701" i="23" s="1"/>
  <c r="Q701" i="23" s="1"/>
  <c r="K701" i="23" a="1"/>
  <c r="K701" i="23" s="1"/>
  <c r="S701" i="23" s="1"/>
  <c r="J701" i="23" a="1"/>
  <c r="J701" i="23" s="1"/>
  <c r="L701" i="23" a="1"/>
  <c r="L701" i="23" s="1"/>
  <c r="T701" i="23" s="1"/>
  <c r="R701" i="23"/>
  <c r="AB700" i="23"/>
  <c r="AG700" i="23" s="1"/>
  <c r="O700" i="23" s="1"/>
  <c r="G700" i="23"/>
  <c r="F700" i="23"/>
  <c r="H700" i="23"/>
  <c r="AA701" i="23" l="1"/>
  <c r="AF701" i="23" s="1"/>
  <c r="N701" i="23" s="1"/>
  <c r="G701" i="23"/>
  <c r="H701" i="23"/>
  <c r="F701" i="23"/>
  <c r="B703" i="23" a="1"/>
  <c r="B703" i="23" s="1"/>
  <c r="D702" i="23"/>
  <c r="Z702" i="23"/>
  <c r="AE702" i="23" s="1"/>
  <c r="M702" i="23" s="1"/>
  <c r="AA702" i="23"/>
  <c r="AF702" i="23" s="1"/>
  <c r="N702" i="23" s="1"/>
  <c r="AB702" i="23"/>
  <c r="AG702" i="23" s="1"/>
  <c r="O702" i="23" s="1"/>
  <c r="L702" i="23" a="1"/>
  <c r="L702" i="23" s="1"/>
  <c r="T702" i="23" s="1"/>
  <c r="I702" i="23" a="1"/>
  <c r="I702" i="23" s="1"/>
  <c r="Q702" i="23" s="1"/>
  <c r="J702" i="23" a="1"/>
  <c r="J702" i="23" s="1"/>
  <c r="R702" i="23" s="1"/>
  <c r="K702" i="23" a="1"/>
  <c r="K702" i="23" s="1"/>
  <c r="S702" i="23" s="1"/>
  <c r="AC702" i="23" l="1"/>
  <c r="AH702" i="23" s="1"/>
  <c r="P702" i="23" s="1"/>
  <c r="G702" i="23"/>
  <c r="H702" i="23"/>
  <c r="F702" i="23"/>
  <c r="B704" i="23" a="1"/>
  <c r="B704" i="23" s="1"/>
  <c r="D703" i="23"/>
  <c r="AB703" i="23"/>
  <c r="AG703" i="23" s="1"/>
  <c r="O703" i="23" s="1"/>
  <c r="AC703" i="23"/>
  <c r="AH703" i="23" s="1"/>
  <c r="P703" i="23" s="1"/>
  <c r="Z703" i="23"/>
  <c r="J703" i="23" a="1"/>
  <c r="J703" i="23" s="1"/>
  <c r="R703" i="23" s="1"/>
  <c r="K703" i="23" a="1"/>
  <c r="K703" i="23" s="1"/>
  <c r="S703" i="23" s="1"/>
  <c r="L703" i="23" a="1"/>
  <c r="L703" i="23" s="1"/>
  <c r="T703" i="23" s="1"/>
  <c r="AA703" i="23" l="1"/>
  <c r="AF703" i="23" s="1"/>
  <c r="N703" i="23" s="1"/>
  <c r="H703" i="23"/>
  <c r="F703" i="23"/>
  <c r="G703" i="23"/>
  <c r="D704" i="23"/>
  <c r="B705" i="23" a="1"/>
  <c r="B705" i="23" s="1"/>
  <c r="Z704" i="23"/>
  <c r="AE704" i="23" s="1"/>
  <c r="M704" i="23" s="1"/>
  <c r="AC704" i="23"/>
  <c r="AH704" i="23" s="1"/>
  <c r="P704" i="23" s="1"/>
  <c r="AB704" i="23"/>
  <c r="AG704" i="23" s="1"/>
  <c r="O704" i="23" s="1"/>
  <c r="L704" i="23" a="1"/>
  <c r="L704" i="23" s="1"/>
  <c r="T704" i="23" s="1"/>
  <c r="J704" i="23" a="1"/>
  <c r="J704" i="23" s="1"/>
  <c r="K704" i="23" a="1"/>
  <c r="K704" i="23" s="1"/>
  <c r="S704" i="23" s="1"/>
  <c r="I704" i="23" a="1"/>
  <c r="I704" i="23" s="1"/>
  <c r="Q704" i="23" s="1"/>
  <c r="R704" i="23"/>
  <c r="I703" i="23" a="1"/>
  <c r="I703" i="23" s="1"/>
  <c r="Q703" i="23" s="1"/>
  <c r="AE703" i="23"/>
  <c r="M703" i="23" s="1"/>
  <c r="D705" i="23" l="1"/>
  <c r="B706" i="23" a="1"/>
  <c r="B706" i="23" s="1"/>
  <c r="I705" i="23" a="1"/>
  <c r="I705" i="23" s="1"/>
  <c r="Q705" i="23" s="1"/>
  <c r="AA705" i="23"/>
  <c r="AC705" i="23"/>
  <c r="AH705" i="23" s="1"/>
  <c r="P705" i="23" s="1"/>
  <c r="AB705" i="23"/>
  <c r="AG705" i="23" s="1"/>
  <c r="O705" i="23" s="1"/>
  <c r="L705" i="23" a="1"/>
  <c r="L705" i="23" s="1"/>
  <c r="T705" i="23" s="1"/>
  <c r="K705" i="23" a="1"/>
  <c r="K705" i="23" s="1"/>
  <c r="S705" i="23" s="1"/>
  <c r="AA704" i="23"/>
  <c r="AF704" i="23" s="1"/>
  <c r="N704" i="23" s="1"/>
  <c r="H704" i="23"/>
  <c r="F704" i="23"/>
  <c r="G704" i="23"/>
  <c r="J705" i="23" l="1" a="1"/>
  <c r="J705" i="23" s="1"/>
  <c r="R705" i="23" s="1"/>
  <c r="AF705" i="23"/>
  <c r="N705" i="23" s="1"/>
  <c r="B707" i="23" a="1"/>
  <c r="B707" i="23" s="1"/>
  <c r="D706" i="23"/>
  <c r="Z706" i="23"/>
  <c r="AE706" i="23" s="1"/>
  <c r="M706" i="23" s="1"/>
  <c r="AA706" i="23"/>
  <c r="AF706" i="23" s="1"/>
  <c r="N706" i="23" s="1"/>
  <c r="AB706" i="23"/>
  <c r="AG706" i="23" s="1"/>
  <c r="O706" i="23" s="1"/>
  <c r="I706" i="23" a="1"/>
  <c r="I706" i="23" s="1"/>
  <c r="Q706" i="23" s="1"/>
  <c r="L706" i="23" a="1"/>
  <c r="L706" i="23" s="1"/>
  <c r="T706" i="23" s="1"/>
  <c r="J706" i="23" a="1"/>
  <c r="J706" i="23" s="1"/>
  <c r="R706" i="23" s="1"/>
  <c r="K706" i="23" a="1"/>
  <c r="K706" i="23" s="1"/>
  <c r="S706" i="23" s="1"/>
  <c r="Z705" i="23"/>
  <c r="AE705" i="23" s="1"/>
  <c r="M705" i="23" s="1"/>
  <c r="G705" i="23"/>
  <c r="F705" i="23"/>
  <c r="H705" i="23"/>
  <c r="AC706" i="23" l="1"/>
  <c r="AH706" i="23" s="1"/>
  <c r="P706" i="23" s="1"/>
  <c r="F706" i="23"/>
  <c r="G706" i="23"/>
  <c r="H706" i="23"/>
  <c r="D707" i="23"/>
  <c r="B708" i="23" a="1"/>
  <c r="B708" i="23" s="1"/>
  <c r="AC707" i="23"/>
  <c r="AH707" i="23" s="1"/>
  <c r="P707" i="23" s="1"/>
  <c r="AA707" i="23"/>
  <c r="I707" i="23" a="1"/>
  <c r="I707" i="23" s="1"/>
  <c r="Q707" i="23" s="1"/>
  <c r="AB707" i="23"/>
  <c r="AG707" i="23" s="1"/>
  <c r="O707" i="23" s="1"/>
  <c r="K707" i="23" a="1"/>
  <c r="K707" i="23" s="1"/>
  <c r="S707" i="23" s="1"/>
  <c r="L707" i="23" a="1"/>
  <c r="L707" i="23" s="1"/>
  <c r="T707" i="23" s="1"/>
  <c r="J707" i="23" l="1" a="1"/>
  <c r="J707" i="23" s="1"/>
  <c r="R707" i="23" s="1"/>
  <c r="AF707" i="23"/>
  <c r="N707" i="23" s="1"/>
  <c r="B709" i="23" a="1"/>
  <c r="B709" i="23" s="1"/>
  <c r="D708" i="23"/>
  <c r="AC708" i="23"/>
  <c r="AH708" i="23" s="1"/>
  <c r="P708" i="23" s="1"/>
  <c r="AB708" i="23"/>
  <c r="AG708" i="23" s="1"/>
  <c r="O708" i="23" s="1"/>
  <c r="Z708" i="23"/>
  <c r="I708" i="23" a="1"/>
  <c r="I708" i="23" s="1"/>
  <c r="Q708" i="23" s="1"/>
  <c r="K708" i="23" a="1"/>
  <c r="K708" i="23" s="1"/>
  <c r="S708" i="23" s="1"/>
  <c r="L708" i="23" a="1"/>
  <c r="L708" i="23" s="1"/>
  <c r="T708" i="23" s="1"/>
  <c r="Z707" i="23"/>
  <c r="AE707" i="23" s="1"/>
  <c r="M707" i="23" s="1"/>
  <c r="G707" i="23"/>
  <c r="H707" i="23"/>
  <c r="F707" i="23"/>
  <c r="J708" i="23" l="1" a="1"/>
  <c r="J708" i="23" s="1"/>
  <c r="R708" i="23" s="1"/>
  <c r="AE708" i="23"/>
  <c r="M708" i="23" s="1"/>
  <c r="AA708" i="23"/>
  <c r="AF708" i="23" s="1"/>
  <c r="N708" i="23" s="1"/>
  <c r="G708" i="23"/>
  <c r="H708" i="23"/>
  <c r="F708" i="23"/>
  <c r="D709" i="23"/>
  <c r="B710" i="23" a="1"/>
  <c r="B710" i="23" s="1"/>
  <c r="AB709" i="23"/>
  <c r="AG709" i="23" s="1"/>
  <c r="O709" i="23" s="1"/>
  <c r="AC709" i="23"/>
  <c r="AH709" i="23" s="1"/>
  <c r="P709" i="23" s="1"/>
  <c r="Z709" i="23"/>
  <c r="AE709" i="23" s="1"/>
  <c r="M709" i="23" s="1"/>
  <c r="J709" i="23" a="1"/>
  <c r="J709" i="23" s="1"/>
  <c r="I709" i="23" a="1"/>
  <c r="I709" i="23" s="1"/>
  <c r="Q709" i="23" s="1"/>
  <c r="K709" i="23" a="1"/>
  <c r="K709" i="23" s="1"/>
  <c r="S709" i="23" s="1"/>
  <c r="L709" i="23" a="1"/>
  <c r="L709" i="23" s="1"/>
  <c r="T709" i="23" s="1"/>
  <c r="R709" i="23"/>
  <c r="B711" i="23" l="1" a="1"/>
  <c r="B711" i="23" s="1"/>
  <c r="D710" i="23"/>
  <c r="AA710" i="23"/>
  <c r="AF710" i="23" s="1"/>
  <c r="N710" i="23" s="1"/>
  <c r="AB710" i="23"/>
  <c r="AG710" i="23" s="1"/>
  <c r="O710" i="23" s="1"/>
  <c r="Z710" i="23"/>
  <c r="L710" i="23" a="1"/>
  <c r="L710" i="23" s="1"/>
  <c r="T710" i="23" s="1"/>
  <c r="K710" i="23" a="1"/>
  <c r="K710" i="23" s="1"/>
  <c r="J710" i="23" a="1"/>
  <c r="J710" i="23" s="1"/>
  <c r="R710" i="23" s="1"/>
  <c r="S710" i="23"/>
  <c r="AA709" i="23"/>
  <c r="AF709" i="23" s="1"/>
  <c r="N709" i="23" s="1"/>
  <c r="F709" i="23"/>
  <c r="H709" i="23"/>
  <c r="G709" i="23"/>
  <c r="I710" i="23" l="1" a="1"/>
  <c r="I710" i="23" s="1"/>
  <c r="Q710" i="23" s="1"/>
  <c r="AE710" i="23"/>
  <c r="M710" i="23" s="1"/>
  <c r="AC710" i="23"/>
  <c r="AH710" i="23" s="1"/>
  <c r="P710" i="23" s="1"/>
  <c r="F710" i="23"/>
  <c r="G710" i="23"/>
  <c r="H710" i="23"/>
  <c r="D711" i="23"/>
  <c r="B712" i="23" a="1"/>
  <c r="B712" i="23" s="1"/>
  <c r="AA711" i="23"/>
  <c r="AF711" i="23" s="1"/>
  <c r="N711" i="23" s="1"/>
  <c r="AC711" i="23"/>
  <c r="AH711" i="23" s="1"/>
  <c r="P711" i="23" s="1"/>
  <c r="Z711" i="23"/>
  <c r="AE711" i="23" s="1"/>
  <c r="M711" i="23" s="1"/>
  <c r="J711" i="23" a="1"/>
  <c r="J711" i="23" s="1"/>
  <c r="R711" i="23" s="1"/>
  <c r="K711" i="23" a="1"/>
  <c r="K711" i="23" s="1"/>
  <c r="I711" i="23" a="1"/>
  <c r="I711" i="23" s="1"/>
  <c r="Q711" i="23" s="1"/>
  <c r="L711" i="23" a="1"/>
  <c r="L711" i="23" s="1"/>
  <c r="T711" i="23" s="1"/>
  <c r="S711" i="23"/>
  <c r="B713" i="23" l="1" a="1"/>
  <c r="B713" i="23" s="1"/>
  <c r="D712" i="23"/>
  <c r="AB712" i="23"/>
  <c r="AG712" i="23" s="1"/>
  <c r="O712" i="23" s="1"/>
  <c r="AC712" i="23"/>
  <c r="AH712" i="23" s="1"/>
  <c r="P712" i="23" s="1"/>
  <c r="Z712" i="23"/>
  <c r="J712" i="23" a="1"/>
  <c r="J712" i="23" s="1"/>
  <c r="R712" i="23" s="1"/>
  <c r="K712" i="23" a="1"/>
  <c r="K712" i="23" s="1"/>
  <c r="S712" i="23" s="1"/>
  <c r="L712" i="23" a="1"/>
  <c r="L712" i="23" s="1"/>
  <c r="T712" i="23" s="1"/>
  <c r="AB711" i="23"/>
  <c r="AG711" i="23" s="1"/>
  <c r="O711" i="23" s="1"/>
  <c r="G711" i="23"/>
  <c r="F711" i="23"/>
  <c r="H711" i="23"/>
  <c r="I712" i="23" l="1" a="1"/>
  <c r="I712" i="23" s="1"/>
  <c r="Q712" i="23" s="1"/>
  <c r="AE712" i="23"/>
  <c r="M712" i="23" s="1"/>
  <c r="AA712" i="23"/>
  <c r="AF712" i="23" s="1"/>
  <c r="N712" i="23" s="1"/>
  <c r="F712" i="23"/>
  <c r="H712" i="23"/>
  <c r="G712" i="23"/>
  <c r="B714" i="23" a="1"/>
  <c r="B714" i="23" s="1"/>
  <c r="D713" i="23"/>
  <c r="AC713" i="23"/>
  <c r="AH713" i="23" s="1"/>
  <c r="P713" i="23" s="1"/>
  <c r="AA713" i="23"/>
  <c r="AF713" i="23" s="1"/>
  <c r="N713" i="23" s="1"/>
  <c r="Z713" i="23"/>
  <c r="AE713" i="23" s="1"/>
  <c r="M713" i="23" s="1"/>
  <c r="L713" i="23" a="1"/>
  <c r="L713" i="23" s="1"/>
  <c r="T713" i="23" s="1"/>
  <c r="K713" i="23" a="1"/>
  <c r="K713" i="23" s="1"/>
  <c r="I713" i="23" a="1"/>
  <c r="I713" i="23" s="1"/>
  <c r="Q713" i="23" s="1"/>
  <c r="J713" i="23" a="1"/>
  <c r="J713" i="23" s="1"/>
  <c r="R713" i="23" s="1"/>
  <c r="S713" i="23"/>
  <c r="AB713" i="23" l="1"/>
  <c r="AG713" i="23" s="1"/>
  <c r="O713" i="23" s="1"/>
  <c r="G713" i="23"/>
  <c r="F713" i="23"/>
  <c r="H713" i="23"/>
  <c r="B715" i="23" a="1"/>
  <c r="B715" i="23" s="1"/>
  <c r="D714" i="23"/>
  <c r="AB714" i="23"/>
  <c r="AG714" i="23" s="1"/>
  <c r="O714" i="23" s="1"/>
  <c r="AA714" i="23"/>
  <c r="AF714" i="23" s="1"/>
  <c r="N714" i="23" s="1"/>
  <c r="Z714" i="23"/>
  <c r="AE714" i="23" s="1"/>
  <c r="M714" i="23" s="1"/>
  <c r="AC714" i="23"/>
  <c r="AH714" i="23" s="1"/>
  <c r="P714" i="23" s="1"/>
  <c r="J714" i="23" a="1"/>
  <c r="J714" i="23" s="1"/>
  <c r="R714" i="23" s="1"/>
  <c r="I714" i="23" a="1"/>
  <c r="I714" i="23" s="1"/>
  <c r="Q714" i="23" s="1"/>
  <c r="K714" i="23" a="1"/>
  <c r="K714" i="23" s="1"/>
  <c r="S714" i="23" s="1"/>
  <c r="L714" i="23" a="1"/>
  <c r="L714" i="23" s="1"/>
  <c r="T714" i="23" s="1"/>
  <c r="H714" i="23" l="1"/>
  <c r="G714" i="23"/>
  <c r="F714" i="23"/>
  <c r="B716" i="23" a="1"/>
  <c r="B716" i="23" s="1"/>
  <c r="D715" i="23"/>
  <c r="I715" i="23" a="1"/>
  <c r="I715" i="23" s="1"/>
  <c r="Q715" i="23" s="1"/>
  <c r="AC715" i="23"/>
  <c r="AH715" i="23" s="1"/>
  <c r="P715" i="23" s="1"/>
  <c r="AB715" i="23"/>
  <c r="AG715" i="23" s="1"/>
  <c r="O715" i="23" s="1"/>
  <c r="AA715" i="23"/>
  <c r="K715" i="23" a="1"/>
  <c r="K715" i="23" s="1"/>
  <c r="S715" i="23" s="1"/>
  <c r="L715" i="23" a="1"/>
  <c r="L715" i="23" s="1"/>
  <c r="T715" i="23" s="1"/>
  <c r="J715" i="23" l="1" a="1"/>
  <c r="J715" i="23" s="1"/>
  <c r="R715" i="23" s="1"/>
  <c r="AF715" i="23"/>
  <c r="N715" i="23" s="1"/>
  <c r="Z715" i="23"/>
  <c r="AE715" i="23" s="1"/>
  <c r="M715" i="23" s="1"/>
  <c r="G715" i="23"/>
  <c r="H715" i="23"/>
  <c r="F715" i="23"/>
  <c r="B717" i="23" a="1"/>
  <c r="B717" i="23" s="1"/>
  <c r="D716" i="23"/>
  <c r="AA716" i="23"/>
  <c r="AF716" i="23" s="1"/>
  <c r="N716" i="23" s="1"/>
  <c r="AC716" i="23"/>
  <c r="AH716" i="23" s="1"/>
  <c r="P716" i="23" s="1"/>
  <c r="Z716" i="23"/>
  <c r="K716" i="23" a="1"/>
  <c r="K716" i="23" s="1"/>
  <c r="S716" i="23" s="1"/>
  <c r="R716" i="23"/>
  <c r="L716" i="23" a="1"/>
  <c r="L716" i="23" s="1"/>
  <c r="T716" i="23" s="1"/>
  <c r="I716" i="23" a="1"/>
  <c r="I716" i="23" s="1"/>
  <c r="Q716" i="23" s="1"/>
  <c r="AB716" i="23" l="1"/>
  <c r="AG716" i="23" s="1"/>
  <c r="O716" i="23" s="1"/>
  <c r="H716" i="23"/>
  <c r="G716" i="23"/>
  <c r="F716" i="23"/>
  <c r="B718" i="23" a="1"/>
  <c r="B718" i="23" s="1"/>
  <c r="D717" i="23"/>
  <c r="AA717" i="23"/>
  <c r="AF717" i="23" s="1"/>
  <c r="N717" i="23" s="1"/>
  <c r="AB717" i="23"/>
  <c r="AG717" i="23" s="1"/>
  <c r="O717" i="23" s="1"/>
  <c r="Z717" i="23"/>
  <c r="K717" i="23" a="1"/>
  <c r="K717" i="23" s="1"/>
  <c r="S717" i="23" s="1"/>
  <c r="J717" i="23" a="1"/>
  <c r="J717" i="23" s="1"/>
  <c r="R717" i="23" s="1"/>
  <c r="L717" i="23" a="1"/>
  <c r="L717" i="23" s="1"/>
  <c r="T717" i="23" s="1"/>
  <c r="J716" i="23" a="1"/>
  <c r="J716" i="23" s="1"/>
  <c r="AE716" i="23"/>
  <c r="M716" i="23" s="1"/>
  <c r="AC717" i="23" l="1"/>
  <c r="AH717" i="23" s="1"/>
  <c r="P717" i="23" s="1"/>
  <c r="G717" i="23"/>
  <c r="H717" i="23"/>
  <c r="F717" i="23"/>
  <c r="B719" i="23" a="1"/>
  <c r="B719" i="23" s="1"/>
  <c r="D718" i="23"/>
  <c r="AB718" i="23"/>
  <c r="AG718" i="23" s="1"/>
  <c r="O718" i="23" s="1"/>
  <c r="AC718" i="23"/>
  <c r="AH718" i="23" s="1"/>
  <c r="P718" i="23" s="1"/>
  <c r="I718" i="23" a="1"/>
  <c r="I718" i="23" s="1"/>
  <c r="Q718" i="23" s="1"/>
  <c r="AA718" i="23"/>
  <c r="AF718" i="23" s="1"/>
  <c r="N718" i="23" s="1"/>
  <c r="K718" i="23" a="1"/>
  <c r="K718" i="23" s="1"/>
  <c r="S718" i="23" s="1"/>
  <c r="J718" i="23" a="1"/>
  <c r="J718" i="23" s="1"/>
  <c r="R718" i="23" s="1"/>
  <c r="L718" i="23" a="1"/>
  <c r="L718" i="23" s="1"/>
  <c r="T718" i="23" s="1"/>
  <c r="I717" i="23" a="1"/>
  <c r="I717" i="23" s="1"/>
  <c r="Q717" i="23" s="1"/>
  <c r="AE717" i="23"/>
  <c r="M717" i="23" s="1"/>
  <c r="Z718" i="23" l="1"/>
  <c r="AE718" i="23" s="1"/>
  <c r="M718" i="23" s="1"/>
  <c r="F718" i="23"/>
  <c r="H718" i="23"/>
  <c r="G718" i="23"/>
  <c r="D719" i="23"/>
  <c r="B720" i="23" a="1"/>
  <c r="B720" i="23" s="1"/>
  <c r="AB719" i="23"/>
  <c r="AG719" i="23" s="1"/>
  <c r="O719" i="23" s="1"/>
  <c r="AC719" i="23"/>
  <c r="AH719" i="23" s="1"/>
  <c r="P719" i="23" s="1"/>
  <c r="AA719" i="23"/>
  <c r="I719" i="23" a="1"/>
  <c r="I719" i="23" s="1"/>
  <c r="Q719" i="23" s="1"/>
  <c r="K719" i="23" a="1"/>
  <c r="K719" i="23" s="1"/>
  <c r="S719" i="23" s="1"/>
  <c r="L719" i="23" a="1"/>
  <c r="L719" i="23" s="1"/>
  <c r="T719" i="23" s="1"/>
  <c r="D720" i="23" l="1"/>
  <c r="B721" i="23" a="1"/>
  <c r="B721" i="23" s="1"/>
  <c r="AC720" i="23"/>
  <c r="AH720" i="23" s="1"/>
  <c r="P720" i="23" s="1"/>
  <c r="AB720" i="23"/>
  <c r="AG720" i="23" s="1"/>
  <c r="O720" i="23" s="1"/>
  <c r="Z720" i="23"/>
  <c r="K720" i="23" a="1"/>
  <c r="K720" i="23" s="1"/>
  <c r="S720" i="23" s="1"/>
  <c r="J720" i="23" a="1"/>
  <c r="J720" i="23" s="1"/>
  <c r="R720" i="23" s="1"/>
  <c r="L720" i="23" a="1"/>
  <c r="L720" i="23" s="1"/>
  <c r="T720" i="23" s="1"/>
  <c r="Z719" i="23"/>
  <c r="AE719" i="23" s="1"/>
  <c r="M719" i="23" s="1"/>
  <c r="F719" i="23"/>
  <c r="H719" i="23"/>
  <c r="G719" i="23"/>
  <c r="J719" i="23" a="1"/>
  <c r="J719" i="23" s="1"/>
  <c r="R719" i="23" s="1"/>
  <c r="AF719" i="23"/>
  <c r="N719" i="23" s="1"/>
  <c r="I720" i="23" l="1" a="1"/>
  <c r="I720" i="23" s="1"/>
  <c r="Q720" i="23" s="1"/>
  <c r="AE720" i="23"/>
  <c r="M720" i="23" s="1"/>
  <c r="D721" i="23"/>
  <c r="B722" i="23" a="1"/>
  <c r="B722" i="23" s="1"/>
  <c r="AA721" i="23"/>
  <c r="AF721" i="23" s="1"/>
  <c r="N721" i="23" s="1"/>
  <c r="I721" i="23" a="1"/>
  <c r="I721" i="23" s="1"/>
  <c r="Q721" i="23" s="1"/>
  <c r="AC721" i="23"/>
  <c r="AH721" i="23" s="1"/>
  <c r="P721" i="23" s="1"/>
  <c r="AB721" i="23"/>
  <c r="AG721" i="23" s="1"/>
  <c r="O721" i="23" s="1"/>
  <c r="J721" i="23" a="1"/>
  <c r="J721" i="23" s="1"/>
  <c r="R721" i="23" s="1"/>
  <c r="L721" i="23" a="1"/>
  <c r="L721" i="23" s="1"/>
  <c r="T721" i="23" s="1"/>
  <c r="K721" i="23" a="1"/>
  <c r="K721" i="23" s="1"/>
  <c r="S721" i="23" s="1"/>
  <c r="AA720" i="23"/>
  <c r="AF720" i="23" s="1"/>
  <c r="N720" i="23" s="1"/>
  <c r="F720" i="23"/>
  <c r="H720" i="23"/>
  <c r="G720" i="23"/>
  <c r="B723" i="23" l="1" a="1"/>
  <c r="B723" i="23" s="1"/>
  <c r="D722" i="23"/>
  <c r="AC722" i="23"/>
  <c r="AH722" i="23" s="1"/>
  <c r="P722" i="23" s="1"/>
  <c r="I722" i="23" a="1"/>
  <c r="I722" i="23" s="1"/>
  <c r="Q722" i="23" s="1"/>
  <c r="AB722" i="23"/>
  <c r="AG722" i="23" s="1"/>
  <c r="O722" i="23" s="1"/>
  <c r="AA722" i="23"/>
  <c r="AF722" i="23" s="1"/>
  <c r="N722" i="23" s="1"/>
  <c r="K722" i="23" a="1"/>
  <c r="K722" i="23" s="1"/>
  <c r="S722" i="23" s="1"/>
  <c r="L722" i="23" a="1"/>
  <c r="L722" i="23" s="1"/>
  <c r="T722" i="23" s="1"/>
  <c r="J722" i="23" a="1"/>
  <c r="J722" i="23" s="1"/>
  <c r="R722" i="23" s="1"/>
  <c r="Z721" i="23"/>
  <c r="AE721" i="23" s="1"/>
  <c r="M721" i="23" s="1"/>
  <c r="H721" i="23"/>
  <c r="G721" i="23"/>
  <c r="F721" i="23"/>
  <c r="Z722" i="23" l="1"/>
  <c r="AE722" i="23" s="1"/>
  <c r="M722" i="23" s="1"/>
  <c r="H722" i="23"/>
  <c r="G722" i="23"/>
  <c r="F722" i="23"/>
  <c r="B724" i="23" a="1"/>
  <c r="B724" i="23" s="1"/>
  <c r="D723" i="23"/>
  <c r="AB723" i="23"/>
  <c r="AG723" i="23" s="1"/>
  <c r="O723" i="23" s="1"/>
  <c r="Z723" i="23"/>
  <c r="AC723" i="23"/>
  <c r="AH723" i="23" s="1"/>
  <c r="P723" i="23" s="1"/>
  <c r="L723" i="23" a="1"/>
  <c r="L723" i="23" s="1"/>
  <c r="T723" i="23" s="1"/>
  <c r="K723" i="23" a="1"/>
  <c r="K723" i="23" s="1"/>
  <c r="S723" i="23" s="1"/>
  <c r="J723" i="23" a="1"/>
  <c r="J723" i="23" s="1"/>
  <c r="R723" i="23" s="1"/>
  <c r="I723" i="23" l="1" a="1"/>
  <c r="I723" i="23" s="1"/>
  <c r="Q723" i="23" s="1"/>
  <c r="AE723" i="23"/>
  <c r="M723" i="23" s="1"/>
  <c r="AA723" i="23"/>
  <c r="AF723" i="23" s="1"/>
  <c r="N723" i="23" s="1"/>
  <c r="F723" i="23"/>
  <c r="H723" i="23"/>
  <c r="G723" i="23"/>
  <c r="D724" i="23"/>
  <c r="B725" i="23" a="1"/>
  <c r="B725" i="23" s="1"/>
  <c r="AA724" i="23"/>
  <c r="AF724" i="23" s="1"/>
  <c r="N724" i="23" s="1"/>
  <c r="I724" i="23" a="1"/>
  <c r="I724" i="23" s="1"/>
  <c r="Q724" i="23" s="1"/>
  <c r="AC724" i="23"/>
  <c r="AH724" i="23" s="1"/>
  <c r="P724" i="23" s="1"/>
  <c r="AB724" i="23"/>
  <c r="AG724" i="23" s="1"/>
  <c r="O724" i="23" s="1"/>
  <c r="L724" i="23" a="1"/>
  <c r="L724" i="23" s="1"/>
  <c r="T724" i="23" s="1"/>
  <c r="J724" i="23" a="1"/>
  <c r="J724" i="23" s="1"/>
  <c r="R724" i="23" s="1"/>
  <c r="K724" i="23" a="1"/>
  <c r="K724" i="23" s="1"/>
  <c r="S724" i="23"/>
  <c r="D725" i="23" l="1"/>
  <c r="B726" i="23" a="1"/>
  <c r="B726" i="23" s="1"/>
  <c r="AC725" i="23"/>
  <c r="AH725" i="23" s="1"/>
  <c r="P725" i="23" s="1"/>
  <c r="Z725" i="23"/>
  <c r="AE725" i="23" s="1"/>
  <c r="M725" i="23" s="1"/>
  <c r="AA725" i="23"/>
  <c r="AF725" i="23" s="1"/>
  <c r="N725" i="23" s="1"/>
  <c r="I725" i="23" a="1"/>
  <c r="I725" i="23" s="1"/>
  <c r="Q725" i="23" s="1"/>
  <c r="J725" i="23" a="1"/>
  <c r="J725" i="23" s="1"/>
  <c r="R725" i="23" s="1"/>
  <c r="K725" i="23" a="1"/>
  <c r="K725" i="23" s="1"/>
  <c r="L725" i="23" a="1"/>
  <c r="L725" i="23" s="1"/>
  <c r="T725" i="23" s="1"/>
  <c r="S725" i="23"/>
  <c r="Z724" i="23"/>
  <c r="AE724" i="23" s="1"/>
  <c r="M724" i="23" s="1"/>
  <c r="G724" i="23"/>
  <c r="H724" i="23"/>
  <c r="F724" i="23"/>
  <c r="D726" i="23" l="1"/>
  <c r="B727" i="23" a="1"/>
  <c r="B727" i="23" s="1"/>
  <c r="AC726" i="23"/>
  <c r="AH726" i="23" s="1"/>
  <c r="P726" i="23" s="1"/>
  <c r="AB726" i="23"/>
  <c r="AG726" i="23" s="1"/>
  <c r="O726" i="23" s="1"/>
  <c r="Z726" i="23"/>
  <c r="K726" i="23" a="1"/>
  <c r="K726" i="23" s="1"/>
  <c r="S726" i="23" s="1"/>
  <c r="J726" i="23" a="1"/>
  <c r="J726" i="23" s="1"/>
  <c r="R726" i="23" s="1"/>
  <c r="L726" i="23" a="1"/>
  <c r="L726" i="23" s="1"/>
  <c r="T726" i="23" s="1"/>
  <c r="AB725" i="23"/>
  <c r="AG725" i="23" s="1"/>
  <c r="O725" i="23" s="1"/>
  <c r="H725" i="23"/>
  <c r="F725" i="23"/>
  <c r="G725" i="23"/>
  <c r="I726" i="23" l="1" a="1"/>
  <c r="I726" i="23" s="1"/>
  <c r="Q726" i="23" s="1"/>
  <c r="AE726" i="23"/>
  <c r="M726" i="23" s="1"/>
  <c r="D727" i="23"/>
  <c r="B728" i="23" a="1"/>
  <c r="B728" i="23" s="1"/>
  <c r="AB727" i="23"/>
  <c r="AG727" i="23" s="1"/>
  <c r="O727" i="23" s="1"/>
  <c r="AC727" i="23"/>
  <c r="AH727" i="23" s="1"/>
  <c r="P727" i="23" s="1"/>
  <c r="Z727" i="23"/>
  <c r="AE727" i="23" s="1"/>
  <c r="M727" i="23" s="1"/>
  <c r="I727" i="23" a="1"/>
  <c r="I727" i="23" s="1"/>
  <c r="Q727" i="23" s="1"/>
  <c r="K727" i="23" a="1"/>
  <c r="K727" i="23" s="1"/>
  <c r="S727" i="23" s="1"/>
  <c r="J727" i="23" a="1"/>
  <c r="J727" i="23" s="1"/>
  <c r="L727" i="23" a="1"/>
  <c r="L727" i="23" s="1"/>
  <c r="T727" i="23" s="1"/>
  <c r="R727" i="23"/>
  <c r="AA726" i="23"/>
  <c r="AF726" i="23" s="1"/>
  <c r="N726" i="23" s="1"/>
  <c r="H726" i="23"/>
  <c r="F726" i="23"/>
  <c r="G726" i="23"/>
  <c r="B729" i="23" l="1" a="1"/>
  <c r="B729" i="23" s="1"/>
  <c r="D728" i="23"/>
  <c r="Z728" i="23"/>
  <c r="AB728" i="23"/>
  <c r="AG728" i="23" s="1"/>
  <c r="O728" i="23" s="1"/>
  <c r="AC728" i="23"/>
  <c r="AH728" i="23" s="1"/>
  <c r="P728" i="23" s="1"/>
  <c r="I728" i="23" a="1"/>
  <c r="I728" i="23" s="1"/>
  <c r="Q728" i="23" s="1"/>
  <c r="K728" i="23" a="1"/>
  <c r="K728" i="23" s="1"/>
  <c r="S728" i="23" s="1"/>
  <c r="L728" i="23" a="1"/>
  <c r="L728" i="23" s="1"/>
  <c r="T728" i="23" s="1"/>
  <c r="AA727" i="23"/>
  <c r="AF727" i="23" s="1"/>
  <c r="N727" i="23" s="1"/>
  <c r="F727" i="23"/>
  <c r="G727" i="23"/>
  <c r="H727" i="23"/>
  <c r="J728" i="23" l="1" a="1"/>
  <c r="J728" i="23" s="1"/>
  <c r="R728" i="23" s="1"/>
  <c r="AE728" i="23"/>
  <c r="M728" i="23" s="1"/>
  <c r="AA728" i="23"/>
  <c r="AF728" i="23" s="1"/>
  <c r="N728" i="23" s="1"/>
  <c r="H728" i="23"/>
  <c r="F728" i="23"/>
  <c r="G728" i="23"/>
  <c r="D729" i="23"/>
  <c r="B730" i="23" a="1"/>
  <c r="B730" i="23" s="1"/>
  <c r="AA729" i="23"/>
  <c r="AF729" i="23" s="1"/>
  <c r="N729" i="23" s="1"/>
  <c r="Z729" i="23"/>
  <c r="AB729" i="23"/>
  <c r="AG729" i="23" s="1"/>
  <c r="O729" i="23" s="1"/>
  <c r="K729" i="23" a="1"/>
  <c r="K729" i="23" s="1"/>
  <c r="S729" i="23" s="1"/>
  <c r="L729" i="23" a="1"/>
  <c r="L729" i="23" s="1"/>
  <c r="T729" i="23" s="1"/>
  <c r="J729" i="23" a="1"/>
  <c r="J729" i="23" s="1"/>
  <c r="R729" i="23" s="1"/>
  <c r="D730" i="23" l="1"/>
  <c r="B731" i="23" a="1"/>
  <c r="B731" i="23" s="1"/>
  <c r="AB730" i="23"/>
  <c r="AG730" i="23" s="1"/>
  <c r="O730" i="23" s="1"/>
  <c r="Z730" i="23"/>
  <c r="AE730" i="23" s="1"/>
  <c r="M730" i="23" s="1"/>
  <c r="AA730" i="23"/>
  <c r="AF730" i="23" s="1"/>
  <c r="N730" i="23" s="1"/>
  <c r="J730" i="23" a="1"/>
  <c r="J730" i="23" s="1"/>
  <c r="L730" i="23" a="1"/>
  <c r="L730" i="23" s="1"/>
  <c r="T730" i="23" s="1"/>
  <c r="I730" i="23" a="1"/>
  <c r="I730" i="23" s="1"/>
  <c r="Q730" i="23" s="1"/>
  <c r="K730" i="23" a="1"/>
  <c r="K730" i="23" s="1"/>
  <c r="R730" i="23"/>
  <c r="S730" i="23"/>
  <c r="AC729" i="23"/>
  <c r="AH729" i="23" s="1"/>
  <c r="P729" i="23" s="1"/>
  <c r="G729" i="23"/>
  <c r="H729" i="23"/>
  <c r="F729" i="23"/>
  <c r="I729" i="23" a="1"/>
  <c r="I729" i="23" s="1"/>
  <c r="Q729" i="23" s="1"/>
  <c r="AE729" i="23"/>
  <c r="M729" i="23" s="1"/>
  <c r="B732" i="23" l="1" a="1"/>
  <c r="B732" i="23" s="1"/>
  <c r="D731" i="23"/>
  <c r="AA731" i="23"/>
  <c r="AF731" i="23" s="1"/>
  <c r="N731" i="23" s="1"/>
  <c r="AC731" i="23"/>
  <c r="AH731" i="23" s="1"/>
  <c r="P731" i="23" s="1"/>
  <c r="Z731" i="23"/>
  <c r="J731" i="23" a="1"/>
  <c r="J731" i="23" s="1"/>
  <c r="R731" i="23" s="1"/>
  <c r="L731" i="23" a="1"/>
  <c r="L731" i="23" s="1"/>
  <c r="T731" i="23" s="1"/>
  <c r="K731" i="23" a="1"/>
  <c r="K731" i="23" s="1"/>
  <c r="S731" i="23"/>
  <c r="AC730" i="23"/>
  <c r="AH730" i="23" s="1"/>
  <c r="P730" i="23" s="1"/>
  <c r="F730" i="23"/>
  <c r="G730" i="23"/>
  <c r="H730" i="23"/>
  <c r="I731" i="23" l="1" a="1"/>
  <c r="I731" i="23" s="1"/>
  <c r="Q731" i="23" s="1"/>
  <c r="AE731" i="23"/>
  <c r="M731" i="23" s="1"/>
  <c r="AB731" i="23"/>
  <c r="AG731" i="23" s="1"/>
  <c r="O731" i="23" s="1"/>
  <c r="G731" i="23"/>
  <c r="F731" i="23"/>
  <c r="H731" i="23"/>
  <c r="D732" i="23"/>
  <c r="B733" i="23" a="1"/>
  <c r="B733" i="23" s="1"/>
  <c r="AA732" i="23"/>
  <c r="AF732" i="23" s="1"/>
  <c r="N732" i="23" s="1"/>
  <c r="Z732" i="23"/>
  <c r="AE732" i="23" s="1"/>
  <c r="M732" i="23" s="1"/>
  <c r="AB732" i="23"/>
  <c r="AG732" i="23" s="1"/>
  <c r="O732" i="23" s="1"/>
  <c r="K732" i="23" a="1"/>
  <c r="K732" i="23" s="1"/>
  <c r="S732" i="23" s="1"/>
  <c r="J732" i="23" a="1"/>
  <c r="J732" i="23" s="1"/>
  <c r="R732" i="23" s="1"/>
  <c r="L732" i="23" a="1"/>
  <c r="L732" i="23" s="1"/>
  <c r="T732" i="23" s="1"/>
  <c r="I732" i="23" a="1"/>
  <c r="I732" i="23" s="1"/>
  <c r="Q732" i="23" s="1"/>
  <c r="B734" i="23" l="1" a="1"/>
  <c r="B734" i="23" s="1"/>
  <c r="D733" i="23"/>
  <c r="AC733" i="23"/>
  <c r="AH733" i="23" s="1"/>
  <c r="P733" i="23" s="1"/>
  <c r="AB733" i="23"/>
  <c r="AG733" i="23" s="1"/>
  <c r="O733" i="23" s="1"/>
  <c r="Z733" i="23"/>
  <c r="L733" i="23" a="1"/>
  <c r="L733" i="23" s="1"/>
  <c r="T733" i="23" s="1"/>
  <c r="J733" i="23" a="1"/>
  <c r="J733" i="23" s="1"/>
  <c r="R733" i="23" s="1"/>
  <c r="K733" i="23" a="1"/>
  <c r="K733" i="23" s="1"/>
  <c r="S733" i="23" s="1"/>
  <c r="AC732" i="23"/>
  <c r="AH732" i="23" s="1"/>
  <c r="P732" i="23" s="1"/>
  <c r="H732" i="23"/>
  <c r="F732" i="23"/>
  <c r="G732" i="23"/>
  <c r="I733" i="23" l="1" a="1"/>
  <c r="I733" i="23" s="1"/>
  <c r="Q733" i="23" s="1"/>
  <c r="AE733" i="23"/>
  <c r="M733" i="23" s="1"/>
  <c r="AA733" i="23"/>
  <c r="AF733" i="23" s="1"/>
  <c r="N733" i="23" s="1"/>
  <c r="H733" i="23"/>
  <c r="G733" i="23"/>
  <c r="F733" i="23"/>
  <c r="D734" i="23"/>
  <c r="B735" i="23" a="1"/>
  <c r="B735" i="23" s="1"/>
  <c r="Z734" i="23"/>
  <c r="AE734" i="23" s="1"/>
  <c r="M734" i="23" s="1"/>
  <c r="AC734" i="23"/>
  <c r="AH734" i="23" s="1"/>
  <c r="P734" i="23" s="1"/>
  <c r="AB734" i="23"/>
  <c r="AG734" i="23" s="1"/>
  <c r="O734" i="23" s="1"/>
  <c r="I734" i="23" a="1"/>
  <c r="I734" i="23" s="1"/>
  <c r="Q734" i="23" s="1"/>
  <c r="K734" i="23" a="1"/>
  <c r="K734" i="23" s="1"/>
  <c r="L734" i="23" a="1"/>
  <c r="L734" i="23" s="1"/>
  <c r="T734" i="23" s="1"/>
  <c r="J734" i="23" a="1"/>
  <c r="J734" i="23" s="1"/>
  <c r="R734" i="23"/>
  <c r="S734" i="23"/>
  <c r="D735" i="23" l="1"/>
  <c r="B736" i="23" a="1"/>
  <c r="B736" i="23" s="1"/>
  <c r="Z735" i="23"/>
  <c r="AC735" i="23"/>
  <c r="AH735" i="23" s="1"/>
  <c r="P735" i="23" s="1"/>
  <c r="AB735" i="23"/>
  <c r="AG735" i="23" s="1"/>
  <c r="O735" i="23" s="1"/>
  <c r="L735" i="23" a="1"/>
  <c r="L735" i="23" s="1"/>
  <c r="T735" i="23" s="1"/>
  <c r="J735" i="23" a="1"/>
  <c r="J735" i="23" s="1"/>
  <c r="K735" i="23" a="1"/>
  <c r="K735" i="23" s="1"/>
  <c r="S735" i="23" s="1"/>
  <c r="R735" i="23"/>
  <c r="AA734" i="23"/>
  <c r="AF734" i="23" s="1"/>
  <c r="N734" i="23" s="1"/>
  <c r="F734" i="23"/>
  <c r="H734" i="23"/>
  <c r="G734" i="23"/>
  <c r="I735" i="23" l="1" a="1"/>
  <c r="I735" i="23" s="1"/>
  <c r="Q735" i="23" s="1"/>
  <c r="AE735" i="23"/>
  <c r="M735" i="23" s="1"/>
  <c r="B737" i="23" a="1"/>
  <c r="B737" i="23" s="1"/>
  <c r="D736" i="23"/>
  <c r="AC736" i="23"/>
  <c r="AH736" i="23" s="1"/>
  <c r="P736" i="23" s="1"/>
  <c r="AA736" i="23"/>
  <c r="AF736" i="23" s="1"/>
  <c r="N736" i="23" s="1"/>
  <c r="AB736" i="23"/>
  <c r="AG736" i="23" s="1"/>
  <c r="O736" i="23" s="1"/>
  <c r="I736" i="23" a="1"/>
  <c r="I736" i="23" s="1"/>
  <c r="Q736" i="23" s="1"/>
  <c r="L736" i="23" a="1"/>
  <c r="L736" i="23" s="1"/>
  <c r="T736" i="23" s="1"/>
  <c r="J736" i="23" a="1"/>
  <c r="J736" i="23" s="1"/>
  <c r="R736" i="23" s="1"/>
  <c r="K736" i="23" a="1"/>
  <c r="K736" i="23" s="1"/>
  <c r="S736" i="23" s="1"/>
  <c r="AA735" i="23"/>
  <c r="AF735" i="23" s="1"/>
  <c r="N735" i="23" s="1"/>
  <c r="F735" i="23"/>
  <c r="G735" i="23"/>
  <c r="H735" i="23"/>
  <c r="Z736" i="23" l="1"/>
  <c r="AE736" i="23" s="1"/>
  <c r="M736" i="23" s="1"/>
  <c r="F736" i="23"/>
  <c r="H736" i="23"/>
  <c r="G736" i="23"/>
  <c r="D737" i="23"/>
  <c r="B738" i="23" a="1"/>
  <c r="B738" i="23" s="1"/>
  <c r="AB737" i="23"/>
  <c r="AG737" i="23" s="1"/>
  <c r="O737" i="23" s="1"/>
  <c r="Z737" i="23"/>
  <c r="AE737" i="23" s="1"/>
  <c r="M737" i="23" s="1"/>
  <c r="AA737" i="23"/>
  <c r="AF737" i="23" s="1"/>
  <c r="N737" i="23" s="1"/>
  <c r="I737" i="23" a="1"/>
  <c r="I737" i="23" s="1"/>
  <c r="Q737" i="23" s="1"/>
  <c r="J737" i="23" a="1"/>
  <c r="J737" i="23" s="1"/>
  <c r="R737" i="23" s="1"/>
  <c r="K737" i="23" a="1"/>
  <c r="K737" i="23" s="1"/>
  <c r="L737" i="23" a="1"/>
  <c r="L737" i="23" s="1"/>
  <c r="T737" i="23" s="1"/>
  <c r="S737" i="23"/>
  <c r="B739" i="23" l="1" a="1"/>
  <c r="B739" i="23" s="1"/>
  <c r="D738" i="23"/>
  <c r="Z738" i="23"/>
  <c r="AE738" i="23" s="1"/>
  <c r="M738" i="23" s="1"/>
  <c r="AC738" i="23"/>
  <c r="AH738" i="23" s="1"/>
  <c r="P738" i="23" s="1"/>
  <c r="AB738" i="23"/>
  <c r="AG738" i="23" s="1"/>
  <c r="O738" i="23" s="1"/>
  <c r="I738" i="23" a="1"/>
  <c r="I738" i="23" s="1"/>
  <c r="Q738" i="23" s="1"/>
  <c r="K738" i="23" a="1"/>
  <c r="K738" i="23" s="1"/>
  <c r="J738" i="23" a="1"/>
  <c r="J738" i="23" s="1"/>
  <c r="L738" i="23" a="1"/>
  <c r="L738" i="23" s="1"/>
  <c r="T738" i="23" s="1"/>
  <c r="S738" i="23"/>
  <c r="R738" i="23"/>
  <c r="AC737" i="23"/>
  <c r="AH737" i="23" s="1"/>
  <c r="P737" i="23" s="1"/>
  <c r="G737" i="23"/>
  <c r="H737" i="23"/>
  <c r="F737" i="23"/>
  <c r="AA738" i="23" l="1"/>
  <c r="AF738" i="23" s="1"/>
  <c r="N738" i="23" s="1"/>
  <c r="H738" i="23"/>
  <c r="G738" i="23"/>
  <c r="F738" i="23"/>
  <c r="B740" i="23" a="1"/>
  <c r="B740" i="23" s="1"/>
  <c r="D739" i="23"/>
  <c r="Z739" i="23"/>
  <c r="AA739" i="23"/>
  <c r="AF739" i="23" s="1"/>
  <c r="N739" i="23" s="1"/>
  <c r="AB739" i="23"/>
  <c r="AG739" i="23" s="1"/>
  <c r="O739" i="23" s="1"/>
  <c r="K739" i="23" a="1"/>
  <c r="K739" i="23" s="1"/>
  <c r="S739" i="23" s="1"/>
  <c r="L739" i="23" a="1"/>
  <c r="L739" i="23" s="1"/>
  <c r="T739" i="23" s="1"/>
  <c r="J739" i="23" a="1"/>
  <c r="J739" i="23" s="1"/>
  <c r="R739" i="23" s="1"/>
  <c r="I739" i="23" l="1" a="1"/>
  <c r="I739" i="23" s="1"/>
  <c r="Q739" i="23" s="1"/>
  <c r="AE739" i="23"/>
  <c r="M739" i="23" s="1"/>
  <c r="AC739" i="23"/>
  <c r="AH739" i="23" s="1"/>
  <c r="P739" i="23" s="1"/>
  <c r="G739" i="23"/>
  <c r="F739" i="23"/>
  <c r="H739" i="23"/>
  <c r="D740" i="23"/>
  <c r="B741" i="23" a="1"/>
  <c r="B741" i="23" s="1"/>
  <c r="AA740" i="23"/>
  <c r="AF740" i="23" s="1"/>
  <c r="N740" i="23" s="1"/>
  <c r="AC740" i="23"/>
  <c r="AH740" i="23" s="1"/>
  <c r="P740" i="23" s="1"/>
  <c r="Z740" i="23"/>
  <c r="AE740" i="23" s="1"/>
  <c r="M740" i="23" s="1"/>
  <c r="K740" i="23" a="1"/>
  <c r="K740" i="23" s="1"/>
  <c r="J740" i="23" a="1"/>
  <c r="J740" i="23" s="1"/>
  <c r="I740" i="23" a="1"/>
  <c r="I740" i="23" s="1"/>
  <c r="Q740" i="23" s="1"/>
  <c r="L740" i="23" a="1"/>
  <c r="L740" i="23" s="1"/>
  <c r="T740" i="23" s="1"/>
  <c r="R740" i="23"/>
  <c r="S740" i="23"/>
  <c r="D741" i="23" l="1"/>
  <c r="B742" i="23" a="1"/>
  <c r="B742" i="23" s="1"/>
  <c r="AC741" i="23"/>
  <c r="AH741" i="23" s="1"/>
  <c r="P741" i="23" s="1"/>
  <c r="AB741" i="23"/>
  <c r="AG741" i="23" s="1"/>
  <c r="O741" i="23" s="1"/>
  <c r="Z741" i="23"/>
  <c r="AE741" i="23" s="1"/>
  <c r="M741" i="23" s="1"/>
  <c r="AA741" i="23"/>
  <c r="AF741" i="23" s="1"/>
  <c r="N741" i="23" s="1"/>
  <c r="I741" i="23" a="1"/>
  <c r="I741" i="23" s="1"/>
  <c r="Q741" i="23" s="1"/>
  <c r="J741" i="23" a="1"/>
  <c r="J741" i="23" s="1"/>
  <c r="R741" i="23" s="1"/>
  <c r="K741" i="23" a="1"/>
  <c r="K741" i="23" s="1"/>
  <c r="S741" i="23" s="1"/>
  <c r="L741" i="23" a="1"/>
  <c r="L741" i="23" s="1"/>
  <c r="T741" i="23" s="1"/>
  <c r="AB740" i="23"/>
  <c r="AG740" i="23" s="1"/>
  <c r="O740" i="23" s="1"/>
  <c r="G740" i="23"/>
  <c r="F740" i="23"/>
  <c r="H740" i="23"/>
  <c r="D742" i="23" l="1"/>
  <c r="B743" i="23" a="1"/>
  <c r="B743" i="23" s="1"/>
  <c r="I742" i="23" a="1"/>
  <c r="I742" i="23" s="1"/>
  <c r="Q742" i="23" s="1"/>
  <c r="AA742" i="23"/>
  <c r="AF742" i="23" s="1"/>
  <c r="N742" i="23" s="1"/>
  <c r="AC742" i="23"/>
  <c r="AH742" i="23" s="1"/>
  <c r="P742" i="23" s="1"/>
  <c r="AB742" i="23"/>
  <c r="AG742" i="23" s="1"/>
  <c r="O742" i="23" s="1"/>
  <c r="K742" i="23" a="1"/>
  <c r="K742" i="23" s="1"/>
  <c r="L742" i="23" a="1"/>
  <c r="L742" i="23" s="1"/>
  <c r="T742" i="23" s="1"/>
  <c r="J742" i="23" a="1"/>
  <c r="J742" i="23" s="1"/>
  <c r="R742" i="23" s="1"/>
  <c r="S742" i="23"/>
  <c r="G741" i="23"/>
  <c r="H741" i="23"/>
  <c r="F741" i="23"/>
  <c r="B744" i="23" l="1" a="1"/>
  <c r="B744" i="23" s="1"/>
  <c r="D743" i="23"/>
  <c r="AB743" i="23"/>
  <c r="AG743" i="23" s="1"/>
  <c r="O743" i="23" s="1"/>
  <c r="Z743" i="23"/>
  <c r="AE743" i="23" s="1"/>
  <c r="M743" i="23" s="1"/>
  <c r="AC743" i="23"/>
  <c r="AH743" i="23" s="1"/>
  <c r="P743" i="23" s="1"/>
  <c r="AA743" i="23"/>
  <c r="AF743" i="23" s="1"/>
  <c r="N743" i="23" s="1"/>
  <c r="J743" i="23" a="1"/>
  <c r="J743" i="23" s="1"/>
  <c r="R743" i="23" s="1"/>
  <c r="K743" i="23" a="1"/>
  <c r="K743" i="23" s="1"/>
  <c r="S743" i="23" s="1"/>
  <c r="I743" i="23" a="1"/>
  <c r="I743" i="23" s="1"/>
  <c r="Q743" i="23" s="1"/>
  <c r="L743" i="23" a="1"/>
  <c r="L743" i="23" s="1"/>
  <c r="T743" i="23" s="1"/>
  <c r="Z742" i="23"/>
  <c r="AE742" i="23" s="1"/>
  <c r="M742" i="23" s="1"/>
  <c r="H742" i="23"/>
  <c r="F742" i="23"/>
  <c r="G742" i="23"/>
  <c r="G743" i="23" l="1"/>
  <c r="F743" i="23"/>
  <c r="H743" i="23"/>
  <c r="B745" i="23" a="1"/>
  <c r="B745" i="23" s="1"/>
  <c r="D744" i="23"/>
  <c r="AB744" i="23"/>
  <c r="AG744" i="23" s="1"/>
  <c r="O744" i="23" s="1"/>
  <c r="AA744" i="23"/>
  <c r="AF744" i="23" s="1"/>
  <c r="N744" i="23" s="1"/>
  <c r="Z744" i="23"/>
  <c r="AE744" i="23" s="1"/>
  <c r="M744" i="23" s="1"/>
  <c r="K744" i="23" a="1"/>
  <c r="K744" i="23" s="1"/>
  <c r="S744" i="23" s="1"/>
  <c r="I744" i="23" a="1"/>
  <c r="I744" i="23" s="1"/>
  <c r="Q744" i="23" s="1"/>
  <c r="L744" i="23" a="1"/>
  <c r="L744" i="23" s="1"/>
  <c r="T744" i="23" s="1"/>
  <c r="J744" i="23" a="1"/>
  <c r="J744" i="23" s="1"/>
  <c r="R744" i="23"/>
  <c r="AC744" i="23" l="1"/>
  <c r="AH744" i="23" s="1"/>
  <c r="P744" i="23" s="1"/>
  <c r="F744" i="23"/>
  <c r="H744" i="23"/>
  <c r="G744" i="23"/>
  <c r="D745" i="23"/>
  <c r="B746" i="23" a="1"/>
  <c r="B746" i="23" s="1"/>
  <c r="Z745" i="23"/>
  <c r="AE745" i="23" s="1"/>
  <c r="M745" i="23" s="1"/>
  <c r="AC745" i="23"/>
  <c r="AH745" i="23" s="1"/>
  <c r="P745" i="23" s="1"/>
  <c r="AA745" i="23"/>
  <c r="AF745" i="23" s="1"/>
  <c r="N745" i="23" s="1"/>
  <c r="K745" i="23" a="1"/>
  <c r="K745" i="23" s="1"/>
  <c r="J745" i="23" a="1"/>
  <c r="J745" i="23" s="1"/>
  <c r="R745" i="23" s="1"/>
  <c r="I745" i="23" a="1"/>
  <c r="I745" i="23" s="1"/>
  <c r="Q745" i="23" s="1"/>
  <c r="L745" i="23" a="1"/>
  <c r="L745" i="23" s="1"/>
  <c r="T745" i="23" s="1"/>
  <c r="S745" i="23"/>
  <c r="D746" i="23" l="1"/>
  <c r="B747" i="23" a="1"/>
  <c r="B747" i="23" s="1"/>
  <c r="AC746" i="23"/>
  <c r="AH746" i="23" s="1"/>
  <c r="P746" i="23" s="1"/>
  <c r="AB746" i="23"/>
  <c r="AG746" i="23" s="1"/>
  <c r="O746" i="23" s="1"/>
  <c r="Z746" i="23"/>
  <c r="AE746" i="23" s="1"/>
  <c r="M746" i="23" s="1"/>
  <c r="I746" i="23" a="1"/>
  <c r="I746" i="23" s="1"/>
  <c r="Q746" i="23" s="1"/>
  <c r="K746" i="23" a="1"/>
  <c r="K746" i="23" s="1"/>
  <c r="S746" i="23" s="1"/>
  <c r="L746" i="23" a="1"/>
  <c r="L746" i="23" s="1"/>
  <c r="T746" i="23" s="1"/>
  <c r="J746" i="23" a="1"/>
  <c r="J746" i="23" s="1"/>
  <c r="R746" i="23"/>
  <c r="AB745" i="23"/>
  <c r="AG745" i="23" s="1"/>
  <c r="O745" i="23" s="1"/>
  <c r="G745" i="23"/>
  <c r="F745" i="23"/>
  <c r="H745" i="23"/>
  <c r="B748" i="23" l="1" a="1"/>
  <c r="B748" i="23" s="1"/>
  <c r="D747" i="23"/>
  <c r="AA747" i="23"/>
  <c r="AF747" i="23" s="1"/>
  <c r="N747" i="23" s="1"/>
  <c r="AC747" i="23"/>
  <c r="AH747" i="23" s="1"/>
  <c r="P747" i="23" s="1"/>
  <c r="I747" i="23" a="1"/>
  <c r="I747" i="23" s="1"/>
  <c r="Q747" i="23" s="1"/>
  <c r="AB747" i="23"/>
  <c r="AG747" i="23" s="1"/>
  <c r="O747" i="23" s="1"/>
  <c r="K747" i="23" a="1"/>
  <c r="K747" i="23" s="1"/>
  <c r="J747" i="23" a="1"/>
  <c r="J747" i="23" s="1"/>
  <c r="R747" i="23" s="1"/>
  <c r="L747" i="23" a="1"/>
  <c r="L747" i="23" s="1"/>
  <c r="T747" i="23" s="1"/>
  <c r="S747" i="23"/>
  <c r="AA746" i="23"/>
  <c r="AF746" i="23" s="1"/>
  <c r="N746" i="23" s="1"/>
  <c r="H746" i="23"/>
  <c r="G746" i="23"/>
  <c r="F746" i="23"/>
  <c r="Z747" i="23" l="1"/>
  <c r="AE747" i="23" s="1"/>
  <c r="M747" i="23" s="1"/>
  <c r="F747" i="23"/>
  <c r="H747" i="23"/>
  <c r="G747" i="23"/>
  <c r="B749" i="23" a="1"/>
  <c r="B749" i="23" s="1"/>
  <c r="D748" i="23"/>
  <c r="Z748" i="23"/>
  <c r="AE748" i="23" s="1"/>
  <c r="M748" i="23" s="1"/>
  <c r="AA748" i="23"/>
  <c r="AF748" i="23" s="1"/>
  <c r="N748" i="23" s="1"/>
  <c r="AC748" i="23"/>
  <c r="AH748" i="23" s="1"/>
  <c r="P748" i="23" s="1"/>
  <c r="J748" i="23" a="1"/>
  <c r="J748" i="23" s="1"/>
  <c r="I748" i="23" a="1"/>
  <c r="I748" i="23" s="1"/>
  <c r="Q748" i="23" s="1"/>
  <c r="L748" i="23" a="1"/>
  <c r="L748" i="23" s="1"/>
  <c r="T748" i="23" s="1"/>
  <c r="K748" i="23" a="1"/>
  <c r="K748" i="23" s="1"/>
  <c r="S748" i="23"/>
  <c r="R748" i="23"/>
  <c r="AB748" i="23" l="1"/>
  <c r="AG748" i="23" s="1"/>
  <c r="O748" i="23" s="1"/>
  <c r="G748" i="23"/>
  <c r="F748" i="23"/>
  <c r="H748" i="23"/>
  <c r="D749" i="23"/>
  <c r="B750" i="23" a="1"/>
  <c r="B750" i="23" s="1"/>
  <c r="AA749" i="23"/>
  <c r="AF749" i="23" s="1"/>
  <c r="N749" i="23" s="1"/>
  <c r="AB749" i="23"/>
  <c r="AG749" i="23" s="1"/>
  <c r="O749" i="23" s="1"/>
  <c r="AC749" i="23"/>
  <c r="AH749" i="23" s="1"/>
  <c r="P749" i="23" s="1"/>
  <c r="I749" i="23" a="1"/>
  <c r="I749" i="23" s="1"/>
  <c r="Q749" i="23" s="1"/>
  <c r="J749" i="23" a="1"/>
  <c r="J749" i="23" s="1"/>
  <c r="R749" i="23" s="1"/>
  <c r="K749" i="23" a="1"/>
  <c r="K749" i="23" s="1"/>
  <c r="S749" i="23" s="1"/>
  <c r="L749" i="23" a="1"/>
  <c r="L749" i="23" s="1"/>
  <c r="T749" i="23" s="1"/>
  <c r="D750" i="23" l="1"/>
  <c r="B751" i="23" a="1"/>
  <c r="B751" i="23" s="1"/>
  <c r="Z750" i="23"/>
  <c r="AE750" i="23" s="1"/>
  <c r="M750" i="23" s="1"/>
  <c r="AA750" i="23"/>
  <c r="AF750" i="23" s="1"/>
  <c r="N750" i="23" s="1"/>
  <c r="AB750" i="23"/>
  <c r="AG750" i="23" s="1"/>
  <c r="O750" i="23" s="1"/>
  <c r="AC750" i="23"/>
  <c r="AH750" i="23" s="1"/>
  <c r="P750" i="23" s="1"/>
  <c r="J750" i="23" a="1"/>
  <c r="J750" i="23" s="1"/>
  <c r="R750" i="23" s="1"/>
  <c r="K750" i="23" a="1"/>
  <c r="K750" i="23" s="1"/>
  <c r="S750" i="23" s="1"/>
  <c r="L750" i="23" a="1"/>
  <c r="L750" i="23" s="1"/>
  <c r="T750" i="23" s="1"/>
  <c r="I750" i="23" a="1"/>
  <c r="I750" i="23" s="1"/>
  <c r="Q750" i="23" s="1"/>
  <c r="Z749" i="23"/>
  <c r="AE749" i="23" s="1"/>
  <c r="M749" i="23" s="1"/>
  <c r="H749" i="23"/>
  <c r="G749" i="23"/>
  <c r="F749" i="23"/>
  <c r="B752" i="23" l="1" a="1"/>
  <c r="B752" i="23" s="1"/>
  <c r="D751" i="23"/>
  <c r="AA751" i="23"/>
  <c r="AF751" i="23" s="1"/>
  <c r="N751" i="23" s="1"/>
  <c r="Z751" i="23"/>
  <c r="AB751" i="23"/>
  <c r="AG751" i="23" s="1"/>
  <c r="O751" i="23" s="1"/>
  <c r="J751" i="23" a="1"/>
  <c r="J751" i="23" s="1"/>
  <c r="R751" i="23" s="1"/>
  <c r="K751" i="23" a="1"/>
  <c r="K751" i="23" s="1"/>
  <c r="S751" i="23" s="1"/>
  <c r="L751" i="23" a="1"/>
  <c r="L751" i="23" s="1"/>
  <c r="T751" i="23" s="1"/>
  <c r="G750" i="23"/>
  <c r="H750" i="23"/>
  <c r="F750" i="23"/>
  <c r="I751" i="23" l="1" a="1"/>
  <c r="I751" i="23" s="1"/>
  <c r="Q751" i="23" s="1"/>
  <c r="AE751" i="23"/>
  <c r="M751" i="23" s="1"/>
  <c r="AC751" i="23"/>
  <c r="AH751" i="23" s="1"/>
  <c r="P751" i="23" s="1"/>
  <c r="H751" i="23"/>
  <c r="F751" i="23"/>
  <c r="G751" i="23"/>
  <c r="D752" i="23"/>
  <c r="B753" i="23" a="1"/>
  <c r="B753" i="23" s="1"/>
  <c r="AC752" i="23"/>
  <c r="AH752" i="23" s="1"/>
  <c r="P752" i="23" s="1"/>
  <c r="Z752" i="23"/>
  <c r="AE752" i="23" s="1"/>
  <c r="M752" i="23" s="1"/>
  <c r="AA752" i="23"/>
  <c r="AF752" i="23" s="1"/>
  <c r="N752" i="23" s="1"/>
  <c r="L752" i="23" a="1"/>
  <c r="L752" i="23" s="1"/>
  <c r="T752" i="23" s="1"/>
  <c r="K752" i="23" a="1"/>
  <c r="K752" i="23" s="1"/>
  <c r="S752" i="23" s="1"/>
  <c r="I752" i="23" a="1"/>
  <c r="I752" i="23" s="1"/>
  <c r="Q752" i="23" s="1"/>
  <c r="J752" i="23" a="1"/>
  <c r="J752" i="23" s="1"/>
  <c r="R752" i="23" s="1"/>
  <c r="B754" i="23" l="1" a="1"/>
  <c r="B754" i="23" s="1"/>
  <c r="D753" i="23"/>
  <c r="AC753" i="23"/>
  <c r="AH753" i="23" s="1"/>
  <c r="P753" i="23" s="1"/>
  <c r="Z753" i="23"/>
  <c r="AE753" i="23" s="1"/>
  <c r="M753" i="23" s="1"/>
  <c r="AA753" i="23"/>
  <c r="AF753" i="23" s="1"/>
  <c r="N753" i="23" s="1"/>
  <c r="L753" i="23" a="1"/>
  <c r="L753" i="23" s="1"/>
  <c r="T753" i="23" s="1"/>
  <c r="I753" i="23" a="1"/>
  <c r="I753" i="23" s="1"/>
  <c r="Q753" i="23" s="1"/>
  <c r="J753" i="23" a="1"/>
  <c r="J753" i="23" s="1"/>
  <c r="R753" i="23" s="1"/>
  <c r="K753" i="23" a="1"/>
  <c r="K753" i="23" s="1"/>
  <c r="S753" i="23"/>
  <c r="AB752" i="23"/>
  <c r="AG752" i="23" s="1"/>
  <c r="O752" i="23" s="1"/>
  <c r="F752" i="23"/>
  <c r="H752" i="23"/>
  <c r="G752" i="23"/>
  <c r="AB753" i="23" l="1"/>
  <c r="AG753" i="23" s="1"/>
  <c r="O753" i="23" s="1"/>
  <c r="F753" i="23"/>
  <c r="H753" i="23"/>
  <c r="G753" i="23"/>
  <c r="D754" i="23"/>
  <c r="B755" i="23" a="1"/>
  <c r="B755" i="23" s="1"/>
  <c r="Z754" i="23"/>
  <c r="AE754" i="23" s="1"/>
  <c r="M754" i="23" s="1"/>
  <c r="AA754" i="23"/>
  <c r="AF754" i="23" s="1"/>
  <c r="N754" i="23" s="1"/>
  <c r="AB754" i="23"/>
  <c r="AG754" i="23" s="1"/>
  <c r="O754" i="23" s="1"/>
  <c r="L754" i="23" a="1"/>
  <c r="L754" i="23" s="1"/>
  <c r="T754" i="23" s="1"/>
  <c r="I754" i="23" a="1"/>
  <c r="I754" i="23" s="1"/>
  <c r="Q754" i="23" s="1"/>
  <c r="K754" i="23" a="1"/>
  <c r="K754" i="23" s="1"/>
  <c r="S754" i="23" s="1"/>
  <c r="J754" i="23" a="1"/>
  <c r="J754" i="23" s="1"/>
  <c r="R754" i="23" s="1"/>
  <c r="D755" i="23" l="1"/>
  <c r="B756" i="23" a="1"/>
  <c r="B756" i="23" s="1"/>
  <c r="Z755" i="23"/>
  <c r="AE755" i="23" s="1"/>
  <c r="M755" i="23" s="1"/>
  <c r="AC755" i="23"/>
  <c r="AH755" i="23" s="1"/>
  <c r="P755" i="23" s="1"/>
  <c r="AB755" i="23"/>
  <c r="AG755" i="23" s="1"/>
  <c r="O755" i="23" s="1"/>
  <c r="K755" i="23" a="1"/>
  <c r="K755" i="23" s="1"/>
  <c r="S755" i="23" s="1"/>
  <c r="L755" i="23" a="1"/>
  <c r="L755" i="23" s="1"/>
  <c r="T755" i="23" s="1"/>
  <c r="I755" i="23" a="1"/>
  <c r="I755" i="23" s="1"/>
  <c r="Q755" i="23" s="1"/>
  <c r="J755" i="23" a="1"/>
  <c r="J755" i="23" s="1"/>
  <c r="R755" i="23" s="1"/>
  <c r="AC754" i="23"/>
  <c r="AH754" i="23" s="1"/>
  <c r="P754" i="23" s="1"/>
  <c r="F754" i="23"/>
  <c r="H754" i="23"/>
  <c r="G754" i="23"/>
  <c r="D756" i="23" l="1"/>
  <c r="B757" i="23" a="1"/>
  <c r="B757" i="23" s="1"/>
  <c r="AB756" i="23"/>
  <c r="AG756" i="23" s="1"/>
  <c r="O756" i="23" s="1"/>
  <c r="AA756" i="23"/>
  <c r="AF756" i="23" s="1"/>
  <c r="N756" i="23" s="1"/>
  <c r="AC756" i="23"/>
  <c r="AH756" i="23" s="1"/>
  <c r="P756" i="23" s="1"/>
  <c r="I756" i="23" a="1"/>
  <c r="I756" i="23" s="1"/>
  <c r="Q756" i="23" s="1"/>
  <c r="K756" i="23" a="1"/>
  <c r="K756" i="23" s="1"/>
  <c r="S756" i="23" s="1"/>
  <c r="J756" i="23" a="1"/>
  <c r="J756" i="23" s="1"/>
  <c r="R756" i="23" s="1"/>
  <c r="L756" i="23" a="1"/>
  <c r="L756" i="23" s="1"/>
  <c r="T756" i="23" s="1"/>
  <c r="AA755" i="23"/>
  <c r="AF755" i="23" s="1"/>
  <c r="N755" i="23" s="1"/>
  <c r="H755" i="23"/>
  <c r="G755" i="23"/>
  <c r="F755" i="23"/>
  <c r="D757" i="23" l="1"/>
  <c r="B758" i="23" a="1"/>
  <c r="B758" i="23" s="1"/>
  <c r="Z757" i="23"/>
  <c r="AB757" i="23"/>
  <c r="AA757" i="23"/>
  <c r="AC757" i="23"/>
  <c r="K757" i="23" a="1"/>
  <c r="K757" i="23" s="1"/>
  <c r="S757" i="23" s="1"/>
  <c r="L757" i="23" a="1"/>
  <c r="L757" i="23" s="1"/>
  <c r="T757" i="23" s="1"/>
  <c r="J757" i="23" a="1"/>
  <c r="J757" i="23" s="1"/>
  <c r="R757" i="23" s="1"/>
  <c r="I757" i="23" a="1"/>
  <c r="I757" i="23" s="1"/>
  <c r="Q757" i="23" s="1"/>
  <c r="Z756" i="23"/>
  <c r="AE756" i="23" s="1"/>
  <c r="M756" i="23" s="1"/>
  <c r="G756" i="23"/>
  <c r="H756" i="23"/>
  <c r="F756" i="23"/>
  <c r="B759" i="23" l="1" a="1"/>
  <c r="B759" i="23" s="1"/>
  <c r="D758" i="23"/>
  <c r="AA758" i="23"/>
  <c r="AB758" i="23"/>
  <c r="Z758" i="23"/>
  <c r="I758" i="23" s="1" a="1"/>
  <c r="I758" i="23" s="1"/>
  <c r="AE758" i="23" s="1"/>
  <c r="M758" i="23" s="1"/>
  <c r="Q758" i="23"/>
  <c r="K758" i="23" a="1"/>
  <c r="K758" i="23" s="1"/>
  <c r="AG758" i="23" s="1"/>
  <c r="O758" i="23" s="1"/>
  <c r="J758" i="23" a="1"/>
  <c r="J758" i="23" s="1"/>
  <c r="AF758" i="23" s="1"/>
  <c r="N758" i="23" s="1"/>
  <c r="L758" i="23" a="1"/>
  <c r="L758" i="23" s="1"/>
  <c r="AH758" i="23" s="1"/>
  <c r="P758" i="23" s="1"/>
  <c r="R758" i="23"/>
  <c r="S758" i="23"/>
  <c r="T758" i="23"/>
  <c r="F757" i="23"/>
  <c r="H757" i="23"/>
  <c r="G757" i="23"/>
  <c r="AC758" i="23" l="1"/>
  <c r="F758" i="23"/>
  <c r="G758" i="23"/>
  <c r="H758" i="23"/>
  <c r="B760" i="23" a="1"/>
  <c r="B760" i="23" s="1"/>
  <c r="D759" i="23"/>
  <c r="AA759" i="23"/>
  <c r="Z759" i="23"/>
  <c r="I759" i="23" s="1" a="1"/>
  <c r="I759" i="23" s="1"/>
  <c r="AE759" i="23" s="1"/>
  <c r="M759" i="23" s="1"/>
  <c r="AC759" i="23"/>
  <c r="K759" i="23" a="1"/>
  <c r="K759" i="23" s="1"/>
  <c r="AG759" i="23" s="1"/>
  <c r="O759" i="23" s="1"/>
  <c r="L759" i="23" a="1"/>
  <c r="L759" i="23" s="1"/>
  <c r="AH759" i="23" s="1"/>
  <c r="P759" i="23" s="1"/>
  <c r="Q759" i="23"/>
  <c r="J759" i="23" a="1"/>
  <c r="J759" i="23" s="1"/>
  <c r="AF759" i="23" s="1"/>
  <c r="N759" i="23" s="1"/>
  <c r="S759" i="23"/>
  <c r="T759" i="23"/>
  <c r="R759" i="23"/>
  <c r="AB759" i="23" l="1"/>
  <c r="H759" i="23"/>
  <c r="G759" i="23"/>
  <c r="F759" i="23"/>
  <c r="B761" i="23" a="1"/>
  <c r="B761" i="23" s="1"/>
  <c r="D760" i="23"/>
  <c r="Z760" i="23"/>
  <c r="AC760" i="23"/>
  <c r="AB760" i="23"/>
  <c r="L760" i="23" a="1"/>
  <c r="L760" i="23" s="1"/>
  <c r="I760" i="23" a="1"/>
  <c r="I760" i="23" s="1"/>
  <c r="AE760" i="23" s="1"/>
  <c r="M760" i="23" s="1"/>
  <c r="K760" i="23" a="1"/>
  <c r="K760" i="23" s="1"/>
  <c r="J760" i="23" a="1"/>
  <c r="J760" i="23" s="1"/>
  <c r="AF760" i="23" s="1"/>
  <c r="N760" i="23" s="1"/>
  <c r="Q760" i="23"/>
  <c r="R760" i="23"/>
  <c r="AA760" i="23" l="1"/>
  <c r="H760" i="23"/>
  <c r="G760" i="23"/>
  <c r="F760" i="23"/>
  <c r="B762" i="23" a="1"/>
  <c r="B762" i="23" s="1"/>
  <c r="D761" i="23"/>
  <c r="AC761" i="23"/>
  <c r="AB761" i="23"/>
  <c r="AA761" i="23"/>
  <c r="I761" i="23" a="1"/>
  <c r="I761" i="23" s="1"/>
  <c r="AE761" i="23" s="1"/>
  <c r="M761" i="23" s="1"/>
  <c r="K761" i="23" a="1"/>
  <c r="K761" i="23" s="1"/>
  <c r="J761" i="23" a="1"/>
  <c r="J761" i="23" s="1"/>
  <c r="AF761" i="23" s="1"/>
  <c r="N761" i="23" s="1"/>
  <c r="Q761" i="23"/>
  <c r="L761" i="23" a="1"/>
  <c r="L761" i="23" s="1"/>
  <c r="AH761" i="23" s="1"/>
  <c r="P761" i="23" s="1"/>
  <c r="R761" i="23"/>
  <c r="T761" i="23"/>
  <c r="S760" i="23"/>
  <c r="AG760" i="23"/>
  <c r="O760" i="23" s="1"/>
  <c r="T760" i="23"/>
  <c r="AH760" i="23"/>
  <c r="P760" i="23" s="1"/>
  <c r="Z761" i="23" l="1"/>
  <c r="H761" i="23"/>
  <c r="F761" i="23"/>
  <c r="G761" i="23"/>
  <c r="S761" i="23"/>
  <c r="AG761" i="23"/>
  <c r="O761" i="23" s="1"/>
  <c r="D762" i="23"/>
  <c r="B763" i="23" a="1"/>
  <c r="B763" i="23" s="1"/>
  <c r="AB762" i="23"/>
  <c r="AA762" i="23"/>
  <c r="Z762" i="23"/>
  <c r="I762" i="23" s="1" a="1"/>
  <c r="I762" i="23" s="1"/>
  <c r="AE762" i="23" s="1"/>
  <c r="M762" i="23" s="1"/>
  <c r="J762" i="23" a="1"/>
  <c r="J762" i="23" s="1"/>
  <c r="K762" i="23" a="1"/>
  <c r="K762" i="23" s="1"/>
  <c r="L762" i="23" a="1"/>
  <c r="L762" i="23" s="1"/>
  <c r="AH762" i="23" s="1"/>
  <c r="P762" i="23" s="1"/>
  <c r="Q762" i="23"/>
  <c r="T762" i="23"/>
  <c r="D763" i="23" l="1"/>
  <c r="B764" i="23" a="1"/>
  <c r="B764" i="23" s="1"/>
  <c r="AA763" i="23"/>
  <c r="Z763" i="23"/>
  <c r="AB763" i="23"/>
  <c r="I763" i="23" a="1"/>
  <c r="I763" i="23" s="1"/>
  <c r="AE763" i="23" s="1"/>
  <c r="M763" i="23" s="1"/>
  <c r="J763" i="23" a="1"/>
  <c r="J763" i="23" s="1"/>
  <c r="AF763" i="23" s="1"/>
  <c r="N763" i="23" s="1"/>
  <c r="K763" i="23" a="1"/>
  <c r="K763" i="23" s="1"/>
  <c r="AG763" i="23" s="1"/>
  <c r="O763" i="23" s="1"/>
  <c r="L763" i="23" a="1"/>
  <c r="L763" i="23" s="1"/>
  <c r="AH763" i="23" s="1"/>
  <c r="P763" i="23" s="1"/>
  <c r="Q763" i="23"/>
  <c r="T763" i="23"/>
  <c r="R763" i="23"/>
  <c r="S763" i="23"/>
  <c r="AC762" i="23"/>
  <c r="F762" i="23"/>
  <c r="G762" i="23"/>
  <c r="H762" i="23"/>
  <c r="S762" i="23"/>
  <c r="AG762" i="23"/>
  <c r="O762" i="23" s="1"/>
  <c r="R762" i="23"/>
  <c r="AF762" i="23"/>
  <c r="N762" i="23" s="1"/>
  <c r="B765" i="23" l="1" a="1"/>
  <c r="B765" i="23" s="1"/>
  <c r="D764" i="23"/>
  <c r="AC764" i="23"/>
  <c r="AA764" i="23"/>
  <c r="AB764" i="23"/>
  <c r="I764" i="23" a="1"/>
  <c r="I764" i="23" s="1"/>
  <c r="AE764" i="23" s="1"/>
  <c r="M764" i="23" s="1"/>
  <c r="K764" i="23" a="1"/>
  <c r="K764" i="23" s="1"/>
  <c r="AG764" i="23" s="1"/>
  <c r="O764" i="23" s="1"/>
  <c r="J764" i="23" a="1"/>
  <c r="J764" i="23" s="1"/>
  <c r="AF764" i="23" s="1"/>
  <c r="N764" i="23" s="1"/>
  <c r="L764" i="23" a="1"/>
  <c r="L764" i="23" s="1"/>
  <c r="AH764" i="23" s="1"/>
  <c r="P764" i="23" s="1"/>
  <c r="Q764" i="23"/>
  <c r="T764" i="23"/>
  <c r="R764" i="23"/>
  <c r="S764" i="23"/>
  <c r="AC763" i="23"/>
  <c r="F763" i="23"/>
  <c r="G763" i="23"/>
  <c r="H763" i="23"/>
  <c r="Z764" i="23" l="1"/>
  <c r="G764" i="23"/>
  <c r="H764" i="23"/>
  <c r="F764" i="23"/>
  <c r="D765" i="23"/>
  <c r="B766" i="23" a="1"/>
  <c r="B766" i="23" s="1"/>
  <c r="Z765" i="23"/>
  <c r="AA765" i="23"/>
  <c r="AB765" i="23"/>
  <c r="I765" i="23" a="1"/>
  <c r="I765" i="23" s="1"/>
  <c r="AE765" i="23" s="1"/>
  <c r="M765" i="23" s="1"/>
  <c r="J765" i="23" a="1"/>
  <c r="J765" i="23" s="1"/>
  <c r="AF765" i="23" s="1"/>
  <c r="N765" i="23" s="1"/>
  <c r="L765" i="23" a="1"/>
  <c r="L765" i="23" s="1"/>
  <c r="AH765" i="23" s="1"/>
  <c r="P765" i="23" s="1"/>
  <c r="K765" i="23" a="1"/>
  <c r="K765" i="23" s="1"/>
  <c r="AG765" i="23" s="1"/>
  <c r="O765" i="23" s="1"/>
  <c r="S765" i="23"/>
  <c r="R765" i="23"/>
  <c r="T765" i="23"/>
  <c r="Q765" i="23"/>
  <c r="B767" i="23" l="1" a="1"/>
  <c r="B767" i="23" s="1"/>
  <c r="D766" i="23"/>
  <c r="AA766" i="23"/>
  <c r="AB766" i="23"/>
  <c r="Z766" i="23"/>
  <c r="J766" i="23" a="1"/>
  <c r="J766" i="23" s="1"/>
  <c r="AF766" i="23" s="1"/>
  <c r="N766" i="23" s="1"/>
  <c r="L766" i="23" a="1"/>
  <c r="L766" i="23" s="1"/>
  <c r="AH766" i="23" s="1"/>
  <c r="P766" i="23" s="1"/>
  <c r="I766" i="23" a="1"/>
  <c r="I766" i="23" s="1"/>
  <c r="AE766" i="23" s="1"/>
  <c r="M766" i="23" s="1"/>
  <c r="K766" i="23" a="1"/>
  <c r="K766" i="23" s="1"/>
  <c r="AG766" i="23" s="1"/>
  <c r="O766" i="23" s="1"/>
  <c r="T766" i="23"/>
  <c r="R766" i="23"/>
  <c r="Q766" i="23"/>
  <c r="S766" i="23"/>
  <c r="AC765" i="23"/>
  <c r="H765" i="23"/>
  <c r="F765" i="23"/>
  <c r="G765" i="23"/>
  <c r="AC766" i="23" l="1"/>
  <c r="H766" i="23"/>
  <c r="G766" i="23"/>
  <c r="F766" i="23"/>
  <c r="B768" i="23" a="1"/>
  <c r="B768" i="23" s="1"/>
  <c r="D767" i="23"/>
  <c r="AB767" i="23"/>
  <c r="AC767" i="23"/>
  <c r="I767" i="23" a="1"/>
  <c r="I767" i="23" s="1"/>
  <c r="AE767" i="23" s="1"/>
  <c r="M767" i="23" s="1"/>
  <c r="AA767" i="23"/>
  <c r="J767" i="23" s="1" a="1"/>
  <c r="J767" i="23" s="1"/>
  <c r="AF767" i="23" s="1"/>
  <c r="N767" i="23" s="1"/>
  <c r="R767" i="23"/>
  <c r="L767" i="23" a="1"/>
  <c r="L767" i="23" s="1"/>
  <c r="AH767" i="23" s="1"/>
  <c r="P767" i="23" s="1"/>
  <c r="Q767" i="23"/>
  <c r="K767" i="23" a="1"/>
  <c r="K767" i="23" s="1"/>
  <c r="AG767" i="23" s="1"/>
  <c r="O767" i="23" s="1"/>
  <c r="T767" i="23"/>
  <c r="S767" i="23"/>
  <c r="Z767" i="23" l="1"/>
  <c r="F767" i="23"/>
  <c r="H767" i="23"/>
  <c r="G767" i="23"/>
  <c r="B769" i="23" a="1"/>
  <c r="B769" i="23" s="1"/>
  <c r="D768" i="23"/>
  <c r="Z768" i="23"/>
  <c r="I768" i="23" s="1" a="1"/>
  <c r="I768" i="23" s="1"/>
  <c r="AE768" i="23" s="1"/>
  <c r="M768" i="23" s="1"/>
  <c r="AB768" i="23"/>
  <c r="AA768" i="23"/>
  <c r="K768" i="23" a="1"/>
  <c r="K768" i="23" s="1"/>
  <c r="AG768" i="23" s="1"/>
  <c r="O768" i="23" s="1"/>
  <c r="L768" i="23" a="1"/>
  <c r="L768" i="23" s="1"/>
  <c r="AH768" i="23" s="1"/>
  <c r="P768" i="23" s="1"/>
  <c r="J768" i="23" a="1"/>
  <c r="J768" i="23" s="1"/>
  <c r="Q768" i="23"/>
  <c r="S768" i="23"/>
  <c r="T768" i="23"/>
  <c r="AC768" i="23" l="1"/>
  <c r="H768" i="23"/>
  <c r="F768" i="23"/>
  <c r="G768" i="23"/>
  <c r="D769" i="23"/>
  <c r="B770" i="23" a="1"/>
  <c r="B770" i="23" s="1"/>
  <c r="Z769" i="23"/>
  <c r="I769" i="23" s="1" a="1"/>
  <c r="I769" i="23" s="1"/>
  <c r="AE769" i="23" s="1"/>
  <c r="M769" i="23" s="1"/>
  <c r="AA769" i="23"/>
  <c r="AB769" i="23"/>
  <c r="L769" i="23" a="1"/>
  <c r="L769" i="23" s="1"/>
  <c r="AH769" i="23" s="1"/>
  <c r="P769" i="23" s="1"/>
  <c r="J769" i="23" a="1"/>
  <c r="J769" i="23" s="1"/>
  <c r="AF769" i="23" s="1"/>
  <c r="N769" i="23" s="1"/>
  <c r="K769" i="23" a="1"/>
  <c r="K769" i="23" s="1"/>
  <c r="AG769" i="23" s="1"/>
  <c r="O769" i="23" s="1"/>
  <c r="Q769" i="23"/>
  <c r="T769" i="23"/>
  <c r="S769" i="23"/>
  <c r="R769" i="23"/>
  <c r="R768" i="23"/>
  <c r="AF768" i="23"/>
  <c r="N768" i="23" s="1"/>
  <c r="D770" i="23" l="1"/>
  <c r="B771" i="23" a="1"/>
  <c r="B771" i="23" s="1"/>
  <c r="AA770" i="23"/>
  <c r="AC770" i="23"/>
  <c r="Z770" i="23"/>
  <c r="I770" i="23" s="1" a="1"/>
  <c r="I770" i="23" s="1"/>
  <c r="AE770" i="23" s="1"/>
  <c r="M770" i="23" s="1"/>
  <c r="Q770" i="23"/>
  <c r="L770" i="23" a="1"/>
  <c r="L770" i="23" s="1"/>
  <c r="K770" i="23" a="1"/>
  <c r="K770" i="23" s="1"/>
  <c r="AG770" i="23" s="1"/>
  <c r="O770" i="23" s="1"/>
  <c r="J770" i="23" a="1"/>
  <c r="J770" i="23" s="1"/>
  <c r="S770" i="23"/>
  <c r="AC769" i="23"/>
  <c r="H769" i="23"/>
  <c r="G769" i="23"/>
  <c r="F769" i="23"/>
  <c r="T770" i="23" l="1"/>
  <c r="AH770" i="23"/>
  <c r="P770" i="23" s="1"/>
  <c r="B772" i="23" a="1"/>
  <c r="B772" i="23" s="1"/>
  <c r="D771" i="23"/>
  <c r="AB771" i="23"/>
  <c r="I771" i="23" a="1"/>
  <c r="I771" i="23" s="1"/>
  <c r="AE771" i="23" s="1"/>
  <c r="M771" i="23" s="1"/>
  <c r="AA771" i="23"/>
  <c r="AC771" i="23"/>
  <c r="Q771" i="23"/>
  <c r="J771" i="23" a="1"/>
  <c r="J771" i="23" s="1"/>
  <c r="AF771" i="23" s="1"/>
  <c r="N771" i="23" s="1"/>
  <c r="K771" i="23" a="1"/>
  <c r="K771" i="23" s="1"/>
  <c r="AG771" i="23" s="1"/>
  <c r="O771" i="23" s="1"/>
  <c r="L771" i="23" a="1"/>
  <c r="L771" i="23" s="1"/>
  <c r="AH771" i="23" s="1"/>
  <c r="P771" i="23" s="1"/>
  <c r="S771" i="23"/>
  <c r="R771" i="23"/>
  <c r="T771" i="23"/>
  <c r="R770" i="23"/>
  <c r="AF770" i="23"/>
  <c r="N770" i="23" s="1"/>
  <c r="AB770" i="23"/>
  <c r="H770" i="23"/>
  <c r="G770" i="23"/>
  <c r="F770" i="23"/>
  <c r="Z771" i="23" l="1"/>
  <c r="H771" i="23"/>
  <c r="G771" i="23"/>
  <c r="F771" i="23"/>
  <c r="B773" i="23" a="1"/>
  <c r="B773" i="23" s="1"/>
  <c r="D772" i="23"/>
  <c r="AB772" i="23"/>
  <c r="AC772" i="23"/>
  <c r="I772" i="23" a="1"/>
  <c r="I772" i="23" s="1"/>
  <c r="AE772" i="23" s="1"/>
  <c r="M772" i="23" s="1"/>
  <c r="AA772" i="23"/>
  <c r="K772" i="23" a="1"/>
  <c r="K772" i="23" s="1"/>
  <c r="J772" i="23" a="1"/>
  <c r="J772" i="23" s="1"/>
  <c r="AF772" i="23" s="1"/>
  <c r="N772" i="23" s="1"/>
  <c r="Q772" i="23"/>
  <c r="L772" i="23" a="1"/>
  <c r="L772" i="23" s="1"/>
  <c r="AH772" i="23" s="1"/>
  <c r="P772" i="23" s="1"/>
  <c r="T772" i="23"/>
  <c r="R772" i="23"/>
  <c r="Z772" i="23" l="1"/>
  <c r="G772" i="23"/>
  <c r="H772" i="23"/>
  <c r="F772" i="23"/>
  <c r="D773" i="23"/>
  <c r="B774" i="23" a="1"/>
  <c r="B774" i="23" s="1"/>
  <c r="Z773" i="23"/>
  <c r="AB773" i="23"/>
  <c r="AA773" i="23"/>
  <c r="I773" i="23" a="1"/>
  <c r="I773" i="23" s="1"/>
  <c r="AE773" i="23" s="1"/>
  <c r="M773" i="23" s="1"/>
  <c r="K773" i="23" a="1"/>
  <c r="K773" i="23" s="1"/>
  <c r="AG773" i="23" s="1"/>
  <c r="O773" i="23" s="1"/>
  <c r="J773" i="23" a="1"/>
  <c r="J773" i="23" s="1"/>
  <c r="AF773" i="23" s="1"/>
  <c r="N773" i="23" s="1"/>
  <c r="L773" i="23" a="1"/>
  <c r="L773" i="23" s="1"/>
  <c r="AH773" i="23" s="1"/>
  <c r="P773" i="23" s="1"/>
  <c r="Q773" i="23"/>
  <c r="S773" i="23"/>
  <c r="T773" i="23"/>
  <c r="R773" i="23"/>
  <c r="S772" i="23"/>
  <c r="AG772" i="23"/>
  <c r="O772" i="23" s="1"/>
  <c r="D774" i="23" l="1"/>
  <c r="B775" i="23" a="1"/>
  <c r="B775" i="23" s="1"/>
  <c r="AA774" i="23"/>
  <c r="AC774" i="23"/>
  <c r="Z774" i="23"/>
  <c r="I774" i="23" s="1" a="1"/>
  <c r="I774" i="23" s="1"/>
  <c r="AE774" i="23" s="1"/>
  <c r="M774" i="23" s="1"/>
  <c r="L774" i="23" a="1"/>
  <c r="L774" i="23" s="1"/>
  <c r="AH774" i="23" s="1"/>
  <c r="P774" i="23" s="1"/>
  <c r="J774" i="23" a="1"/>
  <c r="J774" i="23" s="1"/>
  <c r="AF774" i="23" s="1"/>
  <c r="N774" i="23" s="1"/>
  <c r="K774" i="23" a="1"/>
  <c r="K774" i="23" s="1"/>
  <c r="AG774" i="23" s="1"/>
  <c r="O774" i="23" s="1"/>
  <c r="Q774" i="23"/>
  <c r="T774" i="23"/>
  <c r="R774" i="23"/>
  <c r="S774" i="23"/>
  <c r="AC773" i="23"/>
  <c r="G773" i="23"/>
  <c r="H773" i="23"/>
  <c r="F773" i="23"/>
  <c r="B776" i="23" l="1" a="1"/>
  <c r="B776" i="23" s="1"/>
  <c r="D775" i="23"/>
  <c r="Z775" i="23"/>
  <c r="AB775" i="23"/>
  <c r="AC775" i="23"/>
  <c r="I775" i="23" a="1"/>
  <c r="I775" i="23" s="1"/>
  <c r="AE775" i="23" s="1"/>
  <c r="M775" i="23" s="1"/>
  <c r="L775" i="23" a="1"/>
  <c r="L775" i="23" s="1"/>
  <c r="AH775" i="23" s="1"/>
  <c r="P775" i="23" s="1"/>
  <c r="J775" i="23" a="1"/>
  <c r="J775" i="23" s="1"/>
  <c r="AF775" i="23" s="1"/>
  <c r="N775" i="23" s="1"/>
  <c r="K775" i="23" a="1"/>
  <c r="K775" i="23" s="1"/>
  <c r="AG775" i="23" s="1"/>
  <c r="O775" i="23" s="1"/>
  <c r="R775" i="23"/>
  <c r="T775" i="23"/>
  <c r="Q775" i="23"/>
  <c r="S775" i="23"/>
  <c r="AB774" i="23"/>
  <c r="G774" i="23"/>
  <c r="F774" i="23"/>
  <c r="H774" i="23"/>
  <c r="AA775" i="23" l="1"/>
  <c r="G775" i="23"/>
  <c r="H775" i="23"/>
  <c r="F775" i="23"/>
  <c r="D776" i="23"/>
  <c r="B777" i="23" a="1"/>
  <c r="B777" i="23" s="1"/>
  <c r="AA776" i="23"/>
  <c r="J776" i="23" s="1" a="1"/>
  <c r="J776" i="23" s="1"/>
  <c r="AF776" i="23" s="1"/>
  <c r="N776" i="23" s="1"/>
  <c r="AB776" i="23"/>
  <c r="Z776" i="23"/>
  <c r="I776" i="23" s="1" a="1"/>
  <c r="I776" i="23" s="1"/>
  <c r="AE776" i="23" s="1"/>
  <c r="M776" i="23" s="1"/>
  <c r="K776" i="23" a="1"/>
  <c r="K776" i="23" s="1"/>
  <c r="AG776" i="23" s="1"/>
  <c r="O776" i="23" s="1"/>
  <c r="R776" i="23"/>
  <c r="Q776" i="23"/>
  <c r="L776" i="23" a="1"/>
  <c r="L776" i="23" s="1"/>
  <c r="AH776" i="23" s="1"/>
  <c r="P776" i="23" s="1"/>
  <c r="S776" i="23"/>
  <c r="T776" i="23"/>
  <c r="B778" i="23" l="1" a="1"/>
  <c r="B778" i="23" s="1"/>
  <c r="D777" i="23"/>
  <c r="AC777" i="23"/>
  <c r="I777" i="23" a="1"/>
  <c r="I777" i="23" s="1"/>
  <c r="AE777" i="23" s="1"/>
  <c r="M777" i="23" s="1"/>
  <c r="AB777" i="23"/>
  <c r="AA777" i="23"/>
  <c r="K777" i="23" a="1"/>
  <c r="K777" i="23" s="1"/>
  <c r="AG777" i="23" s="1"/>
  <c r="O777" i="23" s="1"/>
  <c r="L777" i="23" a="1"/>
  <c r="L777" i="23" s="1"/>
  <c r="AH777" i="23" s="1"/>
  <c r="P777" i="23" s="1"/>
  <c r="J777" i="23" a="1"/>
  <c r="J777" i="23" s="1"/>
  <c r="AF777" i="23" s="1"/>
  <c r="N777" i="23" s="1"/>
  <c r="Q777" i="23"/>
  <c r="R777" i="23"/>
  <c r="S777" i="23"/>
  <c r="T777" i="23"/>
  <c r="AC776" i="23"/>
  <c r="F776" i="23"/>
  <c r="G776" i="23"/>
  <c r="H776" i="23"/>
  <c r="Z777" i="23" l="1"/>
  <c r="F777" i="23"/>
  <c r="H777" i="23"/>
  <c r="G777" i="23"/>
  <c r="D778" i="23"/>
  <c r="B779" i="23" a="1"/>
  <c r="B779" i="23" s="1"/>
  <c r="AA778" i="23"/>
  <c r="Z778" i="23"/>
  <c r="AC778" i="23"/>
  <c r="J778" i="23" a="1"/>
  <c r="J778" i="23" s="1"/>
  <c r="AF778" i="23" s="1"/>
  <c r="N778" i="23" s="1"/>
  <c r="L778" i="23" a="1"/>
  <c r="L778" i="23" s="1"/>
  <c r="AH778" i="23" s="1"/>
  <c r="P778" i="23" s="1"/>
  <c r="I778" i="23" a="1"/>
  <c r="I778" i="23" s="1"/>
  <c r="AE778" i="23" s="1"/>
  <c r="M778" i="23" s="1"/>
  <c r="K778" i="23" a="1"/>
  <c r="K778" i="23" s="1"/>
  <c r="AG778" i="23" s="1"/>
  <c r="O778" i="23" s="1"/>
  <c r="Q778" i="23"/>
  <c r="R778" i="23"/>
  <c r="T778" i="23"/>
  <c r="S778" i="23"/>
  <c r="D779" i="23" l="1"/>
  <c r="B780" i="23" a="1"/>
  <c r="B780" i="23" s="1"/>
  <c r="AB779" i="23"/>
  <c r="Z779" i="23"/>
  <c r="AC779" i="23"/>
  <c r="K779" i="23" a="1"/>
  <c r="K779" i="23" s="1"/>
  <c r="AG779" i="23" s="1"/>
  <c r="O779" i="23" s="1"/>
  <c r="J779" i="23" a="1"/>
  <c r="J779" i="23" s="1"/>
  <c r="AF779" i="23" s="1"/>
  <c r="N779" i="23" s="1"/>
  <c r="I779" i="23" a="1"/>
  <c r="I779" i="23" s="1"/>
  <c r="AE779" i="23" s="1"/>
  <c r="M779" i="23" s="1"/>
  <c r="L779" i="23" a="1"/>
  <c r="L779" i="23" s="1"/>
  <c r="AH779" i="23" s="1"/>
  <c r="P779" i="23" s="1"/>
  <c r="S779" i="23"/>
  <c r="Q779" i="23"/>
  <c r="R779" i="23"/>
  <c r="T779" i="23"/>
  <c r="AB778" i="23"/>
  <c r="H778" i="23"/>
  <c r="F778" i="23"/>
  <c r="G778" i="23"/>
  <c r="D780" i="23" l="1"/>
  <c r="B781" i="23" a="1"/>
  <c r="B781" i="23" s="1"/>
  <c r="AA780" i="23"/>
  <c r="Z780" i="23"/>
  <c r="AB780" i="23"/>
  <c r="I780" i="23" a="1"/>
  <c r="I780" i="23" s="1"/>
  <c r="AE780" i="23" s="1"/>
  <c r="M780" i="23" s="1"/>
  <c r="L780" i="23" a="1"/>
  <c r="L780" i="23" s="1"/>
  <c r="AH780" i="23" s="1"/>
  <c r="P780" i="23" s="1"/>
  <c r="K780" i="23" a="1"/>
  <c r="K780" i="23" s="1"/>
  <c r="AG780" i="23" s="1"/>
  <c r="O780" i="23" s="1"/>
  <c r="J780" i="23" a="1"/>
  <c r="J780" i="23" s="1"/>
  <c r="AF780" i="23" s="1"/>
  <c r="N780" i="23" s="1"/>
  <c r="T780" i="23"/>
  <c r="Q780" i="23"/>
  <c r="S780" i="23"/>
  <c r="R780" i="23"/>
  <c r="AA779" i="23"/>
  <c r="H779" i="23"/>
  <c r="F779" i="23"/>
  <c r="G779" i="23"/>
  <c r="D781" i="23" l="1"/>
  <c r="B782" i="23" a="1"/>
  <c r="B782" i="23" s="1"/>
  <c r="AB781" i="23"/>
  <c r="AA781" i="23"/>
  <c r="Z781" i="23"/>
  <c r="I781" i="23" s="1" a="1"/>
  <c r="I781" i="23" s="1"/>
  <c r="AE781" i="23" s="1"/>
  <c r="M781" i="23" s="1"/>
  <c r="T781" i="23"/>
  <c r="K781" i="23" a="1"/>
  <c r="K781" i="23" s="1"/>
  <c r="AG781" i="23" s="1"/>
  <c r="O781" i="23" s="1"/>
  <c r="J781" i="23" a="1"/>
  <c r="J781" i="23" s="1"/>
  <c r="AF781" i="23" s="1"/>
  <c r="N781" i="23" s="1"/>
  <c r="Q781" i="23"/>
  <c r="L781" i="23" a="1"/>
  <c r="L781" i="23" s="1"/>
  <c r="AH781" i="23" s="1"/>
  <c r="P781" i="23" s="1"/>
  <c r="R781" i="23"/>
  <c r="S781" i="23"/>
  <c r="AC780" i="23"/>
  <c r="G780" i="23"/>
  <c r="F780" i="23"/>
  <c r="H780" i="23"/>
  <c r="B783" i="23" l="1" a="1"/>
  <c r="B783" i="23" s="1"/>
  <c r="D782" i="23"/>
  <c r="Z782" i="23"/>
  <c r="I782" i="23" s="1" a="1"/>
  <c r="I782" i="23" s="1"/>
  <c r="AE782" i="23" s="1"/>
  <c r="M782" i="23" s="1"/>
  <c r="AB782" i="23"/>
  <c r="AC782" i="23"/>
  <c r="Q782" i="23"/>
  <c r="L782" i="23" a="1"/>
  <c r="L782" i="23" s="1"/>
  <c r="AH782" i="23" s="1"/>
  <c r="P782" i="23" s="1"/>
  <c r="K782" i="23" a="1"/>
  <c r="K782" i="23" s="1"/>
  <c r="AG782" i="23" s="1"/>
  <c r="O782" i="23" s="1"/>
  <c r="J782" i="23" a="1"/>
  <c r="J782" i="23" s="1"/>
  <c r="AF782" i="23" s="1"/>
  <c r="N782" i="23" s="1"/>
  <c r="S782" i="23"/>
  <c r="T782" i="23"/>
  <c r="R782" i="23"/>
  <c r="AC781" i="23"/>
  <c r="F781" i="23"/>
  <c r="G781" i="23"/>
  <c r="H781" i="23"/>
  <c r="AA782" i="23" l="1"/>
  <c r="G782" i="23"/>
  <c r="H782" i="23"/>
  <c r="F782" i="23"/>
  <c r="D783" i="23"/>
  <c r="B784" i="23" a="1"/>
  <c r="B784" i="23" s="1"/>
  <c r="I783" i="23" a="1"/>
  <c r="I783" i="23" s="1"/>
  <c r="AE783" i="23" s="1"/>
  <c r="M783" i="23" s="1"/>
  <c r="AC783" i="23"/>
  <c r="AB783" i="23"/>
  <c r="AA783" i="23"/>
  <c r="J783" i="23" s="1" a="1"/>
  <c r="J783" i="23" s="1"/>
  <c r="AF783" i="23" s="1"/>
  <c r="N783" i="23" s="1"/>
  <c r="Q783" i="23"/>
  <c r="L783" i="23" a="1"/>
  <c r="L783" i="23" s="1"/>
  <c r="AH783" i="23" s="1"/>
  <c r="P783" i="23" s="1"/>
  <c r="R783" i="23"/>
  <c r="K783" i="23" a="1"/>
  <c r="K783" i="23" s="1"/>
  <c r="AG783" i="23" s="1"/>
  <c r="O783" i="23" s="1"/>
  <c r="T783" i="23"/>
  <c r="S783" i="23"/>
  <c r="D784" i="23" l="1"/>
  <c r="B785" i="23" a="1"/>
  <c r="B785" i="23" s="1"/>
  <c r="AA784" i="23"/>
  <c r="J784" i="23" s="1" a="1"/>
  <c r="J784" i="23" s="1"/>
  <c r="AF784" i="23" s="1"/>
  <c r="N784" i="23" s="1"/>
  <c r="I784" i="23" a="1"/>
  <c r="I784" i="23" s="1"/>
  <c r="AE784" i="23" s="1"/>
  <c r="M784" i="23" s="1"/>
  <c r="AC784" i="23"/>
  <c r="AB784" i="23"/>
  <c r="L784" i="23" a="1"/>
  <c r="L784" i="23" s="1"/>
  <c r="AH784" i="23" s="1"/>
  <c r="P784" i="23" s="1"/>
  <c r="R784" i="23"/>
  <c r="K784" i="23" a="1"/>
  <c r="K784" i="23" s="1"/>
  <c r="AG784" i="23" s="1"/>
  <c r="O784" i="23" s="1"/>
  <c r="Q784" i="23"/>
  <c r="S784" i="23"/>
  <c r="T784" i="23"/>
  <c r="Z783" i="23"/>
  <c r="F783" i="23"/>
  <c r="H783" i="23"/>
  <c r="G783" i="23"/>
  <c r="D785" i="23" l="1"/>
  <c r="B786" i="23" a="1"/>
  <c r="B786" i="23" s="1"/>
  <c r="AA785" i="23"/>
  <c r="Z785" i="23"/>
  <c r="AC785" i="23"/>
  <c r="K785" i="23" a="1"/>
  <c r="K785" i="23" s="1"/>
  <c r="J785" i="23" a="1"/>
  <c r="J785" i="23" s="1"/>
  <c r="AF785" i="23" s="1"/>
  <c r="N785" i="23" s="1"/>
  <c r="L785" i="23" a="1"/>
  <c r="L785" i="23" s="1"/>
  <c r="R785" i="23"/>
  <c r="I785" i="23" a="1"/>
  <c r="I785" i="23" s="1"/>
  <c r="AE785" i="23" s="1"/>
  <c r="M785" i="23" s="1"/>
  <c r="Q785" i="23"/>
  <c r="Z784" i="23"/>
  <c r="G784" i="23"/>
  <c r="H784" i="23"/>
  <c r="F784" i="23"/>
  <c r="T785" i="23" l="1"/>
  <c r="AH785" i="23"/>
  <c r="P785" i="23" s="1"/>
  <c r="S785" i="23"/>
  <c r="AG785" i="23"/>
  <c r="O785" i="23" s="1"/>
  <c r="D786" i="23"/>
  <c r="B787" i="23" a="1"/>
  <c r="B787" i="23" s="1"/>
  <c r="AC786" i="23"/>
  <c r="AB786" i="23"/>
  <c r="AA786" i="23"/>
  <c r="J786" i="23" s="1" a="1"/>
  <c r="J786" i="23" s="1"/>
  <c r="AF786" i="23" s="1"/>
  <c r="N786" i="23" s="1"/>
  <c r="I786" i="23" a="1"/>
  <c r="I786" i="23" s="1"/>
  <c r="AE786" i="23" s="1"/>
  <c r="M786" i="23" s="1"/>
  <c r="K786" i="23" a="1"/>
  <c r="K786" i="23" s="1"/>
  <c r="AG786" i="23" s="1"/>
  <c r="O786" i="23" s="1"/>
  <c r="R786" i="23"/>
  <c r="L786" i="23" a="1"/>
  <c r="L786" i="23" s="1"/>
  <c r="AH786" i="23" s="1"/>
  <c r="P786" i="23" s="1"/>
  <c r="Q786" i="23"/>
  <c r="T786" i="23"/>
  <c r="S786" i="23"/>
  <c r="AB785" i="23"/>
  <c r="H785" i="23"/>
  <c r="G785" i="23"/>
  <c r="F785" i="23"/>
  <c r="B788" i="23" l="1" a="1"/>
  <c r="B788" i="23" s="1"/>
  <c r="D787" i="23"/>
  <c r="Q787" i="23"/>
  <c r="AB787" i="23"/>
  <c r="AA787" i="23"/>
  <c r="AC787" i="23"/>
  <c r="L787" i="23" a="1"/>
  <c r="L787" i="23" s="1"/>
  <c r="AH787" i="23" s="1"/>
  <c r="P787" i="23" s="1"/>
  <c r="K787" i="23" a="1"/>
  <c r="K787" i="23" s="1"/>
  <c r="AG787" i="23" s="1"/>
  <c r="O787" i="23" s="1"/>
  <c r="J787" i="23" a="1"/>
  <c r="J787" i="23" s="1"/>
  <c r="T787" i="23"/>
  <c r="S787" i="23"/>
  <c r="Z786" i="23"/>
  <c r="F786" i="23"/>
  <c r="H786" i="23"/>
  <c r="G786" i="23"/>
  <c r="Z787" i="23" l="1"/>
  <c r="I787" i="23" s="1" a="1"/>
  <c r="I787" i="23" s="1"/>
  <c r="AE787" i="23" s="1"/>
  <c r="M787" i="23" s="1"/>
  <c r="F787" i="23"/>
  <c r="G787" i="23"/>
  <c r="H787" i="23"/>
  <c r="R787" i="23"/>
  <c r="AF787" i="23"/>
  <c r="N787" i="23" s="1"/>
  <c r="B789" i="23" a="1"/>
  <c r="B789" i="23" s="1"/>
  <c r="D788" i="23"/>
  <c r="AB788" i="23"/>
  <c r="AA788" i="23"/>
  <c r="Z788" i="23"/>
  <c r="J788" i="23" a="1"/>
  <c r="J788" i="23" s="1"/>
  <c r="K788" i="23" a="1"/>
  <c r="K788" i="23" s="1"/>
  <c r="AG788" i="23" s="1"/>
  <c r="O788" i="23" s="1"/>
  <c r="I788" i="23" a="1"/>
  <c r="I788" i="23" s="1"/>
  <c r="AE788" i="23" s="1"/>
  <c r="M788" i="23" s="1"/>
  <c r="L788" i="23" a="1"/>
  <c r="L788" i="23" s="1"/>
  <c r="Q788" i="23"/>
  <c r="S788" i="23"/>
  <c r="AC788" i="23" l="1"/>
  <c r="H788" i="23"/>
  <c r="F788" i="23"/>
  <c r="G788" i="23"/>
  <c r="T788" i="23"/>
  <c r="AH788" i="23"/>
  <c r="P788" i="23" s="1"/>
  <c r="D789" i="23"/>
  <c r="B790" i="23" a="1"/>
  <c r="B790" i="23" s="1"/>
  <c r="AC789" i="23"/>
  <c r="Z789" i="23"/>
  <c r="I789" i="23" s="1" a="1"/>
  <c r="I789" i="23" s="1"/>
  <c r="AE789" i="23" s="1"/>
  <c r="M789" i="23" s="1"/>
  <c r="AA789" i="23"/>
  <c r="J789" i="23" a="1"/>
  <c r="J789" i="23" s="1"/>
  <c r="K789" i="23" a="1"/>
  <c r="K789" i="23" s="1"/>
  <c r="Q789" i="23"/>
  <c r="L789" i="23" a="1"/>
  <c r="L789" i="23" s="1"/>
  <c r="R788" i="23"/>
  <c r="AF788" i="23"/>
  <c r="N788" i="23" s="1"/>
  <c r="D790" i="23" l="1"/>
  <c r="B791" i="23" a="1"/>
  <c r="B791" i="23" s="1"/>
  <c r="Z790" i="23"/>
  <c r="I790" i="23" s="1" a="1"/>
  <c r="I790" i="23" s="1"/>
  <c r="AE790" i="23" s="1"/>
  <c r="M790" i="23" s="1"/>
  <c r="AB790" i="23"/>
  <c r="K790" i="23" s="1" a="1"/>
  <c r="K790" i="23" s="1"/>
  <c r="AG790" i="23" s="1"/>
  <c r="O790" i="23" s="1"/>
  <c r="AC790" i="23"/>
  <c r="L790" i="23" a="1"/>
  <c r="L790" i="23" s="1"/>
  <c r="S790" i="23"/>
  <c r="Q790" i="23"/>
  <c r="J790" i="23" a="1"/>
  <c r="J790" i="23" s="1"/>
  <c r="T789" i="23"/>
  <c r="AH789" i="23"/>
  <c r="P789" i="23" s="1"/>
  <c r="AB789" i="23"/>
  <c r="H789" i="23"/>
  <c r="F789" i="23"/>
  <c r="G789" i="23"/>
  <c r="S789" i="23"/>
  <c r="AG789" i="23"/>
  <c r="O789" i="23" s="1"/>
  <c r="R789" i="23"/>
  <c r="AF789" i="23"/>
  <c r="N789" i="23" s="1"/>
  <c r="T790" i="23" l="1"/>
  <c r="AH790" i="23"/>
  <c r="P790" i="23" s="1"/>
  <c r="B792" i="23" a="1"/>
  <c r="B792" i="23" s="1"/>
  <c r="D791" i="23"/>
  <c r="AC791" i="23"/>
  <c r="AB791" i="23"/>
  <c r="AA791" i="23"/>
  <c r="J791" i="23" s="1" a="1"/>
  <c r="J791" i="23" s="1"/>
  <c r="AF791" i="23" s="1"/>
  <c r="N791" i="23" s="1"/>
  <c r="I791" i="23" a="1"/>
  <c r="I791" i="23" s="1"/>
  <c r="AE791" i="23" s="1"/>
  <c r="M791" i="23" s="1"/>
  <c r="K791" i="23" a="1"/>
  <c r="K791" i="23" s="1"/>
  <c r="AG791" i="23" s="1"/>
  <c r="O791" i="23" s="1"/>
  <c r="R791" i="23"/>
  <c r="Q791" i="23"/>
  <c r="L791" i="23" a="1"/>
  <c r="L791" i="23" s="1"/>
  <c r="AH791" i="23" s="1"/>
  <c r="P791" i="23" s="1"/>
  <c r="S791" i="23"/>
  <c r="T791" i="23"/>
  <c r="R790" i="23"/>
  <c r="AF790" i="23"/>
  <c r="N790" i="23" s="1"/>
  <c r="AA790" i="23"/>
  <c r="H790" i="23"/>
  <c r="G790" i="23"/>
  <c r="F790" i="23"/>
  <c r="Z791" i="23" l="1"/>
  <c r="G791" i="23"/>
  <c r="H791" i="23"/>
  <c r="F791" i="23"/>
  <c r="B793" i="23" a="1"/>
  <c r="B793" i="23" s="1"/>
  <c r="D792" i="23"/>
  <c r="AB792" i="23"/>
  <c r="AA792" i="23"/>
  <c r="Z792" i="23"/>
  <c r="I792" i="23" s="1" a="1"/>
  <c r="I792" i="23" s="1"/>
  <c r="AE792" i="23" s="1"/>
  <c r="M792" i="23" s="1"/>
  <c r="K792" i="23" a="1"/>
  <c r="K792" i="23" s="1"/>
  <c r="AG792" i="23" s="1"/>
  <c r="O792" i="23" s="1"/>
  <c r="J792" i="23" a="1"/>
  <c r="J792" i="23" s="1"/>
  <c r="Q792" i="23"/>
  <c r="L792" i="23" a="1"/>
  <c r="L792" i="23" s="1"/>
  <c r="AH792" i="23" s="1"/>
  <c r="P792" i="23" s="1"/>
  <c r="S792" i="23"/>
  <c r="T792" i="23"/>
  <c r="R792" i="23" l="1"/>
  <c r="AF792" i="23"/>
  <c r="N792" i="23" s="1"/>
  <c r="AC792" i="23"/>
  <c r="F792" i="23"/>
  <c r="H792" i="23"/>
  <c r="G792" i="23"/>
  <c r="D793" i="23"/>
  <c r="B794" i="23" a="1"/>
  <c r="B794" i="23" s="1"/>
  <c r="AA793" i="23"/>
  <c r="Z793" i="23"/>
  <c r="I793" i="23" s="1" a="1"/>
  <c r="I793" i="23" s="1"/>
  <c r="AE793" i="23" s="1"/>
  <c r="M793" i="23" s="1"/>
  <c r="AB793" i="23"/>
  <c r="J793" i="23" a="1"/>
  <c r="J793" i="23" s="1"/>
  <c r="AF793" i="23" s="1"/>
  <c r="N793" i="23" s="1"/>
  <c r="K793" i="23" a="1"/>
  <c r="K793" i="23" s="1"/>
  <c r="AG793" i="23" s="1"/>
  <c r="O793" i="23" s="1"/>
  <c r="Q793" i="23"/>
  <c r="L793" i="23" a="1"/>
  <c r="L793" i="23" s="1"/>
  <c r="AH793" i="23" s="1"/>
  <c r="P793" i="23" s="1"/>
  <c r="T793" i="23"/>
  <c r="R793" i="23"/>
  <c r="S793" i="23"/>
  <c r="D794" i="23" l="1"/>
  <c r="B795" i="23" a="1"/>
  <c r="B795" i="23" s="1"/>
  <c r="AC794" i="23"/>
  <c r="Z794" i="23"/>
  <c r="I794" i="23" s="1" a="1"/>
  <c r="I794" i="23" s="1"/>
  <c r="AE794" i="23" s="1"/>
  <c r="M794" i="23" s="1"/>
  <c r="AA794" i="23"/>
  <c r="K794" i="23" a="1"/>
  <c r="K794" i="23" s="1"/>
  <c r="AG794" i="23" s="1"/>
  <c r="O794" i="23" s="1"/>
  <c r="Q794" i="23"/>
  <c r="J794" i="23" a="1"/>
  <c r="J794" i="23" s="1"/>
  <c r="AF794" i="23" s="1"/>
  <c r="N794" i="23" s="1"/>
  <c r="L794" i="23" a="1"/>
  <c r="L794" i="23" s="1"/>
  <c r="AH794" i="23" s="1"/>
  <c r="P794" i="23" s="1"/>
  <c r="T794" i="23"/>
  <c r="R794" i="23"/>
  <c r="S794" i="23"/>
  <c r="AC793" i="23"/>
  <c r="G793" i="23"/>
  <c r="H793" i="23"/>
  <c r="F793" i="23"/>
  <c r="D795" i="23" l="1"/>
  <c r="B796" i="23" a="1"/>
  <c r="B796" i="23" s="1"/>
  <c r="AA795" i="23"/>
  <c r="AC795" i="23"/>
  <c r="Z795" i="23"/>
  <c r="I795" i="23" a="1"/>
  <c r="I795" i="23" s="1"/>
  <c r="AE795" i="23" s="1"/>
  <c r="M795" i="23" s="1"/>
  <c r="L795" i="23" a="1"/>
  <c r="L795" i="23" s="1"/>
  <c r="AH795" i="23" s="1"/>
  <c r="P795" i="23" s="1"/>
  <c r="J795" i="23" a="1"/>
  <c r="J795" i="23" s="1"/>
  <c r="AF795" i="23" s="1"/>
  <c r="N795" i="23" s="1"/>
  <c r="K795" i="23" a="1"/>
  <c r="K795" i="23" s="1"/>
  <c r="AG795" i="23" s="1"/>
  <c r="O795" i="23" s="1"/>
  <c r="T795" i="23"/>
  <c r="R795" i="23"/>
  <c r="Q795" i="23"/>
  <c r="S795" i="23"/>
  <c r="AB794" i="23"/>
  <c r="H794" i="23"/>
  <c r="F794" i="23"/>
  <c r="G794" i="23"/>
  <c r="B797" i="23" l="1" a="1"/>
  <c r="B797" i="23" s="1"/>
  <c r="D796" i="23"/>
  <c r="AA796" i="23"/>
  <c r="Z796" i="23"/>
  <c r="AB796" i="23"/>
  <c r="L796" i="23" a="1"/>
  <c r="L796" i="23" s="1"/>
  <c r="AH796" i="23" s="1"/>
  <c r="P796" i="23" s="1"/>
  <c r="K796" i="23" a="1"/>
  <c r="K796" i="23" s="1"/>
  <c r="AG796" i="23" s="1"/>
  <c r="O796" i="23" s="1"/>
  <c r="I796" i="23" a="1"/>
  <c r="I796" i="23" s="1"/>
  <c r="AE796" i="23" s="1"/>
  <c r="M796" i="23" s="1"/>
  <c r="J796" i="23" a="1"/>
  <c r="J796" i="23" s="1"/>
  <c r="AF796" i="23" s="1"/>
  <c r="N796" i="23" s="1"/>
  <c r="R796" i="23"/>
  <c r="T796" i="23"/>
  <c r="Q796" i="23"/>
  <c r="S796" i="23"/>
  <c r="AB795" i="23"/>
  <c r="F795" i="23"/>
  <c r="G795" i="23"/>
  <c r="H795" i="23"/>
  <c r="AC796" i="23" l="1"/>
  <c r="G796" i="23"/>
  <c r="H796" i="23"/>
  <c r="F796" i="23"/>
  <c r="D797" i="23"/>
  <c r="B798" i="23" a="1"/>
  <c r="B798" i="23" s="1"/>
  <c r="Z797" i="23"/>
  <c r="AC797" i="23"/>
  <c r="AA797" i="23"/>
  <c r="K797" i="23" a="1"/>
  <c r="K797" i="23" s="1"/>
  <c r="AG797" i="23" s="1"/>
  <c r="O797" i="23" s="1"/>
  <c r="I797" i="23" a="1"/>
  <c r="I797" i="23" s="1"/>
  <c r="AE797" i="23" s="1"/>
  <c r="M797" i="23" s="1"/>
  <c r="J797" i="23" a="1"/>
  <c r="J797" i="23" s="1"/>
  <c r="AF797" i="23" s="1"/>
  <c r="N797" i="23" s="1"/>
  <c r="L797" i="23" a="1"/>
  <c r="L797" i="23" s="1"/>
  <c r="AH797" i="23" s="1"/>
  <c r="P797" i="23" s="1"/>
  <c r="Q797" i="23"/>
  <c r="S797" i="23"/>
  <c r="R797" i="23"/>
  <c r="T797" i="23"/>
  <c r="D798" i="23" l="1"/>
  <c r="B799" i="23" a="1"/>
  <c r="B799" i="23" s="1"/>
  <c r="AB798" i="23"/>
  <c r="AC798" i="23"/>
  <c r="Z798" i="23"/>
  <c r="AA798" i="23"/>
  <c r="J798" i="23" a="1"/>
  <c r="J798" i="23" s="1"/>
  <c r="AF798" i="23" s="1"/>
  <c r="N798" i="23" s="1"/>
  <c r="L798" i="23" a="1"/>
  <c r="L798" i="23" s="1"/>
  <c r="AH798" i="23" s="1"/>
  <c r="P798" i="23" s="1"/>
  <c r="I798" i="23" a="1"/>
  <c r="I798" i="23" s="1"/>
  <c r="AE798" i="23" s="1"/>
  <c r="M798" i="23" s="1"/>
  <c r="K798" i="23" a="1"/>
  <c r="K798" i="23" s="1"/>
  <c r="AG798" i="23" s="1"/>
  <c r="O798" i="23" s="1"/>
  <c r="T798" i="23"/>
  <c r="R798" i="23"/>
  <c r="Q798" i="23"/>
  <c r="S798" i="23"/>
  <c r="AB797" i="23"/>
  <c r="H797" i="23"/>
  <c r="G797" i="23"/>
  <c r="F797" i="23"/>
  <c r="B800" i="23" l="1" a="1"/>
  <c r="B800" i="23" s="1"/>
  <c r="D799" i="23"/>
  <c r="AB799" i="23"/>
  <c r="Z799" i="23"/>
  <c r="AC799" i="23"/>
  <c r="K799" i="23" a="1"/>
  <c r="K799" i="23" s="1"/>
  <c r="AG799" i="23" s="1"/>
  <c r="O799" i="23" s="1"/>
  <c r="I799" i="23" a="1"/>
  <c r="I799" i="23" s="1"/>
  <c r="AE799" i="23" s="1"/>
  <c r="M799" i="23" s="1"/>
  <c r="L799" i="23" a="1"/>
  <c r="L799" i="23" s="1"/>
  <c r="AH799" i="23" s="1"/>
  <c r="P799" i="23" s="1"/>
  <c r="J799" i="23" a="1"/>
  <c r="J799" i="23" s="1"/>
  <c r="AF799" i="23" s="1"/>
  <c r="N799" i="23" s="1"/>
  <c r="S799" i="23"/>
  <c r="T799" i="23"/>
  <c r="R799" i="23"/>
  <c r="Q799" i="23"/>
  <c r="H798" i="23"/>
  <c r="F798" i="23"/>
  <c r="G798" i="23"/>
  <c r="AA799" i="23" l="1"/>
  <c r="H799" i="23"/>
  <c r="F799" i="23"/>
  <c r="G799" i="23"/>
  <c r="D800" i="23"/>
  <c r="B801" i="23" a="1"/>
  <c r="B801" i="23" s="1"/>
  <c r="AC800" i="23"/>
  <c r="Z800" i="23"/>
  <c r="I800" i="23" s="1" a="1"/>
  <c r="I800" i="23" s="1"/>
  <c r="AE800" i="23" s="1"/>
  <c r="M800" i="23" s="1"/>
  <c r="AA800" i="23"/>
  <c r="J800" i="23" a="1"/>
  <c r="J800" i="23" s="1"/>
  <c r="AF800" i="23" s="1"/>
  <c r="N800" i="23" s="1"/>
  <c r="L800" i="23" a="1"/>
  <c r="L800" i="23" s="1"/>
  <c r="AH800" i="23" s="1"/>
  <c r="P800" i="23" s="1"/>
  <c r="Q800" i="23"/>
  <c r="K800" i="23" a="1"/>
  <c r="K800" i="23" s="1"/>
  <c r="AG800" i="23" s="1"/>
  <c r="O800" i="23" s="1"/>
  <c r="R800" i="23"/>
  <c r="T800" i="23"/>
  <c r="S800" i="23"/>
  <c r="D801" i="23" l="1"/>
  <c r="B802" i="23" a="1"/>
  <c r="B802" i="23" s="1"/>
  <c r="AB801" i="23"/>
  <c r="I801" i="23" a="1"/>
  <c r="I801" i="23" s="1"/>
  <c r="AE801" i="23" s="1"/>
  <c r="M801" i="23" s="1"/>
  <c r="AC801" i="23"/>
  <c r="AA801" i="23"/>
  <c r="Q801" i="23"/>
  <c r="K801" i="23" a="1"/>
  <c r="K801" i="23" s="1"/>
  <c r="L801" i="23" a="1"/>
  <c r="L801" i="23" s="1"/>
  <c r="AH801" i="23" s="1"/>
  <c r="P801" i="23" s="1"/>
  <c r="J801" i="23" a="1"/>
  <c r="J801" i="23" s="1"/>
  <c r="AF801" i="23" s="1"/>
  <c r="N801" i="23" s="1"/>
  <c r="R801" i="23"/>
  <c r="T801" i="23"/>
  <c r="AB800" i="23"/>
  <c r="G800" i="23"/>
  <c r="H800" i="23"/>
  <c r="F800" i="23"/>
  <c r="S801" i="23" l="1"/>
  <c r="AG801" i="23"/>
  <c r="O801" i="23" s="1"/>
  <c r="D802" i="23"/>
  <c r="B803" i="23" a="1"/>
  <c r="B803" i="23" s="1"/>
  <c r="AA802" i="23"/>
  <c r="Z802" i="23"/>
  <c r="I802" i="23" s="1" a="1"/>
  <c r="I802" i="23" s="1"/>
  <c r="AE802" i="23" s="1"/>
  <c r="M802" i="23" s="1"/>
  <c r="AB802" i="23"/>
  <c r="K802" i="23" a="1"/>
  <c r="K802" i="23" s="1"/>
  <c r="AG802" i="23" s="1"/>
  <c r="O802" i="23" s="1"/>
  <c r="J802" i="23" a="1"/>
  <c r="J802" i="23" s="1"/>
  <c r="AF802" i="23" s="1"/>
  <c r="N802" i="23" s="1"/>
  <c r="L802" i="23" a="1"/>
  <c r="L802" i="23" s="1"/>
  <c r="AH802" i="23" s="1"/>
  <c r="P802" i="23" s="1"/>
  <c r="Q802" i="23"/>
  <c r="S802" i="23"/>
  <c r="T802" i="23"/>
  <c r="R802" i="23"/>
  <c r="Z801" i="23"/>
  <c r="F801" i="23"/>
  <c r="H801" i="23"/>
  <c r="G801" i="23"/>
  <c r="D803" i="23" l="1"/>
  <c r="B804" i="23" a="1"/>
  <c r="B804" i="23" s="1"/>
  <c r="AA803" i="23"/>
  <c r="AB803" i="23"/>
  <c r="Z803" i="23"/>
  <c r="I803" i="23" s="1" a="1"/>
  <c r="I803" i="23" s="1"/>
  <c r="AE803" i="23" s="1"/>
  <c r="M803" i="23" s="1"/>
  <c r="J803" i="23" a="1"/>
  <c r="J803" i="23" s="1"/>
  <c r="K803" i="23" a="1"/>
  <c r="K803" i="23" s="1"/>
  <c r="AG803" i="23" s="1"/>
  <c r="O803" i="23" s="1"/>
  <c r="Q803" i="23"/>
  <c r="L803" i="23" a="1"/>
  <c r="L803" i="23" s="1"/>
  <c r="AH803" i="23" s="1"/>
  <c r="P803" i="23" s="1"/>
  <c r="T803" i="23"/>
  <c r="S803" i="23"/>
  <c r="AC802" i="23"/>
  <c r="H802" i="23"/>
  <c r="G802" i="23"/>
  <c r="F802" i="23"/>
  <c r="R803" i="23" l="1"/>
  <c r="AF803" i="23"/>
  <c r="N803" i="23" s="1"/>
  <c r="B805" i="23" a="1"/>
  <c r="B805" i="23" s="1"/>
  <c r="D804" i="23"/>
  <c r="Z804" i="23"/>
  <c r="I804" i="23" s="1" a="1"/>
  <c r="I804" i="23" s="1"/>
  <c r="AE804" i="23" s="1"/>
  <c r="M804" i="23" s="1"/>
  <c r="AB804" i="23"/>
  <c r="AA804" i="23"/>
  <c r="L804" i="23" a="1"/>
  <c r="L804" i="23" s="1"/>
  <c r="AH804" i="23" s="1"/>
  <c r="P804" i="23" s="1"/>
  <c r="Q804" i="23"/>
  <c r="K804" i="23" a="1"/>
  <c r="K804" i="23" s="1"/>
  <c r="AG804" i="23" s="1"/>
  <c r="O804" i="23" s="1"/>
  <c r="J804" i="23" a="1"/>
  <c r="J804" i="23" s="1"/>
  <c r="AF804" i="23" s="1"/>
  <c r="N804" i="23" s="1"/>
  <c r="S804" i="23"/>
  <c r="T804" i="23"/>
  <c r="R804" i="23"/>
  <c r="AC803" i="23"/>
  <c r="G803" i="23"/>
  <c r="F803" i="23"/>
  <c r="H803" i="23"/>
  <c r="AC804" i="23" l="1"/>
  <c r="G804" i="23"/>
  <c r="H804" i="23"/>
  <c r="F804" i="23"/>
  <c r="B807" i="23" a="1"/>
  <c r="B807" i="23" s="1"/>
  <c r="D805" i="23"/>
  <c r="AB805" i="23"/>
  <c r="Z805" i="23"/>
  <c r="AC805" i="23"/>
  <c r="AA805" i="23"/>
  <c r="I805" i="23" a="1"/>
  <c r="I805" i="23" s="1"/>
  <c r="AE805" i="23" s="1"/>
  <c r="M805" i="23" s="1"/>
  <c r="J805" i="23" a="1"/>
  <c r="J805" i="23" s="1"/>
  <c r="AF805" i="23" s="1"/>
  <c r="N805" i="23" s="1"/>
  <c r="K805" i="23" a="1"/>
  <c r="K805" i="23" s="1"/>
  <c r="AG805" i="23" s="1"/>
  <c r="O805" i="23" s="1"/>
  <c r="L805" i="23" a="1"/>
  <c r="L805" i="23" s="1"/>
  <c r="AH805" i="23" s="1"/>
  <c r="P805" i="23" s="1"/>
  <c r="T805" i="23"/>
  <c r="R805" i="23"/>
  <c r="Q805" i="23"/>
  <c r="S805" i="23"/>
  <c r="G805" i="23" l="1"/>
  <c r="F805" i="23"/>
  <c r="H805" i="23"/>
  <c r="D807" i="23"/>
  <c r="B808" i="23" a="1"/>
  <c r="B808" i="23" s="1"/>
  <c r="Z807" i="23"/>
  <c r="AA807" i="23"/>
  <c r="AF807" i="23" s="1"/>
  <c r="N807" i="23" s="1"/>
  <c r="AC807" i="23"/>
  <c r="AH807" i="23" s="1"/>
  <c r="P807" i="23" s="1"/>
  <c r="K807" i="23" a="1"/>
  <c r="K807" i="23" s="1"/>
  <c r="L807" i="23" a="1"/>
  <c r="L807" i="23" s="1"/>
  <c r="T807" i="23" s="1"/>
  <c r="J807" i="23" a="1"/>
  <c r="J807" i="23" s="1"/>
  <c r="R807" i="23" s="1"/>
  <c r="S807" i="23"/>
  <c r="I807" i="23" l="1" a="1"/>
  <c r="I807" i="23" s="1"/>
  <c r="Q807" i="23" s="1"/>
  <c r="AE807" i="23"/>
  <c r="M807" i="23" s="1"/>
  <c r="D808" i="23"/>
  <c r="B809" i="23" a="1"/>
  <c r="B809" i="23" s="1"/>
  <c r="AA808" i="23"/>
  <c r="I808" i="23" a="1"/>
  <c r="I808" i="23" s="1"/>
  <c r="Q808" i="23" s="1"/>
  <c r="AC808" i="23"/>
  <c r="AH808" i="23" s="1"/>
  <c r="P808" i="23" s="1"/>
  <c r="AB808" i="23"/>
  <c r="AG808" i="23" s="1"/>
  <c r="O808" i="23" s="1"/>
  <c r="L808" i="23" a="1"/>
  <c r="L808" i="23" s="1"/>
  <c r="T808" i="23" s="1"/>
  <c r="K808" i="23" a="1"/>
  <c r="K808" i="23" s="1"/>
  <c r="S808" i="23" s="1"/>
  <c r="AG807" i="23"/>
  <c r="O807" i="23" s="1"/>
  <c r="AB807" i="23"/>
  <c r="G807" i="23"/>
  <c r="F807" i="23"/>
  <c r="H807" i="23"/>
  <c r="J808" i="23" l="1" a="1"/>
  <c r="J808" i="23" s="1"/>
  <c r="R808" i="23" s="1"/>
  <c r="AF808" i="23"/>
  <c r="N808" i="23" s="1"/>
  <c r="B810" i="23" a="1"/>
  <c r="B810" i="23" s="1"/>
  <c r="D809" i="23"/>
  <c r="AB809" i="23"/>
  <c r="AG809" i="23" s="1"/>
  <c r="O809" i="23" s="1"/>
  <c r="AC809" i="23"/>
  <c r="AH809" i="23" s="1"/>
  <c r="P809" i="23" s="1"/>
  <c r="Z809" i="23"/>
  <c r="R809" i="23"/>
  <c r="K809" i="23" a="1"/>
  <c r="K809" i="23" s="1"/>
  <c r="I809" i="23" a="1"/>
  <c r="I809" i="23" s="1"/>
  <c r="Q809" i="23" s="1"/>
  <c r="L809" i="23" a="1"/>
  <c r="L809" i="23" s="1"/>
  <c r="T809" i="23" s="1"/>
  <c r="S809" i="23"/>
  <c r="Z808" i="23"/>
  <c r="AE808" i="23" s="1"/>
  <c r="M808" i="23" s="1"/>
  <c r="H808" i="23"/>
  <c r="G808" i="23"/>
  <c r="F808" i="23"/>
  <c r="J809" i="23" l="1" a="1"/>
  <c r="J809" i="23" s="1"/>
  <c r="AE809" i="23"/>
  <c r="M809" i="23" s="1"/>
  <c r="AA809" i="23"/>
  <c r="AF809" i="23" s="1"/>
  <c r="N809" i="23" s="1"/>
  <c r="G809" i="23"/>
  <c r="H809" i="23"/>
  <c r="F809" i="23"/>
  <c r="B811" i="23" a="1"/>
  <c r="B811" i="23" s="1"/>
  <c r="D810" i="23"/>
  <c r="Z810" i="23"/>
  <c r="AE810" i="23" s="1"/>
  <c r="M810" i="23" s="1"/>
  <c r="AC810" i="23"/>
  <c r="AH810" i="23" s="1"/>
  <c r="P810" i="23" s="1"/>
  <c r="AA810" i="23"/>
  <c r="AF810" i="23" s="1"/>
  <c r="N810" i="23" s="1"/>
  <c r="AB810" i="23"/>
  <c r="AG810" i="23" s="1"/>
  <c r="O810" i="23" s="1"/>
  <c r="I810" i="23" a="1"/>
  <c r="I810" i="23" s="1"/>
  <c r="Q810" i="23" s="1"/>
  <c r="K810" i="23" a="1"/>
  <c r="K810" i="23" s="1"/>
  <c r="S810" i="23" s="1"/>
  <c r="J810" i="23" a="1"/>
  <c r="J810" i="23" s="1"/>
  <c r="R810" i="23" s="1"/>
  <c r="L810" i="23" a="1"/>
  <c r="L810" i="23" s="1"/>
  <c r="T810" i="23" s="1"/>
  <c r="F810" i="23" l="1"/>
  <c r="G810" i="23"/>
  <c r="H810" i="23"/>
  <c r="D811" i="23"/>
  <c r="B812" i="23" a="1"/>
  <c r="B812" i="23" s="1"/>
  <c r="AC811" i="23"/>
  <c r="AH811" i="23" s="1"/>
  <c r="P811" i="23" s="1"/>
  <c r="Z811" i="23"/>
  <c r="AE811" i="23" s="1"/>
  <c r="M811" i="23" s="1"/>
  <c r="AA811" i="23"/>
  <c r="AF811" i="23" s="1"/>
  <c r="N811" i="23" s="1"/>
  <c r="L811" i="23" a="1"/>
  <c r="L811" i="23" s="1"/>
  <c r="T811" i="23" s="1"/>
  <c r="K811" i="23" a="1"/>
  <c r="K811" i="23" s="1"/>
  <c r="J811" i="23" a="1"/>
  <c r="J811" i="23" s="1"/>
  <c r="R811" i="23" s="1"/>
  <c r="I811" i="23" a="1"/>
  <c r="I811" i="23" s="1"/>
  <c r="Q811" i="23" s="1"/>
  <c r="S811" i="23"/>
  <c r="D812" i="23" l="1"/>
  <c r="B813" i="23" a="1"/>
  <c r="B813" i="23" s="1"/>
  <c r="AB812" i="23"/>
  <c r="AG812" i="23" s="1"/>
  <c r="O812" i="23" s="1"/>
  <c r="I812" i="23" a="1"/>
  <c r="I812" i="23" s="1"/>
  <c r="Q812" i="23" s="1"/>
  <c r="AC812" i="23"/>
  <c r="AH812" i="23" s="1"/>
  <c r="P812" i="23" s="1"/>
  <c r="AA812" i="23"/>
  <c r="AF812" i="23" s="1"/>
  <c r="N812" i="23" s="1"/>
  <c r="L812" i="23" a="1"/>
  <c r="L812" i="23" s="1"/>
  <c r="T812" i="23" s="1"/>
  <c r="K812" i="23" a="1"/>
  <c r="K812" i="23" s="1"/>
  <c r="S812" i="23" s="1"/>
  <c r="J812" i="23" a="1"/>
  <c r="J812" i="23" s="1"/>
  <c r="R812" i="23" s="1"/>
  <c r="AB811" i="23"/>
  <c r="AG811" i="23" s="1"/>
  <c r="O811" i="23" s="1"/>
  <c r="G811" i="23"/>
  <c r="H811" i="23"/>
  <c r="F811" i="23"/>
  <c r="D813" i="23" l="1"/>
  <c r="B814" i="23" a="1"/>
  <c r="B814" i="23" s="1"/>
  <c r="AA813" i="23"/>
  <c r="AF813" i="23" s="1"/>
  <c r="N813" i="23" s="1"/>
  <c r="AC813" i="23"/>
  <c r="AH813" i="23" s="1"/>
  <c r="P813" i="23" s="1"/>
  <c r="Z813" i="23"/>
  <c r="K813" i="23" a="1"/>
  <c r="K813" i="23" s="1"/>
  <c r="L813" i="23" a="1"/>
  <c r="L813" i="23" s="1"/>
  <c r="T813" i="23" s="1"/>
  <c r="J813" i="23" a="1"/>
  <c r="J813" i="23" s="1"/>
  <c r="R813" i="23" s="1"/>
  <c r="S813" i="23"/>
  <c r="Z812" i="23"/>
  <c r="AE812" i="23" s="1"/>
  <c r="M812" i="23" s="1"/>
  <c r="H812" i="23"/>
  <c r="G812" i="23"/>
  <c r="F812" i="23"/>
  <c r="I813" i="23" l="1" a="1"/>
  <c r="I813" i="23" s="1"/>
  <c r="Q813" i="23" s="1"/>
  <c r="AE813" i="23"/>
  <c r="M813" i="23" s="1"/>
  <c r="D814" i="23"/>
  <c r="B815" i="23" a="1"/>
  <c r="B815" i="23" s="1"/>
  <c r="AB814" i="23"/>
  <c r="AG814" i="23" s="1"/>
  <c r="O814" i="23" s="1"/>
  <c r="AA814" i="23"/>
  <c r="AF814" i="23" s="1"/>
  <c r="N814" i="23" s="1"/>
  <c r="Z814" i="23"/>
  <c r="AE814" i="23" s="1"/>
  <c r="M814" i="23" s="1"/>
  <c r="I814" i="23" a="1"/>
  <c r="I814" i="23" s="1"/>
  <c r="Q814" i="23" s="1"/>
  <c r="J814" i="23" a="1"/>
  <c r="J814" i="23" s="1"/>
  <c r="R814" i="23" s="1"/>
  <c r="K814" i="23" a="1"/>
  <c r="K814" i="23" s="1"/>
  <c r="S814" i="23" s="1"/>
  <c r="L814" i="23" a="1"/>
  <c r="L814" i="23" s="1"/>
  <c r="T814" i="23" s="1"/>
  <c r="AB813" i="23"/>
  <c r="AG813" i="23" s="1"/>
  <c r="O813" i="23" s="1"/>
  <c r="H813" i="23"/>
  <c r="F813" i="23"/>
  <c r="G813" i="23"/>
  <c r="AB815" i="23" l="1"/>
  <c r="AG815" i="23" s="1"/>
  <c r="O815" i="23" s="1"/>
  <c r="B816" i="23" a="1"/>
  <c r="B816" i="23" s="1"/>
  <c r="D815" i="23"/>
  <c r="AA815" i="23"/>
  <c r="AF815" i="23" s="1"/>
  <c r="N815" i="23" s="1"/>
  <c r="AC815" i="23"/>
  <c r="AH815" i="23" s="1"/>
  <c r="P815" i="23" s="1"/>
  <c r="Z815" i="23"/>
  <c r="AE815" i="23" s="1"/>
  <c r="M815" i="23" s="1"/>
  <c r="K815" i="23" a="1"/>
  <c r="K815" i="23" s="1"/>
  <c r="L815" i="23" a="1"/>
  <c r="L815" i="23" s="1"/>
  <c r="T815" i="23" s="1"/>
  <c r="J815" i="23" a="1"/>
  <c r="J815" i="23" s="1"/>
  <c r="R815" i="23" s="1"/>
  <c r="I815" i="23" a="1"/>
  <c r="I815" i="23" s="1"/>
  <c r="Q815" i="23" s="1"/>
  <c r="S815" i="23"/>
  <c r="AC814" i="23"/>
  <c r="AH814" i="23" s="1"/>
  <c r="P814" i="23" s="1"/>
  <c r="G814" i="23"/>
  <c r="H814" i="23"/>
  <c r="F814" i="23"/>
  <c r="H815" i="23" l="1"/>
  <c r="G815" i="23"/>
  <c r="F815" i="23"/>
  <c r="B817" i="23" a="1"/>
  <c r="B817" i="23" s="1"/>
  <c r="D816" i="23"/>
  <c r="AC816" i="23"/>
  <c r="AH816" i="23" s="1"/>
  <c r="P816" i="23" s="1"/>
  <c r="AB816" i="23"/>
  <c r="AG816" i="23" s="1"/>
  <c r="O816" i="23" s="1"/>
  <c r="Z816" i="23"/>
  <c r="AE816" i="23" s="1"/>
  <c r="M816" i="23" s="1"/>
  <c r="K816" i="23" a="1"/>
  <c r="K816" i="23" s="1"/>
  <c r="S816" i="23" s="1"/>
  <c r="J816" i="23" a="1"/>
  <c r="J816" i="23" s="1"/>
  <c r="L816" i="23" a="1"/>
  <c r="L816" i="23" s="1"/>
  <c r="T816" i="23" s="1"/>
  <c r="I816" i="23" a="1"/>
  <c r="I816" i="23" s="1"/>
  <c r="Q816" i="23" s="1"/>
  <c r="R816" i="23"/>
  <c r="AA816" i="23" l="1"/>
  <c r="AF816" i="23" s="1"/>
  <c r="N816" i="23" s="1"/>
  <c r="H816" i="23"/>
  <c r="G816" i="23"/>
  <c r="F816" i="23"/>
  <c r="B818" i="23" a="1"/>
  <c r="B818" i="23" s="1"/>
  <c r="D817" i="23"/>
  <c r="AC817" i="23"/>
  <c r="AH817" i="23" s="1"/>
  <c r="P817" i="23" s="1"/>
  <c r="AA817" i="23"/>
  <c r="AF817" i="23" s="1"/>
  <c r="N817" i="23" s="1"/>
  <c r="AB817" i="23"/>
  <c r="AG817" i="23" s="1"/>
  <c r="O817" i="23" s="1"/>
  <c r="K817" i="23" a="1"/>
  <c r="K817" i="23" s="1"/>
  <c r="S817" i="23" s="1"/>
  <c r="L817" i="23" a="1"/>
  <c r="L817" i="23" s="1"/>
  <c r="T817" i="23" s="1"/>
  <c r="J817" i="23" a="1"/>
  <c r="J817" i="23" s="1"/>
  <c r="R817" i="23" s="1"/>
  <c r="Z817" i="23" l="1"/>
  <c r="G817" i="23"/>
  <c r="F817" i="23"/>
  <c r="H817" i="23"/>
  <c r="D818" i="23"/>
  <c r="B819" i="23" a="1"/>
  <c r="B819" i="23" s="1"/>
  <c r="AC818" i="23"/>
  <c r="AH818" i="23" s="1"/>
  <c r="P818" i="23" s="1"/>
  <c r="AA818" i="23"/>
  <c r="AF818" i="23" s="1"/>
  <c r="N818" i="23" s="1"/>
  <c r="AB818" i="23"/>
  <c r="AG818" i="23" s="1"/>
  <c r="O818" i="23" s="1"/>
  <c r="J818" i="23" a="1"/>
  <c r="J818" i="23" s="1"/>
  <c r="R818" i="23" s="1"/>
  <c r="K818" i="23" a="1"/>
  <c r="K818" i="23" s="1"/>
  <c r="S818" i="23" s="1"/>
  <c r="L818" i="23" a="1"/>
  <c r="L818" i="23" s="1"/>
  <c r="T818" i="23" s="1"/>
  <c r="B820" i="23" l="1" a="1"/>
  <c r="B820" i="23" s="1"/>
  <c r="D819" i="23"/>
  <c r="AC819" i="23"/>
  <c r="AH819" i="23" s="1"/>
  <c r="P819" i="23" s="1"/>
  <c r="Z819" i="23"/>
  <c r="AB819" i="23"/>
  <c r="AG819" i="23" s="1"/>
  <c r="O819" i="23" s="1"/>
  <c r="J819" i="23" a="1"/>
  <c r="J819" i="23" s="1"/>
  <c r="K819" i="23" a="1"/>
  <c r="K819" i="23" s="1"/>
  <c r="S819" i="23" s="1"/>
  <c r="L819" i="23" a="1"/>
  <c r="L819" i="23" s="1"/>
  <c r="T819" i="23" s="1"/>
  <c r="R819" i="23"/>
  <c r="Z818" i="23"/>
  <c r="G818" i="23"/>
  <c r="F818" i="23"/>
  <c r="H818" i="23"/>
  <c r="I817" i="23" a="1"/>
  <c r="I817" i="23" s="1"/>
  <c r="Q817" i="23" s="1"/>
  <c r="AE817" i="23"/>
  <c r="M817" i="23" s="1"/>
  <c r="I819" i="23" l="1" a="1"/>
  <c r="I819" i="23" s="1"/>
  <c r="Q819" i="23" s="1"/>
  <c r="AE819" i="23"/>
  <c r="M819" i="23" s="1"/>
  <c r="I818" i="23" a="1"/>
  <c r="I818" i="23" s="1"/>
  <c r="Q818" i="23" s="1"/>
  <c r="AE818" i="23"/>
  <c r="M818" i="23" s="1"/>
  <c r="AA819" i="23"/>
  <c r="AF819" i="23" s="1"/>
  <c r="N819" i="23" s="1"/>
  <c r="F819" i="23"/>
  <c r="H819" i="23"/>
  <c r="G819" i="23"/>
  <c r="D820" i="23"/>
  <c r="B821" i="23" a="1"/>
  <c r="B821" i="23" s="1"/>
  <c r="AC820" i="23"/>
  <c r="AH820" i="23" s="1"/>
  <c r="P820" i="23" s="1"/>
  <c r="AA820" i="23"/>
  <c r="AF820" i="23" s="1"/>
  <c r="N820" i="23" s="1"/>
  <c r="Z820" i="23"/>
  <c r="AE820" i="23" s="1"/>
  <c r="M820" i="23" s="1"/>
  <c r="I820" i="23" a="1"/>
  <c r="I820" i="23" s="1"/>
  <c r="Q820" i="23" s="1"/>
  <c r="L820" i="23" a="1"/>
  <c r="L820" i="23" s="1"/>
  <c r="T820" i="23" s="1"/>
  <c r="K820" i="23" a="1"/>
  <c r="K820" i="23" s="1"/>
  <c r="J820" i="23" a="1"/>
  <c r="J820" i="23" s="1"/>
  <c r="S820" i="23"/>
  <c r="R820" i="23"/>
  <c r="D821" i="23" l="1"/>
  <c r="AB821" i="23"/>
  <c r="AG821" i="23" s="1"/>
  <c r="O821" i="23" s="1"/>
  <c r="B822" i="23" a="1"/>
  <c r="B822" i="23" s="1"/>
  <c r="Z821" i="23"/>
  <c r="AE821" i="23" s="1"/>
  <c r="M821" i="23" s="1"/>
  <c r="AC821" i="23"/>
  <c r="AH821" i="23" s="1"/>
  <c r="P821" i="23" s="1"/>
  <c r="L821" i="23" a="1"/>
  <c r="L821" i="23" s="1"/>
  <c r="T821" i="23" s="1"/>
  <c r="K821" i="23" a="1"/>
  <c r="K821" i="23" s="1"/>
  <c r="I821" i="23" a="1"/>
  <c r="I821" i="23" s="1"/>
  <c r="Q821" i="23" s="1"/>
  <c r="J821" i="23" a="1"/>
  <c r="J821" i="23" s="1"/>
  <c r="S821" i="23"/>
  <c r="R821" i="23"/>
  <c r="AB820" i="23"/>
  <c r="AG820" i="23" s="1"/>
  <c r="O820" i="23" s="1"/>
  <c r="G820" i="23"/>
  <c r="F820" i="23"/>
  <c r="H820" i="23"/>
  <c r="B823" i="23" l="1" a="1"/>
  <c r="B823" i="23" s="1"/>
  <c r="Z822" i="23"/>
  <c r="D822" i="23"/>
  <c r="AA822" i="23"/>
  <c r="AF822" i="23" s="1"/>
  <c r="N822" i="23" s="1"/>
  <c r="AB822" i="23"/>
  <c r="AG822" i="23" s="1"/>
  <c r="O822" i="23" s="1"/>
  <c r="L822" i="23" a="1"/>
  <c r="L822" i="23" s="1"/>
  <c r="T822" i="23" s="1"/>
  <c r="K822" i="23" a="1"/>
  <c r="K822" i="23" s="1"/>
  <c r="S822" i="23" s="1"/>
  <c r="J822" i="23" a="1"/>
  <c r="J822" i="23" s="1"/>
  <c r="R822" i="23" s="1"/>
  <c r="AA821" i="23"/>
  <c r="AF821" i="23" s="1"/>
  <c r="N821" i="23" s="1"/>
  <c r="F821" i="23"/>
  <c r="H821" i="23"/>
  <c r="G821" i="23"/>
  <c r="AC822" i="23" l="1"/>
  <c r="AH822" i="23" s="1"/>
  <c r="P822" i="23" s="1"/>
  <c r="G822" i="23"/>
  <c r="H822" i="23"/>
  <c r="F822" i="23"/>
  <c r="I822" i="23" a="1"/>
  <c r="I822" i="23" s="1"/>
  <c r="Q822" i="23" s="1"/>
  <c r="AE822" i="23"/>
  <c r="M822" i="23" s="1"/>
  <c r="B824" i="23" a="1"/>
  <c r="B824" i="23" s="1"/>
  <c r="D823" i="23"/>
  <c r="AB823" i="23"/>
  <c r="AG823" i="23" s="1"/>
  <c r="O823" i="23" s="1"/>
  <c r="Z823" i="23"/>
  <c r="AE823" i="23" s="1"/>
  <c r="M823" i="23" s="1"/>
  <c r="AA823" i="23"/>
  <c r="AF823" i="23" s="1"/>
  <c r="N823" i="23" s="1"/>
  <c r="AC823" i="23"/>
  <c r="AH823" i="23" s="1"/>
  <c r="P823" i="23" s="1"/>
  <c r="J823" i="23" a="1"/>
  <c r="J823" i="23" s="1"/>
  <c r="R823" i="23" s="1"/>
  <c r="I823" i="23" a="1"/>
  <c r="I823" i="23" s="1"/>
  <c r="Q823" i="23" s="1"/>
  <c r="K823" i="23" a="1"/>
  <c r="K823" i="23" s="1"/>
  <c r="S823" i="23" s="1"/>
  <c r="L823" i="23" a="1"/>
  <c r="L823" i="23" s="1"/>
  <c r="T823" i="23" s="1"/>
  <c r="H823" i="23" l="1"/>
  <c r="G823" i="23"/>
  <c r="F823" i="23"/>
  <c r="D824" i="23"/>
  <c r="B825" i="23" a="1"/>
  <c r="B825" i="23" s="1"/>
  <c r="AC824" i="23"/>
  <c r="AH824" i="23" s="1"/>
  <c r="P824" i="23" s="1"/>
  <c r="Z824" i="23"/>
  <c r="AE824" i="23" s="1"/>
  <c r="M824" i="23" s="1"/>
  <c r="AA824" i="23"/>
  <c r="AF824" i="23" s="1"/>
  <c r="N824" i="23" s="1"/>
  <c r="J824" i="23" a="1"/>
  <c r="J824" i="23" s="1"/>
  <c r="R824" i="23" s="1"/>
  <c r="L824" i="23" a="1"/>
  <c r="L824" i="23" s="1"/>
  <c r="T824" i="23" s="1"/>
  <c r="I824" i="23" a="1"/>
  <c r="I824" i="23" s="1"/>
  <c r="Q824" i="23" s="1"/>
  <c r="K824" i="23" a="1"/>
  <c r="K824" i="23" s="1"/>
  <c r="S824" i="23"/>
  <c r="B826" i="23" l="1" a="1"/>
  <c r="B826" i="23" s="1"/>
  <c r="D825" i="23"/>
  <c r="AA825" i="23"/>
  <c r="AF825" i="23" s="1"/>
  <c r="N825" i="23" s="1"/>
  <c r="AC825" i="23"/>
  <c r="AH825" i="23" s="1"/>
  <c r="P825" i="23" s="1"/>
  <c r="AB825" i="23"/>
  <c r="AG825" i="23" s="1"/>
  <c r="O825" i="23" s="1"/>
  <c r="Z825" i="23"/>
  <c r="AE825" i="23" s="1"/>
  <c r="M825" i="23" s="1"/>
  <c r="L825" i="23" a="1"/>
  <c r="L825" i="23" s="1"/>
  <c r="T825" i="23" s="1"/>
  <c r="J825" i="23" a="1"/>
  <c r="J825" i="23" s="1"/>
  <c r="R825" i="23" s="1"/>
  <c r="K825" i="23" a="1"/>
  <c r="K825" i="23" s="1"/>
  <c r="S825" i="23" s="1"/>
  <c r="I825" i="23" a="1"/>
  <c r="I825" i="23" s="1"/>
  <c r="Q825" i="23" s="1"/>
  <c r="AB824" i="23"/>
  <c r="AG824" i="23" s="1"/>
  <c r="O824" i="23" s="1"/>
  <c r="F824" i="23"/>
  <c r="H824" i="23"/>
  <c r="G824" i="23"/>
  <c r="H825" i="23" l="1"/>
  <c r="G825" i="23"/>
  <c r="F825" i="23"/>
  <c r="B827" i="23" a="1"/>
  <c r="B827" i="23" s="1"/>
  <c r="D826" i="23"/>
  <c r="AA826" i="23"/>
  <c r="AF826" i="23" s="1"/>
  <c r="N826" i="23" s="1"/>
  <c r="Z826" i="23"/>
  <c r="AE826" i="23" s="1"/>
  <c r="M826" i="23" s="1"/>
  <c r="AC826" i="23"/>
  <c r="AH826" i="23" s="1"/>
  <c r="P826" i="23" s="1"/>
  <c r="J826" i="23" a="1"/>
  <c r="J826" i="23" s="1"/>
  <c r="L826" i="23" a="1"/>
  <c r="L826" i="23" s="1"/>
  <c r="T826" i="23" s="1"/>
  <c r="K826" i="23" a="1"/>
  <c r="K826" i="23" s="1"/>
  <c r="I826" i="23" a="1"/>
  <c r="I826" i="23" s="1"/>
  <c r="Q826" i="23" s="1"/>
  <c r="R826" i="23"/>
  <c r="S826" i="23"/>
  <c r="AB826" i="23" l="1"/>
  <c r="AG826" i="23" s="1"/>
  <c r="O826" i="23" s="1"/>
  <c r="H826" i="23"/>
  <c r="F826" i="23"/>
  <c r="G826" i="23"/>
  <c r="B828" i="23" a="1"/>
  <c r="B828" i="23" s="1"/>
  <c r="D827" i="23"/>
  <c r="AA827" i="23"/>
  <c r="AF827" i="23" s="1"/>
  <c r="N827" i="23" s="1"/>
  <c r="AC827" i="23"/>
  <c r="AH827" i="23" s="1"/>
  <c r="P827" i="23" s="1"/>
  <c r="I827" i="23" a="1"/>
  <c r="I827" i="23" s="1"/>
  <c r="Q827" i="23" s="1"/>
  <c r="AB827" i="23"/>
  <c r="AG827" i="23" s="1"/>
  <c r="O827" i="23" s="1"/>
  <c r="K827" i="23" a="1"/>
  <c r="K827" i="23" s="1"/>
  <c r="S827" i="23" s="1"/>
  <c r="J827" i="23" a="1"/>
  <c r="J827" i="23" s="1"/>
  <c r="R827" i="23" s="1"/>
  <c r="L827" i="23" a="1"/>
  <c r="L827" i="23" s="1"/>
  <c r="T827" i="23" s="1"/>
  <c r="Z827" i="23" l="1"/>
  <c r="AE827" i="23" s="1"/>
  <c r="M827" i="23" s="1"/>
  <c r="G827" i="23"/>
  <c r="H827" i="23"/>
  <c r="F827" i="23"/>
  <c r="B829" i="23" a="1"/>
  <c r="B829" i="23" s="1"/>
  <c r="D828" i="23"/>
  <c r="Z828" i="23"/>
  <c r="AE828" i="23" s="1"/>
  <c r="M828" i="23" s="1"/>
  <c r="AC828" i="23"/>
  <c r="AH828" i="23" s="1"/>
  <c r="P828" i="23" s="1"/>
  <c r="AA828" i="23"/>
  <c r="AF828" i="23" s="1"/>
  <c r="N828" i="23" s="1"/>
  <c r="L828" i="23" a="1"/>
  <c r="L828" i="23" s="1"/>
  <c r="T828" i="23" s="1"/>
  <c r="K828" i="23" a="1"/>
  <c r="K828" i="23" s="1"/>
  <c r="I828" i="23" a="1"/>
  <c r="I828" i="23" s="1"/>
  <c r="Q828" i="23" s="1"/>
  <c r="J828" i="23" a="1"/>
  <c r="J828" i="23" s="1"/>
  <c r="R828" i="23" s="1"/>
  <c r="S828" i="23"/>
  <c r="AB828" i="23" l="1"/>
  <c r="AG828" i="23" s="1"/>
  <c r="O828" i="23" s="1"/>
  <c r="F828" i="23"/>
  <c r="H828" i="23"/>
  <c r="G828" i="23"/>
  <c r="B830" i="23" a="1"/>
  <c r="B830" i="23" s="1"/>
  <c r="D829" i="23"/>
  <c r="AB829" i="23"/>
  <c r="AG829" i="23" s="1"/>
  <c r="O829" i="23" s="1"/>
  <c r="AA829" i="23"/>
  <c r="AF829" i="23" s="1"/>
  <c r="N829" i="23" s="1"/>
  <c r="Z829" i="23"/>
  <c r="AE829" i="23" s="1"/>
  <c r="M829" i="23" s="1"/>
  <c r="I829" i="23" a="1"/>
  <c r="I829" i="23" s="1"/>
  <c r="Q829" i="23" s="1"/>
  <c r="K829" i="23" a="1"/>
  <c r="K829" i="23" s="1"/>
  <c r="S829" i="23" s="1"/>
  <c r="J829" i="23" a="1"/>
  <c r="J829" i="23" s="1"/>
  <c r="R829" i="23" s="1"/>
  <c r="L829" i="23" a="1"/>
  <c r="L829" i="23" s="1"/>
  <c r="T829" i="23" s="1"/>
  <c r="AC829" i="23" l="1"/>
  <c r="AH829" i="23" s="1"/>
  <c r="P829" i="23" s="1"/>
  <c r="F829" i="23"/>
  <c r="H829" i="23"/>
  <c r="G829" i="23"/>
  <c r="D830" i="23"/>
  <c r="B831" i="23" a="1"/>
  <c r="B831" i="23" s="1"/>
  <c r="AC830" i="23"/>
  <c r="AH830" i="23" s="1"/>
  <c r="P830" i="23" s="1"/>
  <c r="AB830" i="23"/>
  <c r="AG830" i="23" s="1"/>
  <c r="O830" i="23" s="1"/>
  <c r="AA830" i="23"/>
  <c r="K830" i="23" a="1"/>
  <c r="K830" i="23" s="1"/>
  <c r="S830" i="23" s="1"/>
  <c r="L830" i="23" a="1"/>
  <c r="L830" i="23" s="1"/>
  <c r="T830" i="23" s="1"/>
  <c r="D831" i="23" l="1"/>
  <c r="B832" i="23" a="1"/>
  <c r="B832" i="23" s="1"/>
  <c r="AA831" i="23"/>
  <c r="AF831" i="23" s="1"/>
  <c r="N831" i="23" s="1"/>
  <c r="Z831" i="23"/>
  <c r="AE831" i="23" s="1"/>
  <c r="M831" i="23" s="1"/>
  <c r="AC831" i="23"/>
  <c r="AH831" i="23" s="1"/>
  <c r="P831" i="23" s="1"/>
  <c r="I831" i="23" a="1"/>
  <c r="I831" i="23" s="1"/>
  <c r="Q831" i="23" s="1"/>
  <c r="L831" i="23" a="1"/>
  <c r="L831" i="23" s="1"/>
  <c r="T831" i="23" s="1"/>
  <c r="K831" i="23" a="1"/>
  <c r="K831" i="23" s="1"/>
  <c r="J831" i="23" a="1"/>
  <c r="J831" i="23" s="1"/>
  <c r="R831" i="23" s="1"/>
  <c r="S831" i="23"/>
  <c r="Z830" i="23"/>
  <c r="F830" i="23"/>
  <c r="H830" i="23"/>
  <c r="G830" i="23"/>
  <c r="J830" i="23" a="1"/>
  <c r="J830" i="23" s="1"/>
  <c r="R830" i="23" s="1"/>
  <c r="AF830" i="23"/>
  <c r="N830" i="23" s="1"/>
  <c r="I830" i="23" l="1" a="1"/>
  <c r="I830" i="23" s="1"/>
  <c r="Q830" i="23" s="1"/>
  <c r="AE830" i="23"/>
  <c r="M830" i="23" s="1"/>
  <c r="D832" i="23"/>
  <c r="B833" i="23" a="1"/>
  <c r="B833" i="23" s="1"/>
  <c r="AA832" i="23"/>
  <c r="AF832" i="23" s="1"/>
  <c r="N832" i="23" s="1"/>
  <c r="Z832" i="23"/>
  <c r="AC832" i="23"/>
  <c r="AH832" i="23" s="1"/>
  <c r="P832" i="23" s="1"/>
  <c r="K832" i="23" a="1"/>
  <c r="K832" i="23" s="1"/>
  <c r="J832" i="23" a="1"/>
  <c r="J832" i="23" s="1"/>
  <c r="R832" i="23" s="1"/>
  <c r="L832" i="23" a="1"/>
  <c r="L832" i="23" s="1"/>
  <c r="T832" i="23" s="1"/>
  <c r="S832" i="23"/>
  <c r="AB831" i="23"/>
  <c r="AG831" i="23" s="1"/>
  <c r="O831" i="23" s="1"/>
  <c r="H831" i="23"/>
  <c r="F831" i="23"/>
  <c r="G831" i="23"/>
  <c r="I832" i="23" l="1" a="1"/>
  <c r="I832" i="23" s="1"/>
  <c r="Q832" i="23" s="1"/>
  <c r="AE832" i="23"/>
  <c r="M832" i="23" s="1"/>
  <c r="B834" i="23" a="1"/>
  <c r="B834" i="23" s="1"/>
  <c r="D833" i="23"/>
  <c r="AB833" i="23"/>
  <c r="AC833" i="23"/>
  <c r="AH833" i="23" s="1"/>
  <c r="P833" i="23" s="1"/>
  <c r="AA833" i="23"/>
  <c r="I833" i="23" a="1"/>
  <c r="I833" i="23" s="1"/>
  <c r="Q833" i="23" s="1"/>
  <c r="L833" i="23" a="1"/>
  <c r="L833" i="23" s="1"/>
  <c r="T833" i="23" s="1"/>
  <c r="AB832" i="23"/>
  <c r="AG832" i="23" s="1"/>
  <c r="O832" i="23" s="1"/>
  <c r="F832" i="23"/>
  <c r="G832" i="23"/>
  <c r="H832" i="23"/>
  <c r="J833" i="23" l="1" a="1"/>
  <c r="J833" i="23" s="1"/>
  <c r="R833" i="23" s="1"/>
  <c r="AF833" i="23"/>
  <c r="N833" i="23" s="1"/>
  <c r="K833" i="23" a="1"/>
  <c r="K833" i="23" s="1"/>
  <c r="S833" i="23" s="1"/>
  <c r="AG833" i="23"/>
  <c r="O833" i="23" s="1"/>
  <c r="Z833" i="23"/>
  <c r="AE833" i="23" s="1"/>
  <c r="M833" i="23" s="1"/>
  <c r="H833" i="23"/>
  <c r="G833" i="23"/>
  <c r="F833" i="23"/>
  <c r="B835" i="23" a="1"/>
  <c r="B835" i="23" s="1"/>
  <c r="D834" i="23"/>
  <c r="AB834" i="23"/>
  <c r="AG834" i="23" s="1"/>
  <c r="O834" i="23" s="1"/>
  <c r="Z834" i="23"/>
  <c r="AE834" i="23" s="1"/>
  <c r="M834" i="23" s="1"/>
  <c r="AC834" i="23"/>
  <c r="AH834" i="23" s="1"/>
  <c r="P834" i="23" s="1"/>
  <c r="K834" i="23" a="1"/>
  <c r="K834" i="23" s="1"/>
  <c r="S834" i="23" s="1"/>
  <c r="I834" i="23" a="1"/>
  <c r="I834" i="23" s="1"/>
  <c r="Q834" i="23" s="1"/>
  <c r="L834" i="23" a="1"/>
  <c r="L834" i="23" s="1"/>
  <c r="T834" i="23" s="1"/>
  <c r="J834" i="23" a="1"/>
  <c r="J834" i="23" s="1"/>
  <c r="R834" i="23"/>
  <c r="AA834" i="23" l="1"/>
  <c r="AF834" i="23" s="1"/>
  <c r="N834" i="23" s="1"/>
  <c r="G834" i="23"/>
  <c r="F834" i="23"/>
  <c r="H834" i="23"/>
  <c r="B836" i="23" a="1"/>
  <c r="B836" i="23" s="1"/>
  <c r="D835" i="23"/>
  <c r="Z835" i="23"/>
  <c r="AE835" i="23" s="1"/>
  <c r="M835" i="23" s="1"/>
  <c r="AB835" i="23"/>
  <c r="AG835" i="23" s="1"/>
  <c r="O835" i="23" s="1"/>
  <c r="AC835" i="23"/>
  <c r="AH835" i="23" s="1"/>
  <c r="P835" i="23" s="1"/>
  <c r="J835" i="23" a="1"/>
  <c r="J835" i="23" s="1"/>
  <c r="I835" i="23" a="1"/>
  <c r="I835" i="23" s="1"/>
  <c r="Q835" i="23" s="1"/>
  <c r="K835" i="23" a="1"/>
  <c r="K835" i="23" s="1"/>
  <c r="L835" i="23" a="1"/>
  <c r="L835" i="23" s="1"/>
  <c r="T835" i="23" s="1"/>
  <c r="R835" i="23"/>
  <c r="S835" i="23"/>
  <c r="AA835" i="23" l="1"/>
  <c r="AF835" i="23" s="1"/>
  <c r="N835" i="23" s="1"/>
  <c r="G835" i="23"/>
  <c r="F835" i="23"/>
  <c r="H835" i="23"/>
  <c r="B837" i="23" a="1"/>
  <c r="B837" i="23" s="1"/>
  <c r="D836" i="23"/>
  <c r="AB836" i="23"/>
  <c r="AG836" i="23" s="1"/>
  <c r="O836" i="23" s="1"/>
  <c r="Z836" i="23"/>
  <c r="AE836" i="23" s="1"/>
  <c r="M836" i="23" s="1"/>
  <c r="AA836" i="23"/>
  <c r="AF836" i="23" s="1"/>
  <c r="N836" i="23" s="1"/>
  <c r="I836" i="23" a="1"/>
  <c r="I836" i="23" s="1"/>
  <c r="Q836" i="23" s="1"/>
  <c r="K836" i="23" a="1"/>
  <c r="K836" i="23" s="1"/>
  <c r="S836" i="23" s="1"/>
  <c r="L836" i="23" a="1"/>
  <c r="L836" i="23" s="1"/>
  <c r="T836" i="23" s="1"/>
  <c r="J836" i="23" a="1"/>
  <c r="J836" i="23" s="1"/>
  <c r="R836" i="23" s="1"/>
  <c r="AC836" i="23" l="1"/>
  <c r="AH836" i="23" s="1"/>
  <c r="P836" i="23" s="1"/>
  <c r="G836" i="23"/>
  <c r="H836" i="23"/>
  <c r="F836" i="23"/>
  <c r="D837" i="23"/>
  <c r="B838" i="23" a="1"/>
  <c r="B838" i="23" s="1"/>
  <c r="AC837" i="23"/>
  <c r="AH837" i="23" s="1"/>
  <c r="P837" i="23" s="1"/>
  <c r="AA837" i="23"/>
  <c r="AB837" i="23"/>
  <c r="AG837" i="23" s="1"/>
  <c r="O837" i="23" s="1"/>
  <c r="L837" i="23" a="1"/>
  <c r="L837" i="23" s="1"/>
  <c r="T837" i="23" s="1"/>
  <c r="K837" i="23" a="1"/>
  <c r="K837" i="23" s="1"/>
  <c r="S837" i="23"/>
  <c r="J837" i="23" l="1" a="1"/>
  <c r="J837" i="23" s="1"/>
  <c r="R837" i="23" s="1"/>
  <c r="AF837" i="23"/>
  <c r="N837" i="23" s="1"/>
  <c r="B839" i="23" a="1"/>
  <c r="B839" i="23" s="1"/>
  <c r="D838" i="23"/>
  <c r="AB838" i="23"/>
  <c r="AG838" i="23" s="1"/>
  <c r="O838" i="23" s="1"/>
  <c r="AA838" i="23"/>
  <c r="AF838" i="23" s="1"/>
  <c r="N838" i="23" s="1"/>
  <c r="Z838" i="23"/>
  <c r="AE838" i="23" s="1"/>
  <c r="M838" i="23" s="1"/>
  <c r="J838" i="23" a="1"/>
  <c r="J838" i="23" s="1"/>
  <c r="L838" i="23" a="1"/>
  <c r="L838" i="23" s="1"/>
  <c r="T838" i="23" s="1"/>
  <c r="I838" i="23" a="1"/>
  <c r="I838" i="23" s="1"/>
  <c r="Q838" i="23" s="1"/>
  <c r="K838" i="23" a="1"/>
  <c r="K838" i="23" s="1"/>
  <c r="S838" i="23" s="1"/>
  <c r="R838" i="23"/>
  <c r="Z837" i="23"/>
  <c r="H837" i="23"/>
  <c r="G837" i="23"/>
  <c r="F837" i="23"/>
  <c r="I837" i="23" l="1" a="1"/>
  <c r="I837" i="23" s="1"/>
  <c r="Q837" i="23" s="1"/>
  <c r="AE837" i="23"/>
  <c r="M837" i="23" s="1"/>
  <c r="AC838" i="23"/>
  <c r="AH838" i="23" s="1"/>
  <c r="P838" i="23" s="1"/>
  <c r="F838" i="23"/>
  <c r="H838" i="23"/>
  <c r="G838" i="23"/>
  <c r="D839" i="23"/>
  <c r="B840" i="23" a="1"/>
  <c r="B840" i="23" s="1"/>
  <c r="AB839" i="23"/>
  <c r="AG839" i="23" s="1"/>
  <c r="O839" i="23" s="1"/>
  <c r="AA839" i="23"/>
  <c r="AC839" i="23"/>
  <c r="AH839" i="23" s="1"/>
  <c r="P839" i="23" s="1"/>
  <c r="K839" i="23" a="1"/>
  <c r="K839" i="23" s="1"/>
  <c r="S839" i="23" s="1"/>
  <c r="L839" i="23" a="1"/>
  <c r="L839" i="23" s="1"/>
  <c r="T839" i="23" s="1"/>
  <c r="D840" i="23" l="1"/>
  <c r="B841" i="23" a="1"/>
  <c r="B841" i="23" s="1"/>
  <c r="AB840" i="23"/>
  <c r="AG840" i="23" s="1"/>
  <c r="O840" i="23" s="1"/>
  <c r="Z840" i="23"/>
  <c r="AE840" i="23" s="1"/>
  <c r="M840" i="23" s="1"/>
  <c r="AC840" i="23"/>
  <c r="AH840" i="23" s="1"/>
  <c r="P840" i="23" s="1"/>
  <c r="I840" i="23" a="1"/>
  <c r="I840" i="23" s="1"/>
  <c r="Q840" i="23" s="1"/>
  <c r="K840" i="23" a="1"/>
  <c r="K840" i="23" s="1"/>
  <c r="L840" i="23" a="1"/>
  <c r="L840" i="23" s="1"/>
  <c r="T840" i="23" s="1"/>
  <c r="J840" i="23" a="1"/>
  <c r="J840" i="23" s="1"/>
  <c r="R840" i="23"/>
  <c r="S840" i="23"/>
  <c r="Z839" i="23"/>
  <c r="G839" i="23"/>
  <c r="H839" i="23"/>
  <c r="F839" i="23"/>
  <c r="J839" i="23" a="1"/>
  <c r="J839" i="23" s="1"/>
  <c r="R839" i="23" s="1"/>
  <c r="AF839" i="23"/>
  <c r="N839" i="23" s="1"/>
  <c r="I839" i="23" l="1" a="1"/>
  <c r="I839" i="23" s="1"/>
  <c r="Q839" i="23" s="1"/>
  <c r="AE839" i="23"/>
  <c r="M839" i="23" s="1"/>
  <c r="B842" i="23" a="1"/>
  <c r="B842" i="23" s="1"/>
  <c r="D841" i="23"/>
  <c r="Z841" i="23"/>
  <c r="AE841" i="23" s="1"/>
  <c r="M841" i="23" s="1"/>
  <c r="AC841" i="23"/>
  <c r="AH841" i="23" s="1"/>
  <c r="P841" i="23" s="1"/>
  <c r="AA841" i="23"/>
  <c r="AF841" i="23" s="1"/>
  <c r="N841" i="23" s="1"/>
  <c r="L841" i="23" a="1"/>
  <c r="L841" i="23" s="1"/>
  <c r="T841" i="23" s="1"/>
  <c r="K841" i="23" a="1"/>
  <c r="K841" i="23" s="1"/>
  <c r="S841" i="23" s="1"/>
  <c r="I841" i="23" a="1"/>
  <c r="I841" i="23" s="1"/>
  <c r="Q841" i="23" s="1"/>
  <c r="J841" i="23" a="1"/>
  <c r="J841" i="23" s="1"/>
  <c r="R841" i="23" s="1"/>
  <c r="AA840" i="23"/>
  <c r="AF840" i="23" s="1"/>
  <c r="N840" i="23" s="1"/>
  <c r="H840" i="23"/>
  <c r="G840" i="23"/>
  <c r="F840" i="23"/>
  <c r="AB841" i="23" l="1"/>
  <c r="AG841" i="23" s="1"/>
  <c r="O841" i="23" s="1"/>
  <c r="H841" i="23"/>
  <c r="F841" i="23"/>
  <c r="G841" i="23"/>
  <c r="B843" i="23" a="1"/>
  <c r="B843" i="23" s="1"/>
  <c r="D842" i="23"/>
  <c r="AA842" i="23"/>
  <c r="AF842" i="23" s="1"/>
  <c r="N842" i="23" s="1"/>
  <c r="Z842" i="23"/>
  <c r="AE842" i="23" s="1"/>
  <c r="M842" i="23" s="1"/>
  <c r="AC842" i="23"/>
  <c r="AH842" i="23" s="1"/>
  <c r="P842" i="23" s="1"/>
  <c r="J842" i="23" a="1"/>
  <c r="J842" i="23" s="1"/>
  <c r="R842" i="23" s="1"/>
  <c r="K842" i="23" a="1"/>
  <c r="K842" i="23" s="1"/>
  <c r="L842" i="23" a="1"/>
  <c r="L842" i="23" s="1"/>
  <c r="T842" i="23" s="1"/>
  <c r="I842" i="23" a="1"/>
  <c r="I842" i="23" s="1"/>
  <c r="Q842" i="23" s="1"/>
  <c r="S842" i="23"/>
  <c r="AB842" i="23" l="1"/>
  <c r="AG842" i="23" s="1"/>
  <c r="O842" i="23" s="1"/>
  <c r="G842" i="23"/>
  <c r="F842" i="23"/>
  <c r="H842" i="23"/>
  <c r="D843" i="23"/>
  <c r="B844" i="23" a="1"/>
  <c r="B844" i="23" s="1"/>
  <c r="Z843" i="23"/>
  <c r="AE843" i="23" s="1"/>
  <c r="M843" i="23" s="1"/>
  <c r="AA843" i="23"/>
  <c r="AF843" i="23" s="1"/>
  <c r="N843" i="23" s="1"/>
  <c r="AC843" i="23"/>
  <c r="AH843" i="23" s="1"/>
  <c r="P843" i="23" s="1"/>
  <c r="AB843" i="23"/>
  <c r="AG843" i="23" s="1"/>
  <c r="O843" i="23" s="1"/>
  <c r="L843" i="23" a="1"/>
  <c r="L843" i="23" s="1"/>
  <c r="T843" i="23" s="1"/>
  <c r="J843" i="23" a="1"/>
  <c r="J843" i="23" s="1"/>
  <c r="R843" i="23" s="1"/>
  <c r="K843" i="23" a="1"/>
  <c r="K843" i="23" s="1"/>
  <c r="S843" i="23" s="1"/>
  <c r="I843" i="23" a="1"/>
  <c r="I843" i="23" s="1"/>
  <c r="Q843" i="23" s="1"/>
  <c r="B845" i="23" l="1" a="1"/>
  <c r="B845" i="23" s="1"/>
  <c r="D844" i="23"/>
  <c r="AC844" i="23"/>
  <c r="AH844" i="23" s="1"/>
  <c r="P844" i="23" s="1"/>
  <c r="Z844" i="23"/>
  <c r="AA844" i="23"/>
  <c r="AF844" i="23" s="1"/>
  <c r="N844" i="23" s="1"/>
  <c r="K844" i="23" a="1"/>
  <c r="K844" i="23" s="1"/>
  <c r="L844" i="23" a="1"/>
  <c r="L844" i="23" s="1"/>
  <c r="T844" i="23" s="1"/>
  <c r="J844" i="23" a="1"/>
  <c r="J844" i="23" s="1"/>
  <c r="R844" i="23" s="1"/>
  <c r="S844" i="23"/>
  <c r="G843" i="23"/>
  <c r="F843" i="23"/>
  <c r="H843" i="23"/>
  <c r="I844" i="23" l="1" a="1"/>
  <c r="I844" i="23" s="1"/>
  <c r="Q844" i="23" s="1"/>
  <c r="AE844" i="23"/>
  <c r="M844" i="23" s="1"/>
  <c r="AB844" i="23"/>
  <c r="AG844" i="23" s="1"/>
  <c r="O844" i="23" s="1"/>
  <c r="G844" i="23"/>
  <c r="F844" i="23"/>
  <c r="H844" i="23"/>
  <c r="D845" i="23"/>
  <c r="B846" i="23" a="1"/>
  <c r="B846" i="23" s="1"/>
  <c r="AA845" i="23"/>
  <c r="AF845" i="23" s="1"/>
  <c r="N845" i="23" s="1"/>
  <c r="AC845" i="23"/>
  <c r="AH845" i="23" s="1"/>
  <c r="P845" i="23" s="1"/>
  <c r="AB845" i="23"/>
  <c r="AG845" i="23" s="1"/>
  <c r="O845" i="23" s="1"/>
  <c r="Z845" i="23"/>
  <c r="AE845" i="23" s="1"/>
  <c r="M845" i="23" s="1"/>
  <c r="J845" i="23" a="1"/>
  <c r="J845" i="23" s="1"/>
  <c r="R845" i="23" s="1"/>
  <c r="I845" i="23" a="1"/>
  <c r="I845" i="23" s="1"/>
  <c r="Q845" i="23" s="1"/>
  <c r="L845" i="23" a="1"/>
  <c r="L845" i="23" s="1"/>
  <c r="T845" i="23" s="1"/>
  <c r="K845" i="23" a="1"/>
  <c r="K845" i="23" s="1"/>
  <c r="S845" i="23" s="1"/>
  <c r="G845" i="23" l="1"/>
  <c r="H845" i="23"/>
  <c r="F845" i="23"/>
  <c r="D846" i="23"/>
  <c r="B847" i="23" a="1"/>
  <c r="B847" i="23" s="1"/>
  <c r="AC846" i="23"/>
  <c r="AH846" i="23" s="1"/>
  <c r="P846" i="23" s="1"/>
  <c r="AB846" i="23"/>
  <c r="AG846" i="23" s="1"/>
  <c r="O846" i="23" s="1"/>
  <c r="AA846" i="23"/>
  <c r="AF846" i="23" s="1"/>
  <c r="N846" i="23" s="1"/>
  <c r="I846" i="23" a="1"/>
  <c r="I846" i="23" s="1"/>
  <c r="Q846" i="23" s="1"/>
  <c r="K846" i="23" a="1"/>
  <c r="K846" i="23" s="1"/>
  <c r="S846" i="23" s="1"/>
  <c r="J846" i="23" a="1"/>
  <c r="J846" i="23" s="1"/>
  <c r="R846" i="23" s="1"/>
  <c r="L846" i="23" a="1"/>
  <c r="L846" i="23" s="1"/>
  <c r="T846" i="23" s="1"/>
  <c r="B848" i="23" l="1" a="1"/>
  <c r="B848" i="23" s="1"/>
  <c r="D847" i="23"/>
  <c r="Z847" i="23"/>
  <c r="AE847" i="23" s="1"/>
  <c r="M847" i="23" s="1"/>
  <c r="AB847" i="23"/>
  <c r="AG847" i="23" s="1"/>
  <c r="O847" i="23" s="1"/>
  <c r="AA847" i="23"/>
  <c r="AF847" i="23" s="1"/>
  <c r="N847" i="23" s="1"/>
  <c r="I847" i="23" a="1"/>
  <c r="I847" i="23" s="1"/>
  <c r="Q847" i="23" s="1"/>
  <c r="L847" i="23" a="1"/>
  <c r="L847" i="23" s="1"/>
  <c r="T847" i="23" s="1"/>
  <c r="K847" i="23" a="1"/>
  <c r="K847" i="23" s="1"/>
  <c r="S847" i="23" s="1"/>
  <c r="J847" i="23" a="1"/>
  <c r="J847" i="23" s="1"/>
  <c r="R847" i="23" s="1"/>
  <c r="Z846" i="23"/>
  <c r="AE846" i="23" s="1"/>
  <c r="M846" i="23" s="1"/>
  <c r="F846" i="23"/>
  <c r="H846" i="23"/>
  <c r="G846" i="23"/>
  <c r="AC847" i="23" l="1"/>
  <c r="AH847" i="23" s="1"/>
  <c r="P847" i="23" s="1"/>
  <c r="G847" i="23"/>
  <c r="F847" i="23"/>
  <c r="H847" i="23"/>
  <c r="D848" i="23"/>
  <c r="B849" i="23" a="1"/>
  <c r="B849" i="23" s="1"/>
  <c r="Z848" i="23"/>
  <c r="AE848" i="23" s="1"/>
  <c r="M848" i="23" s="1"/>
  <c r="AC848" i="23"/>
  <c r="AH848" i="23" s="1"/>
  <c r="P848" i="23" s="1"/>
  <c r="AA848" i="23"/>
  <c r="AF848" i="23" s="1"/>
  <c r="N848" i="23" s="1"/>
  <c r="L848" i="23" a="1"/>
  <c r="L848" i="23" s="1"/>
  <c r="T848" i="23" s="1"/>
  <c r="J848" i="23" a="1"/>
  <c r="J848" i="23" s="1"/>
  <c r="R848" i="23" s="1"/>
  <c r="K848" i="23" a="1"/>
  <c r="K848" i="23" s="1"/>
  <c r="I848" i="23" a="1"/>
  <c r="I848" i="23" s="1"/>
  <c r="Q848" i="23" s="1"/>
  <c r="S848" i="23"/>
  <c r="D849" i="23" l="1"/>
  <c r="B850" i="23" a="1"/>
  <c r="B850" i="23" s="1"/>
  <c r="Z849" i="23"/>
  <c r="AB849" i="23"/>
  <c r="AG849" i="23" s="1"/>
  <c r="O849" i="23" s="1"/>
  <c r="AC849" i="23"/>
  <c r="AH849" i="23" s="1"/>
  <c r="P849" i="23" s="1"/>
  <c r="K849" i="23" a="1"/>
  <c r="K849" i="23" s="1"/>
  <c r="S849" i="23" s="1"/>
  <c r="J849" i="23" a="1"/>
  <c r="J849" i="23" s="1"/>
  <c r="R849" i="23" s="1"/>
  <c r="L849" i="23" a="1"/>
  <c r="L849" i="23" s="1"/>
  <c r="T849" i="23" s="1"/>
  <c r="AB848" i="23"/>
  <c r="AG848" i="23" s="1"/>
  <c r="O848" i="23" s="1"/>
  <c r="F848" i="23"/>
  <c r="G848" i="23"/>
  <c r="H848" i="23"/>
  <c r="I849" i="23" l="1" a="1"/>
  <c r="I849" i="23" s="1"/>
  <c r="Q849" i="23" s="1"/>
  <c r="AE849" i="23"/>
  <c r="M849" i="23" s="1"/>
  <c r="B851" i="23" a="1"/>
  <c r="B851" i="23" s="1"/>
  <c r="D850" i="23"/>
  <c r="AB850" i="23"/>
  <c r="AG850" i="23" s="1"/>
  <c r="O850" i="23" s="1"/>
  <c r="Z850" i="23"/>
  <c r="AE850" i="23" s="1"/>
  <c r="M850" i="23" s="1"/>
  <c r="AA850" i="23"/>
  <c r="AF850" i="23" s="1"/>
  <c r="N850" i="23" s="1"/>
  <c r="I850" i="23" a="1"/>
  <c r="I850" i="23" s="1"/>
  <c r="Q850" i="23" s="1"/>
  <c r="J850" i="23" a="1"/>
  <c r="J850" i="23" s="1"/>
  <c r="K850" i="23" a="1"/>
  <c r="K850" i="23" s="1"/>
  <c r="L850" i="23" a="1"/>
  <c r="L850" i="23" s="1"/>
  <c r="T850" i="23" s="1"/>
  <c r="R850" i="23"/>
  <c r="S850" i="23"/>
  <c r="AA849" i="23"/>
  <c r="AF849" i="23" s="1"/>
  <c r="N849" i="23" s="1"/>
  <c r="G849" i="23"/>
  <c r="F849" i="23"/>
  <c r="H849" i="23"/>
  <c r="AC850" i="23" l="1"/>
  <c r="AH850" i="23" s="1"/>
  <c r="P850" i="23" s="1"/>
  <c r="F850" i="23"/>
  <c r="H850" i="23"/>
  <c r="G850" i="23"/>
  <c r="D851" i="23"/>
  <c r="B852" i="23" a="1"/>
  <c r="B852" i="23" s="1"/>
  <c r="Z851" i="23"/>
  <c r="AE851" i="23" s="1"/>
  <c r="M851" i="23" s="1"/>
  <c r="AA851" i="23"/>
  <c r="AF851" i="23" s="1"/>
  <c r="N851" i="23" s="1"/>
  <c r="AB851" i="23"/>
  <c r="AG851" i="23" s="1"/>
  <c r="O851" i="23" s="1"/>
  <c r="K851" i="23" a="1"/>
  <c r="K851" i="23" s="1"/>
  <c r="S851" i="23" s="1"/>
  <c r="J851" i="23" a="1"/>
  <c r="J851" i="23" s="1"/>
  <c r="R851" i="23" s="1"/>
  <c r="L851" i="23" a="1"/>
  <c r="L851" i="23" s="1"/>
  <c r="T851" i="23" s="1"/>
  <c r="I851" i="23" a="1"/>
  <c r="I851" i="23" s="1"/>
  <c r="Q851" i="23" s="1"/>
  <c r="D852" i="23" l="1"/>
  <c r="B853" i="23" a="1"/>
  <c r="B853" i="23" s="1"/>
  <c r="AA852" i="23"/>
  <c r="AF852" i="23" s="1"/>
  <c r="N852" i="23" s="1"/>
  <c r="Z852" i="23"/>
  <c r="AC852" i="23"/>
  <c r="AH852" i="23" s="1"/>
  <c r="P852" i="23" s="1"/>
  <c r="K852" i="23" a="1"/>
  <c r="K852" i="23" s="1"/>
  <c r="J852" i="23" a="1"/>
  <c r="J852" i="23" s="1"/>
  <c r="R852" i="23" s="1"/>
  <c r="L852" i="23" a="1"/>
  <c r="L852" i="23" s="1"/>
  <c r="T852" i="23" s="1"/>
  <c r="S852" i="23"/>
  <c r="AC851" i="23"/>
  <c r="AH851" i="23" s="1"/>
  <c r="P851" i="23" s="1"/>
  <c r="H851" i="23"/>
  <c r="G851" i="23"/>
  <c r="F851" i="23"/>
  <c r="I852" i="23" l="1" a="1"/>
  <c r="I852" i="23" s="1"/>
  <c r="Q852" i="23" s="1"/>
  <c r="AE852" i="23"/>
  <c r="M852" i="23" s="1"/>
  <c r="B854" i="23" a="1"/>
  <c r="B854" i="23" s="1"/>
  <c r="D853" i="23"/>
  <c r="Z853" i="23"/>
  <c r="AE853" i="23" s="1"/>
  <c r="M853" i="23" s="1"/>
  <c r="AB853" i="23"/>
  <c r="AG853" i="23" s="1"/>
  <c r="O853" i="23" s="1"/>
  <c r="AA853" i="23"/>
  <c r="AF853" i="23" s="1"/>
  <c r="N853" i="23" s="1"/>
  <c r="K853" i="23" a="1"/>
  <c r="K853" i="23" s="1"/>
  <c r="S853" i="23" s="1"/>
  <c r="L853" i="23" a="1"/>
  <c r="L853" i="23" s="1"/>
  <c r="T853" i="23" s="1"/>
  <c r="J853" i="23" a="1"/>
  <c r="J853" i="23" s="1"/>
  <c r="R853" i="23" s="1"/>
  <c r="I853" i="23" a="1"/>
  <c r="I853" i="23" s="1"/>
  <c r="Q853" i="23" s="1"/>
  <c r="AB852" i="23"/>
  <c r="AG852" i="23" s="1"/>
  <c r="O852" i="23" s="1"/>
  <c r="G852" i="23"/>
  <c r="F852" i="23"/>
  <c r="H852" i="23"/>
  <c r="AC853" i="23" l="1"/>
  <c r="AH853" i="23" s="1"/>
  <c r="P853" i="23" s="1"/>
  <c r="G853" i="23"/>
  <c r="F853" i="23"/>
  <c r="H853" i="23"/>
  <c r="D854" i="23"/>
  <c r="B855" i="23" a="1"/>
  <c r="B855" i="23" s="1"/>
  <c r="AC854" i="23"/>
  <c r="AH854" i="23" s="1"/>
  <c r="P854" i="23" s="1"/>
  <c r="AA854" i="23"/>
  <c r="AF854" i="23" s="1"/>
  <c r="N854" i="23" s="1"/>
  <c r="AB854" i="23"/>
  <c r="AG854" i="23" s="1"/>
  <c r="O854" i="23" s="1"/>
  <c r="Z854" i="23"/>
  <c r="AE854" i="23" s="1"/>
  <c r="M854" i="23" s="1"/>
  <c r="I854" i="23" a="1"/>
  <c r="I854" i="23" s="1"/>
  <c r="Q854" i="23" s="1"/>
  <c r="L854" i="23" a="1"/>
  <c r="L854" i="23" s="1"/>
  <c r="T854" i="23" s="1"/>
  <c r="J854" i="23" a="1"/>
  <c r="J854" i="23" s="1"/>
  <c r="R854" i="23" s="1"/>
  <c r="K854" i="23" a="1"/>
  <c r="K854" i="23" s="1"/>
  <c r="S854" i="23" s="1"/>
  <c r="D855" i="23" l="1"/>
  <c r="B856" i="23" a="1"/>
  <c r="B856" i="23" s="1"/>
  <c r="AB855" i="23"/>
  <c r="AG855" i="23" s="1"/>
  <c r="O855" i="23" s="1"/>
  <c r="AC855" i="23"/>
  <c r="AH855" i="23" s="1"/>
  <c r="P855" i="23" s="1"/>
  <c r="Z855" i="23"/>
  <c r="AE855" i="23" s="1"/>
  <c r="M855" i="23" s="1"/>
  <c r="J855" i="23" a="1"/>
  <c r="J855" i="23" s="1"/>
  <c r="L855" i="23" a="1"/>
  <c r="L855" i="23" s="1"/>
  <c r="T855" i="23" s="1"/>
  <c r="I855" i="23" a="1"/>
  <c r="I855" i="23" s="1"/>
  <c r="Q855" i="23" s="1"/>
  <c r="K855" i="23" a="1"/>
  <c r="K855" i="23" s="1"/>
  <c r="S855" i="23" s="1"/>
  <c r="R855" i="23"/>
  <c r="F854" i="23"/>
  <c r="H854" i="23"/>
  <c r="G854" i="23"/>
  <c r="B857" i="23" l="1" a="1"/>
  <c r="B857" i="23" s="1"/>
  <c r="D856" i="23"/>
  <c r="Z856" i="23"/>
  <c r="AE856" i="23" s="1"/>
  <c r="M856" i="23" s="1"/>
  <c r="AC856" i="23"/>
  <c r="AH856" i="23" s="1"/>
  <c r="P856" i="23" s="1"/>
  <c r="AA856" i="23"/>
  <c r="AF856" i="23" s="1"/>
  <c r="N856" i="23" s="1"/>
  <c r="I856" i="23" a="1"/>
  <c r="I856" i="23" s="1"/>
  <c r="Q856" i="23" s="1"/>
  <c r="J856" i="23" a="1"/>
  <c r="J856" i="23" s="1"/>
  <c r="R856" i="23" s="1"/>
  <c r="L856" i="23" a="1"/>
  <c r="L856" i="23" s="1"/>
  <c r="T856" i="23" s="1"/>
  <c r="K856" i="23" a="1"/>
  <c r="K856" i="23" s="1"/>
  <c r="S856" i="23"/>
  <c r="AA855" i="23"/>
  <c r="AF855" i="23" s="1"/>
  <c r="N855" i="23" s="1"/>
  <c r="G855" i="23"/>
  <c r="H855" i="23"/>
  <c r="F855" i="23"/>
  <c r="AB856" i="23" l="1"/>
  <c r="AG856" i="23" s="1"/>
  <c r="O856" i="23" s="1"/>
  <c r="H856" i="23"/>
  <c r="G856" i="23"/>
  <c r="F856" i="23"/>
  <c r="B858" i="23" a="1"/>
  <c r="B858" i="23" s="1"/>
  <c r="D857" i="23"/>
  <c r="Z857" i="23"/>
  <c r="AE857" i="23" s="1"/>
  <c r="M857" i="23" s="1"/>
  <c r="AA857" i="23"/>
  <c r="AF857" i="23" s="1"/>
  <c r="N857" i="23" s="1"/>
  <c r="AC857" i="23"/>
  <c r="AH857" i="23" s="1"/>
  <c r="P857" i="23" s="1"/>
  <c r="K857" i="23" a="1"/>
  <c r="K857" i="23" s="1"/>
  <c r="S857" i="23" s="1"/>
  <c r="I857" i="23" a="1"/>
  <c r="I857" i="23" s="1"/>
  <c r="Q857" i="23" s="1"/>
  <c r="L857" i="23" a="1"/>
  <c r="L857" i="23" s="1"/>
  <c r="T857" i="23" s="1"/>
  <c r="J857" i="23" a="1"/>
  <c r="J857" i="23" s="1"/>
  <c r="R857" i="23" s="1"/>
  <c r="AB857" i="23" l="1"/>
  <c r="AG857" i="23" s="1"/>
  <c r="O857" i="23" s="1"/>
  <c r="H857" i="23"/>
  <c r="F857" i="23"/>
  <c r="G857" i="23"/>
  <c r="D858" i="23"/>
  <c r="B859" i="23" a="1"/>
  <c r="B859" i="23" s="1"/>
  <c r="AA858" i="23"/>
  <c r="AF858" i="23" s="1"/>
  <c r="N858" i="23" s="1"/>
  <c r="Z858" i="23"/>
  <c r="AE858" i="23" s="1"/>
  <c r="M858" i="23" s="1"/>
  <c r="AB858" i="23"/>
  <c r="AG858" i="23" s="1"/>
  <c r="O858" i="23" s="1"/>
  <c r="J858" i="23" a="1"/>
  <c r="J858" i="23" s="1"/>
  <c r="R858" i="23" s="1"/>
  <c r="L858" i="23" a="1"/>
  <c r="L858" i="23" s="1"/>
  <c r="T858" i="23" s="1"/>
  <c r="I858" i="23" a="1"/>
  <c r="I858" i="23" s="1"/>
  <c r="Q858" i="23" s="1"/>
  <c r="K858" i="23" a="1"/>
  <c r="K858" i="23" s="1"/>
  <c r="S858" i="23"/>
  <c r="B860" i="23" l="1" a="1"/>
  <c r="B860" i="23" s="1"/>
  <c r="D859" i="23"/>
  <c r="AC859" i="23"/>
  <c r="AH859" i="23" s="1"/>
  <c r="P859" i="23" s="1"/>
  <c r="AA859" i="23"/>
  <c r="AF859" i="23" s="1"/>
  <c r="N859" i="23" s="1"/>
  <c r="AB859" i="23"/>
  <c r="AG859" i="23" s="1"/>
  <c r="O859" i="23" s="1"/>
  <c r="Z859" i="23"/>
  <c r="AE859" i="23" s="1"/>
  <c r="M859" i="23" s="1"/>
  <c r="I859" i="23" a="1"/>
  <c r="I859" i="23" s="1"/>
  <c r="Q859" i="23" s="1"/>
  <c r="K859" i="23" a="1"/>
  <c r="K859" i="23" s="1"/>
  <c r="S859" i="23" s="1"/>
  <c r="J859" i="23" a="1"/>
  <c r="J859" i="23" s="1"/>
  <c r="R859" i="23" s="1"/>
  <c r="L859" i="23" a="1"/>
  <c r="L859" i="23" s="1"/>
  <c r="T859" i="23" s="1"/>
  <c r="AC858" i="23"/>
  <c r="AH858" i="23" s="1"/>
  <c r="P858" i="23" s="1"/>
  <c r="H858" i="23"/>
  <c r="F858" i="23"/>
  <c r="G858" i="23"/>
  <c r="G859" i="23" l="1"/>
  <c r="F859" i="23"/>
  <c r="H859" i="23"/>
  <c r="B861" i="23" a="1"/>
  <c r="B861" i="23" s="1"/>
  <c r="D860" i="23"/>
  <c r="AA860" i="23"/>
  <c r="AF860" i="23" s="1"/>
  <c r="N860" i="23" s="1"/>
  <c r="AB860" i="23"/>
  <c r="AG860" i="23" s="1"/>
  <c r="O860" i="23" s="1"/>
  <c r="Z860" i="23"/>
  <c r="AE860" i="23" s="1"/>
  <c r="M860" i="23" s="1"/>
  <c r="I860" i="23" a="1"/>
  <c r="I860" i="23" s="1"/>
  <c r="Q860" i="23" s="1"/>
  <c r="K860" i="23" a="1"/>
  <c r="K860" i="23" s="1"/>
  <c r="S860" i="23" s="1"/>
  <c r="L860" i="23" a="1"/>
  <c r="L860" i="23" s="1"/>
  <c r="T860" i="23" s="1"/>
  <c r="J860" i="23" a="1"/>
  <c r="J860" i="23" s="1"/>
  <c r="R860" i="23" s="1"/>
  <c r="AC860" i="23" l="1"/>
  <c r="AH860" i="23" s="1"/>
  <c r="P860" i="23" s="1"/>
  <c r="F860" i="23"/>
  <c r="H860" i="23"/>
  <c r="G860" i="23"/>
  <c r="B862" i="23" a="1"/>
  <c r="B862" i="23" s="1"/>
  <c r="D861" i="23"/>
  <c r="AB861" i="23"/>
  <c r="AG861" i="23" s="1"/>
  <c r="O861" i="23" s="1"/>
  <c r="AA861" i="23"/>
  <c r="AF861" i="23" s="1"/>
  <c r="N861" i="23" s="1"/>
  <c r="Z861" i="23"/>
  <c r="AE861" i="23" s="1"/>
  <c r="M861" i="23" s="1"/>
  <c r="I861" i="23" a="1"/>
  <c r="I861" i="23" s="1"/>
  <c r="Q861" i="23" s="1"/>
  <c r="K861" i="23" a="1"/>
  <c r="K861" i="23" s="1"/>
  <c r="S861" i="23" s="1"/>
  <c r="L861" i="23" a="1"/>
  <c r="L861" i="23" s="1"/>
  <c r="T861" i="23" s="1"/>
  <c r="J861" i="23" a="1"/>
  <c r="J861" i="23" s="1"/>
  <c r="R861" i="23" s="1"/>
  <c r="AC861" i="23" l="1"/>
  <c r="AH861" i="23" s="1"/>
  <c r="P861" i="23" s="1"/>
  <c r="G861" i="23"/>
  <c r="F861" i="23"/>
  <c r="H861" i="23"/>
  <c r="B863" i="23" a="1"/>
  <c r="B863" i="23" s="1"/>
  <c r="D862" i="23"/>
  <c r="AC862" i="23"/>
  <c r="AH862" i="23" s="1"/>
  <c r="P862" i="23" s="1"/>
  <c r="AB862" i="23"/>
  <c r="AG862" i="23" s="1"/>
  <c r="O862" i="23" s="1"/>
  <c r="AA862" i="23"/>
  <c r="AF862" i="23" s="1"/>
  <c r="N862" i="23" s="1"/>
  <c r="L862" i="23" a="1"/>
  <c r="L862" i="23" s="1"/>
  <c r="T862" i="23" s="1"/>
  <c r="K862" i="23" a="1"/>
  <c r="K862" i="23" s="1"/>
  <c r="S862" i="23" s="1"/>
  <c r="J862" i="23" a="1"/>
  <c r="J862" i="23" s="1"/>
  <c r="R862" i="23" s="1"/>
  <c r="Z862" i="23" l="1"/>
  <c r="F862" i="23"/>
  <c r="H862" i="23"/>
  <c r="G862" i="23"/>
  <c r="D863" i="23"/>
  <c r="B864" i="23" a="1"/>
  <c r="B864" i="23" s="1"/>
  <c r="AC863" i="23"/>
  <c r="AH863" i="23" s="1"/>
  <c r="P863" i="23" s="1"/>
  <c r="Z863" i="23"/>
  <c r="AB863" i="23"/>
  <c r="AG863" i="23" s="1"/>
  <c r="O863" i="23" s="1"/>
  <c r="R863" i="23"/>
  <c r="K863" i="23" a="1"/>
  <c r="K863" i="23" s="1"/>
  <c r="S863" i="23" s="1"/>
  <c r="L863" i="23" a="1"/>
  <c r="L863" i="23" s="1"/>
  <c r="T863" i="23" s="1"/>
  <c r="I863" i="23" a="1"/>
  <c r="I863" i="23" s="1"/>
  <c r="Q863" i="23" s="1"/>
  <c r="J863" i="23" l="1" a="1"/>
  <c r="J863" i="23" s="1"/>
  <c r="AE863" i="23"/>
  <c r="M863" i="23" s="1"/>
  <c r="B865" i="23" a="1"/>
  <c r="B865" i="23" s="1"/>
  <c r="D864" i="23"/>
  <c r="AC864" i="23"/>
  <c r="AH864" i="23" s="1"/>
  <c r="P864" i="23" s="1"/>
  <c r="AB864" i="23"/>
  <c r="AG864" i="23" s="1"/>
  <c r="O864" i="23" s="1"/>
  <c r="Z864" i="23"/>
  <c r="AE864" i="23" s="1"/>
  <c r="M864" i="23" s="1"/>
  <c r="L864" i="23" a="1"/>
  <c r="L864" i="23" s="1"/>
  <c r="T864" i="23" s="1"/>
  <c r="J864" i="23" a="1"/>
  <c r="J864" i="23" s="1"/>
  <c r="K864" i="23" a="1"/>
  <c r="K864" i="23" s="1"/>
  <c r="S864" i="23" s="1"/>
  <c r="I864" i="23" a="1"/>
  <c r="I864" i="23" s="1"/>
  <c r="Q864" i="23" s="1"/>
  <c r="R864" i="23"/>
  <c r="AA863" i="23"/>
  <c r="AF863" i="23" s="1"/>
  <c r="N863" i="23" s="1"/>
  <c r="F863" i="23"/>
  <c r="H863" i="23"/>
  <c r="G863" i="23"/>
  <c r="I862" i="23" a="1"/>
  <c r="I862" i="23" s="1"/>
  <c r="Q862" i="23" s="1"/>
  <c r="AE862" i="23"/>
  <c r="M862" i="23" s="1"/>
  <c r="AA864" i="23" l="1"/>
  <c r="AF864" i="23" s="1"/>
  <c r="N864" i="23" s="1"/>
  <c r="F864" i="23"/>
  <c r="G864" i="23"/>
  <c r="H864" i="23"/>
  <c r="B866" i="23" a="1"/>
  <c r="B866" i="23" s="1"/>
  <c r="D865" i="23"/>
  <c r="AC865" i="23"/>
  <c r="AH865" i="23" s="1"/>
  <c r="P865" i="23" s="1"/>
  <c r="AA865" i="23"/>
  <c r="AF865" i="23" s="1"/>
  <c r="N865" i="23" s="1"/>
  <c r="Z865" i="23"/>
  <c r="K865" i="23" a="1"/>
  <c r="K865" i="23" s="1"/>
  <c r="L865" i="23" a="1"/>
  <c r="L865" i="23" s="1"/>
  <c r="T865" i="23" s="1"/>
  <c r="J865" i="23" a="1"/>
  <c r="J865" i="23" s="1"/>
  <c r="R865" i="23" s="1"/>
  <c r="S865" i="23"/>
  <c r="AB865" i="23" l="1"/>
  <c r="AG865" i="23" s="1"/>
  <c r="O865" i="23" s="1"/>
  <c r="H865" i="23"/>
  <c r="G865" i="23"/>
  <c r="F865" i="23"/>
  <c r="D866" i="23"/>
  <c r="B867" i="23" a="1"/>
  <c r="B867" i="23" s="1"/>
  <c r="AC866" i="23"/>
  <c r="AH866" i="23" s="1"/>
  <c r="P866" i="23" s="1"/>
  <c r="Z866" i="23"/>
  <c r="AE866" i="23" s="1"/>
  <c r="M866" i="23" s="1"/>
  <c r="AB866" i="23"/>
  <c r="AG866" i="23" s="1"/>
  <c r="O866" i="23" s="1"/>
  <c r="J866" i="23" a="1"/>
  <c r="J866" i="23" s="1"/>
  <c r="L866" i="23" a="1"/>
  <c r="L866" i="23" s="1"/>
  <c r="T866" i="23" s="1"/>
  <c r="K866" i="23" a="1"/>
  <c r="K866" i="23" s="1"/>
  <c r="I866" i="23" a="1"/>
  <c r="I866" i="23" s="1"/>
  <c r="Q866" i="23" s="1"/>
  <c r="S866" i="23"/>
  <c r="R866" i="23"/>
  <c r="I865" i="23" a="1"/>
  <c r="I865" i="23" s="1"/>
  <c r="Q865" i="23" s="1"/>
  <c r="AE865" i="23"/>
  <c r="M865" i="23" s="1"/>
  <c r="D867" i="23" l="1"/>
  <c r="B868" i="23" a="1"/>
  <c r="B868" i="23" s="1"/>
  <c r="Z867" i="23"/>
  <c r="AE867" i="23" s="1"/>
  <c r="M867" i="23" s="1"/>
  <c r="AC867" i="23"/>
  <c r="AH867" i="23" s="1"/>
  <c r="P867" i="23" s="1"/>
  <c r="AB867" i="23"/>
  <c r="AG867" i="23" s="1"/>
  <c r="O867" i="23" s="1"/>
  <c r="K867" i="23" a="1"/>
  <c r="K867" i="23" s="1"/>
  <c r="S867" i="23" s="1"/>
  <c r="J867" i="23" a="1"/>
  <c r="J867" i="23" s="1"/>
  <c r="I867" i="23" a="1"/>
  <c r="I867" i="23" s="1"/>
  <c r="Q867" i="23" s="1"/>
  <c r="L867" i="23" a="1"/>
  <c r="L867" i="23" s="1"/>
  <c r="T867" i="23" s="1"/>
  <c r="R867" i="23"/>
  <c r="AA866" i="23"/>
  <c r="AF866" i="23" s="1"/>
  <c r="N866" i="23" s="1"/>
  <c r="G866" i="23"/>
  <c r="F866" i="23"/>
  <c r="H866" i="23"/>
  <c r="D868" i="23" l="1"/>
  <c r="B869" i="23" a="1"/>
  <c r="B869" i="23" s="1"/>
  <c r="I868" i="23" a="1"/>
  <c r="I868" i="23" s="1"/>
  <c r="Q868" i="23" s="1"/>
  <c r="AC868" i="23"/>
  <c r="AH868" i="23" s="1"/>
  <c r="P868" i="23" s="1"/>
  <c r="AA868" i="23"/>
  <c r="AF868" i="23" s="1"/>
  <c r="N868" i="23" s="1"/>
  <c r="AB868" i="23"/>
  <c r="AG868" i="23" s="1"/>
  <c r="O868" i="23" s="1"/>
  <c r="K868" i="23" a="1"/>
  <c r="K868" i="23" s="1"/>
  <c r="L868" i="23" a="1"/>
  <c r="L868" i="23" s="1"/>
  <c r="T868" i="23" s="1"/>
  <c r="J868" i="23" a="1"/>
  <c r="J868" i="23" s="1"/>
  <c r="R868" i="23" s="1"/>
  <c r="S868" i="23"/>
  <c r="AA867" i="23"/>
  <c r="AF867" i="23" s="1"/>
  <c r="N867" i="23" s="1"/>
  <c r="F867" i="23"/>
  <c r="G867" i="23"/>
  <c r="H867" i="23"/>
  <c r="B870" i="23" l="1" a="1"/>
  <c r="B870" i="23" s="1"/>
  <c r="D869" i="23"/>
  <c r="AC869" i="23"/>
  <c r="AH869" i="23" s="1"/>
  <c r="P869" i="23" s="1"/>
  <c r="AA869" i="23"/>
  <c r="AF869" i="23" s="1"/>
  <c r="N869" i="23" s="1"/>
  <c r="Z869" i="23"/>
  <c r="L869" i="23" a="1"/>
  <c r="L869" i="23" s="1"/>
  <c r="T869" i="23" s="1"/>
  <c r="K869" i="23" a="1"/>
  <c r="K869" i="23" s="1"/>
  <c r="J869" i="23" a="1"/>
  <c r="J869" i="23" s="1"/>
  <c r="R869" i="23" s="1"/>
  <c r="S869" i="23"/>
  <c r="Z868" i="23"/>
  <c r="AE868" i="23" s="1"/>
  <c r="M868" i="23" s="1"/>
  <c r="F868" i="23"/>
  <c r="H868" i="23"/>
  <c r="G868" i="23"/>
  <c r="I869" i="23" l="1" a="1"/>
  <c r="I869" i="23" s="1"/>
  <c r="Q869" i="23" s="1"/>
  <c r="AE869" i="23"/>
  <c r="M869" i="23" s="1"/>
  <c r="AB869" i="23"/>
  <c r="AG869" i="23" s="1"/>
  <c r="O869" i="23" s="1"/>
  <c r="F869" i="23"/>
  <c r="G869" i="23"/>
  <c r="H869" i="23"/>
  <c r="B871" i="23" a="1"/>
  <c r="B871" i="23" s="1"/>
  <c r="D870" i="23"/>
  <c r="AB870" i="23"/>
  <c r="AG870" i="23" s="1"/>
  <c r="O870" i="23" s="1"/>
  <c r="AC870" i="23"/>
  <c r="AH870" i="23" s="1"/>
  <c r="P870" i="23" s="1"/>
  <c r="AA870" i="23"/>
  <c r="K870" i="23" a="1"/>
  <c r="K870" i="23" s="1"/>
  <c r="S870" i="23" s="1"/>
  <c r="L870" i="23" a="1"/>
  <c r="L870" i="23" s="1"/>
  <c r="T870" i="23" s="1"/>
  <c r="Z870" i="23" l="1"/>
  <c r="F870" i="23"/>
  <c r="H870" i="23"/>
  <c r="G870" i="23"/>
  <c r="B872" i="23" a="1"/>
  <c r="B872" i="23" s="1"/>
  <c r="D871" i="23"/>
  <c r="Z871" i="23"/>
  <c r="AE871" i="23" s="1"/>
  <c r="M871" i="23" s="1"/>
  <c r="AB871" i="23"/>
  <c r="AG871" i="23" s="1"/>
  <c r="O871" i="23" s="1"/>
  <c r="AA871" i="23"/>
  <c r="AF871" i="23" s="1"/>
  <c r="N871" i="23" s="1"/>
  <c r="K871" i="23" a="1"/>
  <c r="K871" i="23" s="1"/>
  <c r="S871" i="23" s="1"/>
  <c r="I871" i="23" a="1"/>
  <c r="I871" i="23" s="1"/>
  <c r="Q871" i="23" s="1"/>
  <c r="L871" i="23" a="1"/>
  <c r="L871" i="23" s="1"/>
  <c r="T871" i="23" s="1"/>
  <c r="J871" i="23" a="1"/>
  <c r="J871" i="23" s="1"/>
  <c r="R871" i="23" s="1"/>
  <c r="J870" i="23" a="1"/>
  <c r="J870" i="23" s="1"/>
  <c r="R870" i="23" s="1"/>
  <c r="AF870" i="23"/>
  <c r="N870" i="23" s="1"/>
  <c r="AC871" i="23" l="1"/>
  <c r="AH871" i="23" s="1"/>
  <c r="P871" i="23" s="1"/>
  <c r="H871" i="23"/>
  <c r="F871" i="23"/>
  <c r="G871" i="23"/>
  <c r="D872" i="23"/>
  <c r="B873" i="23" a="1"/>
  <c r="B873" i="23" s="1"/>
  <c r="AA872" i="23"/>
  <c r="AF872" i="23" s="1"/>
  <c r="N872" i="23" s="1"/>
  <c r="Z872" i="23"/>
  <c r="AC872" i="23"/>
  <c r="AH872" i="23" s="1"/>
  <c r="P872" i="23" s="1"/>
  <c r="K872" i="23" a="1"/>
  <c r="K872" i="23" s="1"/>
  <c r="S872" i="23" s="1"/>
  <c r="J872" i="23" a="1"/>
  <c r="J872" i="23" s="1"/>
  <c r="R872" i="23" s="1"/>
  <c r="L872" i="23" a="1"/>
  <c r="L872" i="23" s="1"/>
  <c r="T872" i="23" s="1"/>
  <c r="I870" i="23" a="1"/>
  <c r="I870" i="23" s="1"/>
  <c r="Q870" i="23" s="1"/>
  <c r="AE870" i="23"/>
  <c r="M870" i="23" s="1"/>
  <c r="I872" i="23" l="1" a="1"/>
  <c r="I872" i="23" s="1"/>
  <c r="Q872" i="23" s="1"/>
  <c r="AE872" i="23"/>
  <c r="M872" i="23" s="1"/>
  <c r="D873" i="23"/>
  <c r="B874" i="23" a="1"/>
  <c r="B874" i="23" s="1"/>
  <c r="AB873" i="23"/>
  <c r="AG873" i="23" s="1"/>
  <c r="O873" i="23" s="1"/>
  <c r="AC873" i="23"/>
  <c r="AH873" i="23" s="1"/>
  <c r="P873" i="23" s="1"/>
  <c r="AA873" i="23"/>
  <c r="AF873" i="23" s="1"/>
  <c r="N873" i="23" s="1"/>
  <c r="J873" i="23" a="1"/>
  <c r="J873" i="23" s="1"/>
  <c r="R873" i="23" s="1"/>
  <c r="L873" i="23" a="1"/>
  <c r="L873" i="23" s="1"/>
  <c r="T873" i="23" s="1"/>
  <c r="K873" i="23" a="1"/>
  <c r="K873" i="23" s="1"/>
  <c r="S873" i="23" s="1"/>
  <c r="AB872" i="23"/>
  <c r="AG872" i="23" s="1"/>
  <c r="O872" i="23" s="1"/>
  <c r="G872" i="23"/>
  <c r="H872" i="23"/>
  <c r="F872" i="23"/>
  <c r="B875" i="23" l="1" a="1"/>
  <c r="B875" i="23" s="1"/>
  <c r="D874" i="23"/>
  <c r="AC874" i="23"/>
  <c r="AH874" i="23" s="1"/>
  <c r="P874" i="23" s="1"/>
  <c r="AB874" i="23"/>
  <c r="AG874" i="23" s="1"/>
  <c r="O874" i="23" s="1"/>
  <c r="I874" i="23" a="1"/>
  <c r="I874" i="23" s="1"/>
  <c r="Q874" i="23" s="1"/>
  <c r="AA874" i="23"/>
  <c r="L874" i="23" a="1"/>
  <c r="L874" i="23" s="1"/>
  <c r="T874" i="23" s="1"/>
  <c r="K874" i="23" a="1"/>
  <c r="K874" i="23" s="1"/>
  <c r="S874" i="23" s="1"/>
  <c r="Z873" i="23"/>
  <c r="H873" i="23"/>
  <c r="G873" i="23"/>
  <c r="F873" i="23"/>
  <c r="J874" i="23" l="1" a="1"/>
  <c r="J874" i="23" s="1"/>
  <c r="R874" i="23" s="1"/>
  <c r="AF874" i="23"/>
  <c r="N874" i="23" s="1"/>
  <c r="Z874" i="23"/>
  <c r="AE874" i="23" s="1"/>
  <c r="M874" i="23" s="1"/>
  <c r="H874" i="23"/>
  <c r="G874" i="23"/>
  <c r="F874" i="23"/>
  <c r="I873" i="23" a="1"/>
  <c r="I873" i="23" s="1"/>
  <c r="Q873" i="23" s="1"/>
  <c r="AE873" i="23"/>
  <c r="M873" i="23" s="1"/>
  <c r="D875" i="23"/>
  <c r="B876" i="23" a="1"/>
  <c r="B876" i="23" s="1"/>
  <c r="Z875" i="23"/>
  <c r="AB875" i="23"/>
  <c r="AG875" i="23" s="1"/>
  <c r="O875" i="23" s="1"/>
  <c r="AA875" i="23"/>
  <c r="AF875" i="23" s="1"/>
  <c r="N875" i="23" s="1"/>
  <c r="J875" i="23" a="1"/>
  <c r="J875" i="23" s="1"/>
  <c r="R875" i="23" s="1"/>
  <c r="L875" i="23" a="1"/>
  <c r="L875" i="23" s="1"/>
  <c r="T875" i="23" s="1"/>
  <c r="K875" i="23" a="1"/>
  <c r="K875" i="23" s="1"/>
  <c r="S875" i="23" s="1"/>
  <c r="I875" i="23" l="1" a="1"/>
  <c r="I875" i="23" s="1"/>
  <c r="Q875" i="23" s="1"/>
  <c r="AE875" i="23"/>
  <c r="M875" i="23" s="1"/>
  <c r="B877" i="23" a="1"/>
  <c r="B877" i="23" s="1"/>
  <c r="D876" i="23"/>
  <c r="Z876" i="23"/>
  <c r="AE876" i="23" s="1"/>
  <c r="M876" i="23" s="1"/>
  <c r="AC876" i="23"/>
  <c r="AH876" i="23" s="1"/>
  <c r="P876" i="23" s="1"/>
  <c r="AB876" i="23"/>
  <c r="AG876" i="23" s="1"/>
  <c r="O876" i="23" s="1"/>
  <c r="I876" i="23" a="1"/>
  <c r="I876" i="23" s="1"/>
  <c r="Q876" i="23" s="1"/>
  <c r="K876" i="23" a="1"/>
  <c r="K876" i="23" s="1"/>
  <c r="S876" i="23" s="1"/>
  <c r="J876" i="23" a="1"/>
  <c r="J876" i="23" s="1"/>
  <c r="L876" i="23" a="1"/>
  <c r="L876" i="23" s="1"/>
  <c r="T876" i="23" s="1"/>
  <c r="R876" i="23"/>
  <c r="AC875" i="23"/>
  <c r="AH875" i="23" s="1"/>
  <c r="P875" i="23" s="1"/>
  <c r="F875" i="23"/>
  <c r="G875" i="23"/>
  <c r="H875" i="23"/>
  <c r="AA876" i="23" l="1"/>
  <c r="AF876" i="23" s="1"/>
  <c r="N876" i="23" s="1"/>
  <c r="F876" i="23"/>
  <c r="H876" i="23"/>
  <c r="G876" i="23"/>
  <c r="D877" i="23"/>
  <c r="B878" i="23" a="1"/>
  <c r="B878" i="23" s="1"/>
  <c r="Z877" i="23"/>
  <c r="AC877" i="23"/>
  <c r="AH877" i="23" s="1"/>
  <c r="P877" i="23" s="1"/>
  <c r="AB877" i="23"/>
  <c r="AG877" i="23" s="1"/>
  <c r="O877" i="23" s="1"/>
  <c r="I877" i="23" a="1"/>
  <c r="I877" i="23" s="1"/>
  <c r="Q877" i="23" s="1"/>
  <c r="R877" i="23"/>
  <c r="K877" i="23" a="1"/>
  <c r="K877" i="23" s="1"/>
  <c r="S877" i="23" s="1"/>
  <c r="L877" i="23" a="1"/>
  <c r="L877" i="23" s="1"/>
  <c r="T877" i="23" s="1"/>
  <c r="J877" i="23" l="1" a="1"/>
  <c r="J877" i="23" s="1"/>
  <c r="AE877" i="23"/>
  <c r="M877" i="23" s="1"/>
  <c r="B879" i="23" a="1"/>
  <c r="B879" i="23" s="1"/>
  <c r="D878" i="23"/>
  <c r="AA878" i="23"/>
  <c r="AF878" i="23" s="1"/>
  <c r="N878" i="23" s="1"/>
  <c r="Z878" i="23"/>
  <c r="AE878" i="23" s="1"/>
  <c r="M878" i="23" s="1"/>
  <c r="AB878" i="23"/>
  <c r="AG878" i="23" s="1"/>
  <c r="O878" i="23" s="1"/>
  <c r="J878" i="23" a="1"/>
  <c r="J878" i="23" s="1"/>
  <c r="L878" i="23" a="1"/>
  <c r="L878" i="23" s="1"/>
  <c r="T878" i="23" s="1"/>
  <c r="K878" i="23" a="1"/>
  <c r="K878" i="23" s="1"/>
  <c r="I878" i="23" a="1"/>
  <c r="I878" i="23" s="1"/>
  <c r="Q878" i="23" s="1"/>
  <c r="S878" i="23"/>
  <c r="R878" i="23"/>
  <c r="AA877" i="23"/>
  <c r="AF877" i="23" s="1"/>
  <c r="N877" i="23" s="1"/>
  <c r="F877" i="23"/>
  <c r="G877" i="23"/>
  <c r="H877" i="23"/>
  <c r="AC878" i="23" l="1"/>
  <c r="AH878" i="23" s="1"/>
  <c r="P878" i="23" s="1"/>
  <c r="H878" i="23"/>
  <c r="G878" i="23"/>
  <c r="F878" i="23"/>
  <c r="B880" i="23" a="1"/>
  <c r="B880" i="23" s="1"/>
  <c r="D879" i="23"/>
  <c r="AB879" i="23"/>
  <c r="AG879" i="23" s="1"/>
  <c r="O879" i="23" s="1"/>
  <c r="Z879" i="23"/>
  <c r="AE879" i="23" s="1"/>
  <c r="M879" i="23" s="1"/>
  <c r="AC879" i="23"/>
  <c r="AH879" i="23" s="1"/>
  <c r="P879" i="23" s="1"/>
  <c r="L879" i="23" a="1"/>
  <c r="L879" i="23" s="1"/>
  <c r="T879" i="23" s="1"/>
  <c r="I879" i="23" a="1"/>
  <c r="I879" i="23" s="1"/>
  <c r="Q879" i="23" s="1"/>
  <c r="K879" i="23" a="1"/>
  <c r="K879" i="23" s="1"/>
  <c r="S879" i="23" s="1"/>
  <c r="J879" i="23" a="1"/>
  <c r="J879" i="23" s="1"/>
  <c r="R879" i="23"/>
  <c r="AA879" i="23" l="1"/>
  <c r="AF879" i="23" s="1"/>
  <c r="N879" i="23" s="1"/>
  <c r="H879" i="23"/>
  <c r="F879" i="23"/>
  <c r="G879" i="23"/>
  <c r="B881" i="23" a="1"/>
  <c r="B881" i="23" s="1"/>
  <c r="D880" i="23"/>
  <c r="AB880" i="23"/>
  <c r="AG880" i="23" s="1"/>
  <c r="O880" i="23" s="1"/>
  <c r="Z880" i="23"/>
  <c r="AE880" i="23" s="1"/>
  <c r="M880" i="23" s="1"/>
  <c r="AC880" i="23"/>
  <c r="AH880" i="23" s="1"/>
  <c r="P880" i="23" s="1"/>
  <c r="L880" i="23" a="1"/>
  <c r="L880" i="23" s="1"/>
  <c r="T880" i="23" s="1"/>
  <c r="I880" i="23" a="1"/>
  <c r="I880" i="23" s="1"/>
  <c r="Q880" i="23" s="1"/>
  <c r="J880" i="23" a="1"/>
  <c r="J880" i="23" s="1"/>
  <c r="K880" i="23" a="1"/>
  <c r="K880" i="23" s="1"/>
  <c r="S880" i="23" s="1"/>
  <c r="R880" i="23"/>
  <c r="AA880" i="23" l="1"/>
  <c r="AF880" i="23" s="1"/>
  <c r="N880" i="23" s="1"/>
  <c r="H880" i="23"/>
  <c r="F880" i="23"/>
  <c r="G880" i="23"/>
  <c r="D881" i="23"/>
  <c r="B882" i="23" a="1"/>
  <c r="B882" i="23" s="1"/>
  <c r="AC881" i="23"/>
  <c r="AH881" i="23" s="1"/>
  <c r="P881" i="23" s="1"/>
  <c r="AB881" i="23"/>
  <c r="AG881" i="23" s="1"/>
  <c r="O881" i="23" s="1"/>
  <c r="I881" i="23" a="1"/>
  <c r="I881" i="23" s="1"/>
  <c r="Q881" i="23" s="1"/>
  <c r="AA881" i="23"/>
  <c r="AF881" i="23" s="1"/>
  <c r="N881" i="23" s="1"/>
  <c r="J881" i="23" a="1"/>
  <c r="J881" i="23" s="1"/>
  <c r="R881" i="23" s="1"/>
  <c r="K881" i="23" a="1"/>
  <c r="K881" i="23" s="1"/>
  <c r="L881" i="23" a="1"/>
  <c r="L881" i="23" s="1"/>
  <c r="T881" i="23" s="1"/>
  <c r="S881" i="23"/>
  <c r="D882" i="23" l="1"/>
  <c r="B883" i="23" a="1"/>
  <c r="B883" i="23" s="1"/>
  <c r="AB882" i="23"/>
  <c r="AG882" i="23" s="1"/>
  <c r="O882" i="23" s="1"/>
  <c r="AA882" i="23"/>
  <c r="AF882" i="23" s="1"/>
  <c r="N882" i="23" s="1"/>
  <c r="Z882" i="23"/>
  <c r="AE882" i="23" s="1"/>
  <c r="M882" i="23" s="1"/>
  <c r="L882" i="23" a="1"/>
  <c r="L882" i="23" s="1"/>
  <c r="T882" i="23" s="1"/>
  <c r="K882" i="23" a="1"/>
  <c r="K882" i="23" s="1"/>
  <c r="S882" i="23" s="1"/>
  <c r="I882" i="23" a="1"/>
  <c r="I882" i="23" s="1"/>
  <c r="Q882" i="23" s="1"/>
  <c r="J882" i="23" a="1"/>
  <c r="J882" i="23" s="1"/>
  <c r="R882" i="23" s="1"/>
  <c r="Z881" i="23"/>
  <c r="AE881" i="23" s="1"/>
  <c r="M881" i="23" s="1"/>
  <c r="F881" i="23"/>
  <c r="H881" i="23"/>
  <c r="G881" i="23"/>
  <c r="D883" i="23" l="1"/>
  <c r="B884" i="23" a="1"/>
  <c r="B884" i="23" s="1"/>
  <c r="AC883" i="23"/>
  <c r="AH883" i="23" s="1"/>
  <c r="P883" i="23" s="1"/>
  <c r="AB883" i="23"/>
  <c r="AG883" i="23" s="1"/>
  <c r="O883" i="23" s="1"/>
  <c r="Z883" i="23"/>
  <c r="AE883" i="23" s="1"/>
  <c r="M883" i="23" s="1"/>
  <c r="J883" i="23" a="1"/>
  <c r="J883" i="23" s="1"/>
  <c r="I883" i="23" a="1"/>
  <c r="I883" i="23" s="1"/>
  <c r="Q883" i="23" s="1"/>
  <c r="L883" i="23" a="1"/>
  <c r="L883" i="23" s="1"/>
  <c r="T883" i="23" s="1"/>
  <c r="K883" i="23" a="1"/>
  <c r="K883" i="23" s="1"/>
  <c r="S883" i="23" s="1"/>
  <c r="R883" i="23"/>
  <c r="AC882" i="23"/>
  <c r="AH882" i="23" s="1"/>
  <c r="P882" i="23" s="1"/>
  <c r="H882" i="23"/>
  <c r="G882" i="23"/>
  <c r="F882" i="23"/>
  <c r="D884" i="23" l="1"/>
  <c r="B885" i="23" a="1"/>
  <c r="B885" i="23" s="1"/>
  <c r="Z884" i="23"/>
  <c r="AE884" i="23" s="1"/>
  <c r="M884" i="23" s="1"/>
  <c r="AA884" i="23"/>
  <c r="AF884" i="23" s="1"/>
  <c r="N884" i="23" s="1"/>
  <c r="AC884" i="23"/>
  <c r="AH884" i="23" s="1"/>
  <c r="P884" i="23" s="1"/>
  <c r="AB884" i="23"/>
  <c r="AG884" i="23" s="1"/>
  <c r="O884" i="23" s="1"/>
  <c r="I884" i="23" a="1"/>
  <c r="I884" i="23" s="1"/>
  <c r="Q884" i="23" s="1"/>
  <c r="L884" i="23" a="1"/>
  <c r="L884" i="23" s="1"/>
  <c r="T884" i="23" s="1"/>
  <c r="J884" i="23" a="1"/>
  <c r="J884" i="23" s="1"/>
  <c r="R884" i="23" s="1"/>
  <c r="K884" i="23" a="1"/>
  <c r="K884" i="23" s="1"/>
  <c r="S884" i="23" s="1"/>
  <c r="AA883" i="23"/>
  <c r="AF883" i="23" s="1"/>
  <c r="N883" i="23" s="1"/>
  <c r="H883" i="23"/>
  <c r="F883" i="23"/>
  <c r="G883" i="23"/>
  <c r="D885" i="23" l="1"/>
  <c r="AA885" i="23"/>
  <c r="AF885" i="23" s="1"/>
  <c r="N885" i="23" s="1"/>
  <c r="B886" i="23" a="1"/>
  <c r="B886" i="23" s="1"/>
  <c r="AB885" i="23"/>
  <c r="AG885" i="23" s="1"/>
  <c r="O885" i="23" s="1"/>
  <c r="Z885" i="23"/>
  <c r="AE885" i="23" s="1"/>
  <c r="M885" i="23" s="1"/>
  <c r="AC885" i="23"/>
  <c r="AH885" i="23" s="1"/>
  <c r="P885" i="23" s="1"/>
  <c r="I885" i="23" a="1"/>
  <c r="I885" i="23" s="1"/>
  <c r="Q885" i="23" s="1"/>
  <c r="K885" i="23" a="1"/>
  <c r="K885" i="23" s="1"/>
  <c r="S885" i="23" s="1"/>
  <c r="L885" i="23" a="1"/>
  <c r="L885" i="23" s="1"/>
  <c r="T885" i="23" s="1"/>
  <c r="J885" i="23" a="1"/>
  <c r="J885" i="23" s="1"/>
  <c r="R885" i="23"/>
  <c r="G884" i="23"/>
  <c r="H884" i="23"/>
  <c r="F884" i="23"/>
  <c r="B887" i="23" l="1" a="1"/>
  <c r="B887" i="23" s="1"/>
  <c r="D886" i="23"/>
  <c r="AA886" i="23"/>
  <c r="AF886" i="23" s="1"/>
  <c r="N886" i="23" s="1"/>
  <c r="Z886" i="23"/>
  <c r="AE886" i="23" s="1"/>
  <c r="M886" i="23" s="1"/>
  <c r="AB886" i="23"/>
  <c r="AG886" i="23" s="1"/>
  <c r="O886" i="23" s="1"/>
  <c r="L886" i="23" a="1"/>
  <c r="L886" i="23" s="1"/>
  <c r="T886" i="23" s="1"/>
  <c r="K886" i="23" a="1"/>
  <c r="K886" i="23" s="1"/>
  <c r="I886" i="23" a="1"/>
  <c r="I886" i="23" s="1"/>
  <c r="Q886" i="23" s="1"/>
  <c r="J886" i="23" a="1"/>
  <c r="J886" i="23" s="1"/>
  <c r="R886" i="23" s="1"/>
  <c r="S886" i="23"/>
  <c r="G885" i="23"/>
  <c r="F885" i="23"/>
  <c r="H885" i="23"/>
  <c r="AC886" i="23" l="1"/>
  <c r="AH886" i="23" s="1"/>
  <c r="P886" i="23" s="1"/>
  <c r="F886" i="23"/>
  <c r="H886" i="23"/>
  <c r="G886" i="23"/>
  <c r="B888" i="23" a="1"/>
  <c r="B888" i="23" s="1"/>
  <c r="D887" i="23"/>
  <c r="Z887" i="23"/>
  <c r="AE887" i="23" s="1"/>
  <c r="M887" i="23" s="1"/>
  <c r="AC887" i="23"/>
  <c r="AH887" i="23" s="1"/>
  <c r="P887" i="23" s="1"/>
  <c r="AB887" i="23"/>
  <c r="AG887" i="23" s="1"/>
  <c r="O887" i="23" s="1"/>
  <c r="I887" i="23" a="1"/>
  <c r="I887" i="23" s="1"/>
  <c r="Q887" i="23" s="1"/>
  <c r="J887" i="23" a="1"/>
  <c r="J887" i="23" s="1"/>
  <c r="L887" i="23" a="1"/>
  <c r="L887" i="23" s="1"/>
  <c r="T887" i="23" s="1"/>
  <c r="K887" i="23" a="1"/>
  <c r="K887" i="23" s="1"/>
  <c r="S887" i="23" s="1"/>
  <c r="R887" i="23"/>
  <c r="AA887" i="23" l="1"/>
  <c r="AF887" i="23" s="1"/>
  <c r="N887" i="23" s="1"/>
  <c r="F887" i="23"/>
  <c r="H887" i="23"/>
  <c r="G887" i="23"/>
  <c r="D888" i="23"/>
  <c r="B889" i="23" a="1"/>
  <c r="B889" i="23" s="1"/>
  <c r="AA888" i="23"/>
  <c r="AF888" i="23" s="1"/>
  <c r="N888" i="23" s="1"/>
  <c r="I888" i="23" a="1"/>
  <c r="I888" i="23" s="1"/>
  <c r="Q888" i="23" s="1"/>
  <c r="J888" i="23" a="1"/>
  <c r="J888" i="23" s="1"/>
  <c r="R888" i="23" s="1"/>
  <c r="AC888" i="23"/>
  <c r="AH888" i="23" s="1"/>
  <c r="P888" i="23" s="1"/>
  <c r="AB888" i="23"/>
  <c r="L888" i="23" a="1"/>
  <c r="L888" i="23" s="1"/>
  <c r="T888" i="23" s="1"/>
  <c r="D889" i="23" l="1"/>
  <c r="B890" i="23" a="1"/>
  <c r="B890" i="23" s="1"/>
  <c r="AA889" i="23"/>
  <c r="AF889" i="23" s="1"/>
  <c r="N889" i="23" s="1"/>
  <c r="Z889" i="23"/>
  <c r="AE889" i="23" s="1"/>
  <c r="M889" i="23" s="1"/>
  <c r="AB889" i="23"/>
  <c r="AG889" i="23" s="1"/>
  <c r="O889" i="23" s="1"/>
  <c r="L889" i="23" a="1"/>
  <c r="L889" i="23" s="1"/>
  <c r="T889" i="23" s="1"/>
  <c r="J889" i="23" a="1"/>
  <c r="J889" i="23" s="1"/>
  <c r="R889" i="23" s="1"/>
  <c r="K889" i="23" a="1"/>
  <c r="K889" i="23" s="1"/>
  <c r="S889" i="23" s="1"/>
  <c r="I889" i="23" a="1"/>
  <c r="I889" i="23" s="1"/>
  <c r="Q889" i="23" s="1"/>
  <c r="Z888" i="23"/>
  <c r="AE888" i="23" s="1"/>
  <c r="M888" i="23" s="1"/>
  <c r="G888" i="23"/>
  <c r="F888" i="23"/>
  <c r="H888" i="23"/>
  <c r="K888" i="23" a="1"/>
  <c r="K888" i="23" s="1"/>
  <c r="S888" i="23" s="1"/>
  <c r="AG888" i="23"/>
  <c r="O888" i="23" s="1"/>
  <c r="D890" i="23" l="1"/>
  <c r="B891" i="23" a="1"/>
  <c r="B891" i="23" s="1"/>
  <c r="AC890" i="23"/>
  <c r="AH890" i="23" s="1"/>
  <c r="P890" i="23" s="1"/>
  <c r="AA890" i="23"/>
  <c r="AF890" i="23" s="1"/>
  <c r="N890" i="23" s="1"/>
  <c r="Z890" i="23"/>
  <c r="AE890" i="23" s="1"/>
  <c r="M890" i="23" s="1"/>
  <c r="I890" i="23" a="1"/>
  <c r="I890" i="23" s="1"/>
  <c r="Q890" i="23" s="1"/>
  <c r="K890" i="23" a="1"/>
  <c r="K890" i="23" s="1"/>
  <c r="J890" i="23" a="1"/>
  <c r="J890" i="23" s="1"/>
  <c r="L890" i="23" a="1"/>
  <c r="L890" i="23" s="1"/>
  <c r="T890" i="23" s="1"/>
  <c r="R890" i="23"/>
  <c r="S890" i="23"/>
  <c r="AC889" i="23"/>
  <c r="AH889" i="23" s="1"/>
  <c r="P889" i="23" s="1"/>
  <c r="F889" i="23"/>
  <c r="H889" i="23"/>
  <c r="G889" i="23"/>
  <c r="B892" i="23" l="1" a="1"/>
  <c r="B892" i="23" s="1"/>
  <c r="D891" i="23"/>
  <c r="I891" i="23" a="1"/>
  <c r="I891" i="23" s="1"/>
  <c r="Q891" i="23" s="1"/>
  <c r="AB891" i="23"/>
  <c r="AG891" i="23" s="1"/>
  <c r="O891" i="23" s="1"/>
  <c r="AA891" i="23"/>
  <c r="AF891" i="23" s="1"/>
  <c r="N891" i="23" s="1"/>
  <c r="AC891" i="23"/>
  <c r="AH891" i="23" s="1"/>
  <c r="P891" i="23" s="1"/>
  <c r="J891" i="23" a="1"/>
  <c r="J891" i="23" s="1"/>
  <c r="R891" i="23" s="1"/>
  <c r="K891" i="23" a="1"/>
  <c r="K891" i="23" s="1"/>
  <c r="S891" i="23" s="1"/>
  <c r="L891" i="23" a="1"/>
  <c r="L891" i="23" s="1"/>
  <c r="T891" i="23" s="1"/>
  <c r="AB890" i="23"/>
  <c r="AG890" i="23" s="1"/>
  <c r="O890" i="23" s="1"/>
  <c r="G890" i="23"/>
  <c r="H890" i="23"/>
  <c r="F890" i="23"/>
  <c r="Z891" i="23" l="1"/>
  <c r="AE891" i="23" s="1"/>
  <c r="M891" i="23" s="1"/>
  <c r="G891" i="23"/>
  <c r="H891" i="23"/>
  <c r="F891" i="23"/>
  <c r="B893" i="23" a="1"/>
  <c r="B893" i="23" s="1"/>
  <c r="D892" i="23"/>
  <c r="AC892" i="23"/>
  <c r="AH892" i="23" s="1"/>
  <c r="P892" i="23" s="1"/>
  <c r="AA892" i="23"/>
  <c r="AF892" i="23" s="1"/>
  <c r="N892" i="23" s="1"/>
  <c r="AB892" i="23"/>
  <c r="AG892" i="23" s="1"/>
  <c r="O892" i="23" s="1"/>
  <c r="J892" i="23" a="1"/>
  <c r="J892" i="23" s="1"/>
  <c r="R892" i="23" s="1"/>
  <c r="K892" i="23" a="1"/>
  <c r="K892" i="23" s="1"/>
  <c r="S892" i="23" s="1"/>
  <c r="L892" i="23" a="1"/>
  <c r="L892" i="23" s="1"/>
  <c r="T892" i="23" s="1"/>
  <c r="Z892" i="23" l="1"/>
  <c r="H892" i="23"/>
  <c r="F892" i="23"/>
  <c r="G892" i="23"/>
  <c r="B894" i="23" a="1"/>
  <c r="B894" i="23" s="1"/>
  <c r="D893" i="23"/>
  <c r="AC893" i="23"/>
  <c r="AH893" i="23" s="1"/>
  <c r="P893" i="23" s="1"/>
  <c r="Z893" i="23"/>
  <c r="AA893" i="23"/>
  <c r="AF893" i="23" s="1"/>
  <c r="N893" i="23" s="1"/>
  <c r="K893" i="23" a="1"/>
  <c r="K893" i="23" s="1"/>
  <c r="S893" i="23" s="1"/>
  <c r="J893" i="23" a="1"/>
  <c r="J893" i="23" s="1"/>
  <c r="L893" i="23" a="1"/>
  <c r="L893" i="23" s="1"/>
  <c r="T893" i="23" s="1"/>
  <c r="R893" i="23"/>
  <c r="I893" i="23" l="1" a="1"/>
  <c r="I893" i="23" s="1"/>
  <c r="Q893" i="23" s="1"/>
  <c r="AE893" i="23"/>
  <c r="M893" i="23" s="1"/>
  <c r="AB893" i="23"/>
  <c r="AG893" i="23" s="1"/>
  <c r="O893" i="23" s="1"/>
  <c r="H893" i="23"/>
  <c r="G893" i="23"/>
  <c r="F893" i="23"/>
  <c r="D894" i="23"/>
  <c r="B895" i="23" a="1"/>
  <c r="B895" i="23" s="1"/>
  <c r="Z894" i="23"/>
  <c r="AE894" i="23" s="1"/>
  <c r="M894" i="23" s="1"/>
  <c r="AB894" i="23"/>
  <c r="AG894" i="23" s="1"/>
  <c r="O894" i="23" s="1"/>
  <c r="AA894" i="23"/>
  <c r="AF894" i="23" s="1"/>
  <c r="N894" i="23" s="1"/>
  <c r="I894" i="23" a="1"/>
  <c r="I894" i="23" s="1"/>
  <c r="Q894" i="23" s="1"/>
  <c r="J894" i="23" a="1"/>
  <c r="J894" i="23" s="1"/>
  <c r="R894" i="23" s="1"/>
  <c r="K894" i="23" a="1"/>
  <c r="K894" i="23" s="1"/>
  <c r="S894" i="23" s="1"/>
  <c r="L894" i="23" a="1"/>
  <c r="L894" i="23" s="1"/>
  <c r="T894" i="23" s="1"/>
  <c r="I892" i="23" a="1"/>
  <c r="I892" i="23" s="1"/>
  <c r="Q892" i="23" s="1"/>
  <c r="AE892" i="23"/>
  <c r="M892" i="23" s="1"/>
  <c r="B896" i="23" l="1" a="1"/>
  <c r="B896" i="23" s="1"/>
  <c r="D895" i="23"/>
  <c r="AA895" i="23"/>
  <c r="AB895" i="23"/>
  <c r="AG895" i="23" s="1"/>
  <c r="O895" i="23" s="1"/>
  <c r="I895" i="23" a="1"/>
  <c r="I895" i="23" s="1"/>
  <c r="Q895" i="23" s="1"/>
  <c r="AC895" i="23"/>
  <c r="AH895" i="23" s="1"/>
  <c r="P895" i="23" s="1"/>
  <c r="L895" i="23" a="1"/>
  <c r="L895" i="23" s="1"/>
  <c r="T895" i="23" s="1"/>
  <c r="K895" i="23" a="1"/>
  <c r="K895" i="23" s="1"/>
  <c r="S895" i="23" s="1"/>
  <c r="AC894" i="23"/>
  <c r="AH894" i="23" s="1"/>
  <c r="P894" i="23" s="1"/>
  <c r="G894" i="23"/>
  <c r="H894" i="23"/>
  <c r="F894" i="23"/>
  <c r="J895" i="23" l="1" a="1"/>
  <c r="J895" i="23" s="1"/>
  <c r="R895" i="23" s="1"/>
  <c r="AF895" i="23"/>
  <c r="N895" i="23" s="1"/>
  <c r="Z895" i="23"/>
  <c r="AE895" i="23" s="1"/>
  <c r="M895" i="23" s="1"/>
  <c r="F895" i="23"/>
  <c r="G895" i="23"/>
  <c r="H895" i="23"/>
  <c r="D896" i="23"/>
  <c r="B897" i="23" a="1"/>
  <c r="B897" i="23" s="1"/>
  <c r="AB896" i="23"/>
  <c r="AG896" i="23" s="1"/>
  <c r="O896" i="23" s="1"/>
  <c r="AC896" i="23"/>
  <c r="AH896" i="23" s="1"/>
  <c r="P896" i="23" s="1"/>
  <c r="Z896" i="23"/>
  <c r="AE896" i="23" s="1"/>
  <c r="M896" i="23" s="1"/>
  <c r="I896" i="23" a="1"/>
  <c r="I896" i="23" s="1"/>
  <c r="Q896" i="23" s="1"/>
  <c r="L896" i="23" a="1"/>
  <c r="L896" i="23" s="1"/>
  <c r="T896" i="23" s="1"/>
  <c r="K896" i="23" a="1"/>
  <c r="K896" i="23" s="1"/>
  <c r="J896" i="23" a="1"/>
  <c r="J896" i="23" s="1"/>
  <c r="R896" i="23"/>
  <c r="S896" i="23"/>
  <c r="B898" i="23" l="1" a="1"/>
  <c r="B898" i="23" s="1"/>
  <c r="D897" i="23"/>
  <c r="AC897" i="23"/>
  <c r="AH897" i="23" s="1"/>
  <c r="P897" i="23" s="1"/>
  <c r="Z897" i="23"/>
  <c r="AA897" i="23"/>
  <c r="AF897" i="23" s="1"/>
  <c r="N897" i="23" s="1"/>
  <c r="L897" i="23" a="1"/>
  <c r="L897" i="23" s="1"/>
  <c r="T897" i="23" s="1"/>
  <c r="J897" i="23" a="1"/>
  <c r="J897" i="23" s="1"/>
  <c r="R897" i="23" s="1"/>
  <c r="K897" i="23" a="1"/>
  <c r="K897" i="23" s="1"/>
  <c r="S897" i="23" s="1"/>
  <c r="AA896" i="23"/>
  <c r="AF896" i="23" s="1"/>
  <c r="N896" i="23" s="1"/>
  <c r="H896" i="23"/>
  <c r="G896" i="23"/>
  <c r="F896" i="23"/>
  <c r="I897" i="23" l="1" a="1"/>
  <c r="I897" i="23" s="1"/>
  <c r="Q897" i="23" s="1"/>
  <c r="AE897" i="23"/>
  <c r="M897" i="23" s="1"/>
  <c r="AB897" i="23"/>
  <c r="AG897" i="23" s="1"/>
  <c r="O897" i="23" s="1"/>
  <c r="G897" i="23"/>
  <c r="F897" i="23"/>
  <c r="H897" i="23"/>
  <c r="B899" i="23" a="1"/>
  <c r="B899" i="23" s="1"/>
  <c r="D898" i="23"/>
  <c r="I898" i="23" a="1"/>
  <c r="I898" i="23" s="1"/>
  <c r="Q898" i="23" s="1"/>
  <c r="AC898" i="23"/>
  <c r="AH898" i="23" s="1"/>
  <c r="P898" i="23" s="1"/>
  <c r="AB898" i="23"/>
  <c r="AG898" i="23" s="1"/>
  <c r="O898" i="23" s="1"/>
  <c r="AA898" i="23"/>
  <c r="AF898" i="23" s="1"/>
  <c r="N898" i="23" s="1"/>
  <c r="J898" i="23" a="1"/>
  <c r="J898" i="23" s="1"/>
  <c r="R898" i="23" s="1"/>
  <c r="K898" i="23" a="1"/>
  <c r="K898" i="23" s="1"/>
  <c r="S898" i="23" s="1"/>
  <c r="L898" i="23" a="1"/>
  <c r="L898" i="23" s="1"/>
  <c r="T898" i="23" s="1"/>
  <c r="Z898" i="23" l="1"/>
  <c r="AE898" i="23" s="1"/>
  <c r="M898" i="23" s="1"/>
  <c r="H898" i="23"/>
  <c r="G898" i="23"/>
  <c r="F898" i="23"/>
  <c r="B900" i="23" a="1"/>
  <c r="B900" i="23" s="1"/>
  <c r="D899" i="23"/>
  <c r="AA899" i="23"/>
  <c r="AF899" i="23" s="1"/>
  <c r="N899" i="23" s="1"/>
  <c r="Z899" i="23"/>
  <c r="AE899" i="23" s="1"/>
  <c r="M899" i="23" s="1"/>
  <c r="AB899" i="23"/>
  <c r="AG899" i="23" s="1"/>
  <c r="O899" i="23" s="1"/>
  <c r="K899" i="23" a="1"/>
  <c r="K899" i="23" s="1"/>
  <c r="J899" i="23" a="1"/>
  <c r="J899" i="23" s="1"/>
  <c r="I899" i="23" a="1"/>
  <c r="I899" i="23" s="1"/>
  <c r="Q899" i="23" s="1"/>
  <c r="L899" i="23" a="1"/>
  <c r="L899" i="23" s="1"/>
  <c r="T899" i="23" s="1"/>
  <c r="S899" i="23"/>
  <c r="R899" i="23"/>
  <c r="AC899" i="23" l="1"/>
  <c r="AH899" i="23" s="1"/>
  <c r="P899" i="23" s="1"/>
  <c r="G899" i="23"/>
  <c r="H899" i="23"/>
  <c r="F899" i="23"/>
  <c r="B901" i="23" a="1"/>
  <c r="B901" i="23" s="1"/>
  <c r="D900" i="23"/>
  <c r="AA900" i="23"/>
  <c r="AF900" i="23" s="1"/>
  <c r="N900" i="23" s="1"/>
  <c r="AB900" i="23"/>
  <c r="AG900" i="23" s="1"/>
  <c r="O900" i="23" s="1"/>
  <c r="Z900" i="23"/>
  <c r="AE900" i="23" s="1"/>
  <c r="M900" i="23" s="1"/>
  <c r="J900" i="23" a="1"/>
  <c r="J900" i="23" s="1"/>
  <c r="R900" i="23" s="1"/>
  <c r="L900" i="23" a="1"/>
  <c r="L900" i="23" s="1"/>
  <c r="T900" i="23" s="1"/>
  <c r="I900" i="23" a="1"/>
  <c r="I900" i="23" s="1"/>
  <c r="Q900" i="23" s="1"/>
  <c r="K900" i="23" a="1"/>
  <c r="K900" i="23" s="1"/>
  <c r="S900" i="23" s="1"/>
  <c r="AC900" i="23" l="1"/>
  <c r="AH900" i="23" s="1"/>
  <c r="P900" i="23" s="1"/>
  <c r="G900" i="23"/>
  <c r="H900" i="23"/>
  <c r="F900" i="23"/>
  <c r="D901" i="23"/>
  <c r="B902" i="23" a="1"/>
  <c r="B902" i="23" s="1"/>
  <c r="I901" i="23" a="1"/>
  <c r="I901" i="23" s="1"/>
  <c r="Q901" i="23" s="1"/>
  <c r="AA901" i="23"/>
  <c r="AF901" i="23" s="1"/>
  <c r="N901" i="23" s="1"/>
  <c r="AB901" i="23"/>
  <c r="AG901" i="23" s="1"/>
  <c r="O901" i="23" s="1"/>
  <c r="AC901" i="23"/>
  <c r="AH901" i="23" s="1"/>
  <c r="P901" i="23" s="1"/>
  <c r="K901" i="23" a="1"/>
  <c r="K901" i="23" s="1"/>
  <c r="J901" i="23" a="1"/>
  <c r="J901" i="23" s="1"/>
  <c r="R901" i="23" s="1"/>
  <c r="L901" i="23" a="1"/>
  <c r="L901" i="23" s="1"/>
  <c r="T901" i="23" s="1"/>
  <c r="S901" i="23"/>
  <c r="B903" i="23" l="1" a="1"/>
  <c r="B903" i="23" s="1"/>
  <c r="D902" i="23"/>
  <c r="Z902" i="23"/>
  <c r="AE902" i="23" s="1"/>
  <c r="M902" i="23" s="1"/>
  <c r="AC902" i="23"/>
  <c r="AH902" i="23" s="1"/>
  <c r="P902" i="23" s="1"/>
  <c r="AA902" i="23"/>
  <c r="AF902" i="23" s="1"/>
  <c r="N902" i="23" s="1"/>
  <c r="L902" i="23" a="1"/>
  <c r="L902" i="23" s="1"/>
  <c r="T902" i="23" s="1"/>
  <c r="I902" i="23" a="1"/>
  <c r="I902" i="23" s="1"/>
  <c r="Q902" i="23" s="1"/>
  <c r="K902" i="23" a="1"/>
  <c r="K902" i="23" s="1"/>
  <c r="J902" i="23" a="1"/>
  <c r="J902" i="23" s="1"/>
  <c r="R902" i="23" s="1"/>
  <c r="S902" i="23"/>
  <c r="Z901" i="23"/>
  <c r="AE901" i="23" s="1"/>
  <c r="M901" i="23" s="1"/>
  <c r="H901" i="23"/>
  <c r="G901" i="23"/>
  <c r="F901" i="23"/>
  <c r="AB902" i="23" l="1"/>
  <c r="AG902" i="23" s="1"/>
  <c r="O902" i="23" s="1"/>
  <c r="G902" i="23"/>
  <c r="H902" i="23"/>
  <c r="F902" i="23"/>
  <c r="D903" i="23"/>
  <c r="B904" i="23" a="1"/>
  <c r="B904" i="23" s="1"/>
  <c r="AB903" i="23"/>
  <c r="AG903" i="23" s="1"/>
  <c r="O903" i="23" s="1"/>
  <c r="AC903" i="23"/>
  <c r="AH903" i="23" s="1"/>
  <c r="P903" i="23" s="1"/>
  <c r="Z903" i="23"/>
  <c r="AE903" i="23" s="1"/>
  <c r="M903" i="23" s="1"/>
  <c r="L903" i="23" a="1"/>
  <c r="L903" i="23" s="1"/>
  <c r="T903" i="23" s="1"/>
  <c r="J903" i="23" a="1"/>
  <c r="J903" i="23" s="1"/>
  <c r="K903" i="23" a="1"/>
  <c r="K903" i="23" s="1"/>
  <c r="S903" i="23" s="1"/>
  <c r="I903" i="23" a="1"/>
  <c r="I903" i="23" s="1"/>
  <c r="Q903" i="23" s="1"/>
  <c r="R903" i="23"/>
  <c r="B905" i="23" l="1" a="1"/>
  <c r="B905" i="23" s="1"/>
  <c r="D904" i="23"/>
  <c r="AA904" i="23"/>
  <c r="AF904" i="23" s="1"/>
  <c r="N904" i="23" s="1"/>
  <c r="AC904" i="23"/>
  <c r="AH904" i="23" s="1"/>
  <c r="P904" i="23" s="1"/>
  <c r="Z904" i="23"/>
  <c r="AE904" i="23" s="1"/>
  <c r="M904" i="23" s="1"/>
  <c r="I904" i="23" a="1"/>
  <c r="I904" i="23" s="1"/>
  <c r="Q904" i="23" s="1"/>
  <c r="K904" i="23" a="1"/>
  <c r="K904" i="23" s="1"/>
  <c r="J904" i="23" a="1"/>
  <c r="J904" i="23" s="1"/>
  <c r="R904" i="23" s="1"/>
  <c r="L904" i="23" a="1"/>
  <c r="L904" i="23" s="1"/>
  <c r="T904" i="23" s="1"/>
  <c r="S904" i="23"/>
  <c r="AA903" i="23"/>
  <c r="AF903" i="23" s="1"/>
  <c r="N903" i="23" s="1"/>
  <c r="F903" i="23"/>
  <c r="H903" i="23"/>
  <c r="G903" i="23"/>
  <c r="AB904" i="23" l="1"/>
  <c r="AG904" i="23" s="1"/>
  <c r="O904" i="23" s="1"/>
  <c r="H904" i="23"/>
  <c r="G904" i="23"/>
  <c r="F904" i="23"/>
  <c r="B906" i="23" a="1"/>
  <c r="B906" i="23" s="1"/>
  <c r="D905" i="23"/>
  <c r="AB905" i="23"/>
  <c r="AG905" i="23" s="1"/>
  <c r="O905" i="23" s="1"/>
  <c r="AA905" i="23"/>
  <c r="AF905" i="23" s="1"/>
  <c r="N905" i="23" s="1"/>
  <c r="Z905" i="23"/>
  <c r="K905" i="23" a="1"/>
  <c r="K905" i="23" s="1"/>
  <c r="S905" i="23" s="1"/>
  <c r="L905" i="23" a="1"/>
  <c r="L905" i="23" s="1"/>
  <c r="T905" i="23" s="1"/>
  <c r="J905" i="23" a="1"/>
  <c r="J905" i="23" s="1"/>
  <c r="R905" i="23" s="1"/>
  <c r="AC905" i="23" l="1"/>
  <c r="AH905" i="23" s="1"/>
  <c r="P905" i="23" s="1"/>
  <c r="F905" i="23"/>
  <c r="H905" i="23"/>
  <c r="G905" i="23"/>
  <c r="D906" i="23"/>
  <c r="B907" i="23" a="1"/>
  <c r="B907" i="23" s="1"/>
  <c r="AC906" i="23"/>
  <c r="AH906" i="23" s="1"/>
  <c r="P906" i="23" s="1"/>
  <c r="AA906" i="23"/>
  <c r="I906" i="23" a="1"/>
  <c r="I906" i="23" s="1"/>
  <c r="Q906" i="23" s="1"/>
  <c r="AB906" i="23"/>
  <c r="AG906" i="23" s="1"/>
  <c r="O906" i="23" s="1"/>
  <c r="K906" i="23" a="1"/>
  <c r="K906" i="23" s="1"/>
  <c r="L906" i="23" a="1"/>
  <c r="L906" i="23" s="1"/>
  <c r="T906" i="23" s="1"/>
  <c r="S906" i="23"/>
  <c r="I905" i="23" a="1"/>
  <c r="I905" i="23" s="1"/>
  <c r="Q905" i="23" s="1"/>
  <c r="AE905" i="23"/>
  <c r="M905" i="23" s="1"/>
  <c r="J906" i="23" l="1" a="1"/>
  <c r="J906" i="23" s="1"/>
  <c r="R906" i="23" s="1"/>
  <c r="AF906" i="23"/>
  <c r="N906" i="23" s="1"/>
  <c r="B908" i="23" a="1"/>
  <c r="B908" i="23" s="1"/>
  <c r="D907" i="23"/>
  <c r="AC907" i="23"/>
  <c r="AH907" i="23" s="1"/>
  <c r="P907" i="23" s="1"/>
  <c r="AB907" i="23"/>
  <c r="AG907" i="23" s="1"/>
  <c r="O907" i="23" s="1"/>
  <c r="Z907" i="23"/>
  <c r="AE907" i="23" s="1"/>
  <c r="M907" i="23" s="1"/>
  <c r="K907" i="23" a="1"/>
  <c r="K907" i="23" s="1"/>
  <c r="S907" i="23" s="1"/>
  <c r="J907" i="23" a="1"/>
  <c r="J907" i="23" s="1"/>
  <c r="L907" i="23" a="1"/>
  <c r="L907" i="23" s="1"/>
  <c r="T907" i="23" s="1"/>
  <c r="I907" i="23" a="1"/>
  <c r="I907" i="23" s="1"/>
  <c r="Q907" i="23" s="1"/>
  <c r="R907" i="23"/>
  <c r="Z906" i="23"/>
  <c r="AE906" i="23" s="1"/>
  <c r="M906" i="23" s="1"/>
  <c r="F906" i="23"/>
  <c r="G906" i="23"/>
  <c r="H906" i="23"/>
  <c r="AA907" i="23" l="1"/>
  <c r="AF907" i="23" s="1"/>
  <c r="N907" i="23" s="1"/>
  <c r="F907" i="23"/>
  <c r="G907" i="23"/>
  <c r="H907" i="23"/>
  <c r="B909" i="23" a="1"/>
  <c r="B909" i="23" s="1"/>
  <c r="D908" i="23"/>
  <c r="AA908" i="23"/>
  <c r="AF908" i="23" s="1"/>
  <c r="N908" i="23" s="1"/>
  <c r="AC908" i="23"/>
  <c r="AH908" i="23" s="1"/>
  <c r="P908" i="23" s="1"/>
  <c r="Z908" i="23"/>
  <c r="AE908" i="23" s="1"/>
  <c r="M908" i="23" s="1"/>
  <c r="K908" i="23" a="1"/>
  <c r="K908" i="23" s="1"/>
  <c r="L908" i="23" a="1"/>
  <c r="L908" i="23" s="1"/>
  <c r="T908" i="23" s="1"/>
  <c r="I908" i="23" a="1"/>
  <c r="I908" i="23" s="1"/>
  <c r="Q908" i="23" s="1"/>
  <c r="J908" i="23" a="1"/>
  <c r="J908" i="23" s="1"/>
  <c r="R908" i="23" s="1"/>
  <c r="S908" i="23"/>
  <c r="AB908" i="23" l="1"/>
  <c r="AG908" i="23" s="1"/>
  <c r="O908" i="23" s="1"/>
  <c r="G908" i="23"/>
  <c r="H908" i="23"/>
  <c r="F908" i="23"/>
  <c r="D909" i="23"/>
  <c r="B910" i="23" a="1"/>
  <c r="B910" i="23" s="1"/>
  <c r="AB909" i="23"/>
  <c r="AG909" i="23" s="1"/>
  <c r="O909" i="23" s="1"/>
  <c r="AC909" i="23"/>
  <c r="AH909" i="23" s="1"/>
  <c r="P909" i="23" s="1"/>
  <c r="I909" i="23" a="1"/>
  <c r="I909" i="23" s="1"/>
  <c r="Q909" i="23" s="1"/>
  <c r="AA909" i="23"/>
  <c r="K909" i="23" a="1"/>
  <c r="K909" i="23" s="1"/>
  <c r="S909" i="23" s="1"/>
  <c r="L909" i="23" a="1"/>
  <c r="L909" i="23" s="1"/>
  <c r="T909" i="23" s="1"/>
  <c r="B911" i="23" l="1" a="1"/>
  <c r="B911" i="23" s="1"/>
  <c r="D910" i="23"/>
  <c r="AB910" i="23"/>
  <c r="AG910" i="23" s="1"/>
  <c r="O910" i="23" s="1"/>
  <c r="AA910" i="23"/>
  <c r="AF910" i="23" s="1"/>
  <c r="N910" i="23" s="1"/>
  <c r="Z910" i="23"/>
  <c r="AE910" i="23" s="1"/>
  <c r="M910" i="23" s="1"/>
  <c r="J910" i="23" a="1"/>
  <c r="J910" i="23" s="1"/>
  <c r="I910" i="23" a="1"/>
  <c r="I910" i="23" s="1"/>
  <c r="Q910" i="23" s="1"/>
  <c r="L910" i="23" a="1"/>
  <c r="L910" i="23" s="1"/>
  <c r="T910" i="23" s="1"/>
  <c r="K910" i="23" a="1"/>
  <c r="K910" i="23" s="1"/>
  <c r="S910" i="23" s="1"/>
  <c r="R910" i="23"/>
  <c r="Z909" i="23"/>
  <c r="AE909" i="23" s="1"/>
  <c r="M909" i="23" s="1"/>
  <c r="G909" i="23"/>
  <c r="F909" i="23"/>
  <c r="H909" i="23"/>
  <c r="J909" i="23" a="1"/>
  <c r="J909" i="23" s="1"/>
  <c r="R909" i="23" s="1"/>
  <c r="AF909" i="23"/>
  <c r="N909" i="23" s="1"/>
  <c r="AC910" i="23" l="1"/>
  <c r="AH910" i="23" s="1"/>
  <c r="P910" i="23" s="1"/>
  <c r="F910" i="23"/>
  <c r="G910" i="23"/>
  <c r="H910" i="23"/>
  <c r="D911" i="23"/>
  <c r="B912" i="23" a="1"/>
  <c r="B912" i="23" s="1"/>
  <c r="AB911" i="23"/>
  <c r="AG911" i="23" s="1"/>
  <c r="O911" i="23" s="1"/>
  <c r="AC911" i="23"/>
  <c r="AH911" i="23" s="1"/>
  <c r="P911" i="23" s="1"/>
  <c r="AA911" i="23"/>
  <c r="AF911" i="23" s="1"/>
  <c r="N911" i="23" s="1"/>
  <c r="I911" i="23" a="1"/>
  <c r="I911" i="23" s="1"/>
  <c r="Q911" i="23" s="1"/>
  <c r="L911" i="23" a="1"/>
  <c r="L911" i="23" s="1"/>
  <c r="T911" i="23" s="1"/>
  <c r="J911" i="23" a="1"/>
  <c r="J911" i="23" s="1"/>
  <c r="R911" i="23" s="1"/>
  <c r="K911" i="23" a="1"/>
  <c r="K911" i="23" s="1"/>
  <c r="S911" i="23" s="1"/>
  <c r="D912" i="23" l="1"/>
  <c r="B913" i="23" a="1"/>
  <c r="B913" i="23" s="1"/>
  <c r="AA912" i="23"/>
  <c r="AC912" i="23"/>
  <c r="AH912" i="23" s="1"/>
  <c r="P912" i="23" s="1"/>
  <c r="I912" i="23" a="1"/>
  <c r="I912" i="23" s="1"/>
  <c r="Q912" i="23" s="1"/>
  <c r="AB912" i="23"/>
  <c r="AG912" i="23" s="1"/>
  <c r="O912" i="23" s="1"/>
  <c r="K912" i="23" a="1"/>
  <c r="K912" i="23" s="1"/>
  <c r="S912" i="23" s="1"/>
  <c r="L912" i="23" a="1"/>
  <c r="L912" i="23" s="1"/>
  <c r="T912" i="23" s="1"/>
  <c r="Z911" i="23"/>
  <c r="AE911" i="23" s="1"/>
  <c r="M911" i="23" s="1"/>
  <c r="H911" i="23"/>
  <c r="G911" i="23"/>
  <c r="F911" i="23"/>
  <c r="J912" i="23" l="1" a="1"/>
  <c r="J912" i="23" s="1"/>
  <c r="R912" i="23" s="1"/>
  <c r="AF912" i="23"/>
  <c r="N912" i="23" s="1"/>
  <c r="AA913" i="23"/>
  <c r="AF913" i="23" s="1"/>
  <c r="N913" i="23" s="1"/>
  <c r="AC913" i="23"/>
  <c r="AH913" i="23" s="1"/>
  <c r="P913" i="23" s="1"/>
  <c r="D913" i="23"/>
  <c r="B914" i="23" a="1"/>
  <c r="B914" i="23" s="1"/>
  <c r="J913" i="23" a="1"/>
  <c r="J913" i="23" s="1"/>
  <c r="R913" i="23" s="1"/>
  <c r="I913" i="23" a="1"/>
  <c r="I913" i="23" s="1"/>
  <c r="Q913" i="23" s="1"/>
  <c r="AB913" i="23"/>
  <c r="K913" i="23" a="1"/>
  <c r="K913" i="23" s="1"/>
  <c r="S913" i="23" s="1"/>
  <c r="Z912" i="23"/>
  <c r="AE912" i="23" s="1"/>
  <c r="M912" i="23" s="1"/>
  <c r="F912" i="23"/>
  <c r="H912" i="23"/>
  <c r="G912" i="23"/>
  <c r="AA914" i="23" l="1"/>
  <c r="AF914" i="23" s="1"/>
  <c r="N914" i="23" s="1"/>
  <c r="D914" i="23"/>
  <c r="B915" i="23" a="1"/>
  <c r="B915" i="23" s="1"/>
  <c r="Z914" i="23"/>
  <c r="AE914" i="23" s="1"/>
  <c r="M914" i="23" s="1"/>
  <c r="AC914" i="23"/>
  <c r="AH914" i="23" s="1"/>
  <c r="P914" i="23" s="1"/>
  <c r="I914" i="23" a="1"/>
  <c r="I914" i="23" s="1"/>
  <c r="Q914" i="23" s="1"/>
  <c r="L914" i="23" a="1"/>
  <c r="L914" i="23" s="1"/>
  <c r="T914" i="23" s="1"/>
  <c r="K914" i="23" a="1"/>
  <c r="K914" i="23" s="1"/>
  <c r="J914" i="23" a="1"/>
  <c r="J914" i="23" s="1"/>
  <c r="S914" i="23"/>
  <c r="R914" i="23"/>
  <c r="Z913" i="23"/>
  <c r="AE913" i="23" s="1"/>
  <c r="M913" i="23" s="1"/>
  <c r="F913" i="23"/>
  <c r="H913" i="23"/>
  <c r="G913" i="23"/>
  <c r="L913" i="23" a="1"/>
  <c r="L913" i="23" s="1"/>
  <c r="T913" i="23" s="1"/>
  <c r="AG913" i="23"/>
  <c r="O913" i="23" s="1"/>
  <c r="B916" i="23" l="1" a="1"/>
  <c r="B916" i="23" s="1"/>
  <c r="D915" i="23"/>
  <c r="AC915" i="23"/>
  <c r="AH915" i="23" s="1"/>
  <c r="P915" i="23" s="1"/>
  <c r="AB915" i="23"/>
  <c r="AG915" i="23" s="1"/>
  <c r="O915" i="23" s="1"/>
  <c r="Z915" i="23"/>
  <c r="J915" i="23" a="1"/>
  <c r="J915" i="23" s="1"/>
  <c r="K915" i="23" a="1"/>
  <c r="K915" i="23" s="1"/>
  <c r="S915" i="23" s="1"/>
  <c r="L915" i="23" a="1"/>
  <c r="L915" i="23" s="1"/>
  <c r="T915" i="23" s="1"/>
  <c r="R915" i="23"/>
  <c r="AB914" i="23"/>
  <c r="AG914" i="23" s="1"/>
  <c r="O914" i="23" s="1"/>
  <c r="F914" i="23"/>
  <c r="H914" i="23"/>
  <c r="G914" i="23"/>
  <c r="I915" i="23" l="1" a="1"/>
  <c r="I915" i="23" s="1"/>
  <c r="Q915" i="23" s="1"/>
  <c r="AE915" i="23"/>
  <c r="M915" i="23" s="1"/>
  <c r="AA915" i="23"/>
  <c r="AF915" i="23" s="1"/>
  <c r="N915" i="23" s="1"/>
  <c r="H915" i="23"/>
  <c r="G915" i="23"/>
  <c r="F915" i="23"/>
  <c r="B917" i="23" a="1"/>
  <c r="B917" i="23" s="1"/>
  <c r="D916" i="23"/>
  <c r="AA916" i="23"/>
  <c r="AF916" i="23" s="1"/>
  <c r="N916" i="23" s="1"/>
  <c r="Z916" i="23"/>
  <c r="AC916" i="23"/>
  <c r="AH916" i="23" s="1"/>
  <c r="P916" i="23" s="1"/>
  <c r="L916" i="23" a="1"/>
  <c r="L916" i="23" s="1"/>
  <c r="T916" i="23" s="1"/>
  <c r="J916" i="23" a="1"/>
  <c r="J916" i="23" s="1"/>
  <c r="R916" i="23" s="1"/>
  <c r="K916" i="23" a="1"/>
  <c r="K916" i="23" s="1"/>
  <c r="S916" i="23" s="1"/>
  <c r="AB916" i="23" l="1"/>
  <c r="AG916" i="23" s="1"/>
  <c r="O916" i="23" s="1"/>
  <c r="H916" i="23"/>
  <c r="F916" i="23"/>
  <c r="G916" i="23"/>
  <c r="B918" i="23" a="1"/>
  <c r="B918" i="23" s="1"/>
  <c r="D917" i="23"/>
  <c r="AC917" i="23"/>
  <c r="AH917" i="23" s="1"/>
  <c r="P917" i="23" s="1"/>
  <c r="AB917" i="23"/>
  <c r="AG917" i="23" s="1"/>
  <c r="O917" i="23" s="1"/>
  <c r="I917" i="23" a="1"/>
  <c r="I917" i="23" s="1"/>
  <c r="Q917" i="23" s="1"/>
  <c r="AA917" i="23"/>
  <c r="L917" i="23" a="1"/>
  <c r="L917" i="23" s="1"/>
  <c r="T917" i="23" s="1"/>
  <c r="K917" i="23" a="1"/>
  <c r="K917" i="23" s="1"/>
  <c r="S917" i="23" s="1"/>
  <c r="I916" i="23" a="1"/>
  <c r="I916" i="23" s="1"/>
  <c r="Q916" i="23" s="1"/>
  <c r="AE916" i="23"/>
  <c r="M916" i="23" s="1"/>
  <c r="Z917" i="23" l="1"/>
  <c r="AE917" i="23" s="1"/>
  <c r="M917" i="23" s="1"/>
  <c r="G917" i="23"/>
  <c r="F917" i="23"/>
  <c r="H917" i="23"/>
  <c r="D918" i="23"/>
  <c r="B919" i="23" a="1"/>
  <c r="B919" i="23" s="1"/>
  <c r="AA918" i="23"/>
  <c r="AF918" i="23" s="1"/>
  <c r="N918" i="23" s="1"/>
  <c r="Z918" i="23"/>
  <c r="AB918" i="23"/>
  <c r="AG918" i="23" s="1"/>
  <c r="O918" i="23" s="1"/>
  <c r="J918" i="23" a="1"/>
  <c r="J918" i="23" s="1"/>
  <c r="R918" i="23" s="1"/>
  <c r="K918" i="23" a="1"/>
  <c r="K918" i="23" s="1"/>
  <c r="S918" i="23" s="1"/>
  <c r="L918" i="23" a="1"/>
  <c r="L918" i="23" s="1"/>
  <c r="T918" i="23" s="1"/>
  <c r="J917" i="23" a="1"/>
  <c r="J917" i="23" s="1"/>
  <c r="R917" i="23" s="1"/>
  <c r="AF917" i="23"/>
  <c r="N917" i="23" s="1"/>
  <c r="I918" i="23" l="1" a="1"/>
  <c r="I918" i="23" s="1"/>
  <c r="Q918" i="23" s="1"/>
  <c r="AE918" i="23"/>
  <c r="M918" i="23" s="1"/>
  <c r="B920" i="23" a="1"/>
  <c r="B920" i="23" s="1"/>
  <c r="D919" i="23"/>
  <c r="AC919" i="23"/>
  <c r="AH919" i="23" s="1"/>
  <c r="P919" i="23" s="1"/>
  <c r="Z919" i="23"/>
  <c r="AA919" i="23"/>
  <c r="AF919" i="23" s="1"/>
  <c r="N919" i="23" s="1"/>
  <c r="K919" i="23" a="1"/>
  <c r="K919" i="23" s="1"/>
  <c r="J919" i="23" a="1"/>
  <c r="J919" i="23" s="1"/>
  <c r="R919" i="23" s="1"/>
  <c r="L919" i="23" a="1"/>
  <c r="L919" i="23" s="1"/>
  <c r="T919" i="23" s="1"/>
  <c r="S919" i="23"/>
  <c r="AC918" i="23"/>
  <c r="AH918" i="23" s="1"/>
  <c r="P918" i="23" s="1"/>
  <c r="H918" i="23"/>
  <c r="G918" i="23"/>
  <c r="F918" i="23"/>
  <c r="I919" i="23" l="1" a="1"/>
  <c r="I919" i="23" s="1"/>
  <c r="Q919" i="23" s="1"/>
  <c r="AE919" i="23"/>
  <c r="M919" i="23" s="1"/>
  <c r="AB919" i="23"/>
  <c r="AG919" i="23" s="1"/>
  <c r="O919" i="23" s="1"/>
  <c r="G919" i="23"/>
  <c r="F919" i="23"/>
  <c r="H919" i="23"/>
  <c r="B921" i="23" a="1"/>
  <c r="B921" i="23" s="1"/>
  <c r="D920" i="23"/>
  <c r="AB920" i="23"/>
  <c r="AG920" i="23" s="1"/>
  <c r="O920" i="23" s="1"/>
  <c r="AA920" i="23"/>
  <c r="AF920" i="23" s="1"/>
  <c r="N920" i="23" s="1"/>
  <c r="Z920" i="23"/>
  <c r="K920" i="23" a="1"/>
  <c r="K920" i="23" s="1"/>
  <c r="S920" i="23" s="1"/>
  <c r="L920" i="23" a="1"/>
  <c r="L920" i="23" s="1"/>
  <c r="T920" i="23" s="1"/>
  <c r="J920" i="23" a="1"/>
  <c r="J920" i="23" s="1"/>
  <c r="R920" i="23" s="1"/>
  <c r="AC920" i="23" l="1"/>
  <c r="AH920" i="23" s="1"/>
  <c r="P920" i="23" s="1"/>
  <c r="F920" i="23"/>
  <c r="G920" i="23"/>
  <c r="H920" i="23"/>
  <c r="D921" i="23"/>
  <c r="B922" i="23" a="1"/>
  <c r="B922" i="23" s="1"/>
  <c r="Z921" i="23"/>
  <c r="AE921" i="23" s="1"/>
  <c r="M921" i="23" s="1"/>
  <c r="AC921" i="23"/>
  <c r="AH921" i="23" s="1"/>
  <c r="P921" i="23" s="1"/>
  <c r="AB921" i="23"/>
  <c r="AG921" i="23" s="1"/>
  <c r="O921" i="23" s="1"/>
  <c r="J921" i="23" a="1"/>
  <c r="J921" i="23" s="1"/>
  <c r="R921" i="23" s="1"/>
  <c r="I921" i="23" a="1"/>
  <c r="I921" i="23" s="1"/>
  <c r="Q921" i="23" s="1"/>
  <c r="K921" i="23" a="1"/>
  <c r="K921" i="23" s="1"/>
  <c r="S921" i="23" s="1"/>
  <c r="L921" i="23" a="1"/>
  <c r="L921" i="23" s="1"/>
  <c r="T921" i="23" s="1"/>
  <c r="I920" i="23" a="1"/>
  <c r="I920" i="23" s="1"/>
  <c r="Q920" i="23" s="1"/>
  <c r="AE920" i="23"/>
  <c r="M920" i="23" s="1"/>
  <c r="D922" i="23" l="1"/>
  <c r="B923" i="23" a="1"/>
  <c r="B923" i="23" s="1"/>
  <c r="AC922" i="23"/>
  <c r="AH922" i="23" s="1"/>
  <c r="P922" i="23" s="1"/>
  <c r="I922" i="23" a="1"/>
  <c r="I922" i="23" s="1"/>
  <c r="Q922" i="23" s="1"/>
  <c r="AB922" i="23"/>
  <c r="AA922" i="23"/>
  <c r="L922" i="23" a="1"/>
  <c r="L922" i="23" s="1"/>
  <c r="T922" i="23" s="1"/>
  <c r="AA921" i="23"/>
  <c r="AF921" i="23" s="1"/>
  <c r="N921" i="23" s="1"/>
  <c r="H921" i="23"/>
  <c r="F921" i="23"/>
  <c r="G921" i="23"/>
  <c r="J922" i="23" l="1" a="1"/>
  <c r="J922" i="23" s="1"/>
  <c r="R922" i="23" s="1"/>
  <c r="AF922" i="23"/>
  <c r="N922" i="23" s="1"/>
  <c r="K922" i="23" a="1"/>
  <c r="K922" i="23" s="1"/>
  <c r="S922" i="23" s="1"/>
  <c r="AG922" i="23"/>
  <c r="O922" i="23" s="1"/>
  <c r="B924" i="23" a="1"/>
  <c r="B924" i="23" s="1"/>
  <c r="D923" i="23"/>
  <c r="AA923" i="23"/>
  <c r="AF923" i="23" s="1"/>
  <c r="N923" i="23" s="1"/>
  <c r="AC923" i="23"/>
  <c r="AH923" i="23" s="1"/>
  <c r="P923" i="23" s="1"/>
  <c r="I923" i="23" a="1"/>
  <c r="I923" i="23" s="1"/>
  <c r="Q923" i="23" s="1"/>
  <c r="AB923" i="23"/>
  <c r="AG923" i="23" s="1"/>
  <c r="O923" i="23" s="1"/>
  <c r="K923" i="23" a="1"/>
  <c r="K923" i="23" s="1"/>
  <c r="S923" i="23" s="1"/>
  <c r="J923" i="23" a="1"/>
  <c r="J923" i="23" s="1"/>
  <c r="R923" i="23" s="1"/>
  <c r="L923" i="23" a="1"/>
  <c r="L923" i="23" s="1"/>
  <c r="T923" i="23" s="1"/>
  <c r="Z922" i="23"/>
  <c r="AE922" i="23" s="1"/>
  <c r="M922" i="23" s="1"/>
  <c r="F922" i="23"/>
  <c r="G922" i="23"/>
  <c r="H922" i="23"/>
  <c r="Z923" i="23" l="1"/>
  <c r="AE923" i="23" s="1"/>
  <c r="M923" i="23" s="1"/>
  <c r="G923" i="23"/>
  <c r="F923" i="23"/>
  <c r="H923" i="23"/>
  <c r="B925" i="23" a="1"/>
  <c r="B925" i="23" s="1"/>
  <c r="D924" i="23"/>
  <c r="AA924" i="23"/>
  <c r="AF924" i="23" s="1"/>
  <c r="N924" i="23" s="1"/>
  <c r="AB924" i="23"/>
  <c r="AG924" i="23" s="1"/>
  <c r="O924" i="23" s="1"/>
  <c r="I924" i="23" a="1"/>
  <c r="I924" i="23" s="1"/>
  <c r="Q924" i="23" s="1"/>
  <c r="AC924" i="23"/>
  <c r="AH924" i="23" s="1"/>
  <c r="P924" i="23" s="1"/>
  <c r="K924" i="23" a="1"/>
  <c r="K924" i="23" s="1"/>
  <c r="S924" i="23" s="1"/>
  <c r="J924" i="23" a="1"/>
  <c r="J924" i="23" s="1"/>
  <c r="R924" i="23" s="1"/>
  <c r="L924" i="23" a="1"/>
  <c r="L924" i="23" s="1"/>
  <c r="T924" i="23" s="1"/>
  <c r="Z924" i="23" l="1"/>
  <c r="AE924" i="23" s="1"/>
  <c r="M924" i="23" s="1"/>
  <c r="F924" i="23"/>
  <c r="H924" i="23"/>
  <c r="G924" i="23"/>
  <c r="B926" i="23" a="1"/>
  <c r="B926" i="23" s="1"/>
  <c r="D925" i="23"/>
  <c r="AA925" i="23"/>
  <c r="AF925" i="23" s="1"/>
  <c r="N925" i="23" s="1"/>
  <c r="AB925" i="23"/>
  <c r="AG925" i="23" s="1"/>
  <c r="O925" i="23" s="1"/>
  <c r="AC925" i="23"/>
  <c r="AH925" i="23" s="1"/>
  <c r="P925" i="23" s="1"/>
  <c r="I925" i="23" a="1"/>
  <c r="I925" i="23" s="1"/>
  <c r="Q925" i="23" s="1"/>
  <c r="L925" i="23" a="1"/>
  <c r="L925" i="23" s="1"/>
  <c r="T925" i="23" s="1"/>
  <c r="K925" i="23" a="1"/>
  <c r="K925" i="23" s="1"/>
  <c r="J925" i="23" a="1"/>
  <c r="J925" i="23" s="1"/>
  <c r="R925" i="23" s="1"/>
  <c r="S925" i="23"/>
  <c r="Z925" i="23" l="1"/>
  <c r="AE925" i="23" s="1"/>
  <c r="M925" i="23" s="1"/>
  <c r="G925" i="23"/>
  <c r="H925" i="23"/>
  <c r="F925" i="23"/>
  <c r="D926" i="23"/>
  <c r="B927" i="23" a="1"/>
  <c r="B927" i="23" s="1"/>
  <c r="Z926" i="23"/>
  <c r="AB926" i="23"/>
  <c r="AG926" i="23" s="1"/>
  <c r="O926" i="23" s="1"/>
  <c r="AC926" i="23"/>
  <c r="AH926" i="23" s="1"/>
  <c r="P926" i="23" s="1"/>
  <c r="L926" i="23" a="1"/>
  <c r="L926" i="23" s="1"/>
  <c r="T926" i="23" s="1"/>
  <c r="K926" i="23" a="1"/>
  <c r="K926" i="23" s="1"/>
  <c r="S926" i="23" s="1"/>
  <c r="J926" i="23" a="1"/>
  <c r="J926" i="23" s="1"/>
  <c r="R926" i="23" s="1"/>
  <c r="D927" i="23" l="1"/>
  <c r="B928" i="23" a="1"/>
  <c r="B928" i="23" s="1"/>
  <c r="AB927" i="23"/>
  <c r="AG927" i="23" s="1"/>
  <c r="O927" i="23" s="1"/>
  <c r="AA927" i="23"/>
  <c r="AF927" i="23" s="1"/>
  <c r="N927" i="23" s="1"/>
  <c r="Z927" i="23"/>
  <c r="AE927" i="23" s="1"/>
  <c r="M927" i="23" s="1"/>
  <c r="L927" i="23" a="1"/>
  <c r="L927" i="23" s="1"/>
  <c r="T927" i="23" s="1"/>
  <c r="I927" i="23" a="1"/>
  <c r="I927" i="23" s="1"/>
  <c r="Q927" i="23" s="1"/>
  <c r="K927" i="23" a="1"/>
  <c r="K927" i="23" s="1"/>
  <c r="S927" i="23" s="1"/>
  <c r="J927" i="23" a="1"/>
  <c r="J927" i="23" s="1"/>
  <c r="R927" i="23" s="1"/>
  <c r="I926" i="23" a="1"/>
  <c r="I926" i="23" s="1"/>
  <c r="Q926" i="23" s="1"/>
  <c r="AE926" i="23"/>
  <c r="M926" i="23" s="1"/>
  <c r="AA926" i="23"/>
  <c r="AF926" i="23" s="1"/>
  <c r="N926" i="23" s="1"/>
  <c r="F926" i="23"/>
  <c r="H926" i="23"/>
  <c r="G926" i="23"/>
  <c r="B929" i="23" l="1" a="1"/>
  <c r="B929" i="23" s="1"/>
  <c r="D928" i="23"/>
  <c r="Z928" i="23"/>
  <c r="AC928" i="23"/>
  <c r="AH928" i="23" s="1"/>
  <c r="P928" i="23" s="1"/>
  <c r="AB928" i="23"/>
  <c r="AG928" i="23" s="1"/>
  <c r="O928" i="23" s="1"/>
  <c r="I928" i="23" a="1"/>
  <c r="I928" i="23" s="1"/>
  <c r="Q928" i="23" s="1"/>
  <c r="L928" i="23" a="1"/>
  <c r="L928" i="23" s="1"/>
  <c r="T928" i="23" s="1"/>
  <c r="K928" i="23" a="1"/>
  <c r="K928" i="23" s="1"/>
  <c r="S928" i="23" s="1"/>
  <c r="AC927" i="23"/>
  <c r="AH927" i="23" s="1"/>
  <c r="P927" i="23" s="1"/>
  <c r="F927" i="23"/>
  <c r="H927" i="23"/>
  <c r="G927" i="23"/>
  <c r="J928" i="23" l="1" a="1"/>
  <c r="J928" i="23" s="1"/>
  <c r="R928" i="23" s="1"/>
  <c r="AE928" i="23"/>
  <c r="M928" i="23" s="1"/>
  <c r="AA928" i="23"/>
  <c r="AF928" i="23" s="1"/>
  <c r="N928" i="23" s="1"/>
  <c r="F928" i="23"/>
  <c r="H928" i="23"/>
  <c r="G928" i="23"/>
  <c r="B930" i="23" a="1"/>
  <c r="B930" i="23" s="1"/>
  <c r="D929" i="23"/>
  <c r="AC929" i="23"/>
  <c r="AH929" i="23" s="1"/>
  <c r="P929" i="23" s="1"/>
  <c r="AB929" i="23"/>
  <c r="AG929" i="23" s="1"/>
  <c r="O929" i="23" s="1"/>
  <c r="AA929" i="23"/>
  <c r="AF929" i="23" s="1"/>
  <c r="N929" i="23" s="1"/>
  <c r="Z929" i="23"/>
  <c r="AE929" i="23" s="1"/>
  <c r="M929" i="23" s="1"/>
  <c r="L929" i="23" a="1"/>
  <c r="L929" i="23" s="1"/>
  <c r="T929" i="23" s="1"/>
  <c r="K929" i="23" a="1"/>
  <c r="K929" i="23" s="1"/>
  <c r="S929" i="23" s="1"/>
  <c r="J929" i="23" a="1"/>
  <c r="J929" i="23" s="1"/>
  <c r="R929" i="23" s="1"/>
  <c r="I929" i="23" a="1"/>
  <c r="I929" i="23" s="1"/>
  <c r="Q929" i="23" s="1"/>
  <c r="G929" i="23" l="1"/>
  <c r="F929" i="23"/>
  <c r="H929" i="23"/>
  <c r="D930" i="23"/>
  <c r="B931" i="23" a="1"/>
  <c r="B931" i="23" s="1"/>
  <c r="AC930" i="23"/>
  <c r="AH930" i="23" s="1"/>
  <c r="P930" i="23" s="1"/>
  <c r="AB930" i="23"/>
  <c r="AG930" i="23" s="1"/>
  <c r="O930" i="23" s="1"/>
  <c r="Z930" i="23"/>
  <c r="L930" i="23" a="1"/>
  <c r="L930" i="23" s="1"/>
  <c r="T930" i="23" s="1"/>
  <c r="J930" i="23" a="1"/>
  <c r="J930" i="23" s="1"/>
  <c r="R930" i="23" s="1"/>
  <c r="K930" i="23" a="1"/>
  <c r="K930" i="23" s="1"/>
  <c r="S930" i="23" s="1"/>
  <c r="I930" i="23" l="1" a="1"/>
  <c r="I930" i="23" s="1"/>
  <c r="Q930" i="23" s="1"/>
  <c r="AE930" i="23"/>
  <c r="M930" i="23" s="1"/>
  <c r="B932" i="23" a="1"/>
  <c r="B932" i="23" s="1"/>
  <c r="D931" i="23"/>
  <c r="Z931" i="23"/>
  <c r="AE931" i="23" s="1"/>
  <c r="M931" i="23" s="1"/>
  <c r="AC931" i="23"/>
  <c r="AH931" i="23" s="1"/>
  <c r="P931" i="23" s="1"/>
  <c r="AB931" i="23"/>
  <c r="AG931" i="23" s="1"/>
  <c r="O931" i="23" s="1"/>
  <c r="I931" i="23" a="1"/>
  <c r="I931" i="23" s="1"/>
  <c r="Q931" i="23" s="1"/>
  <c r="J931" i="23" a="1"/>
  <c r="J931" i="23" s="1"/>
  <c r="K931" i="23" a="1"/>
  <c r="K931" i="23" s="1"/>
  <c r="S931" i="23" s="1"/>
  <c r="L931" i="23" a="1"/>
  <c r="L931" i="23" s="1"/>
  <c r="T931" i="23" s="1"/>
  <c r="R931" i="23"/>
  <c r="AA930" i="23"/>
  <c r="AF930" i="23" s="1"/>
  <c r="N930" i="23" s="1"/>
  <c r="H930" i="23"/>
  <c r="F930" i="23"/>
  <c r="G930" i="23"/>
  <c r="AA931" i="23" l="1"/>
  <c r="AF931" i="23" s="1"/>
  <c r="N931" i="23" s="1"/>
  <c r="H931" i="23"/>
  <c r="F931" i="23"/>
  <c r="G931" i="23"/>
  <c r="B933" i="23" a="1"/>
  <c r="B933" i="23" s="1"/>
  <c r="D932" i="23"/>
  <c r="AC932" i="23"/>
  <c r="AH932" i="23" s="1"/>
  <c r="P932" i="23" s="1"/>
  <c r="AB932" i="23"/>
  <c r="AG932" i="23" s="1"/>
  <c r="O932" i="23" s="1"/>
  <c r="Z932" i="23"/>
  <c r="J932" i="23" a="1"/>
  <c r="J932" i="23" s="1"/>
  <c r="R932" i="23" s="1"/>
  <c r="K932" i="23" a="1"/>
  <c r="K932" i="23" s="1"/>
  <c r="S932" i="23" s="1"/>
  <c r="L932" i="23" a="1"/>
  <c r="L932" i="23" s="1"/>
  <c r="T932" i="23" s="1"/>
  <c r="AA932" i="23" l="1"/>
  <c r="AF932" i="23" s="1"/>
  <c r="N932" i="23" s="1"/>
  <c r="F932" i="23"/>
  <c r="H932" i="23"/>
  <c r="G932" i="23"/>
  <c r="B934" i="23" a="1"/>
  <c r="B934" i="23" s="1"/>
  <c r="D933" i="23"/>
  <c r="AA933" i="23"/>
  <c r="AF933" i="23" s="1"/>
  <c r="N933" i="23" s="1"/>
  <c r="AC933" i="23"/>
  <c r="AH933" i="23" s="1"/>
  <c r="P933" i="23" s="1"/>
  <c r="Z933" i="23"/>
  <c r="K933" i="23" a="1"/>
  <c r="K933" i="23" s="1"/>
  <c r="J933" i="23" a="1"/>
  <c r="J933" i="23" s="1"/>
  <c r="R933" i="23" s="1"/>
  <c r="L933" i="23" a="1"/>
  <c r="L933" i="23" s="1"/>
  <c r="T933" i="23" s="1"/>
  <c r="S933" i="23"/>
  <c r="I932" i="23" a="1"/>
  <c r="I932" i="23" s="1"/>
  <c r="Q932" i="23" s="1"/>
  <c r="AE932" i="23"/>
  <c r="M932" i="23" s="1"/>
  <c r="AB933" i="23" l="1"/>
  <c r="AG933" i="23" s="1"/>
  <c r="O933" i="23" s="1"/>
  <c r="H933" i="23"/>
  <c r="G933" i="23"/>
  <c r="F933" i="23"/>
  <c r="D934" i="23"/>
  <c r="B935" i="23" a="1"/>
  <c r="B935" i="23" s="1"/>
  <c r="AA934" i="23"/>
  <c r="AF934" i="23" s="1"/>
  <c r="N934" i="23" s="1"/>
  <c r="Z934" i="23"/>
  <c r="AC934" i="23"/>
  <c r="AH934" i="23" s="1"/>
  <c r="P934" i="23" s="1"/>
  <c r="K934" i="23" a="1"/>
  <c r="K934" i="23" s="1"/>
  <c r="L934" i="23" a="1"/>
  <c r="L934" i="23" s="1"/>
  <c r="T934" i="23" s="1"/>
  <c r="J934" i="23" a="1"/>
  <c r="J934" i="23" s="1"/>
  <c r="R934" i="23" s="1"/>
  <c r="S934" i="23"/>
  <c r="I933" i="23" a="1"/>
  <c r="I933" i="23" s="1"/>
  <c r="Q933" i="23" s="1"/>
  <c r="AE933" i="23"/>
  <c r="M933" i="23" s="1"/>
  <c r="I934" i="23" l="1" a="1"/>
  <c r="I934" i="23" s="1"/>
  <c r="Q934" i="23" s="1"/>
  <c r="AE934" i="23"/>
  <c r="M934" i="23" s="1"/>
  <c r="B936" i="23" a="1"/>
  <c r="B936" i="23" s="1"/>
  <c r="D935" i="23"/>
  <c r="AB935" i="23"/>
  <c r="AG935" i="23" s="1"/>
  <c r="O935" i="23" s="1"/>
  <c r="Z935" i="23"/>
  <c r="AE935" i="23" s="1"/>
  <c r="M935" i="23" s="1"/>
  <c r="AC935" i="23"/>
  <c r="AH935" i="23" s="1"/>
  <c r="P935" i="23" s="1"/>
  <c r="L935" i="23" a="1"/>
  <c r="L935" i="23" s="1"/>
  <c r="T935" i="23" s="1"/>
  <c r="I935" i="23" a="1"/>
  <c r="I935" i="23" s="1"/>
  <c r="Q935" i="23" s="1"/>
  <c r="K935" i="23" a="1"/>
  <c r="K935" i="23" s="1"/>
  <c r="S935" i="23" s="1"/>
  <c r="J935" i="23" a="1"/>
  <c r="J935" i="23" s="1"/>
  <c r="R935" i="23"/>
  <c r="AB934" i="23"/>
  <c r="AG934" i="23" s="1"/>
  <c r="O934" i="23" s="1"/>
  <c r="H934" i="23"/>
  <c r="G934" i="23"/>
  <c r="F934" i="23"/>
  <c r="AA935" i="23" l="1"/>
  <c r="AF935" i="23" s="1"/>
  <c r="N935" i="23" s="1"/>
  <c r="G935" i="23"/>
  <c r="H935" i="23"/>
  <c r="F935" i="23"/>
  <c r="B937" i="23" a="1"/>
  <c r="B937" i="23" s="1"/>
  <c r="AB936" i="23"/>
  <c r="AG936" i="23" s="1"/>
  <c r="O936" i="23" s="1"/>
  <c r="D936" i="23"/>
  <c r="Z936" i="23"/>
  <c r="AC936" i="23"/>
  <c r="AH936" i="23" s="1"/>
  <c r="P936" i="23" s="1"/>
  <c r="L936" i="23" a="1"/>
  <c r="L936" i="23" s="1"/>
  <c r="T936" i="23" s="1"/>
  <c r="K936" i="23" a="1"/>
  <c r="K936" i="23" s="1"/>
  <c r="S936" i="23" s="1"/>
  <c r="J936" i="23" a="1"/>
  <c r="J936" i="23" s="1"/>
  <c r="R936" i="23" s="1"/>
  <c r="I936" i="23" l="1" a="1"/>
  <c r="I936" i="23" s="1"/>
  <c r="Q936" i="23" s="1"/>
  <c r="AE936" i="23"/>
  <c r="M936" i="23" s="1"/>
  <c r="AA936" i="23"/>
  <c r="AF936" i="23" s="1"/>
  <c r="N936" i="23" s="1"/>
  <c r="H936" i="23"/>
  <c r="F936" i="23"/>
  <c r="G936" i="23"/>
  <c r="D937" i="23"/>
  <c r="B938" i="23" a="1"/>
  <c r="B938" i="23" s="1"/>
  <c r="AC937" i="23"/>
  <c r="AH937" i="23" s="1"/>
  <c r="P937" i="23" s="1"/>
  <c r="AA937" i="23"/>
  <c r="AF937" i="23" s="1"/>
  <c r="N937" i="23" s="1"/>
  <c r="Z937" i="23"/>
  <c r="AE937" i="23" s="1"/>
  <c r="M937" i="23" s="1"/>
  <c r="L937" i="23" a="1"/>
  <c r="L937" i="23" s="1"/>
  <c r="T937" i="23" s="1"/>
  <c r="I937" i="23" a="1"/>
  <c r="I937" i="23" s="1"/>
  <c r="Q937" i="23" s="1"/>
  <c r="J937" i="23" a="1"/>
  <c r="J937" i="23" s="1"/>
  <c r="R937" i="23" s="1"/>
  <c r="K937" i="23" a="1"/>
  <c r="K937" i="23" s="1"/>
  <c r="S937" i="23"/>
  <c r="D938" i="23" l="1"/>
  <c r="B939" i="23" a="1"/>
  <c r="B939" i="23" s="1"/>
  <c r="AB938" i="23"/>
  <c r="AG938" i="23" s="1"/>
  <c r="O938" i="23" s="1"/>
  <c r="AC938" i="23"/>
  <c r="AH938" i="23" s="1"/>
  <c r="P938" i="23" s="1"/>
  <c r="Z938" i="23"/>
  <c r="L938" i="23" a="1"/>
  <c r="L938" i="23" s="1"/>
  <c r="T938" i="23" s="1"/>
  <c r="I938" i="23" a="1"/>
  <c r="I938" i="23" s="1"/>
  <c r="Q938" i="23" s="1"/>
  <c r="K938" i="23" a="1"/>
  <c r="K938" i="23" s="1"/>
  <c r="S938" i="23" s="1"/>
  <c r="AB937" i="23"/>
  <c r="AG937" i="23" s="1"/>
  <c r="O937" i="23" s="1"/>
  <c r="F937" i="23"/>
  <c r="H937" i="23"/>
  <c r="G937" i="23"/>
  <c r="J938" i="23" l="1" a="1"/>
  <c r="J938" i="23" s="1"/>
  <c r="R938" i="23" s="1"/>
  <c r="AE938" i="23"/>
  <c r="M938" i="23" s="1"/>
  <c r="B940" i="23" a="1"/>
  <c r="B940" i="23" s="1"/>
  <c r="D939" i="23"/>
  <c r="AB939" i="23"/>
  <c r="AG939" i="23" s="1"/>
  <c r="O939" i="23" s="1"/>
  <c r="I939" i="23" a="1"/>
  <c r="I939" i="23" s="1"/>
  <c r="Q939" i="23" s="1"/>
  <c r="AC939" i="23"/>
  <c r="AH939" i="23" s="1"/>
  <c r="P939" i="23" s="1"/>
  <c r="AA939" i="23"/>
  <c r="AF939" i="23" s="1"/>
  <c r="N939" i="23" s="1"/>
  <c r="L939" i="23" a="1"/>
  <c r="L939" i="23" s="1"/>
  <c r="T939" i="23" s="1"/>
  <c r="K939" i="23" a="1"/>
  <c r="K939" i="23" s="1"/>
  <c r="S939" i="23" s="1"/>
  <c r="J939" i="23" a="1"/>
  <c r="J939" i="23" s="1"/>
  <c r="R939" i="23" s="1"/>
  <c r="AA938" i="23"/>
  <c r="AF938" i="23" s="1"/>
  <c r="N938" i="23" s="1"/>
  <c r="H938" i="23"/>
  <c r="G938" i="23"/>
  <c r="F938" i="23"/>
  <c r="Z939" i="23" l="1"/>
  <c r="AE939" i="23" s="1"/>
  <c r="M939" i="23" s="1"/>
  <c r="F939" i="23"/>
  <c r="H939" i="23"/>
  <c r="G939" i="23"/>
  <c r="B941" i="23" a="1"/>
  <c r="B941" i="23" s="1"/>
  <c r="D940" i="23"/>
  <c r="AA940" i="23"/>
  <c r="AF940" i="23" s="1"/>
  <c r="N940" i="23" s="1"/>
  <c r="Z940" i="23"/>
  <c r="AB940" i="23"/>
  <c r="AG940" i="23" s="1"/>
  <c r="O940" i="23" s="1"/>
  <c r="L940" i="23" a="1"/>
  <c r="L940" i="23" s="1"/>
  <c r="T940" i="23" s="1"/>
  <c r="J940" i="23" a="1"/>
  <c r="J940" i="23" s="1"/>
  <c r="R940" i="23" s="1"/>
  <c r="K940" i="23" a="1"/>
  <c r="K940" i="23" s="1"/>
  <c r="S940" i="23" s="1"/>
  <c r="I940" i="23" l="1" a="1"/>
  <c r="I940" i="23" s="1"/>
  <c r="Q940" i="23" s="1"/>
  <c r="AE940" i="23"/>
  <c r="M940" i="23" s="1"/>
  <c r="AC940" i="23"/>
  <c r="AH940" i="23" s="1"/>
  <c r="P940" i="23" s="1"/>
  <c r="F940" i="23"/>
  <c r="H940" i="23"/>
  <c r="G940" i="23"/>
  <c r="B942" i="23" a="1"/>
  <c r="B942" i="23" s="1"/>
  <c r="D941" i="23"/>
  <c r="AB941" i="23"/>
  <c r="AG941" i="23" s="1"/>
  <c r="O941" i="23" s="1"/>
  <c r="AC941" i="23"/>
  <c r="AH941" i="23" s="1"/>
  <c r="P941" i="23" s="1"/>
  <c r="Z941" i="23"/>
  <c r="AE941" i="23" s="1"/>
  <c r="M941" i="23" s="1"/>
  <c r="I941" i="23" a="1"/>
  <c r="I941" i="23" s="1"/>
  <c r="Q941" i="23" s="1"/>
  <c r="J941" i="23" a="1"/>
  <c r="J941" i="23" s="1"/>
  <c r="K941" i="23" a="1"/>
  <c r="K941" i="23" s="1"/>
  <c r="L941" i="23" a="1"/>
  <c r="L941" i="23" s="1"/>
  <c r="T941" i="23" s="1"/>
  <c r="S941" i="23"/>
  <c r="R941" i="23"/>
  <c r="AA941" i="23" l="1"/>
  <c r="AF941" i="23" s="1"/>
  <c r="N941" i="23" s="1"/>
  <c r="H941" i="23"/>
  <c r="G941" i="23"/>
  <c r="F941" i="23"/>
  <c r="B943" i="23" a="1"/>
  <c r="B943" i="23" s="1"/>
  <c r="D942" i="23"/>
  <c r="Z942" i="23"/>
  <c r="AC942" i="23"/>
  <c r="AH942" i="23" s="1"/>
  <c r="P942" i="23" s="1"/>
  <c r="AA942" i="23"/>
  <c r="AF942" i="23" s="1"/>
  <c r="N942" i="23" s="1"/>
  <c r="K942" i="23" a="1"/>
  <c r="K942" i="23" s="1"/>
  <c r="L942" i="23" a="1"/>
  <c r="L942" i="23" s="1"/>
  <c r="T942" i="23" s="1"/>
  <c r="J942" i="23" a="1"/>
  <c r="J942" i="23" s="1"/>
  <c r="R942" i="23" s="1"/>
  <c r="S942" i="23"/>
  <c r="AB942" i="23" l="1"/>
  <c r="AG942" i="23" s="1"/>
  <c r="O942" i="23" s="1"/>
  <c r="G942" i="23"/>
  <c r="H942" i="23"/>
  <c r="F942" i="23"/>
  <c r="I942" i="23" a="1"/>
  <c r="I942" i="23" s="1"/>
  <c r="Q942" i="23" s="1"/>
  <c r="AE942" i="23"/>
  <c r="M942" i="23" s="1"/>
  <c r="B944" i="23" a="1"/>
  <c r="B944" i="23" s="1"/>
  <c r="D943" i="23"/>
  <c r="AB943" i="23"/>
  <c r="AC943" i="23"/>
  <c r="AH943" i="23" s="1"/>
  <c r="P943" i="23" s="1"/>
  <c r="Z943" i="23"/>
  <c r="J943" i="23" a="1"/>
  <c r="J943" i="23" s="1"/>
  <c r="R943" i="23" s="1"/>
  <c r="K943" i="23" a="1"/>
  <c r="K943" i="23" s="1"/>
  <c r="S943" i="23" s="1"/>
  <c r="AA943" i="23" l="1"/>
  <c r="AF943" i="23" s="1"/>
  <c r="N943" i="23" s="1"/>
  <c r="F943" i="23"/>
  <c r="G943" i="23"/>
  <c r="H943" i="23"/>
  <c r="B945" i="23" a="1"/>
  <c r="B945" i="23" s="1"/>
  <c r="D944" i="23"/>
  <c r="AB944" i="23"/>
  <c r="AG944" i="23" s="1"/>
  <c r="O944" i="23" s="1"/>
  <c r="AC944" i="23"/>
  <c r="AH944" i="23" s="1"/>
  <c r="P944" i="23" s="1"/>
  <c r="I944" i="23" a="1"/>
  <c r="I944" i="23" s="1"/>
  <c r="Q944" i="23" s="1"/>
  <c r="AA944" i="23"/>
  <c r="L944" i="23" a="1"/>
  <c r="L944" i="23" s="1"/>
  <c r="T944" i="23" s="1"/>
  <c r="K944" i="23" a="1"/>
  <c r="K944" i="23" s="1"/>
  <c r="S944" i="23" s="1"/>
  <c r="I943" i="23" a="1"/>
  <c r="I943" i="23" s="1"/>
  <c r="Q943" i="23" s="1"/>
  <c r="AE943" i="23"/>
  <c r="M943" i="23" s="1"/>
  <c r="L943" i="23" a="1"/>
  <c r="L943" i="23" s="1"/>
  <c r="T943" i="23" s="1"/>
  <c r="AG943" i="23"/>
  <c r="O943" i="23" s="1"/>
  <c r="Z944" i="23" l="1"/>
  <c r="AE944" i="23" s="1"/>
  <c r="M944" i="23" s="1"/>
  <c r="F944" i="23"/>
  <c r="H944" i="23"/>
  <c r="G944" i="23"/>
  <c r="B946" i="23" a="1"/>
  <c r="B946" i="23" s="1"/>
  <c r="D945" i="23"/>
  <c r="AB945" i="23"/>
  <c r="AG945" i="23" s="1"/>
  <c r="O945" i="23" s="1"/>
  <c r="AC945" i="23"/>
  <c r="AH945" i="23" s="1"/>
  <c r="P945" i="23" s="1"/>
  <c r="I945" i="23" a="1"/>
  <c r="I945" i="23" s="1"/>
  <c r="Q945" i="23" s="1"/>
  <c r="AA945" i="23"/>
  <c r="AF945" i="23" s="1"/>
  <c r="N945" i="23" s="1"/>
  <c r="L945" i="23" a="1"/>
  <c r="L945" i="23" s="1"/>
  <c r="T945" i="23" s="1"/>
  <c r="J945" i="23" a="1"/>
  <c r="J945" i="23" s="1"/>
  <c r="R945" i="23" s="1"/>
  <c r="K945" i="23" a="1"/>
  <c r="K945" i="23" s="1"/>
  <c r="S945" i="23" s="1"/>
  <c r="J944" i="23" a="1"/>
  <c r="J944" i="23" s="1"/>
  <c r="R944" i="23" s="1"/>
  <c r="AF944" i="23"/>
  <c r="N944" i="23" s="1"/>
  <c r="Z945" i="23" l="1"/>
  <c r="AE945" i="23" s="1"/>
  <c r="M945" i="23" s="1"/>
  <c r="G945" i="23"/>
  <c r="F945" i="23"/>
  <c r="H945" i="23"/>
  <c r="D946" i="23"/>
  <c r="B947" i="23" a="1"/>
  <c r="B947" i="23" s="1"/>
  <c r="Z946" i="23"/>
  <c r="AE946" i="23" s="1"/>
  <c r="M946" i="23" s="1"/>
  <c r="AA946" i="23"/>
  <c r="AF946" i="23" s="1"/>
  <c r="N946" i="23" s="1"/>
  <c r="AB946" i="23"/>
  <c r="AG946" i="23" s="1"/>
  <c r="O946" i="23" s="1"/>
  <c r="I946" i="23" a="1"/>
  <c r="I946" i="23" s="1"/>
  <c r="Q946" i="23" s="1"/>
  <c r="L946" i="23" a="1"/>
  <c r="L946" i="23" s="1"/>
  <c r="T946" i="23" s="1"/>
  <c r="J946" i="23" a="1"/>
  <c r="J946" i="23" s="1"/>
  <c r="R946" i="23" s="1"/>
  <c r="K946" i="23" a="1"/>
  <c r="K946" i="23" s="1"/>
  <c r="S946" i="23" s="1"/>
  <c r="B948" i="23" l="1" a="1"/>
  <c r="B948" i="23" s="1"/>
  <c r="D947" i="23"/>
  <c r="AA947" i="23"/>
  <c r="AF947" i="23" s="1"/>
  <c r="N947" i="23" s="1"/>
  <c r="Z947" i="23"/>
  <c r="AE947" i="23" s="1"/>
  <c r="M947" i="23" s="1"/>
  <c r="AB947" i="23"/>
  <c r="AG947" i="23" s="1"/>
  <c r="O947" i="23" s="1"/>
  <c r="J947" i="23" a="1"/>
  <c r="J947" i="23" s="1"/>
  <c r="R947" i="23" s="1"/>
  <c r="L947" i="23" a="1"/>
  <c r="L947" i="23" s="1"/>
  <c r="T947" i="23" s="1"/>
  <c r="I947" i="23" a="1"/>
  <c r="I947" i="23" s="1"/>
  <c r="Q947" i="23" s="1"/>
  <c r="K947" i="23" a="1"/>
  <c r="K947" i="23" s="1"/>
  <c r="S947" i="23"/>
  <c r="AC946" i="23"/>
  <c r="AH946" i="23" s="1"/>
  <c r="P946" i="23" s="1"/>
  <c r="G946" i="23"/>
  <c r="H946" i="23"/>
  <c r="F946" i="23"/>
  <c r="AC947" i="23" l="1"/>
  <c r="AH947" i="23" s="1"/>
  <c r="P947" i="23" s="1"/>
  <c r="F947" i="23"/>
  <c r="H947" i="23"/>
  <c r="G947" i="23"/>
  <c r="D948" i="23"/>
  <c r="B949" i="23" a="1"/>
  <c r="B949" i="23" s="1"/>
  <c r="Z948" i="23"/>
  <c r="AE948" i="23" s="1"/>
  <c r="M948" i="23" s="1"/>
  <c r="AA948" i="23"/>
  <c r="AF948" i="23" s="1"/>
  <c r="N948" i="23" s="1"/>
  <c r="AC948" i="23"/>
  <c r="AH948" i="23" s="1"/>
  <c r="P948" i="23" s="1"/>
  <c r="K948" i="23" a="1"/>
  <c r="K948" i="23" s="1"/>
  <c r="J948" i="23" a="1"/>
  <c r="J948" i="23" s="1"/>
  <c r="R948" i="23" s="1"/>
  <c r="I948" i="23" a="1"/>
  <c r="I948" i="23" s="1"/>
  <c r="Q948" i="23" s="1"/>
  <c r="L948" i="23" a="1"/>
  <c r="L948" i="23" s="1"/>
  <c r="T948" i="23" s="1"/>
  <c r="S948" i="23"/>
  <c r="Z949" i="23" l="1"/>
  <c r="AE949" i="23" s="1"/>
  <c r="M949" i="23" s="1"/>
  <c r="B950" i="23" a="1"/>
  <c r="B950" i="23" s="1"/>
  <c r="AA949" i="23"/>
  <c r="AF949" i="23" s="1"/>
  <c r="N949" i="23" s="1"/>
  <c r="D949" i="23"/>
  <c r="J949" i="23" a="1"/>
  <c r="J949" i="23" s="1"/>
  <c r="R949" i="23" s="1"/>
  <c r="I949" i="23" a="1"/>
  <c r="I949" i="23" s="1"/>
  <c r="Q949" i="23" s="1"/>
  <c r="AB949" i="23"/>
  <c r="AG949" i="23" s="1"/>
  <c r="O949" i="23" s="1"/>
  <c r="L949" i="23" a="1"/>
  <c r="L949" i="23" s="1"/>
  <c r="T949" i="23" s="1"/>
  <c r="K949" i="23" a="1"/>
  <c r="K949" i="23" s="1"/>
  <c r="S949" i="23" s="1"/>
  <c r="AB948" i="23"/>
  <c r="AG948" i="23" s="1"/>
  <c r="O948" i="23" s="1"/>
  <c r="H948" i="23"/>
  <c r="G948" i="23"/>
  <c r="F948" i="23"/>
  <c r="AC949" i="23" l="1"/>
  <c r="AH949" i="23" s="1"/>
  <c r="P949" i="23" s="1"/>
  <c r="F949" i="23"/>
  <c r="H949" i="23"/>
  <c r="G949" i="23"/>
  <c r="B951" i="23" a="1"/>
  <c r="B951" i="23" s="1"/>
  <c r="D950" i="23"/>
  <c r="AB950" i="23"/>
  <c r="AG950" i="23" s="1"/>
  <c r="O950" i="23" s="1"/>
  <c r="AC950" i="23"/>
  <c r="AH950" i="23" s="1"/>
  <c r="P950" i="23" s="1"/>
  <c r="Z950" i="23"/>
  <c r="AE950" i="23" s="1"/>
  <c r="M950" i="23" s="1"/>
  <c r="K950" i="23" a="1"/>
  <c r="K950" i="23" s="1"/>
  <c r="S950" i="23" s="1"/>
  <c r="L950" i="23" a="1"/>
  <c r="L950" i="23" s="1"/>
  <c r="T950" i="23" s="1"/>
  <c r="J950" i="23" a="1"/>
  <c r="J950" i="23" s="1"/>
  <c r="I950" i="23" a="1"/>
  <c r="I950" i="23" s="1"/>
  <c r="Q950" i="23" s="1"/>
  <c r="R950" i="23"/>
  <c r="AA950" i="23" l="1"/>
  <c r="AF950" i="23" s="1"/>
  <c r="N950" i="23" s="1"/>
  <c r="H950" i="23"/>
  <c r="G950" i="23"/>
  <c r="F950" i="23"/>
  <c r="B952" i="23" a="1"/>
  <c r="B952" i="23" s="1"/>
  <c r="D951" i="23"/>
  <c r="AA951" i="23"/>
  <c r="AF951" i="23" s="1"/>
  <c r="N951" i="23" s="1"/>
  <c r="AC951" i="23"/>
  <c r="AH951" i="23" s="1"/>
  <c r="P951" i="23" s="1"/>
  <c r="Z951" i="23"/>
  <c r="AE951" i="23" s="1"/>
  <c r="M951" i="23" s="1"/>
  <c r="K951" i="23" a="1"/>
  <c r="K951" i="23" s="1"/>
  <c r="L951" i="23" a="1"/>
  <c r="L951" i="23" s="1"/>
  <c r="T951" i="23" s="1"/>
  <c r="I951" i="23" a="1"/>
  <c r="I951" i="23" s="1"/>
  <c r="Q951" i="23" s="1"/>
  <c r="J951" i="23" a="1"/>
  <c r="J951" i="23" s="1"/>
  <c r="R951" i="23" s="1"/>
  <c r="S951" i="23"/>
  <c r="AB951" i="23" l="1"/>
  <c r="AG951" i="23" s="1"/>
  <c r="O951" i="23" s="1"/>
  <c r="G951" i="23"/>
  <c r="H951" i="23"/>
  <c r="F951" i="23"/>
  <c r="B953" i="23" a="1"/>
  <c r="B953" i="23" s="1"/>
  <c r="D952" i="23"/>
  <c r="I952" i="23" a="1"/>
  <c r="I952" i="23" s="1"/>
  <c r="Q952" i="23" s="1"/>
  <c r="AB952" i="23"/>
  <c r="AG952" i="23" s="1"/>
  <c r="O952" i="23" s="1"/>
  <c r="AC952" i="23"/>
  <c r="AH952" i="23" s="1"/>
  <c r="P952" i="23" s="1"/>
  <c r="AA952" i="23"/>
  <c r="AF952" i="23" s="1"/>
  <c r="N952" i="23" s="1"/>
  <c r="L952" i="23" a="1"/>
  <c r="L952" i="23" s="1"/>
  <c r="T952" i="23" s="1"/>
  <c r="K952" i="23" a="1"/>
  <c r="K952" i="23" s="1"/>
  <c r="S952" i="23" s="1"/>
  <c r="J952" i="23" a="1"/>
  <c r="J952" i="23" s="1"/>
  <c r="R952" i="23" s="1"/>
  <c r="Z952" i="23" l="1"/>
  <c r="AE952" i="23" s="1"/>
  <c r="M952" i="23" s="1"/>
  <c r="H952" i="23"/>
  <c r="F952" i="23"/>
  <c r="G952" i="23"/>
  <c r="B954" i="23" a="1"/>
  <c r="B954" i="23" s="1"/>
  <c r="D953" i="23"/>
  <c r="AB953" i="23"/>
  <c r="AG953" i="23" s="1"/>
  <c r="O953" i="23" s="1"/>
  <c r="Z953" i="23"/>
  <c r="AC953" i="23"/>
  <c r="AH953" i="23" s="1"/>
  <c r="P953" i="23" s="1"/>
  <c r="K953" i="23" a="1"/>
  <c r="K953" i="23" s="1"/>
  <c r="S953" i="23" s="1"/>
  <c r="I953" i="23" a="1"/>
  <c r="I953" i="23" s="1"/>
  <c r="Q953" i="23" s="1"/>
  <c r="L953" i="23" a="1"/>
  <c r="L953" i="23" s="1"/>
  <c r="T953" i="23" s="1"/>
  <c r="J953" i="23" l="1" a="1"/>
  <c r="J953" i="23" s="1"/>
  <c r="R953" i="23" s="1"/>
  <c r="AE953" i="23"/>
  <c r="M953" i="23" s="1"/>
  <c r="AA953" i="23"/>
  <c r="AF953" i="23" s="1"/>
  <c r="N953" i="23" s="1"/>
  <c r="G953" i="23"/>
  <c r="H953" i="23"/>
  <c r="F953" i="23"/>
  <c r="B955" i="23" a="1"/>
  <c r="B955" i="23" s="1"/>
  <c r="D954" i="23"/>
  <c r="AC954" i="23"/>
  <c r="AH954" i="23" s="1"/>
  <c r="P954" i="23" s="1"/>
  <c r="AB954" i="23"/>
  <c r="AG954" i="23" s="1"/>
  <c r="O954" i="23" s="1"/>
  <c r="Z954" i="23"/>
  <c r="K954" i="23" a="1"/>
  <c r="K954" i="23" s="1"/>
  <c r="S954" i="23" s="1"/>
  <c r="J954" i="23" a="1"/>
  <c r="J954" i="23" s="1"/>
  <c r="R954" i="23" s="1"/>
  <c r="L954" i="23" a="1"/>
  <c r="L954" i="23" s="1"/>
  <c r="T954" i="23" s="1"/>
  <c r="AA954" i="23" l="1"/>
  <c r="AF954" i="23" s="1"/>
  <c r="N954" i="23" s="1"/>
  <c r="H954" i="23"/>
  <c r="F954" i="23"/>
  <c r="G954" i="23"/>
  <c r="D955" i="23"/>
  <c r="B956" i="23" a="1"/>
  <c r="B956" i="23" s="1"/>
  <c r="AA955" i="23"/>
  <c r="AF955" i="23" s="1"/>
  <c r="N955" i="23" s="1"/>
  <c r="Z955" i="23"/>
  <c r="AE955" i="23" s="1"/>
  <c r="M955" i="23" s="1"/>
  <c r="AC955" i="23"/>
  <c r="AH955" i="23" s="1"/>
  <c r="P955" i="23" s="1"/>
  <c r="L955" i="23" a="1"/>
  <c r="L955" i="23" s="1"/>
  <c r="T955" i="23" s="1"/>
  <c r="I955" i="23" a="1"/>
  <c r="I955" i="23" s="1"/>
  <c r="Q955" i="23" s="1"/>
  <c r="J955" i="23" a="1"/>
  <c r="J955" i="23" s="1"/>
  <c r="R955" i="23" s="1"/>
  <c r="K955" i="23" a="1"/>
  <c r="K955" i="23" s="1"/>
  <c r="S955" i="23"/>
  <c r="I954" i="23" a="1"/>
  <c r="I954" i="23" s="1"/>
  <c r="Q954" i="23" s="1"/>
  <c r="AE954" i="23"/>
  <c r="M954" i="23" s="1"/>
  <c r="D956" i="23" l="1"/>
  <c r="B957" i="23" a="1"/>
  <c r="B957" i="23" s="1"/>
  <c r="AA956" i="23"/>
  <c r="Z956" i="23"/>
  <c r="I956" i="23" s="1" a="1"/>
  <c r="I956" i="23" s="1"/>
  <c r="Q956" i="23" s="1"/>
  <c r="AB956" i="23"/>
  <c r="L956" i="23" a="1"/>
  <c r="L956" i="23" s="1"/>
  <c r="T956" i="23" s="1"/>
  <c r="K956" i="23" a="1"/>
  <c r="K956" i="23" s="1"/>
  <c r="S956" i="23" s="1"/>
  <c r="J956" i="23" a="1"/>
  <c r="J956" i="23" s="1"/>
  <c r="R956" i="23" s="1"/>
  <c r="AB955" i="23"/>
  <c r="AG955" i="23" s="1"/>
  <c r="O955" i="23" s="1"/>
  <c r="H955" i="23"/>
  <c r="G955" i="23"/>
  <c r="F955" i="23"/>
  <c r="D957" i="23" l="1"/>
  <c r="B958" i="23" a="1"/>
  <c r="B958" i="23" s="1"/>
  <c r="Z957" i="23"/>
  <c r="I957" i="23" s="1" a="1"/>
  <c r="I957" i="23" s="1"/>
  <c r="AE957" i="23" s="1"/>
  <c r="M957" i="23" s="1"/>
  <c r="AB957" i="23"/>
  <c r="AA957" i="23"/>
  <c r="K957" i="23" a="1"/>
  <c r="K957" i="23" s="1"/>
  <c r="AG957" i="23" s="1"/>
  <c r="O957" i="23" s="1"/>
  <c r="J957" i="23" a="1"/>
  <c r="J957" i="23" s="1"/>
  <c r="Q957" i="23"/>
  <c r="L957" i="23" a="1"/>
  <c r="L957" i="23" s="1"/>
  <c r="AH957" i="23" s="1"/>
  <c r="P957" i="23" s="1"/>
  <c r="T957" i="23"/>
  <c r="S957" i="23"/>
  <c r="AC956" i="23"/>
  <c r="F956" i="23"/>
  <c r="G956" i="23"/>
  <c r="H956" i="23"/>
  <c r="R957" i="23" l="1"/>
  <c r="AF957" i="23"/>
  <c r="N957" i="23" s="1"/>
  <c r="B959" i="23" a="1"/>
  <c r="B959" i="23" s="1"/>
  <c r="D958" i="23"/>
  <c r="AA958" i="23"/>
  <c r="Z958" i="23"/>
  <c r="AB958" i="23"/>
  <c r="K958" i="23" a="1"/>
  <c r="K958" i="23" s="1"/>
  <c r="AG958" i="23" s="1"/>
  <c r="O958" i="23" s="1"/>
  <c r="L958" i="23" a="1"/>
  <c r="L958" i="23" s="1"/>
  <c r="AH958" i="23" s="1"/>
  <c r="P958" i="23" s="1"/>
  <c r="I958" i="23" a="1"/>
  <c r="I958" i="23" s="1"/>
  <c r="AE958" i="23" s="1"/>
  <c r="M958" i="23" s="1"/>
  <c r="J958" i="23" a="1"/>
  <c r="J958" i="23" s="1"/>
  <c r="AF958" i="23" s="1"/>
  <c r="N958" i="23" s="1"/>
  <c r="R958" i="23"/>
  <c r="S958" i="23"/>
  <c r="Q958" i="23"/>
  <c r="T958" i="23"/>
  <c r="AC957" i="23"/>
  <c r="H957" i="23"/>
  <c r="F957" i="23"/>
  <c r="G957" i="23"/>
  <c r="AC958" i="23" l="1"/>
  <c r="H958" i="23"/>
  <c r="G958" i="23"/>
  <c r="F958" i="23"/>
  <c r="B960" i="23" a="1"/>
  <c r="B960" i="23" s="1"/>
  <c r="D959" i="23"/>
  <c r="AC959" i="23"/>
  <c r="AB959" i="23"/>
  <c r="Z959" i="23"/>
  <c r="I959" i="23" a="1"/>
  <c r="I959" i="23" s="1"/>
  <c r="AE959" i="23" s="1"/>
  <c r="M959" i="23" s="1"/>
  <c r="J959" i="23" a="1"/>
  <c r="J959" i="23" s="1"/>
  <c r="AF959" i="23" s="1"/>
  <c r="N959" i="23" s="1"/>
  <c r="K959" i="23" a="1"/>
  <c r="K959" i="23" s="1"/>
  <c r="AG959" i="23" s="1"/>
  <c r="O959" i="23" s="1"/>
  <c r="L959" i="23" a="1"/>
  <c r="L959" i="23" s="1"/>
  <c r="AH959" i="23" s="1"/>
  <c r="P959" i="23" s="1"/>
  <c r="R959" i="23"/>
  <c r="T959" i="23"/>
  <c r="S959" i="23"/>
  <c r="Q959" i="23"/>
  <c r="AA959" i="23" l="1"/>
  <c r="G959" i="23"/>
  <c r="F959" i="23"/>
  <c r="H959" i="23"/>
  <c r="B961" i="23" a="1"/>
  <c r="B961" i="23" s="1"/>
  <c r="D960" i="23"/>
  <c r="Z960" i="23"/>
  <c r="AA960" i="23"/>
  <c r="AC960" i="23"/>
  <c r="L960" i="23" a="1"/>
  <c r="L960" i="23" s="1"/>
  <c r="I960" i="23" a="1"/>
  <c r="I960" i="23" s="1"/>
  <c r="AE960" i="23" s="1"/>
  <c r="M960" i="23" s="1"/>
  <c r="K960" i="23" a="1"/>
  <c r="K960" i="23" s="1"/>
  <c r="AG960" i="23" s="1"/>
  <c r="O960" i="23" s="1"/>
  <c r="J960" i="23" a="1"/>
  <c r="J960" i="23" s="1"/>
  <c r="AF960" i="23" s="1"/>
  <c r="N960" i="23" s="1"/>
  <c r="R960" i="23"/>
  <c r="S960" i="23"/>
  <c r="Q960" i="23"/>
  <c r="AB960" i="23" l="1"/>
  <c r="G960" i="23"/>
  <c r="F960" i="23"/>
  <c r="H960" i="23"/>
  <c r="B962" i="23" a="1"/>
  <c r="B962" i="23" s="1"/>
  <c r="D961" i="23"/>
  <c r="AC961" i="23"/>
  <c r="AB961" i="23"/>
  <c r="Z961" i="23"/>
  <c r="J961" i="23" s="1" a="1"/>
  <c r="J961" i="23" s="1"/>
  <c r="AF961" i="23" s="1"/>
  <c r="N961" i="23" s="1"/>
  <c r="R961" i="23"/>
  <c r="I961" i="23" a="1"/>
  <c r="I961" i="23" s="1"/>
  <c r="L961" i="23" a="1"/>
  <c r="L961" i="23" s="1"/>
  <c r="AH961" i="23" s="1"/>
  <c r="P961" i="23" s="1"/>
  <c r="K961" i="23" a="1"/>
  <c r="K961" i="23" s="1"/>
  <c r="AG961" i="23" s="1"/>
  <c r="O961" i="23" s="1"/>
  <c r="T961" i="23"/>
  <c r="S961" i="23"/>
  <c r="T960" i="23"/>
  <c r="AH960" i="23"/>
  <c r="P960" i="23" s="1"/>
  <c r="AA961" i="23" l="1"/>
  <c r="H961" i="23"/>
  <c r="G961" i="23"/>
  <c r="F961" i="23"/>
  <c r="B963" i="23" a="1"/>
  <c r="B963" i="23" s="1"/>
  <c r="D962" i="23"/>
  <c r="AB962" i="23"/>
  <c r="AA962" i="23"/>
  <c r="Z962" i="23"/>
  <c r="I962" i="23" s="1" a="1"/>
  <c r="I962" i="23" s="1"/>
  <c r="AE962" i="23" s="1"/>
  <c r="M962" i="23" s="1"/>
  <c r="L962" i="23" a="1"/>
  <c r="L962" i="23" s="1"/>
  <c r="AH962" i="23" s="1"/>
  <c r="P962" i="23" s="1"/>
  <c r="J962" i="23" a="1"/>
  <c r="J962" i="23" s="1"/>
  <c r="AF962" i="23" s="1"/>
  <c r="N962" i="23" s="1"/>
  <c r="K962" i="23" a="1"/>
  <c r="K962" i="23" s="1"/>
  <c r="AG962" i="23" s="1"/>
  <c r="O962" i="23" s="1"/>
  <c r="Q962" i="23"/>
  <c r="T962" i="23"/>
  <c r="R962" i="23"/>
  <c r="S962" i="23"/>
  <c r="Q961" i="23"/>
  <c r="AE961" i="23"/>
  <c r="M961" i="23" s="1"/>
  <c r="AC962" i="23" l="1"/>
  <c r="G962" i="23"/>
  <c r="H962" i="23"/>
  <c r="F962" i="23"/>
  <c r="B964" i="23" a="1"/>
  <c r="B964" i="23" s="1"/>
  <c r="D963" i="23"/>
  <c r="AB963" i="23"/>
  <c r="Z963" i="23"/>
  <c r="I963" i="23" s="1" a="1"/>
  <c r="I963" i="23" s="1"/>
  <c r="AE963" i="23" s="1"/>
  <c r="M963" i="23" s="1"/>
  <c r="AA963" i="23"/>
  <c r="Q963" i="23"/>
  <c r="K963" i="23" a="1"/>
  <c r="K963" i="23" s="1"/>
  <c r="L963" i="23" a="1"/>
  <c r="L963" i="23" s="1"/>
  <c r="AH963" i="23" s="1"/>
  <c r="P963" i="23" s="1"/>
  <c r="J963" i="23" a="1"/>
  <c r="J963" i="23" s="1"/>
  <c r="T963" i="23"/>
  <c r="AC963" i="23" l="1"/>
  <c r="G963" i="23"/>
  <c r="F963" i="23"/>
  <c r="H963" i="23"/>
  <c r="R963" i="23"/>
  <c r="AF963" i="23"/>
  <c r="N963" i="23" s="1"/>
  <c r="B965" i="23" a="1"/>
  <c r="B965" i="23" s="1"/>
  <c r="D964" i="23"/>
  <c r="AA964" i="23"/>
  <c r="AB964" i="23"/>
  <c r="Z964" i="23"/>
  <c r="L964" i="23" a="1"/>
  <c r="L964" i="23" s="1"/>
  <c r="AH964" i="23" s="1"/>
  <c r="P964" i="23" s="1"/>
  <c r="K964" i="23" a="1"/>
  <c r="K964" i="23" s="1"/>
  <c r="AG964" i="23" s="1"/>
  <c r="O964" i="23" s="1"/>
  <c r="J964" i="23" a="1"/>
  <c r="J964" i="23" s="1"/>
  <c r="AF964" i="23" s="1"/>
  <c r="N964" i="23" s="1"/>
  <c r="I964" i="23" a="1"/>
  <c r="I964" i="23" s="1"/>
  <c r="AE964" i="23" s="1"/>
  <c r="M964" i="23" s="1"/>
  <c r="S964" i="23"/>
  <c r="Q964" i="23"/>
  <c r="T964" i="23"/>
  <c r="R964" i="23"/>
  <c r="S963" i="23"/>
  <c r="AG963" i="23"/>
  <c r="O963" i="23" s="1"/>
  <c r="AC964" i="23" l="1"/>
  <c r="G964" i="23"/>
  <c r="H964" i="23"/>
  <c r="F964" i="23"/>
  <c r="B966" i="23" a="1"/>
  <c r="B966" i="23" s="1"/>
  <c r="D965" i="23"/>
  <c r="AA965" i="23"/>
  <c r="AC965" i="23"/>
  <c r="AB965" i="23"/>
  <c r="Z965" i="23"/>
  <c r="I965" i="23" a="1"/>
  <c r="I965" i="23" s="1"/>
  <c r="AE965" i="23" s="1"/>
  <c r="M965" i="23" s="1"/>
  <c r="K965" i="23" a="1"/>
  <c r="K965" i="23" s="1"/>
  <c r="AG965" i="23" s="1"/>
  <c r="O965" i="23" s="1"/>
  <c r="J965" i="23" a="1"/>
  <c r="J965" i="23" s="1"/>
  <c r="AF965" i="23" s="1"/>
  <c r="N965" i="23" s="1"/>
  <c r="L965" i="23" a="1"/>
  <c r="L965" i="23" s="1"/>
  <c r="AH965" i="23" s="1"/>
  <c r="P965" i="23" s="1"/>
  <c r="T965" i="23"/>
  <c r="R965" i="23"/>
  <c r="S965" i="23"/>
  <c r="Q965" i="23"/>
  <c r="G965" i="23" l="1"/>
  <c r="H965" i="23"/>
  <c r="F965" i="23"/>
  <c r="D966" i="23"/>
  <c r="B967" i="23" a="1"/>
  <c r="B967" i="23" s="1"/>
  <c r="AC966" i="23"/>
  <c r="AA966" i="23"/>
  <c r="J966" i="23" s="1" a="1"/>
  <c r="J966" i="23" s="1"/>
  <c r="AF966" i="23" s="1"/>
  <c r="N966" i="23" s="1"/>
  <c r="I966" i="23" a="1"/>
  <c r="I966" i="23" s="1"/>
  <c r="AE966" i="23" s="1"/>
  <c r="M966" i="23" s="1"/>
  <c r="AB966" i="23"/>
  <c r="L966" i="23" s="1" a="1"/>
  <c r="L966" i="23" s="1"/>
  <c r="AH966" i="23" s="1"/>
  <c r="P966" i="23" s="1"/>
  <c r="R966" i="23"/>
  <c r="Q966" i="23"/>
  <c r="K966" i="23" a="1"/>
  <c r="K966" i="23" s="1"/>
  <c r="AG966" i="23" s="1"/>
  <c r="O966" i="23" s="1"/>
  <c r="T966" i="23"/>
  <c r="S966" i="23"/>
  <c r="B968" i="23" l="1" a="1"/>
  <c r="B968" i="23" s="1"/>
  <c r="D967" i="23"/>
  <c r="AA967" i="23"/>
  <c r="Z967" i="23"/>
  <c r="I967" i="23" s="1" a="1"/>
  <c r="I967" i="23" s="1"/>
  <c r="AE967" i="23" s="1"/>
  <c r="M967" i="23" s="1"/>
  <c r="AB967" i="23"/>
  <c r="K967" i="23" a="1"/>
  <c r="K967" i="23" s="1"/>
  <c r="AG967" i="23" s="1"/>
  <c r="O967" i="23" s="1"/>
  <c r="Q967" i="23"/>
  <c r="L967" i="23" a="1"/>
  <c r="L967" i="23" s="1"/>
  <c r="AH967" i="23" s="1"/>
  <c r="P967" i="23" s="1"/>
  <c r="J967" i="23" a="1"/>
  <c r="J967" i="23" s="1"/>
  <c r="AF967" i="23" s="1"/>
  <c r="N967" i="23" s="1"/>
  <c r="S967" i="23"/>
  <c r="T967" i="23"/>
  <c r="R967" i="23"/>
  <c r="Z966" i="23"/>
  <c r="F966" i="23"/>
  <c r="G966" i="23"/>
  <c r="H966" i="23"/>
  <c r="AC967" i="23" l="1"/>
  <c r="G967" i="23"/>
  <c r="F967" i="23"/>
  <c r="H967" i="23"/>
  <c r="B969" i="23" a="1"/>
  <c r="B969" i="23" s="1"/>
  <c r="D968" i="23"/>
  <c r="AC968" i="23"/>
  <c r="Z968" i="23"/>
  <c r="AA968" i="23"/>
  <c r="I968" i="23" a="1"/>
  <c r="I968" i="23" s="1"/>
  <c r="AE968" i="23" s="1"/>
  <c r="M968" i="23" s="1"/>
  <c r="K968" i="23" a="1"/>
  <c r="K968" i="23" s="1"/>
  <c r="AG968" i="23" s="1"/>
  <c r="O968" i="23" s="1"/>
  <c r="J968" i="23" a="1"/>
  <c r="J968" i="23" s="1"/>
  <c r="AF968" i="23" s="1"/>
  <c r="N968" i="23" s="1"/>
  <c r="L968" i="23" a="1"/>
  <c r="L968" i="23" s="1"/>
  <c r="AH968" i="23" s="1"/>
  <c r="P968" i="23" s="1"/>
  <c r="S968" i="23"/>
  <c r="Q968" i="23"/>
  <c r="R968" i="23"/>
  <c r="T968" i="23"/>
  <c r="AB968" i="23" l="1"/>
  <c r="H968" i="23"/>
  <c r="G968" i="23"/>
  <c r="F968" i="23"/>
  <c r="D969" i="23"/>
  <c r="B970" i="23" a="1"/>
  <c r="B970" i="23" s="1"/>
  <c r="AA969" i="23"/>
  <c r="AC969" i="23"/>
  <c r="Z969" i="23"/>
  <c r="J969" i="23" a="1"/>
  <c r="J969" i="23" s="1"/>
  <c r="AF969" i="23" s="1"/>
  <c r="N969" i="23" s="1"/>
  <c r="K969" i="23" a="1"/>
  <c r="K969" i="23" s="1"/>
  <c r="AG969" i="23" s="1"/>
  <c r="O969" i="23" s="1"/>
  <c r="I969" i="23" a="1"/>
  <c r="I969" i="23" s="1"/>
  <c r="AE969" i="23" s="1"/>
  <c r="M969" i="23" s="1"/>
  <c r="L969" i="23" a="1"/>
  <c r="L969" i="23" s="1"/>
  <c r="AH969" i="23" s="1"/>
  <c r="P969" i="23" s="1"/>
  <c r="R969" i="23"/>
  <c r="S969" i="23"/>
  <c r="Q969" i="23"/>
  <c r="T969" i="23"/>
  <c r="D970" i="23" l="1"/>
  <c r="B971" i="23" a="1"/>
  <c r="B971" i="23" s="1"/>
  <c r="AC970" i="23"/>
  <c r="I970" i="23" a="1"/>
  <c r="I970" i="23" s="1"/>
  <c r="AE970" i="23" s="1"/>
  <c r="M970" i="23" s="1"/>
  <c r="AA970" i="23"/>
  <c r="AB970" i="23"/>
  <c r="L970" i="23" a="1"/>
  <c r="L970" i="23" s="1"/>
  <c r="AH970" i="23" s="1"/>
  <c r="P970" i="23" s="1"/>
  <c r="K970" i="23" a="1"/>
  <c r="K970" i="23" s="1"/>
  <c r="AG970" i="23" s="1"/>
  <c r="O970" i="23" s="1"/>
  <c r="J970" i="23" a="1"/>
  <c r="J970" i="23" s="1"/>
  <c r="AF970" i="23" s="1"/>
  <c r="N970" i="23" s="1"/>
  <c r="Q970" i="23"/>
  <c r="S970" i="23"/>
  <c r="T970" i="23"/>
  <c r="R970" i="23"/>
  <c r="AB969" i="23"/>
  <c r="H969" i="23"/>
  <c r="F969" i="23"/>
  <c r="G969" i="23"/>
  <c r="D971" i="23" l="1"/>
  <c r="B972" i="23" a="1"/>
  <c r="B972" i="23" s="1"/>
  <c r="Z971" i="23"/>
  <c r="AA971" i="23"/>
  <c r="AB971" i="23"/>
  <c r="L971" i="23" a="1"/>
  <c r="L971" i="23" s="1"/>
  <c r="AH971" i="23" s="1"/>
  <c r="P971" i="23" s="1"/>
  <c r="K971" i="23" a="1"/>
  <c r="K971" i="23" s="1"/>
  <c r="AG971" i="23" s="1"/>
  <c r="O971" i="23" s="1"/>
  <c r="I971" i="23" a="1"/>
  <c r="I971" i="23" s="1"/>
  <c r="AE971" i="23" s="1"/>
  <c r="M971" i="23" s="1"/>
  <c r="J971" i="23" a="1"/>
  <c r="J971" i="23" s="1"/>
  <c r="AF971" i="23" s="1"/>
  <c r="N971" i="23" s="1"/>
  <c r="Q971" i="23"/>
  <c r="S971" i="23"/>
  <c r="T971" i="23"/>
  <c r="R971" i="23"/>
  <c r="Z970" i="23"/>
  <c r="H970" i="23"/>
  <c r="F970" i="23"/>
  <c r="G970" i="23"/>
  <c r="D972" i="23" l="1"/>
  <c r="B973" i="23" a="1"/>
  <c r="B973" i="23" s="1"/>
  <c r="AA972" i="23"/>
  <c r="J972" i="23" s="1" a="1"/>
  <c r="J972" i="23" s="1"/>
  <c r="AF972" i="23" s="1"/>
  <c r="N972" i="23" s="1"/>
  <c r="AB972" i="23"/>
  <c r="L972" i="23" s="1" a="1"/>
  <c r="L972" i="23" s="1"/>
  <c r="AH972" i="23" s="1"/>
  <c r="P972" i="23" s="1"/>
  <c r="AC972" i="23"/>
  <c r="I972" i="23" a="1"/>
  <c r="I972" i="23" s="1"/>
  <c r="AE972" i="23" s="1"/>
  <c r="M972" i="23" s="1"/>
  <c r="R972" i="23"/>
  <c r="K972" i="23" a="1"/>
  <c r="K972" i="23" s="1"/>
  <c r="AG972" i="23" s="1"/>
  <c r="O972" i="23" s="1"/>
  <c r="Q972" i="23"/>
  <c r="T972" i="23"/>
  <c r="S972" i="23"/>
  <c r="AC971" i="23"/>
  <c r="F971" i="23"/>
  <c r="G971" i="23"/>
  <c r="H971" i="23"/>
  <c r="D973" i="23" l="1"/>
  <c r="B974" i="23" a="1"/>
  <c r="B974" i="23" s="1"/>
  <c r="AB973" i="23"/>
  <c r="I973" i="23" a="1"/>
  <c r="I973" i="23" s="1"/>
  <c r="AE973" i="23" s="1"/>
  <c r="M973" i="23" s="1"/>
  <c r="AA973" i="23"/>
  <c r="AC973" i="23"/>
  <c r="Q973" i="23"/>
  <c r="J973" i="23" a="1"/>
  <c r="J973" i="23" s="1"/>
  <c r="AF973" i="23" s="1"/>
  <c r="N973" i="23" s="1"/>
  <c r="L973" i="23" a="1"/>
  <c r="L973" i="23" s="1"/>
  <c r="K973" i="23" a="1"/>
  <c r="K973" i="23" s="1"/>
  <c r="AG973" i="23" s="1"/>
  <c r="O973" i="23" s="1"/>
  <c r="R973" i="23"/>
  <c r="S973" i="23"/>
  <c r="Z972" i="23"/>
  <c r="F972" i="23"/>
  <c r="H972" i="23"/>
  <c r="G972" i="23"/>
  <c r="D974" i="23" l="1"/>
  <c r="B975" i="23" a="1"/>
  <c r="B975" i="23" s="1"/>
  <c r="Z974" i="23"/>
  <c r="AB974" i="23"/>
  <c r="AA974" i="23"/>
  <c r="J974" i="23" a="1"/>
  <c r="J974" i="23" s="1"/>
  <c r="AF974" i="23" s="1"/>
  <c r="N974" i="23" s="1"/>
  <c r="I974" i="23" a="1"/>
  <c r="I974" i="23" s="1"/>
  <c r="AE974" i="23" s="1"/>
  <c r="M974" i="23" s="1"/>
  <c r="L974" i="23" a="1"/>
  <c r="L974" i="23" s="1"/>
  <c r="AH974" i="23" s="1"/>
  <c r="P974" i="23" s="1"/>
  <c r="K974" i="23" a="1"/>
  <c r="K974" i="23" s="1"/>
  <c r="AG974" i="23" s="1"/>
  <c r="O974" i="23" s="1"/>
  <c r="T974" i="23"/>
  <c r="S974" i="23"/>
  <c r="Q974" i="23"/>
  <c r="R974" i="23"/>
  <c r="T973" i="23"/>
  <c r="AH973" i="23"/>
  <c r="P973" i="23" s="1"/>
  <c r="Z973" i="23"/>
  <c r="H973" i="23"/>
  <c r="G973" i="23"/>
  <c r="F973" i="23"/>
  <c r="D975" i="23" l="1"/>
  <c r="B976" i="23" a="1"/>
  <c r="B976" i="23" s="1"/>
  <c r="AB975" i="23"/>
  <c r="Z975" i="23"/>
  <c r="AC975" i="23"/>
  <c r="I975" i="23" a="1"/>
  <c r="I975" i="23" s="1"/>
  <c r="AE975" i="23" s="1"/>
  <c r="M975" i="23" s="1"/>
  <c r="J975" i="23" a="1"/>
  <c r="J975" i="23" s="1"/>
  <c r="AF975" i="23" s="1"/>
  <c r="N975" i="23" s="1"/>
  <c r="L975" i="23" a="1"/>
  <c r="L975" i="23" s="1"/>
  <c r="AH975" i="23" s="1"/>
  <c r="P975" i="23" s="1"/>
  <c r="K975" i="23" a="1"/>
  <c r="K975" i="23" s="1"/>
  <c r="AG975" i="23" s="1"/>
  <c r="O975" i="23" s="1"/>
  <c r="T975" i="23"/>
  <c r="S975" i="23"/>
  <c r="Q975" i="23"/>
  <c r="R975" i="23"/>
  <c r="AC974" i="23"/>
  <c r="G974" i="23"/>
  <c r="H974" i="23"/>
  <c r="F974" i="23"/>
  <c r="B977" i="23" l="1" a="1"/>
  <c r="B977" i="23" s="1"/>
  <c r="D976" i="23"/>
  <c r="AB976" i="23"/>
  <c r="Z976" i="23"/>
  <c r="I976" i="23" s="1" a="1"/>
  <c r="I976" i="23" s="1"/>
  <c r="AE976" i="23" s="1"/>
  <c r="M976" i="23" s="1"/>
  <c r="AC976" i="23"/>
  <c r="K976" i="23" a="1"/>
  <c r="K976" i="23" s="1"/>
  <c r="Q976" i="23"/>
  <c r="L976" i="23" a="1"/>
  <c r="L976" i="23" s="1"/>
  <c r="AH976" i="23" s="1"/>
  <c r="P976" i="23" s="1"/>
  <c r="J976" i="23" a="1"/>
  <c r="J976" i="23" s="1"/>
  <c r="AF976" i="23" s="1"/>
  <c r="N976" i="23" s="1"/>
  <c r="R976" i="23"/>
  <c r="T976" i="23"/>
  <c r="AA975" i="23"/>
  <c r="F975" i="23"/>
  <c r="G975" i="23"/>
  <c r="H975" i="23"/>
  <c r="S976" i="23" l="1"/>
  <c r="AG976" i="23"/>
  <c r="O976" i="23" s="1"/>
  <c r="AA976" i="23"/>
  <c r="G976" i="23"/>
  <c r="F976" i="23"/>
  <c r="H976" i="23"/>
  <c r="B978" i="23" a="1"/>
  <c r="B978" i="23" s="1"/>
  <c r="D977" i="23"/>
  <c r="AC977" i="23"/>
  <c r="Z977" i="23"/>
  <c r="I977" i="23" s="1" a="1"/>
  <c r="I977" i="23" s="1"/>
  <c r="AE977" i="23" s="1"/>
  <c r="M977" i="23" s="1"/>
  <c r="AA977" i="23"/>
  <c r="Q977" i="23"/>
  <c r="L977" i="23" a="1"/>
  <c r="L977" i="23" s="1"/>
  <c r="AH977" i="23" s="1"/>
  <c r="P977" i="23" s="1"/>
  <c r="J977" i="23" a="1"/>
  <c r="J977" i="23" s="1"/>
  <c r="AF977" i="23" s="1"/>
  <c r="N977" i="23" s="1"/>
  <c r="K977" i="23" a="1"/>
  <c r="K977" i="23" s="1"/>
  <c r="T977" i="23"/>
  <c r="R977" i="23"/>
  <c r="AB977" i="23" l="1"/>
  <c r="F977" i="23"/>
  <c r="G977" i="23"/>
  <c r="H977" i="23"/>
  <c r="B979" i="23" a="1"/>
  <c r="B979" i="23" s="1"/>
  <c r="D978" i="23"/>
  <c r="AB978" i="23"/>
  <c r="AC978" i="23"/>
  <c r="Z978" i="23"/>
  <c r="I978" i="23" a="1"/>
  <c r="I978" i="23" s="1"/>
  <c r="AE978" i="23" s="1"/>
  <c r="M978" i="23" s="1"/>
  <c r="K978" i="23" a="1"/>
  <c r="K978" i="23" s="1"/>
  <c r="AG978" i="23" s="1"/>
  <c r="O978" i="23" s="1"/>
  <c r="J978" i="23" a="1"/>
  <c r="J978" i="23" s="1"/>
  <c r="AF978" i="23" s="1"/>
  <c r="N978" i="23" s="1"/>
  <c r="L978" i="23" a="1"/>
  <c r="L978" i="23" s="1"/>
  <c r="AH978" i="23" s="1"/>
  <c r="P978" i="23" s="1"/>
  <c r="Q978" i="23"/>
  <c r="S978" i="23"/>
  <c r="T978" i="23"/>
  <c r="R978" i="23"/>
  <c r="S977" i="23"/>
  <c r="AG977" i="23"/>
  <c r="O977" i="23" s="1"/>
  <c r="AA978" i="23" l="1"/>
  <c r="H978" i="23"/>
  <c r="G978" i="23"/>
  <c r="F978" i="23"/>
  <c r="D979" i="23"/>
  <c r="B980" i="23" a="1"/>
  <c r="B980" i="23" s="1"/>
  <c r="AC979" i="23"/>
  <c r="AB979" i="23"/>
  <c r="Z979" i="23"/>
  <c r="L979" i="23" a="1"/>
  <c r="L979" i="23" s="1"/>
  <c r="AH979" i="23" s="1"/>
  <c r="P979" i="23" s="1"/>
  <c r="K979" i="23" a="1"/>
  <c r="K979" i="23" s="1"/>
  <c r="AG979" i="23" s="1"/>
  <c r="O979" i="23" s="1"/>
  <c r="I979" i="23" a="1"/>
  <c r="I979" i="23" s="1"/>
  <c r="AE979" i="23" s="1"/>
  <c r="M979" i="23" s="1"/>
  <c r="J979" i="23" a="1"/>
  <c r="J979" i="23" s="1"/>
  <c r="AF979" i="23" s="1"/>
  <c r="N979" i="23" s="1"/>
  <c r="Q979" i="23"/>
  <c r="R979" i="23"/>
  <c r="T979" i="23"/>
  <c r="S979" i="23"/>
  <c r="D980" i="23" l="1"/>
  <c r="B981" i="23" a="1"/>
  <c r="B981" i="23" s="1"/>
  <c r="AC980" i="23"/>
  <c r="Z980" i="23"/>
  <c r="AB980" i="23"/>
  <c r="AA980" i="23"/>
  <c r="J980" i="23" a="1"/>
  <c r="J980" i="23" s="1"/>
  <c r="AF980" i="23" s="1"/>
  <c r="N980" i="23" s="1"/>
  <c r="L980" i="23" a="1"/>
  <c r="L980" i="23" s="1"/>
  <c r="AH980" i="23" s="1"/>
  <c r="P980" i="23" s="1"/>
  <c r="K980" i="23" a="1"/>
  <c r="K980" i="23" s="1"/>
  <c r="AG980" i="23" s="1"/>
  <c r="O980" i="23" s="1"/>
  <c r="I980" i="23" a="1"/>
  <c r="I980" i="23" s="1"/>
  <c r="AE980" i="23" s="1"/>
  <c r="M980" i="23" s="1"/>
  <c r="S980" i="23"/>
  <c r="Q980" i="23"/>
  <c r="T980" i="23"/>
  <c r="R980" i="23"/>
  <c r="AA979" i="23"/>
  <c r="G979" i="23"/>
  <c r="F979" i="23"/>
  <c r="H979" i="23"/>
  <c r="D981" i="23" l="1"/>
  <c r="B982" i="23" a="1"/>
  <c r="B982" i="23" s="1"/>
  <c r="AA981" i="23"/>
  <c r="AB981" i="23"/>
  <c r="Z981" i="23"/>
  <c r="L981" i="23" a="1"/>
  <c r="L981" i="23" s="1"/>
  <c r="AH981" i="23" s="1"/>
  <c r="P981" i="23" s="1"/>
  <c r="K981" i="23" a="1"/>
  <c r="K981" i="23" s="1"/>
  <c r="AG981" i="23" s="1"/>
  <c r="O981" i="23" s="1"/>
  <c r="J981" i="23" a="1"/>
  <c r="J981" i="23" s="1"/>
  <c r="AF981" i="23" s="1"/>
  <c r="N981" i="23" s="1"/>
  <c r="I981" i="23" a="1"/>
  <c r="I981" i="23" s="1"/>
  <c r="AE981" i="23" s="1"/>
  <c r="M981" i="23" s="1"/>
  <c r="Q981" i="23"/>
  <c r="T981" i="23"/>
  <c r="R981" i="23"/>
  <c r="S981" i="23"/>
  <c r="F980" i="23"/>
  <c r="H980" i="23"/>
  <c r="G980" i="23"/>
  <c r="AA982" i="23" l="1"/>
  <c r="D982" i="23"/>
  <c r="B983" i="23" a="1"/>
  <c r="B983" i="23" s="1"/>
  <c r="AB982" i="23"/>
  <c r="Z982" i="23"/>
  <c r="I982" i="23" s="1" a="1"/>
  <c r="I982" i="23" s="1"/>
  <c r="AE982" i="23" s="1"/>
  <c r="M982" i="23" s="1"/>
  <c r="K982" i="23" a="1"/>
  <c r="K982" i="23" s="1"/>
  <c r="AG982" i="23" s="1"/>
  <c r="O982" i="23" s="1"/>
  <c r="L982" i="23" a="1"/>
  <c r="L982" i="23" s="1"/>
  <c r="AH982" i="23" s="1"/>
  <c r="P982" i="23" s="1"/>
  <c r="Q982" i="23"/>
  <c r="T982" i="23"/>
  <c r="J982" i="23" a="1"/>
  <c r="J982" i="23" s="1"/>
  <c r="S982" i="23"/>
  <c r="AC981" i="23"/>
  <c r="F981" i="23"/>
  <c r="H981" i="23"/>
  <c r="G981" i="23"/>
  <c r="B984" i="23" l="1" a="1"/>
  <c r="B984" i="23" s="1"/>
  <c r="D983" i="23"/>
  <c r="AA983" i="23"/>
  <c r="AB983" i="23"/>
  <c r="AC983" i="23"/>
  <c r="Z983" i="23"/>
  <c r="I983" i="23" a="1"/>
  <c r="I983" i="23" s="1"/>
  <c r="AE983" i="23" s="1"/>
  <c r="M983" i="23" s="1"/>
  <c r="L983" i="23" a="1"/>
  <c r="L983" i="23" s="1"/>
  <c r="AH983" i="23" s="1"/>
  <c r="P983" i="23" s="1"/>
  <c r="J983" i="23" a="1"/>
  <c r="J983" i="23" s="1"/>
  <c r="AF983" i="23" s="1"/>
  <c r="N983" i="23" s="1"/>
  <c r="K983" i="23" a="1"/>
  <c r="K983" i="23" s="1"/>
  <c r="AG983" i="23" s="1"/>
  <c r="O983" i="23" s="1"/>
  <c r="Q983" i="23"/>
  <c r="R983" i="23"/>
  <c r="S983" i="23"/>
  <c r="T983" i="23"/>
  <c r="R982" i="23"/>
  <c r="AF982" i="23"/>
  <c r="N982" i="23" s="1"/>
  <c r="AC982" i="23"/>
  <c r="H982" i="23"/>
  <c r="G982" i="23"/>
  <c r="F982" i="23"/>
  <c r="G983" i="23" l="1"/>
  <c r="H983" i="23"/>
  <c r="F983" i="23"/>
  <c r="D984" i="23"/>
  <c r="B985" i="23" a="1"/>
  <c r="B985" i="23" s="1"/>
  <c r="Z984" i="23"/>
  <c r="I984" i="23" s="1" a="1"/>
  <c r="I984" i="23" s="1"/>
  <c r="AE984" i="23" s="1"/>
  <c r="M984" i="23" s="1"/>
  <c r="AB984" i="23"/>
  <c r="AC984" i="23"/>
  <c r="K984" i="23" a="1"/>
  <c r="K984" i="23" s="1"/>
  <c r="J984" i="23" a="1"/>
  <c r="J984" i="23" s="1"/>
  <c r="AF984" i="23" s="1"/>
  <c r="N984" i="23" s="1"/>
  <c r="Q984" i="23"/>
  <c r="L984" i="23" a="1"/>
  <c r="L984" i="23" s="1"/>
  <c r="AH984" i="23" s="1"/>
  <c r="P984" i="23" s="1"/>
  <c r="R984" i="23"/>
  <c r="T984" i="23"/>
  <c r="S984" i="23" l="1"/>
  <c r="AG984" i="23"/>
  <c r="O984" i="23" s="1"/>
  <c r="D985" i="23"/>
  <c r="B986" i="23" a="1"/>
  <c r="B986" i="23" s="1"/>
  <c r="Z985" i="23"/>
  <c r="AB985" i="23"/>
  <c r="AA985" i="23"/>
  <c r="L985" i="23" a="1"/>
  <c r="L985" i="23" s="1"/>
  <c r="AH985" i="23" s="1"/>
  <c r="P985" i="23" s="1"/>
  <c r="I985" i="23" a="1"/>
  <c r="I985" i="23" s="1"/>
  <c r="AE985" i="23" s="1"/>
  <c r="M985" i="23" s="1"/>
  <c r="K985" i="23" a="1"/>
  <c r="K985" i="23" s="1"/>
  <c r="AG985" i="23" s="1"/>
  <c r="O985" i="23" s="1"/>
  <c r="J985" i="23" a="1"/>
  <c r="J985" i="23" s="1"/>
  <c r="AF985" i="23" s="1"/>
  <c r="N985" i="23" s="1"/>
  <c r="Q985" i="23"/>
  <c r="R985" i="23"/>
  <c r="T985" i="23"/>
  <c r="S985" i="23"/>
  <c r="AA984" i="23"/>
  <c r="F984" i="23"/>
  <c r="H984" i="23"/>
  <c r="G984" i="23"/>
  <c r="B987" i="23" l="1" a="1"/>
  <c r="B987" i="23" s="1"/>
  <c r="D986" i="23"/>
  <c r="Z986" i="23"/>
  <c r="AB986" i="23"/>
  <c r="AA986" i="23"/>
  <c r="I986" i="23" a="1"/>
  <c r="I986" i="23" s="1"/>
  <c r="AE986" i="23" s="1"/>
  <c r="M986" i="23" s="1"/>
  <c r="K986" i="23" a="1"/>
  <c r="K986" i="23" s="1"/>
  <c r="AG986" i="23" s="1"/>
  <c r="O986" i="23" s="1"/>
  <c r="L986" i="23" a="1"/>
  <c r="L986" i="23" s="1"/>
  <c r="AH986" i="23" s="1"/>
  <c r="P986" i="23" s="1"/>
  <c r="J986" i="23" a="1"/>
  <c r="J986" i="23" s="1"/>
  <c r="AF986" i="23" s="1"/>
  <c r="N986" i="23" s="1"/>
  <c r="S986" i="23"/>
  <c r="Q986" i="23"/>
  <c r="R986" i="23"/>
  <c r="T986" i="23"/>
  <c r="AC985" i="23"/>
  <c r="F985" i="23"/>
  <c r="G985" i="23"/>
  <c r="H985" i="23"/>
  <c r="AC986" i="23" l="1"/>
  <c r="F986" i="23"/>
  <c r="H986" i="23"/>
  <c r="G986" i="23"/>
  <c r="B988" i="23" a="1"/>
  <c r="B988" i="23" s="1"/>
  <c r="D987" i="23"/>
  <c r="Q987" i="23"/>
  <c r="AC987" i="23"/>
  <c r="AA987" i="23"/>
  <c r="AB987" i="23"/>
  <c r="K987" i="23" a="1"/>
  <c r="K987" i="23" s="1"/>
  <c r="AG987" i="23" s="1"/>
  <c r="O987" i="23" s="1"/>
  <c r="L987" i="23" a="1"/>
  <c r="L987" i="23" s="1"/>
  <c r="AH987" i="23" s="1"/>
  <c r="P987" i="23" s="1"/>
  <c r="J987" i="23" a="1"/>
  <c r="J987" i="23" s="1"/>
  <c r="AF987" i="23" s="1"/>
  <c r="N987" i="23" s="1"/>
  <c r="T987" i="23"/>
  <c r="R987" i="23"/>
  <c r="S987" i="23"/>
  <c r="Z987" i="23" l="1"/>
  <c r="I987" i="23" s="1" a="1"/>
  <c r="I987" i="23" s="1"/>
  <c r="AE987" i="23" s="1"/>
  <c r="M987" i="23" s="1"/>
  <c r="H987" i="23"/>
  <c r="F987" i="23"/>
  <c r="G987" i="23"/>
  <c r="D988" i="23"/>
  <c r="B989" i="23" a="1"/>
  <c r="B989" i="23" s="1"/>
  <c r="AA988" i="23"/>
  <c r="AC988" i="23"/>
  <c r="Z988" i="23"/>
  <c r="K988" i="23" a="1"/>
  <c r="K988" i="23" s="1"/>
  <c r="AG988" i="23" s="1"/>
  <c r="O988" i="23" s="1"/>
  <c r="L988" i="23" a="1"/>
  <c r="L988" i="23" s="1"/>
  <c r="AH988" i="23" s="1"/>
  <c r="P988" i="23" s="1"/>
  <c r="J988" i="23" a="1"/>
  <c r="J988" i="23" s="1"/>
  <c r="AF988" i="23" s="1"/>
  <c r="N988" i="23" s="1"/>
  <c r="I988" i="23" a="1"/>
  <c r="I988" i="23" s="1"/>
  <c r="AE988" i="23" s="1"/>
  <c r="M988" i="23" s="1"/>
  <c r="T988" i="23"/>
  <c r="Q988" i="23"/>
  <c r="R988" i="23"/>
  <c r="S988" i="23"/>
  <c r="D989" i="23" l="1"/>
  <c r="B990" i="23" a="1"/>
  <c r="B990" i="23" s="1"/>
  <c r="AA989" i="23"/>
  <c r="AB989" i="23"/>
  <c r="Z989" i="23"/>
  <c r="I989" i="23" s="1" a="1"/>
  <c r="I989" i="23" s="1"/>
  <c r="AE989" i="23" s="1"/>
  <c r="M989" i="23" s="1"/>
  <c r="L989" i="23" a="1"/>
  <c r="L989" i="23" s="1"/>
  <c r="AH989" i="23" s="1"/>
  <c r="P989" i="23" s="1"/>
  <c r="K989" i="23" a="1"/>
  <c r="K989" i="23" s="1"/>
  <c r="J989" i="23" a="1"/>
  <c r="J989" i="23" s="1"/>
  <c r="AF989" i="23" s="1"/>
  <c r="N989" i="23" s="1"/>
  <c r="Q989" i="23"/>
  <c r="T989" i="23"/>
  <c r="R989" i="23"/>
  <c r="AB988" i="23"/>
  <c r="G988" i="23"/>
  <c r="F988" i="23"/>
  <c r="H988" i="23"/>
  <c r="S989" i="23" l="1"/>
  <c r="AG989" i="23"/>
  <c r="O989" i="23" s="1"/>
  <c r="B991" i="23" a="1"/>
  <c r="B991" i="23" s="1"/>
  <c r="D990" i="23"/>
  <c r="I990" i="23" a="1"/>
  <c r="I990" i="23" s="1"/>
  <c r="AE990" i="23" s="1"/>
  <c r="M990" i="23" s="1"/>
  <c r="AC990" i="23"/>
  <c r="AB990" i="23"/>
  <c r="AA990" i="23"/>
  <c r="J990" i="23" s="1" a="1"/>
  <c r="J990" i="23" s="1"/>
  <c r="AF990" i="23" s="1"/>
  <c r="N990" i="23" s="1"/>
  <c r="R990" i="23"/>
  <c r="L990" i="23" a="1"/>
  <c r="L990" i="23" s="1"/>
  <c r="AH990" i="23" s="1"/>
  <c r="P990" i="23" s="1"/>
  <c r="K990" i="23" a="1"/>
  <c r="K990" i="23" s="1"/>
  <c r="AG990" i="23" s="1"/>
  <c r="O990" i="23" s="1"/>
  <c r="Q990" i="23"/>
  <c r="S990" i="23"/>
  <c r="T990" i="23"/>
  <c r="AC989" i="23"/>
  <c r="G989" i="23"/>
  <c r="F989" i="23"/>
  <c r="H989" i="23"/>
  <c r="Z990" i="23" l="1"/>
  <c r="G990" i="23"/>
  <c r="F990" i="23"/>
  <c r="H990" i="23"/>
  <c r="D991" i="23"/>
  <c r="B992" i="23" a="1"/>
  <c r="B992" i="23" s="1"/>
  <c r="AC991" i="23"/>
  <c r="I991" i="23" a="1"/>
  <c r="I991" i="23" s="1"/>
  <c r="AE991" i="23" s="1"/>
  <c r="M991" i="23" s="1"/>
  <c r="AA991" i="23"/>
  <c r="AB991" i="23"/>
  <c r="K991" i="23" a="1"/>
  <c r="K991" i="23" s="1"/>
  <c r="AG991" i="23" s="1"/>
  <c r="O991" i="23" s="1"/>
  <c r="Q991" i="23"/>
  <c r="J991" i="23" a="1"/>
  <c r="J991" i="23" s="1"/>
  <c r="AF991" i="23" s="1"/>
  <c r="N991" i="23" s="1"/>
  <c r="L991" i="23" a="1"/>
  <c r="L991" i="23" s="1"/>
  <c r="AH991" i="23" s="1"/>
  <c r="P991" i="23" s="1"/>
  <c r="R991" i="23"/>
  <c r="S991" i="23"/>
  <c r="T991" i="23"/>
  <c r="D992" i="23" l="1"/>
  <c r="B993" i="23" a="1"/>
  <c r="B993" i="23" s="1"/>
  <c r="Z992" i="23"/>
  <c r="I992" i="23" s="1" a="1"/>
  <c r="I992" i="23" s="1"/>
  <c r="AE992" i="23" s="1"/>
  <c r="M992" i="23" s="1"/>
  <c r="AC992" i="23"/>
  <c r="AA992" i="23"/>
  <c r="L992" i="23" a="1"/>
  <c r="L992" i="23" s="1"/>
  <c r="AH992" i="23" s="1"/>
  <c r="P992" i="23" s="1"/>
  <c r="Q992" i="23"/>
  <c r="K992" i="23" a="1"/>
  <c r="K992" i="23" s="1"/>
  <c r="AG992" i="23" s="1"/>
  <c r="O992" i="23" s="1"/>
  <c r="J992" i="23" a="1"/>
  <c r="J992" i="23" s="1"/>
  <c r="AF992" i="23" s="1"/>
  <c r="N992" i="23" s="1"/>
  <c r="R992" i="23"/>
  <c r="S992" i="23"/>
  <c r="T992" i="23"/>
  <c r="Z991" i="23"/>
  <c r="F991" i="23"/>
  <c r="G991" i="23"/>
  <c r="H991" i="23"/>
  <c r="B994" i="23" l="1" a="1"/>
  <c r="B994" i="23" s="1"/>
  <c r="D993" i="23"/>
  <c r="AB993" i="23"/>
  <c r="I993" i="23" a="1"/>
  <c r="I993" i="23" s="1"/>
  <c r="AE993" i="23" s="1"/>
  <c r="M993" i="23" s="1"/>
  <c r="AA993" i="23"/>
  <c r="AC993" i="23"/>
  <c r="K993" i="23" a="1"/>
  <c r="K993" i="23" s="1"/>
  <c r="AG993" i="23" s="1"/>
  <c r="O993" i="23" s="1"/>
  <c r="Q993" i="23"/>
  <c r="L993" i="23" a="1"/>
  <c r="L993" i="23" s="1"/>
  <c r="AH993" i="23" s="1"/>
  <c r="P993" i="23" s="1"/>
  <c r="J993" i="23" a="1"/>
  <c r="J993" i="23" s="1"/>
  <c r="AF993" i="23" s="1"/>
  <c r="N993" i="23" s="1"/>
  <c r="T993" i="23"/>
  <c r="S993" i="23"/>
  <c r="R993" i="23"/>
  <c r="AB992" i="23"/>
  <c r="F992" i="23"/>
  <c r="H992" i="23"/>
  <c r="G992" i="23"/>
  <c r="Z993" i="23" l="1"/>
  <c r="F993" i="23"/>
  <c r="H993" i="23"/>
  <c r="G993" i="23"/>
  <c r="B995" i="23" a="1"/>
  <c r="B995" i="23" s="1"/>
  <c r="D994" i="23"/>
  <c r="AA994" i="23"/>
  <c r="AC994" i="23"/>
  <c r="Z994" i="23"/>
  <c r="K994" i="23" a="1"/>
  <c r="K994" i="23" s="1"/>
  <c r="AG994" i="23" s="1"/>
  <c r="O994" i="23" s="1"/>
  <c r="J994" i="23" a="1"/>
  <c r="J994" i="23" s="1"/>
  <c r="AF994" i="23" s="1"/>
  <c r="N994" i="23" s="1"/>
  <c r="L994" i="23" a="1"/>
  <c r="L994" i="23" s="1"/>
  <c r="AH994" i="23" s="1"/>
  <c r="P994" i="23" s="1"/>
  <c r="I994" i="23" a="1"/>
  <c r="I994" i="23" s="1"/>
  <c r="AE994" i="23" s="1"/>
  <c r="M994" i="23" s="1"/>
  <c r="S994" i="23"/>
  <c r="T994" i="23"/>
  <c r="Q994" i="23"/>
  <c r="R994" i="23"/>
  <c r="AB994" i="23" l="1"/>
  <c r="F994" i="23"/>
  <c r="H994" i="23"/>
  <c r="G994" i="23"/>
  <c r="B996" i="23" a="1"/>
  <c r="B996" i="23" s="1"/>
  <c r="D995" i="23"/>
  <c r="AB995" i="23"/>
  <c r="AC995" i="23"/>
  <c r="Z995" i="23"/>
  <c r="I995" i="23" s="1" a="1"/>
  <c r="I995" i="23" s="1"/>
  <c r="AE995" i="23" s="1"/>
  <c r="M995" i="23" s="1"/>
  <c r="Q995" i="23"/>
  <c r="K995" i="23" a="1"/>
  <c r="K995" i="23" s="1"/>
  <c r="AG995" i="23" s="1"/>
  <c r="O995" i="23" s="1"/>
  <c r="J995" i="23" a="1"/>
  <c r="J995" i="23" s="1"/>
  <c r="AF995" i="23" s="1"/>
  <c r="N995" i="23" s="1"/>
  <c r="L995" i="23" a="1"/>
  <c r="L995" i="23" s="1"/>
  <c r="AH995" i="23" s="1"/>
  <c r="P995" i="23" s="1"/>
  <c r="S995" i="23"/>
  <c r="R995" i="23"/>
  <c r="T995" i="23"/>
  <c r="AA995" i="23" l="1"/>
  <c r="G995" i="23"/>
  <c r="F995" i="23"/>
  <c r="H995" i="23"/>
  <c r="D996" i="23"/>
  <c r="AB996" i="23"/>
  <c r="B997" i="23" a="1"/>
  <c r="B997" i="23" s="1"/>
  <c r="AC996" i="23"/>
  <c r="AA996" i="23"/>
  <c r="K996" i="23" s="1" a="1"/>
  <c r="K996" i="23" s="1"/>
  <c r="AG996" i="23" s="1"/>
  <c r="O996" i="23" s="1"/>
  <c r="Q996" i="23"/>
  <c r="R996" i="23"/>
  <c r="S996" i="23"/>
  <c r="J996" i="23" a="1"/>
  <c r="J996" i="23" s="1"/>
  <c r="AF996" i="23" s="1"/>
  <c r="N996" i="23" s="1"/>
  <c r="L996" i="23" a="1"/>
  <c r="L996" i="23" s="1"/>
  <c r="AH996" i="23" s="1"/>
  <c r="P996" i="23" s="1"/>
  <c r="T996" i="23"/>
  <c r="B998" i="23" l="1" a="1"/>
  <c r="B998" i="23" s="1"/>
  <c r="D997" i="23"/>
  <c r="Z997" i="23"/>
  <c r="I997" i="23" s="1" a="1"/>
  <c r="I997" i="23" s="1"/>
  <c r="AE997" i="23" s="1"/>
  <c r="M997" i="23" s="1"/>
  <c r="AC997" i="23"/>
  <c r="AA997" i="23"/>
  <c r="K997" i="23" a="1"/>
  <c r="K997" i="23" s="1"/>
  <c r="AG997" i="23" s="1"/>
  <c r="O997" i="23" s="1"/>
  <c r="T997" i="23"/>
  <c r="L997" i="23" a="1"/>
  <c r="L997" i="23" s="1"/>
  <c r="AH997" i="23" s="1"/>
  <c r="P997" i="23" s="1"/>
  <c r="J997" i="23" a="1"/>
  <c r="J997" i="23" s="1"/>
  <c r="Q997" i="23"/>
  <c r="S997" i="23"/>
  <c r="Z996" i="23"/>
  <c r="I996" i="23" s="1" a="1"/>
  <c r="I996" i="23" s="1"/>
  <c r="AE996" i="23" s="1"/>
  <c r="M996" i="23" s="1"/>
  <c r="G996" i="23"/>
  <c r="H996" i="23"/>
  <c r="F996" i="23"/>
  <c r="AB997" i="23" l="1"/>
  <c r="H997" i="23"/>
  <c r="G997" i="23"/>
  <c r="F997" i="23"/>
  <c r="R997" i="23"/>
  <c r="AF997" i="23"/>
  <c r="N997" i="23" s="1"/>
  <c r="D998" i="23"/>
  <c r="B999" i="23" a="1"/>
  <c r="B999" i="23" s="1"/>
  <c r="Z998" i="23"/>
  <c r="J998" i="23" s="1" a="1"/>
  <c r="J998" i="23" s="1"/>
  <c r="AF998" i="23" s="1"/>
  <c r="N998" i="23" s="1"/>
  <c r="AC998" i="23"/>
  <c r="AB998" i="23"/>
  <c r="L998" i="23" a="1"/>
  <c r="L998" i="23" s="1"/>
  <c r="AH998" i="23" s="1"/>
  <c r="P998" i="23" s="1"/>
  <c r="I998" i="23" a="1"/>
  <c r="I998" i="23" s="1"/>
  <c r="AE998" i="23" s="1"/>
  <c r="M998" i="23" s="1"/>
  <c r="K998" i="23" a="1"/>
  <c r="K998" i="23" s="1"/>
  <c r="AG998" i="23" s="1"/>
  <c r="O998" i="23" s="1"/>
  <c r="R998" i="23"/>
  <c r="T998" i="23"/>
  <c r="Q998" i="23"/>
  <c r="S998" i="23"/>
  <c r="B1000" i="23" l="1" a="1"/>
  <c r="B1000" i="23" s="1"/>
  <c r="D999" i="23"/>
  <c r="Z999" i="23"/>
  <c r="AC999" i="23"/>
  <c r="AA999" i="23"/>
  <c r="L999" i="23" a="1"/>
  <c r="L999" i="23" s="1"/>
  <c r="AH999" i="23" s="1"/>
  <c r="P999" i="23" s="1"/>
  <c r="I999" i="23" a="1"/>
  <c r="I999" i="23" s="1"/>
  <c r="AE999" i="23" s="1"/>
  <c r="M999" i="23" s="1"/>
  <c r="K999" i="23" a="1"/>
  <c r="K999" i="23" s="1"/>
  <c r="J999" i="23" a="1"/>
  <c r="J999" i="23" s="1"/>
  <c r="Q999" i="23"/>
  <c r="T999" i="23"/>
  <c r="AA998" i="23"/>
  <c r="F998" i="23"/>
  <c r="G998" i="23"/>
  <c r="H998" i="23"/>
  <c r="S999" i="23" l="1"/>
  <c r="AG999" i="23"/>
  <c r="O999" i="23" s="1"/>
  <c r="AB999" i="23"/>
  <c r="G999" i="23"/>
  <c r="H999" i="23"/>
  <c r="F999" i="23"/>
  <c r="R999" i="23"/>
  <c r="AF999" i="23"/>
  <c r="N999" i="23" s="1"/>
  <c r="B1001" i="23" a="1"/>
  <c r="B1001" i="23" s="1"/>
  <c r="D1000" i="23"/>
  <c r="AB1000" i="23"/>
  <c r="AA1000" i="23"/>
  <c r="AC1000" i="23"/>
  <c r="Z1000" i="23"/>
  <c r="K1000" i="23" a="1"/>
  <c r="K1000" i="23" s="1"/>
  <c r="AG1000" i="23" s="1"/>
  <c r="O1000" i="23" s="1"/>
  <c r="I1000" i="23" a="1"/>
  <c r="I1000" i="23" s="1"/>
  <c r="AE1000" i="23" s="1"/>
  <c r="M1000" i="23" s="1"/>
  <c r="J1000" i="23" a="1"/>
  <c r="J1000" i="23" s="1"/>
  <c r="AF1000" i="23" s="1"/>
  <c r="N1000" i="23" s="1"/>
  <c r="L1000" i="23" a="1"/>
  <c r="L1000" i="23" s="1"/>
  <c r="AH1000" i="23" s="1"/>
  <c r="P1000" i="23" s="1"/>
  <c r="S1000" i="23"/>
  <c r="Q1000" i="23"/>
  <c r="T1000" i="23"/>
  <c r="R1000" i="23"/>
  <c r="H1000" i="23" l="1"/>
  <c r="F1000" i="23"/>
  <c r="G1000" i="23"/>
  <c r="B1002" i="23" a="1"/>
  <c r="B1002" i="23" s="1"/>
  <c r="D1001" i="23"/>
  <c r="Z1001" i="23"/>
  <c r="AA1001" i="23"/>
  <c r="AB1001" i="23"/>
  <c r="K1001" i="23" a="1"/>
  <c r="K1001" i="23" s="1"/>
  <c r="AG1001" i="23" s="1"/>
  <c r="O1001" i="23" s="1"/>
  <c r="I1001" i="23" a="1"/>
  <c r="I1001" i="23" s="1"/>
  <c r="AE1001" i="23" s="1"/>
  <c r="M1001" i="23" s="1"/>
  <c r="L1001" i="23" a="1"/>
  <c r="L1001" i="23" s="1"/>
  <c r="AH1001" i="23" s="1"/>
  <c r="P1001" i="23" s="1"/>
  <c r="J1001" i="23" a="1"/>
  <c r="J1001" i="23" s="1"/>
  <c r="AF1001" i="23" s="1"/>
  <c r="N1001" i="23" s="1"/>
  <c r="R1001" i="23"/>
  <c r="Q1001" i="23"/>
  <c r="S1001" i="23"/>
  <c r="T1001" i="23"/>
  <c r="AC1001" i="23" l="1"/>
  <c r="G1001" i="23"/>
  <c r="H1001" i="23"/>
  <c r="F1001" i="23"/>
  <c r="B1003" i="23" a="1"/>
  <c r="B1003" i="23" s="1"/>
  <c r="D1002" i="23"/>
  <c r="Z1002" i="23"/>
  <c r="I1002" i="23" s="1" a="1"/>
  <c r="I1002" i="23" s="1"/>
  <c r="AE1002" i="23" s="1"/>
  <c r="M1002" i="23" s="1"/>
  <c r="AA1002" i="23"/>
  <c r="AC1002" i="23"/>
  <c r="K1002" i="23" a="1"/>
  <c r="K1002" i="23" s="1"/>
  <c r="AG1002" i="23" s="1"/>
  <c r="O1002" i="23" s="1"/>
  <c r="J1002" i="23" a="1"/>
  <c r="J1002" i="23" s="1"/>
  <c r="AF1002" i="23" s="1"/>
  <c r="N1002" i="23" s="1"/>
  <c r="L1002" i="23" a="1"/>
  <c r="L1002" i="23" s="1"/>
  <c r="AH1002" i="23" s="1"/>
  <c r="P1002" i="23" s="1"/>
  <c r="Q1002" i="23"/>
  <c r="T1002" i="23"/>
  <c r="R1002" i="23"/>
  <c r="S1002" i="23"/>
  <c r="AB1002" i="23" l="1"/>
  <c r="G1002" i="23"/>
  <c r="F1002" i="23"/>
  <c r="H1002" i="23"/>
  <c r="B1004" i="23" a="1"/>
  <c r="B1004" i="23" s="1"/>
  <c r="D1003" i="23"/>
  <c r="Z1003" i="23"/>
  <c r="AA1003" i="23"/>
  <c r="AB1003" i="23"/>
  <c r="AC1003" i="23"/>
  <c r="L1003" i="23" a="1"/>
  <c r="L1003" i="23" s="1"/>
  <c r="AH1003" i="23" s="1"/>
  <c r="P1003" i="23" s="1"/>
  <c r="I1003" i="23" a="1"/>
  <c r="I1003" i="23" s="1"/>
  <c r="AE1003" i="23" s="1"/>
  <c r="M1003" i="23" s="1"/>
  <c r="K1003" i="23" a="1"/>
  <c r="K1003" i="23" s="1"/>
  <c r="AG1003" i="23" s="1"/>
  <c r="O1003" i="23" s="1"/>
  <c r="J1003" i="23" a="1"/>
  <c r="J1003" i="23" s="1"/>
  <c r="AF1003" i="23" s="1"/>
  <c r="N1003" i="23" s="1"/>
  <c r="Q1003" i="23"/>
  <c r="R1003" i="23"/>
  <c r="T1003" i="23"/>
  <c r="S1003" i="23"/>
  <c r="F1003" i="23" l="1"/>
  <c r="H1003" i="23"/>
  <c r="G1003" i="23"/>
  <c r="D1004" i="23"/>
  <c r="B1005" i="23" a="1"/>
  <c r="B1005" i="23" s="1"/>
  <c r="AC1004" i="23"/>
  <c r="Z1004" i="23"/>
  <c r="I1004" i="23" s="1" a="1"/>
  <c r="I1004" i="23" s="1"/>
  <c r="AE1004" i="23" s="1"/>
  <c r="M1004" i="23" s="1"/>
  <c r="AB1004" i="23"/>
  <c r="J1004" i="23" a="1"/>
  <c r="J1004" i="23" s="1"/>
  <c r="AF1004" i="23" s="1"/>
  <c r="N1004" i="23" s="1"/>
  <c r="Q1004" i="23"/>
  <c r="R1004" i="23"/>
  <c r="K1004" i="23" a="1"/>
  <c r="K1004" i="23" s="1"/>
  <c r="L1004" i="23" a="1"/>
  <c r="L1004" i="23" s="1"/>
  <c r="AH1004" i="23" s="1"/>
  <c r="P1004" i="23" s="1"/>
  <c r="T1004" i="23"/>
  <c r="D1005" i="23" l="1"/>
  <c r="AB1005" i="23"/>
  <c r="Z1005" i="23"/>
  <c r="J1005" i="23" s="1" a="1"/>
  <c r="J1005" i="23" s="1"/>
  <c r="AF1005" i="23" s="1"/>
  <c r="N1005" i="23" s="1"/>
  <c r="AC1005" i="23"/>
  <c r="I1005" i="23" a="1"/>
  <c r="I1005" i="23" s="1"/>
  <c r="AE1005" i="23" s="1"/>
  <c r="M1005" i="23" s="1"/>
  <c r="L1005" i="23" a="1"/>
  <c r="L1005" i="23" s="1"/>
  <c r="AH1005" i="23" s="1"/>
  <c r="P1005" i="23" s="1"/>
  <c r="K1005" i="23" a="1"/>
  <c r="K1005" i="23" s="1"/>
  <c r="R1005" i="23"/>
  <c r="Q1005" i="23"/>
  <c r="T1005" i="23"/>
  <c r="S1004" i="23"/>
  <c r="AG1004" i="23"/>
  <c r="O1004" i="23" s="1"/>
  <c r="AA1004" i="23"/>
  <c r="G1004" i="23"/>
  <c r="H1004" i="23"/>
  <c r="F1004" i="23"/>
  <c r="S1005" i="23" l="1"/>
  <c r="AG1005" i="23"/>
  <c r="O1005" i="23" s="1"/>
  <c r="AA1005" i="23"/>
  <c r="F1005" i="23"/>
  <c r="H1005" i="23"/>
  <c r="G1005" i="23"/>
  <c r="B1007" i="23" a="1"/>
  <c r="B1007" i="23" s="1"/>
  <c r="D1007" i="23" l="1"/>
  <c r="B1008" i="23" a="1"/>
  <c r="B1008" i="23" s="1"/>
  <c r="AA1007" i="23"/>
  <c r="I1007" i="23" a="1"/>
  <c r="I1007" i="23" s="1"/>
  <c r="Q1007" i="23" s="1"/>
  <c r="AB1007" i="23"/>
  <c r="AG1007" i="23" s="1"/>
  <c r="O1007" i="23" s="1"/>
  <c r="AC1007" i="23"/>
  <c r="AH1007" i="23" s="1"/>
  <c r="P1007" i="23" s="1"/>
  <c r="L1007" i="23" a="1"/>
  <c r="L1007" i="23" s="1"/>
  <c r="T1007" i="23" s="1"/>
  <c r="K1007" i="23" a="1"/>
  <c r="K1007" i="23" s="1"/>
  <c r="S1007" i="23" s="1"/>
  <c r="J1007" i="23" l="1" a="1"/>
  <c r="J1007" i="23" s="1"/>
  <c r="R1007" i="23" s="1"/>
  <c r="AF1007" i="23"/>
  <c r="N1007" i="23" s="1"/>
  <c r="B1009" i="23" a="1"/>
  <c r="B1009" i="23" s="1"/>
  <c r="D1008" i="23"/>
  <c r="AC1008" i="23"/>
  <c r="AH1008" i="23" s="1"/>
  <c r="P1008" i="23" s="1"/>
  <c r="AA1008" i="23"/>
  <c r="AF1008" i="23" s="1"/>
  <c r="N1008" i="23" s="1"/>
  <c r="Z1008" i="23"/>
  <c r="AE1008" i="23" s="1"/>
  <c r="M1008" i="23" s="1"/>
  <c r="J1008" i="23" a="1"/>
  <c r="J1008" i="23" s="1"/>
  <c r="R1008" i="23" s="1"/>
  <c r="L1008" i="23" a="1"/>
  <c r="L1008" i="23" s="1"/>
  <c r="T1008" i="23" s="1"/>
  <c r="I1008" i="23" a="1"/>
  <c r="I1008" i="23" s="1"/>
  <c r="Q1008" i="23" s="1"/>
  <c r="K1008" i="23" a="1"/>
  <c r="K1008" i="23" s="1"/>
  <c r="S1008" i="23"/>
  <c r="Z1007" i="23"/>
  <c r="AE1007" i="23" s="1"/>
  <c r="M1007" i="23" s="1"/>
  <c r="G1007" i="23"/>
  <c r="H1007" i="23"/>
  <c r="F1007" i="23"/>
  <c r="AB1008" i="23" l="1"/>
  <c r="AG1008" i="23" s="1"/>
  <c r="O1008" i="23" s="1"/>
  <c r="H1008" i="23"/>
  <c r="G1008" i="23"/>
  <c r="F1008" i="23"/>
  <c r="D1009" i="23"/>
  <c r="B1010" i="23" a="1"/>
  <c r="B1010" i="23" s="1"/>
  <c r="AC1009" i="23"/>
  <c r="AH1009" i="23" s="1"/>
  <c r="P1009" i="23" s="1"/>
  <c r="Z1009" i="23"/>
  <c r="AE1009" i="23" s="1"/>
  <c r="M1009" i="23" s="1"/>
  <c r="AB1009" i="23"/>
  <c r="AG1009" i="23" s="1"/>
  <c r="O1009" i="23" s="1"/>
  <c r="I1009" i="23" a="1"/>
  <c r="I1009" i="23" s="1"/>
  <c r="Q1009" i="23" s="1"/>
  <c r="J1009" i="23" a="1"/>
  <c r="J1009" i="23" s="1"/>
  <c r="K1009" i="23" a="1"/>
  <c r="K1009" i="23" s="1"/>
  <c r="L1009" i="23" a="1"/>
  <c r="L1009" i="23" s="1"/>
  <c r="T1009" i="23" s="1"/>
  <c r="R1009" i="23"/>
  <c r="S1009" i="23"/>
  <c r="D1010" i="23" l="1"/>
  <c r="B1011" i="23" a="1"/>
  <c r="B1011" i="23" s="1"/>
  <c r="AC1010" i="23"/>
  <c r="AH1010" i="23" s="1"/>
  <c r="P1010" i="23" s="1"/>
  <c r="AA1010" i="23"/>
  <c r="AF1010" i="23" s="1"/>
  <c r="N1010" i="23" s="1"/>
  <c r="Z1010" i="23"/>
  <c r="AE1010" i="23" s="1"/>
  <c r="M1010" i="23" s="1"/>
  <c r="I1010" i="23" a="1"/>
  <c r="I1010" i="23" s="1"/>
  <c r="Q1010" i="23" s="1"/>
  <c r="J1010" i="23" a="1"/>
  <c r="J1010" i="23" s="1"/>
  <c r="R1010" i="23" s="1"/>
  <c r="L1010" i="23" a="1"/>
  <c r="L1010" i="23" s="1"/>
  <c r="T1010" i="23" s="1"/>
  <c r="K1010" i="23" a="1"/>
  <c r="K1010" i="23" s="1"/>
  <c r="S1010" i="23"/>
  <c r="AA1009" i="23"/>
  <c r="AF1009" i="23" s="1"/>
  <c r="N1009" i="23" s="1"/>
  <c r="F1009" i="23"/>
  <c r="H1009" i="23"/>
  <c r="G1009" i="23"/>
  <c r="D1011" i="23" l="1"/>
  <c r="B1012" i="23" a="1"/>
  <c r="B1012" i="23" s="1"/>
  <c r="AB1011" i="23"/>
  <c r="AG1011" i="23" s="1"/>
  <c r="O1011" i="23" s="1"/>
  <c r="Z1011" i="23"/>
  <c r="AE1011" i="23" s="1"/>
  <c r="M1011" i="23" s="1"/>
  <c r="AC1011" i="23"/>
  <c r="AH1011" i="23" s="1"/>
  <c r="P1011" i="23" s="1"/>
  <c r="J1011" i="23" a="1"/>
  <c r="J1011" i="23" s="1"/>
  <c r="L1011" i="23" a="1"/>
  <c r="L1011" i="23" s="1"/>
  <c r="T1011" i="23" s="1"/>
  <c r="K1011" i="23" a="1"/>
  <c r="K1011" i="23" s="1"/>
  <c r="I1011" i="23" a="1"/>
  <c r="I1011" i="23" s="1"/>
  <c r="Q1011" i="23" s="1"/>
  <c r="S1011" i="23"/>
  <c r="R1011" i="23"/>
  <c r="AB1010" i="23"/>
  <c r="AG1010" i="23" s="1"/>
  <c r="O1010" i="23" s="1"/>
  <c r="H1010" i="23"/>
  <c r="F1010" i="23"/>
  <c r="G1010" i="23"/>
  <c r="B1013" i="23" l="1" a="1"/>
  <c r="B1013" i="23" s="1"/>
  <c r="D1012" i="23"/>
  <c r="AC1012" i="23"/>
  <c r="AH1012" i="23" s="1"/>
  <c r="P1012" i="23" s="1"/>
  <c r="AB1012" i="23"/>
  <c r="AG1012" i="23" s="1"/>
  <c r="O1012" i="23" s="1"/>
  <c r="Z1012" i="23"/>
  <c r="AE1012" i="23" s="1"/>
  <c r="M1012" i="23" s="1"/>
  <c r="J1012" i="23" a="1"/>
  <c r="J1012" i="23" s="1"/>
  <c r="L1012" i="23" a="1"/>
  <c r="L1012" i="23" s="1"/>
  <c r="T1012" i="23" s="1"/>
  <c r="I1012" i="23" a="1"/>
  <c r="I1012" i="23" s="1"/>
  <c r="Q1012" i="23" s="1"/>
  <c r="K1012" i="23" a="1"/>
  <c r="K1012" i="23" s="1"/>
  <c r="S1012" i="23" s="1"/>
  <c r="R1012" i="23"/>
  <c r="AA1011" i="23"/>
  <c r="AF1011" i="23" s="1"/>
  <c r="N1011" i="23" s="1"/>
  <c r="F1011" i="23"/>
  <c r="H1011" i="23"/>
  <c r="G1011" i="23"/>
  <c r="AA1012" i="23" l="1"/>
  <c r="AF1012" i="23" s="1"/>
  <c r="N1012" i="23" s="1"/>
  <c r="F1012" i="23"/>
  <c r="H1012" i="23"/>
  <c r="G1012" i="23"/>
  <c r="Z1013" i="23"/>
  <c r="AE1013" i="23" s="1"/>
  <c r="M1013" i="23" s="1"/>
  <c r="B1014" i="23" a="1"/>
  <c r="B1014" i="23" s="1"/>
  <c r="D1013" i="23"/>
  <c r="I1013" i="23" a="1"/>
  <c r="I1013" i="23" s="1"/>
  <c r="Q1013" i="23" s="1"/>
  <c r="AB1013" i="23"/>
  <c r="AG1013" i="23" s="1"/>
  <c r="O1013" i="23" s="1"/>
  <c r="AA1013" i="23"/>
  <c r="AF1013" i="23" s="1"/>
  <c r="N1013" i="23" s="1"/>
  <c r="K1013" i="23" a="1"/>
  <c r="K1013" i="23" s="1"/>
  <c r="S1013" i="23" s="1"/>
  <c r="J1013" i="23" a="1"/>
  <c r="J1013" i="23" s="1"/>
  <c r="R1013" i="23" s="1"/>
  <c r="L1013" i="23" a="1"/>
  <c r="L1013" i="23" s="1"/>
  <c r="T1013" i="23" s="1"/>
  <c r="AC1013" i="23" l="1"/>
  <c r="AH1013" i="23" s="1"/>
  <c r="P1013" i="23" s="1"/>
  <c r="G1013" i="23"/>
  <c r="F1013" i="23"/>
  <c r="H1013" i="23"/>
  <c r="D1014" i="23"/>
  <c r="B1015" i="23" a="1"/>
  <c r="B1015" i="23" s="1"/>
  <c r="I1014" i="23" a="1"/>
  <c r="I1014" i="23" s="1"/>
  <c r="Q1014" i="23" s="1"/>
  <c r="AA1014" i="23"/>
  <c r="AF1014" i="23" s="1"/>
  <c r="N1014" i="23" s="1"/>
  <c r="AC1014" i="23"/>
  <c r="AH1014" i="23" s="1"/>
  <c r="P1014" i="23" s="1"/>
  <c r="AB1014" i="23"/>
  <c r="AG1014" i="23" s="1"/>
  <c r="O1014" i="23" s="1"/>
  <c r="J1014" i="23" a="1"/>
  <c r="J1014" i="23" s="1"/>
  <c r="R1014" i="23" s="1"/>
  <c r="K1014" i="23" a="1"/>
  <c r="K1014" i="23" s="1"/>
  <c r="L1014" i="23" a="1"/>
  <c r="L1014" i="23" s="1"/>
  <c r="T1014" i="23" s="1"/>
  <c r="S1014" i="23"/>
  <c r="B1016" i="23" l="1" a="1"/>
  <c r="B1016" i="23" s="1"/>
  <c r="D1015" i="23"/>
  <c r="AC1015" i="23"/>
  <c r="AH1015" i="23" s="1"/>
  <c r="P1015" i="23" s="1"/>
  <c r="Z1015" i="23"/>
  <c r="AE1015" i="23" s="1"/>
  <c r="M1015" i="23" s="1"/>
  <c r="AA1015" i="23"/>
  <c r="AF1015" i="23" s="1"/>
  <c r="N1015" i="23" s="1"/>
  <c r="J1015" i="23" a="1"/>
  <c r="J1015" i="23" s="1"/>
  <c r="I1015" i="23" a="1"/>
  <c r="I1015" i="23" s="1"/>
  <c r="Q1015" i="23" s="1"/>
  <c r="K1015" i="23" a="1"/>
  <c r="K1015" i="23" s="1"/>
  <c r="L1015" i="23" a="1"/>
  <c r="L1015" i="23" s="1"/>
  <c r="T1015" i="23" s="1"/>
  <c r="R1015" i="23"/>
  <c r="S1015" i="23"/>
  <c r="Z1014" i="23"/>
  <c r="AE1014" i="23" s="1"/>
  <c r="M1014" i="23" s="1"/>
  <c r="F1014" i="23"/>
  <c r="H1014" i="23"/>
  <c r="G1014" i="23"/>
  <c r="AB1015" i="23" l="1"/>
  <c r="AG1015" i="23" s="1"/>
  <c r="O1015" i="23" s="1"/>
  <c r="G1015" i="23"/>
  <c r="F1015" i="23"/>
  <c r="H1015" i="23"/>
  <c r="B1017" i="23" a="1"/>
  <c r="B1017" i="23" s="1"/>
  <c r="D1016" i="23"/>
  <c r="AC1016" i="23"/>
  <c r="AH1016" i="23" s="1"/>
  <c r="P1016" i="23" s="1"/>
  <c r="AB1016" i="23"/>
  <c r="AG1016" i="23" s="1"/>
  <c r="O1016" i="23" s="1"/>
  <c r="Z1016" i="23"/>
  <c r="AE1016" i="23" s="1"/>
  <c r="M1016" i="23" s="1"/>
  <c r="K1016" i="23" a="1"/>
  <c r="K1016" i="23" s="1"/>
  <c r="S1016" i="23" s="1"/>
  <c r="I1016" i="23" a="1"/>
  <c r="I1016" i="23" s="1"/>
  <c r="Q1016" i="23" s="1"/>
  <c r="J1016" i="23" a="1"/>
  <c r="J1016" i="23" s="1"/>
  <c r="L1016" i="23" a="1"/>
  <c r="L1016" i="23" s="1"/>
  <c r="T1016" i="23" s="1"/>
  <c r="R1016" i="23"/>
  <c r="AA1016" i="23" l="1"/>
  <c r="AF1016" i="23" s="1"/>
  <c r="N1016" i="23" s="1"/>
  <c r="H1016" i="23"/>
  <c r="G1016" i="23"/>
  <c r="F1016" i="23"/>
  <c r="AB1017" i="23"/>
  <c r="AG1017" i="23" s="1"/>
  <c r="O1017" i="23" s="1"/>
  <c r="B1018" i="23" a="1"/>
  <c r="B1018" i="23" s="1"/>
  <c r="D1017" i="23"/>
  <c r="AA1017" i="23"/>
  <c r="AF1017" i="23" s="1"/>
  <c r="N1017" i="23" s="1"/>
  <c r="AC1017" i="23"/>
  <c r="AH1017" i="23" s="1"/>
  <c r="P1017" i="23" s="1"/>
  <c r="K1017" i="23" a="1"/>
  <c r="K1017" i="23" s="1"/>
  <c r="S1017" i="23" s="1"/>
  <c r="J1017" i="23" a="1"/>
  <c r="J1017" i="23" s="1"/>
  <c r="R1017" i="23" s="1"/>
  <c r="I1017" i="23" a="1"/>
  <c r="I1017" i="23" s="1"/>
  <c r="Q1017" i="23" s="1"/>
  <c r="L1017" i="23" a="1"/>
  <c r="L1017" i="23" s="1"/>
  <c r="T1017" i="23" s="1"/>
  <c r="Z1017" i="23" l="1"/>
  <c r="AE1017" i="23" s="1"/>
  <c r="M1017" i="23" s="1"/>
  <c r="H1017" i="23"/>
  <c r="G1017" i="23"/>
  <c r="F1017" i="23"/>
  <c r="D1018" i="23"/>
  <c r="Z1018" i="23"/>
  <c r="AA1018" i="23"/>
  <c r="AF1018" i="23" s="1"/>
  <c r="N1018" i="23" s="1"/>
  <c r="B1019" i="23" a="1"/>
  <c r="B1019" i="23" s="1"/>
  <c r="AC1018" i="23"/>
  <c r="AH1018" i="23" s="1"/>
  <c r="P1018" i="23" s="1"/>
  <c r="K1018" i="23" a="1"/>
  <c r="K1018" i="23" s="1"/>
  <c r="J1018" i="23" a="1"/>
  <c r="J1018" i="23" s="1"/>
  <c r="R1018" i="23" s="1"/>
  <c r="L1018" i="23" a="1"/>
  <c r="L1018" i="23" s="1"/>
  <c r="T1018" i="23" s="1"/>
  <c r="S1018" i="23"/>
  <c r="D1019" i="23" l="1"/>
  <c r="B1020" i="23" a="1"/>
  <c r="B1020" i="23" s="1"/>
  <c r="AC1019" i="23"/>
  <c r="AH1019" i="23" s="1"/>
  <c r="P1019" i="23" s="1"/>
  <c r="AA1019" i="23"/>
  <c r="AF1019" i="23" s="1"/>
  <c r="N1019" i="23" s="1"/>
  <c r="AB1019" i="23"/>
  <c r="AG1019" i="23" s="1"/>
  <c r="O1019" i="23" s="1"/>
  <c r="Z1019" i="23"/>
  <c r="AE1019" i="23" s="1"/>
  <c r="M1019" i="23" s="1"/>
  <c r="K1019" i="23" a="1"/>
  <c r="K1019" i="23" s="1"/>
  <c r="S1019" i="23" s="1"/>
  <c r="I1019" i="23" a="1"/>
  <c r="I1019" i="23" s="1"/>
  <c r="Q1019" i="23" s="1"/>
  <c r="J1019" i="23" a="1"/>
  <c r="J1019" i="23" s="1"/>
  <c r="R1019" i="23" s="1"/>
  <c r="L1019" i="23" a="1"/>
  <c r="L1019" i="23" s="1"/>
  <c r="T1019" i="23" s="1"/>
  <c r="I1018" i="23" a="1"/>
  <c r="I1018" i="23" s="1"/>
  <c r="Q1018" i="23" s="1"/>
  <c r="AE1018" i="23"/>
  <c r="M1018" i="23" s="1"/>
  <c r="AB1018" i="23"/>
  <c r="AG1018" i="23" s="1"/>
  <c r="O1018" i="23" s="1"/>
  <c r="G1018" i="23"/>
  <c r="F1018" i="23"/>
  <c r="H1018" i="23"/>
  <c r="D1020" i="23" l="1"/>
  <c r="B1021" i="23" a="1"/>
  <c r="B1021" i="23" s="1"/>
  <c r="AA1020" i="23"/>
  <c r="AF1020" i="23" s="1"/>
  <c r="N1020" i="23" s="1"/>
  <c r="AB1020" i="23"/>
  <c r="AG1020" i="23" s="1"/>
  <c r="O1020" i="23" s="1"/>
  <c r="Z1020" i="23"/>
  <c r="AE1020" i="23" s="1"/>
  <c r="M1020" i="23" s="1"/>
  <c r="K1020" i="23" a="1"/>
  <c r="K1020" i="23" s="1"/>
  <c r="S1020" i="23" s="1"/>
  <c r="I1020" i="23" a="1"/>
  <c r="I1020" i="23" s="1"/>
  <c r="Q1020" i="23" s="1"/>
  <c r="L1020" i="23" a="1"/>
  <c r="L1020" i="23" s="1"/>
  <c r="T1020" i="23" s="1"/>
  <c r="J1020" i="23" a="1"/>
  <c r="J1020" i="23" s="1"/>
  <c r="R1020" i="23" s="1"/>
  <c r="F1019" i="23"/>
  <c r="H1019" i="23"/>
  <c r="G1019" i="23"/>
  <c r="D1021" i="23" l="1"/>
  <c r="B1022" i="23" a="1"/>
  <c r="B1022" i="23" s="1"/>
  <c r="Z1021" i="23"/>
  <c r="AB1021" i="23"/>
  <c r="AG1021" i="23" s="1"/>
  <c r="O1021" i="23" s="1"/>
  <c r="AC1021" i="23"/>
  <c r="AH1021" i="23" s="1"/>
  <c r="P1021" i="23" s="1"/>
  <c r="J1021" i="23" a="1"/>
  <c r="J1021" i="23" s="1"/>
  <c r="R1021" i="23" s="1"/>
  <c r="L1021" i="23" a="1"/>
  <c r="L1021" i="23" s="1"/>
  <c r="T1021" i="23" s="1"/>
  <c r="K1021" i="23" a="1"/>
  <c r="K1021" i="23" s="1"/>
  <c r="S1021" i="23" s="1"/>
  <c r="AC1020" i="23"/>
  <c r="AH1020" i="23" s="1"/>
  <c r="P1020" i="23" s="1"/>
  <c r="F1020" i="23"/>
  <c r="H1020" i="23"/>
  <c r="G1020" i="23"/>
  <c r="I1021" i="23" l="1" a="1"/>
  <c r="I1021" i="23" s="1"/>
  <c r="Q1021" i="23" s="1"/>
  <c r="AE1021" i="23"/>
  <c r="M1021" i="23" s="1"/>
  <c r="D1022" i="23"/>
  <c r="B1023" i="23" a="1"/>
  <c r="B1023" i="23" s="1"/>
  <c r="AA1022" i="23"/>
  <c r="AF1022" i="23" s="1"/>
  <c r="N1022" i="23" s="1"/>
  <c r="AB1022" i="23"/>
  <c r="AG1022" i="23" s="1"/>
  <c r="O1022" i="23" s="1"/>
  <c r="Z1022" i="23"/>
  <c r="AE1022" i="23" s="1"/>
  <c r="M1022" i="23" s="1"/>
  <c r="I1022" i="23" a="1"/>
  <c r="I1022" i="23" s="1"/>
  <c r="Q1022" i="23" s="1"/>
  <c r="J1022" i="23" a="1"/>
  <c r="J1022" i="23" s="1"/>
  <c r="R1022" i="23" s="1"/>
  <c r="K1022" i="23" a="1"/>
  <c r="K1022" i="23" s="1"/>
  <c r="L1022" i="23" a="1"/>
  <c r="L1022" i="23" s="1"/>
  <c r="T1022" i="23" s="1"/>
  <c r="S1022" i="23"/>
  <c r="AA1021" i="23"/>
  <c r="AF1021" i="23" s="1"/>
  <c r="N1021" i="23" s="1"/>
  <c r="H1021" i="23"/>
  <c r="F1021" i="23"/>
  <c r="G1021" i="23"/>
  <c r="B1024" i="23" l="1" a="1"/>
  <c r="B1024" i="23" s="1"/>
  <c r="D1023" i="23"/>
  <c r="AB1023" i="23"/>
  <c r="AG1023" i="23" s="1"/>
  <c r="O1023" i="23" s="1"/>
  <c r="AC1023" i="23"/>
  <c r="AH1023" i="23" s="1"/>
  <c r="P1023" i="23" s="1"/>
  <c r="Z1023" i="23"/>
  <c r="AE1023" i="23" s="1"/>
  <c r="M1023" i="23" s="1"/>
  <c r="I1023" i="23" a="1"/>
  <c r="I1023" i="23" s="1"/>
  <c r="Q1023" i="23" s="1"/>
  <c r="K1023" i="23" a="1"/>
  <c r="K1023" i="23" s="1"/>
  <c r="S1023" i="23" s="1"/>
  <c r="J1023" i="23" a="1"/>
  <c r="J1023" i="23" s="1"/>
  <c r="L1023" i="23" a="1"/>
  <c r="L1023" i="23" s="1"/>
  <c r="T1023" i="23" s="1"/>
  <c r="R1023" i="23"/>
  <c r="AC1022" i="23"/>
  <c r="AH1022" i="23" s="1"/>
  <c r="P1022" i="23" s="1"/>
  <c r="F1022" i="23"/>
  <c r="H1022" i="23"/>
  <c r="G1022" i="23"/>
  <c r="AA1023" i="23" l="1"/>
  <c r="AF1023" i="23" s="1"/>
  <c r="N1023" i="23" s="1"/>
  <c r="H1023" i="23"/>
  <c r="G1023" i="23"/>
  <c r="F1023" i="23"/>
  <c r="B1025" i="23" a="1"/>
  <c r="B1025" i="23" s="1"/>
  <c r="D1024" i="23"/>
  <c r="AC1024" i="23"/>
  <c r="AH1024" i="23" s="1"/>
  <c r="P1024" i="23" s="1"/>
  <c r="Z1024" i="23"/>
  <c r="AE1024" i="23" s="1"/>
  <c r="M1024" i="23" s="1"/>
  <c r="AA1024" i="23"/>
  <c r="AF1024" i="23" s="1"/>
  <c r="N1024" i="23" s="1"/>
  <c r="L1024" i="23" a="1"/>
  <c r="L1024" i="23" s="1"/>
  <c r="T1024" i="23" s="1"/>
  <c r="J1024" i="23" a="1"/>
  <c r="J1024" i="23" s="1"/>
  <c r="R1024" i="23" s="1"/>
  <c r="I1024" i="23" a="1"/>
  <c r="I1024" i="23" s="1"/>
  <c r="Q1024" i="23" s="1"/>
  <c r="K1024" i="23" a="1"/>
  <c r="K1024" i="23" s="1"/>
  <c r="S1024" i="23"/>
  <c r="AB1024" i="23" l="1"/>
  <c r="AG1024" i="23" s="1"/>
  <c r="O1024" i="23" s="1"/>
  <c r="F1024" i="23"/>
  <c r="G1024" i="23"/>
  <c r="H1024" i="23"/>
  <c r="D1025" i="23"/>
  <c r="B1026" i="23" a="1"/>
  <c r="B1026" i="23" s="1"/>
  <c r="AB1025" i="23"/>
  <c r="AG1025" i="23" s="1"/>
  <c r="O1025" i="23" s="1"/>
  <c r="Z1025" i="23"/>
  <c r="AE1025" i="23" s="1"/>
  <c r="M1025" i="23" s="1"/>
  <c r="AA1025" i="23"/>
  <c r="AF1025" i="23" s="1"/>
  <c r="N1025" i="23" s="1"/>
  <c r="J1025" i="23" a="1"/>
  <c r="J1025" i="23" s="1"/>
  <c r="R1025" i="23" s="1"/>
  <c r="K1025" i="23" a="1"/>
  <c r="K1025" i="23" s="1"/>
  <c r="S1025" i="23" s="1"/>
  <c r="L1025" i="23" a="1"/>
  <c r="L1025" i="23" s="1"/>
  <c r="T1025" i="23" s="1"/>
  <c r="I1025" i="23" a="1"/>
  <c r="I1025" i="23" s="1"/>
  <c r="Q1025" i="23" s="1"/>
  <c r="D1026" i="23" l="1"/>
  <c r="B1027" i="23" a="1"/>
  <c r="B1027" i="23" s="1"/>
  <c r="AA1026" i="23"/>
  <c r="AF1026" i="23" s="1"/>
  <c r="N1026" i="23" s="1"/>
  <c r="AB1026" i="23"/>
  <c r="AG1026" i="23" s="1"/>
  <c r="O1026" i="23" s="1"/>
  <c r="AC1026" i="23"/>
  <c r="AH1026" i="23" s="1"/>
  <c r="P1026" i="23" s="1"/>
  <c r="L1026" i="23" a="1"/>
  <c r="L1026" i="23" s="1"/>
  <c r="T1026" i="23" s="1"/>
  <c r="K1026" i="23" a="1"/>
  <c r="K1026" i="23" s="1"/>
  <c r="J1026" i="23" a="1"/>
  <c r="J1026" i="23" s="1"/>
  <c r="R1026" i="23" s="1"/>
  <c r="S1026" i="23"/>
  <c r="AC1025" i="23"/>
  <c r="AH1025" i="23" s="1"/>
  <c r="P1025" i="23" s="1"/>
  <c r="G1025" i="23"/>
  <c r="F1025" i="23"/>
  <c r="H1025" i="23"/>
  <c r="D1027" i="23" l="1"/>
  <c r="B1028" i="23" a="1"/>
  <c r="B1028" i="23" s="1"/>
  <c r="Z1027" i="23"/>
  <c r="AE1027" i="23" s="1"/>
  <c r="M1027" i="23" s="1"/>
  <c r="AA1027" i="23"/>
  <c r="AF1027" i="23" s="1"/>
  <c r="N1027" i="23" s="1"/>
  <c r="AC1027" i="23"/>
  <c r="AH1027" i="23" s="1"/>
  <c r="P1027" i="23" s="1"/>
  <c r="AB1027" i="23"/>
  <c r="AG1027" i="23" s="1"/>
  <c r="O1027" i="23" s="1"/>
  <c r="J1027" i="23" a="1"/>
  <c r="J1027" i="23" s="1"/>
  <c r="R1027" i="23" s="1"/>
  <c r="I1027" i="23" a="1"/>
  <c r="I1027" i="23" s="1"/>
  <c r="Q1027" i="23" s="1"/>
  <c r="K1027" i="23" a="1"/>
  <c r="K1027" i="23" s="1"/>
  <c r="S1027" i="23" s="1"/>
  <c r="L1027" i="23" a="1"/>
  <c r="L1027" i="23" s="1"/>
  <c r="T1027" i="23" s="1"/>
  <c r="Z1026" i="23"/>
  <c r="F1026" i="23"/>
  <c r="G1026" i="23"/>
  <c r="H1026" i="23"/>
  <c r="I1026" i="23" l="1" a="1"/>
  <c r="I1026" i="23" s="1"/>
  <c r="Q1026" i="23" s="1"/>
  <c r="AE1026" i="23"/>
  <c r="M1026" i="23" s="1"/>
  <c r="B1029" i="23" a="1"/>
  <c r="B1029" i="23" s="1"/>
  <c r="D1028" i="23"/>
  <c r="AC1028" i="23"/>
  <c r="AH1028" i="23" s="1"/>
  <c r="P1028" i="23" s="1"/>
  <c r="AA1028" i="23"/>
  <c r="AF1028" i="23" s="1"/>
  <c r="N1028" i="23" s="1"/>
  <c r="AB1028" i="23"/>
  <c r="AG1028" i="23" s="1"/>
  <c r="O1028" i="23" s="1"/>
  <c r="I1028" i="23" a="1"/>
  <c r="I1028" i="23" s="1"/>
  <c r="Q1028" i="23" s="1"/>
  <c r="J1028" i="23" a="1"/>
  <c r="J1028" i="23" s="1"/>
  <c r="R1028" i="23" s="1"/>
  <c r="K1028" i="23" a="1"/>
  <c r="K1028" i="23" s="1"/>
  <c r="S1028" i="23" s="1"/>
  <c r="L1028" i="23" a="1"/>
  <c r="L1028" i="23" s="1"/>
  <c r="T1028" i="23" s="1"/>
  <c r="H1027" i="23"/>
  <c r="G1027" i="23"/>
  <c r="F1027" i="23"/>
  <c r="Z1028" i="23" l="1"/>
  <c r="AE1028" i="23" s="1"/>
  <c r="M1028" i="23" s="1"/>
  <c r="F1028" i="23"/>
  <c r="H1028" i="23"/>
  <c r="G1028" i="23"/>
  <c r="D1029" i="23"/>
  <c r="B1030" i="23" a="1"/>
  <c r="B1030" i="23" s="1"/>
  <c r="AA1029" i="23"/>
  <c r="AF1029" i="23" s="1"/>
  <c r="N1029" i="23" s="1"/>
  <c r="AB1029" i="23"/>
  <c r="AG1029" i="23" s="1"/>
  <c r="O1029" i="23" s="1"/>
  <c r="Z1029" i="23"/>
  <c r="K1029" i="23" a="1"/>
  <c r="K1029" i="23" s="1"/>
  <c r="S1029" i="23" s="1"/>
  <c r="J1029" i="23" a="1"/>
  <c r="J1029" i="23" s="1"/>
  <c r="R1029" i="23" s="1"/>
  <c r="L1029" i="23" a="1"/>
  <c r="L1029" i="23" s="1"/>
  <c r="T1029" i="23" s="1"/>
  <c r="D1030" i="23" l="1"/>
  <c r="B1031" i="23" a="1"/>
  <c r="B1031" i="23" s="1"/>
  <c r="AC1030" i="23"/>
  <c r="AH1030" i="23" s="1"/>
  <c r="P1030" i="23" s="1"/>
  <c r="AA1030" i="23"/>
  <c r="AF1030" i="23" s="1"/>
  <c r="N1030" i="23" s="1"/>
  <c r="Z1030" i="23"/>
  <c r="AE1030" i="23" s="1"/>
  <c r="M1030" i="23" s="1"/>
  <c r="L1030" i="23" a="1"/>
  <c r="L1030" i="23" s="1"/>
  <c r="T1030" i="23" s="1"/>
  <c r="K1030" i="23" a="1"/>
  <c r="K1030" i="23" s="1"/>
  <c r="J1030" i="23" a="1"/>
  <c r="J1030" i="23" s="1"/>
  <c r="I1030" i="23" a="1"/>
  <c r="I1030" i="23" s="1"/>
  <c r="Q1030" i="23" s="1"/>
  <c r="R1030" i="23"/>
  <c r="S1030" i="23"/>
  <c r="AC1029" i="23"/>
  <c r="AH1029" i="23" s="1"/>
  <c r="P1029" i="23" s="1"/>
  <c r="H1029" i="23"/>
  <c r="G1029" i="23"/>
  <c r="F1029" i="23"/>
  <c r="I1029" i="23" a="1"/>
  <c r="I1029" i="23" s="1"/>
  <c r="Q1029" i="23" s="1"/>
  <c r="AE1029" i="23"/>
  <c r="M1029" i="23" s="1"/>
  <c r="D1031" i="23" l="1"/>
  <c r="B1032" i="23" a="1"/>
  <c r="B1032" i="23" s="1"/>
  <c r="Z1031" i="23"/>
  <c r="AB1031" i="23"/>
  <c r="AG1031" i="23" s="1"/>
  <c r="O1031" i="23" s="1"/>
  <c r="AC1031" i="23"/>
  <c r="AH1031" i="23" s="1"/>
  <c r="P1031" i="23" s="1"/>
  <c r="J1031" i="23" a="1"/>
  <c r="J1031" i="23" s="1"/>
  <c r="R1031" i="23" s="1"/>
  <c r="K1031" i="23" a="1"/>
  <c r="K1031" i="23" s="1"/>
  <c r="S1031" i="23" s="1"/>
  <c r="L1031" i="23" a="1"/>
  <c r="L1031" i="23" s="1"/>
  <c r="T1031" i="23" s="1"/>
  <c r="AB1030" i="23"/>
  <c r="AG1030" i="23" s="1"/>
  <c r="O1030" i="23" s="1"/>
  <c r="F1030" i="23"/>
  <c r="H1030" i="23"/>
  <c r="G1030" i="23"/>
  <c r="I1031" i="23" l="1" a="1"/>
  <c r="I1031" i="23" s="1"/>
  <c r="Q1031" i="23" s="1"/>
  <c r="AE1031" i="23"/>
  <c r="M1031" i="23" s="1"/>
  <c r="D1032" i="23"/>
  <c r="B1033" i="23" a="1"/>
  <c r="B1033" i="23" s="1"/>
  <c r="AB1032" i="23"/>
  <c r="AG1032" i="23" s="1"/>
  <c r="O1032" i="23" s="1"/>
  <c r="AA1032" i="23"/>
  <c r="AF1032" i="23" s="1"/>
  <c r="N1032" i="23" s="1"/>
  <c r="Z1032" i="23"/>
  <c r="AE1032" i="23" s="1"/>
  <c r="M1032" i="23" s="1"/>
  <c r="I1032" i="23" a="1"/>
  <c r="I1032" i="23" s="1"/>
  <c r="Q1032" i="23" s="1"/>
  <c r="K1032" i="23" a="1"/>
  <c r="K1032" i="23" s="1"/>
  <c r="J1032" i="23" a="1"/>
  <c r="J1032" i="23" s="1"/>
  <c r="L1032" i="23" a="1"/>
  <c r="L1032" i="23" s="1"/>
  <c r="T1032" i="23" s="1"/>
  <c r="S1032" i="23"/>
  <c r="R1032" i="23"/>
  <c r="AA1031" i="23"/>
  <c r="AF1031" i="23" s="1"/>
  <c r="N1031" i="23" s="1"/>
  <c r="F1031" i="23"/>
  <c r="H1031" i="23"/>
  <c r="G1031" i="23"/>
  <c r="D1033" i="23" l="1"/>
  <c r="B1034" i="23" a="1"/>
  <c r="B1034" i="23" s="1"/>
  <c r="Z1033" i="23"/>
  <c r="AE1033" i="23" s="1"/>
  <c r="M1033" i="23" s="1"/>
  <c r="AB1033" i="23"/>
  <c r="AG1033" i="23" s="1"/>
  <c r="O1033" i="23" s="1"/>
  <c r="AC1033" i="23"/>
  <c r="AH1033" i="23" s="1"/>
  <c r="P1033" i="23" s="1"/>
  <c r="I1033" i="23" a="1"/>
  <c r="I1033" i="23" s="1"/>
  <c r="Q1033" i="23" s="1"/>
  <c r="J1033" i="23" a="1"/>
  <c r="J1033" i="23" s="1"/>
  <c r="L1033" i="23" a="1"/>
  <c r="L1033" i="23" s="1"/>
  <c r="T1033" i="23" s="1"/>
  <c r="K1033" i="23" a="1"/>
  <c r="K1033" i="23" s="1"/>
  <c r="S1033" i="23" s="1"/>
  <c r="R1033" i="23"/>
  <c r="AC1032" i="23"/>
  <c r="AH1032" i="23" s="1"/>
  <c r="P1032" i="23" s="1"/>
  <c r="F1032" i="23"/>
  <c r="H1032" i="23"/>
  <c r="G1032" i="23"/>
  <c r="D1034" i="23" l="1"/>
  <c r="B1035" i="23" a="1"/>
  <c r="B1035" i="23" s="1"/>
  <c r="AB1034" i="23"/>
  <c r="AG1034" i="23" s="1"/>
  <c r="O1034" i="23" s="1"/>
  <c r="AC1034" i="23"/>
  <c r="AH1034" i="23" s="1"/>
  <c r="P1034" i="23" s="1"/>
  <c r="Z1034" i="23"/>
  <c r="AE1034" i="23" s="1"/>
  <c r="M1034" i="23" s="1"/>
  <c r="L1034" i="23" a="1"/>
  <c r="L1034" i="23" s="1"/>
  <c r="T1034" i="23" s="1"/>
  <c r="J1034" i="23" a="1"/>
  <c r="J1034" i="23" s="1"/>
  <c r="I1034" i="23" a="1"/>
  <c r="I1034" i="23" s="1"/>
  <c r="Q1034" i="23" s="1"/>
  <c r="K1034" i="23" a="1"/>
  <c r="K1034" i="23" s="1"/>
  <c r="S1034" i="23" s="1"/>
  <c r="R1034" i="23"/>
  <c r="AA1033" i="23"/>
  <c r="AF1033" i="23" s="1"/>
  <c r="N1033" i="23" s="1"/>
  <c r="H1033" i="23"/>
  <c r="F1033" i="23"/>
  <c r="G1033" i="23"/>
  <c r="B1036" i="23" l="1" a="1"/>
  <c r="B1036" i="23" s="1"/>
  <c r="D1035" i="23"/>
  <c r="AB1035" i="23"/>
  <c r="AG1035" i="23" s="1"/>
  <c r="O1035" i="23" s="1"/>
  <c r="AC1035" i="23"/>
  <c r="AH1035" i="23" s="1"/>
  <c r="P1035" i="23" s="1"/>
  <c r="I1035" i="23" a="1"/>
  <c r="I1035" i="23" s="1"/>
  <c r="Q1035" i="23" s="1"/>
  <c r="AA1035" i="23"/>
  <c r="K1035" i="23" a="1"/>
  <c r="K1035" i="23" s="1"/>
  <c r="L1035" i="23" a="1"/>
  <c r="L1035" i="23" s="1"/>
  <c r="T1035" i="23" s="1"/>
  <c r="S1035" i="23"/>
  <c r="AA1034" i="23"/>
  <c r="AF1034" i="23" s="1"/>
  <c r="N1034" i="23" s="1"/>
  <c r="H1034" i="23"/>
  <c r="G1034" i="23"/>
  <c r="F1034" i="23"/>
  <c r="J1035" i="23" l="1" a="1"/>
  <c r="J1035" i="23" s="1"/>
  <c r="R1035" i="23" s="1"/>
  <c r="AF1035" i="23"/>
  <c r="N1035" i="23" s="1"/>
  <c r="Z1035" i="23"/>
  <c r="AE1035" i="23" s="1"/>
  <c r="M1035" i="23" s="1"/>
  <c r="F1035" i="23"/>
  <c r="H1035" i="23"/>
  <c r="G1035" i="23"/>
  <c r="D1036" i="23"/>
  <c r="B1037" i="23" a="1"/>
  <c r="B1037" i="23" s="1"/>
  <c r="AB1036" i="23"/>
  <c r="AG1036" i="23" s="1"/>
  <c r="O1036" i="23" s="1"/>
  <c r="Z1036" i="23"/>
  <c r="AE1036" i="23" s="1"/>
  <c r="M1036" i="23" s="1"/>
  <c r="AA1036" i="23"/>
  <c r="AF1036" i="23" s="1"/>
  <c r="N1036" i="23" s="1"/>
  <c r="K1036" i="23" a="1"/>
  <c r="K1036" i="23" s="1"/>
  <c r="S1036" i="23" s="1"/>
  <c r="J1036" i="23" a="1"/>
  <c r="J1036" i="23" s="1"/>
  <c r="R1036" i="23" s="1"/>
  <c r="L1036" i="23" a="1"/>
  <c r="L1036" i="23" s="1"/>
  <c r="T1036" i="23" s="1"/>
  <c r="I1036" i="23" a="1"/>
  <c r="I1036" i="23" s="1"/>
  <c r="Q1036" i="23" s="1"/>
  <c r="B1038" i="23" l="1" a="1"/>
  <c r="B1038" i="23" s="1"/>
  <c r="D1037" i="23"/>
  <c r="Z1037" i="23"/>
  <c r="AE1037" i="23" s="1"/>
  <c r="M1037" i="23" s="1"/>
  <c r="AA1037" i="23"/>
  <c r="AF1037" i="23" s="1"/>
  <c r="N1037" i="23" s="1"/>
  <c r="AB1037" i="23"/>
  <c r="AG1037" i="23" s="1"/>
  <c r="O1037" i="23" s="1"/>
  <c r="I1037" i="23" a="1"/>
  <c r="I1037" i="23" s="1"/>
  <c r="Q1037" i="23" s="1"/>
  <c r="L1037" i="23" a="1"/>
  <c r="L1037" i="23" s="1"/>
  <c r="T1037" i="23" s="1"/>
  <c r="K1037" i="23" a="1"/>
  <c r="K1037" i="23" s="1"/>
  <c r="S1037" i="23" s="1"/>
  <c r="J1037" i="23" a="1"/>
  <c r="J1037" i="23" s="1"/>
  <c r="R1037" i="23" s="1"/>
  <c r="AC1036" i="23"/>
  <c r="AH1036" i="23" s="1"/>
  <c r="P1036" i="23" s="1"/>
  <c r="G1036" i="23"/>
  <c r="H1036" i="23"/>
  <c r="F1036" i="23"/>
  <c r="AC1037" i="23" l="1"/>
  <c r="AH1037" i="23" s="1"/>
  <c r="P1037" i="23" s="1"/>
  <c r="H1037" i="23"/>
  <c r="F1037" i="23"/>
  <c r="G1037" i="23"/>
  <c r="B1039" i="23" a="1"/>
  <c r="B1039" i="23" s="1"/>
  <c r="D1038" i="23"/>
  <c r="AA1038" i="23"/>
  <c r="AF1038" i="23" s="1"/>
  <c r="N1038" i="23" s="1"/>
  <c r="AC1038" i="23"/>
  <c r="AH1038" i="23" s="1"/>
  <c r="P1038" i="23" s="1"/>
  <c r="Z1038" i="23"/>
  <c r="L1038" i="23" a="1"/>
  <c r="L1038" i="23" s="1"/>
  <c r="T1038" i="23" s="1"/>
  <c r="K1038" i="23" a="1"/>
  <c r="K1038" i="23" s="1"/>
  <c r="S1038" i="23" s="1"/>
  <c r="J1038" i="23" a="1"/>
  <c r="J1038" i="23" s="1"/>
  <c r="R1038" i="23" s="1"/>
  <c r="AB1038" i="23" l="1"/>
  <c r="AG1038" i="23" s="1"/>
  <c r="O1038" i="23" s="1"/>
  <c r="H1038" i="23"/>
  <c r="G1038" i="23"/>
  <c r="F1038" i="23"/>
  <c r="B1040" i="23" a="1"/>
  <c r="B1040" i="23" s="1"/>
  <c r="D1039" i="23"/>
  <c r="AA1039" i="23"/>
  <c r="I1039" i="23" a="1"/>
  <c r="I1039" i="23" s="1"/>
  <c r="Q1039" i="23" s="1"/>
  <c r="AB1039" i="23"/>
  <c r="AG1039" i="23" s="1"/>
  <c r="O1039" i="23" s="1"/>
  <c r="AC1039" i="23"/>
  <c r="AH1039" i="23" s="1"/>
  <c r="P1039" i="23" s="1"/>
  <c r="L1039" i="23" a="1"/>
  <c r="L1039" i="23" s="1"/>
  <c r="T1039" i="23" s="1"/>
  <c r="K1039" i="23" a="1"/>
  <c r="K1039" i="23" s="1"/>
  <c r="S1039" i="23" s="1"/>
  <c r="I1038" i="23" a="1"/>
  <c r="I1038" i="23" s="1"/>
  <c r="Q1038" i="23" s="1"/>
  <c r="AE1038" i="23"/>
  <c r="M1038" i="23" s="1"/>
  <c r="J1039" i="23" l="1" a="1"/>
  <c r="J1039" i="23" s="1"/>
  <c r="R1039" i="23" s="1"/>
  <c r="AF1039" i="23"/>
  <c r="N1039" i="23" s="1"/>
  <c r="Z1039" i="23"/>
  <c r="AE1039" i="23" s="1"/>
  <c r="M1039" i="23" s="1"/>
  <c r="H1039" i="23"/>
  <c r="G1039" i="23"/>
  <c r="F1039" i="23"/>
  <c r="B1041" i="23" a="1"/>
  <c r="B1041" i="23" s="1"/>
  <c r="D1040" i="23"/>
  <c r="AA1040" i="23"/>
  <c r="AF1040" i="23" s="1"/>
  <c r="N1040" i="23" s="1"/>
  <c r="AC1040" i="23"/>
  <c r="AH1040" i="23" s="1"/>
  <c r="P1040" i="23" s="1"/>
  <c r="AB1040" i="23"/>
  <c r="AG1040" i="23" s="1"/>
  <c r="O1040" i="23" s="1"/>
  <c r="Z1040" i="23"/>
  <c r="AE1040" i="23" s="1"/>
  <c r="M1040" i="23" s="1"/>
  <c r="I1040" i="23" a="1"/>
  <c r="I1040" i="23" s="1"/>
  <c r="Q1040" i="23" s="1"/>
  <c r="K1040" i="23" a="1"/>
  <c r="K1040" i="23" s="1"/>
  <c r="S1040" i="23" s="1"/>
  <c r="L1040" i="23" a="1"/>
  <c r="L1040" i="23" s="1"/>
  <c r="T1040" i="23" s="1"/>
  <c r="J1040" i="23" a="1"/>
  <c r="J1040" i="23" s="1"/>
  <c r="R1040" i="23" s="1"/>
  <c r="H1040" i="23" l="1"/>
  <c r="G1040" i="23"/>
  <c r="F1040" i="23"/>
  <c r="Z1041" i="23"/>
  <c r="AE1041" i="23" s="1"/>
  <c r="M1041" i="23" s="1"/>
  <c r="B1042" i="23" a="1"/>
  <c r="B1042" i="23" s="1"/>
  <c r="D1041" i="23"/>
  <c r="AA1041" i="23"/>
  <c r="AF1041" i="23" s="1"/>
  <c r="N1041" i="23" s="1"/>
  <c r="AB1041" i="23"/>
  <c r="AG1041" i="23" s="1"/>
  <c r="O1041" i="23" s="1"/>
  <c r="I1041" i="23" a="1"/>
  <c r="I1041" i="23" s="1"/>
  <c r="Q1041" i="23" s="1"/>
  <c r="J1041" i="23" a="1"/>
  <c r="J1041" i="23" s="1"/>
  <c r="R1041" i="23" s="1"/>
  <c r="L1041" i="23" a="1"/>
  <c r="L1041" i="23" s="1"/>
  <c r="T1041" i="23" s="1"/>
  <c r="K1041" i="23" a="1"/>
  <c r="K1041" i="23" s="1"/>
  <c r="S1041" i="23" s="1"/>
  <c r="AC1041" i="23" l="1"/>
  <c r="AH1041" i="23" s="1"/>
  <c r="P1041" i="23" s="1"/>
  <c r="F1041" i="23"/>
  <c r="H1041" i="23"/>
  <c r="G1041" i="23"/>
  <c r="B1043" i="23" a="1"/>
  <c r="B1043" i="23" s="1"/>
  <c r="D1042" i="23"/>
  <c r="AA1042" i="23"/>
  <c r="AF1042" i="23" s="1"/>
  <c r="N1042" i="23" s="1"/>
  <c r="AC1042" i="23"/>
  <c r="AH1042" i="23" s="1"/>
  <c r="P1042" i="23" s="1"/>
  <c r="I1042" i="23" a="1"/>
  <c r="I1042" i="23" s="1"/>
  <c r="Q1042" i="23" s="1"/>
  <c r="AB1042" i="23"/>
  <c r="AG1042" i="23" s="1"/>
  <c r="O1042" i="23" s="1"/>
  <c r="K1042" i="23" a="1"/>
  <c r="K1042" i="23" s="1"/>
  <c r="S1042" i="23" s="1"/>
  <c r="J1042" i="23" a="1"/>
  <c r="J1042" i="23" s="1"/>
  <c r="R1042" i="23" s="1"/>
  <c r="L1042" i="23" a="1"/>
  <c r="L1042" i="23" s="1"/>
  <c r="T1042" i="23" s="1"/>
  <c r="Z1042" i="23" l="1"/>
  <c r="AE1042" i="23" s="1"/>
  <c r="M1042" i="23" s="1"/>
  <c r="F1042" i="23"/>
  <c r="G1042" i="23"/>
  <c r="H1042" i="23"/>
  <c r="B1044" i="23" a="1"/>
  <c r="B1044" i="23" s="1"/>
  <c r="D1043" i="23"/>
  <c r="AC1043" i="23"/>
  <c r="AH1043" i="23" s="1"/>
  <c r="P1043" i="23" s="1"/>
  <c r="Z1043" i="23"/>
  <c r="AE1043" i="23" s="1"/>
  <c r="M1043" i="23" s="1"/>
  <c r="AB1043" i="23"/>
  <c r="AG1043" i="23" s="1"/>
  <c r="O1043" i="23" s="1"/>
  <c r="I1043" i="23" a="1"/>
  <c r="I1043" i="23" s="1"/>
  <c r="Q1043" i="23" s="1"/>
  <c r="L1043" i="23" a="1"/>
  <c r="L1043" i="23" s="1"/>
  <c r="T1043" i="23" s="1"/>
  <c r="K1043" i="23" a="1"/>
  <c r="K1043" i="23" s="1"/>
  <c r="S1043" i="23" s="1"/>
  <c r="J1043" i="23" a="1"/>
  <c r="J1043" i="23" s="1"/>
  <c r="R1043" i="23"/>
  <c r="AA1043" i="23" l="1"/>
  <c r="AF1043" i="23" s="1"/>
  <c r="N1043" i="23" s="1"/>
  <c r="G1043" i="23"/>
  <c r="H1043" i="23"/>
  <c r="F1043" i="23"/>
  <c r="B1045" i="23" a="1"/>
  <c r="B1045" i="23" s="1"/>
  <c r="D1044" i="23"/>
  <c r="AB1044" i="23"/>
  <c r="AG1044" i="23" s="1"/>
  <c r="O1044" i="23" s="1"/>
  <c r="AA1044" i="23"/>
  <c r="AF1044" i="23" s="1"/>
  <c r="N1044" i="23" s="1"/>
  <c r="Z1044" i="23"/>
  <c r="AE1044" i="23" s="1"/>
  <c r="M1044" i="23" s="1"/>
  <c r="L1044" i="23" a="1"/>
  <c r="L1044" i="23" s="1"/>
  <c r="T1044" i="23" s="1"/>
  <c r="J1044" i="23" a="1"/>
  <c r="J1044" i="23" s="1"/>
  <c r="I1044" i="23" a="1"/>
  <c r="I1044" i="23" s="1"/>
  <c r="Q1044" i="23" s="1"/>
  <c r="K1044" i="23" a="1"/>
  <c r="K1044" i="23" s="1"/>
  <c r="S1044" i="23"/>
  <c r="R1044" i="23"/>
  <c r="AC1044" i="23" l="1"/>
  <c r="AH1044" i="23" s="1"/>
  <c r="P1044" i="23" s="1"/>
  <c r="F1044" i="23"/>
  <c r="H1044" i="23"/>
  <c r="G1044" i="23"/>
  <c r="B1046" i="23" a="1"/>
  <c r="B1046" i="23" s="1"/>
  <c r="D1045" i="23"/>
  <c r="AC1045" i="23"/>
  <c r="AH1045" i="23" s="1"/>
  <c r="P1045" i="23" s="1"/>
  <c r="I1045" i="23" a="1"/>
  <c r="I1045" i="23" s="1"/>
  <c r="Q1045" i="23" s="1"/>
  <c r="AB1045" i="23"/>
  <c r="AG1045" i="23" s="1"/>
  <c r="O1045" i="23" s="1"/>
  <c r="AA1045" i="23"/>
  <c r="L1045" i="23" a="1"/>
  <c r="L1045" i="23" s="1"/>
  <c r="T1045" i="23" s="1"/>
  <c r="K1045" i="23" a="1"/>
  <c r="K1045" i="23" s="1"/>
  <c r="S1045" i="23"/>
  <c r="Z1045" i="23" l="1"/>
  <c r="AE1045" i="23" s="1"/>
  <c r="M1045" i="23" s="1"/>
  <c r="H1045" i="23"/>
  <c r="G1045" i="23"/>
  <c r="F1045" i="23"/>
  <c r="D1046" i="23"/>
  <c r="B1047" i="23" a="1"/>
  <c r="B1047" i="23" s="1"/>
  <c r="I1046" i="23" a="1"/>
  <c r="I1046" i="23" s="1"/>
  <c r="Q1046" i="23" s="1"/>
  <c r="AB1046" i="23"/>
  <c r="AG1046" i="23" s="1"/>
  <c r="O1046" i="23" s="1"/>
  <c r="AC1046" i="23"/>
  <c r="AH1046" i="23" s="1"/>
  <c r="P1046" i="23" s="1"/>
  <c r="AA1046" i="23"/>
  <c r="L1046" i="23" a="1"/>
  <c r="L1046" i="23" s="1"/>
  <c r="T1046" i="23" s="1"/>
  <c r="K1046" i="23" a="1"/>
  <c r="K1046" i="23" s="1"/>
  <c r="S1046" i="23" s="1"/>
  <c r="J1045" i="23" a="1"/>
  <c r="J1045" i="23" s="1"/>
  <c r="R1045" i="23" s="1"/>
  <c r="AF1045" i="23"/>
  <c r="N1045" i="23" s="1"/>
  <c r="B1048" i="23" l="1" a="1"/>
  <c r="B1048" i="23" s="1"/>
  <c r="D1047" i="23"/>
  <c r="AC1047" i="23"/>
  <c r="AH1047" i="23" s="1"/>
  <c r="P1047" i="23" s="1"/>
  <c r="AB1047" i="23"/>
  <c r="AG1047" i="23" s="1"/>
  <c r="O1047" i="23" s="1"/>
  <c r="AA1047" i="23"/>
  <c r="AF1047" i="23" s="1"/>
  <c r="N1047" i="23" s="1"/>
  <c r="L1047" i="23" a="1"/>
  <c r="L1047" i="23" s="1"/>
  <c r="T1047" i="23" s="1"/>
  <c r="K1047" i="23" a="1"/>
  <c r="K1047" i="23" s="1"/>
  <c r="J1047" i="23" a="1"/>
  <c r="J1047" i="23" s="1"/>
  <c r="R1047" i="23" s="1"/>
  <c r="S1047" i="23"/>
  <c r="Z1046" i="23"/>
  <c r="AE1046" i="23" s="1"/>
  <c r="M1046" i="23" s="1"/>
  <c r="F1046" i="23"/>
  <c r="G1046" i="23"/>
  <c r="H1046" i="23"/>
  <c r="J1046" i="23" a="1"/>
  <c r="J1046" i="23" s="1"/>
  <c r="R1046" i="23" s="1"/>
  <c r="AF1046" i="23"/>
  <c r="N1046" i="23" s="1"/>
  <c r="Z1047" i="23" l="1"/>
  <c r="H1047" i="23"/>
  <c r="G1047" i="23"/>
  <c r="F1047" i="23"/>
  <c r="B1049" i="23" a="1"/>
  <c r="B1049" i="23" s="1"/>
  <c r="D1048" i="23"/>
  <c r="AC1048" i="23"/>
  <c r="AH1048" i="23" s="1"/>
  <c r="P1048" i="23" s="1"/>
  <c r="Z1048" i="23"/>
  <c r="AE1048" i="23" s="1"/>
  <c r="M1048" i="23" s="1"/>
  <c r="AB1048" i="23"/>
  <c r="AG1048" i="23" s="1"/>
  <c r="O1048" i="23" s="1"/>
  <c r="AA1048" i="23"/>
  <c r="AF1048" i="23" s="1"/>
  <c r="N1048" i="23" s="1"/>
  <c r="L1048" i="23" a="1"/>
  <c r="L1048" i="23" s="1"/>
  <c r="T1048" i="23" s="1"/>
  <c r="I1048" i="23" a="1"/>
  <c r="I1048" i="23" s="1"/>
  <c r="Q1048" i="23" s="1"/>
  <c r="K1048" i="23" a="1"/>
  <c r="K1048" i="23" s="1"/>
  <c r="S1048" i="23" s="1"/>
  <c r="J1048" i="23" a="1"/>
  <c r="J1048" i="23" s="1"/>
  <c r="R1048" i="23" s="1"/>
  <c r="F1048" i="23" l="1"/>
  <c r="G1048" i="23"/>
  <c r="H1048" i="23"/>
  <c r="D1049" i="23"/>
  <c r="B1050" i="23" a="1"/>
  <c r="B1050" i="23" s="1"/>
  <c r="AB1049" i="23"/>
  <c r="AG1049" i="23" s="1"/>
  <c r="O1049" i="23" s="1"/>
  <c r="Z1049" i="23"/>
  <c r="AE1049" i="23" s="1"/>
  <c r="M1049" i="23" s="1"/>
  <c r="AA1049" i="23"/>
  <c r="AF1049" i="23" s="1"/>
  <c r="N1049" i="23" s="1"/>
  <c r="I1049" i="23" a="1"/>
  <c r="I1049" i="23" s="1"/>
  <c r="Q1049" i="23" s="1"/>
  <c r="J1049" i="23" a="1"/>
  <c r="J1049" i="23" s="1"/>
  <c r="R1049" i="23" s="1"/>
  <c r="L1049" i="23" a="1"/>
  <c r="L1049" i="23" s="1"/>
  <c r="T1049" i="23" s="1"/>
  <c r="K1049" i="23" a="1"/>
  <c r="K1049" i="23" s="1"/>
  <c r="S1049" i="23" s="1"/>
  <c r="I1047" i="23" a="1"/>
  <c r="I1047" i="23" s="1"/>
  <c r="Q1047" i="23" s="1"/>
  <c r="AE1047" i="23"/>
  <c r="M1047" i="23" s="1"/>
  <c r="D1050" i="23" l="1"/>
  <c r="B1051" i="23" a="1"/>
  <c r="B1051" i="23" s="1"/>
  <c r="AC1050" i="23"/>
  <c r="AH1050" i="23" s="1"/>
  <c r="P1050" i="23" s="1"/>
  <c r="AA1050" i="23"/>
  <c r="Z1050" i="23"/>
  <c r="L1050" i="23" a="1"/>
  <c r="L1050" i="23" s="1"/>
  <c r="T1050" i="23" s="1"/>
  <c r="J1050" i="23" a="1"/>
  <c r="J1050" i="23" s="1"/>
  <c r="R1050" i="23" s="1"/>
  <c r="S1050" i="23"/>
  <c r="AC1049" i="23"/>
  <c r="AH1049" i="23" s="1"/>
  <c r="P1049" i="23" s="1"/>
  <c r="H1049" i="23"/>
  <c r="G1049" i="23"/>
  <c r="F1049" i="23"/>
  <c r="I1050" i="23" l="1" a="1"/>
  <c r="I1050" i="23" s="1"/>
  <c r="Q1050" i="23" s="1"/>
  <c r="AE1050" i="23"/>
  <c r="M1050" i="23" s="1"/>
  <c r="K1050" i="23" a="1"/>
  <c r="K1050" i="23" s="1"/>
  <c r="AF1050" i="23"/>
  <c r="N1050" i="23" s="1"/>
  <c r="B1052" i="23" a="1"/>
  <c r="B1052" i="23" s="1"/>
  <c r="D1051" i="23"/>
  <c r="AA1051" i="23"/>
  <c r="AF1051" i="23" s="1"/>
  <c r="N1051" i="23" s="1"/>
  <c r="AC1051" i="23"/>
  <c r="AH1051" i="23" s="1"/>
  <c r="P1051" i="23" s="1"/>
  <c r="Z1051" i="23"/>
  <c r="J1051" i="23" a="1"/>
  <c r="J1051" i="23" s="1"/>
  <c r="R1051" i="23" s="1"/>
  <c r="K1051" i="23" a="1"/>
  <c r="K1051" i="23" s="1"/>
  <c r="L1051" i="23" a="1"/>
  <c r="L1051" i="23" s="1"/>
  <c r="T1051" i="23" s="1"/>
  <c r="S1051" i="23"/>
  <c r="AB1050" i="23"/>
  <c r="AG1050" i="23" s="1"/>
  <c r="O1050" i="23" s="1"/>
  <c r="F1050" i="23"/>
  <c r="H1050" i="23"/>
  <c r="G1050" i="23"/>
  <c r="AB1051" i="23" l="1"/>
  <c r="AG1051" i="23" s="1"/>
  <c r="O1051" i="23" s="1"/>
  <c r="G1051" i="23"/>
  <c r="H1051" i="23"/>
  <c r="F1051" i="23"/>
  <c r="D1052" i="23"/>
  <c r="B1053" i="23" a="1"/>
  <c r="B1053" i="23" s="1"/>
  <c r="AA1052" i="23"/>
  <c r="AF1052" i="23" s="1"/>
  <c r="N1052" i="23" s="1"/>
  <c r="AB1052" i="23"/>
  <c r="AG1052" i="23" s="1"/>
  <c r="O1052" i="23" s="1"/>
  <c r="Z1052" i="23"/>
  <c r="AE1052" i="23" s="1"/>
  <c r="M1052" i="23" s="1"/>
  <c r="L1052" i="23" a="1"/>
  <c r="L1052" i="23" s="1"/>
  <c r="T1052" i="23" s="1"/>
  <c r="I1052" i="23" a="1"/>
  <c r="I1052" i="23" s="1"/>
  <c r="Q1052" i="23" s="1"/>
  <c r="K1052" i="23" a="1"/>
  <c r="K1052" i="23" s="1"/>
  <c r="J1052" i="23" a="1"/>
  <c r="J1052" i="23" s="1"/>
  <c r="R1052" i="23" s="1"/>
  <c r="S1052" i="23"/>
  <c r="I1051" i="23" a="1"/>
  <c r="I1051" i="23" s="1"/>
  <c r="Q1051" i="23" s="1"/>
  <c r="AE1051" i="23"/>
  <c r="M1051" i="23" s="1"/>
  <c r="Z1053" i="23" l="1"/>
  <c r="AE1053" i="23" s="1"/>
  <c r="M1053" i="23" s="1"/>
  <c r="D1053" i="23"/>
  <c r="AA1053" i="23"/>
  <c r="AF1053" i="23" s="1"/>
  <c r="N1053" i="23" s="1"/>
  <c r="B1054" i="23" a="1"/>
  <c r="B1054" i="23" s="1"/>
  <c r="AB1053" i="23"/>
  <c r="AG1053" i="23" s="1"/>
  <c r="O1053" i="23" s="1"/>
  <c r="I1053" i="23" a="1"/>
  <c r="I1053" i="23" s="1"/>
  <c r="Q1053" i="23" s="1"/>
  <c r="J1053" i="23" a="1"/>
  <c r="J1053" i="23" s="1"/>
  <c r="R1053" i="23" s="1"/>
  <c r="K1053" i="23" a="1"/>
  <c r="K1053" i="23" s="1"/>
  <c r="S1053" i="23" s="1"/>
  <c r="L1053" i="23" a="1"/>
  <c r="L1053" i="23" s="1"/>
  <c r="T1053" i="23" s="1"/>
  <c r="AC1052" i="23"/>
  <c r="AH1052" i="23" s="1"/>
  <c r="P1052" i="23" s="1"/>
  <c r="F1052" i="23"/>
  <c r="H1052" i="23"/>
  <c r="G1052" i="23"/>
  <c r="D1054" i="23" l="1"/>
  <c r="B1055" i="23" a="1"/>
  <c r="B1055" i="23" s="1"/>
  <c r="AB1054" i="23"/>
  <c r="AG1054" i="23" s="1"/>
  <c r="O1054" i="23" s="1"/>
  <c r="Z1054" i="23"/>
  <c r="AA1054" i="23"/>
  <c r="AF1054" i="23" s="1"/>
  <c r="N1054" i="23" s="1"/>
  <c r="J1054" i="23" a="1"/>
  <c r="J1054" i="23" s="1"/>
  <c r="R1054" i="23" s="1"/>
  <c r="K1054" i="23" a="1"/>
  <c r="K1054" i="23" s="1"/>
  <c r="L1054" i="23" a="1"/>
  <c r="L1054" i="23" s="1"/>
  <c r="T1054" i="23" s="1"/>
  <c r="S1054" i="23"/>
  <c r="AC1053" i="23"/>
  <c r="AH1053" i="23" s="1"/>
  <c r="P1053" i="23" s="1"/>
  <c r="F1053" i="23"/>
  <c r="H1053" i="23"/>
  <c r="G1053" i="23"/>
  <c r="I1054" i="23" l="1" a="1"/>
  <c r="I1054" i="23" s="1"/>
  <c r="Q1054" i="23" s="1"/>
  <c r="AE1054" i="23"/>
  <c r="M1054" i="23" s="1"/>
  <c r="D1055" i="23"/>
  <c r="B1056" i="23" a="1"/>
  <c r="B1056" i="23" s="1"/>
  <c r="AC1055" i="23"/>
  <c r="AH1055" i="23" s="1"/>
  <c r="P1055" i="23" s="1"/>
  <c r="Z1055" i="23"/>
  <c r="AE1055" i="23" s="1"/>
  <c r="M1055" i="23" s="1"/>
  <c r="AA1055" i="23"/>
  <c r="AF1055" i="23" s="1"/>
  <c r="N1055" i="23" s="1"/>
  <c r="L1055" i="23" a="1"/>
  <c r="L1055" i="23" s="1"/>
  <c r="T1055" i="23" s="1"/>
  <c r="J1055" i="23" a="1"/>
  <c r="J1055" i="23" s="1"/>
  <c r="I1055" i="23" a="1"/>
  <c r="I1055" i="23" s="1"/>
  <c r="Q1055" i="23" s="1"/>
  <c r="K1055" i="23" a="1"/>
  <c r="K1055" i="23" s="1"/>
  <c r="S1055" i="23"/>
  <c r="R1055" i="23"/>
  <c r="AC1054" i="23"/>
  <c r="AH1054" i="23" s="1"/>
  <c r="P1054" i="23" s="1"/>
  <c r="H1054" i="23"/>
  <c r="G1054" i="23"/>
  <c r="F1054" i="23"/>
  <c r="B1057" i="23" l="1" a="1"/>
  <c r="B1057" i="23" s="1"/>
  <c r="D1056" i="23"/>
  <c r="AA1056" i="23"/>
  <c r="AF1056" i="23" s="1"/>
  <c r="N1056" i="23" s="1"/>
  <c r="AC1056" i="23"/>
  <c r="AH1056" i="23" s="1"/>
  <c r="P1056" i="23" s="1"/>
  <c r="Z1056" i="23"/>
  <c r="AE1056" i="23" s="1"/>
  <c r="M1056" i="23" s="1"/>
  <c r="I1056" i="23" a="1"/>
  <c r="I1056" i="23" s="1"/>
  <c r="Q1056" i="23" s="1"/>
  <c r="K1056" i="23" a="1"/>
  <c r="K1056" i="23" s="1"/>
  <c r="J1056" i="23" a="1"/>
  <c r="J1056" i="23" s="1"/>
  <c r="R1056" i="23" s="1"/>
  <c r="L1056" i="23" a="1"/>
  <c r="L1056" i="23" s="1"/>
  <c r="T1056" i="23" s="1"/>
  <c r="S1056" i="23"/>
  <c r="AB1055" i="23"/>
  <c r="AG1055" i="23" s="1"/>
  <c r="O1055" i="23" s="1"/>
  <c r="G1055" i="23"/>
  <c r="H1055" i="23"/>
  <c r="F1055" i="23"/>
  <c r="AB1056" i="23" l="1"/>
  <c r="AG1056" i="23" s="1"/>
  <c r="O1056" i="23" s="1"/>
  <c r="G1056" i="23"/>
  <c r="H1056" i="23"/>
  <c r="F1056" i="23"/>
  <c r="D1057" i="23"/>
  <c r="B1058" i="23" a="1"/>
  <c r="B1058" i="23" s="1"/>
  <c r="AA1057" i="23"/>
  <c r="AF1057" i="23" s="1"/>
  <c r="N1057" i="23" s="1"/>
  <c r="AC1057" i="23"/>
  <c r="AH1057" i="23" s="1"/>
  <c r="P1057" i="23" s="1"/>
  <c r="Z1057" i="23"/>
  <c r="AE1057" i="23" s="1"/>
  <c r="M1057" i="23" s="1"/>
  <c r="J1057" i="23" a="1"/>
  <c r="J1057" i="23" s="1"/>
  <c r="R1057" i="23" s="1"/>
  <c r="L1057" i="23" a="1"/>
  <c r="L1057" i="23" s="1"/>
  <c r="T1057" i="23" s="1"/>
  <c r="I1057" i="23" a="1"/>
  <c r="I1057" i="23" s="1"/>
  <c r="Q1057" i="23" s="1"/>
  <c r="K1057" i="23" a="1"/>
  <c r="K1057" i="23" s="1"/>
  <c r="S1057" i="23" s="1"/>
  <c r="B1059" i="23" l="1" a="1"/>
  <c r="B1059" i="23" s="1"/>
  <c r="D1058" i="23"/>
  <c r="Z1058" i="23"/>
  <c r="AE1058" i="23" s="1"/>
  <c r="M1058" i="23" s="1"/>
  <c r="AB1058" i="23"/>
  <c r="AG1058" i="23" s="1"/>
  <c r="O1058" i="23" s="1"/>
  <c r="AA1058" i="23"/>
  <c r="AF1058" i="23" s="1"/>
  <c r="N1058" i="23" s="1"/>
  <c r="K1058" i="23" a="1"/>
  <c r="K1058" i="23" s="1"/>
  <c r="S1058" i="23" s="1"/>
  <c r="L1058" i="23" a="1"/>
  <c r="L1058" i="23" s="1"/>
  <c r="T1058" i="23" s="1"/>
  <c r="I1058" i="23" a="1"/>
  <c r="I1058" i="23" s="1"/>
  <c r="Q1058" i="23" s="1"/>
  <c r="J1058" i="23" a="1"/>
  <c r="J1058" i="23" s="1"/>
  <c r="R1058" i="23" s="1"/>
  <c r="AB1057" i="23"/>
  <c r="AG1057" i="23" s="1"/>
  <c r="O1057" i="23" s="1"/>
  <c r="G1057" i="23"/>
  <c r="F1057" i="23"/>
  <c r="H1057" i="23"/>
  <c r="AC1058" i="23" l="1"/>
  <c r="AH1058" i="23" s="1"/>
  <c r="P1058" i="23" s="1"/>
  <c r="H1058" i="23"/>
  <c r="G1058" i="23"/>
  <c r="F1058" i="23"/>
  <c r="B1060" i="23" a="1"/>
  <c r="B1060" i="23" s="1"/>
  <c r="D1059" i="23"/>
  <c r="AC1059" i="23"/>
  <c r="AH1059" i="23" s="1"/>
  <c r="P1059" i="23" s="1"/>
  <c r="AB1059" i="23"/>
  <c r="AG1059" i="23" s="1"/>
  <c r="O1059" i="23" s="1"/>
  <c r="Z1059" i="23"/>
  <c r="K1059" i="23" a="1"/>
  <c r="K1059" i="23" s="1"/>
  <c r="S1059" i="23" s="1"/>
  <c r="J1059" i="23" a="1"/>
  <c r="J1059" i="23" s="1"/>
  <c r="R1059" i="23" s="1"/>
  <c r="L1059" i="23" a="1"/>
  <c r="L1059" i="23" s="1"/>
  <c r="T1059" i="23" s="1"/>
  <c r="AA1059" i="23" l="1"/>
  <c r="AF1059" i="23" s="1"/>
  <c r="N1059" i="23" s="1"/>
  <c r="F1059" i="23"/>
  <c r="H1059" i="23"/>
  <c r="G1059" i="23"/>
  <c r="B1061" i="23" a="1"/>
  <c r="B1061" i="23" s="1"/>
  <c r="D1060" i="23"/>
  <c r="AC1060" i="23"/>
  <c r="AH1060" i="23" s="1"/>
  <c r="P1060" i="23" s="1"/>
  <c r="Z1060" i="23"/>
  <c r="AE1060" i="23" s="1"/>
  <c r="M1060" i="23" s="1"/>
  <c r="AA1060" i="23"/>
  <c r="AF1060" i="23" s="1"/>
  <c r="N1060" i="23" s="1"/>
  <c r="L1060" i="23" a="1"/>
  <c r="L1060" i="23" s="1"/>
  <c r="T1060" i="23" s="1"/>
  <c r="I1060" i="23" a="1"/>
  <c r="I1060" i="23" s="1"/>
  <c r="Q1060" i="23" s="1"/>
  <c r="J1060" i="23" a="1"/>
  <c r="J1060" i="23" s="1"/>
  <c r="K1060" i="23" a="1"/>
  <c r="K1060" i="23" s="1"/>
  <c r="S1060" i="23"/>
  <c r="R1060" i="23"/>
  <c r="I1059" i="23" a="1"/>
  <c r="I1059" i="23" s="1"/>
  <c r="Q1059" i="23" s="1"/>
  <c r="AE1059" i="23"/>
  <c r="M1059" i="23" s="1"/>
  <c r="AB1060" i="23" l="1"/>
  <c r="AG1060" i="23" s="1"/>
  <c r="O1060" i="23" s="1"/>
  <c r="H1060" i="23"/>
  <c r="F1060" i="23"/>
  <c r="G1060" i="23"/>
  <c r="B1062" i="23" a="1"/>
  <c r="B1062" i="23" s="1"/>
  <c r="D1061" i="23"/>
  <c r="AC1061" i="23"/>
  <c r="AH1061" i="23" s="1"/>
  <c r="P1061" i="23" s="1"/>
  <c r="AA1061" i="23"/>
  <c r="AF1061" i="23" s="1"/>
  <c r="N1061" i="23" s="1"/>
  <c r="Z1061" i="23"/>
  <c r="K1061" i="23" a="1"/>
  <c r="K1061" i="23" s="1"/>
  <c r="L1061" i="23" a="1"/>
  <c r="L1061" i="23" s="1"/>
  <c r="T1061" i="23" s="1"/>
  <c r="J1061" i="23" a="1"/>
  <c r="J1061" i="23" s="1"/>
  <c r="R1061" i="23" s="1"/>
  <c r="S1061" i="23"/>
  <c r="AB1061" i="23" l="1"/>
  <c r="AG1061" i="23" s="1"/>
  <c r="O1061" i="23" s="1"/>
  <c r="H1061" i="23"/>
  <c r="F1061" i="23"/>
  <c r="G1061" i="23"/>
  <c r="B1063" i="23" a="1"/>
  <c r="B1063" i="23" s="1"/>
  <c r="D1062" i="23"/>
  <c r="AC1062" i="23"/>
  <c r="AH1062" i="23" s="1"/>
  <c r="P1062" i="23" s="1"/>
  <c r="Z1062" i="23"/>
  <c r="AB1062" i="23"/>
  <c r="AG1062" i="23" s="1"/>
  <c r="O1062" i="23" s="1"/>
  <c r="I1062" i="23" a="1"/>
  <c r="I1062" i="23" s="1"/>
  <c r="Q1062" i="23" s="1"/>
  <c r="L1062" i="23" a="1"/>
  <c r="L1062" i="23" s="1"/>
  <c r="T1062" i="23" s="1"/>
  <c r="K1062" i="23" a="1"/>
  <c r="K1062" i="23" s="1"/>
  <c r="S1062" i="23" s="1"/>
  <c r="R1062" i="23"/>
  <c r="I1061" i="23" a="1"/>
  <c r="I1061" i="23" s="1"/>
  <c r="Q1061" i="23" s="1"/>
  <c r="AE1061" i="23"/>
  <c r="M1061" i="23" s="1"/>
  <c r="J1062" i="23" l="1" a="1"/>
  <c r="J1062" i="23" s="1"/>
  <c r="AE1062" i="23"/>
  <c r="M1062" i="23" s="1"/>
  <c r="AA1062" i="23"/>
  <c r="AF1062" i="23" s="1"/>
  <c r="N1062" i="23" s="1"/>
  <c r="F1062" i="23"/>
  <c r="H1062" i="23"/>
  <c r="G1062" i="23"/>
  <c r="B1064" i="23" a="1"/>
  <c r="B1064" i="23" s="1"/>
  <c r="D1063" i="23"/>
  <c r="AC1063" i="23"/>
  <c r="AH1063" i="23" s="1"/>
  <c r="P1063" i="23" s="1"/>
  <c r="AB1063" i="23"/>
  <c r="AG1063" i="23" s="1"/>
  <c r="O1063" i="23" s="1"/>
  <c r="Z1063" i="23"/>
  <c r="AE1063" i="23" s="1"/>
  <c r="M1063" i="23" s="1"/>
  <c r="L1063" i="23" a="1"/>
  <c r="L1063" i="23" s="1"/>
  <c r="T1063" i="23" s="1"/>
  <c r="J1063" i="23" a="1"/>
  <c r="J1063" i="23" s="1"/>
  <c r="I1063" i="23" a="1"/>
  <c r="I1063" i="23" s="1"/>
  <c r="Q1063" i="23" s="1"/>
  <c r="K1063" i="23" a="1"/>
  <c r="K1063" i="23" s="1"/>
  <c r="S1063" i="23" s="1"/>
  <c r="R1063" i="23"/>
  <c r="AA1063" i="23" l="1"/>
  <c r="AF1063" i="23" s="1"/>
  <c r="N1063" i="23" s="1"/>
  <c r="G1063" i="23"/>
  <c r="F1063" i="23"/>
  <c r="H1063" i="23"/>
  <c r="D1064" i="23"/>
  <c r="B1065" i="23" a="1"/>
  <c r="B1065" i="23" s="1"/>
  <c r="AB1064" i="23"/>
  <c r="AG1064" i="23" s="1"/>
  <c r="O1064" i="23" s="1"/>
  <c r="AC1064" i="23"/>
  <c r="AH1064" i="23" s="1"/>
  <c r="P1064" i="23" s="1"/>
  <c r="Z1064" i="23"/>
  <c r="AE1064" i="23" s="1"/>
  <c r="M1064" i="23" s="1"/>
  <c r="K1064" i="23" a="1"/>
  <c r="K1064" i="23" s="1"/>
  <c r="L1064" i="23" a="1"/>
  <c r="L1064" i="23" s="1"/>
  <c r="T1064" i="23" s="1"/>
  <c r="J1064" i="23" a="1"/>
  <c r="J1064" i="23" s="1"/>
  <c r="I1064" i="23" a="1"/>
  <c r="I1064" i="23" s="1"/>
  <c r="Q1064" i="23" s="1"/>
  <c r="R1064" i="23"/>
  <c r="S1064" i="23"/>
  <c r="B1066" i="23" l="1" a="1"/>
  <c r="B1066" i="23" s="1"/>
  <c r="D1065" i="23"/>
  <c r="AC1065" i="23"/>
  <c r="AH1065" i="23" s="1"/>
  <c r="P1065" i="23" s="1"/>
  <c r="AA1065" i="23"/>
  <c r="AF1065" i="23" s="1"/>
  <c r="N1065" i="23" s="1"/>
  <c r="AB1065" i="23"/>
  <c r="AG1065" i="23" s="1"/>
  <c r="O1065" i="23" s="1"/>
  <c r="I1065" i="23" a="1"/>
  <c r="I1065" i="23" s="1"/>
  <c r="Q1065" i="23" s="1"/>
  <c r="L1065" i="23" a="1"/>
  <c r="L1065" i="23" s="1"/>
  <c r="T1065" i="23" s="1"/>
  <c r="K1065" i="23" a="1"/>
  <c r="K1065" i="23" s="1"/>
  <c r="S1065" i="23" s="1"/>
  <c r="J1065" i="23" a="1"/>
  <c r="J1065" i="23" s="1"/>
  <c r="R1065" i="23" s="1"/>
  <c r="AA1064" i="23"/>
  <c r="AF1064" i="23" s="1"/>
  <c r="N1064" i="23" s="1"/>
  <c r="F1064" i="23"/>
  <c r="G1064" i="23"/>
  <c r="H1064" i="23"/>
  <c r="Z1065" i="23" l="1"/>
  <c r="AE1065" i="23" s="1"/>
  <c r="M1065" i="23" s="1"/>
  <c r="F1065" i="23"/>
  <c r="H1065" i="23"/>
  <c r="G1065" i="23"/>
  <c r="B1067" i="23" a="1"/>
  <c r="B1067" i="23" s="1"/>
  <c r="AB1066" i="23"/>
  <c r="AG1066" i="23" s="1"/>
  <c r="O1066" i="23" s="1"/>
  <c r="D1066" i="23"/>
  <c r="AA1066" i="23"/>
  <c r="AF1066" i="23" s="1"/>
  <c r="N1066" i="23" s="1"/>
  <c r="AC1066" i="23"/>
  <c r="AH1066" i="23" s="1"/>
  <c r="P1066" i="23" s="1"/>
  <c r="Z1066" i="23"/>
  <c r="AE1066" i="23" s="1"/>
  <c r="M1066" i="23" s="1"/>
  <c r="L1066" i="23" a="1"/>
  <c r="L1066" i="23" s="1"/>
  <c r="T1066" i="23" s="1"/>
  <c r="J1066" i="23" a="1"/>
  <c r="J1066" i="23" s="1"/>
  <c r="R1066" i="23" s="1"/>
  <c r="I1066" i="23" a="1"/>
  <c r="I1066" i="23" s="1"/>
  <c r="Q1066" i="23" s="1"/>
  <c r="K1066" i="23" a="1"/>
  <c r="K1066" i="23" s="1"/>
  <c r="S1066" i="23"/>
  <c r="H1066" i="23" l="1"/>
  <c r="G1066" i="23"/>
  <c r="F1066" i="23"/>
  <c r="B1068" i="23" a="1"/>
  <c r="B1068" i="23" s="1"/>
  <c r="D1067" i="23"/>
  <c r="AB1067" i="23"/>
  <c r="AG1067" i="23" s="1"/>
  <c r="O1067" i="23" s="1"/>
  <c r="AC1067" i="23"/>
  <c r="AH1067" i="23" s="1"/>
  <c r="P1067" i="23" s="1"/>
  <c r="Z1067" i="23"/>
  <c r="L1067" i="23" a="1"/>
  <c r="L1067" i="23" s="1"/>
  <c r="T1067" i="23" s="1"/>
  <c r="K1067" i="23" a="1"/>
  <c r="K1067" i="23" s="1"/>
  <c r="J1067" i="23" a="1"/>
  <c r="J1067" i="23" s="1"/>
  <c r="R1067" i="23" s="1"/>
  <c r="S1067" i="23"/>
  <c r="I1067" i="23" l="1" a="1"/>
  <c r="I1067" i="23" s="1"/>
  <c r="Q1067" i="23" s="1"/>
  <c r="AE1067" i="23"/>
  <c r="M1067" i="23" s="1"/>
  <c r="AA1067" i="23"/>
  <c r="AF1067" i="23" s="1"/>
  <c r="N1067" i="23" s="1"/>
  <c r="F1067" i="23"/>
  <c r="H1067" i="23"/>
  <c r="G1067" i="23"/>
  <c r="B1069" i="23" a="1"/>
  <c r="B1069" i="23" s="1"/>
  <c r="D1068" i="23"/>
  <c r="AA1068" i="23"/>
  <c r="AB1068" i="23"/>
  <c r="AG1068" i="23" s="1"/>
  <c r="O1068" i="23" s="1"/>
  <c r="AC1068" i="23"/>
  <c r="AH1068" i="23" s="1"/>
  <c r="P1068" i="23" s="1"/>
  <c r="J1068" i="23" a="1"/>
  <c r="J1068" i="23" s="1"/>
  <c r="AF1068" i="23" s="1"/>
  <c r="N1068" i="23" s="1"/>
  <c r="L1068" i="23" a="1"/>
  <c r="L1068" i="23" s="1"/>
  <c r="T1068" i="23" s="1"/>
  <c r="K1068" i="23" a="1"/>
  <c r="K1068" i="23" s="1"/>
  <c r="S1068" i="23" s="1"/>
  <c r="R1068" i="23"/>
  <c r="Z1068" i="23" l="1"/>
  <c r="G1068" i="23"/>
  <c r="F1068" i="23"/>
  <c r="H1068" i="23"/>
  <c r="D1069" i="23"/>
  <c r="B1070" i="23" a="1"/>
  <c r="B1070" i="23" s="1"/>
  <c r="AB1069" i="23"/>
  <c r="AG1069" i="23" s="1"/>
  <c r="O1069" i="23" s="1"/>
  <c r="AC1069" i="23"/>
  <c r="AH1069" i="23" s="1"/>
  <c r="P1069" i="23" s="1"/>
  <c r="Z1069" i="23"/>
  <c r="L1069" i="23" a="1"/>
  <c r="L1069" i="23" s="1"/>
  <c r="T1069" i="23" s="1"/>
  <c r="J1069" i="23" a="1"/>
  <c r="J1069" i="23" s="1"/>
  <c r="R1069" i="23" s="1"/>
  <c r="K1069" i="23" a="1"/>
  <c r="K1069" i="23" s="1"/>
  <c r="S1069" i="23" s="1"/>
  <c r="B1071" i="23" l="1" a="1"/>
  <c r="B1071" i="23" s="1"/>
  <c r="D1070" i="23"/>
  <c r="Z1070" i="23"/>
  <c r="AB1070" i="23"/>
  <c r="AG1070" i="23" s="1"/>
  <c r="O1070" i="23" s="1"/>
  <c r="AA1070" i="23"/>
  <c r="AF1070" i="23" s="1"/>
  <c r="N1070" i="23" s="1"/>
  <c r="K1070" i="23" a="1"/>
  <c r="K1070" i="23" s="1"/>
  <c r="S1070" i="23" s="1"/>
  <c r="J1070" i="23" a="1"/>
  <c r="J1070" i="23" s="1"/>
  <c r="R1070" i="23" s="1"/>
  <c r="L1070" i="23" a="1"/>
  <c r="L1070" i="23" s="1"/>
  <c r="T1070" i="23" s="1"/>
  <c r="AA1069" i="23"/>
  <c r="AF1069" i="23" s="1"/>
  <c r="N1069" i="23" s="1"/>
  <c r="H1069" i="23"/>
  <c r="G1069" i="23"/>
  <c r="F1069" i="23"/>
  <c r="I1069" i="23" a="1"/>
  <c r="I1069" i="23" s="1"/>
  <c r="Q1069" i="23" s="1"/>
  <c r="AE1069" i="23"/>
  <c r="M1069" i="23" s="1"/>
  <c r="I1068" i="23" a="1"/>
  <c r="I1068" i="23" s="1"/>
  <c r="Q1068" i="23" s="1"/>
  <c r="AE1068" i="23"/>
  <c r="M1068" i="23" s="1"/>
  <c r="I1070" i="23" l="1" a="1"/>
  <c r="I1070" i="23" s="1"/>
  <c r="Q1070" i="23" s="1"/>
  <c r="AE1070" i="23"/>
  <c r="M1070" i="23" s="1"/>
  <c r="AC1070" i="23"/>
  <c r="AH1070" i="23" s="1"/>
  <c r="P1070" i="23" s="1"/>
  <c r="H1070" i="23"/>
  <c r="F1070" i="23"/>
  <c r="G1070" i="23"/>
  <c r="B1072" i="23" a="1"/>
  <c r="B1072" i="23" s="1"/>
  <c r="D1071" i="23"/>
  <c r="Z1071" i="23"/>
  <c r="AE1071" i="23" s="1"/>
  <c r="M1071" i="23" s="1"/>
  <c r="AB1071" i="23"/>
  <c r="AG1071" i="23" s="1"/>
  <c r="O1071" i="23" s="1"/>
  <c r="AA1071" i="23"/>
  <c r="AF1071" i="23" s="1"/>
  <c r="N1071" i="23" s="1"/>
  <c r="I1071" i="23" a="1"/>
  <c r="I1071" i="23" s="1"/>
  <c r="Q1071" i="23" s="1"/>
  <c r="L1071" i="23" a="1"/>
  <c r="L1071" i="23" s="1"/>
  <c r="T1071" i="23" s="1"/>
  <c r="J1071" i="23" a="1"/>
  <c r="J1071" i="23" s="1"/>
  <c r="K1071" i="23" a="1"/>
  <c r="K1071" i="23" s="1"/>
  <c r="S1071" i="23" s="1"/>
  <c r="R1071" i="23"/>
  <c r="AC1071" i="23" l="1"/>
  <c r="AH1071" i="23" s="1"/>
  <c r="P1071" i="23" s="1"/>
  <c r="F1071" i="23"/>
  <c r="H1071" i="23"/>
  <c r="G1071" i="23"/>
  <c r="B1073" i="23" a="1"/>
  <c r="B1073" i="23" s="1"/>
  <c r="D1072" i="23"/>
  <c r="AB1072" i="23"/>
  <c r="AG1072" i="23" s="1"/>
  <c r="O1072" i="23" s="1"/>
  <c r="AA1072" i="23"/>
  <c r="AF1072" i="23" s="1"/>
  <c r="N1072" i="23" s="1"/>
  <c r="Z1072" i="23"/>
  <c r="AE1072" i="23" s="1"/>
  <c r="M1072" i="23" s="1"/>
  <c r="K1072" i="23" a="1"/>
  <c r="K1072" i="23" s="1"/>
  <c r="S1072" i="23" s="1"/>
  <c r="I1072" i="23" a="1"/>
  <c r="I1072" i="23" s="1"/>
  <c r="Q1072" i="23" s="1"/>
  <c r="J1072" i="23" a="1"/>
  <c r="J1072" i="23" s="1"/>
  <c r="R1072" i="23" s="1"/>
  <c r="L1072" i="23" a="1"/>
  <c r="L1072" i="23" s="1"/>
  <c r="T1072" i="23" s="1"/>
  <c r="AC1072" i="23" l="1"/>
  <c r="AH1072" i="23" s="1"/>
  <c r="P1072" i="23" s="1"/>
  <c r="G1072" i="23"/>
  <c r="F1072" i="23"/>
  <c r="H1072" i="23"/>
  <c r="B1074" i="23" a="1"/>
  <c r="B1074" i="23" s="1"/>
  <c r="D1073" i="23"/>
  <c r="AA1073" i="23"/>
  <c r="AF1073" i="23" s="1"/>
  <c r="N1073" i="23" s="1"/>
  <c r="AC1073" i="23"/>
  <c r="AH1073" i="23" s="1"/>
  <c r="P1073" i="23" s="1"/>
  <c r="Z1073" i="23"/>
  <c r="J1073" i="23" a="1"/>
  <c r="J1073" i="23" s="1"/>
  <c r="R1073" i="23" s="1"/>
  <c r="K1073" i="23" a="1"/>
  <c r="K1073" i="23" s="1"/>
  <c r="S1073" i="23" s="1"/>
  <c r="L1073" i="23" a="1"/>
  <c r="L1073" i="23" s="1"/>
  <c r="T1073" i="23" s="1"/>
  <c r="AB1073" i="23" l="1"/>
  <c r="AG1073" i="23" s="1"/>
  <c r="O1073" i="23" s="1"/>
  <c r="H1073" i="23"/>
  <c r="G1073" i="23"/>
  <c r="F1073" i="23"/>
  <c r="B1075" i="23" a="1"/>
  <c r="B1075" i="23" s="1"/>
  <c r="D1074" i="23"/>
  <c r="Z1074" i="23"/>
  <c r="AA1074" i="23"/>
  <c r="AF1074" i="23" s="1"/>
  <c r="N1074" i="23" s="1"/>
  <c r="AB1074" i="23"/>
  <c r="AG1074" i="23" s="1"/>
  <c r="O1074" i="23" s="1"/>
  <c r="J1074" i="23" a="1"/>
  <c r="J1074" i="23" s="1"/>
  <c r="R1074" i="23" s="1"/>
  <c r="K1074" i="23" a="1"/>
  <c r="K1074" i="23" s="1"/>
  <c r="S1074" i="23" s="1"/>
  <c r="L1074" i="23" a="1"/>
  <c r="L1074" i="23" s="1"/>
  <c r="T1074" i="23" s="1"/>
  <c r="I1073" i="23" a="1"/>
  <c r="I1073" i="23" s="1"/>
  <c r="Q1073" i="23" s="1"/>
  <c r="AE1073" i="23"/>
  <c r="M1073" i="23" s="1"/>
  <c r="I1074" i="23" l="1" a="1"/>
  <c r="I1074" i="23" s="1"/>
  <c r="Q1074" i="23" s="1"/>
  <c r="AE1074" i="23"/>
  <c r="M1074" i="23" s="1"/>
  <c r="AC1074" i="23"/>
  <c r="AH1074" i="23" s="1"/>
  <c r="P1074" i="23" s="1"/>
  <c r="H1074" i="23"/>
  <c r="F1074" i="23"/>
  <c r="G1074" i="23"/>
  <c r="B1076" i="23" a="1"/>
  <c r="B1076" i="23" s="1"/>
  <c r="D1075" i="23"/>
  <c r="I1075" i="23" a="1"/>
  <c r="I1075" i="23" s="1"/>
  <c r="Q1075" i="23" s="1"/>
  <c r="AC1075" i="23"/>
  <c r="AH1075" i="23" s="1"/>
  <c r="P1075" i="23" s="1"/>
  <c r="AA1075" i="23"/>
  <c r="AF1075" i="23" s="1"/>
  <c r="N1075" i="23" s="1"/>
  <c r="AB1075" i="23"/>
  <c r="AG1075" i="23" s="1"/>
  <c r="O1075" i="23" s="1"/>
  <c r="K1075" i="23" a="1"/>
  <c r="K1075" i="23" s="1"/>
  <c r="S1075" i="23" s="1"/>
  <c r="J1075" i="23" a="1"/>
  <c r="J1075" i="23" s="1"/>
  <c r="R1075" i="23" s="1"/>
  <c r="L1075" i="23" a="1"/>
  <c r="L1075" i="23" s="1"/>
  <c r="T1075" i="23" s="1"/>
  <c r="Z1075" i="23" l="1"/>
  <c r="AE1075" i="23" s="1"/>
  <c r="M1075" i="23" s="1"/>
  <c r="G1075" i="23"/>
  <c r="H1075" i="23"/>
  <c r="F1075" i="23"/>
  <c r="B1077" i="23" a="1"/>
  <c r="B1077" i="23" s="1"/>
  <c r="D1076" i="23"/>
  <c r="AA1076" i="23"/>
  <c r="AB1076" i="23"/>
  <c r="AG1076" i="23" s="1"/>
  <c r="O1076" i="23" s="1"/>
  <c r="AC1076" i="23"/>
  <c r="AH1076" i="23" s="1"/>
  <c r="P1076" i="23" s="1"/>
  <c r="I1076" i="23" a="1"/>
  <c r="I1076" i="23" s="1"/>
  <c r="Q1076" i="23" s="1"/>
  <c r="L1076" i="23" a="1"/>
  <c r="L1076" i="23" s="1"/>
  <c r="T1076" i="23" s="1"/>
  <c r="K1076" i="23" a="1"/>
  <c r="K1076" i="23" s="1"/>
  <c r="S1076" i="23"/>
  <c r="J1076" i="23" l="1" a="1"/>
  <c r="J1076" i="23" s="1"/>
  <c r="R1076" i="23" s="1"/>
  <c r="AF1076" i="23"/>
  <c r="N1076" i="23" s="1"/>
  <c r="Z1076" i="23"/>
  <c r="AE1076" i="23" s="1"/>
  <c r="M1076" i="23" s="1"/>
  <c r="H1076" i="23"/>
  <c r="F1076" i="23"/>
  <c r="G1076" i="23"/>
  <c r="B1078" i="23" a="1"/>
  <c r="B1078" i="23" s="1"/>
  <c r="D1077" i="23"/>
  <c r="AA1077" i="23"/>
  <c r="AF1077" i="23" s="1"/>
  <c r="N1077" i="23" s="1"/>
  <c r="Z1077" i="23"/>
  <c r="AE1077" i="23" s="1"/>
  <c r="M1077" i="23" s="1"/>
  <c r="AC1077" i="23"/>
  <c r="AH1077" i="23" s="1"/>
  <c r="P1077" i="23" s="1"/>
  <c r="L1077" i="23" a="1"/>
  <c r="L1077" i="23" s="1"/>
  <c r="T1077" i="23" s="1"/>
  <c r="I1077" i="23" a="1"/>
  <c r="I1077" i="23" s="1"/>
  <c r="Q1077" i="23" s="1"/>
  <c r="J1077" i="23" a="1"/>
  <c r="J1077" i="23" s="1"/>
  <c r="R1077" i="23" s="1"/>
  <c r="K1077" i="23" a="1"/>
  <c r="K1077" i="23" s="1"/>
  <c r="S1077" i="23"/>
  <c r="AB1077" i="23" l="1"/>
  <c r="AG1077" i="23" s="1"/>
  <c r="O1077" i="23" s="1"/>
  <c r="H1077" i="23"/>
  <c r="G1077" i="23"/>
  <c r="F1077" i="23"/>
  <c r="B1079" i="23" a="1"/>
  <c r="B1079" i="23" s="1"/>
  <c r="D1078" i="23"/>
  <c r="Z1078" i="23"/>
  <c r="AE1078" i="23" s="1"/>
  <c r="M1078" i="23" s="1"/>
  <c r="AA1078" i="23"/>
  <c r="AF1078" i="23" s="1"/>
  <c r="N1078" i="23" s="1"/>
  <c r="AC1078" i="23"/>
  <c r="AH1078" i="23" s="1"/>
  <c r="P1078" i="23" s="1"/>
  <c r="K1078" i="23" a="1"/>
  <c r="K1078" i="23" s="1"/>
  <c r="I1078" i="23" a="1"/>
  <c r="I1078" i="23" s="1"/>
  <c r="Q1078" i="23" s="1"/>
  <c r="L1078" i="23" a="1"/>
  <c r="L1078" i="23" s="1"/>
  <c r="T1078" i="23" s="1"/>
  <c r="J1078" i="23" a="1"/>
  <c r="J1078" i="23" s="1"/>
  <c r="R1078" i="23" s="1"/>
  <c r="S1078" i="23"/>
  <c r="AB1078" i="23" l="1"/>
  <c r="AG1078" i="23" s="1"/>
  <c r="O1078" i="23" s="1"/>
  <c r="G1078" i="23"/>
  <c r="F1078" i="23"/>
  <c r="H1078" i="23"/>
  <c r="D1079" i="23"/>
  <c r="B1080" i="23" a="1"/>
  <c r="B1080" i="23" s="1"/>
  <c r="AA1079" i="23"/>
  <c r="AF1079" i="23" s="1"/>
  <c r="N1079" i="23" s="1"/>
  <c r="Z1079" i="23"/>
  <c r="AE1079" i="23" s="1"/>
  <c r="M1079" i="23" s="1"/>
  <c r="AC1079" i="23"/>
  <c r="AH1079" i="23" s="1"/>
  <c r="P1079" i="23" s="1"/>
  <c r="I1079" i="23" a="1"/>
  <c r="I1079" i="23" s="1"/>
  <c r="Q1079" i="23" s="1"/>
  <c r="K1079" i="23" a="1"/>
  <c r="K1079" i="23" s="1"/>
  <c r="S1079" i="23" s="1"/>
  <c r="L1079" i="23" a="1"/>
  <c r="L1079" i="23" s="1"/>
  <c r="T1079" i="23" s="1"/>
  <c r="J1079" i="23" a="1"/>
  <c r="J1079" i="23" s="1"/>
  <c r="R1079" i="23" s="1"/>
  <c r="B1081" i="23" l="1" a="1"/>
  <c r="B1081" i="23" s="1"/>
  <c r="D1080" i="23"/>
  <c r="AC1080" i="23"/>
  <c r="AH1080" i="23" s="1"/>
  <c r="P1080" i="23" s="1"/>
  <c r="AA1080" i="23"/>
  <c r="AF1080" i="23" s="1"/>
  <c r="N1080" i="23" s="1"/>
  <c r="Z1080" i="23"/>
  <c r="AE1080" i="23" s="1"/>
  <c r="M1080" i="23" s="1"/>
  <c r="K1080" i="23" a="1"/>
  <c r="K1080" i="23" s="1"/>
  <c r="I1080" i="23" a="1"/>
  <c r="I1080" i="23" s="1"/>
  <c r="Q1080" i="23" s="1"/>
  <c r="J1080" i="23" a="1"/>
  <c r="J1080" i="23" s="1"/>
  <c r="L1080" i="23" a="1"/>
  <c r="L1080" i="23" s="1"/>
  <c r="T1080" i="23" s="1"/>
  <c r="R1080" i="23"/>
  <c r="S1080" i="23"/>
  <c r="AB1079" i="23"/>
  <c r="AG1079" i="23" s="1"/>
  <c r="O1079" i="23" s="1"/>
  <c r="F1079" i="23"/>
  <c r="G1079" i="23"/>
  <c r="H1079" i="23"/>
  <c r="AB1080" i="23" l="1"/>
  <c r="AG1080" i="23" s="1"/>
  <c r="O1080" i="23" s="1"/>
  <c r="F1080" i="23"/>
  <c r="H1080" i="23"/>
  <c r="G1080" i="23"/>
  <c r="D1081" i="23"/>
  <c r="B1082" i="23" a="1"/>
  <c r="B1082" i="23" s="1"/>
  <c r="AB1081" i="23"/>
  <c r="AG1081" i="23" s="1"/>
  <c r="O1081" i="23" s="1"/>
  <c r="AA1081" i="23"/>
  <c r="AF1081" i="23" s="1"/>
  <c r="N1081" i="23" s="1"/>
  <c r="I1081" i="23" a="1"/>
  <c r="I1081" i="23" s="1"/>
  <c r="Q1081" i="23" s="1"/>
  <c r="AC1081" i="23"/>
  <c r="AH1081" i="23" s="1"/>
  <c r="P1081" i="23" s="1"/>
  <c r="K1081" i="23" a="1"/>
  <c r="K1081" i="23" s="1"/>
  <c r="L1081" i="23" a="1"/>
  <c r="L1081" i="23" s="1"/>
  <c r="T1081" i="23" s="1"/>
  <c r="J1081" i="23" a="1"/>
  <c r="J1081" i="23" s="1"/>
  <c r="R1081" i="23" s="1"/>
  <c r="S1081" i="23"/>
  <c r="B1083" i="23" l="1" a="1"/>
  <c r="B1083" i="23" s="1"/>
  <c r="D1082" i="23"/>
  <c r="AA1082" i="23"/>
  <c r="AC1082" i="23"/>
  <c r="AH1082" i="23" s="1"/>
  <c r="P1082" i="23" s="1"/>
  <c r="AB1082" i="23"/>
  <c r="AG1082" i="23" s="1"/>
  <c r="O1082" i="23" s="1"/>
  <c r="I1082" i="23" a="1"/>
  <c r="I1082" i="23" s="1"/>
  <c r="Q1082" i="23" s="1"/>
  <c r="L1082" i="23" a="1"/>
  <c r="L1082" i="23" s="1"/>
  <c r="T1082" i="23" s="1"/>
  <c r="K1082" i="23" a="1"/>
  <c r="K1082" i="23" s="1"/>
  <c r="S1082" i="23" s="1"/>
  <c r="Z1081" i="23"/>
  <c r="AE1081" i="23" s="1"/>
  <c r="M1081" i="23" s="1"/>
  <c r="H1081" i="23"/>
  <c r="G1081" i="23"/>
  <c r="F1081" i="23"/>
  <c r="J1082" i="23" l="1" a="1"/>
  <c r="J1082" i="23" s="1"/>
  <c r="R1082" i="23" s="1"/>
  <c r="AF1082" i="23"/>
  <c r="N1082" i="23" s="1"/>
  <c r="Z1082" i="23"/>
  <c r="AE1082" i="23" s="1"/>
  <c r="M1082" i="23" s="1"/>
  <c r="F1082" i="23"/>
  <c r="H1082" i="23"/>
  <c r="G1082" i="23"/>
  <c r="D1083" i="23"/>
  <c r="B1084" i="23" a="1"/>
  <c r="B1084" i="23" s="1"/>
  <c r="I1083" i="23" a="1"/>
  <c r="I1083" i="23" s="1"/>
  <c r="Q1083" i="23" s="1"/>
  <c r="AB1083" i="23"/>
  <c r="AG1083" i="23" s="1"/>
  <c r="O1083" i="23" s="1"/>
  <c r="AC1083" i="23"/>
  <c r="AH1083" i="23" s="1"/>
  <c r="P1083" i="23" s="1"/>
  <c r="AA1083" i="23"/>
  <c r="AF1083" i="23" s="1"/>
  <c r="N1083" i="23" s="1"/>
  <c r="L1083" i="23" a="1"/>
  <c r="L1083" i="23" s="1"/>
  <c r="T1083" i="23" s="1"/>
  <c r="J1083" i="23" a="1"/>
  <c r="J1083" i="23" s="1"/>
  <c r="R1083" i="23" s="1"/>
  <c r="K1083" i="23" a="1"/>
  <c r="K1083" i="23" s="1"/>
  <c r="S1083" i="23" s="1"/>
  <c r="B1085" i="23" l="1" a="1"/>
  <c r="B1085" i="23" s="1"/>
  <c r="D1084" i="23"/>
  <c r="Z1084" i="23"/>
  <c r="AE1084" i="23" s="1"/>
  <c r="M1084" i="23" s="1"/>
  <c r="AC1084" i="23"/>
  <c r="AH1084" i="23" s="1"/>
  <c r="P1084" i="23" s="1"/>
  <c r="AB1084" i="23"/>
  <c r="AG1084" i="23" s="1"/>
  <c r="O1084" i="23" s="1"/>
  <c r="J1084" i="23" a="1"/>
  <c r="J1084" i="23" s="1"/>
  <c r="I1084" i="23" a="1"/>
  <c r="I1084" i="23" s="1"/>
  <c r="Q1084" i="23" s="1"/>
  <c r="L1084" i="23" a="1"/>
  <c r="L1084" i="23" s="1"/>
  <c r="T1084" i="23" s="1"/>
  <c r="K1084" i="23" a="1"/>
  <c r="K1084" i="23" s="1"/>
  <c r="R1084" i="23"/>
  <c r="S1084" i="23"/>
  <c r="Z1083" i="23"/>
  <c r="AE1083" i="23" s="1"/>
  <c r="M1083" i="23" s="1"/>
  <c r="F1083" i="23"/>
  <c r="H1083" i="23"/>
  <c r="G1083" i="23"/>
  <c r="AA1084" i="23" l="1"/>
  <c r="AF1084" i="23" s="1"/>
  <c r="N1084" i="23" s="1"/>
  <c r="H1084" i="23"/>
  <c r="F1084" i="23"/>
  <c r="G1084" i="23"/>
  <c r="D1085" i="23"/>
  <c r="B1086" i="23" a="1"/>
  <c r="B1086" i="23" s="1"/>
  <c r="AB1085" i="23"/>
  <c r="AG1085" i="23" s="1"/>
  <c r="O1085" i="23" s="1"/>
  <c r="AA1085" i="23"/>
  <c r="I1085" i="23" a="1"/>
  <c r="I1085" i="23" s="1"/>
  <c r="Q1085" i="23" s="1"/>
  <c r="AC1085" i="23"/>
  <c r="AH1085" i="23" s="1"/>
  <c r="P1085" i="23" s="1"/>
  <c r="L1085" i="23" a="1"/>
  <c r="L1085" i="23" s="1"/>
  <c r="T1085" i="23" s="1"/>
  <c r="K1085" i="23" a="1"/>
  <c r="K1085" i="23" s="1"/>
  <c r="S1085" i="23"/>
  <c r="J1085" i="23" l="1" a="1"/>
  <c r="J1085" i="23" s="1"/>
  <c r="R1085" i="23" s="1"/>
  <c r="AF1085" i="23"/>
  <c r="N1085" i="23" s="1"/>
  <c r="B1087" i="23" a="1"/>
  <c r="B1087" i="23" s="1"/>
  <c r="D1086" i="23"/>
  <c r="Z1086" i="23"/>
  <c r="AE1086" i="23" s="1"/>
  <c r="M1086" i="23" s="1"/>
  <c r="AB1086" i="23"/>
  <c r="AG1086" i="23" s="1"/>
  <c r="O1086" i="23" s="1"/>
  <c r="AA1086" i="23"/>
  <c r="AF1086" i="23" s="1"/>
  <c r="N1086" i="23" s="1"/>
  <c r="I1086" i="23" a="1"/>
  <c r="I1086" i="23" s="1"/>
  <c r="Q1086" i="23" s="1"/>
  <c r="K1086" i="23" a="1"/>
  <c r="K1086" i="23" s="1"/>
  <c r="S1086" i="23" s="1"/>
  <c r="J1086" i="23" a="1"/>
  <c r="J1086" i="23" s="1"/>
  <c r="R1086" i="23" s="1"/>
  <c r="L1086" i="23" a="1"/>
  <c r="L1086" i="23" s="1"/>
  <c r="T1086" i="23" s="1"/>
  <c r="Z1085" i="23"/>
  <c r="AE1085" i="23" s="1"/>
  <c r="M1085" i="23" s="1"/>
  <c r="F1085" i="23"/>
  <c r="G1085" i="23"/>
  <c r="H1085" i="23"/>
  <c r="AC1086" i="23" l="1"/>
  <c r="AH1086" i="23" s="1"/>
  <c r="P1086" i="23" s="1"/>
  <c r="H1086" i="23"/>
  <c r="F1086" i="23"/>
  <c r="G1086" i="23"/>
  <c r="B1088" i="23" a="1"/>
  <c r="B1088" i="23" s="1"/>
  <c r="D1087" i="23"/>
  <c r="AB1087" i="23"/>
  <c r="AG1087" i="23" s="1"/>
  <c r="O1087" i="23" s="1"/>
  <c r="Z1087" i="23"/>
  <c r="AE1087" i="23" s="1"/>
  <c r="M1087" i="23" s="1"/>
  <c r="AA1087" i="23"/>
  <c r="AF1087" i="23" s="1"/>
  <c r="N1087" i="23" s="1"/>
  <c r="L1087" i="23" a="1"/>
  <c r="L1087" i="23" s="1"/>
  <c r="T1087" i="23" s="1"/>
  <c r="I1087" i="23" a="1"/>
  <c r="I1087" i="23" s="1"/>
  <c r="Q1087" i="23" s="1"/>
  <c r="J1087" i="23" a="1"/>
  <c r="J1087" i="23" s="1"/>
  <c r="R1087" i="23" s="1"/>
  <c r="K1087" i="23" a="1"/>
  <c r="K1087" i="23" s="1"/>
  <c r="S1087" i="23"/>
  <c r="AC1087" i="23" l="1"/>
  <c r="AH1087" i="23" s="1"/>
  <c r="P1087" i="23" s="1"/>
  <c r="F1087" i="23"/>
  <c r="H1087" i="23"/>
  <c r="G1087" i="23"/>
  <c r="D1088" i="23"/>
  <c r="B1089" i="23" a="1"/>
  <c r="B1089" i="23" s="1"/>
  <c r="AB1088" i="23"/>
  <c r="AG1088" i="23" s="1"/>
  <c r="O1088" i="23" s="1"/>
  <c r="AC1088" i="23"/>
  <c r="AH1088" i="23" s="1"/>
  <c r="P1088" i="23" s="1"/>
  <c r="Z1088" i="23"/>
  <c r="AE1088" i="23" s="1"/>
  <c r="M1088" i="23" s="1"/>
  <c r="AA1088" i="23"/>
  <c r="AF1088" i="23" s="1"/>
  <c r="N1088" i="23" s="1"/>
  <c r="J1088" i="23" a="1"/>
  <c r="J1088" i="23" s="1"/>
  <c r="R1088" i="23" s="1"/>
  <c r="L1088" i="23" a="1"/>
  <c r="L1088" i="23" s="1"/>
  <c r="T1088" i="23" s="1"/>
  <c r="I1088" i="23" a="1"/>
  <c r="I1088" i="23" s="1"/>
  <c r="Q1088" i="23" s="1"/>
  <c r="K1088" i="23" a="1"/>
  <c r="K1088" i="23" s="1"/>
  <c r="S1088" i="23" s="1"/>
  <c r="D1089" i="23" l="1"/>
  <c r="B1090" i="23" a="1"/>
  <c r="B1090" i="23" s="1"/>
  <c r="Z1089" i="23"/>
  <c r="AE1089" i="23" s="1"/>
  <c r="M1089" i="23" s="1"/>
  <c r="AA1089" i="23"/>
  <c r="AF1089" i="23" s="1"/>
  <c r="N1089" i="23" s="1"/>
  <c r="AC1089" i="23"/>
  <c r="AH1089" i="23" s="1"/>
  <c r="P1089" i="23" s="1"/>
  <c r="J1089" i="23" a="1"/>
  <c r="J1089" i="23" s="1"/>
  <c r="R1089" i="23" s="1"/>
  <c r="L1089" i="23" a="1"/>
  <c r="L1089" i="23" s="1"/>
  <c r="T1089" i="23" s="1"/>
  <c r="K1089" i="23" a="1"/>
  <c r="K1089" i="23" s="1"/>
  <c r="I1089" i="23" a="1"/>
  <c r="I1089" i="23" s="1"/>
  <c r="Q1089" i="23" s="1"/>
  <c r="S1089" i="23"/>
  <c r="F1088" i="23"/>
  <c r="G1088" i="23"/>
  <c r="H1088" i="23"/>
  <c r="B1091" i="23" l="1" a="1"/>
  <c r="B1091" i="23" s="1"/>
  <c r="D1090" i="23"/>
  <c r="I1090" i="23" a="1"/>
  <c r="I1090" i="23" s="1"/>
  <c r="Q1090" i="23" s="1"/>
  <c r="AB1090" i="23"/>
  <c r="AG1090" i="23" s="1"/>
  <c r="O1090" i="23" s="1"/>
  <c r="AC1090" i="23"/>
  <c r="AH1090" i="23" s="1"/>
  <c r="P1090" i="23" s="1"/>
  <c r="AA1090" i="23"/>
  <c r="AF1090" i="23" s="1"/>
  <c r="N1090" i="23" s="1"/>
  <c r="J1090" i="23" a="1"/>
  <c r="J1090" i="23" s="1"/>
  <c r="R1090" i="23" s="1"/>
  <c r="L1090" i="23" a="1"/>
  <c r="L1090" i="23" s="1"/>
  <c r="T1090" i="23" s="1"/>
  <c r="K1090" i="23" a="1"/>
  <c r="K1090" i="23" s="1"/>
  <c r="S1090" i="23" s="1"/>
  <c r="AB1089" i="23"/>
  <c r="AG1089" i="23" s="1"/>
  <c r="O1089" i="23" s="1"/>
  <c r="F1089" i="23"/>
  <c r="G1089" i="23"/>
  <c r="H1089" i="23"/>
  <c r="Z1090" i="23" l="1"/>
  <c r="AE1090" i="23" s="1"/>
  <c r="M1090" i="23" s="1"/>
  <c r="F1090" i="23"/>
  <c r="H1090" i="23"/>
  <c r="G1090" i="23"/>
  <c r="D1091" i="23"/>
  <c r="B1092" i="23" a="1"/>
  <c r="B1092" i="23" s="1"/>
  <c r="AB1091" i="23"/>
  <c r="AG1091" i="23" s="1"/>
  <c r="O1091" i="23" s="1"/>
  <c r="Z1091" i="23"/>
  <c r="AE1091" i="23" s="1"/>
  <c r="M1091" i="23" s="1"/>
  <c r="AC1091" i="23"/>
  <c r="AH1091" i="23" s="1"/>
  <c r="P1091" i="23" s="1"/>
  <c r="AA1091" i="23"/>
  <c r="AF1091" i="23" s="1"/>
  <c r="N1091" i="23" s="1"/>
  <c r="J1091" i="23" a="1"/>
  <c r="J1091" i="23" s="1"/>
  <c r="R1091" i="23" s="1"/>
  <c r="K1091" i="23" a="1"/>
  <c r="K1091" i="23" s="1"/>
  <c r="S1091" i="23" s="1"/>
  <c r="L1091" i="23" a="1"/>
  <c r="L1091" i="23" s="1"/>
  <c r="T1091" i="23" s="1"/>
  <c r="I1091" i="23" a="1"/>
  <c r="I1091" i="23" s="1"/>
  <c r="Q1091" i="23" s="1"/>
  <c r="D1092" i="23" l="1"/>
  <c r="B1093" i="23" a="1"/>
  <c r="B1093" i="23" s="1"/>
  <c r="AB1092" i="23"/>
  <c r="AG1092" i="23" s="1"/>
  <c r="O1092" i="23" s="1"/>
  <c r="I1092" i="23" a="1"/>
  <c r="I1092" i="23" s="1"/>
  <c r="Q1092" i="23" s="1"/>
  <c r="AA1092" i="23"/>
  <c r="AF1092" i="23" s="1"/>
  <c r="N1092" i="23" s="1"/>
  <c r="AC1092" i="23"/>
  <c r="AH1092" i="23" s="1"/>
  <c r="P1092" i="23" s="1"/>
  <c r="L1092" i="23" a="1"/>
  <c r="L1092" i="23" s="1"/>
  <c r="T1092" i="23" s="1"/>
  <c r="K1092" i="23" a="1"/>
  <c r="K1092" i="23" s="1"/>
  <c r="J1092" i="23" a="1"/>
  <c r="J1092" i="23" s="1"/>
  <c r="R1092" i="23" s="1"/>
  <c r="S1092" i="23"/>
  <c r="G1091" i="23"/>
  <c r="F1091" i="23"/>
  <c r="H1091" i="23"/>
  <c r="B1094" i="23" l="1" a="1"/>
  <c r="B1094" i="23" s="1"/>
  <c r="D1093" i="23"/>
  <c r="AC1093" i="23"/>
  <c r="AH1093" i="23" s="1"/>
  <c r="P1093" i="23" s="1"/>
  <c r="AB1093" i="23"/>
  <c r="AG1093" i="23" s="1"/>
  <c r="O1093" i="23" s="1"/>
  <c r="AA1093" i="23"/>
  <c r="AF1093" i="23" s="1"/>
  <c r="N1093" i="23" s="1"/>
  <c r="L1093" i="23" a="1"/>
  <c r="L1093" i="23" s="1"/>
  <c r="T1093" i="23" s="1"/>
  <c r="K1093" i="23" a="1"/>
  <c r="K1093" i="23" s="1"/>
  <c r="S1093" i="23" s="1"/>
  <c r="J1093" i="23" a="1"/>
  <c r="J1093" i="23" s="1"/>
  <c r="R1093" i="23" s="1"/>
  <c r="Z1092" i="23"/>
  <c r="AE1092" i="23" s="1"/>
  <c r="M1092" i="23" s="1"/>
  <c r="G1092" i="23"/>
  <c r="H1092" i="23"/>
  <c r="F1092" i="23"/>
  <c r="Z1093" i="23" l="1"/>
  <c r="G1093" i="23"/>
  <c r="H1093" i="23"/>
  <c r="F1093" i="23"/>
  <c r="D1094" i="23"/>
  <c r="B1095" i="23" a="1"/>
  <c r="B1095" i="23" s="1"/>
  <c r="AB1094" i="23"/>
  <c r="AG1094" i="23" s="1"/>
  <c r="O1094" i="23" s="1"/>
  <c r="AA1094" i="23"/>
  <c r="AF1094" i="23" s="1"/>
  <c r="N1094" i="23" s="1"/>
  <c r="AC1094" i="23"/>
  <c r="AH1094" i="23" s="1"/>
  <c r="P1094" i="23" s="1"/>
  <c r="Z1094" i="23"/>
  <c r="AE1094" i="23" s="1"/>
  <c r="M1094" i="23" s="1"/>
  <c r="I1094" i="23" a="1"/>
  <c r="I1094" i="23" s="1"/>
  <c r="Q1094" i="23" s="1"/>
  <c r="L1094" i="23" a="1"/>
  <c r="L1094" i="23" s="1"/>
  <c r="T1094" i="23" s="1"/>
  <c r="K1094" i="23" a="1"/>
  <c r="K1094" i="23" s="1"/>
  <c r="S1094" i="23" s="1"/>
  <c r="J1094" i="23" a="1"/>
  <c r="J1094" i="23" s="1"/>
  <c r="R1094" i="23" s="1"/>
  <c r="B1096" i="23" l="1" a="1"/>
  <c r="B1096" i="23" s="1"/>
  <c r="D1095" i="23"/>
  <c r="AC1095" i="23"/>
  <c r="AH1095" i="23" s="1"/>
  <c r="P1095" i="23" s="1"/>
  <c r="AA1095" i="23"/>
  <c r="AF1095" i="23" s="1"/>
  <c r="N1095" i="23" s="1"/>
  <c r="Z1095" i="23"/>
  <c r="J1095" i="23" a="1"/>
  <c r="J1095" i="23" s="1"/>
  <c r="R1095" i="23" s="1"/>
  <c r="K1095" i="23" a="1"/>
  <c r="K1095" i="23" s="1"/>
  <c r="S1095" i="23" s="1"/>
  <c r="L1095" i="23" a="1"/>
  <c r="L1095" i="23" s="1"/>
  <c r="T1095" i="23" s="1"/>
  <c r="F1094" i="23"/>
  <c r="H1094" i="23"/>
  <c r="G1094" i="23"/>
  <c r="I1093" i="23" a="1"/>
  <c r="I1093" i="23" s="1"/>
  <c r="Q1093" i="23" s="1"/>
  <c r="AE1093" i="23"/>
  <c r="M1093" i="23" s="1"/>
  <c r="I1095" i="23" l="1" a="1"/>
  <c r="I1095" i="23" s="1"/>
  <c r="Q1095" i="23" s="1"/>
  <c r="AE1095" i="23"/>
  <c r="M1095" i="23" s="1"/>
  <c r="AB1095" i="23"/>
  <c r="AG1095" i="23" s="1"/>
  <c r="O1095" i="23" s="1"/>
  <c r="G1095" i="23"/>
  <c r="F1095" i="23"/>
  <c r="H1095" i="23"/>
  <c r="B1097" i="23" a="1"/>
  <c r="B1097" i="23" s="1"/>
  <c r="D1096" i="23"/>
  <c r="AC1096" i="23"/>
  <c r="AH1096" i="23" s="1"/>
  <c r="P1096" i="23" s="1"/>
  <c r="AA1096" i="23"/>
  <c r="AF1096" i="23" s="1"/>
  <c r="N1096" i="23" s="1"/>
  <c r="I1096" i="23" a="1"/>
  <c r="I1096" i="23" s="1"/>
  <c r="Q1096" i="23" s="1"/>
  <c r="AB1096" i="23"/>
  <c r="AG1096" i="23" s="1"/>
  <c r="O1096" i="23" s="1"/>
  <c r="K1096" i="23" a="1"/>
  <c r="K1096" i="23" s="1"/>
  <c r="L1096" i="23" a="1"/>
  <c r="L1096" i="23" s="1"/>
  <c r="T1096" i="23" s="1"/>
  <c r="J1096" i="23" a="1"/>
  <c r="J1096" i="23" s="1"/>
  <c r="R1096" i="23" s="1"/>
  <c r="S1096" i="23"/>
  <c r="Z1096" i="23" l="1"/>
  <c r="AE1096" i="23" s="1"/>
  <c r="M1096" i="23" s="1"/>
  <c r="G1096" i="23"/>
  <c r="H1096" i="23"/>
  <c r="F1096" i="23"/>
  <c r="B1098" i="23" a="1"/>
  <c r="B1098" i="23" s="1"/>
  <c r="D1097" i="23"/>
  <c r="Z1097" i="23"/>
  <c r="AE1097" i="23" s="1"/>
  <c r="M1097" i="23" s="1"/>
  <c r="AB1097" i="23"/>
  <c r="AG1097" i="23" s="1"/>
  <c r="O1097" i="23" s="1"/>
  <c r="AA1097" i="23"/>
  <c r="AF1097" i="23" s="1"/>
  <c r="N1097" i="23" s="1"/>
  <c r="K1097" i="23" a="1"/>
  <c r="K1097" i="23" s="1"/>
  <c r="S1097" i="23" s="1"/>
  <c r="L1097" i="23" a="1"/>
  <c r="L1097" i="23" s="1"/>
  <c r="T1097" i="23" s="1"/>
  <c r="I1097" i="23" a="1"/>
  <c r="I1097" i="23" s="1"/>
  <c r="Q1097" i="23" s="1"/>
  <c r="J1097" i="23" a="1"/>
  <c r="J1097" i="23" s="1"/>
  <c r="R1097" i="23" s="1"/>
  <c r="AC1097" i="23" l="1"/>
  <c r="AH1097" i="23" s="1"/>
  <c r="P1097" i="23" s="1"/>
  <c r="H1097" i="23"/>
  <c r="G1097" i="23"/>
  <c r="F1097" i="23"/>
  <c r="B1099" i="23" a="1"/>
  <c r="B1099" i="23" s="1"/>
  <c r="D1098" i="23"/>
  <c r="AB1098" i="23"/>
  <c r="AG1098" i="23" s="1"/>
  <c r="O1098" i="23" s="1"/>
  <c r="Z1098" i="23"/>
  <c r="AC1098" i="23"/>
  <c r="AH1098" i="23" s="1"/>
  <c r="P1098" i="23" s="1"/>
  <c r="K1098" i="23" a="1"/>
  <c r="K1098" i="23" s="1"/>
  <c r="S1098" i="23" s="1"/>
  <c r="L1098" i="23" a="1"/>
  <c r="L1098" i="23" s="1"/>
  <c r="T1098" i="23" s="1"/>
  <c r="I1098" i="23" a="1"/>
  <c r="I1098" i="23" s="1"/>
  <c r="Q1098" i="23" s="1"/>
  <c r="J1098" i="23" l="1" a="1"/>
  <c r="J1098" i="23" s="1"/>
  <c r="R1098" i="23" s="1"/>
  <c r="AE1098" i="23"/>
  <c r="M1098" i="23" s="1"/>
  <c r="AA1098" i="23"/>
  <c r="AF1098" i="23" s="1"/>
  <c r="N1098" i="23" s="1"/>
  <c r="G1098" i="23"/>
  <c r="H1098" i="23"/>
  <c r="F1098" i="23"/>
  <c r="D1099" i="23"/>
  <c r="B1100" i="23" a="1"/>
  <c r="B1100" i="23" s="1"/>
  <c r="AA1099" i="23"/>
  <c r="AF1099" i="23" s="1"/>
  <c r="N1099" i="23" s="1"/>
  <c r="Z1099" i="23"/>
  <c r="AE1099" i="23" s="1"/>
  <c r="M1099" i="23" s="1"/>
  <c r="AC1099" i="23"/>
  <c r="AH1099" i="23" s="1"/>
  <c r="P1099" i="23" s="1"/>
  <c r="J1099" i="23" a="1"/>
  <c r="J1099" i="23" s="1"/>
  <c r="R1099" i="23" s="1"/>
  <c r="L1099" i="23" a="1"/>
  <c r="L1099" i="23" s="1"/>
  <c r="T1099" i="23" s="1"/>
  <c r="K1099" i="23" a="1"/>
  <c r="K1099" i="23" s="1"/>
  <c r="I1099" i="23" a="1"/>
  <c r="I1099" i="23" s="1"/>
  <c r="Q1099" i="23" s="1"/>
  <c r="S1099" i="23"/>
  <c r="B1101" i="23" l="1" a="1"/>
  <c r="B1101" i="23" s="1"/>
  <c r="D1100" i="23"/>
  <c r="Z1100" i="23"/>
  <c r="AC1100" i="23"/>
  <c r="AH1100" i="23" s="1"/>
  <c r="P1100" i="23" s="1"/>
  <c r="AA1100" i="23"/>
  <c r="AF1100" i="23" s="1"/>
  <c r="N1100" i="23" s="1"/>
  <c r="K1100" i="23" a="1"/>
  <c r="K1100" i="23" s="1"/>
  <c r="L1100" i="23" a="1"/>
  <c r="L1100" i="23" s="1"/>
  <c r="T1100" i="23" s="1"/>
  <c r="J1100" i="23" a="1"/>
  <c r="J1100" i="23" s="1"/>
  <c r="R1100" i="23" s="1"/>
  <c r="S1100" i="23"/>
  <c r="AB1099" i="23"/>
  <c r="AG1099" i="23" s="1"/>
  <c r="O1099" i="23" s="1"/>
  <c r="F1099" i="23"/>
  <c r="G1099" i="23"/>
  <c r="H1099" i="23"/>
  <c r="I1100" i="23" l="1" a="1"/>
  <c r="I1100" i="23" s="1"/>
  <c r="Q1100" i="23" s="1"/>
  <c r="AE1100" i="23"/>
  <c r="M1100" i="23" s="1"/>
  <c r="AB1100" i="23"/>
  <c r="AG1100" i="23" s="1"/>
  <c r="O1100" i="23" s="1"/>
  <c r="F1100" i="23"/>
  <c r="H1100" i="23"/>
  <c r="G1100" i="23"/>
  <c r="B1102" i="23" a="1"/>
  <c r="B1102" i="23" s="1"/>
  <c r="D1101" i="23"/>
  <c r="I1101" i="23" a="1"/>
  <c r="I1101" i="23" s="1"/>
  <c r="Q1101" i="23" s="1"/>
  <c r="AA1101" i="23"/>
  <c r="AC1101" i="23"/>
  <c r="AH1101" i="23" s="1"/>
  <c r="P1101" i="23" s="1"/>
  <c r="AB1101" i="23"/>
  <c r="AG1101" i="23" s="1"/>
  <c r="O1101" i="23" s="1"/>
  <c r="L1101" i="23" a="1"/>
  <c r="L1101" i="23" s="1"/>
  <c r="T1101" i="23" s="1"/>
  <c r="K1101" i="23" a="1"/>
  <c r="K1101" i="23" s="1"/>
  <c r="S1101" i="23" s="1"/>
  <c r="Z1101" i="23" l="1"/>
  <c r="AE1101" i="23" s="1"/>
  <c r="M1101" i="23" s="1"/>
  <c r="F1101" i="23"/>
  <c r="H1101" i="23"/>
  <c r="G1101" i="23"/>
  <c r="J1101" i="23" a="1"/>
  <c r="J1101" i="23" s="1"/>
  <c r="R1101" i="23" s="1"/>
  <c r="AF1101" i="23"/>
  <c r="N1101" i="23" s="1"/>
  <c r="D1102" i="23"/>
  <c r="B1103" i="23" a="1"/>
  <c r="B1103" i="23" s="1"/>
  <c r="AB1102" i="23"/>
  <c r="AG1102" i="23" s="1"/>
  <c r="O1102" i="23" s="1"/>
  <c r="Z1102" i="23"/>
  <c r="AE1102" i="23" s="1"/>
  <c r="M1102" i="23" s="1"/>
  <c r="AC1102" i="23"/>
  <c r="AH1102" i="23" s="1"/>
  <c r="P1102" i="23" s="1"/>
  <c r="J1102" i="23" a="1"/>
  <c r="J1102" i="23" s="1"/>
  <c r="K1102" i="23" a="1"/>
  <c r="K1102" i="23" s="1"/>
  <c r="L1102" i="23" a="1"/>
  <c r="L1102" i="23" s="1"/>
  <c r="T1102" i="23" s="1"/>
  <c r="I1102" i="23" a="1"/>
  <c r="I1102" i="23" s="1"/>
  <c r="Q1102" i="23" s="1"/>
  <c r="S1102" i="23"/>
  <c r="R1102" i="23"/>
  <c r="B1104" i="23" l="1" a="1"/>
  <c r="B1104" i="23" s="1"/>
  <c r="D1103" i="23"/>
  <c r="AA1103" i="23"/>
  <c r="AF1103" i="23" s="1"/>
  <c r="N1103" i="23" s="1"/>
  <c r="Z1103" i="23"/>
  <c r="AC1103" i="23"/>
  <c r="AH1103" i="23" s="1"/>
  <c r="P1103" i="23" s="1"/>
  <c r="L1103" i="23" a="1"/>
  <c r="L1103" i="23" s="1"/>
  <c r="T1103" i="23" s="1"/>
  <c r="J1103" i="23" a="1"/>
  <c r="J1103" i="23" s="1"/>
  <c r="R1103" i="23" s="1"/>
  <c r="K1103" i="23" a="1"/>
  <c r="K1103" i="23" s="1"/>
  <c r="S1103" i="23"/>
  <c r="AA1102" i="23"/>
  <c r="AF1102" i="23" s="1"/>
  <c r="N1102" i="23" s="1"/>
  <c r="H1102" i="23"/>
  <c r="F1102" i="23"/>
  <c r="G1102" i="23"/>
  <c r="I1103" i="23" l="1" a="1"/>
  <c r="I1103" i="23" s="1"/>
  <c r="Q1103" i="23" s="1"/>
  <c r="AE1103" i="23"/>
  <c r="M1103" i="23" s="1"/>
  <c r="AB1103" i="23"/>
  <c r="AG1103" i="23" s="1"/>
  <c r="O1103" i="23" s="1"/>
  <c r="G1103" i="23"/>
  <c r="H1103" i="23"/>
  <c r="F1103" i="23"/>
  <c r="B1105" i="23" a="1"/>
  <c r="B1105" i="23" s="1"/>
  <c r="D1104" i="23"/>
  <c r="Z1104" i="23"/>
  <c r="AC1104" i="23"/>
  <c r="AH1104" i="23" s="1"/>
  <c r="P1104" i="23" s="1"/>
  <c r="AA1104" i="23"/>
  <c r="AF1104" i="23" s="1"/>
  <c r="N1104" i="23" s="1"/>
  <c r="K1104" i="23" a="1"/>
  <c r="K1104" i="23" s="1"/>
  <c r="S1104" i="23" s="1"/>
  <c r="L1104" i="23" a="1"/>
  <c r="L1104" i="23" s="1"/>
  <c r="T1104" i="23" s="1"/>
  <c r="J1104" i="23" a="1"/>
  <c r="J1104" i="23" s="1"/>
  <c r="R1104" i="23" s="1"/>
  <c r="AB1104" i="23" l="1"/>
  <c r="AG1104" i="23" s="1"/>
  <c r="O1104" i="23" s="1"/>
  <c r="H1104" i="23"/>
  <c r="F1104" i="23"/>
  <c r="G1104" i="23"/>
  <c r="B1106" i="23" a="1"/>
  <c r="B1106" i="23" s="1"/>
  <c r="D1105" i="23"/>
  <c r="AC1105" i="23"/>
  <c r="AH1105" i="23" s="1"/>
  <c r="P1105" i="23" s="1"/>
  <c r="AA1105" i="23"/>
  <c r="AF1105" i="23" s="1"/>
  <c r="N1105" i="23" s="1"/>
  <c r="AB1105" i="23"/>
  <c r="AG1105" i="23" s="1"/>
  <c r="O1105" i="23" s="1"/>
  <c r="I1105" i="23" a="1"/>
  <c r="I1105" i="23" s="1"/>
  <c r="Q1105" i="23" s="1"/>
  <c r="J1105" i="23" a="1"/>
  <c r="J1105" i="23" s="1"/>
  <c r="R1105" i="23" s="1"/>
  <c r="K1105" i="23" a="1"/>
  <c r="K1105" i="23" s="1"/>
  <c r="S1105" i="23" s="1"/>
  <c r="L1105" i="23" a="1"/>
  <c r="L1105" i="23" s="1"/>
  <c r="T1105" i="23" s="1"/>
  <c r="I1104" i="23" a="1"/>
  <c r="I1104" i="23" s="1"/>
  <c r="Q1104" i="23" s="1"/>
  <c r="AE1104" i="23"/>
  <c r="M1104" i="23" s="1"/>
  <c r="Z1105" i="23" l="1"/>
  <c r="AE1105" i="23" s="1"/>
  <c r="M1105" i="23" s="1"/>
  <c r="G1105" i="23"/>
  <c r="F1105" i="23"/>
  <c r="H1105" i="23"/>
  <c r="B1107" i="23" a="1"/>
  <c r="B1107" i="23" s="1"/>
  <c r="D1106" i="23"/>
  <c r="AA1106" i="23"/>
  <c r="AF1106" i="23" s="1"/>
  <c r="N1106" i="23" s="1"/>
  <c r="Z1106" i="23"/>
  <c r="AC1106" i="23"/>
  <c r="AH1106" i="23" s="1"/>
  <c r="P1106" i="23" s="1"/>
  <c r="J1106" i="23" a="1"/>
  <c r="J1106" i="23" s="1"/>
  <c r="R1106" i="23" s="1"/>
  <c r="K1106" i="23" a="1"/>
  <c r="K1106" i="23" s="1"/>
  <c r="L1106" i="23" a="1"/>
  <c r="L1106" i="23" s="1"/>
  <c r="T1106" i="23" s="1"/>
  <c r="S1106" i="23"/>
  <c r="I1106" i="23" l="1" a="1"/>
  <c r="I1106" i="23" s="1"/>
  <c r="Q1106" i="23" s="1"/>
  <c r="AE1106" i="23"/>
  <c r="M1106" i="23" s="1"/>
  <c r="AB1106" i="23"/>
  <c r="AG1106" i="23" s="1"/>
  <c r="O1106" i="23" s="1"/>
  <c r="F1106" i="23"/>
  <c r="G1106" i="23"/>
  <c r="H1106" i="23"/>
  <c r="B1108" i="23" a="1"/>
  <c r="B1108" i="23" s="1"/>
  <c r="D1107" i="23"/>
  <c r="AA1107" i="23"/>
  <c r="AF1107" i="23" s="1"/>
  <c r="N1107" i="23" s="1"/>
  <c r="Z1107" i="23"/>
  <c r="AE1107" i="23" s="1"/>
  <c r="M1107" i="23" s="1"/>
  <c r="AC1107" i="23"/>
  <c r="AH1107" i="23" s="1"/>
  <c r="P1107" i="23" s="1"/>
  <c r="L1107" i="23" a="1"/>
  <c r="L1107" i="23" s="1"/>
  <c r="T1107" i="23" s="1"/>
  <c r="J1107" i="23" a="1"/>
  <c r="J1107" i="23" s="1"/>
  <c r="R1107" i="23" s="1"/>
  <c r="K1107" i="23" a="1"/>
  <c r="K1107" i="23" s="1"/>
  <c r="S1107" i="23" s="1"/>
  <c r="I1107" i="23" a="1"/>
  <c r="I1107" i="23" s="1"/>
  <c r="Q1107" i="23" s="1"/>
  <c r="AB1107" i="23" l="1"/>
  <c r="AG1107" i="23" s="1"/>
  <c r="O1107" i="23" s="1"/>
  <c r="F1107" i="23"/>
  <c r="H1107" i="23"/>
  <c r="G1107" i="23"/>
  <c r="D1108" i="23"/>
  <c r="B1109" i="23" a="1"/>
  <c r="B1109" i="23" s="1"/>
  <c r="Z1108" i="23"/>
  <c r="AB1108" i="23"/>
  <c r="AG1108" i="23" s="1"/>
  <c r="O1108" i="23" s="1"/>
  <c r="AC1108" i="23"/>
  <c r="AH1108" i="23" s="1"/>
  <c r="P1108" i="23" s="1"/>
  <c r="I1108" i="23" a="1"/>
  <c r="I1108" i="23" s="1"/>
  <c r="Q1108" i="23" s="1"/>
  <c r="K1108" i="23" a="1"/>
  <c r="K1108" i="23" s="1"/>
  <c r="S1108" i="23" s="1"/>
  <c r="L1108" i="23" a="1"/>
  <c r="L1108" i="23" s="1"/>
  <c r="T1108" i="23" s="1"/>
  <c r="D1109" i="23" l="1"/>
  <c r="B1110" i="23" a="1"/>
  <c r="B1110" i="23" s="1"/>
  <c r="Z1109" i="23"/>
  <c r="AE1109" i="23" s="1"/>
  <c r="M1109" i="23" s="1"/>
  <c r="AC1109" i="23"/>
  <c r="AH1109" i="23" s="1"/>
  <c r="P1109" i="23" s="1"/>
  <c r="AA1109" i="23"/>
  <c r="AF1109" i="23" s="1"/>
  <c r="N1109" i="23" s="1"/>
  <c r="I1109" i="23" a="1"/>
  <c r="I1109" i="23" s="1"/>
  <c r="Q1109" i="23" s="1"/>
  <c r="J1109" i="23" a="1"/>
  <c r="J1109" i="23" s="1"/>
  <c r="R1109" i="23" s="1"/>
  <c r="L1109" i="23" a="1"/>
  <c r="L1109" i="23" s="1"/>
  <c r="T1109" i="23" s="1"/>
  <c r="K1109" i="23" a="1"/>
  <c r="K1109" i="23" s="1"/>
  <c r="S1109" i="23"/>
  <c r="J1108" i="23" a="1"/>
  <c r="J1108" i="23" s="1"/>
  <c r="R1108" i="23" s="1"/>
  <c r="AE1108" i="23"/>
  <c r="M1108" i="23" s="1"/>
  <c r="AA1108" i="23"/>
  <c r="AF1108" i="23" s="1"/>
  <c r="N1108" i="23" s="1"/>
  <c r="H1108" i="23"/>
  <c r="F1108" i="23"/>
  <c r="G1108" i="23"/>
  <c r="B1111" i="23" l="1" a="1"/>
  <c r="B1111" i="23" s="1"/>
  <c r="D1110" i="23"/>
  <c r="Z1110" i="23"/>
  <c r="AE1110" i="23" s="1"/>
  <c r="M1110" i="23" s="1"/>
  <c r="AC1110" i="23"/>
  <c r="AH1110" i="23" s="1"/>
  <c r="P1110" i="23" s="1"/>
  <c r="AA1110" i="23"/>
  <c r="AF1110" i="23" s="1"/>
  <c r="N1110" i="23" s="1"/>
  <c r="K1110" i="23" a="1"/>
  <c r="K1110" i="23" s="1"/>
  <c r="S1110" i="23" s="1"/>
  <c r="J1110" i="23" a="1"/>
  <c r="J1110" i="23" s="1"/>
  <c r="R1110" i="23" s="1"/>
  <c r="I1110" i="23" a="1"/>
  <c r="I1110" i="23" s="1"/>
  <c r="Q1110" i="23" s="1"/>
  <c r="L1110" i="23" a="1"/>
  <c r="L1110" i="23" s="1"/>
  <c r="T1110" i="23" s="1"/>
  <c r="AB1109" i="23"/>
  <c r="AG1109" i="23" s="1"/>
  <c r="O1109" i="23" s="1"/>
  <c r="H1109" i="23"/>
  <c r="F1109" i="23"/>
  <c r="G1109" i="23"/>
  <c r="AB1110" i="23" l="1"/>
  <c r="AG1110" i="23" s="1"/>
  <c r="O1110" i="23" s="1"/>
  <c r="G1110" i="23"/>
  <c r="F1110" i="23"/>
  <c r="H1110" i="23"/>
  <c r="D1111" i="23"/>
  <c r="B1112" i="23" a="1"/>
  <c r="B1112" i="23" s="1"/>
  <c r="AC1111" i="23"/>
  <c r="AH1111" i="23" s="1"/>
  <c r="P1111" i="23" s="1"/>
  <c r="I1111" i="23" a="1"/>
  <c r="I1111" i="23" s="1"/>
  <c r="Q1111" i="23" s="1"/>
  <c r="AB1111" i="23"/>
  <c r="AG1111" i="23" s="1"/>
  <c r="O1111" i="23" s="1"/>
  <c r="AA1111" i="23"/>
  <c r="AF1111" i="23" s="1"/>
  <c r="N1111" i="23" s="1"/>
  <c r="J1111" i="23" a="1"/>
  <c r="J1111" i="23" s="1"/>
  <c r="R1111" i="23" s="1"/>
  <c r="K1111" i="23" a="1"/>
  <c r="K1111" i="23" s="1"/>
  <c r="S1111" i="23" s="1"/>
  <c r="L1111" i="23" a="1"/>
  <c r="L1111" i="23" s="1"/>
  <c r="T1111" i="23" s="1"/>
  <c r="B1113" i="23" l="1" a="1"/>
  <c r="B1113" i="23" s="1"/>
  <c r="D1112" i="23"/>
  <c r="AC1112" i="23"/>
  <c r="AH1112" i="23" s="1"/>
  <c r="P1112" i="23" s="1"/>
  <c r="Z1112" i="23"/>
  <c r="AB1112" i="23"/>
  <c r="AG1112" i="23" s="1"/>
  <c r="O1112" i="23" s="1"/>
  <c r="L1112" i="23" a="1"/>
  <c r="L1112" i="23" s="1"/>
  <c r="T1112" i="23" s="1"/>
  <c r="J1112" i="23" a="1"/>
  <c r="J1112" i="23" s="1"/>
  <c r="K1112" i="23" a="1"/>
  <c r="K1112" i="23" s="1"/>
  <c r="S1112" i="23" s="1"/>
  <c r="R1112" i="23"/>
  <c r="Z1111" i="23"/>
  <c r="AE1111" i="23" s="1"/>
  <c r="M1111" i="23" s="1"/>
  <c r="H1111" i="23"/>
  <c r="G1111" i="23"/>
  <c r="F1111" i="23"/>
  <c r="I1112" i="23" l="1" a="1"/>
  <c r="I1112" i="23" s="1"/>
  <c r="Q1112" i="23" s="1"/>
  <c r="AE1112" i="23"/>
  <c r="M1112" i="23" s="1"/>
  <c r="AA1112" i="23"/>
  <c r="AF1112" i="23" s="1"/>
  <c r="N1112" i="23" s="1"/>
  <c r="H1112" i="23"/>
  <c r="G1112" i="23"/>
  <c r="F1112" i="23"/>
  <c r="D1113" i="23"/>
  <c r="B1114" i="23" a="1"/>
  <c r="B1114" i="23" s="1"/>
  <c r="I1113" i="23" a="1"/>
  <c r="I1113" i="23" s="1"/>
  <c r="Q1113" i="23" s="1"/>
  <c r="AA1113" i="23"/>
  <c r="AF1113" i="23" s="1"/>
  <c r="N1113" i="23" s="1"/>
  <c r="AB1113" i="23"/>
  <c r="AC1113" i="23"/>
  <c r="AH1113" i="23" s="1"/>
  <c r="P1113" i="23" s="1"/>
  <c r="K1113" i="23" a="1"/>
  <c r="K1113" i="23" s="1"/>
  <c r="AG1113" i="23" s="1"/>
  <c r="O1113" i="23" s="1"/>
  <c r="L1113" i="23" a="1"/>
  <c r="L1113" i="23" s="1"/>
  <c r="T1113" i="23" s="1"/>
  <c r="J1113" i="23" a="1"/>
  <c r="J1113" i="23" s="1"/>
  <c r="R1113" i="23" s="1"/>
  <c r="S1113" i="23"/>
  <c r="D1114" i="23" l="1"/>
  <c r="B1115" i="23" a="1"/>
  <c r="B1115" i="23" s="1"/>
  <c r="AB1114" i="23"/>
  <c r="AG1114" i="23" s="1"/>
  <c r="O1114" i="23" s="1"/>
  <c r="AC1114" i="23"/>
  <c r="AH1114" i="23" s="1"/>
  <c r="P1114" i="23" s="1"/>
  <c r="Z1114" i="23"/>
  <c r="I1114" i="23" a="1"/>
  <c r="I1114" i="23" s="1"/>
  <c r="Q1114" i="23" s="1"/>
  <c r="L1114" i="23" a="1"/>
  <c r="L1114" i="23" s="1"/>
  <c r="T1114" i="23" s="1"/>
  <c r="K1114" i="23" a="1"/>
  <c r="K1114" i="23" s="1"/>
  <c r="S1114" i="23" s="1"/>
  <c r="Z1113" i="23"/>
  <c r="AE1113" i="23" s="1"/>
  <c r="M1113" i="23" s="1"/>
  <c r="F1113" i="23"/>
  <c r="H1113" i="23"/>
  <c r="G1113" i="23"/>
  <c r="J1114" i="23" l="1" a="1"/>
  <c r="J1114" i="23" s="1"/>
  <c r="R1114" i="23" s="1"/>
  <c r="AE1114" i="23"/>
  <c r="M1114" i="23" s="1"/>
  <c r="B1116" i="23" a="1"/>
  <c r="B1116" i="23" s="1"/>
  <c r="D1115" i="23"/>
  <c r="AB1115" i="23"/>
  <c r="AG1115" i="23" s="1"/>
  <c r="O1115" i="23" s="1"/>
  <c r="AC1115" i="23"/>
  <c r="AH1115" i="23" s="1"/>
  <c r="P1115" i="23" s="1"/>
  <c r="I1115" i="23" a="1"/>
  <c r="I1115" i="23" s="1"/>
  <c r="Q1115" i="23" s="1"/>
  <c r="AA1115" i="23"/>
  <c r="K1115" i="23" a="1"/>
  <c r="K1115" i="23" s="1"/>
  <c r="S1115" i="23" s="1"/>
  <c r="L1115" i="23" a="1"/>
  <c r="L1115" i="23" s="1"/>
  <c r="T1115" i="23" s="1"/>
  <c r="AA1114" i="23"/>
  <c r="AF1114" i="23" s="1"/>
  <c r="N1114" i="23" s="1"/>
  <c r="F1114" i="23"/>
  <c r="G1114" i="23"/>
  <c r="H1114" i="23"/>
  <c r="J1115" i="23" l="1" a="1"/>
  <c r="J1115" i="23" s="1"/>
  <c r="R1115" i="23" s="1"/>
  <c r="AF1115" i="23"/>
  <c r="N1115" i="23" s="1"/>
  <c r="Z1115" i="23"/>
  <c r="AE1115" i="23" s="1"/>
  <c r="M1115" i="23" s="1"/>
  <c r="H1115" i="23"/>
  <c r="F1115" i="23"/>
  <c r="G1115" i="23"/>
  <c r="B1117" i="23" a="1"/>
  <c r="B1117" i="23" s="1"/>
  <c r="D1116" i="23"/>
  <c r="AC1116" i="23"/>
  <c r="AH1116" i="23" s="1"/>
  <c r="P1116" i="23" s="1"/>
  <c r="AB1116" i="23"/>
  <c r="AG1116" i="23" s="1"/>
  <c r="O1116" i="23" s="1"/>
  <c r="AA1116" i="23"/>
  <c r="AF1116" i="23" s="1"/>
  <c r="N1116" i="23" s="1"/>
  <c r="I1116" i="23" a="1"/>
  <c r="I1116" i="23" s="1"/>
  <c r="Q1116" i="23" s="1"/>
  <c r="J1116" i="23" a="1"/>
  <c r="J1116" i="23" s="1"/>
  <c r="R1116" i="23" s="1"/>
  <c r="K1116" i="23" a="1"/>
  <c r="K1116" i="23" s="1"/>
  <c r="L1116" i="23" a="1"/>
  <c r="L1116" i="23" s="1"/>
  <c r="T1116" i="23" s="1"/>
  <c r="S1116" i="23"/>
  <c r="Z1116" i="23" l="1"/>
  <c r="AE1116" i="23" s="1"/>
  <c r="M1116" i="23" s="1"/>
  <c r="G1116" i="23"/>
  <c r="H1116" i="23"/>
  <c r="F1116" i="23"/>
  <c r="D1117" i="23"/>
  <c r="B1118" i="23" a="1"/>
  <c r="B1118" i="23" s="1"/>
  <c r="AC1117" i="23"/>
  <c r="AH1117" i="23" s="1"/>
  <c r="P1117" i="23" s="1"/>
  <c r="AB1117" i="23"/>
  <c r="AG1117" i="23" s="1"/>
  <c r="O1117" i="23" s="1"/>
  <c r="AA1117" i="23"/>
  <c r="K1117" i="23" a="1"/>
  <c r="K1117" i="23" s="1"/>
  <c r="S1117" i="23" s="1"/>
  <c r="L1117" i="23" a="1"/>
  <c r="L1117" i="23" s="1"/>
  <c r="T1117" i="23" s="1"/>
  <c r="D1118" i="23" l="1"/>
  <c r="B1119" i="23" a="1"/>
  <c r="B1119" i="23" s="1"/>
  <c r="AA1118" i="23"/>
  <c r="AF1118" i="23" s="1"/>
  <c r="N1118" i="23" s="1"/>
  <c r="AC1118" i="23"/>
  <c r="AH1118" i="23" s="1"/>
  <c r="P1118" i="23" s="1"/>
  <c r="AB1118" i="23"/>
  <c r="AG1118" i="23" s="1"/>
  <c r="O1118" i="23" s="1"/>
  <c r="I1118" i="23" a="1"/>
  <c r="I1118" i="23" s="1"/>
  <c r="Q1118" i="23" s="1"/>
  <c r="L1118" i="23" a="1"/>
  <c r="L1118" i="23" s="1"/>
  <c r="T1118" i="23" s="1"/>
  <c r="K1118" i="23" a="1"/>
  <c r="K1118" i="23" s="1"/>
  <c r="S1118" i="23" s="1"/>
  <c r="J1118" i="23" a="1"/>
  <c r="J1118" i="23" s="1"/>
  <c r="R1118" i="23" s="1"/>
  <c r="Z1117" i="23"/>
  <c r="G1117" i="23"/>
  <c r="H1117" i="23"/>
  <c r="F1117" i="23"/>
  <c r="J1117" i="23" a="1"/>
  <c r="J1117" i="23" s="1"/>
  <c r="R1117" i="23" s="1"/>
  <c r="AF1117" i="23"/>
  <c r="N1117" i="23" s="1"/>
  <c r="I1117" i="23" l="1" a="1"/>
  <c r="I1117" i="23" s="1"/>
  <c r="Q1117" i="23" s="1"/>
  <c r="AE1117" i="23"/>
  <c r="M1117" i="23" s="1"/>
  <c r="D1119" i="23"/>
  <c r="B1120" i="23" a="1"/>
  <c r="B1120" i="23" s="1"/>
  <c r="AC1119" i="23"/>
  <c r="AH1119" i="23" s="1"/>
  <c r="P1119" i="23" s="1"/>
  <c r="AB1119" i="23"/>
  <c r="AG1119" i="23" s="1"/>
  <c r="O1119" i="23" s="1"/>
  <c r="Z1119" i="23"/>
  <c r="J1119" i="23" a="1"/>
  <c r="J1119" i="23" s="1"/>
  <c r="R1119" i="23" s="1"/>
  <c r="L1119" i="23" a="1"/>
  <c r="L1119" i="23" s="1"/>
  <c r="T1119" i="23" s="1"/>
  <c r="K1119" i="23" a="1"/>
  <c r="K1119" i="23" s="1"/>
  <c r="S1119" i="23" s="1"/>
  <c r="Z1118" i="23"/>
  <c r="AE1118" i="23" s="1"/>
  <c r="M1118" i="23" s="1"/>
  <c r="H1118" i="23"/>
  <c r="F1118" i="23"/>
  <c r="G1118" i="23"/>
  <c r="B1121" i="23" l="1" a="1"/>
  <c r="B1121" i="23" s="1"/>
  <c r="D1120" i="23"/>
  <c r="AB1120" i="23"/>
  <c r="AG1120" i="23" s="1"/>
  <c r="O1120" i="23" s="1"/>
  <c r="Z1120" i="23"/>
  <c r="AC1120" i="23"/>
  <c r="AH1120" i="23" s="1"/>
  <c r="P1120" i="23" s="1"/>
  <c r="K1120" i="23" a="1"/>
  <c r="K1120" i="23" s="1"/>
  <c r="S1120" i="23" s="1"/>
  <c r="I1120" i="23" a="1"/>
  <c r="I1120" i="23" s="1"/>
  <c r="Q1120" i="23" s="1"/>
  <c r="L1120" i="23" a="1"/>
  <c r="L1120" i="23" s="1"/>
  <c r="T1120" i="23" s="1"/>
  <c r="AA1119" i="23"/>
  <c r="AF1119" i="23" s="1"/>
  <c r="N1119" i="23" s="1"/>
  <c r="H1119" i="23"/>
  <c r="G1119" i="23"/>
  <c r="F1119" i="23"/>
  <c r="I1119" i="23" a="1"/>
  <c r="I1119" i="23" s="1"/>
  <c r="Q1119" i="23" s="1"/>
  <c r="AE1119" i="23"/>
  <c r="M1119" i="23" s="1"/>
  <c r="J1120" i="23" l="1" a="1"/>
  <c r="J1120" i="23" s="1"/>
  <c r="R1120" i="23" s="1"/>
  <c r="AE1120" i="23"/>
  <c r="M1120" i="23" s="1"/>
  <c r="AA1120" i="23"/>
  <c r="AF1120" i="23" s="1"/>
  <c r="N1120" i="23" s="1"/>
  <c r="F1120" i="23"/>
  <c r="H1120" i="23"/>
  <c r="G1120" i="23"/>
  <c r="B1122" i="23" a="1"/>
  <c r="B1122" i="23" s="1"/>
  <c r="D1121" i="23"/>
  <c r="Z1121" i="23"/>
  <c r="AE1121" i="23" s="1"/>
  <c r="M1121" i="23" s="1"/>
  <c r="AB1121" i="23"/>
  <c r="AG1121" i="23" s="1"/>
  <c r="O1121" i="23" s="1"/>
  <c r="AC1121" i="23"/>
  <c r="AH1121" i="23" s="1"/>
  <c r="P1121" i="23" s="1"/>
  <c r="J1121" i="23" a="1"/>
  <c r="J1121" i="23" s="1"/>
  <c r="I1121" i="23" a="1"/>
  <c r="I1121" i="23" s="1"/>
  <c r="Q1121" i="23" s="1"/>
  <c r="L1121" i="23" a="1"/>
  <c r="L1121" i="23" s="1"/>
  <c r="T1121" i="23" s="1"/>
  <c r="K1121" i="23" a="1"/>
  <c r="K1121" i="23" s="1"/>
  <c r="S1121" i="23"/>
  <c r="R1121" i="23"/>
  <c r="AA1121" i="23" l="1"/>
  <c r="AF1121" i="23" s="1"/>
  <c r="N1121" i="23" s="1"/>
  <c r="H1121" i="23"/>
  <c r="G1121" i="23"/>
  <c r="F1121" i="23"/>
  <c r="B1123" i="23" a="1"/>
  <c r="B1123" i="23" s="1"/>
  <c r="D1122" i="23"/>
  <c r="AC1122" i="23"/>
  <c r="AH1122" i="23" s="1"/>
  <c r="P1122" i="23" s="1"/>
  <c r="AB1122" i="23"/>
  <c r="AG1122" i="23" s="1"/>
  <c r="O1122" i="23" s="1"/>
  <c r="Z1122" i="23"/>
  <c r="J1122" i="23" a="1"/>
  <c r="J1122" i="23" s="1"/>
  <c r="R1122" i="23" s="1"/>
  <c r="L1122" i="23" a="1"/>
  <c r="L1122" i="23" s="1"/>
  <c r="T1122" i="23" s="1"/>
  <c r="K1122" i="23" a="1"/>
  <c r="K1122" i="23" s="1"/>
  <c r="S1122" i="23" s="1"/>
  <c r="AA1122" i="23" l="1"/>
  <c r="AF1122" i="23" s="1"/>
  <c r="N1122" i="23" s="1"/>
  <c r="F1122" i="23"/>
  <c r="H1122" i="23"/>
  <c r="G1122" i="23"/>
  <c r="D1123" i="23"/>
  <c r="B1124" i="23" a="1"/>
  <c r="B1124" i="23" s="1"/>
  <c r="Z1123" i="23"/>
  <c r="AA1123" i="23"/>
  <c r="AF1123" i="23" s="1"/>
  <c r="N1123" i="23" s="1"/>
  <c r="AC1123" i="23"/>
  <c r="AH1123" i="23" s="1"/>
  <c r="P1123" i="23" s="1"/>
  <c r="J1123" i="23" a="1"/>
  <c r="J1123" i="23" s="1"/>
  <c r="R1123" i="23" s="1"/>
  <c r="K1123" i="23" a="1"/>
  <c r="K1123" i="23" s="1"/>
  <c r="S1123" i="23" s="1"/>
  <c r="L1123" i="23" a="1"/>
  <c r="L1123" i="23" s="1"/>
  <c r="T1123" i="23" s="1"/>
  <c r="I1122" i="23" a="1"/>
  <c r="I1122" i="23" s="1"/>
  <c r="Q1122" i="23" s="1"/>
  <c r="AE1122" i="23"/>
  <c r="M1122" i="23" s="1"/>
  <c r="I1123" i="23" l="1" a="1"/>
  <c r="I1123" i="23" s="1"/>
  <c r="Q1123" i="23" s="1"/>
  <c r="AE1123" i="23"/>
  <c r="M1123" i="23" s="1"/>
  <c r="D1124" i="23"/>
  <c r="B1125" i="23" a="1"/>
  <c r="B1125" i="23" s="1"/>
  <c r="AB1124" i="23"/>
  <c r="AG1124" i="23" s="1"/>
  <c r="O1124" i="23" s="1"/>
  <c r="I1124" i="23" a="1"/>
  <c r="I1124" i="23" s="1"/>
  <c r="Q1124" i="23" s="1"/>
  <c r="AA1124" i="23"/>
  <c r="AF1124" i="23" s="1"/>
  <c r="N1124" i="23" s="1"/>
  <c r="AC1124" i="23"/>
  <c r="AH1124" i="23" s="1"/>
  <c r="P1124" i="23" s="1"/>
  <c r="J1124" i="23" a="1"/>
  <c r="J1124" i="23" s="1"/>
  <c r="R1124" i="23" s="1"/>
  <c r="L1124" i="23" a="1"/>
  <c r="L1124" i="23" s="1"/>
  <c r="T1124" i="23" s="1"/>
  <c r="K1124" i="23" a="1"/>
  <c r="K1124" i="23" s="1"/>
  <c r="S1124" i="23" s="1"/>
  <c r="AB1123" i="23"/>
  <c r="AG1123" i="23" s="1"/>
  <c r="O1123" i="23" s="1"/>
  <c r="H1123" i="23"/>
  <c r="F1123" i="23"/>
  <c r="G1123" i="23"/>
  <c r="B1126" i="23" l="1" a="1"/>
  <c r="B1126" i="23" s="1"/>
  <c r="D1125" i="23"/>
  <c r="Z1125" i="23"/>
  <c r="AE1125" i="23" s="1"/>
  <c r="M1125" i="23" s="1"/>
  <c r="AA1125" i="23"/>
  <c r="AF1125" i="23" s="1"/>
  <c r="N1125" i="23" s="1"/>
  <c r="AB1125" i="23"/>
  <c r="AG1125" i="23" s="1"/>
  <c r="O1125" i="23" s="1"/>
  <c r="L1125" i="23" a="1"/>
  <c r="L1125" i="23" s="1"/>
  <c r="T1125" i="23" s="1"/>
  <c r="K1125" i="23" a="1"/>
  <c r="K1125" i="23" s="1"/>
  <c r="S1125" i="23" s="1"/>
  <c r="J1125" i="23" a="1"/>
  <c r="J1125" i="23" s="1"/>
  <c r="R1125" i="23" s="1"/>
  <c r="I1125" i="23" a="1"/>
  <c r="I1125" i="23" s="1"/>
  <c r="Q1125" i="23" s="1"/>
  <c r="Z1124" i="23"/>
  <c r="AE1124" i="23" s="1"/>
  <c r="M1124" i="23" s="1"/>
  <c r="G1124" i="23"/>
  <c r="F1124" i="23"/>
  <c r="H1124" i="23"/>
  <c r="AC1125" i="23" l="1"/>
  <c r="AH1125" i="23" s="1"/>
  <c r="P1125" i="23" s="1"/>
  <c r="F1125" i="23"/>
  <c r="G1125" i="23"/>
  <c r="H1125" i="23"/>
  <c r="D1126" i="23"/>
  <c r="B1127" i="23" a="1"/>
  <c r="B1127" i="23" s="1"/>
  <c r="Z1126" i="23"/>
  <c r="AE1126" i="23" s="1"/>
  <c r="M1126" i="23" s="1"/>
  <c r="AC1126" i="23"/>
  <c r="AH1126" i="23" s="1"/>
  <c r="P1126" i="23" s="1"/>
  <c r="AA1126" i="23"/>
  <c r="AF1126" i="23" s="1"/>
  <c r="N1126" i="23" s="1"/>
  <c r="K1126" i="23" a="1"/>
  <c r="K1126" i="23" s="1"/>
  <c r="L1126" i="23" a="1"/>
  <c r="L1126" i="23" s="1"/>
  <c r="T1126" i="23" s="1"/>
  <c r="I1126" i="23" a="1"/>
  <c r="I1126" i="23" s="1"/>
  <c r="Q1126" i="23" s="1"/>
  <c r="J1126" i="23" a="1"/>
  <c r="J1126" i="23" s="1"/>
  <c r="R1126" i="23" s="1"/>
  <c r="S1126" i="23"/>
  <c r="B1128" i="23" l="1" a="1"/>
  <c r="B1128" i="23" s="1"/>
  <c r="D1127" i="23"/>
  <c r="AA1127" i="23"/>
  <c r="AF1127" i="23" s="1"/>
  <c r="N1127" i="23" s="1"/>
  <c r="Z1127" i="23"/>
  <c r="AC1127" i="23"/>
  <c r="AH1127" i="23" s="1"/>
  <c r="P1127" i="23" s="1"/>
  <c r="L1127" i="23" a="1"/>
  <c r="L1127" i="23" s="1"/>
  <c r="T1127" i="23" s="1"/>
  <c r="J1127" i="23" a="1"/>
  <c r="J1127" i="23" s="1"/>
  <c r="R1127" i="23" s="1"/>
  <c r="K1127" i="23" a="1"/>
  <c r="K1127" i="23" s="1"/>
  <c r="S1127" i="23"/>
  <c r="AB1126" i="23"/>
  <c r="AG1126" i="23" s="1"/>
  <c r="O1126" i="23" s="1"/>
  <c r="H1126" i="23"/>
  <c r="G1126" i="23"/>
  <c r="F1126" i="23"/>
  <c r="I1127" i="23" l="1" a="1"/>
  <c r="I1127" i="23" s="1"/>
  <c r="Q1127" i="23" s="1"/>
  <c r="AE1127" i="23"/>
  <c r="M1127" i="23" s="1"/>
  <c r="AB1127" i="23"/>
  <c r="AG1127" i="23" s="1"/>
  <c r="O1127" i="23" s="1"/>
  <c r="F1127" i="23"/>
  <c r="H1127" i="23"/>
  <c r="G1127" i="23"/>
  <c r="D1128" i="23"/>
  <c r="B1129" i="23" a="1"/>
  <c r="B1129" i="23" s="1"/>
  <c r="AA1128" i="23"/>
  <c r="AF1128" i="23" s="1"/>
  <c r="N1128" i="23" s="1"/>
  <c r="Z1128" i="23"/>
  <c r="AE1128" i="23" s="1"/>
  <c r="M1128" i="23" s="1"/>
  <c r="AC1128" i="23"/>
  <c r="AH1128" i="23" s="1"/>
  <c r="P1128" i="23" s="1"/>
  <c r="I1128" i="23" a="1"/>
  <c r="I1128" i="23" s="1"/>
  <c r="Q1128" i="23" s="1"/>
  <c r="L1128" i="23" a="1"/>
  <c r="L1128" i="23" s="1"/>
  <c r="T1128" i="23" s="1"/>
  <c r="K1128" i="23" a="1"/>
  <c r="K1128" i="23" s="1"/>
  <c r="S1128" i="23" s="1"/>
  <c r="J1128" i="23" a="1"/>
  <c r="J1128" i="23" s="1"/>
  <c r="R1128" i="23" s="1"/>
  <c r="D1129" i="23" l="1"/>
  <c r="B1130" i="23" a="1"/>
  <c r="B1130" i="23" s="1"/>
  <c r="Z1129" i="23"/>
  <c r="AE1129" i="23" s="1"/>
  <c r="M1129" i="23" s="1"/>
  <c r="AC1129" i="23"/>
  <c r="AH1129" i="23" s="1"/>
  <c r="P1129" i="23" s="1"/>
  <c r="AA1129" i="23"/>
  <c r="AF1129" i="23" s="1"/>
  <c r="N1129" i="23" s="1"/>
  <c r="J1129" i="23" a="1"/>
  <c r="J1129" i="23" s="1"/>
  <c r="R1129" i="23" s="1"/>
  <c r="K1129" i="23" a="1"/>
  <c r="K1129" i="23" s="1"/>
  <c r="S1129" i="23" s="1"/>
  <c r="I1129" i="23" a="1"/>
  <c r="I1129" i="23" s="1"/>
  <c r="Q1129" i="23" s="1"/>
  <c r="L1129" i="23" a="1"/>
  <c r="L1129" i="23" s="1"/>
  <c r="T1129" i="23" s="1"/>
  <c r="AB1128" i="23"/>
  <c r="AG1128" i="23" s="1"/>
  <c r="O1128" i="23" s="1"/>
  <c r="F1128" i="23"/>
  <c r="G1128" i="23"/>
  <c r="H1128" i="23"/>
  <c r="B1131" i="23" l="1" a="1"/>
  <c r="B1131" i="23" s="1"/>
  <c r="D1130" i="23"/>
  <c r="Z1130" i="23"/>
  <c r="AE1130" i="23" s="1"/>
  <c r="M1130" i="23" s="1"/>
  <c r="AA1130" i="23"/>
  <c r="AF1130" i="23" s="1"/>
  <c r="N1130" i="23" s="1"/>
  <c r="AC1130" i="23"/>
  <c r="AH1130" i="23" s="1"/>
  <c r="P1130" i="23" s="1"/>
  <c r="K1130" i="23" a="1"/>
  <c r="K1130" i="23" s="1"/>
  <c r="I1130" i="23" a="1"/>
  <c r="I1130" i="23" s="1"/>
  <c r="Q1130" i="23" s="1"/>
  <c r="J1130" i="23" a="1"/>
  <c r="J1130" i="23" s="1"/>
  <c r="R1130" i="23" s="1"/>
  <c r="L1130" i="23" a="1"/>
  <c r="L1130" i="23" s="1"/>
  <c r="T1130" i="23" s="1"/>
  <c r="S1130" i="23"/>
  <c r="AB1129" i="23"/>
  <c r="AG1129" i="23" s="1"/>
  <c r="O1129" i="23" s="1"/>
  <c r="G1129" i="23"/>
  <c r="F1129" i="23"/>
  <c r="H1129" i="23"/>
  <c r="AB1130" i="23" l="1"/>
  <c r="AG1130" i="23" s="1"/>
  <c r="O1130" i="23" s="1"/>
  <c r="F1130" i="23"/>
  <c r="H1130" i="23"/>
  <c r="G1130" i="23"/>
  <c r="B1132" i="23" a="1"/>
  <c r="B1132" i="23" s="1"/>
  <c r="D1131" i="23"/>
  <c r="AC1131" i="23"/>
  <c r="AH1131" i="23" s="1"/>
  <c r="P1131" i="23" s="1"/>
  <c r="AB1131" i="23"/>
  <c r="AG1131" i="23" s="1"/>
  <c r="O1131" i="23" s="1"/>
  <c r="Z1131" i="23"/>
  <c r="AE1131" i="23" s="1"/>
  <c r="M1131" i="23" s="1"/>
  <c r="I1131" i="23" a="1"/>
  <c r="I1131" i="23" s="1"/>
  <c r="Q1131" i="23" s="1"/>
  <c r="J1131" i="23" a="1"/>
  <c r="J1131" i="23" s="1"/>
  <c r="R1131" i="23" s="1"/>
  <c r="K1131" i="23" a="1"/>
  <c r="K1131" i="23" s="1"/>
  <c r="S1131" i="23" s="1"/>
  <c r="L1131" i="23" a="1"/>
  <c r="L1131" i="23" s="1"/>
  <c r="T1131" i="23" s="1"/>
  <c r="AA1131" i="23" l="1"/>
  <c r="AF1131" i="23" s="1"/>
  <c r="N1131" i="23" s="1"/>
  <c r="H1131" i="23"/>
  <c r="G1131" i="23"/>
  <c r="F1131" i="23"/>
  <c r="B1133" i="23" a="1"/>
  <c r="B1133" i="23" s="1"/>
  <c r="D1132" i="23"/>
  <c r="I1132" i="23" a="1"/>
  <c r="I1132" i="23" s="1"/>
  <c r="Q1132" i="23" s="1"/>
  <c r="AA1132" i="23"/>
  <c r="AB1132" i="23"/>
  <c r="AG1132" i="23" s="1"/>
  <c r="O1132" i="23" s="1"/>
  <c r="AC1132" i="23"/>
  <c r="AH1132" i="23" s="1"/>
  <c r="P1132" i="23" s="1"/>
  <c r="K1132" i="23" a="1"/>
  <c r="K1132" i="23" s="1"/>
  <c r="S1132" i="23" s="1"/>
  <c r="L1132" i="23" a="1"/>
  <c r="L1132" i="23" s="1"/>
  <c r="T1132" i="23" s="1"/>
  <c r="J1132" i="23" l="1" a="1"/>
  <c r="J1132" i="23" s="1"/>
  <c r="R1132" i="23" s="1"/>
  <c r="AF1132" i="23"/>
  <c r="N1132" i="23" s="1"/>
  <c r="Z1132" i="23"/>
  <c r="AE1132" i="23" s="1"/>
  <c r="M1132" i="23" s="1"/>
  <c r="F1132" i="23"/>
  <c r="H1132" i="23"/>
  <c r="G1132" i="23"/>
  <c r="B1134" i="23" a="1"/>
  <c r="B1134" i="23" s="1"/>
  <c r="D1133" i="23"/>
  <c r="AA1133" i="23"/>
  <c r="AF1133" i="23" s="1"/>
  <c r="N1133" i="23" s="1"/>
  <c r="AB1133" i="23"/>
  <c r="AG1133" i="23" s="1"/>
  <c r="O1133" i="23" s="1"/>
  <c r="Z1133" i="23"/>
  <c r="AE1133" i="23" s="1"/>
  <c r="M1133" i="23" s="1"/>
  <c r="I1133" i="23" a="1"/>
  <c r="I1133" i="23" s="1"/>
  <c r="Q1133" i="23" s="1"/>
  <c r="K1133" i="23" a="1"/>
  <c r="K1133" i="23" s="1"/>
  <c r="S1133" i="23" s="1"/>
  <c r="J1133" i="23" a="1"/>
  <c r="J1133" i="23" s="1"/>
  <c r="R1133" i="23" s="1"/>
  <c r="L1133" i="23" a="1"/>
  <c r="L1133" i="23" s="1"/>
  <c r="T1133" i="23" s="1"/>
  <c r="AC1133" i="23" l="1"/>
  <c r="AH1133" i="23" s="1"/>
  <c r="P1133" i="23" s="1"/>
  <c r="H1133" i="23"/>
  <c r="G1133" i="23"/>
  <c r="F1133" i="23"/>
  <c r="D1134" i="23"/>
  <c r="B1135" i="23" a="1"/>
  <c r="B1135" i="23" s="1"/>
  <c r="AB1134" i="23"/>
  <c r="AG1134" i="23" s="1"/>
  <c r="O1134" i="23" s="1"/>
  <c r="AA1134" i="23"/>
  <c r="AC1134" i="23"/>
  <c r="AH1134" i="23" s="1"/>
  <c r="P1134" i="23" s="1"/>
  <c r="I1134" i="23" a="1"/>
  <c r="I1134" i="23" s="1"/>
  <c r="Q1134" i="23" s="1"/>
  <c r="K1134" i="23" a="1"/>
  <c r="K1134" i="23" s="1"/>
  <c r="S1134" i="23" s="1"/>
  <c r="L1134" i="23" a="1"/>
  <c r="L1134" i="23" s="1"/>
  <c r="T1134" i="23" s="1"/>
  <c r="J1134" i="23" l="1" a="1"/>
  <c r="J1134" i="23" s="1"/>
  <c r="R1134" i="23" s="1"/>
  <c r="AF1134" i="23"/>
  <c r="N1134" i="23" s="1"/>
  <c r="D1135" i="23"/>
  <c r="B1136" i="23" a="1"/>
  <c r="B1136" i="23" s="1"/>
  <c r="I1135" i="23" a="1"/>
  <c r="I1135" i="23" s="1"/>
  <c r="Q1135" i="23" s="1"/>
  <c r="AA1135" i="23"/>
  <c r="AF1135" i="23" s="1"/>
  <c r="N1135" i="23" s="1"/>
  <c r="AC1135" i="23"/>
  <c r="AH1135" i="23" s="1"/>
  <c r="P1135" i="23" s="1"/>
  <c r="AB1135" i="23"/>
  <c r="AG1135" i="23" s="1"/>
  <c r="O1135" i="23" s="1"/>
  <c r="K1135" i="23" a="1"/>
  <c r="K1135" i="23" s="1"/>
  <c r="S1135" i="23" s="1"/>
  <c r="L1135" i="23" a="1"/>
  <c r="L1135" i="23" s="1"/>
  <c r="T1135" i="23" s="1"/>
  <c r="J1135" i="23" a="1"/>
  <c r="J1135" i="23" s="1"/>
  <c r="R1135" i="23" s="1"/>
  <c r="Z1134" i="23"/>
  <c r="AE1134" i="23" s="1"/>
  <c r="M1134" i="23" s="1"/>
  <c r="F1134" i="23"/>
  <c r="G1134" i="23"/>
  <c r="H1134" i="23"/>
  <c r="D1136" i="23" l="1"/>
  <c r="B1137" i="23" a="1"/>
  <c r="B1137" i="23" s="1"/>
  <c r="AB1136" i="23"/>
  <c r="AG1136" i="23" s="1"/>
  <c r="O1136" i="23" s="1"/>
  <c r="AC1136" i="23"/>
  <c r="AH1136" i="23" s="1"/>
  <c r="P1136" i="23" s="1"/>
  <c r="AA1136" i="23"/>
  <c r="I1136" i="23" a="1"/>
  <c r="I1136" i="23" s="1"/>
  <c r="Q1136" i="23" s="1"/>
  <c r="L1136" i="23" a="1"/>
  <c r="L1136" i="23" s="1"/>
  <c r="T1136" i="23" s="1"/>
  <c r="K1136" i="23" a="1"/>
  <c r="K1136" i="23" s="1"/>
  <c r="S1136" i="23" s="1"/>
  <c r="Z1135" i="23"/>
  <c r="AE1135" i="23" s="1"/>
  <c r="M1135" i="23" s="1"/>
  <c r="F1135" i="23"/>
  <c r="G1135" i="23"/>
  <c r="H1135" i="23"/>
  <c r="J1136" i="23" l="1" a="1"/>
  <c r="J1136" i="23" s="1"/>
  <c r="R1136" i="23" s="1"/>
  <c r="AF1136" i="23"/>
  <c r="N1136" i="23" s="1"/>
  <c r="B1138" i="23" a="1"/>
  <c r="B1138" i="23" s="1"/>
  <c r="D1137" i="23"/>
  <c r="Z1137" i="23"/>
  <c r="AE1137" i="23" s="1"/>
  <c r="M1137" i="23" s="1"/>
  <c r="AA1137" i="23"/>
  <c r="AF1137" i="23" s="1"/>
  <c r="N1137" i="23" s="1"/>
  <c r="AC1137" i="23"/>
  <c r="AH1137" i="23" s="1"/>
  <c r="P1137" i="23" s="1"/>
  <c r="I1137" i="23" a="1"/>
  <c r="I1137" i="23" s="1"/>
  <c r="Q1137" i="23" s="1"/>
  <c r="J1137" i="23" a="1"/>
  <c r="J1137" i="23" s="1"/>
  <c r="L1137" i="23" a="1"/>
  <c r="L1137" i="23" s="1"/>
  <c r="T1137" i="23" s="1"/>
  <c r="K1137" i="23" a="1"/>
  <c r="K1137" i="23" s="1"/>
  <c r="R1137" i="23"/>
  <c r="S1137" i="23"/>
  <c r="Z1136" i="23"/>
  <c r="AE1136" i="23" s="1"/>
  <c r="M1136" i="23" s="1"/>
  <c r="F1136" i="23"/>
  <c r="G1136" i="23"/>
  <c r="H1136" i="23"/>
  <c r="AB1137" i="23" l="1"/>
  <c r="AG1137" i="23" s="1"/>
  <c r="O1137" i="23" s="1"/>
  <c r="G1137" i="23"/>
  <c r="F1137" i="23"/>
  <c r="H1137" i="23"/>
  <c r="B1139" i="23" a="1"/>
  <c r="B1139" i="23" s="1"/>
  <c r="D1138" i="23"/>
  <c r="AB1138" i="23"/>
  <c r="AG1138" i="23" s="1"/>
  <c r="O1138" i="23" s="1"/>
  <c r="Z1138" i="23"/>
  <c r="AE1138" i="23" s="1"/>
  <c r="M1138" i="23" s="1"/>
  <c r="AC1138" i="23"/>
  <c r="AH1138" i="23" s="1"/>
  <c r="P1138" i="23" s="1"/>
  <c r="J1138" i="23" a="1"/>
  <c r="J1138" i="23" s="1"/>
  <c r="K1138" i="23" a="1"/>
  <c r="K1138" i="23" s="1"/>
  <c r="S1138" i="23" s="1"/>
  <c r="L1138" i="23" a="1"/>
  <c r="L1138" i="23" s="1"/>
  <c r="T1138" i="23" s="1"/>
  <c r="I1138" i="23" a="1"/>
  <c r="I1138" i="23" s="1"/>
  <c r="Q1138" i="23" s="1"/>
  <c r="R1138" i="23"/>
  <c r="AA1138" i="23" l="1"/>
  <c r="AF1138" i="23" s="1"/>
  <c r="N1138" i="23" s="1"/>
  <c r="F1138" i="23"/>
  <c r="H1138" i="23"/>
  <c r="G1138" i="23"/>
  <c r="B1140" i="23" a="1"/>
  <c r="B1140" i="23" s="1"/>
  <c r="D1139" i="23"/>
  <c r="AC1139" i="23"/>
  <c r="AH1139" i="23" s="1"/>
  <c r="P1139" i="23" s="1"/>
  <c r="AB1139" i="23"/>
  <c r="AG1139" i="23" s="1"/>
  <c r="O1139" i="23" s="1"/>
  <c r="Z1139" i="23"/>
  <c r="AE1139" i="23" s="1"/>
  <c r="M1139" i="23" s="1"/>
  <c r="I1139" i="23" a="1"/>
  <c r="I1139" i="23" s="1"/>
  <c r="Q1139" i="23" s="1"/>
  <c r="L1139" i="23" a="1"/>
  <c r="L1139" i="23" s="1"/>
  <c r="T1139" i="23" s="1"/>
  <c r="J1139" i="23" a="1"/>
  <c r="J1139" i="23" s="1"/>
  <c r="K1139" i="23" a="1"/>
  <c r="K1139" i="23" s="1"/>
  <c r="S1139" i="23" s="1"/>
  <c r="R1139" i="23"/>
  <c r="AA1139" i="23" l="1"/>
  <c r="AF1139" i="23" s="1"/>
  <c r="N1139" i="23" s="1"/>
  <c r="G1139" i="23"/>
  <c r="H1139" i="23"/>
  <c r="F1139" i="23"/>
  <c r="D1140" i="23"/>
  <c r="B1141" i="23" a="1"/>
  <c r="B1141" i="23" s="1"/>
  <c r="AB1140" i="23"/>
  <c r="AG1140" i="23" s="1"/>
  <c r="O1140" i="23" s="1"/>
  <c r="Z1140" i="23"/>
  <c r="AE1140" i="23" s="1"/>
  <c r="M1140" i="23" s="1"/>
  <c r="AA1140" i="23"/>
  <c r="AF1140" i="23" s="1"/>
  <c r="N1140" i="23" s="1"/>
  <c r="J1140" i="23" a="1"/>
  <c r="J1140" i="23" s="1"/>
  <c r="R1140" i="23" s="1"/>
  <c r="L1140" i="23" a="1"/>
  <c r="L1140" i="23" s="1"/>
  <c r="T1140" i="23" s="1"/>
  <c r="K1140" i="23" a="1"/>
  <c r="K1140" i="23" s="1"/>
  <c r="S1140" i="23" s="1"/>
  <c r="I1140" i="23" a="1"/>
  <c r="I1140" i="23" s="1"/>
  <c r="Q1140" i="23" s="1"/>
  <c r="B1142" i="23" l="1" a="1"/>
  <c r="B1142" i="23" s="1"/>
  <c r="D1141" i="23"/>
  <c r="Z1141" i="23"/>
  <c r="AE1141" i="23" s="1"/>
  <c r="M1141" i="23" s="1"/>
  <c r="AA1141" i="23"/>
  <c r="AF1141" i="23" s="1"/>
  <c r="N1141" i="23" s="1"/>
  <c r="AB1141" i="23"/>
  <c r="AG1141" i="23" s="1"/>
  <c r="O1141" i="23" s="1"/>
  <c r="L1141" i="23" a="1"/>
  <c r="L1141" i="23" s="1"/>
  <c r="T1141" i="23" s="1"/>
  <c r="J1141" i="23" a="1"/>
  <c r="J1141" i="23" s="1"/>
  <c r="R1141" i="23" s="1"/>
  <c r="K1141" i="23" a="1"/>
  <c r="K1141" i="23" s="1"/>
  <c r="S1141" i="23" s="1"/>
  <c r="I1141" i="23" a="1"/>
  <c r="I1141" i="23" s="1"/>
  <c r="Q1141" i="23" s="1"/>
  <c r="AC1140" i="23"/>
  <c r="AH1140" i="23" s="1"/>
  <c r="P1140" i="23" s="1"/>
  <c r="H1140" i="23"/>
  <c r="G1140" i="23"/>
  <c r="F1140" i="23"/>
  <c r="AC1141" i="23" l="1"/>
  <c r="AH1141" i="23" s="1"/>
  <c r="P1141" i="23" s="1"/>
  <c r="F1141" i="23"/>
  <c r="H1141" i="23"/>
  <c r="G1141" i="23"/>
  <c r="B1143" i="23" a="1"/>
  <c r="B1143" i="23" s="1"/>
  <c r="D1142" i="23"/>
  <c r="AB1142" i="23"/>
  <c r="AG1142" i="23" s="1"/>
  <c r="O1142" i="23" s="1"/>
  <c r="AA1142" i="23"/>
  <c r="AF1142" i="23" s="1"/>
  <c r="N1142" i="23" s="1"/>
  <c r="Z1142" i="23"/>
  <c r="AE1142" i="23" s="1"/>
  <c r="M1142" i="23" s="1"/>
  <c r="I1142" i="23" a="1"/>
  <c r="I1142" i="23" s="1"/>
  <c r="Q1142" i="23" s="1"/>
  <c r="L1142" i="23" a="1"/>
  <c r="L1142" i="23" s="1"/>
  <c r="T1142" i="23" s="1"/>
  <c r="J1142" i="23" a="1"/>
  <c r="J1142" i="23" s="1"/>
  <c r="R1142" i="23" s="1"/>
  <c r="K1142" i="23" a="1"/>
  <c r="K1142" i="23" s="1"/>
  <c r="S1142" i="23"/>
  <c r="AC1142" i="23" l="1"/>
  <c r="AH1142" i="23" s="1"/>
  <c r="P1142" i="23" s="1"/>
  <c r="H1142" i="23"/>
  <c r="F1142" i="23"/>
  <c r="G1142" i="23"/>
  <c r="D1143" i="23"/>
  <c r="B1144" i="23" a="1"/>
  <c r="B1144" i="23" s="1"/>
  <c r="Z1143" i="23"/>
  <c r="AE1143" i="23" s="1"/>
  <c r="M1143" i="23" s="1"/>
  <c r="AB1143" i="23"/>
  <c r="AG1143" i="23" s="1"/>
  <c r="O1143" i="23" s="1"/>
  <c r="AC1143" i="23"/>
  <c r="AH1143" i="23" s="1"/>
  <c r="P1143" i="23" s="1"/>
  <c r="J1143" i="23" a="1"/>
  <c r="J1143" i="23" s="1"/>
  <c r="I1143" i="23" a="1"/>
  <c r="I1143" i="23" s="1"/>
  <c r="Q1143" i="23" s="1"/>
  <c r="L1143" i="23" a="1"/>
  <c r="L1143" i="23" s="1"/>
  <c r="T1143" i="23" s="1"/>
  <c r="K1143" i="23" a="1"/>
  <c r="K1143" i="23" s="1"/>
  <c r="S1143" i="23" s="1"/>
  <c r="R1143" i="23"/>
  <c r="B1145" i="23" l="1" a="1"/>
  <c r="B1145" i="23" s="1"/>
  <c r="D1144" i="23"/>
  <c r="AC1144" i="23"/>
  <c r="AH1144" i="23" s="1"/>
  <c r="P1144" i="23" s="1"/>
  <c r="AA1144" i="23"/>
  <c r="AF1144" i="23" s="1"/>
  <c r="N1144" i="23" s="1"/>
  <c r="Z1144" i="23"/>
  <c r="AE1144" i="23" s="1"/>
  <c r="M1144" i="23" s="1"/>
  <c r="I1144" i="23" a="1"/>
  <c r="I1144" i="23" s="1"/>
  <c r="Q1144" i="23" s="1"/>
  <c r="J1144" i="23" a="1"/>
  <c r="J1144" i="23" s="1"/>
  <c r="R1144" i="23" s="1"/>
  <c r="L1144" i="23" a="1"/>
  <c r="L1144" i="23" s="1"/>
  <c r="T1144" i="23" s="1"/>
  <c r="K1144" i="23" a="1"/>
  <c r="K1144" i="23" s="1"/>
  <c r="S1144" i="23"/>
  <c r="AA1143" i="23"/>
  <c r="AF1143" i="23" s="1"/>
  <c r="N1143" i="23" s="1"/>
  <c r="G1143" i="23"/>
  <c r="F1143" i="23"/>
  <c r="H1143" i="23"/>
  <c r="AB1144" i="23" l="1"/>
  <c r="AG1144" i="23" s="1"/>
  <c r="O1144" i="23" s="1"/>
  <c r="F1144" i="23"/>
  <c r="H1144" i="23"/>
  <c r="G1144" i="23"/>
  <c r="B1146" i="23" a="1"/>
  <c r="B1146" i="23" s="1"/>
  <c r="D1145" i="23"/>
  <c r="Z1145" i="23"/>
  <c r="AB1145" i="23"/>
  <c r="AG1145" i="23" s="1"/>
  <c r="O1145" i="23" s="1"/>
  <c r="AC1145" i="23"/>
  <c r="AH1145" i="23" s="1"/>
  <c r="P1145" i="23" s="1"/>
  <c r="I1145" i="23" a="1"/>
  <c r="I1145" i="23" s="1"/>
  <c r="Q1145" i="23" s="1"/>
  <c r="L1145" i="23" a="1"/>
  <c r="L1145" i="23" s="1"/>
  <c r="T1145" i="23" s="1"/>
  <c r="K1145" i="23" a="1"/>
  <c r="K1145" i="23" s="1"/>
  <c r="S1145" i="23" s="1"/>
  <c r="J1145" i="23" l="1" a="1"/>
  <c r="J1145" i="23" s="1"/>
  <c r="R1145" i="23" s="1"/>
  <c r="AE1145" i="23"/>
  <c r="M1145" i="23" s="1"/>
  <c r="AA1145" i="23"/>
  <c r="AF1145" i="23" s="1"/>
  <c r="N1145" i="23" s="1"/>
  <c r="H1145" i="23"/>
  <c r="G1145" i="23"/>
  <c r="F1145" i="23"/>
  <c r="B1147" i="23" a="1"/>
  <c r="B1147" i="23" s="1"/>
  <c r="D1146" i="23"/>
  <c r="AC1146" i="23"/>
  <c r="AH1146" i="23" s="1"/>
  <c r="P1146" i="23" s="1"/>
  <c r="Z1146" i="23"/>
  <c r="AA1146" i="23"/>
  <c r="AF1146" i="23" s="1"/>
  <c r="N1146" i="23" s="1"/>
  <c r="J1146" i="23" a="1"/>
  <c r="J1146" i="23" s="1"/>
  <c r="R1146" i="23" s="1"/>
  <c r="K1146" i="23" a="1"/>
  <c r="K1146" i="23" s="1"/>
  <c r="S1146" i="23" s="1"/>
  <c r="L1146" i="23" a="1"/>
  <c r="L1146" i="23" s="1"/>
  <c r="T1146" i="23" s="1"/>
  <c r="AB1146" i="23" l="1"/>
  <c r="AG1146" i="23" s="1"/>
  <c r="O1146" i="23" s="1"/>
  <c r="F1146" i="23"/>
  <c r="H1146" i="23"/>
  <c r="G1146" i="23"/>
  <c r="I1146" i="23" a="1"/>
  <c r="I1146" i="23" s="1"/>
  <c r="Q1146" i="23" s="1"/>
  <c r="AE1146" i="23"/>
  <c r="M1146" i="23" s="1"/>
  <c r="D1147" i="23"/>
  <c r="B1148" i="23" a="1"/>
  <c r="B1148" i="23" s="1"/>
  <c r="AB1147" i="23"/>
  <c r="AG1147" i="23" s="1"/>
  <c r="O1147" i="23" s="1"/>
  <c r="AC1147" i="23"/>
  <c r="AH1147" i="23" s="1"/>
  <c r="P1147" i="23" s="1"/>
  <c r="Z1147" i="23"/>
  <c r="L1147" i="23" a="1"/>
  <c r="L1147" i="23" s="1"/>
  <c r="T1147" i="23" s="1"/>
  <c r="K1147" i="23" a="1"/>
  <c r="K1147" i="23" s="1"/>
  <c r="J1147" i="23" a="1"/>
  <c r="J1147" i="23" s="1"/>
  <c r="R1147" i="23" s="1"/>
  <c r="S1147" i="23"/>
  <c r="D1148" i="23" l="1"/>
  <c r="B1149" i="23" a="1"/>
  <c r="B1149" i="23" s="1"/>
  <c r="AC1148" i="23"/>
  <c r="AH1148" i="23" s="1"/>
  <c r="P1148" i="23" s="1"/>
  <c r="AB1148" i="23"/>
  <c r="AG1148" i="23" s="1"/>
  <c r="O1148" i="23" s="1"/>
  <c r="Z1148" i="23"/>
  <c r="AE1148" i="23" s="1"/>
  <c r="M1148" i="23" s="1"/>
  <c r="J1148" i="23" a="1"/>
  <c r="J1148" i="23" s="1"/>
  <c r="L1148" i="23" a="1"/>
  <c r="L1148" i="23" s="1"/>
  <c r="T1148" i="23" s="1"/>
  <c r="I1148" i="23" a="1"/>
  <c r="I1148" i="23" s="1"/>
  <c r="Q1148" i="23" s="1"/>
  <c r="K1148" i="23" a="1"/>
  <c r="K1148" i="23" s="1"/>
  <c r="S1148" i="23" s="1"/>
  <c r="R1148" i="23"/>
  <c r="AA1147" i="23"/>
  <c r="AF1147" i="23" s="1"/>
  <c r="N1147" i="23" s="1"/>
  <c r="F1147" i="23"/>
  <c r="H1147" i="23"/>
  <c r="G1147" i="23"/>
  <c r="I1147" i="23" a="1"/>
  <c r="I1147" i="23" s="1"/>
  <c r="Q1147" i="23" s="1"/>
  <c r="AE1147" i="23"/>
  <c r="M1147" i="23" s="1"/>
  <c r="D1149" i="23" l="1"/>
  <c r="B1150" i="23" a="1"/>
  <c r="B1150" i="23" s="1"/>
  <c r="Z1149" i="23"/>
  <c r="AB1149" i="23"/>
  <c r="AG1149" i="23" s="1"/>
  <c r="O1149" i="23" s="1"/>
  <c r="AC1149" i="23"/>
  <c r="AH1149" i="23" s="1"/>
  <c r="P1149" i="23" s="1"/>
  <c r="K1149" i="23" a="1"/>
  <c r="K1149" i="23" s="1"/>
  <c r="S1149" i="23" s="1"/>
  <c r="I1149" i="23" a="1"/>
  <c r="I1149" i="23" s="1"/>
  <c r="Q1149" i="23" s="1"/>
  <c r="L1149" i="23" a="1"/>
  <c r="L1149" i="23" s="1"/>
  <c r="T1149" i="23" s="1"/>
  <c r="AA1148" i="23"/>
  <c r="AF1148" i="23" s="1"/>
  <c r="N1148" i="23" s="1"/>
  <c r="H1148" i="23"/>
  <c r="G1148" i="23"/>
  <c r="F1148" i="23"/>
  <c r="J1149" i="23" l="1" a="1"/>
  <c r="J1149" i="23" s="1"/>
  <c r="R1149" i="23" s="1"/>
  <c r="AE1149" i="23"/>
  <c r="M1149" i="23" s="1"/>
  <c r="D1150" i="23"/>
  <c r="B1151" i="23" a="1"/>
  <c r="B1151" i="23" s="1"/>
  <c r="I1150" i="23" a="1"/>
  <c r="I1150" i="23" s="1"/>
  <c r="Q1150" i="23" s="1"/>
  <c r="AB1150" i="23"/>
  <c r="AG1150" i="23" s="1"/>
  <c r="O1150" i="23" s="1"/>
  <c r="AC1150" i="23"/>
  <c r="AH1150" i="23" s="1"/>
  <c r="P1150" i="23" s="1"/>
  <c r="AA1150" i="23"/>
  <c r="L1150" i="23" a="1"/>
  <c r="L1150" i="23" s="1"/>
  <c r="T1150" i="23" s="1"/>
  <c r="K1150" i="23" a="1"/>
  <c r="K1150" i="23" s="1"/>
  <c r="S1150" i="23"/>
  <c r="AA1149" i="23"/>
  <c r="AF1149" i="23" s="1"/>
  <c r="N1149" i="23" s="1"/>
  <c r="H1149" i="23"/>
  <c r="G1149" i="23"/>
  <c r="F1149" i="23"/>
  <c r="J1150" i="23" l="1" a="1"/>
  <c r="J1150" i="23" s="1"/>
  <c r="R1150" i="23" s="1"/>
  <c r="AF1150" i="23"/>
  <c r="N1150" i="23" s="1"/>
  <c r="B1152" i="23" a="1"/>
  <c r="B1152" i="23" s="1"/>
  <c r="D1151" i="23"/>
  <c r="AB1151" i="23"/>
  <c r="AC1151" i="23"/>
  <c r="AH1151" i="23" s="1"/>
  <c r="P1151" i="23" s="1"/>
  <c r="Z1151" i="23"/>
  <c r="K1151" i="23" a="1"/>
  <c r="K1151" i="23" s="1"/>
  <c r="S1151" i="23" s="1"/>
  <c r="J1151" i="23" a="1"/>
  <c r="J1151" i="23" s="1"/>
  <c r="R1151" i="23" s="1"/>
  <c r="Z1150" i="23"/>
  <c r="AE1150" i="23" s="1"/>
  <c r="M1150" i="23" s="1"/>
  <c r="H1150" i="23"/>
  <c r="F1150" i="23"/>
  <c r="G1150" i="23"/>
  <c r="I1151" i="23" l="1" a="1"/>
  <c r="I1151" i="23" s="1"/>
  <c r="Q1151" i="23" s="1"/>
  <c r="AE1151" i="23"/>
  <c r="M1151" i="23" s="1"/>
  <c r="L1151" i="23" a="1"/>
  <c r="L1151" i="23" s="1"/>
  <c r="T1151" i="23" s="1"/>
  <c r="AG1151" i="23"/>
  <c r="O1151" i="23" s="1"/>
  <c r="AA1151" i="23"/>
  <c r="AF1151" i="23" s="1"/>
  <c r="N1151" i="23" s="1"/>
  <c r="H1151" i="23"/>
  <c r="F1151" i="23"/>
  <c r="G1151" i="23"/>
  <c r="D1152" i="23"/>
  <c r="B1153" i="23" a="1"/>
  <c r="B1153" i="23" s="1"/>
  <c r="AC1152" i="23"/>
  <c r="AH1152" i="23" s="1"/>
  <c r="P1152" i="23" s="1"/>
  <c r="AA1152" i="23"/>
  <c r="AF1152" i="23" s="1"/>
  <c r="N1152" i="23" s="1"/>
  <c r="Z1152" i="23"/>
  <c r="AE1152" i="23" s="1"/>
  <c r="M1152" i="23" s="1"/>
  <c r="L1152" i="23" a="1"/>
  <c r="L1152" i="23" s="1"/>
  <c r="T1152" i="23" s="1"/>
  <c r="J1152" i="23" a="1"/>
  <c r="J1152" i="23" s="1"/>
  <c r="R1152" i="23" s="1"/>
  <c r="I1152" i="23" a="1"/>
  <c r="I1152" i="23" s="1"/>
  <c r="Q1152" i="23" s="1"/>
  <c r="K1152" i="23" a="1"/>
  <c r="K1152" i="23" s="1"/>
  <c r="S1152" i="23"/>
  <c r="B1154" i="23" l="1" a="1"/>
  <c r="B1154" i="23" s="1"/>
  <c r="D1153" i="23"/>
  <c r="AB1153" i="23"/>
  <c r="AG1153" i="23" s="1"/>
  <c r="O1153" i="23" s="1"/>
  <c r="AC1153" i="23"/>
  <c r="AH1153" i="23" s="1"/>
  <c r="P1153" i="23" s="1"/>
  <c r="Z1153" i="23"/>
  <c r="AE1153" i="23" s="1"/>
  <c r="M1153" i="23" s="1"/>
  <c r="K1153" i="23" a="1"/>
  <c r="K1153" i="23" s="1"/>
  <c r="L1153" i="23" a="1"/>
  <c r="L1153" i="23" s="1"/>
  <c r="T1153" i="23" s="1"/>
  <c r="I1153" i="23" a="1"/>
  <c r="I1153" i="23" s="1"/>
  <c r="Q1153" i="23" s="1"/>
  <c r="J1153" i="23" a="1"/>
  <c r="J1153" i="23" s="1"/>
  <c r="S1153" i="23"/>
  <c r="R1153" i="23"/>
  <c r="AB1152" i="23"/>
  <c r="AG1152" i="23" s="1"/>
  <c r="O1152" i="23" s="1"/>
  <c r="F1152" i="23"/>
  <c r="H1152" i="23"/>
  <c r="G1152" i="23"/>
  <c r="AA1153" i="23" l="1"/>
  <c r="AF1153" i="23" s="1"/>
  <c r="N1153" i="23" s="1"/>
  <c r="G1153" i="23"/>
  <c r="F1153" i="23"/>
  <c r="H1153" i="23"/>
  <c r="B1155" i="23" a="1"/>
  <c r="B1155" i="23" s="1"/>
  <c r="D1154" i="23"/>
  <c r="AC1154" i="23"/>
  <c r="AH1154" i="23" s="1"/>
  <c r="P1154" i="23" s="1"/>
  <c r="I1154" i="23" a="1"/>
  <c r="I1154" i="23" s="1"/>
  <c r="Q1154" i="23" s="1"/>
  <c r="AA1154" i="23"/>
  <c r="AB1154" i="23"/>
  <c r="AG1154" i="23" s="1"/>
  <c r="O1154" i="23" s="1"/>
  <c r="L1154" i="23" a="1"/>
  <c r="L1154" i="23" s="1"/>
  <c r="T1154" i="23" s="1"/>
  <c r="K1154" i="23" a="1"/>
  <c r="K1154" i="23" s="1"/>
  <c r="S1154" i="23" s="1"/>
  <c r="Z1154" i="23" l="1"/>
  <c r="AE1154" i="23" s="1"/>
  <c r="M1154" i="23" s="1"/>
  <c r="H1154" i="23"/>
  <c r="F1154" i="23"/>
  <c r="G1154" i="23"/>
  <c r="B1156" i="23" a="1"/>
  <c r="B1156" i="23" s="1"/>
  <c r="D1155" i="23"/>
  <c r="AB1155" i="23"/>
  <c r="AG1155" i="23" s="1"/>
  <c r="O1155" i="23" s="1"/>
  <c r="AA1155" i="23"/>
  <c r="AF1155" i="23" s="1"/>
  <c r="N1155" i="23" s="1"/>
  <c r="Z1155" i="23"/>
  <c r="AE1155" i="23" s="1"/>
  <c r="M1155" i="23" s="1"/>
  <c r="L1155" i="23" a="1"/>
  <c r="L1155" i="23" s="1"/>
  <c r="T1155" i="23" s="1"/>
  <c r="J1155" i="23" a="1"/>
  <c r="J1155" i="23" s="1"/>
  <c r="I1155" i="23" a="1"/>
  <c r="I1155" i="23" s="1"/>
  <c r="Q1155" i="23" s="1"/>
  <c r="K1155" i="23" a="1"/>
  <c r="K1155" i="23" s="1"/>
  <c r="R1155" i="23"/>
  <c r="S1155" i="23"/>
  <c r="J1154" i="23" a="1"/>
  <c r="J1154" i="23" s="1"/>
  <c r="R1154" i="23" s="1"/>
  <c r="AF1154" i="23"/>
  <c r="N1154" i="23" s="1"/>
  <c r="AC1155" i="23" l="1"/>
  <c r="AH1155" i="23" s="1"/>
  <c r="P1155" i="23" s="1"/>
  <c r="F1155" i="23"/>
  <c r="G1155" i="23"/>
  <c r="H1155" i="23"/>
  <c r="AC1156" i="23"/>
  <c r="B1157" i="23" a="1"/>
  <c r="B1157" i="23" s="1"/>
  <c r="D1156" i="23"/>
  <c r="AB1156" i="23"/>
  <c r="Z1156" i="23"/>
  <c r="J1156" i="23" a="1"/>
  <c r="J1156" i="23" s="1"/>
  <c r="R1156" i="23" s="1"/>
  <c r="L1156" i="23" a="1"/>
  <c r="L1156" i="23" s="1"/>
  <c r="T1156" i="23" s="1"/>
  <c r="K1156" i="23" a="1"/>
  <c r="K1156" i="23" s="1"/>
  <c r="S1156" i="23" s="1"/>
  <c r="I1156" i="23" a="1"/>
  <c r="I1156" i="23" s="1"/>
  <c r="Q1156" i="23" s="1"/>
  <c r="AA1156" i="23" l="1"/>
  <c r="G1156" i="23"/>
  <c r="H1156" i="23"/>
  <c r="F1156" i="23"/>
  <c r="B1158" i="23" a="1"/>
  <c r="B1158" i="23" s="1"/>
  <c r="D1157" i="23"/>
  <c r="AB1157" i="23"/>
  <c r="Z1157" i="23"/>
  <c r="AA1157" i="23"/>
  <c r="I1157" i="23" a="1"/>
  <c r="I1157" i="23" s="1"/>
  <c r="AE1157" i="23" s="1"/>
  <c r="M1157" i="23" s="1"/>
  <c r="K1157" i="23" a="1"/>
  <c r="K1157" i="23" s="1"/>
  <c r="AG1157" i="23" s="1"/>
  <c r="O1157" i="23" s="1"/>
  <c r="J1157" i="23" a="1"/>
  <c r="J1157" i="23" s="1"/>
  <c r="AF1157" i="23" s="1"/>
  <c r="N1157" i="23" s="1"/>
  <c r="L1157" i="23" a="1"/>
  <c r="L1157" i="23" s="1"/>
  <c r="AH1157" i="23" s="1"/>
  <c r="P1157" i="23" s="1"/>
  <c r="Q1157" i="23"/>
  <c r="S1157" i="23"/>
  <c r="R1157" i="23"/>
  <c r="T1157" i="23"/>
  <c r="AC1157" i="23" l="1"/>
  <c r="G1157" i="23"/>
  <c r="F1157" i="23"/>
  <c r="H1157" i="23"/>
  <c r="B1159" i="23" a="1"/>
  <c r="B1159" i="23" s="1"/>
  <c r="D1158" i="23"/>
  <c r="AB1158" i="23"/>
  <c r="Z1158" i="23"/>
  <c r="AA1158" i="23"/>
  <c r="K1158" i="23" a="1"/>
  <c r="K1158" i="23" s="1"/>
  <c r="AG1158" i="23" s="1"/>
  <c r="O1158" i="23" s="1"/>
  <c r="I1158" i="23" a="1"/>
  <c r="I1158" i="23" s="1"/>
  <c r="AE1158" i="23" s="1"/>
  <c r="M1158" i="23" s="1"/>
  <c r="J1158" i="23" a="1"/>
  <c r="J1158" i="23" s="1"/>
  <c r="AF1158" i="23" s="1"/>
  <c r="N1158" i="23" s="1"/>
  <c r="L1158" i="23" a="1"/>
  <c r="L1158" i="23" s="1"/>
  <c r="AH1158" i="23" s="1"/>
  <c r="P1158" i="23" s="1"/>
  <c r="R1158" i="23"/>
  <c r="T1158" i="23"/>
  <c r="Q1158" i="23"/>
  <c r="S1158" i="23"/>
  <c r="AC1158" i="23" l="1"/>
  <c r="H1158" i="23"/>
  <c r="G1158" i="23"/>
  <c r="F1158" i="23"/>
  <c r="D1159" i="23"/>
  <c r="B1160" i="23" a="1"/>
  <c r="B1160" i="23" s="1"/>
  <c r="I1159" i="23" a="1"/>
  <c r="I1159" i="23" s="1"/>
  <c r="AE1159" i="23" s="1"/>
  <c r="M1159" i="23" s="1"/>
  <c r="AA1159" i="23"/>
  <c r="AB1159" i="23"/>
  <c r="AC1159" i="23"/>
  <c r="Q1159" i="23"/>
  <c r="L1159" i="23" a="1"/>
  <c r="L1159" i="23" s="1"/>
  <c r="AH1159" i="23" s="1"/>
  <c r="P1159" i="23" s="1"/>
  <c r="J1159" i="23" a="1"/>
  <c r="J1159" i="23" s="1"/>
  <c r="AF1159" i="23" s="1"/>
  <c r="N1159" i="23" s="1"/>
  <c r="K1159" i="23" a="1"/>
  <c r="K1159" i="23" s="1"/>
  <c r="AG1159" i="23" s="1"/>
  <c r="O1159" i="23" s="1"/>
  <c r="R1159" i="23"/>
  <c r="S1159" i="23"/>
  <c r="T1159" i="23"/>
  <c r="D1160" i="23" l="1"/>
  <c r="B1161" i="23" a="1"/>
  <c r="B1161" i="23" s="1"/>
  <c r="AA1160" i="23"/>
  <c r="J1160" i="23" s="1" a="1"/>
  <c r="J1160" i="23" s="1"/>
  <c r="AF1160" i="23" s="1"/>
  <c r="N1160" i="23" s="1"/>
  <c r="AB1160" i="23"/>
  <c r="AC1160" i="23"/>
  <c r="I1160" i="23" a="1"/>
  <c r="I1160" i="23" s="1"/>
  <c r="AE1160" i="23" s="1"/>
  <c r="M1160" i="23" s="1"/>
  <c r="Q1160" i="23"/>
  <c r="L1160" i="23" a="1"/>
  <c r="L1160" i="23" s="1"/>
  <c r="R1160" i="23"/>
  <c r="K1160" i="23" a="1"/>
  <c r="K1160" i="23" s="1"/>
  <c r="Z1159" i="23"/>
  <c r="H1159" i="23"/>
  <c r="F1159" i="23"/>
  <c r="G1159" i="23"/>
  <c r="T1160" i="23" l="1"/>
  <c r="AH1160" i="23"/>
  <c r="P1160" i="23" s="1"/>
  <c r="S1160" i="23"/>
  <c r="AG1160" i="23"/>
  <c r="O1160" i="23" s="1"/>
  <c r="D1161" i="23"/>
  <c r="B1162" i="23" a="1"/>
  <c r="B1162" i="23" s="1"/>
  <c r="I1161" i="23" a="1"/>
  <c r="I1161" i="23" s="1"/>
  <c r="AE1161" i="23" s="1"/>
  <c r="M1161" i="23" s="1"/>
  <c r="AC1161" i="23"/>
  <c r="AA1161" i="23"/>
  <c r="AB1161" i="23"/>
  <c r="K1161" i="23" a="1"/>
  <c r="K1161" i="23" s="1"/>
  <c r="AG1161" i="23" s="1"/>
  <c r="O1161" i="23" s="1"/>
  <c r="L1161" i="23" a="1"/>
  <c r="L1161" i="23" s="1"/>
  <c r="AH1161" i="23" s="1"/>
  <c r="P1161" i="23" s="1"/>
  <c r="Q1161" i="23"/>
  <c r="J1161" i="23" a="1"/>
  <c r="J1161" i="23" s="1"/>
  <c r="AF1161" i="23" s="1"/>
  <c r="N1161" i="23" s="1"/>
  <c r="T1161" i="23"/>
  <c r="S1161" i="23"/>
  <c r="R1161" i="23"/>
  <c r="Z1160" i="23"/>
  <c r="H1160" i="23"/>
  <c r="G1160" i="23"/>
  <c r="F1160" i="23"/>
  <c r="B1163" i="23" l="1" a="1"/>
  <c r="B1163" i="23" s="1"/>
  <c r="D1162" i="23"/>
  <c r="AB1162" i="23"/>
  <c r="AC1162" i="23"/>
  <c r="Z1162" i="23"/>
  <c r="J1162" i="23" a="1"/>
  <c r="J1162" i="23" s="1"/>
  <c r="AF1162" i="23" s="1"/>
  <c r="N1162" i="23" s="1"/>
  <c r="K1162" i="23" a="1"/>
  <c r="K1162" i="23" s="1"/>
  <c r="AG1162" i="23" s="1"/>
  <c r="O1162" i="23" s="1"/>
  <c r="I1162" i="23" a="1"/>
  <c r="I1162" i="23" s="1"/>
  <c r="AE1162" i="23" s="1"/>
  <c r="M1162" i="23" s="1"/>
  <c r="L1162" i="23" a="1"/>
  <c r="L1162" i="23" s="1"/>
  <c r="AH1162" i="23" s="1"/>
  <c r="P1162" i="23" s="1"/>
  <c r="R1162" i="23"/>
  <c r="S1162" i="23"/>
  <c r="T1162" i="23"/>
  <c r="Q1162" i="23"/>
  <c r="Z1161" i="23"/>
  <c r="H1161" i="23"/>
  <c r="F1161" i="23"/>
  <c r="G1161" i="23"/>
  <c r="AA1162" i="23" l="1"/>
  <c r="F1162" i="23"/>
  <c r="H1162" i="23"/>
  <c r="G1162" i="23"/>
  <c r="D1163" i="23"/>
  <c r="B1164" i="23" a="1"/>
  <c r="B1164" i="23" s="1"/>
  <c r="Z1163" i="23"/>
  <c r="I1163" i="23" s="1" a="1"/>
  <c r="I1163" i="23" s="1"/>
  <c r="AE1163" i="23" s="1"/>
  <c r="M1163" i="23" s="1"/>
  <c r="AC1163" i="23"/>
  <c r="AA1163" i="23"/>
  <c r="J1163" i="23" a="1"/>
  <c r="J1163" i="23" s="1"/>
  <c r="AF1163" i="23" s="1"/>
  <c r="N1163" i="23" s="1"/>
  <c r="L1163" i="23" a="1"/>
  <c r="L1163" i="23" s="1"/>
  <c r="AH1163" i="23" s="1"/>
  <c r="P1163" i="23" s="1"/>
  <c r="T1163" i="23"/>
  <c r="Q1163" i="23"/>
  <c r="K1163" i="23" a="1"/>
  <c r="K1163" i="23" s="1"/>
  <c r="R1163" i="23"/>
  <c r="D1164" i="23" l="1"/>
  <c r="B1165" i="23" a="1"/>
  <c r="B1165" i="23" s="1"/>
  <c r="AA1164" i="23"/>
  <c r="Z1164" i="23"/>
  <c r="AB1164" i="23"/>
  <c r="K1164" i="23" a="1"/>
  <c r="K1164" i="23" s="1"/>
  <c r="AG1164" i="23" s="1"/>
  <c r="O1164" i="23" s="1"/>
  <c r="I1164" i="23" a="1"/>
  <c r="I1164" i="23" s="1"/>
  <c r="AE1164" i="23" s="1"/>
  <c r="M1164" i="23" s="1"/>
  <c r="L1164" i="23" a="1"/>
  <c r="L1164" i="23" s="1"/>
  <c r="AH1164" i="23" s="1"/>
  <c r="P1164" i="23" s="1"/>
  <c r="J1164" i="23" a="1"/>
  <c r="J1164" i="23" s="1"/>
  <c r="AF1164" i="23" s="1"/>
  <c r="N1164" i="23" s="1"/>
  <c r="S1164" i="23"/>
  <c r="R1164" i="23"/>
  <c r="T1164" i="23"/>
  <c r="Q1164" i="23"/>
  <c r="S1163" i="23"/>
  <c r="AG1163" i="23"/>
  <c r="O1163" i="23" s="1"/>
  <c r="AB1163" i="23"/>
  <c r="F1163" i="23"/>
  <c r="G1163" i="23"/>
  <c r="H1163" i="23"/>
  <c r="D1165" i="23" l="1"/>
  <c r="B1166" i="23" a="1"/>
  <c r="B1166" i="23" s="1"/>
  <c r="AA1165" i="23"/>
  <c r="Z1165" i="23"/>
  <c r="I1165" i="23" s="1" a="1"/>
  <c r="I1165" i="23" s="1"/>
  <c r="AE1165" i="23" s="1"/>
  <c r="M1165" i="23" s="1"/>
  <c r="AB1165" i="23"/>
  <c r="Q1165" i="23"/>
  <c r="K1165" i="23" a="1"/>
  <c r="K1165" i="23" s="1"/>
  <c r="L1165" i="23" a="1"/>
  <c r="L1165" i="23" s="1"/>
  <c r="AH1165" i="23" s="1"/>
  <c r="P1165" i="23" s="1"/>
  <c r="J1165" i="23" a="1"/>
  <c r="J1165" i="23" s="1"/>
  <c r="AF1165" i="23" s="1"/>
  <c r="N1165" i="23" s="1"/>
  <c r="T1165" i="23"/>
  <c r="R1165" i="23"/>
  <c r="AC1164" i="23"/>
  <c r="G1164" i="23"/>
  <c r="F1164" i="23"/>
  <c r="H1164" i="23"/>
  <c r="D1166" i="23" l="1"/>
  <c r="B1167" i="23" a="1"/>
  <c r="B1167" i="23" s="1"/>
  <c r="Z1166" i="23"/>
  <c r="AA1166" i="23"/>
  <c r="AC1166" i="23"/>
  <c r="J1166" i="23" a="1"/>
  <c r="J1166" i="23" s="1"/>
  <c r="AF1166" i="23" s="1"/>
  <c r="N1166" i="23" s="1"/>
  <c r="L1166" i="23" a="1"/>
  <c r="L1166" i="23" s="1"/>
  <c r="AH1166" i="23" s="1"/>
  <c r="P1166" i="23" s="1"/>
  <c r="K1166" i="23" a="1"/>
  <c r="K1166" i="23" s="1"/>
  <c r="AG1166" i="23" s="1"/>
  <c r="O1166" i="23" s="1"/>
  <c r="I1166" i="23" a="1"/>
  <c r="I1166" i="23" s="1"/>
  <c r="AE1166" i="23" s="1"/>
  <c r="M1166" i="23" s="1"/>
  <c r="R1166" i="23"/>
  <c r="S1166" i="23"/>
  <c r="Q1166" i="23"/>
  <c r="T1166" i="23"/>
  <c r="S1165" i="23"/>
  <c r="AG1165" i="23"/>
  <c r="O1165" i="23" s="1"/>
  <c r="AC1165" i="23"/>
  <c r="H1165" i="23"/>
  <c r="G1165" i="23"/>
  <c r="F1165" i="23"/>
  <c r="B1168" i="23" l="1" a="1"/>
  <c r="B1168" i="23" s="1"/>
  <c r="D1167" i="23"/>
  <c r="Z1167" i="23"/>
  <c r="AC1167" i="23"/>
  <c r="AB1167" i="23"/>
  <c r="I1167" i="23" a="1"/>
  <c r="I1167" i="23" s="1"/>
  <c r="AE1167" i="23" s="1"/>
  <c r="M1167" i="23" s="1"/>
  <c r="J1167" i="23" a="1"/>
  <c r="J1167" i="23" s="1"/>
  <c r="AF1167" i="23" s="1"/>
  <c r="N1167" i="23" s="1"/>
  <c r="L1167" i="23" a="1"/>
  <c r="L1167" i="23" s="1"/>
  <c r="AH1167" i="23" s="1"/>
  <c r="P1167" i="23" s="1"/>
  <c r="K1167" i="23" a="1"/>
  <c r="K1167" i="23" s="1"/>
  <c r="AG1167" i="23" s="1"/>
  <c r="O1167" i="23" s="1"/>
  <c r="T1167" i="23"/>
  <c r="Q1167" i="23"/>
  <c r="S1167" i="23"/>
  <c r="R1167" i="23"/>
  <c r="AB1166" i="23"/>
  <c r="G1166" i="23"/>
  <c r="F1166" i="23"/>
  <c r="H1166" i="23"/>
  <c r="AA1167" i="23" l="1"/>
  <c r="G1167" i="23"/>
  <c r="F1167" i="23"/>
  <c r="H1167" i="23"/>
  <c r="D1168" i="23"/>
  <c r="B1169" i="23" a="1"/>
  <c r="B1169" i="23" s="1"/>
  <c r="Z1168" i="23"/>
  <c r="AB1168" i="23"/>
  <c r="AC1168" i="23"/>
  <c r="J1168" i="23" a="1"/>
  <c r="J1168" i="23" s="1"/>
  <c r="AF1168" i="23" s="1"/>
  <c r="N1168" i="23" s="1"/>
  <c r="I1168" i="23" a="1"/>
  <c r="I1168" i="23" s="1"/>
  <c r="AE1168" i="23" s="1"/>
  <c r="M1168" i="23" s="1"/>
  <c r="K1168" i="23" a="1"/>
  <c r="K1168" i="23" s="1"/>
  <c r="AG1168" i="23" s="1"/>
  <c r="O1168" i="23" s="1"/>
  <c r="L1168" i="23" a="1"/>
  <c r="L1168" i="23" s="1"/>
  <c r="AH1168" i="23" s="1"/>
  <c r="P1168" i="23" s="1"/>
  <c r="T1168" i="23"/>
  <c r="S1168" i="23"/>
  <c r="Q1168" i="23"/>
  <c r="R1168" i="23"/>
  <c r="D1169" i="23" l="1"/>
  <c r="B1170" i="23" a="1"/>
  <c r="B1170" i="23" s="1"/>
  <c r="AC1169" i="23"/>
  <c r="AB1169" i="23"/>
  <c r="AA1169" i="23"/>
  <c r="Q1169" i="23"/>
  <c r="K1169" i="23" a="1"/>
  <c r="K1169" i="23" s="1"/>
  <c r="AG1169" i="23" s="1"/>
  <c r="O1169" i="23" s="1"/>
  <c r="J1169" i="23" a="1"/>
  <c r="J1169" i="23" s="1"/>
  <c r="AF1169" i="23" s="1"/>
  <c r="N1169" i="23" s="1"/>
  <c r="L1169" i="23" a="1"/>
  <c r="L1169" i="23" s="1"/>
  <c r="AH1169" i="23" s="1"/>
  <c r="P1169" i="23" s="1"/>
  <c r="R1169" i="23"/>
  <c r="S1169" i="23"/>
  <c r="T1169" i="23"/>
  <c r="AA1168" i="23"/>
  <c r="G1168" i="23"/>
  <c r="F1168" i="23"/>
  <c r="H1168" i="23"/>
  <c r="B1171" i="23" l="1" a="1"/>
  <c r="B1171" i="23" s="1"/>
  <c r="D1170" i="23"/>
  <c r="AC1170" i="23"/>
  <c r="Z1170" i="23"/>
  <c r="AA1170" i="23"/>
  <c r="I1170" i="23" a="1"/>
  <c r="I1170" i="23" s="1"/>
  <c r="AE1170" i="23" s="1"/>
  <c r="M1170" i="23" s="1"/>
  <c r="L1170" i="23" a="1"/>
  <c r="L1170" i="23" s="1"/>
  <c r="AH1170" i="23" s="1"/>
  <c r="P1170" i="23" s="1"/>
  <c r="J1170" i="23" a="1"/>
  <c r="J1170" i="23" s="1"/>
  <c r="AF1170" i="23" s="1"/>
  <c r="N1170" i="23" s="1"/>
  <c r="K1170" i="23" a="1"/>
  <c r="K1170" i="23" s="1"/>
  <c r="AG1170" i="23" s="1"/>
  <c r="O1170" i="23" s="1"/>
  <c r="R1170" i="23"/>
  <c r="Q1170" i="23"/>
  <c r="T1170" i="23"/>
  <c r="S1170" i="23"/>
  <c r="Z1169" i="23"/>
  <c r="I1169" i="23" s="1" a="1"/>
  <c r="I1169" i="23" s="1"/>
  <c r="AE1169" i="23" s="1"/>
  <c r="M1169" i="23" s="1"/>
  <c r="H1169" i="23"/>
  <c r="G1169" i="23"/>
  <c r="F1169" i="23"/>
  <c r="AB1170" i="23" l="1"/>
  <c r="H1170" i="23"/>
  <c r="G1170" i="23"/>
  <c r="F1170" i="23"/>
  <c r="B1172" i="23" a="1"/>
  <c r="B1172" i="23" s="1"/>
  <c r="D1171" i="23"/>
  <c r="AB1171" i="23"/>
  <c r="Z1171" i="23"/>
  <c r="AC1171" i="23"/>
  <c r="L1171" i="23" a="1"/>
  <c r="L1171" i="23" s="1"/>
  <c r="AH1171" i="23" s="1"/>
  <c r="P1171" i="23" s="1"/>
  <c r="J1171" i="23" a="1"/>
  <c r="J1171" i="23" s="1"/>
  <c r="AF1171" i="23" s="1"/>
  <c r="N1171" i="23" s="1"/>
  <c r="I1171" i="23" a="1"/>
  <c r="I1171" i="23" s="1"/>
  <c r="AE1171" i="23" s="1"/>
  <c r="M1171" i="23" s="1"/>
  <c r="K1171" i="23" a="1"/>
  <c r="K1171" i="23" s="1"/>
  <c r="AG1171" i="23" s="1"/>
  <c r="O1171" i="23" s="1"/>
  <c r="Q1171" i="23"/>
  <c r="R1171" i="23"/>
  <c r="S1171" i="23"/>
  <c r="T1171" i="23"/>
  <c r="AA1171" i="23" l="1"/>
  <c r="G1171" i="23"/>
  <c r="F1171" i="23"/>
  <c r="H1171" i="23"/>
  <c r="D1172" i="23"/>
  <c r="B1173" i="23" a="1"/>
  <c r="B1173" i="23" s="1"/>
  <c r="AC1172" i="23"/>
  <c r="AB1172" i="23"/>
  <c r="Z1172" i="23"/>
  <c r="L1172" i="23" a="1"/>
  <c r="L1172" i="23" s="1"/>
  <c r="AH1172" i="23" s="1"/>
  <c r="P1172" i="23" s="1"/>
  <c r="I1172" i="23" a="1"/>
  <c r="I1172" i="23" s="1"/>
  <c r="AE1172" i="23" s="1"/>
  <c r="M1172" i="23" s="1"/>
  <c r="K1172" i="23" a="1"/>
  <c r="K1172" i="23" s="1"/>
  <c r="AG1172" i="23" s="1"/>
  <c r="O1172" i="23" s="1"/>
  <c r="J1172" i="23" a="1"/>
  <c r="J1172" i="23" s="1"/>
  <c r="AF1172" i="23" s="1"/>
  <c r="N1172" i="23" s="1"/>
  <c r="R1172" i="23"/>
  <c r="T1172" i="23"/>
  <c r="S1172" i="23"/>
  <c r="Q1172" i="23"/>
  <c r="D1173" i="23" l="1"/>
  <c r="B1174" i="23" a="1"/>
  <c r="B1174" i="23" s="1"/>
  <c r="Z1173" i="23"/>
  <c r="AC1173" i="23"/>
  <c r="AB1173" i="23"/>
  <c r="K1173" i="23" a="1"/>
  <c r="K1173" i="23" s="1"/>
  <c r="AG1173" i="23" s="1"/>
  <c r="O1173" i="23" s="1"/>
  <c r="L1173" i="23" a="1"/>
  <c r="L1173" i="23" s="1"/>
  <c r="AH1173" i="23" s="1"/>
  <c r="P1173" i="23" s="1"/>
  <c r="J1173" i="23" a="1"/>
  <c r="J1173" i="23" s="1"/>
  <c r="AF1173" i="23" s="1"/>
  <c r="N1173" i="23" s="1"/>
  <c r="I1173" i="23" a="1"/>
  <c r="I1173" i="23" s="1"/>
  <c r="AE1173" i="23" s="1"/>
  <c r="M1173" i="23" s="1"/>
  <c r="R1173" i="23"/>
  <c r="S1173" i="23"/>
  <c r="Q1173" i="23"/>
  <c r="T1173" i="23"/>
  <c r="AA1172" i="23"/>
  <c r="G1172" i="23"/>
  <c r="H1172" i="23"/>
  <c r="F1172" i="23"/>
  <c r="B1175" i="23" l="1" a="1"/>
  <c r="B1175" i="23" s="1"/>
  <c r="D1174" i="23"/>
  <c r="AB1174" i="23"/>
  <c r="AA1174" i="23"/>
  <c r="Z1174" i="23"/>
  <c r="L1174" i="23" a="1"/>
  <c r="L1174" i="23" s="1"/>
  <c r="AH1174" i="23" s="1"/>
  <c r="P1174" i="23" s="1"/>
  <c r="J1174" i="23" a="1"/>
  <c r="J1174" i="23" s="1"/>
  <c r="AF1174" i="23" s="1"/>
  <c r="N1174" i="23" s="1"/>
  <c r="I1174" i="23" a="1"/>
  <c r="I1174" i="23" s="1"/>
  <c r="AE1174" i="23" s="1"/>
  <c r="M1174" i="23" s="1"/>
  <c r="K1174" i="23" a="1"/>
  <c r="K1174" i="23" s="1"/>
  <c r="AG1174" i="23" s="1"/>
  <c r="O1174" i="23" s="1"/>
  <c r="S1174" i="23"/>
  <c r="R1174" i="23"/>
  <c r="Q1174" i="23"/>
  <c r="T1174" i="23"/>
  <c r="AA1173" i="23"/>
  <c r="H1173" i="23"/>
  <c r="G1173" i="23"/>
  <c r="F1173" i="23"/>
  <c r="AC1174" i="23" l="1"/>
  <c r="G1174" i="23"/>
  <c r="H1174" i="23"/>
  <c r="F1174" i="23"/>
  <c r="B1176" i="23" a="1"/>
  <c r="B1176" i="23" s="1"/>
  <c r="D1175" i="23"/>
  <c r="AA1175" i="23"/>
  <c r="AB1175" i="23"/>
  <c r="Z1175" i="23"/>
  <c r="I1175" i="23" s="1" a="1"/>
  <c r="I1175" i="23" s="1"/>
  <c r="L1175" i="23" a="1"/>
  <c r="L1175" i="23" s="1"/>
  <c r="AH1175" i="23" s="1"/>
  <c r="P1175" i="23" s="1"/>
  <c r="J1175" i="23" a="1"/>
  <c r="J1175" i="23" s="1"/>
  <c r="AF1175" i="23" s="1"/>
  <c r="N1175" i="23" s="1"/>
  <c r="K1175" i="23" a="1"/>
  <c r="K1175" i="23" s="1"/>
  <c r="AG1175" i="23" s="1"/>
  <c r="O1175" i="23" s="1"/>
  <c r="R1175" i="23"/>
  <c r="S1175" i="23"/>
  <c r="T1175" i="23"/>
  <c r="AC1175" i="23" l="1"/>
  <c r="H1175" i="23"/>
  <c r="F1175" i="23"/>
  <c r="G1175" i="23"/>
  <c r="B1177" i="23" a="1"/>
  <c r="B1177" i="23" s="1"/>
  <c r="D1176" i="23"/>
  <c r="AB1176" i="23"/>
  <c r="Z1176" i="23"/>
  <c r="I1176" i="23" s="1" a="1"/>
  <c r="I1176" i="23" s="1"/>
  <c r="AE1176" i="23" s="1"/>
  <c r="M1176" i="23" s="1"/>
  <c r="AC1176" i="23"/>
  <c r="K1176" i="23" a="1"/>
  <c r="K1176" i="23" s="1"/>
  <c r="AG1176" i="23" s="1"/>
  <c r="O1176" i="23" s="1"/>
  <c r="J1176" i="23" a="1"/>
  <c r="J1176" i="23" s="1"/>
  <c r="L1176" i="23" a="1"/>
  <c r="L1176" i="23" s="1"/>
  <c r="AH1176" i="23" s="1"/>
  <c r="P1176" i="23" s="1"/>
  <c r="Q1176" i="23"/>
  <c r="S1176" i="23"/>
  <c r="T1176" i="23"/>
  <c r="Q1175" i="23"/>
  <c r="AE1175" i="23"/>
  <c r="M1175" i="23" s="1"/>
  <c r="AA1176" i="23" l="1"/>
  <c r="G1176" i="23"/>
  <c r="H1176" i="23"/>
  <c r="F1176" i="23"/>
  <c r="D1177" i="23"/>
  <c r="B1178" i="23" a="1"/>
  <c r="B1178" i="23" s="1"/>
  <c r="AA1177" i="23"/>
  <c r="J1177" i="23" s="1" a="1"/>
  <c r="J1177" i="23" s="1"/>
  <c r="AF1177" i="23" s="1"/>
  <c r="N1177" i="23" s="1"/>
  <c r="AB1177" i="23"/>
  <c r="AC1177" i="23"/>
  <c r="I1177" i="23" a="1"/>
  <c r="I1177" i="23" s="1"/>
  <c r="AE1177" i="23" s="1"/>
  <c r="M1177" i="23" s="1"/>
  <c r="L1177" i="23" a="1"/>
  <c r="L1177" i="23" s="1"/>
  <c r="AH1177" i="23" s="1"/>
  <c r="P1177" i="23" s="1"/>
  <c r="K1177" i="23" a="1"/>
  <c r="K1177" i="23" s="1"/>
  <c r="AG1177" i="23" s="1"/>
  <c r="O1177" i="23" s="1"/>
  <c r="Q1177" i="23"/>
  <c r="R1177" i="23"/>
  <c r="T1177" i="23"/>
  <c r="S1177" i="23"/>
  <c r="R1176" i="23"/>
  <c r="AF1176" i="23"/>
  <c r="N1176" i="23" s="1"/>
  <c r="B1179" i="23" l="1" a="1"/>
  <c r="B1179" i="23" s="1"/>
  <c r="D1178" i="23"/>
  <c r="Z1178" i="23"/>
  <c r="AC1178" i="23"/>
  <c r="AB1178" i="23"/>
  <c r="I1178" i="23" a="1"/>
  <c r="I1178" i="23" s="1"/>
  <c r="AE1178" i="23" s="1"/>
  <c r="M1178" i="23" s="1"/>
  <c r="J1178" i="23" a="1"/>
  <c r="J1178" i="23" s="1"/>
  <c r="AF1178" i="23" s="1"/>
  <c r="N1178" i="23" s="1"/>
  <c r="K1178" i="23" a="1"/>
  <c r="K1178" i="23" s="1"/>
  <c r="AG1178" i="23" s="1"/>
  <c r="O1178" i="23" s="1"/>
  <c r="L1178" i="23" a="1"/>
  <c r="L1178" i="23" s="1"/>
  <c r="AH1178" i="23" s="1"/>
  <c r="P1178" i="23" s="1"/>
  <c r="Q1178" i="23"/>
  <c r="S1178" i="23"/>
  <c r="R1178" i="23"/>
  <c r="T1178" i="23"/>
  <c r="Z1177" i="23"/>
  <c r="H1177" i="23"/>
  <c r="G1177" i="23"/>
  <c r="F1177" i="23"/>
  <c r="AA1178" i="23" l="1"/>
  <c r="F1178" i="23"/>
  <c r="H1178" i="23"/>
  <c r="G1178" i="23"/>
  <c r="B1180" i="23" a="1"/>
  <c r="B1180" i="23" s="1"/>
  <c r="D1179" i="23"/>
  <c r="AC1179" i="23"/>
  <c r="AA1179" i="23"/>
  <c r="J1179" i="23" s="1" a="1"/>
  <c r="J1179" i="23" s="1"/>
  <c r="AF1179" i="23" s="1"/>
  <c r="N1179" i="23" s="1"/>
  <c r="AB1179" i="23"/>
  <c r="I1179" i="23" a="1"/>
  <c r="I1179" i="23" s="1"/>
  <c r="AE1179" i="23" s="1"/>
  <c r="M1179" i="23" s="1"/>
  <c r="L1179" i="23" a="1"/>
  <c r="L1179" i="23" s="1"/>
  <c r="AH1179" i="23" s="1"/>
  <c r="P1179" i="23" s="1"/>
  <c r="Q1179" i="23"/>
  <c r="K1179" i="23" a="1"/>
  <c r="K1179" i="23" s="1"/>
  <c r="AG1179" i="23" s="1"/>
  <c r="O1179" i="23" s="1"/>
  <c r="R1179" i="23"/>
  <c r="S1179" i="23"/>
  <c r="T1179" i="23"/>
  <c r="Z1179" i="23" l="1"/>
  <c r="G1179" i="23"/>
  <c r="H1179" i="23"/>
  <c r="F1179" i="23"/>
  <c r="B1181" i="23" a="1"/>
  <c r="B1181" i="23" s="1"/>
  <c r="D1180" i="23"/>
  <c r="AB1180" i="23"/>
  <c r="AA1180" i="23"/>
  <c r="I1180" i="23" a="1"/>
  <c r="I1180" i="23" s="1"/>
  <c r="AE1180" i="23" s="1"/>
  <c r="M1180" i="23" s="1"/>
  <c r="AC1180" i="23"/>
  <c r="L1180" i="23" a="1"/>
  <c r="L1180" i="23" s="1"/>
  <c r="J1180" i="23" a="1"/>
  <c r="J1180" i="23" s="1"/>
  <c r="AF1180" i="23" s="1"/>
  <c r="N1180" i="23" s="1"/>
  <c r="K1180" i="23" a="1"/>
  <c r="K1180" i="23" s="1"/>
  <c r="AG1180" i="23" s="1"/>
  <c r="O1180" i="23" s="1"/>
  <c r="Q1180" i="23"/>
  <c r="R1180" i="23"/>
  <c r="S1180" i="23"/>
  <c r="Z1180" i="23" l="1"/>
  <c r="G1180" i="23"/>
  <c r="H1180" i="23"/>
  <c r="F1180" i="23"/>
  <c r="B1182" i="23" a="1"/>
  <c r="B1182" i="23" s="1"/>
  <c r="D1181" i="23"/>
  <c r="Z1181" i="23"/>
  <c r="AC1181" i="23"/>
  <c r="AA1181" i="23"/>
  <c r="R1181" i="23"/>
  <c r="K1181" i="23" a="1"/>
  <c r="K1181" i="23" s="1"/>
  <c r="AG1181" i="23" s="1"/>
  <c r="O1181" i="23" s="1"/>
  <c r="I1181" i="23" a="1"/>
  <c r="I1181" i="23" s="1"/>
  <c r="AE1181" i="23" s="1"/>
  <c r="M1181" i="23" s="1"/>
  <c r="S1181" i="23"/>
  <c r="J1181" i="23" a="1"/>
  <c r="J1181" i="23" s="1"/>
  <c r="AF1181" i="23" s="1"/>
  <c r="N1181" i="23" s="1"/>
  <c r="L1181" i="23" a="1"/>
  <c r="L1181" i="23" s="1"/>
  <c r="AH1181" i="23" s="1"/>
  <c r="P1181" i="23" s="1"/>
  <c r="T1181" i="23"/>
  <c r="Q1181" i="23"/>
  <c r="T1180" i="23"/>
  <c r="AH1180" i="23"/>
  <c r="P1180" i="23" s="1"/>
  <c r="AB1181" i="23" l="1"/>
  <c r="G1181" i="23"/>
  <c r="H1181" i="23"/>
  <c r="F1181" i="23"/>
  <c r="D1182" i="23"/>
  <c r="B1183" i="23" a="1"/>
  <c r="B1183" i="23" s="1"/>
  <c r="AB1182" i="23"/>
  <c r="AC1182" i="23"/>
  <c r="AA1182" i="23"/>
  <c r="I1182" i="23" a="1"/>
  <c r="I1182" i="23" s="1"/>
  <c r="AE1182" i="23" s="1"/>
  <c r="M1182" i="23" s="1"/>
  <c r="Q1182" i="23"/>
  <c r="L1182" i="23" a="1"/>
  <c r="L1182" i="23" s="1"/>
  <c r="J1182" i="23" a="1"/>
  <c r="J1182" i="23" s="1"/>
  <c r="AF1182" i="23" s="1"/>
  <c r="N1182" i="23" s="1"/>
  <c r="K1182" i="23" a="1"/>
  <c r="K1182" i="23" s="1"/>
  <c r="AG1182" i="23" s="1"/>
  <c r="O1182" i="23" s="1"/>
  <c r="S1182" i="23"/>
  <c r="R1182" i="23"/>
  <c r="D1183" i="23" l="1"/>
  <c r="B1184" i="23" a="1"/>
  <c r="B1184" i="23" s="1"/>
  <c r="AC1183" i="23"/>
  <c r="I1183" i="23" a="1"/>
  <c r="I1183" i="23" s="1"/>
  <c r="AE1183" i="23" s="1"/>
  <c r="M1183" i="23" s="1"/>
  <c r="AB1183" i="23"/>
  <c r="AA1183" i="23"/>
  <c r="J1183" i="23" s="1" a="1"/>
  <c r="J1183" i="23" s="1"/>
  <c r="AF1183" i="23" s="1"/>
  <c r="N1183" i="23" s="1"/>
  <c r="Q1183" i="23"/>
  <c r="L1183" i="23" a="1"/>
  <c r="L1183" i="23" s="1"/>
  <c r="AH1183" i="23" s="1"/>
  <c r="P1183" i="23" s="1"/>
  <c r="R1183" i="23"/>
  <c r="K1183" i="23" a="1"/>
  <c r="K1183" i="23" s="1"/>
  <c r="AG1183" i="23" s="1"/>
  <c r="O1183" i="23" s="1"/>
  <c r="S1183" i="23"/>
  <c r="T1183" i="23"/>
  <c r="Z1182" i="23"/>
  <c r="F1182" i="23"/>
  <c r="H1182" i="23"/>
  <c r="G1182" i="23"/>
  <c r="T1182" i="23"/>
  <c r="AH1182" i="23"/>
  <c r="P1182" i="23" s="1"/>
  <c r="B1185" i="23" l="1" a="1"/>
  <c r="B1185" i="23" s="1"/>
  <c r="D1184" i="23"/>
  <c r="AC1184" i="23"/>
  <c r="AB1184" i="23"/>
  <c r="Z1184" i="23"/>
  <c r="I1184" i="23" a="1"/>
  <c r="I1184" i="23" s="1"/>
  <c r="AE1184" i="23" s="1"/>
  <c r="M1184" i="23" s="1"/>
  <c r="L1184" i="23" a="1"/>
  <c r="L1184" i="23" s="1"/>
  <c r="AH1184" i="23" s="1"/>
  <c r="P1184" i="23" s="1"/>
  <c r="J1184" i="23" a="1"/>
  <c r="J1184" i="23" s="1"/>
  <c r="AF1184" i="23" s="1"/>
  <c r="N1184" i="23" s="1"/>
  <c r="K1184" i="23" a="1"/>
  <c r="K1184" i="23" s="1"/>
  <c r="AG1184" i="23" s="1"/>
  <c r="O1184" i="23" s="1"/>
  <c r="S1184" i="23"/>
  <c r="R1184" i="23"/>
  <c r="T1184" i="23"/>
  <c r="Q1184" i="23"/>
  <c r="Z1183" i="23"/>
  <c r="H1183" i="23"/>
  <c r="G1183" i="23"/>
  <c r="F1183" i="23"/>
  <c r="AA1184" i="23" l="1"/>
  <c r="H1184" i="23"/>
  <c r="F1184" i="23"/>
  <c r="G1184" i="23"/>
  <c r="D1185" i="23"/>
  <c r="B1186" i="23" a="1"/>
  <c r="B1186" i="23" s="1"/>
  <c r="AA1185" i="23"/>
  <c r="Z1185" i="23"/>
  <c r="AC1185" i="23"/>
  <c r="I1185" i="23" a="1"/>
  <c r="I1185" i="23" s="1"/>
  <c r="AE1185" i="23" s="1"/>
  <c r="M1185" i="23" s="1"/>
  <c r="J1185" i="23" a="1"/>
  <c r="J1185" i="23" s="1"/>
  <c r="AF1185" i="23" s="1"/>
  <c r="N1185" i="23" s="1"/>
  <c r="K1185" i="23" a="1"/>
  <c r="K1185" i="23" s="1"/>
  <c r="AG1185" i="23" s="1"/>
  <c r="O1185" i="23" s="1"/>
  <c r="L1185" i="23" a="1"/>
  <c r="L1185" i="23" s="1"/>
  <c r="AH1185" i="23" s="1"/>
  <c r="P1185" i="23" s="1"/>
  <c r="T1185" i="23"/>
  <c r="R1185" i="23"/>
  <c r="Q1185" i="23"/>
  <c r="S1185" i="23"/>
  <c r="D1186" i="23" l="1"/>
  <c r="B1187" i="23" a="1"/>
  <c r="B1187" i="23" s="1"/>
  <c r="I1186" i="23" a="1"/>
  <c r="I1186" i="23" s="1"/>
  <c r="AE1186" i="23" s="1"/>
  <c r="M1186" i="23" s="1"/>
  <c r="AB1186" i="23"/>
  <c r="AC1186" i="23"/>
  <c r="AA1186" i="23"/>
  <c r="L1186" i="23" a="1"/>
  <c r="L1186" i="23" s="1"/>
  <c r="AH1186" i="23" s="1"/>
  <c r="P1186" i="23" s="1"/>
  <c r="J1186" i="23" a="1"/>
  <c r="J1186" i="23" s="1"/>
  <c r="AF1186" i="23" s="1"/>
  <c r="N1186" i="23" s="1"/>
  <c r="Q1186" i="23"/>
  <c r="K1186" i="23" a="1"/>
  <c r="K1186" i="23" s="1"/>
  <c r="T1186" i="23"/>
  <c r="R1186" i="23"/>
  <c r="AB1185" i="23"/>
  <c r="G1185" i="23"/>
  <c r="F1185" i="23"/>
  <c r="H1185" i="23"/>
  <c r="S1186" i="23" l="1"/>
  <c r="AG1186" i="23"/>
  <c r="O1186" i="23" s="1"/>
  <c r="D1187" i="23"/>
  <c r="B1188" i="23" a="1"/>
  <c r="B1188" i="23" s="1"/>
  <c r="AA1187" i="23"/>
  <c r="Z1187" i="23"/>
  <c r="AC1187" i="23"/>
  <c r="L1187" i="23" a="1"/>
  <c r="L1187" i="23" s="1"/>
  <c r="AH1187" i="23" s="1"/>
  <c r="P1187" i="23" s="1"/>
  <c r="K1187" i="23" a="1"/>
  <c r="K1187" i="23" s="1"/>
  <c r="AG1187" i="23" s="1"/>
  <c r="O1187" i="23" s="1"/>
  <c r="J1187" i="23" a="1"/>
  <c r="J1187" i="23" s="1"/>
  <c r="AF1187" i="23" s="1"/>
  <c r="N1187" i="23" s="1"/>
  <c r="I1187" i="23" a="1"/>
  <c r="I1187" i="23" s="1"/>
  <c r="AE1187" i="23" s="1"/>
  <c r="M1187" i="23" s="1"/>
  <c r="T1187" i="23"/>
  <c r="R1187" i="23"/>
  <c r="Q1187" i="23"/>
  <c r="S1187" i="23"/>
  <c r="Z1186" i="23"/>
  <c r="H1186" i="23"/>
  <c r="G1186" i="23"/>
  <c r="F1186" i="23"/>
  <c r="B1189" i="23" l="1" a="1"/>
  <c r="B1189" i="23" s="1"/>
  <c r="D1188" i="23"/>
  <c r="AB1188" i="23"/>
  <c r="Z1188" i="23"/>
  <c r="I1188" i="23" s="1" a="1"/>
  <c r="I1188" i="23" s="1"/>
  <c r="AE1188" i="23" s="1"/>
  <c r="M1188" i="23" s="1"/>
  <c r="AA1188" i="23"/>
  <c r="J1188" i="23" a="1"/>
  <c r="J1188" i="23" s="1"/>
  <c r="AF1188" i="23" s="1"/>
  <c r="N1188" i="23" s="1"/>
  <c r="Q1188" i="23"/>
  <c r="K1188" i="23" a="1"/>
  <c r="K1188" i="23" s="1"/>
  <c r="AG1188" i="23" s="1"/>
  <c r="O1188" i="23" s="1"/>
  <c r="L1188" i="23" a="1"/>
  <c r="L1188" i="23" s="1"/>
  <c r="AH1188" i="23" s="1"/>
  <c r="P1188" i="23" s="1"/>
  <c r="S1188" i="23"/>
  <c r="R1188" i="23"/>
  <c r="T1188" i="23"/>
  <c r="AB1187" i="23"/>
  <c r="G1187" i="23"/>
  <c r="H1187" i="23"/>
  <c r="F1187" i="23"/>
  <c r="AC1188" i="23" l="1"/>
  <c r="F1188" i="23"/>
  <c r="G1188" i="23"/>
  <c r="H1188" i="23"/>
  <c r="B1190" i="23" a="1"/>
  <c r="B1190" i="23" s="1"/>
  <c r="AA1189" i="23"/>
  <c r="D1189" i="23"/>
  <c r="AC1189" i="23"/>
  <c r="Z1189" i="23"/>
  <c r="L1189" i="23" a="1"/>
  <c r="L1189" i="23" s="1"/>
  <c r="AH1189" i="23" s="1"/>
  <c r="P1189" i="23" s="1"/>
  <c r="J1189" i="23" a="1"/>
  <c r="J1189" i="23" s="1"/>
  <c r="AF1189" i="23" s="1"/>
  <c r="N1189" i="23" s="1"/>
  <c r="I1189" i="23" a="1"/>
  <c r="I1189" i="23" s="1"/>
  <c r="AE1189" i="23" s="1"/>
  <c r="M1189" i="23" s="1"/>
  <c r="K1189" i="23" a="1"/>
  <c r="K1189" i="23" s="1"/>
  <c r="AG1189" i="23" s="1"/>
  <c r="O1189" i="23" s="1"/>
  <c r="Q1189" i="23"/>
  <c r="S1189" i="23"/>
  <c r="R1189" i="23"/>
  <c r="T1189" i="23"/>
  <c r="AB1189" i="23" l="1"/>
  <c r="G1189" i="23"/>
  <c r="F1189" i="23"/>
  <c r="H1189" i="23"/>
  <c r="D1190" i="23"/>
  <c r="B1191" i="23" a="1"/>
  <c r="B1191" i="23" s="1"/>
  <c r="AC1190" i="23"/>
  <c r="Z1190" i="23"/>
  <c r="I1190" i="23" s="1" a="1"/>
  <c r="I1190" i="23" s="1"/>
  <c r="AE1190" i="23" s="1"/>
  <c r="M1190" i="23" s="1"/>
  <c r="AA1190" i="23"/>
  <c r="K1190" i="23" a="1"/>
  <c r="K1190" i="23" s="1"/>
  <c r="J1190" i="23" a="1"/>
  <c r="J1190" i="23" s="1"/>
  <c r="AF1190" i="23" s="1"/>
  <c r="N1190" i="23" s="1"/>
  <c r="Q1190" i="23"/>
  <c r="L1190" i="23" a="1"/>
  <c r="L1190" i="23" s="1"/>
  <c r="AH1190" i="23" s="1"/>
  <c r="P1190" i="23" s="1"/>
  <c r="R1190" i="23"/>
  <c r="T1190" i="23"/>
  <c r="B1192" i="23" l="1" a="1"/>
  <c r="B1192" i="23" s="1"/>
  <c r="D1191" i="23"/>
  <c r="AB1191" i="23"/>
  <c r="AC1191" i="23"/>
  <c r="Z1191" i="23"/>
  <c r="J1191" i="23" a="1"/>
  <c r="J1191" i="23" s="1"/>
  <c r="AF1191" i="23" s="1"/>
  <c r="N1191" i="23" s="1"/>
  <c r="K1191" i="23" a="1"/>
  <c r="K1191" i="23" s="1"/>
  <c r="AG1191" i="23" s="1"/>
  <c r="O1191" i="23" s="1"/>
  <c r="L1191" i="23" a="1"/>
  <c r="L1191" i="23" s="1"/>
  <c r="AH1191" i="23" s="1"/>
  <c r="P1191" i="23" s="1"/>
  <c r="I1191" i="23" a="1"/>
  <c r="I1191" i="23" s="1"/>
  <c r="AE1191" i="23" s="1"/>
  <c r="M1191" i="23" s="1"/>
  <c r="S1191" i="23"/>
  <c r="T1191" i="23"/>
  <c r="Q1191" i="23"/>
  <c r="R1191" i="23"/>
  <c r="AB1190" i="23"/>
  <c r="H1190" i="23"/>
  <c r="F1190" i="23"/>
  <c r="G1190" i="23"/>
  <c r="S1190" i="23"/>
  <c r="AG1190" i="23"/>
  <c r="O1190" i="23" s="1"/>
  <c r="AA1191" i="23" l="1"/>
  <c r="G1191" i="23"/>
  <c r="F1191" i="23"/>
  <c r="H1191" i="23"/>
  <c r="B1193" i="23" a="1"/>
  <c r="B1193" i="23" s="1"/>
  <c r="AB1192" i="23"/>
  <c r="D1192" i="23"/>
  <c r="Z1192" i="23"/>
  <c r="I1192" i="23" s="1" a="1"/>
  <c r="I1192" i="23" s="1"/>
  <c r="AE1192" i="23" s="1"/>
  <c r="M1192" i="23" s="1"/>
  <c r="AA1192" i="23"/>
  <c r="L1192" i="23" a="1"/>
  <c r="L1192" i="23" s="1"/>
  <c r="AH1192" i="23" s="1"/>
  <c r="P1192" i="23" s="1"/>
  <c r="K1192" i="23" a="1"/>
  <c r="K1192" i="23" s="1"/>
  <c r="AG1192" i="23" s="1"/>
  <c r="O1192" i="23" s="1"/>
  <c r="Q1192" i="23"/>
  <c r="J1192" i="23" a="1"/>
  <c r="J1192" i="23" s="1"/>
  <c r="AF1192" i="23" s="1"/>
  <c r="N1192" i="23" s="1"/>
  <c r="T1192" i="23"/>
  <c r="S1192" i="23"/>
  <c r="R1192" i="23"/>
  <c r="AC1192" i="23" l="1"/>
  <c r="F1192" i="23"/>
  <c r="H1192" i="23"/>
  <c r="G1192" i="23"/>
  <c r="D1193" i="23"/>
  <c r="B1194" i="23" a="1"/>
  <c r="B1194" i="23" s="1"/>
  <c r="AC1193" i="23"/>
  <c r="AA1193" i="23"/>
  <c r="Z1193" i="23"/>
  <c r="AB1193" i="23"/>
  <c r="J1193" i="23" a="1"/>
  <c r="J1193" i="23" s="1"/>
  <c r="AF1193" i="23" s="1"/>
  <c r="N1193" i="23" s="1"/>
  <c r="K1193" i="23" a="1"/>
  <c r="K1193" i="23" s="1"/>
  <c r="AG1193" i="23" s="1"/>
  <c r="O1193" i="23" s="1"/>
  <c r="L1193" i="23" a="1"/>
  <c r="L1193" i="23" s="1"/>
  <c r="AH1193" i="23" s="1"/>
  <c r="P1193" i="23" s="1"/>
  <c r="I1193" i="23" a="1"/>
  <c r="I1193" i="23" s="1"/>
  <c r="AE1193" i="23" s="1"/>
  <c r="M1193" i="23" s="1"/>
  <c r="R1193" i="23"/>
  <c r="S1193" i="23"/>
  <c r="T1193" i="23"/>
  <c r="Q1193" i="23"/>
  <c r="D1194" i="23" l="1"/>
  <c r="B1195" i="23" a="1"/>
  <c r="B1195" i="23" s="1"/>
  <c r="AB1194" i="23"/>
  <c r="AC1194" i="23"/>
  <c r="Z1194" i="23"/>
  <c r="I1194" i="23" s="1" a="1"/>
  <c r="I1194" i="23" s="1"/>
  <c r="AE1194" i="23" s="1"/>
  <c r="M1194" i="23" s="1"/>
  <c r="L1194" i="23" a="1"/>
  <c r="L1194" i="23" s="1"/>
  <c r="AH1194" i="23" s="1"/>
  <c r="P1194" i="23" s="1"/>
  <c r="K1194" i="23" a="1"/>
  <c r="K1194" i="23" s="1"/>
  <c r="Q1194" i="23"/>
  <c r="J1194" i="23" a="1"/>
  <c r="J1194" i="23" s="1"/>
  <c r="AF1194" i="23" s="1"/>
  <c r="N1194" i="23" s="1"/>
  <c r="T1194" i="23"/>
  <c r="R1194" i="23"/>
  <c r="G1193" i="23"/>
  <c r="F1193" i="23"/>
  <c r="H1193" i="23"/>
  <c r="S1194" i="23" l="1"/>
  <c r="AG1194" i="23"/>
  <c r="O1194" i="23" s="1"/>
  <c r="D1195" i="23"/>
  <c r="AA1195" i="23"/>
  <c r="B1196" i="23" a="1"/>
  <c r="B1196" i="23" s="1"/>
  <c r="Z1195" i="23"/>
  <c r="J1195" i="23" s="1" a="1"/>
  <c r="J1195" i="23" s="1"/>
  <c r="AC1195" i="23"/>
  <c r="I1195" i="23" a="1"/>
  <c r="I1195" i="23" s="1"/>
  <c r="AE1195" i="23" s="1"/>
  <c r="M1195" i="23" s="1"/>
  <c r="K1195" i="23" a="1"/>
  <c r="K1195" i="23" s="1"/>
  <c r="AG1195" i="23" s="1"/>
  <c r="O1195" i="23" s="1"/>
  <c r="L1195" i="23" a="1"/>
  <c r="L1195" i="23" s="1"/>
  <c r="AH1195" i="23" s="1"/>
  <c r="P1195" i="23" s="1"/>
  <c r="T1195" i="23"/>
  <c r="Q1195" i="23"/>
  <c r="S1195" i="23"/>
  <c r="AA1194" i="23"/>
  <c r="F1194" i="23"/>
  <c r="G1194" i="23"/>
  <c r="H1194" i="23"/>
  <c r="R1195" i="23" l="1"/>
  <c r="AF1195" i="23"/>
  <c r="N1195" i="23" s="1"/>
  <c r="B1197" i="23" a="1"/>
  <c r="B1197" i="23" s="1"/>
  <c r="D1196" i="23"/>
  <c r="AC1196" i="23"/>
  <c r="Z1196" i="23"/>
  <c r="AB1196" i="23"/>
  <c r="L1196" i="23" a="1"/>
  <c r="L1196" i="23" s="1"/>
  <c r="AH1196" i="23" s="1"/>
  <c r="P1196" i="23" s="1"/>
  <c r="I1196" i="23" a="1"/>
  <c r="I1196" i="23" s="1"/>
  <c r="AE1196" i="23" s="1"/>
  <c r="M1196" i="23" s="1"/>
  <c r="K1196" i="23" a="1"/>
  <c r="K1196" i="23" s="1"/>
  <c r="AG1196" i="23" s="1"/>
  <c r="O1196" i="23" s="1"/>
  <c r="J1196" i="23" a="1"/>
  <c r="J1196" i="23" s="1"/>
  <c r="AF1196" i="23" s="1"/>
  <c r="N1196" i="23" s="1"/>
  <c r="T1196" i="23"/>
  <c r="R1196" i="23"/>
  <c r="S1196" i="23"/>
  <c r="Q1196" i="23"/>
  <c r="AB1195" i="23"/>
  <c r="H1195" i="23"/>
  <c r="G1195" i="23"/>
  <c r="F1195" i="23"/>
  <c r="AA1196" i="23" l="1"/>
  <c r="H1196" i="23"/>
  <c r="G1196" i="23"/>
  <c r="F1196" i="23"/>
  <c r="D1197" i="23"/>
  <c r="B1198" i="23" a="1"/>
  <c r="B1198" i="23" s="1"/>
  <c r="AB1197" i="23"/>
  <c r="AA1197" i="23"/>
  <c r="J1197" i="23" s="1" a="1"/>
  <c r="J1197" i="23" s="1"/>
  <c r="AF1197" i="23" s="1"/>
  <c r="N1197" i="23" s="1"/>
  <c r="AC1197" i="23"/>
  <c r="I1197" i="23" a="1"/>
  <c r="I1197" i="23" s="1"/>
  <c r="AE1197" i="23" s="1"/>
  <c r="M1197" i="23" s="1"/>
  <c r="R1197" i="23"/>
  <c r="Q1197" i="23"/>
  <c r="L1197" i="23" a="1"/>
  <c r="L1197" i="23" s="1"/>
  <c r="AH1197" i="23" s="1"/>
  <c r="P1197" i="23" s="1"/>
  <c r="K1197" i="23" a="1"/>
  <c r="K1197" i="23" s="1"/>
  <c r="T1197" i="23"/>
  <c r="S1197" i="23" l="1"/>
  <c r="AG1197" i="23"/>
  <c r="O1197" i="23" s="1"/>
  <c r="B1199" i="23" a="1"/>
  <c r="B1199" i="23" s="1"/>
  <c r="D1198" i="23"/>
  <c r="AA1198" i="23"/>
  <c r="AB1198" i="23"/>
  <c r="AC1198" i="23"/>
  <c r="I1198" i="23" a="1"/>
  <c r="I1198" i="23" s="1"/>
  <c r="AE1198" i="23" s="1"/>
  <c r="M1198" i="23" s="1"/>
  <c r="J1198" i="23" a="1"/>
  <c r="J1198" i="23" s="1"/>
  <c r="Q1198" i="23"/>
  <c r="L1198" i="23" a="1"/>
  <c r="L1198" i="23" s="1"/>
  <c r="AH1198" i="23" s="1"/>
  <c r="P1198" i="23" s="1"/>
  <c r="K1198" i="23" a="1"/>
  <c r="K1198" i="23" s="1"/>
  <c r="AG1198" i="23" s="1"/>
  <c r="O1198" i="23" s="1"/>
  <c r="S1198" i="23"/>
  <c r="T1198" i="23"/>
  <c r="Z1197" i="23"/>
  <c r="G1197" i="23"/>
  <c r="F1197" i="23"/>
  <c r="H1197" i="23"/>
  <c r="Z1198" i="23" l="1"/>
  <c r="H1198" i="23"/>
  <c r="G1198" i="23"/>
  <c r="F1198" i="23"/>
  <c r="D1199" i="23"/>
  <c r="B1200" i="23" a="1"/>
  <c r="B1200" i="23" s="1"/>
  <c r="AA1199" i="23"/>
  <c r="Z1199" i="23"/>
  <c r="AB1199" i="23"/>
  <c r="K1199" i="23" a="1"/>
  <c r="K1199" i="23" s="1"/>
  <c r="I1199" i="23" a="1"/>
  <c r="I1199" i="23" s="1"/>
  <c r="AE1199" i="23" s="1"/>
  <c r="M1199" i="23" s="1"/>
  <c r="L1199" i="23" a="1"/>
  <c r="L1199" i="23" s="1"/>
  <c r="AH1199" i="23" s="1"/>
  <c r="P1199" i="23" s="1"/>
  <c r="T1199" i="23"/>
  <c r="J1199" i="23" a="1"/>
  <c r="J1199" i="23" s="1"/>
  <c r="AF1199" i="23" s="1"/>
  <c r="N1199" i="23" s="1"/>
  <c r="R1199" i="23"/>
  <c r="Q1199" i="23"/>
  <c r="R1198" i="23"/>
  <c r="AF1198" i="23"/>
  <c r="N1198" i="23" s="1"/>
  <c r="D1200" i="23" l="1"/>
  <c r="B1201" i="23" a="1"/>
  <c r="B1201" i="23" s="1"/>
  <c r="AC1200" i="23"/>
  <c r="Z1200" i="23"/>
  <c r="I1200" i="23" s="1" a="1"/>
  <c r="I1200" i="23" s="1"/>
  <c r="AE1200" i="23" s="1"/>
  <c r="M1200" i="23" s="1"/>
  <c r="AA1200" i="23"/>
  <c r="K1200" i="23" a="1"/>
  <c r="K1200" i="23" s="1"/>
  <c r="AG1200" i="23" s="1"/>
  <c r="O1200" i="23" s="1"/>
  <c r="Q1200" i="23"/>
  <c r="J1200" i="23" a="1"/>
  <c r="J1200" i="23" s="1"/>
  <c r="L1200" i="23" a="1"/>
  <c r="L1200" i="23" s="1"/>
  <c r="AH1200" i="23" s="1"/>
  <c r="P1200" i="23" s="1"/>
  <c r="S1200" i="23"/>
  <c r="T1200" i="23"/>
  <c r="AC1199" i="23"/>
  <c r="F1199" i="23"/>
  <c r="H1199" i="23"/>
  <c r="G1199" i="23"/>
  <c r="S1199" i="23"/>
  <c r="AG1199" i="23"/>
  <c r="O1199" i="23" s="1"/>
  <c r="R1200" i="23" l="1"/>
  <c r="AF1200" i="23"/>
  <c r="N1200" i="23" s="1"/>
  <c r="B1202" i="23" a="1"/>
  <c r="B1202" i="23" s="1"/>
  <c r="D1201" i="23"/>
  <c r="Z1201" i="23"/>
  <c r="I1201" i="23" s="1" a="1"/>
  <c r="I1201" i="23" s="1"/>
  <c r="AE1201" i="23" s="1"/>
  <c r="M1201" i="23" s="1"/>
  <c r="AB1201" i="23"/>
  <c r="AA1201" i="23"/>
  <c r="K1201" i="23" a="1"/>
  <c r="K1201" i="23" s="1"/>
  <c r="Q1201" i="23"/>
  <c r="J1201" i="23" a="1"/>
  <c r="J1201" i="23" s="1"/>
  <c r="AF1201" i="23" s="1"/>
  <c r="N1201" i="23" s="1"/>
  <c r="L1201" i="23" a="1"/>
  <c r="L1201" i="23" s="1"/>
  <c r="AH1201" i="23" s="1"/>
  <c r="P1201" i="23" s="1"/>
  <c r="R1201" i="23"/>
  <c r="T1201" i="23"/>
  <c r="AB1200" i="23"/>
  <c r="G1200" i="23"/>
  <c r="H1200" i="23"/>
  <c r="F1200" i="23"/>
  <c r="S1201" i="23" l="1"/>
  <c r="AG1201" i="23"/>
  <c r="O1201" i="23" s="1"/>
  <c r="AC1201" i="23"/>
  <c r="H1201" i="23"/>
  <c r="G1201" i="23"/>
  <c r="F1201" i="23"/>
  <c r="B1203" i="23" a="1"/>
  <c r="B1203" i="23" s="1"/>
  <c r="D1202" i="23"/>
  <c r="AA1202" i="23"/>
  <c r="Z1202" i="23"/>
  <c r="AB1202" i="23"/>
  <c r="L1202" i="23" a="1"/>
  <c r="L1202" i="23" s="1"/>
  <c r="AH1202" i="23" s="1"/>
  <c r="P1202" i="23" s="1"/>
  <c r="I1202" i="23" a="1"/>
  <c r="I1202" i="23" s="1"/>
  <c r="AE1202" i="23" s="1"/>
  <c r="M1202" i="23" s="1"/>
  <c r="J1202" i="23" a="1"/>
  <c r="J1202" i="23" s="1"/>
  <c r="AF1202" i="23" s="1"/>
  <c r="N1202" i="23" s="1"/>
  <c r="K1202" i="23" a="1"/>
  <c r="K1202" i="23" s="1"/>
  <c r="AG1202" i="23" s="1"/>
  <c r="O1202" i="23" s="1"/>
  <c r="R1202" i="23"/>
  <c r="T1202" i="23"/>
  <c r="Q1202" i="23"/>
  <c r="S1202" i="23"/>
  <c r="B1204" i="23" l="1" a="1"/>
  <c r="B1204" i="23" s="1"/>
  <c r="D1203" i="23"/>
  <c r="Z1203" i="23"/>
  <c r="AA1203" i="23"/>
  <c r="AC1203" i="23"/>
  <c r="I1203" i="23" a="1"/>
  <c r="I1203" i="23" s="1"/>
  <c r="AE1203" i="23" s="1"/>
  <c r="M1203" i="23" s="1"/>
  <c r="K1203" i="23" a="1"/>
  <c r="K1203" i="23" s="1"/>
  <c r="AG1203" i="23" s="1"/>
  <c r="O1203" i="23" s="1"/>
  <c r="L1203" i="23" a="1"/>
  <c r="L1203" i="23" s="1"/>
  <c r="AH1203" i="23" s="1"/>
  <c r="P1203" i="23" s="1"/>
  <c r="J1203" i="23" a="1"/>
  <c r="J1203" i="23" s="1"/>
  <c r="AF1203" i="23" s="1"/>
  <c r="N1203" i="23" s="1"/>
  <c r="S1203" i="23"/>
  <c r="Q1203" i="23"/>
  <c r="T1203" i="23"/>
  <c r="R1203" i="23"/>
  <c r="AC1202" i="23"/>
  <c r="G1202" i="23"/>
  <c r="F1202" i="23"/>
  <c r="H1202" i="23"/>
  <c r="AB1203" i="23" l="1"/>
  <c r="F1203" i="23"/>
  <c r="G1203" i="23"/>
  <c r="H1203" i="23"/>
  <c r="B1205" i="23" a="1"/>
  <c r="B1205" i="23" s="1"/>
  <c r="D1204" i="23"/>
  <c r="AC1204" i="23"/>
  <c r="AB1204" i="23"/>
  <c r="K1204" i="23" s="1" a="1"/>
  <c r="K1204" i="23" s="1"/>
  <c r="AG1204" i="23" s="1"/>
  <c r="O1204" i="23" s="1"/>
  <c r="Z1204" i="23"/>
  <c r="J1204" i="23" s="1" a="1"/>
  <c r="J1204" i="23" s="1"/>
  <c r="AF1204" i="23" s="1"/>
  <c r="N1204" i="23" s="1"/>
  <c r="R1204" i="23"/>
  <c r="S1204" i="23"/>
  <c r="I1204" i="23" a="1"/>
  <c r="I1204" i="23" s="1"/>
  <c r="L1204" i="23" a="1"/>
  <c r="L1204" i="23" s="1"/>
  <c r="AA1204" i="23" l="1"/>
  <c r="F1204" i="23"/>
  <c r="H1204" i="23"/>
  <c r="G1204" i="23"/>
  <c r="T1204" i="23"/>
  <c r="AH1204" i="23"/>
  <c r="P1204" i="23" s="1"/>
  <c r="D1205" i="23"/>
  <c r="Z1205" i="23"/>
  <c r="AA1205" i="23"/>
  <c r="AB1205" i="23"/>
  <c r="K1205" i="23" a="1"/>
  <c r="K1205" i="23" s="1"/>
  <c r="AG1205" i="23" s="1"/>
  <c r="O1205" i="23" s="1"/>
  <c r="L1205" i="23" a="1"/>
  <c r="L1205" i="23" s="1"/>
  <c r="J1205" i="23" a="1"/>
  <c r="J1205" i="23" s="1"/>
  <c r="AF1205" i="23" s="1"/>
  <c r="N1205" i="23" s="1"/>
  <c r="I1205" i="23" a="1"/>
  <c r="I1205" i="23" s="1"/>
  <c r="AE1205" i="23" s="1"/>
  <c r="M1205" i="23" s="1"/>
  <c r="R1205" i="23"/>
  <c r="S1205" i="23"/>
  <c r="Q1205" i="23"/>
  <c r="Q1204" i="23"/>
  <c r="AE1204" i="23"/>
  <c r="M1204" i="23" s="1"/>
  <c r="AC1205" i="23" l="1"/>
  <c r="F1205" i="23"/>
  <c r="H1205" i="23"/>
  <c r="G1205" i="23"/>
  <c r="B1207" i="23" a="1"/>
  <c r="B1207" i="23" s="1"/>
  <c r="T1205" i="23"/>
  <c r="AH1205" i="23"/>
  <c r="P1205" i="23" s="1"/>
  <c r="D1207" i="23" l="1"/>
  <c r="B1208" i="23" a="1"/>
  <c r="B1208" i="23" s="1"/>
  <c r="AB1207" i="23"/>
  <c r="AG1207" i="23" s="1"/>
  <c r="O1207" i="23" s="1"/>
  <c r="AC1207" i="23"/>
  <c r="AH1207" i="23" s="1"/>
  <c r="P1207" i="23" s="1"/>
  <c r="Z1207" i="23"/>
  <c r="AE1207" i="23" s="1"/>
  <c r="M1207" i="23" s="1"/>
  <c r="K1207" i="23" a="1"/>
  <c r="K1207" i="23" s="1"/>
  <c r="I1207" i="23" a="1"/>
  <c r="I1207" i="23" s="1"/>
  <c r="Q1207" i="23" s="1"/>
  <c r="L1207" i="23" a="1"/>
  <c r="L1207" i="23" s="1"/>
  <c r="T1207" i="23" s="1"/>
  <c r="J1207" i="23" a="1"/>
  <c r="J1207" i="23" s="1"/>
  <c r="R1207" i="23"/>
  <c r="S1207" i="23"/>
  <c r="B1209" i="23" l="1" a="1"/>
  <c r="B1209" i="23" s="1"/>
  <c r="D1208" i="23"/>
  <c r="Z1208" i="23"/>
  <c r="AC1208" i="23"/>
  <c r="AH1208" i="23" s="1"/>
  <c r="P1208" i="23" s="1"/>
  <c r="AB1208" i="23"/>
  <c r="AG1208" i="23" s="1"/>
  <c r="O1208" i="23" s="1"/>
  <c r="K1208" i="23" a="1"/>
  <c r="K1208" i="23" s="1"/>
  <c r="S1208" i="23" s="1"/>
  <c r="L1208" i="23" a="1"/>
  <c r="L1208" i="23" s="1"/>
  <c r="T1208" i="23" s="1"/>
  <c r="J1208" i="23" a="1"/>
  <c r="J1208" i="23" s="1"/>
  <c r="R1208" i="23" s="1"/>
  <c r="AA1207" i="23"/>
  <c r="AF1207" i="23" s="1"/>
  <c r="N1207" i="23" s="1"/>
  <c r="H1207" i="23"/>
  <c r="F1207" i="23"/>
  <c r="G1207" i="23"/>
  <c r="I1208" i="23" l="1" a="1"/>
  <c r="I1208" i="23" s="1"/>
  <c r="Q1208" i="23" s="1"/>
  <c r="AE1208" i="23"/>
  <c r="M1208" i="23" s="1"/>
  <c r="AA1208" i="23"/>
  <c r="AF1208" i="23" s="1"/>
  <c r="N1208" i="23" s="1"/>
  <c r="H1208" i="23"/>
  <c r="G1208" i="23"/>
  <c r="F1208" i="23"/>
  <c r="D1209" i="23"/>
  <c r="B1210" i="23" a="1"/>
  <c r="B1210" i="23" s="1"/>
  <c r="AA1209" i="23"/>
  <c r="AF1209" i="23" s="1"/>
  <c r="N1209" i="23" s="1"/>
  <c r="Z1209" i="23"/>
  <c r="AC1209" i="23"/>
  <c r="AH1209" i="23" s="1"/>
  <c r="P1209" i="23" s="1"/>
  <c r="J1209" i="23" a="1"/>
  <c r="J1209" i="23" s="1"/>
  <c r="R1209" i="23" s="1"/>
  <c r="K1209" i="23" a="1"/>
  <c r="K1209" i="23" s="1"/>
  <c r="L1209" i="23" a="1"/>
  <c r="L1209" i="23" s="1"/>
  <c r="T1209" i="23" s="1"/>
  <c r="S1209" i="23"/>
  <c r="D1210" i="23" l="1"/>
  <c r="B1211" i="23" a="1"/>
  <c r="B1211" i="23" s="1"/>
  <c r="AB1210" i="23"/>
  <c r="AG1210" i="23" s="1"/>
  <c r="O1210" i="23" s="1"/>
  <c r="AA1210" i="23"/>
  <c r="AF1210" i="23" s="1"/>
  <c r="N1210" i="23" s="1"/>
  <c r="I1210" i="23" a="1"/>
  <c r="I1210" i="23" s="1"/>
  <c r="Q1210" i="23" s="1"/>
  <c r="AC1210" i="23"/>
  <c r="AH1210" i="23" s="1"/>
  <c r="P1210" i="23" s="1"/>
  <c r="K1210" i="23" a="1"/>
  <c r="K1210" i="23" s="1"/>
  <c r="S1210" i="23" s="1"/>
  <c r="J1210" i="23" a="1"/>
  <c r="J1210" i="23" s="1"/>
  <c r="R1210" i="23" s="1"/>
  <c r="L1210" i="23" a="1"/>
  <c r="L1210" i="23" s="1"/>
  <c r="T1210" i="23" s="1"/>
  <c r="AB1209" i="23"/>
  <c r="AG1209" i="23" s="1"/>
  <c r="O1209" i="23" s="1"/>
  <c r="H1209" i="23"/>
  <c r="F1209" i="23"/>
  <c r="G1209" i="23"/>
  <c r="I1209" i="23" a="1"/>
  <c r="I1209" i="23" s="1"/>
  <c r="Q1209" i="23" s="1"/>
  <c r="AE1209" i="23"/>
  <c r="M1209" i="23" s="1"/>
  <c r="D1211" i="23" l="1"/>
  <c r="B1212" i="23" a="1"/>
  <c r="B1212" i="23" s="1"/>
  <c r="AA1211" i="23"/>
  <c r="AF1211" i="23" s="1"/>
  <c r="N1211" i="23" s="1"/>
  <c r="Z1211" i="23"/>
  <c r="AE1211" i="23" s="1"/>
  <c r="M1211" i="23" s="1"/>
  <c r="AB1211" i="23"/>
  <c r="AG1211" i="23" s="1"/>
  <c r="O1211" i="23" s="1"/>
  <c r="J1211" i="23" a="1"/>
  <c r="J1211" i="23" s="1"/>
  <c r="R1211" i="23" s="1"/>
  <c r="I1211" i="23" a="1"/>
  <c r="I1211" i="23" s="1"/>
  <c r="Q1211" i="23" s="1"/>
  <c r="K1211" i="23" a="1"/>
  <c r="K1211" i="23" s="1"/>
  <c r="S1211" i="23" s="1"/>
  <c r="L1211" i="23" a="1"/>
  <c r="L1211" i="23" s="1"/>
  <c r="T1211" i="23" s="1"/>
  <c r="Z1210" i="23"/>
  <c r="AE1210" i="23" s="1"/>
  <c r="M1210" i="23" s="1"/>
  <c r="F1210" i="23"/>
  <c r="H1210" i="23"/>
  <c r="G1210" i="23"/>
  <c r="D1212" i="23" l="1"/>
  <c r="B1213" i="23" a="1"/>
  <c r="B1213" i="23" s="1"/>
  <c r="AB1212" i="23"/>
  <c r="AG1212" i="23" s="1"/>
  <c r="O1212" i="23" s="1"/>
  <c r="AC1212" i="23"/>
  <c r="AH1212" i="23" s="1"/>
  <c r="P1212" i="23" s="1"/>
  <c r="AA1212" i="23"/>
  <c r="AF1212" i="23" s="1"/>
  <c r="N1212" i="23" s="1"/>
  <c r="K1212" i="23" a="1"/>
  <c r="K1212" i="23" s="1"/>
  <c r="S1212" i="23" s="1"/>
  <c r="J1212" i="23" a="1"/>
  <c r="J1212" i="23" s="1"/>
  <c r="R1212" i="23" s="1"/>
  <c r="L1212" i="23" a="1"/>
  <c r="L1212" i="23" s="1"/>
  <c r="T1212" i="23" s="1"/>
  <c r="AC1211" i="23"/>
  <c r="AH1211" i="23" s="1"/>
  <c r="P1211" i="23" s="1"/>
  <c r="H1211" i="23"/>
  <c r="G1211" i="23"/>
  <c r="F1211" i="23"/>
  <c r="D1213" i="23" l="1"/>
  <c r="B1214" i="23" a="1"/>
  <c r="B1214" i="23" s="1"/>
  <c r="AB1213" i="23"/>
  <c r="AG1213" i="23" s="1"/>
  <c r="O1213" i="23" s="1"/>
  <c r="Z1213" i="23"/>
  <c r="AC1213" i="23"/>
  <c r="AH1213" i="23" s="1"/>
  <c r="P1213" i="23" s="1"/>
  <c r="I1213" i="23" a="1"/>
  <c r="I1213" i="23" s="1"/>
  <c r="Q1213" i="23" s="1"/>
  <c r="L1213" i="23" a="1"/>
  <c r="L1213" i="23" s="1"/>
  <c r="T1213" i="23" s="1"/>
  <c r="K1213" i="23" a="1"/>
  <c r="K1213" i="23" s="1"/>
  <c r="S1213" i="23" s="1"/>
  <c r="Z1212" i="23"/>
  <c r="G1212" i="23"/>
  <c r="F1212" i="23"/>
  <c r="H1212" i="23"/>
  <c r="J1213" i="23" l="1" a="1"/>
  <c r="J1213" i="23" s="1"/>
  <c r="R1213" i="23" s="1"/>
  <c r="AE1213" i="23"/>
  <c r="M1213" i="23" s="1"/>
  <c r="B1215" i="23" a="1"/>
  <c r="B1215" i="23" s="1"/>
  <c r="D1214" i="23"/>
  <c r="AA1214" i="23"/>
  <c r="AF1214" i="23" s="1"/>
  <c r="N1214" i="23" s="1"/>
  <c r="AB1214" i="23"/>
  <c r="AG1214" i="23" s="1"/>
  <c r="O1214" i="23" s="1"/>
  <c r="Z1214" i="23"/>
  <c r="AE1214" i="23" s="1"/>
  <c r="M1214" i="23" s="1"/>
  <c r="K1214" i="23" a="1"/>
  <c r="K1214" i="23" s="1"/>
  <c r="S1214" i="23" s="1"/>
  <c r="J1214" i="23" a="1"/>
  <c r="J1214" i="23" s="1"/>
  <c r="R1214" i="23" s="1"/>
  <c r="I1214" i="23" a="1"/>
  <c r="I1214" i="23" s="1"/>
  <c r="Q1214" i="23" s="1"/>
  <c r="L1214" i="23" a="1"/>
  <c r="L1214" i="23" s="1"/>
  <c r="T1214" i="23" s="1"/>
  <c r="I1212" i="23" a="1"/>
  <c r="I1212" i="23" s="1"/>
  <c r="Q1212" i="23" s="1"/>
  <c r="AE1212" i="23"/>
  <c r="M1212" i="23" s="1"/>
  <c r="AA1213" i="23"/>
  <c r="AF1213" i="23" s="1"/>
  <c r="N1213" i="23" s="1"/>
  <c r="H1213" i="23"/>
  <c r="G1213" i="23"/>
  <c r="F1213" i="23"/>
  <c r="AC1214" i="23" l="1"/>
  <c r="AH1214" i="23" s="1"/>
  <c r="P1214" i="23" s="1"/>
  <c r="G1214" i="23"/>
  <c r="F1214" i="23"/>
  <c r="H1214" i="23"/>
  <c r="AA1215" i="23"/>
  <c r="AF1215" i="23" s="1"/>
  <c r="N1215" i="23" s="1"/>
  <c r="B1216" i="23" a="1"/>
  <c r="B1216" i="23" s="1"/>
  <c r="D1215" i="23"/>
  <c r="AB1215" i="23"/>
  <c r="AG1215" i="23" s="1"/>
  <c r="O1215" i="23" s="1"/>
  <c r="Z1215" i="23"/>
  <c r="K1215" i="23" a="1"/>
  <c r="K1215" i="23" s="1"/>
  <c r="L1215" i="23" a="1"/>
  <c r="L1215" i="23" s="1"/>
  <c r="T1215" i="23" s="1"/>
  <c r="J1215" i="23" a="1"/>
  <c r="J1215" i="23" s="1"/>
  <c r="R1215" i="23" s="1"/>
  <c r="S1215" i="23"/>
  <c r="AC1215" i="23" l="1"/>
  <c r="AH1215" i="23" s="1"/>
  <c r="P1215" i="23" s="1"/>
  <c r="H1215" i="23"/>
  <c r="F1215" i="23"/>
  <c r="G1215" i="23"/>
  <c r="D1216" i="23"/>
  <c r="B1217" i="23" a="1"/>
  <c r="B1217" i="23" s="1"/>
  <c r="AB1216" i="23"/>
  <c r="AG1216" i="23" s="1"/>
  <c r="O1216" i="23" s="1"/>
  <c r="Z1216" i="23"/>
  <c r="AE1216" i="23" s="1"/>
  <c r="M1216" i="23" s="1"/>
  <c r="AC1216" i="23"/>
  <c r="AH1216" i="23" s="1"/>
  <c r="P1216" i="23" s="1"/>
  <c r="K1216" i="23" a="1"/>
  <c r="K1216" i="23" s="1"/>
  <c r="I1216" i="23" a="1"/>
  <c r="I1216" i="23" s="1"/>
  <c r="Q1216" i="23" s="1"/>
  <c r="L1216" i="23" a="1"/>
  <c r="L1216" i="23" s="1"/>
  <c r="T1216" i="23" s="1"/>
  <c r="J1216" i="23" a="1"/>
  <c r="J1216" i="23" s="1"/>
  <c r="R1216" i="23"/>
  <c r="S1216" i="23"/>
  <c r="I1215" i="23" a="1"/>
  <c r="I1215" i="23" s="1"/>
  <c r="Q1215" i="23" s="1"/>
  <c r="AE1215" i="23"/>
  <c r="M1215" i="23" s="1"/>
  <c r="D1217" i="23" l="1"/>
  <c r="B1218" i="23" a="1"/>
  <c r="B1218" i="23" s="1"/>
  <c r="AA1217" i="23"/>
  <c r="AF1217" i="23" s="1"/>
  <c r="N1217" i="23" s="1"/>
  <c r="AB1217" i="23"/>
  <c r="AG1217" i="23" s="1"/>
  <c r="O1217" i="23" s="1"/>
  <c r="AC1217" i="23"/>
  <c r="AH1217" i="23" s="1"/>
  <c r="P1217" i="23" s="1"/>
  <c r="K1217" i="23" a="1"/>
  <c r="K1217" i="23" s="1"/>
  <c r="S1217" i="23" s="1"/>
  <c r="J1217" i="23" a="1"/>
  <c r="J1217" i="23" s="1"/>
  <c r="R1217" i="23" s="1"/>
  <c r="L1217" i="23" a="1"/>
  <c r="L1217" i="23" s="1"/>
  <c r="T1217" i="23" s="1"/>
  <c r="AA1216" i="23"/>
  <c r="AF1216" i="23" s="1"/>
  <c r="N1216" i="23" s="1"/>
  <c r="H1216" i="23"/>
  <c r="F1216" i="23"/>
  <c r="G1216" i="23"/>
  <c r="D1218" i="23" l="1"/>
  <c r="B1219" i="23" a="1"/>
  <c r="B1219" i="23" s="1"/>
  <c r="AC1218" i="23"/>
  <c r="AH1218" i="23" s="1"/>
  <c r="P1218" i="23" s="1"/>
  <c r="Z1218" i="23"/>
  <c r="AB1218" i="23"/>
  <c r="AG1218" i="23" s="1"/>
  <c r="O1218" i="23" s="1"/>
  <c r="K1218" i="23" a="1"/>
  <c r="K1218" i="23" s="1"/>
  <c r="L1218" i="23" a="1"/>
  <c r="L1218" i="23" s="1"/>
  <c r="T1218" i="23" s="1"/>
  <c r="R1218" i="23"/>
  <c r="I1218" i="23" a="1"/>
  <c r="I1218" i="23" s="1"/>
  <c r="Q1218" i="23" s="1"/>
  <c r="S1218" i="23"/>
  <c r="Z1217" i="23"/>
  <c r="G1217" i="23"/>
  <c r="H1217" i="23"/>
  <c r="F1217" i="23"/>
  <c r="J1218" i="23" l="1" a="1"/>
  <c r="J1218" i="23" s="1"/>
  <c r="AE1218" i="23"/>
  <c r="M1218" i="23" s="1"/>
  <c r="I1217" i="23" a="1"/>
  <c r="I1217" i="23" s="1"/>
  <c r="Q1217" i="23" s="1"/>
  <c r="AE1217" i="23"/>
  <c r="M1217" i="23" s="1"/>
  <c r="B1220" i="23" a="1"/>
  <c r="B1220" i="23" s="1"/>
  <c r="D1219" i="23"/>
  <c r="AB1219" i="23"/>
  <c r="AG1219" i="23" s="1"/>
  <c r="O1219" i="23" s="1"/>
  <c r="AA1219" i="23"/>
  <c r="AF1219" i="23" s="1"/>
  <c r="N1219" i="23" s="1"/>
  <c r="AC1219" i="23"/>
  <c r="AH1219" i="23" s="1"/>
  <c r="P1219" i="23" s="1"/>
  <c r="K1219" i="23" a="1"/>
  <c r="K1219" i="23" s="1"/>
  <c r="J1219" i="23" a="1"/>
  <c r="J1219" i="23" s="1"/>
  <c r="R1219" i="23" s="1"/>
  <c r="L1219" i="23" a="1"/>
  <c r="L1219" i="23" s="1"/>
  <c r="T1219" i="23" s="1"/>
  <c r="S1219" i="23"/>
  <c r="AA1218" i="23"/>
  <c r="AF1218" i="23" s="1"/>
  <c r="N1218" i="23" s="1"/>
  <c r="H1218" i="23"/>
  <c r="F1218" i="23"/>
  <c r="G1218" i="23"/>
  <c r="Z1219" i="23" l="1"/>
  <c r="F1219" i="23"/>
  <c r="G1219" i="23"/>
  <c r="H1219" i="23"/>
  <c r="D1220" i="23"/>
  <c r="B1221" i="23" a="1"/>
  <c r="B1221" i="23" s="1"/>
  <c r="Z1220" i="23"/>
  <c r="AE1220" i="23" s="1"/>
  <c r="M1220" i="23" s="1"/>
  <c r="AB1220" i="23"/>
  <c r="AG1220" i="23" s="1"/>
  <c r="O1220" i="23" s="1"/>
  <c r="AC1220" i="23"/>
  <c r="AH1220" i="23" s="1"/>
  <c r="P1220" i="23" s="1"/>
  <c r="I1220" i="23" a="1"/>
  <c r="I1220" i="23" s="1"/>
  <c r="Q1220" i="23" s="1"/>
  <c r="J1220" i="23" a="1"/>
  <c r="J1220" i="23" s="1"/>
  <c r="K1220" i="23" a="1"/>
  <c r="K1220" i="23" s="1"/>
  <c r="L1220" i="23" a="1"/>
  <c r="L1220" i="23" s="1"/>
  <c r="T1220" i="23" s="1"/>
  <c r="R1220" i="23"/>
  <c r="S1220" i="23"/>
  <c r="D1221" i="23" l="1"/>
  <c r="B1222" i="23" a="1"/>
  <c r="B1222" i="23" s="1"/>
  <c r="AB1221" i="23"/>
  <c r="AG1221" i="23" s="1"/>
  <c r="O1221" i="23" s="1"/>
  <c r="AC1221" i="23"/>
  <c r="AH1221" i="23" s="1"/>
  <c r="P1221" i="23" s="1"/>
  <c r="AA1221" i="23"/>
  <c r="AF1221" i="23" s="1"/>
  <c r="N1221" i="23" s="1"/>
  <c r="I1221" i="23" a="1"/>
  <c r="I1221" i="23" s="1"/>
  <c r="Q1221" i="23" s="1"/>
  <c r="K1221" i="23" a="1"/>
  <c r="K1221" i="23" s="1"/>
  <c r="S1221" i="23" s="1"/>
  <c r="L1221" i="23" a="1"/>
  <c r="L1221" i="23" s="1"/>
  <c r="T1221" i="23" s="1"/>
  <c r="J1221" i="23" a="1"/>
  <c r="J1221" i="23" s="1"/>
  <c r="R1221" i="23" s="1"/>
  <c r="AA1220" i="23"/>
  <c r="AF1220" i="23" s="1"/>
  <c r="N1220" i="23" s="1"/>
  <c r="F1220" i="23"/>
  <c r="H1220" i="23"/>
  <c r="G1220" i="23"/>
  <c r="I1219" i="23" a="1"/>
  <c r="I1219" i="23" s="1"/>
  <c r="Q1219" i="23" s="1"/>
  <c r="AE1219" i="23"/>
  <c r="M1219" i="23" s="1"/>
  <c r="B1223" i="23" l="1" a="1"/>
  <c r="B1223" i="23" s="1"/>
  <c r="D1222" i="23"/>
  <c r="AC1222" i="23"/>
  <c r="AH1222" i="23" s="1"/>
  <c r="P1222" i="23" s="1"/>
  <c r="AB1222" i="23"/>
  <c r="AG1222" i="23" s="1"/>
  <c r="O1222" i="23" s="1"/>
  <c r="Z1222" i="23"/>
  <c r="AE1222" i="23" s="1"/>
  <c r="M1222" i="23" s="1"/>
  <c r="I1222" i="23" a="1"/>
  <c r="I1222" i="23" s="1"/>
  <c r="Q1222" i="23" s="1"/>
  <c r="K1222" i="23" a="1"/>
  <c r="K1222" i="23" s="1"/>
  <c r="S1222" i="23" s="1"/>
  <c r="L1222" i="23" a="1"/>
  <c r="L1222" i="23" s="1"/>
  <c r="T1222" i="23" s="1"/>
  <c r="J1222" i="23" a="1"/>
  <c r="J1222" i="23" s="1"/>
  <c r="R1222" i="23"/>
  <c r="Z1221" i="23"/>
  <c r="AE1221" i="23" s="1"/>
  <c r="M1221" i="23" s="1"/>
  <c r="G1221" i="23"/>
  <c r="H1221" i="23"/>
  <c r="F1221" i="23"/>
  <c r="AA1222" i="23" l="1"/>
  <c r="AF1222" i="23" s="1"/>
  <c r="N1222" i="23" s="1"/>
  <c r="G1222" i="23"/>
  <c r="F1222" i="23"/>
  <c r="H1222" i="23"/>
  <c r="B1224" i="23" a="1"/>
  <c r="B1224" i="23" s="1"/>
  <c r="D1223" i="23"/>
  <c r="Z1223" i="23"/>
  <c r="AE1223" i="23" s="1"/>
  <c r="M1223" i="23" s="1"/>
  <c r="AA1223" i="23"/>
  <c r="I1223" i="23" a="1"/>
  <c r="I1223" i="23" s="1"/>
  <c r="Q1223" i="23" s="1"/>
  <c r="AB1223" i="23"/>
  <c r="AG1223" i="23" s="1"/>
  <c r="O1223" i="23" s="1"/>
  <c r="S1223" i="23"/>
  <c r="L1223" i="23" a="1"/>
  <c r="L1223" i="23" s="1"/>
  <c r="T1223" i="23" s="1"/>
  <c r="J1223" i="23" a="1"/>
  <c r="J1223" i="23" s="1"/>
  <c r="R1223" i="23" s="1"/>
  <c r="K1223" i="23" l="1" a="1"/>
  <c r="K1223" i="23" s="1"/>
  <c r="AF1223" i="23"/>
  <c r="N1223" i="23" s="1"/>
  <c r="AC1223" i="23"/>
  <c r="AH1223" i="23" s="1"/>
  <c r="P1223" i="23" s="1"/>
  <c r="G1223" i="23"/>
  <c r="F1223" i="23"/>
  <c r="H1223" i="23"/>
  <c r="D1224" i="23"/>
  <c r="B1225" i="23" a="1"/>
  <c r="B1225" i="23" s="1"/>
  <c r="Z1224" i="23"/>
  <c r="AE1224" i="23" s="1"/>
  <c r="M1224" i="23" s="1"/>
  <c r="AC1224" i="23"/>
  <c r="AH1224" i="23" s="1"/>
  <c r="P1224" i="23" s="1"/>
  <c r="AA1224" i="23"/>
  <c r="AF1224" i="23" s="1"/>
  <c r="N1224" i="23" s="1"/>
  <c r="L1224" i="23" a="1"/>
  <c r="L1224" i="23" s="1"/>
  <c r="T1224" i="23" s="1"/>
  <c r="I1224" i="23" a="1"/>
  <c r="I1224" i="23" s="1"/>
  <c r="Q1224" i="23" s="1"/>
  <c r="J1224" i="23" a="1"/>
  <c r="J1224" i="23" s="1"/>
  <c r="K1224" i="23" a="1"/>
  <c r="K1224" i="23" s="1"/>
  <c r="R1224" i="23"/>
  <c r="S1224" i="23"/>
  <c r="B1226" i="23" l="1" a="1"/>
  <c r="B1226" i="23" s="1"/>
  <c r="D1225" i="23"/>
  <c r="I1225" i="23" a="1"/>
  <c r="I1225" i="23" s="1"/>
  <c r="Q1225" i="23" s="1"/>
  <c r="AA1225" i="23"/>
  <c r="AF1225" i="23" s="1"/>
  <c r="N1225" i="23" s="1"/>
  <c r="AC1225" i="23"/>
  <c r="AH1225" i="23" s="1"/>
  <c r="P1225" i="23" s="1"/>
  <c r="AB1225" i="23"/>
  <c r="AG1225" i="23" s="1"/>
  <c r="O1225" i="23" s="1"/>
  <c r="J1225" i="23" a="1"/>
  <c r="J1225" i="23" s="1"/>
  <c r="R1225" i="23" s="1"/>
  <c r="K1225" i="23" a="1"/>
  <c r="K1225" i="23" s="1"/>
  <c r="L1225" i="23" a="1"/>
  <c r="L1225" i="23" s="1"/>
  <c r="T1225" i="23" s="1"/>
  <c r="S1225" i="23"/>
  <c r="AB1224" i="23"/>
  <c r="AG1224" i="23" s="1"/>
  <c r="O1224" i="23" s="1"/>
  <c r="H1224" i="23"/>
  <c r="G1224" i="23"/>
  <c r="F1224" i="23"/>
  <c r="Z1225" i="23" l="1"/>
  <c r="AE1225" i="23" s="1"/>
  <c r="M1225" i="23" s="1"/>
  <c r="G1225" i="23"/>
  <c r="F1225" i="23"/>
  <c r="H1225" i="23"/>
  <c r="D1226" i="23"/>
  <c r="B1227" i="23" a="1"/>
  <c r="B1227" i="23" s="1"/>
  <c r="AC1226" i="23"/>
  <c r="AH1226" i="23" s="1"/>
  <c r="P1226" i="23" s="1"/>
  <c r="AB1226" i="23"/>
  <c r="AG1226" i="23" s="1"/>
  <c r="O1226" i="23" s="1"/>
  <c r="Z1226" i="23"/>
  <c r="AE1226" i="23" s="1"/>
  <c r="M1226" i="23" s="1"/>
  <c r="J1226" i="23" a="1"/>
  <c r="J1226" i="23" s="1"/>
  <c r="K1226" i="23" a="1"/>
  <c r="K1226" i="23" s="1"/>
  <c r="S1226" i="23" s="1"/>
  <c r="L1226" i="23" a="1"/>
  <c r="L1226" i="23" s="1"/>
  <c r="T1226" i="23" s="1"/>
  <c r="I1226" i="23" a="1"/>
  <c r="I1226" i="23" s="1"/>
  <c r="Q1226" i="23" s="1"/>
  <c r="R1226" i="23"/>
  <c r="D1227" i="23" l="1"/>
  <c r="B1228" i="23" a="1"/>
  <c r="B1228" i="23" s="1"/>
  <c r="AB1227" i="23"/>
  <c r="AG1227" i="23" s="1"/>
  <c r="O1227" i="23" s="1"/>
  <c r="AC1227" i="23"/>
  <c r="AH1227" i="23" s="1"/>
  <c r="P1227" i="23" s="1"/>
  <c r="AA1227" i="23"/>
  <c r="K1227" i="23" a="1"/>
  <c r="K1227" i="23" s="1"/>
  <c r="S1227" i="23" s="1"/>
  <c r="L1227" i="23" a="1"/>
  <c r="L1227" i="23" s="1"/>
  <c r="T1227" i="23" s="1"/>
  <c r="AA1226" i="23"/>
  <c r="AF1226" i="23" s="1"/>
  <c r="N1226" i="23" s="1"/>
  <c r="G1226" i="23"/>
  <c r="H1226" i="23"/>
  <c r="F1226" i="23"/>
  <c r="J1227" i="23" l="1" a="1"/>
  <c r="J1227" i="23" s="1"/>
  <c r="R1227" i="23" s="1"/>
  <c r="AF1227" i="23"/>
  <c r="N1227" i="23" s="1"/>
  <c r="D1228" i="23"/>
  <c r="B1229" i="23" a="1"/>
  <c r="B1229" i="23" s="1"/>
  <c r="AC1228" i="23"/>
  <c r="AH1228" i="23" s="1"/>
  <c r="P1228" i="23" s="1"/>
  <c r="AA1228" i="23"/>
  <c r="AF1228" i="23" s="1"/>
  <c r="N1228" i="23" s="1"/>
  <c r="I1228" i="23" a="1"/>
  <c r="I1228" i="23" s="1"/>
  <c r="Q1228" i="23" s="1"/>
  <c r="AB1228" i="23"/>
  <c r="AG1228" i="23" s="1"/>
  <c r="O1228" i="23" s="1"/>
  <c r="K1228" i="23" a="1"/>
  <c r="K1228" i="23" s="1"/>
  <c r="S1228" i="23" s="1"/>
  <c r="J1228" i="23" a="1"/>
  <c r="J1228" i="23" s="1"/>
  <c r="R1228" i="23" s="1"/>
  <c r="L1228" i="23" a="1"/>
  <c r="L1228" i="23" s="1"/>
  <c r="T1228" i="23" s="1"/>
  <c r="Z1227" i="23"/>
  <c r="G1227" i="23"/>
  <c r="H1227" i="23"/>
  <c r="F1227" i="23"/>
  <c r="I1227" i="23" l="1" a="1"/>
  <c r="I1227" i="23" s="1"/>
  <c r="Q1227" i="23" s="1"/>
  <c r="AE1227" i="23"/>
  <c r="M1227" i="23" s="1"/>
  <c r="B1230" i="23" a="1"/>
  <c r="B1230" i="23" s="1"/>
  <c r="D1229" i="23"/>
  <c r="Z1229" i="23"/>
  <c r="AE1229" i="23" s="1"/>
  <c r="M1229" i="23" s="1"/>
  <c r="AB1229" i="23"/>
  <c r="AG1229" i="23" s="1"/>
  <c r="O1229" i="23" s="1"/>
  <c r="AA1229" i="23"/>
  <c r="AF1229" i="23" s="1"/>
  <c r="N1229" i="23" s="1"/>
  <c r="K1229" i="23" a="1"/>
  <c r="K1229" i="23" s="1"/>
  <c r="I1229" i="23" a="1"/>
  <c r="I1229" i="23" s="1"/>
  <c r="Q1229" i="23" s="1"/>
  <c r="L1229" i="23" a="1"/>
  <c r="L1229" i="23" s="1"/>
  <c r="T1229" i="23" s="1"/>
  <c r="J1229" i="23" a="1"/>
  <c r="J1229" i="23" s="1"/>
  <c r="R1229" i="23" s="1"/>
  <c r="S1229" i="23"/>
  <c r="Z1228" i="23"/>
  <c r="AE1228" i="23" s="1"/>
  <c r="M1228" i="23" s="1"/>
  <c r="H1228" i="23"/>
  <c r="G1228" i="23"/>
  <c r="F1228" i="23"/>
  <c r="AC1229" i="23" l="1"/>
  <c r="AH1229" i="23" s="1"/>
  <c r="P1229" i="23" s="1"/>
  <c r="H1229" i="23"/>
  <c r="G1229" i="23"/>
  <c r="F1229" i="23"/>
  <c r="D1230" i="23"/>
  <c r="B1231" i="23" a="1"/>
  <c r="B1231" i="23" s="1"/>
  <c r="AB1230" i="23"/>
  <c r="AG1230" i="23" s="1"/>
  <c r="O1230" i="23" s="1"/>
  <c r="AA1230" i="23"/>
  <c r="AF1230" i="23" s="1"/>
  <c r="N1230" i="23" s="1"/>
  <c r="AC1230" i="23"/>
  <c r="AH1230" i="23" s="1"/>
  <c r="P1230" i="23" s="1"/>
  <c r="Z1230" i="23"/>
  <c r="AE1230" i="23" s="1"/>
  <c r="M1230" i="23" s="1"/>
  <c r="L1230" i="23" a="1"/>
  <c r="L1230" i="23" s="1"/>
  <c r="T1230" i="23" s="1"/>
  <c r="J1230" i="23" a="1"/>
  <c r="J1230" i="23" s="1"/>
  <c r="R1230" i="23" s="1"/>
  <c r="K1230" i="23" a="1"/>
  <c r="K1230" i="23" s="1"/>
  <c r="S1230" i="23" s="1"/>
  <c r="I1230" i="23" a="1"/>
  <c r="I1230" i="23" s="1"/>
  <c r="Q1230" i="23" s="1"/>
  <c r="D1231" i="23" l="1"/>
  <c r="B1232" i="23" a="1"/>
  <c r="B1232" i="23" s="1"/>
  <c r="AB1231" i="23"/>
  <c r="AG1231" i="23" s="1"/>
  <c r="O1231" i="23" s="1"/>
  <c r="AA1231" i="23"/>
  <c r="AF1231" i="23" s="1"/>
  <c r="N1231" i="23" s="1"/>
  <c r="AC1231" i="23"/>
  <c r="AH1231" i="23" s="1"/>
  <c r="P1231" i="23" s="1"/>
  <c r="L1231" i="23" a="1"/>
  <c r="L1231" i="23" s="1"/>
  <c r="T1231" i="23" s="1"/>
  <c r="K1231" i="23" a="1"/>
  <c r="K1231" i="23" s="1"/>
  <c r="J1231" i="23" a="1"/>
  <c r="J1231" i="23" s="1"/>
  <c r="R1231" i="23" s="1"/>
  <c r="S1231" i="23"/>
  <c r="H1230" i="23"/>
  <c r="F1230" i="23"/>
  <c r="G1230" i="23"/>
  <c r="B1233" i="23" l="1" a="1"/>
  <c r="B1233" i="23" s="1"/>
  <c r="D1232" i="23"/>
  <c r="Z1232" i="23"/>
  <c r="AE1232" i="23" s="1"/>
  <c r="M1232" i="23" s="1"/>
  <c r="AA1232" i="23"/>
  <c r="AF1232" i="23" s="1"/>
  <c r="N1232" i="23" s="1"/>
  <c r="AB1232" i="23"/>
  <c r="AG1232" i="23" s="1"/>
  <c r="O1232" i="23" s="1"/>
  <c r="J1232" i="23" a="1"/>
  <c r="J1232" i="23" s="1"/>
  <c r="R1232" i="23" s="1"/>
  <c r="I1232" i="23" a="1"/>
  <c r="I1232" i="23" s="1"/>
  <c r="Q1232" i="23" s="1"/>
  <c r="K1232" i="23" a="1"/>
  <c r="K1232" i="23" s="1"/>
  <c r="S1232" i="23" s="1"/>
  <c r="L1232" i="23" a="1"/>
  <c r="L1232" i="23" s="1"/>
  <c r="T1232" i="23" s="1"/>
  <c r="Z1231" i="23"/>
  <c r="H1231" i="23"/>
  <c r="F1231" i="23"/>
  <c r="G1231" i="23"/>
  <c r="I1231" i="23" l="1" a="1"/>
  <c r="I1231" i="23" s="1"/>
  <c r="Q1231" i="23" s="1"/>
  <c r="AE1231" i="23"/>
  <c r="M1231" i="23" s="1"/>
  <c r="AC1232" i="23"/>
  <c r="AH1232" i="23" s="1"/>
  <c r="P1232" i="23" s="1"/>
  <c r="F1232" i="23"/>
  <c r="G1232" i="23"/>
  <c r="H1232" i="23"/>
  <c r="B1234" i="23" a="1"/>
  <c r="B1234" i="23" s="1"/>
  <c r="D1233" i="23"/>
  <c r="AA1233" i="23"/>
  <c r="AF1233" i="23" s="1"/>
  <c r="N1233" i="23" s="1"/>
  <c r="Z1233" i="23"/>
  <c r="AC1233" i="23"/>
  <c r="AH1233" i="23" s="1"/>
  <c r="P1233" i="23" s="1"/>
  <c r="K1233" i="23" a="1"/>
  <c r="K1233" i="23" s="1"/>
  <c r="L1233" i="23" a="1"/>
  <c r="L1233" i="23" s="1"/>
  <c r="T1233" i="23" s="1"/>
  <c r="J1233" i="23" a="1"/>
  <c r="J1233" i="23" s="1"/>
  <c r="R1233" i="23" s="1"/>
  <c r="S1233" i="23"/>
  <c r="AB1233" i="23" l="1"/>
  <c r="AG1233" i="23" s="1"/>
  <c r="O1233" i="23" s="1"/>
  <c r="F1233" i="23"/>
  <c r="H1233" i="23"/>
  <c r="G1233" i="23"/>
  <c r="D1234" i="23"/>
  <c r="B1235" i="23" a="1"/>
  <c r="B1235" i="23" s="1"/>
  <c r="AA1234" i="23"/>
  <c r="AF1234" i="23" s="1"/>
  <c r="N1234" i="23" s="1"/>
  <c r="AB1234" i="23"/>
  <c r="AG1234" i="23" s="1"/>
  <c r="O1234" i="23" s="1"/>
  <c r="I1234" i="23" a="1"/>
  <c r="I1234" i="23" s="1"/>
  <c r="Q1234" i="23" s="1"/>
  <c r="AC1234" i="23"/>
  <c r="AH1234" i="23" s="1"/>
  <c r="P1234" i="23" s="1"/>
  <c r="L1234" i="23" a="1"/>
  <c r="L1234" i="23" s="1"/>
  <c r="T1234" i="23" s="1"/>
  <c r="J1234" i="23" a="1"/>
  <c r="J1234" i="23" s="1"/>
  <c r="R1234" i="23" s="1"/>
  <c r="K1234" i="23" a="1"/>
  <c r="K1234" i="23" s="1"/>
  <c r="S1234" i="23"/>
  <c r="I1233" i="23" a="1"/>
  <c r="I1233" i="23" s="1"/>
  <c r="Q1233" i="23" s="1"/>
  <c r="AE1233" i="23"/>
  <c r="M1233" i="23" s="1"/>
  <c r="D1235" i="23" l="1"/>
  <c r="B1236" i="23" a="1"/>
  <c r="B1236" i="23" s="1"/>
  <c r="Z1235" i="23"/>
  <c r="AE1235" i="23" s="1"/>
  <c r="M1235" i="23" s="1"/>
  <c r="AC1235" i="23"/>
  <c r="AH1235" i="23" s="1"/>
  <c r="P1235" i="23" s="1"/>
  <c r="AA1235" i="23"/>
  <c r="AF1235" i="23" s="1"/>
  <c r="N1235" i="23" s="1"/>
  <c r="J1235" i="23" a="1"/>
  <c r="J1235" i="23" s="1"/>
  <c r="R1235" i="23" s="1"/>
  <c r="K1235" i="23" a="1"/>
  <c r="K1235" i="23" s="1"/>
  <c r="S1235" i="23" s="1"/>
  <c r="I1235" i="23" a="1"/>
  <c r="I1235" i="23" s="1"/>
  <c r="Q1235" i="23" s="1"/>
  <c r="L1235" i="23" a="1"/>
  <c r="L1235" i="23" s="1"/>
  <c r="T1235" i="23" s="1"/>
  <c r="Z1234" i="23"/>
  <c r="AE1234" i="23" s="1"/>
  <c r="M1234" i="23" s="1"/>
  <c r="F1234" i="23"/>
  <c r="H1234" i="23"/>
  <c r="G1234" i="23"/>
  <c r="D1236" i="23" l="1"/>
  <c r="B1237" i="23" a="1"/>
  <c r="B1237" i="23" s="1"/>
  <c r="AB1236" i="23"/>
  <c r="AG1236" i="23" s="1"/>
  <c r="O1236" i="23" s="1"/>
  <c r="AC1236" i="23"/>
  <c r="AH1236" i="23" s="1"/>
  <c r="P1236" i="23" s="1"/>
  <c r="Z1236" i="23"/>
  <c r="AE1236" i="23" s="1"/>
  <c r="M1236" i="23" s="1"/>
  <c r="AA1236" i="23"/>
  <c r="AF1236" i="23" s="1"/>
  <c r="N1236" i="23" s="1"/>
  <c r="K1236" i="23" a="1"/>
  <c r="K1236" i="23" s="1"/>
  <c r="S1236" i="23" s="1"/>
  <c r="I1236" i="23" a="1"/>
  <c r="I1236" i="23" s="1"/>
  <c r="Q1236" i="23" s="1"/>
  <c r="J1236" i="23" a="1"/>
  <c r="J1236" i="23" s="1"/>
  <c r="R1236" i="23" s="1"/>
  <c r="L1236" i="23" a="1"/>
  <c r="L1236" i="23" s="1"/>
  <c r="T1236" i="23" s="1"/>
  <c r="AB1235" i="23"/>
  <c r="AG1235" i="23" s="1"/>
  <c r="O1235" i="23" s="1"/>
  <c r="G1235" i="23"/>
  <c r="F1235" i="23"/>
  <c r="H1235" i="23"/>
  <c r="B1238" i="23" l="1" a="1"/>
  <c r="B1238" i="23" s="1"/>
  <c r="D1237" i="23"/>
  <c r="AB1237" i="23"/>
  <c r="AG1237" i="23" s="1"/>
  <c r="O1237" i="23" s="1"/>
  <c r="Z1237" i="23"/>
  <c r="AE1237" i="23" s="1"/>
  <c r="M1237" i="23" s="1"/>
  <c r="AA1237" i="23"/>
  <c r="AF1237" i="23" s="1"/>
  <c r="N1237" i="23" s="1"/>
  <c r="J1237" i="23" a="1"/>
  <c r="J1237" i="23" s="1"/>
  <c r="R1237" i="23" s="1"/>
  <c r="L1237" i="23" a="1"/>
  <c r="L1237" i="23" s="1"/>
  <c r="T1237" i="23" s="1"/>
  <c r="I1237" i="23" a="1"/>
  <c r="I1237" i="23" s="1"/>
  <c r="Q1237" i="23" s="1"/>
  <c r="K1237" i="23" a="1"/>
  <c r="K1237" i="23" s="1"/>
  <c r="S1237" i="23"/>
  <c r="H1236" i="23"/>
  <c r="F1236" i="23"/>
  <c r="G1236" i="23"/>
  <c r="AC1237" i="23" l="1"/>
  <c r="AH1237" i="23" s="1"/>
  <c r="P1237" i="23" s="1"/>
  <c r="H1237" i="23"/>
  <c r="G1237" i="23"/>
  <c r="F1237" i="23"/>
  <c r="B1239" i="23" a="1"/>
  <c r="B1239" i="23" s="1"/>
  <c r="D1238" i="23"/>
  <c r="AB1238" i="23"/>
  <c r="AG1238" i="23" s="1"/>
  <c r="O1238" i="23" s="1"/>
  <c r="AC1238" i="23"/>
  <c r="AH1238" i="23" s="1"/>
  <c r="P1238" i="23" s="1"/>
  <c r="Z1238" i="23"/>
  <c r="AE1238" i="23" s="1"/>
  <c r="M1238" i="23" s="1"/>
  <c r="K1238" i="23" a="1"/>
  <c r="K1238" i="23" s="1"/>
  <c r="S1238" i="23" s="1"/>
  <c r="J1238" i="23" a="1"/>
  <c r="J1238" i="23" s="1"/>
  <c r="L1238" i="23" a="1"/>
  <c r="L1238" i="23" s="1"/>
  <c r="T1238" i="23" s="1"/>
  <c r="I1238" i="23" a="1"/>
  <c r="I1238" i="23" s="1"/>
  <c r="Q1238" i="23" s="1"/>
  <c r="R1238" i="23"/>
  <c r="AA1238" i="23" l="1"/>
  <c r="AF1238" i="23" s="1"/>
  <c r="N1238" i="23" s="1"/>
  <c r="G1238" i="23"/>
  <c r="H1238" i="23"/>
  <c r="F1238" i="23"/>
  <c r="B1240" i="23" a="1"/>
  <c r="B1240" i="23" s="1"/>
  <c r="D1239" i="23"/>
  <c r="AB1239" i="23"/>
  <c r="AG1239" i="23" s="1"/>
  <c r="O1239" i="23" s="1"/>
  <c r="Z1239" i="23"/>
  <c r="AE1239" i="23" s="1"/>
  <c r="M1239" i="23" s="1"/>
  <c r="AA1239" i="23"/>
  <c r="AF1239" i="23" s="1"/>
  <c r="N1239" i="23" s="1"/>
  <c r="K1239" i="23" a="1"/>
  <c r="K1239" i="23" s="1"/>
  <c r="S1239" i="23" s="1"/>
  <c r="I1239" i="23" a="1"/>
  <c r="I1239" i="23" s="1"/>
  <c r="Q1239" i="23" s="1"/>
  <c r="J1239" i="23" a="1"/>
  <c r="J1239" i="23" s="1"/>
  <c r="R1239" i="23" s="1"/>
  <c r="L1239" i="23" a="1"/>
  <c r="L1239" i="23" s="1"/>
  <c r="T1239" i="23" s="1"/>
  <c r="AC1239" i="23" l="1"/>
  <c r="AH1239" i="23" s="1"/>
  <c r="P1239" i="23" s="1"/>
  <c r="H1239" i="23"/>
  <c r="G1239" i="23"/>
  <c r="F1239" i="23"/>
  <c r="B1241" i="23" a="1"/>
  <c r="B1241" i="23" s="1"/>
  <c r="D1240" i="23"/>
  <c r="Z1240" i="23"/>
  <c r="AE1240" i="23" s="1"/>
  <c r="M1240" i="23" s="1"/>
  <c r="AA1240" i="23"/>
  <c r="AF1240" i="23" s="1"/>
  <c r="N1240" i="23" s="1"/>
  <c r="AB1240" i="23"/>
  <c r="AG1240" i="23" s="1"/>
  <c r="O1240" i="23" s="1"/>
  <c r="AC1240" i="23"/>
  <c r="AH1240" i="23" s="1"/>
  <c r="P1240" i="23" s="1"/>
  <c r="I1240" i="23" a="1"/>
  <c r="I1240" i="23" s="1"/>
  <c r="Q1240" i="23" s="1"/>
  <c r="J1240" i="23" a="1"/>
  <c r="J1240" i="23" s="1"/>
  <c r="R1240" i="23" s="1"/>
  <c r="K1240" i="23" a="1"/>
  <c r="K1240" i="23" s="1"/>
  <c r="S1240" i="23" s="1"/>
  <c r="L1240" i="23" a="1"/>
  <c r="L1240" i="23" s="1"/>
  <c r="T1240" i="23" s="1"/>
  <c r="F1240" i="23" l="1"/>
  <c r="H1240" i="23"/>
  <c r="G1240" i="23"/>
  <c r="B1242" i="23" a="1"/>
  <c r="B1242" i="23" s="1"/>
  <c r="D1241" i="23"/>
  <c r="AA1241" i="23"/>
  <c r="AF1241" i="23" s="1"/>
  <c r="N1241" i="23" s="1"/>
  <c r="Z1241" i="23"/>
  <c r="AB1241" i="23"/>
  <c r="AG1241" i="23" s="1"/>
  <c r="O1241" i="23" s="1"/>
  <c r="L1241" i="23" a="1"/>
  <c r="L1241" i="23" s="1"/>
  <c r="T1241" i="23" s="1"/>
  <c r="K1241" i="23" a="1"/>
  <c r="K1241" i="23" s="1"/>
  <c r="S1241" i="23" s="1"/>
  <c r="J1241" i="23" a="1"/>
  <c r="J1241" i="23" s="1"/>
  <c r="R1241" i="23" s="1"/>
  <c r="I1241" i="23" l="1" a="1"/>
  <c r="I1241" i="23" s="1"/>
  <c r="Q1241" i="23" s="1"/>
  <c r="AE1241" i="23"/>
  <c r="M1241" i="23" s="1"/>
  <c r="AC1241" i="23"/>
  <c r="AH1241" i="23" s="1"/>
  <c r="P1241" i="23" s="1"/>
  <c r="H1241" i="23"/>
  <c r="F1241" i="23"/>
  <c r="G1241" i="23"/>
  <c r="D1242" i="23"/>
  <c r="B1243" i="23" a="1"/>
  <c r="B1243" i="23" s="1"/>
  <c r="AA1242" i="23"/>
  <c r="AC1242" i="23"/>
  <c r="AH1242" i="23" s="1"/>
  <c r="P1242" i="23" s="1"/>
  <c r="I1242" i="23" a="1"/>
  <c r="I1242" i="23" s="1"/>
  <c r="Q1242" i="23" s="1"/>
  <c r="AB1242" i="23"/>
  <c r="AG1242" i="23" s="1"/>
  <c r="O1242" i="23" s="1"/>
  <c r="K1242" i="23" a="1"/>
  <c r="K1242" i="23" s="1"/>
  <c r="S1242" i="23" s="1"/>
  <c r="L1242" i="23" a="1"/>
  <c r="L1242" i="23" s="1"/>
  <c r="T1242" i="23" s="1"/>
  <c r="D1243" i="23" l="1"/>
  <c r="B1244" i="23" a="1"/>
  <c r="B1244" i="23" s="1"/>
  <c r="AA1243" i="23"/>
  <c r="AF1243" i="23" s="1"/>
  <c r="N1243" i="23" s="1"/>
  <c r="Z1243" i="23"/>
  <c r="AE1243" i="23" s="1"/>
  <c r="M1243" i="23" s="1"/>
  <c r="AC1243" i="23"/>
  <c r="AH1243" i="23" s="1"/>
  <c r="P1243" i="23" s="1"/>
  <c r="J1243" i="23" a="1"/>
  <c r="J1243" i="23" s="1"/>
  <c r="R1243" i="23" s="1"/>
  <c r="L1243" i="23" a="1"/>
  <c r="L1243" i="23" s="1"/>
  <c r="T1243" i="23" s="1"/>
  <c r="I1243" i="23" a="1"/>
  <c r="I1243" i="23" s="1"/>
  <c r="Q1243" i="23" s="1"/>
  <c r="K1243" i="23" a="1"/>
  <c r="K1243" i="23" s="1"/>
  <c r="S1243" i="23"/>
  <c r="Z1242" i="23"/>
  <c r="AE1242" i="23" s="1"/>
  <c r="M1242" i="23" s="1"/>
  <c r="H1242" i="23"/>
  <c r="G1242" i="23"/>
  <c r="F1242" i="23"/>
  <c r="J1242" i="23" a="1"/>
  <c r="J1242" i="23" s="1"/>
  <c r="R1242" i="23" s="1"/>
  <c r="AF1242" i="23"/>
  <c r="N1242" i="23" s="1"/>
  <c r="D1244" i="23" l="1"/>
  <c r="B1245" i="23" a="1"/>
  <c r="B1245" i="23" s="1"/>
  <c r="AB1244" i="23"/>
  <c r="AG1244" i="23" s="1"/>
  <c r="O1244" i="23" s="1"/>
  <c r="Z1244" i="23"/>
  <c r="AC1244" i="23"/>
  <c r="AH1244" i="23" s="1"/>
  <c r="P1244" i="23" s="1"/>
  <c r="K1244" i="23" a="1"/>
  <c r="K1244" i="23" s="1"/>
  <c r="S1244" i="23" s="1"/>
  <c r="J1244" i="23" a="1"/>
  <c r="J1244" i="23" s="1"/>
  <c r="L1244" i="23" a="1"/>
  <c r="L1244" i="23" s="1"/>
  <c r="T1244" i="23" s="1"/>
  <c r="R1244" i="23"/>
  <c r="AB1243" i="23"/>
  <c r="AG1243" i="23" s="1"/>
  <c r="O1243" i="23" s="1"/>
  <c r="H1243" i="23"/>
  <c r="F1243" i="23"/>
  <c r="G1243" i="23"/>
  <c r="I1244" i="23" l="1" a="1"/>
  <c r="I1244" i="23" s="1"/>
  <c r="Q1244" i="23" s="1"/>
  <c r="AE1244" i="23"/>
  <c r="M1244" i="23" s="1"/>
  <c r="D1245" i="23"/>
  <c r="B1246" i="23" a="1"/>
  <c r="B1246" i="23" s="1"/>
  <c r="AA1245" i="23"/>
  <c r="AF1245" i="23" s="1"/>
  <c r="N1245" i="23" s="1"/>
  <c r="AB1245" i="23"/>
  <c r="AG1245" i="23" s="1"/>
  <c r="O1245" i="23" s="1"/>
  <c r="AC1245" i="23"/>
  <c r="AH1245" i="23" s="1"/>
  <c r="P1245" i="23" s="1"/>
  <c r="J1245" i="23" a="1"/>
  <c r="J1245" i="23" s="1"/>
  <c r="R1245" i="23" s="1"/>
  <c r="K1245" i="23" a="1"/>
  <c r="K1245" i="23" s="1"/>
  <c r="S1245" i="23" s="1"/>
  <c r="L1245" i="23" a="1"/>
  <c r="L1245" i="23" s="1"/>
  <c r="T1245" i="23" s="1"/>
  <c r="AA1244" i="23"/>
  <c r="AF1244" i="23" s="1"/>
  <c r="N1244" i="23" s="1"/>
  <c r="F1244" i="23"/>
  <c r="G1244" i="23"/>
  <c r="H1244" i="23"/>
  <c r="D1246" i="23" l="1"/>
  <c r="B1247" i="23" a="1"/>
  <c r="B1247" i="23" s="1"/>
  <c r="AA1246" i="23"/>
  <c r="AF1246" i="23" s="1"/>
  <c r="N1246" i="23" s="1"/>
  <c r="AC1246" i="23"/>
  <c r="AH1246" i="23" s="1"/>
  <c r="P1246" i="23" s="1"/>
  <c r="Z1246" i="23"/>
  <c r="AE1246" i="23" s="1"/>
  <c r="M1246" i="23" s="1"/>
  <c r="L1246" i="23" a="1"/>
  <c r="L1246" i="23" s="1"/>
  <c r="T1246" i="23" s="1"/>
  <c r="K1246" i="23" a="1"/>
  <c r="K1246" i="23" s="1"/>
  <c r="J1246" i="23" a="1"/>
  <c r="J1246" i="23" s="1"/>
  <c r="I1246" i="23" a="1"/>
  <c r="I1246" i="23" s="1"/>
  <c r="Q1246" i="23" s="1"/>
  <c r="S1246" i="23"/>
  <c r="R1246" i="23"/>
  <c r="Z1245" i="23"/>
  <c r="H1245" i="23"/>
  <c r="G1245" i="23"/>
  <c r="F1245" i="23"/>
  <c r="I1245" i="23" l="1" a="1"/>
  <c r="I1245" i="23" s="1"/>
  <c r="Q1245" i="23" s="1"/>
  <c r="AE1245" i="23"/>
  <c r="M1245" i="23" s="1"/>
  <c r="D1247" i="23"/>
  <c r="B1248" i="23" a="1"/>
  <c r="B1248" i="23" s="1"/>
  <c r="AA1247" i="23"/>
  <c r="AF1247" i="23" s="1"/>
  <c r="N1247" i="23" s="1"/>
  <c r="Z1247" i="23"/>
  <c r="AE1247" i="23" s="1"/>
  <c r="M1247" i="23" s="1"/>
  <c r="AB1247" i="23"/>
  <c r="AG1247" i="23" s="1"/>
  <c r="O1247" i="23" s="1"/>
  <c r="I1247" i="23" a="1"/>
  <c r="I1247" i="23" s="1"/>
  <c r="Q1247" i="23" s="1"/>
  <c r="L1247" i="23" a="1"/>
  <c r="L1247" i="23" s="1"/>
  <c r="T1247" i="23" s="1"/>
  <c r="J1247" i="23" a="1"/>
  <c r="J1247" i="23" s="1"/>
  <c r="R1247" i="23" s="1"/>
  <c r="K1247" i="23" a="1"/>
  <c r="K1247" i="23" s="1"/>
  <c r="S1247" i="23"/>
  <c r="AB1246" i="23"/>
  <c r="AG1246" i="23" s="1"/>
  <c r="O1246" i="23" s="1"/>
  <c r="G1246" i="23"/>
  <c r="H1246" i="23"/>
  <c r="F1246" i="23"/>
  <c r="D1248" i="23" l="1"/>
  <c r="B1249" i="23" a="1"/>
  <c r="B1249" i="23" s="1"/>
  <c r="AA1248" i="23"/>
  <c r="AF1248" i="23" s="1"/>
  <c r="N1248" i="23" s="1"/>
  <c r="AB1248" i="23"/>
  <c r="AG1248" i="23" s="1"/>
  <c r="O1248" i="23" s="1"/>
  <c r="Z1248" i="23"/>
  <c r="AE1248" i="23" s="1"/>
  <c r="M1248" i="23" s="1"/>
  <c r="I1248" i="23" a="1"/>
  <c r="I1248" i="23" s="1"/>
  <c r="Q1248" i="23" s="1"/>
  <c r="K1248" i="23" a="1"/>
  <c r="K1248" i="23" s="1"/>
  <c r="J1248" i="23" a="1"/>
  <c r="J1248" i="23" s="1"/>
  <c r="L1248" i="23" a="1"/>
  <c r="L1248" i="23" s="1"/>
  <c r="T1248" i="23" s="1"/>
  <c r="R1248" i="23"/>
  <c r="S1248" i="23"/>
  <c r="AC1247" i="23"/>
  <c r="AH1247" i="23" s="1"/>
  <c r="P1247" i="23" s="1"/>
  <c r="F1247" i="23"/>
  <c r="G1247" i="23"/>
  <c r="H1247" i="23"/>
  <c r="D1249" i="23" l="1"/>
  <c r="B1250" i="23" a="1"/>
  <c r="B1250" i="23" s="1"/>
  <c r="AC1249" i="23"/>
  <c r="AH1249" i="23" s="1"/>
  <c r="P1249" i="23" s="1"/>
  <c r="AA1249" i="23"/>
  <c r="AF1249" i="23" s="1"/>
  <c r="N1249" i="23" s="1"/>
  <c r="AB1249" i="23"/>
  <c r="AG1249" i="23" s="1"/>
  <c r="O1249" i="23" s="1"/>
  <c r="J1249" i="23" a="1"/>
  <c r="J1249" i="23" s="1"/>
  <c r="R1249" i="23" s="1"/>
  <c r="L1249" i="23" a="1"/>
  <c r="L1249" i="23" s="1"/>
  <c r="T1249" i="23" s="1"/>
  <c r="K1249" i="23" a="1"/>
  <c r="K1249" i="23" s="1"/>
  <c r="S1249" i="23" s="1"/>
  <c r="AC1248" i="23"/>
  <c r="AH1248" i="23" s="1"/>
  <c r="P1248" i="23" s="1"/>
  <c r="G1248" i="23"/>
  <c r="H1248" i="23"/>
  <c r="F1248" i="23"/>
  <c r="D1250" i="23" l="1"/>
  <c r="B1251" i="23" a="1"/>
  <c r="B1251" i="23" s="1"/>
  <c r="AC1250" i="23"/>
  <c r="AH1250" i="23" s="1"/>
  <c r="P1250" i="23" s="1"/>
  <c r="AA1250" i="23"/>
  <c r="AB1250" i="23"/>
  <c r="AG1250" i="23" s="1"/>
  <c r="O1250" i="23" s="1"/>
  <c r="L1250" i="23" a="1"/>
  <c r="L1250" i="23" s="1"/>
  <c r="T1250" i="23" s="1"/>
  <c r="K1250" i="23" a="1"/>
  <c r="K1250" i="23" s="1"/>
  <c r="S1250" i="23" s="1"/>
  <c r="Z1249" i="23"/>
  <c r="H1249" i="23"/>
  <c r="G1249" i="23"/>
  <c r="F1249" i="23"/>
  <c r="I1249" i="23" l="1" a="1"/>
  <c r="I1249" i="23" s="1"/>
  <c r="Q1249" i="23" s="1"/>
  <c r="AE1249" i="23"/>
  <c r="M1249" i="23" s="1"/>
  <c r="J1250" i="23" a="1"/>
  <c r="J1250" i="23" s="1"/>
  <c r="R1250" i="23" s="1"/>
  <c r="AF1250" i="23"/>
  <c r="N1250" i="23" s="1"/>
  <c r="D1251" i="23"/>
  <c r="B1252" i="23" a="1"/>
  <c r="B1252" i="23" s="1"/>
  <c r="AA1251" i="23"/>
  <c r="AF1251" i="23" s="1"/>
  <c r="N1251" i="23" s="1"/>
  <c r="Z1251" i="23"/>
  <c r="AE1251" i="23" s="1"/>
  <c r="M1251" i="23" s="1"/>
  <c r="AB1251" i="23"/>
  <c r="AG1251" i="23" s="1"/>
  <c r="O1251" i="23" s="1"/>
  <c r="I1251" i="23" a="1"/>
  <c r="I1251" i="23" s="1"/>
  <c r="Q1251" i="23" s="1"/>
  <c r="L1251" i="23" a="1"/>
  <c r="L1251" i="23" s="1"/>
  <c r="T1251" i="23" s="1"/>
  <c r="K1251" i="23" a="1"/>
  <c r="K1251" i="23" s="1"/>
  <c r="S1251" i="23" s="1"/>
  <c r="J1251" i="23" a="1"/>
  <c r="J1251" i="23" s="1"/>
  <c r="R1251" i="23" s="1"/>
  <c r="Z1250" i="23"/>
  <c r="H1250" i="23"/>
  <c r="G1250" i="23"/>
  <c r="F1250" i="23"/>
  <c r="I1250" i="23" l="1" a="1"/>
  <c r="I1250" i="23" s="1"/>
  <c r="Q1250" i="23" s="1"/>
  <c r="AE1250" i="23"/>
  <c r="M1250" i="23" s="1"/>
  <c r="AC1251" i="23"/>
  <c r="AH1251" i="23" s="1"/>
  <c r="P1251" i="23" s="1"/>
  <c r="F1251" i="23"/>
  <c r="G1251" i="23"/>
  <c r="H1251" i="23"/>
  <c r="AA1252" i="23"/>
  <c r="AF1252" i="23" s="1"/>
  <c r="N1252" i="23" s="1"/>
  <c r="D1252" i="23"/>
  <c r="B1253" i="23" a="1"/>
  <c r="B1253" i="23" s="1"/>
  <c r="J1252" i="23" a="1"/>
  <c r="J1252" i="23" s="1"/>
  <c r="R1252" i="23" s="1"/>
  <c r="AC1252" i="23"/>
  <c r="AH1252" i="23" s="1"/>
  <c r="P1252" i="23" s="1"/>
  <c r="AB1252" i="23"/>
  <c r="AG1252" i="23" s="1"/>
  <c r="O1252" i="23" s="1"/>
  <c r="I1252" i="23" a="1"/>
  <c r="I1252" i="23" s="1"/>
  <c r="Q1252" i="23" s="1"/>
  <c r="K1252" i="23" a="1"/>
  <c r="K1252" i="23" s="1"/>
  <c r="S1252" i="23" s="1"/>
  <c r="L1252" i="23" a="1"/>
  <c r="L1252" i="23" s="1"/>
  <c r="T1252" i="23" s="1"/>
  <c r="Z1252" i="23" l="1"/>
  <c r="AE1252" i="23" s="1"/>
  <c r="M1252" i="23" s="1"/>
  <c r="G1252" i="23"/>
  <c r="F1252" i="23"/>
  <c r="H1252" i="23"/>
  <c r="B1254" i="23" a="1"/>
  <c r="B1254" i="23" s="1"/>
  <c r="D1253" i="23"/>
  <c r="AC1253" i="23"/>
  <c r="AH1253" i="23" s="1"/>
  <c r="P1253" i="23" s="1"/>
  <c r="Z1253" i="23"/>
  <c r="AB1253" i="23"/>
  <c r="AG1253" i="23" s="1"/>
  <c r="O1253" i="23" s="1"/>
  <c r="I1253" i="23" a="1"/>
  <c r="I1253" i="23" s="1"/>
  <c r="Q1253" i="23" s="1"/>
  <c r="L1253" i="23" a="1"/>
  <c r="L1253" i="23" s="1"/>
  <c r="T1253" i="23" s="1"/>
  <c r="K1253" i="23" a="1"/>
  <c r="K1253" i="23" s="1"/>
  <c r="S1253" i="23" s="1"/>
  <c r="R1253" i="23"/>
  <c r="J1253" i="23" l="1" a="1"/>
  <c r="J1253" i="23" s="1"/>
  <c r="AE1253" i="23"/>
  <c r="M1253" i="23" s="1"/>
  <c r="AA1253" i="23"/>
  <c r="AF1253" i="23" s="1"/>
  <c r="N1253" i="23" s="1"/>
  <c r="F1253" i="23"/>
  <c r="H1253" i="23"/>
  <c r="G1253" i="23"/>
  <c r="B1255" i="23" a="1"/>
  <c r="B1255" i="23" s="1"/>
  <c r="D1254" i="23"/>
  <c r="AC1254" i="23"/>
  <c r="AH1254" i="23" s="1"/>
  <c r="P1254" i="23" s="1"/>
  <c r="AA1254" i="23"/>
  <c r="AF1254" i="23" s="1"/>
  <c r="N1254" i="23" s="1"/>
  <c r="Z1254" i="23"/>
  <c r="L1254" i="23" a="1"/>
  <c r="L1254" i="23" s="1"/>
  <c r="T1254" i="23" s="1"/>
  <c r="J1254" i="23" a="1"/>
  <c r="J1254" i="23" s="1"/>
  <c r="R1254" i="23" s="1"/>
  <c r="K1254" i="23" a="1"/>
  <c r="K1254" i="23" s="1"/>
  <c r="S1254" i="23"/>
  <c r="AB1254" i="23" l="1"/>
  <c r="AG1254" i="23" s="1"/>
  <c r="O1254" i="23" s="1"/>
  <c r="H1254" i="23"/>
  <c r="F1254" i="23"/>
  <c r="G1254" i="23"/>
  <c r="D1255" i="23"/>
  <c r="B1256" i="23" a="1"/>
  <c r="B1256" i="23" s="1"/>
  <c r="AA1255" i="23"/>
  <c r="AF1255" i="23" s="1"/>
  <c r="N1255" i="23" s="1"/>
  <c r="AB1255" i="23"/>
  <c r="AG1255" i="23" s="1"/>
  <c r="O1255" i="23" s="1"/>
  <c r="Z1255" i="23"/>
  <c r="J1255" i="23" a="1"/>
  <c r="J1255" i="23" s="1"/>
  <c r="R1255" i="23" s="1"/>
  <c r="L1255" i="23" a="1"/>
  <c r="L1255" i="23" s="1"/>
  <c r="T1255" i="23" s="1"/>
  <c r="K1255" i="23" a="1"/>
  <c r="K1255" i="23" s="1"/>
  <c r="S1255" i="23"/>
  <c r="I1254" i="23" a="1"/>
  <c r="I1254" i="23" s="1"/>
  <c r="Q1254" i="23" s="1"/>
  <c r="AE1254" i="23"/>
  <c r="M1254" i="23" s="1"/>
  <c r="D1256" i="23" l="1"/>
  <c r="B1257" i="23" a="1"/>
  <c r="B1257" i="23" s="1"/>
  <c r="AA1256" i="23"/>
  <c r="AF1256" i="23" s="1"/>
  <c r="N1256" i="23" s="1"/>
  <c r="Z1256" i="23"/>
  <c r="AE1256" i="23" s="1"/>
  <c r="M1256" i="23" s="1"/>
  <c r="AB1256" i="23"/>
  <c r="AG1256" i="23" s="1"/>
  <c r="O1256" i="23" s="1"/>
  <c r="I1256" i="23" a="1"/>
  <c r="I1256" i="23" s="1"/>
  <c r="Q1256" i="23" s="1"/>
  <c r="L1256" i="23" a="1"/>
  <c r="L1256" i="23" s="1"/>
  <c r="T1256" i="23" s="1"/>
  <c r="J1256" i="23" a="1"/>
  <c r="J1256" i="23" s="1"/>
  <c r="K1256" i="23" a="1"/>
  <c r="K1256" i="23" s="1"/>
  <c r="S1256" i="23"/>
  <c r="R1256" i="23"/>
  <c r="AC1255" i="23"/>
  <c r="AH1255" i="23" s="1"/>
  <c r="P1255" i="23" s="1"/>
  <c r="F1255" i="23"/>
  <c r="H1255" i="23"/>
  <c r="G1255" i="23"/>
  <c r="I1255" i="23" a="1"/>
  <c r="I1255" i="23" s="1"/>
  <c r="Q1255" i="23" s="1"/>
  <c r="AE1255" i="23"/>
  <c r="M1255" i="23" s="1"/>
  <c r="B1258" i="23" l="1" a="1"/>
  <c r="B1258" i="23" s="1"/>
  <c r="D1257" i="23"/>
  <c r="I1257" i="23" a="1"/>
  <c r="I1257" i="23" s="1"/>
  <c r="Q1257" i="23" s="1"/>
  <c r="AA1257" i="23"/>
  <c r="AF1257" i="23" s="1"/>
  <c r="N1257" i="23" s="1"/>
  <c r="AC1257" i="23"/>
  <c r="AH1257" i="23" s="1"/>
  <c r="P1257" i="23" s="1"/>
  <c r="AB1257" i="23"/>
  <c r="AG1257" i="23" s="1"/>
  <c r="O1257" i="23" s="1"/>
  <c r="J1257" i="23" a="1"/>
  <c r="J1257" i="23" s="1"/>
  <c r="R1257" i="23" s="1"/>
  <c r="L1257" i="23" a="1"/>
  <c r="L1257" i="23" s="1"/>
  <c r="T1257" i="23" s="1"/>
  <c r="K1257" i="23" a="1"/>
  <c r="K1257" i="23" s="1"/>
  <c r="S1257" i="23" s="1"/>
  <c r="AC1256" i="23"/>
  <c r="AH1256" i="23" s="1"/>
  <c r="P1256" i="23" s="1"/>
  <c r="H1256" i="23"/>
  <c r="F1256" i="23"/>
  <c r="G1256" i="23"/>
  <c r="Z1257" i="23" l="1"/>
  <c r="AE1257" i="23" s="1"/>
  <c r="M1257" i="23" s="1"/>
  <c r="G1257" i="23"/>
  <c r="F1257" i="23"/>
  <c r="H1257" i="23"/>
  <c r="D1258" i="23"/>
  <c r="B1259" i="23" a="1"/>
  <c r="B1259" i="23" s="1"/>
  <c r="AA1258" i="23"/>
  <c r="AF1258" i="23" s="1"/>
  <c r="N1258" i="23" s="1"/>
  <c r="Z1258" i="23"/>
  <c r="AE1258" i="23" s="1"/>
  <c r="M1258" i="23" s="1"/>
  <c r="AB1258" i="23"/>
  <c r="AG1258" i="23" s="1"/>
  <c r="O1258" i="23" s="1"/>
  <c r="I1258" i="23" a="1"/>
  <c r="I1258" i="23" s="1"/>
  <c r="Q1258" i="23" s="1"/>
  <c r="L1258" i="23" a="1"/>
  <c r="L1258" i="23" s="1"/>
  <c r="T1258" i="23" s="1"/>
  <c r="K1258" i="23" a="1"/>
  <c r="K1258" i="23" s="1"/>
  <c r="J1258" i="23" a="1"/>
  <c r="J1258" i="23" s="1"/>
  <c r="R1258" i="23" s="1"/>
  <c r="S1258" i="23"/>
  <c r="D1259" i="23" l="1"/>
  <c r="B1260" i="23" a="1"/>
  <c r="B1260" i="23" s="1"/>
  <c r="AB1259" i="23"/>
  <c r="AG1259" i="23" s="1"/>
  <c r="O1259" i="23" s="1"/>
  <c r="Z1259" i="23"/>
  <c r="AE1259" i="23" s="1"/>
  <c r="M1259" i="23" s="1"/>
  <c r="AC1259" i="23"/>
  <c r="AH1259" i="23" s="1"/>
  <c r="P1259" i="23" s="1"/>
  <c r="L1259" i="23" a="1"/>
  <c r="L1259" i="23" s="1"/>
  <c r="T1259" i="23" s="1"/>
  <c r="K1259" i="23" a="1"/>
  <c r="K1259" i="23" s="1"/>
  <c r="S1259" i="23" s="1"/>
  <c r="I1259" i="23" a="1"/>
  <c r="I1259" i="23" s="1"/>
  <c r="Q1259" i="23" s="1"/>
  <c r="J1259" i="23" a="1"/>
  <c r="J1259" i="23" s="1"/>
  <c r="R1259" i="23"/>
  <c r="AC1258" i="23"/>
  <c r="AH1258" i="23" s="1"/>
  <c r="P1258" i="23" s="1"/>
  <c r="H1258" i="23"/>
  <c r="F1258" i="23"/>
  <c r="G1258" i="23"/>
  <c r="B1261" i="23" l="1" a="1"/>
  <c r="B1261" i="23" s="1"/>
  <c r="D1260" i="23"/>
  <c r="AC1260" i="23"/>
  <c r="AH1260" i="23" s="1"/>
  <c r="P1260" i="23" s="1"/>
  <c r="Z1260" i="23"/>
  <c r="AE1260" i="23" s="1"/>
  <c r="M1260" i="23" s="1"/>
  <c r="AB1260" i="23"/>
  <c r="AG1260" i="23" s="1"/>
  <c r="O1260" i="23" s="1"/>
  <c r="AA1260" i="23"/>
  <c r="AF1260" i="23" s="1"/>
  <c r="N1260" i="23" s="1"/>
  <c r="I1260" i="23" a="1"/>
  <c r="I1260" i="23" s="1"/>
  <c r="Q1260" i="23" s="1"/>
  <c r="L1260" i="23" a="1"/>
  <c r="L1260" i="23" s="1"/>
  <c r="T1260" i="23" s="1"/>
  <c r="J1260" i="23" a="1"/>
  <c r="J1260" i="23" s="1"/>
  <c r="R1260" i="23" s="1"/>
  <c r="K1260" i="23" a="1"/>
  <c r="K1260" i="23" s="1"/>
  <c r="S1260" i="23" s="1"/>
  <c r="AA1259" i="23"/>
  <c r="AF1259" i="23" s="1"/>
  <c r="N1259" i="23" s="1"/>
  <c r="F1259" i="23"/>
  <c r="H1259" i="23"/>
  <c r="G1259" i="23"/>
  <c r="F1260" i="23" l="1"/>
  <c r="H1260" i="23"/>
  <c r="G1260" i="23"/>
  <c r="D1261" i="23"/>
  <c r="B1262" i="23" a="1"/>
  <c r="B1262" i="23" s="1"/>
  <c r="AC1261" i="23"/>
  <c r="AH1261" i="23" s="1"/>
  <c r="P1261" i="23" s="1"/>
  <c r="Z1261" i="23"/>
  <c r="AE1261" i="23" s="1"/>
  <c r="M1261" i="23" s="1"/>
  <c r="AA1261" i="23"/>
  <c r="AF1261" i="23" s="1"/>
  <c r="N1261" i="23" s="1"/>
  <c r="L1261" i="23" a="1"/>
  <c r="L1261" i="23" s="1"/>
  <c r="T1261" i="23" s="1"/>
  <c r="K1261" i="23" a="1"/>
  <c r="K1261" i="23" s="1"/>
  <c r="I1261" i="23" a="1"/>
  <c r="I1261" i="23" s="1"/>
  <c r="Q1261" i="23" s="1"/>
  <c r="J1261" i="23" a="1"/>
  <c r="J1261" i="23" s="1"/>
  <c r="R1261" i="23" s="1"/>
  <c r="S1261" i="23"/>
  <c r="B1263" i="23" l="1" a="1"/>
  <c r="B1263" i="23" s="1"/>
  <c r="D1262" i="23"/>
  <c r="AB1262" i="23"/>
  <c r="AG1262" i="23" s="1"/>
  <c r="O1262" i="23" s="1"/>
  <c r="AA1262" i="23"/>
  <c r="AF1262" i="23" s="1"/>
  <c r="N1262" i="23" s="1"/>
  <c r="Z1262" i="23"/>
  <c r="AE1262" i="23" s="1"/>
  <c r="M1262" i="23" s="1"/>
  <c r="L1262" i="23" a="1"/>
  <c r="L1262" i="23" s="1"/>
  <c r="T1262" i="23" s="1"/>
  <c r="K1262" i="23" a="1"/>
  <c r="K1262" i="23" s="1"/>
  <c r="S1262" i="23" s="1"/>
  <c r="I1262" i="23" a="1"/>
  <c r="I1262" i="23" s="1"/>
  <c r="Q1262" i="23" s="1"/>
  <c r="J1262" i="23" a="1"/>
  <c r="J1262" i="23" s="1"/>
  <c r="R1262" i="23" s="1"/>
  <c r="AB1261" i="23"/>
  <c r="AG1261" i="23" s="1"/>
  <c r="O1261" i="23" s="1"/>
  <c r="F1261" i="23"/>
  <c r="H1261" i="23"/>
  <c r="G1261" i="23"/>
  <c r="AC1262" i="23" l="1"/>
  <c r="AH1262" i="23" s="1"/>
  <c r="P1262" i="23" s="1"/>
  <c r="F1262" i="23"/>
  <c r="H1262" i="23"/>
  <c r="G1262" i="23"/>
  <c r="D1263" i="23"/>
  <c r="B1264" i="23" a="1"/>
  <c r="B1264" i="23" s="1"/>
  <c r="Z1263" i="23"/>
  <c r="AE1263" i="23" s="1"/>
  <c r="M1263" i="23" s="1"/>
  <c r="AB1263" i="23"/>
  <c r="AG1263" i="23" s="1"/>
  <c r="O1263" i="23" s="1"/>
  <c r="AA1263" i="23"/>
  <c r="AF1263" i="23" s="1"/>
  <c r="N1263" i="23" s="1"/>
  <c r="J1263" i="23" a="1"/>
  <c r="J1263" i="23" s="1"/>
  <c r="R1263" i="23" s="1"/>
  <c r="L1263" i="23" a="1"/>
  <c r="L1263" i="23" s="1"/>
  <c r="T1263" i="23" s="1"/>
  <c r="I1263" i="23" a="1"/>
  <c r="I1263" i="23" s="1"/>
  <c r="Q1263" i="23" s="1"/>
  <c r="K1263" i="23" a="1"/>
  <c r="K1263" i="23" s="1"/>
  <c r="S1263" i="23" s="1"/>
  <c r="B1265" i="23" l="1" a="1"/>
  <c r="B1265" i="23" s="1"/>
  <c r="D1264" i="23"/>
  <c r="I1264" i="23" a="1"/>
  <c r="I1264" i="23" s="1"/>
  <c r="Q1264" i="23" s="1"/>
  <c r="AB1264" i="23"/>
  <c r="AG1264" i="23" s="1"/>
  <c r="O1264" i="23" s="1"/>
  <c r="AA1264" i="23"/>
  <c r="AC1264" i="23"/>
  <c r="AH1264" i="23" s="1"/>
  <c r="P1264" i="23" s="1"/>
  <c r="L1264" i="23" a="1"/>
  <c r="L1264" i="23" s="1"/>
  <c r="T1264" i="23" s="1"/>
  <c r="K1264" i="23" a="1"/>
  <c r="K1264" i="23" s="1"/>
  <c r="S1264" i="23" s="1"/>
  <c r="AC1263" i="23"/>
  <c r="AH1263" i="23" s="1"/>
  <c r="P1263" i="23" s="1"/>
  <c r="G1263" i="23"/>
  <c r="H1263" i="23"/>
  <c r="F1263" i="23"/>
  <c r="J1264" i="23" l="1" a="1"/>
  <c r="J1264" i="23" s="1"/>
  <c r="R1264" i="23" s="1"/>
  <c r="AF1264" i="23"/>
  <c r="N1264" i="23" s="1"/>
  <c r="Z1264" i="23"/>
  <c r="AE1264" i="23" s="1"/>
  <c r="M1264" i="23" s="1"/>
  <c r="F1264" i="23"/>
  <c r="H1264" i="23"/>
  <c r="G1264" i="23"/>
  <c r="B1266" i="23" a="1"/>
  <c r="B1266" i="23" s="1"/>
  <c r="D1265" i="23"/>
  <c r="Z1265" i="23"/>
  <c r="AE1265" i="23" s="1"/>
  <c r="M1265" i="23" s="1"/>
  <c r="AB1265" i="23"/>
  <c r="AG1265" i="23" s="1"/>
  <c r="O1265" i="23" s="1"/>
  <c r="AA1265" i="23"/>
  <c r="AF1265" i="23" s="1"/>
  <c r="N1265" i="23" s="1"/>
  <c r="K1265" i="23" a="1"/>
  <c r="K1265" i="23" s="1"/>
  <c r="S1265" i="23" s="1"/>
  <c r="L1265" i="23" a="1"/>
  <c r="L1265" i="23" s="1"/>
  <c r="T1265" i="23" s="1"/>
  <c r="J1265" i="23" a="1"/>
  <c r="J1265" i="23" s="1"/>
  <c r="R1265" i="23" s="1"/>
  <c r="I1265" i="23" a="1"/>
  <c r="I1265" i="23" s="1"/>
  <c r="Q1265" i="23" s="1"/>
  <c r="AC1265" i="23" l="1"/>
  <c r="AH1265" i="23" s="1"/>
  <c r="P1265" i="23" s="1"/>
  <c r="G1265" i="23"/>
  <c r="F1265" i="23"/>
  <c r="H1265" i="23"/>
  <c r="D1266" i="23"/>
  <c r="B1267" i="23" a="1"/>
  <c r="B1267" i="23" s="1"/>
  <c r="AC1266" i="23"/>
  <c r="AH1266" i="23" s="1"/>
  <c r="P1266" i="23" s="1"/>
  <c r="Z1266" i="23"/>
  <c r="AE1266" i="23" s="1"/>
  <c r="M1266" i="23" s="1"/>
  <c r="AA1266" i="23"/>
  <c r="AF1266" i="23" s="1"/>
  <c r="N1266" i="23" s="1"/>
  <c r="L1266" i="23" a="1"/>
  <c r="L1266" i="23" s="1"/>
  <c r="T1266" i="23" s="1"/>
  <c r="J1266" i="23" a="1"/>
  <c r="J1266" i="23" s="1"/>
  <c r="R1266" i="23" s="1"/>
  <c r="K1266" i="23" a="1"/>
  <c r="K1266" i="23" s="1"/>
  <c r="I1266" i="23" a="1"/>
  <c r="I1266" i="23" s="1"/>
  <c r="Q1266" i="23" s="1"/>
  <c r="S1266" i="23"/>
  <c r="D1267" i="23" l="1"/>
  <c r="B1268" i="23" a="1"/>
  <c r="B1268" i="23" s="1"/>
  <c r="AC1267" i="23"/>
  <c r="AH1267" i="23" s="1"/>
  <c r="P1267" i="23" s="1"/>
  <c r="AA1267" i="23"/>
  <c r="AF1267" i="23" s="1"/>
  <c r="N1267" i="23" s="1"/>
  <c r="AB1267" i="23"/>
  <c r="AG1267" i="23" s="1"/>
  <c r="O1267" i="23" s="1"/>
  <c r="K1267" i="23" a="1"/>
  <c r="K1267" i="23" s="1"/>
  <c r="L1267" i="23" a="1"/>
  <c r="L1267" i="23" s="1"/>
  <c r="T1267" i="23" s="1"/>
  <c r="J1267" i="23" a="1"/>
  <c r="J1267" i="23" s="1"/>
  <c r="R1267" i="23" s="1"/>
  <c r="S1267" i="23"/>
  <c r="AB1266" i="23"/>
  <c r="AG1266" i="23" s="1"/>
  <c r="O1266" i="23" s="1"/>
  <c r="F1266" i="23"/>
  <c r="H1266" i="23"/>
  <c r="G1266" i="23"/>
  <c r="D1268" i="23" l="1"/>
  <c r="B1269" i="23" a="1"/>
  <c r="B1269" i="23" s="1"/>
  <c r="Z1268" i="23"/>
  <c r="AA1268" i="23"/>
  <c r="AF1268" i="23" s="1"/>
  <c r="N1268" i="23" s="1"/>
  <c r="AB1268" i="23"/>
  <c r="AG1268" i="23" s="1"/>
  <c r="O1268" i="23" s="1"/>
  <c r="L1268" i="23" a="1"/>
  <c r="L1268" i="23" s="1"/>
  <c r="T1268" i="23" s="1"/>
  <c r="K1268" i="23" a="1"/>
  <c r="K1268" i="23" s="1"/>
  <c r="J1268" i="23" a="1"/>
  <c r="J1268" i="23" s="1"/>
  <c r="R1268" i="23" s="1"/>
  <c r="S1268" i="23"/>
  <c r="Z1267" i="23"/>
  <c r="H1267" i="23"/>
  <c r="F1267" i="23"/>
  <c r="G1267" i="23"/>
  <c r="I1268" i="23" l="1" a="1"/>
  <c r="I1268" i="23" s="1"/>
  <c r="Q1268" i="23" s="1"/>
  <c r="AE1268" i="23"/>
  <c r="M1268" i="23" s="1"/>
  <c r="I1267" i="23" a="1"/>
  <c r="I1267" i="23" s="1"/>
  <c r="Q1267" i="23" s="1"/>
  <c r="AE1267" i="23"/>
  <c r="M1267" i="23" s="1"/>
  <c r="D1269" i="23"/>
  <c r="B1270" i="23" a="1"/>
  <c r="B1270" i="23" s="1"/>
  <c r="AC1269" i="23"/>
  <c r="AH1269" i="23" s="1"/>
  <c r="P1269" i="23" s="1"/>
  <c r="Z1269" i="23"/>
  <c r="AE1269" i="23" s="1"/>
  <c r="M1269" i="23" s="1"/>
  <c r="AB1269" i="23"/>
  <c r="AG1269" i="23" s="1"/>
  <c r="O1269" i="23" s="1"/>
  <c r="L1269" i="23" a="1"/>
  <c r="L1269" i="23" s="1"/>
  <c r="T1269" i="23" s="1"/>
  <c r="J1269" i="23" a="1"/>
  <c r="J1269" i="23" s="1"/>
  <c r="K1269" i="23" a="1"/>
  <c r="K1269" i="23" s="1"/>
  <c r="S1269" i="23" s="1"/>
  <c r="I1269" i="23" a="1"/>
  <c r="I1269" i="23" s="1"/>
  <c r="Q1269" i="23" s="1"/>
  <c r="R1269" i="23"/>
  <c r="AC1268" i="23"/>
  <c r="AH1268" i="23" s="1"/>
  <c r="P1268" i="23" s="1"/>
  <c r="F1268" i="23"/>
  <c r="H1268" i="23"/>
  <c r="G1268" i="23"/>
  <c r="D1270" i="23" l="1"/>
  <c r="B1271" i="23" a="1"/>
  <c r="B1271" i="23" s="1"/>
  <c r="Z1270" i="23"/>
  <c r="AC1270" i="23"/>
  <c r="AH1270" i="23" s="1"/>
  <c r="P1270" i="23" s="1"/>
  <c r="AA1270" i="23"/>
  <c r="AF1270" i="23" s="1"/>
  <c r="N1270" i="23" s="1"/>
  <c r="J1270" i="23" a="1"/>
  <c r="J1270" i="23" s="1"/>
  <c r="R1270" i="23" s="1"/>
  <c r="L1270" i="23" a="1"/>
  <c r="L1270" i="23" s="1"/>
  <c r="T1270" i="23" s="1"/>
  <c r="K1270" i="23" a="1"/>
  <c r="K1270" i="23" s="1"/>
  <c r="S1270" i="23"/>
  <c r="AA1269" i="23"/>
  <c r="AF1269" i="23" s="1"/>
  <c r="N1269" i="23" s="1"/>
  <c r="H1269" i="23"/>
  <c r="G1269" i="23"/>
  <c r="F1269" i="23"/>
  <c r="I1270" i="23" l="1" a="1"/>
  <c r="I1270" i="23" s="1"/>
  <c r="Q1270" i="23" s="1"/>
  <c r="AE1270" i="23"/>
  <c r="M1270" i="23" s="1"/>
  <c r="AB1271" i="23"/>
  <c r="AG1271" i="23" s="1"/>
  <c r="O1271" i="23" s="1"/>
  <c r="B1272" i="23" a="1"/>
  <c r="B1272" i="23" s="1"/>
  <c r="D1271" i="23"/>
  <c r="AA1271" i="23"/>
  <c r="AF1271" i="23" s="1"/>
  <c r="N1271" i="23" s="1"/>
  <c r="Z1271" i="23"/>
  <c r="AE1271" i="23" s="1"/>
  <c r="M1271" i="23" s="1"/>
  <c r="I1271" i="23" a="1"/>
  <c r="I1271" i="23" s="1"/>
  <c r="Q1271" i="23" s="1"/>
  <c r="J1271" i="23" a="1"/>
  <c r="J1271" i="23" s="1"/>
  <c r="L1271" i="23" a="1"/>
  <c r="L1271" i="23" s="1"/>
  <c r="T1271" i="23" s="1"/>
  <c r="S1271" i="23"/>
  <c r="K1271" i="23" a="1"/>
  <c r="K1271" i="23" s="1"/>
  <c r="R1271" i="23"/>
  <c r="AB1270" i="23"/>
  <c r="AG1270" i="23" s="1"/>
  <c r="O1270" i="23" s="1"/>
  <c r="G1270" i="23"/>
  <c r="H1270" i="23"/>
  <c r="F1270" i="23"/>
  <c r="AC1271" i="23" l="1"/>
  <c r="AH1271" i="23" s="1"/>
  <c r="P1271" i="23" s="1"/>
  <c r="G1271" i="23"/>
  <c r="H1271" i="23"/>
  <c r="F1271" i="23"/>
  <c r="D1272" i="23"/>
  <c r="B1273" i="23" a="1"/>
  <c r="B1273" i="23" s="1"/>
  <c r="AC1272" i="23"/>
  <c r="AH1272" i="23" s="1"/>
  <c r="P1272" i="23" s="1"/>
  <c r="AB1272" i="23"/>
  <c r="AG1272" i="23" s="1"/>
  <c r="O1272" i="23" s="1"/>
  <c r="Z1272" i="23"/>
  <c r="AE1272" i="23" s="1"/>
  <c r="M1272" i="23" s="1"/>
  <c r="K1272" i="23" a="1"/>
  <c r="K1272" i="23" s="1"/>
  <c r="S1272" i="23" s="1"/>
  <c r="J1272" i="23" a="1"/>
  <c r="J1272" i="23" s="1"/>
  <c r="I1272" i="23" a="1"/>
  <c r="I1272" i="23" s="1"/>
  <c r="Q1272" i="23" s="1"/>
  <c r="L1272" i="23" a="1"/>
  <c r="L1272" i="23" s="1"/>
  <c r="T1272" i="23" s="1"/>
  <c r="R1272" i="23"/>
  <c r="D1273" i="23" l="1"/>
  <c r="B1274" i="23" a="1"/>
  <c r="B1274" i="23" s="1"/>
  <c r="AB1273" i="23"/>
  <c r="AG1273" i="23" s="1"/>
  <c r="O1273" i="23" s="1"/>
  <c r="AA1273" i="23"/>
  <c r="AF1273" i="23" s="1"/>
  <c r="N1273" i="23" s="1"/>
  <c r="Z1273" i="23"/>
  <c r="K1273" i="23" a="1"/>
  <c r="K1273" i="23" s="1"/>
  <c r="S1273" i="23" s="1"/>
  <c r="J1273" i="23" a="1"/>
  <c r="J1273" i="23" s="1"/>
  <c r="R1273" i="23" s="1"/>
  <c r="L1273" i="23" a="1"/>
  <c r="L1273" i="23" s="1"/>
  <c r="T1273" i="23" s="1"/>
  <c r="AA1272" i="23"/>
  <c r="AF1272" i="23" s="1"/>
  <c r="N1272" i="23" s="1"/>
  <c r="F1272" i="23"/>
  <c r="G1272" i="23"/>
  <c r="H1272" i="23"/>
  <c r="I1273" i="23" l="1" a="1"/>
  <c r="I1273" i="23" s="1"/>
  <c r="Q1273" i="23" s="1"/>
  <c r="AE1273" i="23"/>
  <c r="M1273" i="23" s="1"/>
  <c r="B1275" i="23" a="1"/>
  <c r="B1275" i="23" s="1"/>
  <c r="D1274" i="23"/>
  <c r="AC1274" i="23"/>
  <c r="AH1274" i="23" s="1"/>
  <c r="P1274" i="23" s="1"/>
  <c r="AA1274" i="23"/>
  <c r="AF1274" i="23" s="1"/>
  <c r="N1274" i="23" s="1"/>
  <c r="Z1274" i="23"/>
  <c r="K1274" i="23" a="1"/>
  <c r="K1274" i="23" s="1"/>
  <c r="L1274" i="23" a="1"/>
  <c r="L1274" i="23" s="1"/>
  <c r="T1274" i="23" s="1"/>
  <c r="J1274" i="23" a="1"/>
  <c r="J1274" i="23" s="1"/>
  <c r="R1274" i="23" s="1"/>
  <c r="S1274" i="23"/>
  <c r="AC1273" i="23"/>
  <c r="AH1273" i="23" s="1"/>
  <c r="P1273" i="23" s="1"/>
  <c r="F1273" i="23"/>
  <c r="G1273" i="23"/>
  <c r="H1273" i="23"/>
  <c r="I1274" i="23" l="1" a="1"/>
  <c r="I1274" i="23" s="1"/>
  <c r="Q1274" i="23" s="1"/>
  <c r="AE1274" i="23"/>
  <c r="M1274" i="23" s="1"/>
  <c r="AB1274" i="23"/>
  <c r="AG1274" i="23" s="1"/>
  <c r="O1274" i="23" s="1"/>
  <c r="G1274" i="23"/>
  <c r="H1274" i="23"/>
  <c r="F1274" i="23"/>
  <c r="D1275" i="23"/>
  <c r="AA1275" i="23"/>
  <c r="AF1275" i="23" s="1"/>
  <c r="N1275" i="23" s="1"/>
  <c r="B1276" i="23" a="1"/>
  <c r="B1276" i="23" s="1"/>
  <c r="J1275" i="23" a="1"/>
  <c r="J1275" i="23" s="1"/>
  <c r="R1275" i="23" s="1"/>
  <c r="AC1275" i="23"/>
  <c r="AH1275" i="23" s="1"/>
  <c r="P1275" i="23" s="1"/>
  <c r="AB1275" i="23"/>
  <c r="L1275" i="23" a="1"/>
  <c r="L1275" i="23" s="1"/>
  <c r="T1275" i="23" s="1"/>
  <c r="Z1275" i="23" l="1"/>
  <c r="H1275" i="23"/>
  <c r="G1275" i="23"/>
  <c r="F1275" i="23"/>
  <c r="K1275" i="23" a="1"/>
  <c r="K1275" i="23" s="1"/>
  <c r="S1275" i="23" s="1"/>
  <c r="AG1275" i="23"/>
  <c r="O1275" i="23" s="1"/>
  <c r="D1276" i="23"/>
  <c r="B1277" i="23" a="1"/>
  <c r="B1277" i="23" s="1"/>
  <c r="AB1276" i="23"/>
  <c r="AG1276" i="23" s="1"/>
  <c r="O1276" i="23" s="1"/>
  <c r="AA1276" i="23"/>
  <c r="AC1276" i="23"/>
  <c r="AH1276" i="23" s="1"/>
  <c r="P1276" i="23" s="1"/>
  <c r="I1276" i="23" a="1"/>
  <c r="I1276" i="23" s="1"/>
  <c r="Q1276" i="23" s="1"/>
  <c r="J1276" i="23" a="1"/>
  <c r="J1276" i="23" s="1"/>
  <c r="R1276" i="23" s="1"/>
  <c r="L1276" i="23" a="1"/>
  <c r="L1276" i="23" s="1"/>
  <c r="T1276" i="23" s="1"/>
  <c r="B1278" i="23" l="1" a="1"/>
  <c r="B1278" i="23" s="1"/>
  <c r="D1277" i="23"/>
  <c r="Z1277" i="23"/>
  <c r="AE1277" i="23" s="1"/>
  <c r="M1277" i="23" s="1"/>
  <c r="AA1277" i="23"/>
  <c r="AF1277" i="23" s="1"/>
  <c r="N1277" i="23" s="1"/>
  <c r="AC1277" i="23"/>
  <c r="AH1277" i="23" s="1"/>
  <c r="P1277" i="23" s="1"/>
  <c r="I1277" i="23" a="1"/>
  <c r="I1277" i="23" s="1"/>
  <c r="Q1277" i="23" s="1"/>
  <c r="K1277" i="23" a="1"/>
  <c r="K1277" i="23" s="1"/>
  <c r="J1277" i="23" a="1"/>
  <c r="J1277" i="23" s="1"/>
  <c r="R1277" i="23" s="1"/>
  <c r="L1277" i="23" a="1"/>
  <c r="L1277" i="23" s="1"/>
  <c r="T1277" i="23" s="1"/>
  <c r="S1277" i="23"/>
  <c r="Z1276" i="23"/>
  <c r="AE1276" i="23" s="1"/>
  <c r="M1276" i="23" s="1"/>
  <c r="H1276" i="23"/>
  <c r="F1276" i="23"/>
  <c r="G1276" i="23"/>
  <c r="K1276" i="23" a="1"/>
  <c r="K1276" i="23" s="1"/>
  <c r="S1276" i="23" s="1"/>
  <c r="AF1276" i="23"/>
  <c r="N1276" i="23" s="1"/>
  <c r="I1275" i="23" a="1"/>
  <c r="I1275" i="23" s="1"/>
  <c r="Q1275" i="23" s="1"/>
  <c r="AE1275" i="23"/>
  <c r="M1275" i="23" s="1"/>
  <c r="AB1277" i="23" l="1"/>
  <c r="AG1277" i="23" s="1"/>
  <c r="O1277" i="23" s="1"/>
  <c r="F1277" i="23"/>
  <c r="H1277" i="23"/>
  <c r="G1277" i="23"/>
  <c r="B1279" i="23" a="1"/>
  <c r="B1279" i="23" s="1"/>
  <c r="D1278" i="23"/>
  <c r="Z1278" i="23"/>
  <c r="AE1278" i="23" s="1"/>
  <c r="M1278" i="23" s="1"/>
  <c r="AB1278" i="23"/>
  <c r="AG1278" i="23" s="1"/>
  <c r="O1278" i="23" s="1"/>
  <c r="AC1278" i="23"/>
  <c r="AH1278" i="23" s="1"/>
  <c r="P1278" i="23" s="1"/>
  <c r="L1278" i="23" a="1"/>
  <c r="L1278" i="23" s="1"/>
  <c r="T1278" i="23" s="1"/>
  <c r="I1278" i="23" a="1"/>
  <c r="I1278" i="23" s="1"/>
  <c r="Q1278" i="23" s="1"/>
  <c r="K1278" i="23" a="1"/>
  <c r="K1278" i="23" s="1"/>
  <c r="S1278" i="23" s="1"/>
  <c r="J1278" i="23" a="1"/>
  <c r="J1278" i="23" s="1"/>
  <c r="R1278" i="23"/>
  <c r="AA1278" i="23" l="1"/>
  <c r="AF1278" i="23" s="1"/>
  <c r="N1278" i="23" s="1"/>
  <c r="G1278" i="23"/>
  <c r="F1278" i="23"/>
  <c r="H1278" i="23"/>
  <c r="B1280" i="23" a="1"/>
  <c r="B1280" i="23" s="1"/>
  <c r="D1279" i="23"/>
  <c r="Z1279" i="23"/>
  <c r="AE1279" i="23" s="1"/>
  <c r="M1279" i="23" s="1"/>
  <c r="AA1279" i="23"/>
  <c r="AF1279" i="23" s="1"/>
  <c r="N1279" i="23" s="1"/>
  <c r="AB1279" i="23"/>
  <c r="AG1279" i="23" s="1"/>
  <c r="O1279" i="23" s="1"/>
  <c r="AC1279" i="23"/>
  <c r="AH1279" i="23" s="1"/>
  <c r="P1279" i="23" s="1"/>
  <c r="L1279" i="23" a="1"/>
  <c r="L1279" i="23" s="1"/>
  <c r="T1279" i="23" s="1"/>
  <c r="K1279" i="23" a="1"/>
  <c r="K1279" i="23" s="1"/>
  <c r="S1279" i="23" s="1"/>
  <c r="J1279" i="23" a="1"/>
  <c r="J1279" i="23" s="1"/>
  <c r="R1279" i="23" s="1"/>
  <c r="I1279" i="23" a="1"/>
  <c r="I1279" i="23" s="1"/>
  <c r="Q1279" i="23" s="1"/>
  <c r="H1279" i="23" l="1"/>
  <c r="F1279" i="23"/>
  <c r="G1279" i="23"/>
  <c r="B1281" i="23" a="1"/>
  <c r="B1281" i="23" s="1"/>
  <c r="D1280" i="23"/>
  <c r="AB1280" i="23"/>
  <c r="I1280" i="23" a="1"/>
  <c r="I1280" i="23" s="1"/>
  <c r="Q1280" i="23" s="1"/>
  <c r="AA1280" i="23"/>
  <c r="AF1280" i="23" s="1"/>
  <c r="N1280" i="23" s="1"/>
  <c r="AC1280" i="23"/>
  <c r="AH1280" i="23" s="1"/>
  <c r="P1280" i="23" s="1"/>
  <c r="L1280" i="23" a="1"/>
  <c r="L1280" i="23" s="1"/>
  <c r="T1280" i="23" s="1"/>
  <c r="J1280" i="23" a="1"/>
  <c r="J1280" i="23" s="1"/>
  <c r="R1280" i="23" s="1"/>
  <c r="K1280" i="23" a="1"/>
  <c r="K1280" i="23" s="1"/>
  <c r="S1280" i="23"/>
  <c r="Z1280" i="23" l="1"/>
  <c r="AE1280" i="23" s="1"/>
  <c r="M1280" i="23" s="1"/>
  <c r="G1280" i="23"/>
  <c r="H1280" i="23"/>
  <c r="F1280" i="23"/>
  <c r="AG1280" i="23"/>
  <c r="O1280" i="23" s="1"/>
  <c r="B1282" i="23" a="1"/>
  <c r="B1282" i="23" s="1"/>
  <c r="D1281" i="23"/>
  <c r="AB1281" i="23"/>
  <c r="AG1281" i="23" s="1"/>
  <c r="O1281" i="23" s="1"/>
  <c r="AA1281" i="23"/>
  <c r="AF1281" i="23" s="1"/>
  <c r="N1281" i="23" s="1"/>
  <c r="Z1281" i="23"/>
  <c r="AE1281" i="23" s="1"/>
  <c r="M1281" i="23" s="1"/>
  <c r="L1281" i="23" a="1"/>
  <c r="L1281" i="23" s="1"/>
  <c r="T1281" i="23" s="1"/>
  <c r="K1281" i="23" a="1"/>
  <c r="K1281" i="23" s="1"/>
  <c r="S1281" i="23" s="1"/>
  <c r="J1281" i="23" a="1"/>
  <c r="J1281" i="23" s="1"/>
  <c r="I1281" i="23" a="1"/>
  <c r="I1281" i="23" s="1"/>
  <c r="Q1281" i="23" s="1"/>
  <c r="R1281" i="23"/>
  <c r="AC1281" i="23" l="1"/>
  <c r="AH1281" i="23" s="1"/>
  <c r="P1281" i="23" s="1"/>
  <c r="H1281" i="23"/>
  <c r="F1281" i="23"/>
  <c r="G1281" i="23"/>
  <c r="B1283" i="23" a="1"/>
  <c r="B1283" i="23" s="1"/>
  <c r="D1282" i="23"/>
  <c r="AA1282" i="23"/>
  <c r="AF1282" i="23" s="1"/>
  <c r="N1282" i="23" s="1"/>
  <c r="AB1282" i="23"/>
  <c r="AG1282" i="23" s="1"/>
  <c r="O1282" i="23" s="1"/>
  <c r="Z1282" i="23"/>
  <c r="AE1282" i="23" s="1"/>
  <c r="M1282" i="23" s="1"/>
  <c r="AC1282" i="23"/>
  <c r="AH1282" i="23" s="1"/>
  <c r="P1282" i="23" s="1"/>
  <c r="L1282" i="23" a="1"/>
  <c r="L1282" i="23" s="1"/>
  <c r="T1282" i="23" s="1"/>
  <c r="I1282" i="23" a="1"/>
  <c r="I1282" i="23" s="1"/>
  <c r="Q1282" i="23" s="1"/>
  <c r="J1282" i="23" a="1"/>
  <c r="J1282" i="23" s="1"/>
  <c r="R1282" i="23" s="1"/>
  <c r="K1282" i="23" a="1"/>
  <c r="K1282" i="23" s="1"/>
  <c r="S1282" i="23" s="1"/>
  <c r="F1282" i="23" l="1"/>
  <c r="G1282" i="23"/>
  <c r="H1282" i="23"/>
  <c r="D1283" i="23"/>
  <c r="B1284" i="23" a="1"/>
  <c r="B1284" i="23" s="1"/>
  <c r="AA1283" i="23"/>
  <c r="AF1283" i="23" s="1"/>
  <c r="N1283" i="23" s="1"/>
  <c r="Z1283" i="23"/>
  <c r="AC1283" i="23"/>
  <c r="AH1283" i="23" s="1"/>
  <c r="P1283" i="23" s="1"/>
  <c r="L1283" i="23" a="1"/>
  <c r="L1283" i="23" s="1"/>
  <c r="T1283" i="23" s="1"/>
  <c r="J1283" i="23" a="1"/>
  <c r="J1283" i="23" s="1"/>
  <c r="R1283" i="23" s="1"/>
  <c r="K1283" i="23" a="1"/>
  <c r="K1283" i="23" s="1"/>
  <c r="S1283" i="23"/>
  <c r="I1283" i="23" l="1" a="1"/>
  <c r="I1283" i="23" s="1"/>
  <c r="Q1283" i="23" s="1"/>
  <c r="AE1283" i="23"/>
  <c r="M1283" i="23" s="1"/>
  <c r="D1284" i="23"/>
  <c r="B1285" i="23" a="1"/>
  <c r="B1285" i="23" s="1"/>
  <c r="AA1284" i="23"/>
  <c r="AF1284" i="23" s="1"/>
  <c r="N1284" i="23" s="1"/>
  <c r="Z1284" i="23"/>
  <c r="AE1284" i="23" s="1"/>
  <c r="M1284" i="23" s="1"/>
  <c r="AB1284" i="23"/>
  <c r="AG1284" i="23" s="1"/>
  <c r="O1284" i="23" s="1"/>
  <c r="I1284" i="23" a="1"/>
  <c r="I1284" i="23" s="1"/>
  <c r="Q1284" i="23" s="1"/>
  <c r="K1284" i="23" a="1"/>
  <c r="K1284" i="23" s="1"/>
  <c r="J1284" i="23" a="1"/>
  <c r="J1284" i="23" s="1"/>
  <c r="L1284" i="23" a="1"/>
  <c r="L1284" i="23" s="1"/>
  <c r="T1284" i="23" s="1"/>
  <c r="S1284" i="23"/>
  <c r="R1284" i="23"/>
  <c r="AB1283" i="23"/>
  <c r="AG1283" i="23" s="1"/>
  <c r="O1283" i="23" s="1"/>
  <c r="G1283" i="23"/>
  <c r="H1283" i="23"/>
  <c r="F1283" i="23"/>
  <c r="D1285" i="23" l="1"/>
  <c r="B1286" i="23" a="1"/>
  <c r="B1286" i="23" s="1"/>
  <c r="AA1285" i="23"/>
  <c r="AF1285" i="23" s="1"/>
  <c r="N1285" i="23" s="1"/>
  <c r="AC1285" i="23"/>
  <c r="AH1285" i="23" s="1"/>
  <c r="P1285" i="23" s="1"/>
  <c r="Z1285" i="23"/>
  <c r="AE1285" i="23" s="1"/>
  <c r="M1285" i="23" s="1"/>
  <c r="J1285" i="23" a="1"/>
  <c r="J1285" i="23" s="1"/>
  <c r="R1285" i="23" s="1"/>
  <c r="L1285" i="23" a="1"/>
  <c r="L1285" i="23" s="1"/>
  <c r="T1285" i="23" s="1"/>
  <c r="K1285" i="23" a="1"/>
  <c r="K1285" i="23" s="1"/>
  <c r="I1285" i="23" a="1"/>
  <c r="I1285" i="23" s="1"/>
  <c r="Q1285" i="23" s="1"/>
  <c r="S1285" i="23"/>
  <c r="AC1284" i="23"/>
  <c r="AH1284" i="23" s="1"/>
  <c r="P1284" i="23" s="1"/>
  <c r="H1284" i="23"/>
  <c r="F1284" i="23"/>
  <c r="G1284" i="23"/>
  <c r="B1287" i="23" l="1" a="1"/>
  <c r="B1287" i="23" s="1"/>
  <c r="D1286" i="23"/>
  <c r="AA1286" i="23"/>
  <c r="AB1286" i="23"/>
  <c r="AG1286" i="23" s="1"/>
  <c r="O1286" i="23" s="1"/>
  <c r="AC1286" i="23"/>
  <c r="AH1286" i="23" s="1"/>
  <c r="P1286" i="23" s="1"/>
  <c r="I1286" i="23" a="1"/>
  <c r="I1286" i="23" s="1"/>
  <c r="Q1286" i="23" s="1"/>
  <c r="L1286" i="23" a="1"/>
  <c r="L1286" i="23" s="1"/>
  <c r="T1286" i="23" s="1"/>
  <c r="K1286" i="23" a="1"/>
  <c r="K1286" i="23" s="1"/>
  <c r="S1286" i="23" s="1"/>
  <c r="AB1285" i="23"/>
  <c r="AG1285" i="23" s="1"/>
  <c r="O1285" i="23" s="1"/>
  <c r="G1285" i="23"/>
  <c r="H1285" i="23"/>
  <c r="F1285" i="23"/>
  <c r="J1286" i="23" l="1" a="1"/>
  <c r="J1286" i="23" s="1"/>
  <c r="R1286" i="23" s="1"/>
  <c r="AF1286" i="23"/>
  <c r="N1286" i="23" s="1"/>
  <c r="Z1286" i="23"/>
  <c r="AE1286" i="23" s="1"/>
  <c r="M1286" i="23" s="1"/>
  <c r="G1286" i="23"/>
  <c r="F1286" i="23"/>
  <c r="H1286" i="23"/>
  <c r="B1288" i="23" a="1"/>
  <c r="B1288" i="23" s="1"/>
  <c r="D1287" i="23"/>
  <c r="Z1287" i="23"/>
  <c r="AE1287" i="23" s="1"/>
  <c r="M1287" i="23" s="1"/>
  <c r="AA1287" i="23"/>
  <c r="AF1287" i="23" s="1"/>
  <c r="N1287" i="23" s="1"/>
  <c r="AC1287" i="23"/>
  <c r="AH1287" i="23" s="1"/>
  <c r="P1287" i="23" s="1"/>
  <c r="L1287" i="23" a="1"/>
  <c r="L1287" i="23" s="1"/>
  <c r="T1287" i="23" s="1"/>
  <c r="J1287" i="23" a="1"/>
  <c r="J1287" i="23" s="1"/>
  <c r="R1287" i="23" s="1"/>
  <c r="K1287" i="23" a="1"/>
  <c r="K1287" i="23" s="1"/>
  <c r="I1287" i="23" a="1"/>
  <c r="I1287" i="23" s="1"/>
  <c r="Q1287" i="23" s="1"/>
  <c r="S1287" i="23"/>
  <c r="AB1287" i="23" l="1"/>
  <c r="AG1287" i="23" s="1"/>
  <c r="O1287" i="23" s="1"/>
  <c r="G1287" i="23"/>
  <c r="H1287" i="23"/>
  <c r="F1287" i="23"/>
  <c r="B1289" i="23" a="1"/>
  <c r="B1289" i="23" s="1"/>
  <c r="D1288" i="23"/>
  <c r="Z1288" i="23"/>
  <c r="AC1288" i="23"/>
  <c r="AH1288" i="23" s="1"/>
  <c r="P1288" i="23" s="1"/>
  <c r="AB1288" i="23"/>
  <c r="AG1288" i="23" s="1"/>
  <c r="O1288" i="23" s="1"/>
  <c r="R1288" i="23"/>
  <c r="L1288" i="23" a="1"/>
  <c r="L1288" i="23" s="1"/>
  <c r="T1288" i="23" s="1"/>
  <c r="K1288" i="23" a="1"/>
  <c r="K1288" i="23" s="1"/>
  <c r="I1288" i="23" a="1"/>
  <c r="I1288" i="23" s="1"/>
  <c r="Q1288" i="23" s="1"/>
  <c r="S1288" i="23"/>
  <c r="J1288" i="23" l="1" a="1"/>
  <c r="J1288" i="23" s="1"/>
  <c r="AE1288" i="23"/>
  <c r="M1288" i="23" s="1"/>
  <c r="AA1288" i="23"/>
  <c r="AF1288" i="23" s="1"/>
  <c r="N1288" i="23" s="1"/>
  <c r="H1288" i="23"/>
  <c r="G1288" i="23"/>
  <c r="F1288" i="23"/>
  <c r="B1290" i="23" a="1"/>
  <c r="B1290" i="23" s="1"/>
  <c r="D1289" i="23"/>
  <c r="AC1289" i="23"/>
  <c r="AH1289" i="23" s="1"/>
  <c r="P1289" i="23" s="1"/>
  <c r="I1289" i="23" a="1"/>
  <c r="I1289" i="23" s="1"/>
  <c r="Q1289" i="23" s="1"/>
  <c r="AB1289" i="23"/>
  <c r="AG1289" i="23" s="1"/>
  <c r="O1289" i="23" s="1"/>
  <c r="AA1289" i="23"/>
  <c r="AF1289" i="23" s="1"/>
  <c r="N1289" i="23" s="1"/>
  <c r="J1289" i="23" a="1"/>
  <c r="J1289" i="23" s="1"/>
  <c r="R1289" i="23" s="1"/>
  <c r="L1289" i="23" a="1"/>
  <c r="L1289" i="23" s="1"/>
  <c r="T1289" i="23" s="1"/>
  <c r="K1289" i="23" a="1"/>
  <c r="K1289" i="23" s="1"/>
  <c r="S1289" i="23" s="1"/>
  <c r="Z1289" i="23" l="1"/>
  <c r="AE1289" i="23" s="1"/>
  <c r="M1289" i="23" s="1"/>
  <c r="G1289" i="23"/>
  <c r="F1289" i="23"/>
  <c r="H1289" i="23"/>
  <c r="AC1290" i="23"/>
  <c r="AH1290" i="23" s="1"/>
  <c r="P1290" i="23" s="1"/>
  <c r="B1291" i="23" a="1"/>
  <c r="B1291" i="23" s="1"/>
  <c r="D1290" i="23"/>
  <c r="AA1290" i="23"/>
  <c r="AB1290" i="23"/>
  <c r="AG1290" i="23" s="1"/>
  <c r="O1290" i="23" s="1"/>
  <c r="I1290" i="23" a="1"/>
  <c r="I1290" i="23" s="1"/>
  <c r="Q1290" i="23" s="1"/>
  <c r="K1290" i="23" a="1"/>
  <c r="K1290" i="23" s="1"/>
  <c r="L1290" i="23" a="1"/>
  <c r="L1290" i="23" s="1"/>
  <c r="T1290" i="23" s="1"/>
  <c r="S1290" i="23"/>
  <c r="J1290" i="23" l="1" a="1"/>
  <c r="J1290" i="23" s="1"/>
  <c r="R1290" i="23" s="1"/>
  <c r="AF1290" i="23"/>
  <c r="N1290" i="23" s="1"/>
  <c r="Z1290" i="23"/>
  <c r="AE1290" i="23" s="1"/>
  <c r="M1290" i="23" s="1"/>
  <c r="F1290" i="23"/>
  <c r="H1290" i="23"/>
  <c r="G1290" i="23"/>
  <c r="B1292" i="23" a="1"/>
  <c r="B1292" i="23" s="1"/>
  <c r="D1291" i="23"/>
  <c r="AB1291" i="23"/>
  <c r="AG1291" i="23" s="1"/>
  <c r="O1291" i="23" s="1"/>
  <c r="Z1291" i="23"/>
  <c r="AA1291" i="23"/>
  <c r="AF1291" i="23" s="1"/>
  <c r="N1291" i="23" s="1"/>
  <c r="K1291" i="23" a="1"/>
  <c r="K1291" i="23" s="1"/>
  <c r="S1291" i="23" s="1"/>
  <c r="J1291" i="23" a="1"/>
  <c r="J1291" i="23" s="1"/>
  <c r="R1291" i="23" s="1"/>
  <c r="L1291" i="23" a="1"/>
  <c r="L1291" i="23" s="1"/>
  <c r="T1291" i="23" s="1"/>
  <c r="AC1291" i="23" l="1"/>
  <c r="AH1291" i="23" s="1"/>
  <c r="P1291" i="23" s="1"/>
  <c r="G1291" i="23"/>
  <c r="F1291" i="23"/>
  <c r="H1291" i="23"/>
  <c r="D1292" i="23"/>
  <c r="B1293" i="23" a="1"/>
  <c r="B1293" i="23" s="1"/>
  <c r="Z1292" i="23"/>
  <c r="AE1292" i="23" s="1"/>
  <c r="M1292" i="23" s="1"/>
  <c r="AB1292" i="23"/>
  <c r="AG1292" i="23" s="1"/>
  <c r="O1292" i="23" s="1"/>
  <c r="AC1292" i="23"/>
  <c r="AH1292" i="23" s="1"/>
  <c r="P1292" i="23" s="1"/>
  <c r="AA1292" i="23"/>
  <c r="AF1292" i="23" s="1"/>
  <c r="N1292" i="23" s="1"/>
  <c r="K1292" i="23" a="1"/>
  <c r="K1292" i="23" s="1"/>
  <c r="S1292" i="23" s="1"/>
  <c r="I1292" i="23" a="1"/>
  <c r="I1292" i="23" s="1"/>
  <c r="Q1292" i="23" s="1"/>
  <c r="J1292" i="23" a="1"/>
  <c r="J1292" i="23" s="1"/>
  <c r="R1292" i="23" s="1"/>
  <c r="L1292" i="23" a="1"/>
  <c r="L1292" i="23" s="1"/>
  <c r="T1292" i="23" s="1"/>
  <c r="I1291" i="23" a="1"/>
  <c r="I1291" i="23" s="1"/>
  <c r="Q1291" i="23" s="1"/>
  <c r="AE1291" i="23"/>
  <c r="M1291" i="23" s="1"/>
  <c r="D1293" i="23" l="1"/>
  <c r="B1294" i="23" a="1"/>
  <c r="B1294" i="23" s="1"/>
  <c r="AA1293" i="23"/>
  <c r="AF1293" i="23" s="1"/>
  <c r="N1293" i="23" s="1"/>
  <c r="AB1293" i="23"/>
  <c r="AG1293" i="23" s="1"/>
  <c r="O1293" i="23" s="1"/>
  <c r="AC1293" i="23"/>
  <c r="AH1293" i="23" s="1"/>
  <c r="P1293" i="23" s="1"/>
  <c r="Z1293" i="23"/>
  <c r="AE1293" i="23" s="1"/>
  <c r="M1293" i="23" s="1"/>
  <c r="I1293" i="23" a="1"/>
  <c r="I1293" i="23" s="1"/>
  <c r="Q1293" i="23" s="1"/>
  <c r="J1293" i="23" a="1"/>
  <c r="J1293" i="23" s="1"/>
  <c r="R1293" i="23" s="1"/>
  <c r="L1293" i="23" a="1"/>
  <c r="L1293" i="23" s="1"/>
  <c r="T1293" i="23" s="1"/>
  <c r="K1293" i="23" a="1"/>
  <c r="K1293" i="23" s="1"/>
  <c r="S1293" i="23" s="1"/>
  <c r="H1292" i="23"/>
  <c r="G1292" i="23"/>
  <c r="F1292" i="23"/>
  <c r="B1295" i="23" l="1" a="1"/>
  <c r="B1295" i="23" s="1"/>
  <c r="D1294" i="23"/>
  <c r="AC1294" i="23"/>
  <c r="AH1294" i="23" s="1"/>
  <c r="P1294" i="23" s="1"/>
  <c r="AA1294" i="23"/>
  <c r="AF1294" i="23" s="1"/>
  <c r="N1294" i="23" s="1"/>
  <c r="I1294" i="23" a="1"/>
  <c r="I1294" i="23" s="1"/>
  <c r="Q1294" i="23" s="1"/>
  <c r="AB1294" i="23"/>
  <c r="AG1294" i="23" s="1"/>
  <c r="O1294" i="23" s="1"/>
  <c r="K1294" i="23" a="1"/>
  <c r="K1294" i="23" s="1"/>
  <c r="S1294" i="23" s="1"/>
  <c r="J1294" i="23" a="1"/>
  <c r="J1294" i="23" s="1"/>
  <c r="R1294" i="23" s="1"/>
  <c r="L1294" i="23" a="1"/>
  <c r="L1294" i="23" s="1"/>
  <c r="T1294" i="23" s="1"/>
  <c r="H1293" i="23"/>
  <c r="F1293" i="23"/>
  <c r="G1293" i="23"/>
  <c r="Z1294" i="23" l="1"/>
  <c r="AE1294" i="23" s="1"/>
  <c r="M1294" i="23" s="1"/>
  <c r="F1294" i="23"/>
  <c r="H1294" i="23"/>
  <c r="G1294" i="23"/>
  <c r="D1295" i="23"/>
  <c r="B1296" i="23" a="1"/>
  <c r="B1296" i="23" s="1"/>
  <c r="AA1295" i="23"/>
  <c r="AF1295" i="23" s="1"/>
  <c r="N1295" i="23" s="1"/>
  <c r="Z1295" i="23"/>
  <c r="AC1295" i="23"/>
  <c r="AH1295" i="23" s="1"/>
  <c r="P1295" i="23" s="1"/>
  <c r="K1295" i="23" a="1"/>
  <c r="K1295" i="23" s="1"/>
  <c r="S1295" i="23" s="1"/>
  <c r="L1295" i="23" a="1"/>
  <c r="L1295" i="23" s="1"/>
  <c r="T1295" i="23" s="1"/>
  <c r="J1295" i="23" a="1"/>
  <c r="J1295" i="23" s="1"/>
  <c r="R1295" i="23" s="1"/>
  <c r="I1295" i="23" l="1" a="1"/>
  <c r="I1295" i="23" s="1"/>
  <c r="Q1295" i="23" s="1"/>
  <c r="AE1295" i="23"/>
  <c r="M1295" i="23" s="1"/>
  <c r="B1297" i="23" a="1"/>
  <c r="B1297" i="23" s="1"/>
  <c r="D1296" i="23"/>
  <c r="AC1296" i="23"/>
  <c r="AH1296" i="23" s="1"/>
  <c r="P1296" i="23" s="1"/>
  <c r="AA1296" i="23"/>
  <c r="AF1296" i="23" s="1"/>
  <c r="N1296" i="23" s="1"/>
  <c r="Z1296" i="23"/>
  <c r="K1296" i="23" a="1"/>
  <c r="K1296" i="23" s="1"/>
  <c r="J1296" i="23" a="1"/>
  <c r="J1296" i="23" s="1"/>
  <c r="R1296" i="23" s="1"/>
  <c r="L1296" i="23" a="1"/>
  <c r="L1296" i="23" s="1"/>
  <c r="T1296" i="23" s="1"/>
  <c r="S1296" i="23"/>
  <c r="AB1295" i="23"/>
  <c r="AG1295" i="23" s="1"/>
  <c r="O1295" i="23" s="1"/>
  <c r="F1295" i="23"/>
  <c r="H1295" i="23"/>
  <c r="G1295" i="23"/>
  <c r="I1296" i="23" l="1" a="1"/>
  <c r="I1296" i="23" s="1"/>
  <c r="Q1296" i="23" s="1"/>
  <c r="AE1296" i="23"/>
  <c r="M1296" i="23" s="1"/>
  <c r="AB1296" i="23"/>
  <c r="AG1296" i="23" s="1"/>
  <c r="O1296" i="23" s="1"/>
  <c r="H1296" i="23"/>
  <c r="F1296" i="23"/>
  <c r="G1296" i="23"/>
  <c r="D1297" i="23"/>
  <c r="B1298" i="23" a="1"/>
  <c r="B1298" i="23" s="1"/>
  <c r="Z1297" i="23"/>
  <c r="AC1297" i="23"/>
  <c r="AH1297" i="23" s="1"/>
  <c r="P1297" i="23" s="1"/>
  <c r="AB1297" i="23"/>
  <c r="AG1297" i="23" s="1"/>
  <c r="O1297" i="23" s="1"/>
  <c r="K1297" i="23" a="1"/>
  <c r="K1297" i="23" s="1"/>
  <c r="S1297" i="23" s="1"/>
  <c r="J1297" i="23" a="1"/>
  <c r="J1297" i="23" s="1"/>
  <c r="R1297" i="23" s="1"/>
  <c r="L1297" i="23" a="1"/>
  <c r="L1297" i="23" s="1"/>
  <c r="T1297" i="23" s="1"/>
  <c r="D1298" i="23" l="1"/>
  <c r="B1299" i="23" a="1"/>
  <c r="B1299" i="23" s="1"/>
  <c r="AC1298" i="23"/>
  <c r="AH1298" i="23" s="1"/>
  <c r="P1298" i="23" s="1"/>
  <c r="AA1298" i="23"/>
  <c r="AF1298" i="23" s="1"/>
  <c r="N1298" i="23" s="1"/>
  <c r="Z1298" i="23"/>
  <c r="AE1298" i="23" s="1"/>
  <c r="M1298" i="23" s="1"/>
  <c r="J1298" i="23" a="1"/>
  <c r="J1298" i="23" s="1"/>
  <c r="R1298" i="23" s="1"/>
  <c r="L1298" i="23" a="1"/>
  <c r="L1298" i="23" s="1"/>
  <c r="T1298" i="23" s="1"/>
  <c r="I1298" i="23" a="1"/>
  <c r="I1298" i="23" s="1"/>
  <c r="Q1298" i="23" s="1"/>
  <c r="K1298" i="23" a="1"/>
  <c r="K1298" i="23" s="1"/>
  <c r="S1298" i="23"/>
  <c r="AA1297" i="23"/>
  <c r="AF1297" i="23" s="1"/>
  <c r="N1297" i="23" s="1"/>
  <c r="H1297" i="23"/>
  <c r="G1297" i="23"/>
  <c r="F1297" i="23"/>
  <c r="I1297" i="23" a="1"/>
  <c r="I1297" i="23" s="1"/>
  <c r="Q1297" i="23" s="1"/>
  <c r="AE1297" i="23"/>
  <c r="M1297" i="23" s="1"/>
  <c r="D1299" i="23" l="1"/>
  <c r="B1300" i="23" a="1"/>
  <c r="B1300" i="23" s="1"/>
  <c r="AA1299" i="23"/>
  <c r="AF1299" i="23" s="1"/>
  <c r="N1299" i="23" s="1"/>
  <c r="AB1299" i="23"/>
  <c r="AG1299" i="23" s="1"/>
  <c r="O1299" i="23" s="1"/>
  <c r="AC1299" i="23"/>
  <c r="AH1299" i="23" s="1"/>
  <c r="P1299" i="23" s="1"/>
  <c r="I1299" i="23" a="1"/>
  <c r="I1299" i="23" s="1"/>
  <c r="Q1299" i="23" s="1"/>
  <c r="J1299" i="23" a="1"/>
  <c r="J1299" i="23" s="1"/>
  <c r="R1299" i="23" s="1"/>
  <c r="L1299" i="23" a="1"/>
  <c r="L1299" i="23" s="1"/>
  <c r="T1299" i="23" s="1"/>
  <c r="K1299" i="23" a="1"/>
  <c r="K1299" i="23" s="1"/>
  <c r="S1299" i="23" s="1"/>
  <c r="AB1298" i="23"/>
  <c r="AG1298" i="23" s="1"/>
  <c r="O1298" i="23" s="1"/>
  <c r="G1298" i="23"/>
  <c r="F1298" i="23"/>
  <c r="H1298" i="23"/>
  <c r="D1300" i="23" l="1"/>
  <c r="B1301" i="23" a="1"/>
  <c r="B1301" i="23" s="1"/>
  <c r="AC1300" i="23"/>
  <c r="AH1300" i="23" s="1"/>
  <c r="P1300" i="23" s="1"/>
  <c r="Z1300" i="23"/>
  <c r="AB1300" i="23"/>
  <c r="AG1300" i="23" s="1"/>
  <c r="O1300" i="23" s="1"/>
  <c r="J1300" i="23" a="1"/>
  <c r="J1300" i="23" s="1"/>
  <c r="L1300" i="23" a="1"/>
  <c r="L1300" i="23" s="1"/>
  <c r="T1300" i="23" s="1"/>
  <c r="K1300" i="23" a="1"/>
  <c r="K1300" i="23" s="1"/>
  <c r="S1300" i="23" s="1"/>
  <c r="R1300" i="23"/>
  <c r="Z1299" i="23"/>
  <c r="AE1299" i="23" s="1"/>
  <c r="M1299" i="23" s="1"/>
  <c r="H1299" i="23"/>
  <c r="F1299" i="23"/>
  <c r="G1299" i="23"/>
  <c r="I1300" i="23" l="1" a="1"/>
  <c r="I1300" i="23" s="1"/>
  <c r="Q1300" i="23" s="1"/>
  <c r="AE1300" i="23"/>
  <c r="M1300" i="23" s="1"/>
  <c r="D1301" i="23"/>
  <c r="B1302" i="23" a="1"/>
  <c r="B1302" i="23" s="1"/>
  <c r="Z1301" i="23"/>
  <c r="AE1301" i="23" s="1"/>
  <c r="M1301" i="23" s="1"/>
  <c r="AB1301" i="23"/>
  <c r="AG1301" i="23" s="1"/>
  <c r="O1301" i="23" s="1"/>
  <c r="AC1301" i="23"/>
  <c r="AH1301" i="23" s="1"/>
  <c r="P1301" i="23" s="1"/>
  <c r="I1301" i="23" a="1"/>
  <c r="I1301" i="23" s="1"/>
  <c r="Q1301" i="23" s="1"/>
  <c r="L1301" i="23" a="1"/>
  <c r="L1301" i="23" s="1"/>
  <c r="T1301" i="23" s="1"/>
  <c r="J1301" i="23" a="1"/>
  <c r="J1301" i="23" s="1"/>
  <c r="K1301" i="23" a="1"/>
  <c r="K1301" i="23" s="1"/>
  <c r="S1301" i="23" s="1"/>
  <c r="R1301" i="23"/>
  <c r="AA1300" i="23"/>
  <c r="AF1300" i="23" s="1"/>
  <c r="N1300" i="23" s="1"/>
  <c r="F1300" i="23"/>
  <c r="G1300" i="23"/>
  <c r="H1300" i="23"/>
  <c r="D1302" i="23" l="1"/>
  <c r="B1303" i="23" a="1"/>
  <c r="B1303" i="23" s="1"/>
  <c r="AB1302" i="23"/>
  <c r="AG1302" i="23" s="1"/>
  <c r="O1302" i="23" s="1"/>
  <c r="Z1302" i="23"/>
  <c r="AA1302" i="23"/>
  <c r="AF1302" i="23" s="1"/>
  <c r="N1302" i="23" s="1"/>
  <c r="J1302" i="23" a="1"/>
  <c r="J1302" i="23" s="1"/>
  <c r="R1302" i="23" s="1"/>
  <c r="L1302" i="23" a="1"/>
  <c r="L1302" i="23" s="1"/>
  <c r="T1302" i="23" s="1"/>
  <c r="K1302" i="23" a="1"/>
  <c r="K1302" i="23" s="1"/>
  <c r="S1302" i="23"/>
  <c r="AA1301" i="23"/>
  <c r="AF1301" i="23" s="1"/>
  <c r="N1301" i="23" s="1"/>
  <c r="G1301" i="23"/>
  <c r="H1301" i="23"/>
  <c r="F1301" i="23"/>
  <c r="I1302" i="23" l="1" a="1"/>
  <c r="I1302" i="23" s="1"/>
  <c r="Q1302" i="23" s="1"/>
  <c r="AE1302" i="23"/>
  <c r="M1302" i="23" s="1"/>
  <c r="D1303" i="23"/>
  <c r="B1304" i="23" a="1"/>
  <c r="B1304" i="23" s="1"/>
  <c r="AC1303" i="23"/>
  <c r="AH1303" i="23" s="1"/>
  <c r="P1303" i="23" s="1"/>
  <c r="AA1303" i="23"/>
  <c r="AF1303" i="23" s="1"/>
  <c r="N1303" i="23" s="1"/>
  <c r="Z1303" i="23"/>
  <c r="AE1303" i="23" s="1"/>
  <c r="M1303" i="23" s="1"/>
  <c r="K1303" i="23" a="1"/>
  <c r="K1303" i="23" s="1"/>
  <c r="S1303" i="23" s="1"/>
  <c r="J1303" i="23" a="1"/>
  <c r="J1303" i="23" s="1"/>
  <c r="R1303" i="23" s="1"/>
  <c r="L1303" i="23" a="1"/>
  <c r="L1303" i="23" s="1"/>
  <c r="T1303" i="23" s="1"/>
  <c r="I1303" i="23" a="1"/>
  <c r="I1303" i="23" s="1"/>
  <c r="Q1303" i="23" s="1"/>
  <c r="AC1302" i="23"/>
  <c r="AH1302" i="23" s="1"/>
  <c r="P1302" i="23" s="1"/>
  <c r="H1302" i="23"/>
  <c r="G1302" i="23"/>
  <c r="F1302" i="23"/>
  <c r="B1305" i="23" l="1" a="1"/>
  <c r="B1305" i="23" s="1"/>
  <c r="D1304" i="23"/>
  <c r="AA1304" i="23"/>
  <c r="AF1304" i="23" s="1"/>
  <c r="N1304" i="23" s="1"/>
  <c r="AC1304" i="23"/>
  <c r="AH1304" i="23" s="1"/>
  <c r="P1304" i="23" s="1"/>
  <c r="I1304" i="23" a="1"/>
  <c r="I1304" i="23" s="1"/>
  <c r="Q1304" i="23" s="1"/>
  <c r="AB1304" i="23"/>
  <c r="AG1304" i="23" s="1"/>
  <c r="O1304" i="23" s="1"/>
  <c r="L1304" i="23" a="1"/>
  <c r="L1304" i="23" s="1"/>
  <c r="T1304" i="23" s="1"/>
  <c r="K1304" i="23" a="1"/>
  <c r="K1304" i="23" s="1"/>
  <c r="S1304" i="23" s="1"/>
  <c r="J1304" i="23" a="1"/>
  <c r="J1304" i="23" s="1"/>
  <c r="R1304" i="23" s="1"/>
  <c r="AB1303" i="23"/>
  <c r="AG1303" i="23" s="1"/>
  <c r="O1303" i="23" s="1"/>
  <c r="G1303" i="23"/>
  <c r="H1303" i="23"/>
  <c r="F1303" i="23"/>
  <c r="Z1304" i="23" l="1"/>
  <c r="AE1304" i="23" s="1"/>
  <c r="M1304" i="23" s="1"/>
  <c r="G1304" i="23"/>
  <c r="F1304" i="23"/>
  <c r="H1304" i="23"/>
  <c r="B1306" i="23" a="1"/>
  <c r="B1306" i="23" s="1"/>
  <c r="D1305" i="23"/>
  <c r="I1305" i="23" a="1"/>
  <c r="I1305" i="23" s="1"/>
  <c r="Q1305" i="23" s="1"/>
  <c r="AB1305" i="23"/>
  <c r="AG1305" i="23" s="1"/>
  <c r="O1305" i="23" s="1"/>
  <c r="AC1305" i="23"/>
  <c r="AH1305" i="23" s="1"/>
  <c r="P1305" i="23" s="1"/>
  <c r="AA1305" i="23"/>
  <c r="L1305" i="23" a="1"/>
  <c r="L1305" i="23" s="1"/>
  <c r="T1305" i="23" s="1"/>
  <c r="K1305" i="23" a="1"/>
  <c r="K1305" i="23" s="1"/>
  <c r="S1305" i="23" s="1"/>
  <c r="Z1305" i="23" l="1"/>
  <c r="AE1305" i="23" s="1"/>
  <c r="M1305" i="23" s="1"/>
  <c r="G1305" i="23"/>
  <c r="H1305" i="23"/>
  <c r="F1305" i="23"/>
  <c r="D1306" i="23"/>
  <c r="AA1306" i="23"/>
  <c r="AF1306" i="23" s="1"/>
  <c r="N1306" i="23" s="1"/>
  <c r="B1307" i="23" a="1"/>
  <c r="B1307" i="23" s="1"/>
  <c r="Z1306" i="23"/>
  <c r="AE1306" i="23" s="1"/>
  <c r="M1306" i="23" s="1"/>
  <c r="AC1306" i="23"/>
  <c r="AH1306" i="23" s="1"/>
  <c r="P1306" i="23" s="1"/>
  <c r="I1306" i="23" a="1"/>
  <c r="I1306" i="23" s="1"/>
  <c r="Q1306" i="23" s="1"/>
  <c r="K1306" i="23" a="1"/>
  <c r="K1306" i="23" s="1"/>
  <c r="S1306" i="23" s="1"/>
  <c r="J1306" i="23" a="1"/>
  <c r="J1306" i="23" s="1"/>
  <c r="R1306" i="23" s="1"/>
  <c r="L1306" i="23" a="1"/>
  <c r="L1306" i="23" s="1"/>
  <c r="T1306" i="23" s="1"/>
  <c r="J1305" i="23" a="1"/>
  <c r="J1305" i="23" s="1"/>
  <c r="R1305" i="23" s="1"/>
  <c r="AF1305" i="23"/>
  <c r="N1305" i="23" s="1"/>
  <c r="D1307" i="23" l="1"/>
  <c r="B1308" i="23" a="1"/>
  <c r="B1308" i="23" s="1"/>
  <c r="AA1307" i="23"/>
  <c r="AC1307" i="23"/>
  <c r="AH1307" i="23" s="1"/>
  <c r="P1307" i="23" s="1"/>
  <c r="I1307" i="23" a="1"/>
  <c r="I1307" i="23" s="1"/>
  <c r="Q1307" i="23" s="1"/>
  <c r="AB1307" i="23"/>
  <c r="AG1307" i="23" s="1"/>
  <c r="O1307" i="23" s="1"/>
  <c r="K1307" i="23" a="1"/>
  <c r="K1307" i="23" s="1"/>
  <c r="S1307" i="23" s="1"/>
  <c r="L1307" i="23" a="1"/>
  <c r="L1307" i="23" s="1"/>
  <c r="T1307" i="23" s="1"/>
  <c r="AB1306" i="23"/>
  <c r="AG1306" i="23" s="1"/>
  <c r="O1306" i="23" s="1"/>
  <c r="F1306" i="23"/>
  <c r="H1306" i="23"/>
  <c r="G1306" i="23"/>
  <c r="J1307" i="23" l="1" a="1"/>
  <c r="J1307" i="23" s="1"/>
  <c r="R1307" i="23" s="1"/>
  <c r="AF1307" i="23"/>
  <c r="N1307" i="23" s="1"/>
  <c r="B1309" i="23" a="1"/>
  <c r="B1309" i="23" s="1"/>
  <c r="D1308" i="23"/>
  <c r="AA1308" i="23"/>
  <c r="AF1308" i="23" s="1"/>
  <c r="N1308" i="23" s="1"/>
  <c r="Z1308" i="23"/>
  <c r="AE1308" i="23" s="1"/>
  <c r="M1308" i="23" s="1"/>
  <c r="AC1308" i="23"/>
  <c r="AH1308" i="23" s="1"/>
  <c r="P1308" i="23" s="1"/>
  <c r="L1308" i="23" a="1"/>
  <c r="L1308" i="23" s="1"/>
  <c r="T1308" i="23" s="1"/>
  <c r="I1308" i="23" a="1"/>
  <c r="I1308" i="23" s="1"/>
  <c r="Q1308" i="23" s="1"/>
  <c r="K1308" i="23" a="1"/>
  <c r="K1308" i="23" s="1"/>
  <c r="S1308" i="23" s="1"/>
  <c r="J1308" i="23" a="1"/>
  <c r="J1308" i="23" s="1"/>
  <c r="R1308" i="23" s="1"/>
  <c r="Z1307" i="23"/>
  <c r="AE1307" i="23" s="1"/>
  <c r="M1307" i="23" s="1"/>
  <c r="H1307" i="23"/>
  <c r="F1307" i="23"/>
  <c r="G1307" i="23"/>
  <c r="AB1308" i="23" l="1"/>
  <c r="AG1308" i="23" s="1"/>
  <c r="O1308" i="23" s="1"/>
  <c r="G1308" i="23"/>
  <c r="H1308" i="23"/>
  <c r="F1308" i="23"/>
  <c r="B1310" i="23" a="1"/>
  <c r="B1310" i="23" s="1"/>
  <c r="D1309" i="23"/>
  <c r="Z1309" i="23"/>
  <c r="AE1309" i="23" s="1"/>
  <c r="M1309" i="23" s="1"/>
  <c r="AC1309" i="23"/>
  <c r="AH1309" i="23" s="1"/>
  <c r="P1309" i="23" s="1"/>
  <c r="AA1309" i="23"/>
  <c r="AF1309" i="23" s="1"/>
  <c r="N1309" i="23" s="1"/>
  <c r="K1309" i="23" a="1"/>
  <c r="K1309" i="23" s="1"/>
  <c r="L1309" i="23" a="1"/>
  <c r="L1309" i="23" s="1"/>
  <c r="T1309" i="23" s="1"/>
  <c r="I1309" i="23" a="1"/>
  <c r="I1309" i="23" s="1"/>
  <c r="Q1309" i="23" s="1"/>
  <c r="J1309" i="23" a="1"/>
  <c r="J1309" i="23" s="1"/>
  <c r="R1309" i="23" s="1"/>
  <c r="S1309" i="23"/>
  <c r="AB1309" i="23" l="1"/>
  <c r="AG1309" i="23" s="1"/>
  <c r="O1309" i="23" s="1"/>
  <c r="F1309" i="23"/>
  <c r="G1309" i="23"/>
  <c r="H1309" i="23"/>
  <c r="B1311" i="23" a="1"/>
  <c r="B1311" i="23" s="1"/>
  <c r="D1310" i="23"/>
  <c r="I1310" i="23" a="1"/>
  <c r="I1310" i="23" s="1"/>
  <c r="Q1310" i="23" s="1"/>
  <c r="AA1310" i="23"/>
  <c r="AC1310" i="23"/>
  <c r="AH1310" i="23" s="1"/>
  <c r="P1310" i="23" s="1"/>
  <c r="AB1310" i="23"/>
  <c r="AG1310" i="23" s="1"/>
  <c r="O1310" i="23" s="1"/>
  <c r="K1310" i="23" a="1"/>
  <c r="K1310" i="23" s="1"/>
  <c r="S1310" i="23" s="1"/>
  <c r="L1310" i="23" a="1"/>
  <c r="L1310" i="23" s="1"/>
  <c r="T1310" i="23" s="1"/>
  <c r="J1310" i="23" l="1" a="1"/>
  <c r="J1310" i="23" s="1"/>
  <c r="R1310" i="23" s="1"/>
  <c r="AF1310" i="23"/>
  <c r="N1310" i="23" s="1"/>
  <c r="Z1310" i="23"/>
  <c r="AE1310" i="23" s="1"/>
  <c r="M1310" i="23" s="1"/>
  <c r="G1310" i="23"/>
  <c r="F1310" i="23"/>
  <c r="H1310" i="23"/>
  <c r="B1312" i="23" a="1"/>
  <c r="B1312" i="23" s="1"/>
  <c r="D1311" i="23"/>
  <c r="AB1311" i="23"/>
  <c r="AC1311" i="23"/>
  <c r="AH1311" i="23" s="1"/>
  <c r="P1311" i="23" s="1"/>
  <c r="Z1311" i="23"/>
  <c r="I1311" i="23" a="1"/>
  <c r="I1311" i="23" s="1"/>
  <c r="Q1311" i="23" s="1"/>
  <c r="K1311" i="23" a="1"/>
  <c r="K1311" i="23" s="1"/>
  <c r="S1311" i="23" s="1"/>
  <c r="AA1311" i="23" l="1"/>
  <c r="AF1311" i="23" s="1"/>
  <c r="N1311" i="23" s="1"/>
  <c r="F1311" i="23"/>
  <c r="G1311" i="23"/>
  <c r="H1311" i="23"/>
  <c r="D1312" i="23"/>
  <c r="B1313" i="23" a="1"/>
  <c r="B1313" i="23" s="1"/>
  <c r="AB1312" i="23"/>
  <c r="AG1312" i="23" s="1"/>
  <c r="O1312" i="23" s="1"/>
  <c r="AC1312" i="23"/>
  <c r="AH1312" i="23" s="1"/>
  <c r="P1312" i="23" s="1"/>
  <c r="Z1312" i="23"/>
  <c r="AE1312" i="23" s="1"/>
  <c r="M1312" i="23" s="1"/>
  <c r="L1312" i="23" a="1"/>
  <c r="L1312" i="23" s="1"/>
  <c r="T1312" i="23" s="1"/>
  <c r="I1312" i="23" a="1"/>
  <c r="I1312" i="23" s="1"/>
  <c r="Q1312" i="23" s="1"/>
  <c r="K1312" i="23" a="1"/>
  <c r="K1312" i="23" s="1"/>
  <c r="S1312" i="23" s="1"/>
  <c r="J1312" i="23" a="1"/>
  <c r="J1312" i="23" s="1"/>
  <c r="R1312" i="23"/>
  <c r="J1311" i="23" a="1"/>
  <c r="J1311" i="23" s="1"/>
  <c r="R1311" i="23" s="1"/>
  <c r="AE1311" i="23"/>
  <c r="M1311" i="23" s="1"/>
  <c r="L1311" i="23" a="1"/>
  <c r="L1311" i="23" s="1"/>
  <c r="T1311" i="23" s="1"/>
  <c r="AG1311" i="23"/>
  <c r="O1311" i="23" s="1"/>
  <c r="B1314" i="23" l="1" a="1"/>
  <c r="B1314" i="23" s="1"/>
  <c r="D1313" i="23"/>
  <c r="AB1313" i="23"/>
  <c r="AG1313" i="23" s="1"/>
  <c r="O1313" i="23" s="1"/>
  <c r="AC1313" i="23"/>
  <c r="AH1313" i="23" s="1"/>
  <c r="P1313" i="23" s="1"/>
  <c r="AA1313" i="23"/>
  <c r="AF1313" i="23" s="1"/>
  <c r="N1313" i="23" s="1"/>
  <c r="I1313" i="23" a="1"/>
  <c r="I1313" i="23" s="1"/>
  <c r="Q1313" i="23" s="1"/>
  <c r="J1313" i="23" a="1"/>
  <c r="J1313" i="23" s="1"/>
  <c r="R1313" i="23" s="1"/>
  <c r="L1313" i="23" a="1"/>
  <c r="L1313" i="23" s="1"/>
  <c r="T1313" i="23" s="1"/>
  <c r="K1313" i="23" a="1"/>
  <c r="K1313" i="23" s="1"/>
  <c r="S1313" i="23" s="1"/>
  <c r="AA1312" i="23"/>
  <c r="AF1312" i="23" s="1"/>
  <c r="N1312" i="23" s="1"/>
  <c r="F1312" i="23"/>
  <c r="G1312" i="23"/>
  <c r="H1312" i="23"/>
  <c r="Z1313" i="23" l="1"/>
  <c r="AE1313" i="23" s="1"/>
  <c r="M1313" i="23" s="1"/>
  <c r="F1313" i="23"/>
  <c r="G1313" i="23"/>
  <c r="H1313" i="23"/>
  <c r="D1314" i="23"/>
  <c r="B1315" i="23" a="1"/>
  <c r="B1315" i="23" s="1"/>
  <c r="AC1314" i="23"/>
  <c r="AH1314" i="23" s="1"/>
  <c r="P1314" i="23" s="1"/>
  <c r="AA1314" i="23"/>
  <c r="AF1314" i="23" s="1"/>
  <c r="N1314" i="23" s="1"/>
  <c r="Z1314" i="23"/>
  <c r="AE1314" i="23" s="1"/>
  <c r="M1314" i="23" s="1"/>
  <c r="AB1314" i="23"/>
  <c r="AG1314" i="23" s="1"/>
  <c r="O1314" i="23" s="1"/>
  <c r="K1314" i="23" a="1"/>
  <c r="K1314" i="23" s="1"/>
  <c r="S1314" i="23" s="1"/>
  <c r="J1314" i="23" a="1"/>
  <c r="J1314" i="23" s="1"/>
  <c r="R1314" i="23" s="1"/>
  <c r="L1314" i="23" a="1"/>
  <c r="L1314" i="23" s="1"/>
  <c r="T1314" i="23" s="1"/>
  <c r="I1314" i="23" a="1"/>
  <c r="I1314" i="23" s="1"/>
  <c r="Q1314" i="23" s="1"/>
  <c r="B1316" i="23" l="1" a="1"/>
  <c r="B1316" i="23" s="1"/>
  <c r="D1315" i="23"/>
  <c r="AC1315" i="23"/>
  <c r="AH1315" i="23" s="1"/>
  <c r="P1315" i="23" s="1"/>
  <c r="AB1315" i="23"/>
  <c r="AG1315" i="23" s="1"/>
  <c r="O1315" i="23" s="1"/>
  <c r="Z1315" i="23"/>
  <c r="K1315" i="23" a="1"/>
  <c r="K1315" i="23" s="1"/>
  <c r="S1315" i="23" s="1"/>
  <c r="I1315" i="23" a="1"/>
  <c r="I1315" i="23" s="1"/>
  <c r="Q1315" i="23" s="1"/>
  <c r="L1315" i="23" a="1"/>
  <c r="L1315" i="23" s="1"/>
  <c r="T1315" i="23" s="1"/>
  <c r="F1314" i="23"/>
  <c r="G1314" i="23"/>
  <c r="H1314" i="23"/>
  <c r="J1315" i="23" l="1" a="1"/>
  <c r="J1315" i="23" s="1"/>
  <c r="R1315" i="23" s="1"/>
  <c r="AE1315" i="23"/>
  <c r="M1315" i="23" s="1"/>
  <c r="AA1315" i="23"/>
  <c r="AF1315" i="23" s="1"/>
  <c r="N1315" i="23" s="1"/>
  <c r="H1315" i="23"/>
  <c r="F1315" i="23"/>
  <c r="G1315" i="23"/>
  <c r="B1317" i="23" a="1"/>
  <c r="B1317" i="23" s="1"/>
  <c r="D1316" i="23"/>
  <c r="AC1316" i="23"/>
  <c r="AH1316" i="23" s="1"/>
  <c r="P1316" i="23" s="1"/>
  <c r="AA1316" i="23"/>
  <c r="AF1316" i="23" s="1"/>
  <c r="N1316" i="23" s="1"/>
  <c r="Z1316" i="23"/>
  <c r="J1316" i="23" a="1"/>
  <c r="J1316" i="23" s="1"/>
  <c r="R1316" i="23" s="1"/>
  <c r="K1316" i="23" a="1"/>
  <c r="K1316" i="23" s="1"/>
  <c r="S1316" i="23" s="1"/>
  <c r="L1316" i="23" a="1"/>
  <c r="L1316" i="23" s="1"/>
  <c r="T1316" i="23" s="1"/>
  <c r="AB1316" i="23" l="1"/>
  <c r="AG1316" i="23" s="1"/>
  <c r="O1316" i="23" s="1"/>
  <c r="H1316" i="23"/>
  <c r="G1316" i="23"/>
  <c r="F1316" i="23"/>
  <c r="B1318" i="23" a="1"/>
  <c r="B1318" i="23" s="1"/>
  <c r="D1317" i="23"/>
  <c r="Z1317" i="23"/>
  <c r="AE1317" i="23" s="1"/>
  <c r="M1317" i="23" s="1"/>
  <c r="AC1317" i="23"/>
  <c r="AH1317" i="23" s="1"/>
  <c r="P1317" i="23" s="1"/>
  <c r="AA1317" i="23"/>
  <c r="AF1317" i="23" s="1"/>
  <c r="N1317" i="23" s="1"/>
  <c r="L1317" i="23" a="1"/>
  <c r="L1317" i="23" s="1"/>
  <c r="T1317" i="23" s="1"/>
  <c r="J1317" i="23" a="1"/>
  <c r="J1317" i="23" s="1"/>
  <c r="R1317" i="23" s="1"/>
  <c r="I1317" i="23" a="1"/>
  <c r="I1317" i="23" s="1"/>
  <c r="Q1317" i="23" s="1"/>
  <c r="K1317" i="23" a="1"/>
  <c r="K1317" i="23" s="1"/>
  <c r="S1317" i="23"/>
  <c r="I1316" i="23" a="1"/>
  <c r="I1316" i="23" s="1"/>
  <c r="Q1316" i="23" s="1"/>
  <c r="AE1316" i="23"/>
  <c r="M1316" i="23" s="1"/>
  <c r="AB1317" i="23" l="1"/>
  <c r="AG1317" i="23" s="1"/>
  <c r="O1317" i="23" s="1"/>
  <c r="H1317" i="23"/>
  <c r="F1317" i="23"/>
  <c r="G1317" i="23"/>
  <c r="D1318" i="23"/>
  <c r="B1319" i="23" a="1"/>
  <c r="B1319" i="23" s="1"/>
  <c r="AB1318" i="23"/>
  <c r="AG1318" i="23" s="1"/>
  <c r="O1318" i="23" s="1"/>
  <c r="AA1318" i="23"/>
  <c r="AF1318" i="23" s="1"/>
  <c r="N1318" i="23" s="1"/>
  <c r="I1318" i="23" a="1"/>
  <c r="I1318" i="23" s="1"/>
  <c r="Q1318" i="23" s="1"/>
  <c r="AC1318" i="23"/>
  <c r="AH1318" i="23" s="1"/>
  <c r="P1318" i="23" s="1"/>
  <c r="K1318" i="23" a="1"/>
  <c r="K1318" i="23" s="1"/>
  <c r="J1318" i="23" a="1"/>
  <c r="J1318" i="23" s="1"/>
  <c r="R1318" i="23" s="1"/>
  <c r="L1318" i="23" a="1"/>
  <c r="L1318" i="23" s="1"/>
  <c r="T1318" i="23" s="1"/>
  <c r="S1318" i="23"/>
  <c r="D1319" i="23" l="1"/>
  <c r="B1320" i="23" a="1"/>
  <c r="B1320" i="23" s="1"/>
  <c r="Z1319" i="23"/>
  <c r="AE1319" i="23" s="1"/>
  <c r="M1319" i="23" s="1"/>
  <c r="AC1319" i="23"/>
  <c r="AH1319" i="23" s="1"/>
  <c r="P1319" i="23" s="1"/>
  <c r="AB1319" i="23"/>
  <c r="AG1319" i="23" s="1"/>
  <c r="O1319" i="23" s="1"/>
  <c r="K1319" i="23" a="1"/>
  <c r="K1319" i="23" s="1"/>
  <c r="J1319" i="23" a="1"/>
  <c r="J1319" i="23" s="1"/>
  <c r="I1319" i="23" a="1"/>
  <c r="I1319" i="23" s="1"/>
  <c r="Q1319" i="23" s="1"/>
  <c r="L1319" i="23" a="1"/>
  <c r="L1319" i="23" s="1"/>
  <c r="T1319" i="23" s="1"/>
  <c r="R1319" i="23"/>
  <c r="S1319" i="23"/>
  <c r="Z1318" i="23"/>
  <c r="AE1318" i="23" s="1"/>
  <c r="M1318" i="23" s="1"/>
  <c r="H1318" i="23"/>
  <c r="F1318" i="23"/>
  <c r="G1318" i="23"/>
  <c r="D1320" i="23" l="1"/>
  <c r="B1321" i="23" a="1"/>
  <c r="B1321" i="23" s="1"/>
  <c r="Z1320" i="23"/>
  <c r="AA1320" i="23"/>
  <c r="AF1320" i="23" s="1"/>
  <c r="N1320" i="23" s="1"/>
  <c r="AC1320" i="23"/>
  <c r="AH1320" i="23" s="1"/>
  <c r="P1320" i="23" s="1"/>
  <c r="K1320" i="23" a="1"/>
  <c r="K1320" i="23" s="1"/>
  <c r="L1320" i="23" a="1"/>
  <c r="L1320" i="23" s="1"/>
  <c r="T1320" i="23" s="1"/>
  <c r="J1320" i="23" a="1"/>
  <c r="J1320" i="23" s="1"/>
  <c r="R1320" i="23" s="1"/>
  <c r="S1320" i="23"/>
  <c r="AA1319" i="23"/>
  <c r="AF1319" i="23" s="1"/>
  <c r="N1319" i="23" s="1"/>
  <c r="G1319" i="23"/>
  <c r="H1319" i="23"/>
  <c r="F1319" i="23"/>
  <c r="I1320" i="23" l="1" a="1"/>
  <c r="I1320" i="23" s="1"/>
  <c r="Q1320" i="23" s="1"/>
  <c r="AE1320" i="23"/>
  <c r="M1320" i="23" s="1"/>
  <c r="B1322" i="23" a="1"/>
  <c r="B1322" i="23" s="1"/>
  <c r="D1321" i="23"/>
  <c r="I1321" i="23" a="1"/>
  <c r="I1321" i="23" s="1"/>
  <c r="Q1321" i="23" s="1"/>
  <c r="AC1321" i="23"/>
  <c r="AH1321" i="23" s="1"/>
  <c r="P1321" i="23" s="1"/>
  <c r="AB1321" i="23"/>
  <c r="AG1321" i="23" s="1"/>
  <c r="O1321" i="23" s="1"/>
  <c r="AA1321" i="23"/>
  <c r="K1321" i="23" a="1"/>
  <c r="K1321" i="23" s="1"/>
  <c r="S1321" i="23" s="1"/>
  <c r="L1321" i="23" a="1"/>
  <c r="L1321" i="23" s="1"/>
  <c r="T1321" i="23" s="1"/>
  <c r="AB1320" i="23"/>
  <c r="AG1320" i="23" s="1"/>
  <c r="O1320" i="23" s="1"/>
  <c r="G1320" i="23"/>
  <c r="H1320" i="23"/>
  <c r="F1320" i="23"/>
  <c r="J1321" i="23" l="1" a="1"/>
  <c r="J1321" i="23" s="1"/>
  <c r="R1321" i="23" s="1"/>
  <c r="AF1321" i="23"/>
  <c r="N1321" i="23" s="1"/>
  <c r="Z1321" i="23"/>
  <c r="AE1321" i="23" s="1"/>
  <c r="M1321" i="23" s="1"/>
  <c r="G1321" i="23"/>
  <c r="F1321" i="23"/>
  <c r="H1321" i="23"/>
  <c r="D1322" i="23"/>
  <c r="B1323" i="23" a="1"/>
  <c r="B1323" i="23" s="1"/>
  <c r="Z1322" i="23"/>
  <c r="AE1322" i="23" s="1"/>
  <c r="M1322" i="23" s="1"/>
  <c r="AC1322" i="23"/>
  <c r="AH1322" i="23" s="1"/>
  <c r="P1322" i="23" s="1"/>
  <c r="AB1322" i="23"/>
  <c r="AG1322" i="23" s="1"/>
  <c r="O1322" i="23" s="1"/>
  <c r="K1322" i="23" a="1"/>
  <c r="K1322" i="23" s="1"/>
  <c r="S1322" i="23" s="1"/>
  <c r="J1322" i="23" a="1"/>
  <c r="J1322" i="23" s="1"/>
  <c r="I1322" i="23" a="1"/>
  <c r="I1322" i="23" s="1"/>
  <c r="Q1322" i="23" s="1"/>
  <c r="L1322" i="23" a="1"/>
  <c r="L1322" i="23" s="1"/>
  <c r="T1322" i="23" s="1"/>
  <c r="R1322" i="23"/>
  <c r="B1324" i="23" l="1" a="1"/>
  <c r="B1324" i="23" s="1"/>
  <c r="D1323" i="23"/>
  <c r="AB1323" i="23"/>
  <c r="AG1323" i="23" s="1"/>
  <c r="O1323" i="23" s="1"/>
  <c r="Z1323" i="23"/>
  <c r="AE1323" i="23" s="1"/>
  <c r="M1323" i="23" s="1"/>
  <c r="AA1323" i="23"/>
  <c r="AF1323" i="23" s="1"/>
  <c r="N1323" i="23" s="1"/>
  <c r="L1323" i="23" a="1"/>
  <c r="L1323" i="23" s="1"/>
  <c r="T1323" i="23" s="1"/>
  <c r="I1323" i="23" a="1"/>
  <c r="I1323" i="23" s="1"/>
  <c r="Q1323" i="23" s="1"/>
  <c r="K1323" i="23" a="1"/>
  <c r="K1323" i="23" s="1"/>
  <c r="J1323" i="23" a="1"/>
  <c r="J1323" i="23" s="1"/>
  <c r="S1323" i="23"/>
  <c r="R1323" i="23"/>
  <c r="AA1322" i="23"/>
  <c r="AF1322" i="23" s="1"/>
  <c r="N1322" i="23" s="1"/>
  <c r="G1322" i="23"/>
  <c r="H1322" i="23"/>
  <c r="F1322" i="23"/>
  <c r="AC1323" i="23" l="1"/>
  <c r="AH1323" i="23" s="1"/>
  <c r="P1323" i="23" s="1"/>
  <c r="F1323" i="23"/>
  <c r="H1323" i="23"/>
  <c r="G1323" i="23"/>
  <c r="D1324" i="23"/>
  <c r="B1325" i="23" a="1"/>
  <c r="B1325" i="23" s="1"/>
  <c r="AB1324" i="23"/>
  <c r="AG1324" i="23" s="1"/>
  <c r="O1324" i="23" s="1"/>
  <c r="AA1324" i="23"/>
  <c r="AF1324" i="23" s="1"/>
  <c r="N1324" i="23" s="1"/>
  <c r="Z1324" i="23"/>
  <c r="AE1324" i="23" s="1"/>
  <c r="M1324" i="23" s="1"/>
  <c r="L1324" i="23" a="1"/>
  <c r="L1324" i="23" s="1"/>
  <c r="T1324" i="23" s="1"/>
  <c r="K1324" i="23" a="1"/>
  <c r="K1324" i="23" s="1"/>
  <c r="S1324" i="23" s="1"/>
  <c r="J1324" i="23" a="1"/>
  <c r="J1324" i="23" s="1"/>
  <c r="R1324" i="23" s="1"/>
  <c r="I1324" i="23" a="1"/>
  <c r="I1324" i="23" s="1"/>
  <c r="Q1324" i="23" s="1"/>
  <c r="D1325" i="23" l="1"/>
  <c r="B1326" i="23" a="1"/>
  <c r="B1326" i="23" s="1"/>
  <c r="AC1325" i="23"/>
  <c r="AH1325" i="23" s="1"/>
  <c r="P1325" i="23" s="1"/>
  <c r="AB1325" i="23"/>
  <c r="AG1325" i="23" s="1"/>
  <c r="O1325" i="23" s="1"/>
  <c r="I1325" i="23" a="1"/>
  <c r="I1325" i="23" s="1"/>
  <c r="Q1325" i="23" s="1"/>
  <c r="AA1325" i="23"/>
  <c r="AF1325" i="23" s="1"/>
  <c r="N1325" i="23" s="1"/>
  <c r="L1325" i="23" a="1"/>
  <c r="L1325" i="23" s="1"/>
  <c r="T1325" i="23" s="1"/>
  <c r="J1325" i="23" a="1"/>
  <c r="J1325" i="23" s="1"/>
  <c r="R1325" i="23" s="1"/>
  <c r="K1325" i="23" a="1"/>
  <c r="K1325" i="23" s="1"/>
  <c r="S1325" i="23" s="1"/>
  <c r="AC1324" i="23"/>
  <c r="AH1324" i="23" s="1"/>
  <c r="P1324" i="23" s="1"/>
  <c r="F1324" i="23"/>
  <c r="G1324" i="23"/>
  <c r="H1324" i="23"/>
  <c r="B1327" i="23" l="1" a="1"/>
  <c r="B1327" i="23" s="1"/>
  <c r="D1326" i="23"/>
  <c r="AC1326" i="23"/>
  <c r="AH1326" i="23" s="1"/>
  <c r="P1326" i="23" s="1"/>
  <c r="Z1326" i="23"/>
  <c r="AE1326" i="23" s="1"/>
  <c r="M1326" i="23" s="1"/>
  <c r="AA1326" i="23"/>
  <c r="AF1326" i="23" s="1"/>
  <c r="N1326" i="23" s="1"/>
  <c r="L1326" i="23" a="1"/>
  <c r="L1326" i="23" s="1"/>
  <c r="T1326" i="23" s="1"/>
  <c r="I1326" i="23" a="1"/>
  <c r="I1326" i="23" s="1"/>
  <c r="Q1326" i="23" s="1"/>
  <c r="K1326" i="23" a="1"/>
  <c r="K1326" i="23" s="1"/>
  <c r="J1326" i="23" a="1"/>
  <c r="J1326" i="23" s="1"/>
  <c r="R1326" i="23" s="1"/>
  <c r="S1326" i="23"/>
  <c r="Z1325" i="23"/>
  <c r="AE1325" i="23" s="1"/>
  <c r="M1325" i="23" s="1"/>
  <c r="G1325" i="23"/>
  <c r="H1325" i="23"/>
  <c r="F1325" i="23"/>
  <c r="AB1326" i="23" l="1"/>
  <c r="AG1326" i="23" s="1"/>
  <c r="O1326" i="23" s="1"/>
  <c r="G1326" i="23"/>
  <c r="H1326" i="23"/>
  <c r="F1326" i="23"/>
  <c r="B1328" i="23" a="1"/>
  <c r="B1328" i="23" s="1"/>
  <c r="D1327" i="23"/>
  <c r="Z1327" i="23"/>
  <c r="AE1327" i="23" s="1"/>
  <c r="M1327" i="23" s="1"/>
  <c r="AC1327" i="23"/>
  <c r="AH1327" i="23" s="1"/>
  <c r="P1327" i="23" s="1"/>
  <c r="AA1327" i="23"/>
  <c r="AF1327" i="23" s="1"/>
  <c r="N1327" i="23" s="1"/>
  <c r="I1327" i="23" a="1"/>
  <c r="I1327" i="23" s="1"/>
  <c r="Q1327" i="23" s="1"/>
  <c r="L1327" i="23" a="1"/>
  <c r="L1327" i="23" s="1"/>
  <c r="T1327" i="23" s="1"/>
  <c r="J1327" i="23" a="1"/>
  <c r="J1327" i="23" s="1"/>
  <c r="R1327" i="23" s="1"/>
  <c r="K1327" i="23" a="1"/>
  <c r="K1327" i="23" s="1"/>
  <c r="S1327" i="23"/>
  <c r="AB1327" i="23" l="1"/>
  <c r="AG1327" i="23" s="1"/>
  <c r="O1327" i="23" s="1"/>
  <c r="F1327" i="23"/>
  <c r="G1327" i="23"/>
  <c r="H1327" i="23"/>
  <c r="B1329" i="23" a="1"/>
  <c r="B1329" i="23" s="1"/>
  <c r="D1328" i="23"/>
  <c r="AB1328" i="23"/>
  <c r="AG1328" i="23" s="1"/>
  <c r="O1328" i="23" s="1"/>
  <c r="AC1328" i="23"/>
  <c r="AH1328" i="23" s="1"/>
  <c r="P1328" i="23" s="1"/>
  <c r="I1328" i="23" a="1"/>
  <c r="I1328" i="23" s="1"/>
  <c r="Q1328" i="23" s="1"/>
  <c r="AA1328" i="23"/>
  <c r="K1328" i="23" a="1"/>
  <c r="K1328" i="23" s="1"/>
  <c r="S1328" i="23" s="1"/>
  <c r="L1328" i="23" a="1"/>
  <c r="L1328" i="23" s="1"/>
  <c r="T1328" i="23" s="1"/>
  <c r="Z1328" i="23" l="1"/>
  <c r="AE1328" i="23" s="1"/>
  <c r="M1328" i="23" s="1"/>
  <c r="F1328" i="23"/>
  <c r="H1328" i="23"/>
  <c r="G1328" i="23"/>
  <c r="B1330" i="23" a="1"/>
  <c r="B1330" i="23" s="1"/>
  <c r="D1329" i="23"/>
  <c r="AB1329" i="23"/>
  <c r="AG1329" i="23" s="1"/>
  <c r="O1329" i="23" s="1"/>
  <c r="AA1329" i="23"/>
  <c r="AF1329" i="23" s="1"/>
  <c r="N1329" i="23" s="1"/>
  <c r="Z1329" i="23"/>
  <c r="AE1329" i="23" s="1"/>
  <c r="M1329" i="23" s="1"/>
  <c r="I1329" i="23" a="1"/>
  <c r="I1329" i="23" s="1"/>
  <c r="Q1329" i="23" s="1"/>
  <c r="L1329" i="23" a="1"/>
  <c r="L1329" i="23" s="1"/>
  <c r="T1329" i="23" s="1"/>
  <c r="K1329" i="23" a="1"/>
  <c r="K1329" i="23" s="1"/>
  <c r="S1329" i="23" s="1"/>
  <c r="J1329" i="23" a="1"/>
  <c r="J1329" i="23" s="1"/>
  <c r="R1329" i="23" s="1"/>
  <c r="J1328" i="23" a="1"/>
  <c r="J1328" i="23" s="1"/>
  <c r="R1328" i="23" s="1"/>
  <c r="AF1328" i="23"/>
  <c r="N1328" i="23" s="1"/>
  <c r="AC1329" i="23" l="1"/>
  <c r="AH1329" i="23" s="1"/>
  <c r="P1329" i="23" s="1"/>
  <c r="G1329" i="23"/>
  <c r="F1329" i="23"/>
  <c r="H1329" i="23"/>
  <c r="B1331" i="23" a="1"/>
  <c r="B1331" i="23" s="1"/>
  <c r="D1330" i="23"/>
  <c r="AA1330" i="23"/>
  <c r="AF1330" i="23" s="1"/>
  <c r="N1330" i="23" s="1"/>
  <c r="AC1330" i="23"/>
  <c r="AH1330" i="23" s="1"/>
  <c r="P1330" i="23" s="1"/>
  <c r="Z1330" i="23"/>
  <c r="AE1330" i="23" s="1"/>
  <c r="M1330" i="23" s="1"/>
  <c r="L1330" i="23" a="1"/>
  <c r="L1330" i="23" s="1"/>
  <c r="T1330" i="23" s="1"/>
  <c r="I1330" i="23" a="1"/>
  <c r="I1330" i="23" s="1"/>
  <c r="Q1330" i="23" s="1"/>
  <c r="J1330" i="23" a="1"/>
  <c r="J1330" i="23" s="1"/>
  <c r="R1330" i="23" s="1"/>
  <c r="K1330" i="23" a="1"/>
  <c r="K1330" i="23" s="1"/>
  <c r="S1330" i="23"/>
  <c r="AB1330" i="23" l="1"/>
  <c r="AG1330" i="23" s="1"/>
  <c r="O1330" i="23" s="1"/>
  <c r="G1330" i="23"/>
  <c r="H1330" i="23"/>
  <c r="F1330" i="23"/>
  <c r="B1332" i="23" a="1"/>
  <c r="B1332" i="23" s="1"/>
  <c r="D1331" i="23"/>
  <c r="Z1331" i="23"/>
  <c r="AE1331" i="23" s="1"/>
  <c r="M1331" i="23" s="1"/>
  <c r="AC1331" i="23"/>
  <c r="AH1331" i="23" s="1"/>
  <c r="P1331" i="23" s="1"/>
  <c r="AB1331" i="23"/>
  <c r="AG1331" i="23" s="1"/>
  <c r="O1331" i="23" s="1"/>
  <c r="I1331" i="23" a="1"/>
  <c r="I1331" i="23" s="1"/>
  <c r="Q1331" i="23" s="1"/>
  <c r="J1331" i="23" a="1"/>
  <c r="J1331" i="23" s="1"/>
  <c r="K1331" i="23" a="1"/>
  <c r="K1331" i="23" s="1"/>
  <c r="S1331" i="23" s="1"/>
  <c r="L1331" i="23" a="1"/>
  <c r="L1331" i="23" s="1"/>
  <c r="T1331" i="23" s="1"/>
  <c r="R1331" i="23"/>
  <c r="AA1331" i="23" l="1"/>
  <c r="AF1331" i="23" s="1"/>
  <c r="N1331" i="23" s="1"/>
  <c r="H1331" i="23"/>
  <c r="F1331" i="23"/>
  <c r="G1331" i="23"/>
  <c r="D1332" i="23"/>
  <c r="B1333" i="23" a="1"/>
  <c r="B1333" i="23" s="1"/>
  <c r="AC1332" i="23"/>
  <c r="AH1332" i="23" s="1"/>
  <c r="P1332" i="23" s="1"/>
  <c r="Z1332" i="23"/>
  <c r="AA1332" i="23"/>
  <c r="AF1332" i="23" s="1"/>
  <c r="N1332" i="23" s="1"/>
  <c r="L1332" i="23" a="1"/>
  <c r="L1332" i="23" s="1"/>
  <c r="T1332" i="23" s="1"/>
  <c r="J1332" i="23" a="1"/>
  <c r="J1332" i="23" s="1"/>
  <c r="R1332" i="23" s="1"/>
  <c r="K1332" i="23" a="1"/>
  <c r="K1332" i="23" s="1"/>
  <c r="S1332" i="23" s="1"/>
  <c r="I1332" i="23" l="1" a="1"/>
  <c r="I1332" i="23" s="1"/>
  <c r="Q1332" i="23" s="1"/>
  <c r="AE1332" i="23"/>
  <c r="M1332" i="23" s="1"/>
  <c r="D1333" i="23"/>
  <c r="B1334" i="23" a="1"/>
  <c r="B1334" i="23" s="1"/>
  <c r="AB1333" i="23"/>
  <c r="AG1333" i="23" s="1"/>
  <c r="O1333" i="23" s="1"/>
  <c r="AA1333" i="23"/>
  <c r="AF1333" i="23" s="1"/>
  <c r="N1333" i="23" s="1"/>
  <c r="Z1333" i="23"/>
  <c r="AE1333" i="23" s="1"/>
  <c r="M1333" i="23" s="1"/>
  <c r="I1333" i="23" a="1"/>
  <c r="I1333" i="23" s="1"/>
  <c r="Q1333" i="23" s="1"/>
  <c r="L1333" i="23" a="1"/>
  <c r="L1333" i="23" s="1"/>
  <c r="T1333" i="23" s="1"/>
  <c r="K1333" i="23" a="1"/>
  <c r="K1333" i="23" s="1"/>
  <c r="S1333" i="23" s="1"/>
  <c r="J1333" i="23" a="1"/>
  <c r="J1333" i="23" s="1"/>
  <c r="R1333" i="23" s="1"/>
  <c r="AB1332" i="23"/>
  <c r="AG1332" i="23" s="1"/>
  <c r="O1332" i="23" s="1"/>
  <c r="F1332" i="23"/>
  <c r="G1332" i="23"/>
  <c r="H1332" i="23"/>
  <c r="B1335" i="23" l="1" a="1"/>
  <c r="B1335" i="23" s="1"/>
  <c r="D1334" i="23"/>
  <c r="AC1334" i="23"/>
  <c r="AH1334" i="23" s="1"/>
  <c r="P1334" i="23" s="1"/>
  <c r="AA1334" i="23"/>
  <c r="AF1334" i="23" s="1"/>
  <c r="N1334" i="23" s="1"/>
  <c r="Z1334" i="23"/>
  <c r="AE1334" i="23" s="1"/>
  <c r="M1334" i="23" s="1"/>
  <c r="L1334" i="23" a="1"/>
  <c r="L1334" i="23" s="1"/>
  <c r="T1334" i="23" s="1"/>
  <c r="K1334" i="23" a="1"/>
  <c r="K1334" i="23" s="1"/>
  <c r="I1334" i="23" a="1"/>
  <c r="I1334" i="23" s="1"/>
  <c r="Q1334" i="23" s="1"/>
  <c r="J1334" i="23" a="1"/>
  <c r="J1334" i="23" s="1"/>
  <c r="S1334" i="23"/>
  <c r="R1334" i="23"/>
  <c r="AC1333" i="23"/>
  <c r="AH1333" i="23" s="1"/>
  <c r="P1333" i="23" s="1"/>
  <c r="G1333" i="23"/>
  <c r="F1333" i="23"/>
  <c r="H1333" i="23"/>
  <c r="AB1334" i="23" l="1"/>
  <c r="AG1334" i="23" s="1"/>
  <c r="O1334" i="23" s="1"/>
  <c r="H1334" i="23"/>
  <c r="F1334" i="23"/>
  <c r="G1334" i="23"/>
  <c r="D1335" i="23"/>
  <c r="B1336" i="23" a="1"/>
  <c r="B1336" i="23" s="1"/>
  <c r="AC1335" i="23"/>
  <c r="AH1335" i="23" s="1"/>
  <c r="P1335" i="23" s="1"/>
  <c r="AA1335" i="23"/>
  <c r="AF1335" i="23" s="1"/>
  <c r="N1335" i="23" s="1"/>
  <c r="Z1335" i="23"/>
  <c r="J1335" i="23" a="1"/>
  <c r="J1335" i="23" s="1"/>
  <c r="R1335" i="23" s="1"/>
  <c r="K1335" i="23" a="1"/>
  <c r="K1335" i="23" s="1"/>
  <c r="L1335" i="23" a="1"/>
  <c r="L1335" i="23" s="1"/>
  <c r="T1335" i="23" s="1"/>
  <c r="S1335" i="23"/>
  <c r="D1336" i="23" l="1"/>
  <c r="B1337" i="23" a="1"/>
  <c r="B1337" i="23" s="1"/>
  <c r="Z1336" i="23"/>
  <c r="AE1336" i="23" s="1"/>
  <c r="M1336" i="23" s="1"/>
  <c r="AA1336" i="23"/>
  <c r="AF1336" i="23" s="1"/>
  <c r="N1336" i="23" s="1"/>
  <c r="AC1336" i="23"/>
  <c r="AH1336" i="23" s="1"/>
  <c r="P1336" i="23" s="1"/>
  <c r="K1336" i="23" a="1"/>
  <c r="K1336" i="23" s="1"/>
  <c r="S1336" i="23" s="1"/>
  <c r="L1336" i="23" a="1"/>
  <c r="L1336" i="23" s="1"/>
  <c r="T1336" i="23" s="1"/>
  <c r="I1336" i="23" a="1"/>
  <c r="I1336" i="23" s="1"/>
  <c r="Q1336" i="23" s="1"/>
  <c r="J1336" i="23" a="1"/>
  <c r="J1336" i="23" s="1"/>
  <c r="R1336" i="23" s="1"/>
  <c r="AB1335" i="23"/>
  <c r="AG1335" i="23" s="1"/>
  <c r="O1335" i="23" s="1"/>
  <c r="G1335" i="23"/>
  <c r="H1335" i="23"/>
  <c r="F1335" i="23"/>
  <c r="I1335" i="23" a="1"/>
  <c r="I1335" i="23" s="1"/>
  <c r="Q1335" i="23" s="1"/>
  <c r="AE1335" i="23"/>
  <c r="M1335" i="23" s="1"/>
  <c r="B1338" i="23" l="1" a="1"/>
  <c r="B1338" i="23" s="1"/>
  <c r="D1337" i="23"/>
  <c r="AC1337" i="23"/>
  <c r="AH1337" i="23" s="1"/>
  <c r="P1337" i="23" s="1"/>
  <c r="AB1337" i="23"/>
  <c r="AG1337" i="23" s="1"/>
  <c r="O1337" i="23" s="1"/>
  <c r="Z1337" i="23"/>
  <c r="AE1337" i="23" s="1"/>
  <c r="M1337" i="23" s="1"/>
  <c r="J1337" i="23" a="1"/>
  <c r="J1337" i="23" s="1"/>
  <c r="I1337" i="23" a="1"/>
  <c r="I1337" i="23" s="1"/>
  <c r="Q1337" i="23" s="1"/>
  <c r="L1337" i="23" a="1"/>
  <c r="L1337" i="23" s="1"/>
  <c r="T1337" i="23" s="1"/>
  <c r="K1337" i="23" a="1"/>
  <c r="K1337" i="23" s="1"/>
  <c r="S1337" i="23"/>
  <c r="R1337" i="23"/>
  <c r="AB1336" i="23"/>
  <c r="AG1336" i="23" s="1"/>
  <c r="O1336" i="23" s="1"/>
  <c r="F1336" i="23"/>
  <c r="H1336" i="23"/>
  <c r="G1336" i="23"/>
  <c r="AA1337" i="23" l="1"/>
  <c r="AF1337" i="23" s="1"/>
  <c r="N1337" i="23" s="1"/>
  <c r="F1337" i="23"/>
  <c r="H1337" i="23"/>
  <c r="G1337" i="23"/>
  <c r="D1338" i="23"/>
  <c r="B1339" i="23" a="1"/>
  <c r="B1339" i="23" s="1"/>
  <c r="AA1338" i="23"/>
  <c r="AF1338" i="23" s="1"/>
  <c r="N1338" i="23" s="1"/>
  <c r="I1338" i="23" a="1"/>
  <c r="I1338" i="23" s="1"/>
  <c r="Q1338" i="23" s="1"/>
  <c r="AB1338" i="23"/>
  <c r="AG1338" i="23" s="1"/>
  <c r="O1338" i="23" s="1"/>
  <c r="AC1338" i="23"/>
  <c r="AH1338" i="23" s="1"/>
  <c r="P1338" i="23" s="1"/>
  <c r="L1338" i="23" a="1"/>
  <c r="L1338" i="23" s="1"/>
  <c r="T1338" i="23" s="1"/>
  <c r="J1338" i="23" a="1"/>
  <c r="J1338" i="23" s="1"/>
  <c r="R1338" i="23" s="1"/>
  <c r="K1338" i="23" a="1"/>
  <c r="K1338" i="23" s="1"/>
  <c r="S1338" i="23" s="1"/>
  <c r="D1339" i="23" l="1"/>
  <c r="B1340" i="23" a="1"/>
  <c r="B1340" i="23" s="1"/>
  <c r="AB1339" i="23"/>
  <c r="AG1339" i="23" s="1"/>
  <c r="O1339" i="23" s="1"/>
  <c r="AA1339" i="23"/>
  <c r="I1339" i="23" a="1"/>
  <c r="I1339" i="23" s="1"/>
  <c r="Q1339" i="23" s="1"/>
  <c r="AC1339" i="23"/>
  <c r="AH1339" i="23" s="1"/>
  <c r="P1339" i="23" s="1"/>
  <c r="K1339" i="23" a="1"/>
  <c r="K1339" i="23" s="1"/>
  <c r="S1339" i="23" s="1"/>
  <c r="L1339" i="23" a="1"/>
  <c r="L1339" i="23" s="1"/>
  <c r="T1339" i="23" s="1"/>
  <c r="Z1338" i="23"/>
  <c r="AE1338" i="23" s="1"/>
  <c r="M1338" i="23" s="1"/>
  <c r="H1338" i="23"/>
  <c r="F1338" i="23"/>
  <c r="G1338" i="23"/>
  <c r="J1339" i="23" l="1" a="1"/>
  <c r="J1339" i="23" s="1"/>
  <c r="R1339" i="23" s="1"/>
  <c r="AF1339" i="23"/>
  <c r="N1339" i="23" s="1"/>
  <c r="B1341" i="23" a="1"/>
  <c r="B1341" i="23" s="1"/>
  <c r="D1340" i="23"/>
  <c r="AB1340" i="23"/>
  <c r="AG1340" i="23" s="1"/>
  <c r="O1340" i="23" s="1"/>
  <c r="Z1340" i="23"/>
  <c r="AE1340" i="23" s="1"/>
  <c r="M1340" i="23" s="1"/>
  <c r="AA1340" i="23"/>
  <c r="AF1340" i="23" s="1"/>
  <c r="N1340" i="23" s="1"/>
  <c r="I1340" i="23" a="1"/>
  <c r="I1340" i="23" s="1"/>
  <c r="Q1340" i="23" s="1"/>
  <c r="K1340" i="23" a="1"/>
  <c r="K1340" i="23" s="1"/>
  <c r="S1340" i="23" s="1"/>
  <c r="L1340" i="23" a="1"/>
  <c r="L1340" i="23" s="1"/>
  <c r="T1340" i="23" s="1"/>
  <c r="J1340" i="23" a="1"/>
  <c r="J1340" i="23" s="1"/>
  <c r="R1340" i="23" s="1"/>
  <c r="Z1339" i="23"/>
  <c r="AE1339" i="23" s="1"/>
  <c r="M1339" i="23" s="1"/>
  <c r="F1339" i="23"/>
  <c r="G1339" i="23"/>
  <c r="H1339" i="23"/>
  <c r="AC1340" i="23" l="1"/>
  <c r="AH1340" i="23" s="1"/>
  <c r="P1340" i="23" s="1"/>
  <c r="F1340" i="23"/>
  <c r="G1340" i="23"/>
  <c r="H1340" i="23"/>
  <c r="B1342" i="23" a="1"/>
  <c r="B1342" i="23" s="1"/>
  <c r="D1341" i="23"/>
  <c r="Z1341" i="23"/>
  <c r="AC1341" i="23"/>
  <c r="AH1341" i="23" s="1"/>
  <c r="P1341" i="23" s="1"/>
  <c r="AA1341" i="23"/>
  <c r="AF1341" i="23" s="1"/>
  <c r="N1341" i="23" s="1"/>
  <c r="K1341" i="23" a="1"/>
  <c r="K1341" i="23" s="1"/>
  <c r="S1341" i="23" s="1"/>
  <c r="L1341" i="23" a="1"/>
  <c r="L1341" i="23" s="1"/>
  <c r="T1341" i="23" s="1"/>
  <c r="J1341" i="23" a="1"/>
  <c r="J1341" i="23" s="1"/>
  <c r="R1341" i="23" s="1"/>
  <c r="AB1341" i="23" l="1"/>
  <c r="AG1341" i="23" s="1"/>
  <c r="O1341" i="23" s="1"/>
  <c r="H1341" i="23"/>
  <c r="F1341" i="23"/>
  <c r="G1341" i="23"/>
  <c r="B1343" i="23" a="1"/>
  <c r="B1343" i="23" s="1"/>
  <c r="D1342" i="23"/>
  <c r="AB1342" i="23"/>
  <c r="AG1342" i="23" s="1"/>
  <c r="O1342" i="23" s="1"/>
  <c r="Z1342" i="23"/>
  <c r="AA1342" i="23"/>
  <c r="AF1342" i="23" s="1"/>
  <c r="N1342" i="23" s="1"/>
  <c r="L1342" i="23" a="1"/>
  <c r="L1342" i="23" s="1"/>
  <c r="T1342" i="23" s="1"/>
  <c r="K1342" i="23" a="1"/>
  <c r="K1342" i="23" s="1"/>
  <c r="J1342" i="23" a="1"/>
  <c r="J1342" i="23" s="1"/>
  <c r="R1342" i="23" s="1"/>
  <c r="S1342" i="23"/>
  <c r="I1341" i="23" a="1"/>
  <c r="I1341" i="23" s="1"/>
  <c r="Q1341" i="23" s="1"/>
  <c r="AE1341" i="23"/>
  <c r="M1341" i="23" s="1"/>
  <c r="I1342" i="23" l="1" a="1"/>
  <c r="I1342" i="23" s="1"/>
  <c r="Q1342" i="23" s="1"/>
  <c r="AE1342" i="23"/>
  <c r="M1342" i="23" s="1"/>
  <c r="AC1342" i="23"/>
  <c r="AH1342" i="23" s="1"/>
  <c r="P1342" i="23" s="1"/>
  <c r="G1342" i="23"/>
  <c r="H1342" i="23"/>
  <c r="F1342" i="23"/>
  <c r="D1343" i="23"/>
  <c r="B1344" i="23" a="1"/>
  <c r="B1344" i="23" s="1"/>
  <c r="AA1343" i="23"/>
  <c r="AF1343" i="23" s="1"/>
  <c r="N1343" i="23" s="1"/>
  <c r="AB1343" i="23"/>
  <c r="AG1343" i="23" s="1"/>
  <c r="O1343" i="23" s="1"/>
  <c r="AC1343" i="23"/>
  <c r="AH1343" i="23" s="1"/>
  <c r="P1343" i="23" s="1"/>
  <c r="I1343" i="23" a="1"/>
  <c r="I1343" i="23" s="1"/>
  <c r="Q1343" i="23" s="1"/>
  <c r="L1343" i="23" a="1"/>
  <c r="L1343" i="23" s="1"/>
  <c r="T1343" i="23" s="1"/>
  <c r="K1343" i="23" a="1"/>
  <c r="K1343" i="23" s="1"/>
  <c r="S1343" i="23" s="1"/>
  <c r="J1343" i="23" a="1"/>
  <c r="J1343" i="23" s="1"/>
  <c r="R1343" i="23" s="1"/>
  <c r="D1344" i="23" l="1"/>
  <c r="B1345" i="23" a="1"/>
  <c r="B1345" i="23" s="1"/>
  <c r="AB1344" i="23"/>
  <c r="AG1344" i="23" s="1"/>
  <c r="O1344" i="23" s="1"/>
  <c r="Z1344" i="23"/>
  <c r="AA1344" i="23"/>
  <c r="AF1344" i="23" s="1"/>
  <c r="N1344" i="23" s="1"/>
  <c r="L1344" i="23" a="1"/>
  <c r="L1344" i="23" s="1"/>
  <c r="T1344" i="23" s="1"/>
  <c r="J1344" i="23" a="1"/>
  <c r="J1344" i="23" s="1"/>
  <c r="R1344" i="23" s="1"/>
  <c r="K1344" i="23" a="1"/>
  <c r="K1344" i="23" s="1"/>
  <c r="S1344" i="23" s="1"/>
  <c r="Z1343" i="23"/>
  <c r="AE1343" i="23" s="1"/>
  <c r="M1343" i="23" s="1"/>
  <c r="G1343" i="23"/>
  <c r="F1343" i="23"/>
  <c r="H1343" i="23"/>
  <c r="I1344" i="23" l="1" a="1"/>
  <c r="I1344" i="23" s="1"/>
  <c r="Q1344" i="23" s="1"/>
  <c r="AE1344" i="23"/>
  <c r="M1344" i="23" s="1"/>
  <c r="B1346" i="23" a="1"/>
  <c r="B1346" i="23" s="1"/>
  <c r="D1345" i="23"/>
  <c r="AB1345" i="23"/>
  <c r="AG1345" i="23" s="1"/>
  <c r="O1345" i="23" s="1"/>
  <c r="Z1345" i="23"/>
  <c r="AE1345" i="23" s="1"/>
  <c r="M1345" i="23" s="1"/>
  <c r="AC1345" i="23"/>
  <c r="AH1345" i="23" s="1"/>
  <c r="P1345" i="23" s="1"/>
  <c r="J1345" i="23" a="1"/>
  <c r="J1345" i="23" s="1"/>
  <c r="L1345" i="23" a="1"/>
  <c r="L1345" i="23" s="1"/>
  <c r="T1345" i="23" s="1"/>
  <c r="I1345" i="23" a="1"/>
  <c r="I1345" i="23" s="1"/>
  <c r="Q1345" i="23" s="1"/>
  <c r="K1345" i="23" a="1"/>
  <c r="K1345" i="23" s="1"/>
  <c r="S1345" i="23" s="1"/>
  <c r="R1345" i="23"/>
  <c r="AC1344" i="23"/>
  <c r="AH1344" i="23" s="1"/>
  <c r="P1344" i="23" s="1"/>
  <c r="F1344" i="23"/>
  <c r="G1344" i="23"/>
  <c r="H1344" i="23"/>
  <c r="AA1345" i="23" l="1"/>
  <c r="AF1345" i="23" s="1"/>
  <c r="N1345" i="23" s="1"/>
  <c r="F1345" i="23"/>
  <c r="G1345" i="23"/>
  <c r="H1345" i="23"/>
  <c r="D1346" i="23"/>
  <c r="B1347" i="23" a="1"/>
  <c r="B1347" i="23" s="1"/>
  <c r="Z1346" i="23"/>
  <c r="AE1346" i="23" s="1"/>
  <c r="M1346" i="23" s="1"/>
  <c r="AA1346" i="23"/>
  <c r="AF1346" i="23" s="1"/>
  <c r="N1346" i="23" s="1"/>
  <c r="AC1346" i="23"/>
  <c r="AH1346" i="23" s="1"/>
  <c r="P1346" i="23" s="1"/>
  <c r="I1346" i="23" a="1"/>
  <c r="I1346" i="23" s="1"/>
  <c r="Q1346" i="23" s="1"/>
  <c r="K1346" i="23" a="1"/>
  <c r="K1346" i="23" s="1"/>
  <c r="L1346" i="23" a="1"/>
  <c r="L1346" i="23" s="1"/>
  <c r="T1346" i="23" s="1"/>
  <c r="J1346" i="23" a="1"/>
  <c r="J1346" i="23" s="1"/>
  <c r="R1346" i="23"/>
  <c r="S1346" i="23"/>
  <c r="D1347" i="23" l="1"/>
  <c r="Z1347" i="23"/>
  <c r="AE1347" i="23" s="1"/>
  <c r="M1347" i="23" s="1"/>
  <c r="B1348" i="23" a="1"/>
  <c r="B1348" i="23" s="1"/>
  <c r="AB1347" i="23"/>
  <c r="AG1347" i="23" s="1"/>
  <c r="O1347" i="23" s="1"/>
  <c r="AC1347" i="23"/>
  <c r="AH1347" i="23" s="1"/>
  <c r="P1347" i="23" s="1"/>
  <c r="AA1347" i="23"/>
  <c r="AF1347" i="23" s="1"/>
  <c r="N1347" i="23" s="1"/>
  <c r="I1347" i="23" a="1"/>
  <c r="I1347" i="23" s="1"/>
  <c r="Q1347" i="23" s="1"/>
  <c r="K1347" i="23" a="1"/>
  <c r="K1347" i="23" s="1"/>
  <c r="S1347" i="23" s="1"/>
  <c r="J1347" i="23" a="1"/>
  <c r="J1347" i="23" s="1"/>
  <c r="R1347" i="23" s="1"/>
  <c r="L1347" i="23" a="1"/>
  <c r="L1347" i="23" s="1"/>
  <c r="T1347" i="23" s="1"/>
  <c r="AB1346" i="23"/>
  <c r="AG1346" i="23" s="1"/>
  <c r="O1346" i="23" s="1"/>
  <c r="G1346" i="23"/>
  <c r="F1346" i="23"/>
  <c r="H1346" i="23"/>
  <c r="D1348" i="23" l="1"/>
  <c r="B1349" i="23" a="1"/>
  <c r="B1349" i="23" s="1"/>
  <c r="AB1348" i="23"/>
  <c r="AG1348" i="23" s="1"/>
  <c r="O1348" i="23" s="1"/>
  <c r="AC1348" i="23"/>
  <c r="AH1348" i="23" s="1"/>
  <c r="P1348" i="23" s="1"/>
  <c r="Z1348" i="23"/>
  <c r="K1348" i="23" a="1"/>
  <c r="K1348" i="23" s="1"/>
  <c r="S1348" i="23" s="1"/>
  <c r="I1348" i="23" a="1"/>
  <c r="I1348" i="23" s="1"/>
  <c r="Q1348" i="23" s="1"/>
  <c r="L1348" i="23" a="1"/>
  <c r="L1348" i="23" s="1"/>
  <c r="T1348" i="23" s="1"/>
  <c r="R1348" i="23"/>
  <c r="H1347" i="23"/>
  <c r="F1347" i="23"/>
  <c r="G1347" i="23"/>
  <c r="J1348" i="23" l="1" a="1"/>
  <c r="J1348" i="23" s="1"/>
  <c r="AE1348" i="23"/>
  <c r="M1348" i="23" s="1"/>
  <c r="B1350" i="23" a="1"/>
  <c r="B1350" i="23" s="1"/>
  <c r="D1349" i="23"/>
  <c r="AA1349" i="23"/>
  <c r="AF1349" i="23" s="1"/>
  <c r="N1349" i="23" s="1"/>
  <c r="AB1349" i="23"/>
  <c r="AG1349" i="23" s="1"/>
  <c r="O1349" i="23" s="1"/>
  <c r="Z1349" i="23"/>
  <c r="L1349" i="23" a="1"/>
  <c r="L1349" i="23" s="1"/>
  <c r="T1349" i="23" s="1"/>
  <c r="J1349" i="23" a="1"/>
  <c r="J1349" i="23" s="1"/>
  <c r="R1349" i="23" s="1"/>
  <c r="K1349" i="23" a="1"/>
  <c r="K1349" i="23" s="1"/>
  <c r="S1349" i="23" s="1"/>
  <c r="AA1348" i="23"/>
  <c r="AF1348" i="23" s="1"/>
  <c r="N1348" i="23" s="1"/>
  <c r="F1348" i="23"/>
  <c r="H1348" i="23"/>
  <c r="G1348" i="23"/>
  <c r="AC1349" i="23" l="1"/>
  <c r="AH1349" i="23" s="1"/>
  <c r="P1349" i="23" s="1"/>
  <c r="H1349" i="23"/>
  <c r="F1349" i="23"/>
  <c r="G1349" i="23"/>
  <c r="D1350" i="23"/>
  <c r="B1351" i="23" a="1"/>
  <c r="B1351" i="23" s="1"/>
  <c r="AB1350" i="23"/>
  <c r="AG1350" i="23" s="1"/>
  <c r="O1350" i="23" s="1"/>
  <c r="AC1350" i="23"/>
  <c r="AH1350" i="23" s="1"/>
  <c r="P1350" i="23" s="1"/>
  <c r="Z1350" i="23"/>
  <c r="AE1350" i="23" s="1"/>
  <c r="M1350" i="23" s="1"/>
  <c r="L1350" i="23" a="1"/>
  <c r="L1350" i="23" s="1"/>
  <c r="T1350" i="23" s="1"/>
  <c r="K1350" i="23" a="1"/>
  <c r="K1350" i="23" s="1"/>
  <c r="S1350" i="23" s="1"/>
  <c r="J1350" i="23" a="1"/>
  <c r="J1350" i="23" s="1"/>
  <c r="I1350" i="23" a="1"/>
  <c r="I1350" i="23" s="1"/>
  <c r="Q1350" i="23" s="1"/>
  <c r="R1350" i="23"/>
  <c r="I1349" i="23" a="1"/>
  <c r="I1349" i="23" s="1"/>
  <c r="Q1349" i="23" s="1"/>
  <c r="AE1349" i="23"/>
  <c r="M1349" i="23" s="1"/>
  <c r="B1352" i="23" l="1" a="1"/>
  <c r="B1352" i="23" s="1"/>
  <c r="D1351" i="23"/>
  <c r="AA1351" i="23"/>
  <c r="AF1351" i="23" s="1"/>
  <c r="N1351" i="23" s="1"/>
  <c r="AC1351" i="23"/>
  <c r="AH1351" i="23" s="1"/>
  <c r="P1351" i="23" s="1"/>
  <c r="Z1351" i="23"/>
  <c r="AE1351" i="23" s="1"/>
  <c r="M1351" i="23" s="1"/>
  <c r="K1351" i="23" a="1"/>
  <c r="K1351" i="23" s="1"/>
  <c r="J1351" i="23" a="1"/>
  <c r="J1351" i="23" s="1"/>
  <c r="R1351" i="23" s="1"/>
  <c r="L1351" i="23" a="1"/>
  <c r="L1351" i="23" s="1"/>
  <c r="T1351" i="23" s="1"/>
  <c r="I1351" i="23" a="1"/>
  <c r="I1351" i="23" s="1"/>
  <c r="Q1351" i="23" s="1"/>
  <c r="S1351" i="23"/>
  <c r="AA1350" i="23"/>
  <c r="AF1350" i="23" s="1"/>
  <c r="N1350" i="23" s="1"/>
  <c r="G1350" i="23"/>
  <c r="H1350" i="23"/>
  <c r="F1350" i="23"/>
  <c r="AB1351" i="23" l="1"/>
  <c r="AG1351" i="23" s="1"/>
  <c r="O1351" i="23" s="1"/>
  <c r="F1351" i="23"/>
  <c r="H1351" i="23"/>
  <c r="G1351" i="23"/>
  <c r="B1353" i="23" a="1"/>
  <c r="B1353" i="23" s="1"/>
  <c r="D1352" i="23"/>
  <c r="Z1352" i="23"/>
  <c r="AE1352" i="23" s="1"/>
  <c r="M1352" i="23" s="1"/>
  <c r="AA1352" i="23"/>
  <c r="AF1352" i="23" s="1"/>
  <c r="N1352" i="23" s="1"/>
  <c r="AC1352" i="23"/>
  <c r="AH1352" i="23" s="1"/>
  <c r="P1352" i="23" s="1"/>
  <c r="J1352" i="23" a="1"/>
  <c r="J1352" i="23" s="1"/>
  <c r="K1352" i="23" a="1"/>
  <c r="K1352" i="23" s="1"/>
  <c r="L1352" i="23" a="1"/>
  <c r="L1352" i="23" s="1"/>
  <c r="T1352" i="23" s="1"/>
  <c r="I1352" i="23" a="1"/>
  <c r="I1352" i="23" s="1"/>
  <c r="Q1352" i="23" s="1"/>
  <c r="R1352" i="23"/>
  <c r="S1352" i="23"/>
  <c r="AB1352" i="23" l="1"/>
  <c r="AG1352" i="23" s="1"/>
  <c r="O1352" i="23" s="1"/>
  <c r="H1352" i="23"/>
  <c r="F1352" i="23"/>
  <c r="G1352" i="23"/>
  <c r="B1354" i="23" a="1"/>
  <c r="B1354" i="23" s="1"/>
  <c r="D1353" i="23"/>
  <c r="AB1353" i="23"/>
  <c r="AG1353" i="23" s="1"/>
  <c r="O1353" i="23" s="1"/>
  <c r="Z1353" i="23"/>
  <c r="AE1353" i="23" s="1"/>
  <c r="M1353" i="23" s="1"/>
  <c r="AA1353" i="23"/>
  <c r="AF1353" i="23" s="1"/>
  <c r="N1353" i="23" s="1"/>
  <c r="K1353" i="23" a="1"/>
  <c r="K1353" i="23" s="1"/>
  <c r="S1353" i="23" s="1"/>
  <c r="J1353" i="23" a="1"/>
  <c r="J1353" i="23" s="1"/>
  <c r="R1353" i="23" s="1"/>
  <c r="L1353" i="23" a="1"/>
  <c r="L1353" i="23" s="1"/>
  <c r="T1353" i="23" s="1"/>
  <c r="I1353" i="23" a="1"/>
  <c r="I1353" i="23" s="1"/>
  <c r="Q1353" i="23" s="1"/>
  <c r="AC1353" i="23" l="1"/>
  <c r="AH1353" i="23" s="1"/>
  <c r="P1353" i="23" s="1"/>
  <c r="G1353" i="23"/>
  <c r="H1353" i="23"/>
  <c r="F1353" i="23"/>
  <c r="B1355" i="23" a="1"/>
  <c r="B1355" i="23" s="1"/>
  <c r="D1354" i="23"/>
  <c r="AB1354" i="23"/>
  <c r="AG1354" i="23" s="1"/>
  <c r="O1354" i="23" s="1"/>
  <c r="I1354" i="23" a="1"/>
  <c r="I1354" i="23" s="1"/>
  <c r="Q1354" i="23" s="1"/>
  <c r="AA1354" i="23"/>
  <c r="AF1354" i="23" s="1"/>
  <c r="N1354" i="23" s="1"/>
  <c r="AC1354" i="23"/>
  <c r="AH1354" i="23" s="1"/>
  <c r="P1354" i="23" s="1"/>
  <c r="L1354" i="23" a="1"/>
  <c r="L1354" i="23" s="1"/>
  <c r="T1354" i="23" s="1"/>
  <c r="K1354" i="23" a="1"/>
  <c r="K1354" i="23" s="1"/>
  <c r="J1354" i="23" a="1"/>
  <c r="J1354" i="23" s="1"/>
  <c r="R1354" i="23" s="1"/>
  <c r="S1354" i="23"/>
  <c r="Z1354" i="23" l="1"/>
  <c r="AE1354" i="23" s="1"/>
  <c r="M1354" i="23" s="1"/>
  <c r="H1354" i="23"/>
  <c r="G1354" i="23"/>
  <c r="F1354" i="23"/>
  <c r="D1355" i="23"/>
  <c r="B1356" i="23" a="1"/>
  <c r="B1356" i="23" s="1"/>
  <c r="AC1355" i="23"/>
  <c r="AH1355" i="23" s="1"/>
  <c r="P1355" i="23" s="1"/>
  <c r="AB1355" i="23"/>
  <c r="AG1355" i="23" s="1"/>
  <c r="O1355" i="23" s="1"/>
  <c r="AA1355" i="23"/>
  <c r="K1355" i="23" a="1"/>
  <c r="K1355" i="23" s="1"/>
  <c r="S1355" i="23" s="1"/>
  <c r="L1355" i="23" a="1"/>
  <c r="L1355" i="23" s="1"/>
  <c r="T1355" i="23" s="1"/>
  <c r="D1356" i="23" l="1"/>
  <c r="B1357" i="23" a="1"/>
  <c r="B1357" i="23" s="1"/>
  <c r="AC1356" i="23"/>
  <c r="AB1356" i="23"/>
  <c r="AA1356" i="23"/>
  <c r="J1356" i="23" s="1" a="1"/>
  <c r="J1356" i="23" s="1"/>
  <c r="R1356" i="23" s="1"/>
  <c r="I1356" i="23" a="1"/>
  <c r="I1356" i="23" s="1"/>
  <c r="Q1356" i="23" s="1"/>
  <c r="L1356" i="23" a="1"/>
  <c r="L1356" i="23" s="1"/>
  <c r="T1356" i="23" s="1"/>
  <c r="K1356" i="23" a="1"/>
  <c r="K1356" i="23" s="1"/>
  <c r="S1356" i="23" s="1"/>
  <c r="Z1355" i="23"/>
  <c r="F1355" i="23"/>
  <c r="G1355" i="23"/>
  <c r="H1355" i="23"/>
  <c r="J1355" i="23" a="1"/>
  <c r="J1355" i="23" s="1"/>
  <c r="R1355" i="23" s="1"/>
  <c r="AF1355" i="23"/>
  <c r="N1355" i="23" s="1"/>
  <c r="B1358" i="23" l="1" a="1"/>
  <c r="B1358" i="23" s="1"/>
  <c r="D1357" i="23"/>
  <c r="Z1357" i="23"/>
  <c r="I1357" i="23" s="1" a="1"/>
  <c r="I1357" i="23" s="1"/>
  <c r="AE1357" i="23" s="1"/>
  <c r="M1357" i="23" s="1"/>
  <c r="AB1357" i="23"/>
  <c r="AC1357" i="23"/>
  <c r="L1357" i="23" a="1"/>
  <c r="L1357" i="23" s="1"/>
  <c r="Q1357" i="23"/>
  <c r="K1357" i="23" a="1"/>
  <c r="K1357" i="23" s="1"/>
  <c r="AG1357" i="23" s="1"/>
  <c r="O1357" i="23" s="1"/>
  <c r="J1357" i="23" a="1"/>
  <c r="J1357" i="23" s="1"/>
  <c r="AF1357" i="23" s="1"/>
  <c r="N1357" i="23" s="1"/>
  <c r="R1357" i="23"/>
  <c r="S1357" i="23"/>
  <c r="I1355" i="23" a="1"/>
  <c r="I1355" i="23" s="1"/>
  <c r="Q1355" i="23" s="1"/>
  <c r="AE1355" i="23"/>
  <c r="M1355" i="23" s="1"/>
  <c r="Z1356" i="23"/>
  <c r="G1356" i="23"/>
  <c r="H1356" i="23"/>
  <c r="F1356" i="23"/>
  <c r="T1357" i="23" l="1"/>
  <c r="AH1357" i="23"/>
  <c r="P1357" i="23" s="1"/>
  <c r="AA1357" i="23"/>
  <c r="G1357" i="23"/>
  <c r="H1357" i="23"/>
  <c r="F1357" i="23"/>
  <c r="B1359" i="23" a="1"/>
  <c r="B1359" i="23" s="1"/>
  <c r="D1358" i="23"/>
  <c r="AC1358" i="23"/>
  <c r="Z1358" i="23"/>
  <c r="J1358" i="23" s="1" a="1"/>
  <c r="J1358" i="23" s="1"/>
  <c r="AF1358" i="23" s="1"/>
  <c r="N1358" i="23" s="1"/>
  <c r="AB1358" i="23"/>
  <c r="R1358" i="23"/>
  <c r="K1358" i="23" a="1"/>
  <c r="K1358" i="23" s="1"/>
  <c r="AG1358" i="23" s="1"/>
  <c r="O1358" i="23" s="1"/>
  <c r="L1358" i="23" a="1"/>
  <c r="L1358" i="23" s="1"/>
  <c r="AH1358" i="23" s="1"/>
  <c r="P1358" i="23" s="1"/>
  <c r="I1358" i="23" a="1"/>
  <c r="I1358" i="23" s="1"/>
  <c r="AE1358" i="23" s="1"/>
  <c r="M1358" i="23" s="1"/>
  <c r="Q1358" i="23"/>
  <c r="T1358" i="23"/>
  <c r="S1358" i="23"/>
  <c r="AA1358" i="23" l="1"/>
  <c r="F1358" i="23"/>
  <c r="G1358" i="23"/>
  <c r="H1358" i="23"/>
  <c r="B1360" i="23" a="1"/>
  <c r="B1360" i="23" s="1"/>
  <c r="D1359" i="23"/>
  <c r="AC1359" i="23"/>
  <c r="I1359" i="23" a="1"/>
  <c r="I1359" i="23" s="1"/>
  <c r="AE1359" i="23" s="1"/>
  <c r="M1359" i="23" s="1"/>
  <c r="AA1359" i="23"/>
  <c r="J1359" i="23" s="1" a="1"/>
  <c r="J1359" i="23" s="1"/>
  <c r="AF1359" i="23" s="1"/>
  <c r="N1359" i="23" s="1"/>
  <c r="AB1359" i="23"/>
  <c r="R1359" i="23"/>
  <c r="Q1359" i="23"/>
  <c r="L1359" i="23" a="1"/>
  <c r="L1359" i="23" s="1"/>
  <c r="AH1359" i="23" s="1"/>
  <c r="P1359" i="23" s="1"/>
  <c r="K1359" i="23" a="1"/>
  <c r="K1359" i="23" s="1"/>
  <c r="AG1359" i="23" s="1"/>
  <c r="O1359" i="23" s="1"/>
  <c r="S1359" i="23"/>
  <c r="T1359" i="23"/>
  <c r="Z1359" i="23" l="1"/>
  <c r="H1359" i="23"/>
  <c r="F1359" i="23"/>
  <c r="G1359" i="23"/>
  <c r="D1360" i="23"/>
  <c r="B1361" i="23" a="1"/>
  <c r="B1361" i="23" s="1"/>
  <c r="AC1360" i="23"/>
  <c r="Z1360" i="23"/>
  <c r="I1360" i="23" s="1" a="1"/>
  <c r="I1360" i="23" s="1"/>
  <c r="AE1360" i="23" s="1"/>
  <c r="M1360" i="23" s="1"/>
  <c r="AB1360" i="23"/>
  <c r="Q1360" i="23"/>
  <c r="L1360" i="23" a="1"/>
  <c r="L1360" i="23" s="1"/>
  <c r="J1360" i="23" a="1"/>
  <c r="J1360" i="23" s="1"/>
  <c r="AF1360" i="23" s="1"/>
  <c r="N1360" i="23" s="1"/>
  <c r="K1360" i="23" a="1"/>
  <c r="K1360" i="23" s="1"/>
  <c r="R1360" i="23"/>
  <c r="D1361" i="23" l="1"/>
  <c r="B1362" i="23" a="1"/>
  <c r="B1362" i="23" s="1"/>
  <c r="AB1361" i="23"/>
  <c r="Z1361" i="23"/>
  <c r="AC1361" i="23"/>
  <c r="K1361" i="23" a="1"/>
  <c r="K1361" i="23" s="1"/>
  <c r="AG1361" i="23" s="1"/>
  <c r="O1361" i="23" s="1"/>
  <c r="I1361" i="23" a="1"/>
  <c r="I1361" i="23" s="1"/>
  <c r="AE1361" i="23" s="1"/>
  <c r="M1361" i="23" s="1"/>
  <c r="J1361" i="23" a="1"/>
  <c r="J1361" i="23" s="1"/>
  <c r="AF1361" i="23" s="1"/>
  <c r="N1361" i="23" s="1"/>
  <c r="L1361" i="23" a="1"/>
  <c r="L1361" i="23" s="1"/>
  <c r="AH1361" i="23" s="1"/>
  <c r="P1361" i="23" s="1"/>
  <c r="S1361" i="23"/>
  <c r="Q1361" i="23"/>
  <c r="T1361" i="23"/>
  <c r="R1361" i="23"/>
  <c r="S1360" i="23"/>
  <c r="AG1360" i="23"/>
  <c r="O1360" i="23" s="1"/>
  <c r="AA1360" i="23"/>
  <c r="G1360" i="23"/>
  <c r="H1360" i="23"/>
  <c r="F1360" i="23"/>
  <c r="T1360" i="23"/>
  <c r="AH1360" i="23"/>
  <c r="P1360" i="23" s="1"/>
  <c r="B1363" i="23" l="1" a="1"/>
  <c r="B1363" i="23" s="1"/>
  <c r="D1362" i="23"/>
  <c r="Z1362" i="23"/>
  <c r="AB1362" i="23"/>
  <c r="AA1362" i="23"/>
  <c r="L1362" i="23" a="1"/>
  <c r="L1362" i="23" s="1"/>
  <c r="AH1362" i="23" s="1"/>
  <c r="P1362" i="23" s="1"/>
  <c r="I1362" i="23" a="1"/>
  <c r="I1362" i="23" s="1"/>
  <c r="AE1362" i="23" s="1"/>
  <c r="M1362" i="23" s="1"/>
  <c r="J1362" i="23" a="1"/>
  <c r="J1362" i="23" s="1"/>
  <c r="AF1362" i="23" s="1"/>
  <c r="N1362" i="23" s="1"/>
  <c r="K1362" i="23" a="1"/>
  <c r="K1362" i="23" s="1"/>
  <c r="AG1362" i="23" s="1"/>
  <c r="O1362" i="23" s="1"/>
  <c r="Q1362" i="23"/>
  <c r="S1362" i="23"/>
  <c r="T1362" i="23"/>
  <c r="R1362" i="23"/>
  <c r="AA1361" i="23"/>
  <c r="G1361" i="23"/>
  <c r="F1361" i="23"/>
  <c r="H1361" i="23"/>
  <c r="AC1362" i="23" l="1"/>
  <c r="H1362" i="23"/>
  <c r="F1362" i="23"/>
  <c r="G1362" i="23"/>
  <c r="D1363" i="23"/>
  <c r="B1364" i="23" a="1"/>
  <c r="B1364" i="23" s="1"/>
  <c r="AC1363" i="23"/>
  <c r="AA1363" i="23"/>
  <c r="Z1363" i="23"/>
  <c r="K1363" i="23" a="1"/>
  <c r="K1363" i="23" s="1"/>
  <c r="AG1363" i="23" s="1"/>
  <c r="O1363" i="23" s="1"/>
  <c r="J1363" i="23" a="1"/>
  <c r="J1363" i="23" s="1"/>
  <c r="AF1363" i="23" s="1"/>
  <c r="N1363" i="23" s="1"/>
  <c r="I1363" i="23" a="1"/>
  <c r="I1363" i="23" s="1"/>
  <c r="AE1363" i="23" s="1"/>
  <c r="M1363" i="23" s="1"/>
  <c r="L1363" i="23" a="1"/>
  <c r="L1363" i="23" s="1"/>
  <c r="AH1363" i="23" s="1"/>
  <c r="P1363" i="23" s="1"/>
  <c r="R1363" i="23"/>
  <c r="S1363" i="23"/>
  <c r="T1363" i="23"/>
  <c r="Q1363" i="23"/>
  <c r="D1364" i="23" l="1"/>
  <c r="B1365" i="23" a="1"/>
  <c r="B1365" i="23" s="1"/>
  <c r="Z1364" i="23"/>
  <c r="AA1364" i="23"/>
  <c r="AB1364" i="23"/>
  <c r="L1364" i="23" a="1"/>
  <c r="L1364" i="23" s="1"/>
  <c r="AH1364" i="23" s="1"/>
  <c r="P1364" i="23" s="1"/>
  <c r="I1364" i="23" a="1"/>
  <c r="I1364" i="23" s="1"/>
  <c r="AE1364" i="23" s="1"/>
  <c r="M1364" i="23" s="1"/>
  <c r="K1364" i="23" a="1"/>
  <c r="K1364" i="23" s="1"/>
  <c r="AG1364" i="23" s="1"/>
  <c r="O1364" i="23" s="1"/>
  <c r="J1364" i="23" a="1"/>
  <c r="J1364" i="23" s="1"/>
  <c r="AF1364" i="23" s="1"/>
  <c r="N1364" i="23" s="1"/>
  <c r="S1364" i="23"/>
  <c r="R1364" i="23"/>
  <c r="Q1364" i="23"/>
  <c r="T1364" i="23"/>
  <c r="AB1363" i="23"/>
  <c r="G1363" i="23"/>
  <c r="F1363" i="23"/>
  <c r="H1363" i="23"/>
  <c r="D1365" i="23" l="1"/>
  <c r="B1366" i="23" a="1"/>
  <c r="B1366" i="23" s="1"/>
  <c r="AC1365" i="23"/>
  <c r="AA1365" i="23"/>
  <c r="Z1365" i="23"/>
  <c r="I1365" i="23" s="1" a="1"/>
  <c r="I1365" i="23" s="1"/>
  <c r="AE1365" i="23" s="1"/>
  <c r="M1365" i="23" s="1"/>
  <c r="Q1365" i="23"/>
  <c r="R1365" i="23"/>
  <c r="L1365" i="23" a="1"/>
  <c r="L1365" i="23" s="1"/>
  <c r="AH1365" i="23" s="1"/>
  <c r="P1365" i="23" s="1"/>
  <c r="J1365" i="23" a="1"/>
  <c r="J1365" i="23" s="1"/>
  <c r="AF1365" i="23" s="1"/>
  <c r="N1365" i="23" s="1"/>
  <c r="K1365" i="23" a="1"/>
  <c r="K1365" i="23" s="1"/>
  <c r="T1365" i="23"/>
  <c r="AC1364" i="23"/>
  <c r="H1364" i="23"/>
  <c r="G1364" i="23"/>
  <c r="F1364" i="23"/>
  <c r="S1365" i="23" l="1"/>
  <c r="AG1365" i="23"/>
  <c r="O1365" i="23" s="1"/>
  <c r="B1367" i="23" a="1"/>
  <c r="B1367" i="23" s="1"/>
  <c r="D1366" i="23"/>
  <c r="AA1366" i="23"/>
  <c r="Z1366" i="23"/>
  <c r="I1366" i="23" s="1" a="1"/>
  <c r="I1366" i="23" s="1"/>
  <c r="AE1366" i="23" s="1"/>
  <c r="M1366" i="23" s="1"/>
  <c r="AB1366" i="23"/>
  <c r="R1366" i="23"/>
  <c r="Q1366" i="23"/>
  <c r="K1366" i="23" a="1"/>
  <c r="K1366" i="23" s="1"/>
  <c r="AG1366" i="23" s="1"/>
  <c r="O1366" i="23" s="1"/>
  <c r="L1366" i="23" a="1"/>
  <c r="L1366" i="23" s="1"/>
  <c r="J1366" i="23" a="1"/>
  <c r="J1366" i="23" s="1"/>
  <c r="AF1366" i="23" s="1"/>
  <c r="N1366" i="23" s="1"/>
  <c r="S1366" i="23"/>
  <c r="AB1365" i="23"/>
  <c r="F1365" i="23"/>
  <c r="G1365" i="23"/>
  <c r="H1365" i="23"/>
  <c r="AC1366" i="23" l="1"/>
  <c r="F1366" i="23"/>
  <c r="H1366" i="23"/>
  <c r="G1366" i="23"/>
  <c r="T1366" i="23"/>
  <c r="AH1366" i="23"/>
  <c r="P1366" i="23" s="1"/>
  <c r="D1367" i="23"/>
  <c r="B1368" i="23" a="1"/>
  <c r="B1368" i="23" s="1"/>
  <c r="AA1367" i="23"/>
  <c r="Z1367" i="23"/>
  <c r="AC1367" i="23"/>
  <c r="L1367" i="23" a="1"/>
  <c r="L1367" i="23" s="1"/>
  <c r="AH1367" i="23" s="1"/>
  <c r="P1367" i="23" s="1"/>
  <c r="I1367" i="23" a="1"/>
  <c r="I1367" i="23" s="1"/>
  <c r="AE1367" i="23" s="1"/>
  <c r="M1367" i="23" s="1"/>
  <c r="K1367" i="23" a="1"/>
  <c r="K1367" i="23" s="1"/>
  <c r="AG1367" i="23" s="1"/>
  <c r="O1367" i="23" s="1"/>
  <c r="J1367" i="23" a="1"/>
  <c r="J1367" i="23" s="1"/>
  <c r="AF1367" i="23" s="1"/>
  <c r="N1367" i="23" s="1"/>
  <c r="T1367" i="23"/>
  <c r="R1367" i="23"/>
  <c r="Q1367" i="23"/>
  <c r="S1367" i="23"/>
  <c r="Z1368" i="23" l="1"/>
  <c r="D1368" i="23"/>
  <c r="B1369" i="23" a="1"/>
  <c r="B1369" i="23" s="1"/>
  <c r="AC1368" i="23"/>
  <c r="I1368" i="23" a="1"/>
  <c r="I1368" i="23" s="1"/>
  <c r="AE1368" i="23" s="1"/>
  <c r="M1368" i="23" s="1"/>
  <c r="J1368" i="23" a="1"/>
  <c r="J1368" i="23" s="1"/>
  <c r="AF1368" i="23" s="1"/>
  <c r="N1368" i="23" s="1"/>
  <c r="AB1368" i="23"/>
  <c r="K1368" i="23" s="1" a="1"/>
  <c r="K1368" i="23" s="1"/>
  <c r="AG1368" i="23" s="1"/>
  <c r="O1368" i="23" s="1"/>
  <c r="L1368" i="23" a="1"/>
  <c r="L1368" i="23" s="1"/>
  <c r="R1368" i="23"/>
  <c r="Q1368" i="23"/>
  <c r="S1368" i="23"/>
  <c r="AB1367" i="23"/>
  <c r="G1367" i="23"/>
  <c r="H1367" i="23"/>
  <c r="F1367" i="23"/>
  <c r="T1368" i="23" l="1"/>
  <c r="AH1368" i="23"/>
  <c r="P1368" i="23" s="1"/>
  <c r="D1369" i="23"/>
  <c r="B1370" i="23" a="1"/>
  <c r="B1370" i="23" s="1"/>
  <c r="Z1369" i="23"/>
  <c r="I1369" i="23" s="1" a="1"/>
  <c r="I1369" i="23" s="1"/>
  <c r="AE1369" i="23" s="1"/>
  <c r="M1369" i="23" s="1"/>
  <c r="AA1369" i="23"/>
  <c r="AB1369" i="23"/>
  <c r="L1369" i="23" a="1"/>
  <c r="L1369" i="23" s="1"/>
  <c r="K1369" i="23" a="1"/>
  <c r="K1369" i="23" s="1"/>
  <c r="AG1369" i="23" s="1"/>
  <c r="O1369" i="23" s="1"/>
  <c r="J1369" i="23" a="1"/>
  <c r="J1369" i="23" s="1"/>
  <c r="AF1369" i="23" s="1"/>
  <c r="N1369" i="23" s="1"/>
  <c r="Q1369" i="23"/>
  <c r="R1369" i="23"/>
  <c r="S1369" i="23"/>
  <c r="AA1368" i="23"/>
  <c r="F1368" i="23"/>
  <c r="H1368" i="23"/>
  <c r="G1368" i="23"/>
  <c r="T1369" i="23" l="1"/>
  <c r="AH1369" i="23"/>
  <c r="P1369" i="23" s="1"/>
  <c r="D1370" i="23"/>
  <c r="B1371" i="23" a="1"/>
  <c r="B1371" i="23" s="1"/>
  <c r="Z1370" i="23"/>
  <c r="AA1370" i="23"/>
  <c r="AC1370" i="23"/>
  <c r="L1370" i="23" a="1"/>
  <c r="L1370" i="23" s="1"/>
  <c r="AH1370" i="23" s="1"/>
  <c r="P1370" i="23" s="1"/>
  <c r="J1370" i="23" a="1"/>
  <c r="J1370" i="23" s="1"/>
  <c r="AF1370" i="23" s="1"/>
  <c r="N1370" i="23" s="1"/>
  <c r="I1370" i="23" a="1"/>
  <c r="I1370" i="23" s="1"/>
  <c r="AE1370" i="23" s="1"/>
  <c r="M1370" i="23" s="1"/>
  <c r="K1370" i="23" a="1"/>
  <c r="K1370" i="23" s="1"/>
  <c r="AG1370" i="23" s="1"/>
  <c r="O1370" i="23" s="1"/>
  <c r="T1370" i="23"/>
  <c r="S1370" i="23"/>
  <c r="R1370" i="23"/>
  <c r="Q1370" i="23"/>
  <c r="AC1369" i="23"/>
  <c r="F1369" i="23"/>
  <c r="H1369" i="23"/>
  <c r="G1369" i="23"/>
  <c r="B1372" i="23" l="1" a="1"/>
  <c r="B1372" i="23" s="1"/>
  <c r="D1371" i="23"/>
  <c r="Z1371" i="23"/>
  <c r="AB1371" i="23"/>
  <c r="AA1371" i="23"/>
  <c r="K1371" i="23" a="1"/>
  <c r="K1371" i="23" s="1"/>
  <c r="AG1371" i="23" s="1"/>
  <c r="O1371" i="23" s="1"/>
  <c r="L1371" i="23" a="1"/>
  <c r="L1371" i="23" s="1"/>
  <c r="I1371" i="23" a="1"/>
  <c r="I1371" i="23" s="1"/>
  <c r="J1371" i="23" a="1"/>
  <c r="J1371" i="23" s="1"/>
  <c r="AF1371" i="23" s="1"/>
  <c r="N1371" i="23" s="1"/>
  <c r="R1371" i="23"/>
  <c r="S1371" i="23"/>
  <c r="AB1370" i="23"/>
  <c r="F1370" i="23"/>
  <c r="H1370" i="23"/>
  <c r="G1370" i="23"/>
  <c r="Q1371" i="23" l="1"/>
  <c r="AE1371" i="23"/>
  <c r="M1371" i="23" s="1"/>
  <c r="T1371" i="23"/>
  <c r="AH1371" i="23"/>
  <c r="P1371" i="23" s="1"/>
  <c r="AC1371" i="23"/>
  <c r="G1371" i="23"/>
  <c r="H1371" i="23"/>
  <c r="F1371" i="23"/>
  <c r="D1372" i="23"/>
  <c r="B1373" i="23" a="1"/>
  <c r="B1373" i="23" s="1"/>
  <c r="AA1372" i="23"/>
  <c r="Z1372" i="23"/>
  <c r="AC1372" i="23"/>
  <c r="J1372" i="23" a="1"/>
  <c r="J1372" i="23" s="1"/>
  <c r="AF1372" i="23" s="1"/>
  <c r="N1372" i="23" s="1"/>
  <c r="L1372" i="23" a="1"/>
  <c r="L1372" i="23" s="1"/>
  <c r="AH1372" i="23" s="1"/>
  <c r="P1372" i="23" s="1"/>
  <c r="I1372" i="23" a="1"/>
  <c r="I1372" i="23" s="1"/>
  <c r="AE1372" i="23" s="1"/>
  <c r="M1372" i="23" s="1"/>
  <c r="K1372" i="23" a="1"/>
  <c r="K1372" i="23" s="1"/>
  <c r="AG1372" i="23" s="1"/>
  <c r="O1372" i="23" s="1"/>
  <c r="Q1372" i="23"/>
  <c r="S1372" i="23"/>
  <c r="R1372" i="23"/>
  <c r="T1372" i="23"/>
  <c r="D1373" i="23" l="1"/>
  <c r="B1374" i="23" a="1"/>
  <c r="B1374" i="23" s="1"/>
  <c r="AB1373" i="23"/>
  <c r="Z1373" i="23"/>
  <c r="AC1373" i="23"/>
  <c r="AA1373" i="23"/>
  <c r="K1373" i="23" a="1"/>
  <c r="K1373" i="23" s="1"/>
  <c r="AG1373" i="23" s="1"/>
  <c r="O1373" i="23" s="1"/>
  <c r="I1373" i="23" a="1"/>
  <c r="I1373" i="23" s="1"/>
  <c r="AE1373" i="23" s="1"/>
  <c r="M1373" i="23" s="1"/>
  <c r="L1373" i="23" a="1"/>
  <c r="L1373" i="23" s="1"/>
  <c r="AH1373" i="23" s="1"/>
  <c r="P1373" i="23" s="1"/>
  <c r="J1373" i="23" a="1"/>
  <c r="J1373" i="23" s="1"/>
  <c r="AF1373" i="23" s="1"/>
  <c r="N1373" i="23" s="1"/>
  <c r="Q1373" i="23"/>
  <c r="T1373" i="23"/>
  <c r="R1373" i="23"/>
  <c r="S1373" i="23"/>
  <c r="AB1372" i="23"/>
  <c r="F1372" i="23"/>
  <c r="G1372" i="23"/>
  <c r="H1372" i="23"/>
  <c r="B1375" i="23" l="1" a="1"/>
  <c r="B1375" i="23" s="1"/>
  <c r="D1374" i="23"/>
  <c r="AB1374" i="23"/>
  <c r="Z1374" i="23"/>
  <c r="AC1374" i="23"/>
  <c r="J1374" i="23" a="1"/>
  <c r="J1374" i="23" s="1"/>
  <c r="AF1374" i="23" s="1"/>
  <c r="N1374" i="23" s="1"/>
  <c r="K1374" i="23" a="1"/>
  <c r="K1374" i="23" s="1"/>
  <c r="AG1374" i="23" s="1"/>
  <c r="O1374" i="23" s="1"/>
  <c r="L1374" i="23" a="1"/>
  <c r="L1374" i="23" s="1"/>
  <c r="AH1374" i="23" s="1"/>
  <c r="P1374" i="23" s="1"/>
  <c r="I1374" i="23" a="1"/>
  <c r="I1374" i="23" s="1"/>
  <c r="AE1374" i="23" s="1"/>
  <c r="M1374" i="23" s="1"/>
  <c r="R1374" i="23"/>
  <c r="Q1374" i="23"/>
  <c r="S1374" i="23"/>
  <c r="T1374" i="23"/>
  <c r="G1373" i="23"/>
  <c r="F1373" i="23"/>
  <c r="H1373" i="23"/>
  <c r="AA1374" i="23" l="1"/>
  <c r="H1374" i="23"/>
  <c r="F1374" i="23"/>
  <c r="G1374" i="23"/>
  <c r="B1376" i="23" a="1"/>
  <c r="B1376" i="23" s="1"/>
  <c r="D1375" i="23"/>
  <c r="AA1375" i="23"/>
  <c r="AB1375" i="23"/>
  <c r="AC1375" i="23"/>
  <c r="I1375" i="23" a="1"/>
  <c r="I1375" i="23" s="1"/>
  <c r="AE1375" i="23" s="1"/>
  <c r="M1375" i="23" s="1"/>
  <c r="K1375" i="23" a="1"/>
  <c r="K1375" i="23" s="1"/>
  <c r="AG1375" i="23" s="1"/>
  <c r="O1375" i="23" s="1"/>
  <c r="J1375" i="23" a="1"/>
  <c r="J1375" i="23" s="1"/>
  <c r="AF1375" i="23" s="1"/>
  <c r="N1375" i="23" s="1"/>
  <c r="L1375" i="23" a="1"/>
  <c r="L1375" i="23" s="1"/>
  <c r="AH1375" i="23" s="1"/>
  <c r="P1375" i="23" s="1"/>
  <c r="Q1375" i="23"/>
  <c r="S1375" i="23"/>
  <c r="T1375" i="23"/>
  <c r="R1375" i="23"/>
  <c r="Z1375" i="23" l="1"/>
  <c r="F1375" i="23"/>
  <c r="G1375" i="23"/>
  <c r="H1375" i="23"/>
  <c r="D1376" i="23"/>
  <c r="B1377" i="23" a="1"/>
  <c r="B1377" i="23" s="1"/>
  <c r="AC1376" i="23"/>
  <c r="AB1376" i="23"/>
  <c r="Z1376" i="23"/>
  <c r="I1376" i="23" s="1" a="1"/>
  <c r="I1376" i="23" s="1"/>
  <c r="AE1376" i="23" s="1"/>
  <c r="M1376" i="23" s="1"/>
  <c r="J1376" i="23" a="1"/>
  <c r="J1376" i="23" s="1"/>
  <c r="AF1376" i="23" s="1"/>
  <c r="N1376" i="23" s="1"/>
  <c r="Q1376" i="23"/>
  <c r="L1376" i="23" a="1"/>
  <c r="L1376" i="23" s="1"/>
  <c r="AH1376" i="23" s="1"/>
  <c r="P1376" i="23" s="1"/>
  <c r="K1376" i="23" a="1"/>
  <c r="K1376" i="23" s="1"/>
  <c r="AG1376" i="23" s="1"/>
  <c r="O1376" i="23" s="1"/>
  <c r="T1376" i="23"/>
  <c r="S1376" i="23"/>
  <c r="R1376" i="23"/>
  <c r="B1378" i="23" l="1" a="1"/>
  <c r="B1378" i="23" s="1"/>
  <c r="D1377" i="23"/>
  <c r="AA1377" i="23"/>
  <c r="Z1377" i="23"/>
  <c r="AB1377" i="23"/>
  <c r="I1377" i="23" a="1"/>
  <c r="I1377" i="23" s="1"/>
  <c r="AE1377" i="23" s="1"/>
  <c r="M1377" i="23" s="1"/>
  <c r="L1377" i="23" a="1"/>
  <c r="L1377" i="23" s="1"/>
  <c r="AH1377" i="23" s="1"/>
  <c r="P1377" i="23" s="1"/>
  <c r="J1377" i="23" a="1"/>
  <c r="J1377" i="23" s="1"/>
  <c r="K1377" i="23" a="1"/>
  <c r="K1377" i="23" s="1"/>
  <c r="AG1377" i="23" s="1"/>
  <c r="O1377" i="23" s="1"/>
  <c r="Q1377" i="23"/>
  <c r="S1377" i="23"/>
  <c r="T1377" i="23"/>
  <c r="AA1376" i="23"/>
  <c r="H1376" i="23"/>
  <c r="F1376" i="23"/>
  <c r="G1376" i="23"/>
  <c r="R1377" i="23" l="1"/>
  <c r="AF1377" i="23"/>
  <c r="N1377" i="23" s="1"/>
  <c r="AC1377" i="23"/>
  <c r="H1377" i="23"/>
  <c r="F1377" i="23"/>
  <c r="G1377" i="23"/>
  <c r="B1379" i="23" a="1"/>
  <c r="B1379" i="23" s="1"/>
  <c r="D1378" i="23"/>
  <c r="Z1378" i="23"/>
  <c r="AC1378" i="23"/>
  <c r="AA1378" i="23"/>
  <c r="L1378" i="23" a="1"/>
  <c r="L1378" i="23" s="1"/>
  <c r="AH1378" i="23" s="1"/>
  <c r="P1378" i="23" s="1"/>
  <c r="I1378" i="23" a="1"/>
  <c r="I1378" i="23" s="1"/>
  <c r="AE1378" i="23" s="1"/>
  <c r="M1378" i="23" s="1"/>
  <c r="K1378" i="23" a="1"/>
  <c r="K1378" i="23" s="1"/>
  <c r="AG1378" i="23" s="1"/>
  <c r="O1378" i="23" s="1"/>
  <c r="J1378" i="23" a="1"/>
  <c r="J1378" i="23" s="1"/>
  <c r="AF1378" i="23" s="1"/>
  <c r="N1378" i="23" s="1"/>
  <c r="Q1378" i="23"/>
  <c r="S1378" i="23"/>
  <c r="T1378" i="23"/>
  <c r="R1378" i="23"/>
  <c r="AB1378" i="23" l="1"/>
  <c r="G1378" i="23"/>
  <c r="F1378" i="23"/>
  <c r="H1378" i="23"/>
  <c r="B1380" i="23" a="1"/>
  <c r="B1380" i="23" s="1"/>
  <c r="D1379" i="23"/>
  <c r="AA1379" i="23"/>
  <c r="J1379" i="23" s="1" a="1"/>
  <c r="J1379" i="23" s="1"/>
  <c r="AF1379" i="23" s="1"/>
  <c r="N1379" i="23" s="1"/>
  <c r="AB1379" i="23"/>
  <c r="AC1379" i="23"/>
  <c r="I1379" i="23" a="1"/>
  <c r="I1379" i="23" s="1"/>
  <c r="AE1379" i="23" s="1"/>
  <c r="M1379" i="23" s="1"/>
  <c r="K1379" i="23" a="1"/>
  <c r="K1379" i="23" s="1"/>
  <c r="AG1379" i="23" s="1"/>
  <c r="O1379" i="23" s="1"/>
  <c r="L1379" i="23" a="1"/>
  <c r="L1379" i="23" s="1"/>
  <c r="AH1379" i="23" s="1"/>
  <c r="P1379" i="23" s="1"/>
  <c r="Q1379" i="23"/>
  <c r="R1379" i="23"/>
  <c r="S1379" i="23"/>
  <c r="T1379" i="23"/>
  <c r="Z1379" i="23" l="1"/>
  <c r="H1379" i="23"/>
  <c r="F1379" i="23"/>
  <c r="G1379" i="23"/>
  <c r="D1380" i="23"/>
  <c r="B1381" i="23" a="1"/>
  <c r="B1381" i="23" s="1"/>
  <c r="AB1380" i="23"/>
  <c r="AA1380" i="23"/>
  <c r="Z1380" i="23"/>
  <c r="I1380" i="23" s="1" a="1"/>
  <c r="I1380" i="23" s="1"/>
  <c r="AE1380" i="23" s="1"/>
  <c r="M1380" i="23" s="1"/>
  <c r="L1380" i="23" a="1"/>
  <c r="L1380" i="23" s="1"/>
  <c r="AH1380" i="23" s="1"/>
  <c r="P1380" i="23" s="1"/>
  <c r="K1380" i="23" a="1"/>
  <c r="K1380" i="23" s="1"/>
  <c r="AG1380" i="23" s="1"/>
  <c r="O1380" i="23" s="1"/>
  <c r="J1380" i="23" a="1"/>
  <c r="J1380" i="23" s="1"/>
  <c r="AF1380" i="23" s="1"/>
  <c r="N1380" i="23" s="1"/>
  <c r="Q1380" i="23"/>
  <c r="T1380" i="23"/>
  <c r="R1380" i="23"/>
  <c r="S1380" i="23"/>
  <c r="B1382" i="23" l="1" a="1"/>
  <c r="B1382" i="23" s="1"/>
  <c r="D1381" i="23"/>
  <c r="AC1381" i="23"/>
  <c r="AB1381" i="23"/>
  <c r="Z1381" i="23"/>
  <c r="I1381" i="23" a="1"/>
  <c r="I1381" i="23" s="1"/>
  <c r="AE1381" i="23" s="1"/>
  <c r="M1381" i="23" s="1"/>
  <c r="L1381" i="23" a="1"/>
  <c r="L1381" i="23" s="1"/>
  <c r="AH1381" i="23" s="1"/>
  <c r="P1381" i="23" s="1"/>
  <c r="K1381" i="23" a="1"/>
  <c r="K1381" i="23" s="1"/>
  <c r="AG1381" i="23" s="1"/>
  <c r="O1381" i="23" s="1"/>
  <c r="J1381" i="23" a="1"/>
  <c r="J1381" i="23" s="1"/>
  <c r="AF1381" i="23" s="1"/>
  <c r="N1381" i="23" s="1"/>
  <c r="R1381" i="23"/>
  <c r="Q1381" i="23"/>
  <c r="S1381" i="23"/>
  <c r="T1381" i="23"/>
  <c r="AC1380" i="23"/>
  <c r="F1380" i="23"/>
  <c r="H1380" i="23"/>
  <c r="G1380" i="23"/>
  <c r="AA1381" i="23" l="1"/>
  <c r="H1381" i="23"/>
  <c r="F1381" i="23"/>
  <c r="G1381" i="23"/>
  <c r="D1382" i="23"/>
  <c r="B1383" i="23" a="1"/>
  <c r="B1383" i="23" s="1"/>
  <c r="AA1382" i="23"/>
  <c r="J1382" i="23" s="1" a="1"/>
  <c r="J1382" i="23" s="1"/>
  <c r="AF1382" i="23" s="1"/>
  <c r="N1382" i="23" s="1"/>
  <c r="AC1382" i="23"/>
  <c r="I1382" i="23" a="1"/>
  <c r="I1382" i="23" s="1"/>
  <c r="AE1382" i="23" s="1"/>
  <c r="M1382" i="23" s="1"/>
  <c r="AB1382" i="23"/>
  <c r="Q1382" i="23"/>
  <c r="K1382" i="23" a="1"/>
  <c r="K1382" i="23" s="1"/>
  <c r="AG1382" i="23" s="1"/>
  <c r="O1382" i="23" s="1"/>
  <c r="S1382" i="23"/>
  <c r="R1382" i="23"/>
  <c r="L1382" i="23" a="1"/>
  <c r="L1382" i="23" s="1"/>
  <c r="AH1382" i="23" s="1"/>
  <c r="P1382" i="23" s="1"/>
  <c r="T1382" i="23"/>
  <c r="B1384" i="23" l="1" a="1"/>
  <c r="B1384" i="23" s="1"/>
  <c r="D1383" i="23"/>
  <c r="AB1383" i="23"/>
  <c r="L1383" i="23" s="1" a="1"/>
  <c r="L1383" i="23" s="1"/>
  <c r="AH1383" i="23" s="1"/>
  <c r="P1383" i="23" s="1"/>
  <c r="AA1383" i="23"/>
  <c r="J1383" i="23" s="1" a="1"/>
  <c r="J1383" i="23" s="1"/>
  <c r="AF1383" i="23" s="1"/>
  <c r="N1383" i="23" s="1"/>
  <c r="AC1383" i="23"/>
  <c r="I1383" i="23" a="1"/>
  <c r="I1383" i="23" s="1"/>
  <c r="AE1383" i="23" s="1"/>
  <c r="M1383" i="23" s="1"/>
  <c r="T1383" i="23"/>
  <c r="R1383" i="23"/>
  <c r="K1383" i="23" a="1"/>
  <c r="K1383" i="23" s="1"/>
  <c r="AG1383" i="23" s="1"/>
  <c r="O1383" i="23" s="1"/>
  <c r="Q1383" i="23"/>
  <c r="S1383" i="23"/>
  <c r="Z1382" i="23"/>
  <c r="F1382" i="23"/>
  <c r="G1382" i="23"/>
  <c r="H1382" i="23"/>
  <c r="Z1383" i="23" l="1"/>
  <c r="F1383" i="23"/>
  <c r="G1383" i="23"/>
  <c r="H1383" i="23"/>
  <c r="B1385" i="23" a="1"/>
  <c r="B1385" i="23" s="1"/>
  <c r="D1384" i="23"/>
  <c r="AA1384" i="23"/>
  <c r="Z1384" i="23"/>
  <c r="AB1384" i="23"/>
  <c r="J1384" i="23" a="1"/>
  <c r="J1384" i="23" s="1"/>
  <c r="AF1384" i="23" s="1"/>
  <c r="N1384" i="23" s="1"/>
  <c r="I1384" i="23" a="1"/>
  <c r="I1384" i="23" s="1"/>
  <c r="K1384" i="23" a="1"/>
  <c r="K1384" i="23" s="1"/>
  <c r="AG1384" i="23" s="1"/>
  <c r="O1384" i="23" s="1"/>
  <c r="L1384" i="23" a="1"/>
  <c r="L1384" i="23" s="1"/>
  <c r="AH1384" i="23" s="1"/>
  <c r="P1384" i="23" s="1"/>
  <c r="R1384" i="23"/>
  <c r="S1384" i="23"/>
  <c r="T1384" i="23"/>
  <c r="AC1384" i="23" l="1"/>
  <c r="G1384" i="23"/>
  <c r="H1384" i="23"/>
  <c r="F1384" i="23"/>
  <c r="B1386" i="23" a="1"/>
  <c r="B1386" i="23" s="1"/>
  <c r="D1385" i="23"/>
  <c r="AB1385" i="23"/>
  <c r="AA1385" i="23"/>
  <c r="Z1385" i="23"/>
  <c r="I1385" i="23" a="1"/>
  <c r="I1385" i="23" s="1"/>
  <c r="AE1385" i="23" s="1"/>
  <c r="M1385" i="23" s="1"/>
  <c r="J1385" i="23" a="1"/>
  <c r="J1385" i="23" s="1"/>
  <c r="AF1385" i="23" s="1"/>
  <c r="N1385" i="23" s="1"/>
  <c r="L1385" i="23" a="1"/>
  <c r="L1385" i="23" s="1"/>
  <c r="AH1385" i="23" s="1"/>
  <c r="P1385" i="23" s="1"/>
  <c r="K1385" i="23" a="1"/>
  <c r="K1385" i="23" s="1"/>
  <c r="AG1385" i="23" s="1"/>
  <c r="O1385" i="23" s="1"/>
  <c r="Q1385" i="23"/>
  <c r="S1385" i="23"/>
  <c r="T1385" i="23"/>
  <c r="R1385" i="23"/>
  <c r="Q1384" i="23"/>
  <c r="AE1384" i="23"/>
  <c r="M1384" i="23" s="1"/>
  <c r="AC1385" i="23" l="1"/>
  <c r="F1385" i="23"/>
  <c r="H1385" i="23"/>
  <c r="G1385" i="23"/>
  <c r="B1387" i="23" a="1"/>
  <c r="B1387" i="23" s="1"/>
  <c r="D1386" i="23"/>
  <c r="Z1386" i="23"/>
  <c r="AA1386" i="23"/>
  <c r="AB1386" i="23"/>
  <c r="AC1386" i="23"/>
  <c r="L1386" i="23" a="1"/>
  <c r="L1386" i="23" s="1"/>
  <c r="AH1386" i="23" s="1"/>
  <c r="P1386" i="23" s="1"/>
  <c r="J1386" i="23" a="1"/>
  <c r="J1386" i="23" s="1"/>
  <c r="AF1386" i="23" s="1"/>
  <c r="N1386" i="23" s="1"/>
  <c r="K1386" i="23" a="1"/>
  <c r="K1386" i="23" s="1"/>
  <c r="AG1386" i="23" s="1"/>
  <c r="O1386" i="23" s="1"/>
  <c r="I1386" i="23" a="1"/>
  <c r="I1386" i="23" s="1"/>
  <c r="AE1386" i="23" s="1"/>
  <c r="M1386" i="23" s="1"/>
  <c r="T1386" i="23"/>
  <c r="Q1386" i="23"/>
  <c r="R1386" i="23"/>
  <c r="S1386" i="23"/>
  <c r="H1386" i="23" l="1"/>
  <c r="G1386" i="23"/>
  <c r="F1386" i="23"/>
  <c r="B1388" i="23" a="1"/>
  <c r="B1388" i="23" s="1"/>
  <c r="D1387" i="23"/>
  <c r="AC1387" i="23"/>
  <c r="AA1387" i="23"/>
  <c r="J1387" i="23" s="1" a="1"/>
  <c r="J1387" i="23" s="1"/>
  <c r="AF1387" i="23" s="1"/>
  <c r="N1387" i="23" s="1"/>
  <c r="I1387" i="23" a="1"/>
  <c r="I1387" i="23" s="1"/>
  <c r="AE1387" i="23" s="1"/>
  <c r="M1387" i="23" s="1"/>
  <c r="AB1387" i="23"/>
  <c r="R1387" i="23"/>
  <c r="Q1387" i="23"/>
  <c r="L1387" i="23" a="1"/>
  <c r="L1387" i="23" s="1"/>
  <c r="AH1387" i="23" s="1"/>
  <c r="P1387" i="23" s="1"/>
  <c r="K1387" i="23" a="1"/>
  <c r="K1387" i="23" s="1"/>
  <c r="AG1387" i="23" s="1"/>
  <c r="O1387" i="23" s="1"/>
  <c r="T1387" i="23"/>
  <c r="S1387" i="23"/>
  <c r="Z1387" i="23" l="1"/>
  <c r="G1387" i="23"/>
  <c r="H1387" i="23"/>
  <c r="F1387" i="23"/>
  <c r="D1388" i="23"/>
  <c r="B1389" i="23" a="1"/>
  <c r="B1389" i="23" s="1"/>
  <c r="AB1388" i="23"/>
  <c r="AC1388" i="23"/>
  <c r="Z1388" i="23"/>
  <c r="L1388" i="23" a="1"/>
  <c r="L1388" i="23" s="1"/>
  <c r="AH1388" i="23" s="1"/>
  <c r="P1388" i="23" s="1"/>
  <c r="K1388" i="23" a="1"/>
  <c r="K1388" i="23" s="1"/>
  <c r="AG1388" i="23" s="1"/>
  <c r="O1388" i="23" s="1"/>
  <c r="I1388" i="23" a="1"/>
  <c r="I1388" i="23" s="1"/>
  <c r="AE1388" i="23" s="1"/>
  <c r="M1388" i="23" s="1"/>
  <c r="J1388" i="23" a="1"/>
  <c r="J1388" i="23" s="1"/>
  <c r="AF1388" i="23" s="1"/>
  <c r="N1388" i="23" s="1"/>
  <c r="Q1388" i="23"/>
  <c r="T1388" i="23"/>
  <c r="R1388" i="23"/>
  <c r="S1388" i="23"/>
  <c r="D1389" i="23" l="1"/>
  <c r="B1390" i="23" a="1"/>
  <c r="B1390" i="23" s="1"/>
  <c r="Z1389" i="23"/>
  <c r="I1389" i="23" s="1" a="1"/>
  <c r="I1389" i="23" s="1"/>
  <c r="AE1389" i="23" s="1"/>
  <c r="M1389" i="23" s="1"/>
  <c r="AA1389" i="23"/>
  <c r="AC1389" i="23"/>
  <c r="J1389" i="23" a="1"/>
  <c r="J1389" i="23" s="1"/>
  <c r="AF1389" i="23" s="1"/>
  <c r="N1389" i="23" s="1"/>
  <c r="T1389" i="23"/>
  <c r="Q1389" i="23"/>
  <c r="K1389" i="23" a="1"/>
  <c r="K1389" i="23" s="1"/>
  <c r="L1389" i="23" a="1"/>
  <c r="L1389" i="23" s="1"/>
  <c r="AH1389" i="23" s="1"/>
  <c r="P1389" i="23" s="1"/>
  <c r="R1389" i="23"/>
  <c r="AA1388" i="23"/>
  <c r="G1388" i="23"/>
  <c r="F1388" i="23"/>
  <c r="H1388" i="23"/>
  <c r="D1390" i="23" l="1"/>
  <c r="B1391" i="23" a="1"/>
  <c r="B1391" i="23" s="1"/>
  <c r="AA1390" i="23"/>
  <c r="J1390" i="23" s="1" a="1"/>
  <c r="J1390" i="23" s="1"/>
  <c r="AF1390" i="23" s="1"/>
  <c r="N1390" i="23" s="1"/>
  <c r="AB1390" i="23"/>
  <c r="I1390" i="23" a="1"/>
  <c r="I1390" i="23" s="1"/>
  <c r="AE1390" i="23" s="1"/>
  <c r="M1390" i="23" s="1"/>
  <c r="AC1390" i="23"/>
  <c r="R1390" i="23"/>
  <c r="Q1390" i="23"/>
  <c r="K1390" i="23" a="1"/>
  <c r="K1390" i="23" s="1"/>
  <c r="AG1390" i="23" s="1"/>
  <c r="O1390" i="23" s="1"/>
  <c r="L1390" i="23" a="1"/>
  <c r="L1390" i="23" s="1"/>
  <c r="S1390" i="23"/>
  <c r="S1389" i="23"/>
  <c r="AG1389" i="23"/>
  <c r="O1389" i="23" s="1"/>
  <c r="AB1389" i="23"/>
  <c r="H1389" i="23"/>
  <c r="G1389" i="23"/>
  <c r="F1389" i="23"/>
  <c r="T1390" i="23" l="1"/>
  <c r="AH1390" i="23"/>
  <c r="P1390" i="23" s="1"/>
  <c r="B1392" i="23" a="1"/>
  <c r="B1392" i="23" s="1"/>
  <c r="D1391" i="23"/>
  <c r="AC1391" i="23"/>
  <c r="AB1391" i="23"/>
  <c r="AA1391" i="23"/>
  <c r="J1391" i="23" s="1" a="1"/>
  <c r="J1391" i="23" s="1"/>
  <c r="AF1391" i="23" s="1"/>
  <c r="N1391" i="23" s="1"/>
  <c r="I1391" i="23" a="1"/>
  <c r="I1391" i="23" s="1"/>
  <c r="AE1391" i="23" s="1"/>
  <c r="M1391" i="23" s="1"/>
  <c r="K1391" i="23" a="1"/>
  <c r="K1391" i="23" s="1"/>
  <c r="R1391" i="23"/>
  <c r="L1391" i="23" a="1"/>
  <c r="L1391" i="23" s="1"/>
  <c r="Q1391" i="23"/>
  <c r="Z1390" i="23"/>
  <c r="G1390" i="23"/>
  <c r="H1390" i="23"/>
  <c r="F1390" i="23"/>
  <c r="Z1391" i="23" l="1"/>
  <c r="H1391" i="23"/>
  <c r="F1391" i="23"/>
  <c r="G1391" i="23"/>
  <c r="T1391" i="23"/>
  <c r="AH1391" i="23"/>
  <c r="P1391" i="23" s="1"/>
  <c r="B1393" i="23" a="1"/>
  <c r="B1393" i="23" s="1"/>
  <c r="D1392" i="23"/>
  <c r="AC1392" i="23"/>
  <c r="Z1392" i="23"/>
  <c r="AA1392" i="23"/>
  <c r="L1392" i="23" a="1"/>
  <c r="L1392" i="23" s="1"/>
  <c r="AH1392" i="23" s="1"/>
  <c r="P1392" i="23" s="1"/>
  <c r="I1392" i="23" a="1"/>
  <c r="I1392" i="23" s="1"/>
  <c r="AE1392" i="23" s="1"/>
  <c r="M1392" i="23" s="1"/>
  <c r="J1392" i="23" a="1"/>
  <c r="J1392" i="23" s="1"/>
  <c r="AF1392" i="23" s="1"/>
  <c r="N1392" i="23" s="1"/>
  <c r="K1392" i="23" a="1"/>
  <c r="K1392" i="23" s="1"/>
  <c r="AG1392" i="23" s="1"/>
  <c r="O1392" i="23" s="1"/>
  <c r="Q1392" i="23"/>
  <c r="S1392" i="23"/>
  <c r="T1392" i="23"/>
  <c r="R1392" i="23"/>
  <c r="S1391" i="23"/>
  <c r="AG1391" i="23"/>
  <c r="O1391" i="23" s="1"/>
  <c r="AB1392" i="23" l="1"/>
  <c r="H1392" i="23"/>
  <c r="G1392" i="23"/>
  <c r="F1392" i="23"/>
  <c r="B1394" i="23" a="1"/>
  <c r="B1394" i="23" s="1"/>
  <c r="D1393" i="23"/>
  <c r="Z1393" i="23"/>
  <c r="AB1393" i="23"/>
  <c r="AA1393" i="23"/>
  <c r="K1393" i="23" a="1"/>
  <c r="K1393" i="23" s="1"/>
  <c r="AG1393" i="23" s="1"/>
  <c r="O1393" i="23" s="1"/>
  <c r="L1393" i="23" a="1"/>
  <c r="L1393" i="23" s="1"/>
  <c r="AH1393" i="23" s="1"/>
  <c r="P1393" i="23" s="1"/>
  <c r="J1393" i="23" a="1"/>
  <c r="J1393" i="23" s="1"/>
  <c r="AF1393" i="23" s="1"/>
  <c r="N1393" i="23" s="1"/>
  <c r="I1393" i="23" a="1"/>
  <c r="I1393" i="23" s="1"/>
  <c r="AE1393" i="23" s="1"/>
  <c r="M1393" i="23" s="1"/>
  <c r="Q1393" i="23"/>
  <c r="T1393" i="23"/>
  <c r="R1393" i="23"/>
  <c r="S1393" i="23"/>
  <c r="AC1393" i="23" l="1"/>
  <c r="H1393" i="23"/>
  <c r="G1393" i="23"/>
  <c r="F1393" i="23"/>
  <c r="D1394" i="23"/>
  <c r="B1395" i="23" a="1"/>
  <c r="B1395" i="23" s="1"/>
  <c r="AC1394" i="23"/>
  <c r="I1394" i="23" a="1"/>
  <c r="I1394" i="23" s="1"/>
  <c r="AE1394" i="23" s="1"/>
  <c r="M1394" i="23" s="1"/>
  <c r="AA1394" i="23"/>
  <c r="J1394" i="23" s="1" a="1"/>
  <c r="J1394" i="23" s="1"/>
  <c r="AF1394" i="23" s="1"/>
  <c r="N1394" i="23" s="1"/>
  <c r="AB1394" i="23"/>
  <c r="Q1394" i="23"/>
  <c r="R1394" i="23"/>
  <c r="L1394" i="23" a="1"/>
  <c r="L1394" i="23" s="1"/>
  <c r="AH1394" i="23" s="1"/>
  <c r="P1394" i="23" s="1"/>
  <c r="K1394" i="23" a="1"/>
  <c r="K1394" i="23" s="1"/>
  <c r="AG1394" i="23" s="1"/>
  <c r="O1394" i="23" s="1"/>
  <c r="T1394" i="23"/>
  <c r="S1394" i="23"/>
  <c r="D1395" i="23" l="1"/>
  <c r="B1396" i="23" a="1"/>
  <c r="B1396" i="23" s="1"/>
  <c r="AB1395" i="23"/>
  <c r="AA1395" i="23"/>
  <c r="AC1395" i="23"/>
  <c r="Q1395" i="23"/>
  <c r="K1395" i="23" a="1"/>
  <c r="K1395" i="23" s="1"/>
  <c r="AG1395" i="23" s="1"/>
  <c r="O1395" i="23" s="1"/>
  <c r="L1395" i="23" a="1"/>
  <c r="L1395" i="23" s="1"/>
  <c r="AH1395" i="23" s="1"/>
  <c r="P1395" i="23" s="1"/>
  <c r="J1395" i="23" a="1"/>
  <c r="J1395" i="23" s="1"/>
  <c r="AF1395" i="23" s="1"/>
  <c r="N1395" i="23" s="1"/>
  <c r="S1395" i="23"/>
  <c r="R1395" i="23"/>
  <c r="T1395" i="23"/>
  <c r="Z1394" i="23"/>
  <c r="F1394" i="23"/>
  <c r="H1394" i="23"/>
  <c r="G1394" i="23"/>
  <c r="B1397" i="23" l="1" a="1"/>
  <c r="B1397" i="23" s="1"/>
  <c r="D1396" i="23"/>
  <c r="AB1396" i="23"/>
  <c r="AC1396" i="23"/>
  <c r="Z1396" i="23"/>
  <c r="J1396" i="23" a="1"/>
  <c r="J1396" i="23" s="1"/>
  <c r="AF1396" i="23" s="1"/>
  <c r="N1396" i="23" s="1"/>
  <c r="L1396" i="23" a="1"/>
  <c r="L1396" i="23" s="1"/>
  <c r="AH1396" i="23" s="1"/>
  <c r="P1396" i="23" s="1"/>
  <c r="K1396" i="23" a="1"/>
  <c r="K1396" i="23" s="1"/>
  <c r="AG1396" i="23" s="1"/>
  <c r="O1396" i="23" s="1"/>
  <c r="I1396" i="23" a="1"/>
  <c r="I1396" i="23" s="1"/>
  <c r="AE1396" i="23" s="1"/>
  <c r="M1396" i="23" s="1"/>
  <c r="T1396" i="23"/>
  <c r="Q1396" i="23"/>
  <c r="S1396" i="23"/>
  <c r="R1396" i="23"/>
  <c r="Z1395" i="23"/>
  <c r="I1395" i="23" s="1" a="1"/>
  <c r="I1395" i="23" s="1"/>
  <c r="AE1395" i="23" s="1"/>
  <c r="M1395" i="23" s="1"/>
  <c r="H1395" i="23"/>
  <c r="G1395" i="23"/>
  <c r="F1395" i="23"/>
  <c r="AA1396" i="23" l="1"/>
  <c r="F1396" i="23"/>
  <c r="G1396" i="23"/>
  <c r="H1396" i="23"/>
  <c r="B1398" i="23" a="1"/>
  <c r="B1398" i="23" s="1"/>
  <c r="D1397" i="23"/>
  <c r="AC1397" i="23"/>
  <c r="Z1397" i="23"/>
  <c r="AA1397" i="23"/>
  <c r="K1397" i="23" a="1"/>
  <c r="K1397" i="23" s="1"/>
  <c r="AG1397" i="23" s="1"/>
  <c r="O1397" i="23" s="1"/>
  <c r="J1397" i="23" a="1"/>
  <c r="J1397" i="23" s="1"/>
  <c r="S1397" i="23"/>
  <c r="L1397" i="23" a="1"/>
  <c r="L1397" i="23" s="1"/>
  <c r="AH1397" i="23" s="1"/>
  <c r="P1397" i="23" s="1"/>
  <c r="I1397" i="23" a="1"/>
  <c r="I1397" i="23" s="1"/>
  <c r="T1397" i="23"/>
  <c r="Q1397" i="23" l="1"/>
  <c r="AE1397" i="23"/>
  <c r="M1397" i="23" s="1"/>
  <c r="AB1397" i="23"/>
  <c r="F1397" i="23"/>
  <c r="H1397" i="23"/>
  <c r="G1397" i="23"/>
  <c r="B1399" i="23" a="1"/>
  <c r="B1399" i="23" s="1"/>
  <c r="D1398" i="23"/>
  <c r="AC1398" i="23"/>
  <c r="AB1398" i="23"/>
  <c r="Z1398" i="23"/>
  <c r="L1398" i="23" a="1"/>
  <c r="L1398" i="23" s="1"/>
  <c r="AH1398" i="23" s="1"/>
  <c r="P1398" i="23" s="1"/>
  <c r="I1398" i="23" a="1"/>
  <c r="I1398" i="23" s="1"/>
  <c r="K1398" i="23" a="1"/>
  <c r="K1398" i="23" s="1"/>
  <c r="AG1398" i="23" s="1"/>
  <c r="O1398" i="23" s="1"/>
  <c r="J1398" i="23" a="1"/>
  <c r="J1398" i="23" s="1"/>
  <c r="AF1398" i="23" s="1"/>
  <c r="N1398" i="23" s="1"/>
  <c r="R1398" i="23"/>
  <c r="T1398" i="23"/>
  <c r="S1398" i="23"/>
  <c r="R1397" i="23"/>
  <c r="AF1397" i="23"/>
  <c r="N1397" i="23" s="1"/>
  <c r="AA1398" i="23" l="1"/>
  <c r="G1398" i="23"/>
  <c r="F1398" i="23"/>
  <c r="H1398" i="23"/>
  <c r="D1399" i="23"/>
  <c r="B1400" i="23" a="1"/>
  <c r="B1400" i="23" s="1"/>
  <c r="AA1399" i="23"/>
  <c r="Z1399" i="23"/>
  <c r="AB1399" i="23"/>
  <c r="AC1399" i="23"/>
  <c r="L1399" i="23" a="1"/>
  <c r="L1399" i="23" s="1"/>
  <c r="AH1399" i="23" s="1"/>
  <c r="P1399" i="23" s="1"/>
  <c r="I1399" i="23" a="1"/>
  <c r="I1399" i="23" s="1"/>
  <c r="AE1399" i="23" s="1"/>
  <c r="M1399" i="23" s="1"/>
  <c r="K1399" i="23" a="1"/>
  <c r="K1399" i="23" s="1"/>
  <c r="AG1399" i="23" s="1"/>
  <c r="O1399" i="23" s="1"/>
  <c r="J1399" i="23" a="1"/>
  <c r="J1399" i="23" s="1"/>
  <c r="AF1399" i="23" s="1"/>
  <c r="N1399" i="23" s="1"/>
  <c r="R1399" i="23"/>
  <c r="Q1399" i="23"/>
  <c r="T1399" i="23"/>
  <c r="S1399" i="23"/>
  <c r="Q1398" i="23"/>
  <c r="AE1398" i="23"/>
  <c r="M1398" i="23" s="1"/>
  <c r="D1400" i="23" l="1"/>
  <c r="B1401" i="23" a="1"/>
  <c r="B1401" i="23" s="1"/>
  <c r="AB1400" i="23"/>
  <c r="I1400" i="23" a="1"/>
  <c r="I1400" i="23" s="1"/>
  <c r="AE1400" i="23" s="1"/>
  <c r="M1400" i="23" s="1"/>
  <c r="AC1400" i="23"/>
  <c r="AA1400" i="23"/>
  <c r="J1400" i="23" s="1" a="1"/>
  <c r="J1400" i="23" s="1"/>
  <c r="AF1400" i="23" s="1"/>
  <c r="N1400" i="23" s="1"/>
  <c r="Q1400" i="23"/>
  <c r="K1400" i="23" a="1"/>
  <c r="K1400" i="23" s="1"/>
  <c r="AG1400" i="23" s="1"/>
  <c r="O1400" i="23" s="1"/>
  <c r="R1400" i="23"/>
  <c r="L1400" i="23" a="1"/>
  <c r="L1400" i="23" s="1"/>
  <c r="AH1400" i="23" s="1"/>
  <c r="P1400" i="23" s="1"/>
  <c r="S1400" i="23"/>
  <c r="T1400" i="23"/>
  <c r="H1399" i="23"/>
  <c r="G1399" i="23"/>
  <c r="F1399" i="23"/>
  <c r="B1402" i="23" l="1" a="1"/>
  <c r="B1402" i="23" s="1"/>
  <c r="D1401" i="23"/>
  <c r="AA1401" i="23"/>
  <c r="AB1401" i="23"/>
  <c r="I1401" i="23" a="1"/>
  <c r="I1401" i="23" s="1"/>
  <c r="AE1401" i="23" s="1"/>
  <c r="M1401" i="23" s="1"/>
  <c r="AC1401" i="23"/>
  <c r="J1401" i="23" a="1"/>
  <c r="J1401" i="23" s="1"/>
  <c r="AF1401" i="23" s="1"/>
  <c r="N1401" i="23" s="1"/>
  <c r="Q1401" i="23"/>
  <c r="K1401" i="23" a="1"/>
  <c r="K1401" i="23" s="1"/>
  <c r="AG1401" i="23" s="1"/>
  <c r="O1401" i="23" s="1"/>
  <c r="L1401" i="23" a="1"/>
  <c r="L1401" i="23" s="1"/>
  <c r="R1401" i="23"/>
  <c r="S1401" i="23"/>
  <c r="Z1400" i="23"/>
  <c r="H1400" i="23"/>
  <c r="F1400" i="23"/>
  <c r="G1400" i="23"/>
  <c r="T1401" i="23" l="1"/>
  <c r="AH1401" i="23"/>
  <c r="P1401" i="23" s="1"/>
  <c r="Z1401" i="23"/>
  <c r="G1401" i="23"/>
  <c r="H1401" i="23"/>
  <c r="F1401" i="23"/>
  <c r="D1402" i="23"/>
  <c r="AB1402" i="23"/>
  <c r="B1403" i="23" a="1"/>
  <c r="B1403" i="23" s="1"/>
  <c r="AA1402" i="23"/>
  <c r="Z1402" i="23"/>
  <c r="I1402" i="23" s="1" a="1"/>
  <c r="I1402" i="23" s="1"/>
  <c r="AE1402" i="23" s="1"/>
  <c r="M1402" i="23" s="1"/>
  <c r="Q1402" i="23"/>
  <c r="L1402" i="23" a="1"/>
  <c r="L1402" i="23" s="1"/>
  <c r="AH1402" i="23" s="1"/>
  <c r="P1402" i="23" s="1"/>
  <c r="J1402" i="23" a="1"/>
  <c r="J1402" i="23" s="1"/>
  <c r="AF1402" i="23" s="1"/>
  <c r="N1402" i="23" s="1"/>
  <c r="K1402" i="23" a="1"/>
  <c r="K1402" i="23" s="1"/>
  <c r="T1402" i="23"/>
  <c r="R1402" i="23"/>
  <c r="S1402" i="23" l="1"/>
  <c r="AG1402" i="23"/>
  <c r="O1402" i="23" s="1"/>
  <c r="AC1402" i="23"/>
  <c r="G1402" i="23"/>
  <c r="F1402" i="23"/>
  <c r="H1402" i="23"/>
  <c r="B1404" i="23" a="1"/>
  <c r="B1404" i="23" s="1"/>
  <c r="D1403" i="23"/>
  <c r="Z1403" i="23"/>
  <c r="AC1403" i="23"/>
  <c r="AA1403" i="23"/>
  <c r="AB1403" i="23"/>
  <c r="J1403" i="23" a="1"/>
  <c r="J1403" i="23" s="1"/>
  <c r="AF1403" i="23" s="1"/>
  <c r="N1403" i="23" s="1"/>
  <c r="L1403" i="23" a="1"/>
  <c r="L1403" i="23" s="1"/>
  <c r="AH1403" i="23" s="1"/>
  <c r="P1403" i="23" s="1"/>
  <c r="K1403" i="23" a="1"/>
  <c r="K1403" i="23" s="1"/>
  <c r="AG1403" i="23" s="1"/>
  <c r="O1403" i="23" s="1"/>
  <c r="I1403" i="23" a="1"/>
  <c r="I1403" i="23" s="1"/>
  <c r="AE1403" i="23" s="1"/>
  <c r="M1403" i="23" s="1"/>
  <c r="S1403" i="23"/>
  <c r="T1403" i="23"/>
  <c r="R1403" i="23"/>
  <c r="Q1403" i="23"/>
  <c r="F1403" i="23" l="1"/>
  <c r="H1403" i="23"/>
  <c r="G1403" i="23"/>
  <c r="B1405" i="23" a="1"/>
  <c r="B1405" i="23" s="1"/>
  <c r="D1404" i="23"/>
  <c r="AA1404" i="23"/>
  <c r="Z1404" i="23"/>
  <c r="AC1404" i="23"/>
  <c r="I1404" i="23" a="1"/>
  <c r="I1404" i="23" s="1"/>
  <c r="AE1404" i="23" s="1"/>
  <c r="M1404" i="23" s="1"/>
  <c r="K1404" i="23" a="1"/>
  <c r="K1404" i="23" s="1"/>
  <c r="AG1404" i="23" s="1"/>
  <c r="O1404" i="23" s="1"/>
  <c r="J1404" i="23" a="1"/>
  <c r="J1404" i="23" s="1"/>
  <c r="AF1404" i="23" s="1"/>
  <c r="N1404" i="23" s="1"/>
  <c r="L1404" i="23" a="1"/>
  <c r="L1404" i="23" s="1"/>
  <c r="AH1404" i="23" s="1"/>
  <c r="P1404" i="23" s="1"/>
  <c r="R1404" i="23"/>
  <c r="S1404" i="23"/>
  <c r="T1404" i="23"/>
  <c r="Q1404" i="23"/>
  <c r="AB1404" i="23" l="1"/>
  <c r="H1404" i="23"/>
  <c r="G1404" i="23"/>
  <c r="F1404" i="23"/>
  <c r="D1405" i="23"/>
  <c r="Z1405" i="23"/>
  <c r="AB1405" i="23"/>
  <c r="AA1405" i="23"/>
  <c r="AC1405" i="23"/>
  <c r="K1405" i="23" a="1"/>
  <c r="K1405" i="23" s="1"/>
  <c r="AG1405" i="23" s="1"/>
  <c r="O1405" i="23" s="1"/>
  <c r="L1405" i="23" a="1"/>
  <c r="L1405" i="23" s="1"/>
  <c r="AH1405" i="23" s="1"/>
  <c r="P1405" i="23" s="1"/>
  <c r="I1405" i="23" a="1"/>
  <c r="I1405" i="23" s="1"/>
  <c r="AE1405" i="23" s="1"/>
  <c r="M1405" i="23" s="1"/>
  <c r="J1405" i="23" a="1"/>
  <c r="J1405" i="23" s="1"/>
  <c r="AF1405" i="23" s="1"/>
  <c r="N1405" i="23" s="1"/>
  <c r="S1405" i="23"/>
  <c r="R1405" i="23"/>
  <c r="T1405" i="23"/>
  <c r="Q1405" i="23"/>
  <c r="F1405" i="23" l="1"/>
  <c r="H1405" i="23"/>
  <c r="G1405" i="23"/>
  <c r="B1407" i="23" a="1"/>
  <c r="B1407" i="23" s="1"/>
  <c r="D1407" i="23" l="1"/>
  <c r="B1408" i="23" a="1"/>
  <c r="B1408" i="23" s="1"/>
  <c r="AB1407" i="23"/>
  <c r="AG1407" i="23" s="1"/>
  <c r="O1407" i="23" s="1"/>
  <c r="AA1407" i="23"/>
  <c r="AF1407" i="23" s="1"/>
  <c r="N1407" i="23" s="1"/>
  <c r="Z1407" i="23"/>
  <c r="AE1407" i="23" s="1"/>
  <c r="M1407" i="23" s="1"/>
  <c r="AC1407" i="23"/>
  <c r="AH1407" i="23" s="1"/>
  <c r="P1407" i="23" s="1"/>
  <c r="K1407" i="23" a="1"/>
  <c r="K1407" i="23" s="1"/>
  <c r="S1407" i="23" s="1"/>
  <c r="L1407" i="23" a="1"/>
  <c r="L1407" i="23" s="1"/>
  <c r="T1407" i="23" s="1"/>
  <c r="J1407" i="23" a="1"/>
  <c r="J1407" i="23" s="1"/>
  <c r="R1407" i="23" s="1"/>
  <c r="I1407" i="23" a="1"/>
  <c r="I1407" i="23" s="1"/>
  <c r="Q1407" i="23" s="1"/>
  <c r="D1408" i="23" l="1"/>
  <c r="B1409" i="23" a="1"/>
  <c r="B1409" i="23" s="1"/>
  <c r="AA1408" i="23"/>
  <c r="AF1408" i="23" s="1"/>
  <c r="N1408" i="23" s="1"/>
  <c r="Z1408" i="23"/>
  <c r="AE1408" i="23" s="1"/>
  <c r="M1408" i="23" s="1"/>
  <c r="AB1408" i="23"/>
  <c r="AG1408" i="23" s="1"/>
  <c r="O1408" i="23" s="1"/>
  <c r="J1408" i="23" a="1"/>
  <c r="J1408" i="23" s="1"/>
  <c r="I1408" i="23" a="1"/>
  <c r="I1408" i="23" s="1"/>
  <c r="Q1408" i="23" s="1"/>
  <c r="K1408" i="23" a="1"/>
  <c r="K1408" i="23" s="1"/>
  <c r="S1408" i="23" s="1"/>
  <c r="L1408" i="23" a="1"/>
  <c r="L1408" i="23" s="1"/>
  <c r="T1408" i="23" s="1"/>
  <c r="R1408" i="23"/>
  <c r="F1407" i="23"/>
  <c r="G1407" i="23"/>
  <c r="H1407" i="23"/>
  <c r="B1410" i="23" l="1" a="1"/>
  <c r="B1410" i="23" s="1"/>
  <c r="D1409" i="23"/>
  <c r="Z1409" i="23"/>
  <c r="AE1409" i="23" s="1"/>
  <c r="M1409" i="23" s="1"/>
  <c r="AB1409" i="23"/>
  <c r="AG1409" i="23" s="1"/>
  <c r="O1409" i="23" s="1"/>
  <c r="AA1409" i="23"/>
  <c r="AF1409" i="23" s="1"/>
  <c r="N1409" i="23" s="1"/>
  <c r="J1409" i="23" a="1"/>
  <c r="J1409" i="23" s="1"/>
  <c r="R1409" i="23" s="1"/>
  <c r="K1409" i="23" a="1"/>
  <c r="K1409" i="23" s="1"/>
  <c r="S1409" i="23" s="1"/>
  <c r="I1409" i="23" a="1"/>
  <c r="I1409" i="23" s="1"/>
  <c r="Q1409" i="23" s="1"/>
  <c r="L1409" i="23" a="1"/>
  <c r="L1409" i="23" s="1"/>
  <c r="T1409" i="23" s="1"/>
  <c r="AC1408" i="23"/>
  <c r="AH1408" i="23" s="1"/>
  <c r="P1408" i="23" s="1"/>
  <c r="F1408" i="23"/>
  <c r="H1408" i="23"/>
  <c r="G1408" i="23"/>
  <c r="AC1409" i="23" l="1"/>
  <c r="AH1409" i="23" s="1"/>
  <c r="P1409" i="23" s="1"/>
  <c r="G1409" i="23"/>
  <c r="H1409" i="23"/>
  <c r="F1409" i="23"/>
  <c r="B1411" i="23" a="1"/>
  <c r="B1411" i="23" s="1"/>
  <c r="D1410" i="23"/>
  <c r="AB1410" i="23"/>
  <c r="AG1410" i="23" s="1"/>
  <c r="O1410" i="23" s="1"/>
  <c r="Z1410" i="23"/>
  <c r="AC1410" i="23"/>
  <c r="AH1410" i="23" s="1"/>
  <c r="P1410" i="23" s="1"/>
  <c r="L1410" i="23" a="1"/>
  <c r="L1410" i="23" s="1"/>
  <c r="T1410" i="23" s="1"/>
  <c r="K1410" i="23" a="1"/>
  <c r="K1410" i="23" s="1"/>
  <c r="S1410" i="23" s="1"/>
  <c r="J1410" i="23" a="1"/>
  <c r="J1410" i="23" s="1"/>
  <c r="R1410" i="23" s="1"/>
  <c r="I1410" i="23" l="1" a="1"/>
  <c r="I1410" i="23" s="1"/>
  <c r="Q1410" i="23" s="1"/>
  <c r="AE1410" i="23"/>
  <c r="M1410" i="23" s="1"/>
  <c r="AA1410" i="23"/>
  <c r="AF1410" i="23" s="1"/>
  <c r="N1410" i="23" s="1"/>
  <c r="F1410" i="23"/>
  <c r="G1410" i="23"/>
  <c r="H1410" i="23"/>
  <c r="D1411" i="23"/>
  <c r="B1412" i="23" a="1"/>
  <c r="B1412" i="23" s="1"/>
  <c r="AA1411" i="23"/>
  <c r="AF1411" i="23" s="1"/>
  <c r="N1411" i="23" s="1"/>
  <c r="I1411" i="23" a="1"/>
  <c r="I1411" i="23" s="1"/>
  <c r="Q1411" i="23" s="1"/>
  <c r="AB1411" i="23"/>
  <c r="AG1411" i="23" s="1"/>
  <c r="O1411" i="23" s="1"/>
  <c r="AC1411" i="23"/>
  <c r="AH1411" i="23" s="1"/>
  <c r="P1411" i="23" s="1"/>
  <c r="J1411" i="23" a="1"/>
  <c r="J1411" i="23" s="1"/>
  <c r="R1411" i="23" s="1"/>
  <c r="L1411" i="23" a="1"/>
  <c r="L1411" i="23" s="1"/>
  <c r="T1411" i="23" s="1"/>
  <c r="K1411" i="23" a="1"/>
  <c r="K1411" i="23" s="1"/>
  <c r="S1411" i="23" s="1"/>
  <c r="D1412" i="23" l="1"/>
  <c r="B1413" i="23" a="1"/>
  <c r="B1413" i="23" s="1"/>
  <c r="AC1412" i="23"/>
  <c r="AH1412" i="23" s="1"/>
  <c r="P1412" i="23" s="1"/>
  <c r="AA1412" i="23"/>
  <c r="AF1412" i="23" s="1"/>
  <c r="N1412" i="23" s="1"/>
  <c r="AB1412" i="23"/>
  <c r="AG1412" i="23" s="1"/>
  <c r="O1412" i="23" s="1"/>
  <c r="I1412" i="23" a="1"/>
  <c r="I1412" i="23" s="1"/>
  <c r="Q1412" i="23" s="1"/>
  <c r="L1412" i="23" a="1"/>
  <c r="L1412" i="23" s="1"/>
  <c r="T1412" i="23" s="1"/>
  <c r="K1412" i="23" a="1"/>
  <c r="K1412" i="23" s="1"/>
  <c r="S1412" i="23" s="1"/>
  <c r="J1412" i="23" a="1"/>
  <c r="J1412" i="23" s="1"/>
  <c r="R1412" i="23" s="1"/>
  <c r="Z1411" i="23"/>
  <c r="AE1411" i="23" s="1"/>
  <c r="M1411" i="23" s="1"/>
  <c r="G1411" i="23"/>
  <c r="H1411" i="23"/>
  <c r="F1411" i="23"/>
  <c r="D1413" i="23" l="1"/>
  <c r="B1414" i="23" a="1"/>
  <c r="B1414" i="23" s="1"/>
  <c r="AC1413" i="23"/>
  <c r="AH1413" i="23" s="1"/>
  <c r="P1413" i="23" s="1"/>
  <c r="Z1413" i="23"/>
  <c r="AB1413" i="23"/>
  <c r="AG1413" i="23" s="1"/>
  <c r="O1413" i="23" s="1"/>
  <c r="L1413" i="23" a="1"/>
  <c r="L1413" i="23" s="1"/>
  <c r="T1413" i="23" s="1"/>
  <c r="I1413" i="23" a="1"/>
  <c r="I1413" i="23" s="1"/>
  <c r="Q1413" i="23" s="1"/>
  <c r="K1413" i="23" a="1"/>
  <c r="K1413" i="23" s="1"/>
  <c r="S1413" i="23" s="1"/>
  <c r="Z1412" i="23"/>
  <c r="AE1412" i="23" s="1"/>
  <c r="M1412" i="23" s="1"/>
  <c r="G1412" i="23"/>
  <c r="H1412" i="23"/>
  <c r="F1412" i="23"/>
  <c r="J1413" i="23" l="1" a="1"/>
  <c r="J1413" i="23" s="1"/>
  <c r="R1413" i="23" s="1"/>
  <c r="AE1413" i="23"/>
  <c r="M1413" i="23" s="1"/>
  <c r="B1415" i="23" a="1"/>
  <c r="B1415" i="23" s="1"/>
  <c r="D1414" i="23"/>
  <c r="AA1414" i="23"/>
  <c r="AF1414" i="23" s="1"/>
  <c r="N1414" i="23" s="1"/>
  <c r="AB1414" i="23"/>
  <c r="AG1414" i="23" s="1"/>
  <c r="O1414" i="23" s="1"/>
  <c r="I1414" i="23" a="1"/>
  <c r="I1414" i="23" s="1"/>
  <c r="Q1414" i="23" s="1"/>
  <c r="AC1414" i="23"/>
  <c r="AH1414" i="23" s="1"/>
  <c r="P1414" i="23" s="1"/>
  <c r="L1414" i="23" a="1"/>
  <c r="L1414" i="23" s="1"/>
  <c r="T1414" i="23" s="1"/>
  <c r="K1414" i="23" a="1"/>
  <c r="K1414" i="23" s="1"/>
  <c r="S1414" i="23" s="1"/>
  <c r="J1414" i="23" a="1"/>
  <c r="J1414" i="23" s="1"/>
  <c r="R1414" i="23" s="1"/>
  <c r="AA1413" i="23"/>
  <c r="AF1413" i="23" s="1"/>
  <c r="N1413" i="23" s="1"/>
  <c r="G1413" i="23"/>
  <c r="F1413" i="23"/>
  <c r="H1413" i="23"/>
  <c r="Z1414" i="23" l="1"/>
  <c r="AE1414" i="23" s="1"/>
  <c r="M1414" i="23" s="1"/>
  <c r="F1414" i="23"/>
  <c r="H1414" i="23"/>
  <c r="G1414" i="23"/>
  <c r="D1415" i="23"/>
  <c r="B1416" i="23" a="1"/>
  <c r="B1416" i="23" s="1"/>
  <c r="Z1415" i="23"/>
  <c r="AE1415" i="23" s="1"/>
  <c r="M1415" i="23" s="1"/>
  <c r="AC1415" i="23"/>
  <c r="AH1415" i="23" s="1"/>
  <c r="P1415" i="23" s="1"/>
  <c r="AB1415" i="23"/>
  <c r="AG1415" i="23" s="1"/>
  <c r="O1415" i="23" s="1"/>
  <c r="K1415" i="23" a="1"/>
  <c r="K1415" i="23" s="1"/>
  <c r="S1415" i="23" s="1"/>
  <c r="L1415" i="23" a="1"/>
  <c r="L1415" i="23" s="1"/>
  <c r="T1415" i="23" s="1"/>
  <c r="J1415" i="23" a="1"/>
  <c r="J1415" i="23" s="1"/>
  <c r="I1415" i="23" a="1"/>
  <c r="I1415" i="23" s="1"/>
  <c r="Q1415" i="23" s="1"/>
  <c r="R1415" i="23"/>
  <c r="D1416" i="23" l="1"/>
  <c r="B1417" i="23" a="1"/>
  <c r="B1417" i="23" s="1"/>
  <c r="Z1416" i="23"/>
  <c r="AE1416" i="23" s="1"/>
  <c r="M1416" i="23" s="1"/>
  <c r="AB1416" i="23"/>
  <c r="AG1416" i="23" s="1"/>
  <c r="O1416" i="23" s="1"/>
  <c r="AC1416" i="23"/>
  <c r="AH1416" i="23" s="1"/>
  <c r="P1416" i="23" s="1"/>
  <c r="AA1416" i="23"/>
  <c r="AF1416" i="23" s="1"/>
  <c r="N1416" i="23" s="1"/>
  <c r="I1416" i="23" a="1"/>
  <c r="I1416" i="23" s="1"/>
  <c r="Q1416" i="23" s="1"/>
  <c r="J1416" i="23" a="1"/>
  <c r="J1416" i="23" s="1"/>
  <c r="R1416" i="23" s="1"/>
  <c r="K1416" i="23" a="1"/>
  <c r="K1416" i="23" s="1"/>
  <c r="S1416" i="23" s="1"/>
  <c r="L1416" i="23" a="1"/>
  <c r="L1416" i="23" s="1"/>
  <c r="T1416" i="23" s="1"/>
  <c r="AA1415" i="23"/>
  <c r="AF1415" i="23" s="1"/>
  <c r="N1415" i="23" s="1"/>
  <c r="G1415" i="23"/>
  <c r="F1415" i="23"/>
  <c r="H1415" i="23"/>
  <c r="B1418" i="23" l="1" a="1"/>
  <c r="B1418" i="23" s="1"/>
  <c r="D1417" i="23"/>
  <c r="I1417" i="23" a="1"/>
  <c r="I1417" i="23" s="1"/>
  <c r="Q1417" i="23" s="1"/>
  <c r="AC1417" i="23"/>
  <c r="AH1417" i="23" s="1"/>
  <c r="P1417" i="23" s="1"/>
  <c r="AB1417" i="23"/>
  <c r="AG1417" i="23" s="1"/>
  <c r="O1417" i="23" s="1"/>
  <c r="AA1417" i="23"/>
  <c r="L1417" i="23" a="1"/>
  <c r="L1417" i="23" s="1"/>
  <c r="T1417" i="23" s="1"/>
  <c r="K1417" i="23" a="1"/>
  <c r="K1417" i="23" s="1"/>
  <c r="S1417" i="23" s="1"/>
  <c r="G1416" i="23"/>
  <c r="H1416" i="23"/>
  <c r="F1416" i="23"/>
  <c r="J1417" i="23" l="1" a="1"/>
  <c r="J1417" i="23" s="1"/>
  <c r="R1417" i="23" s="1"/>
  <c r="AF1417" i="23"/>
  <c r="N1417" i="23" s="1"/>
  <c r="Z1417" i="23"/>
  <c r="AE1417" i="23" s="1"/>
  <c r="M1417" i="23" s="1"/>
  <c r="F1417" i="23"/>
  <c r="H1417" i="23"/>
  <c r="G1417" i="23"/>
  <c r="D1418" i="23"/>
  <c r="B1419" i="23" a="1"/>
  <c r="B1419" i="23" s="1"/>
  <c r="Z1418" i="23"/>
  <c r="AE1418" i="23" s="1"/>
  <c r="M1418" i="23" s="1"/>
  <c r="AA1418" i="23"/>
  <c r="AF1418" i="23" s="1"/>
  <c r="N1418" i="23" s="1"/>
  <c r="AC1418" i="23"/>
  <c r="AH1418" i="23" s="1"/>
  <c r="P1418" i="23" s="1"/>
  <c r="L1418" i="23" a="1"/>
  <c r="L1418" i="23" s="1"/>
  <c r="T1418" i="23" s="1"/>
  <c r="I1418" i="23" a="1"/>
  <c r="I1418" i="23" s="1"/>
  <c r="Q1418" i="23" s="1"/>
  <c r="J1418" i="23" a="1"/>
  <c r="J1418" i="23" s="1"/>
  <c r="K1418" i="23" a="1"/>
  <c r="K1418" i="23" s="1"/>
  <c r="S1418" i="23"/>
  <c r="R1418" i="23"/>
  <c r="D1419" i="23" l="1"/>
  <c r="B1420" i="23" a="1"/>
  <c r="B1420" i="23" s="1"/>
  <c r="AB1419" i="23"/>
  <c r="AG1419" i="23" s="1"/>
  <c r="O1419" i="23" s="1"/>
  <c r="AC1419" i="23"/>
  <c r="AH1419" i="23" s="1"/>
  <c r="P1419" i="23" s="1"/>
  <c r="AA1419" i="23"/>
  <c r="I1419" i="23" a="1"/>
  <c r="I1419" i="23" s="1"/>
  <c r="Q1419" i="23" s="1"/>
  <c r="L1419" i="23" a="1"/>
  <c r="L1419" i="23" s="1"/>
  <c r="T1419" i="23" s="1"/>
  <c r="K1419" i="23" a="1"/>
  <c r="K1419" i="23" s="1"/>
  <c r="S1419" i="23" s="1"/>
  <c r="AB1418" i="23"/>
  <c r="AG1418" i="23" s="1"/>
  <c r="O1418" i="23" s="1"/>
  <c r="G1418" i="23"/>
  <c r="F1418" i="23"/>
  <c r="H1418" i="23"/>
  <c r="J1419" i="23" l="1" a="1"/>
  <c r="J1419" i="23" s="1"/>
  <c r="R1419" i="23" s="1"/>
  <c r="AF1419" i="23"/>
  <c r="N1419" i="23" s="1"/>
  <c r="D1420" i="23"/>
  <c r="AB1420" i="23"/>
  <c r="AG1420" i="23" s="1"/>
  <c r="O1420" i="23" s="1"/>
  <c r="B1421" i="23" a="1"/>
  <c r="B1421" i="23" s="1"/>
  <c r="AA1420" i="23"/>
  <c r="AF1420" i="23" s="1"/>
  <c r="N1420" i="23" s="1"/>
  <c r="AC1420" i="23"/>
  <c r="AH1420" i="23" s="1"/>
  <c r="P1420" i="23" s="1"/>
  <c r="J1420" i="23" a="1"/>
  <c r="J1420" i="23" s="1"/>
  <c r="R1420" i="23" s="1"/>
  <c r="K1420" i="23" a="1"/>
  <c r="K1420" i="23" s="1"/>
  <c r="L1420" i="23" a="1"/>
  <c r="L1420" i="23" s="1"/>
  <c r="T1420" i="23" s="1"/>
  <c r="S1420" i="23"/>
  <c r="Z1419" i="23"/>
  <c r="AE1419" i="23" s="1"/>
  <c r="M1419" i="23" s="1"/>
  <c r="H1419" i="23"/>
  <c r="F1419" i="23"/>
  <c r="G1419" i="23"/>
  <c r="B1422" i="23" l="1" a="1"/>
  <c r="B1422" i="23" s="1"/>
  <c r="D1421" i="23"/>
  <c r="Z1421" i="23"/>
  <c r="AE1421" i="23" s="1"/>
  <c r="M1421" i="23" s="1"/>
  <c r="AC1421" i="23"/>
  <c r="AH1421" i="23" s="1"/>
  <c r="P1421" i="23" s="1"/>
  <c r="AB1421" i="23"/>
  <c r="AG1421" i="23" s="1"/>
  <c r="O1421" i="23" s="1"/>
  <c r="AA1421" i="23"/>
  <c r="AF1421" i="23" s="1"/>
  <c r="N1421" i="23" s="1"/>
  <c r="J1421" i="23" a="1"/>
  <c r="J1421" i="23" s="1"/>
  <c r="R1421" i="23" s="1"/>
  <c r="I1421" i="23" a="1"/>
  <c r="I1421" i="23" s="1"/>
  <c r="Q1421" i="23" s="1"/>
  <c r="K1421" i="23" a="1"/>
  <c r="K1421" i="23" s="1"/>
  <c r="S1421" i="23" s="1"/>
  <c r="L1421" i="23" a="1"/>
  <c r="L1421" i="23" s="1"/>
  <c r="T1421" i="23" s="1"/>
  <c r="Z1420" i="23"/>
  <c r="G1420" i="23"/>
  <c r="F1420" i="23"/>
  <c r="H1420" i="23"/>
  <c r="I1420" i="23" l="1" a="1"/>
  <c r="I1420" i="23" s="1"/>
  <c r="Q1420" i="23" s="1"/>
  <c r="AE1420" i="23"/>
  <c r="M1420" i="23" s="1"/>
  <c r="H1421" i="23"/>
  <c r="G1421" i="23"/>
  <c r="F1421" i="23"/>
  <c r="B1423" i="23" a="1"/>
  <c r="B1423" i="23" s="1"/>
  <c r="D1422" i="23"/>
  <c r="AA1422" i="23"/>
  <c r="AF1422" i="23" s="1"/>
  <c r="N1422" i="23" s="1"/>
  <c r="Z1422" i="23"/>
  <c r="AE1422" i="23" s="1"/>
  <c r="M1422" i="23" s="1"/>
  <c r="AB1422" i="23"/>
  <c r="AG1422" i="23" s="1"/>
  <c r="O1422" i="23" s="1"/>
  <c r="J1422" i="23" a="1"/>
  <c r="J1422" i="23" s="1"/>
  <c r="R1422" i="23" s="1"/>
  <c r="I1422" i="23" a="1"/>
  <c r="I1422" i="23" s="1"/>
  <c r="Q1422" i="23" s="1"/>
  <c r="L1422" i="23" a="1"/>
  <c r="L1422" i="23" s="1"/>
  <c r="T1422" i="23" s="1"/>
  <c r="K1422" i="23" a="1"/>
  <c r="K1422" i="23" s="1"/>
  <c r="S1422" i="23" s="1"/>
  <c r="AC1422" i="23" l="1"/>
  <c r="AH1422" i="23" s="1"/>
  <c r="P1422" i="23" s="1"/>
  <c r="F1422" i="23"/>
  <c r="H1422" i="23"/>
  <c r="G1422" i="23"/>
  <c r="B1424" i="23" a="1"/>
  <c r="B1424" i="23" s="1"/>
  <c r="D1423" i="23"/>
  <c r="AA1423" i="23"/>
  <c r="AF1423" i="23" s="1"/>
  <c r="N1423" i="23" s="1"/>
  <c r="AC1423" i="23"/>
  <c r="AH1423" i="23" s="1"/>
  <c r="P1423" i="23" s="1"/>
  <c r="Z1423" i="23"/>
  <c r="J1423" i="23" a="1"/>
  <c r="J1423" i="23" s="1"/>
  <c r="R1423" i="23" s="1"/>
  <c r="L1423" i="23" a="1"/>
  <c r="L1423" i="23" s="1"/>
  <c r="T1423" i="23" s="1"/>
  <c r="K1423" i="23" a="1"/>
  <c r="K1423" i="23" s="1"/>
  <c r="S1423" i="23" s="1"/>
  <c r="AB1423" i="23" l="1"/>
  <c r="AG1423" i="23" s="1"/>
  <c r="O1423" i="23" s="1"/>
  <c r="F1423" i="23"/>
  <c r="G1423" i="23"/>
  <c r="H1423" i="23"/>
  <c r="D1424" i="23"/>
  <c r="B1425" i="23" a="1"/>
  <c r="B1425" i="23" s="1"/>
  <c r="AA1424" i="23"/>
  <c r="AF1424" i="23" s="1"/>
  <c r="N1424" i="23" s="1"/>
  <c r="Z1424" i="23"/>
  <c r="AE1424" i="23" s="1"/>
  <c r="M1424" i="23" s="1"/>
  <c r="AB1424" i="23"/>
  <c r="AG1424" i="23" s="1"/>
  <c r="O1424" i="23" s="1"/>
  <c r="L1424" i="23" a="1"/>
  <c r="L1424" i="23" s="1"/>
  <c r="T1424" i="23" s="1"/>
  <c r="K1424" i="23" a="1"/>
  <c r="K1424" i="23" s="1"/>
  <c r="I1424" i="23" a="1"/>
  <c r="I1424" i="23" s="1"/>
  <c r="Q1424" i="23" s="1"/>
  <c r="J1424" i="23" a="1"/>
  <c r="J1424" i="23" s="1"/>
  <c r="R1424" i="23" s="1"/>
  <c r="S1424" i="23"/>
  <c r="I1423" i="23" a="1"/>
  <c r="I1423" i="23" s="1"/>
  <c r="Q1423" i="23" s="1"/>
  <c r="AE1423" i="23"/>
  <c r="M1423" i="23" s="1"/>
  <c r="D1425" i="23" l="1"/>
  <c r="B1426" i="23" a="1"/>
  <c r="B1426" i="23" s="1"/>
  <c r="AA1425" i="23"/>
  <c r="AF1425" i="23" s="1"/>
  <c r="N1425" i="23" s="1"/>
  <c r="AC1425" i="23"/>
  <c r="AH1425" i="23" s="1"/>
  <c r="P1425" i="23" s="1"/>
  <c r="Z1425" i="23"/>
  <c r="AE1425" i="23" s="1"/>
  <c r="M1425" i="23" s="1"/>
  <c r="I1425" i="23" a="1"/>
  <c r="I1425" i="23" s="1"/>
  <c r="Q1425" i="23" s="1"/>
  <c r="K1425" i="23" a="1"/>
  <c r="K1425" i="23" s="1"/>
  <c r="L1425" i="23" a="1"/>
  <c r="L1425" i="23" s="1"/>
  <c r="T1425" i="23" s="1"/>
  <c r="J1425" i="23" a="1"/>
  <c r="J1425" i="23" s="1"/>
  <c r="R1425" i="23" s="1"/>
  <c r="S1425" i="23"/>
  <c r="AC1424" i="23"/>
  <c r="AH1424" i="23" s="1"/>
  <c r="P1424" i="23" s="1"/>
  <c r="F1424" i="23"/>
  <c r="H1424" i="23"/>
  <c r="G1424" i="23"/>
  <c r="B1427" i="23" l="1" a="1"/>
  <c r="B1427" i="23" s="1"/>
  <c r="D1426" i="23"/>
  <c r="Z1426" i="23"/>
  <c r="AE1426" i="23" s="1"/>
  <c r="M1426" i="23" s="1"/>
  <c r="AA1426" i="23"/>
  <c r="AF1426" i="23" s="1"/>
  <c r="N1426" i="23" s="1"/>
  <c r="AB1426" i="23"/>
  <c r="AG1426" i="23" s="1"/>
  <c r="O1426" i="23" s="1"/>
  <c r="K1426" i="23" a="1"/>
  <c r="K1426" i="23" s="1"/>
  <c r="S1426" i="23" s="1"/>
  <c r="I1426" i="23" a="1"/>
  <c r="I1426" i="23" s="1"/>
  <c r="Q1426" i="23" s="1"/>
  <c r="L1426" i="23" a="1"/>
  <c r="L1426" i="23" s="1"/>
  <c r="T1426" i="23" s="1"/>
  <c r="J1426" i="23" a="1"/>
  <c r="J1426" i="23" s="1"/>
  <c r="R1426" i="23" s="1"/>
  <c r="AB1425" i="23"/>
  <c r="AG1425" i="23" s="1"/>
  <c r="O1425" i="23" s="1"/>
  <c r="H1425" i="23"/>
  <c r="G1425" i="23"/>
  <c r="F1425" i="23"/>
  <c r="AC1426" i="23" l="1"/>
  <c r="AH1426" i="23" s="1"/>
  <c r="P1426" i="23" s="1"/>
  <c r="H1426" i="23"/>
  <c r="F1426" i="23"/>
  <c r="G1426" i="23"/>
  <c r="B1428" i="23" a="1"/>
  <c r="B1428" i="23" s="1"/>
  <c r="D1427" i="23"/>
  <c r="AC1427" i="23"/>
  <c r="AH1427" i="23" s="1"/>
  <c r="P1427" i="23" s="1"/>
  <c r="AB1427" i="23"/>
  <c r="AG1427" i="23" s="1"/>
  <c r="O1427" i="23" s="1"/>
  <c r="AA1427" i="23"/>
  <c r="AF1427" i="23" s="1"/>
  <c r="N1427" i="23" s="1"/>
  <c r="Z1427" i="23"/>
  <c r="AE1427" i="23" s="1"/>
  <c r="M1427" i="23" s="1"/>
  <c r="I1427" i="23" a="1"/>
  <c r="I1427" i="23" s="1"/>
  <c r="Q1427" i="23" s="1"/>
  <c r="L1427" i="23" a="1"/>
  <c r="L1427" i="23" s="1"/>
  <c r="T1427" i="23" s="1"/>
  <c r="K1427" i="23" a="1"/>
  <c r="K1427" i="23" s="1"/>
  <c r="S1427" i="23" s="1"/>
  <c r="J1427" i="23" a="1"/>
  <c r="J1427" i="23" s="1"/>
  <c r="R1427" i="23" s="1"/>
  <c r="F1427" i="23" l="1"/>
  <c r="H1427" i="23"/>
  <c r="G1427" i="23"/>
  <c r="B1429" i="23" a="1"/>
  <c r="B1429" i="23" s="1"/>
  <c r="D1428" i="23"/>
  <c r="Z1428" i="23"/>
  <c r="AC1428" i="23"/>
  <c r="AH1428" i="23" s="1"/>
  <c r="P1428" i="23" s="1"/>
  <c r="AB1428" i="23"/>
  <c r="AG1428" i="23" s="1"/>
  <c r="O1428" i="23" s="1"/>
  <c r="L1428" i="23" a="1"/>
  <c r="L1428" i="23" s="1"/>
  <c r="T1428" i="23" s="1"/>
  <c r="K1428" i="23" a="1"/>
  <c r="K1428" i="23" s="1"/>
  <c r="S1428" i="23" s="1"/>
  <c r="J1428" i="23" a="1"/>
  <c r="J1428" i="23" s="1"/>
  <c r="R1428" i="23" s="1"/>
  <c r="AA1428" i="23" l="1"/>
  <c r="AF1428" i="23" s="1"/>
  <c r="N1428" i="23" s="1"/>
  <c r="G1428" i="23"/>
  <c r="F1428" i="23"/>
  <c r="H1428" i="23"/>
  <c r="I1428" i="23" a="1"/>
  <c r="I1428" i="23" s="1"/>
  <c r="Q1428" i="23" s="1"/>
  <c r="AE1428" i="23"/>
  <c r="M1428" i="23" s="1"/>
  <c r="AB1429" i="23"/>
  <c r="AG1429" i="23" s="1"/>
  <c r="O1429" i="23" s="1"/>
  <c r="B1430" i="23" a="1"/>
  <c r="B1430" i="23" s="1"/>
  <c r="D1429" i="23"/>
  <c r="Z1429" i="23"/>
  <c r="AA1429" i="23"/>
  <c r="K1429" i="23" a="1"/>
  <c r="K1429" i="23" s="1"/>
  <c r="J1429" i="23" a="1"/>
  <c r="J1429" i="23" s="1"/>
  <c r="R1429" i="23" s="1"/>
  <c r="S1429" i="23"/>
  <c r="B1431" i="23" l="1" a="1"/>
  <c r="B1431" i="23" s="1"/>
  <c r="D1430" i="23"/>
  <c r="AA1430" i="23"/>
  <c r="AF1430" i="23" s="1"/>
  <c r="N1430" i="23" s="1"/>
  <c r="Z1430" i="23"/>
  <c r="AE1430" i="23" s="1"/>
  <c r="M1430" i="23" s="1"/>
  <c r="AC1430" i="23"/>
  <c r="AH1430" i="23" s="1"/>
  <c r="P1430" i="23" s="1"/>
  <c r="J1430" i="23" a="1"/>
  <c r="J1430" i="23" s="1"/>
  <c r="R1430" i="23" s="1"/>
  <c r="I1430" i="23" a="1"/>
  <c r="I1430" i="23" s="1"/>
  <c r="Q1430" i="23" s="1"/>
  <c r="L1430" i="23" a="1"/>
  <c r="L1430" i="23" s="1"/>
  <c r="T1430" i="23" s="1"/>
  <c r="K1430" i="23" a="1"/>
  <c r="K1430" i="23" s="1"/>
  <c r="S1430" i="23"/>
  <c r="L1429" i="23" a="1"/>
  <c r="L1429" i="23" s="1"/>
  <c r="T1429" i="23" s="1"/>
  <c r="AF1429" i="23"/>
  <c r="N1429" i="23" s="1"/>
  <c r="I1429" i="23" a="1"/>
  <c r="I1429" i="23" s="1"/>
  <c r="Q1429" i="23" s="1"/>
  <c r="AE1429" i="23"/>
  <c r="M1429" i="23" s="1"/>
  <c r="AC1429" i="23"/>
  <c r="AH1429" i="23" s="1"/>
  <c r="P1429" i="23" s="1"/>
  <c r="H1429" i="23"/>
  <c r="G1429" i="23"/>
  <c r="F1429" i="23"/>
  <c r="AB1430" i="23" l="1"/>
  <c r="AG1430" i="23" s="1"/>
  <c r="O1430" i="23" s="1"/>
  <c r="G1430" i="23"/>
  <c r="H1430" i="23"/>
  <c r="F1430" i="23"/>
  <c r="D1431" i="23"/>
  <c r="B1432" i="23" a="1"/>
  <c r="B1432" i="23" s="1"/>
  <c r="AB1431" i="23"/>
  <c r="AG1431" i="23" s="1"/>
  <c r="O1431" i="23" s="1"/>
  <c r="AC1431" i="23"/>
  <c r="AH1431" i="23" s="1"/>
  <c r="P1431" i="23" s="1"/>
  <c r="Z1431" i="23"/>
  <c r="L1431" i="23" a="1"/>
  <c r="L1431" i="23" s="1"/>
  <c r="T1431" i="23" s="1"/>
  <c r="I1431" i="23" a="1"/>
  <c r="I1431" i="23" s="1"/>
  <c r="Q1431" i="23" s="1"/>
  <c r="K1431" i="23" a="1"/>
  <c r="K1431" i="23" s="1"/>
  <c r="S1431" i="23" s="1"/>
  <c r="D1432" i="23" l="1"/>
  <c r="B1433" i="23" a="1"/>
  <c r="B1433" i="23" s="1"/>
  <c r="AA1432" i="23"/>
  <c r="AF1432" i="23" s="1"/>
  <c r="N1432" i="23" s="1"/>
  <c r="Z1432" i="23"/>
  <c r="AE1432" i="23" s="1"/>
  <c r="M1432" i="23" s="1"/>
  <c r="AB1432" i="23"/>
  <c r="AG1432" i="23" s="1"/>
  <c r="O1432" i="23" s="1"/>
  <c r="I1432" i="23" a="1"/>
  <c r="I1432" i="23" s="1"/>
  <c r="Q1432" i="23" s="1"/>
  <c r="J1432" i="23" a="1"/>
  <c r="J1432" i="23" s="1"/>
  <c r="L1432" i="23" a="1"/>
  <c r="L1432" i="23" s="1"/>
  <c r="T1432" i="23" s="1"/>
  <c r="K1432" i="23" a="1"/>
  <c r="K1432" i="23" s="1"/>
  <c r="R1432" i="23"/>
  <c r="S1432" i="23"/>
  <c r="AA1431" i="23"/>
  <c r="AF1431" i="23" s="1"/>
  <c r="N1431" i="23" s="1"/>
  <c r="F1431" i="23"/>
  <c r="H1431" i="23"/>
  <c r="G1431" i="23"/>
  <c r="J1431" i="23" a="1"/>
  <c r="J1431" i="23" s="1"/>
  <c r="R1431" i="23" s="1"/>
  <c r="AE1431" i="23"/>
  <c r="M1431" i="23" s="1"/>
  <c r="D1433" i="23" l="1"/>
  <c r="B1434" i="23" a="1"/>
  <c r="B1434" i="23" s="1"/>
  <c r="Z1433" i="23"/>
  <c r="AE1433" i="23" s="1"/>
  <c r="M1433" i="23" s="1"/>
  <c r="AC1433" i="23"/>
  <c r="AH1433" i="23" s="1"/>
  <c r="P1433" i="23" s="1"/>
  <c r="AB1433" i="23"/>
  <c r="AG1433" i="23" s="1"/>
  <c r="O1433" i="23" s="1"/>
  <c r="L1433" i="23" a="1"/>
  <c r="L1433" i="23" s="1"/>
  <c r="T1433" i="23" s="1"/>
  <c r="J1433" i="23" a="1"/>
  <c r="J1433" i="23" s="1"/>
  <c r="I1433" i="23" a="1"/>
  <c r="I1433" i="23" s="1"/>
  <c r="Q1433" i="23" s="1"/>
  <c r="K1433" i="23" a="1"/>
  <c r="K1433" i="23" s="1"/>
  <c r="S1433" i="23"/>
  <c r="R1433" i="23"/>
  <c r="AC1432" i="23"/>
  <c r="AH1432" i="23" s="1"/>
  <c r="P1432" i="23" s="1"/>
  <c r="F1432" i="23"/>
  <c r="G1432" i="23"/>
  <c r="H1432" i="23"/>
  <c r="B1435" i="23" l="1" a="1"/>
  <c r="B1435" i="23" s="1"/>
  <c r="D1434" i="23"/>
  <c r="AB1434" i="23"/>
  <c r="AG1434" i="23" s="1"/>
  <c r="O1434" i="23" s="1"/>
  <c r="AA1434" i="23"/>
  <c r="AF1434" i="23" s="1"/>
  <c r="N1434" i="23" s="1"/>
  <c r="AC1434" i="23"/>
  <c r="AH1434" i="23" s="1"/>
  <c r="P1434" i="23" s="1"/>
  <c r="J1434" i="23" a="1"/>
  <c r="J1434" i="23" s="1"/>
  <c r="R1434" i="23" s="1"/>
  <c r="L1434" i="23" a="1"/>
  <c r="L1434" i="23" s="1"/>
  <c r="T1434" i="23" s="1"/>
  <c r="K1434" i="23" a="1"/>
  <c r="K1434" i="23" s="1"/>
  <c r="S1434" i="23"/>
  <c r="AA1433" i="23"/>
  <c r="AF1433" i="23" s="1"/>
  <c r="N1433" i="23" s="1"/>
  <c r="F1433" i="23"/>
  <c r="H1433" i="23"/>
  <c r="G1433" i="23"/>
  <c r="Z1434" i="23" l="1"/>
  <c r="G1434" i="23"/>
  <c r="F1434" i="23"/>
  <c r="H1434" i="23"/>
  <c r="B1436" i="23" a="1"/>
  <c r="B1436" i="23" s="1"/>
  <c r="D1435" i="23"/>
  <c r="AB1435" i="23"/>
  <c r="AG1435" i="23" s="1"/>
  <c r="O1435" i="23" s="1"/>
  <c r="Z1435" i="23"/>
  <c r="AA1435" i="23"/>
  <c r="AF1435" i="23" s="1"/>
  <c r="N1435" i="23" s="1"/>
  <c r="L1435" i="23" a="1"/>
  <c r="L1435" i="23" s="1"/>
  <c r="T1435" i="23" s="1"/>
  <c r="J1435" i="23" a="1"/>
  <c r="J1435" i="23" s="1"/>
  <c r="R1435" i="23" s="1"/>
  <c r="K1435" i="23" a="1"/>
  <c r="K1435" i="23" s="1"/>
  <c r="S1435" i="23" s="1"/>
  <c r="I1435" i="23" l="1" a="1"/>
  <c r="I1435" i="23" s="1"/>
  <c r="Q1435" i="23" s="1"/>
  <c r="AE1435" i="23"/>
  <c r="M1435" i="23" s="1"/>
  <c r="AC1435" i="23"/>
  <c r="AH1435" i="23" s="1"/>
  <c r="P1435" i="23" s="1"/>
  <c r="G1435" i="23"/>
  <c r="F1435" i="23"/>
  <c r="H1435" i="23"/>
  <c r="AB1436" i="23"/>
  <c r="AG1436" i="23" s="1"/>
  <c r="O1436" i="23" s="1"/>
  <c r="Z1436" i="23"/>
  <c r="AE1436" i="23" s="1"/>
  <c r="M1436" i="23" s="1"/>
  <c r="B1437" i="23" a="1"/>
  <c r="B1437" i="23" s="1"/>
  <c r="D1436" i="23"/>
  <c r="AC1436" i="23"/>
  <c r="AH1436" i="23" s="1"/>
  <c r="P1436" i="23" s="1"/>
  <c r="K1436" i="23" a="1"/>
  <c r="K1436" i="23" s="1"/>
  <c r="S1436" i="23" s="1"/>
  <c r="I1436" i="23" a="1"/>
  <c r="I1436" i="23" s="1"/>
  <c r="Q1436" i="23" s="1"/>
  <c r="J1436" i="23" a="1"/>
  <c r="J1436" i="23" s="1"/>
  <c r="R1436" i="23" s="1"/>
  <c r="L1436" i="23" a="1"/>
  <c r="L1436" i="23" s="1"/>
  <c r="T1436" i="23" s="1"/>
  <c r="I1434" i="23" a="1"/>
  <c r="I1434" i="23" s="1"/>
  <c r="Q1434" i="23" s="1"/>
  <c r="AE1434" i="23"/>
  <c r="M1434" i="23" s="1"/>
  <c r="AA1436" i="23" l="1"/>
  <c r="AF1436" i="23" s="1"/>
  <c r="N1436" i="23" s="1"/>
  <c r="H1436" i="23"/>
  <c r="G1436" i="23"/>
  <c r="F1436" i="23"/>
  <c r="B1438" i="23" a="1"/>
  <c r="B1438" i="23" s="1"/>
  <c r="D1437" i="23"/>
  <c r="AB1437" i="23"/>
  <c r="AG1437" i="23" s="1"/>
  <c r="O1437" i="23" s="1"/>
  <c r="AC1437" i="23"/>
  <c r="AH1437" i="23" s="1"/>
  <c r="P1437" i="23" s="1"/>
  <c r="Z1437" i="23"/>
  <c r="AE1437" i="23" s="1"/>
  <c r="M1437" i="23" s="1"/>
  <c r="J1437" i="23" a="1"/>
  <c r="J1437" i="23" s="1"/>
  <c r="I1437" i="23" a="1"/>
  <c r="I1437" i="23" s="1"/>
  <c r="Q1437" i="23" s="1"/>
  <c r="K1437" i="23" a="1"/>
  <c r="K1437" i="23" s="1"/>
  <c r="S1437" i="23" s="1"/>
  <c r="L1437" i="23" a="1"/>
  <c r="L1437" i="23" s="1"/>
  <c r="T1437" i="23" s="1"/>
  <c r="R1437" i="23"/>
  <c r="AA1437" i="23" l="1"/>
  <c r="AF1437" i="23" s="1"/>
  <c r="N1437" i="23" s="1"/>
  <c r="H1437" i="23"/>
  <c r="F1437" i="23"/>
  <c r="G1437" i="23"/>
  <c r="D1438" i="23"/>
  <c r="B1439" i="23" a="1"/>
  <c r="B1439" i="23" s="1"/>
  <c r="AA1438" i="23"/>
  <c r="AF1438" i="23" s="1"/>
  <c r="N1438" i="23" s="1"/>
  <c r="Z1438" i="23"/>
  <c r="AE1438" i="23" s="1"/>
  <c r="M1438" i="23" s="1"/>
  <c r="AC1438" i="23"/>
  <c r="AH1438" i="23" s="1"/>
  <c r="P1438" i="23" s="1"/>
  <c r="L1438" i="23" a="1"/>
  <c r="L1438" i="23" s="1"/>
  <c r="T1438" i="23" s="1"/>
  <c r="K1438" i="23" a="1"/>
  <c r="K1438" i="23" s="1"/>
  <c r="I1438" i="23" a="1"/>
  <c r="I1438" i="23" s="1"/>
  <c r="Q1438" i="23" s="1"/>
  <c r="J1438" i="23" a="1"/>
  <c r="J1438" i="23" s="1"/>
  <c r="S1438" i="23"/>
  <c r="R1438" i="23"/>
  <c r="B1440" i="23" l="1" a="1"/>
  <c r="B1440" i="23" s="1"/>
  <c r="D1439" i="23"/>
  <c r="AC1439" i="23"/>
  <c r="AH1439" i="23" s="1"/>
  <c r="P1439" i="23" s="1"/>
  <c r="Z1439" i="23"/>
  <c r="AE1439" i="23" s="1"/>
  <c r="M1439" i="23" s="1"/>
  <c r="AA1439" i="23"/>
  <c r="AF1439" i="23" s="1"/>
  <c r="N1439" i="23" s="1"/>
  <c r="L1439" i="23" a="1"/>
  <c r="L1439" i="23" s="1"/>
  <c r="T1439" i="23" s="1"/>
  <c r="J1439" i="23" a="1"/>
  <c r="J1439" i="23" s="1"/>
  <c r="R1439" i="23" s="1"/>
  <c r="K1439" i="23" a="1"/>
  <c r="K1439" i="23" s="1"/>
  <c r="I1439" i="23" a="1"/>
  <c r="I1439" i="23" s="1"/>
  <c r="Q1439" i="23" s="1"/>
  <c r="S1439" i="23"/>
  <c r="AB1438" i="23"/>
  <c r="AG1438" i="23" s="1"/>
  <c r="O1438" i="23" s="1"/>
  <c r="H1438" i="23"/>
  <c r="F1438" i="23"/>
  <c r="G1438" i="23"/>
  <c r="AB1439" i="23" l="1"/>
  <c r="AG1439" i="23" s="1"/>
  <c r="O1439" i="23" s="1"/>
  <c r="G1439" i="23"/>
  <c r="H1439" i="23"/>
  <c r="F1439" i="23"/>
  <c r="B1441" i="23" a="1"/>
  <c r="B1441" i="23" s="1"/>
  <c r="D1440" i="23"/>
  <c r="AC1440" i="23"/>
  <c r="AH1440" i="23" s="1"/>
  <c r="P1440" i="23" s="1"/>
  <c r="I1440" i="23" a="1"/>
  <c r="I1440" i="23" s="1"/>
  <c r="Q1440" i="23" s="1"/>
  <c r="AA1440" i="23"/>
  <c r="AF1440" i="23" s="1"/>
  <c r="N1440" i="23" s="1"/>
  <c r="AB1440" i="23"/>
  <c r="AG1440" i="23" s="1"/>
  <c r="O1440" i="23" s="1"/>
  <c r="L1440" i="23" a="1"/>
  <c r="L1440" i="23" s="1"/>
  <c r="T1440" i="23" s="1"/>
  <c r="J1440" i="23" a="1"/>
  <c r="J1440" i="23" s="1"/>
  <c r="R1440" i="23" s="1"/>
  <c r="K1440" i="23" a="1"/>
  <c r="K1440" i="23" s="1"/>
  <c r="S1440" i="23" s="1"/>
  <c r="Z1440" i="23" l="1"/>
  <c r="AE1440" i="23" s="1"/>
  <c r="M1440" i="23" s="1"/>
  <c r="G1440" i="23"/>
  <c r="H1440" i="23"/>
  <c r="F1440" i="23"/>
  <c r="B1442" i="23" a="1"/>
  <c r="B1442" i="23" s="1"/>
  <c r="D1441" i="23"/>
  <c r="AA1441" i="23"/>
  <c r="AF1441" i="23" s="1"/>
  <c r="N1441" i="23" s="1"/>
  <c r="AB1441" i="23"/>
  <c r="AG1441" i="23" s="1"/>
  <c r="O1441" i="23" s="1"/>
  <c r="Z1441" i="23"/>
  <c r="K1441" i="23" a="1"/>
  <c r="K1441" i="23" s="1"/>
  <c r="S1441" i="23" s="1"/>
  <c r="L1441" i="23" a="1"/>
  <c r="L1441" i="23" s="1"/>
  <c r="T1441" i="23" s="1"/>
  <c r="J1441" i="23" a="1"/>
  <c r="J1441" i="23" s="1"/>
  <c r="R1441" i="23" s="1"/>
  <c r="AC1441" i="23" l="1"/>
  <c r="AH1441" i="23" s="1"/>
  <c r="P1441" i="23" s="1"/>
  <c r="H1441" i="23"/>
  <c r="F1441" i="23"/>
  <c r="G1441" i="23"/>
  <c r="B1443" i="23" a="1"/>
  <c r="B1443" i="23" s="1"/>
  <c r="D1442" i="23"/>
  <c r="Z1442" i="23"/>
  <c r="AE1442" i="23" s="1"/>
  <c r="M1442" i="23" s="1"/>
  <c r="AA1442" i="23"/>
  <c r="AF1442" i="23" s="1"/>
  <c r="N1442" i="23" s="1"/>
  <c r="AB1442" i="23"/>
  <c r="AG1442" i="23" s="1"/>
  <c r="O1442" i="23" s="1"/>
  <c r="J1442" i="23" a="1"/>
  <c r="J1442" i="23" s="1"/>
  <c r="R1442" i="23" s="1"/>
  <c r="L1442" i="23" a="1"/>
  <c r="L1442" i="23" s="1"/>
  <c r="T1442" i="23" s="1"/>
  <c r="I1442" i="23" a="1"/>
  <c r="I1442" i="23" s="1"/>
  <c r="Q1442" i="23" s="1"/>
  <c r="K1442" i="23" a="1"/>
  <c r="K1442" i="23" s="1"/>
  <c r="S1442" i="23" s="1"/>
  <c r="I1441" i="23" a="1"/>
  <c r="I1441" i="23" s="1"/>
  <c r="Q1441" i="23" s="1"/>
  <c r="AE1441" i="23"/>
  <c r="M1441" i="23" s="1"/>
  <c r="AC1442" i="23" l="1"/>
  <c r="AH1442" i="23" s="1"/>
  <c r="P1442" i="23" s="1"/>
  <c r="H1442" i="23"/>
  <c r="G1442" i="23"/>
  <c r="F1442" i="23"/>
  <c r="D1443" i="23"/>
  <c r="B1444" i="23" a="1"/>
  <c r="B1444" i="23" s="1"/>
  <c r="AB1443" i="23"/>
  <c r="AG1443" i="23" s="1"/>
  <c r="O1443" i="23" s="1"/>
  <c r="AC1443" i="23"/>
  <c r="AH1443" i="23" s="1"/>
  <c r="P1443" i="23" s="1"/>
  <c r="AA1443" i="23"/>
  <c r="I1443" i="23" a="1"/>
  <c r="I1443" i="23" s="1"/>
  <c r="Q1443" i="23" s="1"/>
  <c r="L1443" i="23" a="1"/>
  <c r="L1443" i="23" s="1"/>
  <c r="T1443" i="23" s="1"/>
  <c r="K1443" i="23" a="1"/>
  <c r="K1443" i="23" s="1"/>
  <c r="S1443" i="23" s="1"/>
  <c r="B1445" i="23" l="1" a="1"/>
  <c r="B1445" i="23" s="1"/>
  <c r="D1444" i="23"/>
  <c r="AA1444" i="23"/>
  <c r="AB1444" i="23"/>
  <c r="AG1444" i="23" s="1"/>
  <c r="O1444" i="23" s="1"/>
  <c r="AC1444" i="23"/>
  <c r="AH1444" i="23" s="1"/>
  <c r="P1444" i="23" s="1"/>
  <c r="I1444" i="23" a="1"/>
  <c r="I1444" i="23" s="1"/>
  <c r="Q1444" i="23" s="1"/>
  <c r="K1444" i="23" a="1"/>
  <c r="K1444" i="23" s="1"/>
  <c r="S1444" i="23" s="1"/>
  <c r="L1444" i="23" a="1"/>
  <c r="L1444" i="23" s="1"/>
  <c r="T1444" i="23" s="1"/>
  <c r="Z1443" i="23"/>
  <c r="AE1443" i="23" s="1"/>
  <c r="M1443" i="23" s="1"/>
  <c r="F1443" i="23"/>
  <c r="G1443" i="23"/>
  <c r="H1443" i="23"/>
  <c r="J1443" i="23" a="1"/>
  <c r="J1443" i="23" s="1"/>
  <c r="R1443" i="23" s="1"/>
  <c r="AF1443" i="23"/>
  <c r="N1443" i="23" s="1"/>
  <c r="J1444" i="23" l="1" a="1"/>
  <c r="J1444" i="23" s="1"/>
  <c r="R1444" i="23" s="1"/>
  <c r="AF1444" i="23"/>
  <c r="N1444" i="23" s="1"/>
  <c r="Z1444" i="23"/>
  <c r="AE1444" i="23" s="1"/>
  <c r="M1444" i="23" s="1"/>
  <c r="H1444" i="23"/>
  <c r="G1444" i="23"/>
  <c r="F1444" i="23"/>
  <c r="D1445" i="23"/>
  <c r="B1446" i="23" a="1"/>
  <c r="B1446" i="23" s="1"/>
  <c r="AA1445" i="23"/>
  <c r="AF1445" i="23" s="1"/>
  <c r="N1445" i="23" s="1"/>
  <c r="AB1445" i="23"/>
  <c r="AG1445" i="23" s="1"/>
  <c r="O1445" i="23" s="1"/>
  <c r="AC1445" i="23"/>
  <c r="AH1445" i="23" s="1"/>
  <c r="P1445" i="23" s="1"/>
  <c r="I1445" i="23" a="1"/>
  <c r="I1445" i="23" s="1"/>
  <c r="Q1445" i="23" s="1"/>
  <c r="L1445" i="23" a="1"/>
  <c r="L1445" i="23" s="1"/>
  <c r="T1445" i="23" s="1"/>
  <c r="J1445" i="23" a="1"/>
  <c r="J1445" i="23" s="1"/>
  <c r="R1445" i="23" s="1"/>
  <c r="K1445" i="23" a="1"/>
  <c r="K1445" i="23" s="1"/>
  <c r="S1445" i="23" s="1"/>
  <c r="D1446" i="23" l="1"/>
  <c r="B1447" i="23" a="1"/>
  <c r="B1447" i="23" s="1"/>
  <c r="I1446" i="23" a="1"/>
  <c r="I1446" i="23" s="1"/>
  <c r="Q1446" i="23" s="1"/>
  <c r="AC1446" i="23"/>
  <c r="AH1446" i="23" s="1"/>
  <c r="P1446" i="23" s="1"/>
  <c r="AB1446" i="23"/>
  <c r="AG1446" i="23" s="1"/>
  <c r="O1446" i="23" s="1"/>
  <c r="AA1446" i="23"/>
  <c r="L1446" i="23" a="1"/>
  <c r="L1446" i="23" s="1"/>
  <c r="T1446" i="23" s="1"/>
  <c r="K1446" i="23" a="1"/>
  <c r="K1446" i="23" s="1"/>
  <c r="S1446" i="23" s="1"/>
  <c r="Z1445" i="23"/>
  <c r="AE1445" i="23" s="1"/>
  <c r="M1445" i="23" s="1"/>
  <c r="H1445" i="23"/>
  <c r="F1445" i="23"/>
  <c r="G1445" i="23"/>
  <c r="J1446" i="23" l="1" a="1"/>
  <c r="J1446" i="23" s="1"/>
  <c r="R1446" i="23" s="1"/>
  <c r="AF1446" i="23"/>
  <c r="N1446" i="23" s="1"/>
  <c r="D1447" i="23"/>
  <c r="B1448" i="23" a="1"/>
  <c r="B1448" i="23" s="1"/>
  <c r="Z1447" i="23"/>
  <c r="AE1447" i="23" s="1"/>
  <c r="M1447" i="23" s="1"/>
  <c r="J1447" i="23" a="1"/>
  <c r="J1447" i="23" s="1"/>
  <c r="R1447" i="23" s="1"/>
  <c r="I1447" i="23" a="1"/>
  <c r="I1447" i="23" s="1"/>
  <c r="Q1447" i="23" s="1"/>
  <c r="AB1447" i="23"/>
  <c r="AC1447" i="23"/>
  <c r="AH1447" i="23" s="1"/>
  <c r="P1447" i="23" s="1"/>
  <c r="L1447" i="23" a="1"/>
  <c r="L1447" i="23" s="1"/>
  <c r="T1447" i="23" s="1"/>
  <c r="Z1446" i="23"/>
  <c r="AE1446" i="23" s="1"/>
  <c r="M1446" i="23" s="1"/>
  <c r="H1446" i="23"/>
  <c r="F1446" i="23"/>
  <c r="G1446" i="23"/>
  <c r="K1447" i="23" l="1" a="1"/>
  <c r="K1447" i="23" s="1"/>
  <c r="S1447" i="23" s="1"/>
  <c r="AG1447" i="23"/>
  <c r="O1447" i="23" s="1"/>
  <c r="D1448" i="23"/>
  <c r="B1449" i="23" a="1"/>
  <c r="B1449" i="23" s="1"/>
  <c r="Z1448" i="23"/>
  <c r="AE1448" i="23" s="1"/>
  <c r="M1448" i="23" s="1"/>
  <c r="AC1448" i="23"/>
  <c r="AH1448" i="23" s="1"/>
  <c r="P1448" i="23" s="1"/>
  <c r="AB1448" i="23"/>
  <c r="AG1448" i="23" s="1"/>
  <c r="O1448" i="23" s="1"/>
  <c r="K1448" i="23" a="1"/>
  <c r="K1448" i="23" s="1"/>
  <c r="S1448" i="23" s="1"/>
  <c r="J1448" i="23" a="1"/>
  <c r="J1448" i="23" s="1"/>
  <c r="I1448" i="23" a="1"/>
  <c r="I1448" i="23" s="1"/>
  <c r="Q1448" i="23" s="1"/>
  <c r="L1448" i="23" a="1"/>
  <c r="L1448" i="23" s="1"/>
  <c r="T1448" i="23" s="1"/>
  <c r="R1448" i="23"/>
  <c r="AA1447" i="23"/>
  <c r="AF1447" i="23" s="1"/>
  <c r="N1447" i="23" s="1"/>
  <c r="F1447" i="23"/>
  <c r="G1447" i="23"/>
  <c r="H1447" i="23"/>
  <c r="B1450" i="23" l="1" a="1"/>
  <c r="B1450" i="23" s="1"/>
  <c r="D1449" i="23"/>
  <c r="Z1449" i="23"/>
  <c r="AE1449" i="23" s="1"/>
  <c r="M1449" i="23" s="1"/>
  <c r="AC1449" i="23"/>
  <c r="AH1449" i="23" s="1"/>
  <c r="P1449" i="23" s="1"/>
  <c r="AA1449" i="23"/>
  <c r="AF1449" i="23" s="1"/>
  <c r="N1449" i="23" s="1"/>
  <c r="J1449" i="23" a="1"/>
  <c r="J1449" i="23" s="1"/>
  <c r="R1449" i="23" s="1"/>
  <c r="K1449" i="23" a="1"/>
  <c r="K1449" i="23" s="1"/>
  <c r="I1449" i="23" a="1"/>
  <c r="I1449" i="23" s="1"/>
  <c r="Q1449" i="23" s="1"/>
  <c r="L1449" i="23" a="1"/>
  <c r="L1449" i="23" s="1"/>
  <c r="T1449" i="23" s="1"/>
  <c r="S1449" i="23"/>
  <c r="AA1448" i="23"/>
  <c r="AF1448" i="23" s="1"/>
  <c r="N1448" i="23" s="1"/>
  <c r="G1448" i="23"/>
  <c r="H1448" i="23"/>
  <c r="F1448" i="23"/>
  <c r="AB1449" i="23" l="1"/>
  <c r="AG1449" i="23" s="1"/>
  <c r="O1449" i="23" s="1"/>
  <c r="G1449" i="23"/>
  <c r="H1449" i="23"/>
  <c r="F1449" i="23"/>
  <c r="D1450" i="23"/>
  <c r="B1451" i="23" a="1"/>
  <c r="B1451" i="23" s="1"/>
  <c r="Z1450" i="23"/>
  <c r="AE1450" i="23" s="1"/>
  <c r="M1450" i="23" s="1"/>
  <c r="AB1450" i="23"/>
  <c r="AG1450" i="23" s="1"/>
  <c r="O1450" i="23" s="1"/>
  <c r="AA1450" i="23"/>
  <c r="AF1450" i="23" s="1"/>
  <c r="N1450" i="23" s="1"/>
  <c r="J1450" i="23" a="1"/>
  <c r="J1450" i="23" s="1"/>
  <c r="R1450" i="23" s="1"/>
  <c r="L1450" i="23" a="1"/>
  <c r="L1450" i="23" s="1"/>
  <c r="T1450" i="23" s="1"/>
  <c r="I1450" i="23" a="1"/>
  <c r="I1450" i="23" s="1"/>
  <c r="Q1450" i="23" s="1"/>
  <c r="K1450" i="23" a="1"/>
  <c r="K1450" i="23" s="1"/>
  <c r="S1450" i="23" s="1"/>
  <c r="B1452" i="23" l="1" a="1"/>
  <c r="B1452" i="23" s="1"/>
  <c r="AC1451" i="23"/>
  <c r="AH1451" i="23" s="1"/>
  <c r="P1451" i="23" s="1"/>
  <c r="AB1451" i="23"/>
  <c r="AG1451" i="23" s="1"/>
  <c r="O1451" i="23" s="1"/>
  <c r="AA1451" i="23"/>
  <c r="AF1451" i="23" s="1"/>
  <c r="N1451" i="23" s="1"/>
  <c r="D1451" i="23"/>
  <c r="Z1451" i="23"/>
  <c r="AE1451" i="23" s="1"/>
  <c r="M1451" i="23" s="1"/>
  <c r="K1451" i="23" a="1"/>
  <c r="K1451" i="23" s="1"/>
  <c r="J1451" i="23" a="1"/>
  <c r="J1451" i="23" s="1"/>
  <c r="I1451" i="23" a="1"/>
  <c r="I1451" i="23" s="1"/>
  <c r="Q1451" i="23" s="1"/>
  <c r="L1451" i="23" a="1"/>
  <c r="L1451" i="23" s="1"/>
  <c r="T1451" i="23" s="1"/>
  <c r="R1451" i="23"/>
  <c r="S1451" i="23"/>
  <c r="AC1450" i="23"/>
  <c r="AH1450" i="23" s="1"/>
  <c r="P1450" i="23" s="1"/>
  <c r="F1450" i="23"/>
  <c r="H1450" i="23"/>
  <c r="G1450" i="23"/>
  <c r="F1451" i="23" l="1"/>
  <c r="H1451" i="23"/>
  <c r="G1451" i="23"/>
  <c r="B1453" i="23" a="1"/>
  <c r="B1453" i="23" s="1"/>
  <c r="D1452" i="23"/>
  <c r="AA1452" i="23"/>
  <c r="AF1452" i="23" s="1"/>
  <c r="N1452" i="23" s="1"/>
  <c r="Z1452" i="23"/>
  <c r="AB1452" i="23"/>
  <c r="AG1452" i="23" s="1"/>
  <c r="O1452" i="23" s="1"/>
  <c r="J1452" i="23" a="1"/>
  <c r="J1452" i="23" s="1"/>
  <c r="R1452" i="23" s="1"/>
  <c r="L1452" i="23" a="1"/>
  <c r="L1452" i="23" s="1"/>
  <c r="T1452" i="23" s="1"/>
  <c r="K1452" i="23" a="1"/>
  <c r="K1452" i="23" s="1"/>
  <c r="S1452" i="23"/>
  <c r="I1452" i="23" l="1" a="1"/>
  <c r="I1452" i="23" s="1"/>
  <c r="Q1452" i="23" s="1"/>
  <c r="AE1452" i="23"/>
  <c r="M1452" i="23" s="1"/>
  <c r="AC1452" i="23"/>
  <c r="AH1452" i="23" s="1"/>
  <c r="P1452" i="23" s="1"/>
  <c r="H1452" i="23"/>
  <c r="F1452" i="23"/>
  <c r="G1452" i="23"/>
  <c r="D1453" i="23"/>
  <c r="B1454" i="23" a="1"/>
  <c r="B1454" i="23" s="1"/>
  <c r="AA1453" i="23"/>
  <c r="AF1453" i="23" s="1"/>
  <c r="N1453" i="23" s="1"/>
  <c r="AC1453" i="23"/>
  <c r="AH1453" i="23" s="1"/>
  <c r="P1453" i="23" s="1"/>
  <c r="Z1453" i="23"/>
  <c r="AE1453" i="23" s="1"/>
  <c r="M1453" i="23" s="1"/>
  <c r="I1453" i="23" a="1"/>
  <c r="I1453" i="23" s="1"/>
  <c r="Q1453" i="23" s="1"/>
  <c r="L1453" i="23" a="1"/>
  <c r="L1453" i="23" s="1"/>
  <c r="T1453" i="23" s="1"/>
  <c r="K1453" i="23" a="1"/>
  <c r="K1453" i="23" s="1"/>
  <c r="J1453" i="23" a="1"/>
  <c r="J1453" i="23" s="1"/>
  <c r="R1453" i="23"/>
  <c r="S1453" i="23"/>
  <c r="B1455" i="23" l="1" a="1"/>
  <c r="B1455" i="23" s="1"/>
  <c r="D1454" i="23"/>
  <c r="AC1454" i="23"/>
  <c r="AH1454" i="23" s="1"/>
  <c r="P1454" i="23" s="1"/>
  <c r="Z1454" i="23"/>
  <c r="AB1454" i="23"/>
  <c r="AG1454" i="23" s="1"/>
  <c r="O1454" i="23" s="1"/>
  <c r="J1454" i="23" a="1"/>
  <c r="J1454" i="23" s="1"/>
  <c r="R1454" i="23" s="1"/>
  <c r="L1454" i="23" a="1"/>
  <c r="L1454" i="23" s="1"/>
  <c r="T1454" i="23" s="1"/>
  <c r="K1454" i="23" a="1"/>
  <c r="K1454" i="23" s="1"/>
  <c r="S1454" i="23" s="1"/>
  <c r="AB1453" i="23"/>
  <c r="AG1453" i="23" s="1"/>
  <c r="O1453" i="23" s="1"/>
  <c r="F1453" i="23"/>
  <c r="G1453" i="23"/>
  <c r="H1453" i="23"/>
  <c r="I1454" i="23" l="1" a="1"/>
  <c r="I1454" i="23" s="1"/>
  <c r="Q1454" i="23" s="1"/>
  <c r="AE1454" i="23"/>
  <c r="M1454" i="23" s="1"/>
  <c r="AA1454" i="23"/>
  <c r="AF1454" i="23" s="1"/>
  <c r="N1454" i="23" s="1"/>
  <c r="F1454" i="23"/>
  <c r="H1454" i="23"/>
  <c r="G1454" i="23"/>
  <c r="D1455" i="23"/>
  <c r="B1456" i="23" a="1"/>
  <c r="B1456" i="23" s="1"/>
  <c r="I1455" i="23" a="1"/>
  <c r="I1455" i="23" s="1"/>
  <c r="Q1455" i="23" s="1"/>
  <c r="AB1455" i="23"/>
  <c r="AG1455" i="23" s="1"/>
  <c r="O1455" i="23" s="1"/>
  <c r="AA1455" i="23"/>
  <c r="AC1455" i="23"/>
  <c r="AH1455" i="23" s="1"/>
  <c r="P1455" i="23" s="1"/>
  <c r="K1455" i="23" a="1"/>
  <c r="K1455" i="23" s="1"/>
  <c r="S1455" i="23" s="1"/>
  <c r="L1455" i="23" a="1"/>
  <c r="L1455" i="23" s="1"/>
  <c r="T1455" i="23" s="1"/>
  <c r="B1457" i="23" l="1" a="1"/>
  <c r="B1457" i="23" s="1"/>
  <c r="D1456" i="23"/>
  <c r="Z1456" i="23"/>
  <c r="AB1456" i="23"/>
  <c r="AG1456" i="23" s="1"/>
  <c r="O1456" i="23" s="1"/>
  <c r="AA1456" i="23"/>
  <c r="AF1456" i="23" s="1"/>
  <c r="N1456" i="23" s="1"/>
  <c r="L1456" i="23" a="1"/>
  <c r="L1456" i="23" s="1"/>
  <c r="T1456" i="23" s="1"/>
  <c r="K1456" i="23" a="1"/>
  <c r="K1456" i="23" s="1"/>
  <c r="J1456" i="23" a="1"/>
  <c r="J1456" i="23" s="1"/>
  <c r="R1456" i="23" s="1"/>
  <c r="S1456" i="23"/>
  <c r="Z1455" i="23"/>
  <c r="AE1455" i="23" s="1"/>
  <c r="M1455" i="23" s="1"/>
  <c r="G1455" i="23"/>
  <c r="H1455" i="23"/>
  <c r="F1455" i="23"/>
  <c r="J1455" i="23" a="1"/>
  <c r="J1455" i="23" s="1"/>
  <c r="R1455" i="23" s="1"/>
  <c r="AF1455" i="23"/>
  <c r="N1455" i="23" s="1"/>
  <c r="I1456" i="23" l="1" a="1"/>
  <c r="I1456" i="23" s="1"/>
  <c r="Q1456" i="23" s="1"/>
  <c r="AE1456" i="23"/>
  <c r="M1456" i="23" s="1"/>
  <c r="AC1456" i="23"/>
  <c r="AH1456" i="23" s="1"/>
  <c r="P1456" i="23" s="1"/>
  <c r="G1456" i="23"/>
  <c r="H1456" i="23"/>
  <c r="F1456" i="23"/>
  <c r="D1457" i="23"/>
  <c r="B1458" i="23" a="1"/>
  <c r="B1458" i="23" s="1"/>
  <c r="AC1457" i="23"/>
  <c r="AH1457" i="23" s="1"/>
  <c r="P1457" i="23" s="1"/>
  <c r="AA1457" i="23"/>
  <c r="AF1457" i="23" s="1"/>
  <c r="N1457" i="23" s="1"/>
  <c r="Z1457" i="23"/>
  <c r="J1457" i="23" a="1"/>
  <c r="J1457" i="23" s="1"/>
  <c r="R1457" i="23" s="1"/>
  <c r="L1457" i="23" a="1"/>
  <c r="L1457" i="23" s="1"/>
  <c r="T1457" i="23" s="1"/>
  <c r="K1457" i="23" a="1"/>
  <c r="K1457" i="23" s="1"/>
  <c r="S1457" i="23" s="1"/>
  <c r="D1458" i="23" l="1"/>
  <c r="B1459" i="23" a="1"/>
  <c r="B1459" i="23" s="1"/>
  <c r="AC1458" i="23"/>
  <c r="AH1458" i="23" s="1"/>
  <c r="P1458" i="23" s="1"/>
  <c r="Z1458" i="23"/>
  <c r="AE1458" i="23" s="1"/>
  <c r="M1458" i="23" s="1"/>
  <c r="AA1458" i="23"/>
  <c r="AF1458" i="23" s="1"/>
  <c r="N1458" i="23" s="1"/>
  <c r="I1458" i="23" a="1"/>
  <c r="I1458" i="23" s="1"/>
  <c r="Q1458" i="23" s="1"/>
  <c r="L1458" i="23" a="1"/>
  <c r="L1458" i="23" s="1"/>
  <c r="T1458" i="23" s="1"/>
  <c r="K1458" i="23" a="1"/>
  <c r="K1458" i="23" s="1"/>
  <c r="S1458" i="23" s="1"/>
  <c r="J1458" i="23" a="1"/>
  <c r="J1458" i="23" s="1"/>
  <c r="R1458" i="23" s="1"/>
  <c r="AB1457" i="23"/>
  <c r="AG1457" i="23" s="1"/>
  <c r="O1457" i="23" s="1"/>
  <c r="H1457" i="23"/>
  <c r="F1457" i="23"/>
  <c r="G1457" i="23"/>
  <c r="I1457" i="23" a="1"/>
  <c r="I1457" i="23" s="1"/>
  <c r="Q1457" i="23" s="1"/>
  <c r="AE1457" i="23"/>
  <c r="M1457" i="23" s="1"/>
  <c r="B1460" i="23" l="1" a="1"/>
  <c r="B1460" i="23" s="1"/>
  <c r="D1459" i="23"/>
  <c r="Z1459" i="23"/>
  <c r="AE1459" i="23" s="1"/>
  <c r="M1459" i="23" s="1"/>
  <c r="AA1459" i="23"/>
  <c r="AF1459" i="23" s="1"/>
  <c r="N1459" i="23" s="1"/>
  <c r="AC1459" i="23"/>
  <c r="AH1459" i="23" s="1"/>
  <c r="P1459" i="23" s="1"/>
  <c r="L1459" i="23" a="1"/>
  <c r="L1459" i="23" s="1"/>
  <c r="T1459" i="23" s="1"/>
  <c r="J1459" i="23" a="1"/>
  <c r="J1459" i="23" s="1"/>
  <c r="R1459" i="23" s="1"/>
  <c r="I1459" i="23" a="1"/>
  <c r="I1459" i="23" s="1"/>
  <c r="Q1459" i="23" s="1"/>
  <c r="K1459" i="23" a="1"/>
  <c r="K1459" i="23" s="1"/>
  <c r="S1459" i="23"/>
  <c r="AB1458" i="23"/>
  <c r="AG1458" i="23" s="1"/>
  <c r="O1458" i="23" s="1"/>
  <c r="H1458" i="23"/>
  <c r="F1458" i="23"/>
  <c r="G1458" i="23"/>
  <c r="AB1459" i="23" l="1"/>
  <c r="AG1459" i="23" s="1"/>
  <c r="O1459" i="23" s="1"/>
  <c r="G1459" i="23"/>
  <c r="H1459" i="23"/>
  <c r="F1459" i="23"/>
  <c r="D1460" i="23"/>
  <c r="B1461" i="23" a="1"/>
  <c r="B1461" i="23" s="1"/>
  <c r="AB1460" i="23"/>
  <c r="AG1460" i="23" s="1"/>
  <c r="O1460" i="23" s="1"/>
  <c r="AC1460" i="23"/>
  <c r="AH1460" i="23" s="1"/>
  <c r="P1460" i="23" s="1"/>
  <c r="Z1460" i="23"/>
  <c r="I1460" i="23" a="1"/>
  <c r="I1460" i="23" s="1"/>
  <c r="Q1460" i="23" s="1"/>
  <c r="L1460" i="23" a="1"/>
  <c r="L1460" i="23" s="1"/>
  <c r="T1460" i="23" s="1"/>
  <c r="K1460" i="23" a="1"/>
  <c r="K1460" i="23" s="1"/>
  <c r="S1460" i="23" s="1"/>
  <c r="D1461" i="23" l="1"/>
  <c r="B1462" i="23" a="1"/>
  <c r="B1462" i="23" s="1"/>
  <c r="AC1461" i="23"/>
  <c r="AH1461" i="23" s="1"/>
  <c r="P1461" i="23" s="1"/>
  <c r="AB1461" i="23"/>
  <c r="AG1461" i="23" s="1"/>
  <c r="O1461" i="23" s="1"/>
  <c r="Z1461" i="23"/>
  <c r="AE1461" i="23" s="1"/>
  <c r="M1461" i="23" s="1"/>
  <c r="AA1461" i="23"/>
  <c r="AF1461" i="23" s="1"/>
  <c r="N1461" i="23" s="1"/>
  <c r="J1461" i="23" a="1"/>
  <c r="J1461" i="23" s="1"/>
  <c r="R1461" i="23" s="1"/>
  <c r="K1461" i="23" a="1"/>
  <c r="K1461" i="23" s="1"/>
  <c r="S1461" i="23" s="1"/>
  <c r="L1461" i="23" a="1"/>
  <c r="L1461" i="23" s="1"/>
  <c r="T1461" i="23" s="1"/>
  <c r="I1461" i="23" a="1"/>
  <c r="I1461" i="23" s="1"/>
  <c r="Q1461" i="23" s="1"/>
  <c r="AA1460" i="23"/>
  <c r="AF1460" i="23" s="1"/>
  <c r="N1460" i="23" s="1"/>
  <c r="F1460" i="23"/>
  <c r="H1460" i="23"/>
  <c r="G1460" i="23"/>
  <c r="J1460" i="23" a="1"/>
  <c r="J1460" i="23" s="1"/>
  <c r="R1460" i="23" s="1"/>
  <c r="AE1460" i="23"/>
  <c r="M1460" i="23" s="1"/>
  <c r="B1463" i="23" l="1" a="1"/>
  <c r="B1463" i="23" s="1"/>
  <c r="D1462" i="23"/>
  <c r="AB1462" i="23"/>
  <c r="AG1462" i="23" s="1"/>
  <c r="O1462" i="23" s="1"/>
  <c r="AA1462" i="23"/>
  <c r="AF1462" i="23" s="1"/>
  <c r="N1462" i="23" s="1"/>
  <c r="Z1462" i="23"/>
  <c r="L1462" i="23" a="1"/>
  <c r="L1462" i="23" s="1"/>
  <c r="T1462" i="23" s="1"/>
  <c r="K1462" i="23" a="1"/>
  <c r="K1462" i="23" s="1"/>
  <c r="J1462" i="23" a="1"/>
  <c r="J1462" i="23" s="1"/>
  <c r="R1462" i="23" s="1"/>
  <c r="S1462" i="23"/>
  <c r="H1461" i="23"/>
  <c r="F1461" i="23"/>
  <c r="G1461" i="23"/>
  <c r="I1462" i="23" l="1" a="1"/>
  <c r="I1462" i="23" s="1"/>
  <c r="Q1462" i="23" s="1"/>
  <c r="AE1462" i="23"/>
  <c r="M1462" i="23" s="1"/>
  <c r="AC1462" i="23"/>
  <c r="AH1462" i="23" s="1"/>
  <c r="P1462" i="23" s="1"/>
  <c r="H1462" i="23"/>
  <c r="F1462" i="23"/>
  <c r="G1462" i="23"/>
  <c r="B1464" i="23" a="1"/>
  <c r="B1464" i="23" s="1"/>
  <c r="D1463" i="23"/>
  <c r="Z1463" i="23"/>
  <c r="AE1463" i="23" s="1"/>
  <c r="M1463" i="23" s="1"/>
  <c r="AC1463" i="23"/>
  <c r="AH1463" i="23" s="1"/>
  <c r="P1463" i="23" s="1"/>
  <c r="AB1463" i="23"/>
  <c r="AG1463" i="23" s="1"/>
  <c r="O1463" i="23" s="1"/>
  <c r="AA1463" i="23"/>
  <c r="AF1463" i="23" s="1"/>
  <c r="N1463" i="23" s="1"/>
  <c r="J1463" i="23" a="1"/>
  <c r="J1463" i="23" s="1"/>
  <c r="R1463" i="23" s="1"/>
  <c r="I1463" i="23" a="1"/>
  <c r="I1463" i="23" s="1"/>
  <c r="Q1463" i="23" s="1"/>
  <c r="L1463" i="23" a="1"/>
  <c r="L1463" i="23" s="1"/>
  <c r="T1463" i="23" s="1"/>
  <c r="K1463" i="23" a="1"/>
  <c r="K1463" i="23" s="1"/>
  <c r="S1463" i="23" s="1"/>
  <c r="G1463" i="23" l="1"/>
  <c r="F1463" i="23"/>
  <c r="H1463" i="23"/>
  <c r="AA1464" i="23"/>
  <c r="AF1464" i="23" s="1"/>
  <c r="N1464" i="23" s="1"/>
  <c r="AB1464" i="23"/>
  <c r="AG1464" i="23" s="1"/>
  <c r="O1464" i="23" s="1"/>
  <c r="B1465" i="23" a="1"/>
  <c r="B1465" i="23" s="1"/>
  <c r="D1464" i="23"/>
  <c r="AC1464" i="23"/>
  <c r="AH1464" i="23" s="1"/>
  <c r="P1464" i="23" s="1"/>
  <c r="Z1464" i="23"/>
  <c r="AE1464" i="23" s="1"/>
  <c r="M1464" i="23" s="1"/>
  <c r="K1464" i="23" a="1"/>
  <c r="K1464" i="23" s="1"/>
  <c r="L1464" i="23" a="1"/>
  <c r="L1464" i="23" s="1"/>
  <c r="T1464" i="23" s="1"/>
  <c r="J1464" i="23" a="1"/>
  <c r="J1464" i="23" s="1"/>
  <c r="I1464" i="23" a="1"/>
  <c r="I1464" i="23" s="1"/>
  <c r="Q1464" i="23" s="1"/>
  <c r="R1464" i="23"/>
  <c r="S1464" i="23"/>
  <c r="G1464" i="23" l="1"/>
  <c r="H1464" i="23"/>
  <c r="F1464" i="23"/>
  <c r="D1465" i="23"/>
  <c r="B1466" i="23" a="1"/>
  <c r="B1466" i="23" s="1"/>
  <c r="AC1465" i="23"/>
  <c r="AH1465" i="23" s="1"/>
  <c r="P1465" i="23" s="1"/>
  <c r="I1465" i="23" a="1"/>
  <c r="I1465" i="23" s="1"/>
  <c r="Q1465" i="23" s="1"/>
  <c r="AB1465" i="23"/>
  <c r="AG1465" i="23" s="1"/>
  <c r="O1465" i="23" s="1"/>
  <c r="AA1465" i="23"/>
  <c r="AF1465" i="23" s="1"/>
  <c r="N1465" i="23" s="1"/>
  <c r="L1465" i="23" a="1"/>
  <c r="L1465" i="23" s="1"/>
  <c r="T1465" i="23" s="1"/>
  <c r="J1465" i="23" a="1"/>
  <c r="J1465" i="23" s="1"/>
  <c r="R1465" i="23" s="1"/>
  <c r="K1465" i="23" a="1"/>
  <c r="K1465" i="23" s="1"/>
  <c r="S1465" i="23" s="1"/>
  <c r="D1466" i="23" l="1"/>
  <c r="B1467" i="23" a="1"/>
  <c r="B1467" i="23" s="1"/>
  <c r="Z1466" i="23"/>
  <c r="AE1466" i="23" s="1"/>
  <c r="M1466" i="23" s="1"/>
  <c r="AC1466" i="23"/>
  <c r="AH1466" i="23" s="1"/>
  <c r="P1466" i="23" s="1"/>
  <c r="AB1466" i="23"/>
  <c r="AG1466" i="23" s="1"/>
  <c r="O1466" i="23" s="1"/>
  <c r="K1466" i="23" a="1"/>
  <c r="K1466" i="23" s="1"/>
  <c r="S1466" i="23" s="1"/>
  <c r="J1466" i="23" a="1"/>
  <c r="J1466" i="23" s="1"/>
  <c r="R1466" i="23" s="1"/>
  <c r="L1466" i="23" a="1"/>
  <c r="L1466" i="23" s="1"/>
  <c r="T1466" i="23" s="1"/>
  <c r="I1466" i="23" a="1"/>
  <c r="I1466" i="23" s="1"/>
  <c r="Q1466" i="23" s="1"/>
  <c r="Z1465" i="23"/>
  <c r="AE1465" i="23" s="1"/>
  <c r="M1465" i="23" s="1"/>
  <c r="G1465" i="23"/>
  <c r="H1465" i="23"/>
  <c r="F1465" i="23"/>
  <c r="D1467" i="23" l="1"/>
  <c r="B1468" i="23" a="1"/>
  <c r="B1468" i="23" s="1"/>
  <c r="AA1467" i="23"/>
  <c r="AF1467" i="23" s="1"/>
  <c r="N1467" i="23" s="1"/>
  <c r="Z1467" i="23"/>
  <c r="AE1467" i="23" s="1"/>
  <c r="M1467" i="23" s="1"/>
  <c r="AC1467" i="23"/>
  <c r="AH1467" i="23" s="1"/>
  <c r="P1467" i="23" s="1"/>
  <c r="L1467" i="23" a="1"/>
  <c r="L1467" i="23" s="1"/>
  <c r="T1467" i="23" s="1"/>
  <c r="J1467" i="23" a="1"/>
  <c r="J1467" i="23" s="1"/>
  <c r="R1467" i="23" s="1"/>
  <c r="I1467" i="23" a="1"/>
  <c r="I1467" i="23" s="1"/>
  <c r="Q1467" i="23" s="1"/>
  <c r="K1467" i="23" a="1"/>
  <c r="K1467" i="23" s="1"/>
  <c r="S1467" i="23"/>
  <c r="AA1466" i="23"/>
  <c r="AF1466" i="23" s="1"/>
  <c r="N1466" i="23" s="1"/>
  <c r="H1466" i="23"/>
  <c r="F1466" i="23"/>
  <c r="G1466" i="23"/>
  <c r="D1468" i="23" l="1"/>
  <c r="B1469" i="23" a="1"/>
  <c r="B1469" i="23" s="1"/>
  <c r="AA1468" i="23"/>
  <c r="AF1468" i="23" s="1"/>
  <c r="N1468" i="23" s="1"/>
  <c r="I1468" i="23" a="1"/>
  <c r="I1468" i="23" s="1"/>
  <c r="Q1468" i="23" s="1"/>
  <c r="AC1468" i="23"/>
  <c r="AH1468" i="23" s="1"/>
  <c r="P1468" i="23" s="1"/>
  <c r="AB1468" i="23"/>
  <c r="AG1468" i="23" s="1"/>
  <c r="O1468" i="23" s="1"/>
  <c r="K1468" i="23" a="1"/>
  <c r="K1468" i="23" s="1"/>
  <c r="S1468" i="23" s="1"/>
  <c r="J1468" i="23" a="1"/>
  <c r="J1468" i="23" s="1"/>
  <c r="R1468" i="23" s="1"/>
  <c r="L1468" i="23" a="1"/>
  <c r="L1468" i="23" s="1"/>
  <c r="T1468" i="23" s="1"/>
  <c r="AB1467" i="23"/>
  <c r="AG1467" i="23" s="1"/>
  <c r="O1467" i="23" s="1"/>
  <c r="G1467" i="23"/>
  <c r="F1467" i="23"/>
  <c r="H1467" i="23"/>
  <c r="D1469" i="23" l="1"/>
  <c r="B1470" i="23" a="1"/>
  <c r="B1470" i="23" s="1"/>
  <c r="AB1469" i="23"/>
  <c r="AG1469" i="23" s="1"/>
  <c r="O1469" i="23" s="1"/>
  <c r="AA1469" i="23"/>
  <c r="AC1469" i="23"/>
  <c r="AH1469" i="23" s="1"/>
  <c r="P1469" i="23" s="1"/>
  <c r="K1469" i="23" a="1"/>
  <c r="K1469" i="23" s="1"/>
  <c r="S1469" i="23" s="1"/>
  <c r="L1469" i="23" a="1"/>
  <c r="L1469" i="23" s="1"/>
  <c r="T1469" i="23" s="1"/>
  <c r="Z1468" i="23"/>
  <c r="AE1468" i="23" s="1"/>
  <c r="M1468" i="23" s="1"/>
  <c r="H1468" i="23"/>
  <c r="F1468" i="23"/>
  <c r="G1468" i="23"/>
  <c r="J1469" i="23" l="1" a="1"/>
  <c r="J1469" i="23" s="1"/>
  <c r="R1469" i="23" s="1"/>
  <c r="AF1469" i="23"/>
  <c r="N1469" i="23" s="1"/>
  <c r="D1470" i="23"/>
  <c r="B1471" i="23" a="1"/>
  <c r="B1471" i="23" s="1"/>
  <c r="AA1470" i="23"/>
  <c r="AF1470" i="23" s="1"/>
  <c r="N1470" i="23" s="1"/>
  <c r="I1470" i="23" a="1"/>
  <c r="I1470" i="23" s="1"/>
  <c r="Q1470" i="23" s="1"/>
  <c r="AC1470" i="23"/>
  <c r="AH1470" i="23" s="1"/>
  <c r="P1470" i="23" s="1"/>
  <c r="AB1470" i="23"/>
  <c r="AG1470" i="23" s="1"/>
  <c r="O1470" i="23" s="1"/>
  <c r="L1470" i="23" a="1"/>
  <c r="L1470" i="23" s="1"/>
  <c r="T1470" i="23" s="1"/>
  <c r="J1470" i="23" a="1"/>
  <c r="J1470" i="23" s="1"/>
  <c r="R1470" i="23" s="1"/>
  <c r="K1470" i="23" a="1"/>
  <c r="K1470" i="23" s="1"/>
  <c r="S1470" i="23" s="1"/>
  <c r="Z1469" i="23"/>
  <c r="F1469" i="23"/>
  <c r="H1469" i="23"/>
  <c r="G1469" i="23"/>
  <c r="I1469" i="23" l="1" a="1"/>
  <c r="I1469" i="23" s="1"/>
  <c r="Q1469" i="23" s="1"/>
  <c r="AE1469" i="23"/>
  <c r="M1469" i="23" s="1"/>
  <c r="D1471" i="23"/>
  <c r="B1472" i="23" a="1"/>
  <c r="B1472" i="23" s="1"/>
  <c r="AA1471" i="23"/>
  <c r="AF1471" i="23" s="1"/>
  <c r="N1471" i="23" s="1"/>
  <c r="AC1471" i="23"/>
  <c r="AH1471" i="23" s="1"/>
  <c r="P1471" i="23" s="1"/>
  <c r="I1471" i="23" a="1"/>
  <c r="I1471" i="23" s="1"/>
  <c r="Q1471" i="23" s="1"/>
  <c r="AB1471" i="23"/>
  <c r="AG1471" i="23" s="1"/>
  <c r="O1471" i="23" s="1"/>
  <c r="J1471" i="23" a="1"/>
  <c r="J1471" i="23" s="1"/>
  <c r="R1471" i="23" s="1"/>
  <c r="L1471" i="23" a="1"/>
  <c r="L1471" i="23" s="1"/>
  <c r="T1471" i="23" s="1"/>
  <c r="K1471" i="23" a="1"/>
  <c r="K1471" i="23" s="1"/>
  <c r="S1471" i="23" s="1"/>
  <c r="Z1470" i="23"/>
  <c r="AE1470" i="23" s="1"/>
  <c r="M1470" i="23" s="1"/>
  <c r="F1470" i="23"/>
  <c r="H1470" i="23"/>
  <c r="G1470" i="23"/>
  <c r="B1473" i="23" l="1" a="1"/>
  <c r="B1473" i="23" s="1"/>
  <c r="D1472" i="23"/>
  <c r="AC1472" i="23"/>
  <c r="AH1472" i="23" s="1"/>
  <c r="P1472" i="23" s="1"/>
  <c r="Z1472" i="23"/>
  <c r="AB1472" i="23"/>
  <c r="AG1472" i="23" s="1"/>
  <c r="O1472" i="23" s="1"/>
  <c r="L1472" i="23" a="1"/>
  <c r="L1472" i="23" s="1"/>
  <c r="T1472" i="23" s="1"/>
  <c r="I1472" i="23" a="1"/>
  <c r="I1472" i="23" s="1"/>
  <c r="Q1472" i="23" s="1"/>
  <c r="K1472" i="23" a="1"/>
  <c r="K1472" i="23" s="1"/>
  <c r="S1472" i="23" s="1"/>
  <c r="Z1471" i="23"/>
  <c r="AE1471" i="23" s="1"/>
  <c r="M1471" i="23" s="1"/>
  <c r="F1471" i="23"/>
  <c r="G1471" i="23"/>
  <c r="H1471" i="23"/>
  <c r="J1472" i="23" l="1" a="1"/>
  <c r="J1472" i="23" s="1"/>
  <c r="R1472" i="23" s="1"/>
  <c r="AE1472" i="23"/>
  <c r="M1472" i="23" s="1"/>
  <c r="AA1472" i="23"/>
  <c r="AF1472" i="23" s="1"/>
  <c r="N1472" i="23" s="1"/>
  <c r="G1472" i="23"/>
  <c r="F1472" i="23"/>
  <c r="H1472" i="23"/>
  <c r="D1473" i="23"/>
  <c r="B1474" i="23" a="1"/>
  <c r="B1474" i="23" s="1"/>
  <c r="Z1473" i="23"/>
  <c r="AE1473" i="23" s="1"/>
  <c r="M1473" i="23" s="1"/>
  <c r="AA1473" i="23"/>
  <c r="AF1473" i="23" s="1"/>
  <c r="N1473" i="23" s="1"/>
  <c r="AC1473" i="23"/>
  <c r="AH1473" i="23" s="1"/>
  <c r="P1473" i="23" s="1"/>
  <c r="K1473" i="23" a="1"/>
  <c r="K1473" i="23" s="1"/>
  <c r="J1473" i="23" a="1"/>
  <c r="J1473" i="23" s="1"/>
  <c r="R1473" i="23" s="1"/>
  <c r="L1473" i="23" a="1"/>
  <c r="L1473" i="23" s="1"/>
  <c r="T1473" i="23" s="1"/>
  <c r="I1473" i="23" a="1"/>
  <c r="I1473" i="23" s="1"/>
  <c r="Q1473" i="23" s="1"/>
  <c r="S1473" i="23"/>
  <c r="D1474" i="23" l="1"/>
  <c r="B1475" i="23" a="1"/>
  <c r="B1475" i="23" s="1"/>
  <c r="Z1474" i="23"/>
  <c r="AE1474" i="23" s="1"/>
  <c r="M1474" i="23" s="1"/>
  <c r="AC1474" i="23"/>
  <c r="AH1474" i="23" s="1"/>
  <c r="P1474" i="23" s="1"/>
  <c r="AA1474" i="23"/>
  <c r="AF1474" i="23" s="1"/>
  <c r="N1474" i="23" s="1"/>
  <c r="I1474" i="23" a="1"/>
  <c r="I1474" i="23" s="1"/>
  <c r="Q1474" i="23" s="1"/>
  <c r="L1474" i="23" a="1"/>
  <c r="L1474" i="23" s="1"/>
  <c r="T1474" i="23" s="1"/>
  <c r="J1474" i="23" a="1"/>
  <c r="J1474" i="23" s="1"/>
  <c r="K1474" i="23" a="1"/>
  <c r="K1474" i="23" s="1"/>
  <c r="S1474" i="23"/>
  <c r="R1474" i="23"/>
  <c r="AB1473" i="23"/>
  <c r="AG1473" i="23" s="1"/>
  <c r="O1473" i="23" s="1"/>
  <c r="G1473" i="23"/>
  <c r="H1473" i="23"/>
  <c r="F1473" i="23"/>
  <c r="B1476" i="23" l="1" a="1"/>
  <c r="B1476" i="23" s="1"/>
  <c r="D1475" i="23"/>
  <c r="AA1475" i="23"/>
  <c r="AF1475" i="23" s="1"/>
  <c r="N1475" i="23" s="1"/>
  <c r="AC1475" i="23"/>
  <c r="AH1475" i="23" s="1"/>
  <c r="P1475" i="23" s="1"/>
  <c r="Z1475" i="23"/>
  <c r="AE1475" i="23" s="1"/>
  <c r="M1475" i="23" s="1"/>
  <c r="L1475" i="23" a="1"/>
  <c r="L1475" i="23" s="1"/>
  <c r="T1475" i="23" s="1"/>
  <c r="I1475" i="23" a="1"/>
  <c r="I1475" i="23" s="1"/>
  <c r="Q1475" i="23" s="1"/>
  <c r="K1475" i="23" a="1"/>
  <c r="K1475" i="23" s="1"/>
  <c r="J1475" i="23" a="1"/>
  <c r="J1475" i="23" s="1"/>
  <c r="R1475" i="23"/>
  <c r="S1475" i="23"/>
  <c r="AB1474" i="23"/>
  <c r="AG1474" i="23" s="1"/>
  <c r="O1474" i="23" s="1"/>
  <c r="H1474" i="23"/>
  <c r="F1474" i="23"/>
  <c r="G1474" i="23"/>
  <c r="AB1475" i="23" l="1"/>
  <c r="AG1475" i="23" s="1"/>
  <c r="O1475" i="23" s="1"/>
  <c r="G1475" i="23"/>
  <c r="H1475" i="23"/>
  <c r="F1475" i="23"/>
  <c r="D1476" i="23"/>
  <c r="B1477" i="23" a="1"/>
  <c r="B1477" i="23" s="1"/>
  <c r="Z1476" i="23"/>
  <c r="AA1476" i="23"/>
  <c r="AF1476" i="23" s="1"/>
  <c r="N1476" i="23" s="1"/>
  <c r="AB1476" i="23"/>
  <c r="AG1476" i="23" s="1"/>
  <c r="O1476" i="23" s="1"/>
  <c r="J1476" i="23" a="1"/>
  <c r="J1476" i="23" s="1"/>
  <c r="R1476" i="23" s="1"/>
  <c r="K1476" i="23" a="1"/>
  <c r="K1476" i="23" s="1"/>
  <c r="S1476" i="23" s="1"/>
  <c r="L1476" i="23" a="1"/>
  <c r="L1476" i="23" s="1"/>
  <c r="T1476" i="23" s="1"/>
  <c r="I1476" i="23" l="1" a="1"/>
  <c r="I1476" i="23" s="1"/>
  <c r="Q1476" i="23" s="1"/>
  <c r="AE1476" i="23"/>
  <c r="M1476" i="23" s="1"/>
  <c r="D1477" i="23"/>
  <c r="B1478" i="23" a="1"/>
  <c r="B1478" i="23" s="1"/>
  <c r="Z1477" i="23"/>
  <c r="AE1477" i="23" s="1"/>
  <c r="M1477" i="23" s="1"/>
  <c r="AA1477" i="23"/>
  <c r="AF1477" i="23" s="1"/>
  <c r="N1477" i="23" s="1"/>
  <c r="AC1477" i="23"/>
  <c r="AH1477" i="23" s="1"/>
  <c r="P1477" i="23" s="1"/>
  <c r="K1477" i="23" a="1"/>
  <c r="K1477" i="23" s="1"/>
  <c r="J1477" i="23" a="1"/>
  <c r="J1477" i="23" s="1"/>
  <c r="R1477" i="23" s="1"/>
  <c r="I1477" i="23" a="1"/>
  <c r="I1477" i="23" s="1"/>
  <c r="Q1477" i="23" s="1"/>
  <c r="L1477" i="23" a="1"/>
  <c r="L1477" i="23" s="1"/>
  <c r="T1477" i="23" s="1"/>
  <c r="S1477" i="23"/>
  <c r="AC1476" i="23"/>
  <c r="AH1476" i="23" s="1"/>
  <c r="P1476" i="23" s="1"/>
  <c r="H1476" i="23"/>
  <c r="G1476" i="23"/>
  <c r="F1476" i="23"/>
  <c r="D1478" i="23" l="1"/>
  <c r="B1479" i="23" a="1"/>
  <c r="B1479" i="23" s="1"/>
  <c r="AA1478" i="23"/>
  <c r="I1478" i="23" a="1"/>
  <c r="I1478" i="23" s="1"/>
  <c r="Q1478" i="23" s="1"/>
  <c r="AB1478" i="23"/>
  <c r="AG1478" i="23" s="1"/>
  <c r="O1478" i="23" s="1"/>
  <c r="AC1478" i="23"/>
  <c r="AH1478" i="23" s="1"/>
  <c r="P1478" i="23" s="1"/>
  <c r="L1478" i="23" a="1"/>
  <c r="L1478" i="23" s="1"/>
  <c r="T1478" i="23" s="1"/>
  <c r="K1478" i="23" a="1"/>
  <c r="K1478" i="23" s="1"/>
  <c r="S1478" i="23" s="1"/>
  <c r="AB1477" i="23"/>
  <c r="AG1477" i="23" s="1"/>
  <c r="O1477" i="23" s="1"/>
  <c r="H1477" i="23"/>
  <c r="G1477" i="23"/>
  <c r="F1477" i="23"/>
  <c r="J1478" i="23" l="1" a="1"/>
  <c r="J1478" i="23" s="1"/>
  <c r="R1478" i="23" s="1"/>
  <c r="AF1478" i="23"/>
  <c r="N1478" i="23" s="1"/>
  <c r="B1480" i="23" a="1"/>
  <c r="B1480" i="23" s="1"/>
  <c r="D1479" i="23"/>
  <c r="Z1479" i="23"/>
  <c r="AE1479" i="23" s="1"/>
  <c r="M1479" i="23" s="1"/>
  <c r="AA1479" i="23"/>
  <c r="AF1479" i="23" s="1"/>
  <c r="N1479" i="23" s="1"/>
  <c r="AB1479" i="23"/>
  <c r="AG1479" i="23" s="1"/>
  <c r="O1479" i="23" s="1"/>
  <c r="I1479" i="23" a="1"/>
  <c r="I1479" i="23" s="1"/>
  <c r="Q1479" i="23" s="1"/>
  <c r="L1479" i="23" a="1"/>
  <c r="L1479" i="23" s="1"/>
  <c r="T1479" i="23" s="1"/>
  <c r="K1479" i="23" a="1"/>
  <c r="K1479" i="23" s="1"/>
  <c r="J1479" i="23" a="1"/>
  <c r="J1479" i="23" s="1"/>
  <c r="R1479" i="23" s="1"/>
  <c r="S1479" i="23"/>
  <c r="Z1478" i="23"/>
  <c r="AE1478" i="23" s="1"/>
  <c r="M1478" i="23" s="1"/>
  <c r="H1478" i="23"/>
  <c r="G1478" i="23"/>
  <c r="F1478" i="23"/>
  <c r="AC1479" i="23" l="1"/>
  <c r="AH1479" i="23" s="1"/>
  <c r="P1479" i="23" s="1"/>
  <c r="H1479" i="23"/>
  <c r="G1479" i="23"/>
  <c r="F1479" i="23"/>
  <c r="AB1480" i="23"/>
  <c r="AG1480" i="23" s="1"/>
  <c r="O1480" i="23" s="1"/>
  <c r="D1480" i="23"/>
  <c r="B1481" i="23" a="1"/>
  <c r="B1481" i="23" s="1"/>
  <c r="AA1480" i="23"/>
  <c r="AF1480" i="23" s="1"/>
  <c r="N1480" i="23" s="1"/>
  <c r="Z1480" i="23"/>
  <c r="AE1480" i="23" s="1"/>
  <c r="M1480" i="23" s="1"/>
  <c r="AC1480" i="23"/>
  <c r="AH1480" i="23" s="1"/>
  <c r="P1480" i="23" s="1"/>
  <c r="I1480" i="23" a="1"/>
  <c r="I1480" i="23" s="1"/>
  <c r="Q1480" i="23" s="1"/>
  <c r="L1480" i="23" a="1"/>
  <c r="L1480" i="23" s="1"/>
  <c r="T1480" i="23" s="1"/>
  <c r="J1480" i="23" a="1"/>
  <c r="J1480" i="23" s="1"/>
  <c r="R1480" i="23" s="1"/>
  <c r="K1480" i="23" a="1"/>
  <c r="K1480" i="23" s="1"/>
  <c r="S1480" i="23"/>
  <c r="B1482" i="23" l="1" a="1"/>
  <c r="B1482" i="23" s="1"/>
  <c r="D1481" i="23"/>
  <c r="I1481" i="23" a="1"/>
  <c r="I1481" i="23" s="1"/>
  <c r="Q1481" i="23" s="1"/>
  <c r="AB1481" i="23"/>
  <c r="AG1481" i="23" s="1"/>
  <c r="O1481" i="23" s="1"/>
  <c r="AC1481" i="23"/>
  <c r="AH1481" i="23" s="1"/>
  <c r="P1481" i="23" s="1"/>
  <c r="AA1481" i="23"/>
  <c r="AF1481" i="23" s="1"/>
  <c r="N1481" i="23" s="1"/>
  <c r="L1481" i="23" a="1"/>
  <c r="L1481" i="23" s="1"/>
  <c r="T1481" i="23" s="1"/>
  <c r="K1481" i="23" a="1"/>
  <c r="K1481" i="23" s="1"/>
  <c r="J1481" i="23" a="1"/>
  <c r="J1481" i="23" s="1"/>
  <c r="R1481" i="23" s="1"/>
  <c r="S1481" i="23"/>
  <c r="F1480" i="23"/>
  <c r="H1480" i="23"/>
  <c r="G1480" i="23"/>
  <c r="Z1481" i="23" l="1"/>
  <c r="AE1481" i="23" s="1"/>
  <c r="M1481" i="23" s="1"/>
  <c r="G1481" i="23"/>
  <c r="H1481" i="23"/>
  <c r="F1481" i="23"/>
  <c r="B1483" i="23" a="1"/>
  <c r="B1483" i="23" s="1"/>
  <c r="D1482" i="23"/>
  <c r="Z1482" i="23"/>
  <c r="AE1482" i="23" s="1"/>
  <c r="M1482" i="23" s="1"/>
  <c r="AC1482" i="23"/>
  <c r="AH1482" i="23" s="1"/>
  <c r="P1482" i="23" s="1"/>
  <c r="AB1482" i="23"/>
  <c r="J1482" i="23" a="1"/>
  <c r="J1482" i="23" s="1"/>
  <c r="R1482" i="23" s="1"/>
  <c r="I1482" i="23" a="1"/>
  <c r="I1482" i="23" s="1"/>
  <c r="Q1482" i="23" s="1"/>
  <c r="L1482" i="23" a="1"/>
  <c r="L1482" i="23" s="1"/>
  <c r="T1482" i="23" s="1"/>
  <c r="AA1482" i="23" l="1"/>
  <c r="AF1482" i="23" s="1"/>
  <c r="N1482" i="23" s="1"/>
  <c r="H1482" i="23"/>
  <c r="G1482" i="23"/>
  <c r="F1482" i="23"/>
  <c r="D1483" i="23"/>
  <c r="B1484" i="23" a="1"/>
  <c r="B1484" i="23" s="1"/>
  <c r="AC1483" i="23"/>
  <c r="AH1483" i="23" s="1"/>
  <c r="P1483" i="23" s="1"/>
  <c r="Z1483" i="23"/>
  <c r="AE1483" i="23" s="1"/>
  <c r="M1483" i="23" s="1"/>
  <c r="AA1483" i="23"/>
  <c r="AF1483" i="23" s="1"/>
  <c r="N1483" i="23" s="1"/>
  <c r="I1483" i="23" a="1"/>
  <c r="I1483" i="23" s="1"/>
  <c r="Q1483" i="23" s="1"/>
  <c r="L1483" i="23" a="1"/>
  <c r="L1483" i="23" s="1"/>
  <c r="T1483" i="23" s="1"/>
  <c r="J1483" i="23" a="1"/>
  <c r="J1483" i="23" s="1"/>
  <c r="R1483" i="23" s="1"/>
  <c r="K1483" i="23" a="1"/>
  <c r="K1483" i="23" s="1"/>
  <c r="S1483" i="23"/>
  <c r="K1482" i="23" a="1"/>
  <c r="K1482" i="23" s="1"/>
  <c r="S1482" i="23" s="1"/>
  <c r="AG1482" i="23"/>
  <c r="O1482" i="23" s="1"/>
  <c r="B1485" i="23" l="1" a="1"/>
  <c r="B1485" i="23" s="1"/>
  <c r="D1484" i="23"/>
  <c r="AA1484" i="23"/>
  <c r="AF1484" i="23" s="1"/>
  <c r="N1484" i="23" s="1"/>
  <c r="Z1484" i="23"/>
  <c r="AE1484" i="23" s="1"/>
  <c r="M1484" i="23" s="1"/>
  <c r="AC1484" i="23"/>
  <c r="AH1484" i="23" s="1"/>
  <c r="P1484" i="23" s="1"/>
  <c r="I1484" i="23" a="1"/>
  <c r="I1484" i="23" s="1"/>
  <c r="Q1484" i="23" s="1"/>
  <c r="L1484" i="23" a="1"/>
  <c r="L1484" i="23" s="1"/>
  <c r="T1484" i="23" s="1"/>
  <c r="J1484" i="23" a="1"/>
  <c r="J1484" i="23" s="1"/>
  <c r="R1484" i="23" s="1"/>
  <c r="K1484" i="23" a="1"/>
  <c r="K1484" i="23" s="1"/>
  <c r="S1484" i="23"/>
  <c r="AB1483" i="23"/>
  <c r="AG1483" i="23" s="1"/>
  <c r="O1483" i="23" s="1"/>
  <c r="F1483" i="23"/>
  <c r="G1483" i="23"/>
  <c r="H1483" i="23"/>
  <c r="AB1484" i="23" l="1"/>
  <c r="AG1484" i="23" s="1"/>
  <c r="O1484" i="23" s="1"/>
  <c r="G1484" i="23"/>
  <c r="H1484" i="23"/>
  <c r="F1484" i="23"/>
  <c r="B1486" i="23" a="1"/>
  <c r="B1486" i="23" s="1"/>
  <c r="D1485" i="23"/>
  <c r="AC1485" i="23"/>
  <c r="AH1485" i="23" s="1"/>
  <c r="P1485" i="23" s="1"/>
  <c r="Z1485" i="23"/>
  <c r="AE1485" i="23" s="1"/>
  <c r="M1485" i="23" s="1"/>
  <c r="AA1485" i="23"/>
  <c r="AF1485" i="23" s="1"/>
  <c r="N1485" i="23" s="1"/>
  <c r="J1485" i="23" a="1"/>
  <c r="J1485" i="23" s="1"/>
  <c r="K1485" i="23" a="1"/>
  <c r="K1485" i="23" s="1"/>
  <c r="I1485" i="23" a="1"/>
  <c r="I1485" i="23" s="1"/>
  <c r="Q1485" i="23" s="1"/>
  <c r="L1485" i="23" a="1"/>
  <c r="L1485" i="23" s="1"/>
  <c r="T1485" i="23" s="1"/>
  <c r="R1485" i="23"/>
  <c r="S1485" i="23"/>
  <c r="AB1485" i="23" l="1"/>
  <c r="AG1485" i="23" s="1"/>
  <c r="O1485" i="23" s="1"/>
  <c r="F1485" i="23"/>
  <c r="G1485" i="23"/>
  <c r="H1485" i="23"/>
  <c r="B1487" i="23" a="1"/>
  <c r="B1487" i="23" s="1"/>
  <c r="D1486" i="23"/>
  <c r="Z1486" i="23"/>
  <c r="AE1486" i="23" s="1"/>
  <c r="M1486" i="23" s="1"/>
  <c r="AA1486" i="23"/>
  <c r="AF1486" i="23" s="1"/>
  <c r="N1486" i="23" s="1"/>
  <c r="AC1486" i="23"/>
  <c r="AH1486" i="23" s="1"/>
  <c r="P1486" i="23" s="1"/>
  <c r="J1486" i="23" a="1"/>
  <c r="J1486" i="23" s="1"/>
  <c r="R1486" i="23" s="1"/>
  <c r="I1486" i="23" a="1"/>
  <c r="I1486" i="23" s="1"/>
  <c r="Q1486" i="23" s="1"/>
  <c r="L1486" i="23" a="1"/>
  <c r="L1486" i="23" s="1"/>
  <c r="T1486" i="23" s="1"/>
  <c r="K1486" i="23" a="1"/>
  <c r="K1486" i="23" s="1"/>
  <c r="S1486" i="23"/>
  <c r="AB1486" i="23" l="1"/>
  <c r="AG1486" i="23" s="1"/>
  <c r="O1486" i="23" s="1"/>
  <c r="H1486" i="23"/>
  <c r="G1486" i="23"/>
  <c r="F1486" i="23"/>
  <c r="B1488" i="23" a="1"/>
  <c r="B1488" i="23" s="1"/>
  <c r="D1487" i="23"/>
  <c r="AC1487" i="23"/>
  <c r="AH1487" i="23" s="1"/>
  <c r="P1487" i="23" s="1"/>
  <c r="AB1487" i="23"/>
  <c r="AG1487" i="23" s="1"/>
  <c r="O1487" i="23" s="1"/>
  <c r="AA1487" i="23"/>
  <c r="AF1487" i="23" s="1"/>
  <c r="N1487" i="23" s="1"/>
  <c r="J1487" i="23" a="1"/>
  <c r="J1487" i="23" s="1"/>
  <c r="R1487" i="23" s="1"/>
  <c r="L1487" i="23" a="1"/>
  <c r="L1487" i="23" s="1"/>
  <c r="T1487" i="23" s="1"/>
  <c r="K1487" i="23" a="1"/>
  <c r="K1487" i="23" s="1"/>
  <c r="S1487" i="23"/>
  <c r="Z1487" i="23" l="1"/>
  <c r="H1487" i="23"/>
  <c r="G1487" i="23"/>
  <c r="F1487" i="23"/>
  <c r="B1489" i="23" a="1"/>
  <c r="B1489" i="23" s="1"/>
  <c r="D1488" i="23"/>
  <c r="Z1488" i="23"/>
  <c r="AA1488" i="23"/>
  <c r="AF1488" i="23" s="1"/>
  <c r="N1488" i="23" s="1"/>
  <c r="AB1488" i="23"/>
  <c r="AG1488" i="23" s="1"/>
  <c r="O1488" i="23" s="1"/>
  <c r="J1488" i="23" a="1"/>
  <c r="J1488" i="23" s="1"/>
  <c r="R1488" i="23" s="1"/>
  <c r="L1488" i="23" a="1"/>
  <c r="L1488" i="23" s="1"/>
  <c r="T1488" i="23" s="1"/>
  <c r="K1488" i="23" a="1"/>
  <c r="K1488" i="23" s="1"/>
  <c r="S1488" i="23" s="1"/>
  <c r="AC1488" i="23" l="1"/>
  <c r="AH1488" i="23" s="1"/>
  <c r="P1488" i="23" s="1"/>
  <c r="H1488" i="23"/>
  <c r="G1488" i="23"/>
  <c r="F1488" i="23"/>
  <c r="B1490" i="23" a="1"/>
  <c r="B1490" i="23" s="1"/>
  <c r="Z1489" i="23"/>
  <c r="AE1489" i="23" s="1"/>
  <c r="M1489" i="23" s="1"/>
  <c r="D1489" i="23"/>
  <c r="I1489" i="23" a="1"/>
  <c r="I1489" i="23" s="1"/>
  <c r="Q1489" i="23" s="1"/>
  <c r="AA1489" i="23"/>
  <c r="AC1489" i="23"/>
  <c r="AH1489" i="23" s="1"/>
  <c r="P1489" i="23" s="1"/>
  <c r="S1489" i="23"/>
  <c r="J1489" i="23" a="1"/>
  <c r="J1489" i="23" s="1"/>
  <c r="R1489" i="23" s="1"/>
  <c r="L1489" i="23" a="1"/>
  <c r="L1489" i="23" s="1"/>
  <c r="T1489" i="23" s="1"/>
  <c r="I1488" i="23" a="1"/>
  <c r="I1488" i="23" s="1"/>
  <c r="Q1488" i="23" s="1"/>
  <c r="AE1488" i="23"/>
  <c r="M1488" i="23" s="1"/>
  <c r="I1487" i="23" a="1"/>
  <c r="I1487" i="23" s="1"/>
  <c r="Q1487" i="23" s="1"/>
  <c r="AE1487" i="23"/>
  <c r="M1487" i="23" s="1"/>
  <c r="AB1489" i="23" l="1"/>
  <c r="AG1489" i="23" s="1"/>
  <c r="O1489" i="23" s="1"/>
  <c r="H1489" i="23"/>
  <c r="G1489" i="23"/>
  <c r="F1489" i="23"/>
  <c r="B1491" i="23" a="1"/>
  <c r="B1491" i="23" s="1"/>
  <c r="D1490" i="23"/>
  <c r="AC1490" i="23"/>
  <c r="AH1490" i="23" s="1"/>
  <c r="P1490" i="23" s="1"/>
  <c r="Z1490" i="23"/>
  <c r="AA1490" i="23"/>
  <c r="AF1490" i="23" s="1"/>
  <c r="N1490" i="23" s="1"/>
  <c r="L1490" i="23" a="1"/>
  <c r="L1490" i="23" s="1"/>
  <c r="T1490" i="23" s="1"/>
  <c r="K1490" i="23" a="1"/>
  <c r="K1490" i="23" s="1"/>
  <c r="J1490" i="23" a="1"/>
  <c r="J1490" i="23" s="1"/>
  <c r="R1490" i="23" s="1"/>
  <c r="S1490" i="23"/>
  <c r="K1489" i="23" a="1"/>
  <c r="K1489" i="23" s="1"/>
  <c r="AF1489" i="23"/>
  <c r="N1489" i="23" s="1"/>
  <c r="I1490" i="23" l="1" a="1"/>
  <c r="I1490" i="23" s="1"/>
  <c r="Q1490" i="23" s="1"/>
  <c r="AE1490" i="23"/>
  <c r="M1490" i="23" s="1"/>
  <c r="AB1490" i="23"/>
  <c r="AG1490" i="23" s="1"/>
  <c r="O1490" i="23" s="1"/>
  <c r="G1490" i="23"/>
  <c r="H1490" i="23"/>
  <c r="F1490" i="23"/>
  <c r="D1491" i="23"/>
  <c r="B1492" i="23" a="1"/>
  <c r="B1492" i="23" s="1"/>
  <c r="I1491" i="23" a="1"/>
  <c r="I1491" i="23" s="1"/>
  <c r="Q1491" i="23" s="1"/>
  <c r="AC1491" i="23"/>
  <c r="AH1491" i="23" s="1"/>
  <c r="P1491" i="23" s="1"/>
  <c r="AB1491" i="23"/>
  <c r="AG1491" i="23" s="1"/>
  <c r="O1491" i="23" s="1"/>
  <c r="AA1491" i="23"/>
  <c r="L1491" i="23" a="1"/>
  <c r="L1491" i="23" s="1"/>
  <c r="T1491" i="23" s="1"/>
  <c r="K1491" i="23" a="1"/>
  <c r="K1491" i="23" s="1"/>
  <c r="S1491" i="23"/>
  <c r="B1493" i="23" l="1" a="1"/>
  <c r="B1493" i="23" s="1"/>
  <c r="D1492" i="23"/>
  <c r="AB1492" i="23"/>
  <c r="AG1492" i="23" s="1"/>
  <c r="O1492" i="23" s="1"/>
  <c r="AA1492" i="23"/>
  <c r="AC1492" i="23"/>
  <c r="AH1492" i="23" s="1"/>
  <c r="P1492" i="23" s="1"/>
  <c r="L1492" i="23" a="1"/>
  <c r="L1492" i="23" s="1"/>
  <c r="T1492" i="23" s="1"/>
  <c r="K1492" i="23" a="1"/>
  <c r="K1492" i="23" s="1"/>
  <c r="S1492" i="23" s="1"/>
  <c r="Z1491" i="23"/>
  <c r="AE1491" i="23" s="1"/>
  <c r="M1491" i="23" s="1"/>
  <c r="F1491" i="23"/>
  <c r="G1491" i="23"/>
  <c r="H1491" i="23"/>
  <c r="J1491" i="23" a="1"/>
  <c r="J1491" i="23" s="1"/>
  <c r="R1491" i="23" s="1"/>
  <c r="AF1491" i="23"/>
  <c r="N1491" i="23" s="1"/>
  <c r="J1492" i="23" l="1" a="1"/>
  <c r="J1492" i="23" s="1"/>
  <c r="R1492" i="23" s="1"/>
  <c r="AF1492" i="23"/>
  <c r="N1492" i="23" s="1"/>
  <c r="Z1492" i="23"/>
  <c r="F1492" i="23"/>
  <c r="H1492" i="23"/>
  <c r="G1492" i="23"/>
  <c r="B1494" i="23" a="1"/>
  <c r="B1494" i="23" s="1"/>
  <c r="D1493" i="23"/>
  <c r="Z1493" i="23"/>
  <c r="AA1493" i="23"/>
  <c r="AF1493" i="23" s="1"/>
  <c r="N1493" i="23" s="1"/>
  <c r="AC1493" i="23"/>
  <c r="AH1493" i="23" s="1"/>
  <c r="P1493" i="23" s="1"/>
  <c r="J1493" i="23" a="1"/>
  <c r="J1493" i="23" s="1"/>
  <c r="R1493" i="23" s="1"/>
  <c r="L1493" i="23" a="1"/>
  <c r="L1493" i="23" s="1"/>
  <c r="T1493" i="23" s="1"/>
  <c r="K1493" i="23" a="1"/>
  <c r="K1493" i="23" s="1"/>
  <c r="S1493" i="23" s="1"/>
  <c r="AB1493" i="23" l="1"/>
  <c r="AG1493" i="23" s="1"/>
  <c r="O1493" i="23" s="1"/>
  <c r="G1493" i="23"/>
  <c r="H1493" i="23"/>
  <c r="F1493" i="23"/>
  <c r="I1492" i="23" a="1"/>
  <c r="I1492" i="23" s="1"/>
  <c r="Q1492" i="23" s="1"/>
  <c r="AE1492" i="23"/>
  <c r="M1492" i="23" s="1"/>
  <c r="B1495" i="23" a="1"/>
  <c r="B1495" i="23" s="1"/>
  <c r="D1494" i="23"/>
  <c r="AC1494" i="23"/>
  <c r="AH1494" i="23" s="1"/>
  <c r="P1494" i="23" s="1"/>
  <c r="Z1494" i="23"/>
  <c r="AB1494" i="23"/>
  <c r="AG1494" i="23" s="1"/>
  <c r="O1494" i="23" s="1"/>
  <c r="I1494" i="23" a="1"/>
  <c r="I1494" i="23" s="1"/>
  <c r="Q1494" i="23" s="1"/>
  <c r="L1494" i="23" a="1"/>
  <c r="L1494" i="23" s="1"/>
  <c r="T1494" i="23" s="1"/>
  <c r="K1494" i="23" a="1"/>
  <c r="K1494" i="23" s="1"/>
  <c r="S1494" i="23" s="1"/>
  <c r="I1493" i="23" a="1"/>
  <c r="I1493" i="23" s="1"/>
  <c r="Q1493" i="23" s="1"/>
  <c r="AE1493" i="23"/>
  <c r="M1493" i="23" s="1"/>
  <c r="AA1494" i="23" l="1"/>
  <c r="AF1494" i="23" s="1"/>
  <c r="N1494" i="23" s="1"/>
  <c r="H1494" i="23"/>
  <c r="G1494" i="23"/>
  <c r="F1494" i="23"/>
  <c r="AB1495" i="23"/>
  <c r="AG1495" i="23" s="1"/>
  <c r="O1495" i="23" s="1"/>
  <c r="D1495" i="23"/>
  <c r="B1496" i="23" a="1"/>
  <c r="B1496" i="23" s="1"/>
  <c r="Z1495" i="23"/>
  <c r="AC1495" i="23"/>
  <c r="AH1495" i="23" s="1"/>
  <c r="P1495" i="23" s="1"/>
  <c r="J1495" i="23" a="1"/>
  <c r="J1495" i="23" s="1"/>
  <c r="R1495" i="23" s="1"/>
  <c r="K1495" i="23" a="1"/>
  <c r="K1495" i="23" s="1"/>
  <c r="S1495" i="23" s="1"/>
  <c r="L1495" i="23" a="1"/>
  <c r="L1495" i="23" s="1"/>
  <c r="T1495" i="23" s="1"/>
  <c r="J1494" i="23" a="1"/>
  <c r="J1494" i="23" s="1"/>
  <c r="R1494" i="23" s="1"/>
  <c r="AE1494" i="23"/>
  <c r="M1494" i="23" s="1"/>
  <c r="I1495" i="23" l="1" a="1"/>
  <c r="I1495" i="23" s="1"/>
  <c r="Q1495" i="23" s="1"/>
  <c r="AE1495" i="23"/>
  <c r="M1495" i="23" s="1"/>
  <c r="B1497" i="23" a="1"/>
  <c r="B1497" i="23" s="1"/>
  <c r="D1496" i="23"/>
  <c r="AC1496" i="23"/>
  <c r="AH1496" i="23" s="1"/>
  <c r="P1496" i="23" s="1"/>
  <c r="Z1496" i="23"/>
  <c r="AB1496" i="23"/>
  <c r="AG1496" i="23" s="1"/>
  <c r="O1496" i="23" s="1"/>
  <c r="L1496" i="23" a="1"/>
  <c r="L1496" i="23" s="1"/>
  <c r="T1496" i="23" s="1"/>
  <c r="K1496" i="23" a="1"/>
  <c r="K1496" i="23" s="1"/>
  <c r="S1496" i="23" s="1"/>
  <c r="I1496" i="23" a="1"/>
  <c r="I1496" i="23" s="1"/>
  <c r="Q1496" i="23" s="1"/>
  <c r="AA1495" i="23"/>
  <c r="AF1495" i="23" s="1"/>
  <c r="N1495" i="23" s="1"/>
  <c r="H1495" i="23"/>
  <c r="G1495" i="23"/>
  <c r="F1495" i="23"/>
  <c r="J1496" i="23" l="1" a="1"/>
  <c r="J1496" i="23" s="1"/>
  <c r="R1496" i="23" s="1"/>
  <c r="AE1496" i="23"/>
  <c r="M1496" i="23" s="1"/>
  <c r="AA1496" i="23"/>
  <c r="AF1496" i="23" s="1"/>
  <c r="N1496" i="23" s="1"/>
  <c r="F1496" i="23"/>
  <c r="H1496" i="23"/>
  <c r="G1496" i="23"/>
  <c r="D1497" i="23"/>
  <c r="B1498" i="23" a="1"/>
  <c r="B1498" i="23" s="1"/>
  <c r="AA1497" i="23"/>
  <c r="AB1497" i="23"/>
  <c r="AG1497" i="23" s="1"/>
  <c r="O1497" i="23" s="1"/>
  <c r="I1497" i="23" a="1"/>
  <c r="I1497" i="23" s="1"/>
  <c r="Q1497" i="23" s="1"/>
  <c r="AC1497" i="23"/>
  <c r="AH1497" i="23" s="1"/>
  <c r="P1497" i="23" s="1"/>
  <c r="K1497" i="23" a="1"/>
  <c r="K1497" i="23" s="1"/>
  <c r="L1497" i="23" a="1"/>
  <c r="L1497" i="23" s="1"/>
  <c r="T1497" i="23" s="1"/>
  <c r="S1497" i="23"/>
  <c r="B1499" i="23" l="1" a="1"/>
  <c r="B1499" i="23" s="1"/>
  <c r="D1498" i="23"/>
  <c r="AB1498" i="23"/>
  <c r="AG1498" i="23" s="1"/>
  <c r="O1498" i="23" s="1"/>
  <c r="AA1498" i="23"/>
  <c r="AF1498" i="23" s="1"/>
  <c r="N1498" i="23" s="1"/>
  <c r="Z1498" i="23"/>
  <c r="L1498" i="23" a="1"/>
  <c r="L1498" i="23" s="1"/>
  <c r="T1498" i="23" s="1"/>
  <c r="K1498" i="23" a="1"/>
  <c r="K1498" i="23" s="1"/>
  <c r="J1498" i="23" a="1"/>
  <c r="J1498" i="23" s="1"/>
  <c r="R1498" i="23" s="1"/>
  <c r="S1498" i="23"/>
  <c r="Z1497" i="23"/>
  <c r="AE1497" i="23" s="1"/>
  <c r="M1497" i="23" s="1"/>
  <c r="G1497" i="23"/>
  <c r="F1497" i="23"/>
  <c r="H1497" i="23"/>
  <c r="J1497" i="23" a="1"/>
  <c r="J1497" i="23" s="1"/>
  <c r="R1497" i="23" s="1"/>
  <c r="AF1497" i="23"/>
  <c r="N1497" i="23" s="1"/>
  <c r="I1498" i="23" l="1" a="1"/>
  <c r="I1498" i="23" s="1"/>
  <c r="Q1498" i="23" s="1"/>
  <c r="AE1498" i="23"/>
  <c r="M1498" i="23" s="1"/>
  <c r="AC1498" i="23"/>
  <c r="AH1498" i="23" s="1"/>
  <c r="P1498" i="23" s="1"/>
  <c r="F1498" i="23"/>
  <c r="H1498" i="23"/>
  <c r="G1498" i="23"/>
  <c r="B1500" i="23" a="1"/>
  <c r="B1500" i="23" s="1"/>
  <c r="D1499" i="23"/>
  <c r="AB1499" i="23"/>
  <c r="AG1499" i="23" s="1"/>
  <c r="O1499" i="23" s="1"/>
  <c r="AC1499" i="23"/>
  <c r="AH1499" i="23" s="1"/>
  <c r="P1499" i="23" s="1"/>
  <c r="AA1499" i="23"/>
  <c r="L1499" i="23" a="1"/>
  <c r="L1499" i="23" s="1"/>
  <c r="T1499" i="23" s="1"/>
  <c r="K1499" i="23" a="1"/>
  <c r="K1499" i="23" s="1"/>
  <c r="S1499" i="23" s="1"/>
  <c r="Z1499" i="23" l="1"/>
  <c r="F1499" i="23"/>
  <c r="H1499" i="23"/>
  <c r="G1499" i="23"/>
  <c r="J1499" i="23" a="1"/>
  <c r="J1499" i="23" s="1"/>
  <c r="R1499" i="23" s="1"/>
  <c r="AF1499" i="23"/>
  <c r="N1499" i="23" s="1"/>
  <c r="D1500" i="23"/>
  <c r="B1501" i="23" a="1"/>
  <c r="B1501" i="23" s="1"/>
  <c r="AB1500" i="23"/>
  <c r="AG1500" i="23" s="1"/>
  <c r="O1500" i="23" s="1"/>
  <c r="AA1500" i="23"/>
  <c r="AF1500" i="23" s="1"/>
  <c r="N1500" i="23" s="1"/>
  <c r="Z1500" i="23"/>
  <c r="K1500" i="23" a="1"/>
  <c r="K1500" i="23" s="1"/>
  <c r="S1500" i="23" s="1"/>
  <c r="L1500" i="23" a="1"/>
  <c r="L1500" i="23" s="1"/>
  <c r="T1500" i="23" s="1"/>
  <c r="J1500" i="23" a="1"/>
  <c r="J1500" i="23" s="1"/>
  <c r="R1500" i="23" s="1"/>
  <c r="D1501" i="23" l="1"/>
  <c r="B1502" i="23" a="1"/>
  <c r="B1502" i="23" s="1"/>
  <c r="AA1501" i="23"/>
  <c r="AC1501" i="23"/>
  <c r="AH1501" i="23" s="1"/>
  <c r="P1501" i="23" s="1"/>
  <c r="AB1501" i="23"/>
  <c r="AG1501" i="23" s="1"/>
  <c r="O1501" i="23" s="1"/>
  <c r="I1501" i="23" a="1"/>
  <c r="I1501" i="23" s="1"/>
  <c r="Q1501" i="23" s="1"/>
  <c r="K1501" i="23" a="1"/>
  <c r="K1501" i="23" s="1"/>
  <c r="S1501" i="23" s="1"/>
  <c r="L1501" i="23" a="1"/>
  <c r="L1501" i="23" s="1"/>
  <c r="T1501" i="23" s="1"/>
  <c r="AC1500" i="23"/>
  <c r="AH1500" i="23" s="1"/>
  <c r="P1500" i="23" s="1"/>
  <c r="H1500" i="23"/>
  <c r="G1500" i="23"/>
  <c r="F1500" i="23"/>
  <c r="I1500" i="23" a="1"/>
  <c r="I1500" i="23" s="1"/>
  <c r="Q1500" i="23" s="1"/>
  <c r="AE1500" i="23"/>
  <c r="M1500" i="23" s="1"/>
  <c r="I1499" i="23" a="1"/>
  <c r="I1499" i="23" s="1"/>
  <c r="Q1499" i="23" s="1"/>
  <c r="AE1499" i="23"/>
  <c r="M1499" i="23" s="1"/>
  <c r="J1501" i="23" l="1" a="1"/>
  <c r="J1501" i="23" s="1"/>
  <c r="R1501" i="23" s="1"/>
  <c r="AF1501" i="23"/>
  <c r="N1501" i="23" s="1"/>
  <c r="D1502" i="23"/>
  <c r="B1503" i="23" a="1"/>
  <c r="B1503" i="23" s="1"/>
  <c r="Z1502" i="23"/>
  <c r="AE1502" i="23" s="1"/>
  <c r="M1502" i="23" s="1"/>
  <c r="AB1502" i="23"/>
  <c r="AG1502" i="23" s="1"/>
  <c r="O1502" i="23" s="1"/>
  <c r="AC1502" i="23"/>
  <c r="AH1502" i="23" s="1"/>
  <c r="P1502" i="23" s="1"/>
  <c r="J1502" i="23" a="1"/>
  <c r="J1502" i="23" s="1"/>
  <c r="L1502" i="23" a="1"/>
  <c r="L1502" i="23" s="1"/>
  <c r="T1502" i="23" s="1"/>
  <c r="I1502" i="23" a="1"/>
  <c r="I1502" i="23" s="1"/>
  <c r="Q1502" i="23" s="1"/>
  <c r="K1502" i="23" a="1"/>
  <c r="K1502" i="23" s="1"/>
  <c r="S1502" i="23" s="1"/>
  <c r="R1502" i="23"/>
  <c r="Z1501" i="23"/>
  <c r="AE1501" i="23" s="1"/>
  <c r="M1501" i="23" s="1"/>
  <c r="F1501" i="23"/>
  <c r="G1501" i="23"/>
  <c r="H1501" i="23"/>
  <c r="B1504" i="23" l="1" a="1"/>
  <c r="B1504" i="23" s="1"/>
  <c r="D1503" i="23"/>
  <c r="AB1503" i="23"/>
  <c r="AG1503" i="23" s="1"/>
  <c r="O1503" i="23" s="1"/>
  <c r="Z1503" i="23"/>
  <c r="AA1503" i="23"/>
  <c r="AF1503" i="23" s="1"/>
  <c r="N1503" i="23" s="1"/>
  <c r="L1503" i="23" a="1"/>
  <c r="L1503" i="23" s="1"/>
  <c r="T1503" i="23" s="1"/>
  <c r="J1503" i="23" a="1"/>
  <c r="J1503" i="23" s="1"/>
  <c r="R1503" i="23" s="1"/>
  <c r="K1503" i="23" a="1"/>
  <c r="K1503" i="23" s="1"/>
  <c r="S1503" i="23" s="1"/>
  <c r="AA1502" i="23"/>
  <c r="AF1502" i="23" s="1"/>
  <c r="N1502" i="23" s="1"/>
  <c r="H1502" i="23"/>
  <c r="G1502" i="23"/>
  <c r="F1502" i="23"/>
  <c r="I1503" i="23" l="1" a="1"/>
  <c r="I1503" i="23" s="1"/>
  <c r="Q1503" i="23" s="1"/>
  <c r="AE1503" i="23"/>
  <c r="M1503" i="23" s="1"/>
  <c r="AC1503" i="23"/>
  <c r="AH1503" i="23" s="1"/>
  <c r="P1503" i="23" s="1"/>
  <c r="G1503" i="23"/>
  <c r="H1503" i="23"/>
  <c r="F1503" i="23"/>
  <c r="D1504" i="23"/>
  <c r="B1505" i="23" a="1"/>
  <c r="B1505" i="23" s="1"/>
  <c r="AB1504" i="23"/>
  <c r="AG1504" i="23" s="1"/>
  <c r="O1504" i="23" s="1"/>
  <c r="Z1504" i="23"/>
  <c r="AE1504" i="23" s="1"/>
  <c r="M1504" i="23" s="1"/>
  <c r="AA1504" i="23"/>
  <c r="AF1504" i="23" s="1"/>
  <c r="N1504" i="23" s="1"/>
  <c r="K1504" i="23" a="1"/>
  <c r="K1504" i="23" s="1"/>
  <c r="L1504" i="23" a="1"/>
  <c r="L1504" i="23" s="1"/>
  <c r="T1504" i="23" s="1"/>
  <c r="I1504" i="23" a="1"/>
  <c r="I1504" i="23" s="1"/>
  <c r="Q1504" i="23" s="1"/>
  <c r="J1504" i="23" a="1"/>
  <c r="J1504" i="23" s="1"/>
  <c r="R1504" i="23" s="1"/>
  <c r="S1504" i="23"/>
  <c r="D1505" i="23" l="1"/>
  <c r="B1506" i="23" a="1"/>
  <c r="B1506" i="23" s="1"/>
  <c r="AC1505" i="23"/>
  <c r="AH1505" i="23" s="1"/>
  <c r="P1505" i="23" s="1"/>
  <c r="Z1505" i="23"/>
  <c r="AE1505" i="23" s="1"/>
  <c r="M1505" i="23" s="1"/>
  <c r="AA1505" i="23"/>
  <c r="AF1505" i="23" s="1"/>
  <c r="N1505" i="23" s="1"/>
  <c r="J1505" i="23" a="1"/>
  <c r="J1505" i="23" s="1"/>
  <c r="R1505" i="23" s="1"/>
  <c r="L1505" i="23" a="1"/>
  <c r="L1505" i="23" s="1"/>
  <c r="T1505" i="23" s="1"/>
  <c r="I1505" i="23" a="1"/>
  <c r="I1505" i="23" s="1"/>
  <c r="Q1505" i="23" s="1"/>
  <c r="K1505" i="23" a="1"/>
  <c r="K1505" i="23" s="1"/>
  <c r="S1505" i="23"/>
  <c r="AC1504" i="23"/>
  <c r="AH1504" i="23" s="1"/>
  <c r="P1504" i="23" s="1"/>
  <c r="H1504" i="23"/>
  <c r="G1504" i="23"/>
  <c r="F1504" i="23"/>
  <c r="D1506" i="23" l="1"/>
  <c r="B1507" i="23" a="1"/>
  <c r="B1507" i="23" s="1"/>
  <c r="Z1506" i="23"/>
  <c r="AE1506" i="23" s="1"/>
  <c r="M1506" i="23" s="1"/>
  <c r="AA1506" i="23"/>
  <c r="AF1506" i="23" s="1"/>
  <c r="N1506" i="23" s="1"/>
  <c r="AB1506" i="23"/>
  <c r="AG1506" i="23" s="1"/>
  <c r="O1506" i="23" s="1"/>
  <c r="K1506" i="23" a="1"/>
  <c r="K1506" i="23" s="1"/>
  <c r="S1506" i="23" s="1"/>
  <c r="I1506" i="23" a="1"/>
  <c r="I1506" i="23" s="1"/>
  <c r="Q1506" i="23" s="1"/>
  <c r="L1506" i="23" a="1"/>
  <c r="L1506" i="23" s="1"/>
  <c r="T1506" i="23" s="1"/>
  <c r="J1506" i="23" a="1"/>
  <c r="J1506" i="23" s="1"/>
  <c r="R1506" i="23" s="1"/>
  <c r="AB1505" i="23"/>
  <c r="AG1505" i="23" s="1"/>
  <c r="O1505" i="23" s="1"/>
  <c r="G1505" i="23"/>
  <c r="F1505" i="23"/>
  <c r="H1505" i="23"/>
  <c r="B1508" i="23" l="1" a="1"/>
  <c r="B1508" i="23" s="1"/>
  <c r="D1507" i="23"/>
  <c r="AC1507" i="23"/>
  <c r="AH1507" i="23" s="1"/>
  <c r="P1507" i="23" s="1"/>
  <c r="AA1507" i="23"/>
  <c r="AF1507" i="23" s="1"/>
  <c r="N1507" i="23" s="1"/>
  <c r="I1507" i="23" a="1"/>
  <c r="I1507" i="23" s="1"/>
  <c r="Q1507" i="23" s="1"/>
  <c r="AB1507" i="23"/>
  <c r="AG1507" i="23" s="1"/>
  <c r="O1507" i="23" s="1"/>
  <c r="J1507" i="23" a="1"/>
  <c r="J1507" i="23" s="1"/>
  <c r="R1507" i="23" s="1"/>
  <c r="L1507" i="23" a="1"/>
  <c r="L1507" i="23" s="1"/>
  <c r="T1507" i="23" s="1"/>
  <c r="K1507" i="23" a="1"/>
  <c r="K1507" i="23" s="1"/>
  <c r="S1507" i="23" s="1"/>
  <c r="AC1506" i="23"/>
  <c r="AH1506" i="23" s="1"/>
  <c r="P1506" i="23" s="1"/>
  <c r="F1506" i="23"/>
  <c r="G1506" i="23"/>
  <c r="H1506" i="23"/>
  <c r="Z1507" i="23" l="1"/>
  <c r="AE1507" i="23" s="1"/>
  <c r="M1507" i="23" s="1"/>
  <c r="F1507" i="23"/>
  <c r="H1507" i="23"/>
  <c r="G1507" i="23"/>
  <c r="D1508" i="23"/>
  <c r="B1509" i="23" a="1"/>
  <c r="B1509" i="23" s="1"/>
  <c r="AB1508" i="23"/>
  <c r="AG1508" i="23" s="1"/>
  <c r="O1508" i="23" s="1"/>
  <c r="AC1508" i="23"/>
  <c r="AH1508" i="23" s="1"/>
  <c r="P1508" i="23" s="1"/>
  <c r="AA1508" i="23"/>
  <c r="I1508" i="23" a="1"/>
  <c r="I1508" i="23" s="1"/>
  <c r="Q1508" i="23" s="1"/>
  <c r="L1508" i="23" a="1"/>
  <c r="L1508" i="23" s="1"/>
  <c r="T1508" i="23" s="1"/>
  <c r="K1508" i="23" a="1"/>
  <c r="K1508" i="23" s="1"/>
  <c r="S1508" i="23" s="1"/>
  <c r="B1510" i="23" l="1" a="1"/>
  <c r="B1510" i="23" s="1"/>
  <c r="D1509" i="23"/>
  <c r="Z1509" i="23"/>
  <c r="AE1509" i="23" s="1"/>
  <c r="M1509" i="23" s="1"/>
  <c r="AC1509" i="23"/>
  <c r="AH1509" i="23" s="1"/>
  <c r="P1509" i="23" s="1"/>
  <c r="AB1509" i="23"/>
  <c r="AG1509" i="23" s="1"/>
  <c r="O1509" i="23" s="1"/>
  <c r="L1509" i="23" a="1"/>
  <c r="L1509" i="23" s="1"/>
  <c r="T1509" i="23" s="1"/>
  <c r="I1509" i="23" a="1"/>
  <c r="I1509" i="23" s="1"/>
  <c r="Q1509" i="23" s="1"/>
  <c r="J1509" i="23" a="1"/>
  <c r="J1509" i="23" s="1"/>
  <c r="R1509" i="23" s="1"/>
  <c r="K1509" i="23" a="1"/>
  <c r="K1509" i="23" s="1"/>
  <c r="S1509" i="23" s="1"/>
  <c r="Z1508" i="23"/>
  <c r="AE1508" i="23" s="1"/>
  <c r="M1508" i="23" s="1"/>
  <c r="H1508" i="23"/>
  <c r="F1508" i="23"/>
  <c r="G1508" i="23"/>
  <c r="J1508" i="23" a="1"/>
  <c r="J1508" i="23" s="1"/>
  <c r="R1508" i="23" s="1"/>
  <c r="AF1508" i="23"/>
  <c r="N1508" i="23" s="1"/>
  <c r="AA1509" i="23" l="1"/>
  <c r="AF1509" i="23" s="1"/>
  <c r="N1509" i="23" s="1"/>
  <c r="F1509" i="23"/>
  <c r="H1509" i="23"/>
  <c r="G1509" i="23"/>
  <c r="D1510" i="23"/>
  <c r="B1511" i="23" a="1"/>
  <c r="B1511" i="23" s="1"/>
  <c r="AA1510" i="23"/>
  <c r="AF1510" i="23" s="1"/>
  <c r="N1510" i="23" s="1"/>
  <c r="AC1510" i="23"/>
  <c r="AH1510" i="23" s="1"/>
  <c r="P1510" i="23" s="1"/>
  <c r="AB1510" i="23"/>
  <c r="AG1510" i="23" s="1"/>
  <c r="O1510" i="23" s="1"/>
  <c r="K1510" i="23" a="1"/>
  <c r="K1510" i="23" s="1"/>
  <c r="S1510" i="23" s="1"/>
  <c r="L1510" i="23" a="1"/>
  <c r="L1510" i="23" s="1"/>
  <c r="T1510" i="23" s="1"/>
  <c r="J1510" i="23" a="1"/>
  <c r="J1510" i="23" s="1"/>
  <c r="R1510" i="23" s="1"/>
  <c r="B1512" i="23" l="1" a="1"/>
  <c r="B1512" i="23" s="1"/>
  <c r="D1511" i="23"/>
  <c r="AB1511" i="23"/>
  <c r="AG1511" i="23" s="1"/>
  <c r="O1511" i="23" s="1"/>
  <c r="Z1511" i="23"/>
  <c r="AC1511" i="23"/>
  <c r="AH1511" i="23" s="1"/>
  <c r="P1511" i="23" s="1"/>
  <c r="L1511" i="23" a="1"/>
  <c r="L1511" i="23" s="1"/>
  <c r="T1511" i="23" s="1"/>
  <c r="I1511" i="23" a="1"/>
  <c r="I1511" i="23" s="1"/>
  <c r="Q1511" i="23" s="1"/>
  <c r="K1511" i="23" a="1"/>
  <c r="K1511" i="23" s="1"/>
  <c r="S1511" i="23" s="1"/>
  <c r="Z1510" i="23"/>
  <c r="G1510" i="23"/>
  <c r="H1510" i="23"/>
  <c r="F1510" i="23"/>
  <c r="J1511" i="23" l="1" a="1"/>
  <c r="J1511" i="23" s="1"/>
  <c r="R1511" i="23" s="1"/>
  <c r="AE1511" i="23"/>
  <c r="M1511" i="23" s="1"/>
  <c r="AA1511" i="23"/>
  <c r="AF1511" i="23" s="1"/>
  <c r="N1511" i="23" s="1"/>
  <c r="G1511" i="23"/>
  <c r="F1511" i="23"/>
  <c r="H1511" i="23"/>
  <c r="I1510" i="23" a="1"/>
  <c r="I1510" i="23" s="1"/>
  <c r="Q1510" i="23" s="1"/>
  <c r="AE1510" i="23"/>
  <c r="M1510" i="23" s="1"/>
  <c r="B1513" i="23" a="1"/>
  <c r="B1513" i="23" s="1"/>
  <c r="D1512" i="23"/>
  <c r="I1512" i="23" a="1"/>
  <c r="I1512" i="23" s="1"/>
  <c r="Q1512" i="23" s="1"/>
  <c r="AB1512" i="23"/>
  <c r="AG1512" i="23" s="1"/>
  <c r="O1512" i="23" s="1"/>
  <c r="AA1512" i="23"/>
  <c r="AF1512" i="23" s="1"/>
  <c r="N1512" i="23" s="1"/>
  <c r="AC1512" i="23"/>
  <c r="AH1512" i="23" s="1"/>
  <c r="P1512" i="23" s="1"/>
  <c r="K1512" i="23" a="1"/>
  <c r="K1512" i="23" s="1"/>
  <c r="S1512" i="23" s="1"/>
  <c r="L1512" i="23" a="1"/>
  <c r="L1512" i="23" s="1"/>
  <c r="T1512" i="23" s="1"/>
  <c r="J1512" i="23" a="1"/>
  <c r="J1512" i="23" s="1"/>
  <c r="R1512" i="23" s="1"/>
  <c r="Z1512" i="23" l="1"/>
  <c r="AE1512" i="23" s="1"/>
  <c r="M1512" i="23" s="1"/>
  <c r="H1512" i="23"/>
  <c r="G1512" i="23"/>
  <c r="F1512" i="23"/>
  <c r="B1514" i="23" a="1"/>
  <c r="B1514" i="23" s="1"/>
  <c r="D1513" i="23"/>
  <c r="Z1513" i="23"/>
  <c r="AE1513" i="23" s="1"/>
  <c r="M1513" i="23" s="1"/>
  <c r="AB1513" i="23"/>
  <c r="AG1513" i="23" s="1"/>
  <c r="O1513" i="23" s="1"/>
  <c r="AC1513" i="23"/>
  <c r="AH1513" i="23" s="1"/>
  <c r="P1513" i="23" s="1"/>
  <c r="L1513" i="23" a="1"/>
  <c r="L1513" i="23" s="1"/>
  <c r="T1513" i="23" s="1"/>
  <c r="I1513" i="23" a="1"/>
  <c r="I1513" i="23" s="1"/>
  <c r="Q1513" i="23" s="1"/>
  <c r="J1513" i="23" a="1"/>
  <c r="J1513" i="23" s="1"/>
  <c r="K1513" i="23" a="1"/>
  <c r="K1513" i="23" s="1"/>
  <c r="S1513" i="23" s="1"/>
  <c r="R1513" i="23"/>
  <c r="AA1513" i="23" l="1"/>
  <c r="AF1513" i="23" s="1"/>
  <c r="N1513" i="23" s="1"/>
  <c r="H1513" i="23"/>
  <c r="G1513" i="23"/>
  <c r="F1513" i="23"/>
  <c r="D1514" i="23"/>
  <c r="B1515" i="23" a="1"/>
  <c r="B1515" i="23" s="1"/>
  <c r="Z1514" i="23"/>
  <c r="AE1514" i="23" s="1"/>
  <c r="M1514" i="23" s="1"/>
  <c r="AA1514" i="23"/>
  <c r="AF1514" i="23" s="1"/>
  <c r="N1514" i="23" s="1"/>
  <c r="AB1514" i="23"/>
  <c r="AG1514" i="23" s="1"/>
  <c r="O1514" i="23" s="1"/>
  <c r="I1514" i="23" a="1"/>
  <c r="I1514" i="23" s="1"/>
  <c r="Q1514" i="23" s="1"/>
  <c r="L1514" i="23" a="1"/>
  <c r="L1514" i="23" s="1"/>
  <c r="T1514" i="23" s="1"/>
  <c r="K1514" i="23" a="1"/>
  <c r="K1514" i="23" s="1"/>
  <c r="S1514" i="23" s="1"/>
  <c r="J1514" i="23" a="1"/>
  <c r="J1514" i="23" s="1"/>
  <c r="R1514" i="23"/>
  <c r="D1515" i="23" l="1"/>
  <c r="B1516" i="23" a="1"/>
  <c r="B1516" i="23" s="1"/>
  <c r="AC1515" i="23"/>
  <c r="AH1515" i="23" s="1"/>
  <c r="P1515" i="23" s="1"/>
  <c r="Z1515" i="23"/>
  <c r="AE1515" i="23" s="1"/>
  <c r="M1515" i="23" s="1"/>
  <c r="AA1515" i="23"/>
  <c r="AF1515" i="23" s="1"/>
  <c r="N1515" i="23" s="1"/>
  <c r="J1515" i="23" a="1"/>
  <c r="J1515" i="23" s="1"/>
  <c r="R1515" i="23" s="1"/>
  <c r="I1515" i="23" a="1"/>
  <c r="I1515" i="23" s="1"/>
  <c r="Q1515" i="23" s="1"/>
  <c r="K1515" i="23" a="1"/>
  <c r="K1515" i="23" s="1"/>
  <c r="L1515" i="23" a="1"/>
  <c r="L1515" i="23" s="1"/>
  <c r="T1515" i="23" s="1"/>
  <c r="S1515" i="23"/>
  <c r="AC1514" i="23"/>
  <c r="AH1514" i="23" s="1"/>
  <c r="P1514" i="23" s="1"/>
  <c r="F1514" i="23"/>
  <c r="G1514" i="23"/>
  <c r="H1514" i="23"/>
  <c r="D1516" i="23" l="1"/>
  <c r="B1517" i="23" a="1"/>
  <c r="B1517" i="23" s="1"/>
  <c r="AB1516" i="23"/>
  <c r="AG1516" i="23" s="1"/>
  <c r="O1516" i="23" s="1"/>
  <c r="Z1516" i="23"/>
  <c r="AC1516" i="23"/>
  <c r="AH1516" i="23" s="1"/>
  <c r="P1516" i="23" s="1"/>
  <c r="K1516" i="23" a="1"/>
  <c r="K1516" i="23" s="1"/>
  <c r="S1516" i="23" s="1"/>
  <c r="L1516" i="23" a="1"/>
  <c r="L1516" i="23" s="1"/>
  <c r="T1516" i="23" s="1"/>
  <c r="J1516" i="23" a="1"/>
  <c r="J1516" i="23" s="1"/>
  <c r="R1516" i="23" s="1"/>
  <c r="AB1515" i="23"/>
  <c r="AG1515" i="23" s="1"/>
  <c r="O1515" i="23" s="1"/>
  <c r="H1515" i="23"/>
  <c r="G1515" i="23"/>
  <c r="F1515" i="23"/>
  <c r="I1516" i="23" l="1" a="1"/>
  <c r="I1516" i="23" s="1"/>
  <c r="Q1516" i="23" s="1"/>
  <c r="AE1516" i="23"/>
  <c r="M1516" i="23" s="1"/>
  <c r="B1518" i="23" a="1"/>
  <c r="B1518" i="23" s="1"/>
  <c r="D1517" i="23"/>
  <c r="AB1517" i="23"/>
  <c r="AG1517" i="23" s="1"/>
  <c r="O1517" i="23" s="1"/>
  <c r="AC1517" i="23"/>
  <c r="AH1517" i="23" s="1"/>
  <c r="P1517" i="23" s="1"/>
  <c r="Z1517" i="23"/>
  <c r="AE1517" i="23" s="1"/>
  <c r="M1517" i="23" s="1"/>
  <c r="K1517" i="23" a="1"/>
  <c r="K1517" i="23" s="1"/>
  <c r="S1517" i="23" s="1"/>
  <c r="I1517" i="23" a="1"/>
  <c r="I1517" i="23" s="1"/>
  <c r="Q1517" i="23" s="1"/>
  <c r="L1517" i="23" a="1"/>
  <c r="L1517" i="23" s="1"/>
  <c r="T1517" i="23" s="1"/>
  <c r="J1517" i="23" a="1"/>
  <c r="J1517" i="23" s="1"/>
  <c r="R1517" i="23" s="1"/>
  <c r="AA1516" i="23"/>
  <c r="AF1516" i="23" s="1"/>
  <c r="N1516" i="23" s="1"/>
  <c r="H1516" i="23"/>
  <c r="F1516" i="23"/>
  <c r="G1516" i="23"/>
  <c r="AA1517" i="23" l="1"/>
  <c r="AF1517" i="23" s="1"/>
  <c r="N1517" i="23" s="1"/>
  <c r="G1517" i="23"/>
  <c r="H1517" i="23"/>
  <c r="F1517" i="23"/>
  <c r="B1519" i="23" a="1"/>
  <c r="B1519" i="23" s="1"/>
  <c r="D1518" i="23"/>
  <c r="AB1518" i="23"/>
  <c r="AG1518" i="23" s="1"/>
  <c r="O1518" i="23" s="1"/>
  <c r="I1518" i="23" a="1"/>
  <c r="I1518" i="23" s="1"/>
  <c r="Q1518" i="23" s="1"/>
  <c r="AC1518" i="23"/>
  <c r="AH1518" i="23" s="1"/>
  <c r="P1518" i="23" s="1"/>
  <c r="AA1518" i="23"/>
  <c r="AF1518" i="23" s="1"/>
  <c r="N1518" i="23" s="1"/>
  <c r="K1518" i="23" a="1"/>
  <c r="K1518" i="23" s="1"/>
  <c r="S1518" i="23" s="1"/>
  <c r="L1518" i="23" a="1"/>
  <c r="L1518" i="23" s="1"/>
  <c r="T1518" i="23" s="1"/>
  <c r="J1518" i="23" a="1"/>
  <c r="J1518" i="23" s="1"/>
  <c r="R1518" i="23" s="1"/>
  <c r="Z1518" i="23" l="1"/>
  <c r="AE1518" i="23" s="1"/>
  <c r="M1518" i="23" s="1"/>
  <c r="F1518" i="23"/>
  <c r="G1518" i="23"/>
  <c r="H1518" i="23"/>
  <c r="B1520" i="23" a="1"/>
  <c r="B1520" i="23" s="1"/>
  <c r="D1519" i="23"/>
  <c r="Z1519" i="23"/>
  <c r="AE1519" i="23" s="1"/>
  <c r="M1519" i="23" s="1"/>
  <c r="AB1519" i="23"/>
  <c r="AG1519" i="23" s="1"/>
  <c r="O1519" i="23" s="1"/>
  <c r="AC1519" i="23"/>
  <c r="AH1519" i="23" s="1"/>
  <c r="P1519" i="23" s="1"/>
  <c r="K1519" i="23" a="1"/>
  <c r="K1519" i="23" s="1"/>
  <c r="S1519" i="23" s="1"/>
  <c r="J1519" i="23" a="1"/>
  <c r="J1519" i="23" s="1"/>
  <c r="L1519" i="23" a="1"/>
  <c r="L1519" i="23" s="1"/>
  <c r="T1519" i="23" s="1"/>
  <c r="I1519" i="23" a="1"/>
  <c r="I1519" i="23" s="1"/>
  <c r="Q1519" i="23" s="1"/>
  <c r="R1519" i="23"/>
  <c r="AA1519" i="23" l="1"/>
  <c r="AF1519" i="23" s="1"/>
  <c r="N1519" i="23" s="1"/>
  <c r="G1519" i="23"/>
  <c r="F1519" i="23"/>
  <c r="H1519" i="23"/>
  <c r="D1520" i="23"/>
  <c r="B1521" i="23" a="1"/>
  <c r="B1521" i="23" s="1"/>
  <c r="AA1520" i="23"/>
  <c r="AF1520" i="23" s="1"/>
  <c r="N1520" i="23" s="1"/>
  <c r="Z1520" i="23"/>
  <c r="AB1520" i="23"/>
  <c r="AG1520" i="23" s="1"/>
  <c r="O1520" i="23" s="1"/>
  <c r="L1520" i="23" a="1"/>
  <c r="L1520" i="23" s="1"/>
  <c r="T1520" i="23" s="1"/>
  <c r="J1520" i="23" a="1"/>
  <c r="J1520" i="23" s="1"/>
  <c r="R1520" i="23" s="1"/>
  <c r="K1520" i="23" a="1"/>
  <c r="K1520" i="23" s="1"/>
  <c r="S1520" i="23" s="1"/>
  <c r="I1520" i="23" l="1" a="1"/>
  <c r="I1520" i="23" s="1"/>
  <c r="Q1520" i="23" s="1"/>
  <c r="AE1520" i="23"/>
  <c r="M1520" i="23" s="1"/>
  <c r="B1522" i="23" a="1"/>
  <c r="B1522" i="23" s="1"/>
  <c r="D1521" i="23"/>
  <c r="AC1521" i="23"/>
  <c r="AH1521" i="23" s="1"/>
  <c r="P1521" i="23" s="1"/>
  <c r="Z1521" i="23"/>
  <c r="AB1521" i="23"/>
  <c r="AG1521" i="23" s="1"/>
  <c r="O1521" i="23" s="1"/>
  <c r="L1521" i="23" a="1"/>
  <c r="L1521" i="23" s="1"/>
  <c r="T1521" i="23" s="1"/>
  <c r="K1521" i="23" a="1"/>
  <c r="K1521" i="23" s="1"/>
  <c r="S1521" i="23" s="1"/>
  <c r="I1521" i="23" a="1"/>
  <c r="I1521" i="23" s="1"/>
  <c r="Q1521" i="23" s="1"/>
  <c r="AC1520" i="23"/>
  <c r="AH1520" i="23" s="1"/>
  <c r="P1520" i="23" s="1"/>
  <c r="H1520" i="23"/>
  <c r="F1520" i="23"/>
  <c r="G1520" i="23"/>
  <c r="J1521" i="23" l="1" a="1"/>
  <c r="J1521" i="23" s="1"/>
  <c r="R1521" i="23" s="1"/>
  <c r="AE1521" i="23"/>
  <c r="M1521" i="23" s="1"/>
  <c r="AA1521" i="23"/>
  <c r="AF1521" i="23" s="1"/>
  <c r="N1521" i="23" s="1"/>
  <c r="G1521" i="23"/>
  <c r="H1521" i="23"/>
  <c r="F1521" i="23"/>
  <c r="D1522" i="23"/>
  <c r="B1523" i="23" a="1"/>
  <c r="B1523" i="23" s="1"/>
  <c r="AA1522" i="23"/>
  <c r="AF1522" i="23" s="1"/>
  <c r="N1522" i="23" s="1"/>
  <c r="Z1522" i="23"/>
  <c r="AC1522" i="23"/>
  <c r="AH1522" i="23" s="1"/>
  <c r="P1522" i="23" s="1"/>
  <c r="I1522" i="23" a="1"/>
  <c r="I1522" i="23" s="1"/>
  <c r="Q1522" i="23" s="1"/>
  <c r="L1522" i="23" a="1"/>
  <c r="L1522" i="23" s="1"/>
  <c r="T1522" i="23" s="1"/>
  <c r="K1522" i="23" a="1"/>
  <c r="K1522" i="23" s="1"/>
  <c r="S1522" i="23" s="1"/>
  <c r="D1523" i="23" l="1"/>
  <c r="B1524" i="23" a="1"/>
  <c r="B1524" i="23" s="1"/>
  <c r="Z1523" i="23"/>
  <c r="AA1523" i="23"/>
  <c r="AF1523" i="23" s="1"/>
  <c r="N1523" i="23" s="1"/>
  <c r="AB1523" i="23"/>
  <c r="AG1523" i="23" s="1"/>
  <c r="O1523" i="23" s="1"/>
  <c r="J1523" i="23" a="1"/>
  <c r="J1523" i="23" s="1"/>
  <c r="R1523" i="23" s="1"/>
  <c r="L1523" i="23" a="1"/>
  <c r="L1523" i="23" s="1"/>
  <c r="T1523" i="23" s="1"/>
  <c r="K1523" i="23" a="1"/>
  <c r="K1523" i="23" s="1"/>
  <c r="S1523" i="23" s="1"/>
  <c r="AB1522" i="23"/>
  <c r="AG1522" i="23" s="1"/>
  <c r="O1522" i="23" s="1"/>
  <c r="F1522" i="23"/>
  <c r="H1522" i="23"/>
  <c r="G1522" i="23"/>
  <c r="J1522" i="23" a="1"/>
  <c r="J1522" i="23" s="1"/>
  <c r="R1522" i="23" s="1"/>
  <c r="AE1522" i="23"/>
  <c r="M1522" i="23" s="1"/>
  <c r="I1523" i="23" l="1" a="1"/>
  <c r="I1523" i="23" s="1"/>
  <c r="Q1523" i="23" s="1"/>
  <c r="AE1523" i="23"/>
  <c r="M1523" i="23" s="1"/>
  <c r="D1524" i="23"/>
  <c r="B1525" i="23" a="1"/>
  <c r="B1525" i="23" s="1"/>
  <c r="AC1524" i="23"/>
  <c r="AH1524" i="23" s="1"/>
  <c r="P1524" i="23" s="1"/>
  <c r="AB1524" i="23"/>
  <c r="AG1524" i="23" s="1"/>
  <c r="O1524" i="23" s="1"/>
  <c r="Z1524" i="23"/>
  <c r="AE1524" i="23" s="1"/>
  <c r="M1524" i="23" s="1"/>
  <c r="K1524" i="23" a="1"/>
  <c r="K1524" i="23" s="1"/>
  <c r="S1524" i="23" s="1"/>
  <c r="I1524" i="23" a="1"/>
  <c r="I1524" i="23" s="1"/>
  <c r="Q1524" i="23" s="1"/>
  <c r="J1524" i="23" a="1"/>
  <c r="J1524" i="23" s="1"/>
  <c r="R1524" i="23" s="1"/>
  <c r="L1524" i="23" a="1"/>
  <c r="L1524" i="23" s="1"/>
  <c r="T1524" i="23" s="1"/>
  <c r="AC1523" i="23"/>
  <c r="AH1523" i="23" s="1"/>
  <c r="P1523" i="23" s="1"/>
  <c r="G1523" i="23"/>
  <c r="F1523" i="23"/>
  <c r="H1523" i="23"/>
  <c r="D1525" i="23" l="1"/>
  <c r="B1526" i="23" a="1"/>
  <c r="B1526" i="23" s="1"/>
  <c r="Z1525" i="23"/>
  <c r="AA1525" i="23"/>
  <c r="AF1525" i="23" s="1"/>
  <c r="N1525" i="23" s="1"/>
  <c r="AB1525" i="23"/>
  <c r="AG1525" i="23" s="1"/>
  <c r="O1525" i="23" s="1"/>
  <c r="K1525" i="23" a="1"/>
  <c r="K1525" i="23" s="1"/>
  <c r="S1525" i="23" s="1"/>
  <c r="J1525" i="23" a="1"/>
  <c r="J1525" i="23" s="1"/>
  <c r="R1525" i="23" s="1"/>
  <c r="L1525" i="23" a="1"/>
  <c r="L1525" i="23" s="1"/>
  <c r="T1525" i="23" s="1"/>
  <c r="AA1524" i="23"/>
  <c r="AF1524" i="23" s="1"/>
  <c r="N1524" i="23" s="1"/>
  <c r="H1524" i="23"/>
  <c r="G1524" i="23"/>
  <c r="F1524" i="23"/>
  <c r="I1525" i="23" l="1" a="1"/>
  <c r="I1525" i="23" s="1"/>
  <c r="Q1525" i="23" s="1"/>
  <c r="AE1525" i="23"/>
  <c r="M1525" i="23" s="1"/>
  <c r="D1526" i="23"/>
  <c r="B1527" i="23" a="1"/>
  <c r="B1527" i="23" s="1"/>
  <c r="Z1526" i="23"/>
  <c r="AE1526" i="23" s="1"/>
  <c r="M1526" i="23" s="1"/>
  <c r="AA1526" i="23"/>
  <c r="AF1526" i="23" s="1"/>
  <c r="N1526" i="23" s="1"/>
  <c r="AC1526" i="23"/>
  <c r="AH1526" i="23" s="1"/>
  <c r="P1526" i="23" s="1"/>
  <c r="I1526" i="23" a="1"/>
  <c r="I1526" i="23" s="1"/>
  <c r="Q1526" i="23" s="1"/>
  <c r="J1526" i="23" a="1"/>
  <c r="J1526" i="23" s="1"/>
  <c r="R1526" i="23" s="1"/>
  <c r="K1526" i="23" a="1"/>
  <c r="K1526" i="23" s="1"/>
  <c r="S1526" i="23" s="1"/>
  <c r="L1526" i="23" a="1"/>
  <c r="L1526" i="23" s="1"/>
  <c r="T1526" i="23" s="1"/>
  <c r="AC1525" i="23"/>
  <c r="AH1525" i="23" s="1"/>
  <c r="P1525" i="23" s="1"/>
  <c r="H1525" i="23"/>
  <c r="G1525" i="23"/>
  <c r="F1525" i="23"/>
  <c r="B1528" i="23" l="1" a="1"/>
  <c r="B1528" i="23" s="1"/>
  <c r="D1527" i="23"/>
  <c r="AC1527" i="23"/>
  <c r="AH1527" i="23" s="1"/>
  <c r="P1527" i="23" s="1"/>
  <c r="Z1527" i="23"/>
  <c r="AB1527" i="23"/>
  <c r="AG1527" i="23" s="1"/>
  <c r="O1527" i="23" s="1"/>
  <c r="L1527" i="23" a="1"/>
  <c r="L1527" i="23" s="1"/>
  <c r="T1527" i="23" s="1"/>
  <c r="K1527" i="23" a="1"/>
  <c r="K1527" i="23" s="1"/>
  <c r="S1527" i="23" s="1"/>
  <c r="J1527" i="23" a="1"/>
  <c r="J1527" i="23" s="1"/>
  <c r="R1527" i="23" s="1"/>
  <c r="AB1526" i="23"/>
  <c r="AG1526" i="23" s="1"/>
  <c r="O1526" i="23" s="1"/>
  <c r="G1526" i="23"/>
  <c r="H1526" i="23"/>
  <c r="F1526" i="23"/>
  <c r="I1527" i="23" l="1" a="1"/>
  <c r="I1527" i="23" s="1"/>
  <c r="Q1527" i="23" s="1"/>
  <c r="AE1527" i="23"/>
  <c r="M1527" i="23" s="1"/>
  <c r="AA1527" i="23"/>
  <c r="AF1527" i="23" s="1"/>
  <c r="N1527" i="23" s="1"/>
  <c r="H1527" i="23"/>
  <c r="F1527" i="23"/>
  <c r="G1527" i="23"/>
  <c r="B1529" i="23" a="1"/>
  <c r="B1529" i="23" s="1"/>
  <c r="D1528" i="23"/>
  <c r="AB1528" i="23"/>
  <c r="AG1528" i="23" s="1"/>
  <c r="O1528" i="23" s="1"/>
  <c r="I1528" i="23" a="1"/>
  <c r="I1528" i="23" s="1"/>
  <c r="Q1528" i="23" s="1"/>
  <c r="AC1528" i="23"/>
  <c r="AH1528" i="23" s="1"/>
  <c r="P1528" i="23" s="1"/>
  <c r="AA1528" i="23"/>
  <c r="AF1528" i="23" s="1"/>
  <c r="N1528" i="23" s="1"/>
  <c r="J1528" i="23" a="1"/>
  <c r="J1528" i="23" s="1"/>
  <c r="R1528" i="23" s="1"/>
  <c r="L1528" i="23" a="1"/>
  <c r="L1528" i="23" s="1"/>
  <c r="T1528" i="23" s="1"/>
  <c r="K1528" i="23" a="1"/>
  <c r="K1528" i="23" s="1"/>
  <c r="S1528" i="23" s="1"/>
  <c r="Z1528" i="23" l="1"/>
  <c r="AE1528" i="23" s="1"/>
  <c r="M1528" i="23" s="1"/>
  <c r="F1528" i="23"/>
  <c r="G1528" i="23"/>
  <c r="H1528" i="23"/>
  <c r="D1529" i="23"/>
  <c r="B1530" i="23" a="1"/>
  <c r="B1530" i="23" s="1"/>
  <c r="Z1529" i="23"/>
  <c r="AA1529" i="23"/>
  <c r="AF1529" i="23" s="1"/>
  <c r="N1529" i="23" s="1"/>
  <c r="AB1529" i="23"/>
  <c r="AG1529" i="23" s="1"/>
  <c r="O1529" i="23" s="1"/>
  <c r="K1529" i="23" a="1"/>
  <c r="K1529" i="23" s="1"/>
  <c r="S1529" i="23" s="1"/>
  <c r="L1529" i="23" a="1"/>
  <c r="L1529" i="23" s="1"/>
  <c r="T1529" i="23" s="1"/>
  <c r="J1529" i="23" a="1"/>
  <c r="J1529" i="23" s="1"/>
  <c r="R1529" i="23" s="1"/>
  <c r="D1530" i="23" l="1"/>
  <c r="B1531" i="23" a="1"/>
  <c r="B1531" i="23" s="1"/>
  <c r="AA1530" i="23"/>
  <c r="AF1530" i="23" s="1"/>
  <c r="N1530" i="23" s="1"/>
  <c r="Z1530" i="23"/>
  <c r="AC1530" i="23"/>
  <c r="AH1530" i="23" s="1"/>
  <c r="P1530" i="23" s="1"/>
  <c r="I1530" i="23" a="1"/>
  <c r="I1530" i="23" s="1"/>
  <c r="Q1530" i="23" s="1"/>
  <c r="L1530" i="23" a="1"/>
  <c r="L1530" i="23" s="1"/>
  <c r="T1530" i="23" s="1"/>
  <c r="J1530" i="23" a="1"/>
  <c r="J1530" i="23" s="1"/>
  <c r="R1530" i="23" s="1"/>
  <c r="I1529" i="23" a="1"/>
  <c r="I1529" i="23" s="1"/>
  <c r="Q1529" i="23" s="1"/>
  <c r="AE1529" i="23"/>
  <c r="M1529" i="23" s="1"/>
  <c r="AC1529" i="23"/>
  <c r="AH1529" i="23" s="1"/>
  <c r="P1529" i="23" s="1"/>
  <c r="F1529" i="23"/>
  <c r="G1529" i="23"/>
  <c r="H1529" i="23"/>
  <c r="K1530" i="23" l="1" a="1"/>
  <c r="K1530" i="23" s="1"/>
  <c r="S1530" i="23" s="1"/>
  <c r="AE1530" i="23"/>
  <c r="M1530" i="23" s="1"/>
  <c r="B1532" i="23" a="1"/>
  <c r="B1532" i="23" s="1"/>
  <c r="D1531" i="23"/>
  <c r="Z1531" i="23"/>
  <c r="AE1531" i="23" s="1"/>
  <c r="M1531" i="23" s="1"/>
  <c r="AC1531" i="23"/>
  <c r="AH1531" i="23" s="1"/>
  <c r="P1531" i="23" s="1"/>
  <c r="AB1531" i="23"/>
  <c r="AG1531" i="23" s="1"/>
  <c r="O1531" i="23" s="1"/>
  <c r="I1531" i="23" a="1"/>
  <c r="I1531" i="23" s="1"/>
  <c r="Q1531" i="23" s="1"/>
  <c r="J1531" i="23" a="1"/>
  <c r="J1531" i="23" s="1"/>
  <c r="L1531" i="23" a="1"/>
  <c r="L1531" i="23" s="1"/>
  <c r="T1531" i="23" s="1"/>
  <c r="K1531" i="23" a="1"/>
  <c r="K1531" i="23" s="1"/>
  <c r="S1531" i="23"/>
  <c r="R1531" i="23"/>
  <c r="AB1530" i="23"/>
  <c r="AG1530" i="23" s="1"/>
  <c r="O1530" i="23" s="1"/>
  <c r="H1530" i="23"/>
  <c r="G1530" i="23"/>
  <c r="F1530" i="23"/>
  <c r="AA1531" i="23" l="1"/>
  <c r="AF1531" i="23" s="1"/>
  <c r="N1531" i="23" s="1"/>
  <c r="H1531" i="23"/>
  <c r="G1531" i="23"/>
  <c r="F1531" i="23"/>
  <c r="D1532" i="23"/>
  <c r="B1533" i="23" a="1"/>
  <c r="B1533" i="23" s="1"/>
  <c r="AB1532" i="23"/>
  <c r="AG1532" i="23" s="1"/>
  <c r="O1532" i="23" s="1"/>
  <c r="Z1532" i="23"/>
  <c r="AE1532" i="23" s="1"/>
  <c r="M1532" i="23" s="1"/>
  <c r="AA1532" i="23"/>
  <c r="AF1532" i="23" s="1"/>
  <c r="N1532" i="23" s="1"/>
  <c r="L1532" i="23" a="1"/>
  <c r="L1532" i="23" s="1"/>
  <c r="T1532" i="23" s="1"/>
  <c r="K1532" i="23" a="1"/>
  <c r="K1532" i="23" s="1"/>
  <c r="S1532" i="23" s="1"/>
  <c r="J1532" i="23" a="1"/>
  <c r="J1532" i="23" s="1"/>
  <c r="I1532" i="23" a="1"/>
  <c r="I1532" i="23" s="1"/>
  <c r="Q1532" i="23" s="1"/>
  <c r="R1532" i="23"/>
  <c r="D1533" i="23" l="1"/>
  <c r="B1534" i="23" a="1"/>
  <c r="B1534" i="23" s="1"/>
  <c r="AA1533" i="23"/>
  <c r="AF1533" i="23" s="1"/>
  <c r="N1533" i="23" s="1"/>
  <c r="Z1533" i="23"/>
  <c r="AE1533" i="23" s="1"/>
  <c r="M1533" i="23" s="1"/>
  <c r="AC1533" i="23"/>
  <c r="AH1533" i="23" s="1"/>
  <c r="P1533" i="23" s="1"/>
  <c r="K1533" i="23" a="1"/>
  <c r="K1533" i="23" s="1"/>
  <c r="J1533" i="23" a="1"/>
  <c r="J1533" i="23" s="1"/>
  <c r="I1533" i="23" a="1"/>
  <c r="I1533" i="23" s="1"/>
  <c r="Q1533" i="23" s="1"/>
  <c r="L1533" i="23" a="1"/>
  <c r="L1533" i="23" s="1"/>
  <c r="T1533" i="23" s="1"/>
  <c r="R1533" i="23"/>
  <c r="S1533" i="23"/>
  <c r="AC1532" i="23"/>
  <c r="AH1532" i="23" s="1"/>
  <c r="P1532" i="23" s="1"/>
  <c r="H1532" i="23"/>
  <c r="F1532" i="23"/>
  <c r="G1532" i="23"/>
  <c r="B1535" i="23" l="1" a="1"/>
  <c r="B1535" i="23" s="1"/>
  <c r="D1534" i="23"/>
  <c r="AA1534" i="23"/>
  <c r="Z1534" i="23"/>
  <c r="AC1534" i="23"/>
  <c r="AH1534" i="23" s="1"/>
  <c r="P1534" i="23" s="1"/>
  <c r="S1534" i="23"/>
  <c r="L1534" i="23" a="1"/>
  <c r="L1534" i="23" s="1"/>
  <c r="T1534" i="23" s="1"/>
  <c r="J1534" i="23" a="1"/>
  <c r="J1534" i="23" s="1"/>
  <c r="R1534" i="23" s="1"/>
  <c r="AB1533" i="23"/>
  <c r="AG1533" i="23" s="1"/>
  <c r="O1533" i="23" s="1"/>
  <c r="H1533" i="23"/>
  <c r="G1533" i="23"/>
  <c r="F1533" i="23"/>
  <c r="I1534" i="23" l="1" a="1"/>
  <c r="I1534" i="23" s="1"/>
  <c r="Q1534" i="23" s="1"/>
  <c r="AE1534" i="23"/>
  <c r="M1534" i="23" s="1"/>
  <c r="K1534" i="23" a="1"/>
  <c r="K1534" i="23" s="1"/>
  <c r="AF1534" i="23"/>
  <c r="N1534" i="23" s="1"/>
  <c r="AB1534" i="23"/>
  <c r="AG1534" i="23" s="1"/>
  <c r="O1534" i="23" s="1"/>
  <c r="G1534" i="23"/>
  <c r="H1534" i="23"/>
  <c r="F1534" i="23"/>
  <c r="B1536" i="23" a="1"/>
  <c r="B1536" i="23" s="1"/>
  <c r="D1535" i="23"/>
  <c r="AB1535" i="23"/>
  <c r="AG1535" i="23" s="1"/>
  <c r="O1535" i="23" s="1"/>
  <c r="AC1535" i="23"/>
  <c r="AH1535" i="23" s="1"/>
  <c r="P1535" i="23" s="1"/>
  <c r="Z1535" i="23"/>
  <c r="AE1535" i="23" s="1"/>
  <c r="M1535" i="23" s="1"/>
  <c r="I1535" i="23" a="1"/>
  <c r="I1535" i="23" s="1"/>
  <c r="Q1535" i="23" s="1"/>
  <c r="K1535" i="23" a="1"/>
  <c r="K1535" i="23" s="1"/>
  <c r="S1535" i="23" s="1"/>
  <c r="L1535" i="23" a="1"/>
  <c r="L1535" i="23" s="1"/>
  <c r="T1535" i="23" s="1"/>
  <c r="J1535" i="23" a="1"/>
  <c r="J1535" i="23" s="1"/>
  <c r="R1535" i="23"/>
  <c r="AA1535" i="23" l="1"/>
  <c r="AF1535" i="23" s="1"/>
  <c r="N1535" i="23" s="1"/>
  <c r="H1535" i="23"/>
  <c r="G1535" i="23"/>
  <c r="F1535" i="23"/>
  <c r="D1536" i="23"/>
  <c r="B1537" i="23" a="1"/>
  <c r="B1537" i="23" s="1"/>
  <c r="I1536" i="23" a="1"/>
  <c r="I1536" i="23" s="1"/>
  <c r="Q1536" i="23" s="1"/>
  <c r="AA1536" i="23"/>
  <c r="AF1536" i="23" s="1"/>
  <c r="N1536" i="23" s="1"/>
  <c r="AB1536" i="23"/>
  <c r="AG1536" i="23" s="1"/>
  <c r="O1536" i="23" s="1"/>
  <c r="AC1536" i="23"/>
  <c r="AH1536" i="23" s="1"/>
  <c r="P1536" i="23" s="1"/>
  <c r="L1536" i="23" a="1"/>
  <c r="L1536" i="23" s="1"/>
  <c r="T1536" i="23" s="1"/>
  <c r="J1536" i="23" a="1"/>
  <c r="J1536" i="23" s="1"/>
  <c r="R1536" i="23" s="1"/>
  <c r="K1536" i="23" a="1"/>
  <c r="K1536" i="23" s="1"/>
  <c r="S1536" i="23" s="1"/>
  <c r="B1538" i="23" l="1" a="1"/>
  <c r="B1538" i="23" s="1"/>
  <c r="D1537" i="23"/>
  <c r="AB1537" i="23"/>
  <c r="AG1537" i="23" s="1"/>
  <c r="O1537" i="23" s="1"/>
  <c r="Z1537" i="23"/>
  <c r="AA1537" i="23"/>
  <c r="AF1537" i="23" s="1"/>
  <c r="N1537" i="23" s="1"/>
  <c r="L1537" i="23" a="1"/>
  <c r="L1537" i="23" s="1"/>
  <c r="T1537" i="23" s="1"/>
  <c r="J1537" i="23" a="1"/>
  <c r="J1537" i="23" s="1"/>
  <c r="R1537" i="23" s="1"/>
  <c r="K1537" i="23" a="1"/>
  <c r="K1537" i="23" s="1"/>
  <c r="S1537" i="23" s="1"/>
  <c r="Z1536" i="23"/>
  <c r="AE1536" i="23" s="1"/>
  <c r="M1536" i="23" s="1"/>
  <c r="G1536" i="23"/>
  <c r="H1536" i="23"/>
  <c r="F1536" i="23"/>
  <c r="I1537" i="23" l="1" a="1"/>
  <c r="I1537" i="23" s="1"/>
  <c r="Q1537" i="23" s="1"/>
  <c r="AE1537" i="23"/>
  <c r="M1537" i="23" s="1"/>
  <c r="AC1537" i="23"/>
  <c r="AH1537" i="23" s="1"/>
  <c r="P1537" i="23" s="1"/>
  <c r="F1537" i="23"/>
  <c r="G1537" i="23"/>
  <c r="H1537" i="23"/>
  <c r="B1539" i="23" a="1"/>
  <c r="B1539" i="23" s="1"/>
  <c r="D1538" i="23"/>
  <c r="AA1538" i="23"/>
  <c r="AF1538" i="23" s="1"/>
  <c r="N1538" i="23" s="1"/>
  <c r="AC1538" i="23"/>
  <c r="AH1538" i="23" s="1"/>
  <c r="P1538" i="23" s="1"/>
  <c r="AB1538" i="23"/>
  <c r="AG1538" i="23" s="1"/>
  <c r="O1538" i="23" s="1"/>
  <c r="L1538" i="23" a="1"/>
  <c r="L1538" i="23" s="1"/>
  <c r="T1538" i="23" s="1"/>
  <c r="J1538" i="23" a="1"/>
  <c r="J1538" i="23" s="1"/>
  <c r="R1538" i="23" s="1"/>
  <c r="K1538" i="23" a="1"/>
  <c r="K1538" i="23" s="1"/>
  <c r="S1538" i="23" s="1"/>
  <c r="Z1538" i="23" l="1"/>
  <c r="H1538" i="23"/>
  <c r="F1538" i="23"/>
  <c r="G1538" i="23"/>
  <c r="B1540" i="23" a="1"/>
  <c r="B1540" i="23" s="1"/>
  <c r="D1539" i="23"/>
  <c r="AA1539" i="23"/>
  <c r="AF1539" i="23" s="1"/>
  <c r="N1539" i="23" s="1"/>
  <c r="Z1539" i="23"/>
  <c r="AE1539" i="23" s="1"/>
  <c r="M1539" i="23" s="1"/>
  <c r="AC1539" i="23"/>
  <c r="AH1539" i="23" s="1"/>
  <c r="P1539" i="23" s="1"/>
  <c r="I1539" i="23" a="1"/>
  <c r="I1539" i="23" s="1"/>
  <c r="Q1539" i="23" s="1"/>
  <c r="L1539" i="23" a="1"/>
  <c r="L1539" i="23" s="1"/>
  <c r="T1539" i="23" s="1"/>
  <c r="K1539" i="23" a="1"/>
  <c r="K1539" i="23" s="1"/>
  <c r="J1539" i="23" a="1"/>
  <c r="J1539" i="23" s="1"/>
  <c r="S1539" i="23"/>
  <c r="R1539" i="23"/>
  <c r="AB1539" i="23" l="1"/>
  <c r="AG1539" i="23" s="1"/>
  <c r="O1539" i="23" s="1"/>
  <c r="G1539" i="23"/>
  <c r="H1539" i="23"/>
  <c r="F1539" i="23"/>
  <c r="B1541" i="23" a="1"/>
  <c r="B1541" i="23" s="1"/>
  <c r="D1540" i="23"/>
  <c r="AC1540" i="23"/>
  <c r="AH1540" i="23" s="1"/>
  <c r="P1540" i="23" s="1"/>
  <c r="AB1540" i="23"/>
  <c r="AG1540" i="23" s="1"/>
  <c r="O1540" i="23" s="1"/>
  <c r="Z1540" i="23"/>
  <c r="AE1540" i="23" s="1"/>
  <c r="M1540" i="23" s="1"/>
  <c r="I1540" i="23" a="1"/>
  <c r="I1540" i="23" s="1"/>
  <c r="Q1540" i="23" s="1"/>
  <c r="L1540" i="23" a="1"/>
  <c r="L1540" i="23" s="1"/>
  <c r="T1540" i="23" s="1"/>
  <c r="J1540" i="23" a="1"/>
  <c r="J1540" i="23" s="1"/>
  <c r="K1540" i="23" a="1"/>
  <c r="K1540" i="23" s="1"/>
  <c r="S1540" i="23" s="1"/>
  <c r="R1540" i="23"/>
  <c r="I1538" i="23" a="1"/>
  <c r="I1538" i="23" s="1"/>
  <c r="Q1538" i="23" s="1"/>
  <c r="AE1538" i="23"/>
  <c r="M1538" i="23" s="1"/>
  <c r="AA1540" i="23" l="1"/>
  <c r="AF1540" i="23" s="1"/>
  <c r="N1540" i="23" s="1"/>
  <c r="F1540" i="23"/>
  <c r="G1540" i="23"/>
  <c r="H1540" i="23"/>
  <c r="B1542" i="23" a="1"/>
  <c r="B1542" i="23" s="1"/>
  <c r="D1541" i="23"/>
  <c r="AA1541" i="23"/>
  <c r="AF1541" i="23" s="1"/>
  <c r="N1541" i="23" s="1"/>
  <c r="Z1541" i="23"/>
  <c r="AE1541" i="23" s="1"/>
  <c r="M1541" i="23" s="1"/>
  <c r="AB1541" i="23"/>
  <c r="AG1541" i="23" s="1"/>
  <c r="O1541" i="23" s="1"/>
  <c r="AC1541" i="23"/>
  <c r="AH1541" i="23" s="1"/>
  <c r="P1541" i="23" s="1"/>
  <c r="K1541" i="23" a="1"/>
  <c r="K1541" i="23" s="1"/>
  <c r="S1541" i="23" s="1"/>
  <c r="I1541" i="23" a="1"/>
  <c r="I1541" i="23" s="1"/>
  <c r="Q1541" i="23" s="1"/>
  <c r="J1541" i="23" a="1"/>
  <c r="J1541" i="23" s="1"/>
  <c r="R1541" i="23" s="1"/>
  <c r="L1541" i="23" a="1"/>
  <c r="L1541" i="23" s="1"/>
  <c r="T1541" i="23" s="1"/>
  <c r="G1541" i="23" l="1"/>
  <c r="H1541" i="23"/>
  <c r="F1541" i="23"/>
  <c r="Z1542" i="23"/>
  <c r="D1542" i="23"/>
  <c r="AB1542" i="23"/>
  <c r="AG1542" i="23" s="1"/>
  <c r="O1542" i="23" s="1"/>
  <c r="B1543" i="23" a="1"/>
  <c r="B1543" i="23" s="1"/>
  <c r="AA1542" i="23"/>
  <c r="K1542" i="23" a="1"/>
  <c r="K1542" i="23" s="1"/>
  <c r="S1542" i="23" s="1"/>
  <c r="L1542" i="23" a="1"/>
  <c r="L1542" i="23" s="1"/>
  <c r="T1542" i="23" s="1"/>
  <c r="J1542" i="23" l="1" a="1"/>
  <c r="J1542" i="23" s="1"/>
  <c r="R1542" i="23" s="1"/>
  <c r="AF1542" i="23"/>
  <c r="N1542" i="23" s="1"/>
  <c r="D1543" i="23"/>
  <c r="B1544" i="23" a="1"/>
  <c r="B1544" i="23" s="1"/>
  <c r="AB1543" i="23"/>
  <c r="AG1543" i="23" s="1"/>
  <c r="O1543" i="23" s="1"/>
  <c r="AA1543" i="23"/>
  <c r="AF1543" i="23" s="1"/>
  <c r="N1543" i="23" s="1"/>
  <c r="AC1543" i="23"/>
  <c r="AH1543" i="23" s="1"/>
  <c r="P1543" i="23" s="1"/>
  <c r="Z1543" i="23"/>
  <c r="AE1543" i="23" s="1"/>
  <c r="M1543" i="23" s="1"/>
  <c r="L1543" i="23" a="1"/>
  <c r="L1543" i="23" s="1"/>
  <c r="T1543" i="23" s="1"/>
  <c r="J1543" i="23" a="1"/>
  <c r="J1543" i="23" s="1"/>
  <c r="R1543" i="23" s="1"/>
  <c r="K1543" i="23" a="1"/>
  <c r="K1543" i="23" s="1"/>
  <c r="S1543" i="23" s="1"/>
  <c r="I1543" i="23" a="1"/>
  <c r="I1543" i="23" s="1"/>
  <c r="Q1543" i="23" s="1"/>
  <c r="AC1542" i="23"/>
  <c r="AH1542" i="23" s="1"/>
  <c r="P1542" i="23" s="1"/>
  <c r="F1542" i="23"/>
  <c r="H1542" i="23"/>
  <c r="G1542" i="23"/>
  <c r="I1542" i="23" a="1"/>
  <c r="I1542" i="23" s="1"/>
  <c r="Q1542" i="23" s="1"/>
  <c r="AE1542" i="23"/>
  <c r="M1542" i="23" s="1"/>
  <c r="B1545" i="23" l="1" a="1"/>
  <c r="B1545" i="23" s="1"/>
  <c r="AA1544" i="23"/>
  <c r="AF1544" i="23" s="1"/>
  <c r="N1544" i="23" s="1"/>
  <c r="D1544" i="23"/>
  <c r="AB1544" i="23"/>
  <c r="AG1544" i="23" s="1"/>
  <c r="O1544" i="23" s="1"/>
  <c r="Z1544" i="23"/>
  <c r="L1544" i="23" a="1"/>
  <c r="L1544" i="23" s="1"/>
  <c r="T1544" i="23" s="1"/>
  <c r="I1544" i="23" a="1"/>
  <c r="I1544" i="23" s="1"/>
  <c r="Q1544" i="23" s="1"/>
  <c r="K1544" i="23" a="1"/>
  <c r="K1544" i="23" s="1"/>
  <c r="S1544" i="23" s="1"/>
  <c r="G1543" i="23"/>
  <c r="F1543" i="23"/>
  <c r="H1543" i="23"/>
  <c r="J1544" i="23" l="1" a="1"/>
  <c r="J1544" i="23" s="1"/>
  <c r="R1544" i="23" s="1"/>
  <c r="AE1544" i="23"/>
  <c r="M1544" i="23" s="1"/>
  <c r="AC1544" i="23"/>
  <c r="AH1544" i="23" s="1"/>
  <c r="P1544" i="23" s="1"/>
  <c r="F1544" i="23"/>
  <c r="G1544" i="23"/>
  <c r="H1544" i="23"/>
  <c r="D1545" i="23"/>
  <c r="B1546" i="23" a="1"/>
  <c r="B1546" i="23" s="1"/>
  <c r="AA1545" i="23"/>
  <c r="AF1545" i="23" s="1"/>
  <c r="N1545" i="23" s="1"/>
  <c r="Z1545" i="23"/>
  <c r="AE1545" i="23" s="1"/>
  <c r="M1545" i="23" s="1"/>
  <c r="AB1545" i="23"/>
  <c r="AG1545" i="23" s="1"/>
  <c r="O1545" i="23" s="1"/>
  <c r="I1545" i="23" a="1"/>
  <c r="I1545" i="23" s="1"/>
  <c r="Q1545" i="23" s="1"/>
  <c r="K1545" i="23" a="1"/>
  <c r="K1545" i="23" s="1"/>
  <c r="S1545" i="23" s="1"/>
  <c r="J1545" i="23" a="1"/>
  <c r="J1545" i="23" s="1"/>
  <c r="L1545" i="23" a="1"/>
  <c r="L1545" i="23" s="1"/>
  <c r="T1545" i="23" s="1"/>
  <c r="R1545" i="23"/>
  <c r="D1546" i="23" l="1"/>
  <c r="B1547" i="23" a="1"/>
  <c r="B1547" i="23" s="1"/>
  <c r="AC1546" i="23"/>
  <c r="AH1546" i="23" s="1"/>
  <c r="P1546" i="23" s="1"/>
  <c r="Z1546" i="23"/>
  <c r="AE1546" i="23" s="1"/>
  <c r="M1546" i="23" s="1"/>
  <c r="AB1546" i="23"/>
  <c r="AG1546" i="23" s="1"/>
  <c r="O1546" i="23" s="1"/>
  <c r="I1546" i="23" a="1"/>
  <c r="I1546" i="23" s="1"/>
  <c r="Q1546" i="23" s="1"/>
  <c r="L1546" i="23" a="1"/>
  <c r="L1546" i="23" s="1"/>
  <c r="T1546" i="23" s="1"/>
  <c r="J1546" i="23" a="1"/>
  <c r="J1546" i="23" s="1"/>
  <c r="K1546" i="23" a="1"/>
  <c r="K1546" i="23" s="1"/>
  <c r="S1546" i="23" s="1"/>
  <c r="R1546" i="23"/>
  <c r="AC1545" i="23"/>
  <c r="AH1545" i="23" s="1"/>
  <c r="P1545" i="23" s="1"/>
  <c r="F1545" i="23"/>
  <c r="G1545" i="23"/>
  <c r="H1545" i="23"/>
  <c r="D1547" i="23" l="1"/>
  <c r="B1548" i="23" a="1"/>
  <c r="B1548" i="23" s="1"/>
  <c r="Z1547" i="23"/>
  <c r="AE1547" i="23" s="1"/>
  <c r="M1547" i="23" s="1"/>
  <c r="AA1547" i="23"/>
  <c r="AF1547" i="23" s="1"/>
  <c r="N1547" i="23" s="1"/>
  <c r="AC1547" i="23"/>
  <c r="AH1547" i="23" s="1"/>
  <c r="P1547" i="23" s="1"/>
  <c r="I1547" i="23" a="1"/>
  <c r="I1547" i="23" s="1"/>
  <c r="Q1547" i="23" s="1"/>
  <c r="L1547" i="23" a="1"/>
  <c r="L1547" i="23" s="1"/>
  <c r="T1547" i="23" s="1"/>
  <c r="K1547" i="23" a="1"/>
  <c r="K1547" i="23" s="1"/>
  <c r="S1547" i="23" s="1"/>
  <c r="J1547" i="23" a="1"/>
  <c r="J1547" i="23" s="1"/>
  <c r="R1547" i="23" s="1"/>
  <c r="AA1546" i="23"/>
  <c r="AF1546" i="23" s="1"/>
  <c r="N1546" i="23" s="1"/>
  <c r="H1546" i="23"/>
  <c r="G1546" i="23"/>
  <c r="F1546" i="23"/>
  <c r="D1548" i="23" l="1"/>
  <c r="B1549" i="23" a="1"/>
  <c r="B1549" i="23" s="1"/>
  <c r="AC1548" i="23"/>
  <c r="AH1548" i="23" s="1"/>
  <c r="P1548" i="23" s="1"/>
  <c r="Z1548" i="23"/>
  <c r="AE1548" i="23" s="1"/>
  <c r="M1548" i="23" s="1"/>
  <c r="AB1548" i="23"/>
  <c r="AG1548" i="23" s="1"/>
  <c r="O1548" i="23" s="1"/>
  <c r="I1548" i="23" a="1"/>
  <c r="I1548" i="23" s="1"/>
  <c r="Q1548" i="23" s="1"/>
  <c r="J1548" i="23" a="1"/>
  <c r="J1548" i="23" s="1"/>
  <c r="L1548" i="23" a="1"/>
  <c r="L1548" i="23" s="1"/>
  <c r="T1548" i="23" s="1"/>
  <c r="K1548" i="23" a="1"/>
  <c r="K1548" i="23" s="1"/>
  <c r="R1548" i="23"/>
  <c r="S1548" i="23"/>
  <c r="AB1547" i="23"/>
  <c r="AG1547" i="23" s="1"/>
  <c r="O1547" i="23" s="1"/>
  <c r="H1547" i="23"/>
  <c r="G1547" i="23"/>
  <c r="F1547" i="23"/>
  <c r="B1550" i="23" l="1" a="1"/>
  <c r="B1550" i="23" s="1"/>
  <c r="D1549" i="23"/>
  <c r="Z1549" i="23"/>
  <c r="AE1549" i="23" s="1"/>
  <c r="M1549" i="23" s="1"/>
  <c r="AA1549" i="23"/>
  <c r="AF1549" i="23" s="1"/>
  <c r="N1549" i="23" s="1"/>
  <c r="AB1549" i="23"/>
  <c r="AG1549" i="23" s="1"/>
  <c r="O1549" i="23" s="1"/>
  <c r="J1549" i="23" a="1"/>
  <c r="J1549" i="23" s="1"/>
  <c r="R1549" i="23" s="1"/>
  <c r="K1549" i="23" a="1"/>
  <c r="K1549" i="23" s="1"/>
  <c r="S1549" i="23" s="1"/>
  <c r="I1549" i="23" a="1"/>
  <c r="I1549" i="23" s="1"/>
  <c r="Q1549" i="23" s="1"/>
  <c r="L1549" i="23" a="1"/>
  <c r="L1549" i="23" s="1"/>
  <c r="T1549" i="23" s="1"/>
  <c r="AA1548" i="23"/>
  <c r="AF1548" i="23" s="1"/>
  <c r="N1548" i="23" s="1"/>
  <c r="G1548" i="23"/>
  <c r="F1548" i="23"/>
  <c r="H1548" i="23"/>
  <c r="AC1549" i="23" l="1"/>
  <c r="AH1549" i="23" s="1"/>
  <c r="P1549" i="23" s="1"/>
  <c r="F1549" i="23"/>
  <c r="H1549" i="23"/>
  <c r="G1549" i="23"/>
  <c r="B1551" i="23" a="1"/>
  <c r="B1551" i="23" s="1"/>
  <c r="D1550" i="23"/>
  <c r="I1550" i="23" a="1"/>
  <c r="I1550" i="23" s="1"/>
  <c r="Q1550" i="23" s="1"/>
  <c r="AB1550" i="23"/>
  <c r="AG1550" i="23" s="1"/>
  <c r="O1550" i="23" s="1"/>
  <c r="AA1550" i="23"/>
  <c r="AC1550" i="23"/>
  <c r="AH1550" i="23" s="1"/>
  <c r="P1550" i="23" s="1"/>
  <c r="K1550" i="23" a="1"/>
  <c r="K1550" i="23" s="1"/>
  <c r="S1550" i="23" s="1"/>
  <c r="L1550" i="23" a="1"/>
  <c r="L1550" i="23" s="1"/>
  <c r="T1550" i="23" s="1"/>
  <c r="Z1550" i="23" l="1"/>
  <c r="AE1550" i="23" s="1"/>
  <c r="M1550" i="23" s="1"/>
  <c r="H1550" i="23"/>
  <c r="G1550" i="23"/>
  <c r="F1550" i="23"/>
  <c r="D1551" i="23"/>
  <c r="B1552" i="23" a="1"/>
  <c r="B1552" i="23" s="1"/>
  <c r="AC1551" i="23"/>
  <c r="AH1551" i="23" s="1"/>
  <c r="P1551" i="23" s="1"/>
  <c r="AA1551" i="23"/>
  <c r="AF1551" i="23" s="1"/>
  <c r="N1551" i="23" s="1"/>
  <c r="Z1551" i="23"/>
  <c r="L1551" i="23" a="1"/>
  <c r="L1551" i="23" s="1"/>
  <c r="T1551" i="23" s="1"/>
  <c r="K1551" i="23" a="1"/>
  <c r="K1551" i="23" s="1"/>
  <c r="J1551" i="23" a="1"/>
  <c r="J1551" i="23" s="1"/>
  <c r="R1551" i="23" s="1"/>
  <c r="S1551" i="23"/>
  <c r="J1550" i="23" a="1"/>
  <c r="J1550" i="23" s="1"/>
  <c r="R1550" i="23" s="1"/>
  <c r="AF1550" i="23"/>
  <c r="N1550" i="23" s="1"/>
  <c r="D1552" i="23" l="1"/>
  <c r="B1553" i="23" a="1"/>
  <c r="B1553" i="23" s="1"/>
  <c r="AC1552" i="23"/>
  <c r="AH1552" i="23" s="1"/>
  <c r="P1552" i="23" s="1"/>
  <c r="AB1552" i="23"/>
  <c r="AG1552" i="23" s="1"/>
  <c r="O1552" i="23" s="1"/>
  <c r="I1552" i="23" a="1"/>
  <c r="I1552" i="23" s="1"/>
  <c r="Q1552" i="23" s="1"/>
  <c r="AA1552" i="23"/>
  <c r="AF1552" i="23" s="1"/>
  <c r="N1552" i="23" s="1"/>
  <c r="K1552" i="23" a="1"/>
  <c r="K1552" i="23" s="1"/>
  <c r="L1552" i="23" a="1"/>
  <c r="L1552" i="23" s="1"/>
  <c r="T1552" i="23" s="1"/>
  <c r="J1552" i="23" a="1"/>
  <c r="J1552" i="23" s="1"/>
  <c r="R1552" i="23" s="1"/>
  <c r="S1552" i="23"/>
  <c r="AB1551" i="23"/>
  <c r="AG1551" i="23" s="1"/>
  <c r="O1551" i="23" s="1"/>
  <c r="H1551" i="23"/>
  <c r="G1551" i="23"/>
  <c r="F1551" i="23"/>
  <c r="I1551" i="23" a="1"/>
  <c r="I1551" i="23" s="1"/>
  <c r="Q1551" i="23" s="1"/>
  <c r="AE1551" i="23"/>
  <c r="M1551" i="23" s="1"/>
  <c r="D1553" i="23" l="1"/>
  <c r="B1554" i="23" a="1"/>
  <c r="B1554" i="23" s="1"/>
  <c r="AA1553" i="23"/>
  <c r="AF1553" i="23" s="1"/>
  <c r="N1553" i="23" s="1"/>
  <c r="AC1553" i="23"/>
  <c r="AH1553" i="23" s="1"/>
  <c r="P1553" i="23" s="1"/>
  <c r="I1553" i="23" a="1"/>
  <c r="I1553" i="23" s="1"/>
  <c r="Q1553" i="23" s="1"/>
  <c r="AB1553" i="23"/>
  <c r="AG1553" i="23" s="1"/>
  <c r="O1553" i="23" s="1"/>
  <c r="J1553" i="23" a="1"/>
  <c r="J1553" i="23" s="1"/>
  <c r="R1553" i="23" s="1"/>
  <c r="K1553" i="23" a="1"/>
  <c r="K1553" i="23" s="1"/>
  <c r="S1553" i="23" s="1"/>
  <c r="L1553" i="23" a="1"/>
  <c r="L1553" i="23" s="1"/>
  <c r="T1553" i="23" s="1"/>
  <c r="Z1552" i="23"/>
  <c r="AE1552" i="23" s="1"/>
  <c r="M1552" i="23" s="1"/>
  <c r="G1552" i="23"/>
  <c r="H1552" i="23"/>
  <c r="F1552" i="23"/>
  <c r="B1555" i="23" l="1" a="1"/>
  <c r="B1555" i="23" s="1"/>
  <c r="D1554" i="23"/>
  <c r="AC1554" i="23"/>
  <c r="AH1554" i="23" s="1"/>
  <c r="P1554" i="23" s="1"/>
  <c r="AA1554" i="23"/>
  <c r="AF1554" i="23" s="1"/>
  <c r="N1554" i="23" s="1"/>
  <c r="Z1554" i="23"/>
  <c r="AE1554" i="23" s="1"/>
  <c r="M1554" i="23" s="1"/>
  <c r="I1554" i="23" a="1"/>
  <c r="I1554" i="23" s="1"/>
  <c r="Q1554" i="23" s="1"/>
  <c r="L1554" i="23" a="1"/>
  <c r="L1554" i="23" s="1"/>
  <c r="T1554" i="23" s="1"/>
  <c r="J1554" i="23" a="1"/>
  <c r="J1554" i="23" s="1"/>
  <c r="R1554" i="23" s="1"/>
  <c r="K1554" i="23" a="1"/>
  <c r="K1554" i="23" s="1"/>
  <c r="S1554" i="23" s="1"/>
  <c r="Z1553" i="23"/>
  <c r="AE1553" i="23" s="1"/>
  <c r="M1553" i="23" s="1"/>
  <c r="H1553" i="23"/>
  <c r="G1553" i="23"/>
  <c r="F1553" i="23"/>
  <c r="AB1554" i="23" l="1"/>
  <c r="AG1554" i="23" s="1"/>
  <c r="O1554" i="23" s="1"/>
  <c r="G1554" i="23"/>
  <c r="F1554" i="23"/>
  <c r="H1554" i="23"/>
  <c r="B1556" i="23" a="1"/>
  <c r="B1556" i="23" s="1"/>
  <c r="D1555" i="23"/>
  <c r="AA1555" i="23"/>
  <c r="AF1555" i="23" s="1"/>
  <c r="N1555" i="23" s="1"/>
  <c r="AC1555" i="23"/>
  <c r="AH1555" i="23" s="1"/>
  <c r="P1555" i="23" s="1"/>
  <c r="Z1555" i="23"/>
  <c r="AE1555" i="23" s="1"/>
  <c r="M1555" i="23" s="1"/>
  <c r="J1555" i="23" a="1"/>
  <c r="J1555" i="23" s="1"/>
  <c r="R1555" i="23" s="1"/>
  <c r="K1555" i="23" a="1"/>
  <c r="K1555" i="23" s="1"/>
  <c r="S1555" i="23" s="1"/>
  <c r="I1555" i="23" a="1"/>
  <c r="I1555" i="23" s="1"/>
  <c r="Q1555" i="23" s="1"/>
  <c r="L1555" i="23" a="1"/>
  <c r="L1555" i="23" s="1"/>
  <c r="T1555" i="23" s="1"/>
  <c r="AB1555" i="23" l="1"/>
  <c r="AG1555" i="23" s="1"/>
  <c r="O1555" i="23" s="1"/>
  <c r="F1555" i="23"/>
  <c r="G1555" i="23"/>
  <c r="H1555" i="23"/>
  <c r="D1556" i="23"/>
  <c r="B1557" i="23" a="1"/>
  <c r="B1557" i="23" s="1"/>
  <c r="AA1556" i="23"/>
  <c r="Z1556" i="23"/>
  <c r="AB1556" i="23"/>
  <c r="J1556" i="23" a="1"/>
  <c r="J1556" i="23" s="1"/>
  <c r="R1556" i="23" s="1"/>
  <c r="K1556" i="23" a="1"/>
  <c r="K1556" i="23" s="1"/>
  <c r="S1556" i="23" s="1"/>
  <c r="I1556" i="23" a="1"/>
  <c r="I1556" i="23" s="1"/>
  <c r="Q1556" i="23" s="1"/>
  <c r="L1556" i="23" a="1"/>
  <c r="L1556" i="23" s="1"/>
  <c r="T1556" i="23" s="1"/>
  <c r="D1557" i="23" l="1"/>
  <c r="B1558" i="23" a="1"/>
  <c r="B1558" i="23" s="1"/>
  <c r="AB1557" i="23"/>
  <c r="Z1557" i="23"/>
  <c r="AA1557" i="23"/>
  <c r="I1557" i="23" a="1"/>
  <c r="I1557" i="23" s="1"/>
  <c r="AE1557" i="23" s="1"/>
  <c r="M1557" i="23" s="1"/>
  <c r="K1557" i="23" a="1"/>
  <c r="K1557" i="23" s="1"/>
  <c r="AG1557" i="23" s="1"/>
  <c r="O1557" i="23" s="1"/>
  <c r="L1557" i="23" a="1"/>
  <c r="L1557" i="23" s="1"/>
  <c r="AH1557" i="23" s="1"/>
  <c r="P1557" i="23" s="1"/>
  <c r="J1557" i="23" a="1"/>
  <c r="J1557" i="23" s="1"/>
  <c r="AF1557" i="23" s="1"/>
  <c r="N1557" i="23" s="1"/>
  <c r="R1557" i="23"/>
  <c r="T1557" i="23"/>
  <c r="S1557" i="23"/>
  <c r="Q1557" i="23"/>
  <c r="AC1556" i="23"/>
  <c r="H1556" i="23"/>
  <c r="G1556" i="23"/>
  <c r="F1556" i="23"/>
  <c r="B1559" i="23" l="1" a="1"/>
  <c r="B1559" i="23" s="1"/>
  <c r="D1558" i="23"/>
  <c r="Z1558" i="23"/>
  <c r="I1558" i="23" s="1" a="1"/>
  <c r="I1558" i="23" s="1"/>
  <c r="AE1558" i="23" s="1"/>
  <c r="M1558" i="23" s="1"/>
  <c r="AC1558" i="23"/>
  <c r="AA1558" i="23"/>
  <c r="J1558" i="23" s="1" a="1"/>
  <c r="J1558" i="23" s="1"/>
  <c r="AF1558" i="23" s="1"/>
  <c r="N1558" i="23" s="1"/>
  <c r="L1558" i="23" a="1"/>
  <c r="L1558" i="23" s="1"/>
  <c r="AH1558" i="23" s="1"/>
  <c r="P1558" i="23" s="1"/>
  <c r="R1558" i="23"/>
  <c r="K1558" i="23" a="1"/>
  <c r="K1558" i="23" s="1"/>
  <c r="AG1558" i="23" s="1"/>
  <c r="O1558" i="23" s="1"/>
  <c r="Q1558" i="23"/>
  <c r="S1558" i="23"/>
  <c r="T1558" i="23"/>
  <c r="AC1557" i="23"/>
  <c r="F1557" i="23"/>
  <c r="H1557" i="23"/>
  <c r="G1557" i="23"/>
  <c r="AB1558" i="23" l="1"/>
  <c r="F1558" i="23"/>
  <c r="G1558" i="23"/>
  <c r="H1558" i="23"/>
  <c r="D1559" i="23"/>
  <c r="B1560" i="23" a="1"/>
  <c r="B1560" i="23" s="1"/>
  <c r="AC1559" i="23"/>
  <c r="AA1559" i="23"/>
  <c r="Z1559" i="23"/>
  <c r="I1559" i="23" a="1"/>
  <c r="I1559" i="23" s="1"/>
  <c r="AE1559" i="23" s="1"/>
  <c r="M1559" i="23" s="1"/>
  <c r="K1559" i="23" a="1"/>
  <c r="K1559" i="23" s="1"/>
  <c r="L1559" i="23" a="1"/>
  <c r="L1559" i="23" s="1"/>
  <c r="AH1559" i="23" s="1"/>
  <c r="P1559" i="23" s="1"/>
  <c r="J1559" i="23" a="1"/>
  <c r="J1559" i="23" s="1"/>
  <c r="AF1559" i="23" s="1"/>
  <c r="N1559" i="23" s="1"/>
  <c r="Q1559" i="23"/>
  <c r="R1559" i="23"/>
  <c r="T1559" i="23"/>
  <c r="D1560" i="23" l="1"/>
  <c r="B1561" i="23" a="1"/>
  <c r="B1561" i="23" s="1"/>
  <c r="AC1560" i="23"/>
  <c r="Z1560" i="23"/>
  <c r="AB1560" i="23"/>
  <c r="I1560" i="23" a="1"/>
  <c r="I1560" i="23" s="1"/>
  <c r="AE1560" i="23" s="1"/>
  <c r="M1560" i="23" s="1"/>
  <c r="K1560" i="23" a="1"/>
  <c r="K1560" i="23" s="1"/>
  <c r="AG1560" i="23" s="1"/>
  <c r="O1560" i="23" s="1"/>
  <c r="J1560" i="23" a="1"/>
  <c r="J1560" i="23" s="1"/>
  <c r="AF1560" i="23" s="1"/>
  <c r="N1560" i="23" s="1"/>
  <c r="L1560" i="23" a="1"/>
  <c r="L1560" i="23" s="1"/>
  <c r="AH1560" i="23" s="1"/>
  <c r="P1560" i="23" s="1"/>
  <c r="T1560" i="23"/>
  <c r="Q1560" i="23"/>
  <c r="S1560" i="23"/>
  <c r="R1560" i="23"/>
  <c r="AB1559" i="23"/>
  <c r="G1559" i="23"/>
  <c r="H1559" i="23"/>
  <c r="F1559" i="23"/>
  <c r="S1559" i="23"/>
  <c r="AG1559" i="23"/>
  <c r="O1559" i="23" s="1"/>
  <c r="B1562" i="23" l="1" a="1"/>
  <c r="B1562" i="23" s="1"/>
  <c r="D1561" i="23"/>
  <c r="AB1561" i="23"/>
  <c r="Z1561" i="23"/>
  <c r="AA1561" i="23"/>
  <c r="L1561" i="23" a="1"/>
  <c r="L1561" i="23" s="1"/>
  <c r="AH1561" i="23" s="1"/>
  <c r="P1561" i="23" s="1"/>
  <c r="J1561" i="23" a="1"/>
  <c r="J1561" i="23" s="1"/>
  <c r="AF1561" i="23" s="1"/>
  <c r="N1561" i="23" s="1"/>
  <c r="I1561" i="23" a="1"/>
  <c r="I1561" i="23" s="1"/>
  <c r="K1561" i="23" a="1"/>
  <c r="K1561" i="23" s="1"/>
  <c r="R1561" i="23"/>
  <c r="T1561" i="23"/>
  <c r="AA1560" i="23"/>
  <c r="F1560" i="23"/>
  <c r="G1560" i="23"/>
  <c r="H1560" i="23"/>
  <c r="Q1561" i="23" l="1"/>
  <c r="AE1561" i="23"/>
  <c r="M1561" i="23" s="1"/>
  <c r="AC1561" i="23"/>
  <c r="H1561" i="23"/>
  <c r="F1561" i="23"/>
  <c r="G1561" i="23"/>
  <c r="S1561" i="23"/>
  <c r="AG1561" i="23"/>
  <c r="O1561" i="23" s="1"/>
  <c r="D1562" i="23"/>
  <c r="B1563" i="23" a="1"/>
  <c r="B1563" i="23" s="1"/>
  <c r="AA1562" i="23"/>
  <c r="AB1562" i="23"/>
  <c r="Z1562" i="23"/>
  <c r="L1562" i="23" a="1"/>
  <c r="L1562" i="23" s="1"/>
  <c r="AH1562" i="23" s="1"/>
  <c r="P1562" i="23" s="1"/>
  <c r="J1562" i="23" a="1"/>
  <c r="J1562" i="23" s="1"/>
  <c r="AF1562" i="23" s="1"/>
  <c r="N1562" i="23" s="1"/>
  <c r="I1562" i="23" a="1"/>
  <c r="I1562" i="23" s="1"/>
  <c r="AE1562" i="23" s="1"/>
  <c r="M1562" i="23" s="1"/>
  <c r="K1562" i="23" a="1"/>
  <c r="K1562" i="23" s="1"/>
  <c r="AG1562" i="23" s="1"/>
  <c r="O1562" i="23" s="1"/>
  <c r="Q1562" i="23"/>
  <c r="T1562" i="23"/>
  <c r="S1562" i="23"/>
  <c r="R1562" i="23"/>
  <c r="D1563" i="23" l="1"/>
  <c r="B1564" i="23" a="1"/>
  <c r="B1564" i="23" s="1"/>
  <c r="AA1563" i="23"/>
  <c r="Z1563" i="23"/>
  <c r="AC1563" i="23"/>
  <c r="AB1563" i="23"/>
  <c r="L1563" i="23" a="1"/>
  <c r="L1563" i="23" s="1"/>
  <c r="AH1563" i="23" s="1"/>
  <c r="P1563" i="23" s="1"/>
  <c r="J1563" i="23" a="1"/>
  <c r="J1563" i="23" s="1"/>
  <c r="AF1563" i="23" s="1"/>
  <c r="N1563" i="23" s="1"/>
  <c r="I1563" i="23" a="1"/>
  <c r="I1563" i="23" s="1"/>
  <c r="AE1563" i="23" s="1"/>
  <c r="M1563" i="23" s="1"/>
  <c r="K1563" i="23" a="1"/>
  <c r="K1563" i="23" s="1"/>
  <c r="AG1563" i="23" s="1"/>
  <c r="O1563" i="23" s="1"/>
  <c r="Q1563" i="23"/>
  <c r="R1563" i="23"/>
  <c r="S1563" i="23"/>
  <c r="T1563" i="23"/>
  <c r="AC1562" i="23"/>
  <c r="H1562" i="23"/>
  <c r="G1562" i="23"/>
  <c r="F1562" i="23"/>
  <c r="B1565" i="23" l="1" a="1"/>
  <c r="B1565" i="23" s="1"/>
  <c r="D1564" i="23"/>
  <c r="AC1564" i="23"/>
  <c r="AA1564" i="23"/>
  <c r="J1564" i="23" s="1" a="1"/>
  <c r="J1564" i="23" s="1"/>
  <c r="AF1564" i="23" s="1"/>
  <c r="N1564" i="23" s="1"/>
  <c r="AB1564" i="23"/>
  <c r="I1564" i="23" a="1"/>
  <c r="I1564" i="23" s="1"/>
  <c r="AE1564" i="23" s="1"/>
  <c r="M1564" i="23" s="1"/>
  <c r="R1564" i="23"/>
  <c r="Q1564" i="23"/>
  <c r="K1564" i="23" a="1"/>
  <c r="K1564" i="23" s="1"/>
  <c r="L1564" i="23" a="1"/>
  <c r="L1564" i="23" s="1"/>
  <c r="AH1564" i="23" s="1"/>
  <c r="P1564" i="23" s="1"/>
  <c r="T1564" i="23"/>
  <c r="G1563" i="23"/>
  <c r="F1563" i="23"/>
  <c r="H1563" i="23"/>
  <c r="Z1564" i="23" l="1"/>
  <c r="G1564" i="23"/>
  <c r="H1564" i="23"/>
  <c r="F1564" i="23"/>
  <c r="S1564" i="23"/>
  <c r="AG1564" i="23"/>
  <c r="O1564" i="23" s="1"/>
  <c r="D1565" i="23"/>
  <c r="B1566" i="23" a="1"/>
  <c r="B1566" i="23" s="1"/>
  <c r="AC1565" i="23"/>
  <c r="AB1565" i="23"/>
  <c r="Z1565" i="23"/>
  <c r="J1565" i="23" a="1"/>
  <c r="J1565" i="23" s="1"/>
  <c r="AF1565" i="23" s="1"/>
  <c r="N1565" i="23" s="1"/>
  <c r="L1565" i="23" a="1"/>
  <c r="L1565" i="23" s="1"/>
  <c r="AH1565" i="23" s="1"/>
  <c r="P1565" i="23" s="1"/>
  <c r="K1565" i="23" a="1"/>
  <c r="K1565" i="23" s="1"/>
  <c r="AG1565" i="23" s="1"/>
  <c r="O1565" i="23" s="1"/>
  <c r="I1565" i="23" a="1"/>
  <c r="I1565" i="23" s="1"/>
  <c r="AE1565" i="23" s="1"/>
  <c r="M1565" i="23" s="1"/>
  <c r="T1565" i="23"/>
  <c r="R1565" i="23"/>
  <c r="Q1565" i="23"/>
  <c r="S1565" i="23"/>
  <c r="D1566" i="23" l="1"/>
  <c r="B1567" i="23" a="1"/>
  <c r="B1567" i="23" s="1"/>
  <c r="AB1566" i="23"/>
  <c r="AA1566" i="23"/>
  <c r="Z1566" i="23"/>
  <c r="L1566" i="23" a="1"/>
  <c r="L1566" i="23" s="1"/>
  <c r="AH1566" i="23" s="1"/>
  <c r="P1566" i="23" s="1"/>
  <c r="J1566" i="23" a="1"/>
  <c r="J1566" i="23" s="1"/>
  <c r="AF1566" i="23" s="1"/>
  <c r="N1566" i="23" s="1"/>
  <c r="K1566" i="23" a="1"/>
  <c r="K1566" i="23" s="1"/>
  <c r="AG1566" i="23" s="1"/>
  <c r="O1566" i="23" s="1"/>
  <c r="I1566" i="23" a="1"/>
  <c r="I1566" i="23" s="1"/>
  <c r="AE1566" i="23" s="1"/>
  <c r="M1566" i="23" s="1"/>
  <c r="S1566" i="23"/>
  <c r="T1566" i="23"/>
  <c r="R1566" i="23"/>
  <c r="Q1566" i="23"/>
  <c r="AA1565" i="23"/>
  <c r="G1565" i="23"/>
  <c r="H1565" i="23"/>
  <c r="F1565" i="23"/>
  <c r="B1568" i="23" l="1" a="1"/>
  <c r="B1568" i="23" s="1"/>
  <c r="D1567" i="23"/>
  <c r="AA1567" i="23"/>
  <c r="AC1567" i="23"/>
  <c r="Z1567" i="23"/>
  <c r="L1567" i="23" a="1"/>
  <c r="L1567" i="23" s="1"/>
  <c r="AH1567" i="23" s="1"/>
  <c r="P1567" i="23" s="1"/>
  <c r="J1567" i="23" a="1"/>
  <c r="J1567" i="23" s="1"/>
  <c r="AF1567" i="23" s="1"/>
  <c r="N1567" i="23" s="1"/>
  <c r="K1567" i="23" a="1"/>
  <c r="K1567" i="23" s="1"/>
  <c r="AG1567" i="23" s="1"/>
  <c r="O1567" i="23" s="1"/>
  <c r="I1567" i="23" a="1"/>
  <c r="I1567" i="23" s="1"/>
  <c r="AE1567" i="23" s="1"/>
  <c r="M1567" i="23" s="1"/>
  <c r="S1567" i="23"/>
  <c r="Q1567" i="23"/>
  <c r="T1567" i="23"/>
  <c r="R1567" i="23"/>
  <c r="AC1566" i="23"/>
  <c r="G1566" i="23"/>
  <c r="H1566" i="23"/>
  <c r="F1566" i="23"/>
  <c r="AB1567" i="23" l="1"/>
  <c r="G1567" i="23"/>
  <c r="F1567" i="23"/>
  <c r="H1567" i="23"/>
  <c r="D1568" i="23"/>
  <c r="B1569" i="23" a="1"/>
  <c r="B1569" i="23" s="1"/>
  <c r="Z1568" i="23"/>
  <c r="I1568" i="23" s="1" a="1"/>
  <c r="I1568" i="23" s="1"/>
  <c r="AE1568" i="23" s="1"/>
  <c r="M1568" i="23" s="1"/>
  <c r="AC1568" i="23"/>
  <c r="AA1568" i="23"/>
  <c r="J1568" i="23" a="1"/>
  <c r="J1568" i="23" s="1"/>
  <c r="AF1568" i="23" s="1"/>
  <c r="N1568" i="23" s="1"/>
  <c r="Q1568" i="23"/>
  <c r="T1568" i="23"/>
  <c r="K1568" i="23" a="1"/>
  <c r="K1568" i="23" s="1"/>
  <c r="AG1568" i="23" s="1"/>
  <c r="O1568" i="23" s="1"/>
  <c r="L1568" i="23" a="1"/>
  <c r="L1568" i="23" s="1"/>
  <c r="AH1568" i="23" s="1"/>
  <c r="P1568" i="23" s="1"/>
  <c r="S1568" i="23"/>
  <c r="R1568" i="23"/>
  <c r="D1569" i="23" l="1"/>
  <c r="B1570" i="23" a="1"/>
  <c r="B1570" i="23" s="1"/>
  <c r="AA1569" i="23"/>
  <c r="AB1569" i="23"/>
  <c r="AC1569" i="23"/>
  <c r="I1569" i="23" a="1"/>
  <c r="I1569" i="23" s="1"/>
  <c r="AE1569" i="23" s="1"/>
  <c r="M1569" i="23" s="1"/>
  <c r="L1569" i="23" a="1"/>
  <c r="L1569" i="23" s="1"/>
  <c r="AH1569" i="23" s="1"/>
  <c r="P1569" i="23" s="1"/>
  <c r="Q1569" i="23"/>
  <c r="K1569" i="23" a="1"/>
  <c r="K1569" i="23" s="1"/>
  <c r="AG1569" i="23" s="1"/>
  <c r="O1569" i="23" s="1"/>
  <c r="J1569" i="23" a="1"/>
  <c r="J1569" i="23" s="1"/>
  <c r="T1569" i="23"/>
  <c r="S1569" i="23"/>
  <c r="AB1568" i="23"/>
  <c r="F1568" i="23"/>
  <c r="H1568" i="23"/>
  <c r="G1568" i="23"/>
  <c r="R1569" i="23" l="1"/>
  <c r="AF1569" i="23"/>
  <c r="N1569" i="23" s="1"/>
  <c r="B1571" i="23" a="1"/>
  <c r="B1571" i="23" s="1"/>
  <c r="D1570" i="23"/>
  <c r="Z1570" i="23"/>
  <c r="AC1570" i="23"/>
  <c r="AA1570" i="23"/>
  <c r="I1570" i="23" a="1"/>
  <c r="I1570" i="23" s="1"/>
  <c r="AE1570" i="23" s="1"/>
  <c r="M1570" i="23" s="1"/>
  <c r="L1570" i="23" a="1"/>
  <c r="L1570" i="23" s="1"/>
  <c r="AH1570" i="23" s="1"/>
  <c r="P1570" i="23" s="1"/>
  <c r="K1570" i="23" a="1"/>
  <c r="K1570" i="23" s="1"/>
  <c r="AG1570" i="23" s="1"/>
  <c r="O1570" i="23" s="1"/>
  <c r="J1570" i="23" a="1"/>
  <c r="J1570" i="23" s="1"/>
  <c r="AF1570" i="23" s="1"/>
  <c r="N1570" i="23" s="1"/>
  <c r="Q1570" i="23"/>
  <c r="T1570" i="23"/>
  <c r="R1570" i="23"/>
  <c r="S1570" i="23"/>
  <c r="Z1569" i="23"/>
  <c r="H1569" i="23"/>
  <c r="F1569" i="23"/>
  <c r="G1569" i="23"/>
  <c r="AB1570" i="23" l="1"/>
  <c r="H1570" i="23"/>
  <c r="G1570" i="23"/>
  <c r="F1570" i="23"/>
  <c r="D1571" i="23"/>
  <c r="B1572" i="23" a="1"/>
  <c r="B1572" i="23" s="1"/>
  <c r="AA1571" i="23"/>
  <c r="Z1571" i="23"/>
  <c r="AC1571" i="23"/>
  <c r="I1571" i="23" a="1"/>
  <c r="I1571" i="23" s="1"/>
  <c r="AE1571" i="23" s="1"/>
  <c r="M1571" i="23" s="1"/>
  <c r="J1571" i="23" a="1"/>
  <c r="J1571" i="23" s="1"/>
  <c r="AF1571" i="23" s="1"/>
  <c r="N1571" i="23" s="1"/>
  <c r="L1571" i="23" a="1"/>
  <c r="L1571" i="23" s="1"/>
  <c r="AH1571" i="23" s="1"/>
  <c r="P1571" i="23" s="1"/>
  <c r="K1571" i="23" a="1"/>
  <c r="K1571" i="23" s="1"/>
  <c r="R1571" i="23"/>
  <c r="Q1571" i="23"/>
  <c r="T1571" i="23"/>
  <c r="D1572" i="23" l="1"/>
  <c r="B1573" i="23" a="1"/>
  <c r="B1573" i="23" s="1"/>
  <c r="AC1572" i="23"/>
  <c r="Z1572" i="23"/>
  <c r="J1572" i="23" s="1" a="1"/>
  <c r="J1572" i="23" s="1"/>
  <c r="AF1572" i="23" s="1"/>
  <c r="N1572" i="23" s="1"/>
  <c r="AB1572" i="23"/>
  <c r="L1572" i="23" a="1"/>
  <c r="L1572" i="23" s="1"/>
  <c r="S1572" i="23"/>
  <c r="I1572" i="23" a="1"/>
  <c r="I1572" i="23" s="1"/>
  <c r="AE1572" i="23" s="1"/>
  <c r="M1572" i="23" s="1"/>
  <c r="K1572" i="23" a="1"/>
  <c r="K1572" i="23" s="1"/>
  <c r="AG1572" i="23" s="1"/>
  <c r="O1572" i="23" s="1"/>
  <c r="R1572" i="23"/>
  <c r="Q1572" i="23"/>
  <c r="S1571" i="23"/>
  <c r="AG1571" i="23"/>
  <c r="O1571" i="23" s="1"/>
  <c r="AB1571" i="23"/>
  <c r="G1571" i="23"/>
  <c r="H1571" i="23"/>
  <c r="F1571" i="23"/>
  <c r="T1572" i="23" l="1"/>
  <c r="AH1572" i="23"/>
  <c r="P1572" i="23" s="1"/>
  <c r="B1574" i="23" a="1"/>
  <c r="B1574" i="23" s="1"/>
  <c r="D1573" i="23"/>
  <c r="Z1573" i="23"/>
  <c r="AB1573" i="23"/>
  <c r="AC1573" i="23"/>
  <c r="I1573" i="23" a="1"/>
  <c r="I1573" i="23" s="1"/>
  <c r="AE1573" i="23" s="1"/>
  <c r="M1573" i="23" s="1"/>
  <c r="J1573" i="23" a="1"/>
  <c r="J1573" i="23" s="1"/>
  <c r="AF1573" i="23" s="1"/>
  <c r="N1573" i="23" s="1"/>
  <c r="K1573" i="23" a="1"/>
  <c r="K1573" i="23" s="1"/>
  <c r="AG1573" i="23" s="1"/>
  <c r="O1573" i="23" s="1"/>
  <c r="L1573" i="23" a="1"/>
  <c r="L1573" i="23" s="1"/>
  <c r="AH1573" i="23" s="1"/>
  <c r="P1573" i="23" s="1"/>
  <c r="R1573" i="23"/>
  <c r="T1573" i="23"/>
  <c r="Q1573" i="23"/>
  <c r="S1573" i="23"/>
  <c r="AA1572" i="23"/>
  <c r="F1572" i="23"/>
  <c r="H1572" i="23"/>
  <c r="G1572" i="23"/>
  <c r="AA1573" i="23" l="1"/>
  <c r="F1573" i="23"/>
  <c r="H1573" i="23"/>
  <c r="G1573" i="23"/>
  <c r="B1575" i="23" a="1"/>
  <c r="B1575" i="23" s="1"/>
  <c r="D1574" i="23"/>
  <c r="AB1574" i="23"/>
  <c r="Z1574" i="23"/>
  <c r="AA1574" i="23"/>
  <c r="L1574" i="23" a="1"/>
  <c r="L1574" i="23" s="1"/>
  <c r="AH1574" i="23" s="1"/>
  <c r="P1574" i="23" s="1"/>
  <c r="K1574" i="23" a="1"/>
  <c r="K1574" i="23" s="1"/>
  <c r="AG1574" i="23" s="1"/>
  <c r="O1574" i="23" s="1"/>
  <c r="J1574" i="23" a="1"/>
  <c r="J1574" i="23" s="1"/>
  <c r="AF1574" i="23" s="1"/>
  <c r="N1574" i="23" s="1"/>
  <c r="I1574" i="23" a="1"/>
  <c r="I1574" i="23" s="1"/>
  <c r="AE1574" i="23" s="1"/>
  <c r="M1574" i="23" s="1"/>
  <c r="T1574" i="23"/>
  <c r="S1574" i="23"/>
  <c r="Q1574" i="23"/>
  <c r="R1574" i="23"/>
  <c r="AC1574" i="23" l="1"/>
  <c r="F1574" i="23"/>
  <c r="H1574" i="23"/>
  <c r="G1574" i="23"/>
  <c r="B1576" i="23" a="1"/>
  <c r="B1576" i="23" s="1"/>
  <c r="D1575" i="23"/>
  <c r="Z1575" i="23"/>
  <c r="I1575" i="23" s="1" a="1"/>
  <c r="I1575" i="23" s="1"/>
  <c r="AE1575" i="23" s="1"/>
  <c r="M1575" i="23" s="1"/>
  <c r="AC1575" i="23"/>
  <c r="AB1575" i="23"/>
  <c r="L1575" i="23" a="1"/>
  <c r="L1575" i="23" s="1"/>
  <c r="AH1575" i="23" s="1"/>
  <c r="P1575" i="23" s="1"/>
  <c r="J1575" i="23" a="1"/>
  <c r="J1575" i="23" s="1"/>
  <c r="AF1575" i="23" s="1"/>
  <c r="N1575" i="23" s="1"/>
  <c r="Q1575" i="23"/>
  <c r="K1575" i="23" a="1"/>
  <c r="K1575" i="23" s="1"/>
  <c r="AG1575" i="23" s="1"/>
  <c r="O1575" i="23" s="1"/>
  <c r="T1575" i="23"/>
  <c r="R1575" i="23"/>
  <c r="S1575" i="23"/>
  <c r="AA1575" i="23" l="1"/>
  <c r="G1575" i="23"/>
  <c r="H1575" i="23"/>
  <c r="F1575" i="23"/>
  <c r="B1577" i="23" a="1"/>
  <c r="B1577" i="23" s="1"/>
  <c r="D1576" i="23"/>
  <c r="AB1576" i="23"/>
  <c r="Z1576" i="23"/>
  <c r="AA1576" i="23"/>
  <c r="AC1576" i="23"/>
  <c r="I1576" i="23" a="1"/>
  <c r="I1576" i="23" s="1"/>
  <c r="AE1576" i="23" s="1"/>
  <c r="M1576" i="23" s="1"/>
  <c r="K1576" i="23" a="1"/>
  <c r="K1576" i="23" s="1"/>
  <c r="AG1576" i="23" s="1"/>
  <c r="O1576" i="23" s="1"/>
  <c r="J1576" i="23" a="1"/>
  <c r="J1576" i="23" s="1"/>
  <c r="AF1576" i="23" s="1"/>
  <c r="N1576" i="23" s="1"/>
  <c r="L1576" i="23" a="1"/>
  <c r="L1576" i="23" s="1"/>
  <c r="AH1576" i="23" s="1"/>
  <c r="P1576" i="23" s="1"/>
  <c r="Q1576" i="23"/>
  <c r="S1576" i="23"/>
  <c r="T1576" i="23"/>
  <c r="R1576" i="23"/>
  <c r="F1576" i="23" l="1"/>
  <c r="G1576" i="23"/>
  <c r="H1576" i="23"/>
  <c r="D1577" i="23"/>
  <c r="B1578" i="23" a="1"/>
  <c r="B1578" i="23" s="1"/>
  <c r="AB1577" i="23"/>
  <c r="AA1577" i="23"/>
  <c r="J1577" i="23" s="1" a="1"/>
  <c r="J1577" i="23" s="1"/>
  <c r="AF1577" i="23" s="1"/>
  <c r="N1577" i="23" s="1"/>
  <c r="AC1577" i="23"/>
  <c r="I1577" i="23" a="1"/>
  <c r="I1577" i="23" s="1"/>
  <c r="AE1577" i="23" s="1"/>
  <c r="M1577" i="23" s="1"/>
  <c r="R1577" i="23"/>
  <c r="L1577" i="23" a="1"/>
  <c r="L1577" i="23" s="1"/>
  <c r="AH1577" i="23" s="1"/>
  <c r="P1577" i="23" s="1"/>
  <c r="K1577" i="23" a="1"/>
  <c r="K1577" i="23" s="1"/>
  <c r="AG1577" i="23" s="1"/>
  <c r="O1577" i="23" s="1"/>
  <c r="Q1577" i="23"/>
  <c r="S1577" i="23"/>
  <c r="T1577" i="23"/>
  <c r="B1579" i="23" l="1" a="1"/>
  <c r="B1579" i="23" s="1"/>
  <c r="D1578" i="23"/>
  <c r="AB1578" i="23"/>
  <c r="AC1578" i="23"/>
  <c r="Z1578" i="23"/>
  <c r="K1578" i="23" a="1"/>
  <c r="K1578" i="23" s="1"/>
  <c r="AG1578" i="23" s="1"/>
  <c r="O1578" i="23" s="1"/>
  <c r="J1578" i="23" a="1"/>
  <c r="J1578" i="23" s="1"/>
  <c r="AF1578" i="23" s="1"/>
  <c r="N1578" i="23" s="1"/>
  <c r="L1578" i="23" a="1"/>
  <c r="L1578" i="23" s="1"/>
  <c r="AH1578" i="23" s="1"/>
  <c r="P1578" i="23" s="1"/>
  <c r="I1578" i="23" a="1"/>
  <c r="I1578" i="23" s="1"/>
  <c r="AE1578" i="23" s="1"/>
  <c r="M1578" i="23" s="1"/>
  <c r="T1578" i="23"/>
  <c r="R1578" i="23"/>
  <c r="Q1578" i="23"/>
  <c r="S1578" i="23"/>
  <c r="Z1577" i="23"/>
  <c r="G1577" i="23"/>
  <c r="F1577" i="23"/>
  <c r="H1577" i="23"/>
  <c r="AA1578" i="23" l="1"/>
  <c r="H1578" i="23"/>
  <c r="G1578" i="23"/>
  <c r="F1578" i="23"/>
  <c r="D1579" i="23"/>
  <c r="B1580" i="23" a="1"/>
  <c r="B1580" i="23" s="1"/>
  <c r="Z1579" i="23"/>
  <c r="AB1579" i="23"/>
  <c r="AC1579" i="23"/>
  <c r="K1579" i="23" a="1"/>
  <c r="K1579" i="23" s="1"/>
  <c r="AG1579" i="23" s="1"/>
  <c r="O1579" i="23" s="1"/>
  <c r="J1579" i="23" a="1"/>
  <c r="J1579" i="23" s="1"/>
  <c r="AF1579" i="23" s="1"/>
  <c r="N1579" i="23" s="1"/>
  <c r="I1579" i="23" a="1"/>
  <c r="I1579" i="23" s="1"/>
  <c r="AE1579" i="23" s="1"/>
  <c r="M1579" i="23" s="1"/>
  <c r="L1579" i="23" a="1"/>
  <c r="L1579" i="23" s="1"/>
  <c r="Q1579" i="23"/>
  <c r="R1579" i="23"/>
  <c r="S1579" i="23"/>
  <c r="D1580" i="23" l="1"/>
  <c r="B1581" i="23" a="1"/>
  <c r="B1581" i="23" s="1"/>
  <c r="AA1580" i="23"/>
  <c r="I1580" i="23" a="1"/>
  <c r="I1580" i="23" s="1"/>
  <c r="AE1580" i="23" s="1"/>
  <c r="M1580" i="23" s="1"/>
  <c r="AC1580" i="23"/>
  <c r="AB1580" i="23"/>
  <c r="J1580" i="23" a="1"/>
  <c r="J1580" i="23" s="1"/>
  <c r="AF1580" i="23" s="1"/>
  <c r="N1580" i="23" s="1"/>
  <c r="K1580" i="23" a="1"/>
  <c r="K1580" i="23" s="1"/>
  <c r="L1580" i="23" a="1"/>
  <c r="L1580" i="23" s="1"/>
  <c r="AH1580" i="23" s="1"/>
  <c r="P1580" i="23" s="1"/>
  <c r="Q1580" i="23"/>
  <c r="R1580" i="23"/>
  <c r="T1580" i="23"/>
  <c r="T1579" i="23"/>
  <c r="AH1579" i="23"/>
  <c r="P1579" i="23" s="1"/>
  <c r="AA1579" i="23"/>
  <c r="F1579" i="23"/>
  <c r="H1579" i="23"/>
  <c r="G1579" i="23"/>
  <c r="S1580" i="23" l="1"/>
  <c r="AG1580" i="23"/>
  <c r="O1580" i="23" s="1"/>
  <c r="D1581" i="23"/>
  <c r="B1582" i="23" a="1"/>
  <c r="B1582" i="23" s="1"/>
  <c r="Z1581" i="23"/>
  <c r="AB1581" i="23"/>
  <c r="AA1581" i="23"/>
  <c r="L1581" i="23" a="1"/>
  <c r="L1581" i="23" s="1"/>
  <c r="AH1581" i="23" s="1"/>
  <c r="P1581" i="23" s="1"/>
  <c r="J1581" i="23" a="1"/>
  <c r="J1581" i="23" s="1"/>
  <c r="AF1581" i="23" s="1"/>
  <c r="N1581" i="23" s="1"/>
  <c r="I1581" i="23" a="1"/>
  <c r="I1581" i="23" s="1"/>
  <c r="AE1581" i="23" s="1"/>
  <c r="M1581" i="23" s="1"/>
  <c r="K1581" i="23" a="1"/>
  <c r="K1581" i="23" s="1"/>
  <c r="AG1581" i="23" s="1"/>
  <c r="O1581" i="23" s="1"/>
  <c r="Q1581" i="23"/>
  <c r="R1581" i="23"/>
  <c r="S1581" i="23"/>
  <c r="T1581" i="23"/>
  <c r="Z1580" i="23"/>
  <c r="H1580" i="23"/>
  <c r="F1580" i="23"/>
  <c r="G1580" i="23"/>
  <c r="D1582" i="23" l="1"/>
  <c r="B1583" i="23" a="1"/>
  <c r="B1583" i="23" s="1"/>
  <c r="Z1582" i="23"/>
  <c r="AB1582" i="23"/>
  <c r="AA1582" i="23"/>
  <c r="J1582" i="23" a="1"/>
  <c r="J1582" i="23" s="1"/>
  <c r="AF1582" i="23" s="1"/>
  <c r="N1582" i="23" s="1"/>
  <c r="K1582" i="23" a="1"/>
  <c r="K1582" i="23" s="1"/>
  <c r="AG1582" i="23" s="1"/>
  <c r="O1582" i="23" s="1"/>
  <c r="L1582" i="23" a="1"/>
  <c r="L1582" i="23" s="1"/>
  <c r="AH1582" i="23" s="1"/>
  <c r="P1582" i="23" s="1"/>
  <c r="I1582" i="23" a="1"/>
  <c r="I1582" i="23" s="1"/>
  <c r="AE1582" i="23" s="1"/>
  <c r="M1582" i="23" s="1"/>
  <c r="R1582" i="23"/>
  <c r="Q1582" i="23"/>
  <c r="S1582" i="23"/>
  <c r="T1582" i="23"/>
  <c r="AC1581" i="23"/>
  <c r="F1581" i="23"/>
  <c r="H1581" i="23"/>
  <c r="G1581" i="23"/>
  <c r="B1584" i="23" l="1" a="1"/>
  <c r="B1584" i="23" s="1"/>
  <c r="D1583" i="23"/>
  <c r="AB1583" i="23"/>
  <c r="AA1583" i="23"/>
  <c r="Z1583" i="23"/>
  <c r="K1583" i="23" a="1"/>
  <c r="K1583" i="23" s="1"/>
  <c r="AG1583" i="23" s="1"/>
  <c r="O1583" i="23" s="1"/>
  <c r="J1583" i="23" a="1"/>
  <c r="J1583" i="23" s="1"/>
  <c r="AF1583" i="23" s="1"/>
  <c r="N1583" i="23" s="1"/>
  <c r="L1583" i="23" a="1"/>
  <c r="L1583" i="23" s="1"/>
  <c r="AH1583" i="23" s="1"/>
  <c r="P1583" i="23" s="1"/>
  <c r="I1583" i="23" a="1"/>
  <c r="I1583" i="23" s="1"/>
  <c r="AE1583" i="23" s="1"/>
  <c r="M1583" i="23" s="1"/>
  <c r="Q1583" i="23"/>
  <c r="T1583" i="23"/>
  <c r="R1583" i="23"/>
  <c r="S1583" i="23"/>
  <c r="AC1582" i="23"/>
  <c r="G1582" i="23"/>
  <c r="H1582" i="23"/>
  <c r="F1582" i="23"/>
  <c r="AC1583" i="23" l="1"/>
  <c r="G1583" i="23"/>
  <c r="F1583" i="23"/>
  <c r="H1583" i="23"/>
  <c r="D1584" i="23"/>
  <c r="Z1584" i="23"/>
  <c r="I1584" i="23" s="1" a="1"/>
  <c r="I1584" i="23" s="1"/>
  <c r="AE1584" i="23" s="1"/>
  <c r="M1584" i="23" s="1"/>
  <c r="AA1584" i="23"/>
  <c r="B1585" i="23" a="1"/>
  <c r="B1585" i="23" s="1"/>
  <c r="AC1584" i="23"/>
  <c r="L1584" i="23" s="1" a="1"/>
  <c r="L1584" i="23" s="1"/>
  <c r="AH1584" i="23" s="1"/>
  <c r="P1584" i="23" s="1"/>
  <c r="J1584" i="23" a="1"/>
  <c r="J1584" i="23" s="1"/>
  <c r="AF1584" i="23" s="1"/>
  <c r="N1584" i="23" s="1"/>
  <c r="Q1584" i="23"/>
  <c r="K1584" i="23" a="1"/>
  <c r="K1584" i="23" s="1"/>
  <c r="AG1584" i="23" s="1"/>
  <c r="O1584" i="23" s="1"/>
  <c r="R1584" i="23"/>
  <c r="T1584" i="23"/>
  <c r="S1584" i="23"/>
  <c r="D1585" i="23" l="1"/>
  <c r="B1586" i="23" a="1"/>
  <c r="B1586" i="23" s="1"/>
  <c r="I1585" i="23" a="1"/>
  <c r="I1585" i="23" s="1"/>
  <c r="AE1585" i="23" s="1"/>
  <c r="M1585" i="23" s="1"/>
  <c r="AA1585" i="23"/>
  <c r="AB1585" i="23"/>
  <c r="AC1585" i="23"/>
  <c r="K1585" i="23" a="1"/>
  <c r="K1585" i="23" s="1"/>
  <c r="AG1585" i="23" s="1"/>
  <c r="O1585" i="23" s="1"/>
  <c r="L1585" i="23" a="1"/>
  <c r="L1585" i="23" s="1"/>
  <c r="Q1585" i="23"/>
  <c r="J1585" i="23" a="1"/>
  <c r="J1585" i="23" s="1"/>
  <c r="AF1585" i="23" s="1"/>
  <c r="N1585" i="23" s="1"/>
  <c r="S1585" i="23"/>
  <c r="R1585" i="23"/>
  <c r="AB1584" i="23"/>
  <c r="F1584" i="23"/>
  <c r="G1584" i="23"/>
  <c r="H1584" i="23"/>
  <c r="T1585" i="23" l="1"/>
  <c r="AH1585" i="23"/>
  <c r="P1585" i="23" s="1"/>
  <c r="AC1586" i="23"/>
  <c r="D1586" i="23"/>
  <c r="Z1586" i="23"/>
  <c r="B1587" i="23" a="1"/>
  <c r="B1587" i="23" s="1"/>
  <c r="I1586" i="23" a="1"/>
  <c r="I1586" i="23" s="1"/>
  <c r="AE1586" i="23" s="1"/>
  <c r="M1586" i="23" s="1"/>
  <c r="AA1586" i="23"/>
  <c r="J1586" i="23" s="1" a="1"/>
  <c r="J1586" i="23" s="1"/>
  <c r="AF1586" i="23" s="1"/>
  <c r="N1586" i="23" s="1"/>
  <c r="R1586" i="23"/>
  <c r="L1586" i="23" a="1"/>
  <c r="L1586" i="23" s="1"/>
  <c r="AH1586" i="23" s="1"/>
  <c r="P1586" i="23" s="1"/>
  <c r="Q1586" i="23"/>
  <c r="K1586" i="23" a="1"/>
  <c r="K1586" i="23" s="1"/>
  <c r="AG1586" i="23" s="1"/>
  <c r="O1586" i="23" s="1"/>
  <c r="T1586" i="23"/>
  <c r="S1586" i="23"/>
  <c r="Z1585" i="23"/>
  <c r="F1585" i="23"/>
  <c r="G1585" i="23"/>
  <c r="H1585" i="23"/>
  <c r="AB1586" i="23" l="1"/>
  <c r="G1586" i="23"/>
  <c r="H1586" i="23"/>
  <c r="F1586" i="23"/>
  <c r="B1588" i="23" a="1"/>
  <c r="B1588" i="23" s="1"/>
  <c r="D1587" i="23"/>
  <c r="AA1587" i="23"/>
  <c r="AB1587" i="23"/>
  <c r="Z1587" i="23"/>
  <c r="I1587" i="23" a="1"/>
  <c r="I1587" i="23" s="1"/>
  <c r="AE1587" i="23" s="1"/>
  <c r="M1587" i="23" s="1"/>
  <c r="K1587" i="23" a="1"/>
  <c r="K1587" i="23" s="1"/>
  <c r="AG1587" i="23" s="1"/>
  <c r="O1587" i="23" s="1"/>
  <c r="J1587" i="23" a="1"/>
  <c r="J1587" i="23" s="1"/>
  <c r="AF1587" i="23" s="1"/>
  <c r="N1587" i="23" s="1"/>
  <c r="L1587" i="23" a="1"/>
  <c r="L1587" i="23" s="1"/>
  <c r="AH1587" i="23" s="1"/>
  <c r="P1587" i="23" s="1"/>
  <c r="S1587" i="23"/>
  <c r="R1587" i="23"/>
  <c r="Q1587" i="23"/>
  <c r="T1587" i="23"/>
  <c r="AC1587" i="23" l="1"/>
  <c r="F1587" i="23"/>
  <c r="H1587" i="23"/>
  <c r="G1587" i="23"/>
  <c r="D1588" i="23"/>
  <c r="B1589" i="23" a="1"/>
  <c r="B1589" i="23" s="1"/>
  <c r="Z1588" i="23"/>
  <c r="I1588" i="23" s="1" a="1"/>
  <c r="I1588" i="23" s="1"/>
  <c r="AE1588" i="23" s="1"/>
  <c r="M1588" i="23" s="1"/>
  <c r="AB1588" i="23"/>
  <c r="AC1588" i="23"/>
  <c r="K1588" i="23" a="1"/>
  <c r="K1588" i="23" s="1"/>
  <c r="AG1588" i="23" s="1"/>
  <c r="O1588" i="23" s="1"/>
  <c r="Q1588" i="23"/>
  <c r="L1588" i="23" a="1"/>
  <c r="L1588" i="23" s="1"/>
  <c r="J1588" i="23" a="1"/>
  <c r="J1588" i="23" s="1"/>
  <c r="AF1588" i="23" s="1"/>
  <c r="N1588" i="23" s="1"/>
  <c r="S1588" i="23"/>
  <c r="R1588" i="23"/>
  <c r="D1589" i="23" l="1"/>
  <c r="B1590" i="23" a="1"/>
  <c r="B1590" i="23" s="1"/>
  <c r="AB1589" i="23"/>
  <c r="AC1589" i="23"/>
  <c r="Z1589" i="23"/>
  <c r="J1589" i="23" a="1"/>
  <c r="J1589" i="23" s="1"/>
  <c r="AF1589" i="23" s="1"/>
  <c r="N1589" i="23" s="1"/>
  <c r="K1589" i="23" a="1"/>
  <c r="K1589" i="23" s="1"/>
  <c r="AG1589" i="23" s="1"/>
  <c r="O1589" i="23" s="1"/>
  <c r="L1589" i="23" a="1"/>
  <c r="L1589" i="23" s="1"/>
  <c r="AH1589" i="23" s="1"/>
  <c r="P1589" i="23" s="1"/>
  <c r="I1589" i="23" a="1"/>
  <c r="I1589" i="23" s="1"/>
  <c r="AE1589" i="23" s="1"/>
  <c r="M1589" i="23" s="1"/>
  <c r="S1589" i="23"/>
  <c r="R1589" i="23"/>
  <c r="Q1589" i="23"/>
  <c r="T1589" i="23"/>
  <c r="AA1588" i="23"/>
  <c r="H1588" i="23"/>
  <c r="G1588" i="23"/>
  <c r="F1588" i="23"/>
  <c r="T1588" i="23"/>
  <c r="AH1588" i="23"/>
  <c r="P1588" i="23" s="1"/>
  <c r="B1591" i="23" l="1" a="1"/>
  <c r="B1591" i="23" s="1"/>
  <c r="D1590" i="23"/>
  <c r="Z1590" i="23"/>
  <c r="I1590" i="23" s="1" a="1"/>
  <c r="I1590" i="23" s="1"/>
  <c r="AE1590" i="23" s="1"/>
  <c r="M1590" i="23" s="1"/>
  <c r="AA1590" i="23"/>
  <c r="AB1590" i="23"/>
  <c r="J1590" i="23" a="1"/>
  <c r="J1590" i="23" s="1"/>
  <c r="AF1590" i="23" s="1"/>
  <c r="N1590" i="23" s="1"/>
  <c r="K1590" i="23" a="1"/>
  <c r="K1590" i="23" s="1"/>
  <c r="AG1590" i="23" s="1"/>
  <c r="O1590" i="23" s="1"/>
  <c r="Q1590" i="23"/>
  <c r="L1590" i="23" a="1"/>
  <c r="L1590" i="23" s="1"/>
  <c r="AH1590" i="23" s="1"/>
  <c r="P1590" i="23" s="1"/>
  <c r="R1590" i="23"/>
  <c r="T1590" i="23"/>
  <c r="S1590" i="23"/>
  <c r="AA1589" i="23"/>
  <c r="G1589" i="23"/>
  <c r="F1589" i="23"/>
  <c r="H1589" i="23"/>
  <c r="AC1590" i="23" l="1"/>
  <c r="G1590" i="23"/>
  <c r="F1590" i="23"/>
  <c r="H1590" i="23"/>
  <c r="B1592" i="23" a="1"/>
  <c r="B1592" i="23" s="1"/>
  <c r="D1591" i="23"/>
  <c r="Z1591" i="23"/>
  <c r="AA1591" i="23"/>
  <c r="AB1591" i="23"/>
  <c r="J1591" i="23" a="1"/>
  <c r="J1591" i="23" s="1"/>
  <c r="AF1591" i="23" s="1"/>
  <c r="N1591" i="23" s="1"/>
  <c r="L1591" i="23" a="1"/>
  <c r="L1591" i="23" s="1"/>
  <c r="AH1591" i="23" s="1"/>
  <c r="P1591" i="23" s="1"/>
  <c r="K1591" i="23" a="1"/>
  <c r="K1591" i="23" s="1"/>
  <c r="AG1591" i="23" s="1"/>
  <c r="O1591" i="23" s="1"/>
  <c r="I1591" i="23" a="1"/>
  <c r="I1591" i="23" s="1"/>
  <c r="AE1591" i="23" s="1"/>
  <c r="M1591" i="23" s="1"/>
  <c r="S1591" i="23"/>
  <c r="R1591" i="23"/>
  <c r="Q1591" i="23"/>
  <c r="T1591" i="23"/>
  <c r="AC1591" i="23" l="1"/>
  <c r="H1591" i="23"/>
  <c r="G1591" i="23"/>
  <c r="F1591" i="23"/>
  <c r="B1593" i="23" a="1"/>
  <c r="B1593" i="23" s="1"/>
  <c r="D1592" i="23"/>
  <c r="Z1592" i="23"/>
  <c r="I1592" i="23" s="1" a="1"/>
  <c r="I1592" i="23" s="1"/>
  <c r="AE1592" i="23" s="1"/>
  <c r="M1592" i="23" s="1"/>
  <c r="AA1592" i="23"/>
  <c r="AC1592" i="23"/>
  <c r="L1592" i="23" a="1"/>
  <c r="L1592" i="23" s="1"/>
  <c r="AH1592" i="23" s="1"/>
  <c r="P1592" i="23" s="1"/>
  <c r="K1592" i="23" a="1"/>
  <c r="K1592" i="23" s="1"/>
  <c r="AG1592" i="23" s="1"/>
  <c r="O1592" i="23" s="1"/>
  <c r="Q1592" i="23"/>
  <c r="S1592" i="23"/>
  <c r="J1592" i="23" a="1"/>
  <c r="J1592" i="23" s="1"/>
  <c r="T1592" i="23"/>
  <c r="AB1592" i="23" l="1"/>
  <c r="G1592" i="23"/>
  <c r="H1592" i="23"/>
  <c r="F1592" i="23"/>
  <c r="R1592" i="23"/>
  <c r="AF1592" i="23"/>
  <c r="N1592" i="23" s="1"/>
  <c r="D1593" i="23"/>
  <c r="B1594" i="23" a="1"/>
  <c r="B1594" i="23" s="1"/>
  <c r="AA1593" i="23"/>
  <c r="J1593" i="23" s="1" a="1"/>
  <c r="J1593" i="23" s="1"/>
  <c r="AF1593" i="23" s="1"/>
  <c r="N1593" i="23" s="1"/>
  <c r="AB1593" i="23"/>
  <c r="AC1593" i="23"/>
  <c r="I1593" i="23" a="1"/>
  <c r="I1593" i="23" s="1"/>
  <c r="AE1593" i="23" s="1"/>
  <c r="M1593" i="23" s="1"/>
  <c r="R1593" i="23"/>
  <c r="Q1593" i="23"/>
  <c r="L1593" i="23" a="1"/>
  <c r="L1593" i="23" s="1"/>
  <c r="AH1593" i="23" s="1"/>
  <c r="P1593" i="23" s="1"/>
  <c r="K1593" i="23" a="1"/>
  <c r="K1593" i="23" s="1"/>
  <c r="AG1593" i="23" s="1"/>
  <c r="O1593" i="23" s="1"/>
  <c r="T1593" i="23"/>
  <c r="S1593" i="23"/>
  <c r="D1594" i="23" l="1"/>
  <c r="B1595" i="23" a="1"/>
  <c r="B1595" i="23" s="1"/>
  <c r="AB1594" i="23"/>
  <c r="Z1594" i="23"/>
  <c r="AA1594" i="23"/>
  <c r="J1594" i="23" a="1"/>
  <c r="J1594" i="23" s="1"/>
  <c r="AF1594" i="23" s="1"/>
  <c r="N1594" i="23" s="1"/>
  <c r="I1594" i="23" a="1"/>
  <c r="I1594" i="23" s="1"/>
  <c r="AE1594" i="23" s="1"/>
  <c r="M1594" i="23" s="1"/>
  <c r="K1594" i="23" a="1"/>
  <c r="K1594" i="23" s="1"/>
  <c r="AG1594" i="23" s="1"/>
  <c r="O1594" i="23" s="1"/>
  <c r="L1594" i="23" a="1"/>
  <c r="L1594" i="23" s="1"/>
  <c r="Q1594" i="23"/>
  <c r="R1594" i="23"/>
  <c r="S1594" i="23"/>
  <c r="Z1593" i="23"/>
  <c r="G1593" i="23"/>
  <c r="F1593" i="23"/>
  <c r="H1593" i="23"/>
  <c r="B1596" i="23" l="1" a="1"/>
  <c r="B1596" i="23" s="1"/>
  <c r="D1595" i="23"/>
  <c r="AA1595" i="23"/>
  <c r="Z1595" i="23"/>
  <c r="I1595" i="23" s="1" a="1"/>
  <c r="I1595" i="23" s="1"/>
  <c r="AC1595" i="23"/>
  <c r="J1595" i="23" a="1"/>
  <c r="J1595" i="23" s="1"/>
  <c r="AF1595" i="23" s="1"/>
  <c r="N1595" i="23" s="1"/>
  <c r="K1595" i="23" a="1"/>
  <c r="K1595" i="23" s="1"/>
  <c r="AG1595" i="23" s="1"/>
  <c r="O1595" i="23" s="1"/>
  <c r="L1595" i="23" a="1"/>
  <c r="L1595" i="23" s="1"/>
  <c r="AH1595" i="23" s="1"/>
  <c r="P1595" i="23" s="1"/>
  <c r="S1595" i="23"/>
  <c r="R1595" i="23"/>
  <c r="T1595" i="23"/>
  <c r="T1594" i="23"/>
  <c r="AH1594" i="23"/>
  <c r="P1594" i="23" s="1"/>
  <c r="AC1594" i="23"/>
  <c r="H1594" i="23"/>
  <c r="G1594" i="23"/>
  <c r="F1594" i="23"/>
  <c r="Q1595" i="23" l="1"/>
  <c r="AE1595" i="23"/>
  <c r="M1595" i="23" s="1"/>
  <c r="AB1595" i="23"/>
  <c r="H1595" i="23"/>
  <c r="F1595" i="23"/>
  <c r="G1595" i="23"/>
  <c r="D1596" i="23"/>
  <c r="B1597" i="23" a="1"/>
  <c r="B1597" i="23" s="1"/>
  <c r="Q1596" i="23"/>
  <c r="AC1596" i="23"/>
  <c r="AB1596" i="23"/>
  <c r="AA1596" i="23"/>
  <c r="J1596" i="23" s="1" a="1"/>
  <c r="J1596" i="23" s="1"/>
  <c r="AF1596" i="23" s="1"/>
  <c r="N1596" i="23" s="1"/>
  <c r="K1596" i="23" a="1"/>
  <c r="K1596" i="23" s="1"/>
  <c r="AG1596" i="23" s="1"/>
  <c r="O1596" i="23" s="1"/>
  <c r="R1596" i="23"/>
  <c r="L1596" i="23" a="1"/>
  <c r="L1596" i="23" s="1"/>
  <c r="AH1596" i="23" s="1"/>
  <c r="P1596" i="23" s="1"/>
  <c r="T1596" i="23"/>
  <c r="S1596" i="23"/>
  <c r="D1597" i="23" l="1"/>
  <c r="B1598" i="23" a="1"/>
  <c r="B1598" i="23" s="1"/>
  <c r="AB1597" i="23"/>
  <c r="AC1597" i="23"/>
  <c r="Z1597" i="23"/>
  <c r="AA1597" i="23"/>
  <c r="K1597" i="23" a="1"/>
  <c r="K1597" i="23" s="1"/>
  <c r="AG1597" i="23" s="1"/>
  <c r="O1597" i="23" s="1"/>
  <c r="I1597" i="23" a="1"/>
  <c r="I1597" i="23" s="1"/>
  <c r="AE1597" i="23" s="1"/>
  <c r="M1597" i="23" s="1"/>
  <c r="L1597" i="23" a="1"/>
  <c r="L1597" i="23" s="1"/>
  <c r="AH1597" i="23" s="1"/>
  <c r="P1597" i="23" s="1"/>
  <c r="J1597" i="23" a="1"/>
  <c r="J1597" i="23" s="1"/>
  <c r="AF1597" i="23" s="1"/>
  <c r="N1597" i="23" s="1"/>
  <c r="Q1597" i="23"/>
  <c r="R1597" i="23"/>
  <c r="S1597" i="23"/>
  <c r="T1597" i="23"/>
  <c r="Z1596" i="23"/>
  <c r="I1596" i="23" s="1" a="1"/>
  <c r="I1596" i="23" s="1"/>
  <c r="AE1596" i="23" s="1"/>
  <c r="M1596" i="23" s="1"/>
  <c r="F1596" i="23"/>
  <c r="G1596" i="23"/>
  <c r="H1596" i="23"/>
  <c r="D1598" i="23" l="1"/>
  <c r="B1599" i="23" a="1"/>
  <c r="B1599" i="23" s="1"/>
  <c r="I1598" i="23" a="1"/>
  <c r="I1598" i="23" s="1"/>
  <c r="AE1598" i="23" s="1"/>
  <c r="M1598" i="23" s="1"/>
  <c r="AC1598" i="23"/>
  <c r="AB1598" i="23"/>
  <c r="AA1598" i="23"/>
  <c r="L1598" i="23" a="1"/>
  <c r="L1598" i="23" s="1"/>
  <c r="AH1598" i="23" s="1"/>
  <c r="P1598" i="23" s="1"/>
  <c r="Q1598" i="23"/>
  <c r="K1598" i="23" a="1"/>
  <c r="K1598" i="23" s="1"/>
  <c r="AG1598" i="23" s="1"/>
  <c r="O1598" i="23" s="1"/>
  <c r="J1598" i="23" a="1"/>
  <c r="J1598" i="23" s="1"/>
  <c r="AF1598" i="23" s="1"/>
  <c r="N1598" i="23" s="1"/>
  <c r="R1598" i="23"/>
  <c r="T1598" i="23"/>
  <c r="S1598" i="23"/>
  <c r="G1597" i="23"/>
  <c r="H1597" i="23"/>
  <c r="F1597" i="23"/>
  <c r="B1600" i="23" l="1" a="1"/>
  <c r="B1600" i="23" s="1"/>
  <c r="D1599" i="23"/>
  <c r="AB1599" i="23"/>
  <c r="Z1599" i="23"/>
  <c r="AC1599" i="23"/>
  <c r="I1599" i="23" a="1"/>
  <c r="I1599" i="23" s="1"/>
  <c r="AE1599" i="23" s="1"/>
  <c r="M1599" i="23" s="1"/>
  <c r="L1599" i="23" a="1"/>
  <c r="L1599" i="23" s="1"/>
  <c r="AH1599" i="23" s="1"/>
  <c r="P1599" i="23" s="1"/>
  <c r="J1599" i="23" a="1"/>
  <c r="J1599" i="23" s="1"/>
  <c r="AF1599" i="23" s="1"/>
  <c r="N1599" i="23" s="1"/>
  <c r="K1599" i="23" a="1"/>
  <c r="K1599" i="23" s="1"/>
  <c r="AG1599" i="23" s="1"/>
  <c r="O1599" i="23" s="1"/>
  <c r="T1599" i="23"/>
  <c r="Q1599" i="23"/>
  <c r="S1599" i="23"/>
  <c r="R1599" i="23"/>
  <c r="Z1598" i="23"/>
  <c r="G1598" i="23"/>
  <c r="H1598" i="23"/>
  <c r="F1598" i="23"/>
  <c r="AA1599" i="23" l="1"/>
  <c r="F1599" i="23"/>
  <c r="H1599" i="23"/>
  <c r="G1599" i="23"/>
  <c r="B1601" i="23" a="1"/>
  <c r="B1601" i="23" s="1"/>
  <c r="D1600" i="23"/>
  <c r="AB1600" i="23"/>
  <c r="AA1600" i="23"/>
  <c r="J1600" i="23" s="1" a="1"/>
  <c r="J1600" i="23" s="1"/>
  <c r="AF1600" i="23" s="1"/>
  <c r="N1600" i="23" s="1"/>
  <c r="I1600" i="23" a="1"/>
  <c r="I1600" i="23" s="1"/>
  <c r="AE1600" i="23" s="1"/>
  <c r="M1600" i="23" s="1"/>
  <c r="AC1600" i="23"/>
  <c r="Q1600" i="23"/>
  <c r="L1600" i="23" a="1"/>
  <c r="L1600" i="23" s="1"/>
  <c r="AH1600" i="23" s="1"/>
  <c r="P1600" i="23" s="1"/>
  <c r="R1600" i="23"/>
  <c r="K1600" i="23" a="1"/>
  <c r="K1600" i="23" s="1"/>
  <c r="AG1600" i="23" s="1"/>
  <c r="O1600" i="23" s="1"/>
  <c r="T1600" i="23"/>
  <c r="S1600" i="23"/>
  <c r="Z1600" i="23" l="1"/>
  <c r="F1600" i="23"/>
  <c r="G1600" i="23"/>
  <c r="H1600" i="23"/>
  <c r="B1602" i="23" a="1"/>
  <c r="B1602" i="23" s="1"/>
  <c r="D1601" i="23"/>
  <c r="AA1601" i="23"/>
  <c r="Z1601" i="23"/>
  <c r="AC1601" i="23"/>
  <c r="J1601" i="23" a="1"/>
  <c r="J1601" i="23" s="1"/>
  <c r="AF1601" i="23" s="1"/>
  <c r="N1601" i="23" s="1"/>
  <c r="L1601" i="23" a="1"/>
  <c r="L1601" i="23" s="1"/>
  <c r="AH1601" i="23" s="1"/>
  <c r="P1601" i="23" s="1"/>
  <c r="I1601" i="23" a="1"/>
  <c r="I1601" i="23" s="1"/>
  <c r="AE1601" i="23" s="1"/>
  <c r="M1601" i="23" s="1"/>
  <c r="K1601" i="23" a="1"/>
  <c r="K1601" i="23" s="1"/>
  <c r="AG1601" i="23" s="1"/>
  <c r="O1601" i="23" s="1"/>
  <c r="R1601" i="23"/>
  <c r="S1601" i="23"/>
  <c r="T1601" i="23"/>
  <c r="Q1601" i="23"/>
  <c r="AB1601" i="23" l="1"/>
  <c r="H1601" i="23"/>
  <c r="G1601" i="23"/>
  <c r="F1601" i="23"/>
  <c r="D1602" i="23"/>
  <c r="B1603" i="23" a="1"/>
  <c r="B1603" i="23" s="1"/>
  <c r="AA1602" i="23"/>
  <c r="Z1602" i="23"/>
  <c r="AB1602" i="23"/>
  <c r="K1602" i="23" a="1"/>
  <c r="K1602" i="23" s="1"/>
  <c r="AG1602" i="23" s="1"/>
  <c r="O1602" i="23" s="1"/>
  <c r="I1602" i="23" a="1"/>
  <c r="I1602" i="23" s="1"/>
  <c r="AE1602" i="23" s="1"/>
  <c r="M1602" i="23" s="1"/>
  <c r="L1602" i="23" a="1"/>
  <c r="L1602" i="23" s="1"/>
  <c r="AH1602" i="23" s="1"/>
  <c r="P1602" i="23" s="1"/>
  <c r="J1602" i="23" a="1"/>
  <c r="J1602" i="23" s="1"/>
  <c r="AF1602" i="23" s="1"/>
  <c r="N1602" i="23" s="1"/>
  <c r="Q1602" i="23"/>
  <c r="T1602" i="23"/>
  <c r="S1602" i="23"/>
  <c r="R1602" i="23"/>
  <c r="B1604" i="23" l="1" a="1"/>
  <c r="B1604" i="23" s="1"/>
  <c r="D1603" i="23"/>
  <c r="AC1603" i="23"/>
  <c r="Z1603" i="23"/>
  <c r="AA1603" i="23"/>
  <c r="L1603" i="23" a="1"/>
  <c r="L1603" i="23" s="1"/>
  <c r="AH1603" i="23" s="1"/>
  <c r="P1603" i="23" s="1"/>
  <c r="I1603" i="23" a="1"/>
  <c r="I1603" i="23" s="1"/>
  <c r="AE1603" i="23" s="1"/>
  <c r="M1603" i="23" s="1"/>
  <c r="J1603" i="23" a="1"/>
  <c r="J1603" i="23" s="1"/>
  <c r="AF1603" i="23" s="1"/>
  <c r="N1603" i="23" s="1"/>
  <c r="K1603" i="23" a="1"/>
  <c r="K1603" i="23" s="1"/>
  <c r="AG1603" i="23" s="1"/>
  <c r="O1603" i="23" s="1"/>
  <c r="S1603" i="23"/>
  <c r="R1603" i="23"/>
  <c r="Q1603" i="23"/>
  <c r="T1603" i="23"/>
  <c r="AC1602" i="23"/>
  <c r="H1602" i="23"/>
  <c r="G1602" i="23"/>
  <c r="F1602" i="23"/>
  <c r="AB1603" i="23" l="1"/>
  <c r="H1603" i="23"/>
  <c r="G1603" i="23"/>
  <c r="F1603" i="23"/>
  <c r="B1605" i="23" a="1"/>
  <c r="B1605" i="23" s="1"/>
  <c r="D1604" i="23"/>
  <c r="Z1604" i="23"/>
  <c r="I1604" i="23" s="1" a="1"/>
  <c r="I1604" i="23" s="1"/>
  <c r="AE1604" i="23" s="1"/>
  <c r="M1604" i="23" s="1"/>
  <c r="AA1604" i="23"/>
  <c r="AB1604" i="23"/>
  <c r="J1604" i="23" a="1"/>
  <c r="J1604" i="23" s="1"/>
  <c r="AF1604" i="23" s="1"/>
  <c r="N1604" i="23" s="1"/>
  <c r="L1604" i="23" a="1"/>
  <c r="L1604" i="23" s="1"/>
  <c r="AH1604" i="23" s="1"/>
  <c r="P1604" i="23" s="1"/>
  <c r="K1604" i="23" a="1"/>
  <c r="K1604" i="23" s="1"/>
  <c r="AG1604" i="23" s="1"/>
  <c r="O1604" i="23" s="1"/>
  <c r="Q1604" i="23"/>
  <c r="T1604" i="23"/>
  <c r="R1604" i="23"/>
  <c r="S1604" i="23"/>
  <c r="AC1604" i="23" l="1"/>
  <c r="H1604" i="23"/>
  <c r="F1604" i="23"/>
  <c r="G1604" i="23"/>
  <c r="D1605" i="23"/>
  <c r="AB1605" i="23"/>
  <c r="AC1605" i="23"/>
  <c r="Z1605" i="23"/>
  <c r="AA1605" i="23"/>
  <c r="K1605" i="23" a="1"/>
  <c r="K1605" i="23" s="1"/>
  <c r="AG1605" i="23" s="1"/>
  <c r="O1605" i="23" s="1"/>
  <c r="I1605" i="23" a="1"/>
  <c r="I1605" i="23" s="1"/>
  <c r="AE1605" i="23" s="1"/>
  <c r="M1605" i="23" s="1"/>
  <c r="L1605" i="23" a="1"/>
  <c r="L1605" i="23" s="1"/>
  <c r="AH1605" i="23" s="1"/>
  <c r="P1605" i="23" s="1"/>
  <c r="J1605" i="23" a="1"/>
  <c r="J1605" i="23" s="1"/>
  <c r="AF1605" i="23" s="1"/>
  <c r="N1605" i="23" s="1"/>
  <c r="T1605" i="23"/>
  <c r="S1605" i="23"/>
  <c r="Q1605" i="23"/>
  <c r="R1605" i="23"/>
  <c r="F1605" i="23" l="1"/>
  <c r="G1605" i="23"/>
  <c r="H1605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P.E. Abbate</author>
    <author>Pablo Abbate</author>
  </authors>
  <commentList>
    <comment ref="G4" authorId="0" shapeId="0" xr:uid="{D34D7B8D-9B07-4203-9462-F05C64EC136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Estimaciones Agrícolas, Secretaría de Agricultura, Ganadería y Pesca</t>
        </r>
      </text>
    </comment>
    <comment ref="S4" authorId="1" shapeId="0" xr:uid="{641DF78B-602A-4605-ADBA-1DA155DC0B3B}">
      <text>
        <r>
          <rPr>
            <b/>
            <sz val="8"/>
            <color indexed="81"/>
            <rFont val="Tahoma"/>
            <family val="2"/>
          </rPr>
          <t>Pablo Abbate:</t>
        </r>
        <r>
          <rPr>
            <sz val="8"/>
            <color indexed="81"/>
            <rFont val="Tahoma"/>
            <family val="2"/>
          </rPr>
          <t xml:space="preserve">
Son: 1, 2, 3 y0 
Fuera de estandar=0.</t>
        </r>
      </text>
    </comment>
    <comment ref="AG4" authorId="0" shapeId="0" xr:uid="{C43EB76D-48AC-4A11-8908-E26ADC1BB2B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Absorción de agua.</t>
        </r>
      </text>
    </comment>
    <comment ref="G7" authorId="0" shapeId="0" xr:uid="{81CBA12B-C432-4CDD-8550-FED1670CACB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Estimaciones Agrícolas, Secretaría de Agricultura, Ganadería y Pesca</t>
        </r>
      </text>
    </comment>
    <comment ref="H7" authorId="0" shapeId="0" xr:uid="{60060F66-B39C-48AC-BB56-AAC06F9CE62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Estimaciones Agrícolas, Secretaría de Agricultura, Ganadería y Pesca</t>
        </r>
      </text>
    </comment>
    <comment ref="I7" authorId="0" shapeId="0" xr:uid="{F51E4DEE-3CB6-44B5-820D-4D9D3F90342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Estimaciones Agrícolas, Secretaría de Agricultura, Ganadería y Pesca</t>
        </r>
      </text>
    </comment>
    <comment ref="K7" authorId="0" shapeId="0" xr:uid="{B8FB2C02-C52C-4168-9B2F-73F31D96850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Bonificación, calculada como la bonificación por PROT+PH según Norma XX.</t>
        </r>
      </text>
    </comment>
    <comment ref="L7" authorId="0" shapeId="0" xr:uid="{052A6FB5-A14B-49B9-8A3E-9712FA24D1AE}">
      <text>
        <r>
          <rPr>
            <b/>
            <sz val="8"/>
            <color indexed="81"/>
            <rFont val="Tahoma"/>
            <family val="2"/>
          </rPr>
          <t>P.E. Abbate:</t>
        </r>
        <r>
          <rPr>
            <sz val="8"/>
            <color indexed="81"/>
            <rFont val="Tahoma"/>
            <family val="2"/>
          </rPr>
          <t xml:space="preserve">
Cuando no está el dato de Estab. uso 15 min.
Cuando no esta PH uso 78.
Cuando falta Ceniza uso 0.52.</t>
        </r>
      </text>
    </comment>
    <comment ref="S7" authorId="1" shapeId="0" xr:uid="{B36D8532-0C2D-472E-9560-352D261E2B75}">
      <text>
        <r>
          <rPr>
            <b/>
            <sz val="8"/>
            <color indexed="81"/>
            <rFont val="Tahoma"/>
            <family val="2"/>
          </rPr>
          <t>Pablo Abbate:</t>
        </r>
        <r>
          <rPr>
            <sz val="8"/>
            <color indexed="81"/>
            <rFont val="Tahoma"/>
            <family val="2"/>
          </rPr>
          <t xml:space="preserve">
Son: 1, 2, 3 y0 
Fuera de estandar=0.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Pablo Abbate</author>
    <author>P.E. Abbate</author>
  </authors>
  <commentList>
    <comment ref="A1" authorId="0" shapeId="0" xr:uid="{A42AF352-8737-4DE4-BDC6-5CF9AF020BB2}">
      <text>
        <r>
          <rPr>
            <b/>
            <sz val="8"/>
            <color indexed="81"/>
            <rFont val="Tahoma"/>
            <family val="2"/>
          </rPr>
          <t>Pablo Abbate:</t>
        </r>
        <r>
          <rPr>
            <sz val="8"/>
            <color indexed="81"/>
            <rFont val="Tahoma"/>
            <family val="2"/>
          </rPr>
          <t xml:space="preserve">
Ultimo año.</t>
        </r>
      </text>
    </comment>
    <comment ref="B7" authorId="1" shapeId="0" xr:uid="{B42BBB4F-641E-4CD1-AA9E-3736153E6E29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En esta planilla uso una formula más complicada que con la planilla de la RET, porque los datos de calidad pueden estar repetidos para un mismo cultivar.</t>
        </r>
      </text>
    </comment>
    <comment ref="D7" authorId="1" shapeId="0" xr:uid="{2C4D9E34-40E9-4850-BF4B-778E5D81738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Variable de referencia para elegir pos DYP.</t>
        </r>
      </text>
    </comment>
    <comment ref="E7" authorId="0" shapeId="0" xr:uid="{FE898DFB-FC26-43E9-9F08-9E6B15D5CA5B}">
      <text>
        <r>
          <rPr>
            <b/>
            <sz val="9"/>
            <color indexed="81"/>
            <rFont val="Tahoma"/>
            <family val="2"/>
          </rPr>
          <t>Pablo Abbate:</t>
        </r>
        <r>
          <rPr>
            <sz val="9"/>
            <color indexed="81"/>
            <rFont val="Tahoma"/>
            <family val="2"/>
          </rPr>
          <t xml:space="preserve">
Para cultivar uso texto como dato faltante, sino Google Charts puede tomarlo como numerico.</t>
        </r>
      </text>
    </comment>
    <comment ref="B8" authorId="1" shapeId="0" xr:uid="{8AC6328C-31B1-4453-99B7-929DDABD747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Pablo Abbate</author>
    <author>P.E. Abbate</author>
  </authors>
  <commentList>
    <comment ref="A1" authorId="0" shapeId="0" xr:uid="{B162D2D1-B270-4B01-BAB5-FCE8D4649D9F}">
      <text>
        <r>
          <rPr>
            <b/>
            <sz val="8"/>
            <color indexed="81"/>
            <rFont val="Tahoma"/>
            <family val="2"/>
          </rPr>
          <t>Pablo Abbate:</t>
        </r>
        <r>
          <rPr>
            <sz val="8"/>
            <color indexed="81"/>
            <rFont val="Tahoma"/>
            <family val="2"/>
          </rPr>
          <t xml:space="preserve">
Ultimo año.</t>
        </r>
      </text>
    </comment>
    <comment ref="B7" authorId="1" shapeId="0" xr:uid="{2D3C4ADC-94E5-4E7D-BCE3-E0D93F047B3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En esta planilla uso una formula más complicada que con la planilla de la RET, porque los datos de calidad pueden estar repetidos para un mismo cultivar.</t>
        </r>
      </text>
    </comment>
    <comment ref="D7" authorId="1" shapeId="0" xr:uid="{A85504CD-F395-4BC8-97CD-1C5CC4D9CAC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Variable de referencia para elegir pos DYP.</t>
        </r>
      </text>
    </comment>
    <comment ref="E7" authorId="0" shapeId="0" xr:uid="{7CD9E234-4203-4B26-BC2A-F0B7DB06B929}">
      <text>
        <r>
          <rPr>
            <b/>
            <sz val="9"/>
            <color indexed="81"/>
            <rFont val="Tahoma"/>
            <family val="2"/>
          </rPr>
          <t>Pablo Abbate:</t>
        </r>
        <r>
          <rPr>
            <sz val="9"/>
            <color indexed="81"/>
            <rFont val="Tahoma"/>
            <family val="2"/>
          </rPr>
          <t xml:space="preserve">
Para cultivar uso texto como dato faltante, sino Google Charts puede tomarlo como numerico.</t>
        </r>
      </text>
    </comment>
    <comment ref="B8" authorId="1" shapeId="0" xr:uid="{75CAB6EF-563D-4D32-8412-D9B801A9B20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Pablo Abbate</author>
    <author>P.E. Abbate</author>
  </authors>
  <commentList>
    <comment ref="A1" authorId="0" shapeId="0" xr:uid="{777F56E1-E8E9-4941-84DA-57ED8C4FC510}">
      <text>
        <r>
          <rPr>
            <b/>
            <sz val="8"/>
            <color indexed="81"/>
            <rFont val="Tahoma"/>
            <family val="2"/>
          </rPr>
          <t>Pablo Abbate:</t>
        </r>
        <r>
          <rPr>
            <sz val="8"/>
            <color indexed="81"/>
            <rFont val="Tahoma"/>
            <family val="2"/>
          </rPr>
          <t xml:space="preserve">
Ultimo año.</t>
        </r>
      </text>
    </comment>
    <comment ref="B7" authorId="1" shapeId="0" xr:uid="{828F897B-C02D-4378-8866-226CB348B77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En esta planilla uso una formula más complicada que con la planilla de la RET, porque los datos de calidad pueden estar repetidos para un mismo cultivar.</t>
        </r>
      </text>
    </comment>
    <comment ref="D7" authorId="1" shapeId="0" xr:uid="{51E95334-FB58-4D6D-ABEB-DF8A0A503B3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Variable de referencia para elegir pos DYP.</t>
        </r>
      </text>
    </comment>
    <comment ref="E7" authorId="0" shapeId="0" xr:uid="{1A724891-8FF7-4452-9B6C-83A18391154D}">
      <text>
        <r>
          <rPr>
            <b/>
            <sz val="9"/>
            <color indexed="81"/>
            <rFont val="Tahoma"/>
            <family val="2"/>
          </rPr>
          <t>Pablo Abbate:</t>
        </r>
        <r>
          <rPr>
            <sz val="9"/>
            <color indexed="81"/>
            <rFont val="Tahoma"/>
            <family val="2"/>
          </rPr>
          <t xml:space="preserve">
Para cultivar uso texto como dato faltante, sino Google Charts puede tomarlo como numerico.</t>
        </r>
      </text>
    </comment>
    <comment ref="B8" authorId="1" shapeId="0" xr:uid="{596B0750-4876-443A-9760-8E8D2C81061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Pablo Abbate</author>
    <author>P.E. Abbate</author>
  </authors>
  <commentList>
    <comment ref="A1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Pablo Abbate:</t>
        </r>
        <r>
          <rPr>
            <sz val="8"/>
            <color indexed="81"/>
            <rFont val="Tahoma"/>
            <family val="2"/>
          </rPr>
          <t xml:space="preserve">
Ultimo año.</t>
        </r>
      </text>
    </comment>
    <comment ref="B6" authorId="1" shapeId="0" xr:uid="{76ABFC5B-F901-4EE6-954C-0B3438515B1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En esta planilla uso una formula más complicada que con la planilla de la RET, porque los datos de calidad pueden estar repetidos para un mismo cultivar.</t>
        </r>
      </text>
    </comment>
    <comment ref="D6" authorId="0" shapeId="0" xr:uid="{C0E7CD15-4F62-4C6D-ABCC-60615BDD5C3E}">
      <text>
        <r>
          <rPr>
            <b/>
            <sz val="9"/>
            <color indexed="81"/>
            <rFont val="Tahoma"/>
            <family val="2"/>
          </rPr>
          <t>Pablo Abbate:</t>
        </r>
        <r>
          <rPr>
            <sz val="9"/>
            <color indexed="81"/>
            <rFont val="Tahoma"/>
            <family val="2"/>
          </rPr>
          <t xml:space="preserve">
Para cultivar uso texto como dato faltante, sino Google Charts puede tomarlo como numerico.</t>
        </r>
      </text>
    </comment>
    <comment ref="Q6" authorId="1" shapeId="0" xr:uid="{1C08FA91-6C8B-4F74-A944-F4BC61FE8A1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1: se usa la fila en la WEB.
0: no se usa.
La formula tiene que estar tambien en las filas vacias.</t>
        </r>
      </text>
    </comment>
    <comment ref="R6" authorId="1" shapeId="0" xr:uid="{98F18B0A-04AD-4EEA-B43D-694266EDC34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1: se usa la fila en la WEB.
0: no se usa.
La formula tiene que estar tambien en las filas vacias.</t>
        </r>
      </text>
    </comment>
    <comment ref="S6" authorId="1" shapeId="0" xr:uid="{49FAD34C-3C86-4FF4-A346-059E363794D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1: se usa la fila en la WEB.
0: no se usa.
La formula tiene que estar tambien en las filas vacias.</t>
        </r>
      </text>
    </comment>
    <comment ref="T6" authorId="1" shapeId="0" xr:uid="{8BD66A99-0299-49DA-8F59-D4B23849426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1: se usa la fila en la WEB.
0: no se usa.
La formula tiene que estar tambien en las filas vacias.</t>
        </r>
      </text>
    </comment>
    <comment ref="B7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  <comment ref="B207" authorId="1" shapeId="0" xr:uid="{C020E9A8-226E-41CA-AE8B-1DDE29B9B27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  <comment ref="B407" authorId="1" shapeId="0" xr:uid="{6929D29C-436A-4034-9732-1F179330692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  <comment ref="B607" authorId="1" shapeId="0" xr:uid="{6D95A0D8-0D71-4C6F-B652-5119DCBB291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  <comment ref="B806" authorId="1" shapeId="0" xr:uid="{F1B3D30A-7369-4FF3-A2FD-C7C2560E2B2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  <comment ref="B1006" authorId="1" shapeId="0" xr:uid="{303C6B3B-4094-45CE-AF75-59E8EBC2A70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  <comment ref="B1206" authorId="1" shapeId="0" xr:uid="{F1F0784E-2236-4072-9E13-E7406E771DB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  <comment ref="B1406" authorId="1" shapeId="0" xr:uid="{D28B6DCA-5696-445E-8E84-E48C0AF844A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Pablo Abbate</author>
    <author>P.E. Abbate</author>
  </authors>
  <commentList>
    <comment ref="A2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Pablo Abbate:</t>
        </r>
        <r>
          <rPr>
            <sz val="8"/>
            <color indexed="81"/>
            <rFont val="Tahoma"/>
            <family val="2"/>
          </rPr>
          <t xml:space="preserve">
Ultimo año.</t>
        </r>
      </text>
    </comment>
    <comment ref="A3" authorId="1" shapeId="0" xr:uid="{FC432A32-1477-4F40-80ED-E6BCF1D9B44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Primer año de datos más antiguo admitido. </t>
        </r>
      </text>
    </comment>
    <comment ref="A7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Esta formula es distinta a la siguiente.</t>
        </r>
      </text>
    </comment>
    <comment ref="J7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" authorId="1" shapeId="0" xr:uid="{C4D08E0E-1A97-4B33-AD44-B6C4BD7D25A9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" authorId="1" shapeId="0" xr:uid="{5123D830-0D94-413C-B19C-1AC63CA8E88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" authorId="1" shapeId="0" xr:uid="{D62BCBCD-263B-48D8-9335-BAB560AB816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" authorId="1" shapeId="0" xr:uid="{5E948E0C-8C24-4F8F-895C-120365F62D3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" authorId="1" shapeId="0" xr:uid="{CD33DB57-3D26-4E16-82DB-4DA0042C1A9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" authorId="1" shapeId="0" xr:uid="{D899FC52-2D81-4A22-BA16-DEEEF5216DF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" authorId="1" shapeId="0" xr:uid="{97E96841-634C-4052-8888-E11CA1A2D0F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" authorId="1" shapeId="0" xr:uid="{0D255C78-9186-4874-9F0A-9FDEC3412D3F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" authorId="1" shapeId="0" xr:uid="{454881A5-9682-4BB5-BA04-AD7CC605055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" authorId="1" shapeId="0" xr:uid="{54BB0723-853A-4C97-99FD-FA3D2C10A81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8" authorId="1" shapeId="0" xr:uid="{F76DA547-79E4-4F99-A3CC-137141B3EAD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9" authorId="1" shapeId="0" xr:uid="{E1CCB4FC-B3EC-4397-BEA3-AE95BC36400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0" authorId="1" shapeId="0" xr:uid="{B9C7D669-663D-48C9-89FC-A1EBDDF6D01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1" authorId="1" shapeId="0" xr:uid="{8E820686-8E3A-4FCF-A175-F604C70B2006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2" authorId="1" shapeId="0" xr:uid="{B66C3D8B-5179-4D18-BE91-D444505650D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3" authorId="1" shapeId="0" xr:uid="{4C0EF2E2-31C6-4DDB-8504-5A10AAD5C7A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4" authorId="1" shapeId="0" xr:uid="{7ED4431B-B9C6-483D-A7AB-05E7607F20B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5" authorId="1" shapeId="0" xr:uid="{9AABA5D8-2EC8-4D9B-B33A-E0E34B08AD4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6" authorId="1" shapeId="0" xr:uid="{071EBAA9-284B-43A2-AA1B-A46EA8740F8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7" authorId="1" shapeId="0" xr:uid="{67DD37E3-E7A4-4F66-8C3D-113E936BD44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8" authorId="1" shapeId="0" xr:uid="{4C0E6BE6-842D-4C4A-ADBC-F2C49574653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29" authorId="1" shapeId="0" xr:uid="{B45FD7B3-6F5B-4853-BFF7-715BFC79989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0" authorId="1" shapeId="0" xr:uid="{2282ED45-0EDC-47C1-A618-EC5F6BEDF35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1" authorId="1" shapeId="0" xr:uid="{526E06C1-123C-4B88-B066-F66499890B6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2" authorId="1" shapeId="0" xr:uid="{65DA847E-F0CE-44DC-BAB2-78D03CE7EF9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3" authorId="1" shapeId="0" xr:uid="{86759F44-BCEC-47AF-A2B3-EB02675C0F5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4" authorId="1" shapeId="0" xr:uid="{1AE99384-26D6-4C1D-BD31-8DDC82189EF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5" authorId="1" shapeId="0" xr:uid="{1435FD43-1BCE-4A99-AEF0-881D7A100A1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6" authorId="1" shapeId="0" xr:uid="{E21494A0-9D1F-4A81-82FF-B5B3EFBB679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7" authorId="1" shapeId="0" xr:uid="{375E1B3C-9B0D-4F76-8C0F-5EB7A3DFC0C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8" authorId="1" shapeId="0" xr:uid="{AF1DB273-2CE8-4658-81E2-7BBA33728BA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39" authorId="1" shapeId="0" xr:uid="{2245E93E-87D6-46F3-8F45-4D53C20163C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0" authorId="1" shapeId="0" xr:uid="{D0498CE7-1245-49A0-98F3-7ADF7C33511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1" authorId="1" shapeId="0" xr:uid="{7F4B1A31-3593-438F-818D-BF5D569CFEA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2" authorId="1" shapeId="0" xr:uid="{DBBF56B7-2AE3-4E15-96C8-60135249421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3" authorId="1" shapeId="0" xr:uid="{6628B2CE-9EA7-4353-8275-D739A58BAF0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4" authorId="1" shapeId="0" xr:uid="{3F0D2701-1519-495D-96CC-906CD554D29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5" authorId="1" shapeId="0" xr:uid="{2DFD7481-32AB-4B91-9E68-A9163BDF231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6" authorId="1" shapeId="0" xr:uid="{DC69DE3C-EC8E-41F8-9245-6B73CEF0DF8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7" authorId="1" shapeId="0" xr:uid="{5CB07E56-C8A1-4DA0-A48E-7D44FFFFACB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8" authorId="1" shapeId="0" xr:uid="{69451454-1F89-4BB8-BDA5-E348A4876CC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49" authorId="1" shapeId="0" xr:uid="{E1B48E45-0270-4C77-B230-1A78F9AA1EC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0" authorId="1" shapeId="0" xr:uid="{D732D5F3-A554-4282-A99E-28F5E79C685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1" authorId="1" shapeId="0" xr:uid="{1EC33E40-3883-40A9-B38D-A689B631067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2" authorId="1" shapeId="0" xr:uid="{4DD12F5D-B6AE-4216-914D-25909688BC9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3" authorId="1" shapeId="0" xr:uid="{2CAC6F03-1FD1-4591-8332-D93F8E8E47D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4" authorId="1" shapeId="0" xr:uid="{9FD5A835-DB30-4773-95C5-33227240D11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5" authorId="1" shapeId="0" xr:uid="{B0FE9E12-41C5-4EB2-B52D-C6B4C1DAA58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6" authorId="1" shapeId="0" xr:uid="{60B4FAAC-F830-45CD-BD33-9FA00C25B22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7" authorId="1" shapeId="0" xr:uid="{3F7C3161-FECA-4926-B2FD-41C97A32029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8" authorId="1" shapeId="0" xr:uid="{2D8A364D-E10F-4794-8FA6-5316E6FFAC7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59" authorId="1" shapeId="0" xr:uid="{B900BFC2-3E9D-49BD-961B-D8231EACC4B9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0" authorId="1" shapeId="0" xr:uid="{A8F0D1E1-D51F-4EDD-A93B-DD64C0DCB97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1" authorId="1" shapeId="0" xr:uid="{6A4A0AB8-49E0-4D5B-9147-F388735B95E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2" authorId="1" shapeId="0" xr:uid="{0ED53B1C-98B8-4D32-95B3-CB84C542D2E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3" authorId="1" shapeId="0" xr:uid="{7966328B-1EDE-411E-859A-B0F29A342FD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4" authorId="1" shapeId="0" xr:uid="{1AA79D7E-179D-490A-A31F-3E8FB101A80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5" authorId="1" shapeId="0" xr:uid="{B5E17512-1F56-49E1-AEC5-469B13713BB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6" authorId="1" shapeId="0" xr:uid="{E1384CFE-9DBD-4E86-A6FF-7B626013AD6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7" authorId="1" shapeId="0" xr:uid="{711BF2B2-397F-4592-B261-BB88672B835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8" authorId="1" shapeId="0" xr:uid="{37E154BB-72E1-4063-9C21-274E1156C66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69" authorId="1" shapeId="0" xr:uid="{D0DA9A93-5475-4E04-9AD8-BD38BCE69D8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0" authorId="1" shapeId="0" xr:uid="{24041AC0-F766-478B-ACD8-DFFB54219FB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1" authorId="1" shapeId="0" xr:uid="{802EB9F5-FF69-4960-A343-B85D1A95C0D9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2" authorId="1" shapeId="0" xr:uid="{EFDFB220-4C77-4458-A206-5E8E6F09F07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3" authorId="1" shapeId="0" xr:uid="{1E2584DC-3A9D-4B47-8640-3AD08E424696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4" authorId="1" shapeId="0" xr:uid="{4262F5EA-BC0F-4864-8582-29AE27F12B2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5" authorId="1" shapeId="0" xr:uid="{0EDA5ECA-ADAB-4D11-BCFA-AADADE9A25A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6" authorId="1" shapeId="0" xr:uid="{5659F667-6471-4621-9453-7EEEDB5EF7EF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7" authorId="1" shapeId="0" xr:uid="{9CA619FC-D83C-4FDB-8128-3162AEE1AA4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8" authorId="1" shapeId="0" xr:uid="{B70DCBB4-730C-42B6-AD19-B43A4CE8907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79" authorId="1" shapeId="0" xr:uid="{CDA47908-FB75-47EB-B72D-20F8F30E645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0" authorId="1" shapeId="0" xr:uid="{0539311A-6464-4584-B882-FEBE3A08D4E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1" authorId="1" shapeId="0" xr:uid="{B2963331-E8CC-4347-8E75-60D64823A8C9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2" authorId="1" shapeId="0" xr:uid="{4CE85101-B66E-4CD7-B6A6-2CCC9FE010E9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3" authorId="1" shapeId="0" xr:uid="{B2BF4F8D-0500-4424-94F5-B49B6AAAA27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4" authorId="1" shapeId="0" xr:uid="{0DE490E1-5DF9-4272-A684-FA2CCC90216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5" authorId="1" shapeId="0" xr:uid="{23FBBE65-468F-4EDA-928E-4F24542CE54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6" authorId="1" shapeId="0" xr:uid="{94330458-6771-4F45-BB9A-61775E3E4F46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7" authorId="1" shapeId="0" xr:uid="{D8D9A1B5-555D-41D8-A8C6-A969A4A9AE3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8" authorId="1" shapeId="0" xr:uid="{BD6C8C92-AE0C-4510-927F-040043C2DCA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89" authorId="1" shapeId="0" xr:uid="{C1F79F1F-0513-4281-80FD-020AD119200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0" authorId="1" shapeId="0" xr:uid="{5D33E727-A702-48DE-BE01-070351BB533F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1" authorId="1" shapeId="0" xr:uid="{3946B546-6D89-4916-AC56-0325EE2D1C5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2" authorId="1" shapeId="0" xr:uid="{9AC28901-945E-43CA-A60D-36543B9AF4D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3" authorId="1" shapeId="0" xr:uid="{7CFA387D-583F-4C7C-A229-5063B69A3E6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4" authorId="1" shapeId="0" xr:uid="{BB7DDD91-53E0-49DC-862B-ABFEAF1E221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5" authorId="1" shapeId="0" xr:uid="{470D7D70-468D-4AA6-B6A4-E69124FFAB1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6" authorId="1" shapeId="0" xr:uid="{F60CD23D-9291-4908-8358-D2BA36A272A6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7" authorId="1" shapeId="0" xr:uid="{2BA5F4FF-553C-4142-A60E-0F45091257D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8" authorId="1" shapeId="0" xr:uid="{07749BCC-D221-4B4B-86D3-5F0E0F2C087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99" authorId="1" shapeId="0" xr:uid="{E90A0262-57CB-4A58-B985-D4DBEC3E781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0" authorId="1" shapeId="0" xr:uid="{AADA82BE-C12B-4F39-827C-8FA5530829A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1" authorId="1" shapeId="0" xr:uid="{CBDDF0A1-E4C3-4B24-BDA8-064D5F63C0F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2" authorId="1" shapeId="0" xr:uid="{A9E9A6E8-D705-4E03-9FD8-1D8A8701E9EF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3" authorId="1" shapeId="0" xr:uid="{5F33A57C-952B-4C27-AD8E-0C41BFDA2A6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4" authorId="1" shapeId="0" xr:uid="{9858AE32-FB43-4653-9187-60EA1A78FCF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5" authorId="1" shapeId="0" xr:uid="{D7992528-43AB-4111-AF5E-61C981F3320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6" authorId="1" shapeId="0" xr:uid="{ADF180F0-D72B-46AC-A10D-488D8749007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7" authorId="1" shapeId="0" xr:uid="{4AE2FCE7-11C6-4710-BDDD-E18B317D072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8" authorId="1" shapeId="0" xr:uid="{E7151563-691A-4C7E-98A0-0923441AA7E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09" authorId="1" shapeId="0" xr:uid="{D93FB8E7-B363-4A11-BD77-14491CD0CA3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0" authorId="1" shapeId="0" xr:uid="{5A7C8CE6-92B7-4F9D-A90F-4B146AAD24C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1" authorId="1" shapeId="0" xr:uid="{0475B52D-D2C5-4DE2-97A6-64673B6BFA6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2" authorId="1" shapeId="0" xr:uid="{65FDC076-C2D2-4D48-80AE-C3FADF10546F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3" authorId="1" shapeId="0" xr:uid="{7059AE81-AF9C-47A6-BCB1-4BAB131D7AB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4" authorId="1" shapeId="0" xr:uid="{17EA4736-55D8-4594-BA31-D6A3843F29B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5" authorId="1" shapeId="0" xr:uid="{0A02FBDE-D2CC-4469-A9CC-508DC2F7493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6" authorId="1" shapeId="0" xr:uid="{55328833-273D-4060-B246-97C4F68AFD0B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7" authorId="1" shapeId="0" xr:uid="{AF1E005C-77A4-4C07-A80E-30CEC00FE339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8" authorId="1" shapeId="0" xr:uid="{E5001E20-4C38-4BB0-93AE-9444FE7F288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19" authorId="1" shapeId="0" xr:uid="{FC280009-4197-46A8-869D-46EB55971EC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0" authorId="1" shapeId="0" xr:uid="{0B91062F-E6FF-40B3-84F9-9359258FEE5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1" authorId="1" shapeId="0" xr:uid="{1D454D33-9CF1-458F-BBCB-F146C0EC91B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2" authorId="1" shapeId="0" xr:uid="{C1EB4188-B91B-43FB-B744-88EB2AF3448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3" authorId="1" shapeId="0" xr:uid="{7EAA8087-2F05-42DC-B1DC-668F0DBE934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4" authorId="1" shapeId="0" xr:uid="{A3E26B88-17FA-4B3D-B112-CBFDC6BBDD3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5" authorId="1" shapeId="0" xr:uid="{858BD6B9-517F-4EFA-B63D-2A10032B020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6" authorId="1" shapeId="0" xr:uid="{055B3C51-AA86-4929-B751-91CBC8072CB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7" authorId="1" shapeId="0" xr:uid="{63E6C4FD-6E23-4B74-A4D4-5D7A1357672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8" authorId="1" shapeId="0" xr:uid="{A3F4DC4E-240B-43EF-8C34-41CC68B9702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29" authorId="1" shapeId="0" xr:uid="{51BD00EC-D81D-42EE-9111-7F205892367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0" authorId="1" shapeId="0" xr:uid="{FCF9A38D-28B5-4913-834C-8A4D2101646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1" authorId="1" shapeId="0" xr:uid="{E0538BC8-ED9F-40F5-A9DA-B4E5626D08C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2" authorId="1" shapeId="0" xr:uid="{DEDC7FE2-E37A-4139-973B-524EE3021486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3" authorId="1" shapeId="0" xr:uid="{AD32A6F1-2EFE-4085-AEFE-965DC06E2BD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4" authorId="1" shapeId="0" xr:uid="{97D68FC7-0B62-430A-A792-2DD34C1D4F6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5" authorId="1" shapeId="0" xr:uid="{C4239212-C04C-4306-A7EE-663400991A6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6" authorId="1" shapeId="0" xr:uid="{5B8BF12F-AE36-4E3F-B4A8-A1D4DDB48EC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7" authorId="1" shapeId="0" xr:uid="{46F9E286-F4C5-4C91-AAE4-FA7E1E27893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8" authorId="1" shapeId="0" xr:uid="{0901EE93-E761-44FE-A287-9B060952C8D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39" authorId="1" shapeId="0" xr:uid="{E2D5193C-01F3-4BA4-8A61-0A81FE4738D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0" authorId="1" shapeId="0" xr:uid="{84DEBA9E-4D42-4401-BEAB-5B74F801E9D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1" authorId="1" shapeId="0" xr:uid="{8996515F-6180-4BFA-8B36-6314A8E05ED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2" authorId="1" shapeId="0" xr:uid="{1FA58B90-1AA4-46C5-A62E-D52FA72092B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3" authorId="1" shapeId="0" xr:uid="{5760C9F4-4E19-4D45-8414-6D043B3D503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4" authorId="1" shapeId="0" xr:uid="{0B41237D-9611-4904-995C-F0CA7D4105D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5" authorId="1" shapeId="0" xr:uid="{0C110626-DBE2-4565-ADB0-A76425E2881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6" authorId="1" shapeId="0" xr:uid="{EF0065CC-B2AA-4723-9664-F758528C799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7" authorId="1" shapeId="0" xr:uid="{FA36597F-C6BE-49DD-991A-90FFD3AE555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8" authorId="1" shapeId="0" xr:uid="{79169E13-2651-415F-9078-9EC8F5CE9BC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49" authorId="1" shapeId="0" xr:uid="{7C1D1A83-B711-43BA-AB91-3752A5F60650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0" authorId="1" shapeId="0" xr:uid="{0D2F8AB5-9264-4C43-97CC-C46F8F232E6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1" authorId="1" shapeId="0" xr:uid="{81034B85-FD62-4834-9F23-F1CADCC980F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2" authorId="1" shapeId="0" xr:uid="{BD794CD2-481E-41BC-8B21-D7D326075BD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3" authorId="1" shapeId="0" xr:uid="{C68EDA94-D75A-4D2C-88BE-AEE197475FA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4" authorId="1" shapeId="0" xr:uid="{DAC8B6FC-3F47-4AD7-8460-15C61991BCB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5" authorId="1" shapeId="0" xr:uid="{9959481F-11AF-4468-8667-3A3C892FCA0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6" authorId="1" shapeId="0" xr:uid="{5D7A4CD4-94AE-4F70-A291-025BB753C41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7" authorId="1" shapeId="0" xr:uid="{A6C7BFA1-7025-482A-B0D1-732FF41863D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8" authorId="1" shapeId="0" xr:uid="{1AB63B6A-65BB-4A47-BB98-A6FD599747F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59" authorId="1" shapeId="0" xr:uid="{F71D8C70-EE89-4E6D-BF27-D07A861D1F7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0" authorId="1" shapeId="0" xr:uid="{37AB07CD-6593-4AED-8B1D-A21A7F26249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1" authorId="1" shapeId="0" xr:uid="{4625F4BF-B830-4A7B-ABF0-6D659B2E72F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2" authorId="1" shapeId="0" xr:uid="{EF5B3322-A707-4F70-BAAA-CFEA33D28DC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3" authorId="1" shapeId="0" xr:uid="{5A523006-DBFC-44BD-B217-2402F90C78C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4" authorId="1" shapeId="0" xr:uid="{09A7452C-2F8B-44CE-B8AC-BC972C55FC0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5" authorId="1" shapeId="0" xr:uid="{8FF6714F-3CC0-4116-A4CB-7505E80E762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6" authorId="1" shapeId="0" xr:uid="{CFD6CA5F-1FFE-4769-B598-F2D9AB0ADD4E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7" authorId="1" shapeId="0" xr:uid="{614A72E6-1E81-4BE2-8EFF-EE868ED18C0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8" authorId="1" shapeId="0" xr:uid="{894D0665-5CDA-4F01-B688-66C2F36B7F82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69" authorId="1" shapeId="0" xr:uid="{7B271760-0CBB-4AD7-8A1E-1180AF97646D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0" authorId="1" shapeId="0" xr:uid="{1EE0F967-04F1-4614-85C1-3A981A80D431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1" authorId="1" shapeId="0" xr:uid="{E549D7C7-62BA-45BB-BB14-3C84BE1E2CC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2" authorId="1" shapeId="0" xr:uid="{65E0B6F5-A7A1-4A21-974F-9BA92F9B8264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3" authorId="1" shapeId="0" xr:uid="{547839B7-84E3-4D0D-BBC4-7B2741CE78C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4" authorId="1" shapeId="0" xr:uid="{C66A1C69-6D8D-436C-8D9B-3658A7918C7F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5" authorId="1" shapeId="0" xr:uid="{6FC193BE-7DD9-48F5-9167-407CE084C0C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6" authorId="1" shapeId="0" xr:uid="{149CC59A-C179-4B4E-991A-1CFFB5D14E9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7" authorId="1" shapeId="0" xr:uid="{4C364984-1770-483E-86A6-5D11D9358C5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8" authorId="1" shapeId="0" xr:uid="{C6C2A4EB-CAC0-45BE-970D-2915D30CB6EA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79" authorId="1" shapeId="0" xr:uid="{78845446-08A0-4275-9D0A-DD33CE7EE3C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80" authorId="1" shapeId="0" xr:uid="{4D217079-4D2B-45CB-8E36-8147EF9160B7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81" authorId="1" shapeId="0" xr:uid="{B22DCB69-C757-4710-977C-54CED40535F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82" authorId="1" shapeId="0" xr:uid="{B01380FE-E11B-47E1-9055-F112B96E30C5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83" authorId="1" shapeId="0" xr:uid="{FC09AD20-5A74-40E3-BBE3-5434115D7D83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84" authorId="1" shapeId="0" xr:uid="{8C7D6C56-1CA7-4BC1-981F-D14FB926C3DF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85" authorId="1" shapeId="0" xr:uid="{2DCE3202-87DE-4F93-8256-E0150DEED85C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  <comment ref="J186" authorId="1" shapeId="0" xr:uid="{094A766D-3293-4E1D-8BA7-3D4A04F23398}">
      <text>
        <r>
          <rPr>
            <b/>
            <sz val="9"/>
            <color indexed="81"/>
            <rFont val="Tahoma"/>
            <family val="2"/>
          </rPr>
          <t>P.E. Abbate:</t>
        </r>
        <r>
          <rPr>
            <sz val="9"/>
            <color indexed="81"/>
            <rFont val="Tahoma"/>
            <family val="2"/>
          </rPr>
          <t xml:space="preserve">
Primra columna con formula diferente.</t>
        </r>
      </text>
    </comment>
  </commentList>
</comments>
</file>

<file path=xl/sharedStrings.xml><?xml version="1.0" encoding="utf-8"?>
<sst xmlns="http://schemas.openxmlformats.org/spreadsheetml/2006/main" count="7837" uniqueCount="710">
  <si>
    <t>PMG</t>
  </si>
  <si>
    <t>PH</t>
  </si>
  <si>
    <t>Siembra</t>
  </si>
  <si>
    <t>Año:</t>
  </si>
  <si>
    <t>Fila</t>
  </si>
  <si>
    <t>Ord</t>
  </si>
  <si>
    <t>Media a traves de años</t>
  </si>
  <si>
    <t>Coeficiente de variación a traves de años</t>
  </si>
  <si>
    <t>Media para cada cultivar en cada año</t>
  </si>
  <si>
    <t>Sub PEA</t>
  </si>
  <si>
    <t>IIS</t>
  </si>
  <si>
    <t>SF</t>
  </si>
  <si>
    <t>IV</t>
  </si>
  <si>
    <t>I</t>
  </si>
  <si>
    <t>VS</t>
  </si>
  <si>
    <t>III</t>
  </si>
  <si>
    <t>IIN</t>
  </si>
  <si>
    <t>NOA</t>
  </si>
  <si>
    <t>VN</t>
  </si>
  <si>
    <t>NEA</t>
  </si>
  <si>
    <t>Chacabuco</t>
  </si>
  <si>
    <t>La Dulce</t>
  </si>
  <si>
    <t>Marcos Juarez</t>
  </si>
  <si>
    <t>*</t>
  </si>
  <si>
    <t>Lista las Localidades y Años disponibles para cada Manejo y Epoca.</t>
  </si>
  <si>
    <t>Años a promediar</t>
  </si>
  <si>
    <t>PROT</t>
  </si>
  <si>
    <t>Año2</t>
  </si>
  <si>
    <t>Año3</t>
  </si>
  <si>
    <t>Año4</t>
  </si>
  <si>
    <t>Subr</t>
  </si>
  <si>
    <t>Año1</t>
  </si>
  <si>
    <t>Datos a usar en WEB</t>
  </si>
  <si>
    <t>Primero:</t>
  </si>
  <si>
    <t>Media 1</t>
  </si>
  <si>
    <t>Media 2</t>
  </si>
  <si>
    <t>Media 3</t>
  </si>
  <si>
    <t>Media 4</t>
  </si>
  <si>
    <t>CV (%) 1</t>
  </si>
  <si>
    <t>CV (%) 2</t>
  </si>
  <si>
    <t>CV (%) 3</t>
  </si>
  <si>
    <t>CV (%) 4</t>
  </si>
  <si>
    <t>Usar 1</t>
  </si>
  <si>
    <t>Usar 2</t>
  </si>
  <si>
    <t>Usar 3</t>
  </si>
  <si>
    <t>Usar 4</t>
  </si>
  <si>
    <t>RET Calidad. USAR #N/D para los fatos faltantes.</t>
  </si>
  <si>
    <t>Siembra PEA</t>
  </si>
  <si>
    <t>GH/PROT</t>
  </si>
  <si>
    <t>P</t>
  </si>
  <si>
    <t>L</t>
  </si>
  <si>
    <t>W</t>
  </si>
  <si>
    <t>P/L</t>
  </si>
  <si>
    <t>Total Dañados (%)</t>
  </si>
  <si>
    <t>0: no descartar (usar); 1: descartar (no usar).</t>
  </si>
  <si>
    <t>%</t>
  </si>
  <si>
    <t>min</t>
  </si>
  <si>
    <t>ICCT</t>
  </si>
  <si>
    <t>ESTAB</t>
  </si>
  <si>
    <t>GH</t>
  </si>
  <si>
    <t>GS</t>
  </si>
  <si>
    <t>FN</t>
  </si>
  <si>
    <t>CEN</t>
  </si>
  <si>
    <t>RH</t>
  </si>
  <si>
    <t>BA</t>
  </si>
  <si>
    <t>LP</t>
  </si>
  <si>
    <t>ER</t>
  </si>
  <si>
    <t>PEGAR DESDE AQUÍ</t>
  </si>
  <si>
    <t>Variable</t>
  </si>
  <si>
    <t>Col</t>
  </si>
  <si>
    <t>Coeficiente de variación porcentual a traves de años</t>
  </si>
  <si>
    <t>Unidad</t>
  </si>
  <si>
    <t>Label</t>
  </si>
  <si>
    <t>En zona verde usar -999 como dato faltante para que Google Charts reconozca la columna como numérica; para cultivar uso texto ("--") como dato faltante.</t>
  </si>
  <si>
    <t>BON</t>
  </si>
  <si>
    <t>RTO BON</t>
  </si>
  <si>
    <t>RTO</t>
  </si>
  <si>
    <t>Bonificación comercial (%)</t>
  </si>
  <si>
    <t>Estabilidad farinográfica (min)</t>
  </si>
  <si>
    <t>Gluten húmedo de la harina (%, humedad 13.5 %)</t>
  </si>
  <si>
    <t>Peso hectolítrico (kg/hl)</t>
  </si>
  <si>
    <t>kg/hl</t>
  </si>
  <si>
    <t>Proteína del grano (%, humedad 13.5 %)</t>
  </si>
  <si>
    <t>Rendimiento en grano (kg/ha)</t>
  </si>
  <si>
    <t>kg/ha</t>
  </si>
  <si>
    <t>W alveográfico (J/10^4)</t>
  </si>
  <si>
    <t>J/10^4</t>
  </si>
  <si>
    <t>Subregión</t>
  </si>
  <si>
    <t>Número de Muestra</t>
  </si>
  <si>
    <t>Localidad, partido o departamento</t>
  </si>
  <si>
    <t>Tonelaje</t>
  </si>
  <si>
    <t>Grado</t>
  </si>
  <si>
    <t>Peso Hectolítrico (Kg/hl)</t>
  </si>
  <si>
    <t>Materias Extrañas (%)</t>
  </si>
  <si>
    <t>Granos Quebrados y/o Chuzos (%)</t>
  </si>
  <si>
    <t>Granos Panza Blanca (%)</t>
  </si>
  <si>
    <t>Proteína (s/b 13.5 % H°) (%)</t>
  </si>
  <si>
    <t>Proteína (s/S.S.S.) (%)</t>
  </si>
  <si>
    <t>Peso de Mil Granos (gr.) Tal Cual</t>
  </si>
  <si>
    <t>Cenizas (s.s.s) %</t>
  </si>
  <si>
    <t>Gluten Húmedo (%)</t>
  </si>
  <si>
    <t>Gluten Seco (%)</t>
  </si>
  <si>
    <t>Falling Number (seg.)</t>
  </si>
  <si>
    <t>Rto. Harina (%)</t>
  </si>
  <si>
    <t>% AA (14 % H°)</t>
  </si>
  <si>
    <t>T. D. (min.)</t>
  </si>
  <si>
    <t>Estabilidad (min.)</t>
  </si>
  <si>
    <t>Aflojam. 
(12 min.)</t>
  </si>
  <si>
    <t>Cenizas (s.s.s.) (%)</t>
  </si>
  <si>
    <t>Muestra</t>
  </si>
  <si>
    <t>Localidad</t>
  </si>
  <si>
    <t>Dañado</t>
  </si>
  <si>
    <t>M.Ext.</t>
  </si>
  <si>
    <t>Quebrado</t>
  </si>
  <si>
    <t>PROT sss</t>
  </si>
  <si>
    <t>CEN2</t>
  </si>
  <si>
    <t>AA</t>
  </si>
  <si>
    <t>TD</t>
  </si>
  <si>
    <t>AFLOJA</t>
  </si>
  <si>
    <t>General​ Obligado</t>
  </si>
  <si>
    <t>Chaco</t>
  </si>
  <si>
    <t>9 de Julio</t>
  </si>
  <si>
    <t>Vera</t>
  </si>
  <si>
    <t>Tucumán</t>
  </si>
  <si>
    <t>Castellanos</t>
  </si>
  <si>
    <t>Sgo. del Estero</t>
  </si>
  <si>
    <t>Catamarca</t>
  </si>
  <si>
    <t>Salta</t>
  </si>
  <si>
    <t>La Capital</t>
  </si>
  <si>
    <t>Las Colonias</t>
  </si>
  <si>
    <t>San Cristóbal</t>
  </si>
  <si>
    <t>San Justo</t>
  </si>
  <si>
    <t>San Martín</t>
  </si>
  <si>
    <t>San Jerónimo</t>
  </si>
  <si>
    <t>Iriondo</t>
  </si>
  <si>
    <t>Belgrano</t>
  </si>
  <si>
    <t>Caseros</t>
  </si>
  <si>
    <t>San Lorenzo</t>
  </si>
  <si>
    <t>Rosario</t>
  </si>
  <si>
    <t>Constitución</t>
  </si>
  <si>
    <t>General López</t>
  </si>
  <si>
    <t>Marcos Juárez</t>
  </si>
  <si>
    <t>Unión</t>
  </si>
  <si>
    <t>Ramallo</t>
  </si>
  <si>
    <t>Colón</t>
  </si>
  <si>
    <t>Pergamino</t>
  </si>
  <si>
    <t>San Andrés de Giles</t>
  </si>
  <si>
    <t>Carmen de Areco</t>
  </si>
  <si>
    <t>General Arenales</t>
  </si>
  <si>
    <t>Rojas</t>
  </si>
  <si>
    <t>Junín</t>
  </si>
  <si>
    <t>Suipacha</t>
  </si>
  <si>
    <t>Chivilcoy</t>
  </si>
  <si>
    <t>Bragado</t>
  </si>
  <si>
    <t>9 de Julio (BA)</t>
  </si>
  <si>
    <t>Alberti</t>
  </si>
  <si>
    <t>Pehuajó</t>
  </si>
  <si>
    <t>Rivadavia</t>
  </si>
  <si>
    <t>Carlos Tejedor</t>
  </si>
  <si>
    <t>Carlos Casares</t>
  </si>
  <si>
    <t>Trenque Lauquen</t>
  </si>
  <si>
    <t>Daireaux</t>
  </si>
  <si>
    <t>Hipólito Yrigoyen</t>
  </si>
  <si>
    <t>Bolívar</t>
  </si>
  <si>
    <t>General Pinto</t>
  </si>
  <si>
    <t>Leandro N. Alem</t>
  </si>
  <si>
    <t>General Villegas​</t>
  </si>
  <si>
    <t>Lincoln</t>
  </si>
  <si>
    <t>General Viamonte</t>
  </si>
  <si>
    <t>Saladillo</t>
  </si>
  <si>
    <t>General Belgrano</t>
  </si>
  <si>
    <t>Las Flores</t>
  </si>
  <si>
    <t>Lobos</t>
  </si>
  <si>
    <t>Monte</t>
  </si>
  <si>
    <t>Roque Pérez</t>
  </si>
  <si>
    <t>25 de Mayo</t>
  </si>
  <si>
    <t>Baradero</t>
  </si>
  <si>
    <t>Arrecifes</t>
  </si>
  <si>
    <t>Capitán Sarmiento</t>
  </si>
  <si>
    <t>San Antonio de Areco</t>
  </si>
  <si>
    <t>San Pedro</t>
  </si>
  <si>
    <t>Paraná</t>
  </si>
  <si>
    <t>Federal</t>
  </si>
  <si>
    <t>Villaguay</t>
  </si>
  <si>
    <t>Diamante</t>
  </si>
  <si>
    <t>Concordia</t>
  </si>
  <si>
    <t>La Paz</t>
  </si>
  <si>
    <t>Tala</t>
  </si>
  <si>
    <t>Gualeguay</t>
  </si>
  <si>
    <t>Gualeguaychu</t>
  </si>
  <si>
    <t>Nogoyá</t>
  </si>
  <si>
    <t>Uruguay</t>
  </si>
  <si>
    <t>Victoria</t>
  </si>
  <si>
    <t>Lobería</t>
  </si>
  <si>
    <t>Azul</t>
  </si>
  <si>
    <t>General Alvarado</t>
  </si>
  <si>
    <t>Necochea</t>
  </si>
  <si>
    <t>General Juan Madariaga</t>
  </si>
  <si>
    <t>Maipú</t>
  </si>
  <si>
    <t>Balcarce</t>
  </si>
  <si>
    <t>Mar Chiquita</t>
  </si>
  <si>
    <t>General Pueyrredon</t>
  </si>
  <si>
    <t>General La Madrid</t>
  </si>
  <si>
    <t>Adolfo Gonzales Chaves</t>
  </si>
  <si>
    <t>Laprida</t>
  </si>
  <si>
    <t>Tres Arroyos</t>
  </si>
  <si>
    <t>Benito Juárez</t>
  </si>
  <si>
    <t>Santa María</t>
  </si>
  <si>
    <t>General San Martín</t>
  </si>
  <si>
    <t>San Javier</t>
  </si>
  <si>
    <t>Río Cuarto</t>
  </si>
  <si>
    <t>Juárez Celman</t>
  </si>
  <si>
    <t>Totoral</t>
  </si>
  <si>
    <t>Tulumba</t>
  </si>
  <si>
    <t>Río Primero</t>
  </si>
  <si>
    <t>Tercero Arriba</t>
  </si>
  <si>
    <t>Río Segundo</t>
  </si>
  <si>
    <t>Presidente Roque Sáenz Peña</t>
  </si>
  <si>
    <t>San Luis</t>
  </si>
  <si>
    <t>Atreucó</t>
  </si>
  <si>
    <t>Capital</t>
  </si>
  <si>
    <t>Catriló</t>
  </si>
  <si>
    <t>Conhelo</t>
  </si>
  <si>
    <t>Chapaleufú</t>
  </si>
  <si>
    <t>Guatraché</t>
  </si>
  <si>
    <t>Hucal</t>
  </si>
  <si>
    <t>Maracó</t>
  </si>
  <si>
    <t>Rancul</t>
  </si>
  <si>
    <t>Realicó</t>
  </si>
  <si>
    <t>Toay</t>
  </si>
  <si>
    <t>Trenel</t>
  </si>
  <si>
    <t>Adolfo Alsina</t>
  </si>
  <si>
    <t>Bahía Blanca</t>
  </si>
  <si>
    <t>Coronel Dorrego</t>
  </si>
  <si>
    <t>Coronel Pringles</t>
  </si>
  <si>
    <t>Cnel. Marina Ldo. Rosale</t>
  </si>
  <si>
    <t>Coronel Suárez</t>
  </si>
  <si>
    <t>Guaminí</t>
  </si>
  <si>
    <t>Patagones</t>
  </si>
  <si>
    <t>Pellegrini</t>
  </si>
  <si>
    <t>Puan</t>
  </si>
  <si>
    <t>Saavedra</t>
  </si>
  <si>
    <t>Saliqueló</t>
  </si>
  <si>
    <t>Tornquist</t>
  </si>
  <si>
    <t>Tres Lomas</t>
  </si>
  <si>
    <t>Villarino</t>
  </si>
  <si>
    <t>General Roca</t>
  </si>
  <si>
    <t>Mercedes</t>
  </si>
  <si>
    <t>Salto</t>
  </si>
  <si>
    <t>San Nicolás</t>
  </si>
  <si>
    <t>San Salvador</t>
  </si>
  <si>
    <t>Ayacucho</t>
  </si>
  <si>
    <t>General Madariaga</t>
  </si>
  <si>
    <t>Tandil</t>
  </si>
  <si>
    <t>General San Matín</t>
  </si>
  <si>
    <t>Rio Segundo</t>
  </si>
  <si>
    <t>Calamuchita</t>
  </si>
  <si>
    <t>Rio Cuarto</t>
  </si>
  <si>
    <t>Rio Primero</t>
  </si>
  <si>
    <t>Quemú Quemú</t>
  </si>
  <si>
    <t>Gral Obligado</t>
  </si>
  <si>
    <t>Chaco - Charata</t>
  </si>
  <si>
    <t>Florentino Ameghino</t>
  </si>
  <si>
    <t>Rauch</t>
  </si>
  <si>
    <t>General Lamadrid</t>
  </si>
  <si>
    <t>San Cayetano</t>
  </si>
  <si>
    <t>Utracán</t>
  </si>
  <si>
    <t>Bahía blanca</t>
  </si>
  <si>
    <t>Coronel Suarez</t>
  </si>
  <si>
    <t>Departamento, Partido PEA</t>
  </si>
  <si>
    <t>Provincia</t>
  </si>
  <si>
    <t>Latitud</t>
  </si>
  <si>
    <t>Longitud</t>
  </si>
  <si>
    <t>Dpto PEA 2020</t>
  </si>
  <si>
    <t>Prov PEA 2020</t>
  </si>
  <si>
    <t>Lat PEA</t>
  </si>
  <si>
    <t>Long PEA</t>
  </si>
  <si>
    <t>Departamento de General Obligado, SF</t>
  </si>
  <si>
    <t>Departamento de San Fernando, CH</t>
  </si>
  <si>
    <t>CH</t>
  </si>
  <si>
    <t>Departamento de 9 de Julio, SF</t>
  </si>
  <si>
    <t>Departamento de Vera, SF</t>
  </si>
  <si>
    <t>Departamento de Capital, TU</t>
  </si>
  <si>
    <t>TU</t>
  </si>
  <si>
    <t>Departamento de Castellanos, SF</t>
  </si>
  <si>
    <t>Departamento de Capital, SE</t>
  </si>
  <si>
    <t>SE</t>
  </si>
  <si>
    <t>Departamento de Capital, CA</t>
  </si>
  <si>
    <t>CA</t>
  </si>
  <si>
    <t>Departamento de Capital, SA</t>
  </si>
  <si>
    <t>SA</t>
  </si>
  <si>
    <t>Departamento de La Capital, SF</t>
  </si>
  <si>
    <t>Departamento de Las Colonias, SF</t>
  </si>
  <si>
    <t>Departamento de San Cristóbal, SF</t>
  </si>
  <si>
    <t>Departamento de San Justo, SF</t>
  </si>
  <si>
    <t>Departamento de San Martín, SF</t>
  </si>
  <si>
    <t>Departamento de San Jerónimo, SF</t>
  </si>
  <si>
    <t>Departamento de Iriondo, SF</t>
  </si>
  <si>
    <t>Departamento de Belgrano, SF</t>
  </si>
  <si>
    <t>Departamento de Caseros, SF</t>
  </si>
  <si>
    <t>Departamento de San Lorenzo, SF</t>
  </si>
  <si>
    <t>Departamento de Rosario, SF</t>
  </si>
  <si>
    <t>Departamento de Constitución, SF</t>
  </si>
  <si>
    <t>Departamento de General López, SF</t>
  </si>
  <si>
    <t>Departamento de Marcos Juárez, CB</t>
  </si>
  <si>
    <t>CB</t>
  </si>
  <si>
    <t>Departamento de Unión, CB</t>
  </si>
  <si>
    <t>Partido de Ramallo, BA</t>
  </si>
  <si>
    <t>Partido de Colón, BA</t>
  </si>
  <si>
    <t>Partido de Pergamino, BA</t>
  </si>
  <si>
    <t>Partido de San Andrés de Giles, BA</t>
  </si>
  <si>
    <t>Partido de Carmen de Areco, BA</t>
  </si>
  <si>
    <t>Partido de Chacabuco, BA</t>
  </si>
  <si>
    <t>Partido de General Arenales, BA</t>
  </si>
  <si>
    <t>Partido de Rojas, BA</t>
  </si>
  <si>
    <t>Partido de Junín, BA</t>
  </si>
  <si>
    <t>Partido de Suipacha, BA</t>
  </si>
  <si>
    <t>Partido de Chivilcoy, BA</t>
  </si>
  <si>
    <t>Partido de Bragado, BA</t>
  </si>
  <si>
    <t>Partido de 9 de Julio, BA</t>
  </si>
  <si>
    <t>Partido de Alberti, BA</t>
  </si>
  <si>
    <t>Partido de Pehuajó, BA</t>
  </si>
  <si>
    <t>Partido de Rivadavia, BA</t>
  </si>
  <si>
    <t>Partido de Carlos Tejedor, BA</t>
  </si>
  <si>
    <t>Partido de Carlos Casares, BA</t>
  </si>
  <si>
    <t>Partido de Trenque Lauquen, BA</t>
  </si>
  <si>
    <t>Partido de Daireaux, BA</t>
  </si>
  <si>
    <t>Partido de Hipólito Yrigoyen, BA</t>
  </si>
  <si>
    <t>Partido de Bolívar, BA</t>
  </si>
  <si>
    <t>Partido de General Pinto, BA</t>
  </si>
  <si>
    <t>Partido de Leandro N. Alem, BA</t>
  </si>
  <si>
    <t>Partido de General Villegas, BA</t>
  </si>
  <si>
    <t>Partido de Lincoln, BA</t>
  </si>
  <si>
    <t>Partido de General Viamonte, BA</t>
  </si>
  <si>
    <t>Partido de Saladillo, BA</t>
  </si>
  <si>
    <t>Partido de General Belgrano, BA</t>
  </si>
  <si>
    <t>Partido de Las Flores, BA</t>
  </si>
  <si>
    <t>Partido de Lobos, BA</t>
  </si>
  <si>
    <t>Partido de Monte, BA</t>
  </si>
  <si>
    <t>Partido de Roque Pérez, BA</t>
  </si>
  <si>
    <t>Partido de 25 de Mayo, BA</t>
  </si>
  <si>
    <t>Partido de Baradero, BA</t>
  </si>
  <si>
    <t>Partido de Arrecifes, BA</t>
  </si>
  <si>
    <t>Partido de Capitán Sarmiento, BA</t>
  </si>
  <si>
    <t>Partido de San Antonio de Areco, BA</t>
  </si>
  <si>
    <t>Partido de San Pedro, BA</t>
  </si>
  <si>
    <t>Departamento de Paraná, ER</t>
  </si>
  <si>
    <t>Departamento de Federal, ER</t>
  </si>
  <si>
    <t>Departamento de Villaguay, ER</t>
  </si>
  <si>
    <t>Departamento de Diamante, ER</t>
  </si>
  <si>
    <t>Departamento de Concordia, ER</t>
  </si>
  <si>
    <t>Departamento de La Paz, ER</t>
  </si>
  <si>
    <t>Departamento de Tala, ER</t>
  </si>
  <si>
    <t>Departamento de Gualeguay, ER</t>
  </si>
  <si>
    <t>Departamento de Gualeguaychú, ER</t>
  </si>
  <si>
    <t>Departamento de Nogoyá, ER</t>
  </si>
  <si>
    <t>Departamento de Uruguay, ER</t>
  </si>
  <si>
    <t>Departamento de Victoria, ER</t>
  </si>
  <si>
    <t>Partido de Lobería, BA</t>
  </si>
  <si>
    <t>Partido de Azul, BA</t>
  </si>
  <si>
    <t>Partido de General Alvarado, BA</t>
  </si>
  <si>
    <t>Partido de Necochea, BA</t>
  </si>
  <si>
    <t>Partido de General Madariaga, BA</t>
  </si>
  <si>
    <t>Partido de Maipú, BA</t>
  </si>
  <si>
    <t>Partido de Balcarce, BA</t>
  </si>
  <si>
    <t>Partido de Mar Chiquita, BA</t>
  </si>
  <si>
    <t>Partido de General Pueyrredón, BA</t>
  </si>
  <si>
    <t>Partido de General La Madrid, BA</t>
  </si>
  <si>
    <t>Partido de Adolfo Gonzáles Chaves, BA</t>
  </si>
  <si>
    <t>Partido de Laprida, BA</t>
  </si>
  <si>
    <t>Partido de Tres Arroyos, BA</t>
  </si>
  <si>
    <t>Partido de Benito Juárez, BA</t>
  </si>
  <si>
    <t>Departamento de General San Martín, CB</t>
  </si>
  <si>
    <t>Departamento de San Javier, CB</t>
  </si>
  <si>
    <t>Departamento de Río Cuarto, CB</t>
  </si>
  <si>
    <t>Departamento de Juárez Celman, CB</t>
  </si>
  <si>
    <t>Departamento de Totoral, CB</t>
  </si>
  <si>
    <t>Departamento de Tulumba, CB</t>
  </si>
  <si>
    <t>Departamento de Río Primero, CB</t>
  </si>
  <si>
    <t>Departamento de Tercero Arriba, CB</t>
  </si>
  <si>
    <t>Departamento de Río Segundo, CB</t>
  </si>
  <si>
    <t>Departamento de Presidente Roque Sáenz Peña, CB</t>
  </si>
  <si>
    <t>Departamento de Juan Martín de Pueyrredón, SL</t>
  </si>
  <si>
    <t>SL</t>
  </si>
  <si>
    <t>Departamento de Atreucó, LP</t>
  </si>
  <si>
    <t>Departamento de Capital, LP</t>
  </si>
  <si>
    <t>Departamento de Catriló, LP</t>
  </si>
  <si>
    <t>Departamento de Conhelo, LP</t>
  </si>
  <si>
    <t>Departamento de Chapaleufú, LP</t>
  </si>
  <si>
    <t>Departamento de Guatraché, LP</t>
  </si>
  <si>
    <t>Departamento de Hucal, LP</t>
  </si>
  <si>
    <t>Departamento de Utracán, LP</t>
  </si>
  <si>
    <t>Departamento de Rancul, LP</t>
  </si>
  <si>
    <t>Departamento de Realicó, LP</t>
  </si>
  <si>
    <t>Departamento de Toay, LP</t>
  </si>
  <si>
    <t>Departamento de Trenel, LP</t>
  </si>
  <si>
    <t>Partido de Adolfo Alsina, BA</t>
  </si>
  <si>
    <t>Partido de Bahía Blanca, BA</t>
  </si>
  <si>
    <t>Partido de Coronel Dorrego, BA</t>
  </si>
  <si>
    <t>Partido de Coronel Pringles, BA</t>
  </si>
  <si>
    <t>Partido de Coronel de Marina Leonardo Rosales, BA</t>
  </si>
  <si>
    <t>Partido de Coronel Suárez, BA</t>
  </si>
  <si>
    <t>Partido de Guaminí, BA</t>
  </si>
  <si>
    <t>Partido de Patagones, BA</t>
  </si>
  <si>
    <t>Partido de Pellegrini, BA</t>
  </si>
  <si>
    <t>Partido de Puán, BA</t>
  </si>
  <si>
    <t>Partido de Saavedra, BA</t>
  </si>
  <si>
    <t>Partido de Salliqueló, BA</t>
  </si>
  <si>
    <t>Partido de Tornquist, BA</t>
  </si>
  <si>
    <t>Partido de Tres Lomas, BA</t>
  </si>
  <si>
    <t>Partido de Villarino, BA</t>
  </si>
  <si>
    <t>Departamento de General Roca, CB</t>
  </si>
  <si>
    <t>Partido de Mercedes, BA</t>
  </si>
  <si>
    <t>Partido de Salto, BA</t>
  </si>
  <si>
    <t>Partido de San Nicolás, BA</t>
  </si>
  <si>
    <t>Departamento de San Salvador, ER</t>
  </si>
  <si>
    <t>Partido de Ayacucho, BA</t>
  </si>
  <si>
    <t>Partido de Tandil, BA</t>
  </si>
  <si>
    <t>Departamento de Libertador General San Martín, CH</t>
  </si>
  <si>
    <t>Departamento de Calamuchita, CB</t>
  </si>
  <si>
    <t>Departamento de Quemú-Quemú, LP</t>
  </si>
  <si>
    <t>Departamento de Chacabuco, CH</t>
  </si>
  <si>
    <t>Partido de Florentino Ameghino, BA</t>
  </si>
  <si>
    <t>Partido de Rauch, BA</t>
  </si>
  <si>
    <t>Partido de San Cayetano, BA</t>
  </si>
  <si>
    <t>Outlier</t>
  </si>
  <si>
    <t>Todos:</t>
  </si>
  <si>
    <t>UNICOS:</t>
  </si>
  <si>
    <t>Partido PEA 2020</t>
  </si>
  <si>
    <t>Departamento de 12 de Octubre, CH</t>
  </si>
  <si>
    <t>Departamento de 9 de Julio, CH</t>
  </si>
  <si>
    <t>Departamento de Alberdi, SE</t>
  </si>
  <si>
    <t>9 de Julio-O´Higgins-Fontana</t>
  </si>
  <si>
    <t>Departamento de Almirante Brown, CH</t>
  </si>
  <si>
    <t>A. G. Chávez</t>
  </si>
  <si>
    <t>Departamento de Anta, SA</t>
  </si>
  <si>
    <t>Abburra - Jesús María</t>
  </si>
  <si>
    <t>Departamento de Colón, CB</t>
  </si>
  <si>
    <t>Departamento de Burruyacú, TU</t>
  </si>
  <si>
    <t>Adolfo Gonzáles Cháves</t>
  </si>
  <si>
    <t>Alberti (Tucumán)</t>
  </si>
  <si>
    <t>Departamento de Juan Bautista Alberdi, TU</t>
  </si>
  <si>
    <t>Alte.Brown-Independencia-Maípu</t>
  </si>
  <si>
    <t>Ameghino</t>
  </si>
  <si>
    <t>Anta</t>
  </si>
  <si>
    <t>Anta (NOA)</t>
  </si>
  <si>
    <t>Anta (Salta)</t>
  </si>
  <si>
    <t>Departamento de Cerrillos, SA</t>
  </si>
  <si>
    <t>Anta-Orán</t>
  </si>
  <si>
    <t>Anta-Tucumán-Metán</t>
  </si>
  <si>
    <t>Arrecífes</t>
  </si>
  <si>
    <t>Departamento de Colón, ER</t>
  </si>
  <si>
    <t>Arroyo Ceibal (Santa Fé)</t>
  </si>
  <si>
    <t>Departamento de Comandante Fernández, CH</t>
  </si>
  <si>
    <t>Atreuco</t>
  </si>
  <si>
    <t>Atrueco-Capital(Sta-Rosa)-Catriló-Toay</t>
  </si>
  <si>
    <t>Avellaneda (Santa Fé)</t>
  </si>
  <si>
    <t>Departamento de Cruz Alta, TU</t>
  </si>
  <si>
    <t>Departamento de Doctor Manuel Belgrano, JY</t>
  </si>
  <si>
    <t>JY</t>
  </si>
  <si>
    <t>B. Juarez</t>
  </si>
  <si>
    <t>Departamento de Dos de Abril, CH</t>
  </si>
  <si>
    <t>Bahia Blanca</t>
  </si>
  <si>
    <t>Departamento de General Belgrano, CH</t>
  </si>
  <si>
    <t>Bahía Blanca (C. Pringles)</t>
  </si>
  <si>
    <t>Bahía Blanca-Coronel Pringles</t>
  </si>
  <si>
    <t>Bandera</t>
  </si>
  <si>
    <t>Departamento de Belgrano, SE</t>
  </si>
  <si>
    <t>Departamento de Graneros, TU</t>
  </si>
  <si>
    <t>Barranqueras (Chaco)</t>
  </si>
  <si>
    <t>Chaco (Barranqueras)</t>
  </si>
  <si>
    <t>Barrow</t>
  </si>
  <si>
    <t>Departamento de Jiménez, SE</t>
  </si>
  <si>
    <t>Bolíbar</t>
  </si>
  <si>
    <t>Bolivar</t>
  </si>
  <si>
    <t>Burruyacu</t>
  </si>
  <si>
    <t>Departamento de La Cocha, TU</t>
  </si>
  <si>
    <t>Burruyacú</t>
  </si>
  <si>
    <t>Burruyacu (NOA)</t>
  </si>
  <si>
    <t>Departamento de Leales, TU</t>
  </si>
  <si>
    <t>Burruyacu (Tucuman)</t>
  </si>
  <si>
    <t>Departamento de Maracó, LP</t>
  </si>
  <si>
    <t>Burruyacú/Cruz Alta/Leales</t>
  </si>
  <si>
    <t>C. de Areco - S. A. de Giles</t>
  </si>
  <si>
    <t>Departamento de Metán, SA</t>
  </si>
  <si>
    <t>C. del Uruguay</t>
  </si>
  <si>
    <t>Departamento de Moreno, SE</t>
  </si>
  <si>
    <t>C.del Uruguay</t>
  </si>
  <si>
    <t>Cañuelas</t>
  </si>
  <si>
    <t>Partido de Cañuelas, BA</t>
  </si>
  <si>
    <t>Departamento de Pellegrini, SE</t>
  </si>
  <si>
    <t>Cañuelas - Gral. Belgrano. Chascomús - Las Flores</t>
  </si>
  <si>
    <t>Capital (La Pampa)</t>
  </si>
  <si>
    <t>Capital (Santa Rosa)</t>
  </si>
  <si>
    <t>Capital (Sta. Rosa)</t>
  </si>
  <si>
    <t>Capital (Sta. Rosa) - Catriló -Toay</t>
  </si>
  <si>
    <t>Departamento de Río Seco, CB</t>
  </si>
  <si>
    <t>Departamento de Rivadavia, SE</t>
  </si>
  <si>
    <t>Departamento de Robles, SE</t>
  </si>
  <si>
    <t>Departamento de Rosario de la Frontera, SA</t>
  </si>
  <si>
    <t>Castellanos (Santa Fé)</t>
  </si>
  <si>
    <t>Catriló - Utacán - Toay</t>
  </si>
  <si>
    <t>Departamento de San Javier, SF</t>
  </si>
  <si>
    <t>Catrilón</t>
  </si>
  <si>
    <t>Cerrillos</t>
  </si>
  <si>
    <t>Departamento de San Justo, CB</t>
  </si>
  <si>
    <t>Cerrillos / Metán</t>
  </si>
  <si>
    <t>Departamento de Santa María, CB</t>
  </si>
  <si>
    <t>Chaco (Charata - Las Breñas)</t>
  </si>
  <si>
    <t>Chaco (NEA)</t>
  </si>
  <si>
    <t>Chapaleufu-Maraco-Quemu</t>
  </si>
  <si>
    <t>Charata</t>
  </si>
  <si>
    <t>Charata (Chaco)</t>
  </si>
  <si>
    <t>Chascomus</t>
  </si>
  <si>
    <t>Partido de Chascomús, BA</t>
  </si>
  <si>
    <t>Colon</t>
  </si>
  <si>
    <t>Colón - Pergamino - Ramallo</t>
  </si>
  <si>
    <t>Colonia El Toba (Santa Fé)</t>
  </si>
  <si>
    <t>Conc. del Uruguay</t>
  </si>
  <si>
    <t>Concepción del Uruguay</t>
  </si>
  <si>
    <t>constitucíon</t>
  </si>
  <si>
    <t>Coronel Rosales</t>
  </si>
  <si>
    <t>Coronel Rosarles</t>
  </si>
  <si>
    <t>Corrientes</t>
  </si>
  <si>
    <t>Departamento de Capital, CR</t>
  </si>
  <si>
    <t>CR</t>
  </si>
  <si>
    <t>Corzuela (Chaco)</t>
  </si>
  <si>
    <t>Cruz Alta</t>
  </si>
  <si>
    <t>Cruz Alta (Tucuman)</t>
  </si>
  <si>
    <t>Cruz Alta / Leales</t>
  </si>
  <si>
    <t>Cruz Alta/Leales</t>
  </si>
  <si>
    <t>Dto. Alberdi</t>
  </si>
  <si>
    <t>Dto. Jimenez</t>
  </si>
  <si>
    <t>Dto. Pellegrini</t>
  </si>
  <si>
    <t>G.Belgrano - Chascomús</t>
  </si>
  <si>
    <t>Gal. Madariaga</t>
  </si>
  <si>
    <t>Gancedo</t>
  </si>
  <si>
    <t>Gancedo (Chaco)</t>
  </si>
  <si>
    <t>General Pueyrredón</t>
  </si>
  <si>
    <t>General Roca (Cordoba)</t>
  </si>
  <si>
    <t>General Roca (Córdoba)</t>
  </si>
  <si>
    <t>Partido de Navarro, BA</t>
  </si>
  <si>
    <t>Gonzales Chaves</t>
  </si>
  <si>
    <t>Partido de Olavarría, BA</t>
  </si>
  <si>
    <t>Gonzales Cháves</t>
  </si>
  <si>
    <t>Gonzáles Chávez</t>
  </si>
  <si>
    <t>Gonzalez Chaves</t>
  </si>
  <si>
    <t>González Cháves</t>
  </si>
  <si>
    <t>González Chávez</t>
  </si>
  <si>
    <t>Gral López</t>
  </si>
  <si>
    <t>Gral. Alvarado</t>
  </si>
  <si>
    <t>Gral. Arenales</t>
  </si>
  <si>
    <t>Gral. Belgrano</t>
  </si>
  <si>
    <t>Gral. La Madrid</t>
  </si>
  <si>
    <t>Gral. Lamadrid</t>
  </si>
  <si>
    <t>Gral. López</t>
  </si>
  <si>
    <t>Gral. Madariaga</t>
  </si>
  <si>
    <t>Gral. Obligado</t>
  </si>
  <si>
    <t>Gral. Pico y norte de La Pampa</t>
  </si>
  <si>
    <t>Gral. Pinto</t>
  </si>
  <si>
    <t>Gral. Pueyrredon</t>
  </si>
  <si>
    <t>Gral. Pueyrredón</t>
  </si>
  <si>
    <t>Gral. Roca (Córdoba)</t>
  </si>
  <si>
    <t>Gral. San Martin</t>
  </si>
  <si>
    <t>Gral. San Martín</t>
  </si>
  <si>
    <t>Gral. San Martin (Chaco)</t>
  </si>
  <si>
    <t>Gral. San Martíne</t>
  </si>
  <si>
    <t>Gral. Viamonte</t>
  </si>
  <si>
    <t>Gral. Villegas</t>
  </si>
  <si>
    <t>Gral.López</t>
  </si>
  <si>
    <t>Graneros (Tucuman)</t>
  </si>
  <si>
    <t>Ciudad Autonoma de Buenos Aires, BA</t>
  </si>
  <si>
    <t>Gualeguaychú</t>
  </si>
  <si>
    <t>Gualeguaychù</t>
  </si>
  <si>
    <t>Gualeuaychú</t>
  </si>
  <si>
    <t>Guatrache-Hucal-Ultracán</t>
  </si>
  <si>
    <t>Hermoso Campo</t>
  </si>
  <si>
    <t>Hermoso Campo (Chaco)</t>
  </si>
  <si>
    <t>Juarez</t>
  </si>
  <si>
    <t>Jujuy</t>
  </si>
  <si>
    <t>L. Flores-Cañuelas-G. Belgrano</t>
  </si>
  <si>
    <t>L. N. Alem</t>
  </si>
  <si>
    <t>L.N. Alem</t>
  </si>
  <si>
    <t>La Cocha</t>
  </si>
  <si>
    <t>La Cocha (Tucuman)</t>
  </si>
  <si>
    <t>La Cocha (Tucumán)</t>
  </si>
  <si>
    <t>La Cocha / Simoca</t>
  </si>
  <si>
    <t>La Cocha/Granero</t>
  </si>
  <si>
    <t>La Cocha/Simoca</t>
  </si>
  <si>
    <t>La Sarita (Santa Fé)</t>
  </si>
  <si>
    <t>Las Capital</t>
  </si>
  <si>
    <t>Las Colinas</t>
  </si>
  <si>
    <t>Las Flores - Saladillo</t>
  </si>
  <si>
    <t>Leales</t>
  </si>
  <si>
    <t>Leales (Tucuman)</t>
  </si>
  <si>
    <t>Leales / Graneros</t>
  </si>
  <si>
    <t>Loberia</t>
  </si>
  <si>
    <t>Los Puestos (Tucumán)</t>
  </si>
  <si>
    <t>M. Juárez</t>
  </si>
  <si>
    <t>Mercedes / Suipacha</t>
  </si>
  <si>
    <t>Metán</t>
  </si>
  <si>
    <t>Metan (Salta)</t>
  </si>
  <si>
    <t>Metan / Rosario de la Frontera</t>
  </si>
  <si>
    <t>Metan /Rosario de la Frontera</t>
  </si>
  <si>
    <t>Metan /Rosario de la Frontera (NOA)</t>
  </si>
  <si>
    <t>Metán-Ros. de la Frontera-Cerrillos-Lern</t>
  </si>
  <si>
    <t>Navarro</t>
  </si>
  <si>
    <t>Navarro / Lobos</t>
  </si>
  <si>
    <t>Navarro-Monte-Lobos-R. Perez</t>
  </si>
  <si>
    <t>Nechochea</t>
  </si>
  <si>
    <t>Olavarría</t>
  </si>
  <si>
    <t>Orán</t>
  </si>
  <si>
    <t>Pampa del Infierno</t>
  </si>
  <si>
    <t>Chaco (Pampa del Infierno - R. S. Peña)</t>
  </si>
  <si>
    <t>Pehuajo</t>
  </si>
  <si>
    <t>Pehuajó - Carlos Tejedor</t>
  </si>
  <si>
    <t>Pellegini-Salliqueló-Tres Lomas</t>
  </si>
  <si>
    <t>Pellegrini - Salliquelló - Tres Lomas</t>
  </si>
  <si>
    <t>Pellegrini - Salliqueló - Tres Lomas</t>
  </si>
  <si>
    <t>Pellerigrini</t>
  </si>
  <si>
    <t>Pergamino - Colón</t>
  </si>
  <si>
    <t>Presidencia Roca (Chaco)</t>
  </si>
  <si>
    <t>Pte. R. Saenz Peña</t>
  </si>
  <si>
    <t>Pte. Roque Saenz Peña</t>
  </si>
  <si>
    <t>Pte. Roque Sáenz Peña</t>
  </si>
  <si>
    <t>Puán</t>
  </si>
  <si>
    <t>Quemú - Quemú</t>
  </si>
  <si>
    <t>Quemu-Quemu</t>
  </si>
  <si>
    <t>Quemú-Quemú</t>
  </si>
  <si>
    <t>Quemu-Quemu - Rancul - Realicó -Trenel</t>
  </si>
  <si>
    <t>R. del Tala</t>
  </si>
  <si>
    <t>R. Sáenz Peña</t>
  </si>
  <si>
    <t>Ramallo - San Nicolás</t>
  </si>
  <si>
    <t>Realicó-Trenel</t>
  </si>
  <si>
    <t>Río I</t>
  </si>
  <si>
    <t>Rio II</t>
  </si>
  <si>
    <t>Río II</t>
  </si>
  <si>
    <t>Río IV</t>
  </si>
  <si>
    <t>Río Seco</t>
  </si>
  <si>
    <t>Robles/Guasayán</t>
  </si>
  <si>
    <t>Roque Perez</t>
  </si>
  <si>
    <t>Roque Perez / Saladillo</t>
  </si>
  <si>
    <t>Roque Sáenz</t>
  </si>
  <si>
    <t>Roque Saenz Peña</t>
  </si>
  <si>
    <t>Roque Sáenz Peña</t>
  </si>
  <si>
    <t>Rosario de la Frontera (Salta)</t>
  </si>
  <si>
    <t>Rosario del Tala</t>
  </si>
  <si>
    <t>Roversi (Santiago del Estero)</t>
  </si>
  <si>
    <t>S. Jerónimo</t>
  </si>
  <si>
    <t>S.A. de Giles-C. de Areco</t>
  </si>
  <si>
    <t>Saenz Peña</t>
  </si>
  <si>
    <t>Sáenz Peña</t>
  </si>
  <si>
    <t>Salliqueló</t>
  </si>
  <si>
    <t>Salliqueló -Tres Lomas</t>
  </si>
  <si>
    <t>Salta (Capital)</t>
  </si>
  <si>
    <t>San Andres de Giles</t>
  </si>
  <si>
    <t>San Caytano</t>
  </si>
  <si>
    <t>San Cristobal</t>
  </si>
  <si>
    <t>San Jerónimo (Santa Fé)</t>
  </si>
  <si>
    <t>San Justo (Córdoba)</t>
  </si>
  <si>
    <t>San Justo (S.Fe)</t>
  </si>
  <si>
    <t>San Justo (Santa Fe)</t>
  </si>
  <si>
    <t>San Justo (Sta Fe)</t>
  </si>
  <si>
    <t>San Justo (Sta.Fe)</t>
  </si>
  <si>
    <t>San Justo(Cba.)</t>
  </si>
  <si>
    <t>San Justo(Córdoba)</t>
  </si>
  <si>
    <t>San Justo(Santa Fe)</t>
  </si>
  <si>
    <t>San Martín (Santa Fé)</t>
  </si>
  <si>
    <t>San Miguel del Monte</t>
  </si>
  <si>
    <t>Santiago del Estero</t>
  </si>
  <si>
    <t>Santiago del Estero (Bandera)</t>
  </si>
  <si>
    <t>Santiago del Estero (Capital)</t>
  </si>
  <si>
    <t>Santiago del Estero (NEA)</t>
  </si>
  <si>
    <t>Santiago del Estero (NOA)</t>
  </si>
  <si>
    <t>Selva</t>
  </si>
  <si>
    <t>Sgo del Estero</t>
  </si>
  <si>
    <t>Sgo. del Estero-Bandera-Selva</t>
  </si>
  <si>
    <t>Sgo.del Estero-Quimilí</t>
  </si>
  <si>
    <t>Santiago del Estero (Quimili)</t>
  </si>
  <si>
    <t>Suipacha - Mercedes</t>
  </si>
  <si>
    <t>Tercerro Arriba</t>
  </si>
  <si>
    <t>Tornquist​</t>
  </si>
  <si>
    <t>Tucuman</t>
  </si>
  <si>
    <t>Tucumán​</t>
  </si>
  <si>
    <t>Vela y Benito Juárez</t>
  </si>
  <si>
    <t>Villa Ocampo (Santa Fé)</t>
  </si>
  <si>
    <t>Pte. Roque Saenz Peña (Chaco)</t>
  </si>
  <si>
    <t>Chaco - R.S. Peña</t>
  </si>
  <si>
    <t>Buenos Aires</t>
  </si>
  <si>
    <t>Prov. Buenos Aires</t>
  </si>
  <si>
    <t>Sup. Cosechada (ha) SAGYP</t>
  </si>
  <si>
    <t>Prod (tn/año) SAGYP</t>
  </si>
  <si>
    <t>Rto. (kg/ha) SAGYP</t>
  </si>
  <si>
    <t>Calculado</t>
  </si>
  <si>
    <t>Sup.Cos</t>
  </si>
  <si>
    <t>Prod</t>
  </si>
  <si>
    <t>Usado</t>
  </si>
  <si>
    <t>1: usado; 0: no usado. Uso datos de zona pampeana.</t>
  </si>
  <si>
    <t>Dpto Label</t>
  </si>
  <si>
    <t>Bonificación</t>
  </si>
  <si>
    <t>RTO Bonificado</t>
  </si>
  <si>
    <t>NOTA PEA: No agregar columnas propias despues de la columna SIEMBRA (esa es la primera columna de datos).</t>
  </si>
  <si>
    <t>P.Blanca</t>
  </si>
  <si>
    <t>P.BLANCA</t>
  </si>
  <si>
    <t>Año_max</t>
  </si>
  <si>
    <t>Año_min</t>
  </si>
  <si>
    <t>Grupo</t>
  </si>
  <si>
    <t>Granos panza blanca (%)</t>
  </si>
  <si>
    <t>Valor_min</t>
  </si>
  <si>
    <t>Valor-max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</si>
</sst>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0.000"/>
  </numFmts>
  <fonts count="26" x14ac:knownFonts="1"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color indexed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color rgb="FFC00000"/>
      <name val="Arial"/>
      <family val="2"/>
    </font>
    <font>
      <b/>
      <sz val="11"/>
      <color indexed="48"/>
      <name val="Arial"/>
      <family val="2"/>
    </font>
    <font>
      <sz val="11"/>
      <color theme="5"/>
      <name val="Calibri"/>
      <family val="2"/>
      <scheme val="minor"/>
    </font>
    <font>
      <sz val="9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>
      <alignment horizontal="right"/>
    </xf>
    <xf numFmtId="3" fontId="7" fillId="0" borderId="0" applyFont="0" applyFill="0" applyBorder="0" applyAlignment="0" applyProtection="0"/>
    <xf numFmtId="0" fontId="7" fillId="0" borderId="0"/>
    <xf numFmtId="4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6" fillId="0" borderId="0"/>
    <xf numFmtId="0" fontId="5" fillId="0" borderId="0"/>
    <xf numFmtId="0" fontId="7" fillId="0" borderId="0"/>
    <xf numFmtId="0" fontId="4" fillId="0" borderId="0"/>
    <xf numFmtId="0" fontId="3" fillId="0" borderId="0"/>
    <xf numFmtId="0" fontId="3" fillId="0" borderId="0"/>
    <xf numFmtId="0" fontId="1" fillId="0" borderId="0"/>
  </cellStyleXfs>
  <cellXfs count="122">
    <xf numFmtId="0" fontId="0" fillId="0" borderId="0" xfId="0">
      <alignment horizontal="right"/>
    </xf>
    <xf numFmtId="0" fontId="0" fillId="0" borderId="0" xfId="0" quotePrefix="1" applyAlignment="1">
      <alignment horizontal="left"/>
    </xf>
    <xf numFmtId="0" fontId="8" fillId="0" borderId="0" xfId="0" quotePrefix="1" applyFont="1" applyAlignment="1">
      <alignment horizontal="left"/>
    </xf>
    <xf numFmtId="0" fontId="0" fillId="0" borderId="0" xfId="0" applyAlignment="1">
      <alignment horizontal="right"/>
    </xf>
    <xf numFmtId="0" fontId="8" fillId="0" borderId="0" xfId="0" applyFont="1">
      <alignment horizontal="right"/>
    </xf>
    <xf numFmtId="1" fontId="7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8" fillId="0" borderId="0" xfId="0" applyFont="1" applyBorder="1" applyAlignment="1">
      <alignment horizontal="right"/>
    </xf>
    <xf numFmtId="0" fontId="9" fillId="0" borderId="0" xfId="0" applyFont="1" applyBorder="1" applyAlignment="1">
      <alignment horizontal="left"/>
    </xf>
    <xf numFmtId="0" fontId="0" fillId="0" borderId="0" xfId="0" quotePrefix="1" applyAlignment="1">
      <alignment horizontal="right"/>
    </xf>
    <xf numFmtId="1" fontId="10" fillId="0" borderId="0" xfId="0" applyNumberFormat="1" applyFont="1" applyAlignment="1">
      <alignment horizontal="right"/>
    </xf>
    <xf numFmtId="0" fontId="7" fillId="0" borderId="0" xfId="0" quotePrefix="1" applyFont="1" applyAlignment="1">
      <alignment horizontal="left"/>
    </xf>
    <xf numFmtId="164" fontId="0" fillId="0" borderId="0" xfId="0" applyNumberFormat="1">
      <alignment horizontal="right"/>
    </xf>
    <xf numFmtId="0" fontId="8" fillId="0" borderId="0" xfId="0" quotePrefix="1" applyFont="1" applyBorder="1" applyAlignment="1">
      <alignment horizontal="left"/>
    </xf>
    <xf numFmtId="0" fontId="10" fillId="0" borderId="0" xfId="0" applyFont="1">
      <alignment horizontal="right"/>
    </xf>
    <xf numFmtId="0" fontId="0" fillId="0" borderId="0" xfId="0" applyFont="1">
      <alignment horizontal="right"/>
    </xf>
    <xf numFmtId="0" fontId="18" fillId="0" borderId="0" xfId="0" applyFont="1" applyAlignment="1">
      <alignment horizontal="right"/>
    </xf>
    <xf numFmtId="0" fontId="18" fillId="0" borderId="0" xfId="0" quotePrefix="1" applyFont="1" applyAlignment="1">
      <alignment horizontal="right"/>
    </xf>
    <xf numFmtId="0" fontId="8" fillId="2" borderId="0" xfId="0" applyFont="1" applyFill="1" applyAlignment="1">
      <alignment horizontal="left"/>
    </xf>
    <xf numFmtId="1" fontId="15" fillId="0" borderId="0" xfId="0" applyNumberFormat="1" applyFont="1" applyFill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quotePrefix="1" applyAlignment="1">
      <alignment horizontal="fill"/>
    </xf>
    <xf numFmtId="0" fontId="0" fillId="2" borderId="0" xfId="0" applyFill="1">
      <alignment horizontal="right"/>
    </xf>
    <xf numFmtId="0" fontId="8" fillId="0" borderId="0" xfId="0" applyFont="1" applyFill="1">
      <alignment horizontal="right"/>
    </xf>
    <xf numFmtId="1" fontId="8" fillId="0" borderId="0" xfId="0" quotePrefix="1" applyNumberFormat="1" applyFont="1" applyAlignment="1">
      <alignment horizontal="left"/>
    </xf>
    <xf numFmtId="0" fontId="18" fillId="0" borderId="0" xfId="0" quotePrefix="1" applyFont="1" applyAlignment="1">
      <alignment horizontal="left"/>
    </xf>
    <xf numFmtId="0" fontId="16" fillId="0" borderId="0" xfId="8" applyFont="1"/>
    <xf numFmtId="0" fontId="4" fillId="3" borderId="0" xfId="8" quotePrefix="1" applyFill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/>
    <xf numFmtId="0" fontId="8" fillId="0" borderId="0" xfId="0" applyFont="1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Font="1">
      <alignment horizontal="right"/>
    </xf>
    <xf numFmtId="0" fontId="20" fillId="0" borderId="0" xfId="0" applyFont="1" applyFill="1" applyAlignment="1">
      <alignment horizontal="left"/>
    </xf>
    <xf numFmtId="0" fontId="20" fillId="0" borderId="0" xfId="0" applyNumberFormat="1" applyFont="1" applyAlignment="1">
      <alignment horizontal="right"/>
    </xf>
    <xf numFmtId="0" fontId="20" fillId="3" borderId="0" xfId="0" applyFont="1" applyFill="1" applyAlignment="1">
      <alignment horizontal="left"/>
    </xf>
    <xf numFmtId="0" fontId="20" fillId="3" borderId="0" xfId="0" applyFont="1" applyFill="1" applyAlignment="1">
      <alignment horizontal="right"/>
    </xf>
    <xf numFmtId="2" fontId="20" fillId="3" borderId="0" xfId="0" applyNumberFormat="1" applyFont="1" applyFill="1" applyAlignment="1">
      <alignment horizontal="right"/>
    </xf>
    <xf numFmtId="0" fontId="20" fillId="0" borderId="0" xfId="0" applyFont="1" applyFill="1" applyAlignment="1">
      <alignment horizontal="right"/>
    </xf>
    <xf numFmtId="1" fontId="20" fillId="0" borderId="0" xfId="0" applyNumberFormat="1" applyFont="1" applyAlignment="1">
      <alignment horizontal="right"/>
    </xf>
    <xf numFmtId="0" fontId="19" fillId="0" borderId="0" xfId="0" applyFont="1" applyFill="1">
      <alignment horizontal="right"/>
    </xf>
    <xf numFmtId="0" fontId="20" fillId="0" borderId="0" xfId="0" applyNumberFormat="1" applyFont="1" applyFill="1" applyAlignment="1">
      <alignment horizontal="right"/>
    </xf>
    <xf numFmtId="0" fontId="7" fillId="2" borderId="0" xfId="0" applyFont="1" applyFill="1" applyAlignment="1">
      <alignment horizontal="left"/>
    </xf>
    <xf numFmtId="0" fontId="21" fillId="0" borderId="0" xfId="0" quotePrefix="1" applyFont="1" applyAlignment="1">
      <alignment horizontal="left"/>
    </xf>
    <xf numFmtId="0" fontId="21" fillId="0" borderId="0" xfId="0" quotePrefix="1" applyFont="1" applyAlignment="1">
      <alignment horizontal="right"/>
    </xf>
    <xf numFmtId="0" fontId="22" fillId="0" borderId="0" xfId="0" applyFont="1">
      <alignment horizontal="right"/>
    </xf>
    <xf numFmtId="0" fontId="18" fillId="0" borderId="0" xfId="0" applyFont="1">
      <alignment horizontal="right"/>
    </xf>
    <xf numFmtId="0" fontId="16" fillId="0" borderId="0" xfId="9" quotePrefix="1" applyFont="1" applyAlignment="1">
      <alignment horizontal="left"/>
    </xf>
    <xf numFmtId="0" fontId="3" fillId="0" borderId="0" xfId="9"/>
    <xf numFmtId="0" fontId="3" fillId="4" borderId="0" xfId="9" applyFill="1"/>
    <xf numFmtId="0" fontId="23" fillId="0" borderId="0" xfId="2" applyFont="1" applyAlignment="1">
      <alignment horizontal="center" vertical="center" textRotation="90"/>
    </xf>
    <xf numFmtId="164" fontId="20" fillId="0" borderId="0" xfId="9" applyNumberFormat="1" applyFont="1" applyAlignment="1">
      <alignment horizontal="right"/>
    </xf>
    <xf numFmtId="0" fontId="24" fillId="0" borderId="0" xfId="9" applyFont="1" applyAlignment="1">
      <alignment horizontal="right"/>
    </xf>
    <xf numFmtId="0" fontId="3" fillId="0" borderId="0" xfId="9" quotePrefix="1" applyAlignment="1">
      <alignment horizontal="left"/>
    </xf>
    <xf numFmtId="0" fontId="20" fillId="0" borderId="0" xfId="9" applyFont="1" applyAlignment="1">
      <alignment horizontal="left"/>
    </xf>
    <xf numFmtId="0" fontId="20" fillId="0" borderId="0" xfId="9" applyFont="1"/>
    <xf numFmtId="0" fontId="16" fillId="0" borderId="0" xfId="9" applyFont="1" applyAlignment="1">
      <alignment horizontal="right"/>
    </xf>
    <xf numFmtId="164" fontId="16" fillId="0" borderId="0" xfId="9" quotePrefix="1" applyNumberFormat="1" applyFont="1" applyAlignment="1">
      <alignment horizontal="left"/>
    </xf>
    <xf numFmtId="164" fontId="21" fillId="0" borderId="0" xfId="9" quotePrefix="1" applyNumberFormat="1" applyFont="1" applyAlignment="1">
      <alignment horizontal="right"/>
    </xf>
    <xf numFmtId="164" fontId="17" fillId="0" borderId="0" xfId="9" applyNumberFormat="1" applyFont="1" applyAlignment="1">
      <alignment horizontal="right"/>
    </xf>
    <xf numFmtId="0" fontId="16" fillId="4" borderId="0" xfId="9" applyFont="1" applyFill="1"/>
    <xf numFmtId="164" fontId="20" fillId="0" borderId="0" xfId="0" applyNumberFormat="1" applyFont="1" applyFill="1" applyAlignment="1">
      <alignment horizontal="right"/>
    </xf>
    <xf numFmtId="0" fontId="2" fillId="3" borderId="0" xfId="8" quotePrefix="1" applyFont="1" applyFill="1" applyAlignment="1">
      <alignment horizontal="left"/>
    </xf>
    <xf numFmtId="0" fontId="7" fillId="3" borderId="0" xfId="0" quotePrefix="1" applyFont="1" applyFill="1" applyAlignment="1">
      <alignment horizontal="left"/>
    </xf>
    <xf numFmtId="164" fontId="21" fillId="0" borderId="0" xfId="0" quotePrefix="1" applyNumberFormat="1" applyFont="1">
      <alignment horizontal="right"/>
    </xf>
    <xf numFmtId="0" fontId="21" fillId="0" borderId="0" xfId="2" applyFont="1" applyAlignment="1">
      <alignment horizontal="right"/>
    </xf>
    <xf numFmtId="164" fontId="20" fillId="0" borderId="0" xfId="0" applyNumberFormat="1" applyFont="1">
      <alignment horizontal="right"/>
    </xf>
    <xf numFmtId="0" fontId="20" fillId="0" borderId="0" xfId="0" applyFont="1" applyAlignment="1"/>
    <xf numFmtId="0" fontId="17" fillId="0" borderId="0" xfId="0" quotePrefix="1" applyFont="1" applyAlignment="1">
      <alignment horizontal="left"/>
    </xf>
    <xf numFmtId="0" fontId="17" fillId="0" borderId="0" xfId="0" applyFont="1" applyAlignment="1"/>
    <xf numFmtId="0" fontId="17" fillId="0" borderId="0" xfId="0" applyFont="1" applyAlignment="1">
      <alignment horizontal="left"/>
    </xf>
    <xf numFmtId="164" fontId="0" fillId="0" borderId="0" xfId="0" applyNumberFormat="1" applyFont="1">
      <alignment horizontal="right"/>
    </xf>
    <xf numFmtId="0" fontId="0" fillId="4" borderId="0" xfId="0" applyFill="1">
      <alignment horizontal="right"/>
    </xf>
    <xf numFmtId="0" fontId="18" fillId="4" borderId="0" xfId="0" applyFont="1" applyFill="1">
      <alignment horizontal="right"/>
    </xf>
    <xf numFmtId="0" fontId="7" fillId="0" borderId="0" xfId="0" applyFont="1">
      <alignment horizontal="right"/>
    </xf>
    <xf numFmtId="0" fontId="18" fillId="0" borderId="0" xfId="0" quotePrefix="1" applyFont="1">
      <alignment horizontal="right"/>
    </xf>
    <xf numFmtId="0" fontId="18" fillId="4" borderId="0" xfId="0" quotePrefix="1" applyFont="1" applyFill="1">
      <alignment horizontal="right"/>
    </xf>
    <xf numFmtId="0" fontId="7" fillId="0" borderId="0" xfId="0" applyFont="1" applyAlignment="1">
      <alignment horizontal="left"/>
    </xf>
    <xf numFmtId="164" fontId="7" fillId="0" borderId="0" xfId="0" applyNumberFormat="1" applyFont="1">
      <alignment horizontal="right"/>
    </xf>
    <xf numFmtId="2" fontId="7" fillId="0" borderId="0" xfId="0" applyNumberFormat="1" applyFont="1">
      <alignment horizontal="right"/>
    </xf>
    <xf numFmtId="2" fontId="0" fillId="0" borderId="0" xfId="0" applyNumberFormat="1">
      <alignment horizontal="right"/>
    </xf>
    <xf numFmtId="164" fontId="15" fillId="0" borderId="0" xfId="0" applyNumberFormat="1" applyFont="1">
      <alignment horizontal="right"/>
    </xf>
    <xf numFmtId="0" fontId="17" fillId="0" borderId="0" xfId="2" applyFont="1"/>
    <xf numFmtId="0" fontId="18" fillId="0" borderId="0" xfId="2" applyFont="1"/>
    <xf numFmtId="0" fontId="18" fillId="0" borderId="0" xfId="2" quotePrefix="1" applyFont="1" applyAlignment="1">
      <alignment horizontal="left"/>
    </xf>
    <xf numFmtId="0" fontId="17" fillId="0" borderId="0" xfId="2" applyFont="1" applyAlignment="1">
      <alignment horizontal="left"/>
    </xf>
    <xf numFmtId="0" fontId="15" fillId="0" borderId="0" xfId="2" applyFont="1" applyAlignment="1">
      <alignment horizontal="left"/>
    </xf>
    <xf numFmtId="0" fontId="17" fillId="0" borderId="0" xfId="2" applyFont="1" applyAlignment="1">
      <alignment wrapText="1"/>
    </xf>
    <xf numFmtId="0" fontId="18" fillId="0" borderId="0" xfId="2" quotePrefix="1" applyFont="1" applyAlignment="1">
      <alignment horizontal="left" wrapText="1"/>
    </xf>
    <xf numFmtId="0" fontId="17" fillId="0" borderId="0" xfId="2" quotePrefix="1" applyFont="1" applyAlignment="1">
      <alignment horizontal="left"/>
    </xf>
    <xf numFmtId="164" fontId="17" fillId="0" borderId="0" xfId="2" applyNumberFormat="1" applyFont="1"/>
    <xf numFmtId="0" fontId="17" fillId="0" borderId="0" xfId="0" applyFont="1" applyAlignment="1">
      <alignment vertical="center"/>
    </xf>
    <xf numFmtId="0" fontId="17" fillId="0" borderId="0" xfId="0" quotePrefix="1" applyFont="1" applyAlignment="1">
      <alignment horizontal="left" vertical="center"/>
    </xf>
    <xf numFmtId="164" fontId="17" fillId="0" borderId="0" xfId="0" applyNumberFormat="1" applyFont="1" applyAlignment="1"/>
    <xf numFmtId="0" fontId="0" fillId="0" borderId="0" xfId="2" applyFont="1"/>
    <xf numFmtId="164" fontId="0" fillId="0" borderId="0" xfId="0" applyNumberFormat="1" applyAlignment="1"/>
    <xf numFmtId="0" fontId="0" fillId="0" borderId="0" xfId="2" quotePrefix="1" applyFont="1" applyAlignment="1">
      <alignment horizontal="left"/>
    </xf>
    <xf numFmtId="164" fontId="0" fillId="0" borderId="0" xfId="2" applyNumberFormat="1" applyFont="1"/>
    <xf numFmtId="0" fontId="17" fillId="0" borderId="0" xfId="0" applyFont="1">
      <alignment horizontal="right"/>
    </xf>
    <xf numFmtId="164" fontId="17" fillId="0" borderId="0" xfId="0" applyNumberFormat="1" applyFont="1">
      <alignment horizontal="right"/>
    </xf>
    <xf numFmtId="2" fontId="17" fillId="0" borderId="0" xfId="2" applyNumberFormat="1" applyFont="1"/>
    <xf numFmtId="2" fontId="17" fillId="0" borderId="0" xfId="2" applyNumberFormat="1" applyFont="1" applyAlignment="1">
      <alignment horizontal="right"/>
    </xf>
    <xf numFmtId="1" fontId="0" fillId="0" borderId="0" xfId="0" applyNumberFormat="1">
      <alignment horizontal="right"/>
    </xf>
    <xf numFmtId="0" fontId="18" fillId="0" borderId="0" xfId="0" applyFont="1" applyAlignment="1"/>
    <xf numFmtId="0" fontId="0" fillId="0" borderId="0" xfId="0" quotePrefix="1" applyBorder="1" applyAlignment="1">
      <alignment horizontal="left"/>
    </xf>
    <xf numFmtId="0" fontId="8" fillId="0" borderId="0" xfId="0" applyFont="1" applyFill="1" applyAlignment="1">
      <alignment horizontal="left"/>
    </xf>
    <xf numFmtId="0" fontId="21" fillId="0" borderId="0" xfId="0" applyFont="1" applyFill="1" applyAlignment="1">
      <alignment horizontal="left"/>
    </xf>
    <xf numFmtId="0" fontId="16" fillId="0" borderId="0" xfId="0" applyFont="1">
      <alignment horizontal="right"/>
    </xf>
    <xf numFmtId="166" fontId="20" fillId="3" borderId="0" xfId="0" applyNumberFormat="1" applyFont="1" applyFill="1" applyAlignment="1">
      <alignment horizontal="right"/>
    </xf>
    <xf numFmtId="164" fontId="25" fillId="3" borderId="0" xfId="11" applyNumberFormat="1" applyFont="1" applyFill="1"/>
    <xf numFmtId="0" fontId="0" fillId="0" borderId="0" xfId="0" applyFill="1">
      <alignment horizontal="right"/>
    </xf>
    <xf numFmtId="0" fontId="0" fillId="0" borderId="0" xfId="0" quotePrefix="1" applyFill="1" applyAlignment="1">
      <alignment horizontal="fill"/>
    </xf>
    <xf numFmtId="0" fontId="8" fillId="0" borderId="0" xfId="0" applyFont="1" applyBorder="1" applyAlignment="1">
      <alignment horizontal="left"/>
    </xf>
    <xf numFmtId="0" fontId="7" fillId="0" borderId="0" xfId="0" quotePrefix="1" applyFont="1" applyFill="1" applyAlignment="1">
      <alignment horizontal="left"/>
    </xf>
    <xf numFmtId="0" fontId="0" fillId="0" borderId="0" xfId="0" quotePrefix="1" applyFont="1" applyAlignment="1">
      <alignment horizontal="fill"/>
    </xf>
    <xf numFmtId="0" fontId="0" fillId="0" borderId="0" xfId="0" applyFont="1" applyFill="1" applyAlignment="1">
      <alignment horizontal="right"/>
    </xf>
    <xf numFmtId="166" fontId="20" fillId="0" borderId="0" xfId="0" applyNumberFormat="1" applyFont="1" applyFill="1" applyAlignment="1">
      <alignment horizontal="right"/>
    </xf>
    <xf numFmtId="2" fontId="20" fillId="0" borderId="0" xfId="0" applyNumberFormat="1" applyFont="1" applyFill="1" applyAlignment="1">
      <alignment horizontal="right"/>
    </xf>
    <xf numFmtId="164" fontId="25" fillId="3" borderId="0" xfId="11" applyNumberFormat="1" applyFont="1" applyFill="1" applyAlignment="1">
      <alignment horizontal="left"/>
    </xf>
    <xf numFmtId="14" fontId="18" fillId="0" borderId="0" xfId="0" applyNumberFormat="1" applyFont="1">
      <alignment horizontal="right"/>
    </xf>
    <xf numFmtId="0" fontId="16" fillId="0" borderId="0" xfId="0" applyFont="1" applyAlignment="1">
      <alignment horizontal="right"/>
    </xf>
  </cellXfs>
  <cellStyles count="12">
    <cellStyle name="Moneda0" xfId="1" xr:uid="{00000000-0005-0000-0000-000000000000}"/>
    <cellStyle name="Normal" xfId="0" builtinId="0" customBuiltin="1"/>
    <cellStyle name="Normal 2" xfId="2" xr:uid="{00000000-0005-0000-0000-000002000000}"/>
    <cellStyle name="Normal 2 2" xfId="7" xr:uid="{00000000-0005-0000-0000-000003000000}"/>
    <cellStyle name="Normal 3" xfId="5" xr:uid="{00000000-0005-0000-0000-000004000000}"/>
    <cellStyle name="Normal 3 4" xfId="11" xr:uid="{5146F0B7-0555-4266-8133-192E455348C3}"/>
    <cellStyle name="Normal 4" xfId="6" xr:uid="{00000000-0005-0000-0000-000005000000}"/>
    <cellStyle name="Normal 4 2" xfId="10" xr:uid="{3F9E7F85-2377-49AC-9DBC-B14499EB0910}"/>
    <cellStyle name="Normal 5" xfId="8" xr:uid="{00000000-0005-0000-0000-000006000000}"/>
    <cellStyle name="Normal 6" xfId="9" xr:uid="{2168EC99-6298-417A-BDAF-C57832EBE40E}"/>
    <cellStyle name="Punto" xfId="3" xr:uid="{00000000-0005-0000-0000-000007000000}"/>
    <cellStyle name="Punto0" xfId="4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/Calc/Macro%20Bonifica%20trigo%20Norma%20XX%20200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/Calc/Macro%20Indice%20de%20Calidad%20Trig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 PH"/>
      <sheetName val="Tabla PROT"/>
      <sheetName val="Bonificacion"/>
      <sheetName val="Ejemplos"/>
      <sheetName val="Módulo1"/>
      <sheetName val="Norma XX 2004"/>
      <sheetName val="Macro Bonifica trigo Norma XX 2"/>
    </sheetNames>
    <definedNames>
      <definedName name="NORMA2004"/>
    </defined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gumentos"/>
      <sheetName val="IC2001"/>
      <sheetName val="IC2004"/>
      <sheetName val="IC2019"/>
      <sheetName val="Ejemplos"/>
      <sheetName val="Macro Indice de Calidad Trigo 2"/>
    </sheetNames>
    <definedNames>
      <definedName name="ICCT2019"/>
    </definedNames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57FAB-7A37-4C7E-882B-4DC5D7BAF1BD}">
  <dimension ref="A1:AO817"/>
  <sheetViews>
    <sheetView topLeftCell="P1" zoomScale="75" zoomScaleNormal="75" workbookViewId="0">
      <pane ySplit="7" topLeftCell="A8" activePane="bottomLeft" state="frozen"/>
      <selection pane="bottomLeft" activeCell="Z7" sqref="Z7"/>
    </sheetView>
  </sheetViews>
  <sheetFormatPr baseColWidth="10" defaultRowHeight="14.5" x14ac:dyDescent="0.35"/>
  <cols>
    <col min="1" max="1" width="8.1796875" style="49" customWidth="1"/>
    <col min="2" max="3" width="7.1796875" style="49" customWidth="1"/>
    <col min="4" max="9" width="7.54296875" style="49" customWidth="1"/>
    <col min="10" max="10" width="7.6328125" style="49" customWidth="1"/>
    <col min="11" max="11" width="8.81640625" style="49" customWidth="1"/>
    <col min="12" max="12" width="7.6328125" style="49" customWidth="1"/>
    <col min="13" max="13" width="8.81640625" style="49" customWidth="1"/>
    <col min="14" max="48" width="7.6328125" style="49" customWidth="1"/>
    <col min="49" max="16384" width="10.90625" style="49"/>
  </cols>
  <sheetData>
    <row r="1" spans="1:41" ht="14.5" customHeight="1" x14ac:dyDescent="0.35">
      <c r="A1" s="48" t="s">
        <v>46</v>
      </c>
      <c r="N1" s="61" t="s">
        <v>67</v>
      </c>
    </row>
    <row r="2" spans="1:41" ht="14.5" customHeight="1" x14ac:dyDescent="0.35">
      <c r="A2" s="48" t="s">
        <v>701</v>
      </c>
      <c r="N2" s="50"/>
    </row>
    <row r="3" spans="1:41" ht="14.5" customHeight="1" x14ac:dyDescent="0.35">
      <c r="K3" s="51"/>
      <c r="L3" s="51"/>
      <c r="M3" s="51"/>
      <c r="N3" s="50"/>
    </row>
    <row r="4" spans="1:41" ht="14.5" customHeight="1" x14ac:dyDescent="0.35">
      <c r="A4" s="9" t="s">
        <v>4</v>
      </c>
      <c r="B4" s="28" t="s">
        <v>425</v>
      </c>
      <c r="C4" s="1"/>
      <c r="D4" s="1" t="s">
        <v>47</v>
      </c>
      <c r="E4" s="105" t="s">
        <v>269</v>
      </c>
      <c r="F4" s="105" t="s">
        <v>270</v>
      </c>
      <c r="G4" s="105" t="s">
        <v>690</v>
      </c>
      <c r="H4" s="105" t="s">
        <v>691</v>
      </c>
      <c r="I4" s="1" t="s">
        <v>692</v>
      </c>
      <c r="J4" s="1" t="s">
        <v>700</v>
      </c>
      <c r="K4" s="1" t="s">
        <v>699</v>
      </c>
      <c r="L4" s="1" t="s">
        <v>57</v>
      </c>
      <c r="M4" s="1" t="s">
        <v>48</v>
      </c>
      <c r="N4" s="73" t="s">
        <v>2</v>
      </c>
      <c r="O4" t="s">
        <v>87</v>
      </c>
      <c r="P4" t="s">
        <v>88</v>
      </c>
      <c r="Q4" s="28" t="s">
        <v>89</v>
      </c>
      <c r="R4" t="s">
        <v>90</v>
      </c>
      <c r="S4" t="s">
        <v>91</v>
      </c>
      <c r="T4" s="28" t="s">
        <v>92</v>
      </c>
      <c r="U4" s="28" t="s">
        <v>53</v>
      </c>
      <c r="V4" s="28" t="s">
        <v>93</v>
      </c>
      <c r="W4" s="28" t="s">
        <v>94</v>
      </c>
      <c r="X4" s="28" t="s">
        <v>95</v>
      </c>
      <c r="Y4" s="1" t="s">
        <v>96</v>
      </c>
      <c r="Z4" s="28" t="s">
        <v>97</v>
      </c>
      <c r="AA4" s="28" t="s">
        <v>98</v>
      </c>
      <c r="AB4" s="28" t="s">
        <v>99</v>
      </c>
      <c r="AC4" s="28" t="s">
        <v>100</v>
      </c>
      <c r="AD4" s="28" t="s">
        <v>101</v>
      </c>
      <c r="AE4" s="28" t="s">
        <v>102</v>
      </c>
      <c r="AF4" s="28" t="s">
        <v>103</v>
      </c>
      <c r="AG4" s="1" t="s">
        <v>104</v>
      </c>
      <c r="AH4" s="28" t="s">
        <v>105</v>
      </c>
      <c r="AI4" s="28" t="s">
        <v>106</v>
      </c>
      <c r="AJ4" s="1" t="s">
        <v>107</v>
      </c>
      <c r="AK4" t="s">
        <v>49</v>
      </c>
      <c r="AL4" t="s">
        <v>50</v>
      </c>
      <c r="AM4" t="s">
        <v>51</v>
      </c>
      <c r="AN4" t="s">
        <v>52</v>
      </c>
      <c r="AO4" s="28" t="s">
        <v>108</v>
      </c>
    </row>
    <row r="5" spans="1:41" x14ac:dyDescent="0.35">
      <c r="A5">
        <f>COLUMNS($A$7:A7)</f>
        <v>1</v>
      </c>
      <c r="B5">
        <f>COLUMNS($A$7:B7)</f>
        <v>2</v>
      </c>
      <c r="C5">
        <f>COLUMNS($A$7:C7)</f>
        <v>3</v>
      </c>
      <c r="D5">
        <f>COLUMNS($A$7:D7)</f>
        <v>4</v>
      </c>
      <c r="E5">
        <f>COLUMNS($A$7:E7)</f>
        <v>5</v>
      </c>
      <c r="F5">
        <f>COLUMNS($A$7:F7)</f>
        <v>6</v>
      </c>
      <c r="G5">
        <f>COLUMNS($A$7:G7)</f>
        <v>7</v>
      </c>
      <c r="H5">
        <f>COLUMNS($A$7:H7)</f>
        <v>8</v>
      </c>
      <c r="I5">
        <f>COLUMNS($A$7:I7)</f>
        <v>9</v>
      </c>
      <c r="J5">
        <f>COLUMNS($A$7:J7)</f>
        <v>10</v>
      </c>
      <c r="K5">
        <f>COLUMNS($A$7:K7)</f>
        <v>11</v>
      </c>
      <c r="L5">
        <f>COLUMNS($A$7:L7)</f>
        <v>12</v>
      </c>
      <c r="M5">
        <f>COLUMNS($A$7:M7)</f>
        <v>13</v>
      </c>
      <c r="N5" s="73">
        <f>COLUMNS($A$7:N7)</f>
        <v>14</v>
      </c>
      <c r="O5" s="28">
        <f>COLUMNS($A$7:O7)</f>
        <v>15</v>
      </c>
      <c r="P5" s="28">
        <f>COLUMNS($A$7:P7)</f>
        <v>16</v>
      </c>
      <c r="Q5" s="28">
        <f>COLUMNS($A$7:Q7)</f>
        <v>17</v>
      </c>
      <c r="R5">
        <f>COLUMNS($A$7:R7)</f>
        <v>18</v>
      </c>
      <c r="S5">
        <f>COLUMNS($A$7:S7)</f>
        <v>19</v>
      </c>
      <c r="T5">
        <f>COLUMNS($A$7:T7)</f>
        <v>20</v>
      </c>
      <c r="U5">
        <f>COLUMNS($A$7:U7)</f>
        <v>21</v>
      </c>
      <c r="V5">
        <f>COLUMNS($A$7:V7)</f>
        <v>22</v>
      </c>
      <c r="W5">
        <f>COLUMNS($A$7:W7)</f>
        <v>23</v>
      </c>
      <c r="X5">
        <f>COLUMNS($A$7:X7)</f>
        <v>24</v>
      </c>
      <c r="Y5">
        <f>COLUMNS($A$7:Y7)</f>
        <v>25</v>
      </c>
      <c r="Z5">
        <f>COLUMNS($A$7:Z7)</f>
        <v>26</v>
      </c>
      <c r="AA5">
        <f>COLUMNS($A$7:AA7)</f>
        <v>27</v>
      </c>
      <c r="AB5">
        <f>COLUMNS($A$7:AB7)</f>
        <v>28</v>
      </c>
      <c r="AC5">
        <f>COLUMNS($A$7:AC7)</f>
        <v>29</v>
      </c>
      <c r="AD5">
        <f>COLUMNS($A$7:AD7)</f>
        <v>30</v>
      </c>
      <c r="AE5">
        <f>COLUMNS($A$7:AE7)</f>
        <v>31</v>
      </c>
      <c r="AF5">
        <f>COLUMNS($A$7:AF7)</f>
        <v>32</v>
      </c>
      <c r="AG5">
        <f>COLUMNS($A$7:AG7)</f>
        <v>33</v>
      </c>
      <c r="AH5">
        <f>COLUMNS($A$7:AH7)</f>
        <v>34</v>
      </c>
      <c r="AI5">
        <f>COLUMNS($A$7:AI7)</f>
        <v>35</v>
      </c>
      <c r="AJ5">
        <f>COLUMNS($A$7:AJ7)</f>
        <v>36</v>
      </c>
      <c r="AK5">
        <f>COLUMNS($A$7:AK7)</f>
        <v>37</v>
      </c>
      <c r="AL5">
        <f>COLUMNS($A$7:AL7)</f>
        <v>38</v>
      </c>
      <c r="AM5">
        <f>COLUMNS($A$7:AM7)</f>
        <v>39</v>
      </c>
      <c r="AN5">
        <f>COLUMNS($A$7:AN7)</f>
        <v>40</v>
      </c>
      <c r="AO5">
        <f>COLUMNS($A$7:AO7)</f>
        <v>41</v>
      </c>
    </row>
    <row r="6" spans="1:41" x14ac:dyDescent="0.35">
      <c r="A6" s="33">
        <f>ROW(A5)-ROW(DATOS)+2</f>
        <v>0</v>
      </c>
      <c r="B6" s="54" t="s">
        <v>54</v>
      </c>
      <c r="C6" s="54" t="s">
        <v>697</v>
      </c>
      <c r="D6" s="56">
        <f>N6</f>
        <v>0</v>
      </c>
      <c r="E6"/>
      <c r="F6" s="55"/>
      <c r="G6" s="82"/>
      <c r="H6"/>
      <c r="I6" t="s">
        <v>693</v>
      </c>
      <c r="J6" s="67" t="e">
        <f ca="1">I6*K6/100</f>
        <v>#VALUE!</v>
      </c>
      <c r="K6" s="52" t="e">
        <f ca="1">100+[1]!NORMA2004(T6,Y6)</f>
        <v>#NAME?</v>
      </c>
      <c r="L6" s="52" t="e">
        <f ca="1">[2]!ICCT2019(IFERROR(T6,78),AF6,IFERROR(AO6,0.52),Y6,AC6,AM6,IFERROR(AI6,15),0,0)</f>
        <v>#NAME?</v>
      </c>
      <c r="M6" s="52" t="e">
        <f>AC6/Y6</f>
        <v>#DIV/0!</v>
      </c>
      <c r="N6" s="73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x14ac:dyDescent="0.35">
      <c r="A7" s="57" t="s">
        <v>4</v>
      </c>
      <c r="B7" s="76" t="s">
        <v>425</v>
      </c>
      <c r="C7" s="76" t="s">
        <v>696</v>
      </c>
      <c r="D7" s="58" t="s">
        <v>47</v>
      </c>
      <c r="E7" s="25" t="s">
        <v>273</v>
      </c>
      <c r="F7" s="25" t="s">
        <v>274</v>
      </c>
      <c r="G7" s="76" t="s">
        <v>694</v>
      </c>
      <c r="H7" s="76" t="s">
        <v>695</v>
      </c>
      <c r="I7" s="76" t="s">
        <v>76</v>
      </c>
      <c r="J7" s="66" t="s">
        <v>75</v>
      </c>
      <c r="K7" s="65" t="s">
        <v>74</v>
      </c>
      <c r="L7" s="59" t="s">
        <v>57</v>
      </c>
      <c r="M7" s="59" t="s">
        <v>48</v>
      </c>
      <c r="N7" s="74" t="s">
        <v>2</v>
      </c>
      <c r="O7" s="104" t="s">
        <v>30</v>
      </c>
      <c r="P7" s="47" t="s">
        <v>109</v>
      </c>
      <c r="Q7" s="29" t="s">
        <v>110</v>
      </c>
      <c r="R7" s="47" t="s">
        <v>90</v>
      </c>
      <c r="S7" s="47" t="s">
        <v>91</v>
      </c>
      <c r="T7" s="74" t="s">
        <v>1</v>
      </c>
      <c r="U7" s="76" t="s">
        <v>111</v>
      </c>
      <c r="V7" s="76" t="s">
        <v>112</v>
      </c>
      <c r="W7" s="76" t="s">
        <v>113</v>
      </c>
      <c r="X7" s="47" t="s">
        <v>702</v>
      </c>
      <c r="Y7" s="77" t="s">
        <v>26</v>
      </c>
      <c r="Z7" s="76" t="s">
        <v>114</v>
      </c>
      <c r="AA7" s="47" t="s">
        <v>0</v>
      </c>
      <c r="AB7" s="76" t="s">
        <v>115</v>
      </c>
      <c r="AC7" s="74" t="s">
        <v>59</v>
      </c>
      <c r="AD7" s="47" t="s">
        <v>60</v>
      </c>
      <c r="AE7" s="47" t="s">
        <v>61</v>
      </c>
      <c r="AF7" s="76" t="s">
        <v>63</v>
      </c>
      <c r="AG7" s="47" t="s">
        <v>116</v>
      </c>
      <c r="AH7" s="47" t="s">
        <v>117</v>
      </c>
      <c r="AI7" s="77" t="s">
        <v>58</v>
      </c>
      <c r="AJ7" s="47" t="s">
        <v>118</v>
      </c>
      <c r="AK7" s="47" t="s">
        <v>49</v>
      </c>
      <c r="AL7" s="47" t="s">
        <v>50</v>
      </c>
      <c r="AM7" s="74" t="s">
        <v>51</v>
      </c>
      <c r="AN7" s="47" t="s">
        <v>52</v>
      </c>
      <c r="AO7" s="74" t="s">
        <v>62</v>
      </c>
    </row>
    <row r="8" spans="1:41" x14ac:dyDescent="0.35">
      <c r="A8" s="33">
        <f>ROW(A7)-ROW(DATOS)+2</f>
        <v>2</v>
      </c>
      <c r="B8">
        <v>0</v>
      </c>
      <c r="C8">
        <v>1</v>
      </c>
      <c r="D8" s="75">
        <v>2016</v>
      </c>
      <c r="E8" s="28" t="s">
        <v>277</v>
      </c>
      <c r="F8" s="30" t="s">
        <v>11</v>
      </c>
      <c r="G8" s="103">
        <v>34610</v>
      </c>
      <c r="H8" s="103">
        <v>76142</v>
      </c>
      <c r="I8" s="103">
        <f t="shared" ref="I8:I71" si="0">IF(G8&gt;0,H8/G8*1000,#N/A)</f>
        <v>2200</v>
      </c>
      <c r="J8" s="72">
        <v>2048.1999999999998</v>
      </c>
      <c r="K8" s="60">
        <v>93.1</v>
      </c>
      <c r="L8" s="60">
        <v>10.514999999999999</v>
      </c>
      <c r="M8" s="60">
        <v>1.9438202247191012</v>
      </c>
      <c r="N8" s="75">
        <v>2016</v>
      </c>
      <c r="O8" s="75" t="s">
        <v>13</v>
      </c>
      <c r="P8" s="75">
        <v>1</v>
      </c>
      <c r="Q8" s="78" t="s">
        <v>119</v>
      </c>
      <c r="R8" s="75">
        <v>4820</v>
      </c>
      <c r="S8" s="75">
        <v>3</v>
      </c>
      <c r="T8" s="79">
        <v>81.3</v>
      </c>
      <c r="U8" s="80">
        <v>0.32</v>
      </c>
      <c r="V8" s="80">
        <v>0.06</v>
      </c>
      <c r="W8" s="80">
        <v>0.28000000000000003</v>
      </c>
      <c r="X8" s="80">
        <v>30.8</v>
      </c>
      <c r="Y8" s="79">
        <v>8.9</v>
      </c>
      <c r="Z8" s="12">
        <v>10.3</v>
      </c>
      <c r="AA8" s="79">
        <v>40.6</v>
      </c>
      <c r="AB8" s="79">
        <v>1.8959999999999999</v>
      </c>
      <c r="AC8" s="79">
        <v>17.3</v>
      </c>
      <c r="AD8" s="79">
        <v>6.2</v>
      </c>
      <c r="AE8" s="79">
        <v>330</v>
      </c>
      <c r="AF8" s="79">
        <v>49</v>
      </c>
      <c r="AG8" s="79">
        <v>54.4</v>
      </c>
      <c r="AH8" s="79">
        <v>6</v>
      </c>
      <c r="AI8" s="79">
        <v>10.199999999999999</v>
      </c>
      <c r="AJ8" s="79">
        <v>63</v>
      </c>
      <c r="AK8" s="79">
        <v>78</v>
      </c>
      <c r="AL8" s="79">
        <v>68</v>
      </c>
      <c r="AM8" s="79">
        <v>189</v>
      </c>
      <c r="AN8" s="79">
        <v>1.1499999999999999</v>
      </c>
      <c r="AO8" s="79">
        <v>0.53800000000000003</v>
      </c>
    </row>
    <row r="9" spans="1:41" x14ac:dyDescent="0.35">
      <c r="A9" s="53">
        <f t="shared" ref="A9:A72" si="1">A8+1</f>
        <v>3</v>
      </c>
      <c r="B9">
        <v>0</v>
      </c>
      <c r="C9">
        <v>0</v>
      </c>
      <c r="D9" s="75">
        <v>2016</v>
      </c>
      <c r="E9" s="28" t="s">
        <v>278</v>
      </c>
      <c r="F9" s="30" t="s">
        <v>279</v>
      </c>
      <c r="G9" s="103">
        <v>0</v>
      </c>
      <c r="H9" s="103">
        <v>0</v>
      </c>
      <c r="I9" s="103" t="e">
        <f t="shared" si="0"/>
        <v>#N/A</v>
      </c>
      <c r="J9" s="72" t="e">
        <v>#N/A</v>
      </c>
      <c r="K9" s="60">
        <v>102.8</v>
      </c>
      <c r="L9" s="60">
        <v>16.320000000000007</v>
      </c>
      <c r="M9" s="60">
        <v>2.096774193548387</v>
      </c>
      <c r="N9" s="75">
        <v>2016</v>
      </c>
      <c r="O9" s="75" t="s">
        <v>19</v>
      </c>
      <c r="P9" s="75">
        <v>1</v>
      </c>
      <c r="Q9" s="78" t="s">
        <v>120</v>
      </c>
      <c r="R9" s="75">
        <v>4000</v>
      </c>
      <c r="S9" s="75">
        <v>2</v>
      </c>
      <c r="T9" s="79">
        <v>77.900000000000006</v>
      </c>
      <c r="U9" s="80">
        <v>0.38</v>
      </c>
      <c r="V9" s="80">
        <v>0.18</v>
      </c>
      <c r="W9" s="80">
        <v>0.11</v>
      </c>
      <c r="X9" s="80">
        <v>3.76</v>
      </c>
      <c r="Y9" s="79">
        <v>12.4</v>
      </c>
      <c r="Z9" s="12">
        <v>14.3</v>
      </c>
      <c r="AA9" s="79">
        <v>31.17</v>
      </c>
      <c r="AB9" s="79">
        <v>2.0920000000000001</v>
      </c>
      <c r="AC9" s="79">
        <v>26</v>
      </c>
      <c r="AD9" s="79">
        <v>9.6</v>
      </c>
      <c r="AE9" s="79">
        <v>405</v>
      </c>
      <c r="AF9" s="79">
        <v>59.8</v>
      </c>
      <c r="AG9" s="79">
        <v>53.8</v>
      </c>
      <c r="AH9" s="79">
        <v>14.9</v>
      </c>
      <c r="AI9" s="79">
        <v>24.2</v>
      </c>
      <c r="AJ9" s="79">
        <v>28</v>
      </c>
      <c r="AK9" s="79">
        <v>85</v>
      </c>
      <c r="AL9" s="79">
        <v>69</v>
      </c>
      <c r="AM9" s="79">
        <v>242</v>
      </c>
      <c r="AN9" s="79">
        <v>1.23</v>
      </c>
      <c r="AO9" s="79">
        <v>0.65400000000000003</v>
      </c>
    </row>
    <row r="10" spans="1:41" ht="14.5" customHeight="1" x14ac:dyDescent="0.35">
      <c r="A10" s="53">
        <f t="shared" si="1"/>
        <v>4</v>
      </c>
      <c r="B10">
        <v>0</v>
      </c>
      <c r="C10">
        <v>1</v>
      </c>
      <c r="D10" s="75">
        <v>2016</v>
      </c>
      <c r="E10" s="28" t="s">
        <v>280</v>
      </c>
      <c r="F10" s="30" t="s">
        <v>11</v>
      </c>
      <c r="G10" s="103">
        <v>87570</v>
      </c>
      <c r="H10" s="103">
        <v>210168</v>
      </c>
      <c r="I10" s="103">
        <f t="shared" si="0"/>
        <v>2400</v>
      </c>
      <c r="J10" s="72">
        <v>2412</v>
      </c>
      <c r="K10" s="60">
        <v>100.5</v>
      </c>
      <c r="L10" s="60">
        <v>11.112499999999999</v>
      </c>
      <c r="M10" s="60">
        <v>2.657142857142857</v>
      </c>
      <c r="N10" s="75">
        <v>2016</v>
      </c>
      <c r="O10" s="75" t="s">
        <v>13</v>
      </c>
      <c r="P10" s="75">
        <v>2</v>
      </c>
      <c r="Q10" s="78" t="s">
        <v>121</v>
      </c>
      <c r="R10" s="75">
        <v>3460</v>
      </c>
      <c r="S10" s="75">
        <v>1</v>
      </c>
      <c r="T10" s="79">
        <v>81</v>
      </c>
      <c r="U10" s="80">
        <v>0.7</v>
      </c>
      <c r="V10" s="80">
        <v>0.14000000000000001</v>
      </c>
      <c r="W10" s="80">
        <v>0.2</v>
      </c>
      <c r="X10" s="80">
        <v>10.199999999999999</v>
      </c>
      <c r="Y10" s="79">
        <v>10.5</v>
      </c>
      <c r="Z10" s="12">
        <v>12.1</v>
      </c>
      <c r="AA10" s="79">
        <v>34.340000000000003</v>
      </c>
      <c r="AB10" s="79">
        <v>1.7749999999999999</v>
      </c>
      <c r="AC10" s="79">
        <v>27.9</v>
      </c>
      <c r="AD10" s="79">
        <v>9.6999999999999993</v>
      </c>
      <c r="AE10" s="79">
        <v>385</v>
      </c>
      <c r="AF10" s="79">
        <v>47</v>
      </c>
      <c r="AG10" s="79">
        <v>55.5</v>
      </c>
      <c r="AH10" s="79">
        <v>5.5</v>
      </c>
      <c r="AI10" s="79">
        <v>8.6</v>
      </c>
      <c r="AJ10" s="79">
        <v>67</v>
      </c>
      <c r="AK10" s="79">
        <v>68</v>
      </c>
      <c r="AL10" s="79">
        <v>90</v>
      </c>
      <c r="AM10" s="79">
        <v>207</v>
      </c>
      <c r="AN10" s="79">
        <v>0.76</v>
      </c>
      <c r="AO10" s="79">
        <v>0.67</v>
      </c>
    </row>
    <row r="11" spans="1:41" x14ac:dyDescent="0.35">
      <c r="A11" s="53">
        <f t="shared" si="1"/>
        <v>5</v>
      </c>
      <c r="B11">
        <v>0</v>
      </c>
      <c r="C11">
        <v>0</v>
      </c>
      <c r="D11" s="75">
        <v>2016</v>
      </c>
      <c r="E11" s="28" t="s">
        <v>278</v>
      </c>
      <c r="F11" s="30" t="s">
        <v>279</v>
      </c>
      <c r="G11" s="103">
        <v>0</v>
      </c>
      <c r="H11" s="103">
        <v>0</v>
      </c>
      <c r="I11" s="103" t="e">
        <f t="shared" si="0"/>
        <v>#N/A</v>
      </c>
      <c r="J11" s="72" t="e">
        <v>#N/A</v>
      </c>
      <c r="K11" s="60">
        <v>103</v>
      </c>
      <c r="L11" s="60">
        <v>19.537499999999994</v>
      </c>
      <c r="M11" s="60">
        <v>2.0880000000000001</v>
      </c>
      <c r="N11" s="75">
        <v>2016</v>
      </c>
      <c r="O11" s="75" t="s">
        <v>19</v>
      </c>
      <c r="P11" s="75">
        <v>2</v>
      </c>
      <c r="Q11" s="78" t="s">
        <v>120</v>
      </c>
      <c r="R11" s="75">
        <v>4000</v>
      </c>
      <c r="S11" s="75">
        <v>2</v>
      </c>
      <c r="T11" s="79">
        <v>78.349999999999994</v>
      </c>
      <c r="U11" s="80">
        <v>0.22</v>
      </c>
      <c r="V11" s="80">
        <v>0.24</v>
      </c>
      <c r="W11" s="80">
        <v>0.57999999999999996</v>
      </c>
      <c r="X11" s="80">
        <v>1.64</v>
      </c>
      <c r="Y11" s="79">
        <v>12.5</v>
      </c>
      <c r="Z11" s="12">
        <v>14.5</v>
      </c>
      <c r="AA11" s="79">
        <v>30.61</v>
      </c>
      <c r="AB11" s="79">
        <v>2.0169999999999999</v>
      </c>
      <c r="AC11" s="79">
        <v>26.1</v>
      </c>
      <c r="AD11" s="79">
        <v>9.6999999999999993</v>
      </c>
      <c r="AE11" s="79">
        <v>453</v>
      </c>
      <c r="AF11" s="79">
        <v>59.5</v>
      </c>
      <c r="AG11" s="79">
        <v>53.5</v>
      </c>
      <c r="AH11" s="79">
        <v>17.600000000000001</v>
      </c>
      <c r="AI11" s="79">
        <v>28.5</v>
      </c>
      <c r="AJ11" s="79">
        <v>19</v>
      </c>
      <c r="AK11" s="79">
        <v>83</v>
      </c>
      <c r="AL11" s="79">
        <v>78</v>
      </c>
      <c r="AM11" s="79">
        <v>266</v>
      </c>
      <c r="AN11" s="79">
        <v>1.06</v>
      </c>
      <c r="AO11" s="79">
        <v>0.59799999999999998</v>
      </c>
    </row>
    <row r="12" spans="1:41" x14ac:dyDescent="0.35">
      <c r="A12" s="53">
        <f t="shared" si="1"/>
        <v>6</v>
      </c>
      <c r="B12">
        <v>0</v>
      </c>
      <c r="C12">
        <v>1</v>
      </c>
      <c r="D12" s="75">
        <v>2016</v>
      </c>
      <c r="E12" s="28" t="s">
        <v>280</v>
      </c>
      <c r="F12" s="30" t="s">
        <v>11</v>
      </c>
      <c r="G12" s="103">
        <v>87570</v>
      </c>
      <c r="H12" s="103">
        <v>210168</v>
      </c>
      <c r="I12" s="103">
        <f t="shared" si="0"/>
        <v>2400</v>
      </c>
      <c r="J12" s="72">
        <v>2397.6</v>
      </c>
      <c r="K12" s="60">
        <v>99.9</v>
      </c>
      <c r="L12" s="60">
        <v>11.0975</v>
      </c>
      <c r="M12" s="60">
        <v>2.0882352941176472</v>
      </c>
      <c r="N12" s="75">
        <v>2016</v>
      </c>
      <c r="O12" s="75" t="s">
        <v>13</v>
      </c>
      <c r="P12" s="75">
        <v>3</v>
      </c>
      <c r="Q12" s="78" t="s">
        <v>121</v>
      </c>
      <c r="R12" s="75">
        <v>3710</v>
      </c>
      <c r="S12" s="75">
        <v>1</v>
      </c>
      <c r="T12" s="79">
        <v>79.5</v>
      </c>
      <c r="U12" s="80">
        <v>0.4</v>
      </c>
      <c r="V12" s="80">
        <v>0.08</v>
      </c>
      <c r="W12" s="80">
        <v>0.62</v>
      </c>
      <c r="X12" s="80">
        <v>11.8</v>
      </c>
      <c r="Y12" s="79">
        <v>10.199999999999999</v>
      </c>
      <c r="Z12" s="12">
        <v>11.8</v>
      </c>
      <c r="AA12" s="79">
        <v>30.82</v>
      </c>
      <c r="AB12" s="79">
        <v>1.8520000000000001</v>
      </c>
      <c r="AC12" s="79">
        <v>21.3</v>
      </c>
      <c r="AD12" s="79">
        <v>7.7</v>
      </c>
      <c r="AE12" s="79">
        <v>508</v>
      </c>
      <c r="AF12" s="79">
        <v>47</v>
      </c>
      <c r="AG12" s="79">
        <v>52</v>
      </c>
      <c r="AH12" s="79">
        <v>6</v>
      </c>
      <c r="AI12" s="79">
        <v>16.3</v>
      </c>
      <c r="AJ12" s="79">
        <v>31</v>
      </c>
      <c r="AK12" s="79">
        <v>75</v>
      </c>
      <c r="AL12" s="79">
        <v>78</v>
      </c>
      <c r="AM12" s="79">
        <v>209</v>
      </c>
      <c r="AN12" s="79">
        <v>0.96</v>
      </c>
      <c r="AO12" s="79">
        <v>0.59199999999999997</v>
      </c>
    </row>
    <row r="13" spans="1:41" x14ac:dyDescent="0.35">
      <c r="A13" s="53">
        <f t="shared" si="1"/>
        <v>7</v>
      </c>
      <c r="B13">
        <v>0</v>
      </c>
      <c r="C13">
        <v>0</v>
      </c>
      <c r="D13" s="75">
        <v>2016</v>
      </c>
      <c r="E13" s="28" t="s">
        <v>278</v>
      </c>
      <c r="F13" s="30" t="s">
        <v>279</v>
      </c>
      <c r="G13" s="103">
        <v>0</v>
      </c>
      <c r="H13" s="103">
        <v>0</v>
      </c>
      <c r="I13" s="103" t="e">
        <f t="shared" si="0"/>
        <v>#N/A</v>
      </c>
      <c r="J13" s="72" t="e">
        <v>#N/A</v>
      </c>
      <c r="K13" s="60">
        <v>102.8</v>
      </c>
      <c r="L13" s="60">
        <v>32.4375</v>
      </c>
      <c r="M13" s="60">
        <v>2.2258064516129035</v>
      </c>
      <c r="N13" s="75">
        <v>2016</v>
      </c>
      <c r="O13" s="75" t="s">
        <v>19</v>
      </c>
      <c r="P13" s="75">
        <v>3</v>
      </c>
      <c r="Q13" s="78" t="s">
        <v>120</v>
      </c>
      <c r="R13" s="75">
        <v>4000</v>
      </c>
      <c r="S13" s="75">
        <v>2</v>
      </c>
      <c r="T13" s="79">
        <v>77.25</v>
      </c>
      <c r="U13" s="80">
        <v>0.88</v>
      </c>
      <c r="V13" s="80">
        <v>0.18</v>
      </c>
      <c r="W13" s="80">
        <v>0.54</v>
      </c>
      <c r="X13" s="80">
        <v>2.19</v>
      </c>
      <c r="Y13" s="79">
        <v>12.4</v>
      </c>
      <c r="Z13" s="12">
        <v>14.3</v>
      </c>
      <c r="AA13" s="79">
        <v>34.479999999999997</v>
      </c>
      <c r="AB13" s="79">
        <v>2.081</v>
      </c>
      <c r="AC13" s="79">
        <v>27.6</v>
      </c>
      <c r="AD13" s="79">
        <v>10.199999999999999</v>
      </c>
      <c r="AE13" s="79">
        <v>366</v>
      </c>
      <c r="AF13" s="79">
        <v>59.6</v>
      </c>
      <c r="AG13" s="79">
        <v>58.1</v>
      </c>
      <c r="AH13" s="79">
        <v>18.399999999999999</v>
      </c>
      <c r="AI13" s="79">
        <v>26</v>
      </c>
      <c r="AJ13" s="79">
        <v>25</v>
      </c>
      <c r="AK13" s="79">
        <v>132</v>
      </c>
      <c r="AL13" s="79">
        <v>64</v>
      </c>
      <c r="AM13" s="79">
        <v>346</v>
      </c>
      <c r="AN13" s="79">
        <v>2.06</v>
      </c>
      <c r="AO13" s="79">
        <v>0.74399999999999999</v>
      </c>
    </row>
    <row r="14" spans="1:41" x14ac:dyDescent="0.35">
      <c r="A14" s="53">
        <f t="shared" si="1"/>
        <v>8</v>
      </c>
      <c r="B14">
        <v>0</v>
      </c>
      <c r="C14">
        <v>1</v>
      </c>
      <c r="D14" s="75">
        <v>2016</v>
      </c>
      <c r="E14" s="28" t="s">
        <v>281</v>
      </c>
      <c r="F14" s="30" t="s">
        <v>11</v>
      </c>
      <c r="G14" s="103">
        <v>7180</v>
      </c>
      <c r="H14" s="103">
        <v>17950</v>
      </c>
      <c r="I14" s="103">
        <f t="shared" si="0"/>
        <v>2500</v>
      </c>
      <c r="J14" s="72">
        <v>2492.5</v>
      </c>
      <c r="K14" s="60">
        <v>99.7</v>
      </c>
      <c r="L14" s="60">
        <v>15.339999999999993</v>
      </c>
      <c r="M14" s="60">
        <v>2.3564356435643568</v>
      </c>
      <c r="N14" s="75">
        <v>2016</v>
      </c>
      <c r="O14" s="75" t="s">
        <v>13</v>
      </c>
      <c r="P14" s="75">
        <v>4</v>
      </c>
      <c r="Q14" s="78" t="s">
        <v>122</v>
      </c>
      <c r="R14" s="75">
        <v>2300</v>
      </c>
      <c r="S14" s="75">
        <v>1</v>
      </c>
      <c r="T14" s="79">
        <v>82.1</v>
      </c>
      <c r="U14" s="80">
        <v>0.3</v>
      </c>
      <c r="V14" s="80">
        <v>0.1</v>
      </c>
      <c r="W14" s="80">
        <v>0.4</v>
      </c>
      <c r="X14" s="80">
        <v>4.0999999999999996</v>
      </c>
      <c r="Y14" s="79">
        <v>10.1</v>
      </c>
      <c r="Z14" s="12">
        <v>11.7</v>
      </c>
      <c r="AA14" s="79">
        <v>37.56</v>
      </c>
      <c r="AB14" s="79">
        <v>1.7310000000000001</v>
      </c>
      <c r="AC14" s="79">
        <v>23.8</v>
      </c>
      <c r="AD14" s="79">
        <v>8.6999999999999993</v>
      </c>
      <c r="AE14" s="79">
        <v>375</v>
      </c>
      <c r="AF14" s="79">
        <v>48</v>
      </c>
      <c r="AG14" s="79">
        <v>53.9</v>
      </c>
      <c r="AH14" s="79">
        <v>6</v>
      </c>
      <c r="AI14" s="79">
        <v>14.7</v>
      </c>
      <c r="AJ14" s="79">
        <v>29</v>
      </c>
      <c r="AK14" s="79">
        <v>78</v>
      </c>
      <c r="AL14" s="79">
        <v>101</v>
      </c>
      <c r="AM14" s="79">
        <v>252</v>
      </c>
      <c r="AN14" s="79">
        <v>0.77</v>
      </c>
      <c r="AO14" s="79">
        <v>0.56100000000000005</v>
      </c>
    </row>
    <row r="15" spans="1:41" x14ac:dyDescent="0.35">
      <c r="A15" s="53">
        <f t="shared" si="1"/>
        <v>9</v>
      </c>
      <c r="B15">
        <v>0</v>
      </c>
      <c r="C15">
        <v>0</v>
      </c>
      <c r="D15" s="75">
        <v>2016</v>
      </c>
      <c r="E15" s="28" t="s">
        <v>282</v>
      </c>
      <c r="F15" s="30" t="s">
        <v>283</v>
      </c>
      <c r="G15" s="103">
        <v>0</v>
      </c>
      <c r="H15" s="103">
        <v>0</v>
      </c>
      <c r="I15" s="103" t="e">
        <f t="shared" si="0"/>
        <v>#N/A</v>
      </c>
      <c r="J15" s="72" t="e">
        <v>#N/A</v>
      </c>
      <c r="K15" s="60">
        <v>101.1</v>
      </c>
      <c r="L15" s="60">
        <v>12.690000000000005</v>
      </c>
      <c r="M15" s="60">
        <v>2.2962962962962963</v>
      </c>
      <c r="N15" s="75">
        <v>2016</v>
      </c>
      <c r="O15" s="75" t="s">
        <v>17</v>
      </c>
      <c r="P15" s="75">
        <v>4</v>
      </c>
      <c r="Q15" s="78" t="s">
        <v>123</v>
      </c>
      <c r="R15" s="75">
        <v>4000</v>
      </c>
      <c r="S15" s="75">
        <v>1</v>
      </c>
      <c r="T15" s="79">
        <v>82.15</v>
      </c>
      <c r="U15" s="80">
        <v>7.0000000000000007E-2</v>
      </c>
      <c r="V15" s="80">
        <v>0.14000000000000001</v>
      </c>
      <c r="W15" s="80">
        <v>0.32</v>
      </c>
      <c r="X15" s="80">
        <v>4.16</v>
      </c>
      <c r="Y15" s="79">
        <v>10.8</v>
      </c>
      <c r="Z15" s="12">
        <v>12.5</v>
      </c>
      <c r="AA15" s="79">
        <v>36.520000000000003</v>
      </c>
      <c r="AB15" s="79">
        <v>1.6930000000000001</v>
      </c>
      <c r="AC15" s="79">
        <v>24.8</v>
      </c>
      <c r="AD15" s="79">
        <v>9.1999999999999993</v>
      </c>
      <c r="AE15" s="79">
        <v>289</v>
      </c>
      <c r="AF15" s="79">
        <v>60.2</v>
      </c>
      <c r="AG15" s="79">
        <v>56.5</v>
      </c>
      <c r="AH15" s="79">
        <v>6.4</v>
      </c>
      <c r="AI15" s="79">
        <v>10.199999999999999</v>
      </c>
      <c r="AJ15" s="79">
        <v>64</v>
      </c>
      <c r="AK15" s="79">
        <v>78</v>
      </c>
      <c r="AL15" s="79">
        <v>80</v>
      </c>
      <c r="AM15" s="79">
        <v>215</v>
      </c>
      <c r="AN15" s="79">
        <v>0.98</v>
      </c>
      <c r="AO15" s="79">
        <v>0.64200000000000002</v>
      </c>
    </row>
    <row r="16" spans="1:41" x14ac:dyDescent="0.35">
      <c r="A16" s="53">
        <f t="shared" si="1"/>
        <v>10</v>
      </c>
      <c r="B16">
        <v>0</v>
      </c>
      <c r="C16">
        <v>1</v>
      </c>
      <c r="D16" s="75">
        <v>2016</v>
      </c>
      <c r="E16" s="28" t="s">
        <v>284</v>
      </c>
      <c r="F16" s="30" t="s">
        <v>11</v>
      </c>
      <c r="G16" s="103">
        <v>78390</v>
      </c>
      <c r="H16" s="103">
        <v>235170</v>
      </c>
      <c r="I16" s="103">
        <f t="shared" si="0"/>
        <v>3000</v>
      </c>
      <c r="J16" s="72">
        <v>3015</v>
      </c>
      <c r="K16" s="60">
        <v>100.5</v>
      </c>
      <c r="L16" s="60">
        <v>13.857499999999998</v>
      </c>
      <c r="M16" s="60">
        <v>2.2761904761904761</v>
      </c>
      <c r="N16" s="75">
        <v>2016</v>
      </c>
      <c r="O16" s="75" t="s">
        <v>13</v>
      </c>
      <c r="P16" s="75">
        <v>5</v>
      </c>
      <c r="Q16" s="78" t="s">
        <v>124</v>
      </c>
      <c r="R16" s="75">
        <v>3750</v>
      </c>
      <c r="S16" s="75">
        <v>2</v>
      </c>
      <c r="T16" s="79">
        <v>80.3</v>
      </c>
      <c r="U16" s="80">
        <v>0.64</v>
      </c>
      <c r="V16" s="80">
        <v>0.2</v>
      </c>
      <c r="W16" s="80">
        <v>0.8</v>
      </c>
      <c r="X16" s="80">
        <v>7</v>
      </c>
      <c r="Y16" s="79">
        <v>10.5</v>
      </c>
      <c r="Z16" s="12">
        <v>12.1</v>
      </c>
      <c r="AA16" s="79">
        <v>33.619999999999997</v>
      </c>
      <c r="AB16" s="79">
        <v>1.772</v>
      </c>
      <c r="AC16" s="79">
        <v>23.9</v>
      </c>
      <c r="AD16" s="79">
        <v>8.6</v>
      </c>
      <c r="AE16" s="79">
        <v>444</v>
      </c>
      <c r="AF16" s="79">
        <v>51</v>
      </c>
      <c r="AG16" s="79">
        <v>53.9</v>
      </c>
      <c r="AH16" s="79">
        <v>7.3</v>
      </c>
      <c r="AI16" s="79">
        <v>14.1</v>
      </c>
      <c r="AJ16" s="79">
        <v>44</v>
      </c>
      <c r="AK16" s="79">
        <v>80</v>
      </c>
      <c r="AL16" s="79">
        <v>85</v>
      </c>
      <c r="AM16" s="79">
        <v>247</v>
      </c>
      <c r="AN16" s="79">
        <v>0.94</v>
      </c>
      <c r="AO16" s="79">
        <v>0.74199999999999999</v>
      </c>
    </row>
    <row r="17" spans="1:41" x14ac:dyDescent="0.35">
      <c r="A17" s="53">
        <f t="shared" si="1"/>
        <v>11</v>
      </c>
      <c r="B17">
        <v>0</v>
      </c>
      <c r="C17">
        <v>0</v>
      </c>
      <c r="D17" s="75">
        <v>2016</v>
      </c>
      <c r="E17" s="28" t="s">
        <v>282</v>
      </c>
      <c r="F17" s="30" t="s">
        <v>283</v>
      </c>
      <c r="G17" s="103">
        <v>0</v>
      </c>
      <c r="H17" s="103">
        <v>0</v>
      </c>
      <c r="I17" s="103" t="e">
        <f t="shared" si="0"/>
        <v>#N/A</v>
      </c>
      <c r="J17" s="72" t="e">
        <v>#N/A</v>
      </c>
      <c r="K17" s="60">
        <v>102.3</v>
      </c>
      <c r="L17" s="60">
        <v>28.05</v>
      </c>
      <c r="M17" s="60">
        <v>2.3245614035087718</v>
      </c>
      <c r="N17" s="75">
        <v>2016</v>
      </c>
      <c r="O17" s="75" t="s">
        <v>17</v>
      </c>
      <c r="P17" s="75">
        <v>5</v>
      </c>
      <c r="Q17" s="78" t="s">
        <v>123</v>
      </c>
      <c r="R17" s="75">
        <v>4000</v>
      </c>
      <c r="S17" s="75">
        <v>1</v>
      </c>
      <c r="T17" s="79">
        <v>83.5</v>
      </c>
      <c r="U17" s="80">
        <v>0.13</v>
      </c>
      <c r="V17" s="80">
        <v>0.12</v>
      </c>
      <c r="W17" s="80">
        <v>0.04</v>
      </c>
      <c r="X17" s="80">
        <v>4.38</v>
      </c>
      <c r="Y17" s="79">
        <v>11.4</v>
      </c>
      <c r="Z17" s="12">
        <v>13.2</v>
      </c>
      <c r="AA17" s="79">
        <v>36.44</v>
      </c>
      <c r="AB17" s="79">
        <v>1.663</v>
      </c>
      <c r="AC17" s="79">
        <v>26.5</v>
      </c>
      <c r="AD17" s="79">
        <v>9.8000000000000007</v>
      </c>
      <c r="AE17" s="79">
        <v>352</v>
      </c>
      <c r="AF17" s="79">
        <v>60</v>
      </c>
      <c r="AG17" s="79">
        <v>58.1</v>
      </c>
      <c r="AH17" s="79">
        <v>11.2</v>
      </c>
      <c r="AI17" s="79">
        <v>22</v>
      </c>
      <c r="AJ17" s="79">
        <v>23</v>
      </c>
      <c r="AK17" s="79">
        <v>112</v>
      </c>
      <c r="AL17" s="79">
        <v>73</v>
      </c>
      <c r="AM17" s="79">
        <v>304</v>
      </c>
      <c r="AN17" s="79">
        <v>1.53</v>
      </c>
      <c r="AO17" s="79">
        <v>1.615</v>
      </c>
    </row>
    <row r="18" spans="1:41" x14ac:dyDescent="0.35">
      <c r="A18" s="53">
        <f t="shared" si="1"/>
        <v>12</v>
      </c>
      <c r="B18">
        <v>0</v>
      </c>
      <c r="C18">
        <v>1</v>
      </c>
      <c r="D18" s="75">
        <v>2016</v>
      </c>
      <c r="E18" s="28" t="s">
        <v>284</v>
      </c>
      <c r="F18" s="30" t="s">
        <v>11</v>
      </c>
      <c r="G18" s="103">
        <v>78390</v>
      </c>
      <c r="H18" s="103">
        <v>235170</v>
      </c>
      <c r="I18" s="103">
        <f t="shared" si="0"/>
        <v>3000</v>
      </c>
      <c r="J18" s="72">
        <v>2946</v>
      </c>
      <c r="K18" s="60">
        <v>98.2</v>
      </c>
      <c r="L18" s="60">
        <v>16.962499999999999</v>
      </c>
      <c r="M18" s="60">
        <v>2.3333333333333335</v>
      </c>
      <c r="N18" s="75">
        <v>2016</v>
      </c>
      <c r="O18" s="75" t="s">
        <v>13</v>
      </c>
      <c r="P18" s="75">
        <v>6</v>
      </c>
      <c r="Q18" s="78" t="s">
        <v>124</v>
      </c>
      <c r="R18" s="75">
        <v>4210</v>
      </c>
      <c r="S18" s="75">
        <v>2</v>
      </c>
      <c r="T18" s="79">
        <v>80.8</v>
      </c>
      <c r="U18" s="80">
        <v>0.48</v>
      </c>
      <c r="V18" s="80">
        <v>0.5</v>
      </c>
      <c r="W18" s="80">
        <v>0.48</v>
      </c>
      <c r="X18" s="80">
        <v>11.6</v>
      </c>
      <c r="Y18" s="79">
        <v>9.9</v>
      </c>
      <c r="Z18" s="12">
        <v>11.4</v>
      </c>
      <c r="AA18" s="79">
        <v>33.700000000000003</v>
      </c>
      <c r="AB18" s="79">
        <v>1.7849999999999999</v>
      </c>
      <c r="AC18" s="79">
        <v>23.1</v>
      </c>
      <c r="AD18" s="79">
        <v>8</v>
      </c>
      <c r="AE18" s="79">
        <v>434</v>
      </c>
      <c r="AF18" s="79">
        <v>50</v>
      </c>
      <c r="AG18" s="79">
        <v>53.2</v>
      </c>
      <c r="AH18" s="79">
        <v>5.6</v>
      </c>
      <c r="AI18" s="79">
        <v>11.5</v>
      </c>
      <c r="AJ18" s="79">
        <v>46</v>
      </c>
      <c r="AK18" s="79">
        <v>87</v>
      </c>
      <c r="AL18" s="79">
        <v>94</v>
      </c>
      <c r="AM18" s="79">
        <v>275</v>
      </c>
      <c r="AN18" s="79">
        <v>0.93</v>
      </c>
      <c r="AO18" s="79">
        <v>0.69399999999999995</v>
      </c>
    </row>
    <row r="19" spans="1:41" x14ac:dyDescent="0.35">
      <c r="A19" s="53">
        <f t="shared" si="1"/>
        <v>13</v>
      </c>
      <c r="B19">
        <v>0</v>
      </c>
      <c r="C19">
        <v>0</v>
      </c>
      <c r="D19" s="75">
        <v>2016</v>
      </c>
      <c r="E19" s="28" t="s">
        <v>282</v>
      </c>
      <c r="F19" s="30" t="s">
        <v>283</v>
      </c>
      <c r="G19" s="103">
        <v>0</v>
      </c>
      <c r="H19" s="103">
        <v>0</v>
      </c>
      <c r="I19" s="103" t="e">
        <f t="shared" si="0"/>
        <v>#N/A</v>
      </c>
      <c r="J19" s="72" t="e">
        <v>#N/A</v>
      </c>
      <c r="K19" s="60">
        <v>103.7</v>
      </c>
      <c r="L19" s="60">
        <v>26.754999999999999</v>
      </c>
      <c r="M19" s="60">
        <v>2.4793388429752068</v>
      </c>
      <c r="N19" s="75">
        <v>2016</v>
      </c>
      <c r="O19" s="75" t="s">
        <v>17</v>
      </c>
      <c r="P19" s="75">
        <v>6</v>
      </c>
      <c r="Q19" s="78" t="s">
        <v>123</v>
      </c>
      <c r="R19" s="75">
        <v>4000</v>
      </c>
      <c r="S19" s="75">
        <v>1</v>
      </c>
      <c r="T19" s="79">
        <v>81.95</v>
      </c>
      <c r="U19" s="80">
        <v>7.0000000000000007E-2</v>
      </c>
      <c r="V19" s="80">
        <v>0.15</v>
      </c>
      <c r="W19" s="80">
        <v>0.41</v>
      </c>
      <c r="X19" s="80">
        <v>3.78</v>
      </c>
      <c r="Y19" s="79">
        <v>12.1</v>
      </c>
      <c r="Z19" s="12">
        <v>14</v>
      </c>
      <c r="AA19" s="79">
        <v>33.58</v>
      </c>
      <c r="AB19" s="79">
        <v>1.86</v>
      </c>
      <c r="AC19" s="79">
        <v>30</v>
      </c>
      <c r="AD19" s="79">
        <v>11.1</v>
      </c>
      <c r="AE19" s="79">
        <v>354</v>
      </c>
      <c r="AF19" s="79">
        <v>59.9</v>
      </c>
      <c r="AG19" s="79">
        <v>60.7</v>
      </c>
      <c r="AH19" s="79">
        <v>9</v>
      </c>
      <c r="AI19" s="79">
        <v>17.899999999999999</v>
      </c>
      <c r="AJ19" s="79">
        <v>19</v>
      </c>
      <c r="AK19" s="79">
        <v>107</v>
      </c>
      <c r="AL19" s="79">
        <v>74</v>
      </c>
      <c r="AM19" s="79">
        <v>287</v>
      </c>
      <c r="AN19" s="79">
        <v>1.45</v>
      </c>
      <c r="AO19" s="79">
        <v>0.63800000000000001</v>
      </c>
    </row>
    <row r="20" spans="1:41" x14ac:dyDescent="0.35">
      <c r="A20" s="53">
        <f t="shared" si="1"/>
        <v>14</v>
      </c>
      <c r="B20">
        <v>0</v>
      </c>
      <c r="C20">
        <v>1</v>
      </c>
      <c r="D20" s="75">
        <v>2016</v>
      </c>
      <c r="E20" s="28" t="s">
        <v>284</v>
      </c>
      <c r="F20" s="30" t="s">
        <v>11</v>
      </c>
      <c r="G20" s="103">
        <v>78390</v>
      </c>
      <c r="H20" s="103">
        <v>235170</v>
      </c>
      <c r="I20" s="103">
        <f t="shared" si="0"/>
        <v>3000</v>
      </c>
      <c r="J20" s="72">
        <v>2991</v>
      </c>
      <c r="K20" s="60">
        <v>99.7</v>
      </c>
      <c r="L20" s="60">
        <v>10.517499999999995</v>
      </c>
      <c r="M20" s="60">
        <v>2.4653465346534653</v>
      </c>
      <c r="N20" s="75">
        <v>2016</v>
      </c>
      <c r="O20" s="75" t="s">
        <v>13</v>
      </c>
      <c r="P20" s="75">
        <v>7</v>
      </c>
      <c r="Q20" s="78" t="s">
        <v>124</v>
      </c>
      <c r="R20" s="75">
        <v>3990</v>
      </c>
      <c r="S20" s="75">
        <v>2</v>
      </c>
      <c r="T20" s="79">
        <v>80.099999999999994</v>
      </c>
      <c r="U20" s="80">
        <v>0.44</v>
      </c>
      <c r="V20" s="80">
        <v>0.14000000000000001</v>
      </c>
      <c r="W20" s="80">
        <v>0.56000000000000005</v>
      </c>
      <c r="X20" s="80">
        <v>6.6</v>
      </c>
      <c r="Y20" s="79">
        <v>10.1</v>
      </c>
      <c r="Z20" s="12">
        <v>11.7</v>
      </c>
      <c r="AA20" s="79">
        <v>33.200000000000003</v>
      </c>
      <c r="AB20" s="79">
        <v>1.738</v>
      </c>
      <c r="AC20" s="79">
        <v>24.9</v>
      </c>
      <c r="AD20" s="79">
        <v>9</v>
      </c>
      <c r="AE20" s="79">
        <v>449</v>
      </c>
      <c r="AF20" s="79">
        <v>50</v>
      </c>
      <c r="AG20" s="79">
        <v>53.7</v>
      </c>
      <c r="AH20" s="79">
        <v>6</v>
      </c>
      <c r="AI20" s="79">
        <v>10.9</v>
      </c>
      <c r="AJ20" s="79">
        <v>47</v>
      </c>
      <c r="AK20" s="79">
        <v>77</v>
      </c>
      <c r="AL20" s="79">
        <v>75</v>
      </c>
      <c r="AM20" s="79">
        <v>211</v>
      </c>
      <c r="AN20" s="79">
        <v>1.03</v>
      </c>
      <c r="AO20" s="79">
        <v>0.73199999999999998</v>
      </c>
    </row>
    <row r="21" spans="1:41" x14ac:dyDescent="0.35">
      <c r="A21" s="53">
        <f t="shared" si="1"/>
        <v>15</v>
      </c>
      <c r="B21">
        <v>0</v>
      </c>
      <c r="C21">
        <v>0</v>
      </c>
      <c r="D21" s="75">
        <v>2016</v>
      </c>
      <c r="E21" s="28" t="s">
        <v>285</v>
      </c>
      <c r="F21" s="30" t="s">
        <v>286</v>
      </c>
      <c r="G21" s="103">
        <v>650</v>
      </c>
      <c r="H21" s="103">
        <v>1560</v>
      </c>
      <c r="I21" s="103">
        <f t="shared" si="0"/>
        <v>2400</v>
      </c>
      <c r="J21" s="72">
        <v>2474.4</v>
      </c>
      <c r="K21" s="60">
        <v>103.1</v>
      </c>
      <c r="L21" s="60">
        <v>30.370000000000005</v>
      </c>
      <c r="M21" s="60">
        <v>2.4152542372881354</v>
      </c>
      <c r="N21" s="75">
        <v>2016</v>
      </c>
      <c r="O21" s="75" t="s">
        <v>19</v>
      </c>
      <c r="P21" s="75">
        <v>7</v>
      </c>
      <c r="Q21" s="78" t="s">
        <v>125</v>
      </c>
      <c r="R21" s="75">
        <v>2000</v>
      </c>
      <c r="S21" s="75">
        <v>1</v>
      </c>
      <c r="T21" s="79">
        <v>81.7</v>
      </c>
      <c r="U21" s="80">
        <v>0.02</v>
      </c>
      <c r="V21" s="80">
        <v>0.08</v>
      </c>
      <c r="W21" s="80">
        <v>0.04</v>
      </c>
      <c r="X21" s="80">
        <v>1.34</v>
      </c>
      <c r="Y21" s="79">
        <v>11.8</v>
      </c>
      <c r="Z21" s="12">
        <v>13.6</v>
      </c>
      <c r="AA21" s="79">
        <v>40.049999999999997</v>
      </c>
      <c r="AB21" s="79">
        <v>1.897</v>
      </c>
      <c r="AC21" s="79">
        <v>28.5</v>
      </c>
      <c r="AD21" s="79">
        <v>10.6</v>
      </c>
      <c r="AE21" s="79">
        <v>423</v>
      </c>
      <c r="AF21" s="79">
        <v>59.5</v>
      </c>
      <c r="AG21" s="79">
        <v>58.1</v>
      </c>
      <c r="AH21" s="79">
        <v>13.3</v>
      </c>
      <c r="AI21" s="79">
        <v>19.600000000000001</v>
      </c>
      <c r="AJ21" s="79">
        <v>35</v>
      </c>
      <c r="AK21" s="79">
        <v>99</v>
      </c>
      <c r="AL21" s="79">
        <v>83</v>
      </c>
      <c r="AM21" s="79">
        <v>314</v>
      </c>
      <c r="AN21" s="79">
        <v>1.19</v>
      </c>
      <c r="AO21" s="79">
        <v>0.621</v>
      </c>
    </row>
    <row r="22" spans="1:41" x14ac:dyDescent="0.35">
      <c r="A22" s="53">
        <f t="shared" si="1"/>
        <v>16</v>
      </c>
      <c r="B22">
        <v>0</v>
      </c>
      <c r="C22">
        <v>1</v>
      </c>
      <c r="D22" s="75">
        <v>2016</v>
      </c>
      <c r="E22" s="28" t="s">
        <v>284</v>
      </c>
      <c r="F22" s="30" t="s">
        <v>11</v>
      </c>
      <c r="G22" s="103">
        <v>78390</v>
      </c>
      <c r="H22" s="103">
        <v>235170</v>
      </c>
      <c r="I22" s="103">
        <f t="shared" si="0"/>
        <v>3000</v>
      </c>
      <c r="J22" s="72">
        <v>3009</v>
      </c>
      <c r="K22" s="60">
        <v>100.3</v>
      </c>
      <c r="L22" s="60">
        <v>13.215000000000005</v>
      </c>
      <c r="M22" s="60">
        <v>2.25</v>
      </c>
      <c r="N22" s="75">
        <v>2016</v>
      </c>
      <c r="O22" s="75" t="s">
        <v>13</v>
      </c>
      <c r="P22" s="75">
        <v>8</v>
      </c>
      <c r="Q22" s="78" t="s">
        <v>124</v>
      </c>
      <c r="R22" s="75">
        <v>3680</v>
      </c>
      <c r="S22" s="75">
        <v>2</v>
      </c>
      <c r="T22" s="79">
        <v>79.400000000000006</v>
      </c>
      <c r="U22" s="80">
        <v>0.46</v>
      </c>
      <c r="V22" s="80">
        <v>0.3</v>
      </c>
      <c r="W22" s="80">
        <v>0.6</v>
      </c>
      <c r="X22" s="80">
        <v>5.2</v>
      </c>
      <c r="Y22" s="79">
        <v>10.4</v>
      </c>
      <c r="Z22" s="12">
        <v>12</v>
      </c>
      <c r="AA22" s="79">
        <v>33.75</v>
      </c>
      <c r="AB22" s="79">
        <v>1.752</v>
      </c>
      <c r="AC22" s="79">
        <v>23.4</v>
      </c>
      <c r="AD22" s="79">
        <v>8.5</v>
      </c>
      <c r="AE22" s="79">
        <v>416</v>
      </c>
      <c r="AF22" s="79">
        <v>51</v>
      </c>
      <c r="AG22" s="79">
        <v>53.5</v>
      </c>
      <c r="AH22" s="79">
        <v>8</v>
      </c>
      <c r="AI22" s="79">
        <v>16.2</v>
      </c>
      <c r="AJ22" s="79">
        <v>33</v>
      </c>
      <c r="AK22" s="79">
        <v>79</v>
      </c>
      <c r="AL22" s="79">
        <v>82</v>
      </c>
      <c r="AM22" s="79">
        <v>242</v>
      </c>
      <c r="AN22" s="79">
        <v>0.96</v>
      </c>
      <c r="AO22" s="79">
        <v>0.65</v>
      </c>
    </row>
    <row r="23" spans="1:41" x14ac:dyDescent="0.35">
      <c r="A23" s="53">
        <f t="shared" si="1"/>
        <v>17</v>
      </c>
      <c r="B23">
        <v>0</v>
      </c>
      <c r="C23">
        <v>0</v>
      </c>
      <c r="D23" s="75">
        <v>2016</v>
      </c>
      <c r="E23" s="28" t="s">
        <v>287</v>
      </c>
      <c r="F23" s="30" t="s">
        <v>288</v>
      </c>
      <c r="G23" s="103">
        <v>0</v>
      </c>
      <c r="H23" s="103">
        <v>0</v>
      </c>
      <c r="I23" s="103" t="e">
        <f t="shared" si="0"/>
        <v>#N/A</v>
      </c>
      <c r="J23" s="72" t="e">
        <v>#N/A</v>
      </c>
      <c r="K23" s="60">
        <v>104.7</v>
      </c>
      <c r="L23" s="60">
        <v>42.27085513078471</v>
      </c>
      <c r="M23" s="60">
        <v>2.373015873015873</v>
      </c>
      <c r="N23" s="75">
        <v>2016</v>
      </c>
      <c r="O23" s="75" t="s">
        <v>17</v>
      </c>
      <c r="P23" s="75">
        <v>8</v>
      </c>
      <c r="Q23" s="78" t="s">
        <v>126</v>
      </c>
      <c r="R23" s="75">
        <v>2000</v>
      </c>
      <c r="S23" s="75">
        <v>3</v>
      </c>
      <c r="T23" s="79">
        <v>80.8</v>
      </c>
      <c r="U23" s="80">
        <v>0.04</v>
      </c>
      <c r="V23" s="80">
        <v>0.45</v>
      </c>
      <c r="W23" s="80">
        <v>0.24</v>
      </c>
      <c r="X23" s="80">
        <v>1.3</v>
      </c>
      <c r="Y23" s="79">
        <v>12.6</v>
      </c>
      <c r="Z23" s="12">
        <v>14.6</v>
      </c>
      <c r="AA23" s="79">
        <v>34.520000000000003</v>
      </c>
      <c r="AB23" s="79">
        <v>1.2430000000000001</v>
      </c>
      <c r="AC23" s="79">
        <v>29.9</v>
      </c>
      <c r="AD23" s="79">
        <v>11.1</v>
      </c>
      <c r="AE23" s="79">
        <v>244</v>
      </c>
      <c r="AF23" s="79">
        <v>59.6</v>
      </c>
      <c r="AG23" s="79">
        <v>58.8</v>
      </c>
      <c r="AH23" s="79">
        <v>20</v>
      </c>
      <c r="AI23" s="79">
        <v>36.5</v>
      </c>
      <c r="AJ23" s="79">
        <v>3</v>
      </c>
      <c r="AK23" s="79">
        <v>117</v>
      </c>
      <c r="AL23" s="79">
        <v>81</v>
      </c>
      <c r="AM23" s="79">
        <v>379</v>
      </c>
      <c r="AN23" s="79">
        <v>1.44</v>
      </c>
      <c r="AO23" s="79">
        <v>0.497</v>
      </c>
    </row>
    <row r="24" spans="1:41" x14ac:dyDescent="0.35">
      <c r="A24" s="53">
        <f t="shared" si="1"/>
        <v>18</v>
      </c>
      <c r="B24">
        <v>0</v>
      </c>
      <c r="C24">
        <v>1</v>
      </c>
      <c r="D24" s="75">
        <v>2016</v>
      </c>
      <c r="E24" s="28" t="s">
        <v>284</v>
      </c>
      <c r="F24" s="30" t="s">
        <v>11</v>
      </c>
      <c r="G24" s="103">
        <v>78390</v>
      </c>
      <c r="H24" s="103">
        <v>235170</v>
      </c>
      <c r="I24" s="103">
        <f t="shared" si="0"/>
        <v>3000</v>
      </c>
      <c r="J24" s="72">
        <v>3033</v>
      </c>
      <c r="K24" s="60">
        <v>101.1</v>
      </c>
      <c r="L24" s="60">
        <v>15.882499999999997</v>
      </c>
      <c r="M24" s="60">
        <v>2.5092592592592591</v>
      </c>
      <c r="N24" s="75">
        <v>2016</v>
      </c>
      <c r="O24" s="75" t="s">
        <v>13</v>
      </c>
      <c r="P24" s="75">
        <v>9</v>
      </c>
      <c r="Q24" s="78" t="s">
        <v>124</v>
      </c>
      <c r="R24" s="75">
        <v>3850</v>
      </c>
      <c r="S24" s="75">
        <v>1</v>
      </c>
      <c r="T24" s="79">
        <v>81.099999999999994</v>
      </c>
      <c r="U24" s="80">
        <v>0.46</v>
      </c>
      <c r="V24" s="80">
        <v>0.36</v>
      </c>
      <c r="W24" s="80">
        <v>1</v>
      </c>
      <c r="X24" s="80">
        <v>6.5</v>
      </c>
      <c r="Y24" s="79">
        <v>10.8</v>
      </c>
      <c r="Z24" s="12">
        <v>12.5</v>
      </c>
      <c r="AA24" s="79">
        <v>33.64</v>
      </c>
      <c r="AB24" s="79">
        <v>1.766</v>
      </c>
      <c r="AC24" s="79">
        <v>27.1</v>
      </c>
      <c r="AD24" s="79">
        <v>9.5</v>
      </c>
      <c r="AE24" s="79">
        <v>461</v>
      </c>
      <c r="AF24" s="79">
        <v>50</v>
      </c>
      <c r="AG24" s="79">
        <v>55</v>
      </c>
      <c r="AH24" s="79">
        <v>5.8</v>
      </c>
      <c r="AI24" s="79">
        <v>11.1</v>
      </c>
      <c r="AJ24" s="79">
        <v>46</v>
      </c>
      <c r="AK24" s="79">
        <v>76</v>
      </c>
      <c r="AL24" s="79">
        <v>102</v>
      </c>
      <c r="AM24" s="79">
        <v>259</v>
      </c>
      <c r="AN24" s="79">
        <v>0.75</v>
      </c>
      <c r="AO24" s="79">
        <v>0.68700000000000006</v>
      </c>
    </row>
    <row r="25" spans="1:41" x14ac:dyDescent="0.35">
      <c r="A25" s="53">
        <f t="shared" si="1"/>
        <v>19</v>
      </c>
      <c r="B25">
        <v>0</v>
      </c>
      <c r="C25">
        <v>0</v>
      </c>
      <c r="D25" s="75">
        <v>2016</v>
      </c>
      <c r="E25" s="28" t="s">
        <v>289</v>
      </c>
      <c r="F25" s="30" t="s">
        <v>290</v>
      </c>
      <c r="G25" s="103">
        <v>460</v>
      </c>
      <c r="H25" s="103">
        <v>1058</v>
      </c>
      <c r="I25" s="103">
        <f t="shared" si="0"/>
        <v>2300</v>
      </c>
      <c r="J25" s="72">
        <v>2389.6999999999998</v>
      </c>
      <c r="K25" s="60">
        <v>103.9</v>
      </c>
      <c r="L25" s="60">
        <v>18.091666666666665</v>
      </c>
      <c r="M25" s="60">
        <v>2.598360655737705</v>
      </c>
      <c r="N25" s="75">
        <v>2016</v>
      </c>
      <c r="O25" s="75" t="s">
        <v>17</v>
      </c>
      <c r="P25" s="75">
        <v>9</v>
      </c>
      <c r="Q25" s="78" t="s">
        <v>127</v>
      </c>
      <c r="R25" s="75">
        <v>4000</v>
      </c>
      <c r="S25" s="75">
        <v>2</v>
      </c>
      <c r="T25" s="79">
        <v>83.5</v>
      </c>
      <c r="U25" s="80">
        <v>0.32</v>
      </c>
      <c r="V25" s="80">
        <v>0.53</v>
      </c>
      <c r="W25" s="80">
        <v>0.26</v>
      </c>
      <c r="X25" s="80">
        <v>2.92</v>
      </c>
      <c r="Y25" s="79">
        <v>12.2</v>
      </c>
      <c r="Z25" s="12">
        <v>14.1</v>
      </c>
      <c r="AA25" s="79">
        <v>35.99</v>
      </c>
      <c r="AB25" s="79">
        <v>1.96</v>
      </c>
      <c r="AC25" s="79">
        <v>31.7</v>
      </c>
      <c r="AD25" s="79">
        <v>11.7</v>
      </c>
      <c r="AE25" s="79">
        <v>331</v>
      </c>
      <c r="AF25" s="79">
        <v>60.1</v>
      </c>
      <c r="AG25" s="79">
        <v>61.6</v>
      </c>
      <c r="AH25" s="79">
        <v>5.7</v>
      </c>
      <c r="AI25" s="79">
        <v>7.2</v>
      </c>
      <c r="AJ25" s="79">
        <v>67</v>
      </c>
      <c r="AK25" s="79">
        <v>88</v>
      </c>
      <c r="AL25" s="79">
        <v>81</v>
      </c>
      <c r="AM25" s="79">
        <v>226</v>
      </c>
      <c r="AN25" s="79">
        <v>1.0900000000000001</v>
      </c>
      <c r="AO25" s="79">
        <v>0.65200000000000002</v>
      </c>
    </row>
    <row r="26" spans="1:41" x14ac:dyDescent="0.35">
      <c r="A26" s="53">
        <f t="shared" si="1"/>
        <v>20</v>
      </c>
      <c r="B26">
        <v>0</v>
      </c>
      <c r="C26">
        <v>1</v>
      </c>
      <c r="D26" s="75">
        <v>2016</v>
      </c>
      <c r="E26" s="28" t="s">
        <v>284</v>
      </c>
      <c r="F26" s="30" t="s">
        <v>11</v>
      </c>
      <c r="G26" s="103">
        <v>78390</v>
      </c>
      <c r="H26" s="103">
        <v>235170</v>
      </c>
      <c r="I26" s="103">
        <f t="shared" si="0"/>
        <v>3000</v>
      </c>
      <c r="J26" s="72">
        <v>2991</v>
      </c>
      <c r="K26" s="60">
        <v>99.7</v>
      </c>
      <c r="L26" s="60">
        <v>12.067499999999999</v>
      </c>
      <c r="M26" s="60">
        <v>2.3960396039603959</v>
      </c>
      <c r="N26" s="75">
        <v>2016</v>
      </c>
      <c r="O26" s="75" t="s">
        <v>13</v>
      </c>
      <c r="P26" s="75">
        <v>10</v>
      </c>
      <c r="Q26" s="78" t="s">
        <v>124</v>
      </c>
      <c r="R26" s="75">
        <v>3480</v>
      </c>
      <c r="S26" s="75">
        <v>2</v>
      </c>
      <c r="T26" s="79">
        <v>80.5</v>
      </c>
      <c r="U26" s="80">
        <v>0.5</v>
      </c>
      <c r="V26" s="80">
        <v>0.74</v>
      </c>
      <c r="W26" s="80">
        <v>0.36</v>
      </c>
      <c r="X26" s="80">
        <v>10</v>
      </c>
      <c r="Y26" s="79">
        <v>10.1</v>
      </c>
      <c r="Z26" s="12">
        <v>11.7</v>
      </c>
      <c r="AA26" s="79">
        <v>32.5</v>
      </c>
      <c r="AB26" s="79">
        <v>1.788</v>
      </c>
      <c r="AC26" s="79">
        <v>24.2</v>
      </c>
      <c r="AD26" s="79">
        <v>8.6</v>
      </c>
      <c r="AE26" s="79">
        <v>386</v>
      </c>
      <c r="AF26" s="79">
        <v>49</v>
      </c>
      <c r="AG26" s="79">
        <v>53.4</v>
      </c>
      <c r="AH26" s="79">
        <v>6</v>
      </c>
      <c r="AI26" s="79">
        <v>10.9</v>
      </c>
      <c r="AJ26" s="79">
        <v>49</v>
      </c>
      <c r="AK26" s="79">
        <v>74</v>
      </c>
      <c r="AL26" s="79">
        <v>94</v>
      </c>
      <c r="AM26" s="79">
        <v>231</v>
      </c>
      <c r="AN26" s="79">
        <v>0.79</v>
      </c>
      <c r="AO26" s="79">
        <v>0.70499999999999996</v>
      </c>
    </row>
    <row r="27" spans="1:41" x14ac:dyDescent="0.35">
      <c r="A27" s="53">
        <f t="shared" si="1"/>
        <v>21</v>
      </c>
      <c r="B27">
        <v>0</v>
      </c>
      <c r="C27">
        <v>0</v>
      </c>
      <c r="D27" s="75">
        <v>2016</v>
      </c>
      <c r="E27" s="28" t="s">
        <v>289</v>
      </c>
      <c r="F27" s="30" t="s">
        <v>290</v>
      </c>
      <c r="G27" s="103">
        <v>460</v>
      </c>
      <c r="H27" s="103">
        <v>1058</v>
      </c>
      <c r="I27" s="103">
        <f t="shared" si="0"/>
        <v>2300</v>
      </c>
      <c r="J27" s="72">
        <v>2357.5</v>
      </c>
      <c r="K27" s="60">
        <v>102.5</v>
      </c>
      <c r="L27" s="60">
        <v>15.627499999999998</v>
      </c>
      <c r="M27" s="60">
        <v>2.4347826086956523</v>
      </c>
      <c r="N27" s="75">
        <v>2016</v>
      </c>
      <c r="O27" s="75" t="s">
        <v>17</v>
      </c>
      <c r="P27" s="75">
        <v>10</v>
      </c>
      <c r="Q27" s="78" t="s">
        <v>127</v>
      </c>
      <c r="R27" s="75">
        <v>4000</v>
      </c>
      <c r="S27" s="75">
        <v>3</v>
      </c>
      <c r="T27" s="79">
        <v>80.8</v>
      </c>
      <c r="U27" s="80">
        <v>0.18</v>
      </c>
      <c r="V27" s="80">
        <v>0.87</v>
      </c>
      <c r="W27" s="80">
        <v>0.27</v>
      </c>
      <c r="X27" s="80">
        <v>1.78</v>
      </c>
      <c r="Y27" s="79">
        <v>11.5</v>
      </c>
      <c r="Z27" s="12">
        <v>13.3</v>
      </c>
      <c r="AA27" s="79">
        <v>36.020000000000003</v>
      </c>
      <c r="AB27" s="79">
        <v>1.748</v>
      </c>
      <c r="AC27" s="79">
        <v>28</v>
      </c>
      <c r="AD27" s="79">
        <v>10.4</v>
      </c>
      <c r="AE27" s="79">
        <v>376</v>
      </c>
      <c r="AF27" s="79">
        <v>60</v>
      </c>
      <c r="AG27" s="79">
        <v>61.6</v>
      </c>
      <c r="AH27" s="79">
        <v>7.8</v>
      </c>
      <c r="AI27" s="79">
        <v>11.7</v>
      </c>
      <c r="AJ27" s="79">
        <v>37</v>
      </c>
      <c r="AK27" s="79">
        <v>114</v>
      </c>
      <c r="AL27" s="79">
        <v>53</v>
      </c>
      <c r="AM27" s="79">
        <v>235</v>
      </c>
      <c r="AN27" s="79">
        <v>2.15</v>
      </c>
      <c r="AO27" s="79">
        <v>0.628</v>
      </c>
    </row>
    <row r="28" spans="1:41" x14ac:dyDescent="0.35">
      <c r="A28" s="53">
        <f t="shared" si="1"/>
        <v>22</v>
      </c>
      <c r="B28">
        <v>0</v>
      </c>
      <c r="C28">
        <v>1</v>
      </c>
      <c r="D28" s="75">
        <v>2016</v>
      </c>
      <c r="E28" s="28" t="s">
        <v>291</v>
      </c>
      <c r="F28" s="30" t="s">
        <v>11</v>
      </c>
      <c r="G28" s="103">
        <v>8980</v>
      </c>
      <c r="H28" s="103">
        <v>26042</v>
      </c>
      <c r="I28" s="103">
        <f t="shared" si="0"/>
        <v>2900</v>
      </c>
      <c r="J28" s="72">
        <v>2830.4</v>
      </c>
      <c r="K28" s="60">
        <v>97.6</v>
      </c>
      <c r="L28" s="60">
        <v>12.430000000000003</v>
      </c>
      <c r="M28" s="60">
        <v>2.195876288659794</v>
      </c>
      <c r="N28" s="75">
        <v>2016</v>
      </c>
      <c r="O28" s="75" t="s">
        <v>13</v>
      </c>
      <c r="P28" s="75">
        <v>11</v>
      </c>
      <c r="Q28" s="78" t="s">
        <v>128</v>
      </c>
      <c r="R28" s="75">
        <v>2070</v>
      </c>
      <c r="S28" s="75">
        <v>1</v>
      </c>
      <c r="T28" s="79">
        <v>82.4</v>
      </c>
      <c r="U28" s="80">
        <v>0.38</v>
      </c>
      <c r="V28" s="80">
        <v>0.48</v>
      </c>
      <c r="W28" s="80">
        <v>0.57999999999999996</v>
      </c>
      <c r="X28" s="80">
        <v>11.2</v>
      </c>
      <c r="Y28" s="79">
        <v>9.6999999999999993</v>
      </c>
      <c r="Z28" s="12">
        <v>11.2</v>
      </c>
      <c r="AA28" s="79">
        <v>34.56</v>
      </c>
      <c r="AB28" s="79">
        <v>1.6970000000000001</v>
      </c>
      <c r="AC28" s="79">
        <v>21.3</v>
      </c>
      <c r="AD28" s="79">
        <v>7.6</v>
      </c>
      <c r="AE28" s="79">
        <v>459</v>
      </c>
      <c r="AF28" s="79">
        <v>48</v>
      </c>
      <c r="AG28" s="79">
        <v>53.4</v>
      </c>
      <c r="AH28" s="79">
        <v>7.9</v>
      </c>
      <c r="AI28" s="79">
        <v>14.4</v>
      </c>
      <c r="AJ28" s="79">
        <v>38</v>
      </c>
      <c r="AK28" s="79">
        <v>88</v>
      </c>
      <c r="AL28" s="79">
        <v>61</v>
      </c>
      <c r="AM28" s="79">
        <v>204</v>
      </c>
      <c r="AN28" s="79">
        <v>1.44</v>
      </c>
      <c r="AO28" s="79">
        <v>0.621</v>
      </c>
    </row>
    <row r="29" spans="1:41" x14ac:dyDescent="0.35">
      <c r="A29" s="53">
        <f t="shared" si="1"/>
        <v>23</v>
      </c>
      <c r="B29">
        <v>0</v>
      </c>
      <c r="C29">
        <v>0</v>
      </c>
      <c r="D29" s="75">
        <v>2016</v>
      </c>
      <c r="E29" s="28" t="s">
        <v>289</v>
      </c>
      <c r="F29" s="30" t="s">
        <v>290</v>
      </c>
      <c r="G29" s="103">
        <v>460</v>
      </c>
      <c r="H29" s="103">
        <v>1058</v>
      </c>
      <c r="I29" s="103">
        <f t="shared" si="0"/>
        <v>2300</v>
      </c>
      <c r="J29" s="72">
        <v>2394.3000000000002</v>
      </c>
      <c r="K29" s="60">
        <v>104.1</v>
      </c>
      <c r="L29" s="60">
        <v>18.566666666666674</v>
      </c>
      <c r="M29" s="60">
        <v>2.6097560975609757</v>
      </c>
      <c r="N29" s="75">
        <v>2016</v>
      </c>
      <c r="O29" s="75" t="s">
        <v>17</v>
      </c>
      <c r="P29" s="75">
        <v>11</v>
      </c>
      <c r="Q29" s="78" t="s">
        <v>127</v>
      </c>
      <c r="R29" s="75">
        <v>2000</v>
      </c>
      <c r="S29" s="75">
        <v>3</v>
      </c>
      <c r="T29" s="79">
        <v>82.15</v>
      </c>
      <c r="U29" s="80">
        <v>0.22</v>
      </c>
      <c r="V29" s="80">
        <v>0.86</v>
      </c>
      <c r="W29" s="80">
        <v>0.15</v>
      </c>
      <c r="X29" s="80">
        <v>2.04</v>
      </c>
      <c r="Y29" s="79">
        <v>12.3</v>
      </c>
      <c r="Z29" s="12">
        <v>14.2</v>
      </c>
      <c r="AA29" s="79">
        <v>35.5</v>
      </c>
      <c r="AB29" s="79">
        <v>1.8660000000000001</v>
      </c>
      <c r="AC29" s="79">
        <v>32.1</v>
      </c>
      <c r="AD29" s="79">
        <v>11.9</v>
      </c>
      <c r="AE29" s="79">
        <v>300</v>
      </c>
      <c r="AF29" s="79">
        <v>60.2</v>
      </c>
      <c r="AG29" s="79">
        <v>61.9</v>
      </c>
      <c r="AH29" s="79">
        <v>5.7</v>
      </c>
      <c r="AI29" s="79">
        <v>7.2</v>
      </c>
      <c r="AJ29" s="79">
        <v>67</v>
      </c>
      <c r="AK29" s="79">
        <v>81</v>
      </c>
      <c r="AL29" s="79">
        <v>82</v>
      </c>
      <c r="AM29" s="79">
        <v>235</v>
      </c>
      <c r="AN29" s="79">
        <v>0.99</v>
      </c>
      <c r="AO29" s="79">
        <v>0.64200000000000002</v>
      </c>
    </row>
    <row r="30" spans="1:41" x14ac:dyDescent="0.35">
      <c r="A30" s="53">
        <f t="shared" si="1"/>
        <v>24</v>
      </c>
      <c r="B30">
        <v>0</v>
      </c>
      <c r="C30">
        <v>1</v>
      </c>
      <c r="D30" s="75">
        <v>2016</v>
      </c>
      <c r="E30" s="28" t="s">
        <v>292</v>
      </c>
      <c r="F30" s="30" t="s">
        <v>11</v>
      </c>
      <c r="G30" s="103">
        <v>77850</v>
      </c>
      <c r="H30" s="103">
        <v>249120</v>
      </c>
      <c r="I30" s="103">
        <f t="shared" si="0"/>
        <v>3200</v>
      </c>
      <c r="J30" s="72">
        <v>3123.2</v>
      </c>
      <c r="K30" s="60">
        <v>97.6</v>
      </c>
      <c r="L30" s="60">
        <v>13.105000000000004</v>
      </c>
      <c r="M30" s="60">
        <v>2.2989690721649487</v>
      </c>
      <c r="N30" s="75">
        <v>2016</v>
      </c>
      <c r="O30" s="75" t="s">
        <v>13</v>
      </c>
      <c r="P30" s="75">
        <v>12</v>
      </c>
      <c r="Q30" s="78" t="s">
        <v>129</v>
      </c>
      <c r="R30" s="75">
        <v>3780</v>
      </c>
      <c r="S30" s="75">
        <v>2</v>
      </c>
      <c r="T30" s="79">
        <v>82.4</v>
      </c>
      <c r="U30" s="80">
        <v>0.46</v>
      </c>
      <c r="V30" s="80">
        <v>0.2</v>
      </c>
      <c r="W30" s="80">
        <v>0.6</v>
      </c>
      <c r="X30" s="80">
        <v>12.8</v>
      </c>
      <c r="Y30" s="79">
        <v>9.6999999999999993</v>
      </c>
      <c r="Z30" s="12">
        <v>11.2</v>
      </c>
      <c r="AA30" s="79">
        <v>36.200000000000003</v>
      </c>
      <c r="AB30" s="79">
        <v>1.748</v>
      </c>
      <c r="AC30" s="79">
        <v>22.3</v>
      </c>
      <c r="AD30" s="79">
        <v>7.9</v>
      </c>
      <c r="AE30" s="79">
        <v>411</v>
      </c>
      <c r="AF30" s="79">
        <v>50</v>
      </c>
      <c r="AG30" s="79">
        <v>53.8</v>
      </c>
      <c r="AH30" s="79">
        <v>7.1</v>
      </c>
      <c r="AI30" s="79">
        <v>10.9</v>
      </c>
      <c r="AJ30" s="79">
        <v>55</v>
      </c>
      <c r="AK30" s="79">
        <v>75</v>
      </c>
      <c r="AL30" s="79">
        <v>88</v>
      </c>
      <c r="AM30" s="79">
        <v>226</v>
      </c>
      <c r="AN30" s="79">
        <v>0.85</v>
      </c>
      <c r="AO30" s="79">
        <v>0.60199999999999998</v>
      </c>
    </row>
    <row r="31" spans="1:41" x14ac:dyDescent="0.35">
      <c r="A31" s="53">
        <f t="shared" si="1"/>
        <v>25</v>
      </c>
      <c r="B31">
        <v>0</v>
      </c>
      <c r="C31">
        <v>1</v>
      </c>
      <c r="D31" s="75">
        <v>2016</v>
      </c>
      <c r="E31" s="28" t="s">
        <v>292</v>
      </c>
      <c r="F31" s="30" t="s">
        <v>11</v>
      </c>
      <c r="G31" s="103">
        <v>77850</v>
      </c>
      <c r="H31" s="103">
        <v>249120</v>
      </c>
      <c r="I31" s="103">
        <f t="shared" si="0"/>
        <v>3200</v>
      </c>
      <c r="J31" s="72">
        <v>3190.4</v>
      </c>
      <c r="K31" s="60">
        <v>99.7</v>
      </c>
      <c r="L31" s="60">
        <v>11.364999999999995</v>
      </c>
      <c r="M31" s="60">
        <v>2.4554455445544554</v>
      </c>
      <c r="N31" s="75">
        <v>2016</v>
      </c>
      <c r="O31" s="75" t="s">
        <v>13</v>
      </c>
      <c r="P31" s="75">
        <v>13</v>
      </c>
      <c r="Q31" s="78" t="s">
        <v>129</v>
      </c>
      <c r="R31" s="75">
        <v>3950</v>
      </c>
      <c r="S31" s="75">
        <v>1</v>
      </c>
      <c r="T31" s="79">
        <v>79.599999999999994</v>
      </c>
      <c r="U31" s="80">
        <v>0.44</v>
      </c>
      <c r="V31" s="80">
        <v>0.26</v>
      </c>
      <c r="W31" s="80">
        <v>0.48</v>
      </c>
      <c r="X31" s="80">
        <v>8.4</v>
      </c>
      <c r="Y31" s="79">
        <v>10.1</v>
      </c>
      <c r="Z31" s="12">
        <v>11.7</v>
      </c>
      <c r="AA31" s="79">
        <v>37.54</v>
      </c>
      <c r="AB31" s="79">
        <v>1.712</v>
      </c>
      <c r="AC31" s="79">
        <v>24.8</v>
      </c>
      <c r="AD31" s="79">
        <v>9</v>
      </c>
      <c r="AE31" s="79">
        <v>449</v>
      </c>
      <c r="AF31" s="79">
        <v>49</v>
      </c>
      <c r="AG31" s="79">
        <v>55.1</v>
      </c>
      <c r="AH31" s="79">
        <v>6.2</v>
      </c>
      <c r="AI31" s="79">
        <v>11.7</v>
      </c>
      <c r="AJ31" s="79">
        <v>44</v>
      </c>
      <c r="AK31" s="79">
        <v>81</v>
      </c>
      <c r="AL31" s="79">
        <v>81</v>
      </c>
      <c r="AM31" s="79">
        <v>228</v>
      </c>
      <c r="AN31" s="79">
        <v>1</v>
      </c>
      <c r="AO31" s="79">
        <v>0.58799999999999997</v>
      </c>
    </row>
    <row r="32" spans="1:41" x14ac:dyDescent="0.35">
      <c r="A32" s="53">
        <f t="shared" si="1"/>
        <v>26</v>
      </c>
      <c r="B32">
        <v>0</v>
      </c>
      <c r="C32">
        <v>1</v>
      </c>
      <c r="D32" s="75">
        <v>2016</v>
      </c>
      <c r="E32" s="28" t="s">
        <v>292</v>
      </c>
      <c r="F32" s="30" t="s">
        <v>11</v>
      </c>
      <c r="G32" s="103">
        <v>77850</v>
      </c>
      <c r="H32" s="103">
        <v>249120</v>
      </c>
      <c r="I32" s="103">
        <f t="shared" si="0"/>
        <v>3200</v>
      </c>
      <c r="J32" s="72">
        <v>3222.4</v>
      </c>
      <c r="K32" s="60">
        <v>100.7</v>
      </c>
      <c r="L32" s="60">
        <v>9.7875000000000014</v>
      </c>
      <c r="M32" s="60">
        <v>2.5094339622641511</v>
      </c>
      <c r="N32" s="75">
        <v>2016</v>
      </c>
      <c r="O32" s="75" t="s">
        <v>13</v>
      </c>
      <c r="P32" s="75">
        <v>14</v>
      </c>
      <c r="Q32" s="78" t="s">
        <v>129</v>
      </c>
      <c r="R32" s="75">
        <v>4150</v>
      </c>
      <c r="S32" s="75">
        <v>2</v>
      </c>
      <c r="T32" s="79">
        <v>79.5</v>
      </c>
      <c r="U32" s="80">
        <v>0.57999999999999996</v>
      </c>
      <c r="V32" s="80">
        <v>0.56000000000000005</v>
      </c>
      <c r="W32" s="80">
        <v>1.2</v>
      </c>
      <c r="X32" s="80">
        <v>7</v>
      </c>
      <c r="Y32" s="79">
        <v>10.6</v>
      </c>
      <c r="Z32" s="12">
        <v>12.3</v>
      </c>
      <c r="AA32" s="79">
        <v>36.659999999999997</v>
      </c>
      <c r="AB32" s="79">
        <v>1.736</v>
      </c>
      <c r="AC32" s="79">
        <v>26.6</v>
      </c>
      <c r="AD32" s="79">
        <v>9.1999999999999993</v>
      </c>
      <c r="AE32" s="79">
        <v>478</v>
      </c>
      <c r="AF32" s="79">
        <v>51</v>
      </c>
      <c r="AG32" s="79">
        <v>54.8</v>
      </c>
      <c r="AH32" s="79">
        <v>5.2</v>
      </c>
      <c r="AI32" s="79">
        <v>8.6</v>
      </c>
      <c r="AJ32" s="79">
        <v>54</v>
      </c>
      <c r="AK32" s="79">
        <v>63</v>
      </c>
      <c r="AL32" s="79">
        <v>115</v>
      </c>
      <c r="AM32" s="79">
        <v>213</v>
      </c>
      <c r="AN32" s="79">
        <v>0.55000000000000004</v>
      </c>
      <c r="AO32" s="79">
        <v>0.63100000000000001</v>
      </c>
    </row>
    <row r="33" spans="1:41" x14ac:dyDescent="0.35">
      <c r="A33" s="53">
        <f t="shared" si="1"/>
        <v>27</v>
      </c>
      <c r="B33">
        <v>0</v>
      </c>
      <c r="C33">
        <v>1</v>
      </c>
      <c r="D33" s="75">
        <v>2016</v>
      </c>
      <c r="E33" s="28" t="s">
        <v>293</v>
      </c>
      <c r="F33" s="30" t="s">
        <v>11</v>
      </c>
      <c r="G33" s="103">
        <v>17970</v>
      </c>
      <c r="H33" s="103">
        <v>50316</v>
      </c>
      <c r="I33" s="103">
        <f t="shared" si="0"/>
        <v>2800</v>
      </c>
      <c r="J33" s="72">
        <v>2690.8</v>
      </c>
      <c r="K33" s="60">
        <v>96.1</v>
      </c>
      <c r="L33" s="60">
        <v>7.3000000000000007</v>
      </c>
      <c r="M33" s="60">
        <v>2.3917525773195876</v>
      </c>
      <c r="N33" s="75">
        <v>2016</v>
      </c>
      <c r="O33" s="75" t="s">
        <v>13</v>
      </c>
      <c r="P33" s="75">
        <v>15</v>
      </c>
      <c r="Q33" s="78" t="s">
        <v>130</v>
      </c>
      <c r="R33" s="75">
        <v>1790</v>
      </c>
      <c r="S33" s="75">
        <v>2</v>
      </c>
      <c r="T33" s="79">
        <v>78</v>
      </c>
      <c r="U33" s="80">
        <v>0.22</v>
      </c>
      <c r="V33" s="80">
        <v>0.1</v>
      </c>
      <c r="W33" s="80">
        <v>0.4</v>
      </c>
      <c r="X33" s="80">
        <v>8</v>
      </c>
      <c r="Y33" s="79">
        <v>9.6999999999999993</v>
      </c>
      <c r="Z33" s="12">
        <v>11.2</v>
      </c>
      <c r="AA33" s="79">
        <v>34.28</v>
      </c>
      <c r="AB33" s="79">
        <v>1.81</v>
      </c>
      <c r="AC33" s="79">
        <v>23.2</v>
      </c>
      <c r="AD33" s="79">
        <v>8.4</v>
      </c>
      <c r="AE33" s="79">
        <v>409</v>
      </c>
      <c r="AF33" s="79">
        <v>48</v>
      </c>
      <c r="AG33" s="79">
        <v>51.7</v>
      </c>
      <c r="AH33" s="79">
        <v>5.9</v>
      </c>
      <c r="AI33" s="79">
        <v>9.3000000000000007</v>
      </c>
      <c r="AJ33" s="79">
        <v>58</v>
      </c>
      <c r="AK33" s="79">
        <v>47</v>
      </c>
      <c r="AL33" s="79">
        <v>110</v>
      </c>
      <c r="AM33" s="79">
        <v>154</v>
      </c>
      <c r="AN33" s="79">
        <v>0.43</v>
      </c>
      <c r="AO33" s="79">
        <v>0.68200000000000005</v>
      </c>
    </row>
    <row r="34" spans="1:41" x14ac:dyDescent="0.35">
      <c r="A34" s="53">
        <f t="shared" si="1"/>
        <v>28</v>
      </c>
      <c r="B34">
        <v>0</v>
      </c>
      <c r="C34">
        <v>1</v>
      </c>
      <c r="D34" s="75">
        <v>2016</v>
      </c>
      <c r="E34" s="28" t="s">
        <v>294</v>
      </c>
      <c r="F34" s="30" t="s">
        <v>11</v>
      </c>
      <c r="G34" s="103">
        <v>26960</v>
      </c>
      <c r="H34" s="103">
        <v>78184</v>
      </c>
      <c r="I34" s="103">
        <f t="shared" si="0"/>
        <v>2900</v>
      </c>
      <c r="J34" s="72">
        <v>2920.3</v>
      </c>
      <c r="K34" s="60">
        <v>100.7</v>
      </c>
      <c r="L34" s="60">
        <v>13.862500000000004</v>
      </c>
      <c r="M34" s="60">
        <v>2.3490566037735849</v>
      </c>
      <c r="N34" s="75">
        <v>2016</v>
      </c>
      <c r="O34" s="75" t="s">
        <v>13</v>
      </c>
      <c r="P34" s="75">
        <v>16</v>
      </c>
      <c r="Q34" s="78" t="s">
        <v>131</v>
      </c>
      <c r="R34" s="75">
        <v>5030</v>
      </c>
      <c r="S34" s="75">
        <v>2</v>
      </c>
      <c r="T34" s="79">
        <v>81.400000000000006</v>
      </c>
      <c r="U34" s="80">
        <v>0.36</v>
      </c>
      <c r="V34" s="80">
        <v>0.74</v>
      </c>
      <c r="W34" s="80">
        <v>0.64</v>
      </c>
      <c r="X34" s="80">
        <v>7.4</v>
      </c>
      <c r="Y34" s="79">
        <v>10.6</v>
      </c>
      <c r="Z34" s="12">
        <v>12.3</v>
      </c>
      <c r="AA34" s="79">
        <v>36.4</v>
      </c>
      <c r="AB34" s="79">
        <v>1.696</v>
      </c>
      <c r="AC34" s="79">
        <v>24.9</v>
      </c>
      <c r="AD34" s="79">
        <v>9</v>
      </c>
      <c r="AE34" s="79">
        <v>394</v>
      </c>
      <c r="AF34" s="79">
        <v>51</v>
      </c>
      <c r="AG34" s="79">
        <v>55.2</v>
      </c>
      <c r="AH34" s="79">
        <v>7.2</v>
      </c>
      <c r="AI34" s="79">
        <v>11.5</v>
      </c>
      <c r="AJ34" s="79">
        <v>57</v>
      </c>
      <c r="AK34" s="79">
        <v>72</v>
      </c>
      <c r="AL34" s="79">
        <v>98</v>
      </c>
      <c r="AM34" s="79">
        <v>241</v>
      </c>
      <c r="AN34" s="79">
        <v>0.73</v>
      </c>
      <c r="AO34" s="79">
        <v>0.63</v>
      </c>
    </row>
    <row r="35" spans="1:41" x14ac:dyDescent="0.35">
      <c r="A35" s="53">
        <f t="shared" si="1"/>
        <v>29</v>
      </c>
      <c r="B35">
        <v>0</v>
      </c>
      <c r="C35">
        <v>1</v>
      </c>
      <c r="D35" s="75">
        <v>2016</v>
      </c>
      <c r="E35" s="28" t="s">
        <v>295</v>
      </c>
      <c r="F35" s="30" t="s">
        <v>11</v>
      </c>
      <c r="G35" s="103">
        <v>81720</v>
      </c>
      <c r="H35" s="103">
        <v>277848</v>
      </c>
      <c r="I35" s="103">
        <f t="shared" si="0"/>
        <v>3400</v>
      </c>
      <c r="J35" s="72">
        <v>3338.8</v>
      </c>
      <c r="K35" s="60">
        <v>98.2</v>
      </c>
      <c r="L35" s="60">
        <v>8.764150165016499</v>
      </c>
      <c r="M35" s="60">
        <v>2.326732673267327</v>
      </c>
      <c r="N35" s="75">
        <v>2016</v>
      </c>
      <c r="O35" s="75" t="s">
        <v>16</v>
      </c>
      <c r="P35" s="75">
        <v>101</v>
      </c>
      <c r="Q35" s="78" t="s">
        <v>132</v>
      </c>
      <c r="R35" s="75">
        <v>8000</v>
      </c>
      <c r="S35" s="75">
        <v>2</v>
      </c>
      <c r="T35" s="79">
        <v>78.8</v>
      </c>
      <c r="U35" s="80">
        <v>0.4</v>
      </c>
      <c r="V35" s="80">
        <v>0.3</v>
      </c>
      <c r="W35" s="80">
        <v>0.5</v>
      </c>
      <c r="X35" s="80">
        <v>6.2</v>
      </c>
      <c r="Y35" s="79">
        <v>10.1</v>
      </c>
      <c r="Z35" s="12">
        <v>11.7</v>
      </c>
      <c r="AA35" s="79">
        <v>34</v>
      </c>
      <c r="AB35" s="79">
        <v>1.8149999999999999</v>
      </c>
      <c r="AC35" s="79">
        <v>23.5</v>
      </c>
      <c r="AD35" s="79">
        <v>8.4</v>
      </c>
      <c r="AE35" s="79">
        <v>387</v>
      </c>
      <c r="AF35" s="79">
        <v>59.2</v>
      </c>
      <c r="AG35" s="79">
        <v>54.6</v>
      </c>
      <c r="AH35" s="79">
        <v>1.9</v>
      </c>
      <c r="AI35" s="79">
        <v>4.2</v>
      </c>
      <c r="AJ35" s="79">
        <v>58</v>
      </c>
      <c r="AK35" s="79">
        <v>80</v>
      </c>
      <c r="AL35" s="79">
        <v>83</v>
      </c>
      <c r="AM35" s="79">
        <v>235</v>
      </c>
      <c r="AN35" s="79">
        <v>0.96</v>
      </c>
      <c r="AO35" s="79">
        <v>0.505</v>
      </c>
    </row>
    <row r="36" spans="1:41" x14ac:dyDescent="0.35">
      <c r="A36" s="53">
        <f t="shared" si="1"/>
        <v>30</v>
      </c>
      <c r="B36">
        <v>0</v>
      </c>
      <c r="C36">
        <v>1</v>
      </c>
      <c r="D36" s="75">
        <v>2016</v>
      </c>
      <c r="E36" s="28" t="s">
        <v>295</v>
      </c>
      <c r="F36" s="30" t="s">
        <v>11</v>
      </c>
      <c r="G36" s="103">
        <v>81720</v>
      </c>
      <c r="H36" s="103">
        <v>277848</v>
      </c>
      <c r="I36" s="103">
        <f t="shared" si="0"/>
        <v>3400</v>
      </c>
      <c r="J36" s="72">
        <v>3379.6</v>
      </c>
      <c r="K36" s="60">
        <v>99.4</v>
      </c>
      <c r="L36" s="60">
        <v>13.035435779816504</v>
      </c>
      <c r="M36" s="60">
        <v>2.3551401869158881</v>
      </c>
      <c r="N36" s="75">
        <v>2016</v>
      </c>
      <c r="O36" s="75" t="s">
        <v>16</v>
      </c>
      <c r="P36" s="75">
        <v>102</v>
      </c>
      <c r="Q36" s="78" t="s">
        <v>132</v>
      </c>
      <c r="R36" s="75">
        <v>10000</v>
      </c>
      <c r="S36" s="75">
        <v>2</v>
      </c>
      <c r="T36" s="79">
        <v>77.599999999999994</v>
      </c>
      <c r="U36" s="80">
        <v>0.6</v>
      </c>
      <c r="V36" s="80">
        <v>0.4</v>
      </c>
      <c r="W36" s="80">
        <v>0.4</v>
      </c>
      <c r="X36" s="80">
        <v>4.7</v>
      </c>
      <c r="Y36" s="79">
        <v>10.7</v>
      </c>
      <c r="Z36" s="12">
        <v>12.4</v>
      </c>
      <c r="AA36" s="79">
        <v>33.799999999999997</v>
      </c>
      <c r="AB36" s="79">
        <v>1.925</v>
      </c>
      <c r="AC36" s="79">
        <v>25.2</v>
      </c>
      <c r="AD36" s="79">
        <v>9.1999999999999993</v>
      </c>
      <c r="AE36" s="79">
        <v>397</v>
      </c>
      <c r="AF36" s="79">
        <v>60.9</v>
      </c>
      <c r="AG36" s="79">
        <v>54.1</v>
      </c>
      <c r="AH36" s="79">
        <v>12.1</v>
      </c>
      <c r="AI36" s="79">
        <v>22.5</v>
      </c>
      <c r="AJ36" s="79">
        <v>28</v>
      </c>
      <c r="AK36" s="79">
        <v>74</v>
      </c>
      <c r="AL36" s="79">
        <v>90</v>
      </c>
      <c r="AM36" s="79">
        <v>231</v>
      </c>
      <c r="AN36" s="79">
        <v>0.82</v>
      </c>
      <c r="AO36" s="79">
        <v>0.54500000000000004</v>
      </c>
    </row>
    <row r="37" spans="1:41" x14ac:dyDescent="0.35">
      <c r="A37" s="53">
        <f t="shared" si="1"/>
        <v>31</v>
      </c>
      <c r="B37">
        <v>0</v>
      </c>
      <c r="C37">
        <v>1</v>
      </c>
      <c r="D37" s="75">
        <v>2016</v>
      </c>
      <c r="E37" s="28" t="s">
        <v>295</v>
      </c>
      <c r="F37" s="30" t="s">
        <v>11</v>
      </c>
      <c r="G37" s="103">
        <v>81720</v>
      </c>
      <c r="H37" s="103">
        <v>277848</v>
      </c>
      <c r="I37" s="103">
        <f t="shared" si="0"/>
        <v>3400</v>
      </c>
      <c r="J37" s="72">
        <v>3444.2</v>
      </c>
      <c r="K37" s="60">
        <v>101.3</v>
      </c>
      <c r="L37" s="60">
        <v>14.015000000000001</v>
      </c>
      <c r="M37" s="60">
        <v>2.4128440366972477</v>
      </c>
      <c r="N37" s="75">
        <v>2016</v>
      </c>
      <c r="O37" s="75" t="s">
        <v>16</v>
      </c>
      <c r="P37" s="75">
        <v>103</v>
      </c>
      <c r="Q37" s="78" t="s">
        <v>132</v>
      </c>
      <c r="R37" s="75">
        <v>8500</v>
      </c>
      <c r="S37" s="75">
        <v>2</v>
      </c>
      <c r="T37" s="79">
        <v>79.3</v>
      </c>
      <c r="U37" s="80">
        <v>0.5</v>
      </c>
      <c r="V37" s="80">
        <v>0.6</v>
      </c>
      <c r="W37" s="80">
        <v>0.3</v>
      </c>
      <c r="X37" s="80">
        <v>2.2999999999999998</v>
      </c>
      <c r="Y37" s="79">
        <v>10.9</v>
      </c>
      <c r="Z37" s="12">
        <v>12.6</v>
      </c>
      <c r="AA37" s="79">
        <v>34.200000000000003</v>
      </c>
      <c r="AB37" s="79">
        <v>1.855</v>
      </c>
      <c r="AC37" s="79">
        <v>26.3</v>
      </c>
      <c r="AD37" s="79">
        <v>9.5</v>
      </c>
      <c r="AE37" s="79">
        <v>379</v>
      </c>
      <c r="AF37" s="79">
        <v>60.4</v>
      </c>
      <c r="AG37" s="79">
        <v>55.5</v>
      </c>
      <c r="AH37" s="79">
        <v>10</v>
      </c>
      <c r="AI37" s="79">
        <v>16.7</v>
      </c>
      <c r="AJ37" s="79">
        <v>37</v>
      </c>
      <c r="AK37" s="79">
        <v>80</v>
      </c>
      <c r="AL37" s="79">
        <v>88</v>
      </c>
      <c r="AM37" s="79">
        <v>238</v>
      </c>
      <c r="AN37" s="79">
        <v>0.91</v>
      </c>
      <c r="AO37" s="79">
        <v>0.57499999999999996</v>
      </c>
    </row>
    <row r="38" spans="1:41" x14ac:dyDescent="0.35">
      <c r="A38" s="53">
        <f t="shared" si="1"/>
        <v>32</v>
      </c>
      <c r="B38">
        <v>0</v>
      </c>
      <c r="C38">
        <v>1</v>
      </c>
      <c r="D38" s="75">
        <v>2016</v>
      </c>
      <c r="E38" s="28" t="s">
        <v>295</v>
      </c>
      <c r="F38" s="30" t="s">
        <v>11</v>
      </c>
      <c r="G38" s="103">
        <v>81720</v>
      </c>
      <c r="H38" s="103">
        <v>277848</v>
      </c>
      <c r="I38" s="103">
        <f t="shared" si="0"/>
        <v>3400</v>
      </c>
      <c r="J38" s="72">
        <v>3379.6</v>
      </c>
      <c r="K38" s="60">
        <v>99.4</v>
      </c>
      <c r="L38" s="60">
        <v>11.755000000000003</v>
      </c>
      <c r="M38" s="60">
        <v>2.3831775700934581</v>
      </c>
      <c r="N38" s="75">
        <v>2016</v>
      </c>
      <c r="O38" s="75" t="s">
        <v>16</v>
      </c>
      <c r="P38" s="75">
        <v>104</v>
      </c>
      <c r="Q38" s="78" t="s">
        <v>132</v>
      </c>
      <c r="R38" s="75">
        <v>10500</v>
      </c>
      <c r="S38" s="75">
        <v>2</v>
      </c>
      <c r="T38" s="79">
        <v>78.7</v>
      </c>
      <c r="U38" s="80">
        <v>0.6</v>
      </c>
      <c r="V38" s="80">
        <v>0.5</v>
      </c>
      <c r="W38" s="80">
        <v>0.4</v>
      </c>
      <c r="X38" s="80">
        <v>2.8</v>
      </c>
      <c r="Y38" s="79">
        <v>10.7</v>
      </c>
      <c r="Z38" s="12">
        <v>12.4</v>
      </c>
      <c r="AA38" s="79">
        <v>33.1</v>
      </c>
      <c r="AB38" s="79">
        <v>1.905</v>
      </c>
      <c r="AC38" s="79">
        <v>25.5</v>
      </c>
      <c r="AD38" s="79">
        <v>9.4</v>
      </c>
      <c r="AE38" s="79">
        <v>399</v>
      </c>
      <c r="AF38" s="79">
        <v>58.5</v>
      </c>
      <c r="AG38" s="79">
        <v>55.2</v>
      </c>
      <c r="AH38" s="79">
        <v>2</v>
      </c>
      <c r="AI38" s="79">
        <v>15.4</v>
      </c>
      <c r="AJ38" s="79">
        <v>26</v>
      </c>
      <c r="AK38" s="79">
        <v>75</v>
      </c>
      <c r="AL38" s="79">
        <v>89</v>
      </c>
      <c r="AM38" s="79">
        <v>222</v>
      </c>
      <c r="AN38" s="79">
        <v>0.84</v>
      </c>
      <c r="AO38" s="79">
        <v>0.55500000000000005</v>
      </c>
    </row>
    <row r="39" spans="1:41" x14ac:dyDescent="0.35">
      <c r="A39" s="53">
        <f t="shared" si="1"/>
        <v>33</v>
      </c>
      <c r="B39">
        <v>0</v>
      </c>
      <c r="C39">
        <v>1</v>
      </c>
      <c r="D39" s="75">
        <v>2016</v>
      </c>
      <c r="E39" s="28" t="s">
        <v>295</v>
      </c>
      <c r="F39" s="30" t="s">
        <v>11</v>
      </c>
      <c r="G39" s="103">
        <v>81720</v>
      </c>
      <c r="H39" s="103">
        <v>277848</v>
      </c>
      <c r="I39" s="103">
        <f t="shared" si="0"/>
        <v>3400</v>
      </c>
      <c r="J39" s="72">
        <v>3379.6</v>
      </c>
      <c r="K39" s="60">
        <v>99.4</v>
      </c>
      <c r="L39" s="60">
        <v>13.528611111111113</v>
      </c>
      <c r="M39" s="60">
        <v>2.3177570093457946</v>
      </c>
      <c r="N39" s="75">
        <v>2016</v>
      </c>
      <c r="O39" s="75" t="s">
        <v>16</v>
      </c>
      <c r="P39" s="75">
        <v>105</v>
      </c>
      <c r="Q39" s="78" t="s">
        <v>132</v>
      </c>
      <c r="R39" s="75">
        <v>11000</v>
      </c>
      <c r="S39" s="75">
        <v>2</v>
      </c>
      <c r="T39" s="79">
        <v>78.900000000000006</v>
      </c>
      <c r="U39" s="80">
        <v>1.9</v>
      </c>
      <c r="V39" s="80">
        <v>0.4</v>
      </c>
      <c r="W39" s="80">
        <v>0.6</v>
      </c>
      <c r="X39" s="80">
        <v>14.9</v>
      </c>
      <c r="Y39" s="79">
        <v>10.7</v>
      </c>
      <c r="Z39" s="12">
        <v>12.4</v>
      </c>
      <c r="AA39" s="79">
        <v>34</v>
      </c>
      <c r="AB39" s="79">
        <v>1.835</v>
      </c>
      <c r="AC39" s="79">
        <v>24.8</v>
      </c>
      <c r="AD39" s="79">
        <v>8.8000000000000007</v>
      </c>
      <c r="AE39" s="79">
        <v>388</v>
      </c>
      <c r="AF39" s="79">
        <v>60.5</v>
      </c>
      <c r="AG39" s="79">
        <v>53.4</v>
      </c>
      <c r="AH39" s="79">
        <v>10.199999999999999</v>
      </c>
      <c r="AI39" s="79">
        <v>20.3</v>
      </c>
      <c r="AJ39" s="79">
        <v>33</v>
      </c>
      <c r="AK39" s="79">
        <v>70</v>
      </c>
      <c r="AL39" s="79">
        <v>95</v>
      </c>
      <c r="AM39" s="79">
        <v>227</v>
      </c>
      <c r="AN39" s="79">
        <v>0.74</v>
      </c>
      <c r="AO39" s="79">
        <v>0.54</v>
      </c>
    </row>
    <row r="40" spans="1:41" x14ac:dyDescent="0.35">
      <c r="A40" s="53">
        <f t="shared" si="1"/>
        <v>34</v>
      </c>
      <c r="B40">
        <v>0</v>
      </c>
      <c r="C40">
        <v>1</v>
      </c>
      <c r="D40" s="75">
        <v>2016</v>
      </c>
      <c r="E40" s="28" t="s">
        <v>295</v>
      </c>
      <c r="F40" s="30" t="s">
        <v>11</v>
      </c>
      <c r="G40" s="103">
        <v>81720</v>
      </c>
      <c r="H40" s="103">
        <v>277848</v>
      </c>
      <c r="I40" s="103">
        <f t="shared" si="0"/>
        <v>3400</v>
      </c>
      <c r="J40" s="72">
        <v>3410.2</v>
      </c>
      <c r="K40" s="60">
        <v>100.3</v>
      </c>
      <c r="L40" s="60">
        <v>14.905222772277224</v>
      </c>
      <c r="M40" s="60">
        <v>2.4326923076923075</v>
      </c>
      <c r="N40" s="75">
        <v>2016</v>
      </c>
      <c r="O40" s="75" t="s">
        <v>16</v>
      </c>
      <c r="P40" s="75">
        <v>106</v>
      </c>
      <c r="Q40" s="78" t="s">
        <v>132</v>
      </c>
      <c r="R40" s="75">
        <v>5000</v>
      </c>
      <c r="S40" s="75">
        <v>2</v>
      </c>
      <c r="T40" s="79">
        <v>80</v>
      </c>
      <c r="U40" s="80">
        <v>0.5</v>
      </c>
      <c r="V40" s="80">
        <v>0.5</v>
      </c>
      <c r="W40" s="80">
        <v>0.8</v>
      </c>
      <c r="X40" s="80">
        <v>3</v>
      </c>
      <c r="Y40" s="79">
        <v>10.4</v>
      </c>
      <c r="Z40" s="12">
        <v>12</v>
      </c>
      <c r="AA40" s="79">
        <v>34.9</v>
      </c>
      <c r="AB40" s="79">
        <v>1.835</v>
      </c>
      <c r="AC40" s="79">
        <v>25.3</v>
      </c>
      <c r="AD40" s="79">
        <v>9.3000000000000007</v>
      </c>
      <c r="AE40" s="79">
        <v>392</v>
      </c>
      <c r="AF40" s="79">
        <v>59.3</v>
      </c>
      <c r="AG40" s="79">
        <v>55.3</v>
      </c>
      <c r="AH40" s="79">
        <v>1.9</v>
      </c>
      <c r="AI40" s="79">
        <v>15.2</v>
      </c>
      <c r="AJ40" s="79">
        <v>32</v>
      </c>
      <c r="AK40" s="79">
        <v>79</v>
      </c>
      <c r="AL40" s="79">
        <v>82</v>
      </c>
      <c r="AM40" s="79">
        <v>227</v>
      </c>
      <c r="AN40" s="79">
        <v>0.96</v>
      </c>
      <c r="AO40" s="79">
        <v>0.505</v>
      </c>
    </row>
    <row r="41" spans="1:41" x14ac:dyDescent="0.35">
      <c r="A41" s="53">
        <f t="shared" si="1"/>
        <v>35</v>
      </c>
      <c r="B41">
        <v>0</v>
      </c>
      <c r="C41">
        <v>1</v>
      </c>
      <c r="D41" s="75">
        <v>2016</v>
      </c>
      <c r="E41" s="28" t="s">
        <v>295</v>
      </c>
      <c r="F41" s="30" t="s">
        <v>11</v>
      </c>
      <c r="G41" s="103">
        <v>81720</v>
      </c>
      <c r="H41" s="103">
        <v>277848</v>
      </c>
      <c r="I41" s="103">
        <f t="shared" si="0"/>
        <v>3400</v>
      </c>
      <c r="J41" s="72">
        <v>3383</v>
      </c>
      <c r="K41" s="60">
        <v>99.5</v>
      </c>
      <c r="L41" s="60">
        <v>11.297499999999999</v>
      </c>
      <c r="M41" s="60">
        <v>2.4</v>
      </c>
      <c r="N41" s="75">
        <v>2016</v>
      </c>
      <c r="O41" s="75" t="s">
        <v>16</v>
      </c>
      <c r="P41" s="75">
        <v>107</v>
      </c>
      <c r="Q41" s="78" t="s">
        <v>132</v>
      </c>
      <c r="R41" s="75">
        <v>9000</v>
      </c>
      <c r="S41" s="75">
        <v>1</v>
      </c>
      <c r="T41" s="79">
        <v>80</v>
      </c>
      <c r="U41" s="80">
        <v>0.7</v>
      </c>
      <c r="V41" s="80">
        <v>0.2</v>
      </c>
      <c r="W41" s="80">
        <v>0.1</v>
      </c>
      <c r="X41" s="80">
        <v>9.1</v>
      </c>
      <c r="Y41" s="79">
        <v>10</v>
      </c>
      <c r="Z41" s="12">
        <v>11.6</v>
      </c>
      <c r="AA41" s="79">
        <v>35.1</v>
      </c>
      <c r="AB41" s="79">
        <v>1.8049999999999999</v>
      </c>
      <c r="AC41" s="79">
        <v>24</v>
      </c>
      <c r="AD41" s="79">
        <v>8.5</v>
      </c>
      <c r="AE41" s="79">
        <v>393</v>
      </c>
      <c r="AF41" s="79">
        <v>55.3</v>
      </c>
      <c r="AG41" s="79">
        <v>54.8</v>
      </c>
      <c r="AH41" s="79">
        <v>1.9</v>
      </c>
      <c r="AI41" s="79">
        <v>14.3</v>
      </c>
      <c r="AJ41" s="79">
        <v>38</v>
      </c>
      <c r="AK41" s="79">
        <v>75</v>
      </c>
      <c r="AL41" s="79">
        <v>81</v>
      </c>
      <c r="AM41" s="79">
        <v>215</v>
      </c>
      <c r="AN41" s="79">
        <v>0.93</v>
      </c>
      <c r="AO41" s="79">
        <v>0.52500000000000002</v>
      </c>
    </row>
    <row r="42" spans="1:41" x14ac:dyDescent="0.35">
      <c r="A42" s="53">
        <f t="shared" si="1"/>
        <v>36</v>
      </c>
      <c r="B42">
        <v>0</v>
      </c>
      <c r="C42">
        <v>1</v>
      </c>
      <c r="D42" s="75">
        <v>2016</v>
      </c>
      <c r="E42" s="28" t="s">
        <v>296</v>
      </c>
      <c r="F42" s="30" t="s">
        <v>11</v>
      </c>
      <c r="G42" s="103">
        <v>64910</v>
      </c>
      <c r="H42" s="103">
        <v>227185</v>
      </c>
      <c r="I42" s="103">
        <f t="shared" si="0"/>
        <v>3500</v>
      </c>
      <c r="J42" s="72">
        <v>3545.5</v>
      </c>
      <c r="K42" s="60">
        <v>101.3</v>
      </c>
      <c r="L42" s="60">
        <v>14.032706422018343</v>
      </c>
      <c r="M42" s="60">
        <v>2.3761467889908254</v>
      </c>
      <c r="N42" s="75">
        <v>2016</v>
      </c>
      <c r="O42" s="75" t="s">
        <v>16</v>
      </c>
      <c r="P42" s="75">
        <v>108</v>
      </c>
      <c r="Q42" s="78" t="s">
        <v>133</v>
      </c>
      <c r="R42" s="75">
        <v>8000</v>
      </c>
      <c r="S42" s="75">
        <v>1</v>
      </c>
      <c r="T42" s="79">
        <v>80.8</v>
      </c>
      <c r="U42" s="80">
        <v>0.1</v>
      </c>
      <c r="V42" s="80">
        <v>0.2</v>
      </c>
      <c r="W42" s="80">
        <v>0.4</v>
      </c>
      <c r="X42" s="80">
        <v>1.4</v>
      </c>
      <c r="Y42" s="79">
        <v>10.9</v>
      </c>
      <c r="Z42" s="12">
        <v>12.6</v>
      </c>
      <c r="AA42" s="79">
        <v>36.9</v>
      </c>
      <c r="AB42" s="79">
        <v>1.855</v>
      </c>
      <c r="AC42" s="79">
        <v>25.9</v>
      </c>
      <c r="AD42" s="79">
        <v>9</v>
      </c>
      <c r="AE42" s="79">
        <v>377</v>
      </c>
      <c r="AF42" s="79">
        <v>60.4</v>
      </c>
      <c r="AG42" s="79">
        <v>55.9</v>
      </c>
      <c r="AH42" s="79">
        <v>2.2000000000000002</v>
      </c>
      <c r="AI42" s="79">
        <v>12.8</v>
      </c>
      <c r="AJ42" s="79">
        <v>41</v>
      </c>
      <c r="AK42" s="79">
        <v>76</v>
      </c>
      <c r="AL42" s="79">
        <v>89</v>
      </c>
      <c r="AM42" s="79">
        <v>232</v>
      </c>
      <c r="AN42" s="79">
        <v>0.85</v>
      </c>
      <c r="AO42" s="79">
        <v>0.54500000000000004</v>
      </c>
    </row>
    <row r="43" spans="1:41" x14ac:dyDescent="0.35">
      <c r="A43" s="53">
        <f t="shared" si="1"/>
        <v>37</v>
      </c>
      <c r="B43">
        <v>0</v>
      </c>
      <c r="C43">
        <v>1</v>
      </c>
      <c r="D43" s="75">
        <v>2016</v>
      </c>
      <c r="E43" s="28" t="s">
        <v>296</v>
      </c>
      <c r="F43" s="30" t="s">
        <v>11</v>
      </c>
      <c r="G43" s="103">
        <v>64910</v>
      </c>
      <c r="H43" s="103">
        <v>227185</v>
      </c>
      <c r="I43" s="103">
        <f t="shared" si="0"/>
        <v>3500</v>
      </c>
      <c r="J43" s="72">
        <v>3545.5</v>
      </c>
      <c r="K43" s="60">
        <v>101.3</v>
      </c>
      <c r="L43" s="60">
        <v>17.070000000000004</v>
      </c>
      <c r="M43" s="60">
        <v>2.3853211009174311</v>
      </c>
      <c r="N43" s="75">
        <v>2016</v>
      </c>
      <c r="O43" s="75" t="s">
        <v>16</v>
      </c>
      <c r="P43" s="75">
        <v>109</v>
      </c>
      <c r="Q43" s="78" t="s">
        <v>133</v>
      </c>
      <c r="R43" s="75">
        <v>8500</v>
      </c>
      <c r="S43" s="75">
        <v>1</v>
      </c>
      <c r="T43" s="79">
        <v>81.7</v>
      </c>
      <c r="U43" s="80">
        <v>0.6</v>
      </c>
      <c r="V43" s="80">
        <v>0.1</v>
      </c>
      <c r="W43" s="80">
        <v>0.5</v>
      </c>
      <c r="X43" s="80">
        <v>7.4</v>
      </c>
      <c r="Y43" s="79">
        <v>10.9</v>
      </c>
      <c r="Z43" s="12">
        <v>12.6</v>
      </c>
      <c r="AA43" s="79">
        <v>35.700000000000003</v>
      </c>
      <c r="AB43" s="79">
        <v>1.865</v>
      </c>
      <c r="AC43" s="79">
        <v>26</v>
      </c>
      <c r="AD43" s="79">
        <v>9</v>
      </c>
      <c r="AE43" s="79">
        <v>403</v>
      </c>
      <c r="AF43" s="79">
        <v>56.8</v>
      </c>
      <c r="AG43" s="79">
        <v>55.6</v>
      </c>
      <c r="AH43" s="79">
        <v>2.1</v>
      </c>
      <c r="AI43" s="79">
        <v>13.1</v>
      </c>
      <c r="AJ43" s="79">
        <v>44</v>
      </c>
      <c r="AK43" s="79">
        <v>86</v>
      </c>
      <c r="AL43" s="79">
        <v>84</v>
      </c>
      <c r="AM43" s="79">
        <v>264</v>
      </c>
      <c r="AN43" s="79">
        <v>1.02</v>
      </c>
      <c r="AO43" s="79">
        <v>0.55500000000000005</v>
      </c>
    </row>
    <row r="44" spans="1:41" x14ac:dyDescent="0.35">
      <c r="A44" s="53">
        <f t="shared" si="1"/>
        <v>38</v>
      </c>
      <c r="B44">
        <v>0</v>
      </c>
      <c r="C44">
        <v>1</v>
      </c>
      <c r="D44" s="75">
        <v>2016</v>
      </c>
      <c r="E44" s="28" t="s">
        <v>296</v>
      </c>
      <c r="F44" s="30" t="s">
        <v>11</v>
      </c>
      <c r="G44" s="103">
        <v>64910</v>
      </c>
      <c r="H44" s="103">
        <v>227185</v>
      </c>
      <c r="I44" s="103">
        <f t="shared" si="0"/>
        <v>3500</v>
      </c>
      <c r="J44" s="72">
        <v>3538.5</v>
      </c>
      <c r="K44" s="60">
        <v>101.1</v>
      </c>
      <c r="L44" s="60">
        <v>18.045000000000005</v>
      </c>
      <c r="M44" s="60">
        <v>2.3703703703703702</v>
      </c>
      <c r="N44" s="75">
        <v>2016</v>
      </c>
      <c r="O44" s="75" t="s">
        <v>16</v>
      </c>
      <c r="P44" s="75">
        <v>110</v>
      </c>
      <c r="Q44" s="78" t="s">
        <v>133</v>
      </c>
      <c r="R44" s="75">
        <v>8640</v>
      </c>
      <c r="S44" s="75">
        <v>2</v>
      </c>
      <c r="T44" s="79">
        <v>80.2</v>
      </c>
      <c r="U44" s="80">
        <v>1.2</v>
      </c>
      <c r="V44" s="80">
        <v>0.3</v>
      </c>
      <c r="W44" s="80">
        <v>0.4</v>
      </c>
      <c r="X44" s="80">
        <v>2.2000000000000002</v>
      </c>
      <c r="Y44" s="79">
        <v>10.8</v>
      </c>
      <c r="Z44" s="12">
        <v>12.5</v>
      </c>
      <c r="AA44" s="79">
        <v>36.299999999999997</v>
      </c>
      <c r="AB44" s="79">
        <v>1.7649999999999999</v>
      </c>
      <c r="AC44" s="79">
        <v>25.6</v>
      </c>
      <c r="AD44" s="79">
        <v>8.9</v>
      </c>
      <c r="AE44" s="79">
        <v>374</v>
      </c>
      <c r="AF44" s="79">
        <v>51.5</v>
      </c>
      <c r="AG44" s="79">
        <v>56.5</v>
      </c>
      <c r="AH44" s="79">
        <v>1.7</v>
      </c>
      <c r="AI44" s="79">
        <v>15.6</v>
      </c>
      <c r="AJ44" s="79">
        <v>32</v>
      </c>
      <c r="AK44" s="79">
        <v>97</v>
      </c>
      <c r="AL44" s="79">
        <v>77</v>
      </c>
      <c r="AM44" s="79">
        <v>274</v>
      </c>
      <c r="AN44" s="79">
        <v>1.26</v>
      </c>
      <c r="AO44" s="79">
        <v>0.55500000000000005</v>
      </c>
    </row>
    <row r="45" spans="1:41" x14ac:dyDescent="0.35">
      <c r="A45" s="53">
        <f t="shared" si="1"/>
        <v>39</v>
      </c>
      <c r="B45">
        <v>0</v>
      </c>
      <c r="C45">
        <v>1</v>
      </c>
      <c r="D45" s="75">
        <v>2016</v>
      </c>
      <c r="E45" s="28" t="s">
        <v>296</v>
      </c>
      <c r="F45" s="30" t="s">
        <v>11</v>
      </c>
      <c r="G45" s="103">
        <v>64910</v>
      </c>
      <c r="H45" s="103">
        <v>227185</v>
      </c>
      <c r="I45" s="103">
        <f t="shared" si="0"/>
        <v>3500</v>
      </c>
      <c r="J45" s="72">
        <v>3545.5</v>
      </c>
      <c r="K45" s="60">
        <v>101.3</v>
      </c>
      <c r="L45" s="60">
        <v>15.584999999999996</v>
      </c>
      <c r="M45" s="60">
        <v>2.3119266055045871</v>
      </c>
      <c r="N45" s="75">
        <v>2016</v>
      </c>
      <c r="O45" s="75" t="s">
        <v>16</v>
      </c>
      <c r="P45" s="75">
        <v>111</v>
      </c>
      <c r="Q45" s="78" t="s">
        <v>133</v>
      </c>
      <c r="R45" s="75">
        <v>8000</v>
      </c>
      <c r="S45" s="75">
        <v>2</v>
      </c>
      <c r="T45" s="79">
        <v>80.099999999999994</v>
      </c>
      <c r="U45" s="80">
        <v>0.9</v>
      </c>
      <c r="V45" s="80">
        <v>0.4</v>
      </c>
      <c r="W45" s="80">
        <v>0.3</v>
      </c>
      <c r="X45" s="80">
        <v>3.7</v>
      </c>
      <c r="Y45" s="79">
        <v>10.9</v>
      </c>
      <c r="Z45" s="12">
        <v>12.6</v>
      </c>
      <c r="AA45" s="79">
        <v>36.299999999999997</v>
      </c>
      <c r="AB45" s="79">
        <v>1.8049999999999999</v>
      </c>
      <c r="AC45" s="79">
        <v>25.2</v>
      </c>
      <c r="AD45" s="79">
        <v>8.8000000000000007</v>
      </c>
      <c r="AE45" s="79">
        <v>380</v>
      </c>
      <c r="AF45" s="79">
        <v>51.7</v>
      </c>
      <c r="AG45" s="79">
        <v>55.5</v>
      </c>
      <c r="AH45" s="79">
        <v>10</v>
      </c>
      <c r="AI45" s="79">
        <v>19.3</v>
      </c>
      <c r="AJ45" s="79">
        <v>35</v>
      </c>
      <c r="AK45" s="79">
        <v>80</v>
      </c>
      <c r="AL45" s="79">
        <v>90</v>
      </c>
      <c r="AM45" s="79">
        <v>254</v>
      </c>
      <c r="AN45" s="79">
        <v>0.89</v>
      </c>
      <c r="AO45" s="79">
        <v>0.56499999999999995</v>
      </c>
    </row>
    <row r="46" spans="1:41" x14ac:dyDescent="0.35">
      <c r="A46" s="53">
        <f t="shared" si="1"/>
        <v>40</v>
      </c>
      <c r="B46">
        <v>0</v>
      </c>
      <c r="C46">
        <v>1</v>
      </c>
      <c r="D46" s="75">
        <v>2016</v>
      </c>
      <c r="E46" s="28" t="s">
        <v>296</v>
      </c>
      <c r="F46" s="30" t="s">
        <v>11</v>
      </c>
      <c r="G46" s="103">
        <v>64910</v>
      </c>
      <c r="H46" s="103">
        <v>227185</v>
      </c>
      <c r="I46" s="103">
        <f t="shared" si="0"/>
        <v>3500</v>
      </c>
      <c r="J46" s="72">
        <v>3538.5</v>
      </c>
      <c r="K46" s="60">
        <v>101.1</v>
      </c>
      <c r="L46" s="60">
        <v>13.917500000000004</v>
      </c>
      <c r="M46" s="60">
        <v>2.4537037037037037</v>
      </c>
      <c r="N46" s="75">
        <v>2016</v>
      </c>
      <c r="O46" s="75" t="s">
        <v>16</v>
      </c>
      <c r="P46" s="75">
        <v>112</v>
      </c>
      <c r="Q46" s="78" t="s">
        <v>133</v>
      </c>
      <c r="R46" s="75">
        <v>8500</v>
      </c>
      <c r="S46" s="75">
        <v>2</v>
      </c>
      <c r="T46" s="79">
        <v>80.900000000000006</v>
      </c>
      <c r="U46" s="80">
        <v>1.2</v>
      </c>
      <c r="V46" s="80">
        <v>0.3</v>
      </c>
      <c r="W46" s="80">
        <v>0.4</v>
      </c>
      <c r="X46" s="80">
        <v>8.1</v>
      </c>
      <c r="Y46" s="79">
        <v>10.8</v>
      </c>
      <c r="Z46" s="12">
        <v>12.5</v>
      </c>
      <c r="AA46" s="79">
        <v>36.700000000000003</v>
      </c>
      <c r="AB46" s="79">
        <v>1.7849999999999999</v>
      </c>
      <c r="AC46" s="79">
        <v>26.5</v>
      </c>
      <c r="AD46" s="79">
        <v>9.3000000000000007</v>
      </c>
      <c r="AE46" s="79">
        <v>382</v>
      </c>
      <c r="AF46" s="79">
        <v>59.6</v>
      </c>
      <c r="AG46" s="79">
        <v>56.3</v>
      </c>
      <c r="AH46" s="79">
        <v>1.8</v>
      </c>
      <c r="AI46" s="79">
        <v>10.4</v>
      </c>
      <c r="AJ46" s="79">
        <v>39</v>
      </c>
      <c r="AK46" s="79">
        <v>80</v>
      </c>
      <c r="AL46" s="79">
        <v>81</v>
      </c>
      <c r="AM46" s="79">
        <v>237</v>
      </c>
      <c r="AN46" s="79">
        <v>0.99</v>
      </c>
      <c r="AO46" s="79">
        <v>0.58499999999999996</v>
      </c>
    </row>
    <row r="47" spans="1:41" x14ac:dyDescent="0.35">
      <c r="A47" s="53">
        <f t="shared" si="1"/>
        <v>41</v>
      </c>
      <c r="B47">
        <v>0</v>
      </c>
      <c r="C47">
        <v>1</v>
      </c>
      <c r="D47" s="75">
        <v>2016</v>
      </c>
      <c r="E47" s="28" t="s">
        <v>297</v>
      </c>
      <c r="F47" s="30" t="s">
        <v>11</v>
      </c>
      <c r="G47" s="103">
        <v>53310</v>
      </c>
      <c r="H47" s="103">
        <v>207909</v>
      </c>
      <c r="I47" s="103">
        <f t="shared" si="0"/>
        <v>3900</v>
      </c>
      <c r="J47" s="72">
        <v>3736.2</v>
      </c>
      <c r="K47" s="60">
        <v>95.8</v>
      </c>
      <c r="L47" s="60">
        <v>10.330241935483862</v>
      </c>
      <c r="M47" s="60">
        <v>2.1648351648351647</v>
      </c>
      <c r="N47" s="75">
        <v>2016</v>
      </c>
      <c r="O47" s="75" t="s">
        <v>16</v>
      </c>
      <c r="P47" s="75">
        <v>113</v>
      </c>
      <c r="Q47" s="78" t="s">
        <v>134</v>
      </c>
      <c r="R47" s="75">
        <v>4700</v>
      </c>
      <c r="S47" s="75">
        <v>2</v>
      </c>
      <c r="T47" s="79">
        <v>79.599999999999994</v>
      </c>
      <c r="U47" s="80">
        <v>0.7</v>
      </c>
      <c r="V47" s="80">
        <v>0.1</v>
      </c>
      <c r="W47" s="80">
        <v>0.6</v>
      </c>
      <c r="X47" s="80">
        <v>14.4</v>
      </c>
      <c r="Y47" s="79">
        <v>9.1</v>
      </c>
      <c r="Z47" s="12">
        <v>10.5</v>
      </c>
      <c r="AA47" s="79">
        <v>34.799999999999997</v>
      </c>
      <c r="AB47" s="79">
        <v>1.7450000000000001</v>
      </c>
      <c r="AC47" s="79">
        <v>19.7</v>
      </c>
      <c r="AD47" s="79">
        <v>7.1</v>
      </c>
      <c r="AE47" s="79">
        <v>359</v>
      </c>
      <c r="AF47" s="79">
        <v>60.4</v>
      </c>
      <c r="AG47" s="79">
        <v>53.3</v>
      </c>
      <c r="AH47" s="79">
        <v>1.4</v>
      </c>
      <c r="AI47" s="79">
        <v>2.2999999999999998</v>
      </c>
      <c r="AJ47" s="79">
        <v>70</v>
      </c>
      <c r="AK47" s="79">
        <v>81</v>
      </c>
      <c r="AL47" s="79">
        <v>64</v>
      </c>
      <c r="AM47" s="79">
        <v>201</v>
      </c>
      <c r="AN47" s="79">
        <v>1.27</v>
      </c>
      <c r="AO47" s="79">
        <v>0.46500000000000002</v>
      </c>
    </row>
    <row r="48" spans="1:41" x14ac:dyDescent="0.35">
      <c r="A48" s="53">
        <f t="shared" si="1"/>
        <v>42</v>
      </c>
      <c r="B48">
        <v>0</v>
      </c>
      <c r="C48">
        <v>1</v>
      </c>
      <c r="D48" s="75">
        <v>2016</v>
      </c>
      <c r="E48" s="28" t="s">
        <v>297</v>
      </c>
      <c r="F48" s="30" t="s">
        <v>11</v>
      </c>
      <c r="G48" s="103">
        <v>53310</v>
      </c>
      <c r="H48" s="103">
        <v>207909</v>
      </c>
      <c r="I48" s="103">
        <f t="shared" si="0"/>
        <v>3900</v>
      </c>
      <c r="J48" s="72">
        <v>3689.4</v>
      </c>
      <c r="K48" s="60">
        <v>94.6</v>
      </c>
      <c r="L48" s="60">
        <v>6.2894329896907228</v>
      </c>
      <c r="M48" s="60">
        <v>2.3260869565217392</v>
      </c>
      <c r="N48" s="75">
        <v>2016</v>
      </c>
      <c r="O48" s="75" t="s">
        <v>16</v>
      </c>
      <c r="P48" s="75">
        <v>114</v>
      </c>
      <c r="Q48" s="78" t="s">
        <v>134</v>
      </c>
      <c r="R48" s="75">
        <v>4800</v>
      </c>
      <c r="S48" s="75">
        <v>2</v>
      </c>
      <c r="T48" s="79">
        <v>77.7</v>
      </c>
      <c r="U48" s="80">
        <v>1</v>
      </c>
      <c r="V48" s="80">
        <v>0.2</v>
      </c>
      <c r="W48" s="80">
        <v>1.1000000000000001</v>
      </c>
      <c r="X48" s="80">
        <v>6.9</v>
      </c>
      <c r="Y48" s="79">
        <v>9.1999999999999993</v>
      </c>
      <c r="Z48" s="12">
        <v>10.6</v>
      </c>
      <c r="AA48" s="79">
        <v>35.299999999999997</v>
      </c>
      <c r="AB48" s="79">
        <v>1.7849999999999999</v>
      </c>
      <c r="AC48" s="79">
        <v>21.4</v>
      </c>
      <c r="AD48" s="79">
        <v>7.5</v>
      </c>
      <c r="AE48" s="79">
        <v>362</v>
      </c>
      <c r="AF48" s="79">
        <v>57.9</v>
      </c>
      <c r="AG48" s="79">
        <v>54.2</v>
      </c>
      <c r="AH48" s="79">
        <v>1.7</v>
      </c>
      <c r="AI48" s="79">
        <v>4.0999999999999996</v>
      </c>
      <c r="AJ48" s="79">
        <v>65</v>
      </c>
      <c r="AK48" s="79">
        <v>81</v>
      </c>
      <c r="AL48" s="79">
        <v>53</v>
      </c>
      <c r="AM48" s="79">
        <v>169</v>
      </c>
      <c r="AN48" s="79">
        <v>1.53</v>
      </c>
      <c r="AO48" s="79">
        <v>0.48499999999999999</v>
      </c>
    </row>
    <row r="49" spans="1:41" x14ac:dyDescent="0.35">
      <c r="A49" s="53">
        <f t="shared" si="1"/>
        <v>43</v>
      </c>
      <c r="B49">
        <v>0</v>
      </c>
      <c r="C49">
        <v>1</v>
      </c>
      <c r="D49" s="75">
        <v>2016</v>
      </c>
      <c r="E49" s="28" t="s">
        <v>297</v>
      </c>
      <c r="F49" s="30" t="s">
        <v>11</v>
      </c>
      <c r="G49" s="103">
        <v>53310</v>
      </c>
      <c r="H49" s="103">
        <v>207909</v>
      </c>
      <c r="I49" s="103">
        <f t="shared" si="0"/>
        <v>3900</v>
      </c>
      <c r="J49" s="72">
        <v>3794.7</v>
      </c>
      <c r="K49" s="60">
        <v>97.3</v>
      </c>
      <c r="L49" s="60">
        <v>7.6850877192982479</v>
      </c>
      <c r="M49" s="60">
        <v>2.2500000000000004</v>
      </c>
      <c r="N49" s="75">
        <v>2016</v>
      </c>
      <c r="O49" s="75" t="s">
        <v>16</v>
      </c>
      <c r="P49" s="75">
        <v>115</v>
      </c>
      <c r="Q49" s="78" t="s">
        <v>134</v>
      </c>
      <c r="R49" s="75">
        <v>5000</v>
      </c>
      <c r="S49" s="75">
        <v>1</v>
      </c>
      <c r="T49" s="79">
        <v>79.5</v>
      </c>
      <c r="U49" s="80">
        <v>0.6</v>
      </c>
      <c r="V49" s="80">
        <v>0.1</v>
      </c>
      <c r="W49" s="80">
        <v>0.5</v>
      </c>
      <c r="X49" s="80">
        <v>3.7</v>
      </c>
      <c r="Y49" s="79">
        <v>9.6</v>
      </c>
      <c r="Z49" s="12">
        <v>11.1</v>
      </c>
      <c r="AA49" s="79">
        <v>34.200000000000003</v>
      </c>
      <c r="AB49" s="79">
        <v>1.8049999999999999</v>
      </c>
      <c r="AC49" s="79">
        <v>21.6</v>
      </c>
      <c r="AD49" s="79">
        <v>7.6</v>
      </c>
      <c r="AE49" s="79">
        <v>403</v>
      </c>
      <c r="AF49" s="79">
        <v>56</v>
      </c>
      <c r="AG49" s="79">
        <v>53.9</v>
      </c>
      <c r="AH49" s="79">
        <v>1.5</v>
      </c>
      <c r="AI49" s="79">
        <v>3.7</v>
      </c>
      <c r="AJ49" s="79">
        <v>64</v>
      </c>
      <c r="AK49" s="79">
        <v>87</v>
      </c>
      <c r="AL49" s="79">
        <v>63</v>
      </c>
      <c r="AM49" s="79">
        <v>210</v>
      </c>
      <c r="AN49" s="79">
        <v>1.38</v>
      </c>
      <c r="AO49" s="79">
        <v>0.47499999999999998</v>
      </c>
    </row>
    <row r="50" spans="1:41" x14ac:dyDescent="0.35">
      <c r="A50" s="53">
        <f t="shared" si="1"/>
        <v>44</v>
      </c>
      <c r="B50">
        <v>0</v>
      </c>
      <c r="C50">
        <v>1</v>
      </c>
      <c r="D50" s="75">
        <v>2016</v>
      </c>
      <c r="E50" s="28" t="s">
        <v>297</v>
      </c>
      <c r="F50" s="30" t="s">
        <v>11</v>
      </c>
      <c r="G50" s="103">
        <v>53310</v>
      </c>
      <c r="H50" s="103">
        <v>207909</v>
      </c>
      <c r="I50" s="103">
        <f t="shared" si="0"/>
        <v>3900</v>
      </c>
      <c r="J50" s="72">
        <v>3759.6</v>
      </c>
      <c r="K50" s="60">
        <v>96.4</v>
      </c>
      <c r="L50" s="60">
        <v>7.9908602150537664</v>
      </c>
      <c r="M50" s="60">
        <v>2.161290322580645</v>
      </c>
      <c r="N50" s="75">
        <v>2016</v>
      </c>
      <c r="O50" s="75" t="s">
        <v>16</v>
      </c>
      <c r="P50" s="75">
        <v>116</v>
      </c>
      <c r="Q50" s="78" t="s">
        <v>134</v>
      </c>
      <c r="R50" s="75">
        <v>5200</v>
      </c>
      <c r="S50" s="75">
        <v>2</v>
      </c>
      <c r="T50" s="79">
        <v>79.400000000000006</v>
      </c>
      <c r="U50" s="80">
        <v>1</v>
      </c>
      <c r="V50" s="80">
        <v>0.2</v>
      </c>
      <c r="W50" s="80">
        <v>0.7</v>
      </c>
      <c r="X50" s="80">
        <v>7.8</v>
      </c>
      <c r="Y50" s="79">
        <v>9.3000000000000007</v>
      </c>
      <c r="Z50" s="12">
        <v>10.8</v>
      </c>
      <c r="AA50" s="79">
        <v>35.5</v>
      </c>
      <c r="AB50" s="79">
        <v>1.7549999999999999</v>
      </c>
      <c r="AC50" s="79">
        <v>20.100000000000001</v>
      </c>
      <c r="AD50" s="79">
        <v>7.3</v>
      </c>
      <c r="AE50" s="79">
        <v>374</v>
      </c>
      <c r="AF50" s="79">
        <v>57</v>
      </c>
      <c r="AG50" s="79">
        <v>54.2</v>
      </c>
      <c r="AH50" s="79">
        <v>1.7</v>
      </c>
      <c r="AI50" s="79">
        <v>2.5</v>
      </c>
      <c r="AJ50" s="79">
        <v>72</v>
      </c>
      <c r="AK50" s="79">
        <v>87</v>
      </c>
      <c r="AL50" s="79">
        <v>57</v>
      </c>
      <c r="AM50" s="79">
        <v>197</v>
      </c>
      <c r="AN50" s="79">
        <v>1.53</v>
      </c>
      <c r="AO50" s="79">
        <v>0.46500000000000002</v>
      </c>
    </row>
    <row r="51" spans="1:41" x14ac:dyDescent="0.35">
      <c r="A51" s="53">
        <f t="shared" si="1"/>
        <v>45</v>
      </c>
      <c r="B51">
        <v>0</v>
      </c>
      <c r="C51">
        <v>1</v>
      </c>
      <c r="D51" s="75">
        <v>2016</v>
      </c>
      <c r="E51" s="28" t="s">
        <v>298</v>
      </c>
      <c r="F51" s="30" t="s">
        <v>11</v>
      </c>
      <c r="G51" s="103">
        <v>33080</v>
      </c>
      <c r="H51" s="103">
        <v>129012</v>
      </c>
      <c r="I51" s="103">
        <f t="shared" si="0"/>
        <v>3900</v>
      </c>
      <c r="J51" s="72">
        <v>3880.5</v>
      </c>
      <c r="K51" s="60">
        <v>99.5</v>
      </c>
      <c r="L51" s="60">
        <v>5.9958333333333353</v>
      </c>
      <c r="M51" s="60">
        <v>2.25</v>
      </c>
      <c r="N51" s="75">
        <v>2016</v>
      </c>
      <c r="O51" s="75" t="s">
        <v>16</v>
      </c>
      <c r="P51" s="75">
        <v>117</v>
      </c>
      <c r="Q51" s="78" t="s">
        <v>135</v>
      </c>
      <c r="R51" s="75">
        <v>100</v>
      </c>
      <c r="S51" s="75">
        <v>2</v>
      </c>
      <c r="T51" s="79">
        <v>80.2</v>
      </c>
      <c r="U51" s="80">
        <v>0.1</v>
      </c>
      <c r="V51" s="80">
        <v>0.4</v>
      </c>
      <c r="W51" s="80">
        <v>0.4</v>
      </c>
      <c r="X51" s="80">
        <v>5.5</v>
      </c>
      <c r="Y51" s="79">
        <v>10</v>
      </c>
      <c r="Z51" s="12">
        <v>11.6</v>
      </c>
      <c r="AA51" s="79">
        <v>34.799999999999997</v>
      </c>
      <c r="AB51" s="79">
        <v>1.855</v>
      </c>
      <c r="AC51" s="79">
        <v>22.5</v>
      </c>
      <c r="AD51" s="79">
        <v>7.7</v>
      </c>
      <c r="AE51" s="79">
        <v>389</v>
      </c>
      <c r="AF51" s="79">
        <v>58.3</v>
      </c>
      <c r="AG51" s="79">
        <v>55.1</v>
      </c>
      <c r="AH51" s="79">
        <v>1.7</v>
      </c>
      <c r="AI51" s="79">
        <v>3.6</v>
      </c>
      <c r="AJ51" s="79">
        <v>55</v>
      </c>
      <c r="AK51" s="79">
        <v>76</v>
      </c>
      <c r="AL51" s="79">
        <v>74</v>
      </c>
      <c r="AM51" s="79">
        <v>213</v>
      </c>
      <c r="AN51" s="79">
        <v>1.03</v>
      </c>
      <c r="AO51" s="79">
        <v>0.53500000000000003</v>
      </c>
    </row>
    <row r="52" spans="1:41" x14ac:dyDescent="0.35">
      <c r="A52" s="53">
        <f t="shared" si="1"/>
        <v>46</v>
      </c>
      <c r="B52">
        <v>0</v>
      </c>
      <c r="C52">
        <v>1</v>
      </c>
      <c r="D52" s="75">
        <v>2016</v>
      </c>
      <c r="E52" s="28" t="s">
        <v>298</v>
      </c>
      <c r="F52" s="30" t="s">
        <v>11</v>
      </c>
      <c r="G52" s="103">
        <v>33080</v>
      </c>
      <c r="H52" s="103">
        <v>129012</v>
      </c>
      <c r="I52" s="103">
        <f t="shared" si="0"/>
        <v>3900</v>
      </c>
      <c r="J52" s="72">
        <v>3794.7</v>
      </c>
      <c r="K52" s="60">
        <v>97.3</v>
      </c>
      <c r="L52" s="60">
        <v>7.0909090909090935</v>
      </c>
      <c r="M52" s="60">
        <v>2.2083333333333335</v>
      </c>
      <c r="N52" s="75">
        <v>2016</v>
      </c>
      <c r="O52" s="75" t="s">
        <v>16</v>
      </c>
      <c r="P52" s="75">
        <v>118</v>
      </c>
      <c r="Q52" s="78" t="s">
        <v>135</v>
      </c>
      <c r="R52" s="75">
        <v>9000</v>
      </c>
      <c r="S52" s="75">
        <v>2</v>
      </c>
      <c r="T52" s="79">
        <v>80.400000000000006</v>
      </c>
      <c r="U52" s="80">
        <v>0.2</v>
      </c>
      <c r="V52" s="80">
        <v>0.3</v>
      </c>
      <c r="W52" s="80">
        <v>0.3</v>
      </c>
      <c r="X52" s="80">
        <v>7.1</v>
      </c>
      <c r="Y52" s="79">
        <v>9.6</v>
      </c>
      <c r="Z52" s="12">
        <v>11.1</v>
      </c>
      <c r="AA52" s="79">
        <v>33.799999999999997</v>
      </c>
      <c r="AB52" s="79">
        <v>1.8149999999999999</v>
      </c>
      <c r="AC52" s="79">
        <v>21.2</v>
      </c>
      <c r="AD52" s="79">
        <v>7.4</v>
      </c>
      <c r="AE52" s="79">
        <v>409</v>
      </c>
      <c r="AF52" s="79">
        <v>56.8</v>
      </c>
      <c r="AG52" s="79">
        <v>53.5</v>
      </c>
      <c r="AH52" s="79">
        <v>2</v>
      </c>
      <c r="AI52" s="79">
        <v>4.5999999999999996</v>
      </c>
      <c r="AJ52" s="79">
        <v>54</v>
      </c>
      <c r="AK52" s="79">
        <v>75</v>
      </c>
      <c r="AL52" s="79">
        <v>68</v>
      </c>
      <c r="AM52" s="79">
        <v>191</v>
      </c>
      <c r="AN52" s="79">
        <v>1.1000000000000001</v>
      </c>
      <c r="AO52" s="79">
        <v>0.495</v>
      </c>
    </row>
    <row r="53" spans="1:41" x14ac:dyDescent="0.35">
      <c r="A53" s="53">
        <f t="shared" si="1"/>
        <v>47</v>
      </c>
      <c r="B53">
        <v>0</v>
      </c>
      <c r="C53">
        <v>1</v>
      </c>
      <c r="D53" s="75">
        <v>2016</v>
      </c>
      <c r="E53" s="28" t="s">
        <v>298</v>
      </c>
      <c r="F53" s="30" t="s">
        <v>11</v>
      </c>
      <c r="G53" s="103">
        <v>33080</v>
      </c>
      <c r="H53" s="103">
        <v>129012</v>
      </c>
      <c r="I53" s="103">
        <f t="shared" si="0"/>
        <v>3900</v>
      </c>
      <c r="J53" s="72">
        <v>3724.5</v>
      </c>
      <c r="K53" s="60">
        <v>95.5</v>
      </c>
      <c r="L53" s="60">
        <v>10.396491228070182</v>
      </c>
      <c r="M53" s="60">
        <v>2.0777777777777775</v>
      </c>
      <c r="N53" s="75">
        <v>2016</v>
      </c>
      <c r="O53" s="75" t="s">
        <v>16</v>
      </c>
      <c r="P53" s="75">
        <v>119</v>
      </c>
      <c r="Q53" s="78" t="s">
        <v>135</v>
      </c>
      <c r="R53" s="75">
        <v>11400</v>
      </c>
      <c r="S53" s="75">
        <v>2</v>
      </c>
      <c r="T53" s="79">
        <v>80.400000000000006</v>
      </c>
      <c r="U53" s="80">
        <v>0.1</v>
      </c>
      <c r="V53" s="80">
        <v>0.3</v>
      </c>
      <c r="W53" s="80">
        <v>0.4</v>
      </c>
      <c r="X53" s="80">
        <v>19</v>
      </c>
      <c r="Y53" s="79">
        <v>9</v>
      </c>
      <c r="Z53" s="12">
        <v>10.4</v>
      </c>
      <c r="AA53" s="79">
        <v>34</v>
      </c>
      <c r="AB53" s="79">
        <v>1.8049999999999999</v>
      </c>
      <c r="AC53" s="79">
        <v>18.7</v>
      </c>
      <c r="AD53" s="79">
        <v>6.5</v>
      </c>
      <c r="AE53" s="79">
        <v>375</v>
      </c>
      <c r="AF53" s="79">
        <v>60.9</v>
      </c>
      <c r="AG53" s="79">
        <v>53.1</v>
      </c>
      <c r="AH53" s="79">
        <v>1.3</v>
      </c>
      <c r="AI53" s="79">
        <v>2.4</v>
      </c>
      <c r="AJ53" s="79">
        <v>79</v>
      </c>
      <c r="AK53" s="79">
        <v>73</v>
      </c>
      <c r="AL53" s="79">
        <v>54</v>
      </c>
      <c r="AM53" s="79">
        <v>154</v>
      </c>
      <c r="AN53" s="79">
        <v>1.35</v>
      </c>
      <c r="AO53" s="79">
        <v>0.47499999999999998</v>
      </c>
    </row>
    <row r="54" spans="1:41" x14ac:dyDescent="0.35">
      <c r="A54" s="53">
        <f t="shared" si="1"/>
        <v>48</v>
      </c>
      <c r="B54">
        <v>0</v>
      </c>
      <c r="C54">
        <v>1</v>
      </c>
      <c r="D54" s="75">
        <v>2016</v>
      </c>
      <c r="E54" s="28" t="s">
        <v>299</v>
      </c>
      <c r="F54" s="30" t="s">
        <v>11</v>
      </c>
      <c r="G54" s="103">
        <v>36700</v>
      </c>
      <c r="H54" s="103">
        <v>154140</v>
      </c>
      <c r="I54" s="103">
        <f t="shared" si="0"/>
        <v>4200</v>
      </c>
      <c r="J54" s="72">
        <v>4074</v>
      </c>
      <c r="K54" s="60">
        <v>97</v>
      </c>
      <c r="L54" s="60">
        <v>18.358333333333338</v>
      </c>
      <c r="M54" s="60">
        <v>2.2315789473684209</v>
      </c>
      <c r="N54" s="75">
        <v>2016</v>
      </c>
      <c r="O54" s="75" t="s">
        <v>16</v>
      </c>
      <c r="P54" s="75">
        <v>120</v>
      </c>
      <c r="Q54" s="78" t="s">
        <v>136</v>
      </c>
      <c r="R54" s="75">
        <v>4500</v>
      </c>
      <c r="S54" s="75">
        <v>2</v>
      </c>
      <c r="T54" s="79">
        <v>79.400000000000006</v>
      </c>
      <c r="U54" s="80">
        <v>0.9</v>
      </c>
      <c r="V54" s="80">
        <v>0.4</v>
      </c>
      <c r="W54" s="80">
        <v>0.7</v>
      </c>
      <c r="X54" s="80">
        <v>10.199999999999999</v>
      </c>
      <c r="Y54" s="79">
        <v>9.5</v>
      </c>
      <c r="Z54" s="12">
        <v>11</v>
      </c>
      <c r="AA54" s="79">
        <v>34.299999999999997</v>
      </c>
      <c r="AB54" s="79">
        <v>1.7450000000000001</v>
      </c>
      <c r="AC54" s="79">
        <v>21.2</v>
      </c>
      <c r="AD54" s="79">
        <v>7.5</v>
      </c>
      <c r="AE54" s="79">
        <v>365</v>
      </c>
      <c r="AF54" s="79">
        <v>57.6</v>
      </c>
      <c r="AG54" s="79">
        <v>55.9</v>
      </c>
      <c r="AH54" s="79">
        <v>2</v>
      </c>
      <c r="AI54" s="79">
        <v>3.3</v>
      </c>
      <c r="AJ54" s="79">
        <v>48</v>
      </c>
      <c r="AK54" s="79">
        <v>89</v>
      </c>
      <c r="AL54" s="79">
        <v>62</v>
      </c>
      <c r="AM54" s="79">
        <v>314</v>
      </c>
      <c r="AN54" s="79">
        <v>1.44</v>
      </c>
      <c r="AO54" s="79">
        <v>0.55500000000000005</v>
      </c>
    </row>
    <row r="55" spans="1:41" x14ac:dyDescent="0.35">
      <c r="A55" s="53">
        <f t="shared" si="1"/>
        <v>49</v>
      </c>
      <c r="B55">
        <v>0</v>
      </c>
      <c r="C55">
        <v>1</v>
      </c>
      <c r="D55" s="75">
        <v>2016</v>
      </c>
      <c r="E55" s="28" t="s">
        <v>299</v>
      </c>
      <c r="F55" s="30" t="s">
        <v>11</v>
      </c>
      <c r="G55" s="103">
        <v>36700</v>
      </c>
      <c r="H55" s="103">
        <v>154140</v>
      </c>
      <c r="I55" s="103">
        <f t="shared" si="0"/>
        <v>4200</v>
      </c>
      <c r="J55" s="72">
        <v>4086.6</v>
      </c>
      <c r="K55" s="60">
        <v>97.3</v>
      </c>
      <c r="L55" s="60">
        <v>5.1166666666666627</v>
      </c>
      <c r="M55" s="60">
        <v>2.0625</v>
      </c>
      <c r="N55" s="75">
        <v>2016</v>
      </c>
      <c r="O55" s="75" t="s">
        <v>16</v>
      </c>
      <c r="P55" s="75">
        <v>121</v>
      </c>
      <c r="Q55" s="78" t="s">
        <v>136</v>
      </c>
      <c r="R55" s="75">
        <v>4500</v>
      </c>
      <c r="S55" s="75">
        <v>2</v>
      </c>
      <c r="T55" s="79">
        <v>80.599999999999994</v>
      </c>
      <c r="U55" s="80">
        <v>0.2</v>
      </c>
      <c r="V55" s="80">
        <v>0.5</v>
      </c>
      <c r="W55" s="80">
        <v>0.8</v>
      </c>
      <c r="X55" s="80">
        <v>12.6</v>
      </c>
      <c r="Y55" s="79">
        <v>9.6</v>
      </c>
      <c r="Z55" s="12">
        <v>11.1</v>
      </c>
      <c r="AA55" s="79">
        <v>35.200000000000003</v>
      </c>
      <c r="AB55" s="79">
        <v>1.7450000000000001</v>
      </c>
      <c r="AC55" s="79">
        <v>19.8</v>
      </c>
      <c r="AD55" s="79">
        <v>7.1</v>
      </c>
      <c r="AE55" s="79">
        <v>351</v>
      </c>
      <c r="AF55" s="79">
        <v>56.1</v>
      </c>
      <c r="AG55" s="79">
        <v>54.8</v>
      </c>
      <c r="AH55" s="79">
        <v>1.5</v>
      </c>
      <c r="AI55" s="79">
        <v>2.5</v>
      </c>
      <c r="AJ55" s="79">
        <v>65</v>
      </c>
      <c r="AK55" s="79">
        <v>82</v>
      </c>
      <c r="AL55" s="79">
        <v>56</v>
      </c>
      <c r="AM55" s="79">
        <v>177</v>
      </c>
      <c r="AN55" s="79">
        <v>1.46</v>
      </c>
      <c r="AO55" s="79">
        <v>0.55500000000000005</v>
      </c>
    </row>
    <row r="56" spans="1:41" x14ac:dyDescent="0.35">
      <c r="A56" s="53">
        <f t="shared" si="1"/>
        <v>50</v>
      </c>
      <c r="B56">
        <v>0</v>
      </c>
      <c r="C56">
        <v>1</v>
      </c>
      <c r="D56" s="75">
        <v>2016</v>
      </c>
      <c r="E56" s="28" t="s">
        <v>299</v>
      </c>
      <c r="F56" s="30" t="s">
        <v>11</v>
      </c>
      <c r="G56" s="103">
        <v>36700</v>
      </c>
      <c r="H56" s="103">
        <v>154140</v>
      </c>
      <c r="I56" s="103">
        <f t="shared" si="0"/>
        <v>4200</v>
      </c>
      <c r="J56" s="72">
        <v>4061.4</v>
      </c>
      <c r="K56" s="60">
        <v>96.7</v>
      </c>
      <c r="L56" s="60">
        <v>5.9833333333333369</v>
      </c>
      <c r="M56" s="60">
        <v>1.9893617021276595</v>
      </c>
      <c r="N56" s="75">
        <v>2016</v>
      </c>
      <c r="O56" s="75" t="s">
        <v>16</v>
      </c>
      <c r="P56" s="75">
        <v>122</v>
      </c>
      <c r="Q56" s="78" t="s">
        <v>136</v>
      </c>
      <c r="R56" s="75">
        <v>4420</v>
      </c>
      <c r="S56" s="75">
        <v>2</v>
      </c>
      <c r="T56" s="79">
        <v>81.400000000000006</v>
      </c>
      <c r="U56" s="80">
        <v>0.8</v>
      </c>
      <c r="V56" s="80">
        <v>0.4</v>
      </c>
      <c r="W56" s="80">
        <v>0.3</v>
      </c>
      <c r="X56" s="80">
        <v>10.9</v>
      </c>
      <c r="Y56" s="79">
        <v>9.4</v>
      </c>
      <c r="Z56" s="12">
        <v>10.9</v>
      </c>
      <c r="AA56" s="79">
        <v>36</v>
      </c>
      <c r="AB56" s="79">
        <v>1.7050000000000001</v>
      </c>
      <c r="AC56" s="79">
        <v>18.7</v>
      </c>
      <c r="AD56" s="79">
        <v>6.7</v>
      </c>
      <c r="AE56" s="79">
        <v>354</v>
      </c>
      <c r="AF56" s="79">
        <v>58</v>
      </c>
      <c r="AG56" s="79">
        <v>54.9</v>
      </c>
      <c r="AH56" s="79">
        <v>1.7</v>
      </c>
      <c r="AI56" s="79">
        <v>3.3</v>
      </c>
      <c r="AJ56" s="79">
        <v>60</v>
      </c>
      <c r="AK56" s="79">
        <v>91</v>
      </c>
      <c r="AL56" s="79">
        <v>54</v>
      </c>
      <c r="AM56" s="79">
        <v>197</v>
      </c>
      <c r="AN56" s="79">
        <v>1.69</v>
      </c>
      <c r="AO56" s="79">
        <v>0.53500000000000003</v>
      </c>
    </row>
    <row r="57" spans="1:41" x14ac:dyDescent="0.35">
      <c r="A57" s="53">
        <f t="shared" si="1"/>
        <v>51</v>
      </c>
      <c r="B57">
        <v>0</v>
      </c>
      <c r="C57">
        <v>1</v>
      </c>
      <c r="D57" s="75">
        <v>2016</v>
      </c>
      <c r="E57" s="28" t="s">
        <v>300</v>
      </c>
      <c r="F57" s="30" t="s">
        <v>11</v>
      </c>
      <c r="G57" s="103">
        <v>34000</v>
      </c>
      <c r="H57" s="103">
        <v>132600</v>
      </c>
      <c r="I57" s="103">
        <f t="shared" si="0"/>
        <v>3900</v>
      </c>
      <c r="J57" s="72">
        <v>3783</v>
      </c>
      <c r="K57" s="60">
        <v>97</v>
      </c>
      <c r="L57" s="60">
        <v>8.88363402061856</v>
      </c>
      <c r="M57" s="60">
        <v>2.2421052631578946</v>
      </c>
      <c r="N57" s="75">
        <v>2016</v>
      </c>
      <c r="O57" s="75" t="s">
        <v>16</v>
      </c>
      <c r="P57" s="75">
        <v>123</v>
      </c>
      <c r="Q57" s="78" t="s">
        <v>137</v>
      </c>
      <c r="R57" s="75">
        <v>10000</v>
      </c>
      <c r="S57" s="75">
        <v>2</v>
      </c>
      <c r="T57" s="79">
        <v>79.900000000000006</v>
      </c>
      <c r="U57" s="80">
        <v>0.5</v>
      </c>
      <c r="V57" s="80">
        <v>0.5</v>
      </c>
      <c r="W57" s="80">
        <v>0.4</v>
      </c>
      <c r="X57" s="80">
        <v>4</v>
      </c>
      <c r="Y57" s="79">
        <v>9.5</v>
      </c>
      <c r="Z57" s="12">
        <v>11</v>
      </c>
      <c r="AA57" s="79">
        <v>34.4</v>
      </c>
      <c r="AB57" s="79">
        <v>1.7050000000000001</v>
      </c>
      <c r="AC57" s="79">
        <v>21.3</v>
      </c>
      <c r="AD57" s="79">
        <v>7.5</v>
      </c>
      <c r="AE57" s="79">
        <v>365</v>
      </c>
      <c r="AF57" s="79">
        <v>58.8</v>
      </c>
      <c r="AG57" s="79">
        <v>54.8</v>
      </c>
      <c r="AH57" s="79">
        <v>1.8</v>
      </c>
      <c r="AI57" s="79">
        <v>3.2</v>
      </c>
      <c r="AJ57" s="79">
        <v>65</v>
      </c>
      <c r="AK57" s="79">
        <v>79</v>
      </c>
      <c r="AL57" s="79">
        <v>73</v>
      </c>
      <c r="AM57" s="79">
        <v>211</v>
      </c>
      <c r="AN57" s="79">
        <v>1.08</v>
      </c>
      <c r="AO57" s="79">
        <v>0.48499999999999999</v>
      </c>
    </row>
    <row r="58" spans="1:41" x14ac:dyDescent="0.35">
      <c r="A58" s="53">
        <f t="shared" si="1"/>
        <v>52</v>
      </c>
      <c r="B58">
        <v>0</v>
      </c>
      <c r="C58">
        <v>1</v>
      </c>
      <c r="D58" s="75">
        <v>2016</v>
      </c>
      <c r="E58" s="28" t="s">
        <v>300</v>
      </c>
      <c r="F58" s="30" t="s">
        <v>11</v>
      </c>
      <c r="G58" s="103">
        <v>34000</v>
      </c>
      <c r="H58" s="103">
        <v>132600</v>
      </c>
      <c r="I58" s="103">
        <f t="shared" si="0"/>
        <v>3900</v>
      </c>
      <c r="J58" s="72">
        <v>3771.3</v>
      </c>
      <c r="K58" s="60">
        <v>96.7</v>
      </c>
      <c r="L58" s="60">
        <v>8.498464912280701</v>
      </c>
      <c r="M58" s="60">
        <v>2.1170212765957444</v>
      </c>
      <c r="N58" s="75">
        <v>2016</v>
      </c>
      <c r="O58" s="75" t="s">
        <v>16</v>
      </c>
      <c r="P58" s="75">
        <v>124</v>
      </c>
      <c r="Q58" s="78" t="s">
        <v>137</v>
      </c>
      <c r="R58" s="75">
        <v>10000</v>
      </c>
      <c r="S58" s="75">
        <v>2</v>
      </c>
      <c r="T58" s="79">
        <v>80.099999999999994</v>
      </c>
      <c r="U58" s="80">
        <v>0.7</v>
      </c>
      <c r="V58" s="80">
        <v>0.1</v>
      </c>
      <c r="W58" s="80">
        <v>0.8</v>
      </c>
      <c r="X58" s="80">
        <v>15</v>
      </c>
      <c r="Y58" s="79">
        <v>9.4</v>
      </c>
      <c r="Z58" s="12">
        <v>10.9</v>
      </c>
      <c r="AA58" s="79">
        <v>32.5</v>
      </c>
      <c r="AB58" s="79">
        <v>1.7350000000000001</v>
      </c>
      <c r="AC58" s="79">
        <v>19.899999999999999</v>
      </c>
      <c r="AD58" s="79">
        <v>7.2</v>
      </c>
      <c r="AE58" s="79">
        <v>356</v>
      </c>
      <c r="AF58" s="79">
        <v>55.5</v>
      </c>
      <c r="AG58" s="79">
        <v>54.4</v>
      </c>
      <c r="AH58" s="79">
        <v>1.9</v>
      </c>
      <c r="AI58" s="79">
        <v>3.3</v>
      </c>
      <c r="AJ58" s="79">
        <v>63</v>
      </c>
      <c r="AK58" s="79">
        <v>78</v>
      </c>
      <c r="AL58" s="79">
        <v>77</v>
      </c>
      <c r="AM58" s="79">
        <v>223</v>
      </c>
      <c r="AN58" s="79">
        <v>1.01</v>
      </c>
      <c r="AO58" s="79">
        <v>0.47499999999999998</v>
      </c>
    </row>
    <row r="59" spans="1:41" x14ac:dyDescent="0.35">
      <c r="A59" s="53">
        <f t="shared" si="1"/>
        <v>53</v>
      </c>
      <c r="B59">
        <v>0</v>
      </c>
      <c r="C59">
        <v>1</v>
      </c>
      <c r="D59" s="75">
        <v>2016</v>
      </c>
      <c r="E59" s="28" t="s">
        <v>300</v>
      </c>
      <c r="F59" s="30" t="s">
        <v>11</v>
      </c>
      <c r="G59" s="103">
        <v>34000</v>
      </c>
      <c r="H59" s="103">
        <v>132600</v>
      </c>
      <c r="I59" s="103">
        <f t="shared" si="0"/>
        <v>3900</v>
      </c>
      <c r="J59" s="72">
        <v>3829.8</v>
      </c>
      <c r="K59" s="60">
        <v>98.2</v>
      </c>
      <c r="L59" s="60">
        <v>6.5333333333333341</v>
      </c>
      <c r="M59" s="60">
        <v>2.1515151515151514</v>
      </c>
      <c r="N59" s="75">
        <v>2016</v>
      </c>
      <c r="O59" s="75" t="s">
        <v>16</v>
      </c>
      <c r="P59" s="75">
        <v>125</v>
      </c>
      <c r="Q59" s="78" t="s">
        <v>137</v>
      </c>
      <c r="R59" s="75">
        <v>11180</v>
      </c>
      <c r="S59" s="75">
        <v>2</v>
      </c>
      <c r="T59" s="79">
        <v>80.7</v>
      </c>
      <c r="U59" s="80">
        <v>0.7</v>
      </c>
      <c r="V59" s="80">
        <v>0.3</v>
      </c>
      <c r="W59" s="80">
        <v>0.3</v>
      </c>
      <c r="X59" s="80">
        <v>9.6</v>
      </c>
      <c r="Y59" s="79">
        <v>9.9</v>
      </c>
      <c r="Z59" s="12">
        <v>11.4</v>
      </c>
      <c r="AA59" s="79">
        <v>34.9</v>
      </c>
      <c r="AB59" s="79">
        <v>1.905</v>
      </c>
      <c r="AC59" s="79">
        <v>21.3</v>
      </c>
      <c r="AD59" s="79">
        <v>7.3</v>
      </c>
      <c r="AE59" s="79">
        <v>372</v>
      </c>
      <c r="AF59" s="79">
        <v>53.4</v>
      </c>
      <c r="AG59" s="79">
        <v>56.6</v>
      </c>
      <c r="AH59" s="79">
        <v>2</v>
      </c>
      <c r="AI59" s="79">
        <v>2.4</v>
      </c>
      <c r="AJ59" s="79">
        <v>59</v>
      </c>
      <c r="AK59" s="79">
        <v>96</v>
      </c>
      <c r="AL59" s="79">
        <v>60</v>
      </c>
      <c r="AM59" s="79">
        <v>222</v>
      </c>
      <c r="AN59" s="79">
        <v>1.6</v>
      </c>
      <c r="AO59" s="79">
        <v>0.53500000000000003</v>
      </c>
    </row>
    <row r="60" spans="1:41" x14ac:dyDescent="0.35">
      <c r="A60" s="53">
        <f t="shared" si="1"/>
        <v>54</v>
      </c>
      <c r="B60">
        <v>0</v>
      </c>
      <c r="C60">
        <v>1</v>
      </c>
      <c r="D60" s="75">
        <v>2016</v>
      </c>
      <c r="E60" s="28" t="s">
        <v>301</v>
      </c>
      <c r="F60" s="30" t="s">
        <v>11</v>
      </c>
      <c r="G60" s="103">
        <v>26000</v>
      </c>
      <c r="H60" s="103">
        <v>106600</v>
      </c>
      <c r="I60" s="103">
        <f t="shared" si="0"/>
        <v>4100</v>
      </c>
      <c r="J60" s="72">
        <v>3927.8</v>
      </c>
      <c r="K60" s="60">
        <v>95.8</v>
      </c>
      <c r="L60" s="60">
        <v>5.8708333333333282</v>
      </c>
      <c r="M60" s="60">
        <v>2.1758241758241761</v>
      </c>
      <c r="N60" s="75">
        <v>2016</v>
      </c>
      <c r="O60" s="75" t="s">
        <v>16</v>
      </c>
      <c r="P60" s="75">
        <v>126</v>
      </c>
      <c r="Q60" s="78" t="s">
        <v>138</v>
      </c>
      <c r="R60" s="75">
        <v>3500</v>
      </c>
      <c r="S60" s="75">
        <v>2</v>
      </c>
      <c r="T60" s="79">
        <v>81.099999999999994</v>
      </c>
      <c r="U60" s="80">
        <v>1</v>
      </c>
      <c r="V60" s="80">
        <v>0.3</v>
      </c>
      <c r="W60" s="80">
        <v>0.4</v>
      </c>
      <c r="X60" s="80">
        <v>15.7</v>
      </c>
      <c r="Y60" s="79">
        <v>9.1</v>
      </c>
      <c r="Z60" s="12">
        <v>10.5</v>
      </c>
      <c r="AA60" s="79">
        <v>35.299999999999997</v>
      </c>
      <c r="AB60" s="79">
        <v>1.7649999999999999</v>
      </c>
      <c r="AC60" s="79">
        <v>19.8</v>
      </c>
      <c r="AD60" s="79">
        <v>7</v>
      </c>
      <c r="AE60" s="79">
        <v>362</v>
      </c>
      <c r="AF60" s="79">
        <v>56.9</v>
      </c>
      <c r="AG60" s="79">
        <v>55.1</v>
      </c>
      <c r="AH60" s="79">
        <v>1.5</v>
      </c>
      <c r="AI60" s="79">
        <v>2.7</v>
      </c>
      <c r="AJ60" s="79">
        <v>64</v>
      </c>
      <c r="AK60" s="79">
        <v>90</v>
      </c>
      <c r="AL60" s="79">
        <v>58</v>
      </c>
      <c r="AM60" s="79">
        <v>205</v>
      </c>
      <c r="AN60" s="79">
        <v>1.55</v>
      </c>
      <c r="AO60" s="79">
        <v>0.52500000000000002</v>
      </c>
    </row>
    <row r="61" spans="1:41" x14ac:dyDescent="0.35">
      <c r="A61" s="53">
        <f t="shared" si="1"/>
        <v>55</v>
      </c>
      <c r="B61">
        <v>0</v>
      </c>
      <c r="C61">
        <v>1</v>
      </c>
      <c r="D61" s="75">
        <v>2016</v>
      </c>
      <c r="E61" s="28" t="s">
        <v>301</v>
      </c>
      <c r="F61" s="30" t="s">
        <v>11</v>
      </c>
      <c r="G61" s="103">
        <v>26000</v>
      </c>
      <c r="H61" s="103">
        <v>106600</v>
      </c>
      <c r="I61" s="103">
        <f t="shared" si="0"/>
        <v>4100</v>
      </c>
      <c r="J61" s="72">
        <v>3940.1</v>
      </c>
      <c r="K61" s="60">
        <v>96.1</v>
      </c>
      <c r="L61" s="60">
        <v>5.3000000000000034</v>
      </c>
      <c r="M61" s="60">
        <v>2.1304347826086958</v>
      </c>
      <c r="N61" s="75">
        <v>2016</v>
      </c>
      <c r="O61" s="75" t="s">
        <v>16</v>
      </c>
      <c r="P61" s="75">
        <v>127</v>
      </c>
      <c r="Q61" s="78" t="s">
        <v>138</v>
      </c>
      <c r="R61" s="75">
        <v>3500</v>
      </c>
      <c r="S61" s="75">
        <v>2</v>
      </c>
      <c r="T61" s="79">
        <v>80.900000000000006</v>
      </c>
      <c r="U61" s="80">
        <v>0.6</v>
      </c>
      <c r="V61" s="80">
        <v>0.5</v>
      </c>
      <c r="W61" s="80">
        <v>0.6</v>
      </c>
      <c r="X61" s="80">
        <v>10.5</v>
      </c>
      <c r="Y61" s="79">
        <v>9.1999999999999993</v>
      </c>
      <c r="Z61" s="12">
        <v>10.6</v>
      </c>
      <c r="AA61" s="79">
        <v>34.200000000000003</v>
      </c>
      <c r="AB61" s="79">
        <v>1.7849999999999999</v>
      </c>
      <c r="AC61" s="79">
        <v>19.600000000000001</v>
      </c>
      <c r="AD61" s="79">
        <v>7</v>
      </c>
      <c r="AE61" s="79">
        <v>358</v>
      </c>
      <c r="AF61" s="79">
        <v>49.3</v>
      </c>
      <c r="AG61" s="79">
        <v>55.7</v>
      </c>
      <c r="AH61" s="79">
        <v>1.7</v>
      </c>
      <c r="AI61" s="79">
        <v>1.8</v>
      </c>
      <c r="AJ61" s="79">
        <v>67</v>
      </c>
      <c r="AK61" s="79">
        <v>92</v>
      </c>
      <c r="AL61" s="79">
        <v>56</v>
      </c>
      <c r="AM61" s="79">
        <v>202</v>
      </c>
      <c r="AN61" s="79">
        <v>1.64</v>
      </c>
      <c r="AO61" s="79">
        <v>0.55500000000000005</v>
      </c>
    </row>
    <row r="62" spans="1:41" x14ac:dyDescent="0.35">
      <c r="A62" s="53">
        <f t="shared" si="1"/>
        <v>56</v>
      </c>
      <c r="B62">
        <v>0</v>
      </c>
      <c r="C62">
        <v>1</v>
      </c>
      <c r="D62" s="75">
        <v>2016</v>
      </c>
      <c r="E62" s="28" t="s">
        <v>302</v>
      </c>
      <c r="F62" s="30" t="s">
        <v>11</v>
      </c>
      <c r="G62" s="103">
        <v>47100</v>
      </c>
      <c r="H62" s="103">
        <v>183690</v>
      </c>
      <c r="I62" s="103">
        <f t="shared" si="0"/>
        <v>3900</v>
      </c>
      <c r="J62" s="72">
        <v>3689.4</v>
      </c>
      <c r="K62" s="60">
        <v>94.6</v>
      </c>
      <c r="L62" s="60">
        <v>2.6999999999999957</v>
      </c>
      <c r="M62" s="60">
        <v>2.0217391304347827</v>
      </c>
      <c r="N62" s="75">
        <v>2016</v>
      </c>
      <c r="O62" s="75" t="s">
        <v>16</v>
      </c>
      <c r="P62" s="75">
        <v>128</v>
      </c>
      <c r="Q62" s="78" t="s">
        <v>139</v>
      </c>
      <c r="R62" s="75">
        <v>15000</v>
      </c>
      <c r="S62" s="75">
        <v>2</v>
      </c>
      <c r="T62" s="79">
        <v>77.599999999999994</v>
      </c>
      <c r="U62" s="80">
        <v>0.1</v>
      </c>
      <c r="V62" s="80">
        <v>0.5</v>
      </c>
      <c r="W62" s="80">
        <v>0.8</v>
      </c>
      <c r="X62" s="80">
        <v>5.6</v>
      </c>
      <c r="Y62" s="79">
        <v>9.1999999999999993</v>
      </c>
      <c r="Z62" s="12">
        <v>10.6</v>
      </c>
      <c r="AA62" s="79">
        <v>31.1</v>
      </c>
      <c r="AB62" s="79">
        <v>1.7150000000000001</v>
      </c>
      <c r="AC62" s="79">
        <v>18.600000000000001</v>
      </c>
      <c r="AD62" s="79">
        <v>6.7</v>
      </c>
      <c r="AE62" s="79">
        <v>369</v>
      </c>
      <c r="AF62" s="79">
        <v>57.6</v>
      </c>
      <c r="AG62" s="79">
        <v>53.6</v>
      </c>
      <c r="AH62" s="79">
        <v>1.4</v>
      </c>
      <c r="AI62" s="79">
        <v>2</v>
      </c>
      <c r="AJ62" s="79">
        <v>79</v>
      </c>
      <c r="AK62" s="79">
        <v>76</v>
      </c>
      <c r="AL62" s="79">
        <v>65</v>
      </c>
      <c r="AM62" s="79">
        <v>189</v>
      </c>
      <c r="AN62" s="79">
        <v>1.17</v>
      </c>
      <c r="AO62" s="79">
        <v>0.52500000000000002</v>
      </c>
    </row>
    <row r="63" spans="1:41" x14ac:dyDescent="0.35">
      <c r="A63" s="53">
        <f t="shared" si="1"/>
        <v>57</v>
      </c>
      <c r="B63">
        <v>0</v>
      </c>
      <c r="C63">
        <v>1</v>
      </c>
      <c r="D63" s="75">
        <v>2016</v>
      </c>
      <c r="E63" s="28" t="s">
        <v>302</v>
      </c>
      <c r="F63" s="30" t="s">
        <v>11</v>
      </c>
      <c r="G63" s="103">
        <v>47100</v>
      </c>
      <c r="H63" s="103">
        <v>183690</v>
      </c>
      <c r="I63" s="103">
        <f t="shared" si="0"/>
        <v>3900</v>
      </c>
      <c r="J63" s="72">
        <v>3771.3</v>
      </c>
      <c r="K63" s="60">
        <v>96.7</v>
      </c>
      <c r="L63" s="60">
        <v>6.2916666666666714</v>
      </c>
      <c r="M63" s="60">
        <v>2.1489361702127656</v>
      </c>
      <c r="N63" s="75">
        <v>2016</v>
      </c>
      <c r="O63" s="75" t="s">
        <v>16</v>
      </c>
      <c r="P63" s="75">
        <v>129</v>
      </c>
      <c r="Q63" s="78" t="s">
        <v>139</v>
      </c>
      <c r="R63" s="75">
        <v>17000</v>
      </c>
      <c r="S63" s="75">
        <v>2</v>
      </c>
      <c r="T63" s="79">
        <v>79.900000000000006</v>
      </c>
      <c r="U63" s="80">
        <v>0.1</v>
      </c>
      <c r="V63" s="80">
        <v>0.5</v>
      </c>
      <c r="W63" s="80">
        <v>1</v>
      </c>
      <c r="X63" s="80">
        <v>7</v>
      </c>
      <c r="Y63" s="79">
        <v>9.4</v>
      </c>
      <c r="Z63" s="12">
        <v>10.9</v>
      </c>
      <c r="AA63" s="79">
        <v>31.8</v>
      </c>
      <c r="AB63" s="79">
        <v>1.845</v>
      </c>
      <c r="AC63" s="79">
        <v>20.2</v>
      </c>
      <c r="AD63" s="79">
        <v>7.1</v>
      </c>
      <c r="AE63" s="79">
        <v>371</v>
      </c>
      <c r="AF63" s="79">
        <v>50.2</v>
      </c>
      <c r="AG63" s="79">
        <v>54.9</v>
      </c>
      <c r="AH63" s="79">
        <v>1.5</v>
      </c>
      <c r="AI63" s="79">
        <v>3.1</v>
      </c>
      <c r="AJ63" s="79">
        <v>58</v>
      </c>
      <c r="AK63" s="79">
        <v>90</v>
      </c>
      <c r="AL63" s="79">
        <v>66</v>
      </c>
      <c r="AM63" s="79">
        <v>224</v>
      </c>
      <c r="AN63" s="79">
        <v>1.36</v>
      </c>
      <c r="AO63" s="79">
        <v>0.56499999999999995</v>
      </c>
    </row>
    <row r="64" spans="1:41" x14ac:dyDescent="0.35">
      <c r="A64" s="53">
        <f t="shared" si="1"/>
        <v>58</v>
      </c>
      <c r="B64">
        <v>0</v>
      </c>
      <c r="C64">
        <v>1</v>
      </c>
      <c r="D64" s="75">
        <v>2016</v>
      </c>
      <c r="E64" s="28" t="s">
        <v>302</v>
      </c>
      <c r="F64" s="30" t="s">
        <v>11</v>
      </c>
      <c r="G64" s="103">
        <v>47100</v>
      </c>
      <c r="H64" s="103">
        <v>183690</v>
      </c>
      <c r="I64" s="103">
        <f t="shared" si="0"/>
        <v>3900</v>
      </c>
      <c r="J64" s="72">
        <v>3829.8</v>
      </c>
      <c r="K64" s="60">
        <v>98.2</v>
      </c>
      <c r="L64" s="60">
        <v>6.1624999999999996</v>
      </c>
      <c r="M64" s="60">
        <v>2.202020202020202</v>
      </c>
      <c r="N64" s="75">
        <v>2016</v>
      </c>
      <c r="O64" s="75" t="s">
        <v>16</v>
      </c>
      <c r="P64" s="75">
        <v>130</v>
      </c>
      <c r="Q64" s="78" t="s">
        <v>139</v>
      </c>
      <c r="R64" s="75">
        <v>17136</v>
      </c>
      <c r="S64" s="75">
        <v>2</v>
      </c>
      <c r="T64" s="79">
        <v>80.5</v>
      </c>
      <c r="U64" s="80">
        <v>1</v>
      </c>
      <c r="V64" s="80">
        <v>0.6</v>
      </c>
      <c r="W64" s="80">
        <v>0.5</v>
      </c>
      <c r="X64" s="80">
        <v>2.5</v>
      </c>
      <c r="Y64" s="79">
        <v>9.9</v>
      </c>
      <c r="Z64" s="12">
        <v>11.4</v>
      </c>
      <c r="AA64" s="79">
        <v>32.799999999999997</v>
      </c>
      <c r="AB64" s="79">
        <v>1.825</v>
      </c>
      <c r="AC64" s="79">
        <v>21.8</v>
      </c>
      <c r="AD64" s="79">
        <v>7.6</v>
      </c>
      <c r="AE64" s="79">
        <v>371</v>
      </c>
      <c r="AF64" s="79">
        <v>53.7</v>
      </c>
      <c r="AG64" s="79">
        <v>55.9</v>
      </c>
      <c r="AH64" s="79">
        <v>1.7</v>
      </c>
      <c r="AI64" s="79">
        <v>2.2999999999999998</v>
      </c>
      <c r="AJ64" s="79">
        <v>56</v>
      </c>
      <c r="AK64" s="79">
        <v>83</v>
      </c>
      <c r="AL64" s="79">
        <v>71</v>
      </c>
      <c r="AM64" s="79">
        <v>219</v>
      </c>
      <c r="AN64" s="79">
        <v>1.17</v>
      </c>
      <c r="AO64" s="79">
        <v>0.52500000000000002</v>
      </c>
    </row>
    <row r="65" spans="1:41" x14ac:dyDescent="0.35">
      <c r="A65" s="53">
        <f t="shared" si="1"/>
        <v>59</v>
      </c>
      <c r="B65">
        <v>0</v>
      </c>
      <c r="C65">
        <v>1</v>
      </c>
      <c r="D65" s="75">
        <v>2016</v>
      </c>
      <c r="E65" s="28" t="s">
        <v>303</v>
      </c>
      <c r="F65" s="30" t="s">
        <v>11</v>
      </c>
      <c r="G65" s="103">
        <v>126050</v>
      </c>
      <c r="H65" s="103">
        <v>542015</v>
      </c>
      <c r="I65" s="103">
        <f t="shared" si="0"/>
        <v>4300</v>
      </c>
      <c r="J65" s="72">
        <v>4338.7</v>
      </c>
      <c r="K65" s="60">
        <v>100.9</v>
      </c>
      <c r="L65" s="60">
        <v>26.591126373626373</v>
      </c>
      <c r="M65" s="60">
        <v>2.476635514018692</v>
      </c>
      <c r="N65" s="75">
        <v>2016</v>
      </c>
      <c r="O65" s="75" t="s">
        <v>16</v>
      </c>
      <c r="P65" s="75">
        <v>131</v>
      </c>
      <c r="Q65" s="78" t="s">
        <v>140</v>
      </c>
      <c r="R65" s="75">
        <v>6000</v>
      </c>
      <c r="S65" s="75">
        <v>1</v>
      </c>
      <c r="T65" s="79">
        <v>82.8</v>
      </c>
      <c r="U65" s="80">
        <v>0.3</v>
      </c>
      <c r="V65" s="80">
        <v>0.1</v>
      </c>
      <c r="W65" s="80">
        <v>0.4</v>
      </c>
      <c r="X65" s="80">
        <v>8.3000000000000007</v>
      </c>
      <c r="Y65" s="79">
        <v>10.7</v>
      </c>
      <c r="Z65" s="12">
        <v>12.4</v>
      </c>
      <c r="AA65" s="79">
        <v>32.4</v>
      </c>
      <c r="AB65" s="79">
        <v>1.7450000000000001</v>
      </c>
      <c r="AC65" s="79">
        <v>26.5</v>
      </c>
      <c r="AD65" s="79">
        <v>9.5</v>
      </c>
      <c r="AE65" s="79">
        <v>380</v>
      </c>
      <c r="AF65" s="79">
        <v>58.2</v>
      </c>
      <c r="AG65" s="79">
        <v>54.5</v>
      </c>
      <c r="AH65" s="79">
        <v>13.5</v>
      </c>
      <c r="AI65" s="79">
        <v>25.3</v>
      </c>
      <c r="AJ65" s="79">
        <v>22</v>
      </c>
      <c r="AK65" s="79">
        <v>75</v>
      </c>
      <c r="AL65" s="79">
        <v>100</v>
      </c>
      <c r="AM65" s="79">
        <v>271</v>
      </c>
      <c r="AN65" s="79">
        <v>0.75</v>
      </c>
      <c r="AO65" s="79">
        <v>0.45500000000000002</v>
      </c>
    </row>
    <row r="66" spans="1:41" x14ac:dyDescent="0.35">
      <c r="A66" s="53">
        <f t="shared" si="1"/>
        <v>60</v>
      </c>
      <c r="B66">
        <v>0</v>
      </c>
      <c r="C66">
        <v>1</v>
      </c>
      <c r="D66" s="75">
        <v>2016</v>
      </c>
      <c r="E66" s="28" t="s">
        <v>303</v>
      </c>
      <c r="F66" s="30" t="s">
        <v>11</v>
      </c>
      <c r="G66" s="103">
        <v>126050</v>
      </c>
      <c r="H66" s="103">
        <v>542015</v>
      </c>
      <c r="I66" s="103">
        <f t="shared" si="0"/>
        <v>4300</v>
      </c>
      <c r="J66" s="72">
        <v>4287.1000000000004</v>
      </c>
      <c r="K66" s="60">
        <v>99.7</v>
      </c>
      <c r="L66" s="60">
        <v>19.945494505494501</v>
      </c>
      <c r="M66" s="60">
        <v>2.3465346534653464</v>
      </c>
      <c r="N66" s="75">
        <v>2016</v>
      </c>
      <c r="O66" s="75" t="s">
        <v>16</v>
      </c>
      <c r="P66" s="75">
        <v>132</v>
      </c>
      <c r="Q66" s="78" t="s">
        <v>140</v>
      </c>
      <c r="R66" s="75">
        <v>6000</v>
      </c>
      <c r="S66" s="75">
        <v>2</v>
      </c>
      <c r="T66" s="79">
        <v>80.8</v>
      </c>
      <c r="U66" s="80">
        <v>0.4</v>
      </c>
      <c r="V66" s="80">
        <v>0.3</v>
      </c>
      <c r="W66" s="80">
        <v>0.4</v>
      </c>
      <c r="X66" s="80">
        <v>11.2</v>
      </c>
      <c r="Y66" s="79">
        <v>10.1</v>
      </c>
      <c r="Z66" s="12">
        <v>11.7</v>
      </c>
      <c r="AA66" s="79">
        <v>33.200000000000003</v>
      </c>
      <c r="AB66" s="79">
        <v>1.7450000000000001</v>
      </c>
      <c r="AC66" s="79">
        <v>23.7</v>
      </c>
      <c r="AD66" s="79">
        <v>8.6999999999999993</v>
      </c>
      <c r="AE66" s="79">
        <v>378</v>
      </c>
      <c r="AF66" s="79">
        <v>58.4</v>
      </c>
      <c r="AG66" s="79">
        <v>52.8</v>
      </c>
      <c r="AH66" s="79">
        <v>12.5</v>
      </c>
      <c r="AI66" s="79">
        <v>26.4</v>
      </c>
      <c r="AJ66" s="79">
        <v>20</v>
      </c>
      <c r="AK66" s="79">
        <v>71</v>
      </c>
      <c r="AL66" s="79">
        <v>90</v>
      </c>
      <c r="AM66" s="79">
        <v>226</v>
      </c>
      <c r="AN66" s="79">
        <v>0.79</v>
      </c>
      <c r="AO66" s="79">
        <v>0.45500000000000002</v>
      </c>
    </row>
    <row r="67" spans="1:41" x14ac:dyDescent="0.35">
      <c r="A67" s="53">
        <f t="shared" si="1"/>
        <v>61</v>
      </c>
      <c r="B67">
        <v>0</v>
      </c>
      <c r="C67">
        <v>1</v>
      </c>
      <c r="D67" s="75">
        <v>2016</v>
      </c>
      <c r="E67" s="28" t="s">
        <v>303</v>
      </c>
      <c r="F67" s="30" t="s">
        <v>11</v>
      </c>
      <c r="G67" s="103">
        <v>126050</v>
      </c>
      <c r="H67" s="103">
        <v>542015</v>
      </c>
      <c r="I67" s="103">
        <f t="shared" si="0"/>
        <v>4300</v>
      </c>
      <c r="J67" s="72">
        <v>4338.7</v>
      </c>
      <c r="K67" s="60">
        <v>100.9</v>
      </c>
      <c r="L67" s="60">
        <v>24.017010309278351</v>
      </c>
      <c r="M67" s="60">
        <v>2.3925233644859816</v>
      </c>
      <c r="N67" s="75">
        <v>2016</v>
      </c>
      <c r="O67" s="75" t="s">
        <v>16</v>
      </c>
      <c r="P67" s="75">
        <v>133</v>
      </c>
      <c r="Q67" s="78" t="s">
        <v>140</v>
      </c>
      <c r="R67" s="75">
        <v>5500</v>
      </c>
      <c r="S67" s="75">
        <v>1</v>
      </c>
      <c r="T67" s="79">
        <v>83.4</v>
      </c>
      <c r="U67" s="80">
        <v>0.7</v>
      </c>
      <c r="V67" s="80">
        <v>0.2</v>
      </c>
      <c r="W67" s="80">
        <v>0.4</v>
      </c>
      <c r="X67" s="80">
        <v>4.9000000000000004</v>
      </c>
      <c r="Y67" s="79">
        <v>10.7</v>
      </c>
      <c r="Z67" s="12">
        <v>12.4</v>
      </c>
      <c r="AA67" s="79">
        <v>35</v>
      </c>
      <c r="AB67" s="79">
        <v>1.7350000000000001</v>
      </c>
      <c r="AC67" s="79">
        <v>25.6</v>
      </c>
      <c r="AD67" s="79">
        <v>9.1</v>
      </c>
      <c r="AE67" s="79">
        <v>383</v>
      </c>
      <c r="AF67" s="79">
        <v>57.5</v>
      </c>
      <c r="AG67" s="79">
        <v>54.9</v>
      </c>
      <c r="AH67" s="79">
        <v>13.5</v>
      </c>
      <c r="AI67" s="79">
        <v>25</v>
      </c>
      <c r="AJ67" s="79">
        <v>26</v>
      </c>
      <c r="AK67" s="79">
        <v>79</v>
      </c>
      <c r="AL67" s="79">
        <v>96</v>
      </c>
      <c r="AM67" s="79">
        <v>274</v>
      </c>
      <c r="AN67" s="79">
        <v>0.82</v>
      </c>
      <c r="AO67" s="79">
        <v>0.48499999999999999</v>
      </c>
    </row>
    <row r="68" spans="1:41" x14ac:dyDescent="0.35">
      <c r="A68" s="53">
        <f t="shared" si="1"/>
        <v>62</v>
      </c>
      <c r="B68">
        <v>0</v>
      </c>
      <c r="C68">
        <v>1</v>
      </c>
      <c r="D68" s="75">
        <v>2016</v>
      </c>
      <c r="E68" s="28" t="s">
        <v>303</v>
      </c>
      <c r="F68" s="30" t="s">
        <v>11</v>
      </c>
      <c r="G68" s="103">
        <v>126050</v>
      </c>
      <c r="H68" s="103">
        <v>542015</v>
      </c>
      <c r="I68" s="103">
        <f t="shared" si="0"/>
        <v>4300</v>
      </c>
      <c r="J68" s="72">
        <v>4209.7</v>
      </c>
      <c r="K68" s="60">
        <v>97.9</v>
      </c>
      <c r="L68" s="60">
        <v>16.884005376344092</v>
      </c>
      <c r="M68" s="60">
        <v>2.2244897959183674</v>
      </c>
      <c r="N68" s="75">
        <v>2016</v>
      </c>
      <c r="O68" s="75" t="s">
        <v>16</v>
      </c>
      <c r="P68" s="75">
        <v>134</v>
      </c>
      <c r="Q68" s="78" t="s">
        <v>140</v>
      </c>
      <c r="R68" s="75">
        <v>5000</v>
      </c>
      <c r="S68" s="75">
        <v>1</v>
      </c>
      <c r="T68" s="79">
        <v>81.7</v>
      </c>
      <c r="U68" s="80">
        <v>0.3</v>
      </c>
      <c r="V68" s="80">
        <v>0.2</v>
      </c>
      <c r="W68" s="80">
        <v>0.2</v>
      </c>
      <c r="X68" s="80">
        <v>14.8</v>
      </c>
      <c r="Y68" s="79">
        <v>9.8000000000000007</v>
      </c>
      <c r="Z68" s="12">
        <v>11.3</v>
      </c>
      <c r="AA68" s="79">
        <v>36.4</v>
      </c>
      <c r="AB68" s="79">
        <v>1.8049999999999999</v>
      </c>
      <c r="AC68" s="79">
        <v>21.8</v>
      </c>
      <c r="AD68" s="79">
        <v>8.1</v>
      </c>
      <c r="AE68" s="79">
        <v>339</v>
      </c>
      <c r="AF68" s="79">
        <v>61</v>
      </c>
      <c r="AG68" s="79">
        <v>53.7</v>
      </c>
      <c r="AH68" s="79">
        <v>1.5</v>
      </c>
      <c r="AI68" s="79">
        <v>6.6</v>
      </c>
      <c r="AJ68" s="79">
        <v>51</v>
      </c>
      <c r="AK68" s="79">
        <v>79</v>
      </c>
      <c r="AL68" s="79">
        <v>81</v>
      </c>
      <c r="AM68" s="79">
        <v>243</v>
      </c>
      <c r="AN68" s="79">
        <v>0.98</v>
      </c>
      <c r="AO68" s="79">
        <v>0.46500000000000002</v>
      </c>
    </row>
    <row r="69" spans="1:41" x14ac:dyDescent="0.35">
      <c r="A69" s="53">
        <f t="shared" si="1"/>
        <v>63</v>
      </c>
      <c r="B69">
        <v>0</v>
      </c>
      <c r="C69">
        <v>1</v>
      </c>
      <c r="D69" s="75">
        <v>2016</v>
      </c>
      <c r="E69" s="28" t="s">
        <v>303</v>
      </c>
      <c r="F69" s="30" t="s">
        <v>11</v>
      </c>
      <c r="G69" s="103">
        <v>126050</v>
      </c>
      <c r="H69" s="103">
        <v>542015</v>
      </c>
      <c r="I69" s="103">
        <f t="shared" si="0"/>
        <v>4300</v>
      </c>
      <c r="J69" s="72">
        <v>4295.7</v>
      </c>
      <c r="K69" s="60">
        <v>99.9</v>
      </c>
      <c r="L69" s="60">
        <v>17.371701030927831</v>
      </c>
      <c r="M69" s="60">
        <v>2.3039215686274512</v>
      </c>
      <c r="N69" s="75">
        <v>2016</v>
      </c>
      <c r="O69" s="75" t="s">
        <v>16</v>
      </c>
      <c r="P69" s="75">
        <v>135</v>
      </c>
      <c r="Q69" s="78" t="s">
        <v>140</v>
      </c>
      <c r="R69" s="75">
        <v>5000</v>
      </c>
      <c r="S69" s="75">
        <v>2</v>
      </c>
      <c r="T69" s="79">
        <v>82.3</v>
      </c>
      <c r="U69" s="80">
        <v>0.7</v>
      </c>
      <c r="V69" s="80">
        <v>0.3</v>
      </c>
      <c r="W69" s="80">
        <v>0.3</v>
      </c>
      <c r="X69" s="80">
        <v>12.5</v>
      </c>
      <c r="Y69" s="79">
        <v>10.199999999999999</v>
      </c>
      <c r="Z69" s="12">
        <v>11.8</v>
      </c>
      <c r="AA69" s="79">
        <v>35.1</v>
      </c>
      <c r="AB69" s="79">
        <v>1.8149999999999999</v>
      </c>
      <c r="AC69" s="79">
        <v>23.5</v>
      </c>
      <c r="AD69" s="79">
        <v>8.1</v>
      </c>
      <c r="AE69" s="79">
        <v>347</v>
      </c>
      <c r="AF69" s="79">
        <v>59.1</v>
      </c>
      <c r="AG69" s="79">
        <v>54.4</v>
      </c>
      <c r="AH69" s="79">
        <v>1.9</v>
      </c>
      <c r="AI69" s="79">
        <v>12.2</v>
      </c>
      <c r="AJ69" s="79">
        <v>45</v>
      </c>
      <c r="AK69" s="79">
        <v>74</v>
      </c>
      <c r="AL69" s="79">
        <v>85</v>
      </c>
      <c r="AM69" s="79">
        <v>232</v>
      </c>
      <c r="AN69" s="79">
        <v>0.87</v>
      </c>
      <c r="AO69" s="79">
        <v>0.48499999999999999</v>
      </c>
    </row>
    <row r="70" spans="1:41" x14ac:dyDescent="0.35">
      <c r="A70" s="53">
        <f t="shared" si="1"/>
        <v>64</v>
      </c>
      <c r="B70">
        <v>0</v>
      </c>
      <c r="C70">
        <v>1</v>
      </c>
      <c r="D70" s="75">
        <v>2016</v>
      </c>
      <c r="E70" s="28" t="s">
        <v>303</v>
      </c>
      <c r="F70" s="30" t="s">
        <v>11</v>
      </c>
      <c r="G70" s="103">
        <v>126050</v>
      </c>
      <c r="H70" s="103">
        <v>542015</v>
      </c>
      <c r="I70" s="103">
        <f t="shared" si="0"/>
        <v>4300</v>
      </c>
      <c r="J70" s="72">
        <v>4214</v>
      </c>
      <c r="K70" s="60">
        <v>98</v>
      </c>
      <c r="L70" s="60">
        <v>12.509999999999998</v>
      </c>
      <c r="M70" s="60">
        <v>2.6</v>
      </c>
      <c r="N70" s="75">
        <v>2016</v>
      </c>
      <c r="O70" s="75" t="s">
        <v>16</v>
      </c>
      <c r="P70" s="75">
        <v>136</v>
      </c>
      <c r="Q70" s="78" t="s">
        <v>140</v>
      </c>
      <c r="R70" s="75">
        <v>4650</v>
      </c>
      <c r="S70" s="75">
        <v>2</v>
      </c>
      <c r="T70" s="79">
        <v>78.5</v>
      </c>
      <c r="U70" s="80">
        <v>0.2</v>
      </c>
      <c r="V70" s="80">
        <v>0.5</v>
      </c>
      <c r="W70" s="80">
        <v>0.4</v>
      </c>
      <c r="X70" s="80">
        <v>11</v>
      </c>
      <c r="Y70" s="79">
        <v>10</v>
      </c>
      <c r="Z70" s="12">
        <v>11.6</v>
      </c>
      <c r="AA70" s="79">
        <v>32.299999999999997</v>
      </c>
      <c r="AB70" s="79">
        <v>1.7450000000000001</v>
      </c>
      <c r="AC70" s="79">
        <v>26</v>
      </c>
      <c r="AD70" s="79">
        <v>9</v>
      </c>
      <c r="AE70" s="79">
        <v>353</v>
      </c>
      <c r="AF70" s="79">
        <v>56</v>
      </c>
      <c r="AG70" s="79">
        <v>54</v>
      </c>
      <c r="AH70" s="79">
        <v>1.9</v>
      </c>
      <c r="AI70" s="79">
        <v>11.3</v>
      </c>
      <c r="AJ70" s="79">
        <v>47</v>
      </c>
      <c r="AK70" s="79">
        <v>99</v>
      </c>
      <c r="AL70" s="79">
        <v>71</v>
      </c>
      <c r="AM70" s="79">
        <v>254</v>
      </c>
      <c r="AN70" s="79">
        <v>1.39</v>
      </c>
      <c r="AO70" s="79">
        <v>0.55500000000000005</v>
      </c>
    </row>
    <row r="71" spans="1:41" x14ac:dyDescent="0.35">
      <c r="A71" s="53">
        <f t="shared" si="1"/>
        <v>65</v>
      </c>
      <c r="B71">
        <v>0</v>
      </c>
      <c r="C71">
        <v>1</v>
      </c>
      <c r="D71" s="75">
        <v>2016</v>
      </c>
      <c r="E71" s="28" t="s">
        <v>303</v>
      </c>
      <c r="F71" s="30" t="s">
        <v>11</v>
      </c>
      <c r="G71" s="103">
        <v>126050</v>
      </c>
      <c r="H71" s="103">
        <v>542015</v>
      </c>
      <c r="I71" s="103">
        <f t="shared" si="0"/>
        <v>4300</v>
      </c>
      <c r="J71" s="72">
        <v>4287.1000000000004</v>
      </c>
      <c r="K71" s="60">
        <v>99.7</v>
      </c>
      <c r="L71" s="60">
        <v>9.0428030303030287</v>
      </c>
      <c r="M71" s="60">
        <v>2.3465346534653464</v>
      </c>
      <c r="N71" s="75">
        <v>2016</v>
      </c>
      <c r="O71" s="75" t="s">
        <v>16</v>
      </c>
      <c r="P71" s="75">
        <v>137</v>
      </c>
      <c r="Q71" s="78" t="s">
        <v>140</v>
      </c>
      <c r="R71" s="75">
        <v>5000</v>
      </c>
      <c r="S71" s="75">
        <v>2</v>
      </c>
      <c r="T71" s="79">
        <v>79</v>
      </c>
      <c r="U71" s="80">
        <v>0.5</v>
      </c>
      <c r="V71" s="80">
        <v>0.7</v>
      </c>
      <c r="W71" s="80">
        <v>0.3</v>
      </c>
      <c r="X71" s="80">
        <v>1.7</v>
      </c>
      <c r="Y71" s="79">
        <v>10.1</v>
      </c>
      <c r="Z71" s="12">
        <v>11.7</v>
      </c>
      <c r="AA71" s="79">
        <v>34.299999999999997</v>
      </c>
      <c r="AB71" s="79">
        <v>1.7649999999999999</v>
      </c>
      <c r="AC71" s="79">
        <v>23.7</v>
      </c>
      <c r="AD71" s="79">
        <v>8.3000000000000007</v>
      </c>
      <c r="AE71" s="79">
        <v>351</v>
      </c>
      <c r="AF71" s="79">
        <v>57.8</v>
      </c>
      <c r="AG71" s="79">
        <v>54.8</v>
      </c>
      <c r="AH71" s="79">
        <v>1.7</v>
      </c>
      <c r="AI71" s="79">
        <v>6.5</v>
      </c>
      <c r="AJ71" s="79">
        <v>56</v>
      </c>
      <c r="AK71" s="79">
        <v>83</v>
      </c>
      <c r="AL71" s="79">
        <v>70</v>
      </c>
      <c r="AM71" s="79">
        <v>219</v>
      </c>
      <c r="AN71" s="79">
        <v>1.19</v>
      </c>
      <c r="AO71" s="79">
        <v>0.495</v>
      </c>
    </row>
    <row r="72" spans="1:41" x14ac:dyDescent="0.35">
      <c r="A72" s="53">
        <f t="shared" si="1"/>
        <v>66</v>
      </c>
      <c r="B72">
        <v>0</v>
      </c>
      <c r="C72">
        <v>1</v>
      </c>
      <c r="D72" s="75">
        <v>2016</v>
      </c>
      <c r="E72" s="28" t="s">
        <v>303</v>
      </c>
      <c r="F72" s="30" t="s">
        <v>11</v>
      </c>
      <c r="G72" s="103">
        <v>126050</v>
      </c>
      <c r="H72" s="103">
        <v>542015</v>
      </c>
      <c r="I72" s="103">
        <f t="shared" ref="I72:I135" si="2">IF(G72&gt;0,H72/G72*1000,#N/A)</f>
        <v>4300</v>
      </c>
      <c r="J72" s="72">
        <v>4355.8999999999996</v>
      </c>
      <c r="K72" s="60">
        <v>101.3</v>
      </c>
      <c r="L72" s="60">
        <v>15.235000000000001</v>
      </c>
      <c r="M72" s="60">
        <v>2.5504587155963301</v>
      </c>
      <c r="N72" s="75">
        <v>2016</v>
      </c>
      <c r="O72" s="75" t="s">
        <v>16</v>
      </c>
      <c r="P72" s="75">
        <v>138</v>
      </c>
      <c r="Q72" s="78" t="s">
        <v>140</v>
      </c>
      <c r="R72" s="75">
        <v>5000</v>
      </c>
      <c r="S72" s="75">
        <v>1</v>
      </c>
      <c r="T72" s="79">
        <v>82.5</v>
      </c>
      <c r="U72" s="80">
        <v>0.5</v>
      </c>
      <c r="V72" s="80">
        <v>0.2</v>
      </c>
      <c r="W72" s="80">
        <v>0.3</v>
      </c>
      <c r="X72" s="80">
        <v>1.3</v>
      </c>
      <c r="Y72" s="79">
        <v>10.9</v>
      </c>
      <c r="Z72" s="12">
        <v>12.6</v>
      </c>
      <c r="AA72" s="79">
        <v>33.4</v>
      </c>
      <c r="AB72" s="79">
        <v>1.895</v>
      </c>
      <c r="AC72" s="79">
        <v>27.8</v>
      </c>
      <c r="AD72" s="79">
        <v>9.6999999999999993</v>
      </c>
      <c r="AE72" s="79">
        <v>378</v>
      </c>
      <c r="AF72" s="79">
        <v>52.1</v>
      </c>
      <c r="AG72" s="79">
        <v>55.3</v>
      </c>
      <c r="AH72" s="79">
        <v>7.2</v>
      </c>
      <c r="AI72" s="79">
        <v>15.8</v>
      </c>
      <c r="AJ72" s="79">
        <v>41</v>
      </c>
      <c r="AK72" s="79">
        <v>64</v>
      </c>
      <c r="AL72" s="79">
        <v>99</v>
      </c>
      <c r="AM72" s="79">
        <v>210</v>
      </c>
      <c r="AN72" s="79">
        <v>0.65</v>
      </c>
      <c r="AO72" s="79">
        <v>0.505</v>
      </c>
    </row>
    <row r="73" spans="1:41" x14ac:dyDescent="0.35">
      <c r="A73" s="53">
        <f t="shared" ref="A73:A136" si="3">A72+1</f>
        <v>67</v>
      </c>
      <c r="B73">
        <v>0</v>
      </c>
      <c r="C73">
        <v>1</v>
      </c>
      <c r="D73" s="75">
        <v>2016</v>
      </c>
      <c r="E73" s="28" t="s">
        <v>303</v>
      </c>
      <c r="F73" s="30" t="s">
        <v>11</v>
      </c>
      <c r="G73" s="103">
        <v>126050</v>
      </c>
      <c r="H73" s="103">
        <v>542015</v>
      </c>
      <c r="I73" s="103">
        <f t="shared" si="2"/>
        <v>4300</v>
      </c>
      <c r="J73" s="72">
        <v>4312.8999999999996</v>
      </c>
      <c r="K73" s="60">
        <v>100.3</v>
      </c>
      <c r="L73" s="60">
        <v>20.506346153846152</v>
      </c>
      <c r="M73" s="60">
        <v>2.3461538461538458</v>
      </c>
      <c r="N73" s="75">
        <v>2016</v>
      </c>
      <c r="O73" s="75" t="s">
        <v>16</v>
      </c>
      <c r="P73" s="75">
        <v>139</v>
      </c>
      <c r="Q73" s="78" t="s">
        <v>140</v>
      </c>
      <c r="R73" s="75">
        <v>6000</v>
      </c>
      <c r="S73" s="75">
        <v>2</v>
      </c>
      <c r="T73" s="79">
        <v>82</v>
      </c>
      <c r="U73" s="80">
        <v>1.5</v>
      </c>
      <c r="V73" s="80">
        <v>0.2</v>
      </c>
      <c r="W73" s="80">
        <v>0.4</v>
      </c>
      <c r="X73" s="80">
        <v>3.5</v>
      </c>
      <c r="Y73" s="79">
        <v>10.4</v>
      </c>
      <c r="Z73" s="12">
        <v>12</v>
      </c>
      <c r="AA73" s="79">
        <v>33.799999999999997</v>
      </c>
      <c r="AB73" s="79">
        <v>1.885</v>
      </c>
      <c r="AC73" s="79">
        <v>24.4</v>
      </c>
      <c r="AD73" s="79">
        <v>8.6999999999999993</v>
      </c>
      <c r="AE73" s="79">
        <v>339</v>
      </c>
      <c r="AF73" s="79">
        <v>60.9</v>
      </c>
      <c r="AG73" s="79">
        <v>53.6</v>
      </c>
      <c r="AH73" s="79">
        <v>2</v>
      </c>
      <c r="AI73" s="79">
        <v>13.7</v>
      </c>
      <c r="AJ73" s="79">
        <v>44</v>
      </c>
      <c r="AK73" s="79">
        <v>59</v>
      </c>
      <c r="AL73" s="79">
        <v>109</v>
      </c>
      <c r="AM73" s="79">
        <v>221</v>
      </c>
      <c r="AN73" s="79">
        <v>0.54</v>
      </c>
      <c r="AO73" s="79">
        <v>0.45500000000000002</v>
      </c>
    </row>
    <row r="74" spans="1:41" x14ac:dyDescent="0.35">
      <c r="A74" s="53">
        <f t="shared" si="3"/>
        <v>68</v>
      </c>
      <c r="B74">
        <v>0</v>
      </c>
      <c r="C74">
        <v>1</v>
      </c>
      <c r="D74" s="75">
        <v>2016</v>
      </c>
      <c r="E74" s="28" t="s">
        <v>303</v>
      </c>
      <c r="F74" s="30" t="s">
        <v>11</v>
      </c>
      <c r="G74" s="103">
        <v>126050</v>
      </c>
      <c r="H74" s="103">
        <v>542015</v>
      </c>
      <c r="I74" s="103">
        <f t="shared" si="2"/>
        <v>4300</v>
      </c>
      <c r="J74" s="72">
        <v>4338.7</v>
      </c>
      <c r="K74" s="60">
        <v>100.9</v>
      </c>
      <c r="L74" s="60">
        <v>17.7075</v>
      </c>
      <c r="M74" s="60">
        <v>2.429906542056075</v>
      </c>
      <c r="N74" s="75">
        <v>2016</v>
      </c>
      <c r="O74" s="75" t="s">
        <v>16</v>
      </c>
      <c r="P74" s="75">
        <v>140</v>
      </c>
      <c r="Q74" s="78" t="s">
        <v>140</v>
      </c>
      <c r="R74" s="75">
        <v>6500</v>
      </c>
      <c r="S74" s="75">
        <v>1</v>
      </c>
      <c r="T74" s="79">
        <v>81.8</v>
      </c>
      <c r="U74" s="80">
        <v>0</v>
      </c>
      <c r="V74" s="80">
        <v>0.1</v>
      </c>
      <c r="W74" s="80">
        <v>0.4</v>
      </c>
      <c r="X74" s="80">
        <v>5.0999999999999996</v>
      </c>
      <c r="Y74" s="79">
        <v>10.7</v>
      </c>
      <c r="Z74" s="12">
        <v>12.4</v>
      </c>
      <c r="AA74" s="79">
        <v>35.1</v>
      </c>
      <c r="AB74" s="79">
        <v>1.855</v>
      </c>
      <c r="AC74" s="79">
        <v>26</v>
      </c>
      <c r="AD74" s="79">
        <v>8.8000000000000007</v>
      </c>
      <c r="AE74" s="79">
        <v>389</v>
      </c>
      <c r="AF74" s="79">
        <v>60.2</v>
      </c>
      <c r="AG74" s="79">
        <v>55.7</v>
      </c>
      <c r="AH74" s="79">
        <v>10</v>
      </c>
      <c r="AI74" s="79">
        <v>17.600000000000001</v>
      </c>
      <c r="AJ74" s="79">
        <v>40</v>
      </c>
      <c r="AK74" s="79">
        <v>75</v>
      </c>
      <c r="AL74" s="79">
        <v>100</v>
      </c>
      <c r="AM74" s="79">
        <v>263</v>
      </c>
      <c r="AN74" s="79">
        <v>0.75</v>
      </c>
      <c r="AO74" s="79">
        <v>0.55500000000000005</v>
      </c>
    </row>
    <row r="75" spans="1:41" x14ac:dyDescent="0.35">
      <c r="A75" s="53">
        <f t="shared" si="3"/>
        <v>69</v>
      </c>
      <c r="B75">
        <v>0</v>
      </c>
      <c r="C75">
        <v>1</v>
      </c>
      <c r="D75" s="75">
        <v>2016</v>
      </c>
      <c r="E75" s="28" t="s">
        <v>304</v>
      </c>
      <c r="F75" s="30" t="s">
        <v>305</v>
      </c>
      <c r="G75" s="103">
        <v>125680</v>
      </c>
      <c r="H75" s="103">
        <v>578128</v>
      </c>
      <c r="I75" s="103">
        <f t="shared" si="2"/>
        <v>4600</v>
      </c>
      <c r="J75" s="72">
        <v>4586.2</v>
      </c>
      <c r="K75" s="60">
        <v>99.7</v>
      </c>
      <c r="L75" s="60">
        <v>12.975000000000001</v>
      </c>
      <c r="M75" s="60">
        <v>2.3465346534653464</v>
      </c>
      <c r="N75" s="75">
        <v>2016</v>
      </c>
      <c r="O75" s="75" t="s">
        <v>16</v>
      </c>
      <c r="P75" s="75">
        <v>141</v>
      </c>
      <c r="Q75" s="78" t="s">
        <v>141</v>
      </c>
      <c r="R75" s="75">
        <v>4100</v>
      </c>
      <c r="S75" s="75">
        <v>2</v>
      </c>
      <c r="T75" s="79">
        <v>79.2</v>
      </c>
      <c r="U75" s="80">
        <v>0.2</v>
      </c>
      <c r="V75" s="80">
        <v>0.4</v>
      </c>
      <c r="W75" s="80">
        <v>0.6</v>
      </c>
      <c r="X75" s="80">
        <v>2.5</v>
      </c>
      <c r="Y75" s="79">
        <v>10.1</v>
      </c>
      <c r="Z75" s="12">
        <v>11.7</v>
      </c>
      <c r="AA75" s="79">
        <v>29</v>
      </c>
      <c r="AB75" s="79">
        <v>1.8049999999999999</v>
      </c>
      <c r="AC75" s="79">
        <v>23.7</v>
      </c>
      <c r="AD75" s="79">
        <v>8.6999999999999993</v>
      </c>
      <c r="AE75" s="79">
        <v>451</v>
      </c>
      <c r="AF75" s="79">
        <v>58.8</v>
      </c>
      <c r="AG75" s="79">
        <v>50.5</v>
      </c>
      <c r="AH75" s="79">
        <v>19.8</v>
      </c>
      <c r="AI75" s="79">
        <v>59.3</v>
      </c>
      <c r="AJ75" s="79">
        <v>5</v>
      </c>
      <c r="AK75" s="79">
        <v>77</v>
      </c>
      <c r="AL75" s="79">
        <v>66</v>
      </c>
      <c r="AM75" s="79">
        <v>200</v>
      </c>
      <c r="AN75" s="79">
        <v>1.17</v>
      </c>
      <c r="AO75" s="79">
        <v>0.54500000000000004</v>
      </c>
    </row>
    <row r="76" spans="1:41" x14ac:dyDescent="0.35">
      <c r="A76" s="53">
        <f t="shared" si="3"/>
        <v>70</v>
      </c>
      <c r="B76">
        <v>0</v>
      </c>
      <c r="C76">
        <v>1</v>
      </c>
      <c r="D76" s="75">
        <v>2016</v>
      </c>
      <c r="E76" s="28" t="s">
        <v>304</v>
      </c>
      <c r="F76" s="30" t="s">
        <v>305</v>
      </c>
      <c r="G76" s="103">
        <v>125680</v>
      </c>
      <c r="H76" s="103">
        <v>578128</v>
      </c>
      <c r="I76" s="103">
        <f t="shared" si="2"/>
        <v>4600</v>
      </c>
      <c r="J76" s="72">
        <v>4503.3999999999996</v>
      </c>
      <c r="K76" s="60">
        <v>97.9</v>
      </c>
      <c r="L76" s="60">
        <v>15.887499999999996</v>
      </c>
      <c r="M76" s="60">
        <v>2.4183673469387754</v>
      </c>
      <c r="N76" s="75">
        <v>2016</v>
      </c>
      <c r="O76" s="75" t="s">
        <v>16</v>
      </c>
      <c r="P76" s="75">
        <v>142</v>
      </c>
      <c r="Q76" s="78" t="s">
        <v>141</v>
      </c>
      <c r="R76" s="75">
        <v>4000</v>
      </c>
      <c r="S76" s="75">
        <v>2</v>
      </c>
      <c r="T76" s="79">
        <v>80.099999999999994</v>
      </c>
      <c r="U76" s="80">
        <v>0.6</v>
      </c>
      <c r="V76" s="80">
        <v>0.4</v>
      </c>
      <c r="W76" s="80">
        <v>0.3</v>
      </c>
      <c r="X76" s="80">
        <v>8.1999999999999993</v>
      </c>
      <c r="Y76" s="79">
        <v>9.8000000000000007</v>
      </c>
      <c r="Z76" s="12">
        <v>11.3</v>
      </c>
      <c r="AA76" s="79">
        <v>31.6</v>
      </c>
      <c r="AB76" s="79">
        <v>1.8049999999999999</v>
      </c>
      <c r="AC76" s="79">
        <v>23.7</v>
      </c>
      <c r="AD76" s="79">
        <v>8.6</v>
      </c>
      <c r="AE76" s="79">
        <v>424</v>
      </c>
      <c r="AF76" s="79">
        <v>55.6</v>
      </c>
      <c r="AG76" s="79">
        <v>51.5</v>
      </c>
      <c r="AH76" s="79">
        <v>23.5</v>
      </c>
      <c r="AI76" s="79">
        <v>43.7</v>
      </c>
      <c r="AJ76" s="79">
        <v>8</v>
      </c>
      <c r="AK76" s="79">
        <v>78</v>
      </c>
      <c r="AL76" s="79">
        <v>81</v>
      </c>
      <c r="AM76" s="79">
        <v>237</v>
      </c>
      <c r="AN76" s="79">
        <v>0.96</v>
      </c>
      <c r="AO76" s="79">
        <v>0.55500000000000005</v>
      </c>
    </row>
    <row r="77" spans="1:41" x14ac:dyDescent="0.35">
      <c r="A77" s="53">
        <f t="shared" si="3"/>
        <v>71</v>
      </c>
      <c r="B77">
        <v>0</v>
      </c>
      <c r="C77">
        <v>1</v>
      </c>
      <c r="D77" s="75">
        <v>2016</v>
      </c>
      <c r="E77" s="28" t="s">
        <v>304</v>
      </c>
      <c r="F77" s="30" t="s">
        <v>305</v>
      </c>
      <c r="G77" s="103">
        <v>125680</v>
      </c>
      <c r="H77" s="103">
        <v>578128</v>
      </c>
      <c r="I77" s="103">
        <f t="shared" si="2"/>
        <v>4600</v>
      </c>
      <c r="J77" s="72">
        <v>4489.6000000000004</v>
      </c>
      <c r="K77" s="60">
        <v>97.6</v>
      </c>
      <c r="L77" s="60">
        <v>15</v>
      </c>
      <c r="M77" s="60">
        <v>2.2371134020618557</v>
      </c>
      <c r="N77" s="75">
        <v>2016</v>
      </c>
      <c r="O77" s="75" t="s">
        <v>16</v>
      </c>
      <c r="P77" s="75">
        <v>143</v>
      </c>
      <c r="Q77" s="78" t="s">
        <v>141</v>
      </c>
      <c r="R77" s="75">
        <v>4000</v>
      </c>
      <c r="S77" s="75">
        <v>1</v>
      </c>
      <c r="T77" s="79">
        <v>81.5</v>
      </c>
      <c r="U77" s="80">
        <v>0.1</v>
      </c>
      <c r="V77" s="80">
        <v>0.2</v>
      </c>
      <c r="W77" s="80">
        <v>0.2</v>
      </c>
      <c r="X77" s="80">
        <v>3.8</v>
      </c>
      <c r="Y77" s="79">
        <v>9.6999999999999993</v>
      </c>
      <c r="Z77" s="12">
        <v>11.2</v>
      </c>
      <c r="AA77" s="79">
        <v>33.700000000000003</v>
      </c>
      <c r="AB77" s="79">
        <v>1.8049999999999999</v>
      </c>
      <c r="AC77" s="79">
        <v>21.7</v>
      </c>
      <c r="AD77" s="79">
        <v>8</v>
      </c>
      <c r="AE77" s="79">
        <v>392</v>
      </c>
      <c r="AF77" s="79">
        <v>52.6</v>
      </c>
      <c r="AG77" s="79">
        <v>51.8</v>
      </c>
      <c r="AH77" s="79">
        <v>27.9</v>
      </c>
      <c r="AI77" s="79">
        <v>50.5</v>
      </c>
      <c r="AJ77" s="79">
        <v>5</v>
      </c>
      <c r="AK77" s="79">
        <v>82</v>
      </c>
      <c r="AL77" s="79">
        <v>63</v>
      </c>
      <c r="AM77" s="79">
        <v>206</v>
      </c>
      <c r="AN77" s="79">
        <v>1.3</v>
      </c>
      <c r="AO77" s="79">
        <v>0.505</v>
      </c>
    </row>
    <row r="78" spans="1:41" x14ac:dyDescent="0.35">
      <c r="A78" s="53">
        <f t="shared" si="3"/>
        <v>72</v>
      </c>
      <c r="B78">
        <v>0</v>
      </c>
      <c r="C78">
        <v>1</v>
      </c>
      <c r="D78" s="75">
        <v>2016</v>
      </c>
      <c r="E78" s="28" t="s">
        <v>304</v>
      </c>
      <c r="F78" s="30" t="s">
        <v>305</v>
      </c>
      <c r="G78" s="103">
        <v>125680</v>
      </c>
      <c r="H78" s="103">
        <v>578128</v>
      </c>
      <c r="I78" s="103">
        <f t="shared" si="2"/>
        <v>4600</v>
      </c>
      <c r="J78" s="72">
        <v>4508</v>
      </c>
      <c r="K78" s="60">
        <v>98</v>
      </c>
      <c r="L78" s="60">
        <v>12.794859813084113</v>
      </c>
      <c r="M78" s="60">
        <v>2.19</v>
      </c>
      <c r="N78" s="75">
        <v>2016</v>
      </c>
      <c r="O78" s="75" t="s">
        <v>16</v>
      </c>
      <c r="P78" s="75">
        <v>144</v>
      </c>
      <c r="Q78" s="78" t="s">
        <v>141</v>
      </c>
      <c r="R78" s="75">
        <v>4100</v>
      </c>
      <c r="S78" s="75">
        <v>2</v>
      </c>
      <c r="T78" s="79">
        <v>78.2</v>
      </c>
      <c r="U78" s="80">
        <v>0.2</v>
      </c>
      <c r="V78" s="80">
        <v>0.4</v>
      </c>
      <c r="W78" s="80">
        <v>0.6</v>
      </c>
      <c r="X78" s="80">
        <v>4.5999999999999996</v>
      </c>
      <c r="Y78" s="79">
        <v>10</v>
      </c>
      <c r="Z78" s="12">
        <v>11.6</v>
      </c>
      <c r="AA78" s="79">
        <v>32.5</v>
      </c>
      <c r="AB78" s="79">
        <v>1.7350000000000001</v>
      </c>
      <c r="AC78" s="79">
        <v>21.9</v>
      </c>
      <c r="AD78" s="79">
        <v>7.8</v>
      </c>
      <c r="AE78" s="79">
        <v>416</v>
      </c>
      <c r="AF78" s="79">
        <v>60</v>
      </c>
      <c r="AG78" s="79">
        <v>50.5</v>
      </c>
      <c r="AH78" s="79">
        <v>19.8</v>
      </c>
      <c r="AI78" s="79">
        <v>59.3</v>
      </c>
      <c r="AJ78" s="79">
        <v>5</v>
      </c>
      <c r="AK78" s="79">
        <v>77</v>
      </c>
      <c r="AL78" s="79">
        <v>66</v>
      </c>
      <c r="AM78" s="79">
        <v>200</v>
      </c>
      <c r="AN78" s="79">
        <v>1.17</v>
      </c>
      <c r="AO78" s="79">
        <v>0.53500000000000003</v>
      </c>
    </row>
    <row r="79" spans="1:41" x14ac:dyDescent="0.35">
      <c r="A79" s="53">
        <f t="shared" si="3"/>
        <v>73</v>
      </c>
      <c r="B79">
        <v>0</v>
      </c>
      <c r="C79">
        <v>1</v>
      </c>
      <c r="D79" s="75">
        <v>2016</v>
      </c>
      <c r="E79" s="28" t="s">
        <v>304</v>
      </c>
      <c r="F79" s="30" t="s">
        <v>305</v>
      </c>
      <c r="G79" s="103">
        <v>125680</v>
      </c>
      <c r="H79" s="103">
        <v>578128</v>
      </c>
      <c r="I79" s="103">
        <f t="shared" si="2"/>
        <v>4600</v>
      </c>
      <c r="J79" s="72">
        <v>4462</v>
      </c>
      <c r="K79" s="60">
        <v>97</v>
      </c>
      <c r="L79" s="60">
        <v>4.6040453074433616</v>
      </c>
      <c r="M79" s="60">
        <v>2.1473684210526316</v>
      </c>
      <c r="N79" s="75">
        <v>2016</v>
      </c>
      <c r="O79" s="75" t="s">
        <v>16</v>
      </c>
      <c r="P79" s="75">
        <v>145</v>
      </c>
      <c r="Q79" s="78" t="s">
        <v>141</v>
      </c>
      <c r="R79" s="75">
        <v>4130</v>
      </c>
      <c r="S79" s="75">
        <v>1</v>
      </c>
      <c r="T79" s="79">
        <v>79.8</v>
      </c>
      <c r="U79" s="80">
        <v>0.3</v>
      </c>
      <c r="V79" s="80">
        <v>0.2</v>
      </c>
      <c r="W79" s="80">
        <v>0.4</v>
      </c>
      <c r="X79" s="80">
        <v>6</v>
      </c>
      <c r="Y79" s="79">
        <v>9.5</v>
      </c>
      <c r="Z79" s="12">
        <v>11</v>
      </c>
      <c r="AA79" s="79">
        <v>33.200000000000003</v>
      </c>
      <c r="AB79" s="79">
        <v>1.7350000000000001</v>
      </c>
      <c r="AC79" s="79">
        <v>20.399999999999999</v>
      </c>
      <c r="AD79" s="79">
        <v>7.4</v>
      </c>
      <c r="AE79" s="79">
        <v>367</v>
      </c>
      <c r="AF79" s="79">
        <v>56.8</v>
      </c>
      <c r="AG79" s="79">
        <v>52.3</v>
      </c>
      <c r="AH79" s="79">
        <v>1.7</v>
      </c>
      <c r="AI79" s="79">
        <v>2.5</v>
      </c>
      <c r="AJ79" s="79">
        <v>88</v>
      </c>
      <c r="AK79" s="79">
        <v>73</v>
      </c>
      <c r="AL79" s="79">
        <v>64</v>
      </c>
      <c r="AM79" s="79">
        <v>185</v>
      </c>
      <c r="AN79" s="79">
        <v>1.1399999999999999</v>
      </c>
      <c r="AO79" s="79">
        <v>0.51500000000000001</v>
      </c>
    </row>
    <row r="80" spans="1:41" x14ac:dyDescent="0.35">
      <c r="A80" s="53">
        <f t="shared" si="3"/>
        <v>74</v>
      </c>
      <c r="B80">
        <v>0</v>
      </c>
      <c r="C80">
        <v>1</v>
      </c>
      <c r="D80" s="75">
        <v>2016</v>
      </c>
      <c r="E80" s="28" t="s">
        <v>304</v>
      </c>
      <c r="F80" s="30" t="s">
        <v>305</v>
      </c>
      <c r="G80" s="103">
        <v>125680</v>
      </c>
      <c r="H80" s="103">
        <v>578128</v>
      </c>
      <c r="I80" s="103">
        <f t="shared" si="2"/>
        <v>4600</v>
      </c>
      <c r="J80" s="72">
        <v>4508</v>
      </c>
      <c r="K80" s="60">
        <v>98</v>
      </c>
      <c r="L80" s="60">
        <v>5.8433168316831736</v>
      </c>
      <c r="M80" s="60">
        <v>2.06</v>
      </c>
      <c r="N80" s="75">
        <v>2016</v>
      </c>
      <c r="O80" s="75" t="s">
        <v>16</v>
      </c>
      <c r="P80" s="75">
        <v>146</v>
      </c>
      <c r="Q80" s="78" t="s">
        <v>141</v>
      </c>
      <c r="R80" s="75">
        <v>4200</v>
      </c>
      <c r="S80" s="75">
        <v>2</v>
      </c>
      <c r="T80" s="79">
        <v>78.900000000000006</v>
      </c>
      <c r="U80" s="80">
        <v>0.7</v>
      </c>
      <c r="V80" s="80">
        <v>0.1</v>
      </c>
      <c r="W80" s="80">
        <v>0.3</v>
      </c>
      <c r="X80" s="80">
        <v>2.7</v>
      </c>
      <c r="Y80" s="79">
        <v>10</v>
      </c>
      <c r="Z80" s="12">
        <v>11.6</v>
      </c>
      <c r="AA80" s="79">
        <v>32.299999999999997</v>
      </c>
      <c r="AB80" s="79">
        <v>1.7450000000000001</v>
      </c>
      <c r="AC80" s="79">
        <v>20.6</v>
      </c>
      <c r="AD80" s="79">
        <v>7.4</v>
      </c>
      <c r="AE80" s="79">
        <v>390</v>
      </c>
      <c r="AF80" s="79">
        <v>59.2</v>
      </c>
      <c r="AG80" s="79">
        <v>53.1</v>
      </c>
      <c r="AH80" s="79">
        <v>1.5</v>
      </c>
      <c r="AI80" s="79">
        <v>2</v>
      </c>
      <c r="AJ80" s="79">
        <v>71</v>
      </c>
      <c r="AK80" s="79">
        <v>76</v>
      </c>
      <c r="AL80" s="79">
        <v>65</v>
      </c>
      <c r="AM80" s="79">
        <v>195</v>
      </c>
      <c r="AN80" s="79">
        <v>1.17</v>
      </c>
      <c r="AO80" s="79">
        <v>0.505</v>
      </c>
    </row>
    <row r="81" spans="1:41" x14ac:dyDescent="0.35">
      <c r="A81" s="53">
        <f t="shared" si="3"/>
        <v>75</v>
      </c>
      <c r="B81">
        <v>0</v>
      </c>
      <c r="C81">
        <v>1</v>
      </c>
      <c r="D81" s="75">
        <v>2016</v>
      </c>
      <c r="E81" s="28" t="s">
        <v>304</v>
      </c>
      <c r="F81" s="30" t="s">
        <v>305</v>
      </c>
      <c r="G81" s="103">
        <v>125680</v>
      </c>
      <c r="H81" s="103">
        <v>578128</v>
      </c>
      <c r="I81" s="103">
        <f t="shared" si="2"/>
        <v>4600</v>
      </c>
      <c r="J81" s="72">
        <v>4577</v>
      </c>
      <c r="K81" s="60">
        <v>99.5</v>
      </c>
      <c r="L81" s="60">
        <v>15.300000000000002</v>
      </c>
      <c r="M81" s="60">
        <v>2.19</v>
      </c>
      <c r="N81" s="75">
        <v>2016</v>
      </c>
      <c r="O81" s="75" t="s">
        <v>16</v>
      </c>
      <c r="P81" s="75">
        <v>147</v>
      </c>
      <c r="Q81" s="78" t="s">
        <v>141</v>
      </c>
      <c r="R81" s="75">
        <v>4000</v>
      </c>
      <c r="S81" s="75">
        <v>2</v>
      </c>
      <c r="T81" s="79">
        <v>79.900000000000006</v>
      </c>
      <c r="U81" s="80">
        <v>0</v>
      </c>
      <c r="V81" s="80">
        <v>0.3</v>
      </c>
      <c r="W81" s="80">
        <v>0.5</v>
      </c>
      <c r="X81" s="80">
        <v>5.6</v>
      </c>
      <c r="Y81" s="79">
        <v>10</v>
      </c>
      <c r="Z81" s="12">
        <v>11.6</v>
      </c>
      <c r="AA81" s="79">
        <v>33.5</v>
      </c>
      <c r="AB81" s="79">
        <v>1.835</v>
      </c>
      <c r="AC81" s="79">
        <v>21.9</v>
      </c>
      <c r="AD81" s="79">
        <v>7.8</v>
      </c>
      <c r="AE81" s="79">
        <v>394</v>
      </c>
      <c r="AF81" s="79">
        <v>56.1</v>
      </c>
      <c r="AG81" s="79">
        <v>52.1</v>
      </c>
      <c r="AH81" s="79">
        <v>26.3</v>
      </c>
      <c r="AI81" s="79">
        <v>47.6</v>
      </c>
      <c r="AJ81" s="79">
        <v>6</v>
      </c>
      <c r="AK81" s="79">
        <v>78</v>
      </c>
      <c r="AL81" s="79">
        <v>77</v>
      </c>
      <c r="AM81" s="79">
        <v>230</v>
      </c>
      <c r="AN81" s="79">
        <v>1.01</v>
      </c>
      <c r="AO81" s="79">
        <v>0.52500000000000002</v>
      </c>
    </row>
    <row r="82" spans="1:41" x14ac:dyDescent="0.35">
      <c r="A82" s="53">
        <f t="shared" si="3"/>
        <v>76</v>
      </c>
      <c r="B82">
        <v>0</v>
      </c>
      <c r="C82">
        <v>1</v>
      </c>
      <c r="D82" s="75">
        <v>2016</v>
      </c>
      <c r="E82" s="28" t="s">
        <v>304</v>
      </c>
      <c r="F82" s="30" t="s">
        <v>305</v>
      </c>
      <c r="G82" s="103">
        <v>125680</v>
      </c>
      <c r="H82" s="103">
        <v>578128</v>
      </c>
      <c r="I82" s="103">
        <f t="shared" si="2"/>
        <v>4600</v>
      </c>
      <c r="J82" s="72">
        <v>4420.6000000000004</v>
      </c>
      <c r="K82" s="60">
        <v>96.1</v>
      </c>
      <c r="L82" s="60">
        <v>12.517857142857141</v>
      </c>
      <c r="M82" s="60">
        <v>2.2886597938144333</v>
      </c>
      <c r="N82" s="75">
        <v>2016</v>
      </c>
      <c r="O82" s="75" t="s">
        <v>16</v>
      </c>
      <c r="P82" s="75">
        <v>148</v>
      </c>
      <c r="Q82" s="78" t="s">
        <v>141</v>
      </c>
      <c r="R82" s="75">
        <v>4000</v>
      </c>
      <c r="S82" s="75">
        <v>2</v>
      </c>
      <c r="T82" s="79">
        <v>78.5</v>
      </c>
      <c r="U82" s="80">
        <v>1</v>
      </c>
      <c r="V82" s="80">
        <v>0.5</v>
      </c>
      <c r="W82" s="80">
        <v>0.5</v>
      </c>
      <c r="X82" s="80">
        <v>11.4</v>
      </c>
      <c r="Y82" s="79">
        <v>9.6999999999999993</v>
      </c>
      <c r="Z82" s="12">
        <v>11.2</v>
      </c>
      <c r="AA82" s="79">
        <v>32.5</v>
      </c>
      <c r="AB82" s="79">
        <v>1.7749999999999999</v>
      </c>
      <c r="AC82" s="79">
        <v>22.2</v>
      </c>
      <c r="AD82" s="79">
        <v>8</v>
      </c>
      <c r="AE82" s="79">
        <v>394</v>
      </c>
      <c r="AF82" s="79">
        <v>58</v>
      </c>
      <c r="AG82" s="79">
        <v>51.9</v>
      </c>
      <c r="AH82" s="79">
        <v>19.2</v>
      </c>
      <c r="AI82" s="79">
        <v>43.8</v>
      </c>
      <c r="AJ82" s="79">
        <v>10</v>
      </c>
      <c r="AK82" s="79">
        <v>77</v>
      </c>
      <c r="AL82" s="79">
        <v>64</v>
      </c>
      <c r="AM82" s="79">
        <v>193</v>
      </c>
      <c r="AN82" s="79">
        <v>1.2</v>
      </c>
      <c r="AO82" s="79">
        <v>0.52500000000000002</v>
      </c>
    </row>
    <row r="83" spans="1:41" x14ac:dyDescent="0.35">
      <c r="A83" s="53">
        <f t="shared" si="3"/>
        <v>77</v>
      </c>
      <c r="B83">
        <v>0</v>
      </c>
      <c r="C83">
        <v>1</v>
      </c>
      <c r="D83" s="75">
        <v>2016</v>
      </c>
      <c r="E83" s="28" t="s">
        <v>304</v>
      </c>
      <c r="F83" s="30" t="s">
        <v>305</v>
      </c>
      <c r="G83" s="103">
        <v>125680</v>
      </c>
      <c r="H83" s="103">
        <v>578128</v>
      </c>
      <c r="I83" s="103">
        <f t="shared" si="2"/>
        <v>4600</v>
      </c>
      <c r="J83" s="72">
        <v>4406.8</v>
      </c>
      <c r="K83" s="60">
        <v>95.8</v>
      </c>
      <c r="L83" s="60">
        <v>4.7254295532646013</v>
      </c>
      <c r="M83" s="60">
        <v>1.96875</v>
      </c>
      <c r="N83" s="75">
        <v>2016</v>
      </c>
      <c r="O83" s="75" t="s">
        <v>16</v>
      </c>
      <c r="P83" s="75">
        <v>149</v>
      </c>
      <c r="Q83" s="78" t="s">
        <v>141</v>
      </c>
      <c r="R83" s="75">
        <v>5000</v>
      </c>
      <c r="S83" s="75">
        <v>2</v>
      </c>
      <c r="T83" s="79">
        <v>78.8</v>
      </c>
      <c r="U83" s="80">
        <v>0.4</v>
      </c>
      <c r="V83" s="80">
        <v>0.2</v>
      </c>
      <c r="W83" s="80">
        <v>0.5</v>
      </c>
      <c r="X83" s="80">
        <v>13.7</v>
      </c>
      <c r="Y83" s="79">
        <v>9.6</v>
      </c>
      <c r="Z83" s="12">
        <v>11.1</v>
      </c>
      <c r="AA83" s="79">
        <v>33.5</v>
      </c>
      <c r="AB83" s="79">
        <v>1.8049999999999999</v>
      </c>
      <c r="AC83" s="79">
        <v>18.899999999999999</v>
      </c>
      <c r="AD83" s="79">
        <v>7.1</v>
      </c>
      <c r="AE83" s="79">
        <v>358</v>
      </c>
      <c r="AF83" s="79">
        <v>54.9</v>
      </c>
      <c r="AG83" s="79">
        <v>53.6</v>
      </c>
      <c r="AH83" s="79">
        <v>1.5</v>
      </c>
      <c r="AI83" s="79">
        <v>2.5</v>
      </c>
      <c r="AJ83" s="79">
        <v>68</v>
      </c>
      <c r="AK83" s="79">
        <v>81</v>
      </c>
      <c r="AL83" s="79">
        <v>57</v>
      </c>
      <c r="AM83" s="79">
        <v>189</v>
      </c>
      <c r="AN83" s="79">
        <v>1.42</v>
      </c>
      <c r="AO83" s="79">
        <v>0.48499999999999999</v>
      </c>
    </row>
    <row r="84" spans="1:41" x14ac:dyDescent="0.35">
      <c r="A84" s="53">
        <f t="shared" si="3"/>
        <v>78</v>
      </c>
      <c r="B84">
        <v>0</v>
      </c>
      <c r="C84">
        <v>1</v>
      </c>
      <c r="D84" s="75">
        <v>2016</v>
      </c>
      <c r="E84" s="28" t="s">
        <v>304</v>
      </c>
      <c r="F84" s="30" t="s">
        <v>305</v>
      </c>
      <c r="G84" s="103">
        <v>125680</v>
      </c>
      <c r="H84" s="103">
        <v>578128</v>
      </c>
      <c r="I84" s="103">
        <f t="shared" si="2"/>
        <v>4600</v>
      </c>
      <c r="J84" s="72">
        <v>4623</v>
      </c>
      <c r="K84" s="60">
        <v>100.5</v>
      </c>
      <c r="L84" s="60">
        <v>7.6291666666666691</v>
      </c>
      <c r="M84" s="60">
        <v>2.1047619047619048</v>
      </c>
      <c r="N84" s="75">
        <v>2016</v>
      </c>
      <c r="O84" s="75" t="s">
        <v>16</v>
      </c>
      <c r="P84" s="75">
        <v>150</v>
      </c>
      <c r="Q84" s="78" t="s">
        <v>141</v>
      </c>
      <c r="R84" s="75">
        <v>4600</v>
      </c>
      <c r="S84" s="75">
        <v>2</v>
      </c>
      <c r="T84" s="79">
        <v>79.7</v>
      </c>
      <c r="U84" s="80">
        <v>0.4</v>
      </c>
      <c r="V84" s="80">
        <v>0.5</v>
      </c>
      <c r="W84" s="80">
        <v>0.8</v>
      </c>
      <c r="X84" s="80">
        <v>1.6</v>
      </c>
      <c r="Y84" s="79">
        <v>10.5</v>
      </c>
      <c r="Z84" s="12">
        <v>12.1</v>
      </c>
      <c r="AA84" s="79">
        <v>32.9</v>
      </c>
      <c r="AB84" s="79">
        <v>1.905</v>
      </c>
      <c r="AC84" s="79">
        <v>22.1</v>
      </c>
      <c r="AD84" s="79">
        <v>7.9</v>
      </c>
      <c r="AE84" s="79">
        <v>373</v>
      </c>
      <c r="AF84" s="79">
        <v>58.3</v>
      </c>
      <c r="AG84" s="79">
        <v>55.8</v>
      </c>
      <c r="AH84" s="79">
        <v>1.9</v>
      </c>
      <c r="AI84" s="79">
        <v>2.5</v>
      </c>
      <c r="AJ84" s="79">
        <v>56</v>
      </c>
      <c r="AK84" s="79">
        <v>87</v>
      </c>
      <c r="AL84" s="79">
        <v>76</v>
      </c>
      <c r="AM84" s="79">
        <v>245</v>
      </c>
      <c r="AN84" s="79">
        <v>1.1399999999999999</v>
      </c>
      <c r="AO84" s="79">
        <v>0.56499999999999995</v>
      </c>
    </row>
    <row r="85" spans="1:41" x14ac:dyDescent="0.35">
      <c r="A85" s="53">
        <f t="shared" si="3"/>
        <v>79</v>
      </c>
      <c r="B85">
        <v>0</v>
      </c>
      <c r="C85">
        <v>1</v>
      </c>
      <c r="D85" s="75">
        <v>2016</v>
      </c>
      <c r="E85" s="28" t="s">
        <v>306</v>
      </c>
      <c r="F85" s="30" t="s">
        <v>305</v>
      </c>
      <c r="G85" s="103">
        <v>172620</v>
      </c>
      <c r="H85" s="103">
        <v>759528</v>
      </c>
      <c r="I85" s="103">
        <f t="shared" si="2"/>
        <v>4400</v>
      </c>
      <c r="J85" s="72">
        <v>4395.6000000000004</v>
      </c>
      <c r="K85" s="60">
        <v>99.9</v>
      </c>
      <c r="L85" s="60">
        <v>8.6624999999999979</v>
      </c>
      <c r="M85" s="60">
        <v>2.392156862745098</v>
      </c>
      <c r="N85" s="75">
        <v>2016</v>
      </c>
      <c r="O85" s="75" t="s">
        <v>16</v>
      </c>
      <c r="P85" s="75">
        <v>151</v>
      </c>
      <c r="Q85" s="78" t="s">
        <v>142</v>
      </c>
      <c r="R85" s="75">
        <v>4200</v>
      </c>
      <c r="S85" s="75">
        <v>2</v>
      </c>
      <c r="T85" s="79">
        <v>80.3</v>
      </c>
      <c r="U85" s="80">
        <v>0.1</v>
      </c>
      <c r="V85" s="80">
        <v>0.3</v>
      </c>
      <c r="W85" s="80">
        <v>0.3</v>
      </c>
      <c r="X85" s="80">
        <v>3.5</v>
      </c>
      <c r="Y85" s="79">
        <v>10.199999999999999</v>
      </c>
      <c r="Z85" s="12">
        <v>11.8</v>
      </c>
      <c r="AA85" s="79">
        <v>31.9</v>
      </c>
      <c r="AB85" s="79">
        <v>1.7949999999999999</v>
      </c>
      <c r="AC85" s="79">
        <v>24.4</v>
      </c>
      <c r="AD85" s="79">
        <v>9.1999999999999993</v>
      </c>
      <c r="AE85" s="79">
        <v>398</v>
      </c>
      <c r="AF85" s="79">
        <v>55.4</v>
      </c>
      <c r="AG85" s="79">
        <v>53.8</v>
      </c>
      <c r="AH85" s="79">
        <v>1.7</v>
      </c>
      <c r="AI85" s="79">
        <v>5.9</v>
      </c>
      <c r="AJ85" s="79">
        <v>49</v>
      </c>
      <c r="AK85" s="79">
        <v>83</v>
      </c>
      <c r="AL85" s="79">
        <v>72</v>
      </c>
      <c r="AM85" s="79">
        <v>235</v>
      </c>
      <c r="AN85" s="79">
        <v>1.1499999999999999</v>
      </c>
      <c r="AO85" s="79">
        <v>0.52500000000000002</v>
      </c>
    </row>
    <row r="86" spans="1:41" x14ac:dyDescent="0.35">
      <c r="A86" s="53">
        <f t="shared" si="3"/>
        <v>80</v>
      </c>
      <c r="B86">
        <v>0</v>
      </c>
      <c r="C86">
        <v>1</v>
      </c>
      <c r="D86" s="75">
        <v>2016</v>
      </c>
      <c r="E86" s="28" t="s">
        <v>306</v>
      </c>
      <c r="F86" s="30" t="s">
        <v>305</v>
      </c>
      <c r="G86" s="103">
        <v>172620</v>
      </c>
      <c r="H86" s="103">
        <v>759528</v>
      </c>
      <c r="I86" s="103">
        <f t="shared" si="2"/>
        <v>4400</v>
      </c>
      <c r="J86" s="72">
        <v>4378</v>
      </c>
      <c r="K86" s="60">
        <v>99.5</v>
      </c>
      <c r="L86" s="60">
        <v>7.19166666666667</v>
      </c>
      <c r="M86" s="60">
        <v>2.2199999999999998</v>
      </c>
      <c r="N86" s="75">
        <v>2016</v>
      </c>
      <c r="O86" s="75" t="s">
        <v>16</v>
      </c>
      <c r="P86" s="75">
        <v>152</v>
      </c>
      <c r="Q86" s="78" t="s">
        <v>142</v>
      </c>
      <c r="R86" s="75">
        <v>4000</v>
      </c>
      <c r="S86" s="75">
        <v>2</v>
      </c>
      <c r="T86" s="79">
        <v>79.7</v>
      </c>
      <c r="U86" s="80">
        <v>0.6</v>
      </c>
      <c r="V86" s="80">
        <v>0.3</v>
      </c>
      <c r="W86" s="80">
        <v>0.1</v>
      </c>
      <c r="X86" s="80">
        <v>11.6</v>
      </c>
      <c r="Y86" s="79">
        <v>10</v>
      </c>
      <c r="Z86" s="12">
        <v>11.6</v>
      </c>
      <c r="AA86" s="79">
        <v>31.2</v>
      </c>
      <c r="AB86" s="79">
        <v>1.7849999999999999</v>
      </c>
      <c r="AC86" s="79">
        <v>22.2</v>
      </c>
      <c r="AD86" s="79">
        <v>7.7</v>
      </c>
      <c r="AE86" s="79">
        <v>387</v>
      </c>
      <c r="AF86" s="79">
        <v>52.3</v>
      </c>
      <c r="AG86" s="79">
        <v>53.9</v>
      </c>
      <c r="AH86" s="79">
        <v>1.5</v>
      </c>
      <c r="AI86" s="79">
        <v>2.5</v>
      </c>
      <c r="AJ86" s="79">
        <v>72</v>
      </c>
      <c r="AK86" s="79">
        <v>80</v>
      </c>
      <c r="AL86" s="79">
        <v>78</v>
      </c>
      <c r="AM86" s="79">
        <v>244</v>
      </c>
      <c r="AN86" s="79">
        <v>1.03</v>
      </c>
      <c r="AO86" s="79">
        <v>0.55500000000000005</v>
      </c>
    </row>
    <row r="87" spans="1:41" x14ac:dyDescent="0.35">
      <c r="A87" s="53">
        <f t="shared" si="3"/>
        <v>81</v>
      </c>
      <c r="B87">
        <v>0</v>
      </c>
      <c r="C87">
        <v>1</v>
      </c>
      <c r="D87" s="75">
        <v>2016</v>
      </c>
      <c r="E87" s="28" t="s">
        <v>306</v>
      </c>
      <c r="F87" s="30" t="s">
        <v>305</v>
      </c>
      <c r="G87" s="103">
        <v>172620</v>
      </c>
      <c r="H87" s="103">
        <v>759528</v>
      </c>
      <c r="I87" s="103">
        <f t="shared" si="2"/>
        <v>4400</v>
      </c>
      <c r="J87" s="72">
        <v>4268</v>
      </c>
      <c r="K87" s="60">
        <v>97</v>
      </c>
      <c r="L87" s="60">
        <v>5.0666666666666691</v>
      </c>
      <c r="M87" s="60">
        <v>2.2421052631578946</v>
      </c>
      <c r="N87" s="75">
        <v>2016</v>
      </c>
      <c r="O87" s="75" t="s">
        <v>16</v>
      </c>
      <c r="P87" s="75">
        <v>153</v>
      </c>
      <c r="Q87" s="78" t="s">
        <v>142</v>
      </c>
      <c r="R87" s="75">
        <v>4030</v>
      </c>
      <c r="S87" s="75">
        <v>1</v>
      </c>
      <c r="T87" s="79">
        <v>80.2</v>
      </c>
      <c r="U87" s="80">
        <v>0.7</v>
      </c>
      <c r="V87" s="80">
        <v>0.1</v>
      </c>
      <c r="W87" s="80">
        <v>0.3</v>
      </c>
      <c r="X87" s="80">
        <v>8.8000000000000007</v>
      </c>
      <c r="Y87" s="79">
        <v>9.5</v>
      </c>
      <c r="Z87" s="12">
        <v>11</v>
      </c>
      <c r="AA87" s="79">
        <v>32.9</v>
      </c>
      <c r="AB87" s="79">
        <v>1.8049999999999999</v>
      </c>
      <c r="AC87" s="79">
        <v>21.3</v>
      </c>
      <c r="AD87" s="79">
        <v>7.8</v>
      </c>
      <c r="AE87" s="79">
        <v>387</v>
      </c>
      <c r="AF87" s="79">
        <v>54.9</v>
      </c>
      <c r="AG87" s="79">
        <v>52.5</v>
      </c>
      <c r="AH87" s="79">
        <v>1.5</v>
      </c>
      <c r="AI87" s="79">
        <v>2.5</v>
      </c>
      <c r="AJ87" s="79">
        <v>90</v>
      </c>
      <c r="AK87" s="79">
        <v>74</v>
      </c>
      <c r="AL87" s="79">
        <v>71</v>
      </c>
      <c r="AM87" s="79">
        <v>204</v>
      </c>
      <c r="AN87" s="79">
        <v>1.04</v>
      </c>
      <c r="AO87" s="79">
        <v>0.505</v>
      </c>
    </row>
    <row r="88" spans="1:41" x14ac:dyDescent="0.35">
      <c r="A88" s="53">
        <f t="shared" si="3"/>
        <v>82</v>
      </c>
      <c r="B88">
        <v>0</v>
      </c>
      <c r="C88">
        <v>1</v>
      </c>
      <c r="D88" s="75">
        <v>2016</v>
      </c>
      <c r="E88" s="28" t="s">
        <v>306</v>
      </c>
      <c r="F88" s="30" t="s">
        <v>305</v>
      </c>
      <c r="G88" s="103">
        <v>172620</v>
      </c>
      <c r="H88" s="103">
        <v>759528</v>
      </c>
      <c r="I88" s="103">
        <f t="shared" si="2"/>
        <v>4400</v>
      </c>
      <c r="J88" s="72">
        <v>4386.8</v>
      </c>
      <c r="K88" s="60">
        <v>99.7</v>
      </c>
      <c r="L88" s="60">
        <v>10.514112903225804</v>
      </c>
      <c r="M88" s="60">
        <v>2.2574257425742577</v>
      </c>
      <c r="N88" s="75">
        <v>2016</v>
      </c>
      <c r="O88" s="75" t="s">
        <v>16</v>
      </c>
      <c r="P88" s="75">
        <v>155</v>
      </c>
      <c r="Q88" s="78" t="s">
        <v>142</v>
      </c>
      <c r="R88" s="75">
        <v>4050</v>
      </c>
      <c r="S88" s="75">
        <v>2</v>
      </c>
      <c r="T88" s="79">
        <v>79</v>
      </c>
      <c r="U88" s="80">
        <v>0.1</v>
      </c>
      <c r="V88" s="80">
        <v>0.5</v>
      </c>
      <c r="W88" s="80">
        <v>0.2</v>
      </c>
      <c r="X88" s="80">
        <v>3.8</v>
      </c>
      <c r="Y88" s="79">
        <v>10.1</v>
      </c>
      <c r="Z88" s="12">
        <v>11.7</v>
      </c>
      <c r="AA88" s="79">
        <v>35.4</v>
      </c>
      <c r="AB88" s="79">
        <v>1.925</v>
      </c>
      <c r="AC88" s="79">
        <v>22.8</v>
      </c>
      <c r="AD88" s="79">
        <v>8.4</v>
      </c>
      <c r="AE88" s="79">
        <v>352</v>
      </c>
      <c r="AF88" s="79">
        <v>56.5</v>
      </c>
      <c r="AG88" s="79">
        <v>54.5</v>
      </c>
      <c r="AH88" s="79">
        <v>1.7</v>
      </c>
      <c r="AI88" s="79">
        <v>2.9</v>
      </c>
      <c r="AJ88" s="79">
        <v>60</v>
      </c>
      <c r="AK88" s="79">
        <v>79</v>
      </c>
      <c r="AL88" s="79">
        <v>81</v>
      </c>
      <c r="AM88" s="79">
        <v>247</v>
      </c>
      <c r="AN88" s="79">
        <v>0.98</v>
      </c>
      <c r="AO88" s="79">
        <v>0.46500000000000002</v>
      </c>
    </row>
    <row r="89" spans="1:41" x14ac:dyDescent="0.35">
      <c r="A89" s="53">
        <f t="shared" si="3"/>
        <v>83</v>
      </c>
      <c r="B89">
        <v>0</v>
      </c>
      <c r="C89">
        <v>1</v>
      </c>
      <c r="D89" s="75">
        <v>2016</v>
      </c>
      <c r="E89" s="28" t="s">
        <v>306</v>
      </c>
      <c r="F89" s="30" t="s">
        <v>305</v>
      </c>
      <c r="G89" s="103">
        <v>172620</v>
      </c>
      <c r="H89" s="103">
        <v>759528</v>
      </c>
      <c r="I89" s="103">
        <f t="shared" si="2"/>
        <v>4400</v>
      </c>
      <c r="J89" s="72">
        <v>4254.8</v>
      </c>
      <c r="K89" s="60">
        <v>96.7</v>
      </c>
      <c r="L89" s="60">
        <v>20.1008064516129</v>
      </c>
      <c r="M89" s="60">
        <v>2.4148936170212765</v>
      </c>
      <c r="N89" s="75">
        <v>2016</v>
      </c>
      <c r="O89" s="75" t="s">
        <v>16</v>
      </c>
      <c r="P89" s="75">
        <v>156</v>
      </c>
      <c r="Q89" s="78" t="s">
        <v>142</v>
      </c>
      <c r="R89" s="75">
        <v>4250</v>
      </c>
      <c r="S89" s="75">
        <v>1</v>
      </c>
      <c r="T89" s="79">
        <v>81.5</v>
      </c>
      <c r="U89" s="80">
        <v>0.2</v>
      </c>
      <c r="V89" s="80">
        <v>0.2</v>
      </c>
      <c r="W89" s="80">
        <v>0.4</v>
      </c>
      <c r="X89" s="80">
        <v>5</v>
      </c>
      <c r="Y89" s="79">
        <v>9.4</v>
      </c>
      <c r="Z89" s="12">
        <v>10.9</v>
      </c>
      <c r="AA89" s="79">
        <v>33.6</v>
      </c>
      <c r="AB89" s="79">
        <v>1.655</v>
      </c>
      <c r="AC89" s="79">
        <v>22.7</v>
      </c>
      <c r="AD89" s="79">
        <v>7.7</v>
      </c>
      <c r="AE89" s="79">
        <v>356</v>
      </c>
      <c r="AF89" s="79">
        <v>57.7</v>
      </c>
      <c r="AG89" s="79">
        <v>51.1</v>
      </c>
      <c r="AH89" s="79">
        <v>20</v>
      </c>
      <c r="AI89" s="79">
        <v>51.3</v>
      </c>
      <c r="AJ89" s="79">
        <v>5</v>
      </c>
      <c r="AK89" s="79">
        <v>79</v>
      </c>
      <c r="AL89" s="79">
        <v>72</v>
      </c>
      <c r="AM89" s="79">
        <v>220</v>
      </c>
      <c r="AN89" s="79">
        <v>1.1000000000000001</v>
      </c>
      <c r="AO89" s="79">
        <v>0.46500000000000002</v>
      </c>
    </row>
    <row r="90" spans="1:41" x14ac:dyDescent="0.35">
      <c r="A90" s="53">
        <f t="shared" si="3"/>
        <v>84</v>
      </c>
      <c r="B90">
        <v>0</v>
      </c>
      <c r="C90">
        <v>1</v>
      </c>
      <c r="D90" s="75">
        <v>2016</v>
      </c>
      <c r="E90" s="28" t="s">
        <v>306</v>
      </c>
      <c r="F90" s="30" t="s">
        <v>305</v>
      </c>
      <c r="G90" s="103">
        <v>172620</v>
      </c>
      <c r="H90" s="103">
        <v>759528</v>
      </c>
      <c r="I90" s="103">
        <f t="shared" si="2"/>
        <v>4400</v>
      </c>
      <c r="J90" s="72">
        <v>4307.6000000000004</v>
      </c>
      <c r="K90" s="60">
        <v>97.9</v>
      </c>
      <c r="L90" s="60">
        <v>16.935000000000002</v>
      </c>
      <c r="M90" s="60">
        <v>2.3673469387755102</v>
      </c>
      <c r="N90" s="75">
        <v>2016</v>
      </c>
      <c r="O90" s="75" t="s">
        <v>16</v>
      </c>
      <c r="P90" s="75">
        <v>157</v>
      </c>
      <c r="Q90" s="78" t="s">
        <v>142</v>
      </c>
      <c r="R90" s="75">
        <v>4300</v>
      </c>
      <c r="S90" s="75">
        <v>2</v>
      </c>
      <c r="T90" s="79">
        <v>80</v>
      </c>
      <c r="U90" s="80">
        <v>1.2</v>
      </c>
      <c r="V90" s="80">
        <v>0.3</v>
      </c>
      <c r="W90" s="80">
        <v>0.6</v>
      </c>
      <c r="X90" s="80">
        <v>3.8</v>
      </c>
      <c r="Y90" s="79">
        <v>9.8000000000000007</v>
      </c>
      <c r="Z90" s="12">
        <v>11.3</v>
      </c>
      <c r="AA90" s="79">
        <v>33.4</v>
      </c>
      <c r="AB90" s="79">
        <v>1.7250000000000001</v>
      </c>
      <c r="AC90" s="79">
        <v>23.2</v>
      </c>
      <c r="AD90" s="79">
        <v>8.4</v>
      </c>
      <c r="AE90" s="79">
        <v>364</v>
      </c>
      <c r="AF90" s="79">
        <v>59.4</v>
      </c>
      <c r="AG90" s="79">
        <v>53.3</v>
      </c>
      <c r="AH90" s="79">
        <v>17.600000000000001</v>
      </c>
      <c r="AI90" s="79">
        <v>33.1</v>
      </c>
      <c r="AJ90" s="79">
        <v>13</v>
      </c>
      <c r="AK90" s="79">
        <v>83</v>
      </c>
      <c r="AL90" s="79">
        <v>68</v>
      </c>
      <c r="AM90" s="79">
        <v>218</v>
      </c>
      <c r="AN90" s="79">
        <v>1.22</v>
      </c>
      <c r="AO90" s="79">
        <v>0.495</v>
      </c>
    </row>
    <row r="91" spans="1:41" x14ac:dyDescent="0.35">
      <c r="A91" s="53">
        <f t="shared" si="3"/>
        <v>85</v>
      </c>
      <c r="B91">
        <v>0</v>
      </c>
      <c r="C91">
        <v>1</v>
      </c>
      <c r="D91" s="75">
        <v>2016</v>
      </c>
      <c r="E91" s="28" t="s">
        <v>306</v>
      </c>
      <c r="F91" s="30" t="s">
        <v>305</v>
      </c>
      <c r="G91" s="103">
        <v>172620</v>
      </c>
      <c r="H91" s="103">
        <v>759528</v>
      </c>
      <c r="I91" s="103">
        <f t="shared" si="2"/>
        <v>4400</v>
      </c>
      <c r="J91" s="72">
        <v>4378</v>
      </c>
      <c r="K91" s="60">
        <v>99.5</v>
      </c>
      <c r="L91" s="60">
        <v>13.097164948453612</v>
      </c>
      <c r="M91" s="60">
        <v>2.2199999999999998</v>
      </c>
      <c r="N91" s="75">
        <v>2016</v>
      </c>
      <c r="O91" s="75" t="s">
        <v>16</v>
      </c>
      <c r="P91" s="75">
        <v>158</v>
      </c>
      <c r="Q91" s="78" t="s">
        <v>142</v>
      </c>
      <c r="R91" s="75">
        <v>4400</v>
      </c>
      <c r="S91" s="75">
        <v>2</v>
      </c>
      <c r="T91" s="79">
        <v>80</v>
      </c>
      <c r="U91" s="80">
        <v>0.3</v>
      </c>
      <c r="V91" s="80">
        <v>0.3</v>
      </c>
      <c r="W91" s="80">
        <v>0.3</v>
      </c>
      <c r="X91" s="80">
        <v>3.7</v>
      </c>
      <c r="Y91" s="79">
        <v>10</v>
      </c>
      <c r="Z91" s="12">
        <v>11.6</v>
      </c>
      <c r="AA91" s="79">
        <v>34.6</v>
      </c>
      <c r="AB91" s="79">
        <v>1.7849999999999999</v>
      </c>
      <c r="AC91" s="79">
        <v>22.2</v>
      </c>
      <c r="AD91" s="79">
        <v>7.6</v>
      </c>
      <c r="AE91" s="79">
        <v>373</v>
      </c>
      <c r="AF91" s="79">
        <v>56.7</v>
      </c>
      <c r="AG91" s="79">
        <v>54.2</v>
      </c>
      <c r="AH91" s="79">
        <v>11.4</v>
      </c>
      <c r="AI91" s="79">
        <v>14.5</v>
      </c>
      <c r="AJ91" s="79">
        <v>58</v>
      </c>
      <c r="AK91" s="79">
        <v>110</v>
      </c>
      <c r="AL91" s="79">
        <v>47</v>
      </c>
      <c r="AM91" s="79">
        <v>210</v>
      </c>
      <c r="AN91" s="79">
        <v>2.34</v>
      </c>
      <c r="AO91" s="79">
        <v>0.48499999999999999</v>
      </c>
    </row>
    <row r="92" spans="1:41" x14ac:dyDescent="0.35">
      <c r="A92" s="53">
        <f t="shared" si="3"/>
        <v>86</v>
      </c>
      <c r="B92">
        <v>0</v>
      </c>
      <c r="C92">
        <v>1</v>
      </c>
      <c r="D92" s="75">
        <v>2016</v>
      </c>
      <c r="E92" s="28" t="s">
        <v>306</v>
      </c>
      <c r="F92" s="30" t="s">
        <v>305</v>
      </c>
      <c r="G92" s="103">
        <v>172620</v>
      </c>
      <c r="H92" s="103">
        <v>759528</v>
      </c>
      <c r="I92" s="103">
        <f t="shared" si="2"/>
        <v>4400</v>
      </c>
      <c r="J92" s="72">
        <v>4202</v>
      </c>
      <c r="K92" s="60">
        <v>95.5</v>
      </c>
      <c r="L92" s="60">
        <v>10.089356435643568</v>
      </c>
      <c r="M92" s="60">
        <v>2.2315789473684209</v>
      </c>
      <c r="N92" s="75">
        <v>2016</v>
      </c>
      <c r="O92" s="75" t="s">
        <v>16</v>
      </c>
      <c r="P92" s="75">
        <v>159</v>
      </c>
      <c r="Q92" s="78" t="s">
        <v>142</v>
      </c>
      <c r="R92" s="75">
        <v>4100</v>
      </c>
      <c r="S92" s="75">
        <v>2</v>
      </c>
      <c r="T92" s="79">
        <v>77.900000000000006</v>
      </c>
      <c r="U92" s="80">
        <v>1.2</v>
      </c>
      <c r="V92" s="80">
        <v>0.3</v>
      </c>
      <c r="W92" s="80">
        <v>0.6</v>
      </c>
      <c r="X92" s="80">
        <v>9.6</v>
      </c>
      <c r="Y92" s="79">
        <v>9.5</v>
      </c>
      <c r="Z92" s="12">
        <v>11</v>
      </c>
      <c r="AA92" s="79">
        <v>32.6</v>
      </c>
      <c r="AB92" s="79">
        <v>1.8049999999999999</v>
      </c>
      <c r="AC92" s="79">
        <v>21.2</v>
      </c>
      <c r="AD92" s="79">
        <v>7.6</v>
      </c>
      <c r="AE92" s="79">
        <v>387</v>
      </c>
      <c r="AF92" s="79">
        <v>56.5</v>
      </c>
      <c r="AG92" s="79">
        <v>52.9</v>
      </c>
      <c r="AH92" s="79">
        <v>13.1</v>
      </c>
      <c r="AI92" s="79">
        <v>18</v>
      </c>
      <c r="AJ92" s="79">
        <v>53</v>
      </c>
      <c r="AK92" s="79">
        <v>111</v>
      </c>
      <c r="AL92" s="79">
        <v>36</v>
      </c>
      <c r="AM92" s="79">
        <v>175</v>
      </c>
      <c r="AN92" s="79">
        <v>3.08</v>
      </c>
      <c r="AO92" s="79">
        <v>0.505</v>
      </c>
    </row>
    <row r="93" spans="1:41" x14ac:dyDescent="0.35">
      <c r="A93" s="53">
        <f t="shared" si="3"/>
        <v>87</v>
      </c>
      <c r="B93">
        <v>0</v>
      </c>
      <c r="C93">
        <v>1</v>
      </c>
      <c r="D93" s="75">
        <v>2016</v>
      </c>
      <c r="E93" s="28" t="s">
        <v>306</v>
      </c>
      <c r="F93" s="30" t="s">
        <v>305</v>
      </c>
      <c r="G93" s="103">
        <v>172620</v>
      </c>
      <c r="H93" s="103">
        <v>759528</v>
      </c>
      <c r="I93" s="103">
        <f t="shared" si="2"/>
        <v>4400</v>
      </c>
      <c r="J93" s="72">
        <v>4386.8</v>
      </c>
      <c r="K93" s="60">
        <v>99.7</v>
      </c>
      <c r="L93" s="60">
        <v>12.024628712871282</v>
      </c>
      <c r="M93" s="60">
        <v>2.3762376237623761</v>
      </c>
      <c r="N93" s="75">
        <v>2016</v>
      </c>
      <c r="O93" s="75" t="s">
        <v>16</v>
      </c>
      <c r="P93" s="75">
        <v>160</v>
      </c>
      <c r="Q93" s="78" t="s">
        <v>142</v>
      </c>
      <c r="R93" s="75">
        <v>4300</v>
      </c>
      <c r="S93" s="75">
        <v>2</v>
      </c>
      <c r="T93" s="79">
        <v>81.099999999999994</v>
      </c>
      <c r="U93" s="80">
        <v>1.8</v>
      </c>
      <c r="V93" s="80">
        <v>0.3</v>
      </c>
      <c r="W93" s="80">
        <v>0.5</v>
      </c>
      <c r="X93" s="80">
        <v>3.8</v>
      </c>
      <c r="Y93" s="79">
        <v>10.1</v>
      </c>
      <c r="Z93" s="12">
        <v>11.7</v>
      </c>
      <c r="AA93" s="79">
        <v>35.1</v>
      </c>
      <c r="AB93" s="79">
        <v>1.7749999999999999</v>
      </c>
      <c r="AC93" s="79">
        <v>24</v>
      </c>
      <c r="AD93" s="79">
        <v>8.9</v>
      </c>
      <c r="AE93" s="79">
        <v>401</v>
      </c>
      <c r="AF93" s="79">
        <v>59.4</v>
      </c>
      <c r="AG93" s="79">
        <v>56.9</v>
      </c>
      <c r="AH93" s="79">
        <v>1.9</v>
      </c>
      <c r="AI93" s="79">
        <v>3.2</v>
      </c>
      <c r="AJ93" s="79">
        <v>50</v>
      </c>
      <c r="AK93" s="79">
        <v>99</v>
      </c>
      <c r="AL93" s="79">
        <v>70</v>
      </c>
      <c r="AM93" s="79">
        <v>261</v>
      </c>
      <c r="AN93" s="79">
        <v>1.41</v>
      </c>
      <c r="AO93" s="79">
        <v>0.505</v>
      </c>
    </row>
    <row r="94" spans="1:41" x14ac:dyDescent="0.35">
      <c r="A94" s="53">
        <f t="shared" si="3"/>
        <v>88</v>
      </c>
      <c r="B94">
        <v>0</v>
      </c>
      <c r="C94">
        <v>1</v>
      </c>
      <c r="D94" s="75">
        <v>2016</v>
      </c>
      <c r="E94" s="28" t="s">
        <v>306</v>
      </c>
      <c r="F94" s="30" t="s">
        <v>305</v>
      </c>
      <c r="G94" s="103">
        <v>172620</v>
      </c>
      <c r="H94" s="103">
        <v>759528</v>
      </c>
      <c r="I94" s="103">
        <f t="shared" si="2"/>
        <v>4400</v>
      </c>
      <c r="J94" s="72">
        <v>4404.3999999999996</v>
      </c>
      <c r="K94" s="60">
        <v>100.1</v>
      </c>
      <c r="L94" s="60">
        <v>21.754736842105267</v>
      </c>
      <c r="M94" s="60">
        <v>2.436893203883495</v>
      </c>
      <c r="N94" s="75">
        <v>2016</v>
      </c>
      <c r="O94" s="75" t="s">
        <v>16</v>
      </c>
      <c r="P94" s="75">
        <v>161</v>
      </c>
      <c r="Q94" s="78" t="s">
        <v>142</v>
      </c>
      <c r="R94" s="75">
        <v>5000</v>
      </c>
      <c r="S94" s="75">
        <v>2</v>
      </c>
      <c r="T94" s="79">
        <v>82.8</v>
      </c>
      <c r="U94" s="80">
        <v>0.3</v>
      </c>
      <c r="V94" s="80">
        <v>0.3</v>
      </c>
      <c r="W94" s="80">
        <v>0.4</v>
      </c>
      <c r="X94" s="80">
        <v>7.3</v>
      </c>
      <c r="Y94" s="79">
        <v>10.3</v>
      </c>
      <c r="Z94" s="12">
        <v>11.9</v>
      </c>
      <c r="AA94" s="79">
        <v>35.4</v>
      </c>
      <c r="AB94" s="79">
        <v>1.8149999999999999</v>
      </c>
      <c r="AC94" s="79">
        <v>25.1</v>
      </c>
      <c r="AD94" s="79">
        <v>9.1</v>
      </c>
      <c r="AE94" s="79">
        <v>385</v>
      </c>
      <c r="AF94" s="79">
        <v>58.1</v>
      </c>
      <c r="AG94" s="79">
        <v>54.9</v>
      </c>
      <c r="AH94" s="79">
        <v>13.8</v>
      </c>
      <c r="AI94" s="79">
        <v>25.6</v>
      </c>
      <c r="AJ94" s="79">
        <v>24</v>
      </c>
      <c r="AK94" s="79">
        <v>81</v>
      </c>
      <c r="AL94" s="79">
        <v>90</v>
      </c>
      <c r="AM94" s="79">
        <v>258</v>
      </c>
      <c r="AN94" s="79">
        <v>0.9</v>
      </c>
      <c r="AO94" s="79">
        <v>0.47499999999999998</v>
      </c>
    </row>
    <row r="95" spans="1:41" x14ac:dyDescent="0.35">
      <c r="A95" s="53">
        <f t="shared" si="3"/>
        <v>89</v>
      </c>
      <c r="B95">
        <v>0</v>
      </c>
      <c r="C95">
        <v>1</v>
      </c>
      <c r="D95" s="75">
        <v>2016</v>
      </c>
      <c r="E95" s="28" t="s">
        <v>306</v>
      </c>
      <c r="F95" s="30" t="s">
        <v>305</v>
      </c>
      <c r="G95" s="103">
        <v>172620</v>
      </c>
      <c r="H95" s="103">
        <v>759528</v>
      </c>
      <c r="I95" s="103">
        <f t="shared" si="2"/>
        <v>4400</v>
      </c>
      <c r="J95" s="72">
        <v>4294.3999999999996</v>
      </c>
      <c r="K95" s="60">
        <v>97.6</v>
      </c>
      <c r="L95" s="60">
        <v>15.552121212121211</v>
      </c>
      <c r="M95" s="60">
        <v>2.2061855670103094</v>
      </c>
      <c r="N95" s="75">
        <v>2016</v>
      </c>
      <c r="O95" s="75" t="s">
        <v>16</v>
      </c>
      <c r="P95" s="75">
        <v>162</v>
      </c>
      <c r="Q95" s="78" t="s">
        <v>142</v>
      </c>
      <c r="R95" s="75">
        <v>5300</v>
      </c>
      <c r="S95" s="75">
        <v>3</v>
      </c>
      <c r="T95" s="79">
        <v>80.599999999999994</v>
      </c>
      <c r="U95" s="80">
        <v>1.1000000000000001</v>
      </c>
      <c r="V95" s="80">
        <v>0.3</v>
      </c>
      <c r="W95" s="80">
        <v>0.4</v>
      </c>
      <c r="X95" s="80">
        <v>30.1</v>
      </c>
      <c r="Y95" s="79">
        <v>9.6999999999999993</v>
      </c>
      <c r="Z95" s="12">
        <v>11.2</v>
      </c>
      <c r="AA95" s="79">
        <v>34.9</v>
      </c>
      <c r="AB95" s="79">
        <v>1.7250000000000001</v>
      </c>
      <c r="AC95" s="79">
        <v>21.4</v>
      </c>
      <c r="AD95" s="79">
        <v>8.1</v>
      </c>
      <c r="AE95" s="79">
        <v>377</v>
      </c>
      <c r="AF95" s="79">
        <v>58.1</v>
      </c>
      <c r="AG95" s="79">
        <v>52.4</v>
      </c>
      <c r="AH95" s="79">
        <v>13.6</v>
      </c>
      <c r="AI95" s="79">
        <v>21.4</v>
      </c>
      <c r="AJ95" s="79">
        <v>35</v>
      </c>
      <c r="AK95" s="79">
        <v>95</v>
      </c>
      <c r="AL95" s="79">
        <v>59</v>
      </c>
      <c r="AM95" s="79">
        <v>220</v>
      </c>
      <c r="AN95" s="79">
        <v>1.61</v>
      </c>
      <c r="AO95" s="79">
        <v>0.495</v>
      </c>
    </row>
    <row r="96" spans="1:41" x14ac:dyDescent="0.35">
      <c r="A96" s="53">
        <f t="shared" si="3"/>
        <v>90</v>
      </c>
      <c r="B96">
        <v>0</v>
      </c>
      <c r="C96">
        <v>1</v>
      </c>
      <c r="D96" s="75">
        <v>2016</v>
      </c>
      <c r="E96" s="28" t="s">
        <v>307</v>
      </c>
      <c r="F96" s="30" t="s">
        <v>64</v>
      </c>
      <c r="G96" s="103">
        <v>13920</v>
      </c>
      <c r="H96" s="103">
        <v>62640</v>
      </c>
      <c r="I96" s="103">
        <f t="shared" si="2"/>
        <v>4500</v>
      </c>
      <c r="J96" s="72">
        <v>4365</v>
      </c>
      <c r="K96" s="60">
        <v>97</v>
      </c>
      <c r="L96" s="60">
        <v>6.0916666666666703</v>
      </c>
      <c r="M96" s="60">
        <v>2.4210526315789473</v>
      </c>
      <c r="N96" s="75">
        <v>2016</v>
      </c>
      <c r="O96" s="75" t="s">
        <v>16</v>
      </c>
      <c r="P96" s="75">
        <v>164</v>
      </c>
      <c r="Q96" s="78" t="s">
        <v>143</v>
      </c>
      <c r="R96" s="75">
        <v>6700</v>
      </c>
      <c r="S96" s="75">
        <v>2</v>
      </c>
      <c r="T96" s="79">
        <v>81.400000000000006</v>
      </c>
      <c r="U96" s="80">
        <v>0.7</v>
      </c>
      <c r="V96" s="80">
        <v>0.4</v>
      </c>
      <c r="W96" s="80">
        <v>0.3</v>
      </c>
      <c r="X96" s="80">
        <v>13.4</v>
      </c>
      <c r="Y96" s="79">
        <v>9.5</v>
      </c>
      <c r="Z96" s="12">
        <v>11</v>
      </c>
      <c r="AA96" s="79">
        <v>34</v>
      </c>
      <c r="AB96" s="79">
        <v>1.7450000000000001</v>
      </c>
      <c r="AC96" s="79">
        <v>23</v>
      </c>
      <c r="AD96" s="79">
        <v>8</v>
      </c>
      <c r="AE96" s="79">
        <v>404</v>
      </c>
      <c r="AF96" s="79">
        <v>54.1</v>
      </c>
      <c r="AG96" s="79">
        <v>54.9</v>
      </c>
      <c r="AH96" s="79">
        <v>1.7</v>
      </c>
      <c r="AI96" s="79">
        <v>2.5</v>
      </c>
      <c r="AJ96" s="79">
        <v>65</v>
      </c>
      <c r="AK96" s="79">
        <v>86</v>
      </c>
      <c r="AL96" s="79">
        <v>60</v>
      </c>
      <c r="AM96" s="79">
        <v>206</v>
      </c>
      <c r="AN96" s="79">
        <v>1.43</v>
      </c>
      <c r="AO96" s="79">
        <v>0.51500000000000001</v>
      </c>
    </row>
    <row r="97" spans="1:41" x14ac:dyDescent="0.35">
      <c r="A97" s="53">
        <f t="shared" si="3"/>
        <v>91</v>
      </c>
      <c r="B97">
        <v>0</v>
      </c>
      <c r="C97">
        <v>1</v>
      </c>
      <c r="D97" s="75">
        <v>2016</v>
      </c>
      <c r="E97" s="28" t="s">
        <v>308</v>
      </c>
      <c r="F97" s="30" t="s">
        <v>64</v>
      </c>
      <c r="G97" s="103">
        <v>11860</v>
      </c>
      <c r="H97" s="103">
        <v>55742</v>
      </c>
      <c r="I97" s="103">
        <f t="shared" si="2"/>
        <v>4700</v>
      </c>
      <c r="J97" s="72">
        <v>4573.1000000000004</v>
      </c>
      <c r="K97" s="60">
        <v>97.3</v>
      </c>
      <c r="L97" s="60">
        <v>17.626941747572815</v>
      </c>
      <c r="M97" s="60">
        <v>2.2291666666666665</v>
      </c>
      <c r="N97" s="75">
        <v>2016</v>
      </c>
      <c r="O97" s="75" t="s">
        <v>16</v>
      </c>
      <c r="P97" s="75">
        <v>165</v>
      </c>
      <c r="Q97" s="78" t="s">
        <v>144</v>
      </c>
      <c r="R97" s="75">
        <v>4000</v>
      </c>
      <c r="S97" s="75">
        <v>2</v>
      </c>
      <c r="T97" s="79">
        <v>82.2</v>
      </c>
      <c r="U97" s="80">
        <v>0.1</v>
      </c>
      <c r="V97" s="80">
        <v>0.4</v>
      </c>
      <c r="W97" s="80">
        <v>0.6</v>
      </c>
      <c r="X97" s="80">
        <v>5.8</v>
      </c>
      <c r="Y97" s="79">
        <v>9.6</v>
      </c>
      <c r="Z97" s="12">
        <v>11.1</v>
      </c>
      <c r="AA97" s="79">
        <v>34.4</v>
      </c>
      <c r="AB97" s="79">
        <v>1.665</v>
      </c>
      <c r="AC97" s="79">
        <v>21.4</v>
      </c>
      <c r="AD97" s="79">
        <v>7.7</v>
      </c>
      <c r="AE97" s="79">
        <v>407</v>
      </c>
      <c r="AF97" s="79">
        <v>59.4</v>
      </c>
      <c r="AG97" s="79">
        <v>52.7</v>
      </c>
      <c r="AH97" s="79">
        <v>22.8</v>
      </c>
      <c r="AI97" s="79">
        <v>46.1</v>
      </c>
      <c r="AJ97" s="79">
        <v>13</v>
      </c>
      <c r="AK97" s="79">
        <v>91</v>
      </c>
      <c r="AL97" s="79">
        <v>58</v>
      </c>
      <c r="AM97" s="79">
        <v>214</v>
      </c>
      <c r="AN97" s="79">
        <v>1.57</v>
      </c>
      <c r="AO97" s="79">
        <v>0.51500000000000001</v>
      </c>
    </row>
    <row r="98" spans="1:41" x14ac:dyDescent="0.35">
      <c r="A98" s="53">
        <f t="shared" si="3"/>
        <v>92</v>
      </c>
      <c r="B98">
        <v>0</v>
      </c>
      <c r="C98">
        <v>1</v>
      </c>
      <c r="D98" s="75">
        <v>2016</v>
      </c>
      <c r="E98" s="28" t="s">
        <v>308</v>
      </c>
      <c r="F98" s="30" t="s">
        <v>64</v>
      </c>
      <c r="G98" s="103">
        <v>11860</v>
      </c>
      <c r="H98" s="103">
        <v>55742</v>
      </c>
      <c r="I98" s="103">
        <f t="shared" si="2"/>
        <v>4700</v>
      </c>
      <c r="J98" s="72">
        <v>4559</v>
      </c>
      <c r="K98" s="60">
        <v>97</v>
      </c>
      <c r="L98" s="60">
        <v>16.017499999999995</v>
      </c>
      <c r="M98" s="60">
        <v>2.357894736842105</v>
      </c>
      <c r="N98" s="75">
        <v>2016</v>
      </c>
      <c r="O98" s="75" t="s">
        <v>16</v>
      </c>
      <c r="P98" s="75">
        <v>166</v>
      </c>
      <c r="Q98" s="78" t="s">
        <v>144</v>
      </c>
      <c r="R98" s="75">
        <v>3700</v>
      </c>
      <c r="S98" s="75">
        <v>2</v>
      </c>
      <c r="T98" s="79">
        <v>82.1</v>
      </c>
      <c r="U98" s="80">
        <v>0.7</v>
      </c>
      <c r="V98" s="80">
        <v>0.2</v>
      </c>
      <c r="W98" s="80">
        <v>0.8</v>
      </c>
      <c r="X98" s="80">
        <v>9.9</v>
      </c>
      <c r="Y98" s="79">
        <v>9.5</v>
      </c>
      <c r="Z98" s="12">
        <v>11</v>
      </c>
      <c r="AA98" s="79">
        <v>33</v>
      </c>
      <c r="AB98" s="79">
        <v>1.6950000000000001</v>
      </c>
      <c r="AC98" s="79">
        <v>22.4</v>
      </c>
      <c r="AD98" s="79">
        <v>8.1</v>
      </c>
      <c r="AE98" s="79">
        <v>413</v>
      </c>
      <c r="AF98" s="79">
        <v>54.8</v>
      </c>
      <c r="AG98" s="79">
        <v>52.2</v>
      </c>
      <c r="AH98" s="79">
        <v>19</v>
      </c>
      <c r="AI98" s="79">
        <v>38.799999999999997</v>
      </c>
      <c r="AJ98" s="79">
        <v>13</v>
      </c>
      <c r="AK98" s="79">
        <v>82</v>
      </c>
      <c r="AL98" s="79">
        <v>70</v>
      </c>
      <c r="AM98" s="79">
        <v>217</v>
      </c>
      <c r="AN98" s="79">
        <v>1.17</v>
      </c>
      <c r="AO98" s="79">
        <v>0.51500000000000001</v>
      </c>
    </row>
    <row r="99" spans="1:41" x14ac:dyDescent="0.35">
      <c r="A99" s="53">
        <f t="shared" si="3"/>
        <v>93</v>
      </c>
      <c r="B99">
        <v>0</v>
      </c>
      <c r="C99">
        <v>1</v>
      </c>
      <c r="D99" s="75">
        <v>2016</v>
      </c>
      <c r="E99" s="28" t="s">
        <v>309</v>
      </c>
      <c r="F99" s="30" t="s">
        <v>64</v>
      </c>
      <c r="G99" s="103">
        <v>35780</v>
      </c>
      <c r="H99" s="103">
        <v>171744</v>
      </c>
      <c r="I99" s="103">
        <f t="shared" si="2"/>
        <v>4800</v>
      </c>
      <c r="J99" s="72">
        <v>4627.2</v>
      </c>
      <c r="K99" s="60">
        <v>96.4</v>
      </c>
      <c r="L99" s="60">
        <v>14.099999999999998</v>
      </c>
      <c r="M99" s="60">
        <v>2.193548387096774</v>
      </c>
      <c r="N99" s="75">
        <v>2016</v>
      </c>
      <c r="O99" s="75" t="s">
        <v>16</v>
      </c>
      <c r="P99" s="75">
        <v>167</v>
      </c>
      <c r="Q99" s="78" t="s">
        <v>145</v>
      </c>
      <c r="R99" s="75">
        <v>4100</v>
      </c>
      <c r="S99" s="75">
        <v>2</v>
      </c>
      <c r="T99" s="79">
        <v>80.8</v>
      </c>
      <c r="U99" s="80">
        <v>0.2</v>
      </c>
      <c r="V99" s="80">
        <v>0.3</v>
      </c>
      <c r="W99" s="80">
        <v>0.3</v>
      </c>
      <c r="X99" s="80">
        <v>19.5</v>
      </c>
      <c r="Y99" s="79">
        <v>9.3000000000000007</v>
      </c>
      <c r="Z99" s="12">
        <v>10.8</v>
      </c>
      <c r="AA99" s="79">
        <v>32.299999999999997</v>
      </c>
      <c r="AB99" s="79">
        <v>1.7150000000000001</v>
      </c>
      <c r="AC99" s="79">
        <v>20.399999999999999</v>
      </c>
      <c r="AD99" s="79">
        <v>7.6</v>
      </c>
      <c r="AE99" s="79">
        <v>370</v>
      </c>
      <c r="AF99" s="79">
        <v>55.1</v>
      </c>
      <c r="AG99" s="79">
        <v>51.8</v>
      </c>
      <c r="AH99" s="79">
        <v>23.8</v>
      </c>
      <c r="AI99" s="79">
        <v>44.9</v>
      </c>
      <c r="AJ99" s="79">
        <v>10</v>
      </c>
      <c r="AK99" s="79">
        <v>80</v>
      </c>
      <c r="AL99" s="79">
        <v>59</v>
      </c>
      <c r="AM99" s="79">
        <v>191</v>
      </c>
      <c r="AN99" s="79">
        <v>1.36</v>
      </c>
      <c r="AO99" s="79">
        <v>0.54500000000000004</v>
      </c>
    </row>
    <row r="100" spans="1:41" x14ac:dyDescent="0.35">
      <c r="A100" s="53">
        <f t="shared" si="3"/>
        <v>94</v>
      </c>
      <c r="B100">
        <v>0</v>
      </c>
      <c r="C100">
        <v>1</v>
      </c>
      <c r="D100" s="75">
        <v>2016</v>
      </c>
      <c r="E100" s="28" t="s">
        <v>309</v>
      </c>
      <c r="F100" s="30" t="s">
        <v>64</v>
      </c>
      <c r="G100" s="103">
        <v>35780</v>
      </c>
      <c r="H100" s="103">
        <v>171744</v>
      </c>
      <c r="I100" s="103">
        <f t="shared" si="2"/>
        <v>4800</v>
      </c>
      <c r="J100" s="72">
        <v>4612.8</v>
      </c>
      <c r="K100" s="60">
        <v>96.1</v>
      </c>
      <c r="L100" s="60">
        <v>7.1958333333333337</v>
      </c>
      <c r="M100" s="60">
        <v>2.1630434782608696</v>
      </c>
      <c r="N100" s="75">
        <v>2016</v>
      </c>
      <c r="O100" s="75" t="s">
        <v>16</v>
      </c>
      <c r="P100" s="75">
        <v>168</v>
      </c>
      <c r="Q100" s="78" t="s">
        <v>145</v>
      </c>
      <c r="R100" s="75">
        <v>4600</v>
      </c>
      <c r="S100" s="75">
        <v>2</v>
      </c>
      <c r="T100" s="79">
        <v>81.5</v>
      </c>
      <c r="U100" s="80">
        <v>0.3</v>
      </c>
      <c r="V100" s="80">
        <v>0.4</v>
      </c>
      <c r="W100" s="80">
        <v>0.5</v>
      </c>
      <c r="X100" s="80">
        <v>22.1</v>
      </c>
      <c r="Y100" s="79">
        <v>9.1999999999999993</v>
      </c>
      <c r="Z100" s="12">
        <v>10.6</v>
      </c>
      <c r="AA100" s="79">
        <v>33.299999999999997</v>
      </c>
      <c r="AB100" s="79">
        <v>1.6950000000000001</v>
      </c>
      <c r="AC100" s="79">
        <v>19.899999999999999</v>
      </c>
      <c r="AD100" s="79">
        <v>7.3</v>
      </c>
      <c r="AE100" s="79">
        <v>382</v>
      </c>
      <c r="AF100" s="79">
        <v>52.3</v>
      </c>
      <c r="AG100" s="79">
        <v>54.1</v>
      </c>
      <c r="AH100" s="79">
        <v>1.7</v>
      </c>
      <c r="AI100" s="79">
        <v>5.2</v>
      </c>
      <c r="AJ100" s="79">
        <v>57</v>
      </c>
      <c r="AK100" s="79">
        <v>82</v>
      </c>
      <c r="AL100" s="79">
        <v>64</v>
      </c>
      <c r="AM100" s="79">
        <v>207</v>
      </c>
      <c r="AN100" s="79">
        <v>1.28</v>
      </c>
      <c r="AO100" s="79">
        <v>0.54500000000000004</v>
      </c>
    </row>
    <row r="101" spans="1:41" x14ac:dyDescent="0.35">
      <c r="A101" s="53">
        <f t="shared" si="3"/>
        <v>95</v>
      </c>
      <c r="B101">
        <v>0</v>
      </c>
      <c r="C101">
        <v>1</v>
      </c>
      <c r="D101" s="75">
        <v>2016</v>
      </c>
      <c r="E101" s="28" t="s">
        <v>309</v>
      </c>
      <c r="F101" s="30" t="s">
        <v>64</v>
      </c>
      <c r="G101" s="103">
        <v>35780</v>
      </c>
      <c r="H101" s="103">
        <v>171744</v>
      </c>
      <c r="I101" s="103">
        <f t="shared" si="2"/>
        <v>4800</v>
      </c>
      <c r="J101" s="72">
        <v>4627.2</v>
      </c>
      <c r="K101" s="60">
        <v>96.4</v>
      </c>
      <c r="L101" s="60">
        <v>7.4356697819314546</v>
      </c>
      <c r="M101" s="60">
        <v>2.279569892473118</v>
      </c>
      <c r="N101" s="75">
        <v>2016</v>
      </c>
      <c r="O101" s="75" t="s">
        <v>16</v>
      </c>
      <c r="P101" s="75">
        <v>169</v>
      </c>
      <c r="Q101" s="78" t="s">
        <v>145</v>
      </c>
      <c r="R101" s="75">
        <v>4500</v>
      </c>
      <c r="S101" s="75">
        <v>2</v>
      </c>
      <c r="T101" s="79">
        <v>81.599999999999994</v>
      </c>
      <c r="U101" s="80">
        <v>0.2</v>
      </c>
      <c r="V101" s="80">
        <v>0.8</v>
      </c>
      <c r="W101" s="80">
        <v>0.5</v>
      </c>
      <c r="X101" s="80">
        <v>14.4</v>
      </c>
      <c r="Y101" s="79">
        <v>9.3000000000000007</v>
      </c>
      <c r="Z101" s="12">
        <v>10.8</v>
      </c>
      <c r="AA101" s="79">
        <v>33.4</v>
      </c>
      <c r="AB101" s="79">
        <v>1.7450000000000001</v>
      </c>
      <c r="AC101" s="79">
        <v>21.2</v>
      </c>
      <c r="AD101" s="79">
        <v>7.8</v>
      </c>
      <c r="AE101" s="79">
        <v>412</v>
      </c>
      <c r="AF101" s="79">
        <v>59.3</v>
      </c>
      <c r="AG101" s="79">
        <v>53.8</v>
      </c>
      <c r="AH101" s="79">
        <v>1.4</v>
      </c>
      <c r="AI101" s="79">
        <v>4.2</v>
      </c>
      <c r="AJ101" s="79">
        <v>58</v>
      </c>
      <c r="AK101" s="79">
        <v>80</v>
      </c>
      <c r="AL101" s="79">
        <v>69</v>
      </c>
      <c r="AM101" s="79">
        <v>212</v>
      </c>
      <c r="AN101" s="79">
        <v>1.1599999999999999</v>
      </c>
      <c r="AO101" s="79">
        <v>0.53500000000000003</v>
      </c>
    </row>
    <row r="102" spans="1:41" x14ac:dyDescent="0.35">
      <c r="A102" s="53">
        <f t="shared" si="3"/>
        <v>96</v>
      </c>
      <c r="B102">
        <v>0</v>
      </c>
      <c r="C102">
        <v>1</v>
      </c>
      <c r="D102" s="75">
        <v>2016</v>
      </c>
      <c r="E102" s="28" t="s">
        <v>310</v>
      </c>
      <c r="F102" s="30" t="s">
        <v>64</v>
      </c>
      <c r="G102" s="103">
        <v>7180</v>
      </c>
      <c r="H102" s="103">
        <v>32310</v>
      </c>
      <c r="I102" s="103">
        <f t="shared" si="2"/>
        <v>4500</v>
      </c>
      <c r="J102" s="72">
        <v>4189.5</v>
      </c>
      <c r="K102" s="60">
        <v>93.1</v>
      </c>
      <c r="L102" s="60">
        <v>13.875</v>
      </c>
      <c r="M102" s="60">
        <v>2.4269662921348316</v>
      </c>
      <c r="N102" s="75">
        <v>2016</v>
      </c>
      <c r="O102" s="75" t="s">
        <v>10</v>
      </c>
      <c r="P102" s="75">
        <v>200</v>
      </c>
      <c r="Q102" s="78" t="s">
        <v>146</v>
      </c>
      <c r="R102" s="75">
        <v>4000</v>
      </c>
      <c r="S102" s="75">
        <v>2</v>
      </c>
      <c r="T102" s="79">
        <v>80.5</v>
      </c>
      <c r="U102" s="80">
        <v>0.78</v>
      </c>
      <c r="V102" s="80">
        <v>0.54</v>
      </c>
      <c r="W102" s="80">
        <v>0.44</v>
      </c>
      <c r="X102" s="80">
        <v>2.3199999999999998</v>
      </c>
      <c r="Y102" s="79">
        <v>8.9</v>
      </c>
      <c r="Z102" s="12">
        <v>10.3</v>
      </c>
      <c r="AA102" s="79">
        <v>31.35</v>
      </c>
      <c r="AB102" s="79">
        <v>1.85</v>
      </c>
      <c r="AC102" s="79">
        <v>21.6</v>
      </c>
      <c r="AD102" s="79">
        <v>8</v>
      </c>
      <c r="AE102" s="79">
        <v>423</v>
      </c>
      <c r="AF102" s="79">
        <v>59.9</v>
      </c>
      <c r="AG102" s="79">
        <v>52.3</v>
      </c>
      <c r="AH102" s="79">
        <v>20</v>
      </c>
      <c r="AI102" s="79">
        <v>48.5</v>
      </c>
      <c r="AJ102" s="79">
        <v>3</v>
      </c>
      <c r="AK102" s="79">
        <v>95</v>
      </c>
      <c r="AL102" s="79">
        <v>44</v>
      </c>
      <c r="AM102" s="79">
        <v>177</v>
      </c>
      <c r="AN102" s="79">
        <v>2.16</v>
      </c>
      <c r="AO102" s="79">
        <v>0.54800000000000004</v>
      </c>
    </row>
    <row r="103" spans="1:41" x14ac:dyDescent="0.35">
      <c r="A103" s="53">
        <f t="shared" si="3"/>
        <v>97</v>
      </c>
      <c r="B103">
        <v>0</v>
      </c>
      <c r="C103">
        <v>1</v>
      </c>
      <c r="D103" s="75">
        <v>2016</v>
      </c>
      <c r="E103" s="28" t="s">
        <v>311</v>
      </c>
      <c r="F103" s="30" t="s">
        <v>64</v>
      </c>
      <c r="G103" s="103">
        <v>7630</v>
      </c>
      <c r="H103" s="103">
        <v>35861</v>
      </c>
      <c r="I103" s="103">
        <f t="shared" si="2"/>
        <v>4700</v>
      </c>
      <c r="J103" s="72">
        <v>4714.1000000000004</v>
      </c>
      <c r="K103" s="60">
        <v>100.3</v>
      </c>
      <c r="L103" s="60">
        <v>15.247499999999999</v>
      </c>
      <c r="M103" s="60">
        <v>2.5</v>
      </c>
      <c r="N103" s="75">
        <v>2016</v>
      </c>
      <c r="O103" s="75" t="s">
        <v>10</v>
      </c>
      <c r="P103" s="75">
        <v>201</v>
      </c>
      <c r="Q103" s="78" t="s">
        <v>147</v>
      </c>
      <c r="R103" s="75">
        <v>4000</v>
      </c>
      <c r="S103" s="75">
        <v>2</v>
      </c>
      <c r="T103" s="79">
        <v>80.599999999999994</v>
      </c>
      <c r="U103" s="80">
        <v>0.46</v>
      </c>
      <c r="V103" s="80">
        <v>0.44</v>
      </c>
      <c r="W103" s="80">
        <v>0.82</v>
      </c>
      <c r="X103" s="80">
        <v>3.3</v>
      </c>
      <c r="Y103" s="79">
        <v>10.4</v>
      </c>
      <c r="Z103" s="12">
        <v>12</v>
      </c>
      <c r="AA103" s="79">
        <v>38.25</v>
      </c>
      <c r="AB103" s="79">
        <v>1.7170000000000001</v>
      </c>
      <c r="AC103" s="79">
        <v>26</v>
      </c>
      <c r="AD103" s="79">
        <v>9.6</v>
      </c>
      <c r="AE103" s="79">
        <v>392</v>
      </c>
      <c r="AF103" s="79">
        <v>59.5</v>
      </c>
      <c r="AG103" s="79">
        <v>55.9</v>
      </c>
      <c r="AH103" s="79">
        <v>11.6</v>
      </c>
      <c r="AI103" s="79">
        <v>17.8</v>
      </c>
      <c r="AJ103" s="79">
        <v>37</v>
      </c>
      <c r="AK103" s="79">
        <v>87</v>
      </c>
      <c r="AL103" s="79">
        <v>78</v>
      </c>
      <c r="AM103" s="79">
        <v>247</v>
      </c>
      <c r="AN103" s="79">
        <v>1.1200000000000001</v>
      </c>
      <c r="AO103" s="79">
        <v>0.54200000000000004</v>
      </c>
    </row>
    <row r="104" spans="1:41" x14ac:dyDescent="0.35">
      <c r="A104" s="53">
        <f t="shared" si="3"/>
        <v>98</v>
      </c>
      <c r="B104">
        <v>0</v>
      </c>
      <c r="C104">
        <v>1</v>
      </c>
      <c r="D104" s="75">
        <v>2016</v>
      </c>
      <c r="E104" s="28" t="s">
        <v>312</v>
      </c>
      <c r="F104" s="30" t="s">
        <v>64</v>
      </c>
      <c r="G104" s="103">
        <v>17250</v>
      </c>
      <c r="H104" s="103">
        <v>82800</v>
      </c>
      <c r="I104" s="103">
        <f t="shared" si="2"/>
        <v>4800</v>
      </c>
      <c r="J104" s="72">
        <v>4699.2</v>
      </c>
      <c r="K104" s="60">
        <v>97.9</v>
      </c>
      <c r="L104" s="60">
        <v>14.042500000000002</v>
      </c>
      <c r="M104" s="60">
        <v>2.4387755102040813</v>
      </c>
      <c r="N104" s="75">
        <v>2016</v>
      </c>
      <c r="O104" s="75" t="s">
        <v>10</v>
      </c>
      <c r="P104" s="75">
        <v>202</v>
      </c>
      <c r="Q104" s="78" t="s">
        <v>20</v>
      </c>
      <c r="R104" s="75">
        <v>4000</v>
      </c>
      <c r="S104" s="75">
        <v>3</v>
      </c>
      <c r="T104" s="79">
        <v>80.7</v>
      </c>
      <c r="U104" s="80">
        <v>0.14000000000000001</v>
      </c>
      <c r="V104" s="80">
        <v>1.48</v>
      </c>
      <c r="W104" s="80">
        <v>0.14000000000000001</v>
      </c>
      <c r="X104" s="80">
        <v>1.6</v>
      </c>
      <c r="Y104" s="79">
        <v>9.8000000000000007</v>
      </c>
      <c r="Z104" s="12">
        <v>11.3</v>
      </c>
      <c r="AA104" s="79">
        <v>37.22</v>
      </c>
      <c r="AB104" s="79">
        <v>1.722</v>
      </c>
      <c r="AC104" s="79">
        <v>23.9</v>
      </c>
      <c r="AD104" s="79">
        <v>8.8000000000000007</v>
      </c>
      <c r="AE104" s="79">
        <v>403</v>
      </c>
      <c r="AF104" s="79">
        <v>60.2</v>
      </c>
      <c r="AG104" s="79">
        <v>57.3</v>
      </c>
      <c r="AH104" s="79">
        <v>20</v>
      </c>
      <c r="AI104" s="79">
        <v>33.299999999999997</v>
      </c>
      <c r="AJ104" s="79">
        <v>18</v>
      </c>
      <c r="AK104" s="79">
        <v>125</v>
      </c>
      <c r="AL104" s="79">
        <v>39</v>
      </c>
      <c r="AM104" s="79">
        <v>211</v>
      </c>
      <c r="AN104" s="79">
        <v>3.21</v>
      </c>
      <c r="AO104" s="79">
        <v>0.55000000000000004</v>
      </c>
    </row>
    <row r="105" spans="1:41" x14ac:dyDescent="0.35">
      <c r="A105" s="53">
        <f t="shared" si="3"/>
        <v>99</v>
      </c>
      <c r="B105">
        <v>0</v>
      </c>
      <c r="C105">
        <v>1</v>
      </c>
      <c r="D105" s="75">
        <v>2016</v>
      </c>
      <c r="E105" s="28" t="s">
        <v>312</v>
      </c>
      <c r="F105" s="30" t="s">
        <v>64</v>
      </c>
      <c r="G105" s="103">
        <v>17250</v>
      </c>
      <c r="H105" s="103">
        <v>82800</v>
      </c>
      <c r="I105" s="103">
        <f t="shared" si="2"/>
        <v>4800</v>
      </c>
      <c r="J105" s="72">
        <v>4713.6000000000004</v>
      </c>
      <c r="K105" s="60">
        <v>98.2</v>
      </c>
      <c r="L105" s="60">
        <v>13.672499999999996</v>
      </c>
      <c r="M105" s="60">
        <v>2.3434343434343434</v>
      </c>
      <c r="N105" s="75">
        <v>2016</v>
      </c>
      <c r="O105" s="75" t="s">
        <v>10</v>
      </c>
      <c r="P105" s="75">
        <v>203</v>
      </c>
      <c r="Q105" s="78" t="s">
        <v>20</v>
      </c>
      <c r="R105" s="75">
        <v>4000</v>
      </c>
      <c r="S105" s="75">
        <v>2</v>
      </c>
      <c r="T105" s="79">
        <v>81.099999999999994</v>
      </c>
      <c r="U105" s="80">
        <v>0.39</v>
      </c>
      <c r="V105" s="80">
        <v>0.42</v>
      </c>
      <c r="W105" s="80">
        <v>0.57999999999999996</v>
      </c>
      <c r="X105" s="80">
        <v>0.65</v>
      </c>
      <c r="Y105" s="79">
        <v>9.9</v>
      </c>
      <c r="Z105" s="12">
        <v>11.4</v>
      </c>
      <c r="AA105" s="79">
        <v>34.22</v>
      </c>
      <c r="AB105" s="79">
        <v>1.7949999999999999</v>
      </c>
      <c r="AC105" s="79">
        <v>23.2</v>
      </c>
      <c r="AD105" s="79">
        <v>8.6</v>
      </c>
      <c r="AE105" s="79">
        <v>416</v>
      </c>
      <c r="AF105" s="79">
        <v>60.4</v>
      </c>
      <c r="AG105" s="79">
        <v>55.4</v>
      </c>
      <c r="AH105" s="79">
        <v>7.1</v>
      </c>
      <c r="AI105" s="79">
        <v>24.1</v>
      </c>
      <c r="AJ105" s="79">
        <v>15</v>
      </c>
      <c r="AK105" s="79">
        <v>95</v>
      </c>
      <c r="AL105" s="79">
        <v>57</v>
      </c>
      <c r="AM105" s="79">
        <v>215</v>
      </c>
      <c r="AN105" s="79">
        <v>1.67</v>
      </c>
      <c r="AO105" s="79">
        <v>0.61099999999999999</v>
      </c>
    </row>
    <row r="106" spans="1:41" x14ac:dyDescent="0.35">
      <c r="A106" s="53">
        <f t="shared" si="3"/>
        <v>100</v>
      </c>
      <c r="B106">
        <v>0</v>
      </c>
      <c r="C106">
        <v>1</v>
      </c>
      <c r="D106" s="75">
        <v>2016</v>
      </c>
      <c r="E106" s="28" t="s">
        <v>313</v>
      </c>
      <c r="F106" s="30" t="s">
        <v>64</v>
      </c>
      <c r="G106" s="103">
        <v>22380</v>
      </c>
      <c r="H106" s="103">
        <v>111900</v>
      </c>
      <c r="I106" s="103">
        <f t="shared" si="2"/>
        <v>5000</v>
      </c>
      <c r="J106" s="72">
        <v>5075</v>
      </c>
      <c r="K106" s="60">
        <v>101.5</v>
      </c>
      <c r="L106" s="60">
        <v>14.940000000000001</v>
      </c>
      <c r="M106" s="60">
        <v>2.4454545454545453</v>
      </c>
      <c r="N106" s="75">
        <v>2016</v>
      </c>
      <c r="O106" s="75" t="s">
        <v>10</v>
      </c>
      <c r="P106" s="75">
        <v>204</v>
      </c>
      <c r="Q106" s="78" t="s">
        <v>148</v>
      </c>
      <c r="R106" s="75">
        <v>4000</v>
      </c>
      <c r="S106" s="75">
        <v>2</v>
      </c>
      <c r="T106" s="79">
        <v>80.400000000000006</v>
      </c>
      <c r="U106" s="80">
        <v>0.83</v>
      </c>
      <c r="V106" s="80">
        <v>0.27</v>
      </c>
      <c r="W106" s="80">
        <v>0.21</v>
      </c>
      <c r="X106" s="80">
        <v>2.56</v>
      </c>
      <c r="Y106" s="79">
        <v>11</v>
      </c>
      <c r="Z106" s="12">
        <v>12.7</v>
      </c>
      <c r="AA106" s="79">
        <v>35.1</v>
      </c>
      <c r="AB106" s="79">
        <v>1.806</v>
      </c>
      <c r="AC106" s="79">
        <v>26.9</v>
      </c>
      <c r="AD106" s="79">
        <v>9.9</v>
      </c>
      <c r="AE106" s="79">
        <v>402</v>
      </c>
      <c r="AF106" s="79">
        <v>60.5</v>
      </c>
      <c r="AG106" s="79">
        <v>56.4</v>
      </c>
      <c r="AH106" s="79">
        <v>10.5</v>
      </c>
      <c r="AI106" s="79">
        <v>17.2</v>
      </c>
      <c r="AJ106" s="79">
        <v>36</v>
      </c>
      <c r="AK106" s="79">
        <v>82</v>
      </c>
      <c r="AL106" s="79">
        <v>80</v>
      </c>
      <c r="AM106" s="79">
        <v>232</v>
      </c>
      <c r="AN106" s="79">
        <v>1.03</v>
      </c>
      <c r="AO106" s="79">
        <v>0.56100000000000005</v>
      </c>
    </row>
    <row r="107" spans="1:41" x14ac:dyDescent="0.35">
      <c r="A107" s="53">
        <f t="shared" si="3"/>
        <v>101</v>
      </c>
      <c r="B107">
        <v>0</v>
      </c>
      <c r="C107">
        <v>1</v>
      </c>
      <c r="D107" s="75">
        <v>2016</v>
      </c>
      <c r="E107" s="28" t="s">
        <v>313</v>
      </c>
      <c r="F107" s="30" t="s">
        <v>64</v>
      </c>
      <c r="G107" s="103">
        <v>22380</v>
      </c>
      <c r="H107" s="103">
        <v>111900</v>
      </c>
      <c r="I107" s="103">
        <f t="shared" si="2"/>
        <v>5000</v>
      </c>
      <c r="J107" s="72">
        <v>5065</v>
      </c>
      <c r="K107" s="60">
        <v>101.3</v>
      </c>
      <c r="L107" s="60">
        <v>15.780000000000003</v>
      </c>
      <c r="M107" s="60">
        <v>2.5045871559633026</v>
      </c>
      <c r="N107" s="75">
        <v>2016</v>
      </c>
      <c r="O107" s="75" t="s">
        <v>10</v>
      </c>
      <c r="P107" s="75">
        <v>205</v>
      </c>
      <c r="Q107" s="78" t="s">
        <v>148</v>
      </c>
      <c r="R107" s="75">
        <v>2000</v>
      </c>
      <c r="S107" s="75">
        <v>1</v>
      </c>
      <c r="T107" s="79">
        <v>82.4</v>
      </c>
      <c r="U107" s="80">
        <v>0.52</v>
      </c>
      <c r="V107" s="80">
        <v>0.12</v>
      </c>
      <c r="W107" s="80">
        <v>0.24</v>
      </c>
      <c r="X107" s="80">
        <v>3.08</v>
      </c>
      <c r="Y107" s="79">
        <v>10.9</v>
      </c>
      <c r="Z107" s="12">
        <v>12.6</v>
      </c>
      <c r="AA107" s="79">
        <v>34.479999999999997</v>
      </c>
      <c r="AB107" s="79">
        <v>1.845</v>
      </c>
      <c r="AC107" s="79">
        <v>27.3</v>
      </c>
      <c r="AD107" s="79">
        <v>10.1</v>
      </c>
      <c r="AE107" s="79">
        <v>383</v>
      </c>
      <c r="AF107" s="79">
        <v>60.4</v>
      </c>
      <c r="AG107" s="79">
        <v>55.9</v>
      </c>
      <c r="AH107" s="79">
        <v>9.8000000000000007</v>
      </c>
      <c r="AI107" s="79">
        <v>16.399999999999999</v>
      </c>
      <c r="AJ107" s="79">
        <v>41</v>
      </c>
      <c r="AK107" s="79">
        <v>67</v>
      </c>
      <c r="AL107" s="79">
        <v>99</v>
      </c>
      <c r="AM107" s="79">
        <v>222</v>
      </c>
      <c r="AN107" s="79">
        <v>0.68</v>
      </c>
      <c r="AO107" s="79">
        <v>0.57699999999999996</v>
      </c>
    </row>
    <row r="108" spans="1:41" x14ac:dyDescent="0.35">
      <c r="A108" s="53">
        <f t="shared" si="3"/>
        <v>102</v>
      </c>
      <c r="B108">
        <v>0</v>
      </c>
      <c r="C108">
        <v>1</v>
      </c>
      <c r="D108" s="75">
        <v>2016</v>
      </c>
      <c r="E108" s="28" t="s">
        <v>314</v>
      </c>
      <c r="F108" s="30" t="s">
        <v>64</v>
      </c>
      <c r="G108" s="103">
        <v>29840</v>
      </c>
      <c r="H108" s="103">
        <v>149200</v>
      </c>
      <c r="I108" s="103">
        <f t="shared" si="2"/>
        <v>5000</v>
      </c>
      <c r="J108" s="72">
        <v>5095</v>
      </c>
      <c r="K108" s="60">
        <v>101.9</v>
      </c>
      <c r="L108" s="60">
        <v>18.970000000000002</v>
      </c>
      <c r="M108" s="60">
        <v>2.5178571428571428</v>
      </c>
      <c r="N108" s="75">
        <v>2016</v>
      </c>
      <c r="O108" s="75" t="s">
        <v>10</v>
      </c>
      <c r="P108" s="75">
        <v>206</v>
      </c>
      <c r="Q108" s="78" t="s">
        <v>149</v>
      </c>
      <c r="R108" s="75">
        <v>4000</v>
      </c>
      <c r="S108" s="75">
        <v>1</v>
      </c>
      <c r="T108" s="79">
        <v>82.9</v>
      </c>
      <c r="U108" s="80">
        <v>0.33</v>
      </c>
      <c r="V108" s="80">
        <v>0.13</v>
      </c>
      <c r="W108" s="80">
        <v>0.22</v>
      </c>
      <c r="X108" s="80">
        <v>1.56</v>
      </c>
      <c r="Y108" s="79">
        <v>11.2</v>
      </c>
      <c r="Z108" s="12">
        <v>12.9</v>
      </c>
      <c r="AA108" s="79">
        <v>37.78</v>
      </c>
      <c r="AB108" s="79">
        <v>1.788</v>
      </c>
      <c r="AC108" s="79">
        <v>28.2</v>
      </c>
      <c r="AD108" s="79">
        <v>10.5</v>
      </c>
      <c r="AE108" s="79">
        <v>400</v>
      </c>
      <c r="AF108" s="79">
        <v>61</v>
      </c>
      <c r="AG108" s="79">
        <v>56.6</v>
      </c>
      <c r="AH108" s="79">
        <v>11.7</v>
      </c>
      <c r="AI108" s="79">
        <v>19.899999999999999</v>
      </c>
      <c r="AJ108" s="79">
        <v>26</v>
      </c>
      <c r="AK108" s="79">
        <v>92</v>
      </c>
      <c r="AL108" s="79">
        <v>71</v>
      </c>
      <c r="AM108" s="79">
        <v>242</v>
      </c>
      <c r="AN108" s="79">
        <v>1.3</v>
      </c>
      <c r="AO108" s="79">
        <v>0.60899999999999999</v>
      </c>
    </row>
    <row r="109" spans="1:41" x14ac:dyDescent="0.35">
      <c r="A109" s="53">
        <f t="shared" si="3"/>
        <v>103</v>
      </c>
      <c r="B109">
        <v>0</v>
      </c>
      <c r="C109">
        <v>1</v>
      </c>
      <c r="D109" s="75">
        <v>2016</v>
      </c>
      <c r="E109" s="28" t="s">
        <v>314</v>
      </c>
      <c r="F109" s="30" t="s">
        <v>64</v>
      </c>
      <c r="G109" s="103">
        <v>29840</v>
      </c>
      <c r="H109" s="103">
        <v>149200</v>
      </c>
      <c r="I109" s="103">
        <f t="shared" si="2"/>
        <v>5000</v>
      </c>
      <c r="J109" s="72">
        <v>5015</v>
      </c>
      <c r="K109" s="60">
        <v>100.3</v>
      </c>
      <c r="L109" s="60">
        <v>16.117500000000003</v>
      </c>
      <c r="M109" s="60">
        <v>2.4230769230769229</v>
      </c>
      <c r="N109" s="75">
        <v>2016</v>
      </c>
      <c r="O109" s="75" t="s">
        <v>10</v>
      </c>
      <c r="P109" s="75">
        <v>207</v>
      </c>
      <c r="Q109" s="78" t="s">
        <v>149</v>
      </c>
      <c r="R109" s="75">
        <v>2000</v>
      </c>
      <c r="S109" s="75">
        <v>2</v>
      </c>
      <c r="T109" s="79">
        <v>82.9</v>
      </c>
      <c r="U109" s="80">
        <v>1.89</v>
      </c>
      <c r="V109" s="80">
        <v>0.36</v>
      </c>
      <c r="W109" s="80">
        <v>0.38</v>
      </c>
      <c r="X109" s="80">
        <v>4.4400000000000004</v>
      </c>
      <c r="Y109" s="79">
        <v>10.4</v>
      </c>
      <c r="Z109" s="12">
        <v>12</v>
      </c>
      <c r="AA109" s="79">
        <v>37.35</v>
      </c>
      <c r="AB109" s="79">
        <v>1.778</v>
      </c>
      <c r="AC109" s="79">
        <v>25.2</v>
      </c>
      <c r="AD109" s="79">
        <v>9.3000000000000007</v>
      </c>
      <c r="AE109" s="79">
        <v>420</v>
      </c>
      <c r="AF109" s="79">
        <v>61.3</v>
      </c>
      <c r="AG109" s="79">
        <v>56.6</v>
      </c>
      <c r="AH109" s="79">
        <v>11.7</v>
      </c>
      <c r="AI109" s="79">
        <v>19.899999999999999</v>
      </c>
      <c r="AJ109" s="79">
        <v>26</v>
      </c>
      <c r="AK109" s="79">
        <v>95</v>
      </c>
      <c r="AL109" s="79">
        <v>66</v>
      </c>
      <c r="AM109" s="79">
        <v>233</v>
      </c>
      <c r="AN109" s="79">
        <v>1.44</v>
      </c>
      <c r="AO109" s="79">
        <v>0.56999999999999995</v>
      </c>
    </row>
    <row r="110" spans="1:41" x14ac:dyDescent="0.35">
      <c r="A110" s="53">
        <f t="shared" si="3"/>
        <v>104</v>
      </c>
      <c r="B110">
        <v>0</v>
      </c>
      <c r="C110">
        <v>1</v>
      </c>
      <c r="D110" s="75">
        <v>2016</v>
      </c>
      <c r="E110" s="28" t="s">
        <v>315</v>
      </c>
      <c r="F110" s="30" t="s">
        <v>64</v>
      </c>
      <c r="G110" s="103">
        <v>22740</v>
      </c>
      <c r="H110" s="103">
        <v>111426</v>
      </c>
      <c r="I110" s="103">
        <f t="shared" si="2"/>
        <v>4900</v>
      </c>
      <c r="J110" s="72">
        <v>4924.5</v>
      </c>
      <c r="K110" s="60">
        <v>100.5</v>
      </c>
      <c r="L110" s="60">
        <v>19.905000000000005</v>
      </c>
      <c r="M110" s="60">
        <v>2.4380952380952383</v>
      </c>
      <c r="N110" s="75">
        <v>2016</v>
      </c>
      <c r="O110" s="75" t="s">
        <v>10</v>
      </c>
      <c r="P110" s="75">
        <v>208</v>
      </c>
      <c r="Q110" s="78" t="s">
        <v>150</v>
      </c>
      <c r="R110" s="75">
        <v>4000</v>
      </c>
      <c r="S110" s="75">
        <v>2</v>
      </c>
      <c r="T110" s="79">
        <v>81.7</v>
      </c>
      <c r="U110" s="80">
        <v>1.52</v>
      </c>
      <c r="V110" s="80">
        <v>0.28000000000000003</v>
      </c>
      <c r="W110" s="80">
        <v>0.72</v>
      </c>
      <c r="X110" s="80">
        <v>0.92</v>
      </c>
      <c r="Y110" s="79">
        <v>10.5</v>
      </c>
      <c r="Z110" s="12">
        <v>12.1</v>
      </c>
      <c r="AA110" s="79">
        <v>33.64</v>
      </c>
      <c r="AB110" s="79">
        <v>1.825</v>
      </c>
      <c r="AC110" s="79">
        <v>25.6</v>
      </c>
      <c r="AD110" s="79">
        <v>9.5</v>
      </c>
      <c r="AE110" s="79">
        <v>420</v>
      </c>
      <c r="AF110" s="79">
        <v>59.5</v>
      </c>
      <c r="AG110" s="79">
        <v>56.3</v>
      </c>
      <c r="AH110" s="79">
        <v>20</v>
      </c>
      <c r="AI110" s="79">
        <v>28.3</v>
      </c>
      <c r="AJ110" s="79">
        <v>24</v>
      </c>
      <c r="AK110" s="79">
        <v>97</v>
      </c>
      <c r="AL110" s="79">
        <v>74</v>
      </c>
      <c r="AM110" s="79">
        <v>270</v>
      </c>
      <c r="AN110" s="79">
        <v>1.31</v>
      </c>
      <c r="AO110" s="79">
        <v>0.56200000000000006</v>
      </c>
    </row>
    <row r="111" spans="1:41" x14ac:dyDescent="0.35">
      <c r="A111" s="53">
        <f t="shared" si="3"/>
        <v>105</v>
      </c>
      <c r="B111">
        <v>0</v>
      </c>
      <c r="C111">
        <v>1</v>
      </c>
      <c r="D111" s="75">
        <v>2016</v>
      </c>
      <c r="E111" s="28" t="s">
        <v>315</v>
      </c>
      <c r="F111" s="30" t="s">
        <v>64</v>
      </c>
      <c r="G111" s="103">
        <v>22740</v>
      </c>
      <c r="H111" s="103">
        <v>111426</v>
      </c>
      <c r="I111" s="103">
        <f t="shared" si="2"/>
        <v>4900</v>
      </c>
      <c r="J111" s="72">
        <v>4924.5</v>
      </c>
      <c r="K111" s="60">
        <v>100.5</v>
      </c>
      <c r="L111" s="60">
        <v>26.166217303822947</v>
      </c>
      <c r="M111" s="60">
        <v>2.342857142857143</v>
      </c>
      <c r="N111" s="75">
        <v>2016</v>
      </c>
      <c r="O111" s="75" t="s">
        <v>10</v>
      </c>
      <c r="P111" s="75">
        <v>209</v>
      </c>
      <c r="Q111" s="78" t="s">
        <v>150</v>
      </c>
      <c r="R111" s="75">
        <v>4000</v>
      </c>
      <c r="S111" s="75">
        <v>2</v>
      </c>
      <c r="T111" s="79">
        <v>82.7</v>
      </c>
      <c r="U111" s="80">
        <v>0.16</v>
      </c>
      <c r="V111" s="80">
        <v>0.46</v>
      </c>
      <c r="W111" s="80">
        <v>0.57999999999999996</v>
      </c>
      <c r="X111" s="80">
        <v>5.56</v>
      </c>
      <c r="Y111" s="79">
        <v>10.5</v>
      </c>
      <c r="Z111" s="12">
        <v>12.1</v>
      </c>
      <c r="AA111" s="79">
        <v>34</v>
      </c>
      <c r="AB111" s="79">
        <v>1.7569999999999999</v>
      </c>
      <c r="AC111" s="79">
        <v>24.6</v>
      </c>
      <c r="AD111" s="79">
        <v>9.1</v>
      </c>
      <c r="AE111" s="79">
        <v>415</v>
      </c>
      <c r="AF111" s="79">
        <v>59.7</v>
      </c>
      <c r="AG111" s="79">
        <v>55.9</v>
      </c>
      <c r="AH111" s="79">
        <v>20</v>
      </c>
      <c r="AI111" s="79">
        <v>37.299999999999997</v>
      </c>
      <c r="AJ111" s="79">
        <v>9</v>
      </c>
      <c r="AK111" s="79">
        <v>105</v>
      </c>
      <c r="AL111" s="79">
        <v>67</v>
      </c>
      <c r="AM111" s="79">
        <v>280</v>
      </c>
      <c r="AN111" s="79">
        <v>1.57</v>
      </c>
      <c r="AO111" s="79">
        <v>0.497</v>
      </c>
    </row>
    <row r="112" spans="1:41" x14ac:dyDescent="0.35">
      <c r="A112" s="53">
        <f t="shared" si="3"/>
        <v>106</v>
      </c>
      <c r="B112">
        <v>0</v>
      </c>
      <c r="C112">
        <v>1</v>
      </c>
      <c r="D112" s="75">
        <v>2016</v>
      </c>
      <c r="E112" s="28" t="s">
        <v>315</v>
      </c>
      <c r="F112" s="30" t="s">
        <v>64</v>
      </c>
      <c r="G112" s="103">
        <v>22740</v>
      </c>
      <c r="H112" s="103">
        <v>111426</v>
      </c>
      <c r="I112" s="103">
        <f t="shared" si="2"/>
        <v>4900</v>
      </c>
      <c r="J112" s="72">
        <v>5022.5</v>
      </c>
      <c r="K112" s="60">
        <v>102.5</v>
      </c>
      <c r="L112" s="60">
        <v>28.667499999999997</v>
      </c>
      <c r="M112" s="60">
        <v>2.5913043478260871</v>
      </c>
      <c r="N112" s="75">
        <v>2016</v>
      </c>
      <c r="O112" s="75" t="s">
        <v>10</v>
      </c>
      <c r="P112" s="75">
        <v>210</v>
      </c>
      <c r="Q112" s="78" t="s">
        <v>150</v>
      </c>
      <c r="R112" s="75">
        <v>2000</v>
      </c>
      <c r="S112" s="75">
        <v>2</v>
      </c>
      <c r="T112" s="79">
        <v>83.3</v>
      </c>
      <c r="U112" s="80">
        <v>0.35</v>
      </c>
      <c r="V112" s="80">
        <v>0.26</v>
      </c>
      <c r="W112" s="80">
        <v>0.48</v>
      </c>
      <c r="X112" s="80">
        <v>3.58</v>
      </c>
      <c r="Y112" s="79">
        <v>11.5</v>
      </c>
      <c r="Z112" s="12">
        <v>13.3</v>
      </c>
      <c r="AA112" s="79">
        <v>36.57</v>
      </c>
      <c r="AB112" s="79">
        <v>1.875</v>
      </c>
      <c r="AC112" s="79">
        <v>29.8</v>
      </c>
      <c r="AD112" s="79">
        <v>11</v>
      </c>
      <c r="AE112" s="79">
        <v>416</v>
      </c>
      <c r="AF112" s="79">
        <v>59.8</v>
      </c>
      <c r="AG112" s="79">
        <v>59.8</v>
      </c>
      <c r="AH112" s="79">
        <v>18</v>
      </c>
      <c r="AI112" s="79">
        <v>26.4</v>
      </c>
      <c r="AJ112" s="79">
        <v>22</v>
      </c>
      <c r="AK112" s="79">
        <v>106</v>
      </c>
      <c r="AL112" s="79">
        <v>71</v>
      </c>
      <c r="AM112" s="79">
        <v>293</v>
      </c>
      <c r="AN112" s="79">
        <v>1.49</v>
      </c>
      <c r="AO112" s="79">
        <v>0.60799999999999998</v>
      </c>
    </row>
    <row r="113" spans="1:41" x14ac:dyDescent="0.35">
      <c r="A113" s="53">
        <f t="shared" si="3"/>
        <v>107</v>
      </c>
      <c r="B113">
        <v>0</v>
      </c>
      <c r="C113">
        <v>1</v>
      </c>
      <c r="D113" s="75">
        <v>2016</v>
      </c>
      <c r="E113" s="28" t="s">
        <v>316</v>
      </c>
      <c r="F113" s="30" t="s">
        <v>64</v>
      </c>
      <c r="G113" s="103">
        <v>3590</v>
      </c>
      <c r="H113" s="103">
        <v>12206</v>
      </c>
      <c r="I113" s="103">
        <f t="shared" si="2"/>
        <v>3400</v>
      </c>
      <c r="J113" s="72">
        <v>3328.6</v>
      </c>
      <c r="K113" s="60">
        <v>97.9</v>
      </c>
      <c r="L113" s="60">
        <v>17.127247081712056</v>
      </c>
      <c r="M113" s="60">
        <v>2.1224489795918369</v>
      </c>
      <c r="N113" s="75">
        <v>2016</v>
      </c>
      <c r="O113" s="75" t="s">
        <v>10</v>
      </c>
      <c r="P113" s="75">
        <v>211</v>
      </c>
      <c r="Q113" s="78" t="s">
        <v>151</v>
      </c>
      <c r="R113" s="75">
        <v>1000</v>
      </c>
      <c r="S113" s="75">
        <v>2</v>
      </c>
      <c r="T113" s="79">
        <v>82.3</v>
      </c>
      <c r="U113" s="80">
        <v>0.49</v>
      </c>
      <c r="V113" s="80">
        <v>0.25</v>
      </c>
      <c r="W113" s="80">
        <v>1</v>
      </c>
      <c r="X113" s="80">
        <v>2.54</v>
      </c>
      <c r="Y113" s="79">
        <v>9.8000000000000007</v>
      </c>
      <c r="Z113" s="12">
        <v>11.3</v>
      </c>
      <c r="AA113" s="79">
        <v>35.270000000000003</v>
      </c>
      <c r="AB113" s="79">
        <v>1.63</v>
      </c>
      <c r="AC113" s="79">
        <v>20.8</v>
      </c>
      <c r="AD113" s="79">
        <v>7.7</v>
      </c>
      <c r="AE113" s="79">
        <v>406</v>
      </c>
      <c r="AF113" s="79">
        <v>60.9</v>
      </c>
      <c r="AG113" s="79">
        <v>54.6</v>
      </c>
      <c r="AH113" s="79">
        <v>16.2</v>
      </c>
      <c r="AI113" s="79">
        <v>31.7</v>
      </c>
      <c r="AJ113" s="79">
        <v>12</v>
      </c>
      <c r="AK113" s="79">
        <v>104</v>
      </c>
      <c r="AL113" s="79">
        <v>48</v>
      </c>
      <c r="AM113" s="79">
        <v>203</v>
      </c>
      <c r="AN113" s="79">
        <v>2.17</v>
      </c>
      <c r="AO113" s="79">
        <v>0.51400000000000001</v>
      </c>
    </row>
    <row r="114" spans="1:41" x14ac:dyDescent="0.35">
      <c r="A114" s="53">
        <f t="shared" si="3"/>
        <v>108</v>
      </c>
      <c r="B114">
        <v>0</v>
      </c>
      <c r="C114">
        <v>1</v>
      </c>
      <c r="D114" s="75">
        <v>2016</v>
      </c>
      <c r="E114" s="28" t="s">
        <v>317</v>
      </c>
      <c r="F114" s="30" t="s">
        <v>64</v>
      </c>
      <c r="G114" s="103">
        <v>24990</v>
      </c>
      <c r="H114" s="103">
        <v>104958</v>
      </c>
      <c r="I114" s="103">
        <f t="shared" si="2"/>
        <v>4200</v>
      </c>
      <c r="J114" s="72">
        <v>4221</v>
      </c>
      <c r="K114" s="60">
        <v>100.5</v>
      </c>
      <c r="L114" s="60">
        <v>23.265000000000001</v>
      </c>
      <c r="M114" s="60">
        <v>2.3333333333333335</v>
      </c>
      <c r="N114" s="75">
        <v>2016</v>
      </c>
      <c r="O114" s="75" t="s">
        <v>10</v>
      </c>
      <c r="P114" s="75">
        <v>212</v>
      </c>
      <c r="Q114" s="78" t="s">
        <v>152</v>
      </c>
      <c r="R114" s="75">
        <v>4000</v>
      </c>
      <c r="S114" s="75">
        <v>3</v>
      </c>
      <c r="T114" s="79">
        <v>82.7</v>
      </c>
      <c r="U114" s="80">
        <v>0.19</v>
      </c>
      <c r="V114" s="80">
        <v>0.86</v>
      </c>
      <c r="W114" s="80">
        <v>0.52</v>
      </c>
      <c r="X114" s="80">
        <v>5.62</v>
      </c>
      <c r="Y114" s="79">
        <v>10.5</v>
      </c>
      <c r="Z114" s="12">
        <v>12.1</v>
      </c>
      <c r="AA114" s="79">
        <v>37.5</v>
      </c>
      <c r="AB114" s="79">
        <v>1.7589999999999999</v>
      </c>
      <c r="AC114" s="79">
        <v>24.5</v>
      </c>
      <c r="AD114" s="79">
        <v>9.1</v>
      </c>
      <c r="AE114" s="79">
        <v>403</v>
      </c>
      <c r="AF114" s="79">
        <v>61.1</v>
      </c>
      <c r="AG114" s="79">
        <v>57.7</v>
      </c>
      <c r="AH114" s="79">
        <v>20</v>
      </c>
      <c r="AI114" s="79">
        <v>34.9</v>
      </c>
      <c r="AJ114" s="79">
        <v>15</v>
      </c>
      <c r="AK114" s="79">
        <v>116</v>
      </c>
      <c r="AL114" s="79">
        <v>63</v>
      </c>
      <c r="AM114" s="79">
        <v>282</v>
      </c>
      <c r="AN114" s="79">
        <v>1.84</v>
      </c>
      <c r="AO114" s="79">
        <v>0.57699999999999996</v>
      </c>
    </row>
    <row r="115" spans="1:41" x14ac:dyDescent="0.35">
      <c r="A115" s="53">
        <f t="shared" si="3"/>
        <v>109</v>
      </c>
      <c r="B115">
        <v>0</v>
      </c>
      <c r="C115">
        <v>1</v>
      </c>
      <c r="D115" s="75">
        <v>2016</v>
      </c>
      <c r="E115" s="28" t="s">
        <v>317</v>
      </c>
      <c r="F115" s="30" t="s">
        <v>64</v>
      </c>
      <c r="G115" s="103">
        <v>24990</v>
      </c>
      <c r="H115" s="103">
        <v>104958</v>
      </c>
      <c r="I115" s="103">
        <f t="shared" si="2"/>
        <v>4200</v>
      </c>
      <c r="J115" s="72">
        <v>4195.8</v>
      </c>
      <c r="K115" s="60">
        <v>99.9</v>
      </c>
      <c r="L115" s="60">
        <v>16.047173913043473</v>
      </c>
      <c r="M115" s="60">
        <v>1.6862745098039216</v>
      </c>
      <c r="N115" s="75">
        <v>2016</v>
      </c>
      <c r="O115" s="75" t="s">
        <v>10</v>
      </c>
      <c r="P115" s="75">
        <v>213</v>
      </c>
      <c r="Q115" s="78" t="s">
        <v>152</v>
      </c>
      <c r="R115" s="75">
        <v>2000</v>
      </c>
      <c r="S115" s="75">
        <v>2</v>
      </c>
      <c r="T115" s="79">
        <v>83.6</v>
      </c>
      <c r="U115" s="80">
        <v>0.05</v>
      </c>
      <c r="V115" s="80">
        <v>0.24</v>
      </c>
      <c r="W115" s="80">
        <v>0.04</v>
      </c>
      <c r="X115" s="80">
        <v>0.97</v>
      </c>
      <c r="Y115" s="79">
        <v>10.199999999999999</v>
      </c>
      <c r="Z115" s="12">
        <v>11.8</v>
      </c>
      <c r="AA115" s="79">
        <v>39.25</v>
      </c>
      <c r="AB115" s="79">
        <v>1.75</v>
      </c>
      <c r="AC115" s="79">
        <v>17.2</v>
      </c>
      <c r="AD115" s="79">
        <v>6.4</v>
      </c>
      <c r="AE115" s="79">
        <v>399</v>
      </c>
      <c r="AF115" s="79">
        <v>61</v>
      </c>
      <c r="AG115" s="79">
        <v>56.8</v>
      </c>
      <c r="AH115" s="79">
        <v>12</v>
      </c>
      <c r="AI115" s="79">
        <v>21.2</v>
      </c>
      <c r="AJ115" s="79">
        <v>29</v>
      </c>
      <c r="AK115" s="79">
        <v>115</v>
      </c>
      <c r="AL115" s="79">
        <v>49</v>
      </c>
      <c r="AM115" s="79">
        <v>230</v>
      </c>
      <c r="AN115" s="79">
        <v>2.35</v>
      </c>
      <c r="AO115" s="79">
        <v>0.55200000000000005</v>
      </c>
    </row>
    <row r="116" spans="1:41" x14ac:dyDescent="0.35">
      <c r="A116" s="53">
        <f t="shared" si="3"/>
        <v>110</v>
      </c>
      <c r="B116">
        <v>0</v>
      </c>
      <c r="C116">
        <v>1</v>
      </c>
      <c r="D116" s="75">
        <v>2016</v>
      </c>
      <c r="E116" s="28" t="s">
        <v>318</v>
      </c>
      <c r="F116" s="30" t="s">
        <v>64</v>
      </c>
      <c r="G116" s="103">
        <v>22830</v>
      </c>
      <c r="H116" s="103">
        <v>95886</v>
      </c>
      <c r="I116" s="103">
        <f t="shared" si="2"/>
        <v>4200</v>
      </c>
      <c r="J116" s="72">
        <v>4204.2</v>
      </c>
      <c r="K116" s="60">
        <v>100.1</v>
      </c>
      <c r="L116" s="60">
        <v>17.827500000000004</v>
      </c>
      <c r="M116" s="60">
        <v>1.5922330097087376</v>
      </c>
      <c r="N116" s="75">
        <v>2016</v>
      </c>
      <c r="O116" s="75" t="s">
        <v>10</v>
      </c>
      <c r="P116" s="75">
        <v>214</v>
      </c>
      <c r="Q116" s="78" t="s">
        <v>153</v>
      </c>
      <c r="R116" s="75">
        <v>4000</v>
      </c>
      <c r="S116" s="75">
        <v>2</v>
      </c>
      <c r="T116" s="79">
        <v>82.2</v>
      </c>
      <c r="U116" s="80">
        <v>1.1399999999999999</v>
      </c>
      <c r="V116" s="80">
        <v>0.8</v>
      </c>
      <c r="W116" s="80">
        <v>0.52</v>
      </c>
      <c r="X116" s="80">
        <v>1.62</v>
      </c>
      <c r="Y116" s="79">
        <v>10.3</v>
      </c>
      <c r="Z116" s="12">
        <v>11.9</v>
      </c>
      <c r="AA116" s="79">
        <v>37.15</v>
      </c>
      <c r="AB116" s="79">
        <v>1.66</v>
      </c>
      <c r="AC116" s="79">
        <v>16.399999999999999</v>
      </c>
      <c r="AD116" s="79">
        <v>6.1</v>
      </c>
      <c r="AE116" s="79">
        <v>340</v>
      </c>
      <c r="AF116" s="79">
        <v>58.9</v>
      </c>
      <c r="AG116" s="79">
        <v>56.5</v>
      </c>
      <c r="AH116" s="79">
        <v>12.4</v>
      </c>
      <c r="AI116" s="79">
        <v>21.4</v>
      </c>
      <c r="AJ116" s="79">
        <v>21</v>
      </c>
      <c r="AK116" s="79">
        <v>90</v>
      </c>
      <c r="AL116" s="79">
        <v>80</v>
      </c>
      <c r="AM116" s="79">
        <v>263</v>
      </c>
      <c r="AN116" s="79">
        <v>1.1299999999999999</v>
      </c>
      <c r="AO116" s="79">
        <v>0.57599999999999996</v>
      </c>
    </row>
    <row r="117" spans="1:41" x14ac:dyDescent="0.35">
      <c r="A117" s="53">
        <f t="shared" si="3"/>
        <v>111</v>
      </c>
      <c r="B117">
        <v>0</v>
      </c>
      <c r="C117">
        <v>1</v>
      </c>
      <c r="D117">
        <v>2016</v>
      </c>
      <c r="E117" s="1" t="s">
        <v>319</v>
      </c>
      <c r="F117" s="30" t="s">
        <v>64</v>
      </c>
      <c r="G117" s="103">
        <v>51690</v>
      </c>
      <c r="H117" s="103">
        <v>217098</v>
      </c>
      <c r="I117" s="103">
        <f t="shared" si="2"/>
        <v>4200</v>
      </c>
      <c r="J117" s="72">
        <v>4187.3999999999996</v>
      </c>
      <c r="K117" s="60">
        <v>99.7</v>
      </c>
      <c r="L117" s="60">
        <v>15.657499999999997</v>
      </c>
      <c r="M117" s="60">
        <v>2.3069306930693072</v>
      </c>
      <c r="N117">
        <v>2016</v>
      </c>
      <c r="O117" t="s">
        <v>10</v>
      </c>
      <c r="P117">
        <v>215</v>
      </c>
      <c r="Q117" s="28" t="s">
        <v>154</v>
      </c>
      <c r="R117">
        <v>4000</v>
      </c>
      <c r="S117">
        <v>1</v>
      </c>
      <c r="T117" s="12">
        <v>82.3</v>
      </c>
      <c r="U117" s="81">
        <v>0.28000000000000003</v>
      </c>
      <c r="V117" s="81">
        <v>0.22</v>
      </c>
      <c r="W117" s="81">
        <v>0.12</v>
      </c>
      <c r="X117" s="81">
        <v>2.8</v>
      </c>
      <c r="Y117" s="12">
        <v>10.1</v>
      </c>
      <c r="Z117" s="12">
        <v>11.7</v>
      </c>
      <c r="AA117" s="12">
        <v>37.020000000000003</v>
      </c>
      <c r="AB117" s="12">
        <v>1.625</v>
      </c>
      <c r="AC117" s="12">
        <v>23.3</v>
      </c>
      <c r="AD117" s="12">
        <v>8.6</v>
      </c>
      <c r="AE117" s="12">
        <v>420</v>
      </c>
      <c r="AF117" s="12">
        <v>59.5</v>
      </c>
      <c r="AG117" s="12">
        <v>55.1</v>
      </c>
      <c r="AH117" s="12">
        <v>20</v>
      </c>
      <c r="AI117" s="12">
        <v>31.7</v>
      </c>
      <c r="AJ117" s="12">
        <v>15</v>
      </c>
      <c r="AK117" s="12">
        <v>107</v>
      </c>
      <c r="AL117" s="12">
        <v>50</v>
      </c>
      <c r="AM117" s="12">
        <v>219</v>
      </c>
      <c r="AN117" s="12">
        <v>2.14</v>
      </c>
      <c r="AO117" s="12">
        <v>0.54700000000000004</v>
      </c>
    </row>
    <row r="118" spans="1:41" x14ac:dyDescent="0.35">
      <c r="A118" s="53">
        <f t="shared" si="3"/>
        <v>112</v>
      </c>
      <c r="B118">
        <v>0</v>
      </c>
      <c r="C118">
        <v>1</v>
      </c>
      <c r="D118">
        <v>2016</v>
      </c>
      <c r="E118" s="1" t="s">
        <v>319</v>
      </c>
      <c r="F118" s="30" t="s">
        <v>64</v>
      </c>
      <c r="G118" s="103">
        <v>51690</v>
      </c>
      <c r="H118" s="103">
        <v>217098</v>
      </c>
      <c r="I118" s="103">
        <f t="shared" si="2"/>
        <v>4200</v>
      </c>
      <c r="J118" s="72">
        <v>4195.8</v>
      </c>
      <c r="K118" s="60">
        <v>99.9</v>
      </c>
      <c r="L118" s="60">
        <v>18.192500000000003</v>
      </c>
      <c r="M118" s="60">
        <v>2.4019607843137258</v>
      </c>
      <c r="N118">
        <v>2016</v>
      </c>
      <c r="O118" t="s">
        <v>10</v>
      </c>
      <c r="P118">
        <v>216</v>
      </c>
      <c r="Q118" s="28" t="s">
        <v>154</v>
      </c>
      <c r="R118">
        <v>4000</v>
      </c>
      <c r="S118">
        <v>2</v>
      </c>
      <c r="T118" s="12">
        <v>82.2</v>
      </c>
      <c r="U118" s="81">
        <v>0.08</v>
      </c>
      <c r="V118" s="81">
        <v>0.62</v>
      </c>
      <c r="W118" s="81">
        <v>0.16</v>
      </c>
      <c r="X118" s="81">
        <v>2.76</v>
      </c>
      <c r="Y118" s="12">
        <v>10.199999999999999</v>
      </c>
      <c r="Z118" s="12">
        <v>11.8</v>
      </c>
      <c r="AA118" s="12">
        <v>41.07</v>
      </c>
      <c r="AB118" s="12">
        <v>1.55</v>
      </c>
      <c r="AC118" s="12">
        <v>24.5</v>
      </c>
      <c r="AD118" s="12">
        <v>9.1</v>
      </c>
      <c r="AE118" s="12">
        <v>423</v>
      </c>
      <c r="AF118" s="12">
        <v>59.7</v>
      </c>
      <c r="AG118" s="12">
        <v>57.4</v>
      </c>
      <c r="AH118" s="12">
        <v>20</v>
      </c>
      <c r="AI118" s="12">
        <v>35.799999999999997</v>
      </c>
      <c r="AJ118" s="12">
        <v>9</v>
      </c>
      <c r="AK118" s="12">
        <v>126</v>
      </c>
      <c r="AL118" s="12">
        <v>49</v>
      </c>
      <c r="AM118" s="12">
        <v>253</v>
      </c>
      <c r="AN118" s="12">
        <v>2.57</v>
      </c>
      <c r="AO118" s="12">
        <v>0.54700000000000004</v>
      </c>
    </row>
    <row r="119" spans="1:41" x14ac:dyDescent="0.35">
      <c r="A119" s="53">
        <f t="shared" si="3"/>
        <v>113</v>
      </c>
      <c r="B119">
        <v>0</v>
      </c>
      <c r="C119">
        <v>1</v>
      </c>
      <c r="D119" s="75">
        <v>2016</v>
      </c>
      <c r="E119" s="28" t="s">
        <v>320</v>
      </c>
      <c r="F119" s="30" t="s">
        <v>64</v>
      </c>
      <c r="G119" s="103">
        <v>24800</v>
      </c>
      <c r="H119" s="103">
        <v>104160</v>
      </c>
      <c r="I119" s="103">
        <f t="shared" si="2"/>
        <v>4200</v>
      </c>
      <c r="J119" s="72">
        <v>4263</v>
      </c>
      <c r="K119" s="60">
        <v>101.5</v>
      </c>
      <c r="L119" s="60">
        <v>26.392222222222223</v>
      </c>
      <c r="M119" s="60">
        <v>2.4818181818181819</v>
      </c>
      <c r="N119" s="75">
        <v>2016</v>
      </c>
      <c r="O119" s="75" t="s">
        <v>10</v>
      </c>
      <c r="P119" s="75">
        <v>217</v>
      </c>
      <c r="Q119" s="78" t="s">
        <v>155</v>
      </c>
      <c r="R119" s="75">
        <v>4000</v>
      </c>
      <c r="S119" s="75">
        <v>1</v>
      </c>
      <c r="T119" s="79">
        <v>83.9</v>
      </c>
      <c r="U119" s="80">
        <v>0.1</v>
      </c>
      <c r="V119" s="80">
        <v>0.12</v>
      </c>
      <c r="W119" s="80">
        <v>0.1</v>
      </c>
      <c r="X119" s="80">
        <v>0.82</v>
      </c>
      <c r="Y119" s="79">
        <v>11</v>
      </c>
      <c r="Z119" s="12">
        <v>12.7</v>
      </c>
      <c r="AA119" s="79">
        <v>37.94</v>
      </c>
      <c r="AB119" s="79">
        <v>1.7649999999999999</v>
      </c>
      <c r="AC119" s="79">
        <v>27.3</v>
      </c>
      <c r="AD119" s="79">
        <v>10.1</v>
      </c>
      <c r="AE119" s="79">
        <v>384</v>
      </c>
      <c r="AF119" s="79">
        <v>60.7</v>
      </c>
      <c r="AG119" s="79">
        <v>57.6</v>
      </c>
      <c r="AH119" s="79">
        <v>10.5</v>
      </c>
      <c r="AI119" s="79">
        <v>17.600000000000001</v>
      </c>
      <c r="AJ119" s="79">
        <v>24</v>
      </c>
      <c r="AK119" s="79">
        <v>94</v>
      </c>
      <c r="AL119" s="79">
        <v>87</v>
      </c>
      <c r="AM119" s="79">
        <v>296</v>
      </c>
      <c r="AN119" s="79">
        <v>1.08</v>
      </c>
      <c r="AO119" s="79">
        <v>0.54</v>
      </c>
    </row>
    <row r="120" spans="1:41" x14ac:dyDescent="0.35">
      <c r="A120" s="53">
        <f t="shared" si="3"/>
        <v>114</v>
      </c>
      <c r="B120">
        <v>0</v>
      </c>
      <c r="C120">
        <v>1</v>
      </c>
      <c r="D120" s="75">
        <v>2016</v>
      </c>
      <c r="E120" s="28" t="s">
        <v>320</v>
      </c>
      <c r="F120" s="30" t="s">
        <v>64</v>
      </c>
      <c r="G120" s="103">
        <v>24800</v>
      </c>
      <c r="H120" s="103">
        <v>104160</v>
      </c>
      <c r="I120" s="103">
        <f t="shared" si="2"/>
        <v>4200</v>
      </c>
      <c r="J120" s="72">
        <v>4221</v>
      </c>
      <c r="K120" s="60">
        <v>100.5</v>
      </c>
      <c r="L120" s="60">
        <v>23.344999999999999</v>
      </c>
      <c r="M120" s="60">
        <v>2.4761904761904763</v>
      </c>
      <c r="N120" s="75">
        <v>2016</v>
      </c>
      <c r="O120" s="75" t="s">
        <v>10</v>
      </c>
      <c r="P120" s="75">
        <v>218</v>
      </c>
      <c r="Q120" s="78" t="s">
        <v>155</v>
      </c>
      <c r="R120" s="75">
        <v>2000</v>
      </c>
      <c r="S120" s="75">
        <v>1</v>
      </c>
      <c r="T120" s="79">
        <v>83.8</v>
      </c>
      <c r="U120" s="80">
        <v>0.5</v>
      </c>
      <c r="V120" s="80">
        <v>0.18</v>
      </c>
      <c r="W120" s="80">
        <v>0.2</v>
      </c>
      <c r="X120" s="80">
        <v>1.36</v>
      </c>
      <c r="Y120" s="79">
        <v>10.5</v>
      </c>
      <c r="Z120" s="12">
        <v>12.1</v>
      </c>
      <c r="AA120" s="79">
        <v>37.270000000000003</v>
      </c>
      <c r="AB120" s="79">
        <v>1.6719999999999999</v>
      </c>
      <c r="AC120" s="79">
        <v>26</v>
      </c>
      <c r="AD120" s="79">
        <v>9.6</v>
      </c>
      <c r="AE120" s="79">
        <v>404</v>
      </c>
      <c r="AF120" s="79">
        <v>60.6</v>
      </c>
      <c r="AG120" s="79">
        <v>57.6</v>
      </c>
      <c r="AH120" s="79">
        <v>8.1999999999999993</v>
      </c>
      <c r="AI120" s="79">
        <v>11.1</v>
      </c>
      <c r="AJ120" s="79">
        <v>44</v>
      </c>
      <c r="AK120" s="79">
        <v>94</v>
      </c>
      <c r="AL120" s="79">
        <v>87</v>
      </c>
      <c r="AM120" s="79">
        <v>296</v>
      </c>
      <c r="AN120" s="79">
        <v>1.08</v>
      </c>
      <c r="AO120" s="79">
        <v>0.64100000000000001</v>
      </c>
    </row>
    <row r="121" spans="1:41" x14ac:dyDescent="0.35">
      <c r="A121" s="53">
        <f t="shared" si="3"/>
        <v>115</v>
      </c>
      <c r="B121">
        <v>0</v>
      </c>
      <c r="C121">
        <v>1</v>
      </c>
      <c r="D121" s="75">
        <v>2016</v>
      </c>
      <c r="E121" s="28" t="s">
        <v>321</v>
      </c>
      <c r="F121" s="30" t="s">
        <v>64</v>
      </c>
      <c r="G121" s="103">
        <v>38020</v>
      </c>
      <c r="H121" s="103">
        <v>190100</v>
      </c>
      <c r="I121" s="103">
        <f t="shared" si="2"/>
        <v>5000</v>
      </c>
      <c r="J121" s="72">
        <v>4865</v>
      </c>
      <c r="K121" s="60">
        <v>97.3</v>
      </c>
      <c r="L121" s="60">
        <v>9.3647058823529346</v>
      </c>
      <c r="M121" s="60">
        <v>2.4270833333333335</v>
      </c>
      <c r="N121" s="75">
        <v>2016</v>
      </c>
      <c r="O121" s="75" t="s">
        <v>10</v>
      </c>
      <c r="P121" s="75">
        <v>219</v>
      </c>
      <c r="Q121" s="78" t="s">
        <v>156</v>
      </c>
      <c r="R121" s="75">
        <v>4000</v>
      </c>
      <c r="S121" s="75">
        <v>2</v>
      </c>
      <c r="T121" s="79">
        <v>81.099999999999994</v>
      </c>
      <c r="U121" s="80">
        <v>0.14000000000000001</v>
      </c>
      <c r="V121" s="80">
        <v>0.24</v>
      </c>
      <c r="W121" s="80">
        <v>0.4</v>
      </c>
      <c r="X121" s="80">
        <v>2.8</v>
      </c>
      <c r="Y121" s="79">
        <v>9.6</v>
      </c>
      <c r="Z121" s="12">
        <v>11.1</v>
      </c>
      <c r="AA121" s="79">
        <v>38.200000000000003</v>
      </c>
      <c r="AB121" s="79">
        <v>1.6419999999999999</v>
      </c>
      <c r="AC121" s="79">
        <v>23.3</v>
      </c>
      <c r="AD121" s="79">
        <v>8.6</v>
      </c>
      <c r="AE121" s="79">
        <v>428</v>
      </c>
      <c r="AF121" s="79">
        <v>61</v>
      </c>
      <c r="AG121" s="79">
        <v>55.5</v>
      </c>
      <c r="AH121" s="79">
        <v>2.7</v>
      </c>
      <c r="AI121" s="79">
        <v>7.1</v>
      </c>
      <c r="AJ121" s="79">
        <v>44</v>
      </c>
      <c r="AK121" s="79">
        <v>97</v>
      </c>
      <c r="AL121" s="79">
        <v>56</v>
      </c>
      <c r="AM121" s="79">
        <v>216</v>
      </c>
      <c r="AN121" s="79">
        <v>1.73</v>
      </c>
      <c r="AO121" s="79">
        <v>0.54400000000000004</v>
      </c>
    </row>
    <row r="122" spans="1:41" x14ac:dyDescent="0.35">
      <c r="A122" s="53">
        <f t="shared" si="3"/>
        <v>116</v>
      </c>
      <c r="B122">
        <v>0</v>
      </c>
      <c r="C122">
        <v>1</v>
      </c>
      <c r="D122" s="75">
        <v>2016</v>
      </c>
      <c r="E122" s="28" t="s">
        <v>321</v>
      </c>
      <c r="F122" s="30" t="s">
        <v>64</v>
      </c>
      <c r="G122" s="103">
        <v>38020</v>
      </c>
      <c r="H122" s="103">
        <v>190100</v>
      </c>
      <c r="I122" s="103">
        <f t="shared" si="2"/>
        <v>5000</v>
      </c>
      <c r="J122" s="72">
        <v>4985</v>
      </c>
      <c r="K122" s="60">
        <v>99.7</v>
      </c>
      <c r="L122" s="60">
        <v>13.812499999999996</v>
      </c>
      <c r="M122" s="60">
        <v>2.5643564356435644</v>
      </c>
      <c r="N122" s="75">
        <v>2016</v>
      </c>
      <c r="O122" s="75" t="s">
        <v>10</v>
      </c>
      <c r="P122" s="75">
        <v>220</v>
      </c>
      <c r="Q122" s="78" t="s">
        <v>156</v>
      </c>
      <c r="R122" s="75">
        <v>4000</v>
      </c>
      <c r="S122" s="75">
        <v>1</v>
      </c>
      <c r="T122" s="79">
        <v>83.3</v>
      </c>
      <c r="U122" s="80">
        <v>0.1</v>
      </c>
      <c r="V122" s="80">
        <v>0.14000000000000001</v>
      </c>
      <c r="W122" s="80">
        <v>0.32</v>
      </c>
      <c r="X122" s="80">
        <v>2.84</v>
      </c>
      <c r="Y122" s="79">
        <v>10.1</v>
      </c>
      <c r="Z122" s="12">
        <v>11.7</v>
      </c>
      <c r="AA122" s="79">
        <v>39.299999999999997</v>
      </c>
      <c r="AB122" s="79">
        <v>1.6419999999999999</v>
      </c>
      <c r="AC122" s="79">
        <v>25.9</v>
      </c>
      <c r="AD122" s="79">
        <v>9.6</v>
      </c>
      <c r="AE122" s="79">
        <v>421</v>
      </c>
      <c r="AF122" s="79">
        <v>61.4</v>
      </c>
      <c r="AG122" s="79">
        <v>57.2</v>
      </c>
      <c r="AH122" s="79">
        <v>3.9</v>
      </c>
      <c r="AI122" s="79">
        <v>13</v>
      </c>
      <c r="AJ122" s="79">
        <v>38</v>
      </c>
      <c r="AK122" s="79">
        <v>113</v>
      </c>
      <c r="AL122" s="79">
        <v>46</v>
      </c>
      <c r="AM122" s="79">
        <v>215</v>
      </c>
      <c r="AN122" s="79">
        <v>2.46</v>
      </c>
      <c r="AO122" s="79">
        <v>0.6</v>
      </c>
    </row>
    <row r="123" spans="1:41" x14ac:dyDescent="0.35">
      <c r="A123" s="53">
        <f t="shared" si="3"/>
        <v>117</v>
      </c>
      <c r="B123">
        <v>0</v>
      </c>
      <c r="C123">
        <v>1</v>
      </c>
      <c r="D123" s="75">
        <v>2016</v>
      </c>
      <c r="E123" s="28" t="s">
        <v>321</v>
      </c>
      <c r="F123" s="30" t="s">
        <v>64</v>
      </c>
      <c r="G123" s="103">
        <v>38020</v>
      </c>
      <c r="H123" s="103">
        <v>190100</v>
      </c>
      <c r="I123" s="103">
        <f t="shared" si="2"/>
        <v>5000</v>
      </c>
      <c r="J123" s="72">
        <v>5015</v>
      </c>
      <c r="K123" s="60">
        <v>100.3</v>
      </c>
      <c r="L123" s="60">
        <v>19.18</v>
      </c>
      <c r="M123" s="60">
        <v>2.4038461538461537</v>
      </c>
      <c r="N123" s="75">
        <v>2016</v>
      </c>
      <c r="O123" s="75" t="s">
        <v>10</v>
      </c>
      <c r="P123" s="75">
        <v>221</v>
      </c>
      <c r="Q123" s="78" t="s">
        <v>156</v>
      </c>
      <c r="R123" s="75">
        <v>4000</v>
      </c>
      <c r="S123" s="75">
        <v>1</v>
      </c>
      <c r="T123" s="79">
        <v>83.2</v>
      </c>
      <c r="U123" s="80">
        <v>0.22</v>
      </c>
      <c r="V123" s="80">
        <v>0.18</v>
      </c>
      <c r="W123" s="80">
        <v>0.26</v>
      </c>
      <c r="X123" s="80">
        <v>1.78</v>
      </c>
      <c r="Y123" s="79">
        <v>10.4</v>
      </c>
      <c r="Z123" s="12">
        <v>12</v>
      </c>
      <c r="AA123" s="79">
        <v>37.1</v>
      </c>
      <c r="AB123" s="79">
        <v>1.7210000000000001</v>
      </c>
      <c r="AC123" s="79">
        <v>25</v>
      </c>
      <c r="AD123" s="79">
        <v>9.1999999999999993</v>
      </c>
      <c r="AE123" s="79">
        <v>422</v>
      </c>
      <c r="AF123" s="79">
        <v>61.2</v>
      </c>
      <c r="AG123" s="79">
        <v>56.5</v>
      </c>
      <c r="AH123" s="79">
        <v>20</v>
      </c>
      <c r="AI123" s="79">
        <v>38.799999999999997</v>
      </c>
      <c r="AJ123" s="79">
        <v>5</v>
      </c>
      <c r="AK123" s="79">
        <v>106</v>
      </c>
      <c r="AL123" s="79">
        <v>60</v>
      </c>
      <c r="AM123" s="79">
        <v>252</v>
      </c>
      <c r="AN123" s="79">
        <v>1.77</v>
      </c>
      <c r="AO123" s="79">
        <v>0.56200000000000006</v>
      </c>
    </row>
    <row r="124" spans="1:41" x14ac:dyDescent="0.35">
      <c r="A124" s="53">
        <f t="shared" si="3"/>
        <v>118</v>
      </c>
      <c r="B124">
        <v>0</v>
      </c>
      <c r="C124">
        <v>1</v>
      </c>
      <c r="D124" s="75">
        <v>2016</v>
      </c>
      <c r="E124" s="28" t="s">
        <v>322</v>
      </c>
      <c r="F124" s="30" t="s">
        <v>64</v>
      </c>
      <c r="G124" s="103">
        <v>28130</v>
      </c>
      <c r="H124" s="103">
        <v>140650</v>
      </c>
      <c r="I124" s="103">
        <f t="shared" si="2"/>
        <v>5000</v>
      </c>
      <c r="J124" s="72">
        <v>4985</v>
      </c>
      <c r="K124" s="60">
        <v>99.7</v>
      </c>
      <c r="L124" s="60">
        <v>13.356171726755219</v>
      </c>
      <c r="M124" s="60">
        <v>2.3663366336633662</v>
      </c>
      <c r="N124" s="75">
        <v>2016</v>
      </c>
      <c r="O124" s="75" t="s">
        <v>10</v>
      </c>
      <c r="P124" s="75">
        <v>222</v>
      </c>
      <c r="Q124" s="78" t="s">
        <v>157</v>
      </c>
      <c r="R124" s="75">
        <v>2000</v>
      </c>
      <c r="S124" s="75">
        <v>1</v>
      </c>
      <c r="T124" s="79">
        <v>79.900000000000006</v>
      </c>
      <c r="U124" s="80">
        <v>0.44</v>
      </c>
      <c r="V124" s="80">
        <v>0.18</v>
      </c>
      <c r="W124" s="80">
        <v>0.36</v>
      </c>
      <c r="X124" s="80">
        <v>4.88</v>
      </c>
      <c r="Y124" s="79">
        <v>10.1</v>
      </c>
      <c r="Z124" s="12">
        <v>11.7</v>
      </c>
      <c r="AA124" s="79">
        <v>35.6</v>
      </c>
      <c r="AB124" s="79">
        <v>1.6830000000000001</v>
      </c>
      <c r="AC124" s="79">
        <v>23.9</v>
      </c>
      <c r="AD124" s="79">
        <v>8.8000000000000007</v>
      </c>
      <c r="AE124" s="79">
        <v>388</v>
      </c>
      <c r="AF124" s="79">
        <v>59.9</v>
      </c>
      <c r="AG124" s="79">
        <v>53.7</v>
      </c>
      <c r="AH124" s="79">
        <v>4.0999999999999996</v>
      </c>
      <c r="AI124" s="79">
        <v>14.1</v>
      </c>
      <c r="AJ124" s="79">
        <v>30</v>
      </c>
      <c r="AK124" s="79">
        <v>81</v>
      </c>
      <c r="AL124" s="79">
        <v>77</v>
      </c>
      <c r="AM124" s="79">
        <v>231</v>
      </c>
      <c r="AN124" s="79">
        <v>1.05</v>
      </c>
      <c r="AO124" s="79">
        <v>0.52700000000000002</v>
      </c>
    </row>
    <row r="125" spans="1:41" x14ac:dyDescent="0.35">
      <c r="A125" s="53">
        <f t="shared" si="3"/>
        <v>119</v>
      </c>
      <c r="B125">
        <v>0</v>
      </c>
      <c r="C125">
        <v>1</v>
      </c>
      <c r="D125" s="75">
        <v>2016</v>
      </c>
      <c r="E125" s="28" t="s">
        <v>323</v>
      </c>
      <c r="F125" s="30" t="s">
        <v>64</v>
      </c>
      <c r="G125" s="103">
        <v>24800</v>
      </c>
      <c r="H125" s="103">
        <v>116560</v>
      </c>
      <c r="I125" s="103">
        <f t="shared" si="2"/>
        <v>4700</v>
      </c>
      <c r="J125" s="72">
        <v>4573.1000000000004</v>
      </c>
      <c r="K125" s="60">
        <v>97.3</v>
      </c>
      <c r="L125" s="60">
        <v>14.424999999999994</v>
      </c>
      <c r="M125" s="60">
        <v>2.2500000000000004</v>
      </c>
      <c r="N125" s="75">
        <v>2016</v>
      </c>
      <c r="O125" s="75" t="s">
        <v>10</v>
      </c>
      <c r="P125" s="75">
        <v>223</v>
      </c>
      <c r="Q125" s="78" t="s">
        <v>158</v>
      </c>
      <c r="R125" s="75">
        <v>2000</v>
      </c>
      <c r="S125" s="75">
        <v>1</v>
      </c>
      <c r="T125" s="79">
        <v>82.1</v>
      </c>
      <c r="U125" s="80">
        <v>0.2</v>
      </c>
      <c r="V125" s="80">
        <v>0.08</v>
      </c>
      <c r="W125" s="80">
        <v>0.2</v>
      </c>
      <c r="X125" s="80">
        <v>5.4</v>
      </c>
      <c r="Y125" s="79">
        <v>9.6</v>
      </c>
      <c r="Z125" s="12">
        <v>11.1</v>
      </c>
      <c r="AA125" s="79">
        <v>32.4</v>
      </c>
      <c r="AB125" s="79">
        <v>1.655</v>
      </c>
      <c r="AC125" s="79">
        <v>21.6</v>
      </c>
      <c r="AD125" s="79">
        <v>8</v>
      </c>
      <c r="AE125" s="79">
        <v>378</v>
      </c>
      <c r="AF125" s="79">
        <v>60.8</v>
      </c>
      <c r="AG125" s="79">
        <v>52.9</v>
      </c>
      <c r="AH125" s="79">
        <v>3.9</v>
      </c>
      <c r="AI125" s="79">
        <v>33.5</v>
      </c>
      <c r="AJ125" s="79">
        <v>40</v>
      </c>
      <c r="AK125" s="79">
        <v>95</v>
      </c>
      <c r="AL125" s="79">
        <v>50</v>
      </c>
      <c r="AM125" s="79">
        <v>197</v>
      </c>
      <c r="AN125" s="79">
        <v>1.9</v>
      </c>
      <c r="AO125" s="79">
        <v>0.56699999999999995</v>
      </c>
    </row>
    <row r="126" spans="1:41" x14ac:dyDescent="0.35">
      <c r="A126" s="53">
        <f t="shared" si="3"/>
        <v>120</v>
      </c>
      <c r="B126">
        <v>0</v>
      </c>
      <c r="C126">
        <v>1</v>
      </c>
      <c r="D126" s="75">
        <v>2016</v>
      </c>
      <c r="E126" s="28" t="s">
        <v>324</v>
      </c>
      <c r="F126" s="30" t="s">
        <v>64</v>
      </c>
      <c r="G126" s="103">
        <v>23370</v>
      </c>
      <c r="H126" s="103">
        <v>116850</v>
      </c>
      <c r="I126" s="103">
        <f t="shared" si="2"/>
        <v>5000</v>
      </c>
      <c r="J126" s="72">
        <v>5015</v>
      </c>
      <c r="K126" s="60">
        <v>100.3</v>
      </c>
      <c r="L126" s="60">
        <v>17.931323529411763</v>
      </c>
      <c r="M126" s="60">
        <v>2.3942307692307692</v>
      </c>
      <c r="N126" s="75">
        <v>2016</v>
      </c>
      <c r="O126" s="75" t="s">
        <v>10</v>
      </c>
      <c r="P126" s="75">
        <v>224</v>
      </c>
      <c r="Q126" s="78" t="s">
        <v>159</v>
      </c>
      <c r="R126" s="75">
        <v>4000</v>
      </c>
      <c r="S126" s="75">
        <v>1</v>
      </c>
      <c r="T126" s="79">
        <v>83.1</v>
      </c>
      <c r="U126" s="80">
        <v>0.06</v>
      </c>
      <c r="V126" s="80">
        <v>0.14000000000000001</v>
      </c>
      <c r="W126" s="80">
        <v>0.26</v>
      </c>
      <c r="X126" s="80">
        <v>3.8</v>
      </c>
      <c r="Y126" s="79">
        <v>10.4</v>
      </c>
      <c r="Z126" s="12">
        <v>12</v>
      </c>
      <c r="AA126" s="79">
        <v>36.299999999999997</v>
      </c>
      <c r="AB126" s="79">
        <v>1.71</v>
      </c>
      <c r="AC126" s="79">
        <v>24.9</v>
      </c>
      <c r="AD126" s="79">
        <v>9.1999999999999993</v>
      </c>
      <c r="AE126" s="79">
        <v>395</v>
      </c>
      <c r="AF126" s="79">
        <v>60.4</v>
      </c>
      <c r="AG126" s="79">
        <v>56.2</v>
      </c>
      <c r="AH126" s="79">
        <v>4.5999999999999996</v>
      </c>
      <c r="AI126" s="79">
        <v>30.1</v>
      </c>
      <c r="AJ126" s="79">
        <v>17</v>
      </c>
      <c r="AK126" s="79">
        <v>114</v>
      </c>
      <c r="AL126" s="79">
        <v>52</v>
      </c>
      <c r="AM126" s="79">
        <v>241</v>
      </c>
      <c r="AN126" s="79">
        <v>2.19</v>
      </c>
      <c r="AO126" s="79">
        <v>0.54400000000000004</v>
      </c>
    </row>
    <row r="127" spans="1:41" x14ac:dyDescent="0.35">
      <c r="A127" s="53">
        <f t="shared" si="3"/>
        <v>121</v>
      </c>
      <c r="B127">
        <v>0</v>
      </c>
      <c r="C127">
        <v>1</v>
      </c>
      <c r="D127" s="75">
        <v>2016</v>
      </c>
      <c r="E127" s="28" t="s">
        <v>324</v>
      </c>
      <c r="F127" s="30" t="s">
        <v>64</v>
      </c>
      <c r="G127" s="103">
        <v>23370</v>
      </c>
      <c r="H127" s="103">
        <v>116850</v>
      </c>
      <c r="I127" s="103">
        <f t="shared" si="2"/>
        <v>5000</v>
      </c>
      <c r="J127" s="72">
        <v>4895</v>
      </c>
      <c r="K127" s="60">
        <v>97.9</v>
      </c>
      <c r="L127" s="60">
        <v>12.045833333333336</v>
      </c>
      <c r="M127" s="60">
        <v>2.3775510204081631</v>
      </c>
      <c r="N127" s="75">
        <v>2016</v>
      </c>
      <c r="O127" s="75" t="s">
        <v>10</v>
      </c>
      <c r="P127" s="75">
        <v>225</v>
      </c>
      <c r="Q127" s="78" t="s">
        <v>159</v>
      </c>
      <c r="R127" s="75">
        <v>2000</v>
      </c>
      <c r="S127" s="75">
        <v>2</v>
      </c>
      <c r="T127" s="79">
        <v>80.2</v>
      </c>
      <c r="U127" s="80">
        <v>0.09</v>
      </c>
      <c r="V127" s="80">
        <v>0.26</v>
      </c>
      <c r="W127" s="80">
        <v>0.34</v>
      </c>
      <c r="X127" s="80">
        <v>2.84</v>
      </c>
      <c r="Y127" s="79">
        <v>9.8000000000000007</v>
      </c>
      <c r="Z127" s="12">
        <v>11.3</v>
      </c>
      <c r="AA127" s="79">
        <v>36.700000000000003</v>
      </c>
      <c r="AB127" s="79">
        <v>1.667</v>
      </c>
      <c r="AC127" s="79">
        <v>23.3</v>
      </c>
      <c r="AD127" s="79">
        <v>8.6</v>
      </c>
      <c r="AE127" s="79">
        <v>389</v>
      </c>
      <c r="AF127" s="79">
        <v>60.2</v>
      </c>
      <c r="AG127" s="79">
        <v>52.2</v>
      </c>
      <c r="AH127" s="79">
        <v>3.4</v>
      </c>
      <c r="AI127" s="79">
        <v>7</v>
      </c>
      <c r="AJ127" s="79">
        <v>43</v>
      </c>
      <c r="AK127" s="79">
        <v>77</v>
      </c>
      <c r="AL127" s="79">
        <v>70</v>
      </c>
      <c r="AM127" s="79">
        <v>207</v>
      </c>
      <c r="AN127" s="79">
        <v>1.1000000000000001</v>
      </c>
      <c r="AO127" s="79">
        <v>0.48</v>
      </c>
    </row>
    <row r="128" spans="1:41" x14ac:dyDescent="0.35">
      <c r="A128" s="53">
        <f t="shared" si="3"/>
        <v>122</v>
      </c>
      <c r="B128">
        <v>0</v>
      </c>
      <c r="C128">
        <v>1</v>
      </c>
      <c r="D128" s="75">
        <v>2016</v>
      </c>
      <c r="E128" s="28" t="s">
        <v>325</v>
      </c>
      <c r="F128" s="30" t="s">
        <v>64</v>
      </c>
      <c r="G128" s="103">
        <v>29570</v>
      </c>
      <c r="H128" s="103">
        <v>144893</v>
      </c>
      <c r="I128" s="103">
        <f t="shared" si="2"/>
        <v>4900</v>
      </c>
      <c r="J128" s="72">
        <v>4895.1000000000004</v>
      </c>
      <c r="K128" s="60">
        <v>99.9</v>
      </c>
      <c r="L128" s="60">
        <v>19.427103250478012</v>
      </c>
      <c r="M128" s="60">
        <v>2.5490196078431375</v>
      </c>
      <c r="N128" s="75">
        <v>2016</v>
      </c>
      <c r="O128" s="75" t="s">
        <v>10</v>
      </c>
      <c r="P128" s="75">
        <v>226</v>
      </c>
      <c r="Q128" s="78" t="s">
        <v>160</v>
      </c>
      <c r="R128" s="75">
        <v>4000</v>
      </c>
      <c r="S128" s="75">
        <v>2</v>
      </c>
      <c r="T128" s="79">
        <v>81.5</v>
      </c>
      <c r="U128" s="80">
        <v>0.08</v>
      </c>
      <c r="V128" s="80">
        <v>0.24</v>
      </c>
      <c r="W128" s="80">
        <v>0.38</v>
      </c>
      <c r="X128" s="80">
        <v>2.12</v>
      </c>
      <c r="Y128" s="79">
        <v>10.199999999999999</v>
      </c>
      <c r="Z128" s="12">
        <v>11.8</v>
      </c>
      <c r="AA128" s="79">
        <v>33.200000000000003</v>
      </c>
      <c r="AB128" s="79">
        <v>1.752</v>
      </c>
      <c r="AC128" s="79">
        <v>26</v>
      </c>
      <c r="AD128" s="79">
        <v>9.6</v>
      </c>
      <c r="AE128" s="79">
        <v>402</v>
      </c>
      <c r="AF128" s="79">
        <v>59.8</v>
      </c>
      <c r="AG128" s="79">
        <v>55.5</v>
      </c>
      <c r="AH128" s="79">
        <v>20</v>
      </c>
      <c r="AI128" s="79">
        <v>36</v>
      </c>
      <c r="AJ128" s="79">
        <v>7</v>
      </c>
      <c r="AK128" s="79">
        <v>107</v>
      </c>
      <c r="AL128" s="79">
        <v>59</v>
      </c>
      <c r="AM128" s="79">
        <v>252</v>
      </c>
      <c r="AN128" s="79">
        <v>1.81</v>
      </c>
      <c r="AO128" s="79">
        <v>0.52300000000000002</v>
      </c>
    </row>
    <row r="129" spans="1:41" x14ac:dyDescent="0.35">
      <c r="A129" s="53">
        <f t="shared" si="3"/>
        <v>123</v>
      </c>
      <c r="B129">
        <v>0</v>
      </c>
      <c r="C129">
        <v>1</v>
      </c>
      <c r="D129" s="75">
        <v>2016</v>
      </c>
      <c r="E129" s="28" t="s">
        <v>325</v>
      </c>
      <c r="F129" s="30" t="s">
        <v>64</v>
      </c>
      <c r="G129" s="103">
        <v>29570</v>
      </c>
      <c r="H129" s="103">
        <v>144893</v>
      </c>
      <c r="I129" s="103">
        <f t="shared" si="2"/>
        <v>4900</v>
      </c>
      <c r="J129" s="72">
        <v>4944.1000000000004</v>
      </c>
      <c r="K129" s="60">
        <v>100.9</v>
      </c>
      <c r="L129" s="60">
        <v>23.145468749999999</v>
      </c>
      <c r="M129" s="60">
        <v>2.5327102803738319</v>
      </c>
      <c r="N129" s="75">
        <v>2016</v>
      </c>
      <c r="O129" s="75" t="s">
        <v>10</v>
      </c>
      <c r="P129" s="75">
        <v>227</v>
      </c>
      <c r="Q129" s="78" t="s">
        <v>160</v>
      </c>
      <c r="R129" s="75">
        <v>4000</v>
      </c>
      <c r="S129" s="75">
        <v>2</v>
      </c>
      <c r="T129" s="79">
        <v>83.7</v>
      </c>
      <c r="U129" s="80">
        <v>0.02</v>
      </c>
      <c r="V129" s="80">
        <v>0.4</v>
      </c>
      <c r="W129" s="80">
        <v>0.2</v>
      </c>
      <c r="X129" s="80">
        <v>2.64</v>
      </c>
      <c r="Y129" s="79">
        <v>10.7</v>
      </c>
      <c r="Z129" s="12">
        <v>12.4</v>
      </c>
      <c r="AA129" s="79">
        <v>34.5</v>
      </c>
      <c r="AB129" s="79">
        <v>1.72</v>
      </c>
      <c r="AC129" s="79">
        <v>27.1</v>
      </c>
      <c r="AD129" s="79">
        <v>10</v>
      </c>
      <c r="AE129" s="79">
        <v>401</v>
      </c>
      <c r="AF129" s="79">
        <v>59.7</v>
      </c>
      <c r="AG129" s="79">
        <v>56</v>
      </c>
      <c r="AH129" s="79">
        <v>14.6</v>
      </c>
      <c r="AI129" s="79">
        <v>25.9</v>
      </c>
      <c r="AJ129" s="79">
        <v>17</v>
      </c>
      <c r="AK129" s="79">
        <v>95</v>
      </c>
      <c r="AL129" s="79">
        <v>75</v>
      </c>
      <c r="AM129" s="79">
        <v>268</v>
      </c>
      <c r="AN129" s="79">
        <v>1.27</v>
      </c>
      <c r="AO129" s="79">
        <v>0.51200000000000001</v>
      </c>
    </row>
    <row r="130" spans="1:41" x14ac:dyDescent="0.35">
      <c r="A130" s="53">
        <f t="shared" si="3"/>
        <v>124</v>
      </c>
      <c r="B130">
        <v>0</v>
      </c>
      <c r="C130">
        <v>1</v>
      </c>
      <c r="D130" s="75">
        <v>2016</v>
      </c>
      <c r="E130" s="28" t="s">
        <v>326</v>
      </c>
      <c r="F130" s="30" t="s">
        <v>64</v>
      </c>
      <c r="G130" s="103">
        <v>25700</v>
      </c>
      <c r="H130" s="103">
        <v>100230</v>
      </c>
      <c r="I130" s="103">
        <f t="shared" si="2"/>
        <v>3900</v>
      </c>
      <c r="J130" s="72">
        <v>3829.8</v>
      </c>
      <c r="K130" s="60">
        <v>98.2</v>
      </c>
      <c r="L130" s="60">
        <v>17.845675803402642</v>
      </c>
      <c r="M130" s="60">
        <v>2.2626262626262625</v>
      </c>
      <c r="N130" s="75">
        <v>2016</v>
      </c>
      <c r="O130" s="75" t="s">
        <v>10</v>
      </c>
      <c r="P130" s="75">
        <v>228</v>
      </c>
      <c r="Q130" s="78" t="s">
        <v>161</v>
      </c>
      <c r="R130" s="75">
        <v>4000</v>
      </c>
      <c r="S130" s="75">
        <v>2</v>
      </c>
      <c r="T130" s="79">
        <v>82.1</v>
      </c>
      <c r="U130" s="80">
        <v>0.04</v>
      </c>
      <c r="V130" s="80">
        <v>0.22</v>
      </c>
      <c r="W130" s="80">
        <v>0.26</v>
      </c>
      <c r="X130" s="80">
        <v>3.4</v>
      </c>
      <c r="Y130" s="79">
        <v>9.9</v>
      </c>
      <c r="Z130" s="12">
        <v>11.4</v>
      </c>
      <c r="AA130" s="79">
        <v>38.6</v>
      </c>
      <c r="AB130" s="79">
        <v>1.619</v>
      </c>
      <c r="AC130" s="79">
        <v>22.4</v>
      </c>
      <c r="AD130" s="79">
        <v>8.3000000000000007</v>
      </c>
      <c r="AE130" s="79">
        <v>437</v>
      </c>
      <c r="AF130" s="79">
        <v>60.1</v>
      </c>
      <c r="AG130" s="79">
        <v>53.9</v>
      </c>
      <c r="AH130" s="79">
        <v>20</v>
      </c>
      <c r="AI130" s="79">
        <v>42.3</v>
      </c>
      <c r="AJ130" s="79">
        <v>3</v>
      </c>
      <c r="AK130" s="79">
        <v>101</v>
      </c>
      <c r="AL130" s="79">
        <v>56</v>
      </c>
      <c r="AM130" s="79">
        <v>227</v>
      </c>
      <c r="AN130" s="79">
        <v>1.8</v>
      </c>
      <c r="AO130" s="79">
        <v>0.52900000000000003</v>
      </c>
    </row>
    <row r="131" spans="1:41" x14ac:dyDescent="0.35">
      <c r="A131" s="53">
        <f t="shared" si="3"/>
        <v>125</v>
      </c>
      <c r="B131">
        <v>0</v>
      </c>
      <c r="C131">
        <v>1</v>
      </c>
      <c r="D131" s="75">
        <v>2016</v>
      </c>
      <c r="E131" s="28" t="s">
        <v>327</v>
      </c>
      <c r="F131" s="30" t="s">
        <v>64</v>
      </c>
      <c r="G131" s="103">
        <v>5840</v>
      </c>
      <c r="H131" s="103">
        <v>22776</v>
      </c>
      <c r="I131" s="103">
        <f t="shared" si="2"/>
        <v>3900</v>
      </c>
      <c r="J131" s="72">
        <v>3919.5</v>
      </c>
      <c r="K131" s="60">
        <v>100.5</v>
      </c>
      <c r="L131" s="60">
        <v>19.032727703984825</v>
      </c>
      <c r="M131" s="60">
        <v>2.2476190476190476</v>
      </c>
      <c r="N131" s="75">
        <v>2016</v>
      </c>
      <c r="O131" s="75" t="s">
        <v>10</v>
      </c>
      <c r="P131" s="75">
        <v>229</v>
      </c>
      <c r="Q131" s="78" t="s">
        <v>162</v>
      </c>
      <c r="R131" s="75">
        <v>2000</v>
      </c>
      <c r="S131" s="75">
        <v>2</v>
      </c>
      <c r="T131" s="79">
        <v>79.400000000000006</v>
      </c>
      <c r="U131" s="80">
        <v>0.14000000000000001</v>
      </c>
      <c r="V131" s="80">
        <v>0.32</v>
      </c>
      <c r="W131" s="80">
        <v>0.18</v>
      </c>
      <c r="X131" s="80">
        <v>2.94</v>
      </c>
      <c r="Y131" s="79">
        <v>10.5</v>
      </c>
      <c r="Z131" s="12">
        <v>12.1</v>
      </c>
      <c r="AA131" s="79">
        <v>37</v>
      </c>
      <c r="AB131" s="79">
        <v>1.5720000000000001</v>
      </c>
      <c r="AC131" s="79">
        <v>23.6</v>
      </c>
      <c r="AD131" s="79">
        <v>8.6</v>
      </c>
      <c r="AE131" s="79">
        <v>415</v>
      </c>
      <c r="AF131" s="79">
        <v>60.5</v>
      </c>
      <c r="AG131" s="79">
        <v>55.3</v>
      </c>
      <c r="AH131" s="79">
        <v>20</v>
      </c>
      <c r="AI131" s="79">
        <v>34.799999999999997</v>
      </c>
      <c r="AJ131" s="79">
        <v>11</v>
      </c>
      <c r="AK131" s="79">
        <v>120</v>
      </c>
      <c r="AL131" s="79">
        <v>52</v>
      </c>
      <c r="AM131" s="79">
        <v>265</v>
      </c>
      <c r="AN131" s="79">
        <v>2.31</v>
      </c>
      <c r="AO131" s="79">
        <v>0.52700000000000002</v>
      </c>
    </row>
    <row r="132" spans="1:41" x14ac:dyDescent="0.35">
      <c r="A132" s="53">
        <f t="shared" si="3"/>
        <v>126</v>
      </c>
      <c r="B132">
        <v>0</v>
      </c>
      <c r="C132">
        <v>1</v>
      </c>
      <c r="D132" s="75">
        <v>2016</v>
      </c>
      <c r="E132" s="28" t="s">
        <v>328</v>
      </c>
      <c r="F132" s="30" t="s">
        <v>64</v>
      </c>
      <c r="G132" s="103">
        <v>17970</v>
      </c>
      <c r="H132" s="103">
        <v>79068</v>
      </c>
      <c r="I132" s="103">
        <f t="shared" si="2"/>
        <v>4400</v>
      </c>
      <c r="J132" s="72">
        <v>4386.8</v>
      </c>
      <c r="K132" s="60">
        <v>99.7</v>
      </c>
      <c r="L132" s="60">
        <v>16.032499999999999</v>
      </c>
      <c r="M132" s="60">
        <v>2.326732673267327</v>
      </c>
      <c r="N132" s="75">
        <v>2016</v>
      </c>
      <c r="O132" s="75" t="s">
        <v>10</v>
      </c>
      <c r="P132" s="75">
        <v>230</v>
      </c>
      <c r="Q132" s="78" t="s">
        <v>163</v>
      </c>
      <c r="R132" s="75">
        <v>4000</v>
      </c>
      <c r="S132" s="75">
        <v>2</v>
      </c>
      <c r="T132" s="79">
        <v>83.7</v>
      </c>
      <c r="U132" s="80">
        <v>0.16</v>
      </c>
      <c r="V132" s="80">
        <v>0.6</v>
      </c>
      <c r="W132" s="80">
        <v>0.26</v>
      </c>
      <c r="X132" s="80">
        <v>6.4</v>
      </c>
      <c r="Y132" s="79">
        <v>10.1</v>
      </c>
      <c r="Z132" s="12">
        <v>11.7</v>
      </c>
      <c r="AA132" s="79">
        <v>38.6</v>
      </c>
      <c r="AB132" s="79">
        <v>1.7170000000000001</v>
      </c>
      <c r="AC132" s="79">
        <v>23.5</v>
      </c>
      <c r="AD132" s="79">
        <v>8.6999999999999993</v>
      </c>
      <c r="AE132" s="79">
        <v>417</v>
      </c>
      <c r="AF132" s="79">
        <v>61</v>
      </c>
      <c r="AG132" s="79">
        <v>56.1</v>
      </c>
      <c r="AH132" s="79">
        <v>14.1</v>
      </c>
      <c r="AI132" s="79">
        <v>35.200000000000003</v>
      </c>
      <c r="AJ132" s="79">
        <v>10</v>
      </c>
      <c r="AK132" s="79">
        <v>118</v>
      </c>
      <c r="AL132" s="79">
        <v>43</v>
      </c>
      <c r="AM132" s="79">
        <v>211</v>
      </c>
      <c r="AN132" s="79">
        <v>2.74</v>
      </c>
      <c r="AO132" s="79">
        <v>0.59599999999999997</v>
      </c>
    </row>
    <row r="133" spans="1:41" x14ac:dyDescent="0.35">
      <c r="A133" s="53">
        <f t="shared" si="3"/>
        <v>127</v>
      </c>
      <c r="B133">
        <v>0</v>
      </c>
      <c r="C133">
        <v>1</v>
      </c>
      <c r="D133" s="75">
        <v>2016</v>
      </c>
      <c r="E133" s="28" t="s">
        <v>328</v>
      </c>
      <c r="F133" s="30" t="s">
        <v>64</v>
      </c>
      <c r="G133" s="103">
        <v>17970</v>
      </c>
      <c r="H133" s="103">
        <v>79068</v>
      </c>
      <c r="I133" s="103">
        <f t="shared" si="2"/>
        <v>4400</v>
      </c>
      <c r="J133" s="72">
        <v>4386.8</v>
      </c>
      <c r="K133" s="60">
        <v>99.7</v>
      </c>
      <c r="L133" s="60">
        <v>19.402500000000003</v>
      </c>
      <c r="M133" s="60">
        <v>2.2772277227722775</v>
      </c>
      <c r="N133" s="75">
        <v>2016</v>
      </c>
      <c r="O133" s="75" t="s">
        <v>10</v>
      </c>
      <c r="P133" s="75">
        <v>231</v>
      </c>
      <c r="Q133" s="78" t="s">
        <v>163</v>
      </c>
      <c r="R133" s="75">
        <v>4000</v>
      </c>
      <c r="S133" s="75">
        <v>3</v>
      </c>
      <c r="T133" s="79">
        <v>81.400000000000006</v>
      </c>
      <c r="U133" s="80">
        <v>0.04</v>
      </c>
      <c r="V133" s="80">
        <v>0.84</v>
      </c>
      <c r="W133" s="80">
        <v>0.4</v>
      </c>
      <c r="X133" s="80">
        <v>2.72</v>
      </c>
      <c r="Y133" s="79">
        <v>10.1</v>
      </c>
      <c r="Z133" s="12">
        <v>11.7</v>
      </c>
      <c r="AA133" s="79">
        <v>34.4</v>
      </c>
      <c r="AB133" s="79">
        <v>1.6719999999999999</v>
      </c>
      <c r="AC133" s="79">
        <v>23</v>
      </c>
      <c r="AD133" s="79">
        <v>8.5</v>
      </c>
      <c r="AE133" s="79">
        <v>438</v>
      </c>
      <c r="AF133" s="79">
        <v>61</v>
      </c>
      <c r="AG133" s="79">
        <v>54.4</v>
      </c>
      <c r="AH133" s="79">
        <v>20</v>
      </c>
      <c r="AI133" s="79">
        <v>33.4</v>
      </c>
      <c r="AJ133" s="79">
        <v>18</v>
      </c>
      <c r="AK133" s="79">
        <v>97</v>
      </c>
      <c r="AL133" s="79">
        <v>71</v>
      </c>
      <c r="AM133" s="79">
        <v>269</v>
      </c>
      <c r="AN133" s="79">
        <v>1.37</v>
      </c>
      <c r="AO133" s="79">
        <v>0.61699999999999999</v>
      </c>
    </row>
    <row r="134" spans="1:41" x14ac:dyDescent="0.35">
      <c r="A134" s="53">
        <f t="shared" si="3"/>
        <v>128</v>
      </c>
      <c r="B134">
        <v>0</v>
      </c>
      <c r="C134">
        <v>1</v>
      </c>
      <c r="D134" s="75">
        <v>2016</v>
      </c>
      <c r="E134" s="28" t="s">
        <v>329</v>
      </c>
      <c r="F134" s="30" t="s">
        <v>64</v>
      </c>
      <c r="G134" s="103">
        <v>38020</v>
      </c>
      <c r="H134" s="103">
        <v>159684</v>
      </c>
      <c r="I134" s="103">
        <f t="shared" si="2"/>
        <v>4200</v>
      </c>
      <c r="J134" s="72">
        <v>3809.4</v>
      </c>
      <c r="K134" s="60">
        <v>90.7</v>
      </c>
      <c r="L134" s="60">
        <v>9.2789136302294217</v>
      </c>
      <c r="M134" s="60">
        <v>2.1445783132530121</v>
      </c>
      <c r="N134" s="75">
        <v>2016</v>
      </c>
      <c r="O134" s="75" t="s">
        <v>10</v>
      </c>
      <c r="P134" s="75">
        <v>232</v>
      </c>
      <c r="Q134" s="78" t="s">
        <v>164</v>
      </c>
      <c r="R134" s="75">
        <v>4000</v>
      </c>
      <c r="S134" s="75">
        <v>2</v>
      </c>
      <c r="T134" s="79">
        <v>80.5</v>
      </c>
      <c r="U134" s="80">
        <v>0.26</v>
      </c>
      <c r="V134" s="80">
        <v>0.3</v>
      </c>
      <c r="W134" s="80">
        <v>0.48</v>
      </c>
      <c r="X134" s="80">
        <v>0.45</v>
      </c>
      <c r="Y134" s="79">
        <v>8.3000000000000007</v>
      </c>
      <c r="Z134" s="12">
        <v>9.6</v>
      </c>
      <c r="AA134" s="79">
        <v>33.6</v>
      </c>
      <c r="AB134" s="79">
        <v>1.5549999999999999</v>
      </c>
      <c r="AC134" s="79">
        <v>17.8</v>
      </c>
      <c r="AD134" s="79">
        <v>6.6</v>
      </c>
      <c r="AE134" s="79">
        <v>385</v>
      </c>
      <c r="AF134" s="79">
        <v>60</v>
      </c>
      <c r="AG134" s="79">
        <v>51.1</v>
      </c>
      <c r="AH134" s="79">
        <v>2.7</v>
      </c>
      <c r="AI134" s="79">
        <v>4.9000000000000004</v>
      </c>
      <c r="AJ134" s="79">
        <v>51</v>
      </c>
      <c r="AK134" s="79">
        <v>95</v>
      </c>
      <c r="AL134" s="79">
        <v>37</v>
      </c>
      <c r="AM134" s="79">
        <v>154</v>
      </c>
      <c r="AN134" s="79">
        <v>2.57</v>
      </c>
      <c r="AO134" s="79">
        <v>0.49399999999999999</v>
      </c>
    </row>
    <row r="135" spans="1:41" x14ac:dyDescent="0.35">
      <c r="A135" s="53">
        <f t="shared" si="3"/>
        <v>129</v>
      </c>
      <c r="B135">
        <v>0</v>
      </c>
      <c r="C135">
        <v>1</v>
      </c>
      <c r="D135" s="75">
        <v>2016</v>
      </c>
      <c r="E135" s="28" t="s">
        <v>330</v>
      </c>
      <c r="F135" s="30" t="s">
        <v>64</v>
      </c>
      <c r="G135" s="103">
        <v>17530</v>
      </c>
      <c r="H135" s="103">
        <v>75379</v>
      </c>
      <c r="I135" s="103">
        <f t="shared" si="2"/>
        <v>4300</v>
      </c>
      <c r="J135" s="72">
        <v>4381.7</v>
      </c>
      <c r="K135" s="60">
        <v>101.9</v>
      </c>
      <c r="L135" s="60">
        <v>30.385000000000005</v>
      </c>
      <c r="M135" s="60">
        <v>1.6785714285714288</v>
      </c>
      <c r="N135" s="75">
        <v>2016</v>
      </c>
      <c r="O135" s="75" t="s">
        <v>10</v>
      </c>
      <c r="P135" s="75">
        <v>233</v>
      </c>
      <c r="Q135" s="78" t="s">
        <v>165</v>
      </c>
      <c r="R135" s="75">
        <v>2000</v>
      </c>
      <c r="S135" s="75">
        <v>2</v>
      </c>
      <c r="T135" s="79">
        <v>82.9</v>
      </c>
      <c r="U135" s="80">
        <v>0.1</v>
      </c>
      <c r="V135" s="80">
        <v>0.08</v>
      </c>
      <c r="W135" s="80">
        <v>0.57999999999999996</v>
      </c>
      <c r="X135" s="80">
        <v>2.4</v>
      </c>
      <c r="Y135" s="79">
        <v>11.2</v>
      </c>
      <c r="Z135" s="12">
        <v>12.9</v>
      </c>
      <c r="AA135" s="79">
        <v>35.9</v>
      </c>
      <c r="AB135" s="79">
        <v>2.0550000000000002</v>
      </c>
      <c r="AC135" s="79">
        <v>18.8</v>
      </c>
      <c r="AD135" s="79">
        <v>7</v>
      </c>
      <c r="AE135" s="79">
        <v>509</v>
      </c>
      <c r="AF135" s="79">
        <v>60.2</v>
      </c>
      <c r="AG135" s="79">
        <v>58.2</v>
      </c>
      <c r="AH135" s="79">
        <v>10.6</v>
      </c>
      <c r="AI135" s="79">
        <v>21.6</v>
      </c>
      <c r="AJ135" s="79">
        <v>24</v>
      </c>
      <c r="AK135" s="79">
        <v>98</v>
      </c>
      <c r="AL135" s="79">
        <v>91</v>
      </c>
      <c r="AM135" s="79">
        <v>324</v>
      </c>
      <c r="AN135" s="79">
        <v>1.08</v>
      </c>
      <c r="AO135" s="79">
        <v>0.59699999999999998</v>
      </c>
    </row>
    <row r="136" spans="1:41" x14ac:dyDescent="0.35">
      <c r="A136" s="53">
        <f t="shared" si="3"/>
        <v>130</v>
      </c>
      <c r="B136">
        <v>0</v>
      </c>
      <c r="C136">
        <v>1</v>
      </c>
      <c r="D136" s="75">
        <v>2016</v>
      </c>
      <c r="E136" s="28" t="s">
        <v>331</v>
      </c>
      <c r="F136" s="30" t="s">
        <v>64</v>
      </c>
      <c r="G136" s="103">
        <v>66340</v>
      </c>
      <c r="H136" s="103">
        <v>252092</v>
      </c>
      <c r="I136" s="103">
        <f t="shared" ref="I136:I199" si="4">IF(G136&gt;0,H136/G136*1000,#N/A)</f>
        <v>3800</v>
      </c>
      <c r="J136" s="72">
        <v>3819</v>
      </c>
      <c r="K136" s="60">
        <v>100.5</v>
      </c>
      <c r="L136" s="60">
        <v>15.745000000000005</v>
      </c>
      <c r="M136" s="60">
        <v>2.3333333333333335</v>
      </c>
      <c r="N136" s="75">
        <v>2016</v>
      </c>
      <c r="O136" s="75" t="s">
        <v>10</v>
      </c>
      <c r="P136" s="75">
        <v>234</v>
      </c>
      <c r="Q136" s="78" t="s">
        <v>166</v>
      </c>
      <c r="R136" s="75">
        <v>4000</v>
      </c>
      <c r="S136" s="75">
        <v>2</v>
      </c>
      <c r="T136" s="79">
        <v>82.2</v>
      </c>
      <c r="U136" s="80">
        <v>0.14000000000000001</v>
      </c>
      <c r="V136" s="80">
        <v>0.26</v>
      </c>
      <c r="W136" s="80">
        <v>0.22</v>
      </c>
      <c r="X136" s="80">
        <v>2.02</v>
      </c>
      <c r="Y136" s="79">
        <v>10.5</v>
      </c>
      <c r="Z136" s="12">
        <v>12.1</v>
      </c>
      <c r="AA136" s="79">
        <v>34.4</v>
      </c>
      <c r="AB136" s="79">
        <v>1.9119999999999999</v>
      </c>
      <c r="AC136" s="79">
        <v>24.5</v>
      </c>
      <c r="AD136" s="79">
        <v>9.1</v>
      </c>
      <c r="AE136" s="79">
        <v>419</v>
      </c>
      <c r="AF136" s="79">
        <v>60.1</v>
      </c>
      <c r="AG136" s="79">
        <v>55.5</v>
      </c>
      <c r="AH136" s="79">
        <v>11</v>
      </c>
      <c r="AI136" s="79">
        <v>18.600000000000001</v>
      </c>
      <c r="AJ136" s="79">
        <v>34</v>
      </c>
      <c r="AK136" s="79">
        <v>83</v>
      </c>
      <c r="AL136" s="79">
        <v>80</v>
      </c>
      <c r="AM136" s="79">
        <v>240</v>
      </c>
      <c r="AN136" s="79">
        <v>1.04</v>
      </c>
      <c r="AO136" s="79">
        <v>0.56499999999999995</v>
      </c>
    </row>
    <row r="137" spans="1:41" x14ac:dyDescent="0.35">
      <c r="A137" s="53">
        <f t="shared" ref="A137:A200" si="5">A136+1</f>
        <v>131</v>
      </c>
      <c r="B137">
        <v>0</v>
      </c>
      <c r="C137">
        <v>1</v>
      </c>
      <c r="D137" s="75">
        <v>2016</v>
      </c>
      <c r="E137" s="28" t="s">
        <v>332</v>
      </c>
      <c r="F137" s="30" t="s">
        <v>64</v>
      </c>
      <c r="G137" s="103">
        <v>54560</v>
      </c>
      <c r="H137" s="103">
        <v>229152</v>
      </c>
      <c r="I137" s="103">
        <f t="shared" si="4"/>
        <v>4200</v>
      </c>
      <c r="J137" s="72">
        <v>4195.8</v>
      </c>
      <c r="K137" s="60">
        <v>99.9</v>
      </c>
      <c r="L137" s="60">
        <v>17.862024048096195</v>
      </c>
      <c r="M137" s="60">
        <v>2.3039215686274512</v>
      </c>
      <c r="N137" s="75">
        <v>2016</v>
      </c>
      <c r="O137" s="75" t="s">
        <v>10</v>
      </c>
      <c r="P137" s="75">
        <v>235</v>
      </c>
      <c r="Q137" s="78" t="s">
        <v>167</v>
      </c>
      <c r="R137" s="75">
        <v>4000</v>
      </c>
      <c r="S137" s="75">
        <v>2</v>
      </c>
      <c r="T137" s="79">
        <v>82.2</v>
      </c>
      <c r="U137" s="80">
        <v>0.18</v>
      </c>
      <c r="V137" s="80">
        <v>0.26</v>
      </c>
      <c r="W137" s="80">
        <v>0.28000000000000003</v>
      </c>
      <c r="X137" s="80">
        <v>7.12</v>
      </c>
      <c r="Y137" s="79">
        <v>10.199999999999999</v>
      </c>
      <c r="Z137" s="12">
        <v>11.8</v>
      </c>
      <c r="AA137" s="79">
        <v>35.700000000000003</v>
      </c>
      <c r="AB137" s="79">
        <v>1.607</v>
      </c>
      <c r="AC137" s="79">
        <v>23.5</v>
      </c>
      <c r="AD137" s="79">
        <v>8.6999999999999993</v>
      </c>
      <c r="AE137" s="79">
        <v>428</v>
      </c>
      <c r="AF137" s="79">
        <v>59.9</v>
      </c>
      <c r="AG137" s="79">
        <v>52.7</v>
      </c>
      <c r="AH137" s="79">
        <v>20</v>
      </c>
      <c r="AI137" s="79">
        <v>33</v>
      </c>
      <c r="AJ137" s="79">
        <v>17</v>
      </c>
      <c r="AK137" s="79">
        <v>121</v>
      </c>
      <c r="AL137" s="79">
        <v>37</v>
      </c>
      <c r="AM137" s="79">
        <v>204</v>
      </c>
      <c r="AN137" s="79">
        <v>3.27</v>
      </c>
      <c r="AO137" s="79">
        <v>0.499</v>
      </c>
    </row>
    <row r="138" spans="1:41" x14ac:dyDescent="0.35">
      <c r="A138" s="53">
        <f t="shared" si="5"/>
        <v>132</v>
      </c>
      <c r="B138">
        <v>0</v>
      </c>
      <c r="C138">
        <v>1</v>
      </c>
      <c r="D138" s="75">
        <v>2016</v>
      </c>
      <c r="E138" s="28" t="s">
        <v>333</v>
      </c>
      <c r="F138" s="30" t="s">
        <v>64</v>
      </c>
      <c r="G138" s="103">
        <v>26700</v>
      </c>
      <c r="H138" s="103">
        <v>106800</v>
      </c>
      <c r="I138" s="103">
        <f t="shared" si="4"/>
        <v>4000</v>
      </c>
      <c r="J138" s="72">
        <v>3980</v>
      </c>
      <c r="K138" s="60">
        <v>99.5</v>
      </c>
      <c r="L138" s="60">
        <v>22.265207877461705</v>
      </c>
      <c r="M138" s="60">
        <v>2.16</v>
      </c>
      <c r="N138" s="75">
        <v>2016</v>
      </c>
      <c r="O138" s="75" t="s">
        <v>10</v>
      </c>
      <c r="P138" s="75">
        <v>236</v>
      </c>
      <c r="Q138" s="78" t="s">
        <v>168</v>
      </c>
      <c r="R138" s="75">
        <v>2000</v>
      </c>
      <c r="S138" s="75">
        <v>1</v>
      </c>
      <c r="T138" s="79">
        <v>82.3</v>
      </c>
      <c r="U138" s="80">
        <v>0.32</v>
      </c>
      <c r="V138" s="80">
        <v>0.18</v>
      </c>
      <c r="W138" s="80">
        <v>0.2</v>
      </c>
      <c r="X138" s="80">
        <v>6.04</v>
      </c>
      <c r="Y138" s="79">
        <v>10</v>
      </c>
      <c r="Z138" s="12">
        <v>11.6</v>
      </c>
      <c r="AA138" s="79">
        <v>36.4</v>
      </c>
      <c r="AB138" s="79">
        <v>1.5680000000000001</v>
      </c>
      <c r="AC138" s="79">
        <v>21.6</v>
      </c>
      <c r="AD138" s="79">
        <v>8</v>
      </c>
      <c r="AE138" s="79">
        <v>386</v>
      </c>
      <c r="AF138" s="79">
        <v>58.9</v>
      </c>
      <c r="AG138" s="79">
        <v>51.7</v>
      </c>
      <c r="AH138" s="79">
        <v>20</v>
      </c>
      <c r="AI138" s="79">
        <v>43.4</v>
      </c>
      <c r="AJ138" s="79">
        <v>0</v>
      </c>
      <c r="AK138" s="79">
        <v>75</v>
      </c>
      <c r="AL138" s="79">
        <v>74</v>
      </c>
      <c r="AM138" s="79">
        <v>222</v>
      </c>
      <c r="AN138" s="79">
        <v>1.01</v>
      </c>
      <c r="AO138" s="79">
        <v>0.45700000000000002</v>
      </c>
    </row>
    <row r="139" spans="1:41" x14ac:dyDescent="0.35">
      <c r="A139" s="53">
        <f t="shared" si="5"/>
        <v>133</v>
      </c>
      <c r="B139">
        <v>0</v>
      </c>
      <c r="C139">
        <v>1</v>
      </c>
      <c r="D139" s="75">
        <v>2016</v>
      </c>
      <c r="E139" s="28" t="s">
        <v>334</v>
      </c>
      <c r="F139" s="30" t="s">
        <v>64</v>
      </c>
      <c r="G139" s="103">
        <v>6640</v>
      </c>
      <c r="H139" s="103">
        <v>24568</v>
      </c>
      <c r="I139" s="103">
        <f t="shared" si="4"/>
        <v>3700</v>
      </c>
      <c r="J139" s="72">
        <v>3600.1</v>
      </c>
      <c r="K139" s="60">
        <v>97.3</v>
      </c>
      <c r="L139" s="60">
        <v>18.466346153846157</v>
      </c>
      <c r="M139" s="60">
        <v>2.2604166666666665</v>
      </c>
      <c r="N139" s="75">
        <v>2016</v>
      </c>
      <c r="O139" s="75" t="s">
        <v>10</v>
      </c>
      <c r="P139" s="75">
        <v>237</v>
      </c>
      <c r="Q139" s="78" t="s">
        <v>169</v>
      </c>
      <c r="R139" s="75">
        <v>3000</v>
      </c>
      <c r="S139" s="75">
        <v>2</v>
      </c>
      <c r="T139" s="79">
        <v>84.3</v>
      </c>
      <c r="U139" s="80">
        <v>0.12</v>
      </c>
      <c r="V139" s="80">
        <v>0.4</v>
      </c>
      <c r="W139" s="80">
        <v>0.18</v>
      </c>
      <c r="X139" s="80">
        <v>3.08</v>
      </c>
      <c r="Y139" s="79">
        <v>9.6</v>
      </c>
      <c r="Z139" s="12">
        <v>11.1</v>
      </c>
      <c r="AA139" s="79">
        <v>36.1</v>
      </c>
      <c r="AB139" s="79">
        <v>1.6779999999999999</v>
      </c>
      <c r="AC139" s="79">
        <v>21.7</v>
      </c>
      <c r="AD139" s="79">
        <v>8</v>
      </c>
      <c r="AE139" s="79">
        <v>391</v>
      </c>
      <c r="AF139" s="79">
        <v>59.2</v>
      </c>
      <c r="AG139" s="79">
        <v>52.9</v>
      </c>
      <c r="AH139" s="79">
        <v>20</v>
      </c>
      <c r="AI139" s="79">
        <v>41.2</v>
      </c>
      <c r="AJ139" s="79">
        <v>0</v>
      </c>
      <c r="AK139" s="79">
        <v>105</v>
      </c>
      <c r="AL139" s="79">
        <v>51</v>
      </c>
      <c r="AM139" s="79">
        <v>225</v>
      </c>
      <c r="AN139" s="79">
        <v>2.06</v>
      </c>
      <c r="AO139" s="79">
        <v>0.52</v>
      </c>
    </row>
    <row r="140" spans="1:41" x14ac:dyDescent="0.35">
      <c r="A140" s="53">
        <f t="shared" si="5"/>
        <v>134</v>
      </c>
      <c r="B140">
        <v>0</v>
      </c>
      <c r="C140">
        <v>1</v>
      </c>
      <c r="D140" s="75">
        <v>2016</v>
      </c>
      <c r="E140" s="28" t="s">
        <v>335</v>
      </c>
      <c r="F140" s="30" t="s">
        <v>64</v>
      </c>
      <c r="G140" s="103">
        <v>10960</v>
      </c>
      <c r="H140" s="103">
        <v>37264</v>
      </c>
      <c r="I140" s="103">
        <f t="shared" si="4"/>
        <v>3400</v>
      </c>
      <c r="J140" s="72">
        <v>3328.6</v>
      </c>
      <c r="K140" s="60">
        <v>97.9</v>
      </c>
      <c r="L140" s="60">
        <v>17.04888836772983</v>
      </c>
      <c r="M140" s="60">
        <v>2.5306122448979589</v>
      </c>
      <c r="N140" s="75">
        <v>2016</v>
      </c>
      <c r="O140" s="75" t="s">
        <v>10</v>
      </c>
      <c r="P140" s="75">
        <v>238</v>
      </c>
      <c r="Q140" s="78" t="s">
        <v>170</v>
      </c>
      <c r="R140" s="75">
        <v>1000</v>
      </c>
      <c r="S140" s="75">
        <v>1</v>
      </c>
      <c r="T140" s="79">
        <v>83.5</v>
      </c>
      <c r="U140" s="80">
        <v>0.2</v>
      </c>
      <c r="V140" s="80">
        <v>0.18</v>
      </c>
      <c r="W140" s="80">
        <v>0.2</v>
      </c>
      <c r="X140" s="80">
        <v>4.32</v>
      </c>
      <c r="Y140" s="79">
        <v>9.8000000000000007</v>
      </c>
      <c r="Z140" s="12">
        <v>11.3</v>
      </c>
      <c r="AA140" s="79">
        <v>38.200000000000003</v>
      </c>
      <c r="AB140" s="79">
        <v>1.696</v>
      </c>
      <c r="AC140" s="79">
        <v>24.8</v>
      </c>
      <c r="AD140" s="79">
        <v>9.1999999999999993</v>
      </c>
      <c r="AE140" s="79">
        <v>381</v>
      </c>
      <c r="AF140" s="79">
        <v>60.8</v>
      </c>
      <c r="AG140" s="79">
        <v>58.6</v>
      </c>
      <c r="AH140" s="79">
        <v>12.6</v>
      </c>
      <c r="AI140" s="79">
        <v>21.4</v>
      </c>
      <c r="AJ140" s="79">
        <v>20</v>
      </c>
      <c r="AK140" s="79">
        <v>122</v>
      </c>
      <c r="AL140" s="79">
        <v>46</v>
      </c>
      <c r="AM140" s="79">
        <v>231</v>
      </c>
      <c r="AN140" s="79">
        <v>2.65</v>
      </c>
      <c r="AO140" s="79">
        <v>0.53300000000000003</v>
      </c>
    </row>
    <row r="141" spans="1:41" x14ac:dyDescent="0.35">
      <c r="A141" s="53">
        <f t="shared" si="5"/>
        <v>135</v>
      </c>
      <c r="B141">
        <v>0</v>
      </c>
      <c r="C141">
        <v>1</v>
      </c>
      <c r="D141" s="75">
        <v>2016</v>
      </c>
      <c r="E141" s="28" t="s">
        <v>336</v>
      </c>
      <c r="F141" s="30" t="s">
        <v>64</v>
      </c>
      <c r="G141" s="103">
        <v>11220</v>
      </c>
      <c r="H141" s="103">
        <v>39270</v>
      </c>
      <c r="I141" s="103">
        <f t="shared" si="4"/>
        <v>3500</v>
      </c>
      <c r="J141" s="72">
        <v>3538.5</v>
      </c>
      <c r="K141" s="60">
        <v>101.1</v>
      </c>
      <c r="L141" s="60">
        <v>20.085000000000001</v>
      </c>
      <c r="M141" s="60">
        <v>2.4907407407407405</v>
      </c>
      <c r="N141" s="75">
        <v>2016</v>
      </c>
      <c r="O141" s="75" t="s">
        <v>10</v>
      </c>
      <c r="P141" s="75">
        <v>239</v>
      </c>
      <c r="Q141" s="78" t="s">
        <v>171</v>
      </c>
      <c r="R141" s="75">
        <v>1000</v>
      </c>
      <c r="S141" s="75">
        <v>1</v>
      </c>
      <c r="T141" s="79">
        <v>82.2</v>
      </c>
      <c r="U141" s="80">
        <v>0.06</v>
      </c>
      <c r="V141" s="80">
        <v>0.16</v>
      </c>
      <c r="W141" s="80">
        <v>0.1</v>
      </c>
      <c r="X141" s="80">
        <v>3.76</v>
      </c>
      <c r="Y141" s="79">
        <v>10.8</v>
      </c>
      <c r="Z141" s="12">
        <v>12.5</v>
      </c>
      <c r="AA141" s="79">
        <v>40</v>
      </c>
      <c r="AB141" s="79">
        <v>1.7</v>
      </c>
      <c r="AC141" s="79">
        <v>26.9</v>
      </c>
      <c r="AD141" s="79">
        <v>10</v>
      </c>
      <c r="AE141" s="79">
        <v>322</v>
      </c>
      <c r="AF141" s="79">
        <v>60.4</v>
      </c>
      <c r="AG141" s="79">
        <v>58.3</v>
      </c>
      <c r="AH141" s="79">
        <v>13.4</v>
      </c>
      <c r="AI141" s="79">
        <v>18.8</v>
      </c>
      <c r="AJ141" s="79">
        <v>30</v>
      </c>
      <c r="AK141" s="79">
        <v>107</v>
      </c>
      <c r="AL141" s="79">
        <v>66</v>
      </c>
      <c r="AM141" s="79">
        <v>270</v>
      </c>
      <c r="AN141" s="79">
        <v>1.62</v>
      </c>
      <c r="AO141" s="79">
        <v>0.57099999999999995</v>
      </c>
    </row>
    <row r="142" spans="1:41" x14ac:dyDescent="0.35">
      <c r="A142" s="53">
        <f t="shared" si="5"/>
        <v>136</v>
      </c>
      <c r="B142">
        <v>0</v>
      </c>
      <c r="C142">
        <v>1</v>
      </c>
      <c r="D142" s="75">
        <v>2016</v>
      </c>
      <c r="E142" s="28" t="s">
        <v>337</v>
      </c>
      <c r="F142" s="30" t="s">
        <v>64</v>
      </c>
      <c r="G142" s="103">
        <v>7180</v>
      </c>
      <c r="H142" s="103">
        <v>25848</v>
      </c>
      <c r="I142" s="103">
        <f t="shared" si="4"/>
        <v>3600</v>
      </c>
      <c r="J142" s="72">
        <v>3646.8</v>
      </c>
      <c r="K142" s="60">
        <v>101.3</v>
      </c>
      <c r="L142" s="60">
        <v>26.672248603351957</v>
      </c>
      <c r="M142" s="60">
        <v>2.3944954128440368</v>
      </c>
      <c r="N142" s="75">
        <v>2016</v>
      </c>
      <c r="O142" s="75" t="s">
        <v>10</v>
      </c>
      <c r="P142" s="75">
        <v>240</v>
      </c>
      <c r="Q142" s="78" t="s">
        <v>172</v>
      </c>
      <c r="R142" s="75">
        <v>2000</v>
      </c>
      <c r="S142" s="75">
        <v>2</v>
      </c>
      <c r="T142" s="79">
        <v>82.2</v>
      </c>
      <c r="U142" s="80">
        <v>0.2</v>
      </c>
      <c r="V142" s="80">
        <v>0.26</v>
      </c>
      <c r="W142" s="80">
        <v>0.3</v>
      </c>
      <c r="X142" s="80">
        <v>1.24</v>
      </c>
      <c r="Y142" s="79">
        <v>10.9</v>
      </c>
      <c r="Z142" s="12">
        <v>12.6</v>
      </c>
      <c r="AA142" s="79">
        <v>37.1</v>
      </c>
      <c r="AB142" s="79">
        <v>1.6830000000000001</v>
      </c>
      <c r="AC142" s="79">
        <v>26.1</v>
      </c>
      <c r="AD142" s="79">
        <v>9.6999999999999993</v>
      </c>
      <c r="AE142" s="79">
        <v>385</v>
      </c>
      <c r="AF142" s="79">
        <v>60.6</v>
      </c>
      <c r="AG142" s="79">
        <v>57.3</v>
      </c>
      <c r="AH142" s="79">
        <v>13.4</v>
      </c>
      <c r="AI142" s="79">
        <v>23.8</v>
      </c>
      <c r="AJ142" s="79">
        <v>15</v>
      </c>
      <c r="AK142" s="79">
        <v>97</v>
      </c>
      <c r="AL142" s="79">
        <v>83</v>
      </c>
      <c r="AM142" s="79">
        <v>299</v>
      </c>
      <c r="AN142" s="79">
        <v>1.17</v>
      </c>
      <c r="AO142" s="79">
        <v>0.53700000000000003</v>
      </c>
    </row>
    <row r="143" spans="1:41" x14ac:dyDescent="0.35">
      <c r="A143" s="53">
        <f t="shared" si="5"/>
        <v>137</v>
      </c>
      <c r="B143">
        <v>0</v>
      </c>
      <c r="C143">
        <v>1</v>
      </c>
      <c r="D143" s="75">
        <v>2016</v>
      </c>
      <c r="E143" s="28" t="s">
        <v>338</v>
      </c>
      <c r="F143" s="30" t="s">
        <v>64</v>
      </c>
      <c r="G143" s="103">
        <v>4300</v>
      </c>
      <c r="H143" s="103">
        <v>15910</v>
      </c>
      <c r="I143" s="103">
        <f t="shared" si="4"/>
        <v>3700</v>
      </c>
      <c r="J143" s="72">
        <v>3681.5</v>
      </c>
      <c r="K143" s="60">
        <v>99.5</v>
      </c>
      <c r="L143" s="60">
        <v>13.970000000000002</v>
      </c>
      <c r="M143" s="60">
        <v>2.31</v>
      </c>
      <c r="N143" s="75">
        <v>2016</v>
      </c>
      <c r="O143" s="75" t="s">
        <v>10</v>
      </c>
      <c r="P143" s="75">
        <v>241</v>
      </c>
      <c r="Q143" s="78" t="s">
        <v>173</v>
      </c>
      <c r="R143" s="75">
        <v>1000</v>
      </c>
      <c r="S143" s="75">
        <v>2</v>
      </c>
      <c r="T143" s="79">
        <v>81</v>
      </c>
      <c r="U143" s="80">
        <v>0.68</v>
      </c>
      <c r="V143" s="80">
        <v>0.4</v>
      </c>
      <c r="W143" s="80">
        <v>0.34</v>
      </c>
      <c r="X143" s="80">
        <v>4.66</v>
      </c>
      <c r="Y143" s="79">
        <v>10</v>
      </c>
      <c r="Z143" s="12">
        <v>11.6</v>
      </c>
      <c r="AA143" s="79">
        <v>37.5</v>
      </c>
      <c r="AB143" s="79">
        <v>1.877</v>
      </c>
      <c r="AC143" s="79">
        <v>23.1</v>
      </c>
      <c r="AD143" s="79">
        <v>8.5</v>
      </c>
      <c r="AE143" s="79">
        <v>363</v>
      </c>
      <c r="AF143" s="79">
        <v>60.2</v>
      </c>
      <c r="AG143" s="79">
        <v>52.2</v>
      </c>
      <c r="AH143" s="79">
        <v>5.4</v>
      </c>
      <c r="AI143" s="79">
        <v>29.7</v>
      </c>
      <c r="AJ143" s="79">
        <v>15</v>
      </c>
      <c r="AK143" s="79">
        <v>82</v>
      </c>
      <c r="AL143" s="79">
        <v>65</v>
      </c>
      <c r="AM143" s="79">
        <v>212</v>
      </c>
      <c r="AN143" s="79">
        <v>1.26</v>
      </c>
      <c r="AO143" s="79">
        <v>0.56000000000000005</v>
      </c>
    </row>
    <row r="144" spans="1:41" x14ac:dyDescent="0.35">
      <c r="A144" s="53">
        <f t="shared" si="5"/>
        <v>138</v>
      </c>
      <c r="B144">
        <v>0</v>
      </c>
      <c r="C144">
        <v>1</v>
      </c>
      <c r="D144" s="75">
        <v>2016</v>
      </c>
      <c r="E144" s="28" t="s">
        <v>339</v>
      </c>
      <c r="F144" s="30" t="s">
        <v>64</v>
      </c>
      <c r="G144" s="103">
        <v>5380</v>
      </c>
      <c r="H144" s="103">
        <v>19906</v>
      </c>
      <c r="I144" s="103">
        <f t="shared" si="4"/>
        <v>3700</v>
      </c>
      <c r="J144" s="72">
        <v>3622.3</v>
      </c>
      <c r="K144" s="60">
        <v>97.9</v>
      </c>
      <c r="L144" s="60">
        <v>19.527631578947378</v>
      </c>
      <c r="M144" s="60">
        <v>2.1836734693877546</v>
      </c>
      <c r="N144" s="75">
        <v>2016</v>
      </c>
      <c r="O144" s="75" t="s">
        <v>10</v>
      </c>
      <c r="P144" s="75">
        <v>242</v>
      </c>
      <c r="Q144" s="78" t="s">
        <v>174</v>
      </c>
      <c r="R144" s="75">
        <v>2000</v>
      </c>
      <c r="S144" s="75">
        <v>2</v>
      </c>
      <c r="T144" s="79">
        <v>80.2</v>
      </c>
      <c r="U144" s="80">
        <v>0.68</v>
      </c>
      <c r="V144" s="80">
        <v>0.48</v>
      </c>
      <c r="W144" s="80">
        <v>0.34</v>
      </c>
      <c r="X144" s="80">
        <v>6</v>
      </c>
      <c r="Y144" s="79">
        <v>9.8000000000000007</v>
      </c>
      <c r="Z144" s="12">
        <v>11.3</v>
      </c>
      <c r="AA144" s="79">
        <v>34.4</v>
      </c>
      <c r="AB144" s="79">
        <v>1.841</v>
      </c>
      <c r="AC144" s="79">
        <v>21.4</v>
      </c>
      <c r="AD144" s="79">
        <v>7.9</v>
      </c>
      <c r="AE144" s="79">
        <v>397</v>
      </c>
      <c r="AF144" s="79">
        <v>61.2</v>
      </c>
      <c r="AG144" s="79">
        <v>51</v>
      </c>
      <c r="AH144" s="79">
        <v>20</v>
      </c>
      <c r="AI144" s="79">
        <v>36</v>
      </c>
      <c r="AJ144" s="79">
        <v>4</v>
      </c>
      <c r="AK144" s="79">
        <v>78</v>
      </c>
      <c r="AL144" s="79">
        <v>68</v>
      </c>
      <c r="AM144" s="79">
        <v>210</v>
      </c>
      <c r="AN144" s="79">
        <v>1.1499999999999999</v>
      </c>
      <c r="AO144" s="79">
        <v>0.47499999999999998</v>
      </c>
    </row>
    <row r="145" spans="1:41" x14ac:dyDescent="0.35">
      <c r="A145" s="53">
        <f t="shared" si="5"/>
        <v>139</v>
      </c>
      <c r="B145">
        <v>0</v>
      </c>
      <c r="C145">
        <v>1</v>
      </c>
      <c r="D145" s="75">
        <v>2016</v>
      </c>
      <c r="E145" s="1" t="s">
        <v>340</v>
      </c>
      <c r="F145" s="30" t="s">
        <v>64</v>
      </c>
      <c r="G145" s="103">
        <v>43060</v>
      </c>
      <c r="H145" s="103">
        <v>159322</v>
      </c>
      <c r="I145" s="103">
        <f t="shared" si="4"/>
        <v>3700</v>
      </c>
      <c r="J145" s="72">
        <v>3799.9</v>
      </c>
      <c r="K145" s="60">
        <v>102.7</v>
      </c>
      <c r="L145" s="60">
        <v>28.973545627376424</v>
      </c>
      <c r="M145" s="60">
        <v>2.4051724137931032</v>
      </c>
      <c r="N145" s="75">
        <v>2016</v>
      </c>
      <c r="O145" s="75" t="s">
        <v>10</v>
      </c>
      <c r="P145" s="75">
        <v>243</v>
      </c>
      <c r="Q145" s="78" t="s">
        <v>175</v>
      </c>
      <c r="R145" s="75">
        <v>4000</v>
      </c>
      <c r="S145" s="75">
        <v>1</v>
      </c>
      <c r="T145" s="79">
        <v>80.5</v>
      </c>
      <c r="U145" s="80">
        <v>0.18</v>
      </c>
      <c r="V145" s="80">
        <v>0.14000000000000001</v>
      </c>
      <c r="W145" s="80">
        <v>0.28000000000000003</v>
      </c>
      <c r="X145" s="80">
        <v>3.08</v>
      </c>
      <c r="Y145" s="79">
        <v>11.6</v>
      </c>
      <c r="Z145" s="12">
        <v>13.4</v>
      </c>
      <c r="AA145" s="79">
        <v>38</v>
      </c>
      <c r="AB145" s="79">
        <v>1.627</v>
      </c>
      <c r="AC145" s="79">
        <v>27.9</v>
      </c>
      <c r="AD145" s="79">
        <v>10.3</v>
      </c>
      <c r="AE145" s="79">
        <v>415</v>
      </c>
      <c r="AF145" s="79">
        <v>61.5</v>
      </c>
      <c r="AG145" s="79">
        <v>57</v>
      </c>
      <c r="AH145" s="79">
        <v>32.4</v>
      </c>
      <c r="AI145" s="79">
        <v>36.1</v>
      </c>
      <c r="AJ145" s="79">
        <v>33</v>
      </c>
      <c r="AK145" s="79">
        <v>109</v>
      </c>
      <c r="AL145" s="79">
        <v>67</v>
      </c>
      <c r="AM145" s="79">
        <v>295</v>
      </c>
      <c r="AN145" s="79">
        <v>1.63</v>
      </c>
      <c r="AO145" s="79">
        <v>0.52600000000000002</v>
      </c>
    </row>
    <row r="146" spans="1:41" x14ac:dyDescent="0.35">
      <c r="A146" s="53">
        <f t="shared" si="5"/>
        <v>140</v>
      </c>
      <c r="B146">
        <v>0</v>
      </c>
      <c r="C146">
        <v>1</v>
      </c>
      <c r="D146" s="75">
        <v>2016</v>
      </c>
      <c r="E146" s="1" t="s">
        <v>340</v>
      </c>
      <c r="F146" s="30" t="s">
        <v>64</v>
      </c>
      <c r="G146" s="103">
        <v>43060</v>
      </c>
      <c r="H146" s="103">
        <v>159322</v>
      </c>
      <c r="I146" s="103">
        <f t="shared" si="4"/>
        <v>3700</v>
      </c>
      <c r="J146" s="72">
        <v>3807.3</v>
      </c>
      <c r="K146" s="60">
        <v>102.9</v>
      </c>
      <c r="L146" s="60">
        <v>26.193243243243245</v>
      </c>
      <c r="M146" s="60">
        <v>2.4957264957264957</v>
      </c>
      <c r="N146" s="75">
        <v>2016</v>
      </c>
      <c r="O146" s="75" t="s">
        <v>10</v>
      </c>
      <c r="P146" s="75">
        <v>244</v>
      </c>
      <c r="Q146" s="78" t="s">
        <v>175</v>
      </c>
      <c r="R146" s="75">
        <v>4000</v>
      </c>
      <c r="S146" s="75">
        <v>1</v>
      </c>
      <c r="T146" s="79">
        <v>79.900000000000006</v>
      </c>
      <c r="U146" s="80">
        <v>0.3</v>
      </c>
      <c r="V146" s="80">
        <v>0.12</v>
      </c>
      <c r="W146" s="80">
        <v>0.26</v>
      </c>
      <c r="X146" s="80">
        <v>4.08</v>
      </c>
      <c r="Y146" s="79">
        <v>11.7</v>
      </c>
      <c r="Z146" s="12">
        <v>13.5</v>
      </c>
      <c r="AA146" s="79">
        <v>38.1</v>
      </c>
      <c r="AB146" s="79">
        <v>1.597</v>
      </c>
      <c r="AC146" s="79">
        <v>29.2</v>
      </c>
      <c r="AD146" s="79">
        <v>10.8</v>
      </c>
      <c r="AE146" s="79">
        <v>405</v>
      </c>
      <c r="AF146" s="79">
        <v>61.5</v>
      </c>
      <c r="AG146" s="79">
        <v>57.3</v>
      </c>
      <c r="AH146" s="79">
        <v>16</v>
      </c>
      <c r="AI146" s="79">
        <v>29.9</v>
      </c>
      <c r="AJ146" s="79">
        <v>10</v>
      </c>
      <c r="AK146" s="79">
        <v>106</v>
      </c>
      <c r="AL146" s="79">
        <v>67</v>
      </c>
      <c r="AM146" s="79">
        <v>290</v>
      </c>
      <c r="AN146" s="79">
        <v>1.58</v>
      </c>
      <c r="AO146" s="79">
        <v>0.55500000000000005</v>
      </c>
    </row>
    <row r="147" spans="1:41" x14ac:dyDescent="0.35">
      <c r="A147" s="53">
        <f t="shared" si="5"/>
        <v>141</v>
      </c>
      <c r="B147">
        <v>0</v>
      </c>
      <c r="C147">
        <v>1</v>
      </c>
      <c r="D147" s="75">
        <v>2016</v>
      </c>
      <c r="E147" s="28" t="s">
        <v>341</v>
      </c>
      <c r="F147" s="30" t="s">
        <v>64</v>
      </c>
      <c r="G147" s="103">
        <v>12130</v>
      </c>
      <c r="H147" s="103">
        <v>52159</v>
      </c>
      <c r="I147" s="103">
        <f t="shared" si="4"/>
        <v>4300</v>
      </c>
      <c r="J147" s="72">
        <v>4145.2</v>
      </c>
      <c r="K147" s="60">
        <v>96.4</v>
      </c>
      <c r="L147" s="60">
        <v>17.368909626719056</v>
      </c>
      <c r="M147" s="60">
        <v>2.010752688172043</v>
      </c>
      <c r="N147" s="75">
        <v>2016</v>
      </c>
      <c r="O147" s="75" t="s">
        <v>10</v>
      </c>
      <c r="P147" s="75">
        <v>245</v>
      </c>
      <c r="Q147" s="78" t="s">
        <v>176</v>
      </c>
      <c r="R147" s="75">
        <v>4000</v>
      </c>
      <c r="S147" s="75">
        <v>1</v>
      </c>
      <c r="T147" s="79">
        <v>81.3</v>
      </c>
      <c r="U147" s="80">
        <v>0.14000000000000001</v>
      </c>
      <c r="V147" s="80">
        <v>0.18</v>
      </c>
      <c r="W147" s="80">
        <v>0.12</v>
      </c>
      <c r="X147" s="80">
        <v>6.26</v>
      </c>
      <c r="Y147" s="79">
        <v>9.3000000000000007</v>
      </c>
      <c r="Z147" s="12">
        <v>10.8</v>
      </c>
      <c r="AA147" s="79">
        <v>33</v>
      </c>
      <c r="AB147" s="79">
        <v>1.6359999999999999</v>
      </c>
      <c r="AC147" s="79">
        <v>18.7</v>
      </c>
      <c r="AD147" s="79">
        <v>6.9</v>
      </c>
      <c r="AE147" s="79">
        <v>419</v>
      </c>
      <c r="AF147" s="79">
        <v>60.9</v>
      </c>
      <c r="AG147" s="79">
        <v>50.8</v>
      </c>
      <c r="AH147" s="79">
        <v>20</v>
      </c>
      <c r="AI147" s="79">
        <v>52.7</v>
      </c>
      <c r="AJ147" s="79">
        <v>2</v>
      </c>
      <c r="AK147" s="79">
        <v>89</v>
      </c>
      <c r="AL147" s="79">
        <v>43</v>
      </c>
      <c r="AM147" s="79">
        <v>168</v>
      </c>
      <c r="AN147" s="79">
        <v>2.0699999999999998</v>
      </c>
      <c r="AO147" s="79">
        <v>0.50900000000000001</v>
      </c>
    </row>
    <row r="148" spans="1:41" x14ac:dyDescent="0.35">
      <c r="A148" s="53">
        <f t="shared" si="5"/>
        <v>142</v>
      </c>
      <c r="B148">
        <v>0</v>
      </c>
      <c r="C148">
        <v>1</v>
      </c>
      <c r="D148" s="75">
        <v>2016</v>
      </c>
      <c r="E148" s="28" t="s">
        <v>342</v>
      </c>
      <c r="F148" s="30" t="s">
        <v>64</v>
      </c>
      <c r="G148" s="103">
        <v>21750</v>
      </c>
      <c r="H148" s="103">
        <v>95700</v>
      </c>
      <c r="I148" s="103">
        <f t="shared" si="4"/>
        <v>4400</v>
      </c>
      <c r="J148" s="72">
        <v>4061.2</v>
      </c>
      <c r="K148" s="60">
        <v>92.3</v>
      </c>
      <c r="L148" s="60">
        <v>12.533333333333331</v>
      </c>
      <c r="M148" s="60">
        <v>2.2183908045977012</v>
      </c>
      <c r="N148" s="75">
        <v>2016</v>
      </c>
      <c r="O148" s="75" t="s">
        <v>10</v>
      </c>
      <c r="P148" s="75">
        <v>246</v>
      </c>
      <c r="Q148" s="78" t="s">
        <v>177</v>
      </c>
      <c r="R148" s="75">
        <v>4000</v>
      </c>
      <c r="S148" s="75">
        <v>2</v>
      </c>
      <c r="T148" s="79">
        <v>82</v>
      </c>
      <c r="U148" s="80">
        <v>0.39</v>
      </c>
      <c r="V148" s="80">
        <v>0.36</v>
      </c>
      <c r="W148" s="80">
        <v>0.09</v>
      </c>
      <c r="X148" s="80">
        <v>3.06</v>
      </c>
      <c r="Y148" s="79">
        <v>8.6999999999999993</v>
      </c>
      <c r="Z148" s="12">
        <v>10.1</v>
      </c>
      <c r="AA148" s="79">
        <v>35.6</v>
      </c>
      <c r="AB148" s="79">
        <v>1.659</v>
      </c>
      <c r="AC148" s="79">
        <v>19.3</v>
      </c>
      <c r="AD148" s="79">
        <v>7.2</v>
      </c>
      <c r="AE148" s="79">
        <v>424</v>
      </c>
      <c r="AF148" s="79">
        <v>60.2</v>
      </c>
      <c r="AG148" s="79">
        <v>52.6</v>
      </c>
      <c r="AH148" s="79">
        <v>3.2</v>
      </c>
      <c r="AI148" s="79">
        <v>8.6999999999999993</v>
      </c>
      <c r="AJ148" s="79">
        <v>34</v>
      </c>
      <c r="AK148" s="79">
        <v>105</v>
      </c>
      <c r="AL148" s="79">
        <v>32</v>
      </c>
      <c r="AM148" s="79">
        <v>151</v>
      </c>
      <c r="AN148" s="79">
        <v>3.28</v>
      </c>
      <c r="AO148" s="79">
        <v>0.504</v>
      </c>
    </row>
    <row r="149" spans="1:41" x14ac:dyDescent="0.35">
      <c r="A149" s="53">
        <f t="shared" si="5"/>
        <v>143</v>
      </c>
      <c r="B149">
        <v>0</v>
      </c>
      <c r="C149">
        <v>1</v>
      </c>
      <c r="D149" s="75">
        <v>2016</v>
      </c>
      <c r="E149" s="28" t="s">
        <v>342</v>
      </c>
      <c r="F149" s="30" t="s">
        <v>64</v>
      </c>
      <c r="G149" s="103">
        <v>21750</v>
      </c>
      <c r="H149" s="103">
        <v>95700</v>
      </c>
      <c r="I149" s="103">
        <f t="shared" si="4"/>
        <v>4400</v>
      </c>
      <c r="J149" s="72">
        <v>4241.6000000000004</v>
      </c>
      <c r="K149" s="60">
        <v>96.4</v>
      </c>
      <c r="L149" s="60">
        <v>19.377056962025321</v>
      </c>
      <c r="M149" s="60">
        <v>2.075268817204301</v>
      </c>
      <c r="N149" s="75">
        <v>2016</v>
      </c>
      <c r="O149" s="75" t="s">
        <v>10</v>
      </c>
      <c r="P149" s="75">
        <v>247</v>
      </c>
      <c r="Q149" s="78" t="s">
        <v>177</v>
      </c>
      <c r="R149" s="75">
        <v>2000</v>
      </c>
      <c r="S149" s="75">
        <v>1</v>
      </c>
      <c r="T149" s="79">
        <v>80.7</v>
      </c>
      <c r="U149" s="80">
        <v>0.32</v>
      </c>
      <c r="V149" s="80">
        <v>0.16</v>
      </c>
      <c r="W149" s="80">
        <v>0.22</v>
      </c>
      <c r="X149" s="80">
        <v>3.8</v>
      </c>
      <c r="Y149" s="79">
        <v>9.3000000000000007</v>
      </c>
      <c r="Z149" s="12">
        <v>10.8</v>
      </c>
      <c r="AA149" s="79">
        <v>31.6</v>
      </c>
      <c r="AB149" s="79">
        <v>1.5580000000000001</v>
      </c>
      <c r="AC149" s="79">
        <v>19.3</v>
      </c>
      <c r="AD149" s="79">
        <v>7.1</v>
      </c>
      <c r="AE149" s="79">
        <v>392</v>
      </c>
      <c r="AF149" s="79">
        <v>60.3</v>
      </c>
      <c r="AG149" s="79">
        <v>51.3</v>
      </c>
      <c r="AH149" s="79">
        <v>20</v>
      </c>
      <c r="AI149" s="79">
        <v>54.2</v>
      </c>
      <c r="AJ149" s="79">
        <v>0</v>
      </c>
      <c r="AK149" s="79">
        <v>100</v>
      </c>
      <c r="AL149" s="79">
        <v>46</v>
      </c>
      <c r="AM149" s="79">
        <v>203</v>
      </c>
      <c r="AN149" s="79">
        <v>2.17</v>
      </c>
      <c r="AO149" s="79">
        <v>0.47399999999999998</v>
      </c>
    </row>
    <row r="150" spans="1:41" x14ac:dyDescent="0.35">
      <c r="A150" s="53">
        <f t="shared" si="5"/>
        <v>144</v>
      </c>
      <c r="B150">
        <v>0</v>
      </c>
      <c r="C150">
        <v>1</v>
      </c>
      <c r="D150" s="75">
        <v>2016</v>
      </c>
      <c r="E150" s="28" t="s">
        <v>343</v>
      </c>
      <c r="F150" s="30" t="s">
        <v>64</v>
      </c>
      <c r="G150" s="103">
        <v>4580</v>
      </c>
      <c r="H150" s="103">
        <v>20610</v>
      </c>
      <c r="I150" s="103">
        <f t="shared" si="4"/>
        <v>4500</v>
      </c>
      <c r="J150" s="72">
        <v>4405.5</v>
      </c>
      <c r="K150" s="60">
        <v>97.9</v>
      </c>
      <c r="L150" s="60">
        <v>12.782777777777781</v>
      </c>
      <c r="M150" s="60">
        <v>2.2755102040816326</v>
      </c>
      <c r="N150" s="75">
        <v>2016</v>
      </c>
      <c r="O150" s="75" t="s">
        <v>10</v>
      </c>
      <c r="P150" s="75">
        <v>248</v>
      </c>
      <c r="Q150" s="78" t="s">
        <v>178</v>
      </c>
      <c r="R150" s="75">
        <v>1000</v>
      </c>
      <c r="S150" s="75">
        <v>1</v>
      </c>
      <c r="T150" s="79">
        <v>79.900000000000006</v>
      </c>
      <c r="U150" s="80">
        <v>0.86</v>
      </c>
      <c r="V150" s="80">
        <v>0.14000000000000001</v>
      </c>
      <c r="W150" s="80">
        <v>0.22</v>
      </c>
      <c r="X150" s="80">
        <v>2.54</v>
      </c>
      <c r="Y150" s="79">
        <v>9.8000000000000007</v>
      </c>
      <c r="Z150" s="12">
        <v>11.3</v>
      </c>
      <c r="AA150" s="79">
        <v>33.5</v>
      </c>
      <c r="AB150" s="79">
        <v>1.8</v>
      </c>
      <c r="AC150" s="79">
        <v>22.3</v>
      </c>
      <c r="AD150" s="79">
        <v>8.3000000000000007</v>
      </c>
      <c r="AE150" s="79">
        <v>408</v>
      </c>
      <c r="AF150" s="79">
        <v>61.7</v>
      </c>
      <c r="AG150" s="79">
        <v>52.9</v>
      </c>
      <c r="AH150" s="79">
        <v>4.2</v>
      </c>
      <c r="AI150" s="79">
        <v>20.8</v>
      </c>
      <c r="AJ150" s="79">
        <v>24</v>
      </c>
      <c r="AK150" s="79">
        <v>74</v>
      </c>
      <c r="AL150" s="79">
        <v>64</v>
      </c>
      <c r="AM150" s="79">
        <v>179</v>
      </c>
      <c r="AN150" s="79">
        <v>1.1599999999999999</v>
      </c>
      <c r="AO150" s="79">
        <v>0.54</v>
      </c>
    </row>
    <row r="151" spans="1:41" x14ac:dyDescent="0.35">
      <c r="A151" s="53">
        <f t="shared" si="5"/>
        <v>145</v>
      </c>
      <c r="B151">
        <v>0</v>
      </c>
      <c r="C151">
        <v>1</v>
      </c>
      <c r="D151" s="75">
        <v>2016</v>
      </c>
      <c r="E151" s="28" t="s">
        <v>344</v>
      </c>
      <c r="F151" s="30" t="s">
        <v>64</v>
      </c>
      <c r="G151" s="103">
        <v>14460</v>
      </c>
      <c r="H151" s="103">
        <v>65070</v>
      </c>
      <c r="I151" s="103">
        <f t="shared" si="4"/>
        <v>4500</v>
      </c>
      <c r="J151" s="72">
        <v>4486.5</v>
      </c>
      <c r="K151" s="60">
        <v>99.7</v>
      </c>
      <c r="L151" s="60">
        <v>13.754433272394877</v>
      </c>
      <c r="M151" s="60">
        <v>2.4554455445544554</v>
      </c>
      <c r="N151" s="75">
        <v>2016</v>
      </c>
      <c r="O151" s="75" t="s">
        <v>10</v>
      </c>
      <c r="P151" s="75">
        <v>249</v>
      </c>
      <c r="Q151" s="78" t="s">
        <v>179</v>
      </c>
      <c r="R151" s="75">
        <v>2000</v>
      </c>
      <c r="S151" s="75">
        <v>2</v>
      </c>
      <c r="T151" s="79">
        <v>84.4</v>
      </c>
      <c r="U151" s="80">
        <v>0.36</v>
      </c>
      <c r="V151" s="80">
        <v>0.26</v>
      </c>
      <c r="W151" s="80">
        <v>0.18</v>
      </c>
      <c r="X151" s="80">
        <v>4.18</v>
      </c>
      <c r="Y151" s="79">
        <v>10.1</v>
      </c>
      <c r="Z151" s="12">
        <v>11.7</v>
      </c>
      <c r="AA151" s="79">
        <v>33.5</v>
      </c>
      <c r="AB151" s="79">
        <v>1.6950000000000001</v>
      </c>
      <c r="AC151" s="79">
        <v>24.8</v>
      </c>
      <c r="AD151" s="79">
        <v>9.1999999999999993</v>
      </c>
      <c r="AE151" s="79">
        <v>403</v>
      </c>
      <c r="AF151" s="79">
        <v>61.5</v>
      </c>
      <c r="AG151" s="79">
        <v>54.2</v>
      </c>
      <c r="AH151" s="79">
        <v>3</v>
      </c>
      <c r="AI151" s="79">
        <v>16</v>
      </c>
      <c r="AJ151" s="79">
        <v>28</v>
      </c>
      <c r="AK151" s="79">
        <v>77</v>
      </c>
      <c r="AL151" s="79">
        <v>69</v>
      </c>
      <c r="AM151" s="79">
        <v>192</v>
      </c>
      <c r="AN151" s="79">
        <v>1.1200000000000001</v>
      </c>
      <c r="AO151" s="79">
        <v>0.54700000000000004</v>
      </c>
    </row>
    <row r="152" spans="1:41" x14ac:dyDescent="0.35">
      <c r="A152" s="53">
        <f t="shared" si="5"/>
        <v>146</v>
      </c>
      <c r="B152">
        <v>0</v>
      </c>
      <c r="C152">
        <v>1</v>
      </c>
      <c r="D152" s="75">
        <v>2016</v>
      </c>
      <c r="E152" s="28" t="s">
        <v>345</v>
      </c>
      <c r="F152" s="30" t="s">
        <v>64</v>
      </c>
      <c r="G152" s="103">
        <v>10780</v>
      </c>
      <c r="H152" s="103">
        <v>46354</v>
      </c>
      <c r="I152" s="103">
        <f t="shared" si="4"/>
        <v>4300</v>
      </c>
      <c r="J152" s="72">
        <v>3968.9</v>
      </c>
      <c r="K152" s="60">
        <v>92.3</v>
      </c>
      <c r="L152" s="60">
        <v>19.141804979253116</v>
      </c>
      <c r="M152" s="60">
        <v>2</v>
      </c>
      <c r="N152" s="75">
        <v>2016</v>
      </c>
      <c r="O152" s="75" t="s">
        <v>10</v>
      </c>
      <c r="P152" s="75">
        <v>250</v>
      </c>
      <c r="Q152" s="78" t="s">
        <v>180</v>
      </c>
      <c r="R152" s="75">
        <v>4000</v>
      </c>
      <c r="S152" s="75">
        <v>2</v>
      </c>
      <c r="T152" s="79">
        <v>80.900000000000006</v>
      </c>
      <c r="U152" s="80">
        <v>0.04</v>
      </c>
      <c r="V152" s="80">
        <v>0.46</v>
      </c>
      <c r="W152" s="80">
        <v>0.34</v>
      </c>
      <c r="X152" s="80">
        <v>4.2</v>
      </c>
      <c r="Y152" s="79">
        <v>8.6999999999999993</v>
      </c>
      <c r="Z152" s="12">
        <v>10.1</v>
      </c>
      <c r="AA152" s="79">
        <v>33.799999999999997</v>
      </c>
      <c r="AB152" s="79">
        <v>1.552</v>
      </c>
      <c r="AC152" s="79">
        <v>17.399999999999999</v>
      </c>
      <c r="AD152" s="79">
        <v>6.5</v>
      </c>
      <c r="AE152" s="79">
        <v>407</v>
      </c>
      <c r="AF152" s="79">
        <v>61</v>
      </c>
      <c r="AG152" s="79">
        <v>51</v>
      </c>
      <c r="AH152" s="79">
        <v>20</v>
      </c>
      <c r="AI152" s="79">
        <v>49.8</v>
      </c>
      <c r="AJ152" s="79">
        <v>0</v>
      </c>
      <c r="AK152" s="79">
        <v>85</v>
      </c>
      <c r="AL152" s="79">
        <v>30</v>
      </c>
      <c r="AM152" s="79">
        <v>120</v>
      </c>
      <c r="AN152" s="79">
        <v>2.83</v>
      </c>
      <c r="AO152" s="79">
        <v>0.48199999999999998</v>
      </c>
    </row>
    <row r="153" spans="1:41" x14ac:dyDescent="0.35">
      <c r="A153" s="53">
        <f t="shared" si="5"/>
        <v>147</v>
      </c>
      <c r="B153">
        <v>0</v>
      </c>
      <c r="C153">
        <v>1</v>
      </c>
      <c r="D153" s="75">
        <v>2016</v>
      </c>
      <c r="E153" s="28" t="s">
        <v>346</v>
      </c>
      <c r="F153" s="30" t="s">
        <v>66</v>
      </c>
      <c r="G153" s="103">
        <v>44200</v>
      </c>
      <c r="H153" s="103">
        <v>150280</v>
      </c>
      <c r="I153" s="103">
        <f t="shared" si="4"/>
        <v>3400</v>
      </c>
      <c r="J153" s="72">
        <v>3396.6</v>
      </c>
      <c r="K153" s="60">
        <v>99.9</v>
      </c>
      <c r="L153" s="60">
        <v>16.34811926605504</v>
      </c>
      <c r="M153" s="60">
        <v>2.382352941176471</v>
      </c>
      <c r="N153" s="75">
        <v>2016</v>
      </c>
      <c r="O153" s="75" t="s">
        <v>15</v>
      </c>
      <c r="P153" s="75">
        <v>301</v>
      </c>
      <c r="Q153" s="78" t="s">
        <v>181</v>
      </c>
      <c r="R153" s="75">
        <v>4070</v>
      </c>
      <c r="S153" s="75">
        <v>2</v>
      </c>
      <c r="T153" s="79">
        <v>81.099999999999994</v>
      </c>
      <c r="U153" s="80">
        <v>0.28999999999999998</v>
      </c>
      <c r="V153" s="80">
        <v>0.21</v>
      </c>
      <c r="W153" s="80">
        <v>0.63</v>
      </c>
      <c r="X153" s="80">
        <v>6.9</v>
      </c>
      <c r="Y153" s="79">
        <v>10.199999999999999</v>
      </c>
      <c r="Z153" s="12">
        <v>11.8</v>
      </c>
      <c r="AA153" s="79">
        <v>37.76</v>
      </c>
      <c r="AB153" s="79">
        <v>1.66</v>
      </c>
      <c r="AC153" s="79">
        <v>24.3</v>
      </c>
      <c r="AD153" s="79">
        <v>8.4</v>
      </c>
      <c r="AE153" s="79">
        <v>375</v>
      </c>
      <c r="AF153" s="79">
        <v>61.3</v>
      </c>
      <c r="AG153" s="79">
        <v>55.6</v>
      </c>
      <c r="AH153" s="79">
        <v>12.3</v>
      </c>
      <c r="AI153" s="79">
        <v>21.3</v>
      </c>
      <c r="AJ153" s="79">
        <v>29</v>
      </c>
      <c r="AK153" s="79">
        <v>91</v>
      </c>
      <c r="AL153" s="79">
        <v>76</v>
      </c>
      <c r="AM153" s="79">
        <v>248</v>
      </c>
      <c r="AN153" s="79">
        <v>1.2</v>
      </c>
      <c r="AO153" s="79">
        <v>0.54500000000000004</v>
      </c>
    </row>
    <row r="154" spans="1:41" x14ac:dyDescent="0.35">
      <c r="A154" s="53">
        <f t="shared" si="5"/>
        <v>148</v>
      </c>
      <c r="B154">
        <v>0</v>
      </c>
      <c r="C154">
        <v>1</v>
      </c>
      <c r="D154" s="75">
        <v>2016</v>
      </c>
      <c r="E154" s="28" t="s">
        <v>346</v>
      </c>
      <c r="F154" s="30" t="s">
        <v>66</v>
      </c>
      <c r="G154" s="103">
        <v>44200</v>
      </c>
      <c r="H154" s="103">
        <v>150280</v>
      </c>
      <c r="I154" s="103">
        <f t="shared" si="4"/>
        <v>3400</v>
      </c>
      <c r="J154" s="72">
        <v>3383</v>
      </c>
      <c r="K154" s="60">
        <v>99.5</v>
      </c>
      <c r="L154" s="60">
        <v>14.480655339805828</v>
      </c>
      <c r="M154" s="60">
        <v>2.4899999999999998</v>
      </c>
      <c r="N154" s="75">
        <v>2016</v>
      </c>
      <c r="O154" s="75" t="s">
        <v>15</v>
      </c>
      <c r="P154" s="75">
        <v>302</v>
      </c>
      <c r="Q154" s="78" t="s">
        <v>181</v>
      </c>
      <c r="R154" s="75">
        <v>3975</v>
      </c>
      <c r="S154" s="75">
        <v>1</v>
      </c>
      <c r="T154" s="79">
        <v>81.400000000000006</v>
      </c>
      <c r="U154" s="80">
        <v>0.64</v>
      </c>
      <c r="V154" s="80">
        <v>0.2</v>
      </c>
      <c r="W154" s="80">
        <v>0.46</v>
      </c>
      <c r="X154" s="80">
        <v>9.14</v>
      </c>
      <c r="Y154" s="79">
        <v>10</v>
      </c>
      <c r="Z154" s="12">
        <v>11.6</v>
      </c>
      <c r="AA154" s="79">
        <v>39.46</v>
      </c>
      <c r="AB154" s="79">
        <v>1.88</v>
      </c>
      <c r="AC154" s="79">
        <v>24.9</v>
      </c>
      <c r="AD154" s="79">
        <v>8.8000000000000007</v>
      </c>
      <c r="AE154" s="79">
        <v>368</v>
      </c>
      <c r="AF154" s="79">
        <v>57.9</v>
      </c>
      <c r="AG154" s="79">
        <v>55.8</v>
      </c>
      <c r="AH154" s="79">
        <v>7.8</v>
      </c>
      <c r="AI154" s="79">
        <v>15.7</v>
      </c>
      <c r="AJ154" s="79">
        <v>37</v>
      </c>
      <c r="AK154" s="79">
        <v>77</v>
      </c>
      <c r="AL154" s="79">
        <v>89</v>
      </c>
      <c r="AM154" s="79">
        <v>233</v>
      </c>
      <c r="AN154" s="79">
        <v>0.87</v>
      </c>
      <c r="AO154" s="79">
        <v>0.51500000000000001</v>
      </c>
    </row>
    <row r="155" spans="1:41" x14ac:dyDescent="0.35">
      <c r="A155" s="53">
        <f t="shared" si="5"/>
        <v>149</v>
      </c>
      <c r="B155">
        <v>0</v>
      </c>
      <c r="C155">
        <v>1</v>
      </c>
      <c r="D155" s="75">
        <v>2016</v>
      </c>
      <c r="E155" s="28" t="s">
        <v>346</v>
      </c>
      <c r="F155" s="30" t="s">
        <v>66</v>
      </c>
      <c r="G155" s="103">
        <v>44200</v>
      </c>
      <c r="H155" s="103">
        <v>150280</v>
      </c>
      <c r="I155" s="103">
        <f t="shared" si="4"/>
        <v>3400</v>
      </c>
      <c r="J155" s="72">
        <v>3430.6</v>
      </c>
      <c r="K155" s="60">
        <v>100.9</v>
      </c>
      <c r="L155" s="60">
        <v>15.5725</v>
      </c>
      <c r="M155" s="60">
        <v>2.3738317757009346</v>
      </c>
      <c r="N155" s="75">
        <v>2016</v>
      </c>
      <c r="O155" s="75" t="s">
        <v>15</v>
      </c>
      <c r="P155" s="75">
        <v>303</v>
      </c>
      <c r="Q155" s="78" t="s">
        <v>181</v>
      </c>
      <c r="R155" s="75">
        <v>4045</v>
      </c>
      <c r="S155" s="75">
        <v>2</v>
      </c>
      <c r="T155" s="79">
        <v>82</v>
      </c>
      <c r="U155" s="80">
        <v>0.53</v>
      </c>
      <c r="V155" s="80">
        <v>0.17</v>
      </c>
      <c r="W155" s="80">
        <v>0.8</v>
      </c>
      <c r="X155" s="80">
        <v>6.9</v>
      </c>
      <c r="Y155" s="79">
        <v>10.7</v>
      </c>
      <c r="Z155" s="12">
        <v>12.4</v>
      </c>
      <c r="AA155" s="79">
        <v>39.18</v>
      </c>
      <c r="AB155" s="79">
        <v>1.88</v>
      </c>
      <c r="AC155" s="79">
        <v>25.4</v>
      </c>
      <c r="AD155" s="79">
        <v>8.9</v>
      </c>
      <c r="AE155" s="79">
        <v>406</v>
      </c>
      <c r="AF155" s="79">
        <v>58.8</v>
      </c>
      <c r="AG155" s="79">
        <v>56.2</v>
      </c>
      <c r="AH155" s="79">
        <v>8</v>
      </c>
      <c r="AI155" s="79">
        <v>13.3</v>
      </c>
      <c r="AJ155" s="79">
        <v>45</v>
      </c>
      <c r="AK155" s="79">
        <v>78</v>
      </c>
      <c r="AL155" s="79">
        <v>97</v>
      </c>
      <c r="AM155" s="79">
        <v>251</v>
      </c>
      <c r="AN155" s="79">
        <v>0.8</v>
      </c>
      <c r="AO155" s="79">
        <v>0.54500000000000004</v>
      </c>
    </row>
    <row r="156" spans="1:41" x14ac:dyDescent="0.35">
      <c r="A156" s="53">
        <f t="shared" si="5"/>
        <v>150</v>
      </c>
      <c r="B156">
        <v>0</v>
      </c>
      <c r="C156">
        <v>1</v>
      </c>
      <c r="D156" s="75">
        <v>2016</v>
      </c>
      <c r="E156" s="28" t="s">
        <v>346</v>
      </c>
      <c r="F156" s="30" t="s">
        <v>66</v>
      </c>
      <c r="G156" s="103">
        <v>44200</v>
      </c>
      <c r="H156" s="103">
        <v>150280</v>
      </c>
      <c r="I156" s="103">
        <f t="shared" si="4"/>
        <v>3400</v>
      </c>
      <c r="J156" s="72">
        <v>3430.6</v>
      </c>
      <c r="K156" s="60">
        <v>100.9</v>
      </c>
      <c r="L156" s="60">
        <v>14.077500000000004</v>
      </c>
      <c r="M156" s="60">
        <v>2.3925233644859816</v>
      </c>
      <c r="N156" s="75">
        <v>2016</v>
      </c>
      <c r="O156" s="75" t="s">
        <v>15</v>
      </c>
      <c r="P156" s="75">
        <v>304</v>
      </c>
      <c r="Q156" s="78" t="s">
        <v>181</v>
      </c>
      <c r="R156" s="75">
        <v>4090</v>
      </c>
      <c r="S156" s="75">
        <v>2</v>
      </c>
      <c r="T156" s="79">
        <v>81.400000000000006</v>
      </c>
      <c r="U156" s="80">
        <v>0.75</v>
      </c>
      <c r="V156" s="80">
        <v>0.19</v>
      </c>
      <c r="W156" s="80">
        <v>0.8</v>
      </c>
      <c r="X156" s="80">
        <v>6.34</v>
      </c>
      <c r="Y156" s="79">
        <v>10.7</v>
      </c>
      <c r="Z156" s="12">
        <v>12.4</v>
      </c>
      <c r="AA156" s="79">
        <v>38.94</v>
      </c>
      <c r="AB156" s="79">
        <v>1.7</v>
      </c>
      <c r="AC156" s="79">
        <v>25.6</v>
      </c>
      <c r="AD156" s="79">
        <v>9</v>
      </c>
      <c r="AE156" s="79">
        <v>409</v>
      </c>
      <c r="AF156" s="79">
        <v>58.3</v>
      </c>
      <c r="AG156" s="79">
        <v>56.2</v>
      </c>
      <c r="AH156" s="79">
        <v>8.4</v>
      </c>
      <c r="AI156" s="79">
        <v>13.2</v>
      </c>
      <c r="AJ156" s="79">
        <v>49</v>
      </c>
      <c r="AK156" s="79">
        <v>71</v>
      </c>
      <c r="AL156" s="79">
        <v>96</v>
      </c>
      <c r="AM156" s="79">
        <v>233</v>
      </c>
      <c r="AN156" s="79">
        <v>0.74</v>
      </c>
      <c r="AO156" s="79">
        <v>0.53500000000000003</v>
      </c>
    </row>
    <row r="157" spans="1:41" x14ac:dyDescent="0.35">
      <c r="A157" s="53">
        <f t="shared" si="5"/>
        <v>151</v>
      </c>
      <c r="B157">
        <v>0</v>
      </c>
      <c r="C157">
        <v>1</v>
      </c>
      <c r="D157" s="75">
        <v>2016</v>
      </c>
      <c r="E157" s="28" t="s">
        <v>346</v>
      </c>
      <c r="F157" s="30" t="s">
        <v>66</v>
      </c>
      <c r="G157" s="103">
        <v>44200</v>
      </c>
      <c r="H157" s="103">
        <v>150280</v>
      </c>
      <c r="I157" s="103">
        <f t="shared" si="4"/>
        <v>3400</v>
      </c>
      <c r="J157" s="72">
        <v>3444.2</v>
      </c>
      <c r="K157" s="60">
        <v>101.3</v>
      </c>
      <c r="L157" s="60">
        <v>18.112499999999997</v>
      </c>
      <c r="M157" s="60">
        <v>2.4403669724770642</v>
      </c>
      <c r="N157" s="75">
        <v>2016</v>
      </c>
      <c r="O157" s="75" t="s">
        <v>15</v>
      </c>
      <c r="P157" s="75">
        <v>305</v>
      </c>
      <c r="Q157" s="78" t="s">
        <v>181</v>
      </c>
      <c r="R157" s="75">
        <v>4190</v>
      </c>
      <c r="S157" s="75">
        <v>1</v>
      </c>
      <c r="T157" s="79">
        <v>81.8</v>
      </c>
      <c r="U157" s="80">
        <v>0.43</v>
      </c>
      <c r="V157" s="80">
        <v>0.1</v>
      </c>
      <c r="W157" s="80">
        <v>0.45</v>
      </c>
      <c r="X157" s="80">
        <v>5.0999999999999996</v>
      </c>
      <c r="Y157" s="79">
        <v>10.9</v>
      </c>
      <c r="Z157" s="12">
        <v>12.6</v>
      </c>
      <c r="AA157" s="79">
        <v>39.76</v>
      </c>
      <c r="AB157" s="79">
        <v>1.97</v>
      </c>
      <c r="AC157" s="79">
        <v>26.6</v>
      </c>
      <c r="AD157" s="79">
        <v>9.6</v>
      </c>
      <c r="AE157" s="79">
        <v>421</v>
      </c>
      <c r="AF157" s="79">
        <v>58.5</v>
      </c>
      <c r="AG157" s="79">
        <v>56.4</v>
      </c>
      <c r="AH157" s="79">
        <v>9</v>
      </c>
      <c r="AI157" s="79">
        <v>15.5</v>
      </c>
      <c r="AJ157" s="79">
        <v>44</v>
      </c>
      <c r="AK157" s="79">
        <v>74</v>
      </c>
      <c r="AL157" s="79">
        <v>106</v>
      </c>
      <c r="AM157" s="79">
        <v>265</v>
      </c>
      <c r="AN157" s="79">
        <v>0.7</v>
      </c>
      <c r="AO157" s="79">
        <v>0.55500000000000005</v>
      </c>
    </row>
    <row r="158" spans="1:41" x14ac:dyDescent="0.35">
      <c r="A158" s="53">
        <f t="shared" si="5"/>
        <v>152</v>
      </c>
      <c r="B158">
        <v>0</v>
      </c>
      <c r="C158">
        <v>1</v>
      </c>
      <c r="D158" s="75">
        <v>2016</v>
      </c>
      <c r="E158" s="28" t="s">
        <v>347</v>
      </c>
      <c r="F158" s="30" t="s">
        <v>66</v>
      </c>
      <c r="G158" s="103">
        <v>5900</v>
      </c>
      <c r="H158" s="103">
        <v>18880</v>
      </c>
      <c r="I158" s="103">
        <f t="shared" si="4"/>
        <v>3200</v>
      </c>
      <c r="J158" s="72">
        <v>3241.6</v>
      </c>
      <c r="K158" s="60">
        <v>101.3</v>
      </c>
      <c r="L158" s="60">
        <v>11.950537383177567</v>
      </c>
      <c r="M158" s="60">
        <v>2.330275229357798</v>
      </c>
      <c r="N158" s="75">
        <v>2016</v>
      </c>
      <c r="O158" s="75" t="s">
        <v>15</v>
      </c>
      <c r="P158" s="75">
        <v>306</v>
      </c>
      <c r="Q158" s="78" t="s">
        <v>182</v>
      </c>
      <c r="R158" s="75">
        <v>2045</v>
      </c>
      <c r="S158" s="75">
        <v>2</v>
      </c>
      <c r="T158" s="79">
        <v>79.3</v>
      </c>
      <c r="U158" s="80">
        <v>0.32</v>
      </c>
      <c r="V158" s="80">
        <v>0.21</v>
      </c>
      <c r="W158" s="80">
        <v>0.61</v>
      </c>
      <c r="X158" s="80">
        <v>7.8</v>
      </c>
      <c r="Y158" s="79">
        <v>10.9</v>
      </c>
      <c r="Z158" s="12">
        <v>12.6</v>
      </c>
      <c r="AA158" s="79">
        <v>40.119999999999997</v>
      </c>
      <c r="AB158" s="79">
        <v>1.67</v>
      </c>
      <c r="AC158" s="79">
        <v>25.4</v>
      </c>
      <c r="AD158" s="79">
        <v>9</v>
      </c>
      <c r="AE158" s="79">
        <v>410</v>
      </c>
      <c r="AF158" s="79">
        <v>58.9</v>
      </c>
      <c r="AG158" s="79">
        <v>56.2</v>
      </c>
      <c r="AH158" s="79">
        <v>8.5</v>
      </c>
      <c r="AI158" s="79">
        <v>11.3</v>
      </c>
      <c r="AJ158" s="79">
        <v>61</v>
      </c>
      <c r="AK158" s="79">
        <v>69</v>
      </c>
      <c r="AL158" s="79">
        <v>101</v>
      </c>
      <c r="AM158" s="79">
        <v>229</v>
      </c>
      <c r="AN158" s="79">
        <v>0.68</v>
      </c>
      <c r="AO158" s="79">
        <v>0.53500000000000003</v>
      </c>
    </row>
    <row r="159" spans="1:41" x14ac:dyDescent="0.35">
      <c r="A159" s="53">
        <f t="shared" si="5"/>
        <v>153</v>
      </c>
      <c r="B159">
        <v>0</v>
      </c>
      <c r="C159">
        <v>1</v>
      </c>
      <c r="D159" s="75">
        <v>2016</v>
      </c>
      <c r="E159" s="28" t="s">
        <v>348</v>
      </c>
      <c r="F159" s="30" t="s">
        <v>66</v>
      </c>
      <c r="G159" s="103">
        <v>12300</v>
      </c>
      <c r="H159" s="103">
        <v>35670</v>
      </c>
      <c r="I159" s="103">
        <f t="shared" si="4"/>
        <v>2900</v>
      </c>
      <c r="J159" s="72">
        <v>2920.3</v>
      </c>
      <c r="K159" s="60">
        <v>100.7</v>
      </c>
      <c r="L159" s="60">
        <v>14.842500000000001</v>
      </c>
      <c r="M159" s="60">
        <v>2.358490566037736</v>
      </c>
      <c r="N159" s="75">
        <v>2016</v>
      </c>
      <c r="O159" s="75" t="s">
        <v>15</v>
      </c>
      <c r="P159" s="75">
        <v>307</v>
      </c>
      <c r="Q159" s="78" t="s">
        <v>183</v>
      </c>
      <c r="R159" s="75">
        <v>2040</v>
      </c>
      <c r="S159" s="75">
        <v>1</v>
      </c>
      <c r="T159" s="79">
        <v>81.2</v>
      </c>
      <c r="U159" s="80">
        <v>0.37</v>
      </c>
      <c r="V159" s="80">
        <v>0.09</v>
      </c>
      <c r="W159" s="80">
        <v>0.17</v>
      </c>
      <c r="X159" s="80">
        <v>5.6</v>
      </c>
      <c r="Y159" s="79">
        <v>10.6</v>
      </c>
      <c r="Z159" s="12">
        <v>12.3</v>
      </c>
      <c r="AA159" s="79">
        <v>42.04</v>
      </c>
      <c r="AB159" s="79">
        <v>1.82</v>
      </c>
      <c r="AC159" s="79">
        <v>25</v>
      </c>
      <c r="AD159" s="79">
        <v>8.8000000000000007</v>
      </c>
      <c r="AE159" s="79">
        <v>427</v>
      </c>
      <c r="AF159" s="79">
        <v>55.2</v>
      </c>
      <c r="AG159" s="79">
        <v>56.4</v>
      </c>
      <c r="AH159" s="79">
        <v>8.5</v>
      </c>
      <c r="AI159" s="79">
        <v>13.4</v>
      </c>
      <c r="AJ159" s="79">
        <v>51</v>
      </c>
      <c r="AK159" s="79">
        <v>74</v>
      </c>
      <c r="AL159" s="79">
        <v>104</v>
      </c>
      <c r="AM159" s="79">
        <v>253</v>
      </c>
      <c r="AN159" s="79">
        <v>0.71</v>
      </c>
      <c r="AO159" s="79">
        <v>0.55500000000000005</v>
      </c>
    </row>
    <row r="160" spans="1:41" x14ac:dyDescent="0.35">
      <c r="A160" s="53">
        <f t="shared" si="5"/>
        <v>154</v>
      </c>
      <c r="B160">
        <v>0</v>
      </c>
      <c r="C160">
        <v>1</v>
      </c>
      <c r="D160" s="75">
        <v>2016</v>
      </c>
      <c r="E160" s="28" t="s">
        <v>349</v>
      </c>
      <c r="F160" s="30" t="s">
        <v>66</v>
      </c>
      <c r="G160" s="103">
        <v>37020</v>
      </c>
      <c r="H160" s="103">
        <v>129570</v>
      </c>
      <c r="I160" s="103">
        <f t="shared" si="4"/>
        <v>3500</v>
      </c>
      <c r="J160" s="72">
        <v>3496.5</v>
      </c>
      <c r="K160" s="60">
        <v>99.9</v>
      </c>
      <c r="L160" s="60">
        <v>15.8675</v>
      </c>
      <c r="M160" s="60">
        <v>2.3529411764705883</v>
      </c>
      <c r="N160" s="75">
        <v>2016</v>
      </c>
      <c r="O160" s="75" t="s">
        <v>15</v>
      </c>
      <c r="P160" s="75">
        <v>308</v>
      </c>
      <c r="Q160" s="78" t="s">
        <v>184</v>
      </c>
      <c r="R160" s="75">
        <v>3985</v>
      </c>
      <c r="S160" s="75">
        <v>2</v>
      </c>
      <c r="T160" s="79">
        <v>83.2</v>
      </c>
      <c r="U160" s="80">
        <v>0.22</v>
      </c>
      <c r="V160" s="80">
        <v>0.25</v>
      </c>
      <c r="W160" s="80">
        <v>0.35</v>
      </c>
      <c r="X160" s="80">
        <v>8.6999999999999993</v>
      </c>
      <c r="Y160" s="79">
        <v>10.199999999999999</v>
      </c>
      <c r="Z160" s="12">
        <v>11.8</v>
      </c>
      <c r="AA160" s="79">
        <v>40.82</v>
      </c>
      <c r="AB160" s="79">
        <v>1.41</v>
      </c>
      <c r="AC160" s="79">
        <v>24</v>
      </c>
      <c r="AD160" s="79">
        <v>8.6</v>
      </c>
      <c r="AE160" s="79">
        <v>363</v>
      </c>
      <c r="AF160" s="79">
        <v>57.4</v>
      </c>
      <c r="AG160" s="79">
        <v>56.4</v>
      </c>
      <c r="AH160" s="79">
        <v>8.6999999999999993</v>
      </c>
      <c r="AI160" s="79">
        <v>16.399999999999999</v>
      </c>
      <c r="AJ160" s="79">
        <v>31</v>
      </c>
      <c r="AK160" s="79">
        <v>82</v>
      </c>
      <c r="AL160" s="79">
        <v>87</v>
      </c>
      <c r="AM160" s="79">
        <v>243</v>
      </c>
      <c r="AN160" s="79">
        <v>0.94</v>
      </c>
      <c r="AO160" s="79">
        <v>0.54500000000000004</v>
      </c>
    </row>
    <row r="161" spans="1:41" x14ac:dyDescent="0.35">
      <c r="A161" s="53">
        <f t="shared" si="5"/>
        <v>155</v>
      </c>
      <c r="B161">
        <v>0</v>
      </c>
      <c r="C161">
        <v>1</v>
      </c>
      <c r="D161" s="75">
        <v>2016</v>
      </c>
      <c r="E161" s="28" t="s">
        <v>349</v>
      </c>
      <c r="F161" s="30" t="s">
        <v>66</v>
      </c>
      <c r="G161" s="103">
        <v>37020</v>
      </c>
      <c r="H161" s="103">
        <v>129570</v>
      </c>
      <c r="I161" s="103">
        <f t="shared" si="4"/>
        <v>3500</v>
      </c>
      <c r="J161" s="72">
        <v>3482.5</v>
      </c>
      <c r="K161" s="60">
        <v>99.5</v>
      </c>
      <c r="L161" s="60">
        <v>13.142500000000004</v>
      </c>
      <c r="M161" s="60">
        <v>2.37</v>
      </c>
      <c r="N161" s="75">
        <v>2016</v>
      </c>
      <c r="O161" s="75" t="s">
        <v>15</v>
      </c>
      <c r="P161" s="75">
        <v>309</v>
      </c>
      <c r="Q161" s="78" t="s">
        <v>184</v>
      </c>
      <c r="R161" s="75">
        <v>3960</v>
      </c>
      <c r="S161" s="75">
        <v>2</v>
      </c>
      <c r="T161" s="79">
        <v>81.7</v>
      </c>
      <c r="U161" s="80">
        <v>0.43</v>
      </c>
      <c r="V161" s="80">
        <v>0.26</v>
      </c>
      <c r="W161" s="80">
        <v>0.45</v>
      </c>
      <c r="X161" s="80">
        <v>9.4</v>
      </c>
      <c r="Y161" s="79">
        <v>10</v>
      </c>
      <c r="Z161" s="12">
        <v>11.6</v>
      </c>
      <c r="AA161" s="79">
        <v>41.2</v>
      </c>
      <c r="AB161" s="79">
        <v>1.88</v>
      </c>
      <c r="AC161" s="79">
        <v>23.7</v>
      </c>
      <c r="AD161" s="79">
        <v>8.6</v>
      </c>
      <c r="AE161" s="79">
        <v>353</v>
      </c>
      <c r="AF161" s="79">
        <v>59.2</v>
      </c>
      <c r="AG161" s="79">
        <v>55.7</v>
      </c>
      <c r="AH161" s="79">
        <v>10.5</v>
      </c>
      <c r="AI161" s="79">
        <v>15.9</v>
      </c>
      <c r="AJ161" s="79">
        <v>43</v>
      </c>
      <c r="AK161" s="79">
        <v>83</v>
      </c>
      <c r="AL161" s="79">
        <v>72</v>
      </c>
      <c r="AM161" s="79">
        <v>219</v>
      </c>
      <c r="AN161" s="79">
        <v>1.1499999999999999</v>
      </c>
      <c r="AO161" s="79">
        <v>0.55500000000000005</v>
      </c>
    </row>
    <row r="162" spans="1:41" x14ac:dyDescent="0.35">
      <c r="A162" s="53">
        <f t="shared" si="5"/>
        <v>156</v>
      </c>
      <c r="B162">
        <v>0</v>
      </c>
      <c r="C162">
        <v>1</v>
      </c>
      <c r="D162" s="75">
        <v>2016</v>
      </c>
      <c r="E162" s="28" t="s">
        <v>349</v>
      </c>
      <c r="F162" s="30" t="s">
        <v>66</v>
      </c>
      <c r="G162" s="103">
        <v>37020</v>
      </c>
      <c r="H162" s="103">
        <v>129570</v>
      </c>
      <c r="I162" s="103">
        <f t="shared" si="4"/>
        <v>3500</v>
      </c>
      <c r="J162" s="72">
        <v>3517.5</v>
      </c>
      <c r="K162" s="60">
        <v>100.5</v>
      </c>
      <c r="L162" s="60">
        <v>13.272499999999997</v>
      </c>
      <c r="M162" s="60">
        <v>2.4190476190476189</v>
      </c>
      <c r="N162" s="75">
        <v>2016</v>
      </c>
      <c r="O162" s="75" t="s">
        <v>15</v>
      </c>
      <c r="P162" s="75">
        <v>310</v>
      </c>
      <c r="Q162" s="78" t="s">
        <v>184</v>
      </c>
      <c r="R162" s="75">
        <v>4180</v>
      </c>
      <c r="S162" s="75">
        <v>2</v>
      </c>
      <c r="T162" s="79">
        <v>80.8</v>
      </c>
      <c r="U162" s="80">
        <v>0.51</v>
      </c>
      <c r="V162" s="80">
        <v>0.71</v>
      </c>
      <c r="W162" s="80">
        <v>0.31</v>
      </c>
      <c r="X162" s="80">
        <v>8.4</v>
      </c>
      <c r="Y162" s="79">
        <v>10.5</v>
      </c>
      <c r="Z162" s="12">
        <v>12.1</v>
      </c>
      <c r="AA162" s="79">
        <v>40.68</v>
      </c>
      <c r="AB162" s="79">
        <v>1.8</v>
      </c>
      <c r="AC162" s="79">
        <v>25.4</v>
      </c>
      <c r="AD162" s="79">
        <v>8.8000000000000007</v>
      </c>
      <c r="AE162" s="79">
        <v>362</v>
      </c>
      <c r="AF162" s="79">
        <v>55.8</v>
      </c>
      <c r="AG162" s="79">
        <v>56.3</v>
      </c>
      <c r="AH162" s="79">
        <v>10.4</v>
      </c>
      <c r="AI162" s="79">
        <v>15.8</v>
      </c>
      <c r="AJ162" s="79">
        <v>38</v>
      </c>
      <c r="AK162" s="79">
        <v>77</v>
      </c>
      <c r="AL162" s="79">
        <v>83</v>
      </c>
      <c r="AM162" s="79">
        <v>223</v>
      </c>
      <c r="AN162" s="79">
        <v>0.93</v>
      </c>
      <c r="AO162" s="79">
        <v>0.53500000000000003</v>
      </c>
    </row>
    <row r="163" spans="1:41" x14ac:dyDescent="0.35">
      <c r="A163" s="53">
        <f t="shared" si="5"/>
        <v>157</v>
      </c>
      <c r="B163">
        <v>0</v>
      </c>
      <c r="C163">
        <v>1</v>
      </c>
      <c r="D163" s="75">
        <v>2016</v>
      </c>
      <c r="E163" s="28" t="s">
        <v>349</v>
      </c>
      <c r="F163" s="30" t="s">
        <v>66</v>
      </c>
      <c r="G163" s="103">
        <v>37020</v>
      </c>
      <c r="H163" s="103">
        <v>129570</v>
      </c>
      <c r="I163" s="103">
        <f t="shared" si="4"/>
        <v>3500</v>
      </c>
      <c r="J163" s="72">
        <v>3524.5</v>
      </c>
      <c r="K163" s="60">
        <v>100.7</v>
      </c>
      <c r="L163" s="60">
        <v>20.097499999999997</v>
      </c>
      <c r="M163" s="60">
        <v>2.3490566037735849</v>
      </c>
      <c r="N163" s="75">
        <v>2016</v>
      </c>
      <c r="O163" s="75" t="s">
        <v>15</v>
      </c>
      <c r="P163" s="75">
        <v>311</v>
      </c>
      <c r="Q163" s="78" t="s">
        <v>184</v>
      </c>
      <c r="R163" s="75">
        <v>4010</v>
      </c>
      <c r="S163" s="75">
        <v>2</v>
      </c>
      <c r="T163" s="79">
        <v>81.099999999999994</v>
      </c>
      <c r="U163" s="80">
        <v>0.65</v>
      </c>
      <c r="V163" s="80">
        <v>0.25</v>
      </c>
      <c r="W163" s="80">
        <v>0.45</v>
      </c>
      <c r="X163" s="80">
        <v>6.95</v>
      </c>
      <c r="Y163" s="79">
        <v>10.6</v>
      </c>
      <c r="Z163" s="12">
        <v>12.3</v>
      </c>
      <c r="AA163" s="79">
        <v>40.159999999999997</v>
      </c>
      <c r="AB163" s="79">
        <v>1.78</v>
      </c>
      <c r="AC163" s="79">
        <v>24.9</v>
      </c>
      <c r="AD163" s="79">
        <v>8.8000000000000007</v>
      </c>
      <c r="AE163" s="79">
        <v>374</v>
      </c>
      <c r="AF163" s="79">
        <v>53.6</v>
      </c>
      <c r="AG163" s="79">
        <v>56</v>
      </c>
      <c r="AH163" s="79">
        <v>9.5</v>
      </c>
      <c r="AI163" s="79">
        <v>16.3</v>
      </c>
      <c r="AJ163" s="79">
        <v>38</v>
      </c>
      <c r="AK163" s="79">
        <v>84</v>
      </c>
      <c r="AL163" s="79">
        <v>95</v>
      </c>
      <c r="AM163" s="79">
        <v>283</v>
      </c>
      <c r="AN163" s="79">
        <v>0.88</v>
      </c>
      <c r="AO163" s="79">
        <v>0.53500000000000003</v>
      </c>
    </row>
    <row r="164" spans="1:41" x14ac:dyDescent="0.35">
      <c r="A164" s="53">
        <f t="shared" si="5"/>
        <v>158</v>
      </c>
      <c r="B164">
        <v>0</v>
      </c>
      <c r="C164">
        <v>1</v>
      </c>
      <c r="D164" s="75">
        <v>2016</v>
      </c>
      <c r="E164" s="28" t="s">
        <v>350</v>
      </c>
      <c r="F164" s="30" t="s">
        <v>66</v>
      </c>
      <c r="G164" s="103">
        <v>3420</v>
      </c>
      <c r="H164" s="103">
        <v>8892</v>
      </c>
      <c r="I164" s="103">
        <f t="shared" si="4"/>
        <v>2600</v>
      </c>
      <c r="J164" s="72">
        <v>2628.6</v>
      </c>
      <c r="K164" s="60">
        <v>101.1</v>
      </c>
      <c r="L164" s="60">
        <v>17.555000000000007</v>
      </c>
      <c r="M164" s="60">
        <v>2.4629629629629628</v>
      </c>
      <c r="N164" s="75">
        <v>2016</v>
      </c>
      <c r="O164" s="75" t="s">
        <v>15</v>
      </c>
      <c r="P164" s="75">
        <v>312</v>
      </c>
      <c r="Q164" s="78" t="s">
        <v>185</v>
      </c>
      <c r="R164" s="75">
        <v>1155</v>
      </c>
      <c r="S164" s="75">
        <v>2</v>
      </c>
      <c r="T164" s="79">
        <v>81.900000000000006</v>
      </c>
      <c r="U164" s="80">
        <v>0.3</v>
      </c>
      <c r="V164" s="80">
        <v>0.11</v>
      </c>
      <c r="W164" s="80">
        <v>0.55000000000000004</v>
      </c>
      <c r="X164" s="80">
        <v>4.8099999999999996</v>
      </c>
      <c r="Y164" s="79">
        <v>10.8</v>
      </c>
      <c r="Z164" s="12">
        <v>12.5</v>
      </c>
      <c r="AA164" s="79">
        <v>39.74</v>
      </c>
      <c r="AB164" s="79">
        <v>1.81</v>
      </c>
      <c r="AC164" s="79">
        <v>26.6</v>
      </c>
      <c r="AD164" s="79">
        <v>9.3000000000000007</v>
      </c>
      <c r="AE164" s="79">
        <v>368</v>
      </c>
      <c r="AF164" s="79">
        <v>53.9</v>
      </c>
      <c r="AG164" s="79">
        <v>56.5</v>
      </c>
      <c r="AH164" s="79">
        <v>9.8000000000000007</v>
      </c>
      <c r="AI164" s="79">
        <v>17.399999999999999</v>
      </c>
      <c r="AJ164" s="79">
        <v>30</v>
      </c>
      <c r="AK164" s="79">
        <v>90</v>
      </c>
      <c r="AL164" s="79">
        <v>84</v>
      </c>
      <c r="AM164" s="79">
        <v>260</v>
      </c>
      <c r="AN164" s="79">
        <v>1.07</v>
      </c>
      <c r="AO164" s="79">
        <v>0.52500000000000002</v>
      </c>
    </row>
    <row r="165" spans="1:41" x14ac:dyDescent="0.35">
      <c r="A165" s="53">
        <f t="shared" si="5"/>
        <v>159</v>
      </c>
      <c r="B165">
        <v>0</v>
      </c>
      <c r="C165">
        <v>1</v>
      </c>
      <c r="D165" s="75">
        <v>2016</v>
      </c>
      <c r="E165" s="28" t="s">
        <v>351</v>
      </c>
      <c r="F165" s="30" t="s">
        <v>66</v>
      </c>
      <c r="G165" s="103">
        <v>16400</v>
      </c>
      <c r="H165" s="103">
        <v>52480</v>
      </c>
      <c r="I165" s="103">
        <f t="shared" si="4"/>
        <v>3200</v>
      </c>
      <c r="J165" s="72">
        <v>3142.4</v>
      </c>
      <c r="K165" s="60">
        <v>98.2</v>
      </c>
      <c r="L165" s="60">
        <v>12.880000000000003</v>
      </c>
      <c r="M165" s="60">
        <v>2.3069306930693072</v>
      </c>
      <c r="N165" s="75">
        <v>2016</v>
      </c>
      <c r="O165" s="75" t="s">
        <v>15</v>
      </c>
      <c r="P165" s="75">
        <v>313</v>
      </c>
      <c r="Q165" s="78" t="s">
        <v>186</v>
      </c>
      <c r="R165" s="75">
        <v>4180</v>
      </c>
      <c r="S165" s="75">
        <v>2</v>
      </c>
      <c r="T165" s="79">
        <v>78.7</v>
      </c>
      <c r="U165" s="80">
        <v>0.32</v>
      </c>
      <c r="V165" s="80">
        <v>0.47</v>
      </c>
      <c r="W165" s="80">
        <v>0.6</v>
      </c>
      <c r="X165" s="80">
        <v>8.08</v>
      </c>
      <c r="Y165" s="79">
        <v>10.1</v>
      </c>
      <c r="Z165" s="12">
        <v>11.7</v>
      </c>
      <c r="AA165" s="79">
        <v>36.5</v>
      </c>
      <c r="AB165" s="79">
        <v>1.66</v>
      </c>
      <c r="AC165" s="79">
        <v>23.3</v>
      </c>
      <c r="AD165" s="79">
        <v>8.4</v>
      </c>
      <c r="AE165" s="79">
        <v>286</v>
      </c>
      <c r="AF165" s="79">
        <v>50.5</v>
      </c>
      <c r="AG165" s="79">
        <v>55</v>
      </c>
      <c r="AH165" s="79">
        <v>10.9</v>
      </c>
      <c r="AI165" s="79">
        <v>16.399999999999999</v>
      </c>
      <c r="AJ165" s="79">
        <v>49</v>
      </c>
      <c r="AK165" s="79">
        <v>84</v>
      </c>
      <c r="AL165" s="79">
        <v>83</v>
      </c>
      <c r="AM165" s="79">
        <v>248</v>
      </c>
      <c r="AN165" s="79">
        <v>1.01</v>
      </c>
      <c r="AO165" s="79">
        <v>0.52500000000000002</v>
      </c>
    </row>
    <row r="166" spans="1:41" x14ac:dyDescent="0.35">
      <c r="A166" s="53">
        <f t="shared" si="5"/>
        <v>160</v>
      </c>
      <c r="B166">
        <v>0</v>
      </c>
      <c r="C166">
        <v>1</v>
      </c>
      <c r="D166" s="75">
        <v>2016</v>
      </c>
      <c r="E166" s="28" t="s">
        <v>351</v>
      </c>
      <c r="F166" s="30" t="s">
        <v>66</v>
      </c>
      <c r="G166" s="103">
        <v>16400</v>
      </c>
      <c r="H166" s="103">
        <v>52480</v>
      </c>
      <c r="I166" s="103">
        <f t="shared" si="4"/>
        <v>3200</v>
      </c>
      <c r="J166" s="72">
        <v>3222.4</v>
      </c>
      <c r="K166" s="60">
        <v>100.7</v>
      </c>
      <c r="L166" s="60">
        <v>16.190000000000001</v>
      </c>
      <c r="M166" s="60">
        <v>2.4150943396226419</v>
      </c>
      <c r="N166" s="75">
        <v>2016</v>
      </c>
      <c r="O166" s="75" t="s">
        <v>15</v>
      </c>
      <c r="P166" s="75">
        <v>314</v>
      </c>
      <c r="Q166" s="78" t="s">
        <v>186</v>
      </c>
      <c r="R166" s="75">
        <v>4090</v>
      </c>
      <c r="S166" s="75">
        <v>2</v>
      </c>
      <c r="T166" s="79">
        <v>80</v>
      </c>
      <c r="U166" s="80">
        <v>0.32</v>
      </c>
      <c r="V166" s="80">
        <v>0.16</v>
      </c>
      <c r="W166" s="80">
        <v>1.05</v>
      </c>
      <c r="X166" s="80">
        <v>6.5</v>
      </c>
      <c r="Y166" s="79">
        <v>10.6</v>
      </c>
      <c r="Z166" s="12">
        <v>12.3</v>
      </c>
      <c r="AA166" s="79">
        <v>37.68</v>
      </c>
      <c r="AB166" s="79">
        <v>1.71</v>
      </c>
      <c r="AC166" s="79">
        <v>25.6</v>
      </c>
      <c r="AD166" s="79">
        <v>8.9</v>
      </c>
      <c r="AE166" s="79">
        <v>331</v>
      </c>
      <c r="AF166" s="79">
        <v>54.3</v>
      </c>
      <c r="AG166" s="79">
        <v>55.6</v>
      </c>
      <c r="AH166" s="79">
        <v>10.6</v>
      </c>
      <c r="AI166" s="79">
        <v>17.2</v>
      </c>
      <c r="AJ166" s="79">
        <v>39</v>
      </c>
      <c r="AK166" s="79">
        <v>84</v>
      </c>
      <c r="AL166" s="79">
        <v>90</v>
      </c>
      <c r="AM166" s="79">
        <v>264</v>
      </c>
      <c r="AN166" s="79">
        <v>0.93</v>
      </c>
      <c r="AO166" s="79">
        <v>0.58499999999999996</v>
      </c>
    </row>
    <row r="167" spans="1:41" x14ac:dyDescent="0.35">
      <c r="A167" s="53">
        <f t="shared" si="5"/>
        <v>161</v>
      </c>
      <c r="B167">
        <v>0</v>
      </c>
      <c r="C167">
        <v>1</v>
      </c>
      <c r="D167" s="75">
        <v>2016</v>
      </c>
      <c r="E167" s="28" t="s">
        <v>352</v>
      </c>
      <c r="F167" s="30" t="s">
        <v>66</v>
      </c>
      <c r="G167" s="103">
        <v>16140</v>
      </c>
      <c r="H167" s="103">
        <v>48420</v>
      </c>
      <c r="I167" s="103">
        <f t="shared" si="4"/>
        <v>3000</v>
      </c>
      <c r="J167" s="72">
        <v>2928</v>
      </c>
      <c r="K167" s="60">
        <v>97.6</v>
      </c>
      <c r="L167" s="60">
        <v>15.739108910891098</v>
      </c>
      <c r="M167" s="60">
        <v>2.4020618556701034</v>
      </c>
      <c r="N167" s="75">
        <v>2016</v>
      </c>
      <c r="O167" s="75" t="s">
        <v>15</v>
      </c>
      <c r="P167" s="75">
        <v>315</v>
      </c>
      <c r="Q167" s="78" t="s">
        <v>187</v>
      </c>
      <c r="R167" s="75">
        <v>2285</v>
      </c>
      <c r="S167" s="75">
        <v>2</v>
      </c>
      <c r="T167" s="79">
        <v>80.400000000000006</v>
      </c>
      <c r="U167" s="80">
        <v>0.85</v>
      </c>
      <c r="V167" s="80">
        <v>0.14000000000000001</v>
      </c>
      <c r="W167" s="80">
        <v>0.51</v>
      </c>
      <c r="X167" s="80">
        <v>11.5</v>
      </c>
      <c r="Y167" s="79">
        <v>9.6999999999999993</v>
      </c>
      <c r="Z167" s="12">
        <v>11.2</v>
      </c>
      <c r="AA167" s="79">
        <v>38.880000000000003</v>
      </c>
      <c r="AB167" s="79">
        <v>1.64</v>
      </c>
      <c r="AC167" s="79">
        <v>23.3</v>
      </c>
      <c r="AD167" s="79">
        <v>8.8000000000000007</v>
      </c>
      <c r="AE167" s="79">
        <v>352</v>
      </c>
      <c r="AF167" s="79">
        <v>55.7</v>
      </c>
      <c r="AG167" s="79">
        <v>54.5</v>
      </c>
      <c r="AH167" s="79">
        <v>12.9</v>
      </c>
      <c r="AI167" s="79">
        <v>26</v>
      </c>
      <c r="AJ167" s="79">
        <v>14</v>
      </c>
      <c r="AK167" s="79">
        <v>89</v>
      </c>
      <c r="AL167" s="79">
        <v>79</v>
      </c>
      <c r="AM167" s="79">
        <v>252</v>
      </c>
      <c r="AN167" s="79">
        <v>1.1299999999999999</v>
      </c>
      <c r="AO167" s="79">
        <v>0.505</v>
      </c>
    </row>
    <row r="168" spans="1:41" x14ac:dyDescent="0.35">
      <c r="A168" s="53">
        <f t="shared" si="5"/>
        <v>162</v>
      </c>
      <c r="B168">
        <v>0</v>
      </c>
      <c r="C168">
        <v>1</v>
      </c>
      <c r="D168" s="75">
        <v>2016</v>
      </c>
      <c r="E168" s="28" t="s">
        <v>353</v>
      </c>
      <c r="F168" s="30" t="s">
        <v>66</v>
      </c>
      <c r="G168" s="103">
        <v>22160</v>
      </c>
      <c r="H168" s="103">
        <v>79776</v>
      </c>
      <c r="I168" s="103">
        <f t="shared" si="4"/>
        <v>3600</v>
      </c>
      <c r="J168" s="72">
        <v>3582</v>
      </c>
      <c r="K168" s="60">
        <v>99.5</v>
      </c>
      <c r="L168" s="60">
        <v>17.032102376599632</v>
      </c>
      <c r="M168" s="60">
        <v>2.3199999999999998</v>
      </c>
      <c r="N168" s="75">
        <v>2016</v>
      </c>
      <c r="O168" s="75" t="s">
        <v>15</v>
      </c>
      <c r="P168" s="75">
        <v>316</v>
      </c>
      <c r="Q168" s="78" t="s">
        <v>188</v>
      </c>
      <c r="R168" s="75">
        <v>3945</v>
      </c>
      <c r="S168" s="75">
        <v>2</v>
      </c>
      <c r="T168" s="79">
        <v>82</v>
      </c>
      <c r="U168" s="80">
        <v>0.65</v>
      </c>
      <c r="V168" s="80">
        <v>0.28999999999999998</v>
      </c>
      <c r="W168" s="80">
        <v>0.47</v>
      </c>
      <c r="X168" s="80">
        <v>11.35</v>
      </c>
      <c r="Y168" s="79">
        <v>10</v>
      </c>
      <c r="Z168" s="12">
        <v>11.6</v>
      </c>
      <c r="AA168" s="79">
        <v>38.68</v>
      </c>
      <c r="AB168" s="79">
        <v>1.597</v>
      </c>
      <c r="AC168" s="79">
        <v>23.2</v>
      </c>
      <c r="AD168" s="79">
        <v>8.6</v>
      </c>
      <c r="AE168" s="79">
        <v>398</v>
      </c>
      <c r="AF168" s="79">
        <v>63</v>
      </c>
      <c r="AG168" s="79">
        <v>55.8</v>
      </c>
      <c r="AH168" s="79">
        <v>15.1</v>
      </c>
      <c r="AI168" s="79">
        <v>27.3</v>
      </c>
      <c r="AJ168" s="79">
        <v>14</v>
      </c>
      <c r="AK168" s="79">
        <v>101</v>
      </c>
      <c r="AL168" s="79">
        <v>57</v>
      </c>
      <c r="AM168" s="79">
        <v>228</v>
      </c>
      <c r="AN168" s="79">
        <v>1.77</v>
      </c>
      <c r="AO168" s="79">
        <v>0.54700000000000004</v>
      </c>
    </row>
    <row r="169" spans="1:41" x14ac:dyDescent="0.35">
      <c r="A169" s="53">
        <f t="shared" si="5"/>
        <v>163</v>
      </c>
      <c r="B169">
        <v>0</v>
      </c>
      <c r="C169">
        <v>1</v>
      </c>
      <c r="D169" s="75">
        <v>2016</v>
      </c>
      <c r="E169" s="28" t="s">
        <v>353</v>
      </c>
      <c r="F169" s="30" t="s">
        <v>66</v>
      </c>
      <c r="G169" s="103">
        <v>22160</v>
      </c>
      <c r="H169" s="103">
        <v>79776</v>
      </c>
      <c r="I169" s="103">
        <f t="shared" si="4"/>
        <v>3600</v>
      </c>
      <c r="J169" s="72">
        <v>3596.4</v>
      </c>
      <c r="K169" s="60">
        <v>99.9</v>
      </c>
      <c r="L169" s="60">
        <v>12.322500000000005</v>
      </c>
      <c r="M169" s="60">
        <v>2.2254901960784315</v>
      </c>
      <c r="N169" s="75">
        <v>2016</v>
      </c>
      <c r="O169" s="75" t="s">
        <v>15</v>
      </c>
      <c r="P169" s="75">
        <v>317</v>
      </c>
      <c r="Q169" s="78" t="s">
        <v>188</v>
      </c>
      <c r="R169" s="75">
        <v>4205</v>
      </c>
      <c r="S169" s="75">
        <v>2</v>
      </c>
      <c r="T169" s="79">
        <v>79.900000000000006</v>
      </c>
      <c r="U169" s="80">
        <v>0.64</v>
      </c>
      <c r="V169" s="80">
        <v>0.59</v>
      </c>
      <c r="W169" s="80">
        <v>0.45</v>
      </c>
      <c r="X169" s="80">
        <v>9.48</v>
      </c>
      <c r="Y169" s="79">
        <v>10.199999999999999</v>
      </c>
      <c r="Z169" s="12">
        <v>11.8</v>
      </c>
      <c r="AA169" s="79">
        <v>37.840000000000003</v>
      </c>
      <c r="AB169" s="79">
        <v>1.585</v>
      </c>
      <c r="AC169" s="79">
        <v>22.7</v>
      </c>
      <c r="AD169" s="79">
        <v>8.4</v>
      </c>
      <c r="AE169" s="79">
        <v>418</v>
      </c>
      <c r="AF169" s="79">
        <v>59.5</v>
      </c>
      <c r="AG169" s="79">
        <v>55.5</v>
      </c>
      <c r="AH169" s="79">
        <v>3.1</v>
      </c>
      <c r="AI169" s="79">
        <v>15.3</v>
      </c>
      <c r="AJ169" s="79">
        <v>25</v>
      </c>
      <c r="AK169" s="79">
        <v>104</v>
      </c>
      <c r="AL169" s="79">
        <v>54</v>
      </c>
      <c r="AM169" s="79">
        <v>227</v>
      </c>
      <c r="AN169" s="79">
        <v>1.93</v>
      </c>
      <c r="AO169" s="79">
        <v>0.55500000000000005</v>
      </c>
    </row>
    <row r="170" spans="1:41" x14ac:dyDescent="0.35">
      <c r="A170" s="53">
        <f t="shared" si="5"/>
        <v>164</v>
      </c>
      <c r="B170">
        <v>0</v>
      </c>
      <c r="C170">
        <v>1</v>
      </c>
      <c r="D170" s="75">
        <v>2016</v>
      </c>
      <c r="E170" s="28" t="s">
        <v>353</v>
      </c>
      <c r="F170" s="30" t="s">
        <v>66</v>
      </c>
      <c r="G170" s="103">
        <v>22160</v>
      </c>
      <c r="H170" s="103">
        <v>79776</v>
      </c>
      <c r="I170" s="103">
        <f t="shared" si="4"/>
        <v>3600</v>
      </c>
      <c r="J170" s="72">
        <v>3603.6</v>
      </c>
      <c r="K170" s="60">
        <v>100.1</v>
      </c>
      <c r="L170" s="60">
        <v>17.269508113590263</v>
      </c>
      <c r="M170" s="60">
        <v>2.3009708737864076</v>
      </c>
      <c r="N170" s="75">
        <v>2016</v>
      </c>
      <c r="O170" s="75" t="s">
        <v>15</v>
      </c>
      <c r="P170" s="75">
        <v>318</v>
      </c>
      <c r="Q170" s="78" t="s">
        <v>188</v>
      </c>
      <c r="R170" s="75">
        <v>2130</v>
      </c>
      <c r="S170" s="75">
        <v>2</v>
      </c>
      <c r="T170" s="79">
        <v>81.099999999999994</v>
      </c>
      <c r="U170" s="80">
        <v>0.61</v>
      </c>
      <c r="V170" s="80">
        <v>0.31</v>
      </c>
      <c r="W170" s="80">
        <v>0.5</v>
      </c>
      <c r="X170" s="80">
        <v>10.01</v>
      </c>
      <c r="Y170" s="79">
        <v>10.3</v>
      </c>
      <c r="Z170" s="12">
        <v>11.9</v>
      </c>
      <c r="AA170" s="79">
        <v>39.880000000000003</v>
      </c>
      <c r="AB170" s="79">
        <v>1.593</v>
      </c>
      <c r="AC170" s="79">
        <v>23.7</v>
      </c>
      <c r="AD170" s="79">
        <v>8.8000000000000007</v>
      </c>
      <c r="AE170" s="79">
        <v>388</v>
      </c>
      <c r="AF170" s="79">
        <v>60.1</v>
      </c>
      <c r="AG170" s="79">
        <v>54.9</v>
      </c>
      <c r="AH170" s="79">
        <v>10.8</v>
      </c>
      <c r="AI170" s="79">
        <v>17.3</v>
      </c>
      <c r="AJ170" s="79">
        <v>30</v>
      </c>
      <c r="AK170" s="79">
        <v>74</v>
      </c>
      <c r="AL170" s="79">
        <v>85</v>
      </c>
      <c r="AM170" s="79">
        <v>227</v>
      </c>
      <c r="AN170" s="79">
        <v>0.87</v>
      </c>
      <c r="AO170" s="79">
        <v>0.49299999999999999</v>
      </c>
    </row>
    <row r="171" spans="1:41" x14ac:dyDescent="0.35">
      <c r="A171" s="53">
        <f t="shared" si="5"/>
        <v>165</v>
      </c>
      <c r="B171">
        <v>0</v>
      </c>
      <c r="C171">
        <v>1</v>
      </c>
      <c r="D171" s="75">
        <v>2016</v>
      </c>
      <c r="E171" s="28" t="s">
        <v>354</v>
      </c>
      <c r="F171" s="30" t="s">
        <v>66</v>
      </c>
      <c r="G171" s="103">
        <v>60820</v>
      </c>
      <c r="H171" s="103">
        <v>188542</v>
      </c>
      <c r="I171" s="103">
        <f t="shared" si="4"/>
        <v>3100</v>
      </c>
      <c r="J171" s="72">
        <v>3084.5</v>
      </c>
      <c r="K171" s="60">
        <v>99.5</v>
      </c>
      <c r="L171" s="60">
        <v>16.43521844660194</v>
      </c>
      <c r="M171" s="60">
        <v>2.38</v>
      </c>
      <c r="N171" s="75">
        <v>2016</v>
      </c>
      <c r="O171" s="75" t="s">
        <v>15</v>
      </c>
      <c r="P171" s="75">
        <v>319</v>
      </c>
      <c r="Q171" s="78" t="s">
        <v>189</v>
      </c>
      <c r="R171" s="75">
        <v>4025</v>
      </c>
      <c r="S171" s="75">
        <v>1</v>
      </c>
      <c r="T171" s="79">
        <v>80</v>
      </c>
      <c r="U171" s="80">
        <v>0.2</v>
      </c>
      <c r="V171" s="80">
        <v>0.19</v>
      </c>
      <c r="W171" s="80">
        <v>0.19</v>
      </c>
      <c r="X171" s="80">
        <v>9.8000000000000007</v>
      </c>
      <c r="Y171" s="79">
        <v>10</v>
      </c>
      <c r="Z171" s="12">
        <v>11.6</v>
      </c>
      <c r="AA171" s="79">
        <v>38</v>
      </c>
      <c r="AB171" s="79">
        <v>1.766</v>
      </c>
      <c r="AC171" s="79">
        <v>23.8</v>
      </c>
      <c r="AD171" s="79">
        <v>8.8000000000000007</v>
      </c>
      <c r="AE171" s="79">
        <v>408</v>
      </c>
      <c r="AF171" s="79">
        <v>60.5</v>
      </c>
      <c r="AG171" s="79">
        <v>54.4</v>
      </c>
      <c r="AH171" s="79">
        <v>20</v>
      </c>
      <c r="AI171" s="79">
        <v>38.799999999999997</v>
      </c>
      <c r="AJ171" s="79">
        <v>8</v>
      </c>
      <c r="AK171" s="79">
        <v>93</v>
      </c>
      <c r="AL171" s="79">
        <v>59</v>
      </c>
      <c r="AM171" s="79">
        <v>213</v>
      </c>
      <c r="AN171" s="79">
        <v>1.58</v>
      </c>
      <c r="AO171" s="79">
        <v>0.51500000000000001</v>
      </c>
    </row>
    <row r="172" spans="1:41" x14ac:dyDescent="0.35">
      <c r="A172" s="53">
        <f t="shared" si="5"/>
        <v>166</v>
      </c>
      <c r="B172">
        <v>0</v>
      </c>
      <c r="C172">
        <v>1</v>
      </c>
      <c r="D172" s="75">
        <v>2016</v>
      </c>
      <c r="E172" s="28" t="s">
        <v>354</v>
      </c>
      <c r="F172" s="30" t="s">
        <v>66</v>
      </c>
      <c r="G172" s="103">
        <v>60820</v>
      </c>
      <c r="H172" s="103">
        <v>188542</v>
      </c>
      <c r="I172" s="103">
        <f t="shared" si="4"/>
        <v>3100</v>
      </c>
      <c r="J172" s="72">
        <v>3109.3</v>
      </c>
      <c r="K172" s="60">
        <v>100.3</v>
      </c>
      <c r="L172" s="60">
        <v>14.505000000000003</v>
      </c>
      <c r="M172" s="60">
        <v>2.2884615384615383</v>
      </c>
      <c r="N172" s="75">
        <v>2016</v>
      </c>
      <c r="O172" s="75" t="s">
        <v>15</v>
      </c>
      <c r="P172" s="75">
        <v>320</v>
      </c>
      <c r="Q172" s="78" t="s">
        <v>189</v>
      </c>
      <c r="R172" s="75">
        <v>3945</v>
      </c>
      <c r="S172" s="75">
        <v>1</v>
      </c>
      <c r="T172" s="79">
        <v>80.7</v>
      </c>
      <c r="U172" s="80">
        <v>0.52</v>
      </c>
      <c r="V172" s="80">
        <v>0.12</v>
      </c>
      <c r="W172" s="80">
        <v>0.22</v>
      </c>
      <c r="X172" s="80">
        <v>6.9</v>
      </c>
      <c r="Y172" s="79">
        <v>10.4</v>
      </c>
      <c r="Z172" s="12">
        <v>12</v>
      </c>
      <c r="AA172" s="79">
        <v>38.42</v>
      </c>
      <c r="AB172" s="79">
        <v>1.712</v>
      </c>
      <c r="AC172" s="79">
        <v>23.8</v>
      </c>
      <c r="AD172" s="79">
        <v>8.8000000000000007</v>
      </c>
      <c r="AE172" s="79">
        <v>400</v>
      </c>
      <c r="AF172" s="79">
        <v>60.5</v>
      </c>
      <c r="AG172" s="79">
        <v>55.4</v>
      </c>
      <c r="AH172" s="79">
        <v>4.7</v>
      </c>
      <c r="AI172" s="79">
        <v>15.9</v>
      </c>
      <c r="AJ172" s="79">
        <v>29</v>
      </c>
      <c r="AK172" s="79">
        <v>96</v>
      </c>
      <c r="AL172" s="79">
        <v>68</v>
      </c>
      <c r="AM172" s="79">
        <v>248</v>
      </c>
      <c r="AN172" s="79">
        <v>1.41</v>
      </c>
      <c r="AO172" s="79">
        <v>0.55000000000000004</v>
      </c>
    </row>
    <row r="173" spans="1:41" x14ac:dyDescent="0.35">
      <c r="A173" s="53">
        <f t="shared" si="5"/>
        <v>167</v>
      </c>
      <c r="B173">
        <v>0</v>
      </c>
      <c r="C173">
        <v>1</v>
      </c>
      <c r="D173" s="75">
        <v>2016</v>
      </c>
      <c r="E173" s="28" t="s">
        <v>354</v>
      </c>
      <c r="F173" s="30" t="s">
        <v>66</v>
      </c>
      <c r="G173" s="103">
        <v>60820</v>
      </c>
      <c r="H173" s="103">
        <v>188542</v>
      </c>
      <c r="I173" s="103">
        <f t="shared" si="4"/>
        <v>3100</v>
      </c>
      <c r="J173" s="72">
        <v>3109.3</v>
      </c>
      <c r="K173" s="60">
        <v>100.3</v>
      </c>
      <c r="L173" s="60">
        <v>15.510521023765989</v>
      </c>
      <c r="M173" s="60">
        <v>2.2692307692307692</v>
      </c>
      <c r="N173" s="75">
        <v>2016</v>
      </c>
      <c r="O173" s="75" t="s">
        <v>15</v>
      </c>
      <c r="P173" s="75">
        <v>321</v>
      </c>
      <c r="Q173" s="78" t="s">
        <v>189</v>
      </c>
      <c r="R173" s="75">
        <v>2105</v>
      </c>
      <c r="S173" s="75">
        <v>2</v>
      </c>
      <c r="T173" s="79">
        <v>80.099999999999994</v>
      </c>
      <c r="U173" s="80">
        <v>0.79</v>
      </c>
      <c r="V173" s="80">
        <v>0.32</v>
      </c>
      <c r="W173" s="80">
        <v>0.61</v>
      </c>
      <c r="X173" s="80">
        <v>7.42</v>
      </c>
      <c r="Y173" s="79">
        <v>10.4</v>
      </c>
      <c r="Z173" s="12">
        <v>12</v>
      </c>
      <c r="AA173" s="79">
        <v>38.94</v>
      </c>
      <c r="AB173" s="79">
        <v>1.706</v>
      </c>
      <c r="AC173" s="79">
        <v>23.6</v>
      </c>
      <c r="AD173" s="79">
        <v>8.8000000000000007</v>
      </c>
      <c r="AE173" s="79">
        <v>319</v>
      </c>
      <c r="AF173" s="79">
        <v>60.8</v>
      </c>
      <c r="AG173" s="79">
        <v>54.8</v>
      </c>
      <c r="AH173" s="79">
        <v>4.5</v>
      </c>
      <c r="AI173" s="79">
        <v>22.9</v>
      </c>
      <c r="AJ173" s="79">
        <v>17</v>
      </c>
      <c r="AK173" s="79">
        <v>82</v>
      </c>
      <c r="AL173" s="79">
        <v>81</v>
      </c>
      <c r="AM173" s="79">
        <v>248</v>
      </c>
      <c r="AN173" s="79">
        <v>1.01</v>
      </c>
      <c r="AO173" s="79">
        <v>0.54700000000000004</v>
      </c>
    </row>
    <row r="174" spans="1:41" x14ac:dyDescent="0.35">
      <c r="A174" s="53">
        <f t="shared" si="5"/>
        <v>168</v>
      </c>
      <c r="B174">
        <v>0</v>
      </c>
      <c r="C174">
        <v>1</v>
      </c>
      <c r="D174" s="75">
        <v>2016</v>
      </c>
      <c r="E174" s="28" t="s">
        <v>355</v>
      </c>
      <c r="F174" s="30" t="s">
        <v>66</v>
      </c>
      <c r="G174" s="103">
        <v>43960</v>
      </c>
      <c r="H174" s="103">
        <v>140672</v>
      </c>
      <c r="I174" s="103">
        <f t="shared" si="4"/>
        <v>3200</v>
      </c>
      <c r="J174" s="72">
        <v>3142.4</v>
      </c>
      <c r="K174" s="60">
        <v>98.2</v>
      </c>
      <c r="L174" s="60">
        <v>15.387319277108436</v>
      </c>
      <c r="M174" s="60">
        <v>2.1414141414141414</v>
      </c>
      <c r="N174" s="75">
        <v>2016</v>
      </c>
      <c r="O174" s="75" t="s">
        <v>15</v>
      </c>
      <c r="P174" s="75">
        <v>322</v>
      </c>
      <c r="Q174" s="78" t="s">
        <v>190</v>
      </c>
      <c r="R174" s="75">
        <v>4120</v>
      </c>
      <c r="S174" s="75">
        <v>2</v>
      </c>
      <c r="T174" s="79">
        <v>81</v>
      </c>
      <c r="U174" s="80">
        <v>0.35</v>
      </c>
      <c r="V174" s="80">
        <v>0.3</v>
      </c>
      <c r="W174" s="80">
        <v>0.35</v>
      </c>
      <c r="X174" s="80">
        <v>6.5</v>
      </c>
      <c r="Y174" s="79">
        <v>9.9</v>
      </c>
      <c r="Z174" s="12">
        <v>11.4</v>
      </c>
      <c r="AA174" s="79">
        <v>40.159999999999997</v>
      </c>
      <c r="AB174" s="79">
        <v>1.716</v>
      </c>
      <c r="AC174" s="79">
        <v>21.2</v>
      </c>
      <c r="AD174" s="79">
        <v>7.9</v>
      </c>
      <c r="AE174" s="79">
        <v>397</v>
      </c>
      <c r="AF174" s="79">
        <v>60.1</v>
      </c>
      <c r="AG174" s="79">
        <v>55.4</v>
      </c>
      <c r="AH174" s="79">
        <v>4.4000000000000004</v>
      </c>
      <c r="AI174" s="79">
        <v>15.6</v>
      </c>
      <c r="AJ174" s="79">
        <v>25</v>
      </c>
      <c r="AK174" s="79">
        <v>103</v>
      </c>
      <c r="AL174" s="79">
        <v>51</v>
      </c>
      <c r="AM174" s="79">
        <v>213</v>
      </c>
      <c r="AN174" s="79">
        <v>2.02</v>
      </c>
      <c r="AO174" s="79">
        <v>0.498</v>
      </c>
    </row>
    <row r="175" spans="1:41" x14ac:dyDescent="0.35">
      <c r="A175" s="53">
        <f t="shared" si="5"/>
        <v>169</v>
      </c>
      <c r="B175">
        <v>0</v>
      </c>
      <c r="C175">
        <v>1</v>
      </c>
      <c r="D175" s="75">
        <v>2016</v>
      </c>
      <c r="E175" s="28" t="s">
        <v>355</v>
      </c>
      <c r="F175" s="30" t="s">
        <v>66</v>
      </c>
      <c r="G175" s="103">
        <v>43960</v>
      </c>
      <c r="H175" s="103">
        <v>140672</v>
      </c>
      <c r="I175" s="103">
        <f t="shared" si="4"/>
        <v>3200</v>
      </c>
      <c r="J175" s="72">
        <v>3196.8</v>
      </c>
      <c r="K175" s="60">
        <v>99.9</v>
      </c>
      <c r="L175" s="60">
        <v>15.083645038167941</v>
      </c>
      <c r="M175" s="60">
        <v>2.3235294117647061</v>
      </c>
      <c r="N175" s="75">
        <v>2016</v>
      </c>
      <c r="O175" s="75" t="s">
        <v>15</v>
      </c>
      <c r="P175" s="75">
        <v>323</v>
      </c>
      <c r="Q175" s="78" t="s">
        <v>190</v>
      </c>
      <c r="R175" s="75">
        <v>4160</v>
      </c>
      <c r="S175" s="75">
        <v>2</v>
      </c>
      <c r="T175" s="79">
        <v>80.400000000000006</v>
      </c>
      <c r="U175" s="80">
        <v>0.73</v>
      </c>
      <c r="V175" s="80">
        <v>0.41</v>
      </c>
      <c r="W175" s="80">
        <v>0.41</v>
      </c>
      <c r="X175" s="80">
        <v>5.5</v>
      </c>
      <c r="Y175" s="79">
        <v>10.199999999999999</v>
      </c>
      <c r="Z175" s="12">
        <v>11.8</v>
      </c>
      <c r="AA175" s="79">
        <v>41.68</v>
      </c>
      <c r="AB175" s="79">
        <v>1.6950000000000001</v>
      </c>
      <c r="AC175" s="79">
        <v>23.7</v>
      </c>
      <c r="AD175" s="79">
        <v>8.8000000000000007</v>
      </c>
      <c r="AE175" s="79">
        <v>399</v>
      </c>
      <c r="AF175" s="79">
        <v>60</v>
      </c>
      <c r="AG175" s="79">
        <v>56.4</v>
      </c>
      <c r="AH175" s="79">
        <v>8.8000000000000007</v>
      </c>
      <c r="AI175" s="79">
        <v>16.100000000000001</v>
      </c>
      <c r="AJ175" s="79">
        <v>40</v>
      </c>
      <c r="AK175" s="79">
        <v>98</v>
      </c>
      <c r="AL175" s="79">
        <v>67</v>
      </c>
      <c r="AM175" s="79">
        <v>241</v>
      </c>
      <c r="AN175" s="79">
        <v>1.46</v>
      </c>
      <c r="AO175" s="79">
        <v>0.52400000000000002</v>
      </c>
    </row>
    <row r="176" spans="1:41" x14ac:dyDescent="0.35">
      <c r="A176" s="53">
        <f t="shared" si="5"/>
        <v>170</v>
      </c>
      <c r="B176">
        <v>0</v>
      </c>
      <c r="C176">
        <v>1</v>
      </c>
      <c r="D176" s="75">
        <v>2016</v>
      </c>
      <c r="E176" s="28" t="s">
        <v>355</v>
      </c>
      <c r="F176" s="30" t="s">
        <v>66</v>
      </c>
      <c r="G176" s="103">
        <v>43960</v>
      </c>
      <c r="H176" s="103">
        <v>140672</v>
      </c>
      <c r="I176" s="103">
        <f t="shared" si="4"/>
        <v>3200</v>
      </c>
      <c r="J176" s="72">
        <v>3209.6</v>
      </c>
      <c r="K176" s="60">
        <v>100.3</v>
      </c>
      <c r="L176" s="60">
        <v>16.2789443378119</v>
      </c>
      <c r="M176" s="60">
        <v>2.3173076923076925</v>
      </c>
      <c r="N176" s="75">
        <v>2016</v>
      </c>
      <c r="O176" s="75" t="s">
        <v>15</v>
      </c>
      <c r="P176" s="75">
        <v>324</v>
      </c>
      <c r="Q176" s="78" t="s">
        <v>190</v>
      </c>
      <c r="R176" s="75">
        <v>1965</v>
      </c>
      <c r="S176" s="75">
        <v>2</v>
      </c>
      <c r="T176" s="79">
        <v>80.7</v>
      </c>
      <c r="U176" s="80">
        <v>0.56000000000000005</v>
      </c>
      <c r="V176" s="80">
        <v>0.2</v>
      </c>
      <c r="W176" s="80">
        <v>0.93</v>
      </c>
      <c r="X176" s="80">
        <v>7.12</v>
      </c>
      <c r="Y176" s="79">
        <v>10.4</v>
      </c>
      <c r="Z176" s="12">
        <v>12</v>
      </c>
      <c r="AA176" s="79">
        <v>40.380000000000003</v>
      </c>
      <c r="AB176" s="79">
        <v>1.7330000000000001</v>
      </c>
      <c r="AC176" s="79">
        <v>24.1</v>
      </c>
      <c r="AD176" s="79">
        <v>9.1999999999999993</v>
      </c>
      <c r="AE176" s="79">
        <v>409</v>
      </c>
      <c r="AF176" s="79">
        <v>60</v>
      </c>
      <c r="AG176" s="79">
        <v>55.8</v>
      </c>
      <c r="AH176" s="79">
        <v>11.4</v>
      </c>
      <c r="AI176" s="79">
        <v>20.3</v>
      </c>
      <c r="AJ176" s="79">
        <v>31</v>
      </c>
      <c r="AK176" s="79">
        <v>83</v>
      </c>
      <c r="AL176" s="79">
        <v>80</v>
      </c>
      <c r="AM176" s="79">
        <v>238</v>
      </c>
      <c r="AN176" s="79">
        <v>1.04</v>
      </c>
      <c r="AO176" s="79">
        <v>0.52100000000000002</v>
      </c>
    </row>
    <row r="177" spans="1:41" x14ac:dyDescent="0.35">
      <c r="A177" s="53">
        <f t="shared" si="5"/>
        <v>171</v>
      </c>
      <c r="B177">
        <v>0</v>
      </c>
      <c r="C177">
        <v>1</v>
      </c>
      <c r="D177" s="75">
        <v>2016</v>
      </c>
      <c r="E177" s="28" t="s">
        <v>356</v>
      </c>
      <c r="F177" s="30" t="s">
        <v>66</v>
      </c>
      <c r="G177" s="103">
        <v>27360</v>
      </c>
      <c r="H177" s="103">
        <v>87552</v>
      </c>
      <c r="I177" s="103">
        <f t="shared" si="4"/>
        <v>3200</v>
      </c>
      <c r="J177" s="72">
        <v>3184</v>
      </c>
      <c r="K177" s="60">
        <v>99.5</v>
      </c>
      <c r="L177" s="60">
        <v>12.897500000000004</v>
      </c>
      <c r="M177" s="60">
        <v>2.4899999999999998</v>
      </c>
      <c r="N177" s="75">
        <v>2016</v>
      </c>
      <c r="O177" s="75" t="s">
        <v>15</v>
      </c>
      <c r="P177" s="75">
        <v>325</v>
      </c>
      <c r="Q177" s="78" t="s">
        <v>191</v>
      </c>
      <c r="R177" s="75">
        <v>4105</v>
      </c>
      <c r="S177" s="75">
        <v>1</v>
      </c>
      <c r="T177" s="79">
        <v>81.7</v>
      </c>
      <c r="U177" s="80">
        <v>0.45</v>
      </c>
      <c r="V177" s="80">
        <v>0.12</v>
      </c>
      <c r="W177" s="80">
        <v>0.2</v>
      </c>
      <c r="X177" s="80">
        <v>6.05</v>
      </c>
      <c r="Y177" s="79">
        <v>10</v>
      </c>
      <c r="Z177" s="12">
        <v>11.6</v>
      </c>
      <c r="AA177" s="79">
        <v>39.08</v>
      </c>
      <c r="AB177" s="79">
        <v>1.7450000000000001</v>
      </c>
      <c r="AC177" s="79">
        <v>24.9</v>
      </c>
      <c r="AD177" s="79">
        <v>9.1999999999999993</v>
      </c>
      <c r="AE177" s="79">
        <v>321</v>
      </c>
      <c r="AF177" s="79">
        <v>59.5</v>
      </c>
      <c r="AG177" s="79">
        <v>54.9</v>
      </c>
      <c r="AH177" s="79">
        <v>3.5</v>
      </c>
      <c r="AI177" s="79">
        <v>17.8</v>
      </c>
      <c r="AJ177" s="79">
        <v>23</v>
      </c>
      <c r="AK177" s="79">
        <v>92</v>
      </c>
      <c r="AL177" s="79">
        <v>59</v>
      </c>
      <c r="AM177" s="79">
        <v>209</v>
      </c>
      <c r="AN177" s="79">
        <v>1.56</v>
      </c>
      <c r="AO177" s="79">
        <v>0.72899999999999998</v>
      </c>
    </row>
    <row r="178" spans="1:41" x14ac:dyDescent="0.35">
      <c r="A178" s="53">
        <f t="shared" si="5"/>
        <v>172</v>
      </c>
      <c r="B178">
        <v>0</v>
      </c>
      <c r="C178">
        <v>1</v>
      </c>
      <c r="D178" s="75">
        <v>2016</v>
      </c>
      <c r="E178" s="28" t="s">
        <v>356</v>
      </c>
      <c r="F178" s="30" t="s">
        <v>66</v>
      </c>
      <c r="G178" s="103">
        <v>27360</v>
      </c>
      <c r="H178" s="103">
        <v>87552</v>
      </c>
      <c r="I178" s="103">
        <f t="shared" si="4"/>
        <v>3200</v>
      </c>
      <c r="J178" s="72">
        <v>3209.6</v>
      </c>
      <c r="K178" s="60">
        <v>100.3</v>
      </c>
      <c r="L178" s="60">
        <v>13.959455307262569</v>
      </c>
      <c r="M178" s="60">
        <v>2.4423076923076921</v>
      </c>
      <c r="N178" s="75">
        <v>2016</v>
      </c>
      <c r="O178" s="75" t="s">
        <v>15</v>
      </c>
      <c r="P178" s="75">
        <v>326</v>
      </c>
      <c r="Q178" s="78" t="s">
        <v>191</v>
      </c>
      <c r="R178" s="75">
        <v>2015</v>
      </c>
      <c r="S178" s="75">
        <v>1</v>
      </c>
      <c r="T178" s="79">
        <v>81.5</v>
      </c>
      <c r="U178" s="80">
        <v>0.67</v>
      </c>
      <c r="V178" s="80">
        <v>0.17</v>
      </c>
      <c r="W178" s="80">
        <v>0.4</v>
      </c>
      <c r="X178" s="80">
        <v>7.05</v>
      </c>
      <c r="Y178" s="79">
        <v>10.4</v>
      </c>
      <c r="Z178" s="12">
        <v>12</v>
      </c>
      <c r="AA178" s="79">
        <v>39.78</v>
      </c>
      <c r="AB178" s="79">
        <v>1.71</v>
      </c>
      <c r="AC178" s="79">
        <v>25.4</v>
      </c>
      <c r="AD178" s="79">
        <v>9.4</v>
      </c>
      <c r="AE178" s="79">
        <v>417</v>
      </c>
      <c r="AF178" s="79">
        <v>59.7</v>
      </c>
      <c r="AG178" s="79">
        <v>55.8</v>
      </c>
      <c r="AH178" s="79">
        <v>7.8</v>
      </c>
      <c r="AI178" s="79">
        <v>14.6</v>
      </c>
      <c r="AJ178" s="79">
        <v>43</v>
      </c>
      <c r="AK178" s="79">
        <v>83</v>
      </c>
      <c r="AL178" s="79">
        <v>79</v>
      </c>
      <c r="AM178" s="79">
        <v>225</v>
      </c>
      <c r="AN178" s="79">
        <v>1.05</v>
      </c>
      <c r="AO178" s="79">
        <v>0.53700000000000003</v>
      </c>
    </row>
    <row r="179" spans="1:41" x14ac:dyDescent="0.35">
      <c r="A179" s="53">
        <f t="shared" si="5"/>
        <v>173</v>
      </c>
      <c r="B179">
        <v>0</v>
      </c>
      <c r="C179">
        <v>1</v>
      </c>
      <c r="D179" s="75">
        <v>2016</v>
      </c>
      <c r="E179" s="28" t="s">
        <v>357</v>
      </c>
      <c r="F179" s="30" t="s">
        <v>66</v>
      </c>
      <c r="G179" s="103">
        <v>43020</v>
      </c>
      <c r="H179" s="103">
        <v>146268</v>
      </c>
      <c r="I179" s="103">
        <f t="shared" si="4"/>
        <v>3400</v>
      </c>
      <c r="J179" s="72">
        <v>3383</v>
      </c>
      <c r="K179" s="60">
        <v>99.5</v>
      </c>
      <c r="L179" s="60">
        <v>16.601614688128773</v>
      </c>
      <c r="M179" s="60">
        <v>2.4899999999999998</v>
      </c>
      <c r="N179" s="75">
        <v>2016</v>
      </c>
      <c r="O179" s="75" t="s">
        <v>15</v>
      </c>
      <c r="P179" s="75">
        <v>327</v>
      </c>
      <c r="Q179" s="78" t="s">
        <v>192</v>
      </c>
      <c r="R179" s="75">
        <v>3945</v>
      </c>
      <c r="S179" s="75">
        <v>2</v>
      </c>
      <c r="T179" s="79">
        <v>82</v>
      </c>
      <c r="U179" s="80">
        <v>0.4</v>
      </c>
      <c r="V179" s="80">
        <v>0.22</v>
      </c>
      <c r="W179" s="80">
        <v>0.18</v>
      </c>
      <c r="X179" s="80">
        <v>9.27</v>
      </c>
      <c r="Y179" s="79">
        <v>10</v>
      </c>
      <c r="Z179" s="12">
        <v>11.6</v>
      </c>
      <c r="AA179" s="79">
        <v>40.26</v>
      </c>
      <c r="AB179" s="79">
        <v>1.708</v>
      </c>
      <c r="AC179" s="79">
        <v>24.9</v>
      </c>
      <c r="AD179" s="79">
        <v>9.1999999999999993</v>
      </c>
      <c r="AE179" s="79">
        <v>389</v>
      </c>
      <c r="AF179" s="79">
        <v>60.5</v>
      </c>
      <c r="AG179" s="79">
        <v>54.5</v>
      </c>
      <c r="AH179" s="79">
        <v>4.0999999999999996</v>
      </c>
      <c r="AI179" s="79">
        <v>17.600000000000001</v>
      </c>
      <c r="AJ179" s="79">
        <v>24</v>
      </c>
      <c r="AK179" s="79">
        <v>67</v>
      </c>
      <c r="AL179" s="79">
        <v>89</v>
      </c>
      <c r="AM179" s="79">
        <v>209</v>
      </c>
      <c r="AN179" s="79">
        <v>0.75</v>
      </c>
      <c r="AO179" s="79">
        <v>0.497</v>
      </c>
    </row>
    <row r="180" spans="1:41" x14ac:dyDescent="0.35">
      <c r="A180" s="53">
        <f t="shared" si="5"/>
        <v>174</v>
      </c>
      <c r="B180">
        <v>0</v>
      </c>
      <c r="C180">
        <v>1</v>
      </c>
      <c r="D180" s="75">
        <v>2016</v>
      </c>
      <c r="E180" s="28" t="s">
        <v>357</v>
      </c>
      <c r="F180" s="30" t="s">
        <v>66</v>
      </c>
      <c r="G180" s="103">
        <v>43020</v>
      </c>
      <c r="H180" s="103">
        <v>146268</v>
      </c>
      <c r="I180" s="103">
        <f t="shared" si="4"/>
        <v>3400</v>
      </c>
      <c r="J180" s="72">
        <v>3403.4</v>
      </c>
      <c r="K180" s="60">
        <v>100.1</v>
      </c>
      <c r="L180" s="60">
        <v>13.093308128544418</v>
      </c>
      <c r="M180" s="60">
        <v>2.4951456310679609</v>
      </c>
      <c r="N180" s="75">
        <v>2016</v>
      </c>
      <c r="O180" s="75" t="s">
        <v>15</v>
      </c>
      <c r="P180" s="75">
        <v>328</v>
      </c>
      <c r="Q180" s="78" t="s">
        <v>192</v>
      </c>
      <c r="R180" s="75">
        <v>4110</v>
      </c>
      <c r="S180" s="75">
        <v>2</v>
      </c>
      <c r="T180" s="79">
        <v>80.3</v>
      </c>
      <c r="U180" s="80">
        <v>0.28999999999999998</v>
      </c>
      <c r="V180" s="80">
        <v>0.27</v>
      </c>
      <c r="W180" s="80">
        <v>0.27</v>
      </c>
      <c r="X180" s="80">
        <v>7.59</v>
      </c>
      <c r="Y180" s="79">
        <v>10.3</v>
      </c>
      <c r="Z180" s="12">
        <v>11.9</v>
      </c>
      <c r="AA180" s="79">
        <v>39.28</v>
      </c>
      <c r="AB180" s="79">
        <v>1.76</v>
      </c>
      <c r="AC180" s="79">
        <v>25.7</v>
      </c>
      <c r="AD180" s="79">
        <v>9.5</v>
      </c>
      <c r="AE180" s="79">
        <v>395</v>
      </c>
      <c r="AF180" s="79">
        <v>60.4</v>
      </c>
      <c r="AG180" s="79">
        <v>54.7</v>
      </c>
      <c r="AH180" s="79">
        <v>8.4</v>
      </c>
      <c r="AI180" s="79">
        <v>17.7</v>
      </c>
      <c r="AJ180" s="79">
        <v>30</v>
      </c>
      <c r="AK180" s="79">
        <v>65</v>
      </c>
      <c r="AL180" s="79">
        <v>82</v>
      </c>
      <c r="AM180" s="79">
        <v>191</v>
      </c>
      <c r="AN180" s="79">
        <v>0.79</v>
      </c>
      <c r="AO180" s="79">
        <v>0.52900000000000003</v>
      </c>
    </row>
    <row r="181" spans="1:41" x14ac:dyDescent="0.35">
      <c r="A181" s="53">
        <f t="shared" si="5"/>
        <v>175</v>
      </c>
      <c r="B181">
        <v>0</v>
      </c>
      <c r="C181">
        <v>1</v>
      </c>
      <c r="D181" s="75">
        <v>2016</v>
      </c>
      <c r="E181" s="28" t="s">
        <v>357</v>
      </c>
      <c r="F181" s="30" t="s">
        <v>66</v>
      </c>
      <c r="G181" s="103">
        <v>43020</v>
      </c>
      <c r="H181" s="103">
        <v>146268</v>
      </c>
      <c r="I181" s="103">
        <f t="shared" si="4"/>
        <v>3400</v>
      </c>
      <c r="J181" s="72">
        <v>3396.6</v>
      </c>
      <c r="K181" s="60">
        <v>99.9</v>
      </c>
      <c r="L181" s="60">
        <v>15.828333333333326</v>
      </c>
      <c r="M181" s="60">
        <v>2.2745098039215685</v>
      </c>
      <c r="N181" s="75">
        <v>2016</v>
      </c>
      <c r="O181" s="75" t="s">
        <v>15</v>
      </c>
      <c r="P181" s="75">
        <v>329</v>
      </c>
      <c r="Q181" s="78" t="s">
        <v>192</v>
      </c>
      <c r="R181" s="75">
        <v>1960</v>
      </c>
      <c r="S181" s="75">
        <v>1</v>
      </c>
      <c r="T181" s="79">
        <v>81.099999999999994</v>
      </c>
      <c r="U181" s="80">
        <v>0.37</v>
      </c>
      <c r="V181" s="80">
        <v>0.16</v>
      </c>
      <c r="W181" s="80">
        <v>0.2</v>
      </c>
      <c r="X181" s="80">
        <v>9.1</v>
      </c>
      <c r="Y181" s="79">
        <v>10.199999999999999</v>
      </c>
      <c r="Z181" s="12">
        <v>11.8</v>
      </c>
      <c r="AA181" s="79">
        <v>38.72</v>
      </c>
      <c r="AB181" s="79">
        <v>1.79</v>
      </c>
      <c r="AC181" s="79">
        <v>23.2</v>
      </c>
      <c r="AD181" s="79">
        <v>8.6</v>
      </c>
      <c r="AE181" s="79">
        <v>384</v>
      </c>
      <c r="AF181" s="79">
        <v>60.2</v>
      </c>
      <c r="AG181" s="79">
        <v>53.2</v>
      </c>
      <c r="AH181" s="79">
        <v>9.6999999999999993</v>
      </c>
      <c r="AI181" s="79">
        <v>25.2</v>
      </c>
      <c r="AJ181" s="79">
        <v>10</v>
      </c>
      <c r="AK181" s="79">
        <v>77</v>
      </c>
      <c r="AL181" s="79">
        <v>65</v>
      </c>
      <c r="AM181" s="79">
        <v>193</v>
      </c>
      <c r="AN181" s="79">
        <v>1.18</v>
      </c>
      <c r="AO181" s="79">
        <v>0.504</v>
      </c>
    </row>
    <row r="182" spans="1:41" x14ac:dyDescent="0.35">
      <c r="A182" s="53">
        <f t="shared" si="5"/>
        <v>176</v>
      </c>
      <c r="B182">
        <v>0</v>
      </c>
      <c r="C182">
        <v>1</v>
      </c>
      <c r="D182" s="75">
        <v>2016</v>
      </c>
      <c r="E182" s="28" t="s">
        <v>358</v>
      </c>
      <c r="F182" s="30" t="s">
        <v>64</v>
      </c>
      <c r="G182" s="103">
        <v>49260</v>
      </c>
      <c r="H182" s="103">
        <v>182262</v>
      </c>
      <c r="I182" s="103">
        <f t="shared" si="4"/>
        <v>3700</v>
      </c>
      <c r="J182" s="72">
        <v>3814.7</v>
      </c>
      <c r="K182" s="60">
        <v>103.1</v>
      </c>
      <c r="L182" s="60">
        <v>35.600000000000009</v>
      </c>
      <c r="M182" s="60">
        <v>2.3389830508474576</v>
      </c>
      <c r="N182" s="75">
        <v>2016</v>
      </c>
      <c r="O182" s="75" t="s">
        <v>12</v>
      </c>
      <c r="P182" s="75">
        <v>403</v>
      </c>
      <c r="Q182" s="78" t="s">
        <v>193</v>
      </c>
      <c r="R182" s="75">
        <v>4000</v>
      </c>
      <c r="S182" s="75">
        <v>1</v>
      </c>
      <c r="T182" s="79">
        <v>79.900000000000006</v>
      </c>
      <c r="U182" s="80">
        <v>0</v>
      </c>
      <c r="V182" s="80">
        <v>0.14000000000000001</v>
      </c>
      <c r="W182" s="80">
        <v>0.32</v>
      </c>
      <c r="X182" s="80">
        <v>0.24</v>
      </c>
      <c r="Y182" s="79">
        <v>11.8</v>
      </c>
      <c r="Z182" s="12">
        <v>13.6</v>
      </c>
      <c r="AA182" s="79">
        <v>33.159999999999997</v>
      </c>
      <c r="AB182" s="79">
        <v>1.6220000000000001</v>
      </c>
      <c r="AC182" s="79">
        <v>27.6</v>
      </c>
      <c r="AD182" s="79">
        <v>10.199999999999999</v>
      </c>
      <c r="AE182" s="79">
        <v>427</v>
      </c>
      <c r="AF182" s="79">
        <v>60</v>
      </c>
      <c r="AG182" s="79">
        <v>57.6</v>
      </c>
      <c r="AH182" s="79">
        <v>30.2</v>
      </c>
      <c r="AI182" s="79">
        <v>40.6</v>
      </c>
      <c r="AJ182" s="79">
        <v>15</v>
      </c>
      <c r="AK182" s="79">
        <v>105</v>
      </c>
      <c r="AL182" s="79">
        <v>86</v>
      </c>
      <c r="AM182" s="79">
        <v>357</v>
      </c>
      <c r="AN182" s="79">
        <v>1.22</v>
      </c>
      <c r="AO182" s="79">
        <v>0.55200000000000005</v>
      </c>
    </row>
    <row r="183" spans="1:41" x14ac:dyDescent="0.35">
      <c r="A183" s="53">
        <f t="shared" si="5"/>
        <v>177</v>
      </c>
      <c r="B183">
        <v>0</v>
      </c>
      <c r="C183">
        <v>1</v>
      </c>
      <c r="D183" s="75">
        <v>2016</v>
      </c>
      <c r="E183" s="28" t="s">
        <v>358</v>
      </c>
      <c r="F183" s="30" t="s">
        <v>64</v>
      </c>
      <c r="G183" s="103">
        <v>49260</v>
      </c>
      <c r="H183" s="103">
        <v>182262</v>
      </c>
      <c r="I183" s="103">
        <f t="shared" si="4"/>
        <v>3700</v>
      </c>
      <c r="J183" s="72">
        <v>3814.7</v>
      </c>
      <c r="K183" s="60">
        <v>103.1</v>
      </c>
      <c r="L183" s="60">
        <v>32.680283018867925</v>
      </c>
      <c r="M183" s="60">
        <v>1.4661016949152541</v>
      </c>
      <c r="N183" s="75">
        <v>2016</v>
      </c>
      <c r="O183" s="75" t="s">
        <v>12</v>
      </c>
      <c r="P183" s="75">
        <v>404</v>
      </c>
      <c r="Q183" s="78" t="s">
        <v>193</v>
      </c>
      <c r="R183" s="75">
        <v>4000</v>
      </c>
      <c r="S183" s="75">
        <v>2</v>
      </c>
      <c r="T183" s="79">
        <v>80.8</v>
      </c>
      <c r="U183" s="80">
        <v>0</v>
      </c>
      <c r="V183" s="80">
        <v>0.34</v>
      </c>
      <c r="W183" s="80">
        <v>0.24</v>
      </c>
      <c r="X183" s="80">
        <v>0.52</v>
      </c>
      <c r="Y183" s="79">
        <v>11.8</v>
      </c>
      <c r="Z183" s="12">
        <v>13.6</v>
      </c>
      <c r="AA183" s="79">
        <v>33.42</v>
      </c>
      <c r="AB183" s="79">
        <v>1.6120000000000001</v>
      </c>
      <c r="AC183" s="79">
        <v>17.3</v>
      </c>
      <c r="AD183" s="79">
        <v>6.4</v>
      </c>
      <c r="AE183" s="79">
        <v>422</v>
      </c>
      <c r="AF183" s="79">
        <v>60.5</v>
      </c>
      <c r="AG183" s="79">
        <v>58</v>
      </c>
      <c r="AH183" s="79">
        <v>27.2</v>
      </c>
      <c r="AI183" s="79">
        <v>30.1</v>
      </c>
      <c r="AJ183" s="79">
        <v>10</v>
      </c>
      <c r="AK183" s="79">
        <v>111</v>
      </c>
      <c r="AL183" s="79">
        <v>73</v>
      </c>
      <c r="AM183" s="79">
        <v>331</v>
      </c>
      <c r="AN183" s="79">
        <v>1.52</v>
      </c>
      <c r="AO183" s="79">
        <v>0.53</v>
      </c>
    </row>
    <row r="184" spans="1:41" x14ac:dyDescent="0.35">
      <c r="A184" s="53">
        <f t="shared" si="5"/>
        <v>178</v>
      </c>
      <c r="B184">
        <v>0</v>
      </c>
      <c r="C184">
        <v>1</v>
      </c>
      <c r="D184" s="75">
        <v>2016</v>
      </c>
      <c r="E184" s="28" t="s">
        <v>359</v>
      </c>
      <c r="F184" s="30" t="s">
        <v>64</v>
      </c>
      <c r="G184" s="103">
        <v>42780</v>
      </c>
      <c r="H184" s="103">
        <v>162564</v>
      </c>
      <c r="I184" s="103">
        <f t="shared" si="4"/>
        <v>3800</v>
      </c>
      <c r="J184" s="72">
        <v>3857</v>
      </c>
      <c r="K184" s="60">
        <v>101.5</v>
      </c>
      <c r="L184" s="60">
        <v>16.662166344294004</v>
      </c>
      <c r="M184" s="60">
        <v>1.5818181818181818</v>
      </c>
      <c r="N184" s="75">
        <v>2016</v>
      </c>
      <c r="O184" s="75" t="s">
        <v>12</v>
      </c>
      <c r="P184" s="75">
        <v>405</v>
      </c>
      <c r="Q184" s="78" t="s">
        <v>194</v>
      </c>
      <c r="R184" s="75">
        <v>4000</v>
      </c>
      <c r="S184" s="75">
        <v>3</v>
      </c>
      <c r="T184" s="79">
        <v>79.45</v>
      </c>
      <c r="U184" s="80">
        <v>0.18</v>
      </c>
      <c r="V184" s="80">
        <v>0.38</v>
      </c>
      <c r="W184" s="80">
        <v>1.3</v>
      </c>
      <c r="X184" s="80">
        <v>1.08</v>
      </c>
      <c r="Y184" s="79">
        <v>11</v>
      </c>
      <c r="Z184" s="12">
        <v>12.7</v>
      </c>
      <c r="AA184" s="79">
        <v>38.5</v>
      </c>
      <c r="AB184" s="79">
        <v>1.575</v>
      </c>
      <c r="AC184" s="79">
        <v>17.399999999999999</v>
      </c>
      <c r="AD184" s="79">
        <v>6.5</v>
      </c>
      <c r="AE184" s="79">
        <v>449</v>
      </c>
      <c r="AF184" s="79">
        <v>59.7</v>
      </c>
      <c r="AG184" s="79">
        <v>55.4</v>
      </c>
      <c r="AH184" s="79">
        <v>20</v>
      </c>
      <c r="AI184" s="79">
        <v>36.200000000000003</v>
      </c>
      <c r="AJ184" s="79">
        <v>5</v>
      </c>
      <c r="AK184" s="79">
        <v>107</v>
      </c>
      <c r="AL184" s="79">
        <v>49</v>
      </c>
      <c r="AM184" s="79">
        <v>225</v>
      </c>
      <c r="AN184" s="79">
        <v>2.1800000000000002</v>
      </c>
      <c r="AO184" s="79">
        <v>0.51700000000000002</v>
      </c>
    </row>
    <row r="185" spans="1:41" x14ac:dyDescent="0.35">
      <c r="A185" s="53">
        <f t="shared" si="5"/>
        <v>179</v>
      </c>
      <c r="B185">
        <v>0</v>
      </c>
      <c r="C185">
        <v>1</v>
      </c>
      <c r="D185" s="75">
        <v>2016</v>
      </c>
      <c r="E185" s="28" t="s">
        <v>360</v>
      </c>
      <c r="F185" s="30" t="s">
        <v>64</v>
      </c>
      <c r="G185" s="103">
        <v>25620</v>
      </c>
      <c r="H185" s="103">
        <v>99918</v>
      </c>
      <c r="I185" s="103">
        <f t="shared" si="4"/>
        <v>3900</v>
      </c>
      <c r="J185" s="72">
        <v>3919.5</v>
      </c>
      <c r="K185" s="60">
        <v>100.5</v>
      </c>
      <c r="L185" s="60">
        <v>19.143425553319918</v>
      </c>
      <c r="M185" s="60">
        <v>2.2285714285714286</v>
      </c>
      <c r="N185" s="75">
        <v>2016</v>
      </c>
      <c r="O185" s="75" t="s">
        <v>12</v>
      </c>
      <c r="P185" s="75">
        <v>407</v>
      </c>
      <c r="Q185" s="78" t="s">
        <v>195</v>
      </c>
      <c r="R185" s="75">
        <v>4000</v>
      </c>
      <c r="S185" s="75">
        <v>2</v>
      </c>
      <c r="T185" s="79">
        <v>79</v>
      </c>
      <c r="U185" s="80">
        <v>0</v>
      </c>
      <c r="V185" s="80">
        <v>0.4</v>
      </c>
      <c r="W185" s="80">
        <v>0.3</v>
      </c>
      <c r="X185" s="80">
        <v>0.36</v>
      </c>
      <c r="Y185" s="79">
        <v>10.5</v>
      </c>
      <c r="Z185" s="12">
        <v>12.1</v>
      </c>
      <c r="AA185" s="79">
        <v>40.4</v>
      </c>
      <c r="AB185" s="79">
        <v>1.5309999999999999</v>
      </c>
      <c r="AC185" s="79">
        <v>23.4</v>
      </c>
      <c r="AD185" s="79">
        <v>8.6999999999999993</v>
      </c>
      <c r="AE185" s="79">
        <v>390</v>
      </c>
      <c r="AF185" s="79">
        <v>61</v>
      </c>
      <c r="AG185" s="79">
        <v>53.8</v>
      </c>
      <c r="AH185" s="79">
        <v>20</v>
      </c>
      <c r="AI185" s="79">
        <v>37.6</v>
      </c>
      <c r="AJ185" s="79">
        <v>7</v>
      </c>
      <c r="AK185" s="79">
        <v>83</v>
      </c>
      <c r="AL185" s="79">
        <v>72</v>
      </c>
      <c r="AM185" s="79">
        <v>239</v>
      </c>
      <c r="AN185" s="79">
        <v>1.1499999999999999</v>
      </c>
      <c r="AO185" s="79">
        <v>0.497</v>
      </c>
    </row>
    <row r="186" spans="1:41" x14ac:dyDescent="0.35">
      <c r="A186" s="53">
        <f t="shared" si="5"/>
        <v>180</v>
      </c>
      <c r="B186">
        <v>0</v>
      </c>
      <c r="C186">
        <v>1</v>
      </c>
      <c r="D186" s="75">
        <v>2016</v>
      </c>
      <c r="E186" s="28" t="s">
        <v>361</v>
      </c>
      <c r="F186" s="30" t="s">
        <v>64</v>
      </c>
      <c r="G186" s="103">
        <v>41080</v>
      </c>
      <c r="H186" s="103">
        <v>151996</v>
      </c>
      <c r="I186" s="103">
        <f t="shared" si="4"/>
        <v>3700</v>
      </c>
      <c r="J186" s="72">
        <v>3785.1</v>
      </c>
      <c r="K186" s="60">
        <v>102.3</v>
      </c>
      <c r="L186" s="60">
        <v>24.555</v>
      </c>
      <c r="M186" s="60">
        <v>2.3421052631578947</v>
      </c>
      <c r="N186" s="75">
        <v>2016</v>
      </c>
      <c r="O186" s="75" t="s">
        <v>12</v>
      </c>
      <c r="P186" s="75">
        <v>414</v>
      </c>
      <c r="Q186" s="78" t="s">
        <v>196</v>
      </c>
      <c r="R186" s="75">
        <v>4000</v>
      </c>
      <c r="S186" s="75">
        <v>1</v>
      </c>
      <c r="T186" s="79">
        <v>80.349999999999994</v>
      </c>
      <c r="U186" s="80">
        <v>0.06</v>
      </c>
      <c r="V186" s="80">
        <v>0.12</v>
      </c>
      <c r="W186" s="80">
        <v>0.42</v>
      </c>
      <c r="X186" s="80">
        <v>0.28000000000000003</v>
      </c>
      <c r="Y186" s="79">
        <v>11.4</v>
      </c>
      <c r="Z186" s="12">
        <v>13.2</v>
      </c>
      <c r="AA186" s="79">
        <v>35.78</v>
      </c>
      <c r="AB186" s="79">
        <v>1.573</v>
      </c>
      <c r="AC186" s="79">
        <v>26.7</v>
      </c>
      <c r="AD186" s="79">
        <v>9.9</v>
      </c>
      <c r="AE186" s="79">
        <v>420</v>
      </c>
      <c r="AF186" s="79">
        <v>61.5</v>
      </c>
      <c r="AG186" s="79">
        <v>56.3</v>
      </c>
      <c r="AH186" s="79">
        <v>20</v>
      </c>
      <c r="AI186" s="79">
        <v>37.799999999999997</v>
      </c>
      <c r="AJ186" s="79">
        <v>4</v>
      </c>
      <c r="AK186" s="79">
        <v>109</v>
      </c>
      <c r="AL186" s="79">
        <v>64</v>
      </c>
      <c r="AM186" s="79">
        <v>287</v>
      </c>
      <c r="AN186" s="79">
        <v>1.7</v>
      </c>
      <c r="AO186" s="79">
        <v>0.56399999999999995</v>
      </c>
    </row>
    <row r="187" spans="1:41" x14ac:dyDescent="0.35">
      <c r="A187" s="53">
        <f t="shared" si="5"/>
        <v>181</v>
      </c>
      <c r="B187">
        <v>0</v>
      </c>
      <c r="C187">
        <v>1</v>
      </c>
      <c r="D187" s="75">
        <v>2016</v>
      </c>
      <c r="E187" s="28" t="s">
        <v>358</v>
      </c>
      <c r="F187" s="30" t="s">
        <v>64</v>
      </c>
      <c r="G187" s="103">
        <v>49260</v>
      </c>
      <c r="H187" s="103">
        <v>182262</v>
      </c>
      <c r="I187" s="103">
        <f t="shared" si="4"/>
        <v>3700</v>
      </c>
      <c r="J187" s="72">
        <v>3740.7</v>
      </c>
      <c r="K187" s="60">
        <v>101.1</v>
      </c>
      <c r="L187" s="60">
        <v>16.594444444444449</v>
      </c>
      <c r="M187" s="60">
        <v>2.324074074074074</v>
      </c>
      <c r="N187" s="75">
        <v>2016</v>
      </c>
      <c r="O187" s="75" t="s">
        <v>12</v>
      </c>
      <c r="P187" s="75">
        <v>417</v>
      </c>
      <c r="Q187" s="78" t="s">
        <v>193</v>
      </c>
      <c r="R187" s="75">
        <v>4000</v>
      </c>
      <c r="S187" s="75">
        <v>2</v>
      </c>
      <c r="T187" s="79">
        <v>79.45</v>
      </c>
      <c r="U187" s="80">
        <v>0.02</v>
      </c>
      <c r="V187" s="80">
        <v>0.32</v>
      </c>
      <c r="W187" s="80">
        <v>0.52</v>
      </c>
      <c r="X187" s="80">
        <v>0.3</v>
      </c>
      <c r="Y187" s="79">
        <v>10.8</v>
      </c>
      <c r="Z187" s="12">
        <v>12.5</v>
      </c>
      <c r="AA187" s="79">
        <v>37.130000000000003</v>
      </c>
      <c r="AB187" s="79">
        <v>1.4690000000000001</v>
      </c>
      <c r="AC187" s="79">
        <v>25.1</v>
      </c>
      <c r="AD187" s="79">
        <v>9.3000000000000007</v>
      </c>
      <c r="AE187" s="79">
        <v>398</v>
      </c>
      <c r="AF187" s="79">
        <v>60.2</v>
      </c>
      <c r="AG187" s="79">
        <v>54.9</v>
      </c>
      <c r="AH187" s="79">
        <v>31.7</v>
      </c>
      <c r="AI187" s="79">
        <v>38.5</v>
      </c>
      <c r="AJ187" s="79">
        <v>25</v>
      </c>
      <c r="AK187" s="79">
        <v>92</v>
      </c>
      <c r="AL187" s="79">
        <v>64</v>
      </c>
      <c r="AM187" s="79">
        <v>241</v>
      </c>
      <c r="AN187" s="79">
        <v>1.44</v>
      </c>
      <c r="AO187" s="79">
        <v>0.54</v>
      </c>
    </row>
    <row r="188" spans="1:41" x14ac:dyDescent="0.35">
      <c r="A188" s="53">
        <f t="shared" si="5"/>
        <v>182</v>
      </c>
      <c r="B188">
        <v>0</v>
      </c>
      <c r="C188">
        <v>1</v>
      </c>
      <c r="D188" s="75">
        <v>2016</v>
      </c>
      <c r="E188" s="28" t="s">
        <v>362</v>
      </c>
      <c r="F188" s="30" t="s">
        <v>64</v>
      </c>
      <c r="G188" s="103">
        <v>10510</v>
      </c>
      <c r="H188" s="103">
        <v>43091</v>
      </c>
      <c r="I188" s="103">
        <f t="shared" si="4"/>
        <v>4100</v>
      </c>
      <c r="J188" s="72">
        <v>4100</v>
      </c>
      <c r="K188" s="60">
        <v>100</v>
      </c>
      <c r="L188" s="60">
        <v>10.399999999999995</v>
      </c>
      <c r="M188" s="60">
        <v>2.2727272727272729</v>
      </c>
      <c r="N188" s="75">
        <v>2016</v>
      </c>
      <c r="O188" s="75" t="s">
        <v>12</v>
      </c>
      <c r="P188" s="75">
        <v>418</v>
      </c>
      <c r="Q188" s="78" t="s">
        <v>197</v>
      </c>
      <c r="R188" s="75">
        <v>3000</v>
      </c>
      <c r="S188" s="75">
        <v>2</v>
      </c>
      <c r="T188" s="79">
        <v>76.099999999999994</v>
      </c>
      <c r="U188" s="80">
        <v>0.18</v>
      </c>
      <c r="V188" s="80">
        <v>0.34</v>
      </c>
      <c r="W188" s="80">
        <v>0.26</v>
      </c>
      <c r="X188" s="80">
        <v>0.5</v>
      </c>
      <c r="Y188" s="79">
        <v>11</v>
      </c>
      <c r="Z188" s="12">
        <v>12.7</v>
      </c>
      <c r="AA188" s="79">
        <v>37.49</v>
      </c>
      <c r="AB188" s="79">
        <v>1.601</v>
      </c>
      <c r="AC188" s="79">
        <v>25</v>
      </c>
      <c r="AD188" s="79">
        <v>9.3000000000000007</v>
      </c>
      <c r="AE188" s="79">
        <v>353</v>
      </c>
      <c r="AF188" s="79">
        <v>59.5</v>
      </c>
      <c r="AG188" s="79">
        <v>54.4</v>
      </c>
      <c r="AH188" s="79">
        <v>7.9</v>
      </c>
      <c r="AI188" s="79">
        <v>16</v>
      </c>
      <c r="AJ188" s="79">
        <v>37</v>
      </c>
      <c r="AK188" s="79">
        <v>62</v>
      </c>
      <c r="AL188" s="79">
        <v>129</v>
      </c>
      <c r="AM188" s="79">
        <v>230</v>
      </c>
      <c r="AN188" s="79">
        <v>0.48</v>
      </c>
      <c r="AO188" s="79">
        <v>0.56999999999999995</v>
      </c>
    </row>
    <row r="189" spans="1:41" x14ac:dyDescent="0.35">
      <c r="A189" s="53">
        <f t="shared" si="5"/>
        <v>183</v>
      </c>
      <c r="B189">
        <v>0</v>
      </c>
      <c r="C189">
        <v>1</v>
      </c>
      <c r="D189" s="75">
        <v>2016</v>
      </c>
      <c r="E189" s="28" t="s">
        <v>363</v>
      </c>
      <c r="F189" s="30" t="s">
        <v>64</v>
      </c>
      <c r="G189" s="103">
        <v>3500</v>
      </c>
      <c r="H189" s="103">
        <v>13650</v>
      </c>
      <c r="I189" s="103">
        <f t="shared" si="4"/>
        <v>3900</v>
      </c>
      <c r="J189" s="72">
        <v>3903.9</v>
      </c>
      <c r="K189" s="60">
        <v>100.1</v>
      </c>
      <c r="L189" s="60">
        <v>16.027499999999996</v>
      </c>
      <c r="M189" s="60">
        <v>2.262135922330097</v>
      </c>
      <c r="N189" s="75">
        <v>2016</v>
      </c>
      <c r="O189" s="75" t="s">
        <v>12</v>
      </c>
      <c r="P189" s="75">
        <v>419</v>
      </c>
      <c r="Q189" s="78" t="s">
        <v>198</v>
      </c>
      <c r="R189" s="75">
        <v>2000</v>
      </c>
      <c r="S189" s="75">
        <v>1</v>
      </c>
      <c r="T189" s="79">
        <v>80.349999999999994</v>
      </c>
      <c r="U189" s="80">
        <v>0.24</v>
      </c>
      <c r="V189" s="80">
        <v>0.12</v>
      </c>
      <c r="W189" s="80">
        <v>0.36</v>
      </c>
      <c r="X189" s="80">
        <v>0.74</v>
      </c>
      <c r="Y189" s="79">
        <v>10.3</v>
      </c>
      <c r="Z189" s="12">
        <v>11.9</v>
      </c>
      <c r="AA189" s="79">
        <v>36.1</v>
      </c>
      <c r="AB189" s="79">
        <v>1.5429999999999999</v>
      </c>
      <c r="AC189" s="79">
        <v>23.3</v>
      </c>
      <c r="AD189" s="79">
        <v>8.6</v>
      </c>
      <c r="AE189" s="79">
        <v>360</v>
      </c>
      <c r="AF189" s="79">
        <v>60.1</v>
      </c>
      <c r="AG189" s="79">
        <v>54.5</v>
      </c>
      <c r="AH189" s="79">
        <v>16.3</v>
      </c>
      <c r="AI189" s="79">
        <v>30.4</v>
      </c>
      <c r="AJ189" s="79">
        <v>13</v>
      </c>
      <c r="AK189" s="79">
        <v>109</v>
      </c>
      <c r="AL189" s="79">
        <v>56</v>
      </c>
      <c r="AM189" s="79">
        <v>248</v>
      </c>
      <c r="AN189" s="79">
        <v>1.95</v>
      </c>
      <c r="AO189" s="79">
        <v>0.56499999999999995</v>
      </c>
    </row>
    <row r="190" spans="1:41" x14ac:dyDescent="0.35">
      <c r="A190" s="53">
        <f t="shared" si="5"/>
        <v>184</v>
      </c>
      <c r="B190">
        <v>0</v>
      </c>
      <c r="C190">
        <v>1</v>
      </c>
      <c r="D190" s="75">
        <v>2016</v>
      </c>
      <c r="E190" s="28" t="s">
        <v>364</v>
      </c>
      <c r="F190" s="30" t="s">
        <v>64</v>
      </c>
      <c r="G190" s="103">
        <v>36400</v>
      </c>
      <c r="H190" s="103">
        <v>134680</v>
      </c>
      <c r="I190" s="103">
        <f t="shared" si="4"/>
        <v>3700</v>
      </c>
      <c r="J190" s="72">
        <v>3844.3</v>
      </c>
      <c r="K190" s="60">
        <v>103.9</v>
      </c>
      <c r="L190" s="60">
        <v>29.154999999999998</v>
      </c>
      <c r="M190" s="60">
        <v>2.3278688524590163</v>
      </c>
      <c r="N190" s="75">
        <v>2016</v>
      </c>
      <c r="O190" s="75" t="s">
        <v>12</v>
      </c>
      <c r="P190" s="75">
        <v>420</v>
      </c>
      <c r="Q190" s="78" t="s">
        <v>199</v>
      </c>
      <c r="R190" s="75">
        <v>4000</v>
      </c>
      <c r="S190" s="75">
        <v>1</v>
      </c>
      <c r="T190" s="79">
        <v>80.599999999999994</v>
      </c>
      <c r="U190" s="80">
        <v>0.12</v>
      </c>
      <c r="V190" s="80">
        <v>0.18</v>
      </c>
      <c r="W190" s="80">
        <v>0.42</v>
      </c>
      <c r="X190" s="80">
        <v>0</v>
      </c>
      <c r="Y190" s="79">
        <v>12.2</v>
      </c>
      <c r="Z190" s="12">
        <v>14.1</v>
      </c>
      <c r="AA190" s="79">
        <v>34.21</v>
      </c>
      <c r="AB190" s="79">
        <v>1.67</v>
      </c>
      <c r="AC190" s="79">
        <v>28.4</v>
      </c>
      <c r="AD190" s="79">
        <v>10.5</v>
      </c>
      <c r="AE190" s="79">
        <v>399</v>
      </c>
      <c r="AF190" s="79">
        <v>59.8</v>
      </c>
      <c r="AG190" s="79">
        <v>56.3</v>
      </c>
      <c r="AH190" s="79">
        <v>25.3</v>
      </c>
      <c r="AI190" s="79">
        <v>32.5</v>
      </c>
      <c r="AJ190" s="79">
        <v>23</v>
      </c>
      <c r="AK190" s="79">
        <v>99</v>
      </c>
      <c r="AL190" s="79">
        <v>82</v>
      </c>
      <c r="AM190" s="79">
        <v>302</v>
      </c>
      <c r="AN190" s="79">
        <v>1.21</v>
      </c>
      <c r="AO190" s="79">
        <v>0.55000000000000004</v>
      </c>
    </row>
    <row r="191" spans="1:41" x14ac:dyDescent="0.35">
      <c r="A191" s="53">
        <f t="shared" si="5"/>
        <v>185</v>
      </c>
      <c r="B191">
        <v>0</v>
      </c>
      <c r="C191">
        <v>1</v>
      </c>
      <c r="D191" s="75">
        <v>2016</v>
      </c>
      <c r="E191" s="28" t="s">
        <v>360</v>
      </c>
      <c r="F191" s="30" t="s">
        <v>64</v>
      </c>
      <c r="G191" s="103">
        <v>25620</v>
      </c>
      <c r="H191" s="103">
        <v>99918</v>
      </c>
      <c r="I191" s="103">
        <f t="shared" si="4"/>
        <v>3900</v>
      </c>
      <c r="J191" s="72">
        <v>3927.3</v>
      </c>
      <c r="K191" s="60">
        <v>100.7</v>
      </c>
      <c r="L191" s="60">
        <v>21.076147540983609</v>
      </c>
      <c r="M191" s="60">
        <v>2.216981132075472</v>
      </c>
      <c r="N191" s="75">
        <v>2016</v>
      </c>
      <c r="O191" s="75" t="s">
        <v>12</v>
      </c>
      <c r="P191" s="75">
        <v>421</v>
      </c>
      <c r="Q191" s="78" t="s">
        <v>195</v>
      </c>
      <c r="R191" s="75">
        <v>4000</v>
      </c>
      <c r="S191" s="75">
        <v>2</v>
      </c>
      <c r="T191" s="79">
        <v>81.7</v>
      </c>
      <c r="U191" s="80">
        <v>0</v>
      </c>
      <c r="V191" s="80">
        <v>0.28000000000000003</v>
      </c>
      <c r="W191" s="80">
        <v>0.48</v>
      </c>
      <c r="X191" s="80">
        <v>0.82</v>
      </c>
      <c r="Y191" s="79">
        <v>10.6</v>
      </c>
      <c r="Z191" s="12">
        <v>12.3</v>
      </c>
      <c r="AA191" s="79">
        <v>38.47</v>
      </c>
      <c r="AB191" s="79">
        <v>1.6140000000000001</v>
      </c>
      <c r="AC191" s="79">
        <v>23.5</v>
      </c>
      <c r="AD191" s="79">
        <v>8.6999999999999993</v>
      </c>
      <c r="AE191" s="79">
        <v>431</v>
      </c>
      <c r="AF191" s="79">
        <v>60.4</v>
      </c>
      <c r="AG191" s="79">
        <v>55.5</v>
      </c>
      <c r="AH191" s="79">
        <v>20</v>
      </c>
      <c r="AI191" s="79">
        <v>34.700000000000003</v>
      </c>
      <c r="AJ191" s="79">
        <v>7</v>
      </c>
      <c r="AK191" s="79">
        <v>117</v>
      </c>
      <c r="AL191" s="79">
        <v>48</v>
      </c>
      <c r="AM191" s="79">
        <v>236</v>
      </c>
      <c r="AN191" s="79">
        <v>2.44</v>
      </c>
      <c r="AO191" s="79">
        <v>0.48799999999999999</v>
      </c>
    </row>
    <row r="192" spans="1:41" x14ac:dyDescent="0.35">
      <c r="A192" s="53">
        <f t="shared" si="5"/>
        <v>186</v>
      </c>
      <c r="B192">
        <v>0</v>
      </c>
      <c r="C192">
        <v>1</v>
      </c>
      <c r="D192" s="75">
        <v>2016</v>
      </c>
      <c r="E192" s="28" t="s">
        <v>365</v>
      </c>
      <c r="F192" s="30" t="s">
        <v>64</v>
      </c>
      <c r="G192" s="103">
        <v>6380</v>
      </c>
      <c r="H192" s="103">
        <v>23606</v>
      </c>
      <c r="I192" s="103">
        <f t="shared" si="4"/>
        <v>3700</v>
      </c>
      <c r="J192" s="72">
        <v>3663</v>
      </c>
      <c r="K192" s="60">
        <v>99</v>
      </c>
      <c r="L192" s="60">
        <v>12.04811452513966</v>
      </c>
      <c r="M192" s="60">
        <v>2.2476190476190476</v>
      </c>
      <c r="N192" s="75">
        <v>2016</v>
      </c>
      <c r="O192" s="75" t="s">
        <v>12</v>
      </c>
      <c r="P192" s="75">
        <v>422</v>
      </c>
      <c r="Q192" s="78" t="s">
        <v>200</v>
      </c>
      <c r="R192" s="75">
        <v>4000</v>
      </c>
      <c r="S192" s="75">
        <v>2</v>
      </c>
      <c r="T192" s="79">
        <v>76.099999999999994</v>
      </c>
      <c r="U192" s="80">
        <v>0.38</v>
      </c>
      <c r="V192" s="80">
        <v>0.48</v>
      </c>
      <c r="W192" s="80">
        <v>0.44</v>
      </c>
      <c r="X192" s="80">
        <v>1.1599999999999999</v>
      </c>
      <c r="Y192" s="79">
        <v>10.5</v>
      </c>
      <c r="Z192" s="12">
        <v>12.1</v>
      </c>
      <c r="AA192" s="79">
        <v>33.9</v>
      </c>
      <c r="AB192" s="79">
        <v>1.56</v>
      </c>
      <c r="AC192" s="79">
        <v>23.6</v>
      </c>
      <c r="AD192" s="79">
        <v>8.6999999999999993</v>
      </c>
      <c r="AE192" s="79">
        <v>283</v>
      </c>
      <c r="AF192" s="79">
        <v>60.7</v>
      </c>
      <c r="AG192" s="79">
        <v>53.7</v>
      </c>
      <c r="AH192" s="79">
        <v>9.6999999999999993</v>
      </c>
      <c r="AI192" s="79">
        <v>25</v>
      </c>
      <c r="AJ192" s="79">
        <v>17</v>
      </c>
      <c r="AK192" s="79">
        <v>84</v>
      </c>
      <c r="AL192" s="79">
        <v>74</v>
      </c>
      <c r="AM192" s="79">
        <v>227</v>
      </c>
      <c r="AN192" s="79">
        <v>1.1399999999999999</v>
      </c>
      <c r="AO192" s="79">
        <v>0.53700000000000003</v>
      </c>
    </row>
    <row r="193" spans="1:41" x14ac:dyDescent="0.35">
      <c r="A193" s="53">
        <f t="shared" si="5"/>
        <v>187</v>
      </c>
      <c r="B193">
        <v>0</v>
      </c>
      <c r="C193">
        <v>1</v>
      </c>
      <c r="D193" s="75">
        <v>2016</v>
      </c>
      <c r="E193" s="28" t="s">
        <v>366</v>
      </c>
      <c r="F193" s="30" t="s">
        <v>64</v>
      </c>
      <c r="G193" s="103">
        <v>10870</v>
      </c>
      <c r="H193" s="103">
        <v>39132</v>
      </c>
      <c r="I193" s="103">
        <f t="shared" si="4"/>
        <v>3600</v>
      </c>
      <c r="J193" s="72">
        <v>3668.4</v>
      </c>
      <c r="K193" s="60">
        <v>101.9</v>
      </c>
      <c r="L193" s="60">
        <v>27.94150943396226</v>
      </c>
      <c r="M193" s="60">
        <v>2.3214285714285716</v>
      </c>
      <c r="N193" s="75">
        <v>2016</v>
      </c>
      <c r="O193" s="75" t="s">
        <v>12</v>
      </c>
      <c r="P193" s="75">
        <v>423</v>
      </c>
      <c r="Q193" s="78" t="s">
        <v>201</v>
      </c>
      <c r="R193" s="75">
        <v>4000</v>
      </c>
      <c r="S193" s="75">
        <v>2</v>
      </c>
      <c r="T193" s="79">
        <v>79.25</v>
      </c>
      <c r="U193" s="80">
        <v>0.02</v>
      </c>
      <c r="V193" s="80">
        <v>0.12</v>
      </c>
      <c r="W193" s="80">
        <v>0.6</v>
      </c>
      <c r="X193" s="80">
        <v>1.96</v>
      </c>
      <c r="Y193" s="79">
        <v>11.2</v>
      </c>
      <c r="Z193" s="12">
        <v>12.9</v>
      </c>
      <c r="AA193" s="79">
        <v>37.19</v>
      </c>
      <c r="AB193" s="79">
        <v>1.657</v>
      </c>
      <c r="AC193" s="79">
        <v>26</v>
      </c>
      <c r="AD193" s="79">
        <v>9.6</v>
      </c>
      <c r="AE193" s="79">
        <v>365</v>
      </c>
      <c r="AF193" s="79">
        <v>61.2</v>
      </c>
      <c r="AG193" s="79">
        <v>55.7</v>
      </c>
      <c r="AH193" s="79">
        <v>34.200000000000003</v>
      </c>
      <c r="AI193" s="79">
        <v>42.2</v>
      </c>
      <c r="AJ193" s="79">
        <v>30</v>
      </c>
      <c r="AK193" s="79">
        <v>104</v>
      </c>
      <c r="AL193" s="79">
        <v>73</v>
      </c>
      <c r="AM193" s="79">
        <v>303</v>
      </c>
      <c r="AN193" s="79">
        <v>1.42</v>
      </c>
      <c r="AO193" s="79">
        <v>0.53</v>
      </c>
    </row>
    <row r="194" spans="1:41" x14ac:dyDescent="0.35">
      <c r="A194" s="53">
        <f t="shared" si="5"/>
        <v>188</v>
      </c>
      <c r="B194">
        <v>0</v>
      </c>
      <c r="C194">
        <v>1</v>
      </c>
      <c r="D194" s="75">
        <v>2016</v>
      </c>
      <c r="E194" s="1" t="s">
        <v>367</v>
      </c>
      <c r="F194" s="30" t="s">
        <v>64</v>
      </c>
      <c r="G194" s="103">
        <v>35060</v>
      </c>
      <c r="H194" s="103">
        <v>98168</v>
      </c>
      <c r="I194" s="103">
        <f t="shared" si="4"/>
        <v>2800</v>
      </c>
      <c r="J194" s="72">
        <v>2797.2</v>
      </c>
      <c r="K194" s="60">
        <v>99.9</v>
      </c>
      <c r="L194" s="60">
        <v>19.087499999999999</v>
      </c>
      <c r="M194" s="60">
        <v>2.1470588235294117</v>
      </c>
      <c r="N194" s="75">
        <v>2016</v>
      </c>
      <c r="O194" s="75" t="s">
        <v>12</v>
      </c>
      <c r="P194" s="75">
        <v>500</v>
      </c>
      <c r="Q194" s="78" t="s">
        <v>202</v>
      </c>
      <c r="R194" s="75">
        <v>4005</v>
      </c>
      <c r="S194" s="75">
        <v>2</v>
      </c>
      <c r="T194" s="79">
        <v>83.05</v>
      </c>
      <c r="U194" s="80">
        <v>0</v>
      </c>
      <c r="V194" s="80">
        <v>0.2</v>
      </c>
      <c r="W194" s="80">
        <v>0.62</v>
      </c>
      <c r="X194" s="80">
        <v>1.8</v>
      </c>
      <c r="Y194" s="79">
        <v>10.199999999999999</v>
      </c>
      <c r="Z194" s="12">
        <v>11.8</v>
      </c>
      <c r="AA194" s="79">
        <v>35.700000000000003</v>
      </c>
      <c r="AB194" s="79">
        <v>1.6319999999999999</v>
      </c>
      <c r="AC194" s="79">
        <v>21.9</v>
      </c>
      <c r="AD194" s="79">
        <v>7.9</v>
      </c>
      <c r="AE194" s="79">
        <v>445</v>
      </c>
      <c r="AF194" s="79">
        <v>61</v>
      </c>
      <c r="AG194" s="79">
        <v>56.3</v>
      </c>
      <c r="AH194" s="79">
        <v>17.7</v>
      </c>
      <c r="AI194" s="79">
        <v>54.6</v>
      </c>
      <c r="AJ194" s="79">
        <v>0</v>
      </c>
      <c r="AK194" s="79">
        <v>120</v>
      </c>
      <c r="AL194" s="79">
        <v>50</v>
      </c>
      <c r="AM194" s="79">
        <v>251</v>
      </c>
      <c r="AN194" s="79">
        <v>2.4</v>
      </c>
      <c r="AO194" s="79">
        <v>0.57099999999999995</v>
      </c>
    </row>
    <row r="195" spans="1:41" x14ac:dyDescent="0.35">
      <c r="A195" s="53">
        <f t="shared" si="5"/>
        <v>189</v>
      </c>
      <c r="B195">
        <v>0</v>
      </c>
      <c r="C195">
        <v>1</v>
      </c>
      <c r="D195" s="75">
        <v>2016</v>
      </c>
      <c r="E195" s="1" t="s">
        <v>367</v>
      </c>
      <c r="F195" s="30" t="s">
        <v>64</v>
      </c>
      <c r="G195" s="103">
        <v>35060</v>
      </c>
      <c r="H195" s="103">
        <v>98168</v>
      </c>
      <c r="I195" s="103">
        <f t="shared" si="4"/>
        <v>2800</v>
      </c>
      <c r="J195" s="72">
        <v>2732.8</v>
      </c>
      <c r="K195" s="60">
        <v>97.6</v>
      </c>
      <c r="L195" s="60">
        <v>20.502710843373492</v>
      </c>
      <c r="M195" s="60">
        <v>2.1030927835051547</v>
      </c>
      <c r="N195" s="75">
        <v>2016</v>
      </c>
      <c r="O195" s="75" t="s">
        <v>12</v>
      </c>
      <c r="P195" s="75">
        <v>501</v>
      </c>
      <c r="Q195" s="78" t="s">
        <v>202</v>
      </c>
      <c r="R195" s="75">
        <v>3990</v>
      </c>
      <c r="S195" s="75">
        <v>1</v>
      </c>
      <c r="T195" s="79">
        <v>82.6</v>
      </c>
      <c r="U195" s="80">
        <v>0</v>
      </c>
      <c r="V195" s="80">
        <v>0.32</v>
      </c>
      <c r="W195" s="80">
        <v>0.9</v>
      </c>
      <c r="X195" s="80">
        <v>6.2</v>
      </c>
      <c r="Y195" s="79">
        <v>9.6999999999999993</v>
      </c>
      <c r="Z195" s="12">
        <v>11.2</v>
      </c>
      <c r="AA195" s="79">
        <v>37.1</v>
      </c>
      <c r="AB195" s="79">
        <v>1.6259999999999999</v>
      </c>
      <c r="AC195" s="79">
        <v>20.399999999999999</v>
      </c>
      <c r="AD195" s="79">
        <v>7.4</v>
      </c>
      <c r="AE195" s="79">
        <v>422</v>
      </c>
      <c r="AF195" s="79">
        <v>61.3</v>
      </c>
      <c r="AG195" s="79">
        <v>55.5</v>
      </c>
      <c r="AH195" s="79">
        <v>21.6</v>
      </c>
      <c r="AI195" s="79">
        <v>49.8</v>
      </c>
      <c r="AJ195" s="79">
        <v>0</v>
      </c>
      <c r="AK195" s="79">
        <v>105</v>
      </c>
      <c r="AL195" s="79">
        <v>50</v>
      </c>
      <c r="AM195" s="79">
        <v>218</v>
      </c>
      <c r="AN195" s="79">
        <v>2.1</v>
      </c>
      <c r="AO195" s="79">
        <v>0.498</v>
      </c>
    </row>
    <row r="196" spans="1:41" x14ac:dyDescent="0.35">
      <c r="A196" s="53">
        <f t="shared" si="5"/>
        <v>190</v>
      </c>
      <c r="B196">
        <v>0</v>
      </c>
      <c r="C196">
        <v>1</v>
      </c>
      <c r="D196" s="75">
        <v>2016</v>
      </c>
      <c r="E196" s="1" t="s">
        <v>367</v>
      </c>
      <c r="F196" s="30" t="s">
        <v>64</v>
      </c>
      <c r="G196" s="103">
        <v>35060</v>
      </c>
      <c r="H196" s="103">
        <v>98168</v>
      </c>
      <c r="I196" s="103">
        <f t="shared" si="4"/>
        <v>2800</v>
      </c>
      <c r="J196" s="72">
        <v>2814</v>
      </c>
      <c r="K196" s="60">
        <v>100.5</v>
      </c>
      <c r="L196" s="60">
        <v>19.762499999999996</v>
      </c>
      <c r="M196" s="60">
        <v>2.1428571428571428</v>
      </c>
      <c r="N196" s="75">
        <v>2016</v>
      </c>
      <c r="O196" s="75" t="s">
        <v>12</v>
      </c>
      <c r="P196" s="75">
        <v>502</v>
      </c>
      <c r="Q196" s="78" t="s">
        <v>202</v>
      </c>
      <c r="R196" s="75">
        <v>3985</v>
      </c>
      <c r="S196" s="75">
        <v>2</v>
      </c>
      <c r="T196" s="79">
        <v>82.6</v>
      </c>
      <c r="U196" s="80">
        <v>0.08</v>
      </c>
      <c r="V196" s="80">
        <v>0.34</v>
      </c>
      <c r="W196" s="80">
        <v>0.44</v>
      </c>
      <c r="X196" s="80">
        <v>3.2</v>
      </c>
      <c r="Y196" s="79">
        <v>10.5</v>
      </c>
      <c r="Z196" s="12">
        <v>12.1</v>
      </c>
      <c r="AA196" s="79">
        <v>34.9</v>
      </c>
      <c r="AB196" s="79">
        <v>1.722</v>
      </c>
      <c r="AC196" s="79">
        <v>22.5</v>
      </c>
      <c r="AD196" s="79">
        <v>8.1999999999999993</v>
      </c>
      <c r="AE196" s="79">
        <v>405</v>
      </c>
      <c r="AF196" s="79">
        <v>58.1</v>
      </c>
      <c r="AG196" s="79">
        <v>58</v>
      </c>
      <c r="AH196" s="79">
        <v>27.4</v>
      </c>
      <c r="AI196" s="79">
        <v>41.2</v>
      </c>
      <c r="AJ196" s="79">
        <v>13</v>
      </c>
      <c r="AK196" s="79">
        <v>118</v>
      </c>
      <c r="AL196" s="79">
        <v>53</v>
      </c>
      <c r="AM196" s="79">
        <v>261</v>
      </c>
      <c r="AN196" s="79">
        <v>2.23</v>
      </c>
      <c r="AO196" s="79">
        <v>0.53500000000000003</v>
      </c>
    </row>
    <row r="197" spans="1:41" x14ac:dyDescent="0.35">
      <c r="A197" s="53">
        <f t="shared" si="5"/>
        <v>191</v>
      </c>
      <c r="B197">
        <v>0</v>
      </c>
      <c r="C197">
        <v>1</v>
      </c>
      <c r="D197" s="75">
        <v>2016</v>
      </c>
      <c r="E197" s="28" t="s">
        <v>368</v>
      </c>
      <c r="F197" s="30" t="s">
        <v>64</v>
      </c>
      <c r="G197" s="103">
        <v>48810</v>
      </c>
      <c r="H197" s="103">
        <v>131787</v>
      </c>
      <c r="I197" s="103">
        <f t="shared" si="4"/>
        <v>2700</v>
      </c>
      <c r="J197" s="72">
        <v>2772.9</v>
      </c>
      <c r="K197" s="60">
        <v>102.7</v>
      </c>
      <c r="L197" s="60">
        <v>35.15</v>
      </c>
      <c r="M197" s="60">
        <v>2.3793103448275863</v>
      </c>
      <c r="N197" s="75">
        <v>2016</v>
      </c>
      <c r="O197" s="75" t="s">
        <v>12</v>
      </c>
      <c r="P197" s="75">
        <v>503</v>
      </c>
      <c r="Q197" s="78" t="s">
        <v>203</v>
      </c>
      <c r="R197" s="75">
        <v>4000</v>
      </c>
      <c r="S197" s="75">
        <v>2</v>
      </c>
      <c r="T197" s="79">
        <v>82.6</v>
      </c>
      <c r="U197" s="80">
        <v>0.16</v>
      </c>
      <c r="V197" s="80">
        <v>0.72</v>
      </c>
      <c r="W197" s="80">
        <v>0.66</v>
      </c>
      <c r="X197" s="80">
        <v>0.4</v>
      </c>
      <c r="Y197" s="79">
        <v>11.6</v>
      </c>
      <c r="Z197" s="12">
        <v>13.4</v>
      </c>
      <c r="AA197" s="79">
        <v>33</v>
      </c>
      <c r="AB197" s="79">
        <v>1.718</v>
      </c>
      <c r="AC197" s="79">
        <v>27.6</v>
      </c>
      <c r="AD197" s="79">
        <v>9.9</v>
      </c>
      <c r="AE197" s="79">
        <v>422</v>
      </c>
      <c r="AF197" s="79">
        <v>56.7</v>
      </c>
      <c r="AG197" s="79">
        <v>58</v>
      </c>
      <c r="AH197" s="79">
        <v>34.200000000000003</v>
      </c>
      <c r="AI197" s="79">
        <v>48.6</v>
      </c>
      <c r="AJ197" s="79">
        <v>12</v>
      </c>
      <c r="AK197" s="79">
        <v>132</v>
      </c>
      <c r="AL197" s="79">
        <v>61</v>
      </c>
      <c r="AM197" s="79">
        <v>334</v>
      </c>
      <c r="AN197" s="79">
        <v>2.16</v>
      </c>
      <c r="AO197" s="79">
        <v>0.54700000000000004</v>
      </c>
    </row>
    <row r="198" spans="1:41" x14ac:dyDescent="0.35">
      <c r="A198" s="53">
        <f t="shared" si="5"/>
        <v>192</v>
      </c>
      <c r="B198">
        <v>0</v>
      </c>
      <c r="C198">
        <v>1</v>
      </c>
      <c r="D198" s="75">
        <v>2016</v>
      </c>
      <c r="E198" s="28" t="s">
        <v>368</v>
      </c>
      <c r="F198" s="30" t="s">
        <v>64</v>
      </c>
      <c r="G198" s="103">
        <v>48810</v>
      </c>
      <c r="H198" s="103">
        <v>131787</v>
      </c>
      <c r="I198" s="103">
        <f t="shared" si="4"/>
        <v>2700</v>
      </c>
      <c r="J198" s="72">
        <v>2740.5</v>
      </c>
      <c r="K198" s="60">
        <v>101.5</v>
      </c>
      <c r="L198" s="60">
        <v>34.262500000000003</v>
      </c>
      <c r="M198" s="60">
        <v>2.4909090909090907</v>
      </c>
      <c r="N198" s="75">
        <v>2016</v>
      </c>
      <c r="O198" s="75" t="s">
        <v>12</v>
      </c>
      <c r="P198" s="75">
        <v>504</v>
      </c>
      <c r="Q198" s="78" t="s">
        <v>203</v>
      </c>
      <c r="R198" s="75">
        <v>4000</v>
      </c>
      <c r="S198" s="75">
        <v>2</v>
      </c>
      <c r="T198" s="79">
        <v>81.25</v>
      </c>
      <c r="U198" s="80">
        <v>0</v>
      </c>
      <c r="V198" s="80">
        <v>0.36</v>
      </c>
      <c r="W198" s="80">
        <v>1.2</v>
      </c>
      <c r="X198" s="80">
        <v>1</v>
      </c>
      <c r="Y198" s="79">
        <v>11</v>
      </c>
      <c r="Z198" s="12">
        <v>12.7</v>
      </c>
      <c r="AA198" s="79">
        <v>28.4</v>
      </c>
      <c r="AB198" s="79">
        <v>1.756</v>
      </c>
      <c r="AC198" s="79">
        <v>27.4</v>
      </c>
      <c r="AD198" s="79">
        <v>10</v>
      </c>
      <c r="AE198" s="79">
        <v>436</v>
      </c>
      <c r="AF198" s="79">
        <v>49</v>
      </c>
      <c r="AG198" s="79">
        <v>56.5</v>
      </c>
      <c r="AH198" s="79">
        <v>14.2</v>
      </c>
      <c r="AI198" s="79">
        <v>45.6</v>
      </c>
      <c r="AJ198" s="79">
        <v>3</v>
      </c>
      <c r="AK198" s="79">
        <v>102</v>
      </c>
      <c r="AL198" s="79">
        <v>87</v>
      </c>
      <c r="AM198" s="79">
        <v>343</v>
      </c>
      <c r="AN198" s="79">
        <v>1.17</v>
      </c>
      <c r="AO198" s="79">
        <v>0.60499999999999998</v>
      </c>
    </row>
    <row r="199" spans="1:41" x14ac:dyDescent="0.35">
      <c r="A199" s="53">
        <f t="shared" si="5"/>
        <v>193</v>
      </c>
      <c r="B199">
        <v>0</v>
      </c>
      <c r="C199">
        <v>1</v>
      </c>
      <c r="D199" s="75">
        <v>2016</v>
      </c>
      <c r="E199" s="28" t="s">
        <v>368</v>
      </c>
      <c r="F199" s="30" t="s">
        <v>64</v>
      </c>
      <c r="G199" s="103">
        <v>48810</v>
      </c>
      <c r="H199" s="103">
        <v>131787</v>
      </c>
      <c r="I199" s="103">
        <f t="shared" si="4"/>
        <v>2700</v>
      </c>
      <c r="J199" s="72">
        <v>2762.1</v>
      </c>
      <c r="K199" s="60">
        <v>102.3</v>
      </c>
      <c r="L199" s="60">
        <v>27.237499999999997</v>
      </c>
      <c r="M199" s="60">
        <v>2.3947368421052633</v>
      </c>
      <c r="N199" s="75">
        <v>2016</v>
      </c>
      <c r="O199" s="75" t="s">
        <v>12</v>
      </c>
      <c r="P199" s="75">
        <v>505</v>
      </c>
      <c r="Q199" s="78" t="s">
        <v>203</v>
      </c>
      <c r="R199" s="75">
        <v>3990</v>
      </c>
      <c r="S199" s="75">
        <v>2</v>
      </c>
      <c r="T199" s="79">
        <v>81.25</v>
      </c>
      <c r="U199" s="80">
        <v>0.06</v>
      </c>
      <c r="V199" s="80">
        <v>0.18</v>
      </c>
      <c r="W199" s="80">
        <v>0.84</v>
      </c>
      <c r="X199" s="80">
        <v>0</v>
      </c>
      <c r="Y199" s="79">
        <v>11.4</v>
      </c>
      <c r="Z199" s="12">
        <v>13.2</v>
      </c>
      <c r="AA199" s="79">
        <v>30.4</v>
      </c>
      <c r="AB199" s="79">
        <v>1.698</v>
      </c>
      <c r="AC199" s="79">
        <v>27.3</v>
      </c>
      <c r="AD199" s="79">
        <v>9.9</v>
      </c>
      <c r="AE199" s="79">
        <v>496</v>
      </c>
      <c r="AF199" s="79">
        <v>58</v>
      </c>
      <c r="AG199" s="79">
        <v>57.9</v>
      </c>
      <c r="AH199" s="79">
        <v>36.799999999999997</v>
      </c>
      <c r="AI199" s="79">
        <v>30.5</v>
      </c>
      <c r="AJ199" s="79">
        <v>15</v>
      </c>
      <c r="AK199" s="79">
        <v>100</v>
      </c>
      <c r="AL199" s="79">
        <v>71</v>
      </c>
      <c r="AM199" s="79">
        <v>300</v>
      </c>
      <c r="AN199" s="79">
        <v>1.41</v>
      </c>
      <c r="AO199" s="79">
        <v>0.56699999999999995</v>
      </c>
    </row>
    <row r="200" spans="1:41" x14ac:dyDescent="0.35">
      <c r="A200" s="53">
        <f t="shared" si="5"/>
        <v>194</v>
      </c>
      <c r="B200">
        <v>0</v>
      </c>
      <c r="C200">
        <v>1</v>
      </c>
      <c r="D200" s="75">
        <v>2016</v>
      </c>
      <c r="E200" s="28" t="s">
        <v>369</v>
      </c>
      <c r="F200" s="30" t="s">
        <v>64</v>
      </c>
      <c r="G200" s="103">
        <v>8710</v>
      </c>
      <c r="H200" s="103">
        <v>20904</v>
      </c>
      <c r="I200" s="103">
        <f t="shared" ref="I200:I263" si="6">IF(G200&gt;0,H200/G200*1000,#N/A)</f>
        <v>2400</v>
      </c>
      <c r="J200" s="72">
        <v>2421.6</v>
      </c>
      <c r="K200" s="60">
        <v>100.9</v>
      </c>
      <c r="L200" s="60">
        <v>27.984999999999999</v>
      </c>
      <c r="M200" s="60">
        <v>2.2897196261682247</v>
      </c>
      <c r="N200" s="75">
        <v>2016</v>
      </c>
      <c r="O200" s="75" t="s">
        <v>12</v>
      </c>
      <c r="P200" s="75">
        <v>506</v>
      </c>
      <c r="Q200" s="78" t="s">
        <v>204</v>
      </c>
      <c r="R200" s="75">
        <v>2000</v>
      </c>
      <c r="S200" s="75">
        <v>3</v>
      </c>
      <c r="T200" s="79">
        <v>79</v>
      </c>
      <c r="U200" s="80">
        <v>0</v>
      </c>
      <c r="V200" s="80">
        <v>1.1200000000000001</v>
      </c>
      <c r="W200" s="80">
        <v>0.6</v>
      </c>
      <c r="X200" s="80">
        <v>2.2000000000000002</v>
      </c>
      <c r="Y200" s="79">
        <v>10.7</v>
      </c>
      <c r="Z200" s="12">
        <v>12.4</v>
      </c>
      <c r="AA200" s="79">
        <v>30.7</v>
      </c>
      <c r="AB200" s="79">
        <v>1.774</v>
      </c>
      <c r="AC200" s="79">
        <v>24.5</v>
      </c>
      <c r="AD200" s="79">
        <v>8.6999999999999993</v>
      </c>
      <c r="AE200" s="79">
        <v>415</v>
      </c>
      <c r="AF200" s="79">
        <v>56.7</v>
      </c>
      <c r="AG200" s="79">
        <v>59.2</v>
      </c>
      <c r="AH200" s="79">
        <v>29</v>
      </c>
      <c r="AI200" s="79">
        <v>29.6</v>
      </c>
      <c r="AJ200" s="79">
        <v>7</v>
      </c>
      <c r="AK200" s="79">
        <v>121</v>
      </c>
      <c r="AL200" s="79">
        <v>67</v>
      </c>
      <c r="AM200" s="79">
        <v>320</v>
      </c>
      <c r="AN200" s="79">
        <v>1.81</v>
      </c>
      <c r="AO200" s="79">
        <v>0.504</v>
      </c>
    </row>
    <row r="201" spans="1:41" x14ac:dyDescent="0.35">
      <c r="A201" s="53">
        <f t="shared" ref="A201:A264" si="7">A200+1</f>
        <v>195</v>
      </c>
      <c r="B201">
        <v>0</v>
      </c>
      <c r="C201">
        <v>1</v>
      </c>
      <c r="D201" s="75">
        <v>2016</v>
      </c>
      <c r="E201" s="28" t="s">
        <v>361</v>
      </c>
      <c r="F201" s="30" t="s">
        <v>64</v>
      </c>
      <c r="G201" s="103">
        <v>41080</v>
      </c>
      <c r="H201" s="103">
        <v>151996</v>
      </c>
      <c r="I201" s="103">
        <f t="shared" si="6"/>
        <v>3700</v>
      </c>
      <c r="J201" s="72">
        <v>3692.6</v>
      </c>
      <c r="K201" s="60">
        <v>99.8</v>
      </c>
      <c r="L201" s="60">
        <v>14.382499999999997</v>
      </c>
      <c r="M201" s="60">
        <v>2.3394495412844036</v>
      </c>
      <c r="N201" s="75">
        <v>2016</v>
      </c>
      <c r="O201" s="75" t="s">
        <v>12</v>
      </c>
      <c r="P201" s="75">
        <v>507</v>
      </c>
      <c r="Q201" s="78" t="s">
        <v>196</v>
      </c>
      <c r="R201" s="75">
        <v>3995</v>
      </c>
      <c r="S201" s="75">
        <v>2</v>
      </c>
      <c r="T201" s="79">
        <v>76.349999999999994</v>
      </c>
      <c r="U201" s="80">
        <v>0</v>
      </c>
      <c r="V201" s="80">
        <v>0.12</v>
      </c>
      <c r="W201" s="80">
        <v>0.2</v>
      </c>
      <c r="X201" s="80">
        <v>1.2</v>
      </c>
      <c r="Y201" s="79">
        <v>10.9</v>
      </c>
      <c r="Z201" s="12">
        <v>12.6</v>
      </c>
      <c r="AA201" s="79">
        <v>39.799999999999997</v>
      </c>
      <c r="AB201" s="79">
        <v>1.577</v>
      </c>
      <c r="AC201" s="79">
        <v>25.5</v>
      </c>
      <c r="AD201" s="79">
        <v>9.1999999999999993</v>
      </c>
      <c r="AE201" s="79">
        <v>412</v>
      </c>
      <c r="AF201" s="79">
        <v>57.3</v>
      </c>
      <c r="AG201" s="79">
        <v>55.3</v>
      </c>
      <c r="AH201" s="79">
        <v>6.5</v>
      </c>
      <c r="AI201" s="79">
        <v>19.100000000000001</v>
      </c>
      <c r="AJ201" s="79">
        <v>28</v>
      </c>
      <c r="AK201" s="79">
        <v>85</v>
      </c>
      <c r="AL201" s="79">
        <v>84</v>
      </c>
      <c r="AM201" s="79">
        <v>266</v>
      </c>
      <c r="AN201" s="79">
        <v>1.01</v>
      </c>
      <c r="AO201" s="79">
        <v>0.627</v>
      </c>
    </row>
    <row r="202" spans="1:41" x14ac:dyDescent="0.35">
      <c r="A202" s="53">
        <f t="shared" si="7"/>
        <v>196</v>
      </c>
      <c r="B202">
        <v>0</v>
      </c>
      <c r="C202">
        <v>1</v>
      </c>
      <c r="D202" s="75">
        <v>2016</v>
      </c>
      <c r="E202" s="28" t="s">
        <v>370</v>
      </c>
      <c r="F202" s="30" t="s">
        <v>64</v>
      </c>
      <c r="G202" s="103">
        <v>102660</v>
      </c>
      <c r="H202" s="103">
        <v>287448</v>
      </c>
      <c r="I202" s="103">
        <f t="shared" si="6"/>
        <v>2800</v>
      </c>
      <c r="J202" s="72">
        <v>2797.2</v>
      </c>
      <c r="K202" s="60">
        <v>99.9</v>
      </c>
      <c r="L202" s="60">
        <v>16.237500000000004</v>
      </c>
      <c r="M202" s="60">
        <v>2.166666666666667</v>
      </c>
      <c r="N202" s="75">
        <v>2016</v>
      </c>
      <c r="O202" s="75" t="s">
        <v>12</v>
      </c>
      <c r="P202" s="75">
        <v>515</v>
      </c>
      <c r="Q202" s="78" t="s">
        <v>205</v>
      </c>
      <c r="R202" s="75">
        <v>4015</v>
      </c>
      <c r="S202" s="75">
        <v>2</v>
      </c>
      <c r="T202" s="79">
        <v>79.7</v>
      </c>
      <c r="U202" s="80">
        <v>0.12</v>
      </c>
      <c r="V202" s="80">
        <v>0.4</v>
      </c>
      <c r="W202" s="80">
        <v>0.24</v>
      </c>
      <c r="X202" s="80">
        <v>3.8</v>
      </c>
      <c r="Y202" s="79">
        <v>10.199999999999999</v>
      </c>
      <c r="Z202" s="12">
        <v>11.8</v>
      </c>
      <c r="AA202" s="79">
        <v>33.5</v>
      </c>
      <c r="AB202" s="79">
        <v>1.635</v>
      </c>
      <c r="AC202" s="79">
        <v>22.1</v>
      </c>
      <c r="AD202" s="79">
        <v>8.1</v>
      </c>
      <c r="AE202" s="79">
        <v>457</v>
      </c>
      <c r="AF202" s="79">
        <v>60.2</v>
      </c>
      <c r="AG202" s="79">
        <v>54.4</v>
      </c>
      <c r="AH202" s="79">
        <v>25.1</v>
      </c>
      <c r="AI202" s="79">
        <v>47.2</v>
      </c>
      <c r="AJ202" s="79">
        <v>9</v>
      </c>
      <c r="AK202" s="79">
        <v>92</v>
      </c>
      <c r="AL202" s="79">
        <v>55</v>
      </c>
      <c r="AM202" s="79">
        <v>213</v>
      </c>
      <c r="AN202" s="79">
        <v>1.67</v>
      </c>
      <c r="AO202" s="79">
        <v>0.51600000000000001</v>
      </c>
    </row>
    <row r="203" spans="1:41" x14ac:dyDescent="0.35">
      <c r="A203" s="53">
        <f t="shared" si="7"/>
        <v>197</v>
      </c>
      <c r="B203">
        <v>0</v>
      </c>
      <c r="C203">
        <v>1</v>
      </c>
      <c r="D203" s="75">
        <v>2016</v>
      </c>
      <c r="E203" s="28" t="s">
        <v>370</v>
      </c>
      <c r="F203" s="30" t="s">
        <v>64</v>
      </c>
      <c r="G203" s="103">
        <v>102660</v>
      </c>
      <c r="H203" s="103">
        <v>287448</v>
      </c>
      <c r="I203" s="103">
        <f t="shared" si="6"/>
        <v>2800</v>
      </c>
      <c r="J203" s="72">
        <v>2797.2</v>
      </c>
      <c r="K203" s="60">
        <v>99.9</v>
      </c>
      <c r="L203" s="60">
        <v>16.052227722772273</v>
      </c>
      <c r="M203" s="60">
        <v>2.1960784313725492</v>
      </c>
      <c r="N203" s="75">
        <v>2016</v>
      </c>
      <c r="O203" s="75" t="s">
        <v>12</v>
      </c>
      <c r="P203" s="75">
        <v>516</v>
      </c>
      <c r="Q203" s="78" t="s">
        <v>205</v>
      </c>
      <c r="R203" s="75">
        <v>4020</v>
      </c>
      <c r="S203" s="75">
        <v>2</v>
      </c>
      <c r="T203" s="79">
        <v>79</v>
      </c>
      <c r="U203" s="80">
        <v>0</v>
      </c>
      <c r="V203" s="80">
        <v>0.26</v>
      </c>
      <c r="W203" s="80">
        <v>0.84</v>
      </c>
      <c r="X203" s="80">
        <v>6.6</v>
      </c>
      <c r="Y203" s="79">
        <v>10.199999999999999</v>
      </c>
      <c r="Z203" s="12">
        <v>11.8</v>
      </c>
      <c r="AA203" s="79">
        <v>32.1</v>
      </c>
      <c r="AB203" s="79">
        <v>1.7649999999999999</v>
      </c>
      <c r="AC203" s="79">
        <v>22.4</v>
      </c>
      <c r="AD203" s="79">
        <v>8</v>
      </c>
      <c r="AE203" s="79">
        <v>442</v>
      </c>
      <c r="AF203" s="79">
        <v>57.7</v>
      </c>
      <c r="AG203" s="79">
        <v>54.4</v>
      </c>
      <c r="AH203" s="79">
        <v>27.4</v>
      </c>
      <c r="AI203" s="79">
        <v>42.3</v>
      </c>
      <c r="AJ203" s="79">
        <v>9</v>
      </c>
      <c r="AK203" s="79">
        <v>96</v>
      </c>
      <c r="AL203" s="79">
        <v>58</v>
      </c>
      <c r="AM203" s="79">
        <v>230</v>
      </c>
      <c r="AN203" s="79">
        <v>1.66</v>
      </c>
      <c r="AO203" s="79">
        <v>0.505</v>
      </c>
    </row>
    <row r="204" spans="1:41" x14ac:dyDescent="0.35">
      <c r="A204" s="53">
        <f t="shared" si="7"/>
        <v>198</v>
      </c>
      <c r="B204">
        <v>0</v>
      </c>
      <c r="C204">
        <v>1</v>
      </c>
      <c r="D204" s="75">
        <v>2016</v>
      </c>
      <c r="E204" s="28" t="s">
        <v>370</v>
      </c>
      <c r="F204" s="30" t="s">
        <v>64</v>
      </c>
      <c r="G204" s="103">
        <v>102660</v>
      </c>
      <c r="H204" s="103">
        <v>287448</v>
      </c>
      <c r="I204" s="103">
        <f t="shared" si="6"/>
        <v>2800</v>
      </c>
      <c r="J204" s="72">
        <v>2741.2</v>
      </c>
      <c r="K204" s="60">
        <v>97.9</v>
      </c>
      <c r="L204" s="60">
        <v>16.925000000000008</v>
      </c>
      <c r="M204" s="60">
        <v>2.1020408163265305</v>
      </c>
      <c r="N204" s="75">
        <v>2016</v>
      </c>
      <c r="O204" s="75" t="s">
        <v>12</v>
      </c>
      <c r="P204" s="75">
        <v>517</v>
      </c>
      <c r="Q204" s="78" t="s">
        <v>205</v>
      </c>
      <c r="R204" s="75">
        <v>3995</v>
      </c>
      <c r="S204" s="75">
        <v>2</v>
      </c>
      <c r="T204" s="79">
        <v>80.150000000000006</v>
      </c>
      <c r="U204" s="80">
        <v>0</v>
      </c>
      <c r="V204" s="80">
        <v>0.54</v>
      </c>
      <c r="W204" s="80">
        <v>0.46</v>
      </c>
      <c r="X204" s="80">
        <v>2.4</v>
      </c>
      <c r="Y204" s="79">
        <v>9.8000000000000007</v>
      </c>
      <c r="Z204" s="12">
        <v>11.3</v>
      </c>
      <c r="AA204" s="79">
        <v>32.200000000000003</v>
      </c>
      <c r="AB204" s="79">
        <v>1.647</v>
      </c>
      <c r="AC204" s="79">
        <v>20.6</v>
      </c>
      <c r="AD204" s="79">
        <v>7.5</v>
      </c>
      <c r="AE204" s="79">
        <v>408</v>
      </c>
      <c r="AF204" s="79">
        <v>57.6</v>
      </c>
      <c r="AG204" s="79">
        <v>52.9</v>
      </c>
      <c r="AH204" s="79">
        <v>26.5</v>
      </c>
      <c r="AI204" s="79">
        <v>43.8</v>
      </c>
      <c r="AJ204" s="79">
        <v>12</v>
      </c>
      <c r="AK204" s="79">
        <v>99</v>
      </c>
      <c r="AL204" s="79">
        <v>48</v>
      </c>
      <c r="AM204" s="79">
        <v>205</v>
      </c>
      <c r="AN204" s="79">
        <v>2.06</v>
      </c>
      <c r="AO204" s="79">
        <v>0.48</v>
      </c>
    </row>
    <row r="205" spans="1:41" x14ac:dyDescent="0.35">
      <c r="A205" s="53">
        <f t="shared" si="7"/>
        <v>199</v>
      </c>
      <c r="B205">
        <v>0</v>
      </c>
      <c r="C205">
        <v>1</v>
      </c>
      <c r="D205" s="75">
        <v>2016</v>
      </c>
      <c r="E205" s="28" t="s">
        <v>370</v>
      </c>
      <c r="F205" s="30" t="s">
        <v>64</v>
      </c>
      <c r="G205" s="103">
        <v>102660</v>
      </c>
      <c r="H205" s="103">
        <v>287448</v>
      </c>
      <c r="I205" s="103">
        <f t="shared" si="6"/>
        <v>2800</v>
      </c>
      <c r="J205" s="72">
        <v>2732.8</v>
      </c>
      <c r="K205" s="60">
        <v>97.6</v>
      </c>
      <c r="L205" s="60">
        <v>15.628826530612244</v>
      </c>
      <c r="M205" s="60">
        <v>2.2061855670103094</v>
      </c>
      <c r="N205" s="75">
        <v>2016</v>
      </c>
      <c r="O205" s="75" t="s">
        <v>12</v>
      </c>
      <c r="P205" s="75">
        <v>518</v>
      </c>
      <c r="Q205" s="78" t="s">
        <v>205</v>
      </c>
      <c r="R205" s="75">
        <v>4015</v>
      </c>
      <c r="S205" s="75">
        <v>2</v>
      </c>
      <c r="T205" s="79">
        <v>79</v>
      </c>
      <c r="U205" s="80">
        <v>0.12</v>
      </c>
      <c r="V205" s="80">
        <v>0.54</v>
      </c>
      <c r="W205" s="80">
        <v>0.62</v>
      </c>
      <c r="X205" s="80">
        <v>8.1999999999999993</v>
      </c>
      <c r="Y205" s="79">
        <v>9.6999999999999993</v>
      </c>
      <c r="Z205" s="12">
        <v>11.2</v>
      </c>
      <c r="AA205" s="79">
        <v>32.9</v>
      </c>
      <c r="AB205" s="79">
        <v>1.698</v>
      </c>
      <c r="AC205" s="79">
        <v>21.4</v>
      </c>
      <c r="AD205" s="79">
        <v>7.8</v>
      </c>
      <c r="AE205" s="79">
        <v>461</v>
      </c>
      <c r="AF205" s="79">
        <v>58.5</v>
      </c>
      <c r="AG205" s="79">
        <v>52.9</v>
      </c>
      <c r="AH205" s="79">
        <v>26.5</v>
      </c>
      <c r="AI205" s="79">
        <v>43.8</v>
      </c>
      <c r="AJ205" s="79">
        <v>12</v>
      </c>
      <c r="AK205" s="79">
        <v>94</v>
      </c>
      <c r="AL205" s="79">
        <v>51</v>
      </c>
      <c r="AM205" s="79">
        <v>201</v>
      </c>
      <c r="AN205" s="79">
        <v>1.84</v>
      </c>
      <c r="AO205" s="79">
        <v>0.49</v>
      </c>
    </row>
    <row r="206" spans="1:41" x14ac:dyDescent="0.35">
      <c r="A206" s="53">
        <f t="shared" si="7"/>
        <v>200</v>
      </c>
      <c r="B206">
        <v>0</v>
      </c>
      <c r="C206">
        <v>1</v>
      </c>
      <c r="D206" s="75">
        <v>2016</v>
      </c>
      <c r="E206" s="28" t="s">
        <v>370</v>
      </c>
      <c r="F206" s="30" t="s">
        <v>64</v>
      </c>
      <c r="G206" s="103">
        <v>102660</v>
      </c>
      <c r="H206" s="103">
        <v>287448</v>
      </c>
      <c r="I206" s="103">
        <f t="shared" si="6"/>
        <v>2800</v>
      </c>
      <c r="J206" s="72">
        <v>2699.2</v>
      </c>
      <c r="K206" s="60">
        <v>96.4</v>
      </c>
      <c r="L206" s="60">
        <v>12.989239562624258</v>
      </c>
      <c r="M206" s="60">
        <v>2.1530612244897958</v>
      </c>
      <c r="N206" s="75">
        <v>2016</v>
      </c>
      <c r="O206" s="75" t="s">
        <v>12</v>
      </c>
      <c r="P206" s="75">
        <v>519</v>
      </c>
      <c r="Q206" s="78" t="s">
        <v>205</v>
      </c>
      <c r="R206" s="75">
        <v>4000</v>
      </c>
      <c r="S206" s="75">
        <v>2</v>
      </c>
      <c r="T206" s="79">
        <v>78.150000000000006</v>
      </c>
      <c r="U206" s="80">
        <v>0.16</v>
      </c>
      <c r="V206" s="80">
        <v>0.38</v>
      </c>
      <c r="W206" s="80">
        <v>0.2</v>
      </c>
      <c r="X206" s="80">
        <v>7.2</v>
      </c>
      <c r="Y206" s="79">
        <v>9.8000000000000007</v>
      </c>
      <c r="Z206" s="12">
        <v>11.3</v>
      </c>
      <c r="AA206" s="79">
        <v>34</v>
      </c>
      <c r="AB206" s="79">
        <v>1.579</v>
      </c>
      <c r="AC206" s="79">
        <v>21.1</v>
      </c>
      <c r="AD206" s="79">
        <v>7.7</v>
      </c>
      <c r="AE206" s="79">
        <v>413</v>
      </c>
      <c r="AF206" s="79">
        <v>56.8</v>
      </c>
      <c r="AG206" s="79">
        <v>53.2</v>
      </c>
      <c r="AH206" s="79">
        <v>26.6</v>
      </c>
      <c r="AI206" s="79">
        <v>42</v>
      </c>
      <c r="AJ206" s="79">
        <v>10</v>
      </c>
      <c r="AK206" s="79">
        <v>85</v>
      </c>
      <c r="AL206" s="79">
        <v>56</v>
      </c>
      <c r="AM206" s="79">
        <v>197</v>
      </c>
      <c r="AN206" s="79">
        <v>1.52</v>
      </c>
      <c r="AO206" s="79">
        <v>0.503</v>
      </c>
    </row>
    <row r="207" spans="1:41" x14ac:dyDescent="0.35">
      <c r="A207" s="53">
        <f t="shared" si="7"/>
        <v>201</v>
      </c>
      <c r="B207">
        <v>0</v>
      </c>
      <c r="C207">
        <v>1</v>
      </c>
      <c r="D207" s="75">
        <v>2016</v>
      </c>
      <c r="E207" s="28" t="s">
        <v>370</v>
      </c>
      <c r="F207" s="30" t="s">
        <v>64</v>
      </c>
      <c r="G207" s="103">
        <v>102660</v>
      </c>
      <c r="H207" s="103">
        <v>287448</v>
      </c>
      <c r="I207" s="103">
        <f t="shared" si="6"/>
        <v>2800</v>
      </c>
      <c r="J207" s="72">
        <v>2870</v>
      </c>
      <c r="K207" s="60">
        <v>102.5</v>
      </c>
      <c r="L207" s="60">
        <v>29.510670731707314</v>
      </c>
      <c r="M207" s="60">
        <v>2.4347826086956523</v>
      </c>
      <c r="N207" s="75">
        <v>2016</v>
      </c>
      <c r="O207" s="75" t="s">
        <v>12</v>
      </c>
      <c r="P207" s="75">
        <v>520</v>
      </c>
      <c r="Q207" s="78" t="s">
        <v>205</v>
      </c>
      <c r="R207" s="75">
        <v>4000</v>
      </c>
      <c r="S207" s="75">
        <v>2</v>
      </c>
      <c r="T207" s="79">
        <v>83.05</v>
      </c>
      <c r="U207" s="80">
        <v>0</v>
      </c>
      <c r="V207" s="80">
        <v>0.6</v>
      </c>
      <c r="W207" s="80">
        <v>0.88</v>
      </c>
      <c r="X207" s="80">
        <v>0.9</v>
      </c>
      <c r="Y207" s="79">
        <v>11.5</v>
      </c>
      <c r="Z207" s="12">
        <v>13.3</v>
      </c>
      <c r="AA207" s="79">
        <v>32.6</v>
      </c>
      <c r="AB207" s="79">
        <v>1.8420000000000001</v>
      </c>
      <c r="AC207" s="79">
        <v>28</v>
      </c>
      <c r="AD207" s="79">
        <v>10</v>
      </c>
      <c r="AE207" s="79">
        <v>412</v>
      </c>
      <c r="AF207" s="79">
        <v>56.7</v>
      </c>
      <c r="AG207" s="79">
        <v>57.6</v>
      </c>
      <c r="AH207" s="79">
        <v>33</v>
      </c>
      <c r="AI207" s="79">
        <v>49.5</v>
      </c>
      <c r="AJ207" s="79">
        <v>11</v>
      </c>
      <c r="AK207" s="79">
        <v>106</v>
      </c>
      <c r="AL207" s="79">
        <v>68</v>
      </c>
      <c r="AM207" s="79">
        <v>289</v>
      </c>
      <c r="AN207" s="79">
        <v>1.56</v>
      </c>
      <c r="AO207" s="79">
        <v>0.49199999999999999</v>
      </c>
    </row>
    <row r="208" spans="1:41" x14ac:dyDescent="0.35">
      <c r="A208" s="53">
        <f t="shared" si="7"/>
        <v>202</v>
      </c>
      <c r="B208">
        <v>0</v>
      </c>
      <c r="C208">
        <v>1</v>
      </c>
      <c r="D208" s="75">
        <v>2016</v>
      </c>
      <c r="E208" s="28" t="s">
        <v>370</v>
      </c>
      <c r="F208" s="30" t="s">
        <v>64</v>
      </c>
      <c r="G208" s="103">
        <v>102660</v>
      </c>
      <c r="H208" s="103">
        <v>287448</v>
      </c>
      <c r="I208" s="103">
        <f t="shared" si="6"/>
        <v>2800</v>
      </c>
      <c r="J208" s="72">
        <v>2847.6</v>
      </c>
      <c r="K208" s="60">
        <v>101.7</v>
      </c>
      <c r="L208" s="60">
        <v>32.462499999999991</v>
      </c>
      <c r="M208" s="60">
        <v>2.4864864864864868</v>
      </c>
      <c r="N208" s="75">
        <v>2016</v>
      </c>
      <c r="O208" s="75" t="s">
        <v>12</v>
      </c>
      <c r="P208" s="75">
        <v>521</v>
      </c>
      <c r="Q208" s="78" t="s">
        <v>205</v>
      </c>
      <c r="R208" s="75">
        <v>4010</v>
      </c>
      <c r="S208" s="75">
        <v>2</v>
      </c>
      <c r="T208" s="79">
        <v>82.6</v>
      </c>
      <c r="U208" s="80">
        <v>0</v>
      </c>
      <c r="V208" s="80">
        <v>0.42</v>
      </c>
      <c r="W208" s="80">
        <v>0.68</v>
      </c>
      <c r="X208" s="80">
        <v>1.2</v>
      </c>
      <c r="Y208" s="79">
        <v>11.1</v>
      </c>
      <c r="Z208" s="12">
        <v>12.8</v>
      </c>
      <c r="AA208" s="79">
        <v>34.4</v>
      </c>
      <c r="AB208" s="79">
        <v>1.7150000000000001</v>
      </c>
      <c r="AC208" s="79">
        <v>27.6</v>
      </c>
      <c r="AD208" s="79">
        <v>10</v>
      </c>
      <c r="AE208" s="79">
        <v>419</v>
      </c>
      <c r="AF208" s="79">
        <v>56.7</v>
      </c>
      <c r="AG208" s="79">
        <v>56.7</v>
      </c>
      <c r="AH208" s="79">
        <v>14.5</v>
      </c>
      <c r="AI208" s="79">
        <v>54.6</v>
      </c>
      <c r="AJ208" s="79">
        <v>0</v>
      </c>
      <c r="AK208" s="79">
        <v>100</v>
      </c>
      <c r="AL208" s="79">
        <v>82</v>
      </c>
      <c r="AM208" s="79">
        <v>319</v>
      </c>
      <c r="AN208" s="79">
        <v>1.22</v>
      </c>
      <c r="AO208" s="79">
        <v>0.57099999999999995</v>
      </c>
    </row>
    <row r="209" spans="1:41" x14ac:dyDescent="0.35">
      <c r="A209" s="53">
        <f t="shared" si="7"/>
        <v>203</v>
      </c>
      <c r="B209">
        <v>0</v>
      </c>
      <c r="C209">
        <v>1</v>
      </c>
      <c r="D209" s="75">
        <v>2016</v>
      </c>
      <c r="E209" s="28" t="s">
        <v>371</v>
      </c>
      <c r="F209" s="30" t="s">
        <v>64</v>
      </c>
      <c r="G209" s="103">
        <v>28040</v>
      </c>
      <c r="H209" s="103">
        <v>95336</v>
      </c>
      <c r="I209" s="103">
        <f t="shared" si="6"/>
        <v>3400</v>
      </c>
      <c r="J209" s="72">
        <v>3539.4</v>
      </c>
      <c r="K209" s="60">
        <v>104.1</v>
      </c>
      <c r="L209" s="60">
        <v>39.499132947976882</v>
      </c>
      <c r="M209" s="60">
        <v>2.2682926829268291</v>
      </c>
      <c r="N209" s="75">
        <v>2016</v>
      </c>
      <c r="O209" s="75" t="s">
        <v>12</v>
      </c>
      <c r="P209" s="75">
        <v>522</v>
      </c>
      <c r="Q209" s="78" t="s">
        <v>206</v>
      </c>
      <c r="R209" s="75">
        <v>3998</v>
      </c>
      <c r="S209" s="75">
        <v>2</v>
      </c>
      <c r="T209" s="79">
        <v>80.8</v>
      </c>
      <c r="U209" s="80">
        <v>0</v>
      </c>
      <c r="V209" s="80">
        <v>0.46</v>
      </c>
      <c r="W209" s="80">
        <v>0.3</v>
      </c>
      <c r="X209" s="80">
        <v>0.8</v>
      </c>
      <c r="Y209" s="79">
        <v>12.3</v>
      </c>
      <c r="Z209" s="12">
        <v>14.2</v>
      </c>
      <c r="AA209" s="79">
        <v>31.8</v>
      </c>
      <c r="AB209" s="79">
        <v>1.681</v>
      </c>
      <c r="AC209" s="79">
        <v>27.9</v>
      </c>
      <c r="AD209" s="79">
        <v>10.1</v>
      </c>
      <c r="AE209" s="79">
        <v>452</v>
      </c>
      <c r="AF209" s="79">
        <v>61.5</v>
      </c>
      <c r="AG209" s="79">
        <v>60.1</v>
      </c>
      <c r="AH209" s="79">
        <v>40.4</v>
      </c>
      <c r="AI209" s="79">
        <v>32.5</v>
      </c>
      <c r="AJ209" s="79">
        <v>21</v>
      </c>
      <c r="AK209" s="79">
        <v>132</v>
      </c>
      <c r="AL209" s="79">
        <v>70</v>
      </c>
      <c r="AM209" s="79">
        <v>378</v>
      </c>
      <c r="AN209" s="79">
        <v>1.89</v>
      </c>
      <c r="AO209" s="79">
        <v>0.51900000000000002</v>
      </c>
    </row>
    <row r="210" spans="1:41" x14ac:dyDescent="0.35">
      <c r="A210" s="53">
        <f t="shared" si="7"/>
        <v>204</v>
      </c>
      <c r="B210">
        <v>0</v>
      </c>
      <c r="C210">
        <v>1</v>
      </c>
      <c r="D210" s="75">
        <v>2016</v>
      </c>
      <c r="E210" s="28" t="s">
        <v>371</v>
      </c>
      <c r="F210" s="30" t="s">
        <v>64</v>
      </c>
      <c r="G210" s="103">
        <v>28040</v>
      </c>
      <c r="H210" s="103">
        <v>95336</v>
      </c>
      <c r="I210" s="103">
        <f t="shared" si="6"/>
        <v>3400</v>
      </c>
      <c r="J210" s="72">
        <v>3559.8</v>
      </c>
      <c r="K210" s="60">
        <v>104.7</v>
      </c>
      <c r="L210" s="60">
        <v>40.725255102040812</v>
      </c>
      <c r="M210" s="60">
        <v>2.3492063492063493</v>
      </c>
      <c r="N210" s="75">
        <v>2016</v>
      </c>
      <c r="O210" s="75" t="s">
        <v>12</v>
      </c>
      <c r="P210" s="75">
        <v>523</v>
      </c>
      <c r="Q210" s="78" t="s">
        <v>206</v>
      </c>
      <c r="R210" s="75">
        <v>3996</v>
      </c>
      <c r="S210" s="75">
        <v>2</v>
      </c>
      <c r="T210" s="79">
        <v>80.349999999999994</v>
      </c>
      <c r="U210" s="80">
        <v>0</v>
      </c>
      <c r="V210" s="80">
        <v>0.36</v>
      </c>
      <c r="W210" s="80">
        <v>0.28000000000000003</v>
      </c>
      <c r="X210" s="80">
        <v>0.6</v>
      </c>
      <c r="Y210" s="79">
        <v>12.6</v>
      </c>
      <c r="Z210" s="12">
        <v>14.6</v>
      </c>
      <c r="AA210" s="79">
        <v>32.299999999999997</v>
      </c>
      <c r="AB210" s="79">
        <v>1.72</v>
      </c>
      <c r="AC210" s="79">
        <v>29.6</v>
      </c>
      <c r="AD210" s="79">
        <v>10.8</v>
      </c>
      <c r="AE210" s="79">
        <v>440</v>
      </c>
      <c r="AF210" s="79">
        <v>57.8</v>
      </c>
      <c r="AG210" s="79">
        <v>60.6</v>
      </c>
      <c r="AH210" s="79">
        <v>28.3</v>
      </c>
      <c r="AI210" s="79">
        <v>30.7</v>
      </c>
      <c r="AJ210" s="79">
        <v>10</v>
      </c>
      <c r="AK210" s="79">
        <v>117</v>
      </c>
      <c r="AL210" s="79">
        <v>85</v>
      </c>
      <c r="AM210" s="79">
        <v>387</v>
      </c>
      <c r="AN210" s="79">
        <v>1.38</v>
      </c>
      <c r="AO210" s="79">
        <v>0.49</v>
      </c>
    </row>
    <row r="211" spans="1:41" x14ac:dyDescent="0.35">
      <c r="A211" s="53">
        <f t="shared" si="7"/>
        <v>205</v>
      </c>
      <c r="B211">
        <v>0</v>
      </c>
      <c r="C211">
        <v>1</v>
      </c>
      <c r="D211" s="75">
        <v>2016</v>
      </c>
      <c r="E211" s="28" t="s">
        <v>371</v>
      </c>
      <c r="F211" s="30" t="s">
        <v>64</v>
      </c>
      <c r="G211" s="103">
        <v>28040</v>
      </c>
      <c r="H211" s="103">
        <v>95336</v>
      </c>
      <c r="I211" s="103">
        <f t="shared" si="6"/>
        <v>3400</v>
      </c>
      <c r="J211" s="72">
        <v>3573.4</v>
      </c>
      <c r="K211" s="60">
        <v>105.1</v>
      </c>
      <c r="L211" s="60">
        <v>41.548167701863363</v>
      </c>
      <c r="M211" s="60">
        <v>2.2968749999999996</v>
      </c>
      <c r="N211" s="75">
        <v>2016</v>
      </c>
      <c r="O211" s="75" t="s">
        <v>12</v>
      </c>
      <c r="P211" s="75">
        <v>524</v>
      </c>
      <c r="Q211" s="78" t="s">
        <v>206</v>
      </c>
      <c r="R211" s="75">
        <v>2049</v>
      </c>
      <c r="S211" s="75">
        <v>2</v>
      </c>
      <c r="T211" s="79">
        <v>81.7</v>
      </c>
      <c r="U211" s="80">
        <v>0.06</v>
      </c>
      <c r="V211" s="80">
        <v>0.2</v>
      </c>
      <c r="W211" s="80">
        <v>0.56000000000000005</v>
      </c>
      <c r="X211" s="80">
        <v>0.3</v>
      </c>
      <c r="Y211" s="79">
        <v>12.8</v>
      </c>
      <c r="Z211" s="12">
        <v>14.8</v>
      </c>
      <c r="AA211" s="79">
        <v>30.9</v>
      </c>
      <c r="AB211" s="79">
        <v>1.77</v>
      </c>
      <c r="AC211" s="79">
        <v>29.4</v>
      </c>
      <c r="AD211" s="79">
        <v>10.6</v>
      </c>
      <c r="AE211" s="79">
        <v>429</v>
      </c>
      <c r="AF211" s="79">
        <v>56.5</v>
      </c>
      <c r="AG211" s="79">
        <v>61.2</v>
      </c>
      <c r="AH211" s="79">
        <v>27.8</v>
      </c>
      <c r="AI211" s="79">
        <v>25.6</v>
      </c>
      <c r="AJ211" s="79">
        <v>16</v>
      </c>
      <c r="AK211" s="79">
        <v>123</v>
      </c>
      <c r="AL211" s="79">
        <v>84</v>
      </c>
      <c r="AM211" s="79">
        <v>412</v>
      </c>
      <c r="AN211" s="79">
        <v>1.46</v>
      </c>
      <c r="AO211" s="79">
        <v>0.48299999999999998</v>
      </c>
    </row>
    <row r="212" spans="1:41" x14ac:dyDescent="0.35">
      <c r="A212" s="53">
        <f t="shared" si="7"/>
        <v>206</v>
      </c>
      <c r="B212">
        <v>0</v>
      </c>
      <c r="C212">
        <v>1</v>
      </c>
      <c r="D212" s="75">
        <v>2016</v>
      </c>
      <c r="E212" s="28" t="s">
        <v>358</v>
      </c>
      <c r="F212" s="30" t="s">
        <v>64</v>
      </c>
      <c r="G212" s="103">
        <v>49260</v>
      </c>
      <c r="H212" s="103">
        <v>182262</v>
      </c>
      <c r="I212" s="103">
        <f t="shared" si="6"/>
        <v>3700</v>
      </c>
      <c r="J212" s="72">
        <v>3703.7</v>
      </c>
      <c r="K212" s="60">
        <v>100.1</v>
      </c>
      <c r="L212" s="60">
        <v>18.537500000000001</v>
      </c>
      <c r="M212" s="60">
        <v>2.29126213592233</v>
      </c>
      <c r="N212" s="75">
        <v>2016</v>
      </c>
      <c r="O212" s="75" t="s">
        <v>18</v>
      </c>
      <c r="P212" s="75">
        <v>600</v>
      </c>
      <c r="Q212" s="78" t="s">
        <v>207</v>
      </c>
      <c r="R212" s="75">
        <v>2642</v>
      </c>
      <c r="S212" s="75">
        <v>1</v>
      </c>
      <c r="T212" s="79">
        <v>80.8</v>
      </c>
      <c r="U212" s="80">
        <v>0.41</v>
      </c>
      <c r="V212" s="80">
        <v>0.33</v>
      </c>
      <c r="W212" s="80">
        <v>0.7</v>
      </c>
      <c r="X212" s="80">
        <v>5.6</v>
      </c>
      <c r="Y212" s="79">
        <v>10.3</v>
      </c>
      <c r="Z212" s="12">
        <v>11.9</v>
      </c>
      <c r="AA212" s="79">
        <v>37.299999999999997</v>
      </c>
      <c r="AB212" s="79">
        <v>1.575</v>
      </c>
      <c r="AC212" s="79">
        <v>23.6</v>
      </c>
      <c r="AD212" s="79">
        <v>8.4</v>
      </c>
      <c r="AE212" s="79">
        <v>390</v>
      </c>
      <c r="AF212" s="79">
        <v>66</v>
      </c>
      <c r="AG212" s="79">
        <v>57.9</v>
      </c>
      <c r="AH212" s="79">
        <v>9</v>
      </c>
      <c r="AI212" s="79">
        <v>14.5</v>
      </c>
      <c r="AJ212" s="79">
        <v>45</v>
      </c>
      <c r="AK212" s="79">
        <v>78</v>
      </c>
      <c r="AL212" s="79">
        <v>98</v>
      </c>
      <c r="AM212" s="79">
        <v>279</v>
      </c>
      <c r="AN212" s="79">
        <v>0.8</v>
      </c>
      <c r="AO212" s="79">
        <v>0.70199999999999996</v>
      </c>
    </row>
    <row r="213" spans="1:41" x14ac:dyDescent="0.35">
      <c r="A213" s="53">
        <f t="shared" si="7"/>
        <v>207</v>
      </c>
      <c r="B213">
        <v>0</v>
      </c>
      <c r="C213">
        <v>1</v>
      </c>
      <c r="D213" s="75">
        <v>2016</v>
      </c>
      <c r="E213" s="28" t="s">
        <v>308</v>
      </c>
      <c r="F213" s="30" t="s">
        <v>64</v>
      </c>
      <c r="G213" s="103">
        <v>11860</v>
      </c>
      <c r="H213" s="103">
        <v>55742</v>
      </c>
      <c r="I213" s="103">
        <f t="shared" si="6"/>
        <v>4700</v>
      </c>
      <c r="J213" s="72">
        <v>4601.3</v>
      </c>
      <c r="K213" s="60">
        <v>97.9</v>
      </c>
      <c r="L213" s="60">
        <v>12.507500000000004</v>
      </c>
      <c r="M213" s="60">
        <v>2.1836734693877546</v>
      </c>
      <c r="N213" s="75">
        <v>2016</v>
      </c>
      <c r="O213" s="75" t="s">
        <v>18</v>
      </c>
      <c r="P213" s="75">
        <v>601</v>
      </c>
      <c r="Q213" s="78" t="s">
        <v>144</v>
      </c>
      <c r="R213" s="75">
        <v>1092</v>
      </c>
      <c r="S213" s="75">
        <v>1</v>
      </c>
      <c r="T213" s="79">
        <v>79.900000000000006</v>
      </c>
      <c r="U213" s="80">
        <v>0.24</v>
      </c>
      <c r="V213" s="80">
        <v>0.19</v>
      </c>
      <c r="W213" s="80">
        <v>0.44</v>
      </c>
      <c r="X213" s="80">
        <v>9.5</v>
      </c>
      <c r="Y213" s="79">
        <v>9.8000000000000007</v>
      </c>
      <c r="Z213" s="12">
        <v>11.3</v>
      </c>
      <c r="AA213" s="79">
        <v>35.299999999999997</v>
      </c>
      <c r="AB213" s="79">
        <v>1.466</v>
      </c>
      <c r="AC213" s="79">
        <v>21.4</v>
      </c>
      <c r="AD213" s="79">
        <v>7.8</v>
      </c>
      <c r="AE213" s="79">
        <v>365</v>
      </c>
      <c r="AF213" s="79">
        <v>68</v>
      </c>
      <c r="AG213" s="79">
        <v>55.7</v>
      </c>
      <c r="AH213" s="79">
        <v>9.5</v>
      </c>
      <c r="AI213" s="79">
        <v>17.600000000000001</v>
      </c>
      <c r="AJ213" s="79">
        <v>35</v>
      </c>
      <c r="AK213" s="79">
        <v>75</v>
      </c>
      <c r="AL213" s="79">
        <v>81</v>
      </c>
      <c r="AM213" s="79">
        <v>225</v>
      </c>
      <c r="AN213" s="79">
        <v>0.93</v>
      </c>
      <c r="AO213" s="79">
        <v>0.64900000000000002</v>
      </c>
    </row>
    <row r="214" spans="1:41" x14ac:dyDescent="0.35">
      <c r="A214" s="53">
        <f t="shared" si="7"/>
        <v>208</v>
      </c>
      <c r="B214">
        <v>0</v>
      </c>
      <c r="C214">
        <v>1</v>
      </c>
      <c r="D214" s="75">
        <v>2016</v>
      </c>
      <c r="E214" s="28" t="s">
        <v>372</v>
      </c>
      <c r="F214" s="30" t="s">
        <v>305</v>
      </c>
      <c r="G214" s="103">
        <v>113820</v>
      </c>
      <c r="H214" s="103">
        <v>398370</v>
      </c>
      <c r="I214" s="103">
        <f t="shared" si="6"/>
        <v>3500</v>
      </c>
      <c r="J214" s="72">
        <v>3517.5</v>
      </c>
      <c r="K214" s="60">
        <v>100.5</v>
      </c>
      <c r="L214" s="60">
        <v>19.302499999999995</v>
      </c>
      <c r="M214" s="60">
        <v>2.4476190476190474</v>
      </c>
      <c r="N214" s="75">
        <v>2016</v>
      </c>
      <c r="O214" s="75" t="s">
        <v>18</v>
      </c>
      <c r="P214" s="75">
        <v>602</v>
      </c>
      <c r="Q214" s="78" t="s">
        <v>208</v>
      </c>
      <c r="R214" s="75">
        <v>3060</v>
      </c>
      <c r="S214" s="75">
        <v>3</v>
      </c>
      <c r="T214" s="79">
        <v>80.8</v>
      </c>
      <c r="U214" s="80">
        <v>0.8</v>
      </c>
      <c r="V214" s="80">
        <v>1.1000000000000001</v>
      </c>
      <c r="W214" s="80">
        <v>0.9</v>
      </c>
      <c r="X214" s="80">
        <v>5</v>
      </c>
      <c r="Y214" s="79">
        <v>10.5</v>
      </c>
      <c r="Z214" s="12">
        <v>12.1</v>
      </c>
      <c r="AA214" s="79">
        <v>34</v>
      </c>
      <c r="AB214" s="79">
        <v>1.73</v>
      </c>
      <c r="AC214" s="79">
        <v>25.7</v>
      </c>
      <c r="AD214" s="79">
        <v>9.5</v>
      </c>
      <c r="AE214" s="79">
        <v>410</v>
      </c>
      <c r="AF214" s="79">
        <v>65</v>
      </c>
      <c r="AG214" s="79">
        <v>57.1</v>
      </c>
      <c r="AH214" s="79">
        <v>14.9</v>
      </c>
      <c r="AI214" s="79">
        <v>30.4</v>
      </c>
      <c r="AJ214" s="79">
        <v>11</v>
      </c>
      <c r="AK214" s="79">
        <v>85</v>
      </c>
      <c r="AL214" s="79">
        <v>87</v>
      </c>
      <c r="AM214" s="79">
        <v>269</v>
      </c>
      <c r="AN214" s="79">
        <v>0.98</v>
      </c>
      <c r="AO214" s="79">
        <v>0.66800000000000004</v>
      </c>
    </row>
    <row r="215" spans="1:41" x14ac:dyDescent="0.35">
      <c r="A215" s="53">
        <f t="shared" si="7"/>
        <v>209</v>
      </c>
      <c r="B215">
        <v>0</v>
      </c>
      <c r="C215">
        <v>1</v>
      </c>
      <c r="D215" s="75">
        <v>2016</v>
      </c>
      <c r="E215" s="28" t="s">
        <v>373</v>
      </c>
      <c r="F215" s="30" t="s">
        <v>305</v>
      </c>
      <c r="G215" s="103">
        <v>4040</v>
      </c>
      <c r="H215" s="103">
        <v>14948</v>
      </c>
      <c r="I215" s="103">
        <f t="shared" si="6"/>
        <v>3700</v>
      </c>
      <c r="J215" s="72">
        <v>3688.9</v>
      </c>
      <c r="K215" s="60">
        <v>99.7</v>
      </c>
      <c r="L215" s="60">
        <v>21.432500000000001</v>
      </c>
      <c r="M215" s="60">
        <v>2.4455445544554455</v>
      </c>
      <c r="N215" s="75">
        <v>2016</v>
      </c>
      <c r="O215" s="75" t="s">
        <v>18</v>
      </c>
      <c r="P215" s="75">
        <v>603</v>
      </c>
      <c r="Q215" s="78" t="s">
        <v>209</v>
      </c>
      <c r="R215" s="75">
        <v>4000</v>
      </c>
      <c r="S215" s="75">
        <v>1</v>
      </c>
      <c r="T215" s="79">
        <v>80.8</v>
      </c>
      <c r="U215" s="80">
        <v>0.06</v>
      </c>
      <c r="V215" s="80">
        <v>0.6</v>
      </c>
      <c r="W215" s="80">
        <v>0.2</v>
      </c>
      <c r="X215" s="80">
        <v>2.4</v>
      </c>
      <c r="Y215" s="79">
        <v>10.1</v>
      </c>
      <c r="Z215" s="12">
        <v>11.7</v>
      </c>
      <c r="AA215" s="79">
        <v>35.700000000000003</v>
      </c>
      <c r="AB215" s="79">
        <v>1.7170000000000001</v>
      </c>
      <c r="AC215" s="79">
        <v>24.7</v>
      </c>
      <c r="AD215" s="79">
        <v>9.1</v>
      </c>
      <c r="AE215" s="79">
        <v>415</v>
      </c>
      <c r="AF215" s="79">
        <v>68</v>
      </c>
      <c r="AG215" s="79">
        <v>55.9</v>
      </c>
      <c r="AH215" s="79">
        <v>7.6</v>
      </c>
      <c r="AI215" s="79">
        <v>16.600000000000001</v>
      </c>
      <c r="AJ215" s="79">
        <v>28</v>
      </c>
      <c r="AK215" s="79">
        <v>80</v>
      </c>
      <c r="AL215" s="79">
        <v>101</v>
      </c>
      <c r="AM215" s="79">
        <v>293</v>
      </c>
      <c r="AN215" s="79">
        <v>0.79</v>
      </c>
      <c r="AO215" s="79">
        <v>0.65400000000000003</v>
      </c>
    </row>
    <row r="216" spans="1:41" x14ac:dyDescent="0.35">
      <c r="A216" s="53">
        <f t="shared" si="7"/>
        <v>210</v>
      </c>
      <c r="B216">
        <v>0</v>
      </c>
      <c r="C216">
        <v>1</v>
      </c>
      <c r="D216" s="75">
        <v>2016</v>
      </c>
      <c r="E216" s="28" t="s">
        <v>374</v>
      </c>
      <c r="F216" s="30" t="s">
        <v>305</v>
      </c>
      <c r="G216" s="103">
        <v>80550</v>
      </c>
      <c r="H216" s="103">
        <v>233595</v>
      </c>
      <c r="I216" s="103">
        <f t="shared" si="6"/>
        <v>2900</v>
      </c>
      <c r="J216" s="72">
        <v>2975.4</v>
      </c>
      <c r="K216" s="60">
        <v>102.6</v>
      </c>
      <c r="L216" s="60">
        <v>25.562500000000004</v>
      </c>
      <c r="M216" s="60">
        <v>2.3577235772357721</v>
      </c>
      <c r="N216" s="75">
        <v>2016</v>
      </c>
      <c r="O216" s="75" t="s">
        <v>18</v>
      </c>
      <c r="P216" s="75">
        <v>604</v>
      </c>
      <c r="Q216" s="78" t="s">
        <v>210</v>
      </c>
      <c r="R216" s="75">
        <v>4000</v>
      </c>
      <c r="S216" s="75">
        <v>3</v>
      </c>
      <c r="T216" s="79">
        <v>77.45</v>
      </c>
      <c r="U216" s="80">
        <v>0.75</v>
      </c>
      <c r="V216" s="80">
        <v>0.13</v>
      </c>
      <c r="W216" s="80">
        <v>1.36</v>
      </c>
      <c r="X216" s="80">
        <v>0</v>
      </c>
      <c r="Y216" s="79">
        <v>12.3</v>
      </c>
      <c r="Z216" s="12">
        <v>14.2</v>
      </c>
      <c r="AA216" s="79">
        <v>32.799999999999997</v>
      </c>
      <c r="AB216" s="79">
        <v>1.573</v>
      </c>
      <c r="AC216" s="79">
        <v>29</v>
      </c>
      <c r="AD216" s="79">
        <v>10.6</v>
      </c>
      <c r="AE216" s="79">
        <v>384</v>
      </c>
      <c r="AF216" s="79">
        <v>68</v>
      </c>
      <c r="AG216" s="79">
        <v>59.1</v>
      </c>
      <c r="AH216" s="79">
        <v>10</v>
      </c>
      <c r="AI216" s="79">
        <v>22</v>
      </c>
      <c r="AJ216" s="79">
        <v>19</v>
      </c>
      <c r="AK216" s="79">
        <v>88</v>
      </c>
      <c r="AL216" s="79">
        <v>96</v>
      </c>
      <c r="AM216" s="79">
        <v>298</v>
      </c>
      <c r="AN216" s="79">
        <v>0.92</v>
      </c>
      <c r="AO216" s="79">
        <v>0.69099999999999995</v>
      </c>
    </row>
    <row r="217" spans="1:41" x14ac:dyDescent="0.35">
      <c r="A217" s="53">
        <f t="shared" si="7"/>
        <v>211</v>
      </c>
      <c r="B217">
        <v>0</v>
      </c>
      <c r="C217">
        <v>1</v>
      </c>
      <c r="D217" s="75">
        <v>2016</v>
      </c>
      <c r="E217" s="28" t="s">
        <v>374</v>
      </c>
      <c r="F217" s="30" t="s">
        <v>305</v>
      </c>
      <c r="G217" s="103">
        <v>80550</v>
      </c>
      <c r="H217" s="103">
        <v>233595</v>
      </c>
      <c r="I217" s="103">
        <f t="shared" si="6"/>
        <v>2900</v>
      </c>
      <c r="J217" s="72">
        <v>2992.8</v>
      </c>
      <c r="K217" s="60">
        <v>103.2</v>
      </c>
      <c r="L217" s="60">
        <v>29.730000000000004</v>
      </c>
      <c r="M217" s="60">
        <v>2.285714285714286</v>
      </c>
      <c r="N217" s="75">
        <v>2016</v>
      </c>
      <c r="O217" s="75" t="s">
        <v>18</v>
      </c>
      <c r="P217" s="75">
        <v>605</v>
      </c>
      <c r="Q217" s="78" t="s">
        <v>210</v>
      </c>
      <c r="R217" s="75">
        <v>5000</v>
      </c>
      <c r="S217" s="75">
        <v>2</v>
      </c>
      <c r="T217" s="79">
        <v>77</v>
      </c>
      <c r="U217" s="80">
        <v>0.46</v>
      </c>
      <c r="V217" s="80">
        <v>0.13</v>
      </c>
      <c r="W217" s="80">
        <v>0.95</v>
      </c>
      <c r="X217" s="80">
        <v>0.3</v>
      </c>
      <c r="Y217" s="79">
        <v>12.6</v>
      </c>
      <c r="Z217" s="12">
        <v>14.6</v>
      </c>
      <c r="AA217" s="79">
        <v>32.9</v>
      </c>
      <c r="AB217" s="79">
        <v>1.71</v>
      </c>
      <c r="AC217" s="79">
        <v>28.8</v>
      </c>
      <c r="AD217" s="79">
        <v>10.3</v>
      </c>
      <c r="AE217" s="79">
        <v>494</v>
      </c>
      <c r="AF217" s="79">
        <v>68</v>
      </c>
      <c r="AG217" s="79">
        <v>57.7</v>
      </c>
      <c r="AH217" s="79">
        <v>12.5</v>
      </c>
      <c r="AI217" s="79">
        <v>30.2</v>
      </c>
      <c r="AJ217" s="79">
        <v>16</v>
      </c>
      <c r="AK217" s="79">
        <v>91</v>
      </c>
      <c r="AL217" s="79">
        <v>103</v>
      </c>
      <c r="AM217" s="79">
        <v>316</v>
      </c>
      <c r="AN217" s="79">
        <v>0.88</v>
      </c>
      <c r="AO217" s="79">
        <v>0.69399999999999995</v>
      </c>
    </row>
    <row r="218" spans="1:41" x14ac:dyDescent="0.35">
      <c r="A218" s="53">
        <f t="shared" si="7"/>
        <v>212</v>
      </c>
      <c r="B218">
        <v>0</v>
      </c>
      <c r="C218">
        <v>1</v>
      </c>
      <c r="D218" s="75">
        <v>2016</v>
      </c>
      <c r="E218" s="28" t="s">
        <v>374</v>
      </c>
      <c r="F218" s="30" t="s">
        <v>305</v>
      </c>
      <c r="G218" s="103">
        <v>80550</v>
      </c>
      <c r="H218" s="103">
        <v>233595</v>
      </c>
      <c r="I218" s="103">
        <f t="shared" si="6"/>
        <v>2900</v>
      </c>
      <c r="J218" s="72">
        <v>2949.3</v>
      </c>
      <c r="K218" s="60">
        <v>101.7</v>
      </c>
      <c r="L218" s="60" t="e">
        <v>#N/A</v>
      </c>
      <c r="M218" s="60">
        <v>2.3963963963963968</v>
      </c>
      <c r="N218" s="75">
        <v>2016</v>
      </c>
      <c r="O218" s="75" t="s">
        <v>18</v>
      </c>
      <c r="P218" s="75">
        <v>606</v>
      </c>
      <c r="Q218" s="78" t="s">
        <v>210</v>
      </c>
      <c r="R218" s="75">
        <v>5000</v>
      </c>
      <c r="S218" s="75">
        <v>1</v>
      </c>
      <c r="T218" s="79">
        <v>80.8</v>
      </c>
      <c r="U218" s="80">
        <v>0.72</v>
      </c>
      <c r="V218" s="80">
        <v>0.2</v>
      </c>
      <c r="W218" s="80">
        <v>0.4</v>
      </c>
      <c r="X218" s="80">
        <v>2</v>
      </c>
      <c r="Y218" s="79">
        <v>11.1</v>
      </c>
      <c r="Z218" s="12">
        <v>12.8</v>
      </c>
      <c r="AA218" s="79">
        <v>33.9</v>
      </c>
      <c r="AB218" s="79">
        <v>1.6539999999999999</v>
      </c>
      <c r="AC218" s="79">
        <v>26.6</v>
      </c>
      <c r="AD218" s="79">
        <v>9.5</v>
      </c>
      <c r="AE218" s="79">
        <v>410</v>
      </c>
      <c r="AF218" s="79">
        <v>69</v>
      </c>
      <c r="AG218" s="79">
        <v>54.5</v>
      </c>
      <c r="AH218" s="79">
        <v>11.9</v>
      </c>
      <c r="AI218" s="79">
        <v>22.7</v>
      </c>
      <c r="AJ218" s="79">
        <v>25</v>
      </c>
      <c r="AK218" s="79">
        <v>88</v>
      </c>
      <c r="AL218" s="79">
        <v>99</v>
      </c>
      <c r="AM218" s="79">
        <v>293</v>
      </c>
      <c r="AN218" s="79">
        <v>0.89</v>
      </c>
      <c r="AO218" s="79">
        <v>626</v>
      </c>
    </row>
    <row r="219" spans="1:41" x14ac:dyDescent="0.35">
      <c r="A219" s="53">
        <f t="shared" si="7"/>
        <v>213</v>
      </c>
      <c r="B219">
        <v>0</v>
      </c>
      <c r="C219">
        <v>1</v>
      </c>
      <c r="D219" s="75">
        <v>2016</v>
      </c>
      <c r="E219" s="28" t="s">
        <v>374</v>
      </c>
      <c r="F219" s="30" t="s">
        <v>305</v>
      </c>
      <c r="G219" s="103">
        <v>80550</v>
      </c>
      <c r="H219" s="103">
        <v>233595</v>
      </c>
      <c r="I219" s="103">
        <f t="shared" si="6"/>
        <v>2900</v>
      </c>
      <c r="J219" s="72">
        <v>2943.5</v>
      </c>
      <c r="K219" s="60">
        <v>101.5</v>
      </c>
      <c r="L219" s="60">
        <v>29.72515228426396</v>
      </c>
      <c r="M219" s="60">
        <v>2.3545454545454545</v>
      </c>
      <c r="N219" s="75">
        <v>2016</v>
      </c>
      <c r="O219" s="75" t="s">
        <v>18</v>
      </c>
      <c r="P219" s="75">
        <v>607</v>
      </c>
      <c r="Q219" s="78" t="s">
        <v>210</v>
      </c>
      <c r="R219" s="75">
        <v>3600</v>
      </c>
      <c r="S219" s="75">
        <v>2</v>
      </c>
      <c r="T219" s="79">
        <v>79.900000000000006</v>
      </c>
      <c r="U219" s="80">
        <v>1.44</v>
      </c>
      <c r="V219" s="80">
        <v>0.4</v>
      </c>
      <c r="W219" s="80">
        <v>0.62</v>
      </c>
      <c r="X219" s="80">
        <v>1.5</v>
      </c>
      <c r="Y219" s="79">
        <v>11</v>
      </c>
      <c r="Z219" s="12">
        <v>12.7</v>
      </c>
      <c r="AA219" s="79">
        <v>33.4</v>
      </c>
      <c r="AB219" s="79">
        <v>1.52</v>
      </c>
      <c r="AC219" s="79">
        <v>25.9</v>
      </c>
      <c r="AD219" s="79">
        <v>9.4</v>
      </c>
      <c r="AE219" s="79">
        <v>374</v>
      </c>
      <c r="AF219" s="79">
        <v>67</v>
      </c>
      <c r="AG219" s="79">
        <v>54.8</v>
      </c>
      <c r="AH219" s="79">
        <v>9.8000000000000007</v>
      </c>
      <c r="AI219" s="79">
        <v>16.7</v>
      </c>
      <c r="AJ219" s="79">
        <v>40</v>
      </c>
      <c r="AK219" s="79">
        <v>92</v>
      </c>
      <c r="AL219" s="79">
        <v>107</v>
      </c>
      <c r="AM219" s="79">
        <v>334</v>
      </c>
      <c r="AN219" s="79">
        <v>0.86</v>
      </c>
      <c r="AO219" s="79">
        <v>0.59099999999999997</v>
      </c>
    </row>
    <row r="220" spans="1:41" x14ac:dyDescent="0.35">
      <c r="A220" s="53">
        <f t="shared" si="7"/>
        <v>214</v>
      </c>
      <c r="B220">
        <v>0</v>
      </c>
      <c r="C220">
        <v>1</v>
      </c>
      <c r="D220" s="75">
        <v>2016</v>
      </c>
      <c r="E220" s="28" t="s">
        <v>374</v>
      </c>
      <c r="F220" s="30" t="s">
        <v>305</v>
      </c>
      <c r="G220" s="103">
        <v>80550</v>
      </c>
      <c r="H220" s="103">
        <v>233595</v>
      </c>
      <c r="I220" s="103">
        <f t="shared" si="6"/>
        <v>2900</v>
      </c>
      <c r="J220" s="72">
        <v>2902.9</v>
      </c>
      <c r="K220" s="60">
        <v>100.1</v>
      </c>
      <c r="L220" s="60">
        <v>17.020833333333329</v>
      </c>
      <c r="M220" s="60">
        <v>2.6310679611650487</v>
      </c>
      <c r="N220" s="75">
        <v>2016</v>
      </c>
      <c r="O220" s="75" t="s">
        <v>18</v>
      </c>
      <c r="P220" s="75">
        <v>608</v>
      </c>
      <c r="Q220" s="78" t="s">
        <v>210</v>
      </c>
      <c r="R220" s="75">
        <v>3000</v>
      </c>
      <c r="S220" s="75">
        <v>2</v>
      </c>
      <c r="T220" s="79">
        <v>80.8</v>
      </c>
      <c r="U220" s="80">
        <v>0.83</v>
      </c>
      <c r="V220" s="80">
        <v>0.12</v>
      </c>
      <c r="W220" s="80">
        <v>0.54</v>
      </c>
      <c r="X220" s="80">
        <v>11.5</v>
      </c>
      <c r="Y220" s="79">
        <v>10.3</v>
      </c>
      <c r="Z220" s="12">
        <v>11.9</v>
      </c>
      <c r="AA220" s="79">
        <v>35.6</v>
      </c>
      <c r="AB220" s="79">
        <v>1.456</v>
      </c>
      <c r="AC220" s="79">
        <v>27.1</v>
      </c>
      <c r="AD220" s="79">
        <v>9.8000000000000007</v>
      </c>
      <c r="AE220" s="79">
        <v>399</v>
      </c>
      <c r="AF220" s="79">
        <v>70</v>
      </c>
      <c r="AG220" s="79">
        <v>53.2</v>
      </c>
      <c r="AH220" s="79">
        <v>2</v>
      </c>
      <c r="AI220" s="79">
        <v>3</v>
      </c>
      <c r="AJ220" s="79">
        <v>56</v>
      </c>
      <c r="AK220" s="79">
        <v>78</v>
      </c>
      <c r="AL220" s="79">
        <v>102</v>
      </c>
      <c r="AM220" s="79">
        <v>271</v>
      </c>
      <c r="AN220" s="79">
        <v>0.76</v>
      </c>
      <c r="AO220" s="79">
        <v>0.56000000000000005</v>
      </c>
    </row>
    <row r="221" spans="1:41" x14ac:dyDescent="0.35">
      <c r="A221" s="53">
        <f t="shared" si="7"/>
        <v>215</v>
      </c>
      <c r="B221">
        <v>0</v>
      </c>
      <c r="C221">
        <v>1</v>
      </c>
      <c r="D221" s="75">
        <v>2016</v>
      </c>
      <c r="E221" s="28" t="s">
        <v>375</v>
      </c>
      <c r="F221" s="30" t="s">
        <v>305</v>
      </c>
      <c r="G221" s="103">
        <v>51780</v>
      </c>
      <c r="H221" s="103">
        <v>155340</v>
      </c>
      <c r="I221" s="103">
        <f t="shared" si="6"/>
        <v>3000</v>
      </c>
      <c r="J221" s="72">
        <v>3081</v>
      </c>
      <c r="K221" s="60">
        <v>102.7</v>
      </c>
      <c r="L221" s="60">
        <v>25.062655935613684</v>
      </c>
      <c r="M221" s="60">
        <v>2.4310344827586206</v>
      </c>
      <c r="N221" s="75">
        <v>2016</v>
      </c>
      <c r="O221" s="75" t="s">
        <v>18</v>
      </c>
      <c r="P221" s="75">
        <v>609</v>
      </c>
      <c r="Q221" s="78" t="s">
        <v>211</v>
      </c>
      <c r="R221" s="75">
        <v>5000</v>
      </c>
      <c r="S221" s="75">
        <v>2</v>
      </c>
      <c r="T221" s="79">
        <v>81.5</v>
      </c>
      <c r="U221" s="80">
        <v>0.61</v>
      </c>
      <c r="V221" s="80">
        <v>0.22</v>
      </c>
      <c r="W221" s="80">
        <v>0.5</v>
      </c>
      <c r="X221" s="80">
        <v>0.6</v>
      </c>
      <c r="Y221" s="79">
        <v>11.6</v>
      </c>
      <c r="Z221" s="12">
        <v>13.4</v>
      </c>
      <c r="AA221" s="79">
        <v>34.1</v>
      </c>
      <c r="AB221" s="79">
        <v>1.603</v>
      </c>
      <c r="AC221" s="79">
        <v>28.2</v>
      </c>
      <c r="AD221" s="79">
        <v>10</v>
      </c>
      <c r="AE221" s="79">
        <v>402</v>
      </c>
      <c r="AF221" s="79">
        <v>67</v>
      </c>
      <c r="AG221" s="79">
        <v>57.1</v>
      </c>
      <c r="AH221" s="79">
        <v>9.6</v>
      </c>
      <c r="AI221" s="79">
        <v>20.8</v>
      </c>
      <c r="AJ221" s="79">
        <v>24</v>
      </c>
      <c r="AK221" s="79">
        <v>58</v>
      </c>
      <c r="AL221" s="79">
        <v>112</v>
      </c>
      <c r="AM221" s="79">
        <v>226</v>
      </c>
      <c r="AN221" s="79">
        <v>0.52</v>
      </c>
      <c r="AO221" s="79">
        <v>0.497</v>
      </c>
    </row>
    <row r="222" spans="1:41" x14ac:dyDescent="0.35">
      <c r="A222" s="53">
        <f t="shared" si="7"/>
        <v>216</v>
      </c>
      <c r="B222">
        <v>0</v>
      </c>
      <c r="C222">
        <v>1</v>
      </c>
      <c r="D222" s="75">
        <v>2016</v>
      </c>
      <c r="E222" s="28" t="s">
        <v>375</v>
      </c>
      <c r="F222" s="30" t="s">
        <v>305</v>
      </c>
      <c r="G222" s="103">
        <v>51780</v>
      </c>
      <c r="H222" s="103">
        <v>155340</v>
      </c>
      <c r="I222" s="103">
        <f t="shared" si="6"/>
        <v>3000</v>
      </c>
      <c r="J222" s="72">
        <v>3111</v>
      </c>
      <c r="K222" s="60">
        <v>103.7</v>
      </c>
      <c r="L222" s="60">
        <v>15.902500000000007</v>
      </c>
      <c r="M222" s="60">
        <v>2.3553719008264462</v>
      </c>
      <c r="N222" s="75">
        <v>2016</v>
      </c>
      <c r="O222" s="75" t="s">
        <v>18</v>
      </c>
      <c r="P222" s="75">
        <v>610</v>
      </c>
      <c r="Q222" s="78" t="s">
        <v>211</v>
      </c>
      <c r="R222" s="75">
        <v>4000</v>
      </c>
      <c r="S222" s="75">
        <v>2</v>
      </c>
      <c r="T222" s="79">
        <v>79.900000000000006</v>
      </c>
      <c r="U222" s="80">
        <v>0.86</v>
      </c>
      <c r="V222" s="80">
        <v>0.22</v>
      </c>
      <c r="W222" s="80">
        <v>0.47</v>
      </c>
      <c r="X222" s="80">
        <v>0.8</v>
      </c>
      <c r="Y222" s="79">
        <v>12.1</v>
      </c>
      <c r="Z222" s="12">
        <v>14</v>
      </c>
      <c r="AA222" s="79">
        <v>33.1</v>
      </c>
      <c r="AB222" s="79">
        <v>1.708</v>
      </c>
      <c r="AC222" s="79">
        <v>28.5</v>
      </c>
      <c r="AD222" s="79">
        <v>10.1</v>
      </c>
      <c r="AE222" s="79">
        <v>395</v>
      </c>
      <c r="AF222" s="79">
        <v>67</v>
      </c>
      <c r="AG222" s="79">
        <v>58.2</v>
      </c>
      <c r="AH222" s="79">
        <v>9.6999999999999993</v>
      </c>
      <c r="AI222" s="79">
        <v>15.2</v>
      </c>
      <c r="AJ222" s="79">
        <v>36</v>
      </c>
      <c r="AK222" s="79">
        <v>63</v>
      </c>
      <c r="AL222" s="79">
        <v>106</v>
      </c>
      <c r="AM222" s="79">
        <v>219</v>
      </c>
      <c r="AN222" s="79">
        <v>0.59</v>
      </c>
      <c r="AO222" s="79">
        <v>0.61599999999999999</v>
      </c>
    </row>
    <row r="223" spans="1:41" x14ac:dyDescent="0.35">
      <c r="A223" s="53">
        <f t="shared" si="7"/>
        <v>217</v>
      </c>
      <c r="B223">
        <v>0</v>
      </c>
      <c r="C223">
        <v>1</v>
      </c>
      <c r="D223" s="75">
        <v>2016</v>
      </c>
      <c r="E223" s="28" t="s">
        <v>375</v>
      </c>
      <c r="F223" s="30" t="s">
        <v>305</v>
      </c>
      <c r="G223" s="103">
        <v>51780</v>
      </c>
      <c r="H223" s="103">
        <v>155340</v>
      </c>
      <c r="I223" s="103">
        <f t="shared" si="6"/>
        <v>3000</v>
      </c>
      <c r="J223" s="72">
        <v>3111</v>
      </c>
      <c r="K223" s="60">
        <v>103.7</v>
      </c>
      <c r="L223" s="60">
        <v>17.625000000000004</v>
      </c>
      <c r="M223" s="60">
        <v>2.2727272727272729</v>
      </c>
      <c r="N223" s="75">
        <v>2016</v>
      </c>
      <c r="O223" s="75" t="s">
        <v>18</v>
      </c>
      <c r="P223" s="75">
        <v>611</v>
      </c>
      <c r="Q223" s="78" t="s">
        <v>211</v>
      </c>
      <c r="R223" s="75">
        <v>4000</v>
      </c>
      <c r="S223" s="75">
        <v>1</v>
      </c>
      <c r="T223" s="79">
        <v>79.900000000000006</v>
      </c>
      <c r="U223" s="80">
        <v>0.57999999999999996</v>
      </c>
      <c r="V223" s="80">
        <v>0.15</v>
      </c>
      <c r="W223" s="80">
        <v>0.46</v>
      </c>
      <c r="X223" s="80">
        <v>1.2</v>
      </c>
      <c r="Y223" s="79">
        <v>12.1</v>
      </c>
      <c r="Z223" s="12">
        <v>14</v>
      </c>
      <c r="AA223" s="79">
        <v>33.200000000000003</v>
      </c>
      <c r="AB223" s="79">
        <v>1.744</v>
      </c>
      <c r="AC223" s="79">
        <v>27.5</v>
      </c>
      <c r="AD223" s="79">
        <v>10</v>
      </c>
      <c r="AE223" s="79">
        <v>406</v>
      </c>
      <c r="AF223" s="79">
        <v>66</v>
      </c>
      <c r="AG223" s="79">
        <v>57.4</v>
      </c>
      <c r="AH223" s="79">
        <v>12</v>
      </c>
      <c r="AI223" s="79">
        <v>23</v>
      </c>
      <c r="AJ223" s="79">
        <v>20</v>
      </c>
      <c r="AK223" s="79">
        <v>66</v>
      </c>
      <c r="AL223" s="79">
        <v>118</v>
      </c>
      <c r="AM223" s="79">
        <v>236</v>
      </c>
      <c r="AN223" s="79">
        <v>0.56000000000000005</v>
      </c>
      <c r="AO223" s="79">
        <v>0.61799999999999999</v>
      </c>
    </row>
    <row r="224" spans="1:41" x14ac:dyDescent="0.35">
      <c r="A224" s="53">
        <f t="shared" si="7"/>
        <v>218</v>
      </c>
      <c r="B224">
        <v>0</v>
      </c>
      <c r="C224">
        <v>1</v>
      </c>
      <c r="D224" s="75">
        <v>2016</v>
      </c>
      <c r="E224" s="28" t="s">
        <v>376</v>
      </c>
      <c r="F224" s="30" t="s">
        <v>305</v>
      </c>
      <c r="G224" s="103">
        <v>37480</v>
      </c>
      <c r="H224" s="103">
        <v>108692</v>
      </c>
      <c r="I224" s="103">
        <f t="shared" si="6"/>
        <v>2900</v>
      </c>
      <c r="J224" s="72">
        <v>2885.5</v>
      </c>
      <c r="K224" s="60">
        <v>99.5</v>
      </c>
      <c r="L224" s="60">
        <v>16.842500000000005</v>
      </c>
      <c r="M224" s="60">
        <v>2.4</v>
      </c>
      <c r="N224" s="75">
        <v>2016</v>
      </c>
      <c r="O224" s="75" t="s">
        <v>18</v>
      </c>
      <c r="P224" s="75">
        <v>612</v>
      </c>
      <c r="Q224" s="78" t="s">
        <v>212</v>
      </c>
      <c r="R224" s="75">
        <v>4122</v>
      </c>
      <c r="S224" s="75">
        <v>1</v>
      </c>
      <c r="T224" s="79">
        <v>80.150000000000006</v>
      </c>
      <c r="U224" s="80">
        <v>0.34</v>
      </c>
      <c r="V224" s="80">
        <v>0.1</v>
      </c>
      <c r="W224" s="80">
        <v>0.1</v>
      </c>
      <c r="X224" s="80">
        <v>8.4</v>
      </c>
      <c r="Y224" s="79">
        <v>10</v>
      </c>
      <c r="Z224" s="12">
        <v>11.6</v>
      </c>
      <c r="AA224" s="79">
        <v>38.5</v>
      </c>
      <c r="AB224" s="79">
        <v>1.738</v>
      </c>
      <c r="AC224" s="79">
        <v>24</v>
      </c>
      <c r="AD224" s="79">
        <v>8.5</v>
      </c>
      <c r="AE224" s="79">
        <v>397</v>
      </c>
      <c r="AF224" s="79">
        <v>67</v>
      </c>
      <c r="AG224" s="79">
        <v>56.3</v>
      </c>
      <c r="AH224" s="79">
        <v>6</v>
      </c>
      <c r="AI224" s="79">
        <v>12.4</v>
      </c>
      <c r="AJ224" s="79">
        <v>46</v>
      </c>
      <c r="AK224" s="79">
        <v>74</v>
      </c>
      <c r="AL224" s="79">
        <v>103</v>
      </c>
      <c r="AM224" s="79">
        <v>276</v>
      </c>
      <c r="AN224" s="79">
        <v>0.72</v>
      </c>
      <c r="AO224" s="79">
        <v>0.69299999999999995</v>
      </c>
    </row>
    <row r="225" spans="1:41" x14ac:dyDescent="0.35">
      <c r="A225" s="53">
        <f t="shared" si="7"/>
        <v>219</v>
      </c>
      <c r="B225">
        <v>0</v>
      </c>
      <c r="C225">
        <v>1</v>
      </c>
      <c r="D225" s="75">
        <v>2016</v>
      </c>
      <c r="E225" s="28" t="s">
        <v>376</v>
      </c>
      <c r="F225" s="30" t="s">
        <v>305</v>
      </c>
      <c r="G225" s="103">
        <v>37480</v>
      </c>
      <c r="H225" s="103">
        <v>108692</v>
      </c>
      <c r="I225" s="103">
        <f t="shared" si="6"/>
        <v>2900</v>
      </c>
      <c r="J225" s="72">
        <v>2839.1</v>
      </c>
      <c r="K225" s="60">
        <v>97.9</v>
      </c>
      <c r="L225" s="60">
        <v>19.990930717863112</v>
      </c>
      <c r="M225" s="60">
        <v>2.3877551020408161</v>
      </c>
      <c r="N225" s="75">
        <v>2016</v>
      </c>
      <c r="O225" s="75" t="s">
        <v>18</v>
      </c>
      <c r="P225" s="75">
        <v>613</v>
      </c>
      <c r="Q225" s="78" t="s">
        <v>212</v>
      </c>
      <c r="R225" s="75">
        <v>4338</v>
      </c>
      <c r="S225" s="75">
        <v>1</v>
      </c>
      <c r="T225" s="79">
        <v>79.45</v>
      </c>
      <c r="U225" s="80">
        <v>0.42</v>
      </c>
      <c r="V225" s="80">
        <v>0.18</v>
      </c>
      <c r="W225" s="80">
        <v>0.16</v>
      </c>
      <c r="X225" s="80">
        <v>7.4</v>
      </c>
      <c r="Y225" s="79">
        <v>9.8000000000000007</v>
      </c>
      <c r="Z225" s="12">
        <v>11.3</v>
      </c>
      <c r="AA225" s="79">
        <v>36.700000000000003</v>
      </c>
      <c r="AB225" s="79">
        <v>1.603</v>
      </c>
      <c r="AC225" s="79">
        <v>23.4</v>
      </c>
      <c r="AD225" s="79">
        <v>8.6999999999999993</v>
      </c>
      <c r="AE225" s="79">
        <v>387</v>
      </c>
      <c r="AF225" s="79">
        <v>70</v>
      </c>
      <c r="AG225" s="79">
        <v>54.6</v>
      </c>
      <c r="AH225" s="79">
        <v>2</v>
      </c>
      <c r="AI225" s="79">
        <v>11.1</v>
      </c>
      <c r="AJ225" s="79">
        <v>46</v>
      </c>
      <c r="AK225" s="79">
        <v>70</v>
      </c>
      <c r="AL225" s="79">
        <v>112</v>
      </c>
      <c r="AM225" s="79">
        <v>286</v>
      </c>
      <c r="AN225" s="79">
        <v>0.63</v>
      </c>
      <c r="AO225" s="79">
        <v>0.59899999999999998</v>
      </c>
    </row>
    <row r="226" spans="1:41" x14ac:dyDescent="0.35">
      <c r="A226" s="53">
        <f t="shared" si="7"/>
        <v>220</v>
      </c>
      <c r="B226">
        <v>0</v>
      </c>
      <c r="C226">
        <v>1</v>
      </c>
      <c r="D226" s="75">
        <v>2016</v>
      </c>
      <c r="E226" s="28" t="s">
        <v>377</v>
      </c>
      <c r="F226" s="30" t="s">
        <v>305</v>
      </c>
      <c r="G226" s="103">
        <v>31370</v>
      </c>
      <c r="H226" s="103">
        <v>84699</v>
      </c>
      <c r="I226" s="103">
        <f t="shared" si="6"/>
        <v>2700</v>
      </c>
      <c r="J226" s="72">
        <v>2751.3</v>
      </c>
      <c r="K226" s="60">
        <v>101.9</v>
      </c>
      <c r="L226" s="60">
        <v>13.432499999999994</v>
      </c>
      <c r="M226" s="60">
        <v>2.4464285714285716</v>
      </c>
      <c r="N226" s="75">
        <v>2016</v>
      </c>
      <c r="O226" s="75" t="s">
        <v>18</v>
      </c>
      <c r="P226" s="75">
        <v>614</v>
      </c>
      <c r="Q226" s="78" t="s">
        <v>213</v>
      </c>
      <c r="R226" s="75">
        <v>4000</v>
      </c>
      <c r="S226" s="75">
        <v>3</v>
      </c>
      <c r="T226" s="79">
        <v>80.349999999999994</v>
      </c>
      <c r="U226" s="80">
        <v>0.4</v>
      </c>
      <c r="V226" s="80">
        <v>1.22</v>
      </c>
      <c r="W226" s="80">
        <v>0.28000000000000003</v>
      </c>
      <c r="X226" s="80">
        <v>6.1</v>
      </c>
      <c r="Y226" s="79">
        <v>11.2</v>
      </c>
      <c r="Z226" s="12">
        <v>12.9</v>
      </c>
      <c r="AA226" s="79">
        <v>37.9</v>
      </c>
      <c r="AB226" s="79">
        <v>1.8480000000000001</v>
      </c>
      <c r="AC226" s="79">
        <v>27.4</v>
      </c>
      <c r="AD226" s="79">
        <v>9.9</v>
      </c>
      <c r="AE226" s="79">
        <v>489</v>
      </c>
      <c r="AF226" s="79">
        <v>66</v>
      </c>
      <c r="AG226" s="79">
        <v>58.5</v>
      </c>
      <c r="AH226" s="79">
        <v>10</v>
      </c>
      <c r="AI226" s="79">
        <v>17.100000000000001</v>
      </c>
      <c r="AJ226" s="79">
        <v>28</v>
      </c>
      <c r="AK226" s="79">
        <v>72</v>
      </c>
      <c r="AL226" s="79">
        <v>71</v>
      </c>
      <c r="AM226" s="79">
        <v>196</v>
      </c>
      <c r="AN226" s="79">
        <v>1.01</v>
      </c>
      <c r="AO226" s="79">
        <v>0.60299999999999998</v>
      </c>
    </row>
    <row r="227" spans="1:41" x14ac:dyDescent="0.35">
      <c r="A227" s="53">
        <f t="shared" si="7"/>
        <v>221</v>
      </c>
      <c r="B227">
        <v>0</v>
      </c>
      <c r="C227">
        <v>1</v>
      </c>
      <c r="D227" s="75">
        <v>2016</v>
      </c>
      <c r="E227" s="28" t="s">
        <v>378</v>
      </c>
      <c r="F227" s="30" t="s">
        <v>305</v>
      </c>
      <c r="G227" s="103">
        <v>157610</v>
      </c>
      <c r="H227" s="103">
        <v>504352</v>
      </c>
      <c r="I227" s="103">
        <f t="shared" si="6"/>
        <v>3200</v>
      </c>
      <c r="J227" s="72">
        <v>3148.8</v>
      </c>
      <c r="K227" s="60">
        <v>98.4</v>
      </c>
      <c r="L227" s="60">
        <v>21.782500000000006</v>
      </c>
      <c r="M227" s="60">
        <v>2.3235294117647061</v>
      </c>
      <c r="N227" s="75">
        <v>2016</v>
      </c>
      <c r="O227" s="75" t="s">
        <v>18</v>
      </c>
      <c r="P227" s="75">
        <v>615</v>
      </c>
      <c r="Q227" s="78" t="s">
        <v>214</v>
      </c>
      <c r="R227" s="75">
        <v>4050</v>
      </c>
      <c r="S227" s="75">
        <v>2</v>
      </c>
      <c r="T227" s="79">
        <v>77.900000000000006</v>
      </c>
      <c r="U227" s="80">
        <v>0.62</v>
      </c>
      <c r="V227" s="80">
        <v>0.17</v>
      </c>
      <c r="W227" s="80">
        <v>0.28999999999999998</v>
      </c>
      <c r="X227" s="80">
        <v>11.5</v>
      </c>
      <c r="Y227" s="79">
        <v>10.199999999999999</v>
      </c>
      <c r="Z227" s="12">
        <v>11.8</v>
      </c>
      <c r="AA227" s="79">
        <v>37.6</v>
      </c>
      <c r="AB227" s="79">
        <v>1.7030000000000001</v>
      </c>
      <c r="AC227" s="79">
        <v>23.7</v>
      </c>
      <c r="AD227" s="79">
        <v>8.5</v>
      </c>
      <c r="AE227" s="79">
        <v>352</v>
      </c>
      <c r="AF227" s="79">
        <v>69</v>
      </c>
      <c r="AG227" s="79">
        <v>53.7</v>
      </c>
      <c r="AH227" s="79">
        <v>12.9</v>
      </c>
      <c r="AI227" s="79">
        <v>22.7</v>
      </c>
      <c r="AJ227" s="79">
        <v>31</v>
      </c>
      <c r="AK227" s="79">
        <v>90</v>
      </c>
      <c r="AL227" s="79">
        <v>86</v>
      </c>
      <c r="AM227" s="79">
        <v>285</v>
      </c>
      <c r="AN227" s="79">
        <v>1.05</v>
      </c>
      <c r="AO227" s="79">
        <v>0.57499999999999996</v>
      </c>
    </row>
    <row r="228" spans="1:41" x14ac:dyDescent="0.35">
      <c r="A228" s="53">
        <f t="shared" si="7"/>
        <v>222</v>
      </c>
      <c r="B228">
        <v>0</v>
      </c>
      <c r="C228">
        <v>1</v>
      </c>
      <c r="D228" s="75">
        <v>2016</v>
      </c>
      <c r="E228" s="28" t="s">
        <v>378</v>
      </c>
      <c r="F228" s="30" t="s">
        <v>305</v>
      </c>
      <c r="G228" s="103">
        <v>157610</v>
      </c>
      <c r="H228" s="103">
        <v>504352</v>
      </c>
      <c r="I228" s="103">
        <f t="shared" si="6"/>
        <v>3200</v>
      </c>
      <c r="J228" s="72">
        <v>3248</v>
      </c>
      <c r="K228" s="60">
        <v>101.5</v>
      </c>
      <c r="L228" s="60">
        <v>20.377500000000005</v>
      </c>
      <c r="M228" s="60">
        <v>2.1999999999999997</v>
      </c>
      <c r="N228" s="75">
        <v>2016</v>
      </c>
      <c r="O228" s="75" t="s">
        <v>18</v>
      </c>
      <c r="P228" s="75">
        <v>616</v>
      </c>
      <c r="Q228" s="78" t="s">
        <v>214</v>
      </c>
      <c r="R228" s="75">
        <v>4000</v>
      </c>
      <c r="S228" s="75">
        <v>1</v>
      </c>
      <c r="T228" s="79">
        <v>79.45</v>
      </c>
      <c r="U228" s="80">
        <v>0.26</v>
      </c>
      <c r="V228" s="80">
        <v>0.22</v>
      </c>
      <c r="W228" s="80">
        <v>0.16</v>
      </c>
      <c r="X228" s="80">
        <v>5.7</v>
      </c>
      <c r="Y228" s="79">
        <v>11</v>
      </c>
      <c r="Z228" s="12">
        <v>12.7</v>
      </c>
      <c r="AA228" s="79">
        <v>37.4</v>
      </c>
      <c r="AB228" s="79">
        <v>1.714</v>
      </c>
      <c r="AC228" s="79">
        <v>24.2</v>
      </c>
      <c r="AD228" s="79">
        <v>8.9</v>
      </c>
      <c r="AE228" s="79">
        <v>488</v>
      </c>
      <c r="AF228" s="79">
        <v>70</v>
      </c>
      <c r="AG228" s="79">
        <v>57.1</v>
      </c>
      <c r="AH228" s="79">
        <v>13.3</v>
      </c>
      <c r="AI228" s="79">
        <v>17.7</v>
      </c>
      <c r="AJ228" s="79">
        <v>43</v>
      </c>
      <c r="AK228" s="79">
        <v>93</v>
      </c>
      <c r="AL228" s="79">
        <v>88</v>
      </c>
      <c r="AM228" s="79">
        <v>288</v>
      </c>
      <c r="AN228" s="79">
        <v>1.06</v>
      </c>
      <c r="AO228" s="79">
        <v>0.64900000000000002</v>
      </c>
    </row>
    <row r="229" spans="1:41" x14ac:dyDescent="0.35">
      <c r="A229" s="53">
        <f t="shared" si="7"/>
        <v>223</v>
      </c>
      <c r="B229">
        <v>0</v>
      </c>
      <c r="C229">
        <v>1</v>
      </c>
      <c r="D229" s="75">
        <v>2016</v>
      </c>
      <c r="E229" s="28" t="s">
        <v>379</v>
      </c>
      <c r="F229" s="30" t="s">
        <v>305</v>
      </c>
      <c r="G229" s="103">
        <v>54650</v>
      </c>
      <c r="H229" s="103">
        <v>180345</v>
      </c>
      <c r="I229" s="103">
        <f t="shared" si="6"/>
        <v>3300</v>
      </c>
      <c r="J229" s="72">
        <v>3329.7</v>
      </c>
      <c r="K229" s="60">
        <v>100.9</v>
      </c>
      <c r="L229" s="60">
        <v>20.672499999999996</v>
      </c>
      <c r="M229" s="60">
        <v>2.4672897196261681</v>
      </c>
      <c r="N229" s="75">
        <v>2016</v>
      </c>
      <c r="O229" s="75" t="s">
        <v>18</v>
      </c>
      <c r="P229" s="75">
        <v>617</v>
      </c>
      <c r="Q229" s="78" t="s">
        <v>215</v>
      </c>
      <c r="R229" s="75">
        <v>4500</v>
      </c>
      <c r="S229" s="75">
        <v>1</v>
      </c>
      <c r="T229" s="79">
        <v>80.8</v>
      </c>
      <c r="U229" s="80">
        <v>0.33</v>
      </c>
      <c r="V229" s="80">
        <v>0.16</v>
      </c>
      <c r="W229" s="80">
        <v>0.26</v>
      </c>
      <c r="X229" s="80">
        <v>11.8</v>
      </c>
      <c r="Y229" s="79">
        <v>10.7</v>
      </c>
      <c r="Z229" s="12">
        <v>12.4</v>
      </c>
      <c r="AA229" s="79">
        <v>38.299999999999997</v>
      </c>
      <c r="AB229" s="79">
        <v>1.877</v>
      </c>
      <c r="AC229" s="79">
        <v>26.4</v>
      </c>
      <c r="AD229" s="79">
        <v>9.6</v>
      </c>
      <c r="AE229" s="79">
        <v>363</v>
      </c>
      <c r="AF229" s="79">
        <v>65</v>
      </c>
      <c r="AG229" s="79">
        <v>59.7</v>
      </c>
      <c r="AH229" s="79">
        <v>2</v>
      </c>
      <c r="AI229" s="79">
        <v>10.8</v>
      </c>
      <c r="AJ229" s="79">
        <v>34</v>
      </c>
      <c r="AK229" s="79">
        <v>83</v>
      </c>
      <c r="AL229" s="79">
        <v>99</v>
      </c>
      <c r="AM229" s="79">
        <v>289</v>
      </c>
      <c r="AN229" s="79">
        <v>0.84</v>
      </c>
      <c r="AO229" s="79">
        <v>0.66600000000000004</v>
      </c>
    </row>
    <row r="230" spans="1:41" x14ac:dyDescent="0.35">
      <c r="A230" s="53">
        <f t="shared" si="7"/>
        <v>224</v>
      </c>
      <c r="B230">
        <v>0</v>
      </c>
      <c r="C230">
        <v>1</v>
      </c>
      <c r="D230" s="75">
        <v>2016</v>
      </c>
      <c r="E230" s="28" t="s">
        <v>379</v>
      </c>
      <c r="F230" s="30" t="s">
        <v>305</v>
      </c>
      <c r="G230" s="103">
        <v>54650</v>
      </c>
      <c r="H230" s="103">
        <v>180345</v>
      </c>
      <c r="I230" s="103">
        <f t="shared" si="6"/>
        <v>3300</v>
      </c>
      <c r="J230" s="72">
        <v>3356.1</v>
      </c>
      <c r="K230" s="60">
        <v>101.7</v>
      </c>
      <c r="L230" s="60">
        <v>22.043140495867771</v>
      </c>
      <c r="M230" s="60">
        <v>2.5315315315315319</v>
      </c>
      <c r="N230" s="75">
        <v>2016</v>
      </c>
      <c r="O230" s="75" t="s">
        <v>18</v>
      </c>
      <c r="P230" s="75">
        <v>618</v>
      </c>
      <c r="Q230" s="78" t="s">
        <v>215</v>
      </c>
      <c r="R230" s="75">
        <v>5100</v>
      </c>
      <c r="S230" s="75">
        <v>2</v>
      </c>
      <c r="T230" s="79">
        <v>80.8</v>
      </c>
      <c r="U230" s="80">
        <v>0.57999999999999996</v>
      </c>
      <c r="V230" s="80">
        <v>0.25</v>
      </c>
      <c r="W230" s="80">
        <v>0.2</v>
      </c>
      <c r="X230" s="80">
        <v>3.5</v>
      </c>
      <c r="Y230" s="79">
        <v>11.1</v>
      </c>
      <c r="Z230" s="12">
        <v>12.8</v>
      </c>
      <c r="AA230" s="79">
        <v>35.4</v>
      </c>
      <c r="AB230" s="79">
        <v>1.6990000000000001</v>
      </c>
      <c r="AC230" s="79">
        <v>28.1</v>
      </c>
      <c r="AD230" s="79">
        <v>10</v>
      </c>
      <c r="AE230" s="79">
        <v>407</v>
      </c>
      <c r="AF230" s="79">
        <v>67</v>
      </c>
      <c r="AG230" s="79">
        <v>57.5</v>
      </c>
      <c r="AH230" s="79">
        <v>12.8</v>
      </c>
      <c r="AI230" s="79">
        <v>41.2</v>
      </c>
      <c r="AJ230" s="79">
        <v>12</v>
      </c>
      <c r="AK230" s="79">
        <v>85</v>
      </c>
      <c r="AL230" s="79">
        <v>87</v>
      </c>
      <c r="AM230" s="79">
        <v>268</v>
      </c>
      <c r="AN230" s="79">
        <v>0.98</v>
      </c>
      <c r="AO230" s="79">
        <v>0.60499999999999998</v>
      </c>
    </row>
    <row r="231" spans="1:41" x14ac:dyDescent="0.35">
      <c r="A231" s="53">
        <f t="shared" si="7"/>
        <v>225</v>
      </c>
      <c r="B231">
        <v>0</v>
      </c>
      <c r="C231">
        <v>1</v>
      </c>
      <c r="D231" s="75">
        <v>2016</v>
      </c>
      <c r="E231" s="28" t="s">
        <v>379</v>
      </c>
      <c r="F231" s="30" t="s">
        <v>305</v>
      </c>
      <c r="G231" s="103">
        <v>54650</v>
      </c>
      <c r="H231" s="103">
        <v>180345</v>
      </c>
      <c r="I231" s="103">
        <f t="shared" si="6"/>
        <v>3300</v>
      </c>
      <c r="J231" s="72">
        <v>3336.3</v>
      </c>
      <c r="K231" s="60">
        <v>101.1</v>
      </c>
      <c r="L231" s="60">
        <v>28.015000000000004</v>
      </c>
      <c r="M231" s="60">
        <v>2.4629629629629628</v>
      </c>
      <c r="N231" s="75">
        <v>2016</v>
      </c>
      <c r="O231" s="75" t="s">
        <v>18</v>
      </c>
      <c r="P231" s="75">
        <v>619</v>
      </c>
      <c r="Q231" s="78" t="s">
        <v>215</v>
      </c>
      <c r="R231" s="75">
        <v>4900</v>
      </c>
      <c r="S231" s="75">
        <v>2</v>
      </c>
      <c r="T231" s="79">
        <v>80.150000000000006</v>
      </c>
      <c r="U231" s="80">
        <v>0.53</v>
      </c>
      <c r="V231" s="80">
        <v>0.55000000000000004</v>
      </c>
      <c r="W231" s="80">
        <v>0.34</v>
      </c>
      <c r="X231" s="80">
        <v>4.8</v>
      </c>
      <c r="Y231" s="79">
        <v>10.8</v>
      </c>
      <c r="Z231" s="12">
        <v>12.5</v>
      </c>
      <c r="AA231" s="79">
        <v>36.6</v>
      </c>
      <c r="AB231" s="79">
        <v>1.673</v>
      </c>
      <c r="AC231" s="79">
        <v>26.6</v>
      </c>
      <c r="AD231" s="79">
        <v>9.3000000000000007</v>
      </c>
      <c r="AE231" s="79">
        <v>380</v>
      </c>
      <c r="AF231" s="79">
        <v>65</v>
      </c>
      <c r="AG231" s="79">
        <v>57.7</v>
      </c>
      <c r="AH231" s="79">
        <v>10.199999999999999</v>
      </c>
      <c r="AI231" s="79">
        <v>21.9</v>
      </c>
      <c r="AJ231" s="79">
        <v>19</v>
      </c>
      <c r="AK231" s="79">
        <v>98</v>
      </c>
      <c r="AL231" s="79">
        <v>86</v>
      </c>
      <c r="AM231" s="79">
        <v>319</v>
      </c>
      <c r="AN231" s="79">
        <v>1.1399999999999999</v>
      </c>
      <c r="AO231" s="79">
        <v>0.628</v>
      </c>
    </row>
    <row r="232" spans="1:41" x14ac:dyDescent="0.35">
      <c r="A232" s="53">
        <f t="shared" si="7"/>
        <v>226</v>
      </c>
      <c r="B232">
        <v>0</v>
      </c>
      <c r="C232">
        <v>1</v>
      </c>
      <c r="D232" s="75">
        <v>2016</v>
      </c>
      <c r="E232" s="28" t="s">
        <v>380</v>
      </c>
      <c r="F232" s="30" t="s">
        <v>305</v>
      </c>
      <c r="G232" s="103">
        <v>115520</v>
      </c>
      <c r="H232" s="103">
        <v>346560</v>
      </c>
      <c r="I232" s="103">
        <f t="shared" si="6"/>
        <v>3000</v>
      </c>
      <c r="J232" s="72">
        <v>3009</v>
      </c>
      <c r="K232" s="60">
        <v>100.3</v>
      </c>
      <c r="L232" s="60">
        <v>25.312499999999996</v>
      </c>
      <c r="M232" s="60">
        <v>2.2115384615384617</v>
      </c>
      <c r="N232" s="75">
        <v>2016</v>
      </c>
      <c r="O232" s="75" t="s">
        <v>18</v>
      </c>
      <c r="P232" s="75">
        <v>620</v>
      </c>
      <c r="Q232" s="78" t="s">
        <v>216</v>
      </c>
      <c r="R232" s="75">
        <v>4000</v>
      </c>
      <c r="S232" s="75">
        <v>1</v>
      </c>
      <c r="T232" s="79">
        <v>80.349999999999994</v>
      </c>
      <c r="U232" s="80">
        <v>0.37</v>
      </c>
      <c r="V232" s="80">
        <v>0.25</v>
      </c>
      <c r="W232" s="80">
        <v>0.52</v>
      </c>
      <c r="X232" s="80">
        <v>3.6</v>
      </c>
      <c r="Y232" s="79">
        <v>10.4</v>
      </c>
      <c r="Z232" s="12">
        <v>12</v>
      </c>
      <c r="AA232" s="79">
        <v>33.1</v>
      </c>
      <c r="AB232" s="79">
        <v>1.8740000000000001</v>
      </c>
      <c r="AC232" s="79">
        <v>23</v>
      </c>
      <c r="AD232" s="79">
        <v>8.4</v>
      </c>
      <c r="AE232" s="79">
        <v>406</v>
      </c>
      <c r="AF232" s="79">
        <v>70</v>
      </c>
      <c r="AG232" s="79">
        <v>54.7</v>
      </c>
      <c r="AH232" s="79">
        <v>15.5</v>
      </c>
      <c r="AI232" s="79">
        <v>43</v>
      </c>
      <c r="AJ232" s="79">
        <v>14</v>
      </c>
      <c r="AK232" s="79">
        <v>106</v>
      </c>
      <c r="AL232" s="79">
        <v>77</v>
      </c>
      <c r="AM232" s="79">
        <v>300</v>
      </c>
      <c r="AN232" s="79">
        <v>1.38</v>
      </c>
      <c r="AO232" s="79">
        <v>0.64300000000000002</v>
      </c>
    </row>
    <row r="233" spans="1:41" x14ac:dyDescent="0.35">
      <c r="A233" s="53">
        <f t="shared" si="7"/>
        <v>227</v>
      </c>
      <c r="B233">
        <v>0</v>
      </c>
      <c r="C233">
        <v>1</v>
      </c>
      <c r="D233" s="75">
        <v>2016</v>
      </c>
      <c r="E233" s="28" t="s">
        <v>380</v>
      </c>
      <c r="F233" s="30" t="s">
        <v>305</v>
      </c>
      <c r="G233" s="103">
        <v>115520</v>
      </c>
      <c r="H233" s="103">
        <v>346560</v>
      </c>
      <c r="I233" s="103">
        <f t="shared" si="6"/>
        <v>3000</v>
      </c>
      <c r="J233" s="72">
        <v>2910</v>
      </c>
      <c r="K233" s="60">
        <v>97</v>
      </c>
      <c r="L233" s="60">
        <v>31.031039603960402</v>
      </c>
      <c r="M233" s="60">
        <v>2.3263157894736843</v>
      </c>
      <c r="N233" s="75">
        <v>2016</v>
      </c>
      <c r="O233" s="75" t="s">
        <v>18</v>
      </c>
      <c r="P233" s="75">
        <v>621</v>
      </c>
      <c r="Q233" s="78" t="s">
        <v>216</v>
      </c>
      <c r="R233" s="75">
        <v>3800</v>
      </c>
      <c r="S233" s="75">
        <v>1</v>
      </c>
      <c r="T233" s="79">
        <v>80.8</v>
      </c>
      <c r="U233" s="80">
        <v>0.35</v>
      </c>
      <c r="V233" s="80">
        <v>0.18</v>
      </c>
      <c r="W233" s="80">
        <v>0.17</v>
      </c>
      <c r="X233" s="80">
        <v>1.7</v>
      </c>
      <c r="Y233" s="79">
        <v>9.5</v>
      </c>
      <c r="Z233" s="12">
        <v>11</v>
      </c>
      <c r="AA233" s="79">
        <v>35</v>
      </c>
      <c r="AB233" s="79">
        <v>1.593</v>
      </c>
      <c r="AC233" s="79">
        <v>22.1</v>
      </c>
      <c r="AD233" s="79">
        <v>8.1999999999999993</v>
      </c>
      <c r="AE233" s="79">
        <v>402</v>
      </c>
      <c r="AF233" s="79">
        <v>68</v>
      </c>
      <c r="AG233" s="79">
        <v>54.4</v>
      </c>
      <c r="AH233" s="79">
        <v>19.600000000000001</v>
      </c>
      <c r="AI233" s="79">
        <v>34.1</v>
      </c>
      <c r="AJ233" s="79">
        <v>11</v>
      </c>
      <c r="AK233" s="79">
        <v>105</v>
      </c>
      <c r="AL233" s="79">
        <v>71</v>
      </c>
      <c r="AM233" s="79">
        <v>294</v>
      </c>
      <c r="AN233" s="79">
        <v>1.48</v>
      </c>
      <c r="AO233" s="79">
        <v>0.505</v>
      </c>
    </row>
    <row r="234" spans="1:41" x14ac:dyDescent="0.35">
      <c r="A234" s="53">
        <f t="shared" si="7"/>
        <v>228</v>
      </c>
      <c r="B234">
        <v>0</v>
      </c>
      <c r="C234">
        <v>1</v>
      </c>
      <c r="D234" s="75">
        <v>2016</v>
      </c>
      <c r="E234" s="28" t="s">
        <v>380</v>
      </c>
      <c r="F234" s="30" t="s">
        <v>305</v>
      </c>
      <c r="G234" s="103">
        <v>115520</v>
      </c>
      <c r="H234" s="103">
        <v>346560</v>
      </c>
      <c r="I234" s="103">
        <f t="shared" si="6"/>
        <v>3000</v>
      </c>
      <c r="J234" s="72">
        <v>3009</v>
      </c>
      <c r="K234" s="60">
        <v>100.3</v>
      </c>
      <c r="L234" s="60">
        <v>17.340000000000003</v>
      </c>
      <c r="M234" s="60">
        <v>2.2788461538461537</v>
      </c>
      <c r="N234" s="75">
        <v>2016</v>
      </c>
      <c r="O234" s="75" t="s">
        <v>18</v>
      </c>
      <c r="P234" s="75">
        <v>622</v>
      </c>
      <c r="Q234" s="78" t="s">
        <v>216</v>
      </c>
      <c r="R234" s="75">
        <v>4076</v>
      </c>
      <c r="S234" s="75">
        <v>2</v>
      </c>
      <c r="T234" s="79">
        <v>79.900000000000006</v>
      </c>
      <c r="U234" s="80">
        <v>0.4</v>
      </c>
      <c r="V234" s="80">
        <v>0.38</v>
      </c>
      <c r="W234" s="80">
        <v>0.35</v>
      </c>
      <c r="X234" s="80">
        <v>10.199999999999999</v>
      </c>
      <c r="Y234" s="79">
        <v>10.4</v>
      </c>
      <c r="Z234" s="12">
        <v>12</v>
      </c>
      <c r="AA234" s="79">
        <v>35</v>
      </c>
      <c r="AB234" s="79">
        <v>1.774</v>
      </c>
      <c r="AC234" s="79">
        <v>23.7</v>
      </c>
      <c r="AD234" s="79">
        <v>8.8000000000000007</v>
      </c>
      <c r="AE234" s="79">
        <v>380</v>
      </c>
      <c r="AF234" s="79">
        <v>65</v>
      </c>
      <c r="AG234" s="79">
        <v>55.4</v>
      </c>
      <c r="AH234" s="79">
        <v>16.399999999999999</v>
      </c>
      <c r="AI234" s="79">
        <v>27.4</v>
      </c>
      <c r="AJ234" s="79">
        <v>27</v>
      </c>
      <c r="AK234" s="79">
        <v>98</v>
      </c>
      <c r="AL234" s="79">
        <v>73</v>
      </c>
      <c r="AM234" s="79">
        <v>266</v>
      </c>
      <c r="AN234" s="79">
        <v>1.34</v>
      </c>
      <c r="AO234" s="79">
        <v>0.64200000000000002</v>
      </c>
    </row>
    <row r="235" spans="1:41" x14ac:dyDescent="0.35">
      <c r="A235" s="53">
        <f t="shared" si="7"/>
        <v>229</v>
      </c>
      <c r="B235">
        <v>0</v>
      </c>
      <c r="C235">
        <v>1</v>
      </c>
      <c r="D235" s="75">
        <v>2016</v>
      </c>
      <c r="E235" s="28" t="s">
        <v>380</v>
      </c>
      <c r="F235" s="30" t="s">
        <v>305</v>
      </c>
      <c r="G235" s="103">
        <v>115520</v>
      </c>
      <c r="H235" s="103">
        <v>346560</v>
      </c>
      <c r="I235" s="103">
        <f t="shared" si="6"/>
        <v>3000</v>
      </c>
      <c r="J235" s="72">
        <v>3009</v>
      </c>
      <c r="K235" s="60">
        <v>100.3</v>
      </c>
      <c r="L235" s="60">
        <v>26.634860139860148</v>
      </c>
      <c r="M235" s="60">
        <v>2.1923076923076925</v>
      </c>
      <c r="N235" s="75">
        <v>2016</v>
      </c>
      <c r="O235" s="75" t="s">
        <v>18</v>
      </c>
      <c r="P235" s="75">
        <v>623</v>
      </c>
      <c r="Q235" s="78" t="s">
        <v>216</v>
      </c>
      <c r="R235" s="75">
        <v>4200</v>
      </c>
      <c r="S235" s="75">
        <v>3</v>
      </c>
      <c r="T235" s="79">
        <v>79.900000000000006</v>
      </c>
      <c r="U235" s="80">
        <v>0.5</v>
      </c>
      <c r="V235" s="80">
        <v>0.94</v>
      </c>
      <c r="W235" s="80">
        <v>0.34</v>
      </c>
      <c r="X235" s="80">
        <v>8.6</v>
      </c>
      <c r="Y235" s="79">
        <v>10.4</v>
      </c>
      <c r="Z235" s="12">
        <v>12</v>
      </c>
      <c r="AA235" s="79">
        <v>34.9</v>
      </c>
      <c r="AB235" s="79">
        <v>1.677</v>
      </c>
      <c r="AC235" s="79">
        <v>22.8</v>
      </c>
      <c r="AD235" s="79">
        <v>8.4</v>
      </c>
      <c r="AE235" s="79">
        <v>400</v>
      </c>
      <c r="AF235" s="79">
        <v>67</v>
      </c>
      <c r="AG235" s="79">
        <v>53.7</v>
      </c>
      <c r="AH235" s="79">
        <v>17.100000000000001</v>
      </c>
      <c r="AI235" s="79">
        <v>35.200000000000003</v>
      </c>
      <c r="AJ235" s="79">
        <v>19</v>
      </c>
      <c r="AK235" s="79">
        <v>101</v>
      </c>
      <c r="AL235" s="79">
        <v>88</v>
      </c>
      <c r="AM235" s="79">
        <v>300</v>
      </c>
      <c r="AN235" s="79">
        <v>1.1499999999999999</v>
      </c>
      <c r="AO235" s="79">
        <v>0.57199999999999995</v>
      </c>
    </row>
    <row r="236" spans="1:41" x14ac:dyDescent="0.35">
      <c r="A236" s="53">
        <f t="shared" si="7"/>
        <v>230</v>
      </c>
      <c r="B236">
        <v>0</v>
      </c>
      <c r="C236">
        <v>1</v>
      </c>
      <c r="D236" s="75">
        <v>2016</v>
      </c>
      <c r="E236" s="28" t="s">
        <v>380</v>
      </c>
      <c r="F236" s="30" t="s">
        <v>305</v>
      </c>
      <c r="G236" s="103">
        <v>115520</v>
      </c>
      <c r="H236" s="103">
        <v>346560</v>
      </c>
      <c r="I236" s="103">
        <f t="shared" si="6"/>
        <v>3000</v>
      </c>
      <c r="J236" s="72">
        <v>2958</v>
      </c>
      <c r="K236" s="60">
        <v>98.6</v>
      </c>
      <c r="L236" s="60">
        <v>24.195</v>
      </c>
      <c r="M236" s="60">
        <v>2.3592233009708736</v>
      </c>
      <c r="N236" s="75">
        <v>2016</v>
      </c>
      <c r="O236" s="75" t="s">
        <v>18</v>
      </c>
      <c r="P236" s="75">
        <v>624</v>
      </c>
      <c r="Q236" s="78" t="s">
        <v>216</v>
      </c>
      <c r="R236" s="75">
        <v>4176</v>
      </c>
      <c r="S236" s="75">
        <v>3</v>
      </c>
      <c r="T236" s="79">
        <v>78.8</v>
      </c>
      <c r="U236" s="80">
        <v>2.5</v>
      </c>
      <c r="V236" s="80">
        <v>0.48</v>
      </c>
      <c r="W236" s="80">
        <v>0.3</v>
      </c>
      <c r="X236" s="80">
        <v>5.3</v>
      </c>
      <c r="Y236" s="79">
        <v>10.3</v>
      </c>
      <c r="Z236" s="12">
        <v>11.9</v>
      </c>
      <c r="AA236" s="79">
        <v>31.9</v>
      </c>
      <c r="AB236" s="79">
        <v>1.734</v>
      </c>
      <c r="AC236" s="79">
        <v>24.3</v>
      </c>
      <c r="AD236" s="79">
        <v>8.8000000000000007</v>
      </c>
      <c r="AE236" s="79">
        <v>390</v>
      </c>
      <c r="AF236" s="79">
        <v>68</v>
      </c>
      <c r="AG236" s="79">
        <v>54.4</v>
      </c>
      <c r="AH236" s="79">
        <v>14.5</v>
      </c>
      <c r="AI236" s="79">
        <v>33.700000000000003</v>
      </c>
      <c r="AJ236" s="79">
        <v>21</v>
      </c>
      <c r="AK236" s="79">
        <v>96</v>
      </c>
      <c r="AL236" s="79">
        <v>92</v>
      </c>
      <c r="AM236" s="79">
        <v>304</v>
      </c>
      <c r="AN236" s="79">
        <v>1.04</v>
      </c>
      <c r="AO236" s="79">
        <v>0.63</v>
      </c>
    </row>
    <row r="237" spans="1:41" x14ac:dyDescent="0.35">
      <c r="A237" s="53">
        <f t="shared" si="7"/>
        <v>231</v>
      </c>
      <c r="B237">
        <v>0</v>
      </c>
      <c r="C237">
        <v>1</v>
      </c>
      <c r="D237" s="75">
        <v>2016</v>
      </c>
      <c r="E237" s="28" t="s">
        <v>380</v>
      </c>
      <c r="F237" s="30" t="s">
        <v>305</v>
      </c>
      <c r="G237" s="103">
        <v>115520</v>
      </c>
      <c r="H237" s="103">
        <v>346560</v>
      </c>
      <c r="I237" s="103">
        <f t="shared" si="6"/>
        <v>3000</v>
      </c>
      <c r="J237" s="72">
        <v>3039</v>
      </c>
      <c r="K237" s="60">
        <v>101.3</v>
      </c>
      <c r="L237" s="60">
        <v>21.1</v>
      </c>
      <c r="M237" s="60">
        <v>2.3211009174311927</v>
      </c>
      <c r="N237" s="75">
        <v>2016</v>
      </c>
      <c r="O237" s="75" t="s">
        <v>18</v>
      </c>
      <c r="P237" s="75">
        <v>625</v>
      </c>
      <c r="Q237" s="78" t="s">
        <v>216</v>
      </c>
      <c r="R237" s="75">
        <v>6000</v>
      </c>
      <c r="S237" s="75">
        <v>2</v>
      </c>
      <c r="T237" s="79">
        <v>79.45</v>
      </c>
      <c r="U237" s="80">
        <v>0.6</v>
      </c>
      <c r="V237" s="80">
        <v>0.46</v>
      </c>
      <c r="W237" s="80">
        <v>0.24</v>
      </c>
      <c r="X237" s="80">
        <v>4.0999999999999996</v>
      </c>
      <c r="Y237" s="79">
        <v>10.9</v>
      </c>
      <c r="Z237" s="12">
        <v>12.6</v>
      </c>
      <c r="AA237" s="79">
        <v>34.299999999999997</v>
      </c>
      <c r="AB237" s="79">
        <v>1.798</v>
      </c>
      <c r="AC237" s="79">
        <v>25.3</v>
      </c>
      <c r="AD237" s="79">
        <v>9.3000000000000007</v>
      </c>
      <c r="AE237" s="79">
        <v>399</v>
      </c>
      <c r="AF237" s="79">
        <v>66</v>
      </c>
      <c r="AG237" s="79">
        <v>55.7</v>
      </c>
      <c r="AH237" s="79">
        <v>12.1</v>
      </c>
      <c r="AI237" s="79">
        <v>20</v>
      </c>
      <c r="AJ237" s="79">
        <v>24</v>
      </c>
      <c r="AK237" s="79">
        <v>104</v>
      </c>
      <c r="AL237" s="79">
        <v>69</v>
      </c>
      <c r="AM237" s="79">
        <v>289</v>
      </c>
      <c r="AN237" s="79">
        <v>1.51</v>
      </c>
      <c r="AO237" s="79">
        <v>0.69599999999999995</v>
      </c>
    </row>
    <row r="238" spans="1:41" x14ac:dyDescent="0.35">
      <c r="A238" s="53">
        <f t="shared" si="7"/>
        <v>232</v>
      </c>
      <c r="B238">
        <v>0</v>
      </c>
      <c r="C238">
        <v>1</v>
      </c>
      <c r="D238" s="75">
        <v>2016</v>
      </c>
      <c r="E238" s="28" t="s">
        <v>381</v>
      </c>
      <c r="F238" s="30" t="s">
        <v>305</v>
      </c>
      <c r="G238" s="103">
        <v>69220</v>
      </c>
      <c r="H238" s="103">
        <v>235348</v>
      </c>
      <c r="I238" s="103">
        <f t="shared" si="6"/>
        <v>3400</v>
      </c>
      <c r="J238" s="72">
        <v>3485</v>
      </c>
      <c r="K238" s="60">
        <v>102.5</v>
      </c>
      <c r="L238" s="60">
        <v>25.926311188811191</v>
      </c>
      <c r="M238" s="60">
        <v>2.6782608695652175</v>
      </c>
      <c r="N238" s="75">
        <v>2016</v>
      </c>
      <c r="O238" s="75" t="s">
        <v>18</v>
      </c>
      <c r="P238" s="75">
        <v>626</v>
      </c>
      <c r="Q238" s="78" t="s">
        <v>217</v>
      </c>
      <c r="R238" s="75">
        <v>4000</v>
      </c>
      <c r="S238" s="75">
        <v>2</v>
      </c>
      <c r="T238" s="79">
        <v>80.8</v>
      </c>
      <c r="U238" s="80">
        <v>1.05</v>
      </c>
      <c r="V238" s="80">
        <v>0.46</v>
      </c>
      <c r="W238" s="80">
        <v>0.51</v>
      </c>
      <c r="X238" s="80">
        <v>1.5</v>
      </c>
      <c r="Y238" s="79">
        <v>11.5</v>
      </c>
      <c r="Z238" s="12">
        <v>13.3</v>
      </c>
      <c r="AA238" s="79">
        <v>35.9</v>
      </c>
      <c r="AB238" s="79">
        <v>1.8009999999999999</v>
      </c>
      <c r="AC238" s="79">
        <v>30.8</v>
      </c>
      <c r="AD238" s="79">
        <v>10.9</v>
      </c>
      <c r="AE238" s="79">
        <v>395</v>
      </c>
      <c r="AF238" s="79">
        <v>69</v>
      </c>
      <c r="AG238" s="79">
        <v>57.4</v>
      </c>
      <c r="AH238" s="79">
        <v>7.2</v>
      </c>
      <c r="AI238" s="79">
        <v>12</v>
      </c>
      <c r="AJ238" s="79">
        <v>43</v>
      </c>
      <c r="AK238" s="79">
        <v>86</v>
      </c>
      <c r="AL238" s="79">
        <v>89</v>
      </c>
      <c r="AM238" s="79">
        <v>277</v>
      </c>
      <c r="AN238" s="79">
        <v>0.97</v>
      </c>
      <c r="AO238" s="79">
        <v>0.57199999999999995</v>
      </c>
    </row>
    <row r="239" spans="1:41" x14ac:dyDescent="0.35">
      <c r="A239" s="53">
        <f t="shared" si="7"/>
        <v>233</v>
      </c>
      <c r="B239">
        <v>0</v>
      </c>
      <c r="C239">
        <v>1</v>
      </c>
      <c r="D239" s="75">
        <v>2016</v>
      </c>
      <c r="E239" s="28" t="s">
        <v>381</v>
      </c>
      <c r="F239" s="30" t="s">
        <v>305</v>
      </c>
      <c r="G239" s="103">
        <v>69220</v>
      </c>
      <c r="H239" s="103">
        <v>235348</v>
      </c>
      <c r="I239" s="103">
        <f t="shared" si="6"/>
        <v>3400</v>
      </c>
      <c r="J239" s="72">
        <v>3519</v>
      </c>
      <c r="K239" s="60">
        <v>103.5</v>
      </c>
      <c r="L239" s="60">
        <v>26.70000000000001</v>
      </c>
      <c r="M239" s="60">
        <v>2.5500000000000003</v>
      </c>
      <c r="N239" s="75">
        <v>2016</v>
      </c>
      <c r="O239" s="75" t="s">
        <v>18</v>
      </c>
      <c r="P239" s="75">
        <v>627</v>
      </c>
      <c r="Q239" s="78" t="s">
        <v>217</v>
      </c>
      <c r="R239" s="75">
        <v>4335</v>
      </c>
      <c r="S239" s="75">
        <v>2</v>
      </c>
      <c r="T239" s="79">
        <v>82.15</v>
      </c>
      <c r="U239" s="80">
        <v>1.1000000000000001</v>
      </c>
      <c r="V239" s="80">
        <v>0.35</v>
      </c>
      <c r="W239" s="80">
        <v>0.33</v>
      </c>
      <c r="X239" s="80">
        <v>2.7</v>
      </c>
      <c r="Y239" s="79">
        <v>12</v>
      </c>
      <c r="Z239" s="12">
        <v>13.9</v>
      </c>
      <c r="AA239" s="79">
        <v>37.9</v>
      </c>
      <c r="AB239" s="79">
        <v>1.782</v>
      </c>
      <c r="AC239" s="79">
        <v>30.6</v>
      </c>
      <c r="AD239" s="79">
        <v>10.7</v>
      </c>
      <c r="AE239" s="79">
        <v>366</v>
      </c>
      <c r="AF239" s="79">
        <v>68</v>
      </c>
      <c r="AG239" s="79">
        <v>58</v>
      </c>
      <c r="AH239" s="79">
        <v>9.6999999999999993</v>
      </c>
      <c r="AI239" s="79">
        <v>20.5</v>
      </c>
      <c r="AJ239" s="79">
        <v>25</v>
      </c>
      <c r="AK239" s="79">
        <v>84</v>
      </c>
      <c r="AL239" s="79">
        <v>89</v>
      </c>
      <c r="AM239" s="79">
        <v>281</v>
      </c>
      <c r="AN239" s="79">
        <v>0.94</v>
      </c>
      <c r="AO239" s="79">
        <v>0.623</v>
      </c>
    </row>
    <row r="240" spans="1:41" x14ac:dyDescent="0.35">
      <c r="A240" s="53">
        <f t="shared" si="7"/>
        <v>234</v>
      </c>
      <c r="B240">
        <v>0</v>
      </c>
      <c r="C240">
        <v>1</v>
      </c>
      <c r="D240" s="75">
        <v>2016</v>
      </c>
      <c r="E240" s="28" t="s">
        <v>381</v>
      </c>
      <c r="F240" s="30" t="s">
        <v>305</v>
      </c>
      <c r="G240" s="103">
        <v>69220</v>
      </c>
      <c r="H240" s="103">
        <v>235348</v>
      </c>
      <c r="I240" s="103">
        <f t="shared" si="6"/>
        <v>3400</v>
      </c>
      <c r="J240" s="72">
        <v>3417</v>
      </c>
      <c r="K240" s="60">
        <v>100.5</v>
      </c>
      <c r="L240" s="60">
        <v>31.576119402985078</v>
      </c>
      <c r="M240" s="60">
        <v>2.3714285714285714</v>
      </c>
      <c r="N240" s="75">
        <v>2016</v>
      </c>
      <c r="O240" s="75" t="s">
        <v>18</v>
      </c>
      <c r="P240" s="75">
        <v>628</v>
      </c>
      <c r="Q240" s="78" t="s">
        <v>217</v>
      </c>
      <c r="R240" s="75">
        <v>4142</v>
      </c>
      <c r="S240" s="75">
        <v>2</v>
      </c>
      <c r="T240" s="79">
        <v>81.25</v>
      </c>
      <c r="U240" s="80">
        <v>0.88</v>
      </c>
      <c r="V240" s="80">
        <v>0.18</v>
      </c>
      <c r="W240" s="80">
        <v>0.43</v>
      </c>
      <c r="X240" s="80">
        <v>19</v>
      </c>
      <c r="Y240" s="79">
        <v>10.5</v>
      </c>
      <c r="Z240" s="12">
        <v>12.1</v>
      </c>
      <c r="AA240" s="79">
        <v>35.6</v>
      </c>
      <c r="AB240" s="79">
        <v>1.6559999999999999</v>
      </c>
      <c r="AC240" s="79">
        <v>24.9</v>
      </c>
      <c r="AD240" s="79">
        <v>9.1</v>
      </c>
      <c r="AE240" s="79">
        <v>365</v>
      </c>
      <c r="AF240" s="79">
        <v>70</v>
      </c>
      <c r="AG240" s="79">
        <v>54.8</v>
      </c>
      <c r="AH240" s="79">
        <v>16</v>
      </c>
      <c r="AI240" s="79">
        <v>28</v>
      </c>
      <c r="AJ240" s="79">
        <v>17</v>
      </c>
      <c r="AK240" s="79">
        <v>89</v>
      </c>
      <c r="AL240" s="79">
        <v>92</v>
      </c>
      <c r="AM240" s="79">
        <v>273</v>
      </c>
      <c r="AN240" s="79">
        <v>0.97</v>
      </c>
      <c r="AO240" s="79">
        <v>0.46899999999999997</v>
      </c>
    </row>
    <row r="241" spans="1:41" x14ac:dyDescent="0.35">
      <c r="A241" s="53">
        <f t="shared" si="7"/>
        <v>235</v>
      </c>
      <c r="B241">
        <v>0</v>
      </c>
      <c r="C241">
        <v>1</v>
      </c>
      <c r="D241" s="75">
        <v>2016</v>
      </c>
      <c r="E241" s="28" t="s">
        <v>381</v>
      </c>
      <c r="F241" s="30" t="s">
        <v>305</v>
      </c>
      <c r="G241" s="103">
        <v>69220</v>
      </c>
      <c r="H241" s="103">
        <v>235348</v>
      </c>
      <c r="I241" s="103">
        <f t="shared" si="6"/>
        <v>3400</v>
      </c>
      <c r="J241" s="72">
        <v>3457.8</v>
      </c>
      <c r="K241" s="60">
        <v>101.7</v>
      </c>
      <c r="L241" s="60">
        <v>19.014166666666675</v>
      </c>
      <c r="M241" s="60">
        <v>2.3243243243243246</v>
      </c>
      <c r="N241" s="75">
        <v>2016</v>
      </c>
      <c r="O241" s="75" t="s">
        <v>18</v>
      </c>
      <c r="P241" s="75">
        <v>629</v>
      </c>
      <c r="Q241" s="78" t="s">
        <v>217</v>
      </c>
      <c r="R241" s="75">
        <v>4000</v>
      </c>
      <c r="S241" s="75">
        <v>2</v>
      </c>
      <c r="T241" s="79">
        <v>79.45</v>
      </c>
      <c r="U241" s="80">
        <v>0.56000000000000005</v>
      </c>
      <c r="V241" s="80">
        <v>0.2</v>
      </c>
      <c r="W241" s="80">
        <v>0.6</v>
      </c>
      <c r="X241" s="80">
        <v>6.6</v>
      </c>
      <c r="Y241" s="79">
        <v>11.1</v>
      </c>
      <c r="Z241" s="12">
        <v>12.8</v>
      </c>
      <c r="AA241" s="79">
        <v>32.5</v>
      </c>
      <c r="AB241" s="79">
        <v>1.7929999999999999</v>
      </c>
      <c r="AC241" s="79">
        <v>25.8</v>
      </c>
      <c r="AD241" s="79">
        <v>9.3000000000000007</v>
      </c>
      <c r="AE241" s="79">
        <v>365</v>
      </c>
      <c r="AF241" s="79">
        <v>68</v>
      </c>
      <c r="AG241" s="79">
        <v>55</v>
      </c>
      <c r="AH241" s="79">
        <v>13.5</v>
      </c>
      <c r="AI241" s="79">
        <v>24.6</v>
      </c>
      <c r="AJ241" s="79">
        <v>24</v>
      </c>
      <c r="AK241" s="79">
        <v>83</v>
      </c>
      <c r="AL241" s="79">
        <v>88</v>
      </c>
      <c r="AM241" s="79">
        <v>260</v>
      </c>
      <c r="AN241" s="79">
        <v>0.94</v>
      </c>
      <c r="AO241" s="79">
        <v>0.57599999999999996</v>
      </c>
    </row>
    <row r="242" spans="1:41" x14ac:dyDescent="0.35">
      <c r="A242" s="53">
        <f t="shared" si="7"/>
        <v>236</v>
      </c>
      <c r="B242">
        <v>0</v>
      </c>
      <c r="C242">
        <v>1</v>
      </c>
      <c r="D242" s="75">
        <v>2016</v>
      </c>
      <c r="E242" s="28" t="s">
        <v>381</v>
      </c>
      <c r="F242" s="30" t="s">
        <v>305</v>
      </c>
      <c r="G242" s="103">
        <v>69220</v>
      </c>
      <c r="H242" s="103">
        <v>235348</v>
      </c>
      <c r="I242" s="103">
        <f t="shared" si="6"/>
        <v>3400</v>
      </c>
      <c r="J242" s="72">
        <v>3423.8</v>
      </c>
      <c r="K242" s="60">
        <v>100.7</v>
      </c>
      <c r="L242" s="60">
        <v>25.099060773480659</v>
      </c>
      <c r="M242" s="60">
        <v>2.4339622641509435</v>
      </c>
      <c r="N242" s="75">
        <v>2016</v>
      </c>
      <c r="O242" s="75" t="s">
        <v>18</v>
      </c>
      <c r="P242" s="75">
        <v>630</v>
      </c>
      <c r="Q242" s="78" t="s">
        <v>217</v>
      </c>
      <c r="R242" s="75">
        <v>4000</v>
      </c>
      <c r="S242" s="75">
        <v>3</v>
      </c>
      <c r="T242" s="79">
        <v>81.05</v>
      </c>
      <c r="U242" s="80">
        <v>2.2000000000000002</v>
      </c>
      <c r="V242" s="80">
        <v>0.21</v>
      </c>
      <c r="W242" s="80">
        <v>0.15</v>
      </c>
      <c r="X242" s="80">
        <v>20.6</v>
      </c>
      <c r="Y242" s="79">
        <v>10.6</v>
      </c>
      <c r="Z242" s="12">
        <v>12.3</v>
      </c>
      <c r="AA242" s="79">
        <v>36.4</v>
      </c>
      <c r="AB242" s="79">
        <v>1.57</v>
      </c>
      <c r="AC242" s="79">
        <v>25.8</v>
      </c>
      <c r="AD242" s="79">
        <v>9.3000000000000007</v>
      </c>
      <c r="AE242" s="79">
        <v>353</v>
      </c>
      <c r="AF242" s="79">
        <v>68</v>
      </c>
      <c r="AG242" s="79">
        <v>55.3</v>
      </c>
      <c r="AH242" s="79">
        <v>10.1</v>
      </c>
      <c r="AI242" s="79">
        <v>20.8</v>
      </c>
      <c r="AJ242" s="79">
        <v>28</v>
      </c>
      <c r="AK242" s="79">
        <v>82</v>
      </c>
      <c r="AL242" s="79">
        <v>97</v>
      </c>
      <c r="AM242" s="79">
        <v>279</v>
      </c>
      <c r="AN242" s="79">
        <v>0.85</v>
      </c>
      <c r="AO242" s="79">
        <v>0.54300000000000004</v>
      </c>
    </row>
    <row r="243" spans="1:41" x14ac:dyDescent="0.35">
      <c r="A243" s="53">
        <f t="shared" si="7"/>
        <v>237</v>
      </c>
      <c r="B243">
        <v>0</v>
      </c>
      <c r="C243">
        <v>1</v>
      </c>
      <c r="D243" s="75">
        <v>2016</v>
      </c>
      <c r="E243" s="28" t="s">
        <v>381</v>
      </c>
      <c r="F243" s="30" t="s">
        <v>305</v>
      </c>
      <c r="G243" s="103">
        <v>69220</v>
      </c>
      <c r="H243" s="103">
        <v>235348</v>
      </c>
      <c r="I243" s="103">
        <f t="shared" si="6"/>
        <v>3400</v>
      </c>
      <c r="J243" s="72">
        <v>3464.6</v>
      </c>
      <c r="K243" s="60">
        <v>101.9</v>
      </c>
      <c r="L243" s="60">
        <v>33.047499999999999</v>
      </c>
      <c r="M243" s="60">
        <v>2.598214285714286</v>
      </c>
      <c r="N243" s="75">
        <v>2016</v>
      </c>
      <c r="O243" s="75" t="s">
        <v>18</v>
      </c>
      <c r="P243" s="75">
        <v>631</v>
      </c>
      <c r="Q243" s="78" t="s">
        <v>217</v>
      </c>
      <c r="R243" s="75">
        <v>4000</v>
      </c>
      <c r="S243" s="75">
        <v>1</v>
      </c>
      <c r="T243" s="79">
        <v>81.7</v>
      </c>
      <c r="U243" s="80">
        <v>0.78</v>
      </c>
      <c r="V243" s="80">
        <v>0.24</v>
      </c>
      <c r="W243" s="80">
        <v>0.4</v>
      </c>
      <c r="X243" s="80">
        <v>4.8</v>
      </c>
      <c r="Y243" s="79">
        <v>11.2</v>
      </c>
      <c r="Z243" s="12">
        <v>12.9</v>
      </c>
      <c r="AA243" s="79">
        <v>36.5</v>
      </c>
      <c r="AB243" s="79">
        <v>1.671</v>
      </c>
      <c r="AC243" s="79">
        <v>29.1</v>
      </c>
      <c r="AD243" s="79">
        <v>10.1</v>
      </c>
      <c r="AE243" s="79">
        <v>395</v>
      </c>
      <c r="AF243" s="79">
        <v>68</v>
      </c>
      <c r="AG243" s="79">
        <v>57.6</v>
      </c>
      <c r="AH243" s="79">
        <v>6.6</v>
      </c>
      <c r="AI243" s="79">
        <v>11.9</v>
      </c>
      <c r="AJ243" s="79">
        <v>48</v>
      </c>
      <c r="AK243" s="79">
        <v>79</v>
      </c>
      <c r="AL243" s="79">
        <v>102</v>
      </c>
      <c r="AM243" s="79">
        <v>267</v>
      </c>
      <c r="AN243" s="79">
        <v>0.77</v>
      </c>
      <c r="AO243" s="79">
        <v>0.437</v>
      </c>
    </row>
    <row r="244" spans="1:41" x14ac:dyDescent="0.35">
      <c r="A244" s="53">
        <f t="shared" si="7"/>
        <v>238</v>
      </c>
      <c r="B244">
        <v>0</v>
      </c>
      <c r="C244">
        <v>1</v>
      </c>
      <c r="D244" s="75">
        <v>2016</v>
      </c>
      <c r="E244" s="28" t="s">
        <v>378</v>
      </c>
      <c r="F244" s="30" t="s">
        <v>305</v>
      </c>
      <c r="G244" s="103">
        <v>157610</v>
      </c>
      <c r="H244" s="103">
        <v>504352</v>
      </c>
      <c r="I244" s="103">
        <f t="shared" si="6"/>
        <v>3200</v>
      </c>
      <c r="J244" s="72">
        <v>3206.4</v>
      </c>
      <c r="K244" s="60">
        <v>100.2</v>
      </c>
      <c r="L244" s="60">
        <v>10.925000000000004</v>
      </c>
      <c r="M244" s="60">
        <v>2.3423423423423424</v>
      </c>
      <c r="N244" s="75">
        <v>2016</v>
      </c>
      <c r="O244" s="75" t="s">
        <v>18</v>
      </c>
      <c r="P244" s="75">
        <v>632</v>
      </c>
      <c r="Q244" s="78" t="s">
        <v>214</v>
      </c>
      <c r="R244" s="75">
        <v>4500</v>
      </c>
      <c r="S244" s="75">
        <v>2</v>
      </c>
      <c r="T244" s="79">
        <v>77.900000000000006</v>
      </c>
      <c r="U244" s="80">
        <v>0.44</v>
      </c>
      <c r="V244" s="80">
        <v>0.42</v>
      </c>
      <c r="W244" s="80">
        <v>0.14000000000000001</v>
      </c>
      <c r="X244" s="80">
        <v>10.4</v>
      </c>
      <c r="Y244" s="79">
        <v>11.1</v>
      </c>
      <c r="Z244" s="12">
        <v>12.8</v>
      </c>
      <c r="AA244" s="79">
        <v>36.5</v>
      </c>
      <c r="AB244" s="79">
        <v>1.7709999999999999</v>
      </c>
      <c r="AC244" s="79">
        <v>26</v>
      </c>
      <c r="AD244" s="79">
        <v>9.4</v>
      </c>
      <c r="AE244" s="79">
        <v>350</v>
      </c>
      <c r="AF244" s="79">
        <v>69</v>
      </c>
      <c r="AG244" s="79">
        <v>57</v>
      </c>
      <c r="AH244" s="79">
        <v>1.9</v>
      </c>
      <c r="AI244" s="79">
        <v>3.8</v>
      </c>
      <c r="AJ244" s="79">
        <v>37</v>
      </c>
      <c r="AK244" s="79">
        <v>88</v>
      </c>
      <c r="AL244" s="79">
        <v>82</v>
      </c>
      <c r="AM244" s="79">
        <v>272</v>
      </c>
      <c r="AN244" s="79">
        <v>1.07</v>
      </c>
      <c r="AO244" s="79">
        <v>0.67700000000000005</v>
      </c>
    </row>
    <row r="245" spans="1:41" x14ac:dyDescent="0.35">
      <c r="A245" s="53">
        <f t="shared" si="7"/>
        <v>239</v>
      </c>
      <c r="B245">
        <v>0</v>
      </c>
      <c r="C245">
        <v>1</v>
      </c>
      <c r="D245" s="75">
        <v>2016</v>
      </c>
      <c r="E245" s="28" t="s">
        <v>378</v>
      </c>
      <c r="F245" s="30" t="s">
        <v>305</v>
      </c>
      <c r="G245" s="103">
        <v>157610</v>
      </c>
      <c r="H245" s="103">
        <v>504352</v>
      </c>
      <c r="I245" s="103">
        <f t="shared" si="6"/>
        <v>3200</v>
      </c>
      <c r="J245" s="72">
        <v>3228.8</v>
      </c>
      <c r="K245" s="60">
        <v>100.9</v>
      </c>
      <c r="L245" s="60">
        <v>25.637365269461085</v>
      </c>
      <c r="M245" s="60">
        <v>2.2149532710280373</v>
      </c>
      <c r="N245" s="75">
        <v>2016</v>
      </c>
      <c r="O245" s="75" t="s">
        <v>18</v>
      </c>
      <c r="P245" s="75">
        <v>633</v>
      </c>
      <c r="Q245" s="78" t="s">
        <v>214</v>
      </c>
      <c r="R245" s="75">
        <v>5000</v>
      </c>
      <c r="S245" s="75">
        <v>1</v>
      </c>
      <c r="T245" s="79">
        <v>80.150000000000006</v>
      </c>
      <c r="U245" s="80">
        <v>0.4</v>
      </c>
      <c r="V245" s="80">
        <v>0.19</v>
      </c>
      <c r="W245" s="80">
        <v>0.23</v>
      </c>
      <c r="X245" s="80">
        <v>14.5</v>
      </c>
      <c r="Y245" s="79">
        <v>10.7</v>
      </c>
      <c r="Z245" s="12">
        <v>12.4</v>
      </c>
      <c r="AA245" s="79">
        <v>37.700000000000003</v>
      </c>
      <c r="AB245" s="79">
        <v>1.7769999999999999</v>
      </c>
      <c r="AC245" s="79">
        <v>23.7</v>
      </c>
      <c r="AD245" s="79">
        <v>8.5</v>
      </c>
      <c r="AE245" s="79">
        <v>373</v>
      </c>
      <c r="AF245" s="79">
        <v>69</v>
      </c>
      <c r="AG245" s="79">
        <v>55.1</v>
      </c>
      <c r="AH245" s="79">
        <v>13</v>
      </c>
      <c r="AI245" s="79">
        <v>21.2</v>
      </c>
      <c r="AJ245" s="79">
        <v>26</v>
      </c>
      <c r="AK245" s="79">
        <v>82</v>
      </c>
      <c r="AL245" s="79">
        <v>81</v>
      </c>
      <c r="AM245" s="79">
        <v>267</v>
      </c>
      <c r="AN245" s="79">
        <v>1.01</v>
      </c>
      <c r="AO245" s="79">
        <v>0.501</v>
      </c>
    </row>
    <row r="246" spans="1:41" x14ac:dyDescent="0.35">
      <c r="A246" s="53">
        <f t="shared" si="7"/>
        <v>240</v>
      </c>
      <c r="B246">
        <v>0</v>
      </c>
      <c r="C246">
        <v>1</v>
      </c>
      <c r="D246" s="75">
        <v>2016</v>
      </c>
      <c r="E246" s="28" t="s">
        <v>378</v>
      </c>
      <c r="F246" s="30" t="s">
        <v>305</v>
      </c>
      <c r="G246" s="103">
        <v>157610</v>
      </c>
      <c r="H246" s="103">
        <v>504352</v>
      </c>
      <c r="I246" s="103">
        <f t="shared" si="6"/>
        <v>3200</v>
      </c>
      <c r="J246" s="72">
        <v>3203.2</v>
      </c>
      <c r="K246" s="60">
        <v>100.1</v>
      </c>
      <c r="L246" s="60">
        <v>19.332500000000007</v>
      </c>
      <c r="M246" s="60">
        <v>2.349514563106796</v>
      </c>
      <c r="N246" s="75">
        <v>2016</v>
      </c>
      <c r="O246" s="75" t="s">
        <v>18</v>
      </c>
      <c r="P246" s="75">
        <v>634</v>
      </c>
      <c r="Q246" s="78" t="s">
        <v>214</v>
      </c>
      <c r="R246" s="75">
        <v>3600</v>
      </c>
      <c r="S246" s="75">
        <v>2</v>
      </c>
      <c r="T246" s="79">
        <v>80.150000000000006</v>
      </c>
      <c r="U246" s="80">
        <v>0.48</v>
      </c>
      <c r="V246" s="80">
        <v>0.28000000000000003</v>
      </c>
      <c r="W246" s="80">
        <v>0.26</v>
      </c>
      <c r="X246" s="80">
        <v>13</v>
      </c>
      <c r="Y246" s="79">
        <v>10.3</v>
      </c>
      <c r="Z246" s="12">
        <v>11.9</v>
      </c>
      <c r="AA246" s="79">
        <v>38.200000000000003</v>
      </c>
      <c r="AB246" s="79">
        <v>1.74</v>
      </c>
      <c r="AC246" s="79">
        <v>24.2</v>
      </c>
      <c r="AD246" s="79">
        <v>8.8000000000000007</v>
      </c>
      <c r="AE246" s="79">
        <v>482</v>
      </c>
      <c r="AF246" s="79">
        <v>69</v>
      </c>
      <c r="AG246" s="79">
        <v>55</v>
      </c>
      <c r="AH246" s="79">
        <v>10.5</v>
      </c>
      <c r="AI246" s="79">
        <v>18.100000000000001</v>
      </c>
      <c r="AJ246" s="79">
        <v>38</v>
      </c>
      <c r="AK246" s="79">
        <v>93</v>
      </c>
      <c r="AL246" s="79">
        <v>86</v>
      </c>
      <c r="AM246" s="79">
        <v>282</v>
      </c>
      <c r="AN246" s="79">
        <v>1.08</v>
      </c>
      <c r="AO246" s="79">
        <v>0.66900000000000004</v>
      </c>
    </row>
    <row r="247" spans="1:41" x14ac:dyDescent="0.35">
      <c r="A247" s="53">
        <f t="shared" si="7"/>
        <v>241</v>
      </c>
      <c r="B247">
        <v>0</v>
      </c>
      <c r="C247">
        <v>1</v>
      </c>
      <c r="D247" s="75">
        <v>2016</v>
      </c>
      <c r="E247" s="28" t="s">
        <v>372</v>
      </c>
      <c r="F247" s="30" t="s">
        <v>305</v>
      </c>
      <c r="G247" s="103">
        <v>113820</v>
      </c>
      <c r="H247" s="103">
        <v>398370</v>
      </c>
      <c r="I247" s="103">
        <f t="shared" si="6"/>
        <v>3500</v>
      </c>
      <c r="J247" s="72">
        <v>3451</v>
      </c>
      <c r="K247" s="60">
        <v>98.6</v>
      </c>
      <c r="L247" s="60">
        <v>16.777841296928329</v>
      </c>
      <c r="M247" s="60">
        <v>2.3398058252427183</v>
      </c>
      <c r="N247" s="75">
        <v>2016</v>
      </c>
      <c r="O247" s="75" t="s">
        <v>18</v>
      </c>
      <c r="P247" s="75">
        <v>635</v>
      </c>
      <c r="Q247" s="78" t="s">
        <v>208</v>
      </c>
      <c r="R247" s="75">
        <v>8000</v>
      </c>
      <c r="S247" s="75">
        <v>1</v>
      </c>
      <c r="T247" s="79">
        <v>78.8</v>
      </c>
      <c r="U247" s="80">
        <v>0.88</v>
      </c>
      <c r="V247" s="80">
        <v>0.37</v>
      </c>
      <c r="W247" s="80">
        <v>0.57999999999999996</v>
      </c>
      <c r="X247" s="80">
        <v>5.5</v>
      </c>
      <c r="Y247" s="79">
        <v>10.3</v>
      </c>
      <c r="Z247" s="12">
        <v>11.9</v>
      </c>
      <c r="AA247" s="79">
        <v>33.700000000000003</v>
      </c>
      <c r="AB247" s="79">
        <v>1.5329999999999999</v>
      </c>
      <c r="AC247" s="79">
        <v>24.1</v>
      </c>
      <c r="AD247" s="79">
        <v>8.8000000000000007</v>
      </c>
      <c r="AE247" s="79">
        <v>375</v>
      </c>
      <c r="AF247" s="79">
        <v>67</v>
      </c>
      <c r="AG247" s="79">
        <v>54.5</v>
      </c>
      <c r="AH247" s="79">
        <v>16</v>
      </c>
      <c r="AI247" s="79">
        <v>33.4</v>
      </c>
      <c r="AJ247" s="79">
        <v>19</v>
      </c>
      <c r="AK247" s="79">
        <v>81</v>
      </c>
      <c r="AL247" s="79">
        <v>82</v>
      </c>
      <c r="AM247" s="79">
        <v>253</v>
      </c>
      <c r="AN247" s="79">
        <v>0.99</v>
      </c>
      <c r="AO247" s="79">
        <v>0.58599999999999997</v>
      </c>
    </row>
    <row r="248" spans="1:41" x14ac:dyDescent="0.35">
      <c r="A248" s="53">
        <f t="shared" si="7"/>
        <v>242</v>
      </c>
      <c r="B248">
        <v>0</v>
      </c>
      <c r="C248">
        <v>1</v>
      </c>
      <c r="D248" s="75">
        <v>2016</v>
      </c>
      <c r="E248" s="28" t="s">
        <v>372</v>
      </c>
      <c r="F248" s="30" t="s">
        <v>305</v>
      </c>
      <c r="G248" s="103">
        <v>113820</v>
      </c>
      <c r="H248" s="103">
        <v>398370</v>
      </c>
      <c r="I248" s="103">
        <f t="shared" si="6"/>
        <v>3500</v>
      </c>
      <c r="J248" s="72">
        <v>3524.5</v>
      </c>
      <c r="K248" s="60">
        <v>100.7</v>
      </c>
      <c r="L248" s="60">
        <v>25.844999999999999</v>
      </c>
      <c r="M248" s="60">
        <v>2.2924528301886795</v>
      </c>
      <c r="N248" s="75">
        <v>2016</v>
      </c>
      <c r="O248" s="75" t="s">
        <v>18</v>
      </c>
      <c r="P248" s="75">
        <v>636</v>
      </c>
      <c r="Q248" s="78" t="s">
        <v>208</v>
      </c>
      <c r="R248" s="75">
        <v>3060</v>
      </c>
      <c r="S248" s="75">
        <v>1</v>
      </c>
      <c r="T248" s="79">
        <v>79</v>
      </c>
      <c r="U248" s="80">
        <v>0.83</v>
      </c>
      <c r="V248" s="80">
        <v>0.27</v>
      </c>
      <c r="W248" s="80">
        <v>0.69</v>
      </c>
      <c r="X248" s="80">
        <v>2.9</v>
      </c>
      <c r="Y248" s="79">
        <v>10.6</v>
      </c>
      <c r="Z248" s="12">
        <v>12.3</v>
      </c>
      <c r="AA248" s="79">
        <v>33.6</v>
      </c>
      <c r="AB248" s="79">
        <v>1.8959999999999999</v>
      </c>
      <c r="AC248" s="79">
        <v>24.3</v>
      </c>
      <c r="AD248" s="79">
        <v>8.9</v>
      </c>
      <c r="AE248" s="79">
        <v>482</v>
      </c>
      <c r="AF248" s="79">
        <v>67</v>
      </c>
      <c r="AG248" s="79">
        <v>57.1</v>
      </c>
      <c r="AH248" s="79">
        <v>14.8</v>
      </c>
      <c r="AI248" s="79">
        <v>27.7</v>
      </c>
      <c r="AJ248" s="79">
        <v>15</v>
      </c>
      <c r="AK248" s="79">
        <v>99</v>
      </c>
      <c r="AL248" s="79">
        <v>90</v>
      </c>
      <c r="AM248" s="79">
        <v>314</v>
      </c>
      <c r="AN248" s="79">
        <v>1.1000000000000001</v>
      </c>
      <c r="AO248" s="79">
        <v>0.63</v>
      </c>
    </row>
    <row r="249" spans="1:41" x14ac:dyDescent="0.35">
      <c r="A249" s="53">
        <f t="shared" si="7"/>
        <v>243</v>
      </c>
      <c r="B249">
        <v>0</v>
      </c>
      <c r="C249">
        <v>1</v>
      </c>
      <c r="D249" s="75">
        <v>2016</v>
      </c>
      <c r="E249" s="28" t="s">
        <v>372</v>
      </c>
      <c r="F249" s="30" t="s">
        <v>305</v>
      </c>
      <c r="G249" s="103">
        <v>113820</v>
      </c>
      <c r="H249" s="103">
        <v>398370</v>
      </c>
      <c r="I249" s="103">
        <f t="shared" si="6"/>
        <v>3500</v>
      </c>
      <c r="J249" s="72">
        <v>3510.5</v>
      </c>
      <c r="K249" s="60">
        <v>100.3</v>
      </c>
      <c r="L249" s="60">
        <v>25.387500000000003</v>
      </c>
      <c r="M249" s="60">
        <v>2.3461538461538458</v>
      </c>
      <c r="N249" s="75">
        <v>2016</v>
      </c>
      <c r="O249" s="75" t="s">
        <v>18</v>
      </c>
      <c r="P249" s="75">
        <v>637</v>
      </c>
      <c r="Q249" s="78" t="s">
        <v>208</v>
      </c>
      <c r="R249" s="75">
        <v>4700</v>
      </c>
      <c r="S249" s="75">
        <v>2</v>
      </c>
      <c r="T249" s="79">
        <v>79.7</v>
      </c>
      <c r="U249" s="80">
        <v>0.85</v>
      </c>
      <c r="V249" s="80">
        <v>0.28000000000000003</v>
      </c>
      <c r="W249" s="80">
        <v>0.43</v>
      </c>
      <c r="X249" s="80">
        <v>10</v>
      </c>
      <c r="Y249" s="79">
        <v>10.4</v>
      </c>
      <c r="Z249" s="12">
        <v>12</v>
      </c>
      <c r="AA249" s="79">
        <v>35.6</v>
      </c>
      <c r="AB249" s="79">
        <v>1.4330000000000001</v>
      </c>
      <c r="AC249" s="79">
        <v>24.4</v>
      </c>
      <c r="AD249" s="79">
        <v>8.6999999999999993</v>
      </c>
      <c r="AE249" s="79">
        <v>482</v>
      </c>
      <c r="AF249" s="79">
        <v>68</v>
      </c>
      <c r="AG249" s="79">
        <v>56.3</v>
      </c>
      <c r="AH249" s="79">
        <v>18.3</v>
      </c>
      <c r="AI249" s="79">
        <v>32.5</v>
      </c>
      <c r="AJ249" s="79">
        <v>14</v>
      </c>
      <c r="AK249" s="79">
        <v>98</v>
      </c>
      <c r="AL249" s="79">
        <v>85</v>
      </c>
      <c r="AM249" s="79">
        <v>307</v>
      </c>
      <c r="AN249" s="79">
        <v>1.1499999999999999</v>
      </c>
      <c r="AO249" s="79">
        <v>0.62</v>
      </c>
    </row>
    <row r="250" spans="1:41" x14ac:dyDescent="0.35">
      <c r="A250" s="53">
        <f t="shared" si="7"/>
        <v>244</v>
      </c>
      <c r="B250">
        <v>0</v>
      </c>
      <c r="C250">
        <v>1</v>
      </c>
      <c r="D250" s="75">
        <v>2016</v>
      </c>
      <c r="E250" s="28" t="s">
        <v>294</v>
      </c>
      <c r="F250" s="30" t="s">
        <v>11</v>
      </c>
      <c r="G250" s="103">
        <v>26960</v>
      </c>
      <c r="H250" s="103">
        <v>78184</v>
      </c>
      <c r="I250" s="103">
        <f t="shared" si="6"/>
        <v>2900</v>
      </c>
      <c r="J250" s="72">
        <v>2842</v>
      </c>
      <c r="K250" s="60">
        <v>98</v>
      </c>
      <c r="L250" s="60">
        <v>27.371079136690646</v>
      </c>
      <c r="M250" s="60">
        <v>2.1714285714285717</v>
      </c>
      <c r="N250" s="75">
        <v>2016</v>
      </c>
      <c r="O250" s="75" t="s">
        <v>18</v>
      </c>
      <c r="P250" s="75">
        <v>638</v>
      </c>
      <c r="Q250" s="78" t="s">
        <v>131</v>
      </c>
      <c r="R250" s="75">
        <v>4000</v>
      </c>
      <c r="S250" s="75">
        <v>3</v>
      </c>
      <c r="T250" s="79">
        <v>75.2</v>
      </c>
      <c r="U250" s="80">
        <v>0.63</v>
      </c>
      <c r="V250" s="80">
        <v>1.38</v>
      </c>
      <c r="W250" s="80">
        <v>0.46</v>
      </c>
      <c r="X250" s="80">
        <v>3.15</v>
      </c>
      <c r="Y250" s="79">
        <v>10.5</v>
      </c>
      <c r="Z250" s="12">
        <v>12.1</v>
      </c>
      <c r="AA250" s="79">
        <v>34.799999999999997</v>
      </c>
      <c r="AB250" s="79">
        <v>1.673</v>
      </c>
      <c r="AC250" s="79">
        <v>22.8</v>
      </c>
      <c r="AD250" s="79">
        <v>8.5</v>
      </c>
      <c r="AE250" s="79">
        <v>448</v>
      </c>
      <c r="AF250" s="79">
        <v>67</v>
      </c>
      <c r="AG250" s="79">
        <v>55.2</v>
      </c>
      <c r="AH250" s="79">
        <v>14.5</v>
      </c>
      <c r="AI250" s="79">
        <v>20.7</v>
      </c>
      <c r="AJ250" s="79">
        <v>36</v>
      </c>
      <c r="AK250" s="79">
        <v>88</v>
      </c>
      <c r="AL250" s="79">
        <v>109</v>
      </c>
      <c r="AM250" s="79">
        <v>327</v>
      </c>
      <c r="AN250" s="79">
        <v>0.81</v>
      </c>
      <c r="AO250" s="79">
        <v>0.55600000000000005</v>
      </c>
    </row>
    <row r="251" spans="1:41" x14ac:dyDescent="0.35">
      <c r="A251" s="53">
        <f t="shared" si="7"/>
        <v>245</v>
      </c>
      <c r="B251">
        <v>0</v>
      </c>
      <c r="C251">
        <v>1</v>
      </c>
      <c r="D251" s="75">
        <v>2016</v>
      </c>
      <c r="E251" s="28" t="s">
        <v>294</v>
      </c>
      <c r="F251" s="30" t="s">
        <v>11</v>
      </c>
      <c r="G251" s="103">
        <v>26960</v>
      </c>
      <c r="H251" s="103">
        <v>78184</v>
      </c>
      <c r="I251" s="103">
        <f t="shared" si="6"/>
        <v>2900</v>
      </c>
      <c r="J251" s="72">
        <v>2847.8</v>
      </c>
      <c r="K251" s="60">
        <v>98.2</v>
      </c>
      <c r="L251" s="60">
        <v>11.69824380165289</v>
      </c>
      <c r="M251" s="60">
        <v>2.4653465346534653</v>
      </c>
      <c r="N251" s="75">
        <v>2016</v>
      </c>
      <c r="O251" s="75" t="s">
        <v>18</v>
      </c>
      <c r="P251" s="75">
        <v>639</v>
      </c>
      <c r="Q251" s="78" t="s">
        <v>131</v>
      </c>
      <c r="R251" s="75">
        <v>3950</v>
      </c>
      <c r="S251" s="75">
        <v>2</v>
      </c>
      <c r="T251" s="79">
        <v>76.8</v>
      </c>
      <c r="U251" s="80">
        <v>0.4</v>
      </c>
      <c r="V251" s="80">
        <v>0.16</v>
      </c>
      <c r="W251" s="80">
        <v>0.32</v>
      </c>
      <c r="X251" s="80">
        <v>4</v>
      </c>
      <c r="Y251" s="79">
        <v>10.1</v>
      </c>
      <c r="Z251" s="12">
        <v>11.7</v>
      </c>
      <c r="AA251" s="79">
        <v>36.4</v>
      </c>
      <c r="AB251" s="79">
        <v>1.554</v>
      </c>
      <c r="AC251" s="79">
        <v>24.9</v>
      </c>
      <c r="AD251" s="79">
        <v>9</v>
      </c>
      <c r="AE251" s="79">
        <v>459</v>
      </c>
      <c r="AF251" s="79">
        <v>70</v>
      </c>
      <c r="AG251" s="79">
        <v>56.1</v>
      </c>
      <c r="AH251" s="79">
        <v>1.7</v>
      </c>
      <c r="AI251" s="79">
        <v>3.5</v>
      </c>
      <c r="AJ251" s="79">
        <v>55</v>
      </c>
      <c r="AK251" s="79">
        <v>75</v>
      </c>
      <c r="AL251" s="79">
        <v>102</v>
      </c>
      <c r="AM251" s="79">
        <v>279</v>
      </c>
      <c r="AN251" s="79">
        <v>0.74</v>
      </c>
      <c r="AO251" s="79">
        <v>0.60499999999999998</v>
      </c>
    </row>
    <row r="252" spans="1:41" x14ac:dyDescent="0.35">
      <c r="A252" s="53">
        <f t="shared" si="7"/>
        <v>246</v>
      </c>
      <c r="B252">
        <v>0</v>
      </c>
      <c r="C252">
        <v>1</v>
      </c>
      <c r="D252" s="75">
        <v>2016</v>
      </c>
      <c r="E252" s="28" t="s">
        <v>294</v>
      </c>
      <c r="F252" s="30" t="s">
        <v>11</v>
      </c>
      <c r="G252" s="103">
        <v>26960</v>
      </c>
      <c r="H252" s="103">
        <v>78184</v>
      </c>
      <c r="I252" s="103">
        <f t="shared" si="6"/>
        <v>2900</v>
      </c>
      <c r="J252" s="72">
        <v>2900</v>
      </c>
      <c r="K252" s="60">
        <v>100</v>
      </c>
      <c r="L252" s="60">
        <v>20.149999999999999</v>
      </c>
      <c r="M252" s="60">
        <v>2.4454545454545453</v>
      </c>
      <c r="N252" s="75">
        <v>2016</v>
      </c>
      <c r="O252" s="75" t="s">
        <v>18</v>
      </c>
      <c r="P252" s="75">
        <v>640</v>
      </c>
      <c r="Q252" s="78" t="s">
        <v>131</v>
      </c>
      <c r="R252" s="75">
        <v>4140</v>
      </c>
      <c r="S252" s="75">
        <v>2</v>
      </c>
      <c r="T252" s="79">
        <v>78.8</v>
      </c>
      <c r="U252" s="80">
        <v>0.35</v>
      </c>
      <c r="V252" s="80">
        <v>0.19</v>
      </c>
      <c r="W252" s="80">
        <v>0.13</v>
      </c>
      <c r="X252" s="80">
        <v>0.7</v>
      </c>
      <c r="Y252" s="79">
        <v>11</v>
      </c>
      <c r="Z252" s="12">
        <v>12.7</v>
      </c>
      <c r="AA252" s="79">
        <v>36.1</v>
      </c>
      <c r="AB252" s="79">
        <v>2.1190000000000002</v>
      </c>
      <c r="AC252" s="79">
        <v>26.9</v>
      </c>
      <c r="AD252" s="79">
        <v>9.6999999999999993</v>
      </c>
      <c r="AE252" s="79">
        <v>488</v>
      </c>
      <c r="AF252" s="79">
        <v>67</v>
      </c>
      <c r="AG252" s="79">
        <v>56.5</v>
      </c>
      <c r="AH252" s="79">
        <v>11.8</v>
      </c>
      <c r="AI252" s="79">
        <v>18</v>
      </c>
      <c r="AJ252" s="79">
        <v>38</v>
      </c>
      <c r="AK252" s="79">
        <v>76</v>
      </c>
      <c r="AL252" s="79">
        <v>108</v>
      </c>
      <c r="AM252" s="79">
        <v>284</v>
      </c>
      <c r="AN252" s="79">
        <v>0.7</v>
      </c>
      <c r="AO252" s="79">
        <v>0.66900000000000004</v>
      </c>
    </row>
    <row r="253" spans="1:41" x14ac:dyDescent="0.35">
      <c r="A253" s="53">
        <f t="shared" si="7"/>
        <v>247</v>
      </c>
      <c r="B253">
        <v>0</v>
      </c>
      <c r="C253">
        <v>1</v>
      </c>
      <c r="D253" s="75">
        <v>2016</v>
      </c>
      <c r="E253" s="28" t="s">
        <v>294</v>
      </c>
      <c r="F253" s="30" t="s">
        <v>11</v>
      </c>
      <c r="G253" s="103">
        <v>26960</v>
      </c>
      <c r="H253" s="103">
        <v>78184</v>
      </c>
      <c r="I253" s="103">
        <f t="shared" si="6"/>
        <v>2900</v>
      </c>
      <c r="J253" s="72">
        <v>2882.6</v>
      </c>
      <c r="K253" s="60">
        <v>99.4</v>
      </c>
      <c r="L253" s="60">
        <v>31.707192585895122</v>
      </c>
      <c r="M253" s="60">
        <v>2.2990654205607481</v>
      </c>
      <c r="N253" s="75">
        <v>2016</v>
      </c>
      <c r="O253" s="75" t="s">
        <v>18</v>
      </c>
      <c r="P253" s="75">
        <v>641</v>
      </c>
      <c r="Q253" s="78" t="s">
        <v>131</v>
      </c>
      <c r="R253" s="75">
        <v>4028</v>
      </c>
      <c r="S253" s="75">
        <v>2</v>
      </c>
      <c r="T253" s="79">
        <v>77.45</v>
      </c>
      <c r="U253" s="80">
        <v>0.5</v>
      </c>
      <c r="V253" s="80">
        <v>0.46</v>
      </c>
      <c r="W253" s="80">
        <v>0.27</v>
      </c>
      <c r="X253" s="80">
        <v>3.2</v>
      </c>
      <c r="Y253" s="79">
        <v>10.7</v>
      </c>
      <c r="Z253" s="12">
        <v>12.4</v>
      </c>
      <c r="AA253" s="79">
        <v>36.1</v>
      </c>
      <c r="AB253" s="79">
        <v>1.6779999999999999</v>
      </c>
      <c r="AC253" s="79">
        <v>24.6</v>
      </c>
      <c r="AD253" s="79">
        <v>9</v>
      </c>
      <c r="AE253" s="79">
        <v>325</v>
      </c>
      <c r="AF253" s="79">
        <v>68</v>
      </c>
      <c r="AG253" s="79">
        <v>54.9</v>
      </c>
      <c r="AH253" s="79">
        <v>14.6</v>
      </c>
      <c r="AI253" s="79">
        <v>23.3</v>
      </c>
      <c r="AJ253" s="79">
        <v>26</v>
      </c>
      <c r="AK253" s="79">
        <v>88</v>
      </c>
      <c r="AL253" s="79">
        <v>110</v>
      </c>
      <c r="AM253" s="79">
        <v>339</v>
      </c>
      <c r="AN253" s="79">
        <v>0.8</v>
      </c>
      <c r="AO253" s="79">
        <v>0.55300000000000005</v>
      </c>
    </row>
    <row r="254" spans="1:41" x14ac:dyDescent="0.35">
      <c r="A254" s="53">
        <f t="shared" si="7"/>
        <v>248</v>
      </c>
      <c r="B254">
        <v>0</v>
      </c>
      <c r="C254">
        <v>1</v>
      </c>
      <c r="D254" s="75">
        <v>2016</v>
      </c>
      <c r="E254" s="28" t="s">
        <v>294</v>
      </c>
      <c r="F254" s="30" t="s">
        <v>11</v>
      </c>
      <c r="G254" s="103">
        <v>26960</v>
      </c>
      <c r="H254" s="103">
        <v>78184</v>
      </c>
      <c r="I254" s="103">
        <f t="shared" si="6"/>
        <v>2900</v>
      </c>
      <c r="J254" s="72">
        <v>2888.4</v>
      </c>
      <c r="K254" s="60">
        <v>99.6</v>
      </c>
      <c r="L254" s="60">
        <v>17.647960992907802</v>
      </c>
      <c r="M254" s="60">
        <v>2.3148148148148149</v>
      </c>
      <c r="N254" s="75">
        <v>2016</v>
      </c>
      <c r="O254" s="75" t="s">
        <v>18</v>
      </c>
      <c r="P254" s="75">
        <v>642</v>
      </c>
      <c r="Q254" s="78" t="s">
        <v>131</v>
      </c>
      <c r="R254" s="75">
        <v>4011</v>
      </c>
      <c r="S254" s="75">
        <v>2</v>
      </c>
      <c r="T254" s="79">
        <v>76.349999999999994</v>
      </c>
      <c r="U254" s="80">
        <v>0.66</v>
      </c>
      <c r="V254" s="80">
        <v>0.32</v>
      </c>
      <c r="W254" s="80">
        <v>0.4</v>
      </c>
      <c r="X254" s="80">
        <v>4.5</v>
      </c>
      <c r="Y254" s="79">
        <v>10.8</v>
      </c>
      <c r="Z254" s="12">
        <v>12.5</v>
      </c>
      <c r="AA254" s="79">
        <v>33.200000000000003</v>
      </c>
      <c r="AB254" s="79">
        <v>1.796</v>
      </c>
      <c r="AC254" s="79">
        <v>25</v>
      </c>
      <c r="AD254" s="79">
        <v>9</v>
      </c>
      <c r="AE254" s="79">
        <v>337</v>
      </c>
      <c r="AF254" s="79">
        <v>69</v>
      </c>
      <c r="AG254" s="79">
        <v>56.7</v>
      </c>
      <c r="AH254" s="79">
        <v>1.7</v>
      </c>
      <c r="AI254" s="79">
        <v>3</v>
      </c>
      <c r="AJ254" s="79">
        <v>52</v>
      </c>
      <c r="AK254" s="79">
        <v>74</v>
      </c>
      <c r="AL254" s="79">
        <v>115</v>
      </c>
      <c r="AM254" s="79">
        <v>300</v>
      </c>
      <c r="AN254" s="79">
        <v>0.64</v>
      </c>
      <c r="AO254" s="79">
        <v>0.56399999999999995</v>
      </c>
    </row>
    <row r="255" spans="1:41" x14ac:dyDescent="0.35">
      <c r="A255" s="53">
        <f t="shared" si="7"/>
        <v>249</v>
      </c>
      <c r="B255">
        <v>0</v>
      </c>
      <c r="C255">
        <v>1</v>
      </c>
      <c r="D255" s="75">
        <v>2016</v>
      </c>
      <c r="E255" s="28" t="s">
        <v>294</v>
      </c>
      <c r="F255" s="30" t="s">
        <v>11</v>
      </c>
      <c r="G255" s="103">
        <v>26960</v>
      </c>
      <c r="H255" s="103">
        <v>78184</v>
      </c>
      <c r="I255" s="103">
        <f t="shared" si="6"/>
        <v>2900</v>
      </c>
      <c r="J255" s="72">
        <v>2923.2</v>
      </c>
      <c r="K255" s="60">
        <v>100.8</v>
      </c>
      <c r="L255" s="60">
        <v>27.793386075949371</v>
      </c>
      <c r="M255" s="60">
        <v>2.3859649122807016</v>
      </c>
      <c r="N255" s="75">
        <v>2016</v>
      </c>
      <c r="O255" s="75" t="s">
        <v>18</v>
      </c>
      <c r="P255" s="75">
        <v>643</v>
      </c>
      <c r="Q255" s="78" t="s">
        <v>131</v>
      </c>
      <c r="R255" s="75">
        <v>3165</v>
      </c>
      <c r="S255" s="75">
        <v>2</v>
      </c>
      <c r="T255" s="79">
        <v>77.7</v>
      </c>
      <c r="U255" s="80">
        <v>0.39</v>
      </c>
      <c r="V255" s="80">
        <v>0.4</v>
      </c>
      <c r="W255" s="80">
        <v>0.38</v>
      </c>
      <c r="X255" s="80">
        <v>2.5</v>
      </c>
      <c r="Y255" s="79">
        <v>11.4</v>
      </c>
      <c r="Z255" s="12">
        <v>13.2</v>
      </c>
      <c r="AA255" s="79">
        <v>36.5</v>
      </c>
      <c r="AB255" s="79">
        <v>1.83</v>
      </c>
      <c r="AC255" s="79">
        <v>27.2</v>
      </c>
      <c r="AD255" s="79">
        <v>9.9</v>
      </c>
      <c r="AE255" s="79">
        <v>469</v>
      </c>
      <c r="AF255" s="79">
        <v>69</v>
      </c>
      <c r="AG255" s="79">
        <v>55.1</v>
      </c>
      <c r="AH255" s="79">
        <v>13.5</v>
      </c>
      <c r="AI255" s="79">
        <v>22.1</v>
      </c>
      <c r="AJ255" s="79">
        <v>29</v>
      </c>
      <c r="AK255" s="79">
        <v>80</v>
      </c>
      <c r="AL255" s="79">
        <v>95</v>
      </c>
      <c r="AM255" s="79">
        <v>265</v>
      </c>
      <c r="AN255" s="79">
        <v>0.84</v>
      </c>
      <c r="AO255" s="79">
        <v>0.47399999999999998</v>
      </c>
    </row>
    <row r="256" spans="1:41" x14ac:dyDescent="0.35">
      <c r="A256" s="53">
        <f t="shared" si="7"/>
        <v>250</v>
      </c>
      <c r="B256">
        <v>0</v>
      </c>
      <c r="C256">
        <v>1</v>
      </c>
      <c r="D256" s="75">
        <v>2016</v>
      </c>
      <c r="E256" s="28" t="s">
        <v>294</v>
      </c>
      <c r="F256" s="30" t="s">
        <v>11</v>
      </c>
      <c r="G256" s="103">
        <v>26960</v>
      </c>
      <c r="H256" s="103">
        <v>78184</v>
      </c>
      <c r="I256" s="103">
        <f t="shared" si="6"/>
        <v>2900</v>
      </c>
      <c r="J256" s="72">
        <v>2900</v>
      </c>
      <c r="K256" s="60">
        <v>100</v>
      </c>
      <c r="L256" s="60">
        <v>33.029999999999994</v>
      </c>
      <c r="M256" s="60">
        <v>2.3090909090909091</v>
      </c>
      <c r="N256" s="75">
        <v>2016</v>
      </c>
      <c r="O256" s="75" t="s">
        <v>18</v>
      </c>
      <c r="P256" s="75">
        <v>644</v>
      </c>
      <c r="Q256" s="78" t="s">
        <v>131</v>
      </c>
      <c r="R256" s="75">
        <v>3000</v>
      </c>
      <c r="S256" s="75">
        <v>2</v>
      </c>
      <c r="T256" s="79">
        <v>76.349999999999994</v>
      </c>
      <c r="U256" s="80">
        <v>0.75</v>
      </c>
      <c r="V256" s="80">
        <v>0.42</v>
      </c>
      <c r="W256" s="80">
        <v>0.36</v>
      </c>
      <c r="X256" s="80">
        <v>1.3</v>
      </c>
      <c r="Y256" s="79">
        <v>11</v>
      </c>
      <c r="Z256" s="12">
        <v>12.7</v>
      </c>
      <c r="AA256" s="79">
        <v>34.200000000000003</v>
      </c>
      <c r="AB256" s="79">
        <v>1.7509999999999999</v>
      </c>
      <c r="AC256" s="79">
        <v>25.4</v>
      </c>
      <c r="AD256" s="79">
        <v>9.1999999999999993</v>
      </c>
      <c r="AE256" s="79">
        <v>326</v>
      </c>
      <c r="AF256" s="79">
        <v>68</v>
      </c>
      <c r="AG256" s="79">
        <v>54.8</v>
      </c>
      <c r="AH256" s="79">
        <v>10.9</v>
      </c>
      <c r="AI256" s="79">
        <v>19.399999999999999</v>
      </c>
      <c r="AJ256" s="79">
        <v>34</v>
      </c>
      <c r="AK256" s="79">
        <v>73</v>
      </c>
      <c r="AL256" s="79">
        <v>113</v>
      </c>
      <c r="AM256" s="79">
        <v>293</v>
      </c>
      <c r="AN256" s="79">
        <v>0.65</v>
      </c>
      <c r="AO256" s="79">
        <v>0.42399999999999999</v>
      </c>
    </row>
    <row r="257" spans="1:41" x14ac:dyDescent="0.35">
      <c r="A257" s="53">
        <f t="shared" si="7"/>
        <v>251</v>
      </c>
      <c r="B257">
        <v>0</v>
      </c>
      <c r="C257">
        <v>1</v>
      </c>
      <c r="D257" s="75">
        <v>2016</v>
      </c>
      <c r="E257" s="28" t="s">
        <v>382</v>
      </c>
      <c r="F257" s="30" t="s">
        <v>383</v>
      </c>
      <c r="G257" s="103">
        <v>520</v>
      </c>
      <c r="H257" s="103">
        <v>1404</v>
      </c>
      <c r="I257" s="103">
        <f t="shared" si="6"/>
        <v>2700</v>
      </c>
      <c r="J257" s="72">
        <v>2816.1</v>
      </c>
      <c r="K257" s="60">
        <v>104.3</v>
      </c>
      <c r="L257" s="60">
        <v>43.445159574468079</v>
      </c>
      <c r="M257" s="60">
        <v>2.5806451612903225</v>
      </c>
      <c r="N257" s="75">
        <v>2016</v>
      </c>
      <c r="O257" s="75" t="s">
        <v>18</v>
      </c>
      <c r="P257" s="75">
        <v>645</v>
      </c>
      <c r="Q257" s="78" t="s">
        <v>218</v>
      </c>
      <c r="R257" s="75">
        <v>1000</v>
      </c>
      <c r="S257" s="75">
        <v>2</v>
      </c>
      <c r="T257" s="79">
        <v>83.05</v>
      </c>
      <c r="U257" s="80">
        <v>0.36</v>
      </c>
      <c r="V257" s="80">
        <v>0.19</v>
      </c>
      <c r="W257" s="80">
        <v>0.59</v>
      </c>
      <c r="X257" s="80">
        <v>0.1</v>
      </c>
      <c r="Y257" s="79">
        <v>12.4</v>
      </c>
      <c r="Z257" s="12">
        <v>14.3</v>
      </c>
      <c r="AA257" s="79">
        <v>33.9</v>
      </c>
      <c r="AB257" s="79">
        <v>1.575</v>
      </c>
      <c r="AC257" s="79">
        <v>32</v>
      </c>
      <c r="AD257" s="79">
        <v>11.3</v>
      </c>
      <c r="AE257" s="79">
        <v>430</v>
      </c>
      <c r="AF257" s="79">
        <v>66</v>
      </c>
      <c r="AG257" s="79">
        <v>62.7</v>
      </c>
      <c r="AH257" s="79">
        <v>8.6999999999999993</v>
      </c>
      <c r="AI257" s="79">
        <v>11.4</v>
      </c>
      <c r="AJ257" s="79">
        <v>46</v>
      </c>
      <c r="AK257" s="79">
        <v>82</v>
      </c>
      <c r="AL257" s="79">
        <v>125</v>
      </c>
      <c r="AM257" s="79">
        <v>317</v>
      </c>
      <c r="AN257" s="79">
        <v>0.66</v>
      </c>
      <c r="AO257" s="79">
        <v>0.47</v>
      </c>
    </row>
    <row r="258" spans="1:41" x14ac:dyDescent="0.35">
      <c r="A258" s="53">
        <f t="shared" si="7"/>
        <v>252</v>
      </c>
      <c r="B258">
        <v>0</v>
      </c>
      <c r="C258">
        <v>1</v>
      </c>
      <c r="D258" s="75">
        <v>2016</v>
      </c>
      <c r="E258" s="28" t="s">
        <v>384</v>
      </c>
      <c r="F258" s="30" t="s">
        <v>65</v>
      </c>
      <c r="G258" s="103">
        <v>25080</v>
      </c>
      <c r="H258" s="103">
        <v>47652</v>
      </c>
      <c r="I258" s="103">
        <f t="shared" si="6"/>
        <v>1900</v>
      </c>
      <c r="J258" s="72">
        <v>1894.3</v>
      </c>
      <c r="K258" s="60">
        <v>99.7</v>
      </c>
      <c r="L258" s="60">
        <v>20.324999999999996</v>
      </c>
      <c r="M258" s="60">
        <v>2.2871287128712874</v>
      </c>
      <c r="N258" s="75">
        <v>2016</v>
      </c>
      <c r="O258" s="75" t="s">
        <v>14</v>
      </c>
      <c r="P258" s="75">
        <v>700</v>
      </c>
      <c r="Q258" s="78" t="s">
        <v>219</v>
      </c>
      <c r="R258" s="75">
        <v>3985</v>
      </c>
      <c r="S258" s="75">
        <v>1</v>
      </c>
      <c r="T258" s="79">
        <v>83.5</v>
      </c>
      <c r="U258" s="80">
        <v>0</v>
      </c>
      <c r="V258" s="80">
        <v>0.66</v>
      </c>
      <c r="W258" s="80">
        <v>0.4</v>
      </c>
      <c r="X258" s="80">
        <v>2.4</v>
      </c>
      <c r="Y258" s="79">
        <v>10.1</v>
      </c>
      <c r="Z258" s="12">
        <v>11.7</v>
      </c>
      <c r="AA258" s="79">
        <v>35.1</v>
      </c>
      <c r="AB258" s="79">
        <v>1.736</v>
      </c>
      <c r="AC258" s="79">
        <v>23.1</v>
      </c>
      <c r="AD258" s="79">
        <v>8.4</v>
      </c>
      <c r="AE258" s="79">
        <v>409</v>
      </c>
      <c r="AF258" s="79">
        <v>62.2</v>
      </c>
      <c r="AG258" s="79">
        <v>57.3</v>
      </c>
      <c r="AH258" s="79">
        <v>7.9</v>
      </c>
      <c r="AI258" s="79">
        <v>59.1</v>
      </c>
      <c r="AJ258" s="79">
        <v>8</v>
      </c>
      <c r="AK258" s="79">
        <v>125</v>
      </c>
      <c r="AL258" s="79">
        <v>50</v>
      </c>
      <c r="AM258" s="79">
        <v>264</v>
      </c>
      <c r="AN258" s="79">
        <v>2.5</v>
      </c>
      <c r="AO258" s="79">
        <v>0.59299999999999997</v>
      </c>
    </row>
    <row r="259" spans="1:41" x14ac:dyDescent="0.35">
      <c r="A259" s="53">
        <f t="shared" si="7"/>
        <v>253</v>
      </c>
      <c r="B259">
        <v>0</v>
      </c>
      <c r="C259">
        <v>1</v>
      </c>
      <c r="D259" s="75">
        <v>2016</v>
      </c>
      <c r="E259" s="28" t="s">
        <v>384</v>
      </c>
      <c r="F259" s="30" t="s">
        <v>65</v>
      </c>
      <c r="G259" s="103">
        <v>25080</v>
      </c>
      <c r="H259" s="103">
        <v>47652</v>
      </c>
      <c r="I259" s="103">
        <f t="shared" si="6"/>
        <v>1900</v>
      </c>
      <c r="J259" s="72">
        <v>1865.8</v>
      </c>
      <c r="K259" s="60">
        <v>98.2</v>
      </c>
      <c r="L259" s="60">
        <v>18.824999999999996</v>
      </c>
      <c r="M259" s="60">
        <v>2.404040404040404</v>
      </c>
      <c r="N259" s="75">
        <v>2016</v>
      </c>
      <c r="O259" s="75" t="s">
        <v>14</v>
      </c>
      <c r="P259" s="75">
        <v>701</v>
      </c>
      <c r="Q259" s="78" t="s">
        <v>219</v>
      </c>
      <c r="R259" s="75">
        <v>2000</v>
      </c>
      <c r="S259" s="75">
        <v>1</v>
      </c>
      <c r="T259" s="79">
        <v>82.6</v>
      </c>
      <c r="U259" s="80">
        <v>0.1</v>
      </c>
      <c r="V259" s="80">
        <v>1.38</v>
      </c>
      <c r="W259" s="80">
        <v>0.7</v>
      </c>
      <c r="X259" s="80">
        <v>3.2</v>
      </c>
      <c r="Y259" s="79">
        <v>9.9</v>
      </c>
      <c r="Z259" s="12">
        <v>11.4</v>
      </c>
      <c r="AA259" s="79">
        <v>33.9</v>
      </c>
      <c r="AB259" s="79">
        <v>1.843</v>
      </c>
      <c r="AC259" s="79">
        <v>23.8</v>
      </c>
      <c r="AD259" s="79">
        <v>7.9</v>
      </c>
      <c r="AE259" s="79">
        <v>421</v>
      </c>
      <c r="AF259" s="79">
        <v>61.5</v>
      </c>
      <c r="AG259" s="79">
        <v>57.9</v>
      </c>
      <c r="AH259" s="79">
        <v>10.199999999999999</v>
      </c>
      <c r="AI259" s="79">
        <v>50.6</v>
      </c>
      <c r="AJ259" s="79">
        <v>17</v>
      </c>
      <c r="AK259" s="79">
        <v>108</v>
      </c>
      <c r="AL259" s="79">
        <v>61</v>
      </c>
      <c r="AM259" s="79">
        <v>254</v>
      </c>
      <c r="AN259" s="79">
        <v>1.77</v>
      </c>
      <c r="AO259" s="79">
        <v>0.61799999999999999</v>
      </c>
    </row>
    <row r="260" spans="1:41" x14ac:dyDescent="0.35">
      <c r="A260" s="53">
        <f t="shared" si="7"/>
        <v>254</v>
      </c>
      <c r="B260">
        <v>0</v>
      </c>
      <c r="C260">
        <v>1</v>
      </c>
      <c r="D260" s="75">
        <v>2016</v>
      </c>
      <c r="E260" s="28" t="s">
        <v>385</v>
      </c>
      <c r="F260" s="30" t="s">
        <v>65</v>
      </c>
      <c r="G260" s="103">
        <v>28860</v>
      </c>
      <c r="H260" s="103">
        <v>69264</v>
      </c>
      <c r="I260" s="103">
        <f t="shared" si="6"/>
        <v>2400</v>
      </c>
      <c r="J260" s="72">
        <v>2349.6</v>
      </c>
      <c r="K260" s="60">
        <v>97.9</v>
      </c>
      <c r="L260" s="60">
        <v>16.844999999999999</v>
      </c>
      <c r="M260" s="60">
        <v>2.3877551020408161</v>
      </c>
      <c r="N260" s="75">
        <v>2016</v>
      </c>
      <c r="O260" s="75" t="s">
        <v>14</v>
      </c>
      <c r="P260" s="75">
        <v>702</v>
      </c>
      <c r="Q260" s="78" t="s">
        <v>220</v>
      </c>
      <c r="R260" s="75">
        <v>4010</v>
      </c>
      <c r="S260" s="75">
        <v>2</v>
      </c>
      <c r="T260" s="79">
        <v>83.25</v>
      </c>
      <c r="U260" s="80">
        <v>0.06</v>
      </c>
      <c r="V260" s="80">
        <v>0.4</v>
      </c>
      <c r="W260" s="80">
        <v>1.04</v>
      </c>
      <c r="X260" s="80">
        <v>2.2000000000000002</v>
      </c>
      <c r="Y260" s="79">
        <v>9.8000000000000007</v>
      </c>
      <c r="Z260" s="12">
        <v>11.3</v>
      </c>
      <c r="AA260" s="79">
        <v>34.4</v>
      </c>
      <c r="AB260" s="79">
        <v>1.7849999999999999</v>
      </c>
      <c r="AC260" s="79">
        <v>23.4</v>
      </c>
      <c r="AD260" s="79">
        <v>8.3000000000000007</v>
      </c>
      <c r="AE260" s="79">
        <v>378</v>
      </c>
      <c r="AF260" s="79">
        <v>54.6</v>
      </c>
      <c r="AG260" s="79">
        <v>56.4</v>
      </c>
      <c r="AH260" s="79">
        <v>9.4</v>
      </c>
      <c r="AI260" s="79">
        <v>32.200000000000003</v>
      </c>
      <c r="AJ260" s="79">
        <v>13</v>
      </c>
      <c r="AK260" s="79">
        <v>93</v>
      </c>
      <c r="AL260" s="79">
        <v>66</v>
      </c>
      <c r="AM260" s="79">
        <v>230</v>
      </c>
      <c r="AN260" s="79">
        <v>1.41</v>
      </c>
      <c r="AO260" s="79">
        <v>0.55500000000000005</v>
      </c>
    </row>
    <row r="261" spans="1:41" x14ac:dyDescent="0.35">
      <c r="A261" s="53">
        <f t="shared" si="7"/>
        <v>255</v>
      </c>
      <c r="B261">
        <v>0</v>
      </c>
      <c r="C261">
        <v>1</v>
      </c>
      <c r="D261" s="75">
        <v>2016</v>
      </c>
      <c r="E261" s="28" t="s">
        <v>385</v>
      </c>
      <c r="F261" s="30" t="s">
        <v>65</v>
      </c>
      <c r="G261" s="103">
        <v>28860</v>
      </c>
      <c r="H261" s="103">
        <v>69264</v>
      </c>
      <c r="I261" s="103">
        <f t="shared" si="6"/>
        <v>2400</v>
      </c>
      <c r="J261" s="72">
        <v>2392.8000000000002</v>
      </c>
      <c r="K261" s="60">
        <v>99.7</v>
      </c>
      <c r="L261" s="60">
        <v>17.637499999999999</v>
      </c>
      <c r="M261" s="60">
        <v>2.4455445544554455</v>
      </c>
      <c r="N261" s="75">
        <v>2016</v>
      </c>
      <c r="O261" s="75" t="s">
        <v>14</v>
      </c>
      <c r="P261" s="75">
        <v>703</v>
      </c>
      <c r="Q261" s="78" t="s">
        <v>220</v>
      </c>
      <c r="R261" s="75">
        <v>2005</v>
      </c>
      <c r="S261" s="75">
        <v>2</v>
      </c>
      <c r="T261" s="79">
        <v>84.15</v>
      </c>
      <c r="U261" s="80">
        <v>0.14000000000000001</v>
      </c>
      <c r="V261" s="80">
        <v>0.56000000000000005</v>
      </c>
      <c r="W261" s="80">
        <v>0.86</v>
      </c>
      <c r="X261" s="80">
        <v>3.6</v>
      </c>
      <c r="Y261" s="79">
        <v>10.1</v>
      </c>
      <c r="Z261" s="12">
        <v>11.7</v>
      </c>
      <c r="AA261" s="79">
        <v>35.700000000000003</v>
      </c>
      <c r="AB261" s="79">
        <v>1.81</v>
      </c>
      <c r="AC261" s="79">
        <v>24.7</v>
      </c>
      <c r="AD261" s="79">
        <v>8.9</v>
      </c>
      <c r="AE261" s="79">
        <v>395</v>
      </c>
      <c r="AF261" s="79">
        <v>58.5</v>
      </c>
      <c r="AG261" s="79">
        <v>56.7</v>
      </c>
      <c r="AH261" s="79">
        <v>8</v>
      </c>
      <c r="AI261" s="79">
        <v>25</v>
      </c>
      <c r="AJ261" s="79">
        <v>23</v>
      </c>
      <c r="AK261" s="79">
        <v>94</v>
      </c>
      <c r="AL261" s="79">
        <v>74</v>
      </c>
      <c r="AM261" s="79">
        <v>253</v>
      </c>
      <c r="AN261" s="79">
        <v>1.27</v>
      </c>
      <c r="AO261" s="79">
        <v>0.54</v>
      </c>
    </row>
    <row r="262" spans="1:41" x14ac:dyDescent="0.35">
      <c r="A262" s="53">
        <f t="shared" si="7"/>
        <v>256</v>
      </c>
      <c r="B262">
        <v>0</v>
      </c>
      <c r="C262">
        <v>1</v>
      </c>
      <c r="D262" s="75">
        <v>2016</v>
      </c>
      <c r="E262" s="28" t="s">
        <v>386</v>
      </c>
      <c r="F262" s="30" t="s">
        <v>65</v>
      </c>
      <c r="G262" s="103">
        <v>20400</v>
      </c>
      <c r="H262" s="103">
        <v>55080</v>
      </c>
      <c r="I262" s="103">
        <f t="shared" si="6"/>
        <v>2700</v>
      </c>
      <c r="J262" s="72">
        <v>2697.3</v>
      </c>
      <c r="K262" s="60">
        <v>99.9</v>
      </c>
      <c r="L262" s="60">
        <v>18.137500000000003</v>
      </c>
      <c r="M262" s="60">
        <v>2.4117647058823533</v>
      </c>
      <c r="N262" s="75">
        <v>2016</v>
      </c>
      <c r="O262" s="75" t="s">
        <v>14</v>
      </c>
      <c r="P262" s="75">
        <v>704</v>
      </c>
      <c r="Q262" s="78" t="s">
        <v>221</v>
      </c>
      <c r="R262" s="75">
        <v>3990</v>
      </c>
      <c r="S262" s="75">
        <v>2</v>
      </c>
      <c r="T262" s="79">
        <v>82.15</v>
      </c>
      <c r="U262" s="80">
        <v>0</v>
      </c>
      <c r="V262" s="80">
        <v>0.3</v>
      </c>
      <c r="W262" s="80">
        <v>1.1200000000000001</v>
      </c>
      <c r="X262" s="80">
        <v>3.8</v>
      </c>
      <c r="Y262" s="79">
        <v>10.199999999999999</v>
      </c>
      <c r="Z262" s="12">
        <v>11.8</v>
      </c>
      <c r="AA262" s="79">
        <v>35.700000000000003</v>
      </c>
      <c r="AB262" s="79">
        <v>1.772</v>
      </c>
      <c r="AC262" s="79">
        <v>24.6</v>
      </c>
      <c r="AD262" s="79">
        <v>9</v>
      </c>
      <c r="AE262" s="79">
        <v>423</v>
      </c>
      <c r="AF262" s="79">
        <v>54.5</v>
      </c>
      <c r="AG262" s="79">
        <v>55.7</v>
      </c>
      <c r="AH262" s="79">
        <v>8.1999999999999993</v>
      </c>
      <c r="AI262" s="79">
        <v>27.5</v>
      </c>
      <c r="AJ262" s="79">
        <v>18</v>
      </c>
      <c r="AK262" s="79">
        <v>87</v>
      </c>
      <c r="AL262" s="79">
        <v>84</v>
      </c>
      <c r="AM262" s="79">
        <v>262</v>
      </c>
      <c r="AN262" s="79">
        <v>1.04</v>
      </c>
      <c r="AO262" s="79">
        <v>0.51200000000000001</v>
      </c>
    </row>
    <row r="263" spans="1:41" x14ac:dyDescent="0.35">
      <c r="A263" s="53">
        <f t="shared" si="7"/>
        <v>257</v>
      </c>
      <c r="B263">
        <v>0</v>
      </c>
      <c r="C263">
        <v>1</v>
      </c>
      <c r="D263" s="75">
        <v>2016</v>
      </c>
      <c r="E263" s="28" t="s">
        <v>387</v>
      </c>
      <c r="F263" s="30" t="s">
        <v>65</v>
      </c>
      <c r="G263" s="103">
        <v>35500</v>
      </c>
      <c r="H263" s="103">
        <v>120700</v>
      </c>
      <c r="I263" s="103">
        <f t="shared" si="6"/>
        <v>3400</v>
      </c>
      <c r="J263" s="72">
        <v>3318.4</v>
      </c>
      <c r="K263" s="60">
        <v>97.6</v>
      </c>
      <c r="L263" s="60">
        <v>15.137499999999999</v>
      </c>
      <c r="M263" s="60">
        <v>2.5567010309278353</v>
      </c>
      <c r="N263" s="75">
        <v>2016</v>
      </c>
      <c r="O263" s="75" t="s">
        <v>14</v>
      </c>
      <c r="P263" s="75">
        <v>705</v>
      </c>
      <c r="Q263" s="78" t="s">
        <v>222</v>
      </c>
      <c r="R263" s="75">
        <v>4000</v>
      </c>
      <c r="S263" s="75">
        <v>2</v>
      </c>
      <c r="T263" s="79">
        <v>84.85</v>
      </c>
      <c r="U263" s="80">
        <v>0.36</v>
      </c>
      <c r="V263" s="80">
        <v>0.52</v>
      </c>
      <c r="W263" s="80">
        <v>0.46</v>
      </c>
      <c r="X263" s="80">
        <v>4.8</v>
      </c>
      <c r="Y263" s="79">
        <v>9.6999999999999993</v>
      </c>
      <c r="Z263" s="12">
        <v>11.2</v>
      </c>
      <c r="AA263" s="79">
        <v>39.1</v>
      </c>
      <c r="AB263" s="79">
        <v>1.772</v>
      </c>
      <c r="AC263" s="79">
        <v>24.8</v>
      </c>
      <c r="AD263" s="79">
        <v>8.8000000000000007</v>
      </c>
      <c r="AE263" s="79">
        <v>409</v>
      </c>
      <c r="AF263" s="79">
        <v>55.2</v>
      </c>
      <c r="AG263" s="79">
        <v>59</v>
      </c>
      <c r="AH263" s="79">
        <v>6.5</v>
      </c>
      <c r="AI263" s="79">
        <v>13.5</v>
      </c>
      <c r="AJ263" s="79">
        <v>41</v>
      </c>
      <c r="AK263" s="79">
        <v>104</v>
      </c>
      <c r="AL263" s="79">
        <v>65</v>
      </c>
      <c r="AM263" s="79">
        <v>243</v>
      </c>
      <c r="AN263" s="79">
        <v>1.6</v>
      </c>
      <c r="AO263" s="79">
        <v>0.64500000000000002</v>
      </c>
    </row>
    <row r="264" spans="1:41" x14ac:dyDescent="0.35">
      <c r="A264" s="53">
        <f t="shared" si="7"/>
        <v>258</v>
      </c>
      <c r="B264">
        <v>0</v>
      </c>
      <c r="C264">
        <v>1</v>
      </c>
      <c r="D264" s="75">
        <v>2016</v>
      </c>
      <c r="E264" s="28" t="s">
        <v>388</v>
      </c>
      <c r="F264" s="30" t="s">
        <v>65</v>
      </c>
      <c r="G264" s="103">
        <v>21660</v>
      </c>
      <c r="H264" s="103">
        <v>80142</v>
      </c>
      <c r="I264" s="103">
        <f t="shared" ref="I264:I327" si="8">IF(G264&gt;0,H264/G264*1000,#N/A)</f>
        <v>3700</v>
      </c>
      <c r="J264" s="72">
        <v>3725.9</v>
      </c>
      <c r="K264" s="60">
        <v>100.7</v>
      </c>
      <c r="L264" s="60">
        <v>17.502500000000001</v>
      </c>
      <c r="M264" s="60">
        <v>2.6698113207547172</v>
      </c>
      <c r="N264" s="75">
        <v>2016</v>
      </c>
      <c r="O264" s="75" t="s">
        <v>14</v>
      </c>
      <c r="P264" s="75">
        <v>708</v>
      </c>
      <c r="Q264" s="78" t="s">
        <v>223</v>
      </c>
      <c r="R264" s="75">
        <v>3015</v>
      </c>
      <c r="S264" s="75">
        <v>1</v>
      </c>
      <c r="T264" s="79">
        <v>81.25</v>
      </c>
      <c r="U264" s="80">
        <v>0.14000000000000001</v>
      </c>
      <c r="V264" s="80">
        <v>0.2</v>
      </c>
      <c r="W264" s="80">
        <v>0.4</v>
      </c>
      <c r="X264" s="80">
        <v>12.4</v>
      </c>
      <c r="Y264" s="79">
        <v>10.6</v>
      </c>
      <c r="Z264" s="12">
        <v>12.3</v>
      </c>
      <c r="AA264" s="79">
        <v>35.6</v>
      </c>
      <c r="AB264" s="79">
        <v>1.7130000000000001</v>
      </c>
      <c r="AC264" s="79">
        <v>28.3</v>
      </c>
      <c r="AD264" s="79">
        <v>10.199999999999999</v>
      </c>
      <c r="AE264" s="79">
        <v>431</v>
      </c>
      <c r="AF264" s="79">
        <v>54.7</v>
      </c>
      <c r="AG264" s="79">
        <v>57.5</v>
      </c>
      <c r="AH264" s="79">
        <v>7.2</v>
      </c>
      <c r="AI264" s="79">
        <v>13.9</v>
      </c>
      <c r="AJ264" s="79">
        <v>49</v>
      </c>
      <c r="AK264" s="79">
        <v>89</v>
      </c>
      <c r="AL264" s="79">
        <v>87</v>
      </c>
      <c r="AM264" s="79">
        <v>262</v>
      </c>
      <c r="AN264" s="79">
        <v>1.02</v>
      </c>
      <c r="AO264" s="79">
        <v>0.54</v>
      </c>
    </row>
    <row r="265" spans="1:41" x14ac:dyDescent="0.35">
      <c r="A265" s="53">
        <f t="shared" ref="A265:A328" si="9">A264+1</f>
        <v>259</v>
      </c>
      <c r="B265">
        <v>0</v>
      </c>
      <c r="C265">
        <v>1</v>
      </c>
      <c r="D265" s="75">
        <v>2016</v>
      </c>
      <c r="E265" s="28" t="s">
        <v>389</v>
      </c>
      <c r="F265" s="30" t="s">
        <v>65</v>
      </c>
      <c r="G265" s="103">
        <v>34160</v>
      </c>
      <c r="H265" s="103">
        <v>64904</v>
      </c>
      <c r="I265" s="103">
        <f t="shared" si="8"/>
        <v>1900</v>
      </c>
      <c r="J265" s="72">
        <v>1814.5</v>
      </c>
      <c r="K265" s="60">
        <v>95.5</v>
      </c>
      <c r="L265" s="60">
        <v>16.4375</v>
      </c>
      <c r="M265" s="60">
        <v>2.1333333333333333</v>
      </c>
      <c r="N265" s="75">
        <v>2016</v>
      </c>
      <c r="O265" s="75" t="s">
        <v>14</v>
      </c>
      <c r="P265" s="75">
        <v>709</v>
      </c>
      <c r="Q265" s="78" t="s">
        <v>224</v>
      </c>
      <c r="R265" s="75">
        <v>4005</v>
      </c>
      <c r="S265" s="75">
        <v>2</v>
      </c>
      <c r="T265" s="79">
        <v>83.05</v>
      </c>
      <c r="U265" s="80">
        <v>0.32</v>
      </c>
      <c r="V265" s="80">
        <v>0.66</v>
      </c>
      <c r="W265" s="80">
        <v>1.04</v>
      </c>
      <c r="X265" s="80">
        <v>10.199999999999999</v>
      </c>
      <c r="Y265" s="79">
        <v>9</v>
      </c>
      <c r="Z265" s="12">
        <v>10.4</v>
      </c>
      <c r="AA265" s="79">
        <v>34</v>
      </c>
      <c r="AB265" s="79">
        <v>1.899</v>
      </c>
      <c r="AC265" s="79">
        <v>19.2</v>
      </c>
      <c r="AD265" s="79">
        <v>7</v>
      </c>
      <c r="AE265" s="79">
        <v>384</v>
      </c>
      <c r="AF265" s="79">
        <v>60.3</v>
      </c>
      <c r="AG265" s="79">
        <v>54.7</v>
      </c>
      <c r="AH265" s="79">
        <v>6.5</v>
      </c>
      <c r="AI265" s="79">
        <v>59.3</v>
      </c>
      <c r="AJ265" s="79">
        <v>17</v>
      </c>
      <c r="AK265" s="79">
        <v>101</v>
      </c>
      <c r="AL265" s="79">
        <v>53</v>
      </c>
      <c r="AM265" s="79">
        <v>211</v>
      </c>
      <c r="AN265" s="79">
        <v>1.91</v>
      </c>
      <c r="AO265" s="79">
        <v>0.55800000000000005</v>
      </c>
    </row>
    <row r="266" spans="1:41" x14ac:dyDescent="0.35">
      <c r="A266" s="53">
        <f t="shared" si="9"/>
        <v>260</v>
      </c>
      <c r="B266">
        <v>0</v>
      </c>
      <c r="C266">
        <v>1</v>
      </c>
      <c r="D266" s="75">
        <v>2016</v>
      </c>
      <c r="E266" s="28" t="s">
        <v>389</v>
      </c>
      <c r="F266" s="30" t="s">
        <v>65</v>
      </c>
      <c r="G266" s="103">
        <v>34160</v>
      </c>
      <c r="H266" s="103">
        <v>64904</v>
      </c>
      <c r="I266" s="103">
        <f t="shared" si="8"/>
        <v>1900</v>
      </c>
      <c r="J266" s="72">
        <v>1820.2</v>
      </c>
      <c r="K266" s="60">
        <v>95.8</v>
      </c>
      <c r="L266" s="60">
        <v>12.372500000000004</v>
      </c>
      <c r="M266" s="60">
        <v>2.1428571428571428</v>
      </c>
      <c r="N266" s="75">
        <v>2016</v>
      </c>
      <c r="O266" s="75" t="s">
        <v>14</v>
      </c>
      <c r="P266" s="75">
        <v>710</v>
      </c>
      <c r="Q266" s="78" t="s">
        <v>224</v>
      </c>
      <c r="R266" s="75">
        <v>1995</v>
      </c>
      <c r="S266" s="75">
        <v>2</v>
      </c>
      <c r="T266" s="79">
        <v>82.15</v>
      </c>
      <c r="U266" s="80">
        <v>0.12</v>
      </c>
      <c r="V266" s="80">
        <v>0.66</v>
      </c>
      <c r="W266" s="80">
        <v>1.06</v>
      </c>
      <c r="X266" s="80">
        <v>13.8</v>
      </c>
      <c r="Y266" s="79">
        <v>9.1</v>
      </c>
      <c r="Z266" s="12">
        <v>10.5</v>
      </c>
      <c r="AA266" s="79">
        <v>33</v>
      </c>
      <c r="AB266" s="79">
        <v>1.9119999999999999</v>
      </c>
      <c r="AC266" s="79">
        <v>19.5</v>
      </c>
      <c r="AD266" s="79">
        <v>7</v>
      </c>
      <c r="AE266" s="79">
        <v>445</v>
      </c>
      <c r="AF266" s="79">
        <v>54.4</v>
      </c>
      <c r="AG266" s="79">
        <v>54.7</v>
      </c>
      <c r="AH266" s="79">
        <v>5.9</v>
      </c>
      <c r="AI266" s="79">
        <v>16.3</v>
      </c>
      <c r="AJ266" s="79">
        <v>29</v>
      </c>
      <c r="AK266" s="79">
        <v>92</v>
      </c>
      <c r="AL266" s="79">
        <v>54</v>
      </c>
      <c r="AM266" s="79">
        <v>194</v>
      </c>
      <c r="AN266" s="79">
        <v>1.7</v>
      </c>
      <c r="AO266" s="79">
        <v>0.621</v>
      </c>
    </row>
    <row r="267" spans="1:41" x14ac:dyDescent="0.35">
      <c r="A267" s="53">
        <f t="shared" si="9"/>
        <v>261</v>
      </c>
      <c r="B267">
        <v>0</v>
      </c>
      <c r="C267">
        <v>1</v>
      </c>
      <c r="D267" s="75">
        <v>2016</v>
      </c>
      <c r="E267" s="28" t="s">
        <v>390</v>
      </c>
      <c r="F267" s="30" t="s">
        <v>65</v>
      </c>
      <c r="G267" s="103">
        <v>35060</v>
      </c>
      <c r="H267" s="103">
        <v>94662</v>
      </c>
      <c r="I267" s="103">
        <f t="shared" si="8"/>
        <v>2700</v>
      </c>
      <c r="J267" s="72">
        <v>2578.5</v>
      </c>
      <c r="K267" s="60">
        <v>95.5</v>
      </c>
      <c r="L267" s="60">
        <v>12.385000000000003</v>
      </c>
      <c r="M267" s="60">
        <v>2.2222222222222223</v>
      </c>
      <c r="N267" s="75">
        <v>2016</v>
      </c>
      <c r="O267" s="75" t="s">
        <v>14</v>
      </c>
      <c r="P267" s="75">
        <v>711</v>
      </c>
      <c r="Q267" s="78" t="s">
        <v>225</v>
      </c>
      <c r="R267" s="75">
        <v>4000</v>
      </c>
      <c r="S267" s="75">
        <v>2</v>
      </c>
      <c r="T267" s="79">
        <v>81.7</v>
      </c>
      <c r="U267" s="80">
        <v>0</v>
      </c>
      <c r="V267" s="80">
        <v>0.8</v>
      </c>
      <c r="W267" s="80">
        <v>0.88</v>
      </c>
      <c r="X267" s="80">
        <v>16.2</v>
      </c>
      <c r="Y267" s="79">
        <v>9</v>
      </c>
      <c r="Z267" s="12">
        <v>10.4</v>
      </c>
      <c r="AA267" s="79">
        <v>34.4</v>
      </c>
      <c r="AB267" s="79">
        <v>1.8640000000000001</v>
      </c>
      <c r="AC267" s="79">
        <v>20</v>
      </c>
      <c r="AD267" s="79">
        <v>7.2</v>
      </c>
      <c r="AE267" s="79">
        <v>444</v>
      </c>
      <c r="AF267" s="79">
        <v>52.8</v>
      </c>
      <c r="AG267" s="79">
        <v>54.3</v>
      </c>
      <c r="AH267" s="79">
        <v>6</v>
      </c>
      <c r="AI267" s="79">
        <v>16.8</v>
      </c>
      <c r="AJ267" s="79">
        <v>28</v>
      </c>
      <c r="AK267" s="79">
        <v>93</v>
      </c>
      <c r="AL267" s="79">
        <v>57</v>
      </c>
      <c r="AM267" s="79">
        <v>204</v>
      </c>
      <c r="AN267" s="79">
        <v>1.63</v>
      </c>
      <c r="AO267" s="79">
        <v>0.50900000000000001</v>
      </c>
    </row>
    <row r="268" spans="1:41" x14ac:dyDescent="0.35">
      <c r="A268" s="53">
        <f t="shared" si="9"/>
        <v>262</v>
      </c>
      <c r="B268">
        <v>0</v>
      </c>
      <c r="C268">
        <v>1</v>
      </c>
      <c r="D268" s="75">
        <v>2016</v>
      </c>
      <c r="E268" s="28" t="s">
        <v>390</v>
      </c>
      <c r="F268" s="30" t="s">
        <v>65</v>
      </c>
      <c r="G268" s="103">
        <v>35060</v>
      </c>
      <c r="H268" s="103">
        <v>94662</v>
      </c>
      <c r="I268" s="103">
        <f t="shared" si="8"/>
        <v>2700</v>
      </c>
      <c r="J268" s="72">
        <v>2578.5</v>
      </c>
      <c r="K268" s="60">
        <v>95.5</v>
      </c>
      <c r="L268" s="60">
        <v>13.01</v>
      </c>
      <c r="M268" s="60">
        <v>2.2777777777777777</v>
      </c>
      <c r="N268" s="75">
        <v>2016</v>
      </c>
      <c r="O268" s="75" t="s">
        <v>14</v>
      </c>
      <c r="P268" s="75">
        <v>712</v>
      </c>
      <c r="Q268" s="78" t="s">
        <v>225</v>
      </c>
      <c r="R268" s="75">
        <v>2000</v>
      </c>
      <c r="S268" s="75">
        <v>2</v>
      </c>
      <c r="T268" s="79">
        <v>83.25</v>
      </c>
      <c r="U268" s="80">
        <v>0.12</v>
      </c>
      <c r="V268" s="80">
        <v>0.64</v>
      </c>
      <c r="W268" s="80">
        <v>0.8</v>
      </c>
      <c r="X268" s="80">
        <v>18.899999999999999</v>
      </c>
      <c r="Y268" s="79">
        <v>9</v>
      </c>
      <c r="Z268" s="12">
        <v>10.4</v>
      </c>
      <c r="AA268" s="79">
        <v>34.200000000000003</v>
      </c>
      <c r="AB268" s="79">
        <v>1.859</v>
      </c>
      <c r="AC268" s="79">
        <v>20.5</v>
      </c>
      <c r="AD268" s="79">
        <v>7.4</v>
      </c>
      <c r="AE268" s="79">
        <v>422</v>
      </c>
      <c r="AF268" s="79">
        <v>51.2</v>
      </c>
      <c r="AG268" s="79">
        <v>54.6</v>
      </c>
      <c r="AH268" s="79">
        <v>5.5</v>
      </c>
      <c r="AI268" s="79">
        <v>16.3</v>
      </c>
      <c r="AJ268" s="79">
        <v>30</v>
      </c>
      <c r="AK268" s="79">
        <v>97</v>
      </c>
      <c r="AL268" s="79">
        <v>50</v>
      </c>
      <c r="AM268" s="79">
        <v>193</v>
      </c>
      <c r="AN268" s="79">
        <v>1.94</v>
      </c>
      <c r="AO268" s="79">
        <v>0.57899999999999996</v>
      </c>
    </row>
    <row r="269" spans="1:41" x14ac:dyDescent="0.35">
      <c r="A269" s="53">
        <f t="shared" si="9"/>
        <v>263</v>
      </c>
      <c r="B269">
        <v>0</v>
      </c>
      <c r="C269">
        <v>1</v>
      </c>
      <c r="D269" s="75">
        <v>2016</v>
      </c>
      <c r="E269" s="28" t="s">
        <v>391</v>
      </c>
      <c r="F269" s="30" t="s">
        <v>65</v>
      </c>
      <c r="G269" s="103">
        <v>16170</v>
      </c>
      <c r="H269" s="103">
        <v>30723</v>
      </c>
      <c r="I269" s="103">
        <f t="shared" si="8"/>
        <v>1900</v>
      </c>
      <c r="J269" s="72">
        <v>1909.5</v>
      </c>
      <c r="K269" s="60">
        <v>100.5</v>
      </c>
      <c r="L269" s="60">
        <v>25.669444444444444</v>
      </c>
      <c r="M269" s="60">
        <v>2.4952380952380953</v>
      </c>
      <c r="N269" s="75">
        <v>2016</v>
      </c>
      <c r="O269" s="75" t="s">
        <v>14</v>
      </c>
      <c r="P269" s="75">
        <v>713</v>
      </c>
      <c r="Q269" s="78" t="s">
        <v>226</v>
      </c>
      <c r="R269" s="75">
        <v>3005</v>
      </c>
      <c r="S269" s="75">
        <v>2</v>
      </c>
      <c r="T269" s="79">
        <v>81.25</v>
      </c>
      <c r="U269" s="80">
        <v>0.08</v>
      </c>
      <c r="V269" s="80">
        <v>0.42</v>
      </c>
      <c r="W269" s="80">
        <v>0.82</v>
      </c>
      <c r="X269" s="80">
        <v>8.4</v>
      </c>
      <c r="Y269" s="79">
        <v>10.5</v>
      </c>
      <c r="Z269" s="12">
        <v>12.1</v>
      </c>
      <c r="AA269" s="79">
        <v>36.1</v>
      </c>
      <c r="AB269" s="79">
        <v>1.776</v>
      </c>
      <c r="AC269" s="79">
        <v>26.2</v>
      </c>
      <c r="AD269" s="79">
        <v>9.5</v>
      </c>
      <c r="AE269" s="79">
        <v>409</v>
      </c>
      <c r="AF269" s="79">
        <v>58.9</v>
      </c>
      <c r="AG269" s="79">
        <v>56.8</v>
      </c>
      <c r="AH269" s="79">
        <v>8.9</v>
      </c>
      <c r="AI269" s="79">
        <v>42.9</v>
      </c>
      <c r="AJ269" s="79">
        <v>14</v>
      </c>
      <c r="AK269" s="79">
        <v>101</v>
      </c>
      <c r="AL269" s="79">
        <v>77</v>
      </c>
      <c r="AM269" s="79">
        <v>287</v>
      </c>
      <c r="AN269" s="79">
        <v>1.31</v>
      </c>
      <c r="AO269" s="79">
        <v>0.51300000000000001</v>
      </c>
    </row>
    <row r="270" spans="1:41" x14ac:dyDescent="0.35">
      <c r="A270" s="53">
        <f t="shared" si="9"/>
        <v>264</v>
      </c>
      <c r="B270">
        <v>0</v>
      </c>
      <c r="C270">
        <v>1</v>
      </c>
      <c r="D270" s="75">
        <v>2016</v>
      </c>
      <c r="E270" s="28" t="s">
        <v>392</v>
      </c>
      <c r="F270" s="30" t="s">
        <v>65</v>
      </c>
      <c r="G270" s="103">
        <v>40100</v>
      </c>
      <c r="H270" s="103">
        <v>124310</v>
      </c>
      <c r="I270" s="103">
        <f t="shared" si="8"/>
        <v>3100</v>
      </c>
      <c r="J270" s="72">
        <v>3115.5</v>
      </c>
      <c r="K270" s="60">
        <v>100.5</v>
      </c>
      <c r="L270" s="60">
        <v>18.374999999999993</v>
      </c>
      <c r="M270" s="60">
        <v>2.5142857142857142</v>
      </c>
      <c r="N270" s="75">
        <v>2016</v>
      </c>
      <c r="O270" s="75" t="s">
        <v>14</v>
      </c>
      <c r="P270" s="75">
        <v>715</v>
      </c>
      <c r="Q270" s="78" t="s">
        <v>227</v>
      </c>
      <c r="R270" s="75">
        <v>4000</v>
      </c>
      <c r="S270" s="75">
        <v>2</v>
      </c>
      <c r="T270" s="79">
        <v>82.6</v>
      </c>
      <c r="U270" s="80">
        <v>0.16</v>
      </c>
      <c r="V270" s="80">
        <v>0.42</v>
      </c>
      <c r="W270" s="80">
        <v>0.46</v>
      </c>
      <c r="X270" s="80">
        <v>6.2</v>
      </c>
      <c r="Y270" s="79">
        <v>10.5</v>
      </c>
      <c r="Z270" s="12">
        <v>12.1</v>
      </c>
      <c r="AA270" s="79">
        <v>36.700000000000003</v>
      </c>
      <c r="AB270" s="79">
        <v>1.8460000000000001</v>
      </c>
      <c r="AC270" s="79">
        <v>26.4</v>
      </c>
      <c r="AD270" s="79">
        <v>9.6</v>
      </c>
      <c r="AE270" s="79">
        <v>395</v>
      </c>
      <c r="AF270" s="79">
        <v>52.5</v>
      </c>
      <c r="AG270" s="79">
        <v>58.7</v>
      </c>
      <c r="AH270" s="79">
        <v>6.4</v>
      </c>
      <c r="AI270" s="79">
        <v>13</v>
      </c>
      <c r="AJ270" s="79">
        <v>47</v>
      </c>
      <c r="AK270" s="79">
        <v>100</v>
      </c>
      <c r="AL270" s="79">
        <v>76</v>
      </c>
      <c r="AM270" s="79">
        <v>268</v>
      </c>
      <c r="AN270" s="79">
        <v>1.32</v>
      </c>
      <c r="AO270" s="79">
        <v>0.63900000000000001</v>
      </c>
    </row>
    <row r="271" spans="1:41" x14ac:dyDescent="0.35">
      <c r="A271" s="53">
        <f t="shared" si="9"/>
        <v>265</v>
      </c>
      <c r="B271">
        <v>0</v>
      </c>
      <c r="C271">
        <v>1</v>
      </c>
      <c r="D271" s="75">
        <v>2016</v>
      </c>
      <c r="E271" s="28" t="s">
        <v>392</v>
      </c>
      <c r="F271" s="30" t="s">
        <v>65</v>
      </c>
      <c r="G271" s="103">
        <v>40100</v>
      </c>
      <c r="H271" s="103">
        <v>124310</v>
      </c>
      <c r="I271" s="103">
        <f t="shared" si="8"/>
        <v>3100</v>
      </c>
      <c r="J271" s="72">
        <v>3109.3</v>
      </c>
      <c r="K271" s="60">
        <v>100.3</v>
      </c>
      <c r="L271" s="60">
        <v>20.884999999999998</v>
      </c>
      <c r="M271" s="60">
        <v>2.3846153846153846</v>
      </c>
      <c r="N271" s="75">
        <v>2016</v>
      </c>
      <c r="O271" s="75" t="s">
        <v>14</v>
      </c>
      <c r="P271" s="75">
        <v>716</v>
      </c>
      <c r="Q271" s="78" t="s">
        <v>227</v>
      </c>
      <c r="R271" s="75">
        <v>1000</v>
      </c>
      <c r="S271" s="75">
        <v>2</v>
      </c>
      <c r="T271" s="79">
        <v>83.95</v>
      </c>
      <c r="U271" s="80">
        <v>0.14000000000000001</v>
      </c>
      <c r="V271" s="80">
        <v>0.38</v>
      </c>
      <c r="W271" s="80">
        <v>0.28000000000000003</v>
      </c>
      <c r="X271" s="80">
        <v>14.4</v>
      </c>
      <c r="Y271" s="79">
        <v>10.4</v>
      </c>
      <c r="Z271" s="12">
        <v>12</v>
      </c>
      <c r="AA271" s="79">
        <v>34.799999999999997</v>
      </c>
      <c r="AB271" s="79">
        <v>1.88</v>
      </c>
      <c r="AC271" s="79">
        <v>24.8</v>
      </c>
      <c r="AD271" s="79">
        <v>8.9</v>
      </c>
      <c r="AE271" s="79">
        <v>381</v>
      </c>
      <c r="AF271" s="79">
        <v>60</v>
      </c>
      <c r="AG271" s="79">
        <v>58</v>
      </c>
      <c r="AH271" s="79">
        <v>8.9</v>
      </c>
      <c r="AI271" s="79">
        <v>24.6</v>
      </c>
      <c r="AJ271" s="79">
        <v>29</v>
      </c>
      <c r="AK271" s="79">
        <v>106</v>
      </c>
      <c r="AL271" s="79">
        <v>72</v>
      </c>
      <c r="AM271" s="79">
        <v>274</v>
      </c>
      <c r="AN271" s="79">
        <v>1.47</v>
      </c>
      <c r="AO271" s="79">
        <v>0.55700000000000005</v>
      </c>
    </row>
    <row r="272" spans="1:41" x14ac:dyDescent="0.35">
      <c r="A272" s="53">
        <f t="shared" si="9"/>
        <v>266</v>
      </c>
      <c r="B272">
        <v>0</v>
      </c>
      <c r="C272">
        <v>1</v>
      </c>
      <c r="D272" s="75">
        <v>2016</v>
      </c>
      <c r="E272" s="28" t="s">
        <v>393</v>
      </c>
      <c r="F272" s="30" t="s">
        <v>65</v>
      </c>
      <c r="G272" s="103">
        <v>22830</v>
      </c>
      <c r="H272" s="103">
        <v>77622</v>
      </c>
      <c r="I272" s="103">
        <f t="shared" si="8"/>
        <v>3400</v>
      </c>
      <c r="J272" s="72">
        <v>3396.6</v>
      </c>
      <c r="K272" s="60">
        <v>99.9</v>
      </c>
      <c r="L272" s="60">
        <v>15.749999999999996</v>
      </c>
      <c r="M272" s="60">
        <v>2.3333333333333335</v>
      </c>
      <c r="N272" s="75">
        <v>2016</v>
      </c>
      <c r="O272" s="75" t="s">
        <v>14</v>
      </c>
      <c r="P272" s="75">
        <v>717</v>
      </c>
      <c r="Q272" s="78" t="s">
        <v>228</v>
      </c>
      <c r="R272" s="75">
        <v>3980</v>
      </c>
      <c r="S272" s="75">
        <v>2</v>
      </c>
      <c r="T272" s="79">
        <v>83.95</v>
      </c>
      <c r="U272" s="80">
        <v>0.28000000000000003</v>
      </c>
      <c r="V272" s="80">
        <v>0.26</v>
      </c>
      <c r="W272" s="80">
        <v>0.76</v>
      </c>
      <c r="X272" s="80">
        <v>6.2</v>
      </c>
      <c r="Y272" s="79">
        <v>10.199999999999999</v>
      </c>
      <c r="Z272" s="12">
        <v>11.8</v>
      </c>
      <c r="AA272" s="79">
        <v>36.4</v>
      </c>
      <c r="AB272" s="79">
        <v>1.9359999999999999</v>
      </c>
      <c r="AC272" s="79">
        <v>23.8</v>
      </c>
      <c r="AD272" s="79">
        <v>8.5</v>
      </c>
      <c r="AE272" s="79">
        <v>406</v>
      </c>
      <c r="AF272" s="79">
        <v>58.5</v>
      </c>
      <c r="AG272" s="79">
        <v>58.5</v>
      </c>
      <c r="AH272" s="79">
        <v>9</v>
      </c>
      <c r="AI272" s="79">
        <v>18</v>
      </c>
      <c r="AJ272" s="79">
        <v>35</v>
      </c>
      <c r="AK272" s="79">
        <v>106</v>
      </c>
      <c r="AL272" s="79">
        <v>58</v>
      </c>
      <c r="AM272" s="79">
        <v>236</v>
      </c>
      <c r="AN272" s="79">
        <v>1.83</v>
      </c>
      <c r="AO272" s="79">
        <v>0.57899999999999996</v>
      </c>
    </row>
    <row r="273" spans="1:41" x14ac:dyDescent="0.35">
      <c r="A273" s="53">
        <f t="shared" si="9"/>
        <v>267</v>
      </c>
      <c r="B273">
        <v>0</v>
      </c>
      <c r="C273">
        <v>1</v>
      </c>
      <c r="D273" s="75">
        <v>2016</v>
      </c>
      <c r="E273" s="28" t="s">
        <v>393</v>
      </c>
      <c r="F273" s="30" t="s">
        <v>65</v>
      </c>
      <c r="G273" s="103">
        <v>22830</v>
      </c>
      <c r="H273" s="103">
        <v>77622</v>
      </c>
      <c r="I273" s="103">
        <f t="shared" si="8"/>
        <v>3400</v>
      </c>
      <c r="J273" s="72">
        <v>3383</v>
      </c>
      <c r="K273" s="60">
        <v>99.5</v>
      </c>
      <c r="L273" s="60">
        <v>15.602500000000001</v>
      </c>
      <c r="M273" s="60">
        <v>2.4899999999999998</v>
      </c>
      <c r="N273" s="75">
        <v>2016</v>
      </c>
      <c r="O273" s="75" t="s">
        <v>14</v>
      </c>
      <c r="P273" s="75">
        <v>718</v>
      </c>
      <c r="Q273" s="78" t="s">
        <v>228</v>
      </c>
      <c r="R273" s="75">
        <v>2010</v>
      </c>
      <c r="S273" s="75">
        <v>2</v>
      </c>
      <c r="T273" s="79">
        <v>84.85</v>
      </c>
      <c r="U273" s="80">
        <v>0.18</v>
      </c>
      <c r="V273" s="80">
        <v>0.14000000000000001</v>
      </c>
      <c r="W273" s="80">
        <v>1</v>
      </c>
      <c r="X273" s="80">
        <v>10.199999999999999</v>
      </c>
      <c r="Y273" s="79">
        <v>10</v>
      </c>
      <c r="Z273" s="12">
        <v>11.6</v>
      </c>
      <c r="AA273" s="79">
        <v>35.799999999999997</v>
      </c>
      <c r="AB273" s="79">
        <v>1.889</v>
      </c>
      <c r="AC273" s="79">
        <v>24.9</v>
      </c>
      <c r="AD273" s="79">
        <v>9</v>
      </c>
      <c r="AE273" s="79">
        <v>393</v>
      </c>
      <c r="AF273" s="79">
        <v>51.7</v>
      </c>
      <c r="AG273" s="79">
        <v>57.6</v>
      </c>
      <c r="AH273" s="79">
        <v>6.6</v>
      </c>
      <c r="AI273" s="79">
        <v>12.7</v>
      </c>
      <c r="AJ273" s="79">
        <v>43</v>
      </c>
      <c r="AK273" s="79">
        <v>95</v>
      </c>
      <c r="AL273" s="79">
        <v>76</v>
      </c>
      <c r="AM273" s="79">
        <v>253</v>
      </c>
      <c r="AN273" s="79">
        <v>1.25</v>
      </c>
      <c r="AO273" s="79">
        <v>0.622</v>
      </c>
    </row>
    <row r="274" spans="1:41" x14ac:dyDescent="0.35">
      <c r="A274" s="53">
        <f t="shared" si="9"/>
        <v>268</v>
      </c>
      <c r="B274">
        <v>0</v>
      </c>
      <c r="C274">
        <v>1</v>
      </c>
      <c r="D274" s="75">
        <v>2016</v>
      </c>
      <c r="E274" s="28" t="s">
        <v>394</v>
      </c>
      <c r="F274" s="30" t="s">
        <v>65</v>
      </c>
      <c r="G274" s="103">
        <v>10780</v>
      </c>
      <c r="H274" s="103">
        <v>19404</v>
      </c>
      <c r="I274" s="103">
        <f t="shared" si="8"/>
        <v>1800</v>
      </c>
      <c r="J274" s="72">
        <v>1767.6</v>
      </c>
      <c r="K274" s="60">
        <v>98.2</v>
      </c>
      <c r="L274" s="60">
        <v>19.0625</v>
      </c>
      <c r="M274" s="60">
        <v>2.3636363636363633</v>
      </c>
      <c r="N274" s="75">
        <v>2016</v>
      </c>
      <c r="O274" s="75" t="s">
        <v>14</v>
      </c>
      <c r="P274" s="75">
        <v>719</v>
      </c>
      <c r="Q274" s="78" t="s">
        <v>229</v>
      </c>
      <c r="R274" s="75">
        <v>4005</v>
      </c>
      <c r="S274" s="75">
        <v>3</v>
      </c>
      <c r="T274" s="79">
        <v>83.5</v>
      </c>
      <c r="U274" s="80">
        <v>0</v>
      </c>
      <c r="V274" s="80">
        <v>0.82</v>
      </c>
      <c r="W274" s="80">
        <v>1.28</v>
      </c>
      <c r="X274" s="80">
        <v>3.2</v>
      </c>
      <c r="Y274" s="79">
        <v>9.9</v>
      </c>
      <c r="Z274" s="12">
        <v>11.4</v>
      </c>
      <c r="AA274" s="79">
        <v>36.6</v>
      </c>
      <c r="AB274" s="79">
        <v>1.917</v>
      </c>
      <c r="AC274" s="79">
        <v>23.4</v>
      </c>
      <c r="AD274" s="79">
        <v>8.5</v>
      </c>
      <c r="AE274" s="79">
        <v>407</v>
      </c>
      <c r="AF274" s="79">
        <v>52.1</v>
      </c>
      <c r="AG274" s="79">
        <v>57</v>
      </c>
      <c r="AH274" s="79">
        <v>5.9</v>
      </c>
      <c r="AI274" s="79">
        <v>49.9</v>
      </c>
      <c r="AJ274" s="79">
        <v>17</v>
      </c>
      <c r="AK274" s="79">
        <v>101</v>
      </c>
      <c r="AL274" s="79">
        <v>65</v>
      </c>
      <c r="AM274" s="79">
        <v>253</v>
      </c>
      <c r="AN274" s="79">
        <v>1.55</v>
      </c>
      <c r="AO274" s="79">
        <v>0.66600000000000004</v>
      </c>
    </row>
    <row r="275" spans="1:41" x14ac:dyDescent="0.35">
      <c r="A275" s="53">
        <f t="shared" si="9"/>
        <v>269</v>
      </c>
      <c r="B275">
        <v>0</v>
      </c>
      <c r="C275">
        <v>1</v>
      </c>
      <c r="D275" s="75">
        <v>2016</v>
      </c>
      <c r="E275" s="28" t="s">
        <v>395</v>
      </c>
      <c r="F275" s="30" t="s">
        <v>65</v>
      </c>
      <c r="G275" s="103">
        <v>20220</v>
      </c>
      <c r="H275" s="103">
        <v>70770</v>
      </c>
      <c r="I275" s="103">
        <f t="shared" si="8"/>
        <v>3500</v>
      </c>
      <c r="J275" s="72">
        <v>3489.5</v>
      </c>
      <c r="K275" s="60">
        <v>99.7</v>
      </c>
      <c r="L275" s="60">
        <v>19.325000000000003</v>
      </c>
      <c r="M275" s="60">
        <v>2.3564356435643568</v>
      </c>
      <c r="N275" s="75">
        <v>2016</v>
      </c>
      <c r="O275" s="75" t="s">
        <v>14</v>
      </c>
      <c r="P275" s="75">
        <v>721</v>
      </c>
      <c r="Q275" s="78" t="s">
        <v>230</v>
      </c>
      <c r="R275" s="75">
        <v>4000</v>
      </c>
      <c r="S275" s="75">
        <v>2</v>
      </c>
      <c r="T275" s="79">
        <v>83.95</v>
      </c>
      <c r="U275" s="80">
        <v>0</v>
      </c>
      <c r="V275" s="80">
        <v>0.26</v>
      </c>
      <c r="W275" s="80">
        <v>1.1599999999999999</v>
      </c>
      <c r="X275" s="80">
        <v>7.8</v>
      </c>
      <c r="Y275" s="79">
        <v>10.1</v>
      </c>
      <c r="Z275" s="12">
        <v>11.7</v>
      </c>
      <c r="AA275" s="79">
        <v>34.6</v>
      </c>
      <c r="AB275" s="79">
        <v>1.8109999999999999</v>
      </c>
      <c r="AC275" s="79">
        <v>23.8</v>
      </c>
      <c r="AD275" s="79">
        <v>8.6</v>
      </c>
      <c r="AE275" s="79">
        <v>393</v>
      </c>
      <c r="AF275" s="79">
        <v>56.5</v>
      </c>
      <c r="AG275" s="79">
        <v>56.8</v>
      </c>
      <c r="AH275" s="79">
        <v>9.5</v>
      </c>
      <c r="AI275" s="79">
        <v>58.8</v>
      </c>
      <c r="AJ275" s="79">
        <v>9</v>
      </c>
      <c r="AK275" s="79">
        <v>116</v>
      </c>
      <c r="AL275" s="79">
        <v>55</v>
      </c>
      <c r="AM275" s="79">
        <v>256</v>
      </c>
      <c r="AN275" s="79">
        <v>2.11</v>
      </c>
      <c r="AO275" s="79">
        <v>0.52800000000000002</v>
      </c>
    </row>
    <row r="276" spans="1:41" x14ac:dyDescent="0.35">
      <c r="A276" s="53">
        <f t="shared" si="9"/>
        <v>270</v>
      </c>
      <c r="B276">
        <v>0</v>
      </c>
      <c r="C276">
        <v>1</v>
      </c>
      <c r="D276" s="75">
        <v>2016</v>
      </c>
      <c r="E276" s="28" t="s">
        <v>395</v>
      </c>
      <c r="F276" s="30" t="s">
        <v>65</v>
      </c>
      <c r="G276" s="103">
        <v>20220</v>
      </c>
      <c r="H276" s="103">
        <v>70770</v>
      </c>
      <c r="I276" s="103">
        <f t="shared" si="8"/>
        <v>3500</v>
      </c>
      <c r="J276" s="72">
        <v>3510.5</v>
      </c>
      <c r="K276" s="60">
        <v>100.3</v>
      </c>
      <c r="L276" s="60">
        <v>22.212500000000006</v>
      </c>
      <c r="M276" s="60">
        <v>2.4134615384615383</v>
      </c>
      <c r="N276" s="75">
        <v>2016</v>
      </c>
      <c r="O276" s="75" t="s">
        <v>14</v>
      </c>
      <c r="P276" s="75">
        <v>722</v>
      </c>
      <c r="Q276" s="78" t="s">
        <v>230</v>
      </c>
      <c r="R276" s="75">
        <v>1000</v>
      </c>
      <c r="S276" s="75">
        <v>2</v>
      </c>
      <c r="T276" s="79">
        <v>82.15</v>
      </c>
      <c r="U276" s="80">
        <v>0.12</v>
      </c>
      <c r="V276" s="80">
        <v>0.56000000000000005</v>
      </c>
      <c r="W276" s="80">
        <v>0.74</v>
      </c>
      <c r="X276" s="80">
        <v>0.8</v>
      </c>
      <c r="Y276" s="79">
        <v>10.4</v>
      </c>
      <c r="Z276" s="12">
        <v>12</v>
      </c>
      <c r="AA276" s="79">
        <v>36.6</v>
      </c>
      <c r="AB276" s="79">
        <v>1.792</v>
      </c>
      <c r="AC276" s="79">
        <v>25.1</v>
      </c>
      <c r="AD276" s="79">
        <v>9.1</v>
      </c>
      <c r="AE276" s="79">
        <v>380</v>
      </c>
      <c r="AF276" s="79">
        <v>50.2</v>
      </c>
      <c r="AG276" s="79">
        <v>57.2</v>
      </c>
      <c r="AH276" s="79">
        <v>6.2</v>
      </c>
      <c r="AI276" s="79">
        <v>48.7</v>
      </c>
      <c r="AJ276" s="79">
        <v>15</v>
      </c>
      <c r="AK276" s="79">
        <v>104</v>
      </c>
      <c r="AL276" s="79">
        <v>69</v>
      </c>
      <c r="AM276" s="79">
        <v>276</v>
      </c>
      <c r="AN276" s="79">
        <v>1.51</v>
      </c>
      <c r="AO276" s="79">
        <v>0.58199999999999996</v>
      </c>
    </row>
    <row r="277" spans="1:41" x14ac:dyDescent="0.35">
      <c r="A277" s="53">
        <f t="shared" si="9"/>
        <v>271</v>
      </c>
      <c r="B277">
        <v>0</v>
      </c>
      <c r="C277">
        <v>1</v>
      </c>
      <c r="D277" s="75">
        <v>2016</v>
      </c>
      <c r="E277" s="28" t="s">
        <v>396</v>
      </c>
      <c r="F277" s="30" t="s">
        <v>64</v>
      </c>
      <c r="G277" s="103">
        <v>82110</v>
      </c>
      <c r="H277" s="103">
        <v>237939</v>
      </c>
      <c r="I277" s="103">
        <f t="shared" si="8"/>
        <v>2897.8078187796855</v>
      </c>
      <c r="J277" s="72">
        <v>2776.0998903909385</v>
      </c>
      <c r="K277" s="60">
        <v>95.8</v>
      </c>
      <c r="L277" s="60">
        <v>14.814999999999996</v>
      </c>
      <c r="M277" s="60">
        <v>2.4505494505494507</v>
      </c>
      <c r="N277" s="75">
        <v>2016</v>
      </c>
      <c r="O277" s="75" t="s">
        <v>14</v>
      </c>
      <c r="P277" s="75">
        <v>723</v>
      </c>
      <c r="Q277" s="78" t="s">
        <v>231</v>
      </c>
      <c r="R277" s="75">
        <v>3990</v>
      </c>
      <c r="S277" s="75">
        <v>2</v>
      </c>
      <c r="T277" s="79">
        <v>82.85</v>
      </c>
      <c r="U277" s="80">
        <v>0.1</v>
      </c>
      <c r="V277" s="80">
        <v>0.34</v>
      </c>
      <c r="W277" s="80">
        <v>0.62</v>
      </c>
      <c r="X277" s="80">
        <v>10.8</v>
      </c>
      <c r="Y277" s="79">
        <v>9.1</v>
      </c>
      <c r="Z277" s="12">
        <v>10.5</v>
      </c>
      <c r="AA277" s="79">
        <v>35.299999999999997</v>
      </c>
      <c r="AB277" s="79">
        <v>1.9490000000000001</v>
      </c>
      <c r="AC277" s="79">
        <v>22.3</v>
      </c>
      <c r="AD277" s="79">
        <v>8.1</v>
      </c>
      <c r="AE277" s="79">
        <v>444</v>
      </c>
      <c r="AF277" s="79">
        <v>53.5</v>
      </c>
      <c r="AG277" s="79">
        <v>54.6</v>
      </c>
      <c r="AH277" s="79">
        <v>5.9</v>
      </c>
      <c r="AI277" s="79">
        <v>18.7</v>
      </c>
      <c r="AJ277" s="79">
        <v>24</v>
      </c>
      <c r="AK277" s="79">
        <v>100</v>
      </c>
      <c r="AL277" s="79">
        <v>58</v>
      </c>
      <c r="AM277" s="79">
        <v>223</v>
      </c>
      <c r="AN277" s="79">
        <v>1.72</v>
      </c>
      <c r="AO277" s="79">
        <v>0.60299999999999998</v>
      </c>
    </row>
    <row r="278" spans="1:41" x14ac:dyDescent="0.35">
      <c r="A278" s="53">
        <f t="shared" si="9"/>
        <v>272</v>
      </c>
      <c r="B278">
        <v>0</v>
      </c>
      <c r="C278">
        <v>1</v>
      </c>
      <c r="D278" s="75">
        <v>2016</v>
      </c>
      <c r="E278" s="28" t="s">
        <v>396</v>
      </c>
      <c r="F278" s="30" t="s">
        <v>64</v>
      </c>
      <c r="G278" s="103">
        <v>82110</v>
      </c>
      <c r="H278" s="103">
        <v>237939</v>
      </c>
      <c r="I278" s="103">
        <f t="shared" si="8"/>
        <v>2897.8078187796855</v>
      </c>
      <c r="J278" s="72">
        <v>2776.0998903909385</v>
      </c>
      <c r="K278" s="60">
        <v>95.8</v>
      </c>
      <c r="L278" s="60">
        <v>13.795000000000005</v>
      </c>
      <c r="M278" s="60">
        <v>2.1538461538461542</v>
      </c>
      <c r="N278" s="75">
        <v>2016</v>
      </c>
      <c r="O278" s="75" t="s">
        <v>14</v>
      </c>
      <c r="P278" s="75">
        <v>724</v>
      </c>
      <c r="Q278" s="78" t="s">
        <v>231</v>
      </c>
      <c r="R278" s="75">
        <v>3975</v>
      </c>
      <c r="S278" s="75">
        <v>1</v>
      </c>
      <c r="T278" s="79">
        <v>82.15</v>
      </c>
      <c r="U278" s="80">
        <v>0.2</v>
      </c>
      <c r="V278" s="80">
        <v>0.1</v>
      </c>
      <c r="W278" s="80">
        <v>0.46</v>
      </c>
      <c r="X278" s="80">
        <v>10.199999999999999</v>
      </c>
      <c r="Y278" s="79">
        <v>9.1</v>
      </c>
      <c r="Z278" s="12">
        <v>10.5</v>
      </c>
      <c r="AA278" s="79">
        <v>36</v>
      </c>
      <c r="AB278" s="79">
        <v>1.863</v>
      </c>
      <c r="AC278" s="79">
        <v>19.600000000000001</v>
      </c>
      <c r="AD278" s="79">
        <v>7</v>
      </c>
      <c r="AE278" s="79">
        <v>406</v>
      </c>
      <c r="AF278" s="79">
        <v>52.5</v>
      </c>
      <c r="AG278" s="79">
        <v>54.6</v>
      </c>
      <c r="AH278" s="79">
        <v>6.9</v>
      </c>
      <c r="AI278" s="79">
        <v>23.7</v>
      </c>
      <c r="AJ278" s="79">
        <v>21</v>
      </c>
      <c r="AK278" s="79">
        <v>97</v>
      </c>
      <c r="AL278" s="79">
        <v>54</v>
      </c>
      <c r="AM278" s="79">
        <v>205</v>
      </c>
      <c r="AN278" s="79">
        <v>1.8</v>
      </c>
      <c r="AO278" s="79">
        <v>0.54400000000000004</v>
      </c>
    </row>
    <row r="279" spans="1:41" x14ac:dyDescent="0.35">
      <c r="A279" s="53">
        <f t="shared" si="9"/>
        <v>273</v>
      </c>
      <c r="B279">
        <v>0</v>
      </c>
      <c r="C279">
        <v>1</v>
      </c>
      <c r="D279" s="75">
        <v>2016</v>
      </c>
      <c r="E279" s="28" t="s">
        <v>396</v>
      </c>
      <c r="F279" s="30" t="s">
        <v>64</v>
      </c>
      <c r="G279" s="103">
        <v>82110</v>
      </c>
      <c r="H279" s="103">
        <v>237939</v>
      </c>
      <c r="I279" s="103">
        <f t="shared" si="8"/>
        <v>2897.8078187796855</v>
      </c>
      <c r="J279" s="72">
        <v>2767.4064669345994</v>
      </c>
      <c r="K279" s="60">
        <v>95.5</v>
      </c>
      <c r="L279" s="60">
        <v>15</v>
      </c>
      <c r="M279" s="60">
        <v>2.3555555555555556</v>
      </c>
      <c r="N279" s="75">
        <v>2016</v>
      </c>
      <c r="O279" s="75" t="s">
        <v>14</v>
      </c>
      <c r="P279" s="75">
        <v>725</v>
      </c>
      <c r="Q279" s="78" t="s">
        <v>231</v>
      </c>
      <c r="R279" s="75">
        <v>4000</v>
      </c>
      <c r="S279" s="75">
        <v>2</v>
      </c>
      <c r="T279" s="79">
        <v>83.05</v>
      </c>
      <c r="U279" s="80">
        <v>0.1</v>
      </c>
      <c r="V279" s="80">
        <v>0.3</v>
      </c>
      <c r="W279" s="80">
        <v>0.38</v>
      </c>
      <c r="X279" s="80">
        <v>8.1</v>
      </c>
      <c r="Y279" s="79">
        <v>9</v>
      </c>
      <c r="Z279" s="12">
        <v>10.4</v>
      </c>
      <c r="AA279" s="79">
        <v>36.299999999999997</v>
      </c>
      <c r="AB279" s="79">
        <v>1.85</v>
      </c>
      <c r="AC279" s="79">
        <v>21.2</v>
      </c>
      <c r="AD279" s="79">
        <v>7.7</v>
      </c>
      <c r="AE279" s="79">
        <v>397</v>
      </c>
      <c r="AF279" s="79">
        <v>51.7</v>
      </c>
      <c r="AG279" s="79">
        <v>54.8</v>
      </c>
      <c r="AH279" s="79">
        <v>6.4</v>
      </c>
      <c r="AI279" s="79">
        <v>32.5</v>
      </c>
      <c r="AJ279" s="79">
        <v>17</v>
      </c>
      <c r="AK279" s="79">
        <v>96</v>
      </c>
      <c r="AL279" s="79">
        <v>48</v>
      </c>
      <c r="AM279" s="79">
        <v>187</v>
      </c>
      <c r="AN279" s="79">
        <v>2</v>
      </c>
      <c r="AO279" s="79">
        <v>0.58099999999999996</v>
      </c>
    </row>
    <row r="280" spans="1:41" x14ac:dyDescent="0.35">
      <c r="A280" s="53">
        <f t="shared" si="9"/>
        <v>274</v>
      </c>
      <c r="B280">
        <v>0</v>
      </c>
      <c r="C280">
        <v>1</v>
      </c>
      <c r="D280" s="75">
        <v>2016</v>
      </c>
      <c r="E280" s="28" t="s">
        <v>396</v>
      </c>
      <c r="F280" s="30" t="s">
        <v>64</v>
      </c>
      <c r="G280" s="103">
        <v>82110</v>
      </c>
      <c r="H280" s="103">
        <v>237939</v>
      </c>
      <c r="I280" s="103">
        <f t="shared" si="8"/>
        <v>2897.8078187796855</v>
      </c>
      <c r="J280" s="72">
        <v>2776.0998903909385</v>
      </c>
      <c r="K280" s="60">
        <v>95.8</v>
      </c>
      <c r="L280" s="60">
        <v>14.067499999999997</v>
      </c>
      <c r="M280" s="60">
        <v>2.2307692307692308</v>
      </c>
      <c r="N280" s="75">
        <v>2016</v>
      </c>
      <c r="O280" s="75" t="s">
        <v>14</v>
      </c>
      <c r="P280" s="75">
        <v>726</v>
      </c>
      <c r="Q280" s="78" t="s">
        <v>231</v>
      </c>
      <c r="R280" s="75">
        <v>4025</v>
      </c>
      <c r="S280" s="75">
        <v>2</v>
      </c>
      <c r="T280" s="79">
        <v>82.85</v>
      </c>
      <c r="U280" s="80">
        <v>0.06</v>
      </c>
      <c r="V280" s="80">
        <v>0.2</v>
      </c>
      <c r="W280" s="80">
        <v>0.52</v>
      </c>
      <c r="X280" s="80">
        <v>12.4</v>
      </c>
      <c r="Y280" s="79">
        <v>9.1</v>
      </c>
      <c r="Z280" s="12">
        <v>10.5</v>
      </c>
      <c r="AA280" s="79">
        <v>35.6</v>
      </c>
      <c r="AB280" s="79">
        <v>1.8480000000000001</v>
      </c>
      <c r="AC280" s="79">
        <v>20.3</v>
      </c>
      <c r="AD280" s="79">
        <v>7.4</v>
      </c>
      <c r="AE280" s="79">
        <v>413</v>
      </c>
      <c r="AF280" s="79">
        <v>51.7</v>
      </c>
      <c r="AG280" s="79">
        <v>54.5</v>
      </c>
      <c r="AH280" s="79">
        <v>6.3</v>
      </c>
      <c r="AI280" s="79">
        <v>18.399999999999999</v>
      </c>
      <c r="AJ280" s="79">
        <v>27</v>
      </c>
      <c r="AK280" s="79">
        <v>99</v>
      </c>
      <c r="AL280" s="79">
        <v>55</v>
      </c>
      <c r="AM280" s="79">
        <v>212</v>
      </c>
      <c r="AN280" s="79">
        <v>1.8</v>
      </c>
      <c r="AO280" s="79">
        <v>0.58699999999999997</v>
      </c>
    </row>
    <row r="281" spans="1:41" x14ac:dyDescent="0.35">
      <c r="A281" s="53">
        <f t="shared" si="9"/>
        <v>275</v>
      </c>
      <c r="B281">
        <v>0</v>
      </c>
      <c r="C281">
        <v>1</v>
      </c>
      <c r="D281" s="75">
        <v>2016</v>
      </c>
      <c r="E281" s="28" t="s">
        <v>396</v>
      </c>
      <c r="F281" s="30" t="s">
        <v>64</v>
      </c>
      <c r="G281" s="103">
        <v>82110</v>
      </c>
      <c r="H281" s="103">
        <v>237939</v>
      </c>
      <c r="I281" s="103">
        <f t="shared" si="8"/>
        <v>2897.8078187796855</v>
      </c>
      <c r="J281" s="72">
        <v>2767.4064669345994</v>
      </c>
      <c r="K281" s="60">
        <v>95.5</v>
      </c>
      <c r="L281" s="60">
        <v>13.025000000000002</v>
      </c>
      <c r="M281" s="60">
        <v>2.1444444444444444</v>
      </c>
      <c r="N281" s="75">
        <v>2016</v>
      </c>
      <c r="O281" s="75" t="s">
        <v>14</v>
      </c>
      <c r="P281" s="75">
        <v>727</v>
      </c>
      <c r="Q281" s="78" t="s">
        <v>231</v>
      </c>
      <c r="R281" s="75">
        <v>3995</v>
      </c>
      <c r="S281" s="75">
        <v>2</v>
      </c>
      <c r="T281" s="79">
        <v>81.7</v>
      </c>
      <c r="U281" s="80">
        <v>0</v>
      </c>
      <c r="V281" s="80">
        <v>0.16</v>
      </c>
      <c r="W281" s="80">
        <v>0.56000000000000005</v>
      </c>
      <c r="X281" s="80">
        <v>14.4</v>
      </c>
      <c r="Y281" s="79">
        <v>9</v>
      </c>
      <c r="Z281" s="12">
        <v>10.4</v>
      </c>
      <c r="AA281" s="79">
        <v>36.299999999999997</v>
      </c>
      <c r="AB281" s="79">
        <v>1.835</v>
      </c>
      <c r="AC281" s="79">
        <v>19.3</v>
      </c>
      <c r="AD281" s="79">
        <v>6.9</v>
      </c>
      <c r="AE281" s="79">
        <v>374</v>
      </c>
      <c r="AF281" s="79">
        <v>50.7</v>
      </c>
      <c r="AG281" s="79">
        <v>54.2</v>
      </c>
      <c r="AH281" s="79">
        <v>8.5</v>
      </c>
      <c r="AI281" s="79">
        <v>22.5</v>
      </c>
      <c r="AJ281" s="79">
        <v>24</v>
      </c>
      <c r="AK281" s="79">
        <v>99</v>
      </c>
      <c r="AL281" s="79">
        <v>50</v>
      </c>
      <c r="AM281" s="79">
        <v>200</v>
      </c>
      <c r="AN281" s="79">
        <v>1.98</v>
      </c>
      <c r="AO281" s="79">
        <v>0.50600000000000001</v>
      </c>
    </row>
    <row r="282" spans="1:41" x14ac:dyDescent="0.35">
      <c r="A282" s="53">
        <f t="shared" si="9"/>
        <v>276</v>
      </c>
      <c r="B282">
        <v>0</v>
      </c>
      <c r="C282">
        <v>1</v>
      </c>
      <c r="D282" s="75">
        <v>2016</v>
      </c>
      <c r="E282" s="28" t="s">
        <v>397</v>
      </c>
      <c r="F282" s="30" t="s">
        <v>64</v>
      </c>
      <c r="G282" s="103">
        <v>14740</v>
      </c>
      <c r="H282" s="103">
        <v>28006</v>
      </c>
      <c r="I282" s="103">
        <f t="shared" si="8"/>
        <v>1900</v>
      </c>
      <c r="J282" s="72">
        <v>1974.1</v>
      </c>
      <c r="K282" s="60">
        <v>103.9</v>
      </c>
      <c r="L282" s="60">
        <v>41.618200371057519</v>
      </c>
      <c r="M282" s="60">
        <v>2.5819672131147544</v>
      </c>
      <c r="N282" s="75">
        <v>2016</v>
      </c>
      <c r="O282" s="75" t="s">
        <v>14</v>
      </c>
      <c r="P282" s="75">
        <v>728</v>
      </c>
      <c r="Q282" s="78" t="s">
        <v>232</v>
      </c>
      <c r="R282" s="75">
        <v>2000</v>
      </c>
      <c r="S282" s="75">
        <v>2</v>
      </c>
      <c r="T282" s="79">
        <v>83.5</v>
      </c>
      <c r="U282" s="80">
        <v>0</v>
      </c>
      <c r="V282" s="80">
        <v>0.5</v>
      </c>
      <c r="W282" s="80">
        <v>0.78</v>
      </c>
      <c r="X282" s="80">
        <v>0</v>
      </c>
      <c r="Y282" s="79">
        <v>12.2</v>
      </c>
      <c r="Z282" s="12">
        <v>14.1</v>
      </c>
      <c r="AA282" s="79">
        <v>31.2</v>
      </c>
      <c r="AB282" s="79">
        <v>1.706</v>
      </c>
      <c r="AC282" s="79">
        <v>31.5</v>
      </c>
      <c r="AD282" s="79">
        <v>11.1</v>
      </c>
      <c r="AE282" s="79">
        <v>443</v>
      </c>
      <c r="AF282" s="79">
        <v>59.7</v>
      </c>
      <c r="AG282" s="79">
        <v>62.3</v>
      </c>
      <c r="AH282" s="79">
        <v>30.7</v>
      </c>
      <c r="AI282" s="79">
        <v>26.4</v>
      </c>
      <c r="AJ282" s="79">
        <v>17</v>
      </c>
      <c r="AK282" s="79">
        <v>123</v>
      </c>
      <c r="AL282" s="79">
        <v>89</v>
      </c>
      <c r="AM282" s="79">
        <v>398</v>
      </c>
      <c r="AN282" s="79">
        <v>1.38</v>
      </c>
      <c r="AO282" s="79">
        <v>0.53900000000000003</v>
      </c>
    </row>
    <row r="283" spans="1:41" x14ac:dyDescent="0.35">
      <c r="A283" s="53">
        <f t="shared" si="9"/>
        <v>277</v>
      </c>
      <c r="B283">
        <v>0</v>
      </c>
      <c r="C283">
        <v>1</v>
      </c>
      <c r="D283" s="75">
        <v>2016</v>
      </c>
      <c r="E283" s="28" t="s">
        <v>398</v>
      </c>
      <c r="F283" s="30" t="s">
        <v>64</v>
      </c>
      <c r="G283" s="103">
        <v>75250</v>
      </c>
      <c r="H283" s="103">
        <v>173075</v>
      </c>
      <c r="I283" s="103">
        <f t="shared" si="8"/>
        <v>2300</v>
      </c>
      <c r="J283" s="72">
        <v>2311.5</v>
      </c>
      <c r="K283" s="60">
        <v>100.5</v>
      </c>
      <c r="L283" s="60">
        <v>18.400000000000002</v>
      </c>
      <c r="M283" s="60">
        <v>2.4285714285714284</v>
      </c>
      <c r="N283" s="75">
        <v>2016</v>
      </c>
      <c r="O283" s="75" t="s">
        <v>14</v>
      </c>
      <c r="P283" s="75">
        <v>729</v>
      </c>
      <c r="Q283" s="78" t="s">
        <v>233</v>
      </c>
      <c r="R283" s="75">
        <v>3985</v>
      </c>
      <c r="S283" s="75">
        <v>2</v>
      </c>
      <c r="T283" s="79">
        <v>81.7</v>
      </c>
      <c r="U283" s="80">
        <v>0</v>
      </c>
      <c r="V283" s="80">
        <v>0.3</v>
      </c>
      <c r="W283" s="80">
        <v>0.38</v>
      </c>
      <c r="X283" s="80">
        <v>0.6</v>
      </c>
      <c r="Y283" s="79">
        <v>10.5</v>
      </c>
      <c r="Z283" s="12">
        <v>12.1</v>
      </c>
      <c r="AA283" s="79">
        <v>39.200000000000003</v>
      </c>
      <c r="AB283" s="79">
        <v>1.7290000000000001</v>
      </c>
      <c r="AC283" s="79">
        <v>25.5</v>
      </c>
      <c r="AD283" s="79">
        <v>9.1999999999999993</v>
      </c>
      <c r="AE283" s="79">
        <v>438</v>
      </c>
      <c r="AF283" s="79">
        <v>56.8</v>
      </c>
      <c r="AG283" s="79">
        <v>57.2</v>
      </c>
      <c r="AH283" s="79">
        <v>7.6</v>
      </c>
      <c r="AI283" s="79">
        <v>54.7</v>
      </c>
      <c r="AJ283" s="79">
        <v>9</v>
      </c>
      <c r="AK283" s="79">
        <v>103</v>
      </c>
      <c r="AL283" s="79">
        <v>61</v>
      </c>
      <c r="AM283" s="79">
        <v>248</v>
      </c>
      <c r="AN283" s="79">
        <v>1.69</v>
      </c>
      <c r="AO283" s="79">
        <v>0.58199999999999996</v>
      </c>
    </row>
    <row r="284" spans="1:41" x14ac:dyDescent="0.35">
      <c r="A284" s="53">
        <f t="shared" si="9"/>
        <v>278</v>
      </c>
      <c r="B284">
        <v>0</v>
      </c>
      <c r="C284">
        <v>1</v>
      </c>
      <c r="D284" s="75">
        <v>2016</v>
      </c>
      <c r="E284" s="28" t="s">
        <v>398</v>
      </c>
      <c r="F284" s="30" t="s">
        <v>64</v>
      </c>
      <c r="G284" s="103">
        <v>75250</v>
      </c>
      <c r="H284" s="103">
        <v>173075</v>
      </c>
      <c r="I284" s="103">
        <f t="shared" si="8"/>
        <v>2300</v>
      </c>
      <c r="J284" s="72">
        <v>2288.5</v>
      </c>
      <c r="K284" s="60">
        <v>99.5</v>
      </c>
      <c r="L284" s="60">
        <v>17.599999999999998</v>
      </c>
      <c r="M284" s="60">
        <v>2.25</v>
      </c>
      <c r="N284" s="75">
        <v>2016</v>
      </c>
      <c r="O284" s="75" t="s">
        <v>14</v>
      </c>
      <c r="P284" s="75">
        <v>730</v>
      </c>
      <c r="Q284" s="78" t="s">
        <v>233</v>
      </c>
      <c r="R284" s="75">
        <v>4010</v>
      </c>
      <c r="S284" s="75">
        <v>3</v>
      </c>
      <c r="T284" s="79">
        <v>81.05</v>
      </c>
      <c r="U284" s="80">
        <v>0.2</v>
      </c>
      <c r="V284" s="80">
        <v>1.08</v>
      </c>
      <c r="W284" s="80">
        <v>0.48</v>
      </c>
      <c r="X284" s="80">
        <v>3.2</v>
      </c>
      <c r="Y284" s="79">
        <v>10</v>
      </c>
      <c r="Z284" s="12">
        <v>11.6</v>
      </c>
      <c r="AA284" s="79">
        <v>36.299999999999997</v>
      </c>
      <c r="AB284" s="79">
        <v>1.7490000000000001</v>
      </c>
      <c r="AC284" s="79">
        <v>22.5</v>
      </c>
      <c r="AD284" s="79">
        <v>8.1999999999999993</v>
      </c>
      <c r="AE284" s="79">
        <v>425</v>
      </c>
      <c r="AF284" s="79">
        <v>57.5</v>
      </c>
      <c r="AG284" s="79">
        <v>56.5</v>
      </c>
      <c r="AH284" s="79">
        <v>24.6</v>
      </c>
      <c r="AI284" s="79">
        <v>50.3</v>
      </c>
      <c r="AJ284" s="79">
        <v>0</v>
      </c>
      <c r="AK284" s="79">
        <v>113</v>
      </c>
      <c r="AL284" s="79">
        <v>55</v>
      </c>
      <c r="AM284" s="79">
        <v>253</v>
      </c>
      <c r="AN284" s="79">
        <v>2.0499999999999998</v>
      </c>
      <c r="AO284" s="79">
        <v>0.52800000000000002</v>
      </c>
    </row>
    <row r="285" spans="1:41" x14ac:dyDescent="0.35">
      <c r="A285" s="53">
        <f t="shared" si="9"/>
        <v>279</v>
      </c>
      <c r="B285">
        <v>0</v>
      </c>
      <c r="C285">
        <v>1</v>
      </c>
      <c r="D285" s="75">
        <v>2016</v>
      </c>
      <c r="E285" s="28" t="s">
        <v>398</v>
      </c>
      <c r="F285" s="30" t="s">
        <v>64</v>
      </c>
      <c r="G285" s="103">
        <v>75250</v>
      </c>
      <c r="H285" s="103">
        <v>173075</v>
      </c>
      <c r="I285" s="103">
        <f t="shared" si="8"/>
        <v>2300</v>
      </c>
      <c r="J285" s="72">
        <v>2412.6999999999998</v>
      </c>
      <c r="K285" s="60">
        <v>104.9</v>
      </c>
      <c r="L285" s="60">
        <v>42.827500000000001</v>
      </c>
      <c r="M285" s="60">
        <v>2.5275590551181106</v>
      </c>
      <c r="N285" s="75">
        <v>2016</v>
      </c>
      <c r="O285" s="75" t="s">
        <v>14</v>
      </c>
      <c r="P285" s="75">
        <v>731</v>
      </c>
      <c r="Q285" s="78" t="s">
        <v>233</v>
      </c>
      <c r="R285" s="75">
        <v>3985</v>
      </c>
      <c r="S285" s="75">
        <v>1</v>
      </c>
      <c r="T285" s="79">
        <v>83.25</v>
      </c>
      <c r="U285" s="80">
        <v>0</v>
      </c>
      <c r="V285" s="80">
        <v>0.2</v>
      </c>
      <c r="W285" s="80">
        <v>0.12</v>
      </c>
      <c r="X285" s="80">
        <v>0.2</v>
      </c>
      <c r="Y285" s="79">
        <v>12.7</v>
      </c>
      <c r="Z285" s="12">
        <v>14.7</v>
      </c>
      <c r="AA285" s="79">
        <v>29.8</v>
      </c>
      <c r="AB285" s="79">
        <v>1.746</v>
      </c>
      <c r="AC285" s="79">
        <v>32.1</v>
      </c>
      <c r="AD285" s="79">
        <v>11.5</v>
      </c>
      <c r="AE285" s="79">
        <v>405</v>
      </c>
      <c r="AF285" s="79">
        <v>61.9</v>
      </c>
      <c r="AG285" s="79">
        <v>61.5</v>
      </c>
      <c r="AH285" s="79">
        <v>24.9</v>
      </c>
      <c r="AI285" s="79">
        <v>20.9</v>
      </c>
      <c r="AJ285" s="79">
        <v>24</v>
      </c>
      <c r="AK285" s="79">
        <v>127</v>
      </c>
      <c r="AL285" s="79">
        <v>97</v>
      </c>
      <c r="AM285" s="79">
        <v>447</v>
      </c>
      <c r="AN285" s="79">
        <v>1.31</v>
      </c>
      <c r="AO285" s="79">
        <v>0.59299999999999997</v>
      </c>
    </row>
    <row r="286" spans="1:41" x14ac:dyDescent="0.35">
      <c r="A286" s="53">
        <f t="shared" si="9"/>
        <v>280</v>
      </c>
      <c r="B286">
        <v>0</v>
      </c>
      <c r="C286">
        <v>1</v>
      </c>
      <c r="D286" s="75">
        <v>2016</v>
      </c>
      <c r="E286" s="28" t="s">
        <v>398</v>
      </c>
      <c r="F286" s="30" t="s">
        <v>64</v>
      </c>
      <c r="G286" s="103">
        <v>75250</v>
      </c>
      <c r="H286" s="103">
        <v>173075</v>
      </c>
      <c r="I286" s="103">
        <f t="shared" si="8"/>
        <v>2300</v>
      </c>
      <c r="J286" s="72">
        <v>2403.5</v>
      </c>
      <c r="K286" s="60">
        <v>104.5</v>
      </c>
      <c r="L286" s="60">
        <v>46.145000000000003</v>
      </c>
      <c r="M286" s="60">
        <v>2.512</v>
      </c>
      <c r="N286" s="75">
        <v>2016</v>
      </c>
      <c r="O286" s="75" t="s">
        <v>14</v>
      </c>
      <c r="P286" s="75">
        <v>732</v>
      </c>
      <c r="Q286" s="78" t="s">
        <v>233</v>
      </c>
      <c r="R286" s="75">
        <v>4000</v>
      </c>
      <c r="S286" s="75">
        <v>3</v>
      </c>
      <c r="T286" s="79">
        <v>83.5</v>
      </c>
      <c r="U286" s="80">
        <v>0</v>
      </c>
      <c r="V286" s="80">
        <v>1.04</v>
      </c>
      <c r="W286" s="80">
        <v>0.26</v>
      </c>
      <c r="X286" s="80">
        <v>0.2</v>
      </c>
      <c r="Y286" s="79">
        <v>12.5</v>
      </c>
      <c r="Z286" s="12">
        <v>14.5</v>
      </c>
      <c r="AA286" s="79">
        <v>31.3</v>
      </c>
      <c r="AB286" s="79">
        <v>1.738</v>
      </c>
      <c r="AC286" s="79">
        <v>31.4</v>
      </c>
      <c r="AD286" s="79">
        <v>11.2</v>
      </c>
      <c r="AE286" s="79">
        <v>403</v>
      </c>
      <c r="AF286" s="79">
        <v>62.2</v>
      </c>
      <c r="AG286" s="79">
        <v>61.3</v>
      </c>
      <c r="AH286" s="79">
        <v>26.2</v>
      </c>
      <c r="AI286" s="79">
        <v>25</v>
      </c>
      <c r="AJ286" s="79">
        <v>18</v>
      </c>
      <c r="AK286" s="79">
        <v>134</v>
      </c>
      <c r="AL286" s="79">
        <v>82</v>
      </c>
      <c r="AM286" s="79">
        <v>414</v>
      </c>
      <c r="AN286" s="79">
        <v>1.63</v>
      </c>
      <c r="AO286" s="79">
        <v>0.5</v>
      </c>
    </row>
    <row r="287" spans="1:41" x14ac:dyDescent="0.35">
      <c r="A287" s="53">
        <f t="shared" si="9"/>
        <v>281</v>
      </c>
      <c r="B287">
        <v>0</v>
      </c>
      <c r="C287">
        <v>1</v>
      </c>
      <c r="D287" s="75">
        <v>2016</v>
      </c>
      <c r="E287" s="28" t="s">
        <v>399</v>
      </c>
      <c r="F287" s="30" t="s">
        <v>64</v>
      </c>
      <c r="G287" s="103">
        <v>64460</v>
      </c>
      <c r="H287" s="103">
        <v>148258</v>
      </c>
      <c r="I287" s="103">
        <f t="shared" si="8"/>
        <v>2300</v>
      </c>
      <c r="J287" s="72">
        <v>2316.1</v>
      </c>
      <c r="K287" s="60">
        <v>100.7</v>
      </c>
      <c r="L287" s="60">
        <v>25.721906438631787</v>
      </c>
      <c r="M287" s="60">
        <v>2.358490566037736</v>
      </c>
      <c r="N287" s="75">
        <v>2016</v>
      </c>
      <c r="O287" s="75" t="s">
        <v>14</v>
      </c>
      <c r="P287" s="75">
        <v>733</v>
      </c>
      <c r="Q287" s="78" t="s">
        <v>234</v>
      </c>
      <c r="R287" s="75">
        <v>3875</v>
      </c>
      <c r="S287" s="75">
        <v>1</v>
      </c>
      <c r="T287" s="79">
        <v>80.8</v>
      </c>
      <c r="U287" s="80">
        <v>0</v>
      </c>
      <c r="V287" s="80">
        <v>0.18</v>
      </c>
      <c r="W287" s="80">
        <v>0.16</v>
      </c>
      <c r="X287" s="80">
        <v>5.8</v>
      </c>
      <c r="Y287" s="79">
        <v>10.6</v>
      </c>
      <c r="Z287" s="12">
        <v>12.3</v>
      </c>
      <c r="AA287" s="79">
        <v>38.9</v>
      </c>
      <c r="AB287" s="79">
        <v>1.659</v>
      </c>
      <c r="AC287" s="79">
        <v>25</v>
      </c>
      <c r="AD287" s="79">
        <v>8.9</v>
      </c>
      <c r="AE287" s="79">
        <v>420</v>
      </c>
      <c r="AF287" s="79">
        <v>59.2</v>
      </c>
      <c r="AG287" s="79">
        <v>57.6</v>
      </c>
      <c r="AH287" s="79">
        <v>34.4</v>
      </c>
      <c r="AI287" s="79">
        <v>44.2</v>
      </c>
      <c r="AJ287" s="79">
        <v>12</v>
      </c>
      <c r="AK287" s="79">
        <v>107</v>
      </c>
      <c r="AL287" s="79">
        <v>75</v>
      </c>
      <c r="AM287" s="79">
        <v>285</v>
      </c>
      <c r="AN287" s="79">
        <v>1.43</v>
      </c>
      <c r="AO287" s="79">
        <v>0.497</v>
      </c>
    </row>
    <row r="288" spans="1:41" x14ac:dyDescent="0.35">
      <c r="A288" s="53">
        <f t="shared" si="9"/>
        <v>282</v>
      </c>
      <c r="B288">
        <v>0</v>
      </c>
      <c r="C288">
        <v>1</v>
      </c>
      <c r="D288" s="75">
        <v>2016</v>
      </c>
      <c r="E288" s="28" t="s">
        <v>399</v>
      </c>
      <c r="F288" s="30" t="s">
        <v>64</v>
      </c>
      <c r="G288" s="103">
        <v>64460</v>
      </c>
      <c r="H288" s="103">
        <v>148258</v>
      </c>
      <c r="I288" s="103">
        <f t="shared" si="8"/>
        <v>2300</v>
      </c>
      <c r="J288" s="72">
        <v>2316.1</v>
      </c>
      <c r="K288" s="60">
        <v>100.7</v>
      </c>
      <c r="L288" s="60">
        <v>25.827499999999993</v>
      </c>
      <c r="M288" s="60">
        <v>2.2452830188679247</v>
      </c>
      <c r="N288" s="75">
        <v>2016</v>
      </c>
      <c r="O288" s="75" t="s">
        <v>14</v>
      </c>
      <c r="P288" s="75">
        <v>734</v>
      </c>
      <c r="Q288" s="78" t="s">
        <v>234</v>
      </c>
      <c r="R288" s="75">
        <v>4025</v>
      </c>
      <c r="S288" s="75">
        <v>1</v>
      </c>
      <c r="T288" s="79">
        <v>81.05</v>
      </c>
      <c r="U288" s="80">
        <v>0</v>
      </c>
      <c r="V288" s="80">
        <v>0.1</v>
      </c>
      <c r="W288" s="80">
        <v>0.28000000000000003</v>
      </c>
      <c r="X288" s="80">
        <v>8.4</v>
      </c>
      <c r="Y288" s="79">
        <v>10.6</v>
      </c>
      <c r="Z288" s="12">
        <v>12.3</v>
      </c>
      <c r="AA288" s="79">
        <v>25.8</v>
      </c>
      <c r="AB288" s="79">
        <v>1.7110000000000001</v>
      </c>
      <c r="AC288" s="79">
        <v>23.8</v>
      </c>
      <c r="AD288" s="79">
        <v>8.9</v>
      </c>
      <c r="AE288" s="79">
        <v>449</v>
      </c>
      <c r="AF288" s="79">
        <v>55.1</v>
      </c>
      <c r="AG288" s="79">
        <v>60</v>
      </c>
      <c r="AH288" s="79">
        <v>31</v>
      </c>
      <c r="AI288" s="79">
        <v>23.4</v>
      </c>
      <c r="AJ288" s="79">
        <v>23</v>
      </c>
      <c r="AK288" s="79">
        <v>141</v>
      </c>
      <c r="AL288" s="79">
        <v>53</v>
      </c>
      <c r="AM288" s="79">
        <v>308</v>
      </c>
      <c r="AN288" s="79">
        <v>2.66</v>
      </c>
      <c r="AO288" s="79">
        <v>0.53100000000000003</v>
      </c>
    </row>
    <row r="289" spans="1:41" x14ac:dyDescent="0.35">
      <c r="A289" s="53">
        <f t="shared" si="9"/>
        <v>283</v>
      </c>
      <c r="B289">
        <v>0</v>
      </c>
      <c r="C289">
        <v>1</v>
      </c>
      <c r="D289" s="75">
        <v>2016</v>
      </c>
      <c r="E289" s="28" t="s">
        <v>399</v>
      </c>
      <c r="F289" s="30" t="s">
        <v>64</v>
      </c>
      <c r="G289" s="103">
        <v>64460</v>
      </c>
      <c r="H289" s="103">
        <v>148258</v>
      </c>
      <c r="I289" s="103">
        <f t="shared" si="8"/>
        <v>2300</v>
      </c>
      <c r="J289" s="72">
        <v>2316.1</v>
      </c>
      <c r="K289" s="60">
        <v>100.7</v>
      </c>
      <c r="L289" s="60">
        <v>23.324999999999999</v>
      </c>
      <c r="M289" s="60">
        <v>2.3396226415094339</v>
      </c>
      <c r="N289" s="75">
        <v>2016</v>
      </c>
      <c r="O289" s="75" t="s">
        <v>14</v>
      </c>
      <c r="P289" s="75">
        <v>735</v>
      </c>
      <c r="Q289" s="78" t="s">
        <v>234</v>
      </c>
      <c r="R289" s="75">
        <v>4000</v>
      </c>
      <c r="S289" s="75">
        <v>2</v>
      </c>
      <c r="T289" s="79">
        <v>81.5</v>
      </c>
      <c r="U289" s="80">
        <v>0</v>
      </c>
      <c r="V289" s="80">
        <v>0.28000000000000003</v>
      </c>
      <c r="W289" s="80">
        <v>0.32</v>
      </c>
      <c r="X289" s="80">
        <v>0.9</v>
      </c>
      <c r="Y289" s="79">
        <v>10.6</v>
      </c>
      <c r="Z289" s="12">
        <v>12.3</v>
      </c>
      <c r="AA289" s="79">
        <v>37.200000000000003</v>
      </c>
      <c r="AB289" s="79">
        <v>1.6180000000000001</v>
      </c>
      <c r="AC289" s="79">
        <v>24.8</v>
      </c>
      <c r="AD289" s="79">
        <v>8.6999999999999993</v>
      </c>
      <c r="AE289" s="79">
        <v>388</v>
      </c>
      <c r="AF289" s="79">
        <v>54.2</v>
      </c>
      <c r="AG289" s="79">
        <v>58</v>
      </c>
      <c r="AH289" s="79">
        <v>20.8</v>
      </c>
      <c r="AI289" s="79">
        <v>41.1</v>
      </c>
      <c r="AJ289" s="79">
        <v>7</v>
      </c>
      <c r="AK289" s="79">
        <v>112</v>
      </c>
      <c r="AL289" s="79">
        <v>70</v>
      </c>
      <c r="AM289" s="79">
        <v>284</v>
      </c>
      <c r="AN289" s="79">
        <v>1.6</v>
      </c>
      <c r="AO289" s="79">
        <v>0.52200000000000002</v>
      </c>
    </row>
    <row r="290" spans="1:41" x14ac:dyDescent="0.35">
      <c r="A290" s="53">
        <f t="shared" si="9"/>
        <v>284</v>
      </c>
      <c r="B290">
        <v>0</v>
      </c>
      <c r="C290">
        <v>1</v>
      </c>
      <c r="D290" s="75">
        <v>2016</v>
      </c>
      <c r="E290" s="28" t="s">
        <v>400</v>
      </c>
      <c r="F290" s="30" t="s">
        <v>64</v>
      </c>
      <c r="G290" s="103">
        <v>14110</v>
      </c>
      <c r="H290" s="103">
        <v>28220</v>
      </c>
      <c r="I290" s="103">
        <f t="shared" si="8"/>
        <v>2000</v>
      </c>
      <c r="J290" s="72">
        <v>2110</v>
      </c>
      <c r="K290" s="60">
        <v>105.5</v>
      </c>
      <c r="L290" s="60">
        <v>49.852500000000013</v>
      </c>
      <c r="M290" s="60">
        <v>2.476923076923077</v>
      </c>
      <c r="N290" s="75">
        <v>2016</v>
      </c>
      <c r="O290" s="75" t="s">
        <v>14</v>
      </c>
      <c r="P290" s="75">
        <v>736</v>
      </c>
      <c r="Q290" s="78" t="s">
        <v>235</v>
      </c>
      <c r="R290" s="75">
        <v>2020</v>
      </c>
      <c r="S290" s="75">
        <v>3</v>
      </c>
      <c r="T290" s="79">
        <v>84.15</v>
      </c>
      <c r="U290" s="80">
        <v>0.08</v>
      </c>
      <c r="V290" s="80">
        <v>0.9</v>
      </c>
      <c r="W290" s="80">
        <v>0.26</v>
      </c>
      <c r="X290" s="80">
        <v>0.3</v>
      </c>
      <c r="Y290" s="79">
        <v>13</v>
      </c>
      <c r="Z290" s="12">
        <v>15</v>
      </c>
      <c r="AA290" s="79">
        <v>32.5</v>
      </c>
      <c r="AB290" s="79">
        <v>1.7410000000000001</v>
      </c>
      <c r="AC290" s="79">
        <v>32.200000000000003</v>
      </c>
      <c r="AD290" s="79">
        <v>11.7</v>
      </c>
      <c r="AE290" s="79">
        <v>406</v>
      </c>
      <c r="AF290" s="79">
        <v>62.8</v>
      </c>
      <c r="AG290" s="79">
        <v>60.8</v>
      </c>
      <c r="AH290" s="79">
        <v>29.8</v>
      </c>
      <c r="AI290" s="79">
        <v>21.9</v>
      </c>
      <c r="AJ290" s="79">
        <v>25</v>
      </c>
      <c r="AK290" s="79">
        <v>135</v>
      </c>
      <c r="AL290" s="79">
        <v>54</v>
      </c>
      <c r="AM290" s="79">
        <v>457</v>
      </c>
      <c r="AN290" s="79">
        <v>1.61</v>
      </c>
      <c r="AO290" s="79">
        <v>0.48</v>
      </c>
    </row>
    <row r="291" spans="1:41" x14ac:dyDescent="0.35">
      <c r="A291" s="53">
        <f t="shared" si="9"/>
        <v>285</v>
      </c>
      <c r="B291">
        <v>0</v>
      </c>
      <c r="C291">
        <v>1</v>
      </c>
      <c r="D291" s="75">
        <v>2016</v>
      </c>
      <c r="E291" s="28" t="s">
        <v>401</v>
      </c>
      <c r="F291" s="30" t="s">
        <v>64</v>
      </c>
      <c r="G291" s="103">
        <v>105550</v>
      </c>
      <c r="H291" s="103">
        <v>306095</v>
      </c>
      <c r="I291" s="103">
        <f t="shared" si="8"/>
        <v>2900</v>
      </c>
      <c r="J291" s="72">
        <v>2926.1</v>
      </c>
      <c r="K291" s="60">
        <v>100.9</v>
      </c>
      <c r="L291" s="60">
        <v>27.537499999999998</v>
      </c>
      <c r="M291" s="60">
        <v>2.3738317757009346</v>
      </c>
      <c r="N291" s="75">
        <v>2016</v>
      </c>
      <c r="O291" s="75" t="s">
        <v>14</v>
      </c>
      <c r="P291" s="75">
        <v>737</v>
      </c>
      <c r="Q291" s="78" t="s">
        <v>236</v>
      </c>
      <c r="R291" s="75">
        <v>4000</v>
      </c>
      <c r="S291" s="75">
        <v>3</v>
      </c>
      <c r="T291" s="79">
        <v>83.05</v>
      </c>
      <c r="U291" s="80">
        <v>0.06</v>
      </c>
      <c r="V291" s="80">
        <v>1.22</v>
      </c>
      <c r="W291" s="80">
        <v>0.68</v>
      </c>
      <c r="X291" s="80">
        <v>0.8</v>
      </c>
      <c r="Y291" s="79">
        <v>10.7</v>
      </c>
      <c r="Z291" s="12">
        <v>12.4</v>
      </c>
      <c r="AA291" s="79">
        <v>35</v>
      </c>
      <c r="AB291" s="79">
        <v>1.6950000000000001</v>
      </c>
      <c r="AC291" s="79">
        <v>25.4</v>
      </c>
      <c r="AD291" s="79">
        <v>9.1999999999999993</v>
      </c>
      <c r="AE291" s="79">
        <v>407</v>
      </c>
      <c r="AF291" s="79">
        <v>58.9</v>
      </c>
      <c r="AG291" s="79">
        <v>57.8</v>
      </c>
      <c r="AH291" s="79">
        <v>40.4</v>
      </c>
      <c r="AI291" s="79">
        <v>49.3</v>
      </c>
      <c r="AJ291" s="79">
        <v>16</v>
      </c>
      <c r="AK291" s="79">
        <v>111</v>
      </c>
      <c r="AL291" s="79">
        <v>71</v>
      </c>
      <c r="AM291" s="79">
        <v>299</v>
      </c>
      <c r="AN291" s="79">
        <v>1.56</v>
      </c>
      <c r="AO291" s="79">
        <v>0.53900000000000003</v>
      </c>
    </row>
    <row r="292" spans="1:41" x14ac:dyDescent="0.35">
      <c r="A292" s="53">
        <f t="shared" si="9"/>
        <v>286</v>
      </c>
      <c r="B292">
        <v>0</v>
      </c>
      <c r="C292">
        <v>1</v>
      </c>
      <c r="D292" s="75">
        <v>2016</v>
      </c>
      <c r="E292" s="28" t="s">
        <v>401</v>
      </c>
      <c r="F292" s="30" t="s">
        <v>64</v>
      </c>
      <c r="G292" s="103">
        <v>105550</v>
      </c>
      <c r="H292" s="103">
        <v>306095</v>
      </c>
      <c r="I292" s="103">
        <f t="shared" si="8"/>
        <v>2900</v>
      </c>
      <c r="J292" s="72">
        <v>2989.9</v>
      </c>
      <c r="K292" s="60">
        <v>103.1</v>
      </c>
      <c r="L292" s="60">
        <v>41.722647058823526</v>
      </c>
      <c r="M292" s="60">
        <v>2.3813559322033897</v>
      </c>
      <c r="N292" s="75">
        <v>2016</v>
      </c>
      <c r="O292" s="75" t="s">
        <v>14</v>
      </c>
      <c r="P292" s="75">
        <v>738</v>
      </c>
      <c r="Q292" s="78" t="s">
        <v>236</v>
      </c>
      <c r="R292" s="75">
        <v>4015</v>
      </c>
      <c r="S292" s="75">
        <v>1</v>
      </c>
      <c r="T292" s="79">
        <v>85.5</v>
      </c>
      <c r="U292" s="80">
        <v>0</v>
      </c>
      <c r="V292" s="80">
        <v>0.2</v>
      </c>
      <c r="W292" s="80">
        <v>0.18</v>
      </c>
      <c r="X292" s="80">
        <v>0.6</v>
      </c>
      <c r="Y292" s="79">
        <v>11.8</v>
      </c>
      <c r="Z292" s="12">
        <v>13.6</v>
      </c>
      <c r="AA292" s="79">
        <v>36</v>
      </c>
      <c r="AB292" s="79">
        <v>1.7470000000000001</v>
      </c>
      <c r="AC292" s="79">
        <v>28.1</v>
      </c>
      <c r="AD292" s="79">
        <v>10.1</v>
      </c>
      <c r="AE292" s="79">
        <v>408</v>
      </c>
      <c r="AF292" s="79">
        <v>63.1</v>
      </c>
      <c r="AG292" s="79">
        <v>60.3</v>
      </c>
      <c r="AH292" s="79">
        <v>29.3</v>
      </c>
      <c r="AI292" s="79">
        <v>23.6</v>
      </c>
      <c r="AJ292" s="79">
        <v>30</v>
      </c>
      <c r="AK292" s="79">
        <v>146</v>
      </c>
      <c r="AL292" s="79">
        <v>68</v>
      </c>
      <c r="AM292" s="79">
        <v>399</v>
      </c>
      <c r="AN292" s="79">
        <v>2.15</v>
      </c>
      <c r="AO292" s="79">
        <v>0.51</v>
      </c>
    </row>
    <row r="293" spans="1:41" x14ac:dyDescent="0.35">
      <c r="A293" s="53">
        <f t="shared" si="9"/>
        <v>287</v>
      </c>
      <c r="B293">
        <v>0</v>
      </c>
      <c r="C293">
        <v>1</v>
      </c>
      <c r="D293" s="75">
        <v>2016</v>
      </c>
      <c r="E293" s="28" t="s">
        <v>401</v>
      </c>
      <c r="F293" s="30" t="s">
        <v>64</v>
      </c>
      <c r="G293" s="103">
        <v>105550</v>
      </c>
      <c r="H293" s="103">
        <v>306095</v>
      </c>
      <c r="I293" s="103">
        <f t="shared" si="8"/>
        <v>2900</v>
      </c>
      <c r="J293" s="72">
        <v>3053.7</v>
      </c>
      <c r="K293" s="60">
        <v>105.3</v>
      </c>
      <c r="L293" s="60">
        <v>44.4002570093458</v>
      </c>
      <c r="M293" s="60">
        <v>2.4728682170542635</v>
      </c>
      <c r="N293" s="75">
        <v>2016</v>
      </c>
      <c r="O293" s="75" t="s">
        <v>14</v>
      </c>
      <c r="P293" s="75">
        <v>739</v>
      </c>
      <c r="Q293" s="78" t="s">
        <v>236</v>
      </c>
      <c r="R293" s="75">
        <v>4000</v>
      </c>
      <c r="S293" s="75">
        <v>1</v>
      </c>
      <c r="T293" s="79">
        <v>85.05</v>
      </c>
      <c r="U293" s="80">
        <v>0</v>
      </c>
      <c r="V293" s="80">
        <v>0.32</v>
      </c>
      <c r="W293" s="80">
        <v>0.2</v>
      </c>
      <c r="X293" s="80">
        <v>0.4</v>
      </c>
      <c r="Y293" s="79">
        <v>12.9</v>
      </c>
      <c r="Z293" s="12">
        <v>14.9</v>
      </c>
      <c r="AA293" s="79">
        <v>35.5</v>
      </c>
      <c r="AB293" s="79">
        <v>1.772</v>
      </c>
      <c r="AC293" s="79">
        <v>31.9</v>
      </c>
      <c r="AD293" s="79">
        <v>11.5</v>
      </c>
      <c r="AE293" s="79">
        <v>404</v>
      </c>
      <c r="AF293" s="79">
        <v>61.2</v>
      </c>
      <c r="AG293" s="79">
        <v>62.8</v>
      </c>
      <c r="AH293" s="79">
        <v>30.5</v>
      </c>
      <c r="AI293" s="79">
        <v>25.7</v>
      </c>
      <c r="AJ293" s="79">
        <v>14</v>
      </c>
      <c r="AK293" s="79">
        <v>162</v>
      </c>
      <c r="AL293" s="79">
        <v>65</v>
      </c>
      <c r="AM293" s="79">
        <v>421</v>
      </c>
      <c r="AN293" s="79">
        <v>2.4900000000000002</v>
      </c>
      <c r="AO293" s="79">
        <v>0.53500000000000003</v>
      </c>
    </row>
    <row r="294" spans="1:41" x14ac:dyDescent="0.35">
      <c r="A294" s="53">
        <f t="shared" si="9"/>
        <v>288</v>
      </c>
      <c r="B294">
        <v>0</v>
      </c>
      <c r="C294">
        <v>1</v>
      </c>
      <c r="D294" s="75">
        <v>2016</v>
      </c>
      <c r="E294" s="28" t="s">
        <v>401</v>
      </c>
      <c r="F294" s="30" t="s">
        <v>64</v>
      </c>
      <c r="G294" s="103">
        <v>105550</v>
      </c>
      <c r="H294" s="103">
        <v>306095</v>
      </c>
      <c r="I294" s="103">
        <f t="shared" si="8"/>
        <v>2900</v>
      </c>
      <c r="J294" s="72">
        <v>2914.5</v>
      </c>
      <c r="K294" s="60">
        <v>100.5</v>
      </c>
      <c r="L294" s="60">
        <v>20.349999999999998</v>
      </c>
      <c r="M294" s="60">
        <v>2.4</v>
      </c>
      <c r="N294" s="75">
        <v>2016</v>
      </c>
      <c r="O294" s="75" t="s">
        <v>14</v>
      </c>
      <c r="P294" s="75">
        <v>740</v>
      </c>
      <c r="Q294" s="78" t="s">
        <v>236</v>
      </c>
      <c r="R294" s="75">
        <v>3900</v>
      </c>
      <c r="S294" s="75">
        <v>2</v>
      </c>
      <c r="T294" s="79">
        <v>85.5</v>
      </c>
      <c r="U294" s="80">
        <v>0</v>
      </c>
      <c r="V294" s="80">
        <v>0.34</v>
      </c>
      <c r="W294" s="80">
        <v>0.38</v>
      </c>
      <c r="X294" s="80">
        <v>0.8</v>
      </c>
      <c r="Y294" s="79">
        <v>10.5</v>
      </c>
      <c r="Z294" s="12">
        <v>12.1</v>
      </c>
      <c r="AA294" s="79">
        <v>36.299999999999997</v>
      </c>
      <c r="AB294" s="79">
        <v>1.6850000000000001</v>
      </c>
      <c r="AC294" s="79">
        <v>25.2</v>
      </c>
      <c r="AD294" s="79">
        <v>9.1</v>
      </c>
      <c r="AE294" s="79">
        <v>382</v>
      </c>
      <c r="AF294" s="79">
        <v>55.8</v>
      </c>
      <c r="AG294" s="79">
        <v>57.6</v>
      </c>
      <c r="AH294" s="79">
        <v>7.4</v>
      </c>
      <c r="AI294" s="79">
        <v>54.3</v>
      </c>
      <c r="AJ294" s="79">
        <v>3</v>
      </c>
      <c r="AK294" s="79">
        <v>110</v>
      </c>
      <c r="AL294" s="79">
        <v>60</v>
      </c>
      <c r="AM294" s="79">
        <v>262</v>
      </c>
      <c r="AN294" s="79">
        <v>1.83</v>
      </c>
      <c r="AO294" s="79">
        <v>0.59199999999999997</v>
      </c>
    </row>
    <row r="295" spans="1:41" x14ac:dyDescent="0.35">
      <c r="A295" s="53">
        <f t="shared" si="9"/>
        <v>289</v>
      </c>
      <c r="B295">
        <v>0</v>
      </c>
      <c r="C295">
        <v>1</v>
      </c>
      <c r="D295" s="75">
        <v>2016</v>
      </c>
      <c r="E295" s="28" t="s">
        <v>401</v>
      </c>
      <c r="F295" s="30" t="s">
        <v>64</v>
      </c>
      <c r="G295" s="103">
        <v>105550</v>
      </c>
      <c r="H295" s="103">
        <v>306095</v>
      </c>
      <c r="I295" s="103">
        <f t="shared" si="8"/>
        <v>2900</v>
      </c>
      <c r="J295" s="72">
        <v>2908.7</v>
      </c>
      <c r="K295" s="60">
        <v>100.3</v>
      </c>
      <c r="L295" s="60">
        <v>19.737499999999997</v>
      </c>
      <c r="M295" s="60">
        <v>2.4038461538461537</v>
      </c>
      <c r="N295" s="75">
        <v>2016</v>
      </c>
      <c r="O295" s="75" t="s">
        <v>14</v>
      </c>
      <c r="P295" s="75">
        <v>741</v>
      </c>
      <c r="Q295" s="78" t="s">
        <v>236</v>
      </c>
      <c r="R295" s="75">
        <v>4020</v>
      </c>
      <c r="S295" s="75">
        <v>2</v>
      </c>
      <c r="T295" s="79">
        <v>84.4</v>
      </c>
      <c r="U295" s="80">
        <v>0</v>
      </c>
      <c r="V295" s="80">
        <v>0.36</v>
      </c>
      <c r="W295" s="80">
        <v>0.3</v>
      </c>
      <c r="X295" s="80">
        <v>0.8</v>
      </c>
      <c r="Y295" s="79">
        <v>10.4</v>
      </c>
      <c r="Z295" s="12">
        <v>12</v>
      </c>
      <c r="AA295" s="79">
        <v>34.299999999999997</v>
      </c>
      <c r="AB295" s="79">
        <v>1.679</v>
      </c>
      <c r="AC295" s="79">
        <v>25</v>
      </c>
      <c r="AD295" s="79">
        <v>9.1</v>
      </c>
      <c r="AE295" s="79">
        <v>422</v>
      </c>
      <c r="AF295" s="79">
        <v>55.4</v>
      </c>
      <c r="AG295" s="79">
        <v>57.2</v>
      </c>
      <c r="AH295" s="79">
        <v>7.5</v>
      </c>
      <c r="AI295" s="79">
        <v>59</v>
      </c>
      <c r="AJ295" s="79">
        <v>2</v>
      </c>
      <c r="AK295" s="79">
        <v>96</v>
      </c>
      <c r="AL295" s="79">
        <v>71</v>
      </c>
      <c r="AM295" s="79">
        <v>259</v>
      </c>
      <c r="AN295" s="79">
        <v>1.35</v>
      </c>
      <c r="AO295" s="79">
        <v>0.59099999999999997</v>
      </c>
    </row>
    <row r="296" spans="1:41" x14ac:dyDescent="0.35">
      <c r="A296" s="53">
        <f t="shared" si="9"/>
        <v>290</v>
      </c>
      <c r="B296">
        <v>0</v>
      </c>
      <c r="C296">
        <v>1</v>
      </c>
      <c r="D296" s="75">
        <v>2016</v>
      </c>
      <c r="E296" s="28" t="s">
        <v>401</v>
      </c>
      <c r="F296" s="30" t="s">
        <v>64</v>
      </c>
      <c r="G296" s="103">
        <v>105550</v>
      </c>
      <c r="H296" s="103">
        <v>306095</v>
      </c>
      <c r="I296" s="103">
        <f t="shared" si="8"/>
        <v>2900</v>
      </c>
      <c r="J296" s="72">
        <v>2908.7</v>
      </c>
      <c r="K296" s="60">
        <v>100.3</v>
      </c>
      <c r="L296" s="60">
        <v>18.425000000000001</v>
      </c>
      <c r="M296" s="60">
        <v>2.4038461538461537</v>
      </c>
      <c r="N296" s="75">
        <v>2016</v>
      </c>
      <c r="O296" s="75" t="s">
        <v>14</v>
      </c>
      <c r="P296" s="75">
        <v>742</v>
      </c>
      <c r="Q296" s="78" t="s">
        <v>236</v>
      </c>
      <c r="R296" s="75">
        <v>4000</v>
      </c>
      <c r="S296" s="75">
        <v>2</v>
      </c>
      <c r="T296" s="79">
        <v>85.05</v>
      </c>
      <c r="U296" s="80">
        <v>0.14000000000000001</v>
      </c>
      <c r="V296" s="80">
        <v>0.4</v>
      </c>
      <c r="W296" s="80">
        <v>0.42</v>
      </c>
      <c r="X296" s="80">
        <v>0.9</v>
      </c>
      <c r="Y296" s="79">
        <v>10.4</v>
      </c>
      <c r="Z296" s="12">
        <v>12</v>
      </c>
      <c r="AA296" s="79">
        <v>33.9</v>
      </c>
      <c r="AB296" s="79">
        <v>1.7589999999999999</v>
      </c>
      <c r="AC296" s="79">
        <v>25</v>
      </c>
      <c r="AD296" s="79">
        <v>9</v>
      </c>
      <c r="AE296" s="79">
        <v>448</v>
      </c>
      <c r="AF296" s="79">
        <v>55.2</v>
      </c>
      <c r="AG296" s="79">
        <v>56.8</v>
      </c>
      <c r="AH296" s="79">
        <v>7.2</v>
      </c>
      <c r="AI296" s="79">
        <v>58.9</v>
      </c>
      <c r="AJ296" s="79">
        <v>1</v>
      </c>
      <c r="AK296" s="79">
        <v>101</v>
      </c>
      <c r="AL296" s="79">
        <v>58</v>
      </c>
      <c r="AM296" s="79">
        <v>238</v>
      </c>
      <c r="AN296" s="79">
        <v>1.74</v>
      </c>
      <c r="AO296" s="79">
        <v>0.59499999999999997</v>
      </c>
    </row>
    <row r="297" spans="1:41" x14ac:dyDescent="0.35">
      <c r="A297" s="53">
        <f t="shared" si="9"/>
        <v>291</v>
      </c>
      <c r="B297">
        <v>0</v>
      </c>
      <c r="C297">
        <v>1</v>
      </c>
      <c r="D297" s="75">
        <v>2016</v>
      </c>
      <c r="E297" s="28" t="s">
        <v>401</v>
      </c>
      <c r="F297" s="30" t="s">
        <v>64</v>
      </c>
      <c r="G297" s="103">
        <v>105550</v>
      </c>
      <c r="H297" s="103">
        <v>306095</v>
      </c>
      <c r="I297" s="103">
        <f t="shared" si="8"/>
        <v>2900</v>
      </c>
      <c r="J297" s="72">
        <v>2943.5</v>
      </c>
      <c r="K297" s="60">
        <v>101.5</v>
      </c>
      <c r="L297" s="60">
        <v>24.587499999999999</v>
      </c>
      <c r="M297" s="60">
        <v>2.3454545454545457</v>
      </c>
      <c r="N297" s="75">
        <v>2016</v>
      </c>
      <c r="O297" s="75" t="s">
        <v>14</v>
      </c>
      <c r="P297" s="75">
        <v>743</v>
      </c>
      <c r="Q297" s="78" t="s">
        <v>236</v>
      </c>
      <c r="R297" s="75">
        <v>4000</v>
      </c>
      <c r="S297" s="75">
        <v>2</v>
      </c>
      <c r="T297" s="79">
        <v>83.5</v>
      </c>
      <c r="U297" s="80">
        <v>0.1</v>
      </c>
      <c r="V297" s="80">
        <v>0.32</v>
      </c>
      <c r="W297" s="80">
        <v>0.34</v>
      </c>
      <c r="X297" s="80">
        <v>0.2</v>
      </c>
      <c r="Y297" s="79">
        <v>11</v>
      </c>
      <c r="Z297" s="12">
        <v>12.7</v>
      </c>
      <c r="AA297" s="79">
        <v>34.4</v>
      </c>
      <c r="AB297" s="79">
        <v>1.738</v>
      </c>
      <c r="AC297" s="79">
        <v>25.8</v>
      </c>
      <c r="AD297" s="79">
        <v>9.3000000000000007</v>
      </c>
      <c r="AE297" s="79">
        <v>437</v>
      </c>
      <c r="AF297" s="79">
        <v>55.9</v>
      </c>
      <c r="AG297" s="79">
        <v>57.5</v>
      </c>
      <c r="AH297" s="79">
        <v>17</v>
      </c>
      <c r="AI297" s="79">
        <v>59.1</v>
      </c>
      <c r="AJ297" s="79">
        <v>0</v>
      </c>
      <c r="AK297" s="79">
        <v>114</v>
      </c>
      <c r="AL297" s="79">
        <v>61</v>
      </c>
      <c r="AM297" s="79">
        <v>281</v>
      </c>
      <c r="AN297" s="79">
        <v>1.87</v>
      </c>
      <c r="AO297" s="79">
        <v>0.57699999999999996</v>
      </c>
    </row>
    <row r="298" spans="1:41" x14ac:dyDescent="0.35">
      <c r="A298" s="53">
        <f t="shared" si="9"/>
        <v>292</v>
      </c>
      <c r="B298">
        <v>0</v>
      </c>
      <c r="C298">
        <v>1</v>
      </c>
      <c r="D298" s="75">
        <v>2016</v>
      </c>
      <c r="E298" s="28" t="s">
        <v>401</v>
      </c>
      <c r="F298" s="30" t="s">
        <v>64</v>
      </c>
      <c r="G298" s="103">
        <v>105550</v>
      </c>
      <c r="H298" s="103">
        <v>306095</v>
      </c>
      <c r="I298" s="103">
        <f t="shared" si="8"/>
        <v>2900</v>
      </c>
      <c r="J298" s="72">
        <v>2920.3</v>
      </c>
      <c r="K298" s="60">
        <v>100.7</v>
      </c>
      <c r="L298" s="60">
        <v>24.174999999999997</v>
      </c>
      <c r="M298" s="60">
        <v>2.5188679245283021</v>
      </c>
      <c r="N298" s="75">
        <v>2016</v>
      </c>
      <c r="O298" s="75" t="s">
        <v>14</v>
      </c>
      <c r="P298" s="75">
        <v>744</v>
      </c>
      <c r="Q298" s="78" t="s">
        <v>236</v>
      </c>
      <c r="R298" s="75">
        <v>4015</v>
      </c>
      <c r="S298" s="75">
        <v>1</v>
      </c>
      <c r="T298" s="79">
        <v>83.95</v>
      </c>
      <c r="U298" s="80">
        <v>0</v>
      </c>
      <c r="V298" s="80">
        <v>0.14000000000000001</v>
      </c>
      <c r="W298" s="80">
        <v>0.5</v>
      </c>
      <c r="X298" s="80">
        <v>1.4</v>
      </c>
      <c r="Y298" s="79">
        <v>10.6</v>
      </c>
      <c r="Z298" s="12">
        <v>12.3</v>
      </c>
      <c r="AA298" s="79">
        <v>33.9</v>
      </c>
      <c r="AB298" s="79">
        <v>1.7110000000000001</v>
      </c>
      <c r="AC298" s="79">
        <v>26.7</v>
      </c>
      <c r="AD298" s="79">
        <v>9.6</v>
      </c>
      <c r="AE298" s="79">
        <v>446</v>
      </c>
      <c r="AF298" s="79">
        <v>54.5</v>
      </c>
      <c r="AG298" s="79">
        <v>57.1</v>
      </c>
      <c r="AH298" s="79">
        <v>7.8</v>
      </c>
      <c r="AI298" s="79">
        <v>59.1</v>
      </c>
      <c r="AJ298" s="79">
        <v>12</v>
      </c>
      <c r="AK298" s="79">
        <v>102</v>
      </c>
      <c r="AL298" s="79">
        <v>70</v>
      </c>
      <c r="AM298" s="79">
        <v>278</v>
      </c>
      <c r="AN298" s="79">
        <v>1.46</v>
      </c>
      <c r="AO298" s="79">
        <v>0.69799999999999995</v>
      </c>
    </row>
    <row r="299" spans="1:41" x14ac:dyDescent="0.35">
      <c r="A299" s="53">
        <f t="shared" si="9"/>
        <v>293</v>
      </c>
      <c r="B299">
        <v>0</v>
      </c>
      <c r="C299">
        <v>1</v>
      </c>
      <c r="D299" s="75">
        <v>2016</v>
      </c>
      <c r="E299" s="28" t="s">
        <v>402</v>
      </c>
      <c r="F299" s="30" t="s">
        <v>64</v>
      </c>
      <c r="G299" s="103">
        <v>54430</v>
      </c>
      <c r="H299" s="103">
        <v>200831</v>
      </c>
      <c r="I299" s="103">
        <f t="shared" si="8"/>
        <v>3689.7115561271357</v>
      </c>
      <c r="J299" s="72">
        <v>3601.1584787800844</v>
      </c>
      <c r="K299" s="60">
        <v>97.6</v>
      </c>
      <c r="L299" s="60">
        <v>17.047499999999999</v>
      </c>
      <c r="M299" s="60">
        <v>2.3505154639175259</v>
      </c>
      <c r="N299" s="75">
        <v>2016</v>
      </c>
      <c r="O299" s="75" t="s">
        <v>14</v>
      </c>
      <c r="P299" s="75">
        <v>745</v>
      </c>
      <c r="Q299" s="78" t="s">
        <v>237</v>
      </c>
      <c r="R299" s="75">
        <v>4000</v>
      </c>
      <c r="S299" s="75">
        <v>2</v>
      </c>
      <c r="T299" s="79">
        <v>84.4</v>
      </c>
      <c r="U299" s="80">
        <v>0</v>
      </c>
      <c r="V299" s="80">
        <v>0.38</v>
      </c>
      <c r="W299" s="80">
        <v>0.3</v>
      </c>
      <c r="X299" s="80">
        <v>8.8000000000000007</v>
      </c>
      <c r="Y299" s="79">
        <v>9.6999999999999993</v>
      </c>
      <c r="Z299" s="12">
        <v>11.2</v>
      </c>
      <c r="AA299" s="79">
        <v>37.4</v>
      </c>
      <c r="AB299" s="79">
        <v>1.7130000000000001</v>
      </c>
      <c r="AC299" s="79">
        <v>22.8</v>
      </c>
      <c r="AD299" s="79">
        <v>8.3000000000000007</v>
      </c>
      <c r="AE299" s="79">
        <v>438</v>
      </c>
      <c r="AF299" s="79">
        <v>61.2</v>
      </c>
      <c r="AG299" s="79">
        <v>57.1</v>
      </c>
      <c r="AH299" s="79">
        <v>9.9</v>
      </c>
      <c r="AI299" s="79">
        <v>38.6</v>
      </c>
      <c r="AJ299" s="79">
        <v>21</v>
      </c>
      <c r="AK299" s="79">
        <v>112</v>
      </c>
      <c r="AL299" s="79">
        <v>50</v>
      </c>
      <c r="AM299" s="79">
        <v>223</v>
      </c>
      <c r="AN299" s="79">
        <v>2.2400000000000002</v>
      </c>
      <c r="AO299" s="79">
        <v>0.57099999999999995</v>
      </c>
    </row>
    <row r="300" spans="1:41" x14ac:dyDescent="0.35">
      <c r="A300" s="53">
        <f t="shared" si="9"/>
        <v>294</v>
      </c>
      <c r="B300">
        <v>0</v>
      </c>
      <c r="C300">
        <v>1</v>
      </c>
      <c r="D300" s="75">
        <v>2016</v>
      </c>
      <c r="E300" s="28" t="s">
        <v>402</v>
      </c>
      <c r="F300" s="30" t="s">
        <v>64</v>
      </c>
      <c r="G300" s="103">
        <v>54430</v>
      </c>
      <c r="H300" s="103">
        <v>200831</v>
      </c>
      <c r="I300" s="103">
        <f t="shared" si="8"/>
        <v>3689.7115561271357</v>
      </c>
      <c r="J300" s="72">
        <v>3686.0218445710088</v>
      </c>
      <c r="K300" s="60">
        <v>99.9</v>
      </c>
      <c r="L300" s="60">
        <v>25.912499999999994</v>
      </c>
      <c r="M300" s="60">
        <v>2.3725490196078431</v>
      </c>
      <c r="N300" s="75">
        <v>2016</v>
      </c>
      <c r="O300" s="75" t="s">
        <v>14</v>
      </c>
      <c r="P300" s="75">
        <v>746</v>
      </c>
      <c r="Q300" s="78" t="s">
        <v>237</v>
      </c>
      <c r="R300" s="75">
        <v>4020</v>
      </c>
      <c r="S300" s="75">
        <v>2</v>
      </c>
      <c r="T300" s="79">
        <v>82.6</v>
      </c>
      <c r="U300" s="80">
        <v>0</v>
      </c>
      <c r="V300" s="80">
        <v>0.3</v>
      </c>
      <c r="W300" s="80">
        <v>0.18</v>
      </c>
      <c r="X300" s="80">
        <v>0.4</v>
      </c>
      <c r="Y300" s="79">
        <v>10.199999999999999</v>
      </c>
      <c r="Z300" s="12">
        <v>11.8</v>
      </c>
      <c r="AA300" s="79">
        <v>42.4</v>
      </c>
      <c r="AB300" s="79">
        <v>1.885</v>
      </c>
      <c r="AC300" s="79">
        <v>24.2</v>
      </c>
      <c r="AD300" s="79">
        <v>8.8000000000000007</v>
      </c>
      <c r="AE300" s="79">
        <v>451</v>
      </c>
      <c r="AF300" s="79">
        <v>52</v>
      </c>
      <c r="AG300" s="79">
        <v>57.6</v>
      </c>
      <c r="AH300" s="79">
        <v>39</v>
      </c>
      <c r="AI300" s="79">
        <v>46.6</v>
      </c>
      <c r="AJ300" s="79">
        <v>20</v>
      </c>
      <c r="AK300" s="79">
        <v>100</v>
      </c>
      <c r="AL300" s="79">
        <v>78</v>
      </c>
      <c r="AM300" s="79">
        <v>295</v>
      </c>
      <c r="AN300" s="79">
        <v>1.28</v>
      </c>
      <c r="AO300" s="79">
        <v>0.60699999999999998</v>
      </c>
    </row>
    <row r="301" spans="1:41" x14ac:dyDescent="0.35">
      <c r="A301" s="53">
        <f t="shared" si="9"/>
        <v>295</v>
      </c>
      <c r="B301">
        <v>0</v>
      </c>
      <c r="C301">
        <v>1</v>
      </c>
      <c r="D301" s="75">
        <v>2016</v>
      </c>
      <c r="E301" s="28" t="s">
        <v>402</v>
      </c>
      <c r="F301" s="30" t="s">
        <v>64</v>
      </c>
      <c r="G301" s="103">
        <v>54430</v>
      </c>
      <c r="H301" s="103">
        <v>200831</v>
      </c>
      <c r="I301" s="103">
        <f t="shared" si="8"/>
        <v>3689.7115561271357</v>
      </c>
      <c r="J301" s="72">
        <v>3745.0572294690423</v>
      </c>
      <c r="K301" s="60">
        <v>101.5</v>
      </c>
      <c r="L301" s="60">
        <v>25.85</v>
      </c>
      <c r="M301" s="60">
        <v>2.4727272727272727</v>
      </c>
      <c r="N301" s="75">
        <v>2016</v>
      </c>
      <c r="O301" s="75" t="s">
        <v>14</v>
      </c>
      <c r="P301" s="75">
        <v>747</v>
      </c>
      <c r="Q301" s="78" t="s">
        <v>237</v>
      </c>
      <c r="R301" s="75">
        <v>3980</v>
      </c>
      <c r="S301" s="75">
        <v>2</v>
      </c>
      <c r="T301" s="79">
        <v>81.25</v>
      </c>
      <c r="U301" s="80">
        <v>0.26</v>
      </c>
      <c r="V301" s="80">
        <v>0.44</v>
      </c>
      <c r="W301" s="80">
        <v>0.96</v>
      </c>
      <c r="X301" s="80">
        <v>3.8</v>
      </c>
      <c r="Y301" s="79">
        <v>11</v>
      </c>
      <c r="Z301" s="12">
        <v>12.7</v>
      </c>
      <c r="AA301" s="79">
        <v>34.1</v>
      </c>
      <c r="AB301" s="79">
        <v>1.8340000000000001</v>
      </c>
      <c r="AC301" s="79">
        <v>27.2</v>
      </c>
      <c r="AD301" s="79">
        <v>9.9</v>
      </c>
      <c r="AE301" s="79">
        <v>424</v>
      </c>
      <c r="AF301" s="79">
        <v>55.4</v>
      </c>
      <c r="AG301" s="79">
        <v>58.5</v>
      </c>
      <c r="AH301" s="79">
        <v>40.299999999999997</v>
      </c>
      <c r="AI301" s="79">
        <v>47.8</v>
      </c>
      <c r="AJ301" s="79">
        <v>24</v>
      </c>
      <c r="AK301" s="79">
        <v>108</v>
      </c>
      <c r="AL301" s="79">
        <v>74</v>
      </c>
      <c r="AM301" s="79">
        <v>291</v>
      </c>
      <c r="AN301" s="79">
        <v>1.46</v>
      </c>
      <c r="AO301" s="79">
        <v>0.56399999999999995</v>
      </c>
    </row>
    <row r="302" spans="1:41" x14ac:dyDescent="0.35">
      <c r="A302" s="53">
        <f t="shared" si="9"/>
        <v>296</v>
      </c>
      <c r="B302">
        <v>0</v>
      </c>
      <c r="C302">
        <v>1</v>
      </c>
      <c r="D302" s="75">
        <v>2016</v>
      </c>
      <c r="E302" s="28" t="s">
        <v>403</v>
      </c>
      <c r="F302" s="30" t="s">
        <v>64</v>
      </c>
      <c r="G302" s="103">
        <v>44940</v>
      </c>
      <c r="H302" s="103">
        <v>76398</v>
      </c>
      <c r="I302" s="103">
        <f t="shared" si="8"/>
        <v>1700</v>
      </c>
      <c r="J302" s="72">
        <v>1649</v>
      </c>
      <c r="K302" s="60">
        <v>97</v>
      </c>
      <c r="L302" s="60">
        <v>17.919999999999998</v>
      </c>
      <c r="M302" s="60">
        <v>2.0526315789473686</v>
      </c>
      <c r="N302" s="75">
        <v>2016</v>
      </c>
      <c r="O302" s="75" t="s">
        <v>14</v>
      </c>
      <c r="P302" s="75">
        <v>749</v>
      </c>
      <c r="Q302" s="78" t="s">
        <v>238</v>
      </c>
      <c r="R302" s="75">
        <v>4000</v>
      </c>
      <c r="S302" s="75">
        <v>3</v>
      </c>
      <c r="T302" s="79">
        <v>84.15</v>
      </c>
      <c r="U302" s="80">
        <v>0.12</v>
      </c>
      <c r="V302" s="80">
        <v>0.86</v>
      </c>
      <c r="W302" s="80">
        <v>0.42</v>
      </c>
      <c r="X302" s="80">
        <v>12.6</v>
      </c>
      <c r="Y302" s="79">
        <v>9.5</v>
      </c>
      <c r="Z302" s="12">
        <v>11</v>
      </c>
      <c r="AA302" s="79">
        <v>36.5</v>
      </c>
      <c r="AB302" s="79">
        <v>1.772</v>
      </c>
      <c r="AC302" s="79">
        <v>19.5</v>
      </c>
      <c r="AD302" s="79">
        <v>7.3</v>
      </c>
      <c r="AE302" s="79">
        <v>389</v>
      </c>
      <c r="AF302" s="79">
        <v>53.2</v>
      </c>
      <c r="AG302" s="79">
        <v>58.7</v>
      </c>
      <c r="AH302" s="79">
        <v>32.799999999999997</v>
      </c>
      <c r="AI302" s="79">
        <v>39.200000000000003</v>
      </c>
      <c r="AJ302" s="79">
        <v>19</v>
      </c>
      <c r="AK302" s="79">
        <v>113</v>
      </c>
      <c r="AL302" s="79">
        <v>55</v>
      </c>
      <c r="AM302" s="79">
        <v>236</v>
      </c>
      <c r="AN302" s="79">
        <v>2.0499999999999998</v>
      </c>
      <c r="AO302" s="79">
        <v>0.55400000000000005</v>
      </c>
    </row>
    <row r="303" spans="1:41" x14ac:dyDescent="0.35">
      <c r="A303" s="53">
        <f t="shared" si="9"/>
        <v>297</v>
      </c>
      <c r="B303">
        <v>0</v>
      </c>
      <c r="C303">
        <v>1</v>
      </c>
      <c r="D303" s="75">
        <v>2016</v>
      </c>
      <c r="E303" s="28" t="s">
        <v>403</v>
      </c>
      <c r="F303" s="30" t="s">
        <v>64</v>
      </c>
      <c r="G303" s="103">
        <v>44940</v>
      </c>
      <c r="H303" s="103">
        <v>76398</v>
      </c>
      <c r="I303" s="103">
        <f t="shared" si="8"/>
        <v>1700</v>
      </c>
      <c r="J303" s="72">
        <v>1654.1</v>
      </c>
      <c r="K303" s="60">
        <v>97.3</v>
      </c>
      <c r="L303" s="60">
        <v>18.6875</v>
      </c>
      <c r="M303" s="60">
        <v>2.15625</v>
      </c>
      <c r="N303" s="75">
        <v>2016</v>
      </c>
      <c r="O303" s="75" t="s">
        <v>14</v>
      </c>
      <c r="P303" s="75">
        <v>750</v>
      </c>
      <c r="Q303" s="78" t="s">
        <v>238</v>
      </c>
      <c r="R303" s="75">
        <v>4000</v>
      </c>
      <c r="S303" s="75">
        <v>2</v>
      </c>
      <c r="T303" s="79">
        <v>84.4</v>
      </c>
      <c r="U303" s="80">
        <v>0.12</v>
      </c>
      <c r="V303" s="80">
        <v>0.3</v>
      </c>
      <c r="W303" s="80">
        <v>1.06</v>
      </c>
      <c r="X303" s="80">
        <v>14.3</v>
      </c>
      <c r="Y303" s="79">
        <v>9.6</v>
      </c>
      <c r="Z303" s="12">
        <v>11.1</v>
      </c>
      <c r="AA303" s="79">
        <v>35.1</v>
      </c>
      <c r="AB303" s="79">
        <v>1.772</v>
      </c>
      <c r="AC303" s="79">
        <v>20.7</v>
      </c>
      <c r="AD303" s="79">
        <v>7.6</v>
      </c>
      <c r="AE303" s="79">
        <v>363</v>
      </c>
      <c r="AF303" s="79">
        <v>51.1</v>
      </c>
      <c r="AG303" s="79">
        <v>57.5</v>
      </c>
      <c r="AH303" s="79">
        <v>37.700000000000003</v>
      </c>
      <c r="AI303" s="79">
        <v>46.6</v>
      </c>
      <c r="AJ303" s="79">
        <v>18</v>
      </c>
      <c r="AK303" s="79">
        <v>120</v>
      </c>
      <c r="AL303" s="79">
        <v>53</v>
      </c>
      <c r="AM303" s="79">
        <v>247</v>
      </c>
      <c r="AN303" s="79">
        <v>2.2599999999999998</v>
      </c>
      <c r="AO303" s="79">
        <v>0.60499999999999998</v>
      </c>
    </row>
    <row r="304" spans="1:41" x14ac:dyDescent="0.35">
      <c r="A304" s="53">
        <f t="shared" si="9"/>
        <v>298</v>
      </c>
      <c r="B304">
        <v>0</v>
      </c>
      <c r="C304">
        <v>1</v>
      </c>
      <c r="D304" s="75">
        <v>2016</v>
      </c>
      <c r="E304" s="28" t="s">
        <v>404</v>
      </c>
      <c r="F304" s="30" t="s">
        <v>64</v>
      </c>
      <c r="G304" s="103">
        <v>9380</v>
      </c>
      <c r="H304" s="103">
        <v>34446</v>
      </c>
      <c r="I304" s="103">
        <f t="shared" si="8"/>
        <v>3672.2814498933899</v>
      </c>
      <c r="J304" s="72">
        <v>3584.1466950959484</v>
      </c>
      <c r="K304" s="60">
        <v>97.6</v>
      </c>
      <c r="L304" s="60">
        <v>20.327806122448983</v>
      </c>
      <c r="M304" s="60">
        <v>2.4123711340206184</v>
      </c>
      <c r="N304" s="75">
        <v>2016</v>
      </c>
      <c r="O304" s="75" t="s">
        <v>14</v>
      </c>
      <c r="P304" s="75">
        <v>751</v>
      </c>
      <c r="Q304" s="78" t="s">
        <v>239</v>
      </c>
      <c r="R304" s="75">
        <v>1995</v>
      </c>
      <c r="S304" s="75">
        <v>2</v>
      </c>
      <c r="T304" s="79">
        <v>85.3</v>
      </c>
      <c r="U304" s="80">
        <v>0.08</v>
      </c>
      <c r="V304" s="80">
        <v>0.16</v>
      </c>
      <c r="W304" s="80">
        <v>1.04</v>
      </c>
      <c r="X304" s="80">
        <v>2.2000000000000002</v>
      </c>
      <c r="Y304" s="79">
        <v>9.6999999999999993</v>
      </c>
      <c r="Z304" s="12">
        <v>11.2</v>
      </c>
      <c r="AA304" s="79">
        <v>34.4</v>
      </c>
      <c r="AB304" s="79">
        <v>1.7669999999999999</v>
      </c>
      <c r="AC304" s="79">
        <v>23.4</v>
      </c>
      <c r="AD304" s="79">
        <v>8.3000000000000007</v>
      </c>
      <c r="AE304" s="79">
        <v>400</v>
      </c>
      <c r="AF304" s="79">
        <v>57.6</v>
      </c>
      <c r="AG304" s="79">
        <v>54.4</v>
      </c>
      <c r="AH304" s="79">
        <v>6.2</v>
      </c>
      <c r="AI304" s="79">
        <v>59.3</v>
      </c>
      <c r="AJ304" s="79">
        <v>0</v>
      </c>
      <c r="AK304" s="79">
        <v>82</v>
      </c>
      <c r="AL304" s="79">
        <v>74</v>
      </c>
      <c r="AM304" s="79">
        <v>237</v>
      </c>
      <c r="AN304" s="79">
        <v>1.1100000000000001</v>
      </c>
      <c r="AO304" s="79">
        <v>0.49</v>
      </c>
    </row>
    <row r="305" spans="1:41" x14ac:dyDescent="0.35">
      <c r="A305" s="53">
        <f t="shared" si="9"/>
        <v>299</v>
      </c>
      <c r="B305">
        <v>0</v>
      </c>
      <c r="C305">
        <v>1</v>
      </c>
      <c r="D305" s="75">
        <v>2016</v>
      </c>
      <c r="E305" s="28" t="s">
        <v>405</v>
      </c>
      <c r="F305" s="30" t="s">
        <v>64</v>
      </c>
      <c r="G305" s="103">
        <v>46650</v>
      </c>
      <c r="H305" s="103">
        <v>130620</v>
      </c>
      <c r="I305" s="103">
        <f t="shared" si="8"/>
        <v>2800</v>
      </c>
      <c r="J305" s="72">
        <v>2786</v>
      </c>
      <c r="K305" s="60">
        <v>99.5</v>
      </c>
      <c r="L305" s="60">
        <v>19.949999999999996</v>
      </c>
      <c r="M305" s="60">
        <v>2.2600000000000002</v>
      </c>
      <c r="N305" s="75">
        <v>2016</v>
      </c>
      <c r="O305" s="75" t="s">
        <v>14</v>
      </c>
      <c r="P305" s="75">
        <v>752</v>
      </c>
      <c r="Q305" s="78" t="s">
        <v>240</v>
      </c>
      <c r="R305" s="75">
        <v>4010</v>
      </c>
      <c r="S305" s="75">
        <v>2</v>
      </c>
      <c r="T305" s="79">
        <v>82.6</v>
      </c>
      <c r="U305" s="80">
        <v>0</v>
      </c>
      <c r="V305" s="80">
        <v>0.64</v>
      </c>
      <c r="W305" s="80">
        <v>0.08</v>
      </c>
      <c r="X305" s="80">
        <v>0.8</v>
      </c>
      <c r="Y305" s="79">
        <v>10</v>
      </c>
      <c r="Z305" s="12">
        <v>11.6</v>
      </c>
      <c r="AA305" s="79">
        <v>39.299999999999997</v>
      </c>
      <c r="AB305" s="79">
        <v>1.8660000000000001</v>
      </c>
      <c r="AC305" s="79">
        <v>22.6</v>
      </c>
      <c r="AD305" s="79">
        <v>8</v>
      </c>
      <c r="AE305" s="79">
        <v>421</v>
      </c>
      <c r="AF305" s="79">
        <v>55.9</v>
      </c>
      <c r="AG305" s="79">
        <v>56.2</v>
      </c>
      <c r="AH305" s="79">
        <v>13.9</v>
      </c>
      <c r="AI305" s="79">
        <v>57.6</v>
      </c>
      <c r="AJ305" s="79">
        <v>2</v>
      </c>
      <c r="AK305" s="79">
        <v>117</v>
      </c>
      <c r="AL305" s="79">
        <v>56</v>
      </c>
      <c r="AM305" s="79">
        <v>264</v>
      </c>
      <c r="AN305" s="79">
        <v>2.09</v>
      </c>
      <c r="AO305" s="79">
        <v>0.57699999999999996</v>
      </c>
    </row>
    <row r="306" spans="1:41" x14ac:dyDescent="0.35">
      <c r="A306" s="53">
        <f t="shared" si="9"/>
        <v>300</v>
      </c>
      <c r="B306">
        <v>0</v>
      </c>
      <c r="C306">
        <v>1</v>
      </c>
      <c r="D306" s="75">
        <v>2016</v>
      </c>
      <c r="E306" s="28" t="s">
        <v>405</v>
      </c>
      <c r="F306" s="30" t="s">
        <v>64</v>
      </c>
      <c r="G306" s="103">
        <v>46650</v>
      </c>
      <c r="H306" s="103">
        <v>130620</v>
      </c>
      <c r="I306" s="103">
        <f t="shared" si="8"/>
        <v>2800</v>
      </c>
      <c r="J306" s="72">
        <v>2732.8</v>
      </c>
      <c r="K306" s="60">
        <v>97.6</v>
      </c>
      <c r="L306" s="60">
        <v>11.049999999999995</v>
      </c>
      <c r="M306" s="60">
        <v>2.3195876288659796</v>
      </c>
      <c r="N306" s="75">
        <v>2016</v>
      </c>
      <c r="O306" s="75" t="s">
        <v>14</v>
      </c>
      <c r="P306" s="75">
        <v>753</v>
      </c>
      <c r="Q306" s="78" t="s">
        <v>240</v>
      </c>
      <c r="R306" s="75">
        <v>3990</v>
      </c>
      <c r="S306" s="75">
        <v>3</v>
      </c>
      <c r="T306" s="79">
        <v>82.6</v>
      </c>
      <c r="U306" s="80">
        <v>0</v>
      </c>
      <c r="V306" s="80">
        <v>0.98</v>
      </c>
      <c r="W306" s="80">
        <v>0.34</v>
      </c>
      <c r="X306" s="80">
        <v>1.2</v>
      </c>
      <c r="Y306" s="79">
        <v>9.6999999999999993</v>
      </c>
      <c r="Z306" s="12">
        <v>11.2</v>
      </c>
      <c r="AA306" s="79">
        <v>38.799999999999997</v>
      </c>
      <c r="AB306" s="79">
        <v>1.8740000000000001</v>
      </c>
      <c r="AC306" s="79">
        <v>22.5</v>
      </c>
      <c r="AD306" s="79">
        <v>8.3000000000000007</v>
      </c>
      <c r="AE306" s="79">
        <v>431</v>
      </c>
      <c r="AF306" s="79">
        <v>58.7</v>
      </c>
      <c r="AG306" s="79">
        <v>56.2</v>
      </c>
      <c r="AH306" s="79">
        <v>12</v>
      </c>
      <c r="AI306" s="79">
        <v>5.9</v>
      </c>
      <c r="AJ306" s="79">
        <v>0</v>
      </c>
      <c r="AK306" s="79">
        <v>119</v>
      </c>
      <c r="AL306" s="79">
        <v>50</v>
      </c>
      <c r="AM306" s="79">
        <v>248</v>
      </c>
      <c r="AN306" s="79">
        <v>2.38</v>
      </c>
      <c r="AO306" s="79">
        <v>0.55600000000000005</v>
      </c>
    </row>
    <row r="307" spans="1:41" x14ac:dyDescent="0.35">
      <c r="A307" s="53">
        <f t="shared" si="9"/>
        <v>301</v>
      </c>
      <c r="B307">
        <v>0</v>
      </c>
      <c r="C307">
        <v>1</v>
      </c>
      <c r="D307" s="75">
        <v>2016</v>
      </c>
      <c r="E307" s="28" t="s">
        <v>405</v>
      </c>
      <c r="F307" s="30" t="s">
        <v>64</v>
      </c>
      <c r="G307" s="103">
        <v>46650</v>
      </c>
      <c r="H307" s="103">
        <v>130620</v>
      </c>
      <c r="I307" s="103">
        <f t="shared" si="8"/>
        <v>2800</v>
      </c>
      <c r="J307" s="72">
        <v>2732.8</v>
      </c>
      <c r="K307" s="60">
        <v>97.6</v>
      </c>
      <c r="L307" s="60">
        <v>18.175000000000004</v>
      </c>
      <c r="M307" s="60">
        <v>2.2371134020618557</v>
      </c>
      <c r="N307" s="75">
        <v>2016</v>
      </c>
      <c r="O307" s="75" t="s">
        <v>14</v>
      </c>
      <c r="P307" s="75">
        <v>754</v>
      </c>
      <c r="Q307" s="78" t="s">
        <v>240</v>
      </c>
      <c r="R307" s="75">
        <v>4000</v>
      </c>
      <c r="S307" s="75">
        <v>3</v>
      </c>
      <c r="T307" s="79">
        <v>82.15</v>
      </c>
      <c r="U307" s="80">
        <v>0</v>
      </c>
      <c r="V307" s="80">
        <v>0.88</v>
      </c>
      <c r="W307" s="80">
        <v>0.3</v>
      </c>
      <c r="X307" s="80">
        <v>4.4000000000000004</v>
      </c>
      <c r="Y307" s="79">
        <v>9.6999999999999993</v>
      </c>
      <c r="Z307" s="12">
        <v>11.2</v>
      </c>
      <c r="AA307" s="79">
        <v>39.5</v>
      </c>
      <c r="AB307" s="79">
        <v>1.86</v>
      </c>
      <c r="AC307" s="79">
        <v>21.7</v>
      </c>
      <c r="AD307" s="79">
        <v>8</v>
      </c>
      <c r="AE307" s="79">
        <v>405</v>
      </c>
      <c r="AF307" s="79">
        <v>58</v>
      </c>
      <c r="AG307" s="79">
        <v>55.6</v>
      </c>
      <c r="AH307" s="79">
        <v>11.2</v>
      </c>
      <c r="AI307" s="79">
        <v>59.1</v>
      </c>
      <c r="AJ307" s="79">
        <v>0</v>
      </c>
      <c r="AK307" s="79">
        <v>113</v>
      </c>
      <c r="AL307" s="79">
        <v>54</v>
      </c>
      <c r="AM307" s="79">
        <v>249</v>
      </c>
      <c r="AN307" s="79">
        <v>2.09</v>
      </c>
      <c r="AO307" s="79">
        <v>0.55300000000000005</v>
      </c>
    </row>
    <row r="308" spans="1:41" x14ac:dyDescent="0.35">
      <c r="A308" s="53">
        <f t="shared" si="9"/>
        <v>302</v>
      </c>
      <c r="B308">
        <v>0</v>
      </c>
      <c r="C308">
        <v>1</v>
      </c>
      <c r="D308" s="75">
        <v>2016</v>
      </c>
      <c r="E308" s="28" t="s">
        <v>405</v>
      </c>
      <c r="F308" s="30" t="s">
        <v>64</v>
      </c>
      <c r="G308" s="103">
        <v>46650</v>
      </c>
      <c r="H308" s="103">
        <v>130620</v>
      </c>
      <c r="I308" s="103">
        <f t="shared" si="8"/>
        <v>2800</v>
      </c>
      <c r="J308" s="72">
        <v>2791.6</v>
      </c>
      <c r="K308" s="60">
        <v>99.7</v>
      </c>
      <c r="L308" s="60">
        <v>14.850000000000003</v>
      </c>
      <c r="M308" s="60">
        <v>2.2574257425742577</v>
      </c>
      <c r="N308" s="75">
        <v>2016</v>
      </c>
      <c r="O308" s="75" t="s">
        <v>14</v>
      </c>
      <c r="P308" s="75">
        <v>755</v>
      </c>
      <c r="Q308" s="78" t="s">
        <v>240</v>
      </c>
      <c r="R308" s="75">
        <v>4000</v>
      </c>
      <c r="S308" s="75">
        <v>3</v>
      </c>
      <c r="T308" s="79">
        <v>79.45</v>
      </c>
      <c r="U308" s="80">
        <v>0</v>
      </c>
      <c r="V308" s="80">
        <v>1.04</v>
      </c>
      <c r="W308" s="80">
        <v>0.96</v>
      </c>
      <c r="X308" s="80">
        <v>0.8</v>
      </c>
      <c r="Y308" s="79">
        <v>10.1</v>
      </c>
      <c r="Z308" s="12">
        <v>11.7</v>
      </c>
      <c r="AA308" s="79">
        <v>31.8</v>
      </c>
      <c r="AB308" s="79">
        <v>1.9279999999999999</v>
      </c>
      <c r="AC308" s="79">
        <v>22.8</v>
      </c>
      <c r="AD308" s="79">
        <v>8.3000000000000007</v>
      </c>
      <c r="AE308" s="79">
        <v>417</v>
      </c>
      <c r="AF308" s="79">
        <v>50.3</v>
      </c>
      <c r="AG308" s="79">
        <v>56.1</v>
      </c>
      <c r="AH308" s="79">
        <v>43.7</v>
      </c>
      <c r="AI308" s="79">
        <v>55.1</v>
      </c>
      <c r="AJ308" s="79">
        <v>11</v>
      </c>
      <c r="AK308" s="79">
        <v>108</v>
      </c>
      <c r="AL308" s="79">
        <v>52</v>
      </c>
      <c r="AM308" s="79">
        <v>227</v>
      </c>
      <c r="AN308" s="79">
        <v>2.08</v>
      </c>
      <c r="AO308" s="79">
        <v>0.56100000000000005</v>
      </c>
    </row>
    <row r="309" spans="1:41" x14ac:dyDescent="0.35">
      <c r="A309" s="53">
        <f t="shared" si="9"/>
        <v>303</v>
      </c>
      <c r="B309">
        <v>0</v>
      </c>
      <c r="C309">
        <v>1</v>
      </c>
      <c r="D309" s="75">
        <v>2016</v>
      </c>
      <c r="E309" s="28" t="s">
        <v>406</v>
      </c>
      <c r="F309" s="30" t="s">
        <v>64</v>
      </c>
      <c r="G309" s="103">
        <v>43320</v>
      </c>
      <c r="H309" s="103">
        <v>121296</v>
      </c>
      <c r="I309" s="103">
        <f t="shared" si="8"/>
        <v>2800</v>
      </c>
      <c r="J309" s="72">
        <v>2732.8</v>
      </c>
      <c r="K309" s="60">
        <v>97.6</v>
      </c>
      <c r="L309" s="60">
        <v>19.612500000000004</v>
      </c>
      <c r="M309" s="60">
        <v>2.2371134020618557</v>
      </c>
      <c r="N309" s="75">
        <v>2016</v>
      </c>
      <c r="O309" s="75" t="s">
        <v>14</v>
      </c>
      <c r="P309" s="75">
        <v>756</v>
      </c>
      <c r="Q309" s="78" t="s">
        <v>241</v>
      </c>
      <c r="R309" s="75">
        <v>3995</v>
      </c>
      <c r="S309" s="75">
        <v>3</v>
      </c>
      <c r="T309" s="79">
        <v>79.900000000000006</v>
      </c>
      <c r="U309" s="80">
        <v>0</v>
      </c>
      <c r="V309" s="80">
        <v>1.32</v>
      </c>
      <c r="W309" s="80">
        <v>0.9</v>
      </c>
      <c r="X309" s="80">
        <v>1.2</v>
      </c>
      <c r="Y309" s="79">
        <v>9.6999999999999993</v>
      </c>
      <c r="Z309" s="12">
        <v>11.2</v>
      </c>
      <c r="AA309" s="79">
        <v>34.9</v>
      </c>
      <c r="AB309" s="79">
        <v>1.855</v>
      </c>
      <c r="AC309" s="79">
        <v>21.7</v>
      </c>
      <c r="AD309" s="79">
        <v>8</v>
      </c>
      <c r="AE309" s="79">
        <v>407</v>
      </c>
      <c r="AF309" s="79">
        <v>54.1</v>
      </c>
      <c r="AG309" s="79">
        <v>56</v>
      </c>
      <c r="AH309" s="79">
        <v>8.6</v>
      </c>
      <c r="AI309" s="79">
        <v>59</v>
      </c>
      <c r="AJ309" s="79">
        <v>2</v>
      </c>
      <c r="AK309" s="79">
        <v>106</v>
      </c>
      <c r="AL309" s="79">
        <v>67</v>
      </c>
      <c r="AM309" s="79">
        <v>273</v>
      </c>
      <c r="AN309" s="79">
        <v>1.58</v>
      </c>
      <c r="AO309" s="79">
        <v>0.56299999999999994</v>
      </c>
    </row>
    <row r="310" spans="1:41" x14ac:dyDescent="0.35">
      <c r="A310" s="53">
        <f t="shared" si="9"/>
        <v>304</v>
      </c>
      <c r="B310">
        <v>0</v>
      </c>
      <c r="C310">
        <v>1</v>
      </c>
      <c r="D310" s="75">
        <v>2016</v>
      </c>
      <c r="E310" s="28" t="s">
        <v>406</v>
      </c>
      <c r="F310" s="30" t="s">
        <v>64</v>
      </c>
      <c r="G310" s="103">
        <v>43320</v>
      </c>
      <c r="H310" s="103">
        <v>121296</v>
      </c>
      <c r="I310" s="103">
        <f t="shared" si="8"/>
        <v>2800</v>
      </c>
      <c r="J310" s="72">
        <v>2830.8</v>
      </c>
      <c r="K310" s="60">
        <v>101.1</v>
      </c>
      <c r="L310" s="60">
        <v>23.694999999999993</v>
      </c>
      <c r="M310" s="60">
        <v>2.4351851851851851</v>
      </c>
      <c r="N310" s="75">
        <v>2016</v>
      </c>
      <c r="O310" s="75" t="s">
        <v>14</v>
      </c>
      <c r="P310" s="75">
        <v>757</v>
      </c>
      <c r="Q310" s="78" t="s">
        <v>241</v>
      </c>
      <c r="R310" s="75">
        <v>4025</v>
      </c>
      <c r="S310" s="75">
        <v>2</v>
      </c>
      <c r="T310" s="79">
        <v>82.85</v>
      </c>
      <c r="U310" s="80">
        <v>0</v>
      </c>
      <c r="V310" s="80">
        <v>0.2</v>
      </c>
      <c r="W310" s="80">
        <v>0.68</v>
      </c>
      <c r="X310" s="80">
        <v>0</v>
      </c>
      <c r="Y310" s="79">
        <v>10.8</v>
      </c>
      <c r="Z310" s="12">
        <v>12.5</v>
      </c>
      <c r="AA310" s="79">
        <v>31.4</v>
      </c>
      <c r="AB310" s="79">
        <v>1.929</v>
      </c>
      <c r="AC310" s="79">
        <v>26.3</v>
      </c>
      <c r="AD310" s="79">
        <v>9.5</v>
      </c>
      <c r="AE310" s="79">
        <v>444</v>
      </c>
      <c r="AF310" s="79">
        <v>50.2</v>
      </c>
      <c r="AG310" s="79">
        <v>57.3</v>
      </c>
      <c r="AH310" s="79">
        <v>8.3000000000000007</v>
      </c>
      <c r="AI310" s="79">
        <v>18.100000000000001</v>
      </c>
      <c r="AJ310" s="79">
        <v>26</v>
      </c>
      <c r="AK310" s="79">
        <v>99</v>
      </c>
      <c r="AL310" s="79">
        <v>78</v>
      </c>
      <c r="AM310" s="79">
        <v>289</v>
      </c>
      <c r="AN310" s="79">
        <v>1.27</v>
      </c>
      <c r="AO310" s="79">
        <v>0.61199999999999999</v>
      </c>
    </row>
    <row r="311" spans="1:41" x14ac:dyDescent="0.35">
      <c r="A311" s="53">
        <f t="shared" si="9"/>
        <v>305</v>
      </c>
      <c r="B311">
        <v>0</v>
      </c>
      <c r="C311">
        <v>1</v>
      </c>
      <c r="D311" s="75">
        <v>2016</v>
      </c>
      <c r="E311" s="28" t="s">
        <v>406</v>
      </c>
      <c r="F311" s="30" t="s">
        <v>64</v>
      </c>
      <c r="G311" s="103">
        <v>43320</v>
      </c>
      <c r="H311" s="103">
        <v>121296</v>
      </c>
      <c r="I311" s="103">
        <f t="shared" si="8"/>
        <v>2800</v>
      </c>
      <c r="J311" s="72">
        <v>2808.4</v>
      </c>
      <c r="K311" s="60">
        <v>100.3</v>
      </c>
      <c r="L311" s="60">
        <v>27.370030120481921</v>
      </c>
      <c r="M311" s="60">
        <v>2.2884615384615383</v>
      </c>
      <c r="N311" s="75">
        <v>2016</v>
      </c>
      <c r="O311" s="75" t="s">
        <v>14</v>
      </c>
      <c r="P311" s="75">
        <v>759</v>
      </c>
      <c r="Q311" s="78" t="s">
        <v>241</v>
      </c>
      <c r="R311" s="75">
        <v>4000</v>
      </c>
      <c r="S311" s="75">
        <v>1</v>
      </c>
      <c r="T311" s="79">
        <v>86.2</v>
      </c>
      <c r="U311" s="80">
        <v>0</v>
      </c>
      <c r="V311" s="80">
        <v>0.2</v>
      </c>
      <c r="W311" s="80">
        <v>0.16</v>
      </c>
      <c r="X311" s="80">
        <v>0</v>
      </c>
      <c r="Y311" s="79">
        <v>10.4</v>
      </c>
      <c r="Z311" s="12">
        <v>12</v>
      </c>
      <c r="AA311" s="79">
        <v>36.6</v>
      </c>
      <c r="AB311" s="79">
        <v>1.734</v>
      </c>
      <c r="AC311" s="79">
        <v>23.8</v>
      </c>
      <c r="AD311" s="79">
        <v>8.6</v>
      </c>
      <c r="AE311" s="79">
        <v>404</v>
      </c>
      <c r="AF311" s="79">
        <v>63.3</v>
      </c>
      <c r="AG311" s="79">
        <v>59.8</v>
      </c>
      <c r="AH311" s="79">
        <v>43.5</v>
      </c>
      <c r="AI311" s="79">
        <v>52.1</v>
      </c>
      <c r="AJ311" s="79">
        <v>22</v>
      </c>
      <c r="AK311" s="79">
        <v>150</v>
      </c>
      <c r="AL311" s="79">
        <v>42</v>
      </c>
      <c r="AM311" s="79">
        <v>273</v>
      </c>
      <c r="AN311" s="79">
        <v>3.57</v>
      </c>
      <c r="AO311" s="79">
        <v>0.498</v>
      </c>
    </row>
    <row r="312" spans="1:41" x14ac:dyDescent="0.35">
      <c r="A312" s="53">
        <f t="shared" si="9"/>
        <v>306</v>
      </c>
      <c r="B312">
        <v>0</v>
      </c>
      <c r="C312">
        <v>1</v>
      </c>
      <c r="D312" s="75">
        <v>2016</v>
      </c>
      <c r="E312" s="28" t="s">
        <v>407</v>
      </c>
      <c r="F312" s="30" t="s">
        <v>64</v>
      </c>
      <c r="G312" s="103">
        <v>4680</v>
      </c>
      <c r="H312" s="103">
        <v>16290</v>
      </c>
      <c r="I312" s="103">
        <f t="shared" si="8"/>
        <v>3480.7692307692309</v>
      </c>
      <c r="J312" s="72">
        <v>3519.0576923076924</v>
      </c>
      <c r="K312" s="60">
        <v>101.1</v>
      </c>
      <c r="L312" s="60">
        <v>25.535</v>
      </c>
      <c r="M312" s="60">
        <v>2.2407407407407405</v>
      </c>
      <c r="N312" s="75">
        <v>2016</v>
      </c>
      <c r="O312" s="75" t="s">
        <v>14</v>
      </c>
      <c r="P312" s="75">
        <v>760</v>
      </c>
      <c r="Q312" s="78" t="s">
        <v>242</v>
      </c>
      <c r="R312" s="75">
        <v>1000</v>
      </c>
      <c r="S312" s="75">
        <v>2</v>
      </c>
      <c r="T312" s="79">
        <v>83.7</v>
      </c>
      <c r="U312" s="80">
        <v>0.34</v>
      </c>
      <c r="V312" s="80">
        <v>0.1</v>
      </c>
      <c r="W312" s="80">
        <v>0.62</v>
      </c>
      <c r="X312" s="80">
        <v>0.6</v>
      </c>
      <c r="Y312" s="79">
        <v>10.8</v>
      </c>
      <c r="Z312" s="12">
        <v>12.5</v>
      </c>
      <c r="AA312" s="79">
        <v>35.200000000000003</v>
      </c>
      <c r="AB312" s="79">
        <v>1.84</v>
      </c>
      <c r="AC312" s="79">
        <v>24.2</v>
      </c>
      <c r="AD312" s="79">
        <v>8.8000000000000007</v>
      </c>
      <c r="AE312" s="79">
        <v>456</v>
      </c>
      <c r="AF312" s="79">
        <v>55.1</v>
      </c>
      <c r="AG312" s="79">
        <v>59.3</v>
      </c>
      <c r="AH312" s="79">
        <v>36.200000000000003</v>
      </c>
      <c r="AI312" s="79">
        <v>30.6</v>
      </c>
      <c r="AJ312" s="79">
        <v>10</v>
      </c>
      <c r="AK312" s="79">
        <v>108</v>
      </c>
      <c r="AL312" s="79">
        <v>72</v>
      </c>
      <c r="AM312" s="79">
        <v>294</v>
      </c>
      <c r="AN312" s="79">
        <v>1.5</v>
      </c>
      <c r="AO312" s="79">
        <v>0.504</v>
      </c>
    </row>
    <row r="313" spans="1:41" x14ac:dyDescent="0.35">
      <c r="A313" s="53">
        <f t="shared" si="9"/>
        <v>307</v>
      </c>
      <c r="B313">
        <v>0</v>
      </c>
      <c r="C313">
        <v>1</v>
      </c>
      <c r="D313" s="75">
        <v>2016</v>
      </c>
      <c r="E313" s="28" t="s">
        <v>408</v>
      </c>
      <c r="F313" s="30" t="s">
        <v>64</v>
      </c>
      <c r="G313" s="103">
        <v>30740</v>
      </c>
      <c r="H313" s="103">
        <v>86072</v>
      </c>
      <c r="I313" s="103">
        <f t="shared" si="8"/>
        <v>2800</v>
      </c>
      <c r="J313" s="72">
        <v>2847.6</v>
      </c>
      <c r="K313" s="60">
        <v>101.7</v>
      </c>
      <c r="L313" s="60">
        <v>31.962499999999995</v>
      </c>
      <c r="M313" s="60">
        <v>2.4774774774774775</v>
      </c>
      <c r="N313" s="75">
        <v>2016</v>
      </c>
      <c r="O313" s="75" t="s">
        <v>14</v>
      </c>
      <c r="P313" s="75">
        <v>761</v>
      </c>
      <c r="Q313" s="78" t="s">
        <v>243</v>
      </c>
      <c r="R313" s="75">
        <v>4000</v>
      </c>
      <c r="S313" s="75">
        <v>2</v>
      </c>
      <c r="T313" s="79">
        <v>83.5</v>
      </c>
      <c r="U313" s="80">
        <v>0</v>
      </c>
      <c r="V313" s="80">
        <v>0.6</v>
      </c>
      <c r="W313" s="80">
        <v>0.5</v>
      </c>
      <c r="X313" s="80">
        <v>4.2</v>
      </c>
      <c r="Y313" s="79">
        <v>11.1</v>
      </c>
      <c r="Z313" s="12">
        <v>12.8</v>
      </c>
      <c r="AA313" s="79">
        <v>33.1</v>
      </c>
      <c r="AB313" s="79">
        <v>1.897</v>
      </c>
      <c r="AC313" s="79">
        <v>27.5</v>
      </c>
      <c r="AD313" s="79">
        <v>9.9</v>
      </c>
      <c r="AE313" s="79">
        <v>439</v>
      </c>
      <c r="AF313" s="79">
        <v>55.9</v>
      </c>
      <c r="AG313" s="79">
        <v>58.3</v>
      </c>
      <c r="AH313" s="79">
        <v>36.700000000000003</v>
      </c>
      <c r="AI313" s="79">
        <v>49.1</v>
      </c>
      <c r="AJ313" s="79">
        <v>14</v>
      </c>
      <c r="AK313" s="79">
        <v>104</v>
      </c>
      <c r="AL313" s="79">
        <v>83</v>
      </c>
      <c r="AM313" s="79">
        <v>315</v>
      </c>
      <c r="AN313" s="79">
        <v>1.25</v>
      </c>
      <c r="AO313" s="79">
        <v>0.57199999999999995</v>
      </c>
    </row>
    <row r="314" spans="1:41" x14ac:dyDescent="0.35">
      <c r="A314" s="53">
        <f t="shared" si="9"/>
        <v>308</v>
      </c>
      <c r="B314">
        <v>0</v>
      </c>
      <c r="C314">
        <v>1</v>
      </c>
      <c r="D314" s="75">
        <v>2016</v>
      </c>
      <c r="E314" s="28" t="s">
        <v>408</v>
      </c>
      <c r="F314" s="30" t="s">
        <v>64</v>
      </c>
      <c r="G314" s="103">
        <v>30740</v>
      </c>
      <c r="H314" s="103">
        <v>86072</v>
      </c>
      <c r="I314" s="103">
        <f t="shared" si="8"/>
        <v>2800</v>
      </c>
      <c r="J314" s="72">
        <v>2741.2</v>
      </c>
      <c r="K314" s="60">
        <v>97.9</v>
      </c>
      <c r="L314" s="60">
        <v>15.6975</v>
      </c>
      <c r="M314" s="60">
        <v>2.4081632653061225</v>
      </c>
      <c r="N314" s="75">
        <v>2016</v>
      </c>
      <c r="O314" s="75" t="s">
        <v>14</v>
      </c>
      <c r="P314" s="75">
        <v>762</v>
      </c>
      <c r="Q314" s="78" t="s">
        <v>243</v>
      </c>
      <c r="R314" s="75">
        <v>4015</v>
      </c>
      <c r="S314" s="75">
        <v>3</v>
      </c>
      <c r="T314" s="79">
        <v>83.5</v>
      </c>
      <c r="U314" s="80">
        <v>0</v>
      </c>
      <c r="V314" s="80">
        <v>0.84</v>
      </c>
      <c r="W314" s="80">
        <v>0.5</v>
      </c>
      <c r="X314" s="80">
        <v>8.8000000000000007</v>
      </c>
      <c r="Y314" s="79">
        <v>9.8000000000000007</v>
      </c>
      <c r="Z314" s="12">
        <v>11.3</v>
      </c>
      <c r="AA314" s="79">
        <v>36.6</v>
      </c>
      <c r="AB314" s="79">
        <v>1.95</v>
      </c>
      <c r="AC314" s="79">
        <v>23.6</v>
      </c>
      <c r="AD314" s="79">
        <v>8.1999999999999993</v>
      </c>
      <c r="AE314" s="79">
        <v>422</v>
      </c>
      <c r="AF314" s="79">
        <v>53.2</v>
      </c>
      <c r="AG314" s="79">
        <v>56.9</v>
      </c>
      <c r="AH314" s="79">
        <v>8</v>
      </c>
      <c r="AI314" s="79">
        <v>27.6</v>
      </c>
      <c r="AJ314" s="79">
        <v>25</v>
      </c>
      <c r="AK314" s="79">
        <v>99</v>
      </c>
      <c r="AL314" s="79">
        <v>59</v>
      </c>
      <c r="AM314" s="79">
        <v>219</v>
      </c>
      <c r="AN314" s="79">
        <v>1.68</v>
      </c>
      <c r="AO314" s="79">
        <v>0.55300000000000005</v>
      </c>
    </row>
    <row r="315" spans="1:41" x14ac:dyDescent="0.35">
      <c r="A315" s="53">
        <f t="shared" si="9"/>
        <v>309</v>
      </c>
      <c r="B315">
        <v>0</v>
      </c>
      <c r="C315">
        <v>1</v>
      </c>
      <c r="D315" s="75">
        <v>2016</v>
      </c>
      <c r="E315" s="28" t="s">
        <v>408</v>
      </c>
      <c r="F315" s="30" t="s">
        <v>64</v>
      </c>
      <c r="G315" s="103">
        <v>30740</v>
      </c>
      <c r="H315" s="103">
        <v>86072</v>
      </c>
      <c r="I315" s="103">
        <f t="shared" si="8"/>
        <v>2800</v>
      </c>
      <c r="J315" s="72">
        <v>2836.4</v>
      </c>
      <c r="K315" s="60">
        <v>101.3</v>
      </c>
      <c r="L315" s="60">
        <v>24.787499999999998</v>
      </c>
      <c r="M315" s="60">
        <v>2.4862385321100917</v>
      </c>
      <c r="N315" s="75">
        <v>2016</v>
      </c>
      <c r="O315" s="75" t="s">
        <v>14</v>
      </c>
      <c r="P315" s="75">
        <v>763</v>
      </c>
      <c r="Q315" s="78" t="s">
        <v>243</v>
      </c>
      <c r="R315" s="75">
        <v>4000</v>
      </c>
      <c r="S315" s="75">
        <v>2</v>
      </c>
      <c r="T315" s="79">
        <v>83.5</v>
      </c>
      <c r="U315" s="80">
        <v>0</v>
      </c>
      <c r="V315" s="80">
        <v>0.6</v>
      </c>
      <c r="W315" s="80">
        <v>0.56000000000000005</v>
      </c>
      <c r="X315" s="80">
        <v>3.4</v>
      </c>
      <c r="Y315" s="79">
        <v>10.9</v>
      </c>
      <c r="Z315" s="12">
        <v>12.6</v>
      </c>
      <c r="AA315" s="79">
        <v>35.200000000000003</v>
      </c>
      <c r="AB315" s="79">
        <v>1.829</v>
      </c>
      <c r="AC315" s="79">
        <v>27.1</v>
      </c>
      <c r="AD315" s="79">
        <v>9.5</v>
      </c>
      <c r="AE315" s="79">
        <v>403</v>
      </c>
      <c r="AF315" s="79">
        <v>53</v>
      </c>
      <c r="AG315" s="79">
        <v>58.1</v>
      </c>
      <c r="AH315" s="79">
        <v>43.7</v>
      </c>
      <c r="AI315" s="79">
        <v>48.3</v>
      </c>
      <c r="AJ315" s="79">
        <v>26</v>
      </c>
      <c r="AK315" s="79">
        <v>99</v>
      </c>
      <c r="AL315" s="79">
        <v>78</v>
      </c>
      <c r="AM315" s="79">
        <v>279</v>
      </c>
      <c r="AN315" s="79">
        <v>1.27</v>
      </c>
      <c r="AO315" s="79">
        <v>0.57499999999999996</v>
      </c>
    </row>
    <row r="316" spans="1:41" x14ac:dyDescent="0.35">
      <c r="A316" s="53">
        <f t="shared" si="9"/>
        <v>310</v>
      </c>
      <c r="B316">
        <v>0</v>
      </c>
      <c r="C316">
        <v>1</v>
      </c>
      <c r="D316" s="75">
        <v>2016</v>
      </c>
      <c r="E316" s="28" t="s">
        <v>409</v>
      </c>
      <c r="F316" s="30" t="s">
        <v>64</v>
      </c>
      <c r="G316" s="103">
        <v>6490</v>
      </c>
      <c r="H316" s="103">
        <v>24562</v>
      </c>
      <c r="I316" s="103">
        <f t="shared" si="8"/>
        <v>3784.5916795069338</v>
      </c>
      <c r="J316" s="72">
        <v>3833.7913713405242</v>
      </c>
      <c r="K316" s="60">
        <v>101.3</v>
      </c>
      <c r="L316" s="60">
        <v>29.412499999999998</v>
      </c>
      <c r="M316" s="60">
        <v>2.3027522935779818</v>
      </c>
      <c r="N316" s="75">
        <v>2016</v>
      </c>
      <c r="O316" s="75" t="s">
        <v>14</v>
      </c>
      <c r="P316" s="75">
        <v>764</v>
      </c>
      <c r="Q316" s="78" t="s">
        <v>244</v>
      </c>
      <c r="R316" s="75">
        <v>2015</v>
      </c>
      <c r="S316" s="75">
        <v>1</v>
      </c>
      <c r="T316" s="79">
        <v>85.75</v>
      </c>
      <c r="U316" s="80">
        <v>0</v>
      </c>
      <c r="V316" s="80">
        <v>0.16</v>
      </c>
      <c r="W316" s="80">
        <v>0.18</v>
      </c>
      <c r="X316" s="80">
        <v>0.4</v>
      </c>
      <c r="Y316" s="79">
        <v>10.9</v>
      </c>
      <c r="Z316" s="12">
        <v>12.6</v>
      </c>
      <c r="AA316" s="79">
        <v>36.200000000000003</v>
      </c>
      <c r="AB316" s="79">
        <v>1.847</v>
      </c>
      <c r="AC316" s="79">
        <v>25.1</v>
      </c>
      <c r="AD316" s="79">
        <v>9.1999999999999993</v>
      </c>
      <c r="AE316" s="79">
        <v>424</v>
      </c>
      <c r="AF316" s="79">
        <v>53.9</v>
      </c>
      <c r="AG316" s="79">
        <v>59.6</v>
      </c>
      <c r="AH316" s="79">
        <v>30.2</v>
      </c>
      <c r="AI316" s="79">
        <v>44.9</v>
      </c>
      <c r="AJ316" s="79">
        <v>13</v>
      </c>
      <c r="AK316" s="79">
        <v>117</v>
      </c>
      <c r="AL316" s="79">
        <v>72</v>
      </c>
      <c r="AM316" s="79">
        <v>309</v>
      </c>
      <c r="AN316" s="79">
        <v>1.63</v>
      </c>
      <c r="AO316" s="79">
        <v>0.497</v>
      </c>
    </row>
    <row r="317" spans="1:41" x14ac:dyDescent="0.35">
      <c r="A317" s="53">
        <f t="shared" si="9"/>
        <v>311</v>
      </c>
      <c r="B317">
        <v>0</v>
      </c>
      <c r="C317">
        <v>1</v>
      </c>
      <c r="D317" s="75">
        <v>2016</v>
      </c>
      <c r="E317" s="28" t="s">
        <v>410</v>
      </c>
      <c r="F317" s="30" t="s">
        <v>64</v>
      </c>
      <c r="G317" s="103">
        <v>28860</v>
      </c>
      <c r="H317" s="103">
        <v>34632</v>
      </c>
      <c r="I317" s="103">
        <f t="shared" si="8"/>
        <v>1200</v>
      </c>
      <c r="J317" s="72">
        <v>1171.2</v>
      </c>
      <c r="K317" s="60">
        <v>97.6</v>
      </c>
      <c r="L317" s="60">
        <v>14.55</v>
      </c>
      <c r="M317" s="60">
        <v>2.4020618556701034</v>
      </c>
      <c r="N317" s="75">
        <v>2016</v>
      </c>
      <c r="O317" s="75" t="s">
        <v>14</v>
      </c>
      <c r="P317" s="75">
        <v>765</v>
      </c>
      <c r="Q317" s="78" t="s">
        <v>245</v>
      </c>
      <c r="R317" s="75">
        <v>4005</v>
      </c>
      <c r="S317" s="75">
        <v>2</v>
      </c>
      <c r="T317" s="79">
        <v>83.25</v>
      </c>
      <c r="U317" s="80">
        <v>0</v>
      </c>
      <c r="V317" s="80">
        <v>0.14000000000000001</v>
      </c>
      <c r="W317" s="80">
        <v>0.98</v>
      </c>
      <c r="X317" s="80">
        <v>1.2</v>
      </c>
      <c r="Y317" s="79">
        <v>9.6999999999999993</v>
      </c>
      <c r="Z317" s="12">
        <v>11.2</v>
      </c>
      <c r="AA317" s="79">
        <v>36</v>
      </c>
      <c r="AB317" s="79">
        <v>2.0219999999999998</v>
      </c>
      <c r="AC317" s="79">
        <v>23.3</v>
      </c>
      <c r="AD317" s="79">
        <v>8.1999999999999993</v>
      </c>
      <c r="AE317" s="79">
        <v>407</v>
      </c>
      <c r="AF317" s="79">
        <v>52.6</v>
      </c>
      <c r="AG317" s="79">
        <v>60.9</v>
      </c>
      <c r="AH317" s="79">
        <v>41</v>
      </c>
      <c r="AI317" s="79">
        <v>11.5</v>
      </c>
      <c r="AJ317" s="79">
        <v>30</v>
      </c>
      <c r="AK317" s="79">
        <v>130</v>
      </c>
      <c r="AL317" s="79">
        <v>44</v>
      </c>
      <c r="AM317" s="79">
        <v>240</v>
      </c>
      <c r="AN317" s="79">
        <v>2.95</v>
      </c>
      <c r="AO317" s="79">
        <v>0.60599999999999998</v>
      </c>
    </row>
    <row r="318" spans="1:41" x14ac:dyDescent="0.35">
      <c r="A318" s="53">
        <f t="shared" si="9"/>
        <v>312</v>
      </c>
      <c r="B318">
        <v>0</v>
      </c>
      <c r="C318">
        <v>1</v>
      </c>
      <c r="D318" s="75">
        <v>2016</v>
      </c>
      <c r="E318" s="28" t="s">
        <v>411</v>
      </c>
      <c r="F318" s="30" t="s">
        <v>305</v>
      </c>
      <c r="G318" s="103">
        <v>94400</v>
      </c>
      <c r="H318" s="103">
        <v>302080</v>
      </c>
      <c r="I318" s="103">
        <f t="shared" si="8"/>
        <v>3200</v>
      </c>
      <c r="J318" s="72">
        <v>3228.8</v>
      </c>
      <c r="K318" s="60">
        <v>100.9</v>
      </c>
      <c r="L318" s="60">
        <v>17.694367469879516</v>
      </c>
      <c r="M318" s="60">
        <v>2.3644859813084116</v>
      </c>
      <c r="N318" s="75">
        <v>2016</v>
      </c>
      <c r="O318" s="75" t="s">
        <v>14</v>
      </c>
      <c r="P318" s="75">
        <v>766</v>
      </c>
      <c r="Q318" s="78" t="s">
        <v>246</v>
      </c>
      <c r="R318" s="75">
        <v>4010</v>
      </c>
      <c r="S318" s="75">
        <v>2</v>
      </c>
      <c r="T318" s="79">
        <v>81.25</v>
      </c>
      <c r="U318" s="80">
        <v>0</v>
      </c>
      <c r="V318" s="80">
        <v>0.12</v>
      </c>
      <c r="W318" s="80">
        <v>1.08</v>
      </c>
      <c r="X318" s="80">
        <v>3.6</v>
      </c>
      <c r="Y318" s="79">
        <v>10.7</v>
      </c>
      <c r="Z318" s="12">
        <v>12.4</v>
      </c>
      <c r="AA318" s="79">
        <v>36</v>
      </c>
      <c r="AB318" s="79">
        <v>1.7150000000000001</v>
      </c>
      <c r="AC318" s="79">
        <v>25.3</v>
      </c>
      <c r="AD318" s="79">
        <v>8.9</v>
      </c>
      <c r="AE318" s="79">
        <v>370</v>
      </c>
      <c r="AF318" s="79">
        <v>56.8</v>
      </c>
      <c r="AG318" s="79">
        <v>56.9</v>
      </c>
      <c r="AH318" s="79">
        <v>10.5</v>
      </c>
      <c r="AI318" s="79">
        <v>18.7</v>
      </c>
      <c r="AJ318" s="79">
        <v>26</v>
      </c>
      <c r="AK318" s="79">
        <v>97</v>
      </c>
      <c r="AL318" s="79">
        <v>73</v>
      </c>
      <c r="AM318" s="79">
        <v>258</v>
      </c>
      <c r="AN318" s="79">
        <v>1.33</v>
      </c>
      <c r="AO318" s="79">
        <v>0.498</v>
      </c>
    </row>
    <row r="319" spans="1:41" x14ac:dyDescent="0.35">
      <c r="A319" s="53">
        <f t="shared" si="9"/>
        <v>313</v>
      </c>
      <c r="B319">
        <v>0</v>
      </c>
      <c r="C319">
        <v>1</v>
      </c>
      <c r="D319" s="75">
        <v>2016</v>
      </c>
      <c r="E319" s="28" t="s">
        <v>411</v>
      </c>
      <c r="F319" s="30" t="s">
        <v>305</v>
      </c>
      <c r="G319" s="103">
        <v>94400</v>
      </c>
      <c r="H319" s="103">
        <v>302080</v>
      </c>
      <c r="I319" s="103">
        <f t="shared" si="8"/>
        <v>3200</v>
      </c>
      <c r="J319" s="72">
        <v>3235.2</v>
      </c>
      <c r="K319" s="60">
        <v>101.1</v>
      </c>
      <c r="L319" s="60">
        <v>21.445070850202434</v>
      </c>
      <c r="M319" s="60">
        <v>2.5092592592592591</v>
      </c>
      <c r="N319" s="75">
        <v>2016</v>
      </c>
      <c r="O319" s="75" t="s">
        <v>14</v>
      </c>
      <c r="P319" s="75">
        <v>767</v>
      </c>
      <c r="Q319" s="78" t="s">
        <v>246</v>
      </c>
      <c r="R319" s="75">
        <v>3990</v>
      </c>
      <c r="S319" s="75">
        <v>1</v>
      </c>
      <c r="T319" s="79">
        <v>82.15</v>
      </c>
      <c r="U319" s="80">
        <v>0.1</v>
      </c>
      <c r="V319" s="80">
        <v>0.12</v>
      </c>
      <c r="W319" s="80">
        <v>0.24</v>
      </c>
      <c r="X319" s="80">
        <v>1.2</v>
      </c>
      <c r="Y319" s="79">
        <v>10.8</v>
      </c>
      <c r="Z319" s="12">
        <v>12.5</v>
      </c>
      <c r="AA319" s="79">
        <v>36.799999999999997</v>
      </c>
      <c r="AB319" s="79">
        <v>1.694</v>
      </c>
      <c r="AC319" s="79">
        <v>27.1</v>
      </c>
      <c r="AD319" s="79">
        <v>9.3000000000000007</v>
      </c>
      <c r="AE319" s="79">
        <v>354</v>
      </c>
      <c r="AF319" s="79">
        <v>57.3</v>
      </c>
      <c r="AG319" s="79">
        <v>57.8</v>
      </c>
      <c r="AH319" s="79">
        <v>10</v>
      </c>
      <c r="AI319" s="79">
        <v>16.3</v>
      </c>
      <c r="AJ319" s="79">
        <v>42</v>
      </c>
      <c r="AK319" s="79">
        <v>89</v>
      </c>
      <c r="AL319" s="79">
        <v>87</v>
      </c>
      <c r="AM319" s="79">
        <v>270</v>
      </c>
      <c r="AN319" s="79">
        <v>1.02</v>
      </c>
      <c r="AO319" s="79">
        <v>0.49399999999999999</v>
      </c>
    </row>
    <row r="320" spans="1:41" x14ac:dyDescent="0.35">
      <c r="A320" s="53">
        <f t="shared" si="9"/>
        <v>314</v>
      </c>
      <c r="B320">
        <v>0</v>
      </c>
      <c r="C320">
        <v>1</v>
      </c>
      <c r="D320" s="75">
        <v>2016</v>
      </c>
      <c r="E320" s="28" t="s">
        <v>411</v>
      </c>
      <c r="F320" s="30" t="s">
        <v>305</v>
      </c>
      <c r="G320" s="103">
        <v>94400</v>
      </c>
      <c r="H320" s="103">
        <v>302080</v>
      </c>
      <c r="I320" s="103">
        <f t="shared" si="8"/>
        <v>3200</v>
      </c>
      <c r="J320" s="72">
        <v>3241.6</v>
      </c>
      <c r="K320" s="60">
        <v>101.3</v>
      </c>
      <c r="L320" s="60">
        <v>20.406427125506067</v>
      </c>
      <c r="M320" s="60">
        <v>2.477064220183486</v>
      </c>
      <c r="N320" s="75">
        <v>2016</v>
      </c>
      <c r="O320" s="75" t="s">
        <v>14</v>
      </c>
      <c r="P320" s="75">
        <v>768</v>
      </c>
      <c r="Q320" s="78" t="s">
        <v>246</v>
      </c>
      <c r="R320" s="75">
        <v>3900</v>
      </c>
      <c r="S320" s="75">
        <v>1</v>
      </c>
      <c r="T320" s="79">
        <v>82.6</v>
      </c>
      <c r="U320" s="80">
        <v>0.08</v>
      </c>
      <c r="V320" s="80">
        <v>0.24</v>
      </c>
      <c r="W320" s="80">
        <v>0.18</v>
      </c>
      <c r="X320" s="80">
        <v>2.2000000000000002</v>
      </c>
      <c r="Y320" s="79">
        <v>10.9</v>
      </c>
      <c r="Z320" s="12">
        <v>12.6</v>
      </c>
      <c r="AA320" s="79">
        <v>36.9</v>
      </c>
      <c r="AB320" s="79">
        <v>1.7629999999999999</v>
      </c>
      <c r="AC320" s="79">
        <v>27</v>
      </c>
      <c r="AD320" s="79">
        <v>9.4</v>
      </c>
      <c r="AE320" s="79">
        <v>364</v>
      </c>
      <c r="AF320" s="79">
        <v>56.8</v>
      </c>
      <c r="AG320" s="79">
        <v>58.2</v>
      </c>
      <c r="AH320" s="79">
        <v>9</v>
      </c>
      <c r="AI320" s="79">
        <v>15.5</v>
      </c>
      <c r="AJ320" s="79">
        <v>43</v>
      </c>
      <c r="AK320" s="79">
        <v>96</v>
      </c>
      <c r="AL320" s="79">
        <v>76</v>
      </c>
      <c r="AM320" s="79">
        <v>265</v>
      </c>
      <c r="AN320" s="79">
        <v>1.26</v>
      </c>
      <c r="AO320" s="79">
        <v>0.49399999999999999</v>
      </c>
    </row>
    <row r="321" spans="1:41" x14ac:dyDescent="0.35">
      <c r="A321" s="53">
        <f t="shared" si="9"/>
        <v>315</v>
      </c>
      <c r="B321">
        <v>0</v>
      </c>
      <c r="C321">
        <v>1</v>
      </c>
      <c r="D321" s="75">
        <v>2016</v>
      </c>
      <c r="E321" s="28" t="s">
        <v>411</v>
      </c>
      <c r="F321" s="30" t="s">
        <v>305</v>
      </c>
      <c r="G321" s="103">
        <v>94400</v>
      </c>
      <c r="H321" s="103">
        <v>302080</v>
      </c>
      <c r="I321" s="103">
        <f t="shared" si="8"/>
        <v>3200</v>
      </c>
      <c r="J321" s="72">
        <v>3235.2</v>
      </c>
      <c r="K321" s="60">
        <v>101.1</v>
      </c>
      <c r="L321" s="60">
        <v>28.581138996139003</v>
      </c>
      <c r="M321" s="60">
        <v>2.4629629629629628</v>
      </c>
      <c r="N321" s="75">
        <v>2016</v>
      </c>
      <c r="O321" s="75" t="s">
        <v>14</v>
      </c>
      <c r="P321" s="75">
        <v>769</v>
      </c>
      <c r="Q321" s="78" t="s">
        <v>246</v>
      </c>
      <c r="R321" s="75">
        <v>4000</v>
      </c>
      <c r="S321" s="75">
        <v>1</v>
      </c>
      <c r="T321" s="79">
        <v>82.15</v>
      </c>
      <c r="U321" s="80">
        <v>0.18</v>
      </c>
      <c r="V321" s="80">
        <v>0.16</v>
      </c>
      <c r="W321" s="80">
        <v>0.06</v>
      </c>
      <c r="X321" s="80">
        <v>8.8000000000000007</v>
      </c>
      <c r="Y321" s="79">
        <v>10.8</v>
      </c>
      <c r="Z321" s="12">
        <v>12.5</v>
      </c>
      <c r="AA321" s="79">
        <v>37.200000000000003</v>
      </c>
      <c r="AB321" s="79">
        <v>1.768</v>
      </c>
      <c r="AC321" s="79">
        <v>26.6</v>
      </c>
      <c r="AD321" s="79">
        <v>9.1999999999999993</v>
      </c>
      <c r="AE321" s="79">
        <v>381</v>
      </c>
      <c r="AF321" s="79">
        <v>58.7</v>
      </c>
      <c r="AG321" s="79">
        <v>57.1</v>
      </c>
      <c r="AH321" s="79">
        <v>10.7</v>
      </c>
      <c r="AI321" s="79">
        <v>18.8</v>
      </c>
      <c r="AJ321" s="79">
        <v>26</v>
      </c>
      <c r="AK321" s="79">
        <v>92</v>
      </c>
      <c r="AL321" s="79">
        <v>95</v>
      </c>
      <c r="AM321" s="79">
        <v>311</v>
      </c>
      <c r="AN321" s="79">
        <v>0.97</v>
      </c>
      <c r="AO321" s="79">
        <v>0.51800000000000002</v>
      </c>
    </row>
    <row r="322" spans="1:41" x14ac:dyDescent="0.35">
      <c r="A322" s="53">
        <f t="shared" si="9"/>
        <v>316</v>
      </c>
      <c r="B322">
        <v>0</v>
      </c>
      <c r="C322">
        <v>1</v>
      </c>
      <c r="D322" s="75">
        <v>2017</v>
      </c>
      <c r="E322" s="28" t="s">
        <v>277</v>
      </c>
      <c r="F322" s="30" t="s">
        <v>11</v>
      </c>
      <c r="G322" s="103">
        <v>37740</v>
      </c>
      <c r="H322" s="103">
        <v>64158</v>
      </c>
      <c r="I322" s="103">
        <f t="shared" si="8"/>
        <v>1700</v>
      </c>
      <c r="J322" s="72">
        <v>1722.1</v>
      </c>
      <c r="K322" s="60">
        <v>101.3</v>
      </c>
      <c r="L322" s="60">
        <v>16.121714876033064</v>
      </c>
      <c r="M322" s="60">
        <v>2.1926605504587156</v>
      </c>
      <c r="N322" s="75">
        <v>2017</v>
      </c>
      <c r="O322" s="75" t="s">
        <v>13</v>
      </c>
      <c r="P322" s="75">
        <v>1</v>
      </c>
      <c r="Q322" s="78" t="s">
        <v>119</v>
      </c>
      <c r="R322" s="75">
        <v>5410</v>
      </c>
      <c r="S322" s="75">
        <v>2</v>
      </c>
      <c r="T322" s="79">
        <v>80.400000000000006</v>
      </c>
      <c r="U322" s="80">
        <v>1.1599999999999999</v>
      </c>
      <c r="V322" s="80">
        <v>0.2</v>
      </c>
      <c r="W322" s="80">
        <v>0.54</v>
      </c>
      <c r="X322" s="80">
        <v>14.2</v>
      </c>
      <c r="Y322" s="79">
        <v>10.9</v>
      </c>
      <c r="Z322" s="12">
        <v>12.6</v>
      </c>
      <c r="AA322" s="79">
        <v>29.96</v>
      </c>
      <c r="AB322" s="79">
        <v>1.8169999999999999</v>
      </c>
      <c r="AC322" s="79">
        <v>23.9</v>
      </c>
      <c r="AD322" s="79">
        <v>8.1</v>
      </c>
      <c r="AE322" s="79">
        <v>377</v>
      </c>
      <c r="AF322" s="79">
        <v>66.739999999999995</v>
      </c>
      <c r="AG322" s="79">
        <v>55</v>
      </c>
      <c r="AH322" s="79">
        <v>10.3</v>
      </c>
      <c r="AI322" s="79">
        <v>16.2</v>
      </c>
      <c r="AJ322" s="79">
        <v>41</v>
      </c>
      <c r="AK322" s="79">
        <v>67</v>
      </c>
      <c r="AL322" s="79">
        <v>118</v>
      </c>
      <c r="AM322" s="79">
        <v>263</v>
      </c>
      <c r="AN322" s="12">
        <v>0.56999999999999995</v>
      </c>
      <c r="AO322">
        <v>0.60499999999999998</v>
      </c>
    </row>
    <row r="323" spans="1:41" x14ac:dyDescent="0.35">
      <c r="A323" s="53">
        <f t="shared" si="9"/>
        <v>317</v>
      </c>
      <c r="B323">
        <v>0</v>
      </c>
      <c r="C323">
        <v>1</v>
      </c>
      <c r="D323" s="75">
        <v>2017</v>
      </c>
      <c r="E323" s="28" t="s">
        <v>280</v>
      </c>
      <c r="F323" s="30" t="s">
        <v>11</v>
      </c>
      <c r="G323" s="103">
        <v>93400</v>
      </c>
      <c r="H323" s="103">
        <v>242840</v>
      </c>
      <c r="I323" s="103">
        <f t="shared" si="8"/>
        <v>2600</v>
      </c>
      <c r="J323" s="72">
        <v>2649.4</v>
      </c>
      <c r="K323" s="60">
        <v>101.9</v>
      </c>
      <c r="L323" s="60">
        <v>18.112499999999997</v>
      </c>
      <c r="M323" s="60">
        <v>2.4196428571428572</v>
      </c>
      <c r="N323" s="75">
        <v>2017</v>
      </c>
      <c r="O323" s="75" t="s">
        <v>13</v>
      </c>
      <c r="P323" s="75">
        <v>2</v>
      </c>
      <c r="Q323" s="78" t="s">
        <v>121</v>
      </c>
      <c r="R323" s="75">
        <v>3180</v>
      </c>
      <c r="S323" s="75">
        <v>2</v>
      </c>
      <c r="T323" s="79">
        <v>80.8</v>
      </c>
      <c r="U323" s="80">
        <v>1.18</v>
      </c>
      <c r="V323" s="80">
        <v>0.26</v>
      </c>
      <c r="W323" s="80">
        <v>0.84</v>
      </c>
      <c r="X323" s="80">
        <v>8.4</v>
      </c>
      <c r="Y323" s="79">
        <v>11.2</v>
      </c>
      <c r="Z323" s="12">
        <v>12.9</v>
      </c>
      <c r="AA323" s="79">
        <v>28.36</v>
      </c>
      <c r="AB323" s="79">
        <v>1.8720000000000001</v>
      </c>
      <c r="AC323" s="79">
        <v>27.1</v>
      </c>
      <c r="AD323" s="79">
        <v>9.1</v>
      </c>
      <c r="AE323" s="79">
        <v>412</v>
      </c>
      <c r="AF323" s="79">
        <v>58.99</v>
      </c>
      <c r="AG323" s="79">
        <v>57.6</v>
      </c>
      <c r="AH323" s="79">
        <v>9.4</v>
      </c>
      <c r="AI323" s="79">
        <v>18</v>
      </c>
      <c r="AJ323" s="79">
        <v>38</v>
      </c>
      <c r="AK323" s="79">
        <v>71</v>
      </c>
      <c r="AL323" s="79">
        <v>112</v>
      </c>
      <c r="AM323" s="79">
        <v>263</v>
      </c>
      <c r="AN323" s="12">
        <v>0.63</v>
      </c>
      <c r="AO323">
        <v>0.67500000000000004</v>
      </c>
    </row>
    <row r="324" spans="1:41" x14ac:dyDescent="0.35">
      <c r="A324" s="53">
        <f t="shared" si="9"/>
        <v>318</v>
      </c>
      <c r="B324">
        <v>0</v>
      </c>
      <c r="C324">
        <v>1</v>
      </c>
      <c r="D324" s="75">
        <v>2017</v>
      </c>
      <c r="E324" s="28" t="s">
        <v>280</v>
      </c>
      <c r="F324" s="30" t="s">
        <v>11</v>
      </c>
      <c r="G324" s="103">
        <v>93400</v>
      </c>
      <c r="H324" s="103">
        <v>242840</v>
      </c>
      <c r="I324" s="103">
        <f t="shared" si="8"/>
        <v>2600</v>
      </c>
      <c r="J324" s="72">
        <v>2633.8</v>
      </c>
      <c r="K324" s="60">
        <v>101.3</v>
      </c>
      <c r="L324" s="60">
        <v>12.344999999999997</v>
      </c>
      <c r="M324" s="60">
        <v>2.403669724770642</v>
      </c>
      <c r="N324" s="75">
        <v>2017</v>
      </c>
      <c r="O324" s="75" t="s">
        <v>13</v>
      </c>
      <c r="P324" s="75">
        <v>3</v>
      </c>
      <c r="Q324" s="78" t="s">
        <v>121</v>
      </c>
      <c r="R324" s="75">
        <v>3620</v>
      </c>
      <c r="S324" s="75">
        <v>2</v>
      </c>
      <c r="T324" s="79">
        <v>79.3</v>
      </c>
      <c r="U324" s="80">
        <v>1.7</v>
      </c>
      <c r="V324" s="80">
        <v>0.2</v>
      </c>
      <c r="W324" s="80">
        <v>0.3</v>
      </c>
      <c r="X324" s="80">
        <v>6.3</v>
      </c>
      <c r="Y324" s="79">
        <v>10.9</v>
      </c>
      <c r="Z324" s="12">
        <v>12.6</v>
      </c>
      <c r="AA324" s="79">
        <v>31.48</v>
      </c>
      <c r="AB324" s="79">
        <v>1.9410000000000001</v>
      </c>
      <c r="AC324" s="79">
        <v>26.2</v>
      </c>
      <c r="AD324" s="79">
        <v>8.6999999999999993</v>
      </c>
      <c r="AE324" s="79">
        <v>389</v>
      </c>
      <c r="AF324" s="79">
        <v>63.16</v>
      </c>
      <c r="AG324" s="79">
        <v>56.2</v>
      </c>
      <c r="AH324" s="79">
        <v>8</v>
      </c>
      <c r="AI324" s="79">
        <v>13.6</v>
      </c>
      <c r="AJ324" s="79">
        <v>49</v>
      </c>
      <c r="AK324" s="79">
        <v>60</v>
      </c>
      <c r="AL324" s="79">
        <v>116</v>
      </c>
      <c r="AM324" s="79">
        <v>222</v>
      </c>
      <c r="AN324" s="12">
        <v>0.52</v>
      </c>
      <c r="AO324">
        <v>0.66500000000000004</v>
      </c>
    </row>
    <row r="325" spans="1:41" x14ac:dyDescent="0.35">
      <c r="A325" s="53">
        <f t="shared" si="9"/>
        <v>319</v>
      </c>
      <c r="B325">
        <v>0</v>
      </c>
      <c r="C325">
        <v>0</v>
      </c>
      <c r="D325" s="75">
        <v>2017</v>
      </c>
      <c r="E325" s="28" t="s">
        <v>282</v>
      </c>
      <c r="F325" s="30" t="s">
        <v>283</v>
      </c>
      <c r="G325" s="103">
        <v>0</v>
      </c>
      <c r="H325" s="103">
        <v>0</v>
      </c>
      <c r="I325" s="103" t="e">
        <f t="shared" si="8"/>
        <v>#N/A</v>
      </c>
      <c r="J325" s="72" t="e">
        <v>#N/A</v>
      </c>
      <c r="K325" s="60">
        <v>101.7</v>
      </c>
      <c r="L325" s="60">
        <v>27.974999999999998</v>
      </c>
      <c r="M325" s="60">
        <v>2.3243243243243246</v>
      </c>
      <c r="N325" s="75">
        <v>2017</v>
      </c>
      <c r="O325" s="75" t="s">
        <v>17</v>
      </c>
      <c r="P325" s="75">
        <v>3</v>
      </c>
      <c r="Q325" s="78" t="s">
        <v>123</v>
      </c>
      <c r="R325" s="75">
        <v>4000</v>
      </c>
      <c r="S325" s="75">
        <v>2</v>
      </c>
      <c r="T325" s="79">
        <v>80</v>
      </c>
      <c r="U325" s="80">
        <v>0.59</v>
      </c>
      <c r="V325" s="80">
        <v>0.47</v>
      </c>
      <c r="W325" s="80">
        <v>0.66</v>
      </c>
      <c r="X325" s="80">
        <v>3.9</v>
      </c>
      <c r="Y325" s="79">
        <v>11.1</v>
      </c>
      <c r="Z325" s="12">
        <v>12.8</v>
      </c>
      <c r="AA325" s="79">
        <v>31.9</v>
      </c>
      <c r="AB325" s="79">
        <v>1.89</v>
      </c>
      <c r="AC325" s="79">
        <v>25.8</v>
      </c>
      <c r="AD325" s="79">
        <v>9.5</v>
      </c>
      <c r="AE325" s="79">
        <v>379</v>
      </c>
      <c r="AF325" s="79">
        <v>69.83</v>
      </c>
      <c r="AG325" s="79">
        <v>60.1</v>
      </c>
      <c r="AH325" s="79">
        <v>6.1</v>
      </c>
      <c r="AI325" s="79">
        <v>9.8000000000000007</v>
      </c>
      <c r="AJ325" s="79">
        <v>7.1</v>
      </c>
      <c r="AK325" s="79">
        <v>88</v>
      </c>
      <c r="AL325" s="79">
        <v>120</v>
      </c>
      <c r="AM325" s="79">
        <v>339</v>
      </c>
      <c r="AN325" s="12">
        <v>0.73</v>
      </c>
      <c r="AO325">
        <v>0.74299999999999999</v>
      </c>
    </row>
    <row r="326" spans="1:41" x14ac:dyDescent="0.35">
      <c r="A326" s="53">
        <f t="shared" si="9"/>
        <v>320</v>
      </c>
      <c r="B326">
        <v>0</v>
      </c>
      <c r="C326">
        <v>1</v>
      </c>
      <c r="D326" s="75">
        <v>2017</v>
      </c>
      <c r="E326" s="28" t="s">
        <v>280</v>
      </c>
      <c r="F326" s="30" t="s">
        <v>11</v>
      </c>
      <c r="G326" s="103">
        <v>93400</v>
      </c>
      <c r="H326" s="103">
        <v>242840</v>
      </c>
      <c r="I326" s="103">
        <f t="shared" si="8"/>
        <v>2600</v>
      </c>
      <c r="J326" s="72">
        <v>2654.6</v>
      </c>
      <c r="K326" s="60">
        <v>102.1</v>
      </c>
      <c r="L326" s="60">
        <v>14.429999999999996</v>
      </c>
      <c r="M326" s="60">
        <v>2.4247787610619467</v>
      </c>
      <c r="N326" s="75">
        <v>2017</v>
      </c>
      <c r="O326" s="75" t="s">
        <v>13</v>
      </c>
      <c r="P326" s="75">
        <v>4</v>
      </c>
      <c r="Q326" s="78" t="s">
        <v>121</v>
      </c>
      <c r="R326" s="75">
        <v>3880</v>
      </c>
      <c r="S326" s="75">
        <v>2</v>
      </c>
      <c r="T326" s="79">
        <v>79.099999999999994</v>
      </c>
      <c r="U326" s="80">
        <v>0.68</v>
      </c>
      <c r="V326" s="80">
        <v>0.3</v>
      </c>
      <c r="W326" s="80">
        <v>0.5</v>
      </c>
      <c r="X326" s="80">
        <v>6</v>
      </c>
      <c r="Y326" s="79">
        <v>11.3</v>
      </c>
      <c r="Z326" s="12">
        <v>13.1</v>
      </c>
      <c r="AA326" s="79">
        <v>29.66</v>
      </c>
      <c r="AB326" s="79">
        <v>1.6879999999999999</v>
      </c>
      <c r="AC326" s="79">
        <v>27.4</v>
      </c>
      <c r="AD326" s="79">
        <v>9.4</v>
      </c>
      <c r="AE326" s="79">
        <v>421</v>
      </c>
      <c r="AF326" s="79">
        <v>50.92</v>
      </c>
      <c r="AG326" s="79">
        <v>56.5</v>
      </c>
      <c r="AH326" s="79">
        <v>2.2000000000000002</v>
      </c>
      <c r="AI326" s="79">
        <v>10.4</v>
      </c>
      <c r="AJ326" s="79">
        <v>44</v>
      </c>
      <c r="AK326" s="79">
        <v>60</v>
      </c>
      <c r="AL326" s="79">
        <v>128</v>
      </c>
      <c r="AM326" s="79">
        <v>250</v>
      </c>
      <c r="AN326" s="12">
        <v>0.47</v>
      </c>
      <c r="AO326">
        <v>0.71499999999999997</v>
      </c>
    </row>
    <row r="327" spans="1:41" x14ac:dyDescent="0.35">
      <c r="A327" s="53">
        <f t="shared" si="9"/>
        <v>321</v>
      </c>
      <c r="B327">
        <v>0</v>
      </c>
      <c r="C327">
        <v>0</v>
      </c>
      <c r="D327" s="75">
        <v>2017</v>
      </c>
      <c r="E327" s="28" t="s">
        <v>282</v>
      </c>
      <c r="F327" s="30" t="s">
        <v>283</v>
      </c>
      <c r="G327" s="103">
        <v>0</v>
      </c>
      <c r="H327" s="103">
        <v>0</v>
      </c>
      <c r="I327" s="103" t="e">
        <f t="shared" si="8"/>
        <v>#N/A</v>
      </c>
      <c r="J327" s="72" t="e">
        <v>#N/A</v>
      </c>
      <c r="K327" s="60">
        <v>100.7</v>
      </c>
      <c r="L327" s="60">
        <v>16.529999999999998</v>
      </c>
      <c r="M327" s="60">
        <v>2.2735849056603774</v>
      </c>
      <c r="N327" s="75">
        <v>2017</v>
      </c>
      <c r="O327" s="75" t="s">
        <v>17</v>
      </c>
      <c r="P327" s="75">
        <v>4</v>
      </c>
      <c r="Q327" s="78" t="s">
        <v>123</v>
      </c>
      <c r="R327" s="75">
        <v>4000</v>
      </c>
      <c r="S327" s="75">
        <v>2</v>
      </c>
      <c r="T327" s="79">
        <v>81.25</v>
      </c>
      <c r="U327" s="80">
        <v>0.08</v>
      </c>
      <c r="V327" s="80">
        <v>0.32</v>
      </c>
      <c r="W327" s="80">
        <v>0.53</v>
      </c>
      <c r="X327" s="80">
        <v>3.36</v>
      </c>
      <c r="Y327" s="79">
        <v>10.6</v>
      </c>
      <c r="Z327" s="12">
        <v>12.3</v>
      </c>
      <c r="AA327" s="79">
        <v>33.71</v>
      </c>
      <c r="AB327" s="79">
        <v>1.786</v>
      </c>
      <c r="AC327" s="79">
        <v>24.1</v>
      </c>
      <c r="AD327" s="79">
        <v>8.9</v>
      </c>
      <c r="AE327" s="79">
        <v>363</v>
      </c>
      <c r="AF327" s="79">
        <v>69.34</v>
      </c>
      <c r="AG327" s="79">
        <v>56.2</v>
      </c>
      <c r="AH327" s="79">
        <v>4.5</v>
      </c>
      <c r="AI327" s="79">
        <v>12.9</v>
      </c>
      <c r="AJ327" s="79">
        <v>3.9</v>
      </c>
      <c r="AK327" s="79">
        <v>100</v>
      </c>
      <c r="AL327" s="79">
        <v>75</v>
      </c>
      <c r="AM327" s="79">
        <v>267</v>
      </c>
      <c r="AN327" s="12">
        <v>1.33</v>
      </c>
      <c r="AO327">
        <v>0.68500000000000005</v>
      </c>
    </row>
    <row r="328" spans="1:41" x14ac:dyDescent="0.35">
      <c r="A328" s="53">
        <f t="shared" si="9"/>
        <v>322</v>
      </c>
      <c r="B328">
        <v>0</v>
      </c>
      <c r="C328">
        <v>1</v>
      </c>
      <c r="D328" s="75">
        <v>2017</v>
      </c>
      <c r="E328" s="28" t="s">
        <v>280</v>
      </c>
      <c r="F328" s="30" t="s">
        <v>11</v>
      </c>
      <c r="G328" s="103">
        <v>93400</v>
      </c>
      <c r="H328" s="103">
        <v>242840</v>
      </c>
      <c r="I328" s="103">
        <f t="shared" ref="I328:I391" si="10">IF(G328&gt;0,H328/G328*1000,#N/A)</f>
        <v>2600</v>
      </c>
      <c r="J328" s="72">
        <v>2607.8000000000002</v>
      </c>
      <c r="K328" s="60">
        <v>100.3</v>
      </c>
      <c r="L328" s="60">
        <v>9.6624999999999979</v>
      </c>
      <c r="M328" s="60">
        <v>2.3942307692307692</v>
      </c>
      <c r="N328" s="75">
        <v>2017</v>
      </c>
      <c r="O328" s="75" t="s">
        <v>13</v>
      </c>
      <c r="P328" s="75">
        <v>5</v>
      </c>
      <c r="Q328" s="78" t="s">
        <v>121</v>
      </c>
      <c r="R328" s="75">
        <v>3170</v>
      </c>
      <c r="S328" s="75">
        <v>2</v>
      </c>
      <c r="T328" s="79">
        <v>81.8</v>
      </c>
      <c r="U328" s="80">
        <v>0.18</v>
      </c>
      <c r="V328" s="80">
        <v>0.26</v>
      </c>
      <c r="W328" s="80">
        <v>0.28000000000000003</v>
      </c>
      <c r="X328" s="80">
        <v>8.1999999999999993</v>
      </c>
      <c r="Y328" s="79">
        <v>10.4</v>
      </c>
      <c r="Z328" s="12">
        <v>12</v>
      </c>
      <c r="AA328" s="79">
        <v>33.86</v>
      </c>
      <c r="AB328" s="79">
        <v>1.774</v>
      </c>
      <c r="AC328" s="79">
        <v>24.9</v>
      </c>
      <c r="AD328" s="79">
        <v>8.5</v>
      </c>
      <c r="AE328" s="79">
        <v>407</v>
      </c>
      <c r="AF328" s="79">
        <v>47.8</v>
      </c>
      <c r="AG328" s="79">
        <v>56.9</v>
      </c>
      <c r="AH328" s="79">
        <v>1.9</v>
      </c>
      <c r="AI328" s="79">
        <v>2.6</v>
      </c>
      <c r="AJ328" s="79">
        <v>50</v>
      </c>
      <c r="AK328" s="79">
        <v>76</v>
      </c>
      <c r="AL328" s="79">
        <v>96</v>
      </c>
      <c r="AM328" s="79">
        <v>253</v>
      </c>
      <c r="AN328" s="12">
        <v>0.79</v>
      </c>
      <c r="AO328">
        <v>0.67500000000000004</v>
      </c>
    </row>
    <row r="329" spans="1:41" x14ac:dyDescent="0.35">
      <c r="A329" s="53">
        <f t="shared" ref="A329:A392" si="11">A328+1</f>
        <v>323</v>
      </c>
      <c r="B329">
        <v>0</v>
      </c>
      <c r="C329">
        <v>0</v>
      </c>
      <c r="D329" s="75">
        <v>2017</v>
      </c>
      <c r="E329" s="28" t="s">
        <v>289</v>
      </c>
      <c r="F329" s="30" t="s">
        <v>290</v>
      </c>
      <c r="G329" s="103">
        <v>700</v>
      </c>
      <c r="H329" s="103">
        <v>1050</v>
      </c>
      <c r="I329" s="103">
        <f t="shared" si="10"/>
        <v>1500</v>
      </c>
      <c r="J329" s="72">
        <v>1525.5</v>
      </c>
      <c r="K329" s="60">
        <v>101.7</v>
      </c>
      <c r="L329" s="60">
        <v>12.437500000000004</v>
      </c>
      <c r="M329" s="60">
        <v>2.4234234234234235</v>
      </c>
      <c r="N329" s="75">
        <v>2017</v>
      </c>
      <c r="O329" s="75" t="s">
        <v>17</v>
      </c>
      <c r="P329" s="75">
        <v>5</v>
      </c>
      <c r="Q329" s="78" t="s">
        <v>127</v>
      </c>
      <c r="R329" s="75">
        <v>4000</v>
      </c>
      <c r="S329" s="75">
        <v>2</v>
      </c>
      <c r="T329" s="79">
        <v>79.7</v>
      </c>
      <c r="U329" s="80">
        <v>0.28000000000000003</v>
      </c>
      <c r="V329" s="80">
        <v>0.59</v>
      </c>
      <c r="W329" s="80">
        <v>0.25</v>
      </c>
      <c r="X329" s="80">
        <v>6.08</v>
      </c>
      <c r="Y329" s="79">
        <v>11.1</v>
      </c>
      <c r="Z329" s="12">
        <v>12.8</v>
      </c>
      <c r="AA329" s="79">
        <v>31.96</v>
      </c>
      <c r="AB329" s="79">
        <v>1.887</v>
      </c>
      <c r="AC329" s="79">
        <v>26.9</v>
      </c>
      <c r="AD329" s="79">
        <v>9.9</v>
      </c>
      <c r="AE329" s="79">
        <v>320</v>
      </c>
      <c r="AF329" s="79">
        <v>68.39</v>
      </c>
      <c r="AG329" s="79">
        <v>58.1</v>
      </c>
      <c r="AH329" s="79">
        <v>2.9</v>
      </c>
      <c r="AI329" s="79">
        <v>9</v>
      </c>
      <c r="AJ329" s="79">
        <v>5.3</v>
      </c>
      <c r="AK329" s="79">
        <v>87</v>
      </c>
      <c r="AL329" s="79">
        <v>92</v>
      </c>
      <c r="AM329" s="79">
        <v>237</v>
      </c>
      <c r="AN329" s="12">
        <v>0.95</v>
      </c>
      <c r="AO329">
        <v>0.65400000000000003</v>
      </c>
    </row>
    <row r="330" spans="1:41" x14ac:dyDescent="0.35">
      <c r="A330" s="53">
        <f t="shared" si="11"/>
        <v>324</v>
      </c>
      <c r="B330">
        <v>0</v>
      </c>
      <c r="C330">
        <v>1</v>
      </c>
      <c r="D330" s="75">
        <v>2017</v>
      </c>
      <c r="E330" s="28" t="s">
        <v>373</v>
      </c>
      <c r="F330" s="30" t="s">
        <v>305</v>
      </c>
      <c r="G330" s="103">
        <v>4500</v>
      </c>
      <c r="H330" s="103">
        <v>17100</v>
      </c>
      <c r="I330" s="103">
        <f t="shared" si="10"/>
        <v>3800</v>
      </c>
      <c r="J330" s="72">
        <v>3841.8</v>
      </c>
      <c r="K330" s="60">
        <v>101.1</v>
      </c>
      <c r="L330" s="60">
        <v>11.491446280991738</v>
      </c>
      <c r="M330" s="60">
        <v>2.3611111111111112</v>
      </c>
      <c r="N330" s="75">
        <v>2017</v>
      </c>
      <c r="O330" s="75" t="s">
        <v>13</v>
      </c>
      <c r="P330" s="75">
        <v>6</v>
      </c>
      <c r="Q330" s="78" t="s">
        <v>209</v>
      </c>
      <c r="R330" s="75">
        <v>1820</v>
      </c>
      <c r="S330" s="75">
        <v>2</v>
      </c>
      <c r="T330" s="79">
        <v>79</v>
      </c>
      <c r="U330" s="80">
        <v>1</v>
      </c>
      <c r="V330" s="80">
        <v>0.24</v>
      </c>
      <c r="W330" s="80">
        <v>0.56000000000000005</v>
      </c>
      <c r="X330" s="80">
        <v>8.5</v>
      </c>
      <c r="Y330" s="79">
        <v>10.8</v>
      </c>
      <c r="Z330" s="12">
        <v>12.5</v>
      </c>
      <c r="AA330" s="79">
        <v>31.64</v>
      </c>
      <c r="AB330" s="79">
        <v>1.754</v>
      </c>
      <c r="AC330" s="79">
        <v>25.5</v>
      </c>
      <c r="AD330" s="79">
        <v>8.5</v>
      </c>
      <c r="AE330" s="79">
        <v>410</v>
      </c>
      <c r="AF330" s="79">
        <v>68.62</v>
      </c>
      <c r="AG330" s="79">
        <v>55.6</v>
      </c>
      <c r="AH330" s="79">
        <v>6.8</v>
      </c>
      <c r="AI330" s="79">
        <v>11.2</v>
      </c>
      <c r="AJ330" s="79">
        <v>65</v>
      </c>
      <c r="AK330" s="79">
        <v>61</v>
      </c>
      <c r="AL330" s="79">
        <v>103</v>
      </c>
      <c r="AM330" s="79">
        <v>210</v>
      </c>
      <c r="AN330" s="12">
        <v>0.59</v>
      </c>
      <c r="AO330">
        <v>0.60499999999999998</v>
      </c>
    </row>
    <row r="331" spans="1:41" x14ac:dyDescent="0.35">
      <c r="A331" s="53">
        <f t="shared" si="11"/>
        <v>325</v>
      </c>
      <c r="B331">
        <v>0</v>
      </c>
      <c r="C331">
        <v>0</v>
      </c>
      <c r="D331" s="75">
        <v>2017</v>
      </c>
      <c r="E331" s="28" t="s">
        <v>289</v>
      </c>
      <c r="F331" s="30" t="s">
        <v>290</v>
      </c>
      <c r="G331" s="103">
        <v>700</v>
      </c>
      <c r="H331" s="103">
        <v>1050</v>
      </c>
      <c r="I331" s="103">
        <f t="shared" si="10"/>
        <v>1500</v>
      </c>
      <c r="J331" s="72">
        <v>1507.5</v>
      </c>
      <c r="K331" s="60">
        <v>100.5</v>
      </c>
      <c r="L331" s="60">
        <v>10.208333333333337</v>
      </c>
      <c r="M331" s="60">
        <v>2.4476190476190474</v>
      </c>
      <c r="N331" s="75">
        <v>2017</v>
      </c>
      <c r="O331" s="75" t="s">
        <v>17</v>
      </c>
      <c r="P331" s="75">
        <v>6</v>
      </c>
      <c r="Q331" s="78" t="s">
        <v>127</v>
      </c>
      <c r="R331" s="75">
        <v>4000</v>
      </c>
      <c r="S331" s="75">
        <v>2</v>
      </c>
      <c r="T331" s="79">
        <v>80.400000000000006</v>
      </c>
      <c r="U331" s="80">
        <v>7.0000000000000007E-2</v>
      </c>
      <c r="V331" s="80">
        <v>0.77</v>
      </c>
      <c r="W331" s="80">
        <v>0.28999999999999998</v>
      </c>
      <c r="X331" s="80">
        <v>2.19</v>
      </c>
      <c r="Y331" s="79">
        <v>10.5</v>
      </c>
      <c r="Z331" s="12">
        <v>12.1</v>
      </c>
      <c r="AA331" s="79">
        <v>34.24</v>
      </c>
      <c r="AB331" s="79">
        <v>1.827</v>
      </c>
      <c r="AC331" s="79">
        <v>25.7</v>
      </c>
      <c r="AD331" s="79">
        <v>9.5</v>
      </c>
      <c r="AE331" s="79">
        <v>295</v>
      </c>
      <c r="AF331" s="79">
        <v>67.489999999999995</v>
      </c>
      <c r="AG331" s="79">
        <v>58.6</v>
      </c>
      <c r="AH331" s="79">
        <v>4.8</v>
      </c>
      <c r="AI331" s="79">
        <v>7.9</v>
      </c>
      <c r="AJ331" s="79">
        <v>8.1999999999999993</v>
      </c>
      <c r="AK331" s="79">
        <v>88</v>
      </c>
      <c r="AL331" s="79">
        <v>88</v>
      </c>
      <c r="AM331" s="79">
        <v>228</v>
      </c>
      <c r="AN331" s="12">
        <v>1</v>
      </c>
      <c r="AO331">
        <v>0.70099999999999996</v>
      </c>
    </row>
    <row r="332" spans="1:41" x14ac:dyDescent="0.35">
      <c r="A332" s="53">
        <f t="shared" si="11"/>
        <v>326</v>
      </c>
      <c r="B332">
        <v>0</v>
      </c>
      <c r="C332">
        <v>1</v>
      </c>
      <c r="D332" s="75">
        <v>2017</v>
      </c>
      <c r="E332" s="28" t="s">
        <v>281</v>
      </c>
      <c r="F332" s="30" t="s">
        <v>11</v>
      </c>
      <c r="G332" s="103">
        <v>8000</v>
      </c>
      <c r="H332" s="103">
        <v>14400</v>
      </c>
      <c r="I332" s="103">
        <f t="shared" si="10"/>
        <v>1800</v>
      </c>
      <c r="J332" s="72">
        <v>1837.8</v>
      </c>
      <c r="K332" s="60">
        <v>102.1</v>
      </c>
      <c r="L332" s="60">
        <v>16.75</v>
      </c>
      <c r="M332" s="60">
        <v>2.4336283185840708</v>
      </c>
      <c r="N332" s="75">
        <v>2017</v>
      </c>
      <c r="O332" s="75" t="s">
        <v>13</v>
      </c>
      <c r="P332" s="75">
        <v>7</v>
      </c>
      <c r="Q332" s="78" t="s">
        <v>122</v>
      </c>
      <c r="R332" s="75">
        <v>2270</v>
      </c>
      <c r="S332" s="75">
        <v>2</v>
      </c>
      <c r="T332" s="79">
        <v>80.3</v>
      </c>
      <c r="U332" s="80">
        <v>0.38</v>
      </c>
      <c r="V332" s="80">
        <v>0.24</v>
      </c>
      <c r="W332" s="80">
        <v>0.94</v>
      </c>
      <c r="X332" s="80">
        <v>0</v>
      </c>
      <c r="Y332" s="79">
        <v>11.3</v>
      </c>
      <c r="Z332" s="12">
        <v>13.1</v>
      </c>
      <c r="AA332" s="79">
        <v>28.32</v>
      </c>
      <c r="AB332" s="79">
        <v>2.0270000000000001</v>
      </c>
      <c r="AC332" s="79">
        <v>27.5</v>
      </c>
      <c r="AD332" s="79">
        <v>9.5</v>
      </c>
      <c r="AE332" s="79">
        <v>423</v>
      </c>
      <c r="AF332" s="79">
        <v>68.7</v>
      </c>
      <c r="AG332" s="79">
        <v>57</v>
      </c>
      <c r="AH332" s="79">
        <v>2</v>
      </c>
      <c r="AI332" s="79">
        <v>9.6999999999999993</v>
      </c>
      <c r="AJ332" s="79">
        <v>45</v>
      </c>
      <c r="AK332" s="79">
        <v>72</v>
      </c>
      <c r="AL332" s="79">
        <v>111</v>
      </c>
      <c r="AM332" s="79">
        <v>266</v>
      </c>
      <c r="AN332" s="12">
        <v>0.65</v>
      </c>
      <c r="AO332">
        <v>0.68500000000000005</v>
      </c>
    </row>
    <row r="333" spans="1:41" x14ac:dyDescent="0.35">
      <c r="A333" s="53">
        <f t="shared" si="11"/>
        <v>327</v>
      </c>
      <c r="B333">
        <v>0</v>
      </c>
      <c r="C333">
        <v>0</v>
      </c>
      <c r="D333" s="75">
        <v>2017</v>
      </c>
      <c r="E333" s="28" t="s">
        <v>289</v>
      </c>
      <c r="F333" s="30" t="s">
        <v>290</v>
      </c>
      <c r="G333" s="103">
        <v>700</v>
      </c>
      <c r="H333" s="103">
        <v>1050</v>
      </c>
      <c r="I333" s="103">
        <f t="shared" si="10"/>
        <v>1500</v>
      </c>
      <c r="J333" s="72">
        <v>1498.5</v>
      </c>
      <c r="K333" s="60">
        <v>99.9</v>
      </c>
      <c r="L333" s="60">
        <v>17.815000000000001</v>
      </c>
      <c r="M333" s="60">
        <v>2.3235294117647061</v>
      </c>
      <c r="N333" s="75">
        <v>2017</v>
      </c>
      <c r="O333" s="75" t="s">
        <v>17</v>
      </c>
      <c r="P333" s="75">
        <v>7</v>
      </c>
      <c r="Q333" s="78" t="s">
        <v>127</v>
      </c>
      <c r="R333" s="75">
        <v>2000</v>
      </c>
      <c r="S333" s="75">
        <v>2</v>
      </c>
      <c r="T333" s="79">
        <v>79.45</v>
      </c>
      <c r="U333" s="80">
        <v>0.73</v>
      </c>
      <c r="V333" s="80">
        <v>0.45</v>
      </c>
      <c r="W333" s="80">
        <v>0.35</v>
      </c>
      <c r="X333" s="80">
        <v>1.5</v>
      </c>
      <c r="Y333" s="79">
        <v>10.199999999999999</v>
      </c>
      <c r="Z333" s="12">
        <v>11.8</v>
      </c>
      <c r="AA333" s="79">
        <v>31.45</v>
      </c>
      <c r="AB333" s="79">
        <v>1.8839999999999999</v>
      </c>
      <c r="AC333" s="79">
        <v>23.7</v>
      </c>
      <c r="AD333" s="79">
        <v>8.8000000000000007</v>
      </c>
      <c r="AE333" s="79">
        <v>343</v>
      </c>
      <c r="AF333" s="79">
        <v>75.27</v>
      </c>
      <c r="AG333" s="79">
        <v>56.6</v>
      </c>
      <c r="AH333" s="79">
        <v>3.7</v>
      </c>
      <c r="AI333" s="79">
        <v>10.7</v>
      </c>
      <c r="AJ333" s="79">
        <v>4.9000000000000004</v>
      </c>
      <c r="AK333" s="79">
        <v>92</v>
      </c>
      <c r="AL333" s="79">
        <v>95</v>
      </c>
      <c r="AM333" s="79">
        <v>285</v>
      </c>
      <c r="AN333" s="12">
        <v>0.97</v>
      </c>
      <c r="AO333">
        <v>0.89900000000000002</v>
      </c>
    </row>
    <row r="334" spans="1:41" x14ac:dyDescent="0.35">
      <c r="A334" s="53">
        <f t="shared" si="11"/>
        <v>328</v>
      </c>
      <c r="B334">
        <v>0</v>
      </c>
      <c r="C334">
        <v>1</v>
      </c>
      <c r="D334" s="75">
        <v>2017</v>
      </c>
      <c r="E334" s="28" t="s">
        <v>284</v>
      </c>
      <c r="F334" s="30" t="s">
        <v>11</v>
      </c>
      <c r="G334" s="103">
        <v>137335</v>
      </c>
      <c r="H334" s="103">
        <v>412005</v>
      </c>
      <c r="I334" s="103">
        <f t="shared" si="10"/>
        <v>3000</v>
      </c>
      <c r="J334" s="72">
        <v>2946</v>
      </c>
      <c r="K334" s="60">
        <v>98.2</v>
      </c>
      <c r="L334" s="60">
        <v>8.6411501377410431</v>
      </c>
      <c r="M334" s="60">
        <v>2.4949494949494948</v>
      </c>
      <c r="N334" s="75">
        <v>2017</v>
      </c>
      <c r="O334" s="75" t="s">
        <v>13</v>
      </c>
      <c r="P334" s="75">
        <v>8</v>
      </c>
      <c r="Q334" s="78" t="s">
        <v>124</v>
      </c>
      <c r="R334" s="75">
        <v>4270</v>
      </c>
      <c r="S334" s="75">
        <v>3</v>
      </c>
      <c r="T334" s="79">
        <v>79.3</v>
      </c>
      <c r="U334" s="80">
        <v>1.22</v>
      </c>
      <c r="V334" s="80">
        <v>1.2</v>
      </c>
      <c r="W334" s="80">
        <v>0.62</v>
      </c>
      <c r="X334" s="80">
        <v>12.2</v>
      </c>
      <c r="Y334" s="79">
        <v>9.9</v>
      </c>
      <c r="Z334" s="12">
        <v>11.4</v>
      </c>
      <c r="AA334" s="79">
        <v>32.6</v>
      </c>
      <c r="AB334" s="79">
        <v>2.0019999999999998</v>
      </c>
      <c r="AC334" s="79">
        <v>24.7</v>
      </c>
      <c r="AD334" s="79">
        <v>8.3000000000000007</v>
      </c>
      <c r="AE334" s="79">
        <v>426</v>
      </c>
      <c r="AF334" s="79">
        <v>70.91</v>
      </c>
      <c r="AG334" s="79">
        <v>56.6</v>
      </c>
      <c r="AH334" s="79">
        <v>1.7</v>
      </c>
      <c r="AI334" s="79">
        <v>6.6</v>
      </c>
      <c r="AJ334" s="79">
        <v>58</v>
      </c>
      <c r="AK334" s="79">
        <v>65</v>
      </c>
      <c r="AL334" s="79">
        <v>99</v>
      </c>
      <c r="AM334" s="79">
        <v>207</v>
      </c>
      <c r="AN334" s="12">
        <v>0.66</v>
      </c>
      <c r="AO334">
        <v>0.60499999999999998</v>
      </c>
    </row>
    <row r="335" spans="1:41" x14ac:dyDescent="0.35">
      <c r="A335" s="53">
        <f t="shared" si="11"/>
        <v>329</v>
      </c>
      <c r="B335">
        <v>0</v>
      </c>
      <c r="C335">
        <v>1</v>
      </c>
      <c r="D335" s="75">
        <v>2017</v>
      </c>
      <c r="E335" s="28" t="s">
        <v>284</v>
      </c>
      <c r="F335" s="30" t="s">
        <v>11</v>
      </c>
      <c r="G335" s="103">
        <v>137335</v>
      </c>
      <c r="H335" s="103">
        <v>412005</v>
      </c>
      <c r="I335" s="103">
        <f t="shared" si="10"/>
        <v>3000</v>
      </c>
      <c r="J335" s="72">
        <v>3009</v>
      </c>
      <c r="K335" s="60">
        <v>100.3</v>
      </c>
      <c r="L335" s="60">
        <v>8.9503443526170763</v>
      </c>
      <c r="M335" s="60">
        <v>2.3461538461538458</v>
      </c>
      <c r="N335" s="75">
        <v>2017</v>
      </c>
      <c r="O335" s="75" t="s">
        <v>13</v>
      </c>
      <c r="P335" s="75">
        <v>9</v>
      </c>
      <c r="Q335" s="78" t="s">
        <v>124</v>
      </c>
      <c r="R335" s="75">
        <v>3840</v>
      </c>
      <c r="S335" s="75">
        <v>2</v>
      </c>
      <c r="T335" s="79">
        <v>79.3</v>
      </c>
      <c r="U335" s="80">
        <v>1.06</v>
      </c>
      <c r="V335" s="80">
        <v>0.48</v>
      </c>
      <c r="W335" s="80">
        <v>0.72</v>
      </c>
      <c r="X335" s="80">
        <v>8.1999999999999993</v>
      </c>
      <c r="Y335" s="79">
        <v>10.4</v>
      </c>
      <c r="Z335" s="12">
        <v>12</v>
      </c>
      <c r="AA335" s="79">
        <v>33.840000000000003</v>
      </c>
      <c r="AB335" s="79">
        <v>1.837</v>
      </c>
      <c r="AC335" s="79">
        <v>24.4</v>
      </c>
      <c r="AD335" s="79">
        <v>8.3000000000000007</v>
      </c>
      <c r="AE335" s="79">
        <v>404</v>
      </c>
      <c r="AF335" s="79">
        <v>68.08</v>
      </c>
      <c r="AG335" s="79">
        <v>57.7</v>
      </c>
      <c r="AH335" s="79">
        <v>1.8</v>
      </c>
      <c r="AI335" s="79">
        <v>7.5</v>
      </c>
      <c r="AJ335" s="79">
        <v>57</v>
      </c>
      <c r="AK335" s="79">
        <v>69</v>
      </c>
      <c r="AL335" s="79">
        <v>101</v>
      </c>
      <c r="AM335" s="79">
        <v>220</v>
      </c>
      <c r="AN335" s="12">
        <v>0.68</v>
      </c>
      <c r="AO335">
        <v>0.60499999999999998</v>
      </c>
    </row>
    <row r="336" spans="1:41" x14ac:dyDescent="0.35">
      <c r="A336" s="53">
        <f t="shared" si="11"/>
        <v>330</v>
      </c>
      <c r="B336">
        <v>0</v>
      </c>
      <c r="C336">
        <v>1</v>
      </c>
      <c r="D336" s="75">
        <v>2017</v>
      </c>
      <c r="E336" s="28" t="s">
        <v>284</v>
      </c>
      <c r="F336" s="30" t="s">
        <v>11</v>
      </c>
      <c r="G336" s="103">
        <v>137335</v>
      </c>
      <c r="H336" s="103">
        <v>412005</v>
      </c>
      <c r="I336" s="103">
        <f t="shared" si="10"/>
        <v>3000</v>
      </c>
      <c r="J336" s="72">
        <v>2964</v>
      </c>
      <c r="K336" s="60">
        <v>98.8</v>
      </c>
      <c r="L336" s="60">
        <v>14.030884955752217</v>
      </c>
      <c r="M336" s="60">
        <v>2.3846153846153846</v>
      </c>
      <c r="N336" s="75">
        <v>2017</v>
      </c>
      <c r="O336" s="75" t="s">
        <v>13</v>
      </c>
      <c r="P336" s="75">
        <v>10</v>
      </c>
      <c r="Q336" s="78" t="s">
        <v>124</v>
      </c>
      <c r="R336" s="75">
        <v>4040</v>
      </c>
      <c r="S336" s="75">
        <v>2</v>
      </c>
      <c r="T336" s="79">
        <v>77.599999999999994</v>
      </c>
      <c r="U336" s="80">
        <v>0.86</v>
      </c>
      <c r="V336" s="80">
        <v>0.36</v>
      </c>
      <c r="W336" s="80">
        <v>0.3</v>
      </c>
      <c r="X336" s="80">
        <v>8.1999999999999993</v>
      </c>
      <c r="Y336" s="79">
        <v>10.4</v>
      </c>
      <c r="Z336" s="12">
        <v>12</v>
      </c>
      <c r="AA336" s="79">
        <v>30.8</v>
      </c>
      <c r="AB336" s="79">
        <v>1.982</v>
      </c>
      <c r="AC336" s="79">
        <v>24.8</v>
      </c>
      <c r="AD336" s="79">
        <v>8.3000000000000007</v>
      </c>
      <c r="AE336" s="79">
        <v>412</v>
      </c>
      <c r="AF336" s="79">
        <v>69.12</v>
      </c>
      <c r="AG336" s="79">
        <v>54.7</v>
      </c>
      <c r="AH336" s="79">
        <v>2.5</v>
      </c>
      <c r="AI336" s="79">
        <v>12.9</v>
      </c>
      <c r="AJ336" s="79">
        <v>40</v>
      </c>
      <c r="AK336" s="79">
        <v>61</v>
      </c>
      <c r="AL336" s="79">
        <v>119</v>
      </c>
      <c r="AM336" s="79">
        <v>228</v>
      </c>
      <c r="AN336" s="12">
        <v>0.51</v>
      </c>
      <c r="AO336">
        <v>0.56499999999999995</v>
      </c>
    </row>
    <row r="337" spans="1:41" x14ac:dyDescent="0.35">
      <c r="A337" s="53">
        <f t="shared" si="11"/>
        <v>331</v>
      </c>
      <c r="B337">
        <v>0</v>
      </c>
      <c r="C337">
        <v>1</v>
      </c>
      <c r="D337" s="75">
        <v>2017</v>
      </c>
      <c r="E337" s="28" t="s">
        <v>284</v>
      </c>
      <c r="F337" s="30" t="s">
        <v>11</v>
      </c>
      <c r="G337" s="103">
        <v>137335</v>
      </c>
      <c r="H337" s="103">
        <v>412005</v>
      </c>
      <c r="I337" s="103">
        <f t="shared" si="10"/>
        <v>3000</v>
      </c>
      <c r="J337" s="72">
        <v>3015</v>
      </c>
      <c r="K337" s="60">
        <v>100.5</v>
      </c>
      <c r="L337" s="60">
        <v>18.13326086956522</v>
      </c>
      <c r="M337" s="60">
        <v>2.5047619047619047</v>
      </c>
      <c r="N337" s="75">
        <v>2017</v>
      </c>
      <c r="O337" s="75" t="s">
        <v>13</v>
      </c>
      <c r="P337" s="75">
        <v>11</v>
      </c>
      <c r="Q337" s="78" t="s">
        <v>124</v>
      </c>
      <c r="R337" s="75">
        <v>3900</v>
      </c>
      <c r="S337" s="75">
        <v>2</v>
      </c>
      <c r="T337" s="79">
        <v>79.2</v>
      </c>
      <c r="U337" s="80">
        <v>1.24</v>
      </c>
      <c r="V337" s="80">
        <v>0.12</v>
      </c>
      <c r="W337" s="80">
        <v>0.46</v>
      </c>
      <c r="X337" s="80">
        <v>4.5999999999999996</v>
      </c>
      <c r="Y337" s="79">
        <v>10.5</v>
      </c>
      <c r="Z337" s="12">
        <v>12.1</v>
      </c>
      <c r="AA337" s="79">
        <v>31.68</v>
      </c>
      <c r="AB337" s="79">
        <v>1.8460000000000001</v>
      </c>
      <c r="AC337" s="79">
        <v>26.3</v>
      </c>
      <c r="AD337" s="79">
        <v>8.9</v>
      </c>
      <c r="AE337" s="79">
        <v>413</v>
      </c>
      <c r="AF337" s="79">
        <v>71.22</v>
      </c>
      <c r="AG337" s="79">
        <v>55.9</v>
      </c>
      <c r="AH337" s="79">
        <v>8.1999999999999993</v>
      </c>
      <c r="AI337" s="79">
        <v>16.5</v>
      </c>
      <c r="AJ337" s="79">
        <v>41</v>
      </c>
      <c r="AK337" s="79">
        <v>68</v>
      </c>
      <c r="AL337" s="79">
        <v>114</v>
      </c>
      <c r="AM337" s="79">
        <v>244</v>
      </c>
      <c r="AN337" s="12">
        <v>0.6</v>
      </c>
      <c r="AO337">
        <v>0.57499999999999996</v>
      </c>
    </row>
    <row r="338" spans="1:41" x14ac:dyDescent="0.35">
      <c r="A338" s="53">
        <f t="shared" si="11"/>
        <v>332</v>
      </c>
      <c r="B338">
        <v>0</v>
      </c>
      <c r="C338">
        <v>1</v>
      </c>
      <c r="D338" s="75">
        <v>2017</v>
      </c>
      <c r="E338" s="28" t="s">
        <v>291</v>
      </c>
      <c r="F338" s="30" t="s">
        <v>11</v>
      </c>
      <c r="G338" s="103">
        <v>10000</v>
      </c>
      <c r="H338" s="103">
        <v>25000</v>
      </c>
      <c r="I338" s="103">
        <f t="shared" si="10"/>
        <v>2500</v>
      </c>
      <c r="J338" s="72">
        <v>2527.5</v>
      </c>
      <c r="K338" s="60">
        <v>101.1</v>
      </c>
      <c r="L338" s="60">
        <v>12.92195652173913</v>
      </c>
      <c r="M338" s="60">
        <v>2.5185185185185182</v>
      </c>
      <c r="N338" s="75">
        <v>2017</v>
      </c>
      <c r="O338" s="75" t="s">
        <v>13</v>
      </c>
      <c r="P338" s="75">
        <v>12</v>
      </c>
      <c r="Q338" s="78" t="s">
        <v>128</v>
      </c>
      <c r="R338" s="75">
        <v>2120</v>
      </c>
      <c r="S338" s="75">
        <v>2</v>
      </c>
      <c r="T338" s="79">
        <v>79.3</v>
      </c>
      <c r="U338" s="80">
        <v>1.82</v>
      </c>
      <c r="V338" s="80">
        <v>0.66</v>
      </c>
      <c r="W338" s="80">
        <v>0.28000000000000003</v>
      </c>
      <c r="X338" s="80">
        <v>0</v>
      </c>
      <c r="Y338" s="79">
        <v>10.8</v>
      </c>
      <c r="Z338" s="12">
        <v>12.5</v>
      </c>
      <c r="AA338" s="79">
        <v>35.47</v>
      </c>
      <c r="AB338" s="79">
        <v>1.744</v>
      </c>
      <c r="AC338" s="79">
        <v>27.2</v>
      </c>
      <c r="AD338" s="79">
        <v>9.1</v>
      </c>
      <c r="AE338" s="79">
        <v>363</v>
      </c>
      <c r="AF338" s="79">
        <v>70.239999999999995</v>
      </c>
      <c r="AG338" s="79">
        <v>58.3</v>
      </c>
      <c r="AH338" s="79">
        <v>6.2</v>
      </c>
      <c r="AI338" s="79">
        <v>8.6</v>
      </c>
      <c r="AJ338" s="79">
        <v>74</v>
      </c>
      <c r="AK338" s="79">
        <v>60</v>
      </c>
      <c r="AL338" s="79">
        <v>111</v>
      </c>
      <c r="AM338" s="79">
        <v>198</v>
      </c>
      <c r="AN338" s="12">
        <v>0.54</v>
      </c>
      <c r="AO338">
        <v>0.57499999999999996</v>
      </c>
    </row>
    <row r="339" spans="1:41" x14ac:dyDescent="0.35">
      <c r="A339" s="53">
        <f t="shared" si="11"/>
        <v>333</v>
      </c>
      <c r="B339">
        <v>0</v>
      </c>
      <c r="C339">
        <v>1</v>
      </c>
      <c r="D339" s="75">
        <v>2017</v>
      </c>
      <c r="E339" s="28" t="s">
        <v>292</v>
      </c>
      <c r="F339" s="30" t="s">
        <v>11</v>
      </c>
      <c r="G339" s="103">
        <v>89110</v>
      </c>
      <c r="H339" s="103">
        <v>249508</v>
      </c>
      <c r="I339" s="103">
        <f t="shared" si="10"/>
        <v>2800</v>
      </c>
      <c r="J339" s="72">
        <v>2819.6</v>
      </c>
      <c r="K339" s="60">
        <v>100.7</v>
      </c>
      <c r="L339" s="60">
        <v>15.180792682926832</v>
      </c>
      <c r="M339" s="60">
        <v>2.4245283018867925</v>
      </c>
      <c r="N339" s="75">
        <v>2017</v>
      </c>
      <c r="O339" s="75" t="s">
        <v>13</v>
      </c>
      <c r="P339" s="75">
        <v>13</v>
      </c>
      <c r="Q339" s="78" t="s">
        <v>129</v>
      </c>
      <c r="R339" s="75">
        <v>3780</v>
      </c>
      <c r="S339" s="75">
        <v>2</v>
      </c>
      <c r="T339" s="79">
        <v>80.7</v>
      </c>
      <c r="U339" s="80">
        <v>1.4</v>
      </c>
      <c r="V339" s="80">
        <v>0.22</v>
      </c>
      <c r="W339" s="80">
        <v>0.57999999999999996</v>
      </c>
      <c r="X339" s="80">
        <v>0</v>
      </c>
      <c r="Y339" s="79">
        <v>10.6</v>
      </c>
      <c r="Z339" s="12">
        <v>12.3</v>
      </c>
      <c r="AA339" s="79">
        <v>40.92</v>
      </c>
      <c r="AB339" s="79">
        <v>1.7470000000000001</v>
      </c>
      <c r="AC339" s="79">
        <v>25.7</v>
      </c>
      <c r="AD339" s="79">
        <v>8.8000000000000007</v>
      </c>
      <c r="AE339" s="79">
        <v>376</v>
      </c>
      <c r="AF339" s="79">
        <v>69.84</v>
      </c>
      <c r="AG339" s="79">
        <v>60.4</v>
      </c>
      <c r="AH339" s="79">
        <v>2.4</v>
      </c>
      <c r="AI339" s="79">
        <v>10.5</v>
      </c>
      <c r="AJ339" s="79">
        <v>46</v>
      </c>
      <c r="AK339" s="79">
        <v>83</v>
      </c>
      <c r="AL339" s="79">
        <v>98</v>
      </c>
      <c r="AM339" s="79">
        <v>251</v>
      </c>
      <c r="AN339" s="12">
        <v>0.85</v>
      </c>
      <c r="AO339">
        <v>0.61499999999999999</v>
      </c>
    </row>
    <row r="340" spans="1:41" x14ac:dyDescent="0.35">
      <c r="A340" s="53">
        <f t="shared" si="11"/>
        <v>334</v>
      </c>
      <c r="B340">
        <v>0</v>
      </c>
      <c r="C340">
        <v>1</v>
      </c>
      <c r="D340" s="75">
        <v>2017</v>
      </c>
      <c r="E340" s="28" t="s">
        <v>292</v>
      </c>
      <c r="F340" s="30" t="s">
        <v>11</v>
      </c>
      <c r="G340" s="103">
        <v>89110</v>
      </c>
      <c r="H340" s="103">
        <v>249508</v>
      </c>
      <c r="I340" s="103">
        <f t="shared" si="10"/>
        <v>2800</v>
      </c>
      <c r="J340" s="72">
        <v>2814</v>
      </c>
      <c r="K340" s="60">
        <v>100.5</v>
      </c>
      <c r="L340" s="60">
        <v>10.764285714285718</v>
      </c>
      <c r="M340" s="60">
        <v>2.3904761904761904</v>
      </c>
      <c r="N340" s="75">
        <v>2017</v>
      </c>
      <c r="O340" s="75" t="s">
        <v>13</v>
      </c>
      <c r="P340" s="75">
        <v>14</v>
      </c>
      <c r="Q340" s="78" t="s">
        <v>129</v>
      </c>
      <c r="R340" s="75">
        <v>4310</v>
      </c>
      <c r="S340" s="75">
        <v>2</v>
      </c>
      <c r="T340" s="79">
        <v>80.599999999999994</v>
      </c>
      <c r="U340" s="80">
        <v>1.2</v>
      </c>
      <c r="V340" s="80">
        <v>0.68</v>
      </c>
      <c r="W340" s="80">
        <v>0.62</v>
      </c>
      <c r="X340" s="80">
        <v>0</v>
      </c>
      <c r="Y340" s="79">
        <v>10.5</v>
      </c>
      <c r="Z340" s="12">
        <v>12.1</v>
      </c>
      <c r="AA340" s="79">
        <v>35.450000000000003</v>
      </c>
      <c r="AB340" s="79">
        <v>1.762</v>
      </c>
      <c r="AC340" s="79">
        <v>25.1</v>
      </c>
      <c r="AD340" s="79">
        <v>8.4</v>
      </c>
      <c r="AE340" s="79">
        <v>418</v>
      </c>
      <c r="AF340" s="79">
        <v>70.040000000000006</v>
      </c>
      <c r="AG340" s="79">
        <v>58.8</v>
      </c>
      <c r="AH340" s="79">
        <v>2</v>
      </c>
      <c r="AI340" s="79">
        <v>4.0999999999999996</v>
      </c>
      <c r="AJ340" s="79">
        <v>59</v>
      </c>
      <c r="AK340" s="79">
        <v>85</v>
      </c>
      <c r="AL340" s="79">
        <v>83</v>
      </c>
      <c r="AM340" s="79">
        <v>238</v>
      </c>
      <c r="AN340" s="12">
        <v>1.02</v>
      </c>
      <c r="AO340">
        <v>0.59499999999999997</v>
      </c>
    </row>
    <row r="341" spans="1:41" x14ac:dyDescent="0.35">
      <c r="A341" s="53">
        <f t="shared" si="11"/>
        <v>335</v>
      </c>
      <c r="B341">
        <v>0</v>
      </c>
      <c r="C341">
        <v>1</v>
      </c>
      <c r="D341" s="75">
        <v>2017</v>
      </c>
      <c r="E341" s="28" t="s">
        <v>292</v>
      </c>
      <c r="F341" s="30" t="s">
        <v>11</v>
      </c>
      <c r="G341" s="103">
        <v>89110</v>
      </c>
      <c r="H341" s="103">
        <v>249508</v>
      </c>
      <c r="I341" s="103">
        <f t="shared" si="10"/>
        <v>2800</v>
      </c>
      <c r="J341" s="72">
        <v>2858.8</v>
      </c>
      <c r="K341" s="60">
        <v>102.1</v>
      </c>
      <c r="L341" s="60">
        <v>12.205000000000002</v>
      </c>
      <c r="M341" s="60">
        <v>2.5132743362831858</v>
      </c>
      <c r="N341" s="75">
        <v>2017</v>
      </c>
      <c r="O341" s="75" t="s">
        <v>13</v>
      </c>
      <c r="P341" s="75">
        <v>15</v>
      </c>
      <c r="Q341" s="78" t="s">
        <v>129</v>
      </c>
      <c r="R341" s="75">
        <v>3980</v>
      </c>
      <c r="S341" s="75">
        <v>2</v>
      </c>
      <c r="T341" s="79">
        <v>80.5</v>
      </c>
      <c r="U341" s="80">
        <v>1.1000000000000001</v>
      </c>
      <c r="V341" s="80">
        <v>0.22</v>
      </c>
      <c r="W341" s="80">
        <v>1.1399999999999999</v>
      </c>
      <c r="X341" s="80">
        <v>0</v>
      </c>
      <c r="Y341" s="79">
        <v>11.3</v>
      </c>
      <c r="Z341" s="12">
        <v>13.1</v>
      </c>
      <c r="AA341" s="79">
        <v>36.14</v>
      </c>
      <c r="AB341" s="79">
        <v>1.8340000000000001</v>
      </c>
      <c r="AC341" s="79">
        <v>28.4</v>
      </c>
      <c r="AD341" s="79">
        <v>9.6</v>
      </c>
      <c r="AE341" s="79">
        <v>339</v>
      </c>
      <c r="AF341" s="79">
        <v>69.62</v>
      </c>
      <c r="AG341" s="79">
        <v>61.3</v>
      </c>
      <c r="AH341" s="79">
        <v>5.7</v>
      </c>
      <c r="AI341" s="79">
        <v>8.1</v>
      </c>
      <c r="AJ341" s="79">
        <v>78</v>
      </c>
      <c r="AK341" s="79">
        <v>77</v>
      </c>
      <c r="AL341" s="79">
        <v>100</v>
      </c>
      <c r="AM341" s="79">
        <v>220</v>
      </c>
      <c r="AN341" s="12">
        <v>0.77</v>
      </c>
      <c r="AO341">
        <v>0.69499999999999995</v>
      </c>
    </row>
    <row r="342" spans="1:41" x14ac:dyDescent="0.35">
      <c r="A342" s="53">
        <f t="shared" si="11"/>
        <v>336</v>
      </c>
      <c r="B342">
        <v>0</v>
      </c>
      <c r="C342">
        <v>1</v>
      </c>
      <c r="D342" s="75">
        <v>2017</v>
      </c>
      <c r="E342" s="28" t="s">
        <v>292</v>
      </c>
      <c r="F342" s="30" t="s">
        <v>11</v>
      </c>
      <c r="G342" s="103">
        <v>89110</v>
      </c>
      <c r="H342" s="103">
        <v>249508</v>
      </c>
      <c r="I342" s="103">
        <f t="shared" si="10"/>
        <v>2800</v>
      </c>
      <c r="J342" s="72">
        <v>2808.4</v>
      </c>
      <c r="K342" s="60">
        <v>100.3</v>
      </c>
      <c r="L342" s="60">
        <v>22.50151515151515</v>
      </c>
      <c r="M342" s="60">
        <v>2.4326923076923075</v>
      </c>
      <c r="N342" s="75">
        <v>2017</v>
      </c>
      <c r="O342" s="75" t="s">
        <v>13</v>
      </c>
      <c r="P342" s="75">
        <v>16</v>
      </c>
      <c r="Q342" s="78" t="s">
        <v>129</v>
      </c>
      <c r="R342" s="75">
        <v>4150</v>
      </c>
      <c r="S342" s="75">
        <v>2</v>
      </c>
      <c r="T342" s="79">
        <v>80.3</v>
      </c>
      <c r="U342" s="80">
        <v>0.3</v>
      </c>
      <c r="V342" s="80">
        <v>0.24</v>
      </c>
      <c r="W342" s="80">
        <v>0.62</v>
      </c>
      <c r="X342" s="80">
        <v>3</v>
      </c>
      <c r="Y342" s="79">
        <v>10.4</v>
      </c>
      <c r="Z342" s="12">
        <v>12</v>
      </c>
      <c r="AA342" s="79">
        <v>32.380000000000003</v>
      </c>
      <c r="AB342" s="79">
        <v>1.7549999999999999</v>
      </c>
      <c r="AC342" s="79">
        <v>25.3</v>
      </c>
      <c r="AD342" s="79">
        <v>8.6</v>
      </c>
      <c r="AE342" s="79">
        <v>417</v>
      </c>
      <c r="AF342" s="79">
        <v>69.77</v>
      </c>
      <c r="AG342" s="79">
        <v>57.8</v>
      </c>
      <c r="AH342" s="79">
        <v>2</v>
      </c>
      <c r="AI342" s="79">
        <v>2.5</v>
      </c>
      <c r="AJ342" s="79">
        <v>47</v>
      </c>
      <c r="AK342" s="79">
        <v>90</v>
      </c>
      <c r="AL342" s="79">
        <v>91</v>
      </c>
      <c r="AM342" s="79">
        <v>282</v>
      </c>
      <c r="AN342" s="12">
        <v>0.99</v>
      </c>
      <c r="AO342">
        <v>0.495</v>
      </c>
    </row>
    <row r="343" spans="1:41" x14ac:dyDescent="0.35">
      <c r="A343" s="53">
        <f t="shared" si="11"/>
        <v>337</v>
      </c>
      <c r="B343">
        <v>0</v>
      </c>
      <c r="C343">
        <v>1</v>
      </c>
      <c r="D343" s="75">
        <v>2017</v>
      </c>
      <c r="E343" s="28" t="s">
        <v>293</v>
      </c>
      <c r="F343" s="30" t="s">
        <v>11</v>
      </c>
      <c r="G343" s="103">
        <v>20000</v>
      </c>
      <c r="H343" s="103">
        <v>50000</v>
      </c>
      <c r="I343" s="103">
        <f t="shared" si="10"/>
        <v>2500</v>
      </c>
      <c r="J343" s="72">
        <v>2507.5</v>
      </c>
      <c r="K343" s="60">
        <v>100.3</v>
      </c>
      <c r="L343" s="60">
        <v>17.104021739130435</v>
      </c>
      <c r="M343" s="60">
        <v>2.375</v>
      </c>
      <c r="N343" s="75">
        <v>2017</v>
      </c>
      <c r="O343" s="75" t="s">
        <v>13</v>
      </c>
      <c r="P343" s="75">
        <v>17</v>
      </c>
      <c r="Q343" s="78" t="s">
        <v>130</v>
      </c>
      <c r="R343" s="75">
        <v>3080</v>
      </c>
      <c r="S343" s="75">
        <v>2</v>
      </c>
      <c r="T343" s="79">
        <v>81</v>
      </c>
      <c r="U343" s="80">
        <v>0.38</v>
      </c>
      <c r="V343" s="80">
        <v>0.32</v>
      </c>
      <c r="W343" s="80">
        <v>0.36</v>
      </c>
      <c r="X343" s="80">
        <v>4</v>
      </c>
      <c r="Y343" s="79">
        <v>10.4</v>
      </c>
      <c r="Z343" s="12">
        <v>12</v>
      </c>
      <c r="AA343" s="79">
        <v>32.159999999999997</v>
      </c>
      <c r="AB343" s="79">
        <v>2.004</v>
      </c>
      <c r="AC343" s="79">
        <v>24.7</v>
      </c>
      <c r="AD343" s="79">
        <v>8.1999999999999993</v>
      </c>
      <c r="AE343" s="79">
        <v>419</v>
      </c>
      <c r="AF343" s="79">
        <v>69.989999999999995</v>
      </c>
      <c r="AG343" s="79">
        <v>56.7</v>
      </c>
      <c r="AH343" s="79">
        <v>2.9</v>
      </c>
      <c r="AI343" s="79">
        <v>10.5</v>
      </c>
      <c r="AJ343" s="79">
        <v>47</v>
      </c>
      <c r="AK343" s="79">
        <v>89</v>
      </c>
      <c r="AL343" s="79">
        <v>79</v>
      </c>
      <c r="AM343" s="79">
        <v>247</v>
      </c>
      <c r="AN343" s="12">
        <v>1.1299999999999999</v>
      </c>
      <c r="AO343">
        <v>0.57499999999999996</v>
      </c>
    </row>
    <row r="344" spans="1:41" x14ac:dyDescent="0.35">
      <c r="A344" s="53">
        <f t="shared" si="11"/>
        <v>338</v>
      </c>
      <c r="B344">
        <v>0</v>
      </c>
      <c r="C344">
        <v>1</v>
      </c>
      <c r="D344" s="75">
        <v>2017</v>
      </c>
      <c r="E344" s="28" t="s">
        <v>294</v>
      </c>
      <c r="F344" s="30" t="s">
        <v>11</v>
      </c>
      <c r="G344" s="103">
        <v>30000</v>
      </c>
      <c r="H344" s="103">
        <v>72000</v>
      </c>
      <c r="I344" s="103">
        <f t="shared" si="10"/>
        <v>2400</v>
      </c>
      <c r="J344" s="72">
        <v>2436</v>
      </c>
      <c r="K344" s="60">
        <v>101.5</v>
      </c>
      <c r="L344" s="60">
        <v>12.045763305322126</v>
      </c>
      <c r="M344" s="60">
        <v>2.5181818181818181</v>
      </c>
      <c r="N344" s="75">
        <v>2017</v>
      </c>
      <c r="O344" s="75" t="s">
        <v>13</v>
      </c>
      <c r="P344" s="75">
        <v>18</v>
      </c>
      <c r="Q344" s="78" t="s">
        <v>131</v>
      </c>
      <c r="R344" s="75">
        <v>3770</v>
      </c>
      <c r="S344" s="75">
        <v>2</v>
      </c>
      <c r="T344" s="79">
        <v>80</v>
      </c>
      <c r="U344" s="80">
        <v>0.96</v>
      </c>
      <c r="V344" s="80">
        <v>0.44</v>
      </c>
      <c r="W344" s="80">
        <v>0.46</v>
      </c>
      <c r="X344" s="80">
        <v>2</v>
      </c>
      <c r="Y344" s="79">
        <v>11</v>
      </c>
      <c r="Z344" s="12">
        <v>12.7</v>
      </c>
      <c r="AA344" s="79">
        <v>35.630000000000003</v>
      </c>
      <c r="AB344" s="79">
        <v>1.756</v>
      </c>
      <c r="AC344" s="79">
        <v>27.7</v>
      </c>
      <c r="AD344" s="79">
        <v>9.5</v>
      </c>
      <c r="AE344" s="79">
        <v>367</v>
      </c>
      <c r="AF344" s="79">
        <v>68.209999999999994</v>
      </c>
      <c r="AG344" s="79">
        <v>61.2</v>
      </c>
      <c r="AH344" s="79">
        <v>2.4</v>
      </c>
      <c r="AI344" s="79">
        <v>7.8</v>
      </c>
      <c r="AJ344" s="79">
        <v>63</v>
      </c>
      <c r="AK344" s="79">
        <v>74</v>
      </c>
      <c r="AL344" s="79">
        <v>101</v>
      </c>
      <c r="AM344" s="79">
        <v>219</v>
      </c>
      <c r="AN344" s="12">
        <v>0.73</v>
      </c>
      <c r="AO344">
        <v>0.59499999999999997</v>
      </c>
    </row>
    <row r="345" spans="1:41" x14ac:dyDescent="0.35">
      <c r="A345" s="53">
        <f t="shared" si="11"/>
        <v>339</v>
      </c>
      <c r="B345">
        <v>0</v>
      </c>
      <c r="C345">
        <v>1</v>
      </c>
      <c r="D345" s="75">
        <v>2017</v>
      </c>
      <c r="E345" s="28" t="s">
        <v>294</v>
      </c>
      <c r="F345" s="30" t="s">
        <v>11</v>
      </c>
      <c r="G345" s="103">
        <v>30000</v>
      </c>
      <c r="H345" s="103">
        <v>72000</v>
      </c>
      <c r="I345" s="103">
        <f t="shared" si="10"/>
        <v>2400</v>
      </c>
      <c r="J345" s="72">
        <v>2421.6</v>
      </c>
      <c r="K345" s="60">
        <v>100.9</v>
      </c>
      <c r="L345" s="60">
        <v>10.037500000000003</v>
      </c>
      <c r="M345" s="60">
        <v>2.4859813084112155</v>
      </c>
      <c r="N345" s="75">
        <v>2017</v>
      </c>
      <c r="O345" s="75" t="s">
        <v>13</v>
      </c>
      <c r="P345" s="75">
        <v>19</v>
      </c>
      <c r="Q345" s="78" t="s">
        <v>131</v>
      </c>
      <c r="R345" s="75">
        <v>2840</v>
      </c>
      <c r="S345" s="75">
        <v>2</v>
      </c>
      <c r="T345" s="79">
        <v>80.900000000000006</v>
      </c>
      <c r="U345" s="80">
        <v>1.18</v>
      </c>
      <c r="V345" s="80">
        <v>0.2</v>
      </c>
      <c r="W345" s="80">
        <v>0.62</v>
      </c>
      <c r="X345" s="80">
        <v>0</v>
      </c>
      <c r="Y345" s="79">
        <v>10.7</v>
      </c>
      <c r="Z345" s="12">
        <v>12.4</v>
      </c>
      <c r="AA345" s="79">
        <v>33.47</v>
      </c>
      <c r="AB345" s="79">
        <v>1.7749999999999999</v>
      </c>
      <c r="AC345" s="79">
        <v>26.6</v>
      </c>
      <c r="AD345" s="79">
        <v>8.8000000000000007</v>
      </c>
      <c r="AE345" s="79">
        <v>418</v>
      </c>
      <c r="AF345" s="79">
        <v>68.37</v>
      </c>
      <c r="AG345" s="79">
        <v>57.7</v>
      </c>
      <c r="AH345" s="79">
        <v>2.7</v>
      </c>
      <c r="AI345" s="79">
        <v>8.1</v>
      </c>
      <c r="AJ345" s="79">
        <v>63</v>
      </c>
      <c r="AK345" s="79">
        <v>66</v>
      </c>
      <c r="AL345" s="79">
        <v>105</v>
      </c>
      <c r="AM345" s="79">
        <v>207</v>
      </c>
      <c r="AN345" s="12">
        <v>0.63</v>
      </c>
      <c r="AO345">
        <v>0.63500000000000001</v>
      </c>
    </row>
    <row r="346" spans="1:41" x14ac:dyDescent="0.35">
      <c r="A346" s="53">
        <f t="shared" si="11"/>
        <v>340</v>
      </c>
      <c r="B346">
        <v>0</v>
      </c>
      <c r="C346">
        <v>1</v>
      </c>
      <c r="D346" s="75">
        <v>2017</v>
      </c>
      <c r="E346" s="28" t="s">
        <v>295</v>
      </c>
      <c r="F346" s="30" t="s">
        <v>11</v>
      </c>
      <c r="G346" s="103">
        <v>110380</v>
      </c>
      <c r="H346" s="103">
        <v>408406</v>
      </c>
      <c r="I346" s="103">
        <f t="shared" si="10"/>
        <v>3700</v>
      </c>
      <c r="J346" s="72">
        <v>3622.3</v>
      </c>
      <c r="K346" s="60">
        <v>97.9</v>
      </c>
      <c r="L346" s="60">
        <v>10.169572829131649</v>
      </c>
      <c r="M346" s="60">
        <v>2.214285714285714</v>
      </c>
      <c r="N346" s="75">
        <v>2017</v>
      </c>
      <c r="O346" s="75" t="s">
        <v>16</v>
      </c>
      <c r="P346" s="75">
        <v>101</v>
      </c>
      <c r="Q346" s="78" t="s">
        <v>132</v>
      </c>
      <c r="R346" s="75">
        <v>10000</v>
      </c>
      <c r="S346" s="75">
        <v>1</v>
      </c>
      <c r="T346" s="79">
        <v>79.8</v>
      </c>
      <c r="U346" s="80">
        <v>0.5</v>
      </c>
      <c r="V346" s="80">
        <v>0.2</v>
      </c>
      <c r="W346" s="80">
        <v>0.2</v>
      </c>
      <c r="X346" s="80">
        <v>11.7</v>
      </c>
      <c r="Y346" s="79">
        <v>9.8000000000000007</v>
      </c>
      <c r="Z346" s="12">
        <v>11.3</v>
      </c>
      <c r="AA346" s="79">
        <v>36.299999999999997</v>
      </c>
      <c r="AB346" s="79">
        <v>1.875</v>
      </c>
      <c r="AC346" s="79">
        <v>21.7</v>
      </c>
      <c r="AD346" s="79">
        <v>7.4</v>
      </c>
      <c r="AE346" s="79">
        <v>450</v>
      </c>
      <c r="AF346" s="79">
        <v>71.099999999999994</v>
      </c>
      <c r="AG346" s="79">
        <v>57.4</v>
      </c>
      <c r="AH346" s="79">
        <v>2.2000000000000002</v>
      </c>
      <c r="AI346" s="79">
        <v>3.6</v>
      </c>
      <c r="AJ346" s="79">
        <v>50</v>
      </c>
      <c r="AK346" s="79">
        <v>91</v>
      </c>
      <c r="AL346" s="79">
        <v>73</v>
      </c>
      <c r="AM346" s="79">
        <v>239</v>
      </c>
      <c r="AN346" s="12">
        <v>1.25</v>
      </c>
      <c r="AO346">
        <v>0.59499999999999997</v>
      </c>
    </row>
    <row r="347" spans="1:41" x14ac:dyDescent="0.35">
      <c r="A347" s="53">
        <f t="shared" si="11"/>
        <v>341</v>
      </c>
      <c r="B347">
        <v>0</v>
      </c>
      <c r="C347">
        <v>1</v>
      </c>
      <c r="D347" s="75">
        <v>2017</v>
      </c>
      <c r="E347" s="28" t="s">
        <v>295</v>
      </c>
      <c r="F347" s="30" t="s">
        <v>11</v>
      </c>
      <c r="G347" s="103">
        <v>110380</v>
      </c>
      <c r="H347" s="103">
        <v>408406</v>
      </c>
      <c r="I347" s="103">
        <f t="shared" si="10"/>
        <v>3700</v>
      </c>
      <c r="J347" s="72">
        <v>3688.9</v>
      </c>
      <c r="K347" s="60">
        <v>99.7</v>
      </c>
      <c r="L347" s="60">
        <v>7.208333333333333</v>
      </c>
      <c r="M347" s="60">
        <v>2.4653465346534653</v>
      </c>
      <c r="N347" s="75">
        <v>2017</v>
      </c>
      <c r="O347" s="75" t="s">
        <v>16</v>
      </c>
      <c r="P347" s="75">
        <v>102</v>
      </c>
      <c r="Q347" s="78" t="s">
        <v>132</v>
      </c>
      <c r="R347" s="75">
        <v>14000</v>
      </c>
      <c r="S347" s="75">
        <v>2</v>
      </c>
      <c r="T347" s="79">
        <v>80</v>
      </c>
      <c r="U347" s="80">
        <v>0.4</v>
      </c>
      <c r="V347" s="80">
        <v>0.1</v>
      </c>
      <c r="W347" s="80">
        <v>0.6</v>
      </c>
      <c r="X347" s="80">
        <v>8</v>
      </c>
      <c r="Y347" s="79">
        <v>10.1</v>
      </c>
      <c r="Z347" s="12">
        <v>11.7</v>
      </c>
      <c r="AA347" s="79">
        <v>34.200000000000003</v>
      </c>
      <c r="AB347" s="79">
        <v>1.855</v>
      </c>
      <c r="AC347" s="79">
        <v>24.9</v>
      </c>
      <c r="AD347" s="79">
        <v>8.1999999999999993</v>
      </c>
      <c r="AE347" s="79">
        <v>457</v>
      </c>
      <c r="AF347" s="79">
        <v>72.2</v>
      </c>
      <c r="AG347" s="79">
        <v>56.5</v>
      </c>
      <c r="AH347" s="79">
        <v>2</v>
      </c>
      <c r="AI347" s="79">
        <v>3.9</v>
      </c>
      <c r="AJ347" s="79">
        <v>57</v>
      </c>
      <c r="AK347" s="79">
        <v>90</v>
      </c>
      <c r="AL347" s="79">
        <v>71</v>
      </c>
      <c r="AM347" s="79">
        <v>232</v>
      </c>
      <c r="AN347" s="12">
        <v>1.27</v>
      </c>
      <c r="AO347">
        <v>0.745</v>
      </c>
    </row>
    <row r="348" spans="1:41" x14ac:dyDescent="0.35">
      <c r="A348" s="53">
        <f t="shared" si="11"/>
        <v>342</v>
      </c>
      <c r="B348">
        <v>0</v>
      </c>
      <c r="C348">
        <v>1</v>
      </c>
      <c r="D348" s="75">
        <v>2017</v>
      </c>
      <c r="E348" s="28" t="s">
        <v>295</v>
      </c>
      <c r="F348" s="30" t="s">
        <v>11</v>
      </c>
      <c r="G348" s="103">
        <v>110380</v>
      </c>
      <c r="H348" s="103">
        <v>408406</v>
      </c>
      <c r="I348" s="103">
        <f t="shared" si="10"/>
        <v>3700</v>
      </c>
      <c r="J348" s="72">
        <v>3681.5</v>
      </c>
      <c r="K348" s="60">
        <v>99.5</v>
      </c>
      <c r="L348" s="60">
        <v>5.9291666666666636</v>
      </c>
      <c r="M348" s="60">
        <v>2.27</v>
      </c>
      <c r="N348" s="75">
        <v>2017</v>
      </c>
      <c r="O348" s="75" t="s">
        <v>16</v>
      </c>
      <c r="P348" s="75">
        <v>103</v>
      </c>
      <c r="Q348" s="78" t="s">
        <v>132</v>
      </c>
      <c r="R348" s="75">
        <v>12000</v>
      </c>
      <c r="S348" s="75">
        <v>2</v>
      </c>
      <c r="T348" s="79">
        <v>79.099999999999994</v>
      </c>
      <c r="U348" s="80">
        <v>0.3</v>
      </c>
      <c r="V348" s="80">
        <v>0.4</v>
      </c>
      <c r="W348" s="80">
        <v>0.5</v>
      </c>
      <c r="X348" s="80">
        <v>4.9000000000000004</v>
      </c>
      <c r="Y348" s="79">
        <v>10</v>
      </c>
      <c r="Z348" s="12">
        <v>11.6</v>
      </c>
      <c r="AA348" s="79">
        <v>33.5</v>
      </c>
      <c r="AB348" s="79">
        <v>1.835</v>
      </c>
      <c r="AC348" s="79">
        <v>22.7</v>
      </c>
      <c r="AD348" s="79">
        <v>7.8</v>
      </c>
      <c r="AE348" s="79">
        <v>438</v>
      </c>
      <c r="AF348" s="79">
        <v>71.099999999999994</v>
      </c>
      <c r="AG348" s="79">
        <v>57.7</v>
      </c>
      <c r="AH348" s="79">
        <v>1.9</v>
      </c>
      <c r="AI348" s="79">
        <v>2.5</v>
      </c>
      <c r="AJ348" s="79">
        <v>62</v>
      </c>
      <c r="AK348" s="79">
        <v>80</v>
      </c>
      <c r="AL348" s="79">
        <v>84</v>
      </c>
      <c r="AM348" s="79">
        <v>231</v>
      </c>
      <c r="AN348" s="12">
        <v>0.95</v>
      </c>
      <c r="AO348">
        <v>0.745</v>
      </c>
    </row>
    <row r="349" spans="1:41" x14ac:dyDescent="0.35">
      <c r="A349" s="53">
        <f t="shared" si="11"/>
        <v>343</v>
      </c>
      <c r="B349">
        <v>0</v>
      </c>
      <c r="C349">
        <v>1</v>
      </c>
      <c r="D349" s="75">
        <v>2017</v>
      </c>
      <c r="E349" s="28" t="s">
        <v>295</v>
      </c>
      <c r="F349" s="30" t="s">
        <v>11</v>
      </c>
      <c r="G349" s="103">
        <v>110380</v>
      </c>
      <c r="H349" s="103">
        <v>408406</v>
      </c>
      <c r="I349" s="103">
        <f t="shared" si="10"/>
        <v>3700</v>
      </c>
      <c r="J349" s="72">
        <v>3555.7</v>
      </c>
      <c r="K349" s="60">
        <v>96.1</v>
      </c>
      <c r="L349" s="60">
        <v>9.4029958677685919</v>
      </c>
      <c r="M349" s="60">
        <v>2.3402061855670104</v>
      </c>
      <c r="N349" s="75">
        <v>2017</v>
      </c>
      <c r="O349" s="75" t="s">
        <v>16</v>
      </c>
      <c r="P349" s="75">
        <v>104</v>
      </c>
      <c r="Q349" s="78" t="s">
        <v>132</v>
      </c>
      <c r="R349" s="75">
        <v>12000</v>
      </c>
      <c r="S349" s="75">
        <v>2</v>
      </c>
      <c r="T349" s="79">
        <v>78.599999999999994</v>
      </c>
      <c r="U349" s="80">
        <v>0.8</v>
      </c>
      <c r="V349" s="80">
        <v>0.2</v>
      </c>
      <c r="W349" s="80">
        <v>0.7</v>
      </c>
      <c r="X349" s="80">
        <v>6.2</v>
      </c>
      <c r="Y349" s="79">
        <v>9.6999999999999993</v>
      </c>
      <c r="Z349" s="12">
        <v>11.2</v>
      </c>
      <c r="AA349" s="79">
        <v>33.1</v>
      </c>
      <c r="AB349" s="79">
        <v>1.8049999999999999</v>
      </c>
      <c r="AC349" s="79">
        <v>22.7</v>
      </c>
      <c r="AD349" s="79">
        <v>7.5</v>
      </c>
      <c r="AE349" s="79">
        <v>442</v>
      </c>
      <c r="AF349" s="79">
        <v>74.900000000000006</v>
      </c>
      <c r="AG349" s="79">
        <v>57.3</v>
      </c>
      <c r="AH349" s="79">
        <v>2</v>
      </c>
      <c r="AI349" s="79">
        <v>3.5</v>
      </c>
      <c r="AJ349" s="79">
        <v>54</v>
      </c>
      <c r="AK349" s="79">
        <v>77</v>
      </c>
      <c r="AL349" s="79">
        <v>87</v>
      </c>
      <c r="AM349" s="79">
        <v>221</v>
      </c>
      <c r="AN349" s="12">
        <v>0.89</v>
      </c>
      <c r="AO349">
        <v>0.60499999999999998</v>
      </c>
    </row>
    <row r="350" spans="1:41" x14ac:dyDescent="0.35">
      <c r="A350" s="53">
        <f t="shared" si="11"/>
        <v>344</v>
      </c>
      <c r="B350">
        <v>0</v>
      </c>
      <c r="C350">
        <v>1</v>
      </c>
      <c r="D350" s="75">
        <v>2017</v>
      </c>
      <c r="E350" s="28" t="s">
        <v>295</v>
      </c>
      <c r="F350" s="30" t="s">
        <v>11</v>
      </c>
      <c r="G350" s="103">
        <v>110380</v>
      </c>
      <c r="H350" s="103">
        <v>408406</v>
      </c>
      <c r="I350" s="103">
        <f t="shared" si="10"/>
        <v>3700</v>
      </c>
      <c r="J350" s="72">
        <v>3522.4</v>
      </c>
      <c r="K350" s="60">
        <v>95.2</v>
      </c>
      <c r="L350" s="60">
        <v>12.687823624595467</v>
      </c>
      <c r="M350" s="60">
        <v>2.2553191489361701</v>
      </c>
      <c r="N350" s="75">
        <v>2017</v>
      </c>
      <c r="O350" s="75" t="s">
        <v>16</v>
      </c>
      <c r="P350" s="75">
        <v>105</v>
      </c>
      <c r="Q350" s="78" t="s">
        <v>132</v>
      </c>
      <c r="R350" s="75">
        <v>10000</v>
      </c>
      <c r="S350" s="75">
        <v>2</v>
      </c>
      <c r="T350" s="79">
        <v>77.599999999999994</v>
      </c>
      <c r="U350" s="80">
        <v>0.2</v>
      </c>
      <c r="V350" s="80">
        <v>0.3</v>
      </c>
      <c r="W350" s="80">
        <v>0.8</v>
      </c>
      <c r="X350" s="80">
        <v>7.9</v>
      </c>
      <c r="Y350" s="79">
        <v>9.4</v>
      </c>
      <c r="Z350" s="12">
        <v>10.9</v>
      </c>
      <c r="AA350" s="79">
        <v>32.299999999999997</v>
      </c>
      <c r="AB350" s="79">
        <v>1.7450000000000001</v>
      </c>
      <c r="AC350" s="79">
        <v>21.2</v>
      </c>
      <c r="AD350" s="79">
        <v>7</v>
      </c>
      <c r="AE350" s="79">
        <v>446</v>
      </c>
      <c r="AF350" s="79">
        <v>71.7</v>
      </c>
      <c r="AG350" s="79">
        <v>55.6</v>
      </c>
      <c r="AH350" s="79">
        <v>1.8</v>
      </c>
      <c r="AI350" s="79">
        <v>2.1</v>
      </c>
      <c r="AJ350" s="79">
        <v>71</v>
      </c>
      <c r="AK350" s="79">
        <v>67</v>
      </c>
      <c r="AL350" s="79">
        <v>106</v>
      </c>
      <c r="AM350" s="79">
        <v>219</v>
      </c>
      <c r="AN350" s="12">
        <v>0.63</v>
      </c>
      <c r="AO350">
        <v>0.51500000000000001</v>
      </c>
    </row>
    <row r="351" spans="1:41" x14ac:dyDescent="0.35">
      <c r="A351" s="53">
        <f t="shared" si="11"/>
        <v>345</v>
      </c>
      <c r="B351">
        <v>0</v>
      </c>
      <c r="C351">
        <v>1</v>
      </c>
      <c r="D351" s="75">
        <v>2017</v>
      </c>
      <c r="E351" s="28" t="s">
        <v>295</v>
      </c>
      <c r="F351" s="30" t="s">
        <v>11</v>
      </c>
      <c r="G351" s="103">
        <v>110380</v>
      </c>
      <c r="H351" s="103">
        <v>408406</v>
      </c>
      <c r="I351" s="103">
        <f t="shared" si="10"/>
        <v>3700</v>
      </c>
      <c r="J351" s="72">
        <v>3522.4</v>
      </c>
      <c r="K351" s="60">
        <v>95.2</v>
      </c>
      <c r="L351" s="60">
        <v>11.313163716814165</v>
      </c>
      <c r="M351" s="60">
        <v>2.2553191489361701</v>
      </c>
      <c r="N351" s="75">
        <v>2017</v>
      </c>
      <c r="O351" s="75" t="s">
        <v>16</v>
      </c>
      <c r="P351" s="75">
        <v>106</v>
      </c>
      <c r="Q351" s="78" t="s">
        <v>132</v>
      </c>
      <c r="R351" s="75">
        <v>5905</v>
      </c>
      <c r="S351" s="75">
        <v>2</v>
      </c>
      <c r="T351" s="79">
        <v>77.8</v>
      </c>
      <c r="U351" s="80">
        <v>0.6</v>
      </c>
      <c r="V351" s="80">
        <v>0.3</v>
      </c>
      <c r="W351" s="80">
        <v>0.8</v>
      </c>
      <c r="X351" s="80">
        <v>7.9</v>
      </c>
      <c r="Y351" s="79">
        <v>9.4</v>
      </c>
      <c r="Z351" s="12">
        <v>10.9</v>
      </c>
      <c r="AA351" s="79">
        <v>31.6</v>
      </c>
      <c r="AB351" s="79">
        <v>1.835</v>
      </c>
      <c r="AC351" s="79">
        <v>21.2</v>
      </c>
      <c r="AD351" s="79">
        <v>7.2</v>
      </c>
      <c r="AE351" s="79">
        <v>423</v>
      </c>
      <c r="AF351" s="79">
        <v>76.7</v>
      </c>
      <c r="AG351" s="79">
        <v>56.6</v>
      </c>
      <c r="AH351" s="79">
        <v>2</v>
      </c>
      <c r="AI351" s="79">
        <v>2.9</v>
      </c>
      <c r="AJ351" s="79">
        <v>60</v>
      </c>
      <c r="AK351" s="79">
        <v>77</v>
      </c>
      <c r="AL351" s="79">
        <v>78</v>
      </c>
      <c r="AM351" s="79">
        <v>207</v>
      </c>
      <c r="AN351" s="12">
        <v>0.99</v>
      </c>
      <c r="AO351">
        <v>0.56499999999999995</v>
      </c>
    </row>
    <row r="352" spans="1:41" x14ac:dyDescent="0.35">
      <c r="A352" s="53">
        <f t="shared" si="11"/>
        <v>346</v>
      </c>
      <c r="B352">
        <v>0</v>
      </c>
      <c r="C352">
        <v>1</v>
      </c>
      <c r="D352" s="75">
        <v>2017</v>
      </c>
      <c r="E352" s="28" t="s">
        <v>296</v>
      </c>
      <c r="F352" s="30" t="s">
        <v>11</v>
      </c>
      <c r="G352" s="103">
        <v>75630</v>
      </c>
      <c r="H352" s="103">
        <v>264705</v>
      </c>
      <c r="I352" s="103">
        <f t="shared" si="10"/>
        <v>3500</v>
      </c>
      <c r="J352" s="72">
        <v>3552.5</v>
      </c>
      <c r="K352" s="60">
        <v>101.5</v>
      </c>
      <c r="L352" s="60">
        <v>11.826162790697678</v>
      </c>
      <c r="M352" s="60">
        <v>2.372727272727273</v>
      </c>
      <c r="N352" s="75">
        <v>2017</v>
      </c>
      <c r="O352" s="75" t="s">
        <v>16</v>
      </c>
      <c r="P352" s="75">
        <v>107</v>
      </c>
      <c r="Q352" s="78" t="s">
        <v>133</v>
      </c>
      <c r="R352" s="75">
        <v>4000</v>
      </c>
      <c r="S352" s="75">
        <v>2</v>
      </c>
      <c r="T352" s="79">
        <v>80.900000000000006</v>
      </c>
      <c r="U352" s="80">
        <v>0.5</v>
      </c>
      <c r="V352" s="80">
        <v>0.1</v>
      </c>
      <c r="W352" s="80">
        <v>0.7</v>
      </c>
      <c r="X352" s="80">
        <v>0.4</v>
      </c>
      <c r="Y352" s="79">
        <v>11</v>
      </c>
      <c r="Z352" s="12">
        <v>12.7</v>
      </c>
      <c r="AA352" s="79">
        <v>35.4</v>
      </c>
      <c r="AB352" s="79">
        <v>1.845</v>
      </c>
      <c r="AC352" s="79">
        <v>26.1</v>
      </c>
      <c r="AD352" s="79">
        <v>8.6999999999999993</v>
      </c>
      <c r="AE352" s="79">
        <v>429</v>
      </c>
      <c r="AF352" s="79">
        <v>74.5</v>
      </c>
      <c r="AG352" s="79">
        <v>58.1</v>
      </c>
      <c r="AH352" s="79">
        <v>6.5</v>
      </c>
      <c r="AI352" s="79">
        <v>8.6999999999999993</v>
      </c>
      <c r="AJ352" s="79">
        <v>64</v>
      </c>
      <c r="AK352" s="79">
        <v>65</v>
      </c>
      <c r="AL352" s="79">
        <v>103</v>
      </c>
      <c r="AM352" s="79">
        <v>198</v>
      </c>
      <c r="AN352" s="12">
        <v>0.63</v>
      </c>
      <c r="AO352">
        <v>0.64500000000000002</v>
      </c>
    </row>
    <row r="353" spans="1:41" x14ac:dyDescent="0.35">
      <c r="A353" s="53">
        <f t="shared" si="11"/>
        <v>347</v>
      </c>
      <c r="B353">
        <v>0</v>
      </c>
      <c r="C353">
        <v>1</v>
      </c>
      <c r="D353" s="75">
        <v>2017</v>
      </c>
      <c r="E353" s="28" t="s">
        <v>296</v>
      </c>
      <c r="F353" s="30" t="s">
        <v>11</v>
      </c>
      <c r="G353" s="103">
        <v>75630</v>
      </c>
      <c r="H353" s="103">
        <v>264705</v>
      </c>
      <c r="I353" s="103">
        <f t="shared" si="10"/>
        <v>3500</v>
      </c>
      <c r="J353" s="72">
        <v>3552.5</v>
      </c>
      <c r="K353" s="60">
        <v>101.5</v>
      </c>
      <c r="L353" s="60">
        <v>16.244565217391301</v>
      </c>
      <c r="M353" s="60">
        <v>2.372727272727273</v>
      </c>
      <c r="N353" s="75">
        <v>2017</v>
      </c>
      <c r="O353" s="75" t="s">
        <v>16</v>
      </c>
      <c r="P353" s="75">
        <v>108</v>
      </c>
      <c r="Q353" s="78" t="s">
        <v>133</v>
      </c>
      <c r="R353" s="75">
        <v>4150</v>
      </c>
      <c r="S353" s="75">
        <v>2</v>
      </c>
      <c r="T353" s="79">
        <v>80.099999999999994</v>
      </c>
      <c r="U353" s="80">
        <v>0.6</v>
      </c>
      <c r="V353" s="80">
        <v>0.2</v>
      </c>
      <c r="W353" s="80">
        <v>0.8</v>
      </c>
      <c r="X353" s="80">
        <v>0.6</v>
      </c>
      <c r="Y353" s="79">
        <v>11</v>
      </c>
      <c r="Z353" s="12">
        <v>12.7</v>
      </c>
      <c r="AA353" s="79">
        <v>35.9</v>
      </c>
      <c r="AB353" s="79">
        <v>1.905</v>
      </c>
      <c r="AC353" s="79">
        <v>26.1</v>
      </c>
      <c r="AD353" s="79">
        <v>8.6</v>
      </c>
      <c r="AE353" s="79">
        <v>409</v>
      </c>
      <c r="AF353" s="79">
        <v>74.5</v>
      </c>
      <c r="AG353" s="79">
        <v>57.7</v>
      </c>
      <c r="AH353" s="79">
        <v>5.8</v>
      </c>
      <c r="AI353" s="79">
        <v>9.5</v>
      </c>
      <c r="AJ353" s="79">
        <v>57</v>
      </c>
      <c r="AK353" s="79">
        <v>60</v>
      </c>
      <c r="AL353" s="79">
        <v>98</v>
      </c>
      <c r="AM353" s="79">
        <v>176</v>
      </c>
      <c r="AN353" s="12">
        <v>0.61</v>
      </c>
      <c r="AO353">
        <v>0.57499999999999996</v>
      </c>
    </row>
    <row r="354" spans="1:41" x14ac:dyDescent="0.35">
      <c r="A354" s="53">
        <f t="shared" si="11"/>
        <v>348</v>
      </c>
      <c r="B354">
        <v>0</v>
      </c>
      <c r="C354">
        <v>1</v>
      </c>
      <c r="D354" s="75">
        <v>2017</v>
      </c>
      <c r="E354" s="28" t="s">
        <v>296</v>
      </c>
      <c r="F354" s="30" t="s">
        <v>11</v>
      </c>
      <c r="G354" s="103">
        <v>75630</v>
      </c>
      <c r="H354" s="103">
        <v>264705</v>
      </c>
      <c r="I354" s="103">
        <f t="shared" si="10"/>
        <v>3500</v>
      </c>
      <c r="J354" s="72">
        <v>3363.5</v>
      </c>
      <c r="K354" s="60">
        <v>96.1</v>
      </c>
      <c r="L354" s="60">
        <v>6.5897309711286063</v>
      </c>
      <c r="M354" s="60">
        <v>2.1030927835051547</v>
      </c>
      <c r="N354" s="75">
        <v>2017</v>
      </c>
      <c r="O354" s="75" t="s">
        <v>16</v>
      </c>
      <c r="P354" s="75">
        <v>109</v>
      </c>
      <c r="Q354" s="78" t="s">
        <v>133</v>
      </c>
      <c r="R354" s="75">
        <v>4145</v>
      </c>
      <c r="S354" s="75">
        <v>2</v>
      </c>
      <c r="T354" s="79">
        <v>78.3</v>
      </c>
      <c r="U354" s="80">
        <v>0.5</v>
      </c>
      <c r="V354" s="80">
        <v>0.3</v>
      </c>
      <c r="W354" s="80">
        <v>0.5</v>
      </c>
      <c r="X354" s="80">
        <v>4.8</v>
      </c>
      <c r="Y354" s="79">
        <v>9.6999999999999993</v>
      </c>
      <c r="Z354" s="12">
        <v>11.2</v>
      </c>
      <c r="AA354" s="79">
        <v>32.4</v>
      </c>
      <c r="AB354" s="79">
        <v>1.8149999999999999</v>
      </c>
      <c r="AC354" s="79">
        <v>20.399999999999999</v>
      </c>
      <c r="AD354" s="79">
        <v>6.9</v>
      </c>
      <c r="AE354" s="79">
        <v>423</v>
      </c>
      <c r="AF354" s="79">
        <v>73.7</v>
      </c>
      <c r="AG354" s="79">
        <v>53.5</v>
      </c>
      <c r="AH354" s="79">
        <v>2</v>
      </c>
      <c r="AI354" s="79">
        <v>2.7</v>
      </c>
      <c r="AJ354" s="79">
        <v>67</v>
      </c>
      <c r="AK354" s="79">
        <v>61</v>
      </c>
      <c r="AL354" s="79">
        <v>107</v>
      </c>
      <c r="AM354" s="79">
        <v>221</v>
      </c>
      <c r="AN354" s="12">
        <v>0.56999999999999995</v>
      </c>
      <c r="AO354">
        <v>0.63500000000000001</v>
      </c>
    </row>
    <row r="355" spans="1:41" x14ac:dyDescent="0.35">
      <c r="A355" s="53">
        <f t="shared" si="11"/>
        <v>349</v>
      </c>
      <c r="B355">
        <v>0</v>
      </c>
      <c r="C355">
        <v>1</v>
      </c>
      <c r="D355" s="75">
        <v>2017</v>
      </c>
      <c r="E355" s="28" t="s">
        <v>296</v>
      </c>
      <c r="F355" s="30" t="s">
        <v>11</v>
      </c>
      <c r="G355" s="103">
        <v>75630</v>
      </c>
      <c r="H355" s="103">
        <v>264705</v>
      </c>
      <c r="I355" s="103">
        <f t="shared" si="10"/>
        <v>3500</v>
      </c>
      <c r="J355" s="72">
        <v>3321.5</v>
      </c>
      <c r="K355" s="60">
        <v>94.9</v>
      </c>
      <c r="L355" s="60">
        <v>5.7472560975609763</v>
      </c>
      <c r="M355" s="60">
        <v>2.5698924731182791</v>
      </c>
      <c r="N355" s="75">
        <v>2017</v>
      </c>
      <c r="O355" s="75" t="s">
        <v>16</v>
      </c>
      <c r="P355" s="75">
        <v>110</v>
      </c>
      <c r="Q355" s="78" t="s">
        <v>133</v>
      </c>
      <c r="R355" s="75">
        <v>4200</v>
      </c>
      <c r="S355" s="75">
        <v>2</v>
      </c>
      <c r="T355" s="79">
        <v>77</v>
      </c>
      <c r="U355" s="80">
        <v>0.5</v>
      </c>
      <c r="V355" s="80">
        <v>0.3</v>
      </c>
      <c r="W355" s="80">
        <v>0.3</v>
      </c>
      <c r="X355" s="80">
        <v>4.5</v>
      </c>
      <c r="Y355" s="79">
        <v>9.3000000000000007</v>
      </c>
      <c r="Z355" s="12">
        <v>10.8</v>
      </c>
      <c r="AA355" s="79">
        <v>32.200000000000003</v>
      </c>
      <c r="AB355" s="79">
        <v>1.855</v>
      </c>
      <c r="AC355" s="79">
        <v>23.9</v>
      </c>
      <c r="AD355" s="79">
        <v>7.9</v>
      </c>
      <c r="AE355" s="79">
        <v>421</v>
      </c>
      <c r="AF355" s="79">
        <v>73</v>
      </c>
      <c r="AG355" s="79">
        <v>57.8</v>
      </c>
      <c r="AH355" s="79">
        <v>2</v>
      </c>
      <c r="AI355" s="79">
        <v>4.0999999999999996</v>
      </c>
      <c r="AJ355" s="79">
        <v>55</v>
      </c>
      <c r="AK355" s="79">
        <v>86</v>
      </c>
      <c r="AL355" s="79">
        <v>72</v>
      </c>
      <c r="AM355" s="79">
        <v>203</v>
      </c>
      <c r="AN355" s="12">
        <v>1.19</v>
      </c>
      <c r="AO355">
        <v>0.61499999999999999</v>
      </c>
    </row>
    <row r="356" spans="1:41" x14ac:dyDescent="0.35">
      <c r="A356" s="53">
        <f t="shared" si="11"/>
        <v>350</v>
      </c>
      <c r="B356">
        <v>0</v>
      </c>
      <c r="C356">
        <v>1</v>
      </c>
      <c r="D356" s="75">
        <v>2017</v>
      </c>
      <c r="E356" s="28" t="s">
        <v>296</v>
      </c>
      <c r="F356" s="30" t="s">
        <v>11</v>
      </c>
      <c r="G356" s="103">
        <v>75630</v>
      </c>
      <c r="H356" s="103">
        <v>264705</v>
      </c>
      <c r="I356" s="103">
        <f t="shared" si="10"/>
        <v>3500</v>
      </c>
      <c r="J356" s="72">
        <v>3426.5</v>
      </c>
      <c r="K356" s="60">
        <v>97.9</v>
      </c>
      <c r="L356" s="60">
        <v>20.405681818181819</v>
      </c>
      <c r="M356" s="60">
        <v>2.1122448979591835</v>
      </c>
      <c r="N356" s="75">
        <v>2017</v>
      </c>
      <c r="O356" s="75" t="s">
        <v>16</v>
      </c>
      <c r="P356" s="75">
        <v>111</v>
      </c>
      <c r="Q356" s="78" t="s">
        <v>133</v>
      </c>
      <c r="R356" s="75">
        <v>4000</v>
      </c>
      <c r="S356" s="75">
        <v>2</v>
      </c>
      <c r="T356" s="79">
        <v>80.2</v>
      </c>
      <c r="U356" s="80">
        <v>0.5</v>
      </c>
      <c r="V356" s="80">
        <v>0.2</v>
      </c>
      <c r="W356" s="80">
        <v>0.3</v>
      </c>
      <c r="X356" s="80">
        <v>4</v>
      </c>
      <c r="Y356" s="79">
        <v>9.8000000000000007</v>
      </c>
      <c r="Z356" s="12">
        <v>11.3</v>
      </c>
      <c r="AA356" s="79">
        <v>33.9</v>
      </c>
      <c r="AB356" s="79">
        <v>1.9450000000000001</v>
      </c>
      <c r="AC356" s="79">
        <v>20.7</v>
      </c>
      <c r="AD356" s="79">
        <v>7</v>
      </c>
      <c r="AE356" s="79">
        <v>428</v>
      </c>
      <c r="AF356" s="79">
        <v>76.7</v>
      </c>
      <c r="AG356" s="79">
        <v>59.4</v>
      </c>
      <c r="AH356" s="79">
        <v>2</v>
      </c>
      <c r="AI356" s="79">
        <v>3</v>
      </c>
      <c r="AJ356" s="79">
        <v>61</v>
      </c>
      <c r="AK356" s="79">
        <v>97</v>
      </c>
      <c r="AL356" s="79">
        <v>67</v>
      </c>
      <c r="AM356" s="79">
        <v>231</v>
      </c>
      <c r="AN356" s="12">
        <v>1.45</v>
      </c>
      <c r="AO356">
        <v>0.495</v>
      </c>
    </row>
    <row r="357" spans="1:41" x14ac:dyDescent="0.35">
      <c r="A357" s="53">
        <f t="shared" si="11"/>
        <v>351</v>
      </c>
      <c r="B357">
        <v>0</v>
      </c>
      <c r="C357">
        <v>1</v>
      </c>
      <c r="D357" s="75">
        <v>2017</v>
      </c>
      <c r="E357" s="28" t="s">
        <v>297</v>
      </c>
      <c r="F357" s="30" t="s">
        <v>11</v>
      </c>
      <c r="G357" s="103">
        <v>60820</v>
      </c>
      <c r="H357" s="103">
        <v>237198</v>
      </c>
      <c r="I357" s="103">
        <f t="shared" si="10"/>
        <v>3900</v>
      </c>
      <c r="J357" s="72">
        <v>3783</v>
      </c>
      <c r="K357" s="60">
        <v>97</v>
      </c>
      <c r="L357" s="60">
        <v>11.333108108108103</v>
      </c>
      <c r="M357" s="60">
        <v>2.2736842105263158</v>
      </c>
      <c r="N357" s="75">
        <v>2017</v>
      </c>
      <c r="O357" s="75" t="s">
        <v>16</v>
      </c>
      <c r="P357" s="75">
        <v>112</v>
      </c>
      <c r="Q357" s="78" t="s">
        <v>134</v>
      </c>
      <c r="R357" s="75">
        <v>3600</v>
      </c>
      <c r="S357" s="75">
        <v>2</v>
      </c>
      <c r="T357" s="79">
        <v>82.3</v>
      </c>
      <c r="U357" s="80">
        <v>0.6</v>
      </c>
      <c r="V357" s="80">
        <v>0.3</v>
      </c>
      <c r="W357" s="80">
        <v>0.2</v>
      </c>
      <c r="X357" s="80">
        <v>7</v>
      </c>
      <c r="Y357" s="79">
        <v>9.5</v>
      </c>
      <c r="Z357" s="12">
        <v>11</v>
      </c>
      <c r="AA357" s="79">
        <v>33.1</v>
      </c>
      <c r="AB357" s="79">
        <v>1.8149999999999999</v>
      </c>
      <c r="AC357" s="79">
        <v>21.6</v>
      </c>
      <c r="AD357" s="79">
        <v>7.5</v>
      </c>
      <c r="AE357" s="79">
        <v>434</v>
      </c>
      <c r="AF357" s="79">
        <v>70.5</v>
      </c>
      <c r="AG357" s="79">
        <v>60.1</v>
      </c>
      <c r="AH357" s="79">
        <v>1.5</v>
      </c>
      <c r="AI357" s="79">
        <v>1.8</v>
      </c>
      <c r="AJ357" s="79">
        <v>76</v>
      </c>
      <c r="AK357" s="79">
        <v>118</v>
      </c>
      <c r="AL357" s="79">
        <v>40</v>
      </c>
      <c r="AM357" s="79">
        <v>193</v>
      </c>
      <c r="AN357" s="12">
        <v>2.95</v>
      </c>
      <c r="AO357">
        <v>0.55500000000000005</v>
      </c>
    </row>
    <row r="358" spans="1:41" x14ac:dyDescent="0.35">
      <c r="A358" s="53">
        <f t="shared" si="11"/>
        <v>352</v>
      </c>
      <c r="B358">
        <v>0</v>
      </c>
      <c r="C358">
        <v>1</v>
      </c>
      <c r="D358" s="75">
        <v>2017</v>
      </c>
      <c r="E358" s="28" t="s">
        <v>297</v>
      </c>
      <c r="F358" s="30" t="s">
        <v>11</v>
      </c>
      <c r="G358" s="103">
        <v>60820</v>
      </c>
      <c r="H358" s="103">
        <v>237198</v>
      </c>
      <c r="I358" s="103">
        <f t="shared" si="10"/>
        <v>3900</v>
      </c>
      <c r="J358" s="72">
        <v>3747.9</v>
      </c>
      <c r="K358" s="60">
        <v>96.1</v>
      </c>
      <c r="L358" s="60">
        <v>13.228217821782181</v>
      </c>
      <c r="M358" s="60">
        <v>2.2173913043478262</v>
      </c>
      <c r="N358" s="75">
        <v>2017</v>
      </c>
      <c r="O358" s="75" t="s">
        <v>16</v>
      </c>
      <c r="P358" s="75">
        <v>113</v>
      </c>
      <c r="Q358" s="78" t="s">
        <v>134</v>
      </c>
      <c r="R358" s="75">
        <v>3660</v>
      </c>
      <c r="S358" s="75">
        <v>3</v>
      </c>
      <c r="T358" s="79">
        <v>79.400000000000006</v>
      </c>
      <c r="U358" s="80">
        <v>0.7</v>
      </c>
      <c r="V358" s="80">
        <v>1</v>
      </c>
      <c r="W358" s="80">
        <v>0.6</v>
      </c>
      <c r="X358" s="80">
        <v>19.899999999999999</v>
      </c>
      <c r="Y358" s="79">
        <v>9.1999999999999993</v>
      </c>
      <c r="Z358" s="12">
        <v>10.6</v>
      </c>
      <c r="AA358" s="79">
        <v>35</v>
      </c>
      <c r="AB358" s="79">
        <v>1.6950000000000001</v>
      </c>
      <c r="AC358" s="79">
        <v>20.399999999999999</v>
      </c>
      <c r="AD358" s="79">
        <v>7.1</v>
      </c>
      <c r="AE358" s="79">
        <v>424</v>
      </c>
      <c r="AF358" s="79">
        <v>71</v>
      </c>
      <c r="AG358" s="79">
        <v>56.6</v>
      </c>
      <c r="AH358" s="79">
        <v>1.5</v>
      </c>
      <c r="AI358" s="79">
        <v>2</v>
      </c>
      <c r="AJ358" s="79">
        <v>80</v>
      </c>
      <c r="AK358" s="79">
        <v>83</v>
      </c>
      <c r="AL358" s="79">
        <v>65</v>
      </c>
      <c r="AM358" s="79">
        <v>200</v>
      </c>
      <c r="AN358" s="12">
        <v>1.28</v>
      </c>
      <c r="AO358">
        <v>0.505</v>
      </c>
    </row>
    <row r="359" spans="1:41" x14ac:dyDescent="0.35">
      <c r="A359" s="53">
        <f t="shared" si="11"/>
        <v>353</v>
      </c>
      <c r="B359">
        <v>0</v>
      </c>
      <c r="C359">
        <v>1</v>
      </c>
      <c r="D359" s="75">
        <v>2017</v>
      </c>
      <c r="E359" s="28" t="s">
        <v>297</v>
      </c>
      <c r="F359" s="30" t="s">
        <v>11</v>
      </c>
      <c r="G359" s="103">
        <v>60820</v>
      </c>
      <c r="H359" s="103">
        <v>237198</v>
      </c>
      <c r="I359" s="103">
        <f t="shared" si="10"/>
        <v>3900</v>
      </c>
      <c r="J359" s="72">
        <v>3806.4</v>
      </c>
      <c r="K359" s="60">
        <v>97.6</v>
      </c>
      <c r="L359" s="60">
        <v>13.771905940594063</v>
      </c>
      <c r="M359" s="60">
        <v>2.2371134020618557</v>
      </c>
      <c r="N359" s="75">
        <v>2017</v>
      </c>
      <c r="O359" s="75" t="s">
        <v>16</v>
      </c>
      <c r="P359" s="75">
        <v>114</v>
      </c>
      <c r="Q359" s="78" t="s">
        <v>134</v>
      </c>
      <c r="R359" s="75">
        <v>3600</v>
      </c>
      <c r="S359" s="75">
        <v>2</v>
      </c>
      <c r="T359" s="79">
        <v>79.900000000000006</v>
      </c>
      <c r="U359" s="80">
        <v>0.3</v>
      </c>
      <c r="V359" s="80">
        <v>0.6</v>
      </c>
      <c r="W359" s="80">
        <v>0.4</v>
      </c>
      <c r="X359" s="80">
        <v>8.5</v>
      </c>
      <c r="Y359" s="79">
        <v>9.6999999999999993</v>
      </c>
      <c r="Z359" s="12">
        <v>11.2</v>
      </c>
      <c r="AA359" s="79">
        <v>35.299999999999997</v>
      </c>
      <c r="AB359" s="79">
        <v>1.665</v>
      </c>
      <c r="AC359" s="79">
        <v>21.7</v>
      </c>
      <c r="AD359" s="79">
        <v>7.5</v>
      </c>
      <c r="AE359" s="79">
        <v>430</v>
      </c>
      <c r="AF359" s="79">
        <v>70.8</v>
      </c>
      <c r="AG359" s="79">
        <v>58.3</v>
      </c>
      <c r="AH359" s="79">
        <v>1.7</v>
      </c>
      <c r="AI359" s="79">
        <v>2.2999999999999998</v>
      </c>
      <c r="AJ359" s="79">
        <v>88</v>
      </c>
      <c r="AK359" s="79">
        <v>98</v>
      </c>
      <c r="AL359" s="79">
        <v>54</v>
      </c>
      <c r="AM359" s="79">
        <v>203</v>
      </c>
      <c r="AN359" s="12">
        <v>1.81</v>
      </c>
      <c r="AO359">
        <v>0.505</v>
      </c>
    </row>
    <row r="360" spans="1:41" x14ac:dyDescent="0.35">
      <c r="A360" s="53">
        <f t="shared" si="11"/>
        <v>354</v>
      </c>
      <c r="B360">
        <v>0</v>
      </c>
      <c r="C360">
        <v>1</v>
      </c>
      <c r="D360" s="75">
        <v>2017</v>
      </c>
      <c r="E360" s="28" t="s">
        <v>297</v>
      </c>
      <c r="F360" s="30" t="s">
        <v>11</v>
      </c>
      <c r="G360" s="103">
        <v>60820</v>
      </c>
      <c r="H360" s="103">
        <v>237198</v>
      </c>
      <c r="I360" s="103">
        <f t="shared" si="10"/>
        <v>3900</v>
      </c>
      <c r="J360" s="72">
        <v>3771.3</v>
      </c>
      <c r="K360" s="60">
        <v>96.7</v>
      </c>
      <c r="L360" s="60">
        <v>11.704750778816198</v>
      </c>
      <c r="M360" s="60">
        <v>2.1382978723404258</v>
      </c>
      <c r="N360" s="75">
        <v>2017</v>
      </c>
      <c r="O360" s="75" t="s">
        <v>16</v>
      </c>
      <c r="P360" s="75">
        <v>115</v>
      </c>
      <c r="Q360" s="78" t="s">
        <v>134</v>
      </c>
      <c r="R360" s="75">
        <v>3700</v>
      </c>
      <c r="S360" s="75">
        <v>2</v>
      </c>
      <c r="T360" s="79">
        <v>80.3</v>
      </c>
      <c r="U360" s="80">
        <v>0.6</v>
      </c>
      <c r="V360" s="80">
        <v>0.6</v>
      </c>
      <c r="W360" s="80">
        <v>0.7</v>
      </c>
      <c r="X360" s="80">
        <v>13.3</v>
      </c>
      <c r="Y360" s="79">
        <v>9.4</v>
      </c>
      <c r="Z360" s="12">
        <v>10.9</v>
      </c>
      <c r="AA360" s="79">
        <v>34.799999999999997</v>
      </c>
      <c r="AB360" s="79">
        <v>1.7250000000000001</v>
      </c>
      <c r="AC360" s="79">
        <v>20.100000000000001</v>
      </c>
      <c r="AD360" s="79">
        <v>7.1</v>
      </c>
      <c r="AE360" s="79">
        <v>414</v>
      </c>
      <c r="AF360" s="79">
        <v>71</v>
      </c>
      <c r="AG360" s="79">
        <v>56.2</v>
      </c>
      <c r="AH360" s="79">
        <v>1.9</v>
      </c>
      <c r="AI360" s="79">
        <v>2.5</v>
      </c>
      <c r="AJ360" s="79">
        <v>77</v>
      </c>
      <c r="AK360" s="79">
        <v>86</v>
      </c>
      <c r="AL360" s="79">
        <v>59</v>
      </c>
      <c r="AM360" s="79">
        <v>189</v>
      </c>
      <c r="AN360" s="12">
        <v>1.46</v>
      </c>
      <c r="AO360">
        <v>0.53500000000000003</v>
      </c>
    </row>
    <row r="361" spans="1:41" x14ac:dyDescent="0.35">
      <c r="A361" s="53">
        <f t="shared" si="11"/>
        <v>355</v>
      </c>
      <c r="B361">
        <v>0</v>
      </c>
      <c r="C361">
        <v>1</v>
      </c>
      <c r="D361" s="75">
        <v>2017</v>
      </c>
      <c r="E361" s="28" t="s">
        <v>297</v>
      </c>
      <c r="F361" s="30" t="s">
        <v>11</v>
      </c>
      <c r="G361" s="103">
        <v>60820</v>
      </c>
      <c r="H361" s="103">
        <v>237198</v>
      </c>
      <c r="I361" s="103">
        <f t="shared" si="10"/>
        <v>3900</v>
      </c>
      <c r="J361" s="72">
        <v>3759.6</v>
      </c>
      <c r="K361" s="60">
        <v>96.4</v>
      </c>
      <c r="L361" s="60">
        <v>11.954761904761909</v>
      </c>
      <c r="M361" s="60">
        <v>2.21505376344086</v>
      </c>
      <c r="N361" s="75">
        <v>2017</v>
      </c>
      <c r="O361" s="75" t="s">
        <v>16</v>
      </c>
      <c r="P361" s="75">
        <v>116</v>
      </c>
      <c r="Q361" s="78" t="s">
        <v>134</v>
      </c>
      <c r="R361" s="75">
        <v>3600</v>
      </c>
      <c r="S361" s="75">
        <v>2</v>
      </c>
      <c r="T361" s="79">
        <v>79.400000000000006</v>
      </c>
      <c r="U361" s="80">
        <v>0.2</v>
      </c>
      <c r="V361" s="80">
        <v>0.5</v>
      </c>
      <c r="W361" s="80">
        <v>0.4</v>
      </c>
      <c r="X361" s="80">
        <v>10.8</v>
      </c>
      <c r="Y361" s="79">
        <v>9.3000000000000007</v>
      </c>
      <c r="Z361" s="12">
        <v>10.8</v>
      </c>
      <c r="AA361" s="79">
        <v>34</v>
      </c>
      <c r="AB361" s="79">
        <v>1.7050000000000001</v>
      </c>
      <c r="AC361" s="79">
        <v>20.6</v>
      </c>
      <c r="AD361" s="79">
        <v>7.1</v>
      </c>
      <c r="AE361" s="79">
        <v>403</v>
      </c>
      <c r="AF361" s="79">
        <v>68.900000000000006</v>
      </c>
      <c r="AG361" s="79">
        <v>55.9</v>
      </c>
      <c r="AH361" s="79">
        <v>1.7</v>
      </c>
      <c r="AI361" s="79">
        <v>2.1</v>
      </c>
      <c r="AJ361" s="79">
        <v>71</v>
      </c>
      <c r="AK361" s="79">
        <v>78</v>
      </c>
      <c r="AL361" s="79">
        <v>77</v>
      </c>
      <c r="AM361" s="79">
        <v>224</v>
      </c>
      <c r="AN361" s="12">
        <v>1.01</v>
      </c>
      <c r="AO361">
        <v>0.52500000000000002</v>
      </c>
    </row>
    <row r="362" spans="1:41" x14ac:dyDescent="0.35">
      <c r="A362" s="53">
        <f t="shared" si="11"/>
        <v>356</v>
      </c>
      <c r="B362">
        <v>0</v>
      </c>
      <c r="C362">
        <v>1</v>
      </c>
      <c r="D362" s="75">
        <v>2017</v>
      </c>
      <c r="E362" s="28" t="s">
        <v>298</v>
      </c>
      <c r="F362" s="30" t="s">
        <v>11</v>
      </c>
      <c r="G362" s="103">
        <v>52840</v>
      </c>
      <c r="H362" s="103">
        <v>216644</v>
      </c>
      <c r="I362" s="103">
        <f t="shared" si="10"/>
        <v>4100</v>
      </c>
      <c r="J362" s="72">
        <v>4026.2</v>
      </c>
      <c r="K362" s="60">
        <v>98.2</v>
      </c>
      <c r="L362" s="60">
        <v>13.079891304347829</v>
      </c>
      <c r="M362" s="60">
        <v>2.2121212121212119</v>
      </c>
      <c r="N362" s="75">
        <v>2017</v>
      </c>
      <c r="O362" s="75" t="s">
        <v>16</v>
      </c>
      <c r="P362" s="75">
        <v>117</v>
      </c>
      <c r="Q362" s="78" t="s">
        <v>135</v>
      </c>
      <c r="R362" s="75">
        <v>10000</v>
      </c>
      <c r="S362" s="75">
        <v>2</v>
      </c>
      <c r="T362" s="79">
        <v>79.5</v>
      </c>
      <c r="U362" s="80">
        <v>0.3</v>
      </c>
      <c r="V362" s="80">
        <v>0.4</v>
      </c>
      <c r="W362" s="80">
        <v>0.8</v>
      </c>
      <c r="X362" s="80">
        <v>8.6</v>
      </c>
      <c r="Y362" s="79">
        <v>9.9</v>
      </c>
      <c r="Z362" s="12">
        <v>11.4</v>
      </c>
      <c r="AA362" s="79">
        <v>35.1</v>
      </c>
      <c r="AB362" s="79">
        <v>1.875</v>
      </c>
      <c r="AC362" s="79">
        <v>21.9</v>
      </c>
      <c r="AD362" s="79">
        <v>7.2</v>
      </c>
      <c r="AE362" s="79">
        <v>439</v>
      </c>
      <c r="AF362" s="79">
        <v>76.7</v>
      </c>
      <c r="AG362" s="79">
        <v>57.1</v>
      </c>
      <c r="AH362" s="79">
        <v>1.5</v>
      </c>
      <c r="AI362" s="79">
        <v>1.8</v>
      </c>
      <c r="AJ362" s="79">
        <v>70</v>
      </c>
      <c r="AK362" s="79">
        <v>76</v>
      </c>
      <c r="AL362" s="79">
        <v>89</v>
      </c>
      <c r="AM362" s="79">
        <v>231</v>
      </c>
      <c r="AN362" s="12">
        <v>0.85</v>
      </c>
      <c r="AO362">
        <v>0.57499999999999996</v>
      </c>
    </row>
    <row r="363" spans="1:41" x14ac:dyDescent="0.35">
      <c r="A363" s="53">
        <f t="shared" si="11"/>
        <v>357</v>
      </c>
      <c r="B363">
        <v>0</v>
      </c>
      <c r="C363">
        <v>1</v>
      </c>
      <c r="D363" s="75">
        <v>2017</v>
      </c>
      <c r="E363" s="28" t="s">
        <v>298</v>
      </c>
      <c r="F363" s="30" t="s">
        <v>11</v>
      </c>
      <c r="G363" s="103">
        <v>52840</v>
      </c>
      <c r="H363" s="103">
        <v>216644</v>
      </c>
      <c r="I363" s="103">
        <f t="shared" si="10"/>
        <v>4100</v>
      </c>
      <c r="J363" s="72">
        <v>4001.6</v>
      </c>
      <c r="K363" s="60">
        <v>97.6</v>
      </c>
      <c r="L363" s="60">
        <v>8.1065217391304341</v>
      </c>
      <c r="M363" s="60">
        <v>1.9072164948453609</v>
      </c>
      <c r="N363" s="75">
        <v>2017</v>
      </c>
      <c r="O363" s="75" t="s">
        <v>16</v>
      </c>
      <c r="P363" s="75">
        <v>118</v>
      </c>
      <c r="Q363" s="78" t="s">
        <v>135</v>
      </c>
      <c r="R363" s="75">
        <v>13000</v>
      </c>
      <c r="S363" s="75">
        <v>2</v>
      </c>
      <c r="T363" s="79">
        <v>79</v>
      </c>
      <c r="U363" s="80">
        <v>0</v>
      </c>
      <c r="V363" s="80">
        <v>0.3</v>
      </c>
      <c r="W363" s="80">
        <v>0.3</v>
      </c>
      <c r="X363" s="80">
        <v>2.7</v>
      </c>
      <c r="Y363" s="79">
        <v>9.6999999999999993</v>
      </c>
      <c r="Z363" s="12">
        <v>11.2</v>
      </c>
      <c r="AA363" s="79">
        <v>35.799999999999997</v>
      </c>
      <c r="AB363" s="79">
        <v>1.895</v>
      </c>
      <c r="AC363" s="79">
        <v>18.5</v>
      </c>
      <c r="AD363" s="79">
        <v>6.3</v>
      </c>
      <c r="AE363" s="79">
        <v>422</v>
      </c>
      <c r="AF363" s="79">
        <v>71.599999999999994</v>
      </c>
      <c r="AG363" s="79">
        <v>54.9</v>
      </c>
      <c r="AH363" s="79">
        <v>1.7</v>
      </c>
      <c r="AI363" s="79">
        <v>1.8</v>
      </c>
      <c r="AJ363" s="79">
        <v>74</v>
      </c>
      <c r="AK363" s="79">
        <v>74</v>
      </c>
      <c r="AL363" s="79">
        <v>63</v>
      </c>
      <c r="AM363" s="79">
        <v>180</v>
      </c>
      <c r="AN363" s="12">
        <v>1.17</v>
      </c>
      <c r="AO363">
        <v>0.57499999999999996</v>
      </c>
    </row>
    <row r="364" spans="1:41" x14ac:dyDescent="0.35">
      <c r="A364" s="53">
        <f t="shared" si="11"/>
        <v>358</v>
      </c>
      <c r="B364">
        <v>0</v>
      </c>
      <c r="C364">
        <v>1</v>
      </c>
      <c r="D364" s="75">
        <v>2017</v>
      </c>
      <c r="E364" s="28" t="s">
        <v>298</v>
      </c>
      <c r="F364" s="30" t="s">
        <v>11</v>
      </c>
      <c r="G364" s="103">
        <v>52840</v>
      </c>
      <c r="H364" s="103">
        <v>216644</v>
      </c>
      <c r="I364" s="103">
        <f t="shared" si="10"/>
        <v>4100</v>
      </c>
      <c r="J364" s="72">
        <v>3854</v>
      </c>
      <c r="K364" s="60">
        <v>94</v>
      </c>
      <c r="L364" s="60">
        <v>16.094696969696965</v>
      </c>
      <c r="M364" s="60">
        <v>2.2777777777777777</v>
      </c>
      <c r="N364" s="75">
        <v>2017</v>
      </c>
      <c r="O364" s="75" t="s">
        <v>16</v>
      </c>
      <c r="P364" s="75">
        <v>119</v>
      </c>
      <c r="Q364" s="78" t="s">
        <v>135</v>
      </c>
      <c r="R364" s="75">
        <v>14231</v>
      </c>
      <c r="S364" s="75">
        <v>2</v>
      </c>
      <c r="T364" s="79">
        <v>78.8</v>
      </c>
      <c r="U364" s="80">
        <v>0.2</v>
      </c>
      <c r="V364" s="80">
        <v>0.2</v>
      </c>
      <c r="W364" s="80">
        <v>0.3</v>
      </c>
      <c r="X364" s="80">
        <v>18.8</v>
      </c>
      <c r="Y364" s="79">
        <v>9</v>
      </c>
      <c r="Z364" s="12">
        <v>10.4</v>
      </c>
      <c r="AA364" s="79">
        <v>35.299999999999997</v>
      </c>
      <c r="AB364" s="79">
        <v>1.7050000000000001</v>
      </c>
      <c r="AC364" s="79">
        <v>20.5</v>
      </c>
      <c r="AD364" s="79">
        <v>7</v>
      </c>
      <c r="AE364" s="79">
        <v>443</v>
      </c>
      <c r="AF364" s="79">
        <v>73.099999999999994</v>
      </c>
      <c r="AG364" s="79">
        <v>56</v>
      </c>
      <c r="AH364" s="79">
        <v>1.7</v>
      </c>
      <c r="AI364" s="79">
        <v>2.2000000000000002</v>
      </c>
      <c r="AJ364" s="79">
        <v>74</v>
      </c>
      <c r="AK364" s="79">
        <v>82</v>
      </c>
      <c r="AL364" s="79">
        <v>72</v>
      </c>
      <c r="AM364" s="79">
        <v>218</v>
      </c>
      <c r="AN364" s="12">
        <v>1.1399999999999999</v>
      </c>
      <c r="AO364">
        <v>0.495</v>
      </c>
    </row>
    <row r="365" spans="1:41" x14ac:dyDescent="0.35">
      <c r="A365" s="53">
        <f t="shared" si="11"/>
        <v>359</v>
      </c>
      <c r="B365">
        <v>0</v>
      </c>
      <c r="C365">
        <v>1</v>
      </c>
      <c r="D365" s="75">
        <v>2017</v>
      </c>
      <c r="E365" s="28" t="s">
        <v>299</v>
      </c>
      <c r="F365" s="30" t="s">
        <v>11</v>
      </c>
      <c r="G365" s="103">
        <v>39670</v>
      </c>
      <c r="H365" s="103">
        <v>174548</v>
      </c>
      <c r="I365" s="103">
        <f t="shared" si="10"/>
        <v>4400</v>
      </c>
      <c r="J365" s="72">
        <v>4241.6000000000004</v>
      </c>
      <c r="K365" s="60">
        <v>96.4</v>
      </c>
      <c r="L365" s="60">
        <v>12.616847826086957</v>
      </c>
      <c r="M365" s="60">
        <v>2.021505376344086</v>
      </c>
      <c r="N365" s="75">
        <v>2017</v>
      </c>
      <c r="O365" s="75" t="s">
        <v>16</v>
      </c>
      <c r="P365" s="75">
        <v>120</v>
      </c>
      <c r="Q365" s="78" t="s">
        <v>136</v>
      </c>
      <c r="R365" s="75">
        <v>8400</v>
      </c>
      <c r="S365" s="75">
        <v>2</v>
      </c>
      <c r="T365" s="79">
        <v>80.8</v>
      </c>
      <c r="U365" s="80">
        <v>0</v>
      </c>
      <c r="V365" s="80">
        <v>0.2</v>
      </c>
      <c r="W365" s="80">
        <v>0.5</v>
      </c>
      <c r="X365" s="80">
        <v>8.9</v>
      </c>
      <c r="Y365" s="79">
        <v>9.3000000000000007</v>
      </c>
      <c r="Z365" s="12">
        <v>10.8</v>
      </c>
      <c r="AA365" s="79">
        <v>35.4</v>
      </c>
      <c r="AB365" s="79">
        <v>1.6850000000000001</v>
      </c>
      <c r="AC365" s="79">
        <v>18.8</v>
      </c>
      <c r="AD365" s="79">
        <v>6.4</v>
      </c>
      <c r="AE365" s="79">
        <v>406</v>
      </c>
      <c r="AF365" s="79">
        <v>69.2</v>
      </c>
      <c r="AG365" s="79">
        <v>56.7</v>
      </c>
      <c r="AH365" s="79">
        <v>1.8</v>
      </c>
      <c r="AI365" s="79">
        <v>2.2999999999999998</v>
      </c>
      <c r="AJ365" s="79">
        <v>76</v>
      </c>
      <c r="AK365" s="79">
        <v>101</v>
      </c>
      <c r="AL365" s="79">
        <v>69</v>
      </c>
      <c r="AM365" s="79">
        <v>263</v>
      </c>
      <c r="AN365" s="12">
        <v>1.46</v>
      </c>
      <c r="AO365">
        <v>0.57499999999999996</v>
      </c>
    </row>
    <row r="366" spans="1:41" x14ac:dyDescent="0.35">
      <c r="A366" s="53">
        <f t="shared" si="11"/>
        <v>360</v>
      </c>
      <c r="B366">
        <v>0</v>
      </c>
      <c r="C366">
        <v>1</v>
      </c>
      <c r="D366" s="75">
        <v>2017</v>
      </c>
      <c r="E366" s="28" t="s">
        <v>299</v>
      </c>
      <c r="F366" s="30" t="s">
        <v>11</v>
      </c>
      <c r="G366" s="103">
        <v>39670</v>
      </c>
      <c r="H366" s="103">
        <v>174548</v>
      </c>
      <c r="I366" s="103">
        <f t="shared" si="10"/>
        <v>4400</v>
      </c>
      <c r="J366" s="72">
        <v>4241.6000000000004</v>
      </c>
      <c r="K366" s="60">
        <v>96.4</v>
      </c>
      <c r="L366" s="60">
        <v>15.614360841423947</v>
      </c>
      <c r="M366" s="60">
        <v>2.064516129032258</v>
      </c>
      <c r="N366" s="75">
        <v>2017</v>
      </c>
      <c r="O366" s="75" t="s">
        <v>16</v>
      </c>
      <c r="P366" s="75">
        <v>121</v>
      </c>
      <c r="Q366" s="78" t="s">
        <v>136</v>
      </c>
      <c r="R366" s="75">
        <v>8400</v>
      </c>
      <c r="S366" s="75">
        <v>1</v>
      </c>
      <c r="T366" s="79">
        <v>81</v>
      </c>
      <c r="U366" s="80">
        <v>0.3</v>
      </c>
      <c r="V366" s="80">
        <v>0.1</v>
      </c>
      <c r="W366" s="80">
        <v>0.5</v>
      </c>
      <c r="X366" s="80">
        <v>5.2</v>
      </c>
      <c r="Y366" s="79">
        <v>9.3000000000000007</v>
      </c>
      <c r="Z366" s="12">
        <v>10.8</v>
      </c>
      <c r="AA366" s="79">
        <v>35.9</v>
      </c>
      <c r="AB366" s="79">
        <v>1.7250000000000001</v>
      </c>
      <c r="AC366" s="79">
        <v>19.2</v>
      </c>
      <c r="AD366" s="79">
        <v>6.8</v>
      </c>
      <c r="AE366" s="79">
        <v>391</v>
      </c>
      <c r="AF366" s="79">
        <v>69.8</v>
      </c>
      <c r="AG366" s="79">
        <v>57</v>
      </c>
      <c r="AH366" s="79">
        <v>2.2000000000000002</v>
      </c>
      <c r="AI366" s="79">
        <v>2.8</v>
      </c>
      <c r="AJ366" s="79">
        <v>63</v>
      </c>
      <c r="AK366" s="79">
        <v>97</v>
      </c>
      <c r="AL366" s="79">
        <v>66</v>
      </c>
      <c r="AM366" s="79">
        <v>239</v>
      </c>
      <c r="AN366" s="12">
        <v>1.47</v>
      </c>
      <c r="AO366">
        <v>0.51500000000000001</v>
      </c>
    </row>
    <row r="367" spans="1:41" x14ac:dyDescent="0.35">
      <c r="A367" s="53">
        <f t="shared" si="11"/>
        <v>361</v>
      </c>
      <c r="B367">
        <v>0</v>
      </c>
      <c r="C367">
        <v>1</v>
      </c>
      <c r="D367" s="75">
        <v>2017</v>
      </c>
      <c r="E367" s="28" t="s">
        <v>299</v>
      </c>
      <c r="F367" s="30" t="s">
        <v>11</v>
      </c>
      <c r="G367" s="103">
        <v>39670</v>
      </c>
      <c r="H367" s="103">
        <v>174548</v>
      </c>
      <c r="I367" s="103">
        <f t="shared" si="10"/>
        <v>4400</v>
      </c>
      <c r="J367" s="72">
        <v>4254.8</v>
      </c>
      <c r="K367" s="60">
        <v>96.7</v>
      </c>
      <c r="L367" s="60">
        <v>7.5761904761904795</v>
      </c>
      <c r="M367" s="60">
        <v>2.1063829787234041</v>
      </c>
      <c r="N367" s="75">
        <v>2017</v>
      </c>
      <c r="O367" s="75" t="s">
        <v>16</v>
      </c>
      <c r="P367" s="75">
        <v>122</v>
      </c>
      <c r="Q367" s="78" t="s">
        <v>136</v>
      </c>
      <c r="R367" s="75">
        <v>7923</v>
      </c>
      <c r="S367" s="75">
        <v>2</v>
      </c>
      <c r="T367" s="79">
        <v>81.2</v>
      </c>
      <c r="U367" s="80">
        <v>0.2</v>
      </c>
      <c r="V367" s="80">
        <v>0.4</v>
      </c>
      <c r="W367" s="80">
        <v>0.6</v>
      </c>
      <c r="X367" s="80">
        <v>9.4</v>
      </c>
      <c r="Y367" s="79">
        <v>9.4</v>
      </c>
      <c r="Z367" s="12">
        <v>10.9</v>
      </c>
      <c r="AA367" s="79">
        <v>36.4</v>
      </c>
      <c r="AB367" s="79">
        <v>1.7150000000000001</v>
      </c>
      <c r="AC367" s="79">
        <v>19.8</v>
      </c>
      <c r="AD367" s="79">
        <v>6.7</v>
      </c>
      <c r="AE367" s="79">
        <v>410</v>
      </c>
      <c r="AF367" s="79">
        <v>69.7</v>
      </c>
      <c r="AG367" s="79">
        <v>57.1</v>
      </c>
      <c r="AH367" s="79">
        <v>1.7</v>
      </c>
      <c r="AI367" s="79">
        <v>2.1</v>
      </c>
      <c r="AJ367" s="79">
        <v>77</v>
      </c>
      <c r="AK367" s="79">
        <v>88</v>
      </c>
      <c r="AL367" s="79">
        <v>55</v>
      </c>
      <c r="AM367" s="79">
        <v>192</v>
      </c>
      <c r="AN367" s="12">
        <v>1.6</v>
      </c>
      <c r="AO367">
        <v>0.59499999999999997</v>
      </c>
    </row>
    <row r="368" spans="1:41" x14ac:dyDescent="0.35">
      <c r="A368" s="53">
        <f t="shared" si="11"/>
        <v>362</v>
      </c>
      <c r="B368">
        <v>0</v>
      </c>
      <c r="C368">
        <v>1</v>
      </c>
      <c r="D368" s="75">
        <v>2017</v>
      </c>
      <c r="E368" s="28" t="s">
        <v>300</v>
      </c>
      <c r="F368" s="30" t="s">
        <v>11</v>
      </c>
      <c r="G368" s="103">
        <v>49860</v>
      </c>
      <c r="H368" s="103">
        <v>214398</v>
      </c>
      <c r="I368" s="103">
        <f t="shared" si="10"/>
        <v>4300</v>
      </c>
      <c r="J368" s="72">
        <v>4183.8999999999996</v>
      </c>
      <c r="K368" s="60">
        <v>97.3</v>
      </c>
      <c r="L368" s="60">
        <v>19.374193548387094</v>
      </c>
      <c r="M368" s="60">
        <v>2.0208333333333335</v>
      </c>
      <c r="N368" s="75">
        <v>2017</v>
      </c>
      <c r="O368" s="75" t="s">
        <v>16</v>
      </c>
      <c r="P368" s="75">
        <v>123</v>
      </c>
      <c r="Q368" s="78" t="s">
        <v>137</v>
      </c>
      <c r="R368" s="75">
        <v>4900</v>
      </c>
      <c r="S368" s="75">
        <v>1</v>
      </c>
      <c r="T368" s="79">
        <v>82</v>
      </c>
      <c r="U368" s="80">
        <v>0</v>
      </c>
      <c r="V368" s="80">
        <v>0.2</v>
      </c>
      <c r="W368" s="80">
        <v>0.4</v>
      </c>
      <c r="X368" s="80">
        <v>5.6</v>
      </c>
      <c r="Y368" s="79">
        <v>9.6</v>
      </c>
      <c r="Z368" s="12">
        <v>11.1</v>
      </c>
      <c r="AA368" s="79">
        <v>35</v>
      </c>
      <c r="AB368" s="79">
        <v>1.7649999999999999</v>
      </c>
      <c r="AC368" s="79">
        <v>19.399999999999999</v>
      </c>
      <c r="AD368" s="79">
        <v>6.7</v>
      </c>
      <c r="AE368" s="79">
        <v>408</v>
      </c>
      <c r="AF368" s="79">
        <v>69.400000000000006</v>
      </c>
      <c r="AG368" s="79">
        <v>58</v>
      </c>
      <c r="AH368" s="79">
        <v>2</v>
      </c>
      <c r="AI368" s="79">
        <v>2.2999999999999998</v>
      </c>
      <c r="AJ368" s="79">
        <v>78</v>
      </c>
      <c r="AK368" s="79">
        <v>95</v>
      </c>
      <c r="AL368" s="79">
        <v>62</v>
      </c>
      <c r="AM368" s="79">
        <v>224</v>
      </c>
      <c r="AN368" s="12">
        <v>1.53</v>
      </c>
      <c r="AO368">
        <v>0.46500000000000002</v>
      </c>
    </row>
    <row r="369" spans="1:41" x14ac:dyDescent="0.35">
      <c r="A369" s="53">
        <f t="shared" si="11"/>
        <v>363</v>
      </c>
      <c r="B369">
        <v>0</v>
      </c>
      <c r="C369">
        <v>1</v>
      </c>
      <c r="D369" s="75">
        <v>2017</v>
      </c>
      <c r="E369" s="28" t="s">
        <v>300</v>
      </c>
      <c r="F369" s="30" t="s">
        <v>11</v>
      </c>
      <c r="G369" s="103">
        <v>49860</v>
      </c>
      <c r="H369" s="103">
        <v>214398</v>
      </c>
      <c r="I369" s="103">
        <f t="shared" si="10"/>
        <v>4300</v>
      </c>
      <c r="J369" s="72">
        <v>4171</v>
      </c>
      <c r="K369" s="60">
        <v>97</v>
      </c>
      <c r="L369" s="60">
        <v>13.215154867256647</v>
      </c>
      <c r="M369" s="60">
        <v>2.1157894736842109</v>
      </c>
      <c r="N369" s="75">
        <v>2017</v>
      </c>
      <c r="O369" s="75" t="s">
        <v>16</v>
      </c>
      <c r="P369" s="75">
        <v>124</v>
      </c>
      <c r="Q369" s="78" t="s">
        <v>137</v>
      </c>
      <c r="R369" s="75">
        <v>4900</v>
      </c>
      <c r="S369" s="75">
        <v>1</v>
      </c>
      <c r="T369" s="79">
        <v>81.900000000000006</v>
      </c>
      <c r="U369" s="80">
        <v>0.5</v>
      </c>
      <c r="V369" s="80">
        <v>0.2</v>
      </c>
      <c r="W369" s="80">
        <v>0.4</v>
      </c>
      <c r="X369" s="80">
        <v>8.4</v>
      </c>
      <c r="Y369" s="79">
        <v>9.5</v>
      </c>
      <c r="Z369" s="12">
        <v>11</v>
      </c>
      <c r="AA369" s="79">
        <v>35</v>
      </c>
      <c r="AB369" s="79">
        <v>1.7649999999999999</v>
      </c>
      <c r="AC369" s="79">
        <v>20.100000000000001</v>
      </c>
      <c r="AD369" s="79">
        <v>6.9</v>
      </c>
      <c r="AE369" s="79">
        <v>414</v>
      </c>
      <c r="AF369" s="79">
        <v>69.5</v>
      </c>
      <c r="AG369" s="79">
        <v>57.1</v>
      </c>
      <c r="AH369" s="79">
        <v>1.8</v>
      </c>
      <c r="AI369" s="79">
        <v>2.6</v>
      </c>
      <c r="AJ369" s="79">
        <v>80</v>
      </c>
      <c r="AK369" s="79">
        <v>93</v>
      </c>
      <c r="AL369" s="79">
        <v>74</v>
      </c>
      <c r="AM369" s="79">
        <v>251</v>
      </c>
      <c r="AN369" s="12">
        <v>1.26</v>
      </c>
      <c r="AO369">
        <v>0.56499999999999995</v>
      </c>
    </row>
    <row r="370" spans="1:41" x14ac:dyDescent="0.35">
      <c r="A370" s="53">
        <f t="shared" si="11"/>
        <v>364</v>
      </c>
      <c r="B370">
        <v>0</v>
      </c>
      <c r="C370">
        <v>1</v>
      </c>
      <c r="D370" s="75">
        <v>2017</v>
      </c>
      <c r="E370" s="28" t="s">
        <v>300</v>
      </c>
      <c r="F370" s="30" t="s">
        <v>11</v>
      </c>
      <c r="G370" s="103">
        <v>49860</v>
      </c>
      <c r="H370" s="103">
        <v>214398</v>
      </c>
      <c r="I370" s="103">
        <f t="shared" si="10"/>
        <v>4300</v>
      </c>
      <c r="J370" s="72">
        <v>4158.1000000000004</v>
      </c>
      <c r="K370" s="60">
        <v>96.7</v>
      </c>
      <c r="L370" s="60">
        <v>14.838095238095235</v>
      </c>
      <c r="M370" s="60">
        <v>2.1382978723404258</v>
      </c>
      <c r="N370" s="75">
        <v>2017</v>
      </c>
      <c r="O370" s="75" t="s">
        <v>16</v>
      </c>
      <c r="P370" s="75">
        <v>125</v>
      </c>
      <c r="Q370" s="78" t="s">
        <v>137</v>
      </c>
      <c r="R370" s="75">
        <v>4900</v>
      </c>
      <c r="S370" s="75">
        <v>2</v>
      </c>
      <c r="T370" s="79">
        <v>82.2</v>
      </c>
      <c r="U370" s="80">
        <v>0.3</v>
      </c>
      <c r="V370" s="80">
        <v>0.3</v>
      </c>
      <c r="W370" s="80">
        <v>0.6</v>
      </c>
      <c r="X370" s="80">
        <v>4.2</v>
      </c>
      <c r="Y370" s="79">
        <v>9.4</v>
      </c>
      <c r="Z370" s="12">
        <v>10.9</v>
      </c>
      <c r="AA370" s="79">
        <v>33.700000000000003</v>
      </c>
      <c r="AB370" s="79">
        <v>1.7450000000000001</v>
      </c>
      <c r="AC370" s="79">
        <v>20.100000000000001</v>
      </c>
      <c r="AD370" s="79">
        <v>6.7</v>
      </c>
      <c r="AE370" s="79">
        <v>398</v>
      </c>
      <c r="AF370" s="79">
        <v>69.599999999999994</v>
      </c>
      <c r="AG370" s="79">
        <v>57.1</v>
      </c>
      <c r="AH370" s="79">
        <v>1.9</v>
      </c>
      <c r="AI370" s="79">
        <v>2.5</v>
      </c>
      <c r="AJ370" s="79">
        <v>68</v>
      </c>
      <c r="AK370" s="79">
        <v>94</v>
      </c>
      <c r="AL370" s="79">
        <v>63</v>
      </c>
      <c r="AM370" s="79">
        <v>228</v>
      </c>
      <c r="AN370" s="12">
        <v>1.49</v>
      </c>
      <c r="AO370">
        <v>0.52500000000000002</v>
      </c>
    </row>
    <row r="371" spans="1:41" x14ac:dyDescent="0.35">
      <c r="A371" s="53">
        <f t="shared" si="11"/>
        <v>365</v>
      </c>
      <c r="B371">
        <v>0</v>
      </c>
      <c r="C371">
        <v>1</v>
      </c>
      <c r="D371" s="75">
        <v>2017</v>
      </c>
      <c r="E371" s="28" t="s">
        <v>301</v>
      </c>
      <c r="F371" s="30" t="s">
        <v>11</v>
      </c>
      <c r="G371" s="103">
        <v>33020</v>
      </c>
      <c r="H371" s="103">
        <v>141986</v>
      </c>
      <c r="I371" s="103">
        <f t="shared" si="10"/>
        <v>4300</v>
      </c>
      <c r="J371" s="72">
        <v>4132.3</v>
      </c>
      <c r="K371" s="60">
        <v>96.1</v>
      </c>
      <c r="L371" s="60">
        <v>10.337057522123905</v>
      </c>
      <c r="M371" s="60">
        <v>2.0760869565217392</v>
      </c>
      <c r="N371" s="75">
        <v>2017</v>
      </c>
      <c r="O371" s="75" t="s">
        <v>16</v>
      </c>
      <c r="P371" s="75">
        <v>126</v>
      </c>
      <c r="Q371" s="78" t="s">
        <v>138</v>
      </c>
      <c r="R371" s="75">
        <v>6600</v>
      </c>
      <c r="S371" s="75">
        <v>2</v>
      </c>
      <c r="T371" s="79">
        <v>82.4</v>
      </c>
      <c r="U371" s="80">
        <v>0.5</v>
      </c>
      <c r="V371" s="80">
        <v>0.1</v>
      </c>
      <c r="W371" s="80">
        <v>0.5</v>
      </c>
      <c r="X371" s="80">
        <v>13.6</v>
      </c>
      <c r="Y371" s="79">
        <v>9.1999999999999993</v>
      </c>
      <c r="Z371" s="12">
        <v>10.6</v>
      </c>
      <c r="AA371" s="79">
        <v>35.200000000000003</v>
      </c>
      <c r="AB371" s="79">
        <v>1.7649999999999999</v>
      </c>
      <c r="AC371" s="79">
        <v>19.100000000000001</v>
      </c>
      <c r="AD371" s="79">
        <v>6.4</v>
      </c>
      <c r="AE371" s="79">
        <v>407</v>
      </c>
      <c r="AF371" s="79">
        <v>69.400000000000006</v>
      </c>
      <c r="AG371" s="79">
        <v>58.3</v>
      </c>
      <c r="AH371" s="79">
        <v>1.9</v>
      </c>
      <c r="AI371" s="79">
        <v>1.5</v>
      </c>
      <c r="AJ371" s="79">
        <v>89</v>
      </c>
      <c r="AK371" s="79">
        <v>97</v>
      </c>
      <c r="AL371" s="79">
        <v>54</v>
      </c>
      <c r="AM371" s="79">
        <v>203</v>
      </c>
      <c r="AN371" s="12">
        <v>1.8</v>
      </c>
      <c r="AO371">
        <v>0.56499999999999995</v>
      </c>
    </row>
    <row r="372" spans="1:41" x14ac:dyDescent="0.35">
      <c r="A372" s="53">
        <f t="shared" si="11"/>
        <v>366</v>
      </c>
      <c r="B372">
        <v>0</v>
      </c>
      <c r="C372">
        <v>1</v>
      </c>
      <c r="D372" s="75">
        <v>2017</v>
      </c>
      <c r="E372" s="28" t="s">
        <v>301</v>
      </c>
      <c r="F372" s="30" t="s">
        <v>11</v>
      </c>
      <c r="G372" s="103">
        <v>33020</v>
      </c>
      <c r="H372" s="103">
        <v>141986</v>
      </c>
      <c r="I372" s="103">
        <f t="shared" si="10"/>
        <v>4300</v>
      </c>
      <c r="J372" s="72">
        <v>4132.3</v>
      </c>
      <c r="K372" s="60">
        <v>96.1</v>
      </c>
      <c r="L372" s="60">
        <v>6.3750000000000009</v>
      </c>
      <c r="M372" s="60">
        <v>2.1086956521739131</v>
      </c>
      <c r="N372" s="75">
        <v>2017</v>
      </c>
      <c r="O372" s="75" t="s">
        <v>16</v>
      </c>
      <c r="P372" s="75">
        <v>127</v>
      </c>
      <c r="Q372" s="78" t="s">
        <v>138</v>
      </c>
      <c r="R372" s="75">
        <v>6868</v>
      </c>
      <c r="S372" s="75">
        <v>1</v>
      </c>
      <c r="T372" s="79">
        <v>81</v>
      </c>
      <c r="U372" s="80">
        <v>0.5</v>
      </c>
      <c r="V372" s="80">
        <v>0.1</v>
      </c>
      <c r="W372" s="80">
        <v>0.5</v>
      </c>
      <c r="X372" s="80">
        <v>11.2</v>
      </c>
      <c r="Y372" s="79">
        <v>9.1999999999999993</v>
      </c>
      <c r="Z372" s="12">
        <v>10.6</v>
      </c>
      <c r="AA372" s="79">
        <v>34.6</v>
      </c>
      <c r="AB372" s="79">
        <v>1.7749999999999999</v>
      </c>
      <c r="AC372" s="79">
        <v>19.399999999999999</v>
      </c>
      <c r="AD372" s="79">
        <v>6.5</v>
      </c>
      <c r="AE372" s="79">
        <v>414</v>
      </c>
      <c r="AF372" s="79">
        <v>68.5</v>
      </c>
      <c r="AG372" s="79">
        <v>56</v>
      </c>
      <c r="AH372" s="79">
        <v>1.8</v>
      </c>
      <c r="AI372" s="79">
        <v>2</v>
      </c>
      <c r="AJ372" s="79">
        <v>85</v>
      </c>
      <c r="AK372" s="79">
        <v>93</v>
      </c>
      <c r="AL372" s="79">
        <v>63</v>
      </c>
      <c r="AM372" s="79">
        <v>218</v>
      </c>
      <c r="AN372" s="12">
        <v>1.48</v>
      </c>
      <c r="AO372">
        <v>0.64500000000000002</v>
      </c>
    </row>
    <row r="373" spans="1:41" x14ac:dyDescent="0.35">
      <c r="A373" s="53">
        <f t="shared" si="11"/>
        <v>367</v>
      </c>
      <c r="B373">
        <v>0</v>
      </c>
      <c r="C373">
        <v>1</v>
      </c>
      <c r="D373" s="75">
        <v>2017</v>
      </c>
      <c r="E373" s="28" t="s">
        <v>302</v>
      </c>
      <c r="F373" s="30" t="s">
        <v>11</v>
      </c>
      <c r="G373" s="103">
        <v>42730</v>
      </c>
      <c r="H373" s="103">
        <v>175193</v>
      </c>
      <c r="I373" s="103">
        <f t="shared" si="10"/>
        <v>4100</v>
      </c>
      <c r="J373" s="72">
        <v>3915.5</v>
      </c>
      <c r="K373" s="60">
        <v>95.5</v>
      </c>
      <c r="L373" s="60">
        <v>10.124922118380065</v>
      </c>
      <c r="M373" s="60">
        <v>1.911111111111111</v>
      </c>
      <c r="N373" s="75">
        <v>2017</v>
      </c>
      <c r="O373" s="75" t="s">
        <v>16</v>
      </c>
      <c r="P373" s="75">
        <v>128</v>
      </c>
      <c r="Q373" s="78" t="s">
        <v>139</v>
      </c>
      <c r="R373" s="75">
        <v>3800</v>
      </c>
      <c r="S373" s="75">
        <v>3</v>
      </c>
      <c r="T373" s="79">
        <v>79.7</v>
      </c>
      <c r="U373" s="80">
        <v>0.4</v>
      </c>
      <c r="V373" s="80">
        <v>0.9</v>
      </c>
      <c r="W373" s="80">
        <v>0.9</v>
      </c>
      <c r="X373" s="80">
        <v>25.6</v>
      </c>
      <c r="Y373" s="79">
        <v>9</v>
      </c>
      <c r="Z373" s="12">
        <v>10.4</v>
      </c>
      <c r="AA373" s="79">
        <v>32.799999999999997</v>
      </c>
      <c r="AB373" s="79">
        <v>1.7050000000000001</v>
      </c>
      <c r="AC373" s="79">
        <v>17.2</v>
      </c>
      <c r="AD373" s="79">
        <v>6</v>
      </c>
      <c r="AE373" s="79">
        <v>398</v>
      </c>
      <c r="AF373" s="79">
        <v>69</v>
      </c>
      <c r="AG373" s="79">
        <v>55.8</v>
      </c>
      <c r="AH373" s="79">
        <v>1.9</v>
      </c>
      <c r="AI373" s="79">
        <v>2.1</v>
      </c>
      <c r="AJ373" s="79">
        <v>87</v>
      </c>
      <c r="AK373" s="79">
        <v>85</v>
      </c>
      <c r="AL373" s="79">
        <v>61</v>
      </c>
      <c r="AM373" s="79">
        <v>202</v>
      </c>
      <c r="AN373" s="12">
        <v>1.39</v>
      </c>
      <c r="AO373">
        <v>0.53500000000000003</v>
      </c>
    </row>
    <row r="374" spans="1:41" x14ac:dyDescent="0.35">
      <c r="A374" s="53">
        <f t="shared" si="11"/>
        <v>368</v>
      </c>
      <c r="B374">
        <v>0</v>
      </c>
      <c r="C374">
        <v>1</v>
      </c>
      <c r="D374" s="75">
        <v>2017</v>
      </c>
      <c r="E374" s="28" t="s">
        <v>302</v>
      </c>
      <c r="F374" s="30" t="s">
        <v>11</v>
      </c>
      <c r="G374" s="103">
        <v>42730</v>
      </c>
      <c r="H374" s="103">
        <v>175193</v>
      </c>
      <c r="I374" s="103">
        <f t="shared" si="10"/>
        <v>4100</v>
      </c>
      <c r="J374" s="72">
        <v>3817.1</v>
      </c>
      <c r="K374" s="60">
        <v>93.1</v>
      </c>
      <c r="L374" s="60">
        <v>9.4496681415929302</v>
      </c>
      <c r="M374" s="60">
        <v>1.8089887640449438</v>
      </c>
      <c r="N374" s="75">
        <v>2017</v>
      </c>
      <c r="O374" s="75" t="s">
        <v>16</v>
      </c>
      <c r="P374" s="75">
        <v>129</v>
      </c>
      <c r="Q374" s="78" t="s">
        <v>139</v>
      </c>
      <c r="R374" s="75">
        <v>3800</v>
      </c>
      <c r="S374" s="75">
        <v>3</v>
      </c>
      <c r="T374" s="79">
        <v>80.400000000000006</v>
      </c>
      <c r="U374" s="80">
        <v>0.2</v>
      </c>
      <c r="V374" s="80">
        <v>0.3</v>
      </c>
      <c r="W374" s="80">
        <v>0.7</v>
      </c>
      <c r="X374" s="80">
        <v>39.200000000000003</v>
      </c>
      <c r="Y374" s="79">
        <v>8.9</v>
      </c>
      <c r="Z374" s="12">
        <v>10.3</v>
      </c>
      <c r="AA374" s="79">
        <v>32.299999999999997</v>
      </c>
      <c r="AB374" s="79">
        <v>1.675</v>
      </c>
      <c r="AC374" s="79">
        <v>16.100000000000001</v>
      </c>
      <c r="AD374" s="79">
        <v>5.6</v>
      </c>
      <c r="AE374" s="79">
        <v>402</v>
      </c>
      <c r="AF374" s="79">
        <v>69</v>
      </c>
      <c r="AG374" s="79">
        <v>53.8</v>
      </c>
      <c r="AH374" s="79">
        <v>1.9</v>
      </c>
      <c r="AI374" s="79">
        <v>2.6</v>
      </c>
      <c r="AJ374" s="79">
        <v>81</v>
      </c>
      <c r="AK374" s="79">
        <v>88</v>
      </c>
      <c r="AL374" s="79">
        <v>63</v>
      </c>
      <c r="AM374" s="79">
        <v>213</v>
      </c>
      <c r="AN374" s="12">
        <v>1.4</v>
      </c>
      <c r="AO374">
        <v>0.56499999999999995</v>
      </c>
    </row>
    <row r="375" spans="1:41" x14ac:dyDescent="0.35">
      <c r="A375" s="53">
        <f t="shared" si="11"/>
        <v>369</v>
      </c>
      <c r="B375">
        <v>0</v>
      </c>
      <c r="C375">
        <v>1</v>
      </c>
      <c r="D375" s="75">
        <v>2017</v>
      </c>
      <c r="E375" s="28" t="s">
        <v>302</v>
      </c>
      <c r="F375" s="30" t="s">
        <v>11</v>
      </c>
      <c r="G375" s="103">
        <v>42730</v>
      </c>
      <c r="H375" s="103">
        <v>175193</v>
      </c>
      <c r="I375" s="103">
        <f t="shared" si="10"/>
        <v>4100</v>
      </c>
      <c r="J375" s="72">
        <v>3800.7</v>
      </c>
      <c r="K375" s="60">
        <v>92.7</v>
      </c>
      <c r="L375" s="60">
        <v>5.7210000000000036</v>
      </c>
      <c r="M375" s="60">
        <v>1.8749999999999998</v>
      </c>
      <c r="N375" s="75">
        <v>2017</v>
      </c>
      <c r="O375" s="75" t="s">
        <v>16</v>
      </c>
      <c r="P375" s="75">
        <v>130</v>
      </c>
      <c r="Q375" s="78" t="s">
        <v>139</v>
      </c>
      <c r="R375" s="75">
        <v>3800</v>
      </c>
      <c r="S375" s="75">
        <v>2</v>
      </c>
      <c r="T375" s="79">
        <v>80.7</v>
      </c>
      <c r="U375" s="80">
        <v>0.3</v>
      </c>
      <c r="V375" s="80">
        <v>0.2</v>
      </c>
      <c r="W375" s="80">
        <v>0.9</v>
      </c>
      <c r="X375" s="80">
        <v>13.5</v>
      </c>
      <c r="Y375" s="79">
        <v>8.8000000000000007</v>
      </c>
      <c r="Z375" s="12">
        <v>10.199999999999999</v>
      </c>
      <c r="AA375" s="79">
        <v>32.299999999999997</v>
      </c>
      <c r="AB375" s="79">
        <v>1.7250000000000001</v>
      </c>
      <c r="AC375" s="79">
        <v>16.5</v>
      </c>
      <c r="AD375" s="79">
        <v>5.7</v>
      </c>
      <c r="AE375" s="79">
        <v>398</v>
      </c>
      <c r="AF375" s="79">
        <v>70.2</v>
      </c>
      <c r="AG375" s="79">
        <v>54.2</v>
      </c>
      <c r="AH375" s="79">
        <v>1.5</v>
      </c>
      <c r="AI375" s="79">
        <v>1.9</v>
      </c>
      <c r="AJ375" s="79">
        <v>103</v>
      </c>
      <c r="AK375" s="79">
        <v>76</v>
      </c>
      <c r="AL375" s="79">
        <v>53</v>
      </c>
      <c r="AM375" s="79">
        <v>166</v>
      </c>
      <c r="AN375" s="12">
        <v>1.43</v>
      </c>
      <c r="AO375">
        <v>0.625</v>
      </c>
    </row>
    <row r="376" spans="1:41" x14ac:dyDescent="0.35">
      <c r="A376" s="53">
        <f t="shared" si="11"/>
        <v>370</v>
      </c>
      <c r="B376">
        <v>0</v>
      </c>
      <c r="C376">
        <v>1</v>
      </c>
      <c r="D376" s="75">
        <v>2017</v>
      </c>
      <c r="E376" s="28" t="s">
        <v>302</v>
      </c>
      <c r="F376" s="30" t="s">
        <v>11</v>
      </c>
      <c r="G376" s="103">
        <v>42730</v>
      </c>
      <c r="H376" s="103">
        <v>175193</v>
      </c>
      <c r="I376" s="103">
        <f t="shared" si="10"/>
        <v>4100</v>
      </c>
      <c r="J376" s="72">
        <v>3817.1</v>
      </c>
      <c r="K376" s="60">
        <v>93.1</v>
      </c>
      <c r="L376" s="60">
        <v>7.4199579831932816</v>
      </c>
      <c r="M376" s="60">
        <v>1.9775280898876406</v>
      </c>
      <c r="N376" s="75">
        <v>2017</v>
      </c>
      <c r="O376" s="75" t="s">
        <v>16</v>
      </c>
      <c r="P376" s="75">
        <v>131</v>
      </c>
      <c r="Q376" s="78" t="s">
        <v>139</v>
      </c>
      <c r="R376" s="75">
        <v>3800</v>
      </c>
      <c r="S376" s="75">
        <v>2</v>
      </c>
      <c r="T376" s="79">
        <v>80.7</v>
      </c>
      <c r="U376" s="80">
        <v>0.2</v>
      </c>
      <c r="V376" s="80">
        <v>0.2</v>
      </c>
      <c r="W376" s="80">
        <v>0.7</v>
      </c>
      <c r="X376" s="80">
        <v>22.7</v>
      </c>
      <c r="Y376" s="79">
        <v>8.9</v>
      </c>
      <c r="Z376" s="12">
        <v>10.3</v>
      </c>
      <c r="AA376" s="79">
        <v>32.799999999999997</v>
      </c>
      <c r="AB376" s="79">
        <v>1.7749999999999999</v>
      </c>
      <c r="AC376" s="79">
        <v>17.600000000000001</v>
      </c>
      <c r="AD376" s="79">
        <v>6</v>
      </c>
      <c r="AE376" s="79">
        <v>407</v>
      </c>
      <c r="AF376" s="79">
        <v>70.2</v>
      </c>
      <c r="AG376" s="79">
        <v>54.1</v>
      </c>
      <c r="AH376" s="79">
        <v>1.7</v>
      </c>
      <c r="AI376" s="79">
        <v>2</v>
      </c>
      <c r="AJ376" s="79">
        <v>89</v>
      </c>
      <c r="AK376" s="79">
        <v>76</v>
      </c>
      <c r="AL376" s="79">
        <v>68</v>
      </c>
      <c r="AM376" s="79">
        <v>200</v>
      </c>
      <c r="AN376" s="12">
        <v>1.1200000000000001</v>
      </c>
      <c r="AO376">
        <v>0.59499999999999997</v>
      </c>
    </row>
    <row r="377" spans="1:41" x14ac:dyDescent="0.35">
      <c r="A377" s="53">
        <f t="shared" si="11"/>
        <v>371</v>
      </c>
      <c r="B377">
        <v>0</v>
      </c>
      <c r="C377">
        <v>1</v>
      </c>
      <c r="D377" s="75">
        <v>2017</v>
      </c>
      <c r="E377" s="28" t="s">
        <v>303</v>
      </c>
      <c r="F377" s="30" t="s">
        <v>11</v>
      </c>
      <c r="G377" s="103">
        <v>68640</v>
      </c>
      <c r="H377" s="103">
        <v>295152</v>
      </c>
      <c r="I377" s="103">
        <f t="shared" si="10"/>
        <v>4300</v>
      </c>
      <c r="J377" s="72">
        <v>4209.7</v>
      </c>
      <c r="K377" s="60">
        <v>97.9</v>
      </c>
      <c r="L377" s="60">
        <v>9.4000000000000021</v>
      </c>
      <c r="M377" s="60">
        <v>2.1122448979591835</v>
      </c>
      <c r="N377" s="75">
        <v>2017</v>
      </c>
      <c r="O377" s="75" t="s">
        <v>16</v>
      </c>
      <c r="P377" s="75">
        <v>132</v>
      </c>
      <c r="Q377" s="78" t="s">
        <v>140</v>
      </c>
      <c r="R377" s="75">
        <v>4000</v>
      </c>
      <c r="S377" s="75">
        <v>1</v>
      </c>
      <c r="T377" s="79">
        <v>82.7</v>
      </c>
      <c r="U377" s="80">
        <v>0.4</v>
      </c>
      <c r="V377" s="80">
        <v>0.1</v>
      </c>
      <c r="W377" s="80">
        <v>0.2</v>
      </c>
      <c r="X377" s="80">
        <v>14.2</v>
      </c>
      <c r="Y377" s="79">
        <v>9.8000000000000007</v>
      </c>
      <c r="Z377" s="12">
        <v>11.3</v>
      </c>
      <c r="AA377" s="79">
        <v>35.5</v>
      </c>
      <c r="AB377" s="79">
        <v>1.7450000000000001</v>
      </c>
      <c r="AC377" s="79">
        <v>20.7</v>
      </c>
      <c r="AD377" s="79">
        <v>6.9</v>
      </c>
      <c r="AE377" s="79">
        <v>408</v>
      </c>
      <c r="AF377" s="79">
        <v>68.400000000000006</v>
      </c>
      <c r="AG377" s="79">
        <v>58.6</v>
      </c>
      <c r="AH377" s="79">
        <v>1.7</v>
      </c>
      <c r="AI377" s="79">
        <v>2</v>
      </c>
      <c r="AJ377" s="79">
        <v>78</v>
      </c>
      <c r="AK377" s="79">
        <v>107</v>
      </c>
      <c r="AL377" s="79">
        <v>62</v>
      </c>
      <c r="AM377" s="79">
        <v>246</v>
      </c>
      <c r="AN377" s="12">
        <v>1.73</v>
      </c>
      <c r="AO377">
        <v>0.70499999999999996</v>
      </c>
    </row>
    <row r="378" spans="1:41" x14ac:dyDescent="0.35">
      <c r="A378" s="53">
        <f t="shared" si="11"/>
        <v>372</v>
      </c>
      <c r="B378">
        <v>0</v>
      </c>
      <c r="C378">
        <v>1</v>
      </c>
      <c r="D378" s="75">
        <v>2017</v>
      </c>
      <c r="E378" s="28" t="s">
        <v>303</v>
      </c>
      <c r="F378" s="30" t="s">
        <v>11</v>
      </c>
      <c r="G378" s="103">
        <v>68640</v>
      </c>
      <c r="H378" s="103">
        <v>295152</v>
      </c>
      <c r="I378" s="103">
        <f t="shared" si="10"/>
        <v>4300</v>
      </c>
      <c r="J378" s="72">
        <v>4196.8</v>
      </c>
      <c r="K378" s="60">
        <v>97.6</v>
      </c>
      <c r="L378" s="60">
        <v>6.6250000000000009</v>
      </c>
      <c r="M378" s="60">
        <v>2.1443298969072169</v>
      </c>
      <c r="N378" s="75">
        <v>2017</v>
      </c>
      <c r="O378" s="75" t="s">
        <v>16</v>
      </c>
      <c r="P378" s="75">
        <v>133</v>
      </c>
      <c r="Q378" s="78" t="s">
        <v>140</v>
      </c>
      <c r="R378" s="75">
        <v>3900</v>
      </c>
      <c r="S378" s="75">
        <v>2</v>
      </c>
      <c r="T378" s="79">
        <v>81</v>
      </c>
      <c r="U378" s="80">
        <v>0.3</v>
      </c>
      <c r="V378" s="80">
        <v>0.3</v>
      </c>
      <c r="W378" s="80">
        <v>0.3</v>
      </c>
      <c r="X378" s="80">
        <v>12.4</v>
      </c>
      <c r="Y378" s="79">
        <v>9.6999999999999993</v>
      </c>
      <c r="Z378" s="12">
        <v>11.2</v>
      </c>
      <c r="AA378" s="79">
        <v>35.700000000000003</v>
      </c>
      <c r="AB378" s="79">
        <v>1.645</v>
      </c>
      <c r="AC378" s="79">
        <v>20.8</v>
      </c>
      <c r="AD378" s="79">
        <v>7.3</v>
      </c>
      <c r="AE378" s="79">
        <v>394</v>
      </c>
      <c r="AF378" s="79">
        <v>71</v>
      </c>
      <c r="AG378" s="79">
        <v>57.4</v>
      </c>
      <c r="AH378" s="79">
        <v>1.7</v>
      </c>
      <c r="AI378" s="79">
        <v>1.9</v>
      </c>
      <c r="AJ378" s="79">
        <v>80</v>
      </c>
      <c r="AK378" s="79">
        <v>79</v>
      </c>
      <c r="AL378" s="79">
        <v>75</v>
      </c>
      <c r="AM378" s="79">
        <v>222</v>
      </c>
      <c r="AN378" s="12">
        <v>1.05</v>
      </c>
      <c r="AO378">
        <v>0.68500000000000005</v>
      </c>
    </row>
    <row r="379" spans="1:41" x14ac:dyDescent="0.35">
      <c r="A379" s="53">
        <f t="shared" si="11"/>
        <v>373</v>
      </c>
      <c r="B379">
        <v>0</v>
      </c>
      <c r="C379">
        <v>1</v>
      </c>
      <c r="D379" s="75">
        <v>2017</v>
      </c>
      <c r="E379" s="28" t="s">
        <v>303</v>
      </c>
      <c r="F379" s="30" t="s">
        <v>11</v>
      </c>
      <c r="G379" s="103">
        <v>68640</v>
      </c>
      <c r="H379" s="103">
        <v>295152</v>
      </c>
      <c r="I379" s="103">
        <f t="shared" si="10"/>
        <v>4300</v>
      </c>
      <c r="J379" s="72">
        <v>4278.5</v>
      </c>
      <c r="K379" s="60">
        <v>99.5</v>
      </c>
      <c r="L379" s="60">
        <v>8.2249999999999961</v>
      </c>
      <c r="M379" s="60">
        <v>2.2199999999999998</v>
      </c>
      <c r="N379" s="75">
        <v>2017</v>
      </c>
      <c r="O379" s="75" t="s">
        <v>16</v>
      </c>
      <c r="P379" s="75">
        <v>134</v>
      </c>
      <c r="Q379" s="78" t="s">
        <v>140</v>
      </c>
      <c r="R379" s="75">
        <v>4100</v>
      </c>
      <c r="S379" s="75">
        <v>2</v>
      </c>
      <c r="T379" s="79">
        <v>82.6</v>
      </c>
      <c r="U379" s="80">
        <v>0.3</v>
      </c>
      <c r="V379" s="80">
        <v>0.3</v>
      </c>
      <c r="W379" s="80">
        <v>0.5</v>
      </c>
      <c r="X379" s="80">
        <v>10.6</v>
      </c>
      <c r="Y379" s="79">
        <v>10</v>
      </c>
      <c r="Z379" s="12">
        <v>11.6</v>
      </c>
      <c r="AA379" s="79">
        <v>35.4</v>
      </c>
      <c r="AB379" s="79">
        <v>1.7250000000000001</v>
      </c>
      <c r="AC379" s="79">
        <v>22.2</v>
      </c>
      <c r="AD379" s="79">
        <v>7.5</v>
      </c>
      <c r="AE379" s="79">
        <v>412</v>
      </c>
      <c r="AF379" s="79">
        <v>70</v>
      </c>
      <c r="AG379" s="79">
        <v>58.3</v>
      </c>
      <c r="AH379" s="79">
        <v>1.9</v>
      </c>
      <c r="AI379" s="79">
        <v>2.9</v>
      </c>
      <c r="AJ379" s="79">
        <v>64</v>
      </c>
      <c r="AK379" s="79">
        <v>93</v>
      </c>
      <c r="AL379" s="79">
        <v>62</v>
      </c>
      <c r="AM379" s="79">
        <v>214</v>
      </c>
      <c r="AN379" s="12">
        <v>1.5</v>
      </c>
      <c r="AO379">
        <v>0.625</v>
      </c>
    </row>
    <row r="380" spans="1:41" x14ac:dyDescent="0.35">
      <c r="A380" s="53">
        <f t="shared" si="11"/>
        <v>374</v>
      </c>
      <c r="B380">
        <v>0</v>
      </c>
      <c r="C380">
        <v>1</v>
      </c>
      <c r="D380" s="75">
        <v>2017</v>
      </c>
      <c r="E380" s="28" t="s">
        <v>303</v>
      </c>
      <c r="F380" s="30" t="s">
        <v>11</v>
      </c>
      <c r="G380" s="103">
        <v>68640</v>
      </c>
      <c r="H380" s="103">
        <v>295152</v>
      </c>
      <c r="I380" s="103">
        <f t="shared" si="10"/>
        <v>4300</v>
      </c>
      <c r="J380" s="72">
        <v>4171</v>
      </c>
      <c r="K380" s="60">
        <v>97</v>
      </c>
      <c r="L380" s="60">
        <v>10.068584070796467</v>
      </c>
      <c r="M380" s="60">
        <v>1.9684210526315788</v>
      </c>
      <c r="N380" s="75">
        <v>2017</v>
      </c>
      <c r="O380" s="75" t="s">
        <v>16</v>
      </c>
      <c r="P380" s="75">
        <v>135</v>
      </c>
      <c r="Q380" s="78" t="s">
        <v>140</v>
      </c>
      <c r="R380" s="75">
        <v>4000</v>
      </c>
      <c r="S380" s="75">
        <v>2</v>
      </c>
      <c r="T380" s="79">
        <v>83.1</v>
      </c>
      <c r="U380" s="80">
        <v>0.6</v>
      </c>
      <c r="V380" s="80">
        <v>0.3</v>
      </c>
      <c r="W380" s="80">
        <v>0.5</v>
      </c>
      <c r="X380" s="80">
        <v>9</v>
      </c>
      <c r="Y380" s="79">
        <v>9.5</v>
      </c>
      <c r="Z380" s="12">
        <v>11</v>
      </c>
      <c r="AA380" s="79">
        <v>35.1</v>
      </c>
      <c r="AB380" s="79">
        <v>1.7649999999999999</v>
      </c>
      <c r="AC380" s="79">
        <v>18.7</v>
      </c>
      <c r="AD380" s="79">
        <v>6.4</v>
      </c>
      <c r="AE380" s="79">
        <v>419</v>
      </c>
      <c r="AF380" s="79">
        <v>68.400000000000006</v>
      </c>
      <c r="AG380" s="79">
        <v>59.8</v>
      </c>
      <c r="AH380" s="79">
        <v>1.7</v>
      </c>
      <c r="AI380" s="79">
        <v>1.5</v>
      </c>
      <c r="AJ380" s="79">
        <v>106</v>
      </c>
      <c r="AK380" s="79">
        <v>103</v>
      </c>
      <c r="AL380" s="79">
        <v>45</v>
      </c>
      <c r="AM380" s="79">
        <v>191</v>
      </c>
      <c r="AN380" s="12">
        <v>2.29</v>
      </c>
      <c r="AO380">
        <v>0.56499999999999995</v>
      </c>
    </row>
    <row r="381" spans="1:41" x14ac:dyDescent="0.35">
      <c r="A381" s="53">
        <f t="shared" si="11"/>
        <v>375</v>
      </c>
      <c r="B381">
        <v>0</v>
      </c>
      <c r="C381">
        <v>1</v>
      </c>
      <c r="D381" s="75">
        <v>2017</v>
      </c>
      <c r="E381" s="28" t="s">
        <v>303</v>
      </c>
      <c r="F381" s="30" t="s">
        <v>11</v>
      </c>
      <c r="G381" s="103">
        <v>68640</v>
      </c>
      <c r="H381" s="103">
        <v>295152</v>
      </c>
      <c r="I381" s="103">
        <f t="shared" si="10"/>
        <v>4300</v>
      </c>
      <c r="J381" s="72">
        <v>4209.7</v>
      </c>
      <c r="K381" s="60">
        <v>97.9</v>
      </c>
      <c r="L381" s="60">
        <v>6.7499999999999991</v>
      </c>
      <c r="M381" s="60">
        <v>2.0408163265306123</v>
      </c>
      <c r="N381" s="75">
        <v>2017</v>
      </c>
      <c r="O381" s="75" t="s">
        <v>16</v>
      </c>
      <c r="P381" s="75">
        <v>136</v>
      </c>
      <c r="Q381" s="78" t="s">
        <v>140</v>
      </c>
      <c r="R381" s="75">
        <v>4180</v>
      </c>
      <c r="S381" s="75">
        <v>1</v>
      </c>
      <c r="T381" s="79">
        <v>84.1</v>
      </c>
      <c r="U381" s="80">
        <v>0.6</v>
      </c>
      <c r="V381" s="80">
        <v>0.2</v>
      </c>
      <c r="W381" s="80">
        <v>0.4</v>
      </c>
      <c r="X381" s="80">
        <v>5.9</v>
      </c>
      <c r="Y381" s="79">
        <v>9.8000000000000007</v>
      </c>
      <c r="Z381" s="12">
        <v>11.3</v>
      </c>
      <c r="AA381" s="79">
        <v>35.200000000000003</v>
      </c>
      <c r="AB381" s="79">
        <v>1.825</v>
      </c>
      <c r="AC381" s="79">
        <v>20</v>
      </c>
      <c r="AD381" s="79">
        <v>6.9</v>
      </c>
      <c r="AE381" s="79">
        <v>427</v>
      </c>
      <c r="AF381" s="79">
        <v>68.2</v>
      </c>
      <c r="AG381" s="79">
        <v>59.8</v>
      </c>
      <c r="AH381" s="79">
        <v>1.9</v>
      </c>
      <c r="AI381" s="79">
        <v>1.5</v>
      </c>
      <c r="AJ381" s="79">
        <v>86</v>
      </c>
      <c r="AK381" s="79">
        <v>96</v>
      </c>
      <c r="AL381" s="79">
        <v>52</v>
      </c>
      <c r="AM381" s="79">
        <v>199</v>
      </c>
      <c r="AN381" s="12">
        <v>1.85</v>
      </c>
      <c r="AO381">
        <v>0.66500000000000004</v>
      </c>
    </row>
    <row r="382" spans="1:41" x14ac:dyDescent="0.35">
      <c r="A382" s="53">
        <f t="shared" si="11"/>
        <v>376</v>
      </c>
      <c r="B382">
        <v>0</v>
      </c>
      <c r="C382">
        <v>1</v>
      </c>
      <c r="D382">
        <v>2017</v>
      </c>
      <c r="E382" s="28" t="s">
        <v>304</v>
      </c>
      <c r="F382" s="30" t="s">
        <v>305</v>
      </c>
      <c r="G382" s="103">
        <v>146763</v>
      </c>
      <c r="H382" s="103">
        <v>704462</v>
      </c>
      <c r="I382" s="103">
        <f t="shared" si="10"/>
        <v>4799.9972745174191</v>
      </c>
      <c r="J382" s="72">
        <v>4713.5973235761057</v>
      </c>
      <c r="K382" s="60">
        <v>98.2</v>
      </c>
      <c r="L382" s="60">
        <v>13.314199029126213</v>
      </c>
      <c r="M382" s="60">
        <v>2.0202020202020203</v>
      </c>
      <c r="N382">
        <v>2017</v>
      </c>
      <c r="O382" t="s">
        <v>16</v>
      </c>
      <c r="P382">
        <v>137</v>
      </c>
      <c r="Q382" s="28" t="s">
        <v>22</v>
      </c>
      <c r="R382">
        <v>7000</v>
      </c>
      <c r="S382">
        <v>1</v>
      </c>
      <c r="T382" s="12">
        <v>80.5</v>
      </c>
      <c r="U382" s="81">
        <v>0.1</v>
      </c>
      <c r="V382" s="81">
        <v>0.2</v>
      </c>
      <c r="W382" s="81">
        <v>0.2</v>
      </c>
      <c r="X382" s="81">
        <v>5.8</v>
      </c>
      <c r="Y382" s="12">
        <v>9.9</v>
      </c>
      <c r="Z382" s="12">
        <v>11.4</v>
      </c>
      <c r="AA382" s="12">
        <v>36.1</v>
      </c>
      <c r="AB382" s="12">
        <v>1.835</v>
      </c>
      <c r="AC382" s="12">
        <v>20</v>
      </c>
      <c r="AD382" s="12">
        <v>6.9</v>
      </c>
      <c r="AE382" s="12">
        <v>407</v>
      </c>
      <c r="AF382" s="12">
        <v>70</v>
      </c>
      <c r="AG382" s="12">
        <v>57.1</v>
      </c>
      <c r="AH382" s="12">
        <v>1.7</v>
      </c>
      <c r="AI382" s="12">
        <v>2.2999999999999998</v>
      </c>
      <c r="AJ382" s="12">
        <v>77</v>
      </c>
      <c r="AK382" s="12">
        <v>99</v>
      </c>
      <c r="AL382" s="12">
        <v>53</v>
      </c>
      <c r="AM382" s="12">
        <v>209</v>
      </c>
      <c r="AN382" s="12">
        <v>1.87</v>
      </c>
      <c r="AO382">
        <v>0.51500000000000001</v>
      </c>
    </row>
    <row r="383" spans="1:41" x14ac:dyDescent="0.35">
      <c r="A383" s="53">
        <f t="shared" si="11"/>
        <v>377</v>
      </c>
      <c r="B383">
        <v>0</v>
      </c>
      <c r="C383">
        <v>1</v>
      </c>
      <c r="D383">
        <v>2017</v>
      </c>
      <c r="E383" s="28" t="s">
        <v>304</v>
      </c>
      <c r="F383" s="30" t="s">
        <v>305</v>
      </c>
      <c r="G383" s="103">
        <v>146763</v>
      </c>
      <c r="H383" s="103">
        <v>704462</v>
      </c>
      <c r="I383" s="103">
        <f t="shared" si="10"/>
        <v>4799.9972745174191</v>
      </c>
      <c r="J383" s="72">
        <v>4526.3974298699259</v>
      </c>
      <c r="K383" s="60">
        <v>94.3</v>
      </c>
      <c r="L383" s="60">
        <v>10.865476190476182</v>
      </c>
      <c r="M383" s="60">
        <v>1.6373626373626375</v>
      </c>
      <c r="N383">
        <v>2017</v>
      </c>
      <c r="O383" t="s">
        <v>16</v>
      </c>
      <c r="P383">
        <v>138</v>
      </c>
      <c r="Q383" s="28" t="s">
        <v>22</v>
      </c>
      <c r="R383">
        <v>5500</v>
      </c>
      <c r="S383">
        <v>2</v>
      </c>
      <c r="T383" s="12">
        <v>78.5</v>
      </c>
      <c r="U383" s="81">
        <v>0</v>
      </c>
      <c r="V383" s="81">
        <v>0.4</v>
      </c>
      <c r="W383" s="81">
        <v>0.1</v>
      </c>
      <c r="X383" s="81">
        <v>17.8</v>
      </c>
      <c r="Y383" s="12">
        <v>9.1</v>
      </c>
      <c r="Z383" s="12">
        <v>10.5</v>
      </c>
      <c r="AA383" s="12">
        <v>37.1</v>
      </c>
      <c r="AB383" s="12">
        <v>1.635</v>
      </c>
      <c r="AC383" s="12">
        <v>14.9</v>
      </c>
      <c r="AD383" s="12">
        <v>5.6</v>
      </c>
      <c r="AE383" s="12">
        <v>378</v>
      </c>
      <c r="AF383" s="12">
        <v>70.8</v>
      </c>
      <c r="AG383" s="12">
        <v>54.4</v>
      </c>
      <c r="AH383" s="12">
        <v>1.8</v>
      </c>
      <c r="AI383" s="12">
        <v>2.1</v>
      </c>
      <c r="AJ383" s="12">
        <v>92</v>
      </c>
      <c r="AK383" s="12">
        <v>81</v>
      </c>
      <c r="AL383" s="12">
        <v>58</v>
      </c>
      <c r="AM383" s="12">
        <v>192</v>
      </c>
      <c r="AN383" s="12">
        <v>1.4</v>
      </c>
      <c r="AO383">
        <v>0.52500000000000002</v>
      </c>
    </row>
    <row r="384" spans="1:41" x14ac:dyDescent="0.35">
      <c r="A384" s="53">
        <f t="shared" si="11"/>
        <v>378</v>
      </c>
      <c r="B384">
        <v>0</v>
      </c>
      <c r="C384">
        <v>1</v>
      </c>
      <c r="D384">
        <v>2017</v>
      </c>
      <c r="E384" s="28" t="s">
        <v>304</v>
      </c>
      <c r="F384" s="30" t="s">
        <v>305</v>
      </c>
      <c r="G384" s="103">
        <v>146763</v>
      </c>
      <c r="H384" s="103">
        <v>704462</v>
      </c>
      <c r="I384" s="103">
        <f t="shared" si="10"/>
        <v>4799.9972745174191</v>
      </c>
      <c r="J384" s="72">
        <v>4627.1973726347924</v>
      </c>
      <c r="K384" s="60">
        <v>96.4</v>
      </c>
      <c r="L384" s="60">
        <v>15.583928571428576</v>
      </c>
      <c r="M384" s="60">
        <v>1.9892473118279568</v>
      </c>
      <c r="N384">
        <v>2017</v>
      </c>
      <c r="O384" t="s">
        <v>16</v>
      </c>
      <c r="P384">
        <v>139</v>
      </c>
      <c r="Q384" s="28" t="s">
        <v>22</v>
      </c>
      <c r="R384">
        <v>4300</v>
      </c>
      <c r="S384">
        <v>2</v>
      </c>
      <c r="T384" s="12">
        <v>80.400000000000006</v>
      </c>
      <c r="U384" s="81">
        <v>0.2</v>
      </c>
      <c r="V384" s="81">
        <v>0.3</v>
      </c>
      <c r="W384" s="81">
        <v>0.1</v>
      </c>
      <c r="X384" s="81">
        <v>10.8</v>
      </c>
      <c r="Y384" s="12">
        <v>9.3000000000000007</v>
      </c>
      <c r="Z384" s="12">
        <v>10.8</v>
      </c>
      <c r="AA384" s="12">
        <v>36.200000000000003</v>
      </c>
      <c r="AB384" s="12">
        <v>1.605</v>
      </c>
      <c r="AC384" s="12">
        <v>18.5</v>
      </c>
      <c r="AD384" s="12">
        <v>6.3</v>
      </c>
      <c r="AE384" s="12">
        <v>336</v>
      </c>
      <c r="AF384" s="12">
        <v>75.2</v>
      </c>
      <c r="AG384" s="12">
        <v>56.7</v>
      </c>
      <c r="AH384" s="12">
        <v>1.4</v>
      </c>
      <c r="AI384" s="12">
        <v>1.7</v>
      </c>
      <c r="AJ384" s="12">
        <v>85</v>
      </c>
      <c r="AK384" s="12">
        <v>89</v>
      </c>
      <c r="AL384" s="12">
        <v>60</v>
      </c>
      <c r="AM384" s="12">
        <v>213</v>
      </c>
      <c r="AN384" s="12">
        <v>1.48</v>
      </c>
      <c r="AO384">
        <v>0.52500000000000002</v>
      </c>
    </row>
    <row r="385" spans="1:41" x14ac:dyDescent="0.35">
      <c r="A385" s="53">
        <f t="shared" si="11"/>
        <v>379</v>
      </c>
      <c r="B385">
        <v>0</v>
      </c>
      <c r="C385">
        <v>1</v>
      </c>
      <c r="D385">
        <v>2017</v>
      </c>
      <c r="E385" s="28" t="s">
        <v>304</v>
      </c>
      <c r="F385" s="30" t="s">
        <v>305</v>
      </c>
      <c r="G385" s="103">
        <v>146763</v>
      </c>
      <c r="H385" s="103">
        <v>704462</v>
      </c>
      <c r="I385" s="103">
        <f t="shared" si="10"/>
        <v>4799.9972745174191</v>
      </c>
      <c r="J385" s="72">
        <v>4627.1973726347924</v>
      </c>
      <c r="K385" s="60">
        <v>96.4</v>
      </c>
      <c r="L385" s="60">
        <v>12.98417300380228</v>
      </c>
      <c r="M385" s="60">
        <v>2</v>
      </c>
      <c r="N385">
        <v>2017</v>
      </c>
      <c r="O385" t="s">
        <v>16</v>
      </c>
      <c r="P385">
        <v>140</v>
      </c>
      <c r="Q385" s="28" t="s">
        <v>22</v>
      </c>
      <c r="R385">
        <v>6000</v>
      </c>
      <c r="S385">
        <v>2</v>
      </c>
      <c r="T385" s="12">
        <v>80.400000000000006</v>
      </c>
      <c r="U385" s="81">
        <v>1</v>
      </c>
      <c r="V385" s="81">
        <v>0.5</v>
      </c>
      <c r="W385" s="81">
        <v>0.7</v>
      </c>
      <c r="X385" s="81">
        <v>11.1</v>
      </c>
      <c r="Y385" s="12">
        <v>9.3000000000000007</v>
      </c>
      <c r="Z385" s="12">
        <v>10.8</v>
      </c>
      <c r="AA385" s="12">
        <v>34.700000000000003</v>
      </c>
      <c r="AB385" s="12">
        <v>1.7050000000000001</v>
      </c>
      <c r="AC385" s="12">
        <v>18.600000000000001</v>
      </c>
      <c r="AD385" s="12">
        <v>6.3</v>
      </c>
      <c r="AE385" s="12">
        <v>403</v>
      </c>
      <c r="AF385" s="12">
        <v>72.099999999999994</v>
      </c>
      <c r="AG385" s="12">
        <v>56.2</v>
      </c>
      <c r="AH385" s="12">
        <v>1.8</v>
      </c>
      <c r="AI385" s="12">
        <v>1.9</v>
      </c>
      <c r="AJ385" s="12">
        <v>88</v>
      </c>
      <c r="AK385" s="12">
        <v>89</v>
      </c>
      <c r="AL385" s="12">
        <v>58</v>
      </c>
      <c r="AM385" s="12">
        <v>201</v>
      </c>
      <c r="AN385" s="12">
        <v>1.53</v>
      </c>
      <c r="AO385">
        <v>0.52600000000000002</v>
      </c>
    </row>
    <row r="386" spans="1:41" x14ac:dyDescent="0.35">
      <c r="A386" s="53">
        <f t="shared" si="11"/>
        <v>380</v>
      </c>
      <c r="B386">
        <v>0</v>
      </c>
      <c r="C386">
        <v>1</v>
      </c>
      <c r="D386" s="75">
        <v>2017</v>
      </c>
      <c r="E386" s="28" t="s">
        <v>304</v>
      </c>
      <c r="F386" s="30" t="s">
        <v>305</v>
      </c>
      <c r="G386" s="103">
        <v>146763</v>
      </c>
      <c r="H386" s="103">
        <v>704462</v>
      </c>
      <c r="I386" s="103">
        <f t="shared" si="10"/>
        <v>4799.9972745174191</v>
      </c>
      <c r="J386" s="72">
        <v>4713.5973235761057</v>
      </c>
      <c r="K386" s="60">
        <v>98.2</v>
      </c>
      <c r="L386" s="60">
        <v>16.676490825688063</v>
      </c>
      <c r="M386" s="60">
        <v>2.0202020202020203</v>
      </c>
      <c r="N386" s="75">
        <v>2017</v>
      </c>
      <c r="O386" s="75" t="s">
        <v>16</v>
      </c>
      <c r="P386" s="75">
        <v>141</v>
      </c>
      <c r="Q386" s="78" t="s">
        <v>141</v>
      </c>
      <c r="R386" s="75">
        <v>7500</v>
      </c>
      <c r="S386" s="75">
        <v>2</v>
      </c>
      <c r="T386" s="79">
        <v>81.3</v>
      </c>
      <c r="U386" s="80">
        <v>0.1</v>
      </c>
      <c r="V386" s="80">
        <v>0.2</v>
      </c>
      <c r="W386" s="80">
        <v>0.2</v>
      </c>
      <c r="X386" s="80">
        <v>20.399999999999999</v>
      </c>
      <c r="Y386" s="79">
        <v>9.9</v>
      </c>
      <c r="Z386" s="12">
        <v>11.4</v>
      </c>
      <c r="AA386" s="79">
        <v>36.299999999999997</v>
      </c>
      <c r="AB386" s="79">
        <v>1.4950000000000001</v>
      </c>
      <c r="AC386" s="79">
        <v>20</v>
      </c>
      <c r="AD386" s="79">
        <v>6.8</v>
      </c>
      <c r="AE386" s="79">
        <v>409</v>
      </c>
      <c r="AF386" s="79">
        <v>74.099999999999994</v>
      </c>
      <c r="AG386" s="79">
        <v>55.8</v>
      </c>
      <c r="AH386" s="79">
        <v>1.5</v>
      </c>
      <c r="AI386" s="79">
        <v>2.2999999999999998</v>
      </c>
      <c r="AJ386" s="79">
        <v>72</v>
      </c>
      <c r="AK386" s="79">
        <v>80</v>
      </c>
      <c r="AL386" s="79">
        <v>87</v>
      </c>
      <c r="AM386" s="79">
        <v>253</v>
      </c>
      <c r="AN386" s="12">
        <v>0.92</v>
      </c>
      <c r="AO386">
        <v>0.54500000000000004</v>
      </c>
    </row>
    <row r="387" spans="1:41" x14ac:dyDescent="0.35">
      <c r="A387" s="53">
        <f t="shared" si="11"/>
        <v>381</v>
      </c>
      <c r="B387">
        <v>0</v>
      </c>
      <c r="C387">
        <v>1</v>
      </c>
      <c r="D387" s="75">
        <v>2017</v>
      </c>
      <c r="E387" s="28" t="s">
        <v>304</v>
      </c>
      <c r="F387" s="30" t="s">
        <v>305</v>
      </c>
      <c r="G387" s="103">
        <v>146763</v>
      </c>
      <c r="H387" s="103">
        <v>704462</v>
      </c>
      <c r="I387" s="103">
        <f t="shared" si="10"/>
        <v>4799.9972745174191</v>
      </c>
      <c r="J387" s="72">
        <v>4713.5973235761057</v>
      </c>
      <c r="K387" s="60">
        <v>98.2</v>
      </c>
      <c r="L387" s="60">
        <v>15.19084158415842</v>
      </c>
      <c r="M387" s="60">
        <v>1.9595959595959593</v>
      </c>
      <c r="N387" s="75">
        <v>2017</v>
      </c>
      <c r="O387" s="75" t="s">
        <v>16</v>
      </c>
      <c r="P387" s="75">
        <v>142</v>
      </c>
      <c r="Q387" s="78" t="s">
        <v>141</v>
      </c>
      <c r="R387" s="75">
        <v>7500</v>
      </c>
      <c r="S387" s="75">
        <v>3</v>
      </c>
      <c r="T387" s="79">
        <v>80.400000000000006</v>
      </c>
      <c r="U387" s="80">
        <v>0.7</v>
      </c>
      <c r="V387" s="80">
        <v>0.2</v>
      </c>
      <c r="W387" s="80">
        <v>0.3</v>
      </c>
      <c r="X387" s="80">
        <v>26.8</v>
      </c>
      <c r="Y387" s="79">
        <v>9.9</v>
      </c>
      <c r="Z387" s="12">
        <v>11.4</v>
      </c>
      <c r="AA387" s="79">
        <v>34.9</v>
      </c>
      <c r="AB387" s="79">
        <v>1.595</v>
      </c>
      <c r="AC387" s="79">
        <v>19.399999999999999</v>
      </c>
      <c r="AD387" s="79">
        <v>7.1</v>
      </c>
      <c r="AE387" s="79">
        <v>414</v>
      </c>
      <c r="AF387" s="79">
        <v>71.400000000000006</v>
      </c>
      <c r="AG387" s="79">
        <v>56.1</v>
      </c>
      <c r="AH387" s="79">
        <v>1.8</v>
      </c>
      <c r="AI387" s="79">
        <v>2.2999999999999998</v>
      </c>
      <c r="AJ387" s="79">
        <v>65</v>
      </c>
      <c r="AK387" s="79">
        <v>87</v>
      </c>
      <c r="AL387" s="79">
        <v>60</v>
      </c>
      <c r="AM387" s="79">
        <v>214</v>
      </c>
      <c r="AN387" s="12">
        <v>1.45</v>
      </c>
      <c r="AO387">
        <v>0.505</v>
      </c>
    </row>
    <row r="388" spans="1:41" x14ac:dyDescent="0.35">
      <c r="A388" s="53">
        <f t="shared" si="11"/>
        <v>382</v>
      </c>
      <c r="B388">
        <v>0</v>
      </c>
      <c r="C388">
        <v>1</v>
      </c>
      <c r="D388" s="75">
        <v>2017</v>
      </c>
      <c r="E388" s="28" t="s">
        <v>304</v>
      </c>
      <c r="F388" s="30" t="s">
        <v>305</v>
      </c>
      <c r="G388" s="103">
        <v>146763</v>
      </c>
      <c r="H388" s="103">
        <v>704462</v>
      </c>
      <c r="I388" s="103">
        <f t="shared" si="10"/>
        <v>4799.9972745174191</v>
      </c>
      <c r="J388" s="72">
        <v>4785.5972826938669</v>
      </c>
      <c r="K388" s="60">
        <v>99.7</v>
      </c>
      <c r="L388" s="60">
        <v>11.187820512820512</v>
      </c>
      <c r="M388" s="60">
        <v>2.0891089108910892</v>
      </c>
      <c r="N388" s="75">
        <v>2017</v>
      </c>
      <c r="O388" s="75" t="s">
        <v>16</v>
      </c>
      <c r="P388" s="75">
        <v>143</v>
      </c>
      <c r="Q388" s="78" t="s">
        <v>141</v>
      </c>
      <c r="R388" s="75">
        <v>6000</v>
      </c>
      <c r="S388" s="75">
        <v>1</v>
      </c>
      <c r="T388" s="79">
        <v>80.8</v>
      </c>
      <c r="U388" s="80">
        <v>0.1</v>
      </c>
      <c r="V388" s="80">
        <v>0.2</v>
      </c>
      <c r="W388" s="80">
        <v>0.2</v>
      </c>
      <c r="X388" s="80">
        <v>6</v>
      </c>
      <c r="Y388" s="79">
        <v>10.1</v>
      </c>
      <c r="Z388" s="12">
        <v>11.7</v>
      </c>
      <c r="AA388" s="79">
        <v>36.4</v>
      </c>
      <c r="AB388" s="79">
        <v>1.585</v>
      </c>
      <c r="AC388" s="79">
        <v>21.1</v>
      </c>
      <c r="AD388" s="79">
        <v>7.5</v>
      </c>
      <c r="AE388" s="79">
        <v>413</v>
      </c>
      <c r="AF388" s="79">
        <v>71.2</v>
      </c>
      <c r="AG388" s="79">
        <v>56.6</v>
      </c>
      <c r="AH388" s="79">
        <v>1.7</v>
      </c>
      <c r="AI388" s="79">
        <v>1.8</v>
      </c>
      <c r="AJ388" s="79">
        <v>65</v>
      </c>
      <c r="AK388" s="79">
        <v>94</v>
      </c>
      <c r="AL388" s="79">
        <v>70</v>
      </c>
      <c r="AM388" s="79">
        <v>240</v>
      </c>
      <c r="AN388" s="12">
        <v>1.34</v>
      </c>
      <c r="AO388">
        <v>0.58499999999999996</v>
      </c>
    </row>
    <row r="389" spans="1:41" x14ac:dyDescent="0.35">
      <c r="A389" s="53">
        <f t="shared" si="11"/>
        <v>383</v>
      </c>
      <c r="B389">
        <v>0</v>
      </c>
      <c r="C389">
        <v>1</v>
      </c>
      <c r="D389" s="75">
        <v>2017</v>
      </c>
      <c r="E389" s="28" t="s">
        <v>306</v>
      </c>
      <c r="F389" s="30" t="s">
        <v>305</v>
      </c>
      <c r="G389" s="103">
        <v>175155</v>
      </c>
      <c r="H389" s="103">
        <v>788198</v>
      </c>
      <c r="I389" s="103">
        <f t="shared" si="10"/>
        <v>4500.002854614484</v>
      </c>
      <c r="J389" s="72">
        <v>4495.5028517598703</v>
      </c>
      <c r="K389" s="60">
        <v>99.9</v>
      </c>
      <c r="L389" s="60">
        <v>16.607079831932772</v>
      </c>
      <c r="M389" s="60">
        <v>2.4607843137254903</v>
      </c>
      <c r="N389" s="75">
        <v>2017</v>
      </c>
      <c r="O389" s="75" t="s">
        <v>16</v>
      </c>
      <c r="P389" s="75">
        <v>144</v>
      </c>
      <c r="Q389" s="78" t="s">
        <v>142</v>
      </c>
      <c r="R389" s="75">
        <v>5700</v>
      </c>
      <c r="S389" s="75">
        <v>1</v>
      </c>
      <c r="T389" s="79">
        <v>80.5</v>
      </c>
      <c r="U389" s="80">
        <v>0</v>
      </c>
      <c r="V389" s="80">
        <v>0.2</v>
      </c>
      <c r="W389" s="80">
        <v>0.3</v>
      </c>
      <c r="X389" s="80">
        <v>2.8</v>
      </c>
      <c r="Y389" s="79">
        <v>10.199999999999999</v>
      </c>
      <c r="Z389" s="12">
        <v>11.8</v>
      </c>
      <c r="AA389" s="79">
        <v>37.6</v>
      </c>
      <c r="AB389" s="79">
        <v>1.8049999999999999</v>
      </c>
      <c r="AC389" s="79">
        <v>25.1</v>
      </c>
      <c r="AD389" s="79">
        <v>8.6</v>
      </c>
      <c r="AE389" s="79">
        <v>441</v>
      </c>
      <c r="AF389" s="79">
        <v>71.3</v>
      </c>
      <c r="AG389" s="79">
        <v>56.7</v>
      </c>
      <c r="AH389" s="79">
        <v>2.2999999999999998</v>
      </c>
      <c r="AI389" s="79">
        <v>10.1</v>
      </c>
      <c r="AJ389" s="79">
        <v>49</v>
      </c>
      <c r="AK389" s="79">
        <v>88</v>
      </c>
      <c r="AL389" s="79">
        <v>85</v>
      </c>
      <c r="AM389" s="79">
        <v>257</v>
      </c>
      <c r="AN389" s="12">
        <v>1.04</v>
      </c>
      <c r="AO389">
        <v>0.59499999999999997</v>
      </c>
    </row>
    <row r="390" spans="1:41" x14ac:dyDescent="0.35">
      <c r="A390" s="53">
        <f t="shared" si="11"/>
        <v>384</v>
      </c>
      <c r="B390">
        <v>0</v>
      </c>
      <c r="C390">
        <v>1</v>
      </c>
      <c r="D390" s="75">
        <v>2017</v>
      </c>
      <c r="E390" s="28" t="s">
        <v>306</v>
      </c>
      <c r="F390" s="30" t="s">
        <v>305</v>
      </c>
      <c r="G390" s="103">
        <v>175155</v>
      </c>
      <c r="H390" s="103">
        <v>788198</v>
      </c>
      <c r="I390" s="103">
        <f t="shared" si="10"/>
        <v>4500.002854614484</v>
      </c>
      <c r="J390" s="72">
        <v>4338.002751848363</v>
      </c>
      <c r="K390" s="60">
        <v>96.4</v>
      </c>
      <c r="L390" s="60">
        <v>9.6147935779816542</v>
      </c>
      <c r="M390" s="60">
        <v>1.7244897959183672</v>
      </c>
      <c r="N390" s="75">
        <v>2017</v>
      </c>
      <c r="O390" s="75" t="s">
        <v>16</v>
      </c>
      <c r="P390" s="75">
        <v>145</v>
      </c>
      <c r="Q390" s="78" t="s">
        <v>142</v>
      </c>
      <c r="R390" s="75">
        <v>6000</v>
      </c>
      <c r="S390" s="75">
        <v>3</v>
      </c>
      <c r="T390" s="79">
        <v>78.900000000000006</v>
      </c>
      <c r="U390" s="80">
        <v>0.4</v>
      </c>
      <c r="V390" s="80">
        <v>0.2</v>
      </c>
      <c r="W390" s="80">
        <v>0.7</v>
      </c>
      <c r="X390" s="80">
        <v>21.3</v>
      </c>
      <c r="Y390" s="79">
        <v>9.8000000000000007</v>
      </c>
      <c r="Z390" s="12">
        <v>11.3</v>
      </c>
      <c r="AA390" s="79">
        <v>35.1</v>
      </c>
      <c r="AB390" s="79">
        <v>1.635</v>
      </c>
      <c r="AC390" s="79">
        <v>16.899999999999999</v>
      </c>
      <c r="AD390" s="79">
        <v>5.9</v>
      </c>
      <c r="AE390" s="79">
        <v>420</v>
      </c>
      <c r="AF390" s="79">
        <v>70.400000000000006</v>
      </c>
      <c r="AG390" s="79">
        <v>56.5</v>
      </c>
      <c r="AH390" s="79">
        <v>1.7</v>
      </c>
      <c r="AI390" s="79">
        <v>1.7</v>
      </c>
      <c r="AJ390" s="79">
        <v>84</v>
      </c>
      <c r="AK390" s="79">
        <v>96</v>
      </c>
      <c r="AL390" s="79">
        <v>52</v>
      </c>
      <c r="AM390" s="79">
        <v>203</v>
      </c>
      <c r="AN390" s="12">
        <v>1.85</v>
      </c>
      <c r="AO390">
        <v>0.54500000000000004</v>
      </c>
    </row>
    <row r="391" spans="1:41" x14ac:dyDescent="0.35">
      <c r="A391" s="53">
        <f t="shared" si="11"/>
        <v>385</v>
      </c>
      <c r="B391">
        <v>0</v>
      </c>
      <c r="C391">
        <v>1</v>
      </c>
      <c r="D391" s="75">
        <v>2017</v>
      </c>
      <c r="E391" s="28" t="s">
        <v>306</v>
      </c>
      <c r="F391" s="30" t="s">
        <v>305</v>
      </c>
      <c r="G391" s="103">
        <v>175155</v>
      </c>
      <c r="H391" s="103">
        <v>788198</v>
      </c>
      <c r="I391" s="103">
        <f t="shared" si="10"/>
        <v>4500.002854614484</v>
      </c>
      <c r="J391" s="72">
        <v>4338.002751848363</v>
      </c>
      <c r="K391" s="60">
        <v>96.4</v>
      </c>
      <c r="L391" s="60">
        <v>14.919724770642205</v>
      </c>
      <c r="M391" s="60">
        <v>1.8877551020408161</v>
      </c>
      <c r="N391" s="75">
        <v>2017</v>
      </c>
      <c r="O391" s="75" t="s">
        <v>16</v>
      </c>
      <c r="P391" s="75">
        <v>146</v>
      </c>
      <c r="Q391" s="78" t="s">
        <v>142</v>
      </c>
      <c r="R391" s="75">
        <v>4310</v>
      </c>
      <c r="S391" s="75">
        <v>2</v>
      </c>
      <c r="T391" s="79">
        <v>78.900000000000006</v>
      </c>
      <c r="U391" s="80">
        <v>0.1</v>
      </c>
      <c r="V391" s="80">
        <v>0.2</v>
      </c>
      <c r="W391" s="80">
        <v>0.7</v>
      </c>
      <c r="X391" s="80">
        <v>21.3</v>
      </c>
      <c r="Y391" s="79">
        <v>9.8000000000000007</v>
      </c>
      <c r="Z391" s="12">
        <v>11.3</v>
      </c>
      <c r="AA391" s="79">
        <v>35.1</v>
      </c>
      <c r="AB391" s="79">
        <v>1.625</v>
      </c>
      <c r="AC391" s="79">
        <v>18.5</v>
      </c>
      <c r="AD391" s="79">
        <v>6.8</v>
      </c>
      <c r="AE391" s="79">
        <v>437</v>
      </c>
      <c r="AF391" s="79">
        <v>75.7</v>
      </c>
      <c r="AG391" s="79">
        <v>53.7</v>
      </c>
      <c r="AH391" s="79">
        <v>1.9</v>
      </c>
      <c r="AI391" s="79">
        <v>2.6</v>
      </c>
      <c r="AJ391" s="79">
        <v>73</v>
      </c>
      <c r="AK391" s="79">
        <v>74</v>
      </c>
      <c r="AL391" s="79">
        <v>92</v>
      </c>
      <c r="AM391" s="79">
        <v>238</v>
      </c>
      <c r="AN391" s="12">
        <v>0.8</v>
      </c>
      <c r="AO391">
        <v>0.54500000000000004</v>
      </c>
    </row>
    <row r="392" spans="1:41" x14ac:dyDescent="0.35">
      <c r="A392" s="53">
        <f t="shared" si="11"/>
        <v>386</v>
      </c>
      <c r="B392">
        <v>0</v>
      </c>
      <c r="C392">
        <v>1</v>
      </c>
      <c r="D392" s="75">
        <v>2017</v>
      </c>
      <c r="E392" s="28" t="s">
        <v>306</v>
      </c>
      <c r="F392" s="30" t="s">
        <v>305</v>
      </c>
      <c r="G392" s="103">
        <v>175155</v>
      </c>
      <c r="H392" s="103">
        <v>788198</v>
      </c>
      <c r="I392" s="103">
        <f t="shared" ref="I392:I455" si="12">IF(G392&gt;0,H392/G392*1000,#N/A)</f>
        <v>4500.002854614484</v>
      </c>
      <c r="J392" s="72">
        <v>4338.002751848363</v>
      </c>
      <c r="K392" s="60">
        <v>96.4</v>
      </c>
      <c r="L392" s="60">
        <v>9.632242990654202</v>
      </c>
      <c r="M392" s="60">
        <v>1.89247311827957</v>
      </c>
      <c r="N392" s="75">
        <v>2017</v>
      </c>
      <c r="O392" s="75" t="s">
        <v>16</v>
      </c>
      <c r="P392" s="75">
        <v>147</v>
      </c>
      <c r="Q392" s="78" t="s">
        <v>142</v>
      </c>
      <c r="R392" s="75">
        <v>5000</v>
      </c>
      <c r="S392" s="75">
        <v>2</v>
      </c>
      <c r="T392" s="79">
        <v>80.099999999999994</v>
      </c>
      <c r="U392" s="80">
        <v>0.4</v>
      </c>
      <c r="V392" s="80">
        <v>0.4</v>
      </c>
      <c r="W392" s="80">
        <v>0.6</v>
      </c>
      <c r="X392" s="80">
        <v>14.7</v>
      </c>
      <c r="Y392" s="79">
        <v>9.3000000000000007</v>
      </c>
      <c r="Z392" s="12">
        <v>10.8</v>
      </c>
      <c r="AA392" s="79">
        <v>36.4</v>
      </c>
      <c r="AB392" s="79">
        <v>1.675</v>
      </c>
      <c r="AC392" s="79">
        <v>17.600000000000001</v>
      </c>
      <c r="AD392" s="79">
        <v>6.1</v>
      </c>
      <c r="AE392" s="79">
        <v>437</v>
      </c>
      <c r="AF392" s="79">
        <v>67.2</v>
      </c>
      <c r="AG392" s="79">
        <v>55.1</v>
      </c>
      <c r="AH392" s="79">
        <v>1.5</v>
      </c>
      <c r="AI392" s="79">
        <v>1.8</v>
      </c>
      <c r="AJ392" s="79">
        <v>81</v>
      </c>
      <c r="AK392" s="79">
        <v>80</v>
      </c>
      <c r="AL392" s="79">
        <v>66</v>
      </c>
      <c r="AM392" s="79">
        <v>206</v>
      </c>
      <c r="AN392" s="12">
        <v>1.21</v>
      </c>
      <c r="AO392">
        <v>0.53500000000000003</v>
      </c>
    </row>
    <row r="393" spans="1:41" x14ac:dyDescent="0.35">
      <c r="A393" s="53">
        <f t="shared" ref="A393:A456" si="13">A392+1</f>
        <v>387</v>
      </c>
      <c r="B393">
        <v>0</v>
      </c>
      <c r="C393">
        <v>1</v>
      </c>
      <c r="D393" s="75">
        <v>2017</v>
      </c>
      <c r="E393" s="28" t="s">
        <v>306</v>
      </c>
      <c r="F393" s="30" t="s">
        <v>305</v>
      </c>
      <c r="G393" s="103">
        <v>175155</v>
      </c>
      <c r="H393" s="103">
        <v>788198</v>
      </c>
      <c r="I393" s="103">
        <f t="shared" si="12"/>
        <v>4500.002854614484</v>
      </c>
      <c r="J393" s="72">
        <v>4324.5027432845191</v>
      </c>
      <c r="K393" s="60">
        <v>96.1</v>
      </c>
      <c r="L393" s="60">
        <v>6.6999999999999957</v>
      </c>
      <c r="M393" s="60">
        <v>2.0434782608695654</v>
      </c>
      <c r="N393" s="75">
        <v>2017</v>
      </c>
      <c r="O393" s="75" t="s">
        <v>16</v>
      </c>
      <c r="P393" s="75">
        <v>148</v>
      </c>
      <c r="Q393" s="78" t="s">
        <v>142</v>
      </c>
      <c r="R393" s="75">
        <v>6000</v>
      </c>
      <c r="S393" s="75">
        <v>2</v>
      </c>
      <c r="T393" s="79">
        <v>82.6</v>
      </c>
      <c r="U393" s="80">
        <v>0.3</v>
      </c>
      <c r="V393" s="80">
        <v>0.2</v>
      </c>
      <c r="W393" s="80">
        <v>0.2</v>
      </c>
      <c r="X393" s="80">
        <v>17.7</v>
      </c>
      <c r="Y393" s="79">
        <v>9.1999999999999993</v>
      </c>
      <c r="Z393" s="12">
        <v>10.6</v>
      </c>
      <c r="AA393" s="79">
        <v>36.6</v>
      </c>
      <c r="AB393" s="79">
        <v>1.7050000000000001</v>
      </c>
      <c r="AC393" s="79">
        <v>18.8</v>
      </c>
      <c r="AD393" s="79">
        <v>6.6</v>
      </c>
      <c r="AE393" s="79">
        <v>453</v>
      </c>
      <c r="AF393" s="79">
        <v>70.900000000000006</v>
      </c>
      <c r="AG393" s="79">
        <v>56.5</v>
      </c>
      <c r="AH393" s="79">
        <v>1.7</v>
      </c>
      <c r="AI393" s="79">
        <v>2</v>
      </c>
      <c r="AJ393" s="79">
        <v>84</v>
      </c>
      <c r="AK393" s="79">
        <v>80</v>
      </c>
      <c r="AL393" s="79">
        <v>68</v>
      </c>
      <c r="AM393" s="79">
        <v>204</v>
      </c>
      <c r="AN393" s="12">
        <v>1.18</v>
      </c>
      <c r="AO393">
        <v>0.64500000000000002</v>
      </c>
    </row>
    <row r="394" spans="1:41" x14ac:dyDescent="0.35">
      <c r="A394" s="53">
        <f t="shared" si="13"/>
        <v>388</v>
      </c>
      <c r="B394">
        <v>0</v>
      </c>
      <c r="C394">
        <v>1</v>
      </c>
      <c r="D394" s="75">
        <v>2017</v>
      </c>
      <c r="E394" s="28" t="s">
        <v>306</v>
      </c>
      <c r="F394" s="30" t="s">
        <v>305</v>
      </c>
      <c r="G394" s="103">
        <v>175155</v>
      </c>
      <c r="H394" s="103">
        <v>788198</v>
      </c>
      <c r="I394" s="103">
        <f t="shared" si="12"/>
        <v>4500.002854614484</v>
      </c>
      <c r="J394" s="72">
        <v>4338.002751848363</v>
      </c>
      <c r="K394" s="60">
        <v>96.4</v>
      </c>
      <c r="L394" s="60">
        <v>10.209782608695663</v>
      </c>
      <c r="M394" s="60">
        <v>1.9892473118279568</v>
      </c>
      <c r="N394" s="75">
        <v>2017</v>
      </c>
      <c r="O394" s="75" t="s">
        <v>16</v>
      </c>
      <c r="P394" s="75">
        <v>149</v>
      </c>
      <c r="Q394" s="78" t="s">
        <v>142</v>
      </c>
      <c r="R394" s="75">
        <v>7000</v>
      </c>
      <c r="S394" s="75">
        <v>2</v>
      </c>
      <c r="T394" s="79">
        <v>80.900000000000006</v>
      </c>
      <c r="U394" s="80">
        <v>0.3</v>
      </c>
      <c r="V394" s="80">
        <v>0.6</v>
      </c>
      <c r="W394" s="80">
        <v>0.3</v>
      </c>
      <c r="X394" s="80">
        <v>9.9</v>
      </c>
      <c r="Y394" s="79">
        <v>9.3000000000000007</v>
      </c>
      <c r="Z394" s="12">
        <v>10.8</v>
      </c>
      <c r="AA394" s="79">
        <v>37.799999999999997</v>
      </c>
      <c r="AB394" s="79">
        <v>1.655</v>
      </c>
      <c r="AC394" s="79">
        <v>18.5</v>
      </c>
      <c r="AD394" s="79">
        <v>6.6</v>
      </c>
      <c r="AE394" s="79">
        <v>439</v>
      </c>
      <c r="AF394" s="79">
        <v>72.900000000000006</v>
      </c>
      <c r="AG394" s="79">
        <v>55.5</v>
      </c>
      <c r="AH394" s="79">
        <v>1.7</v>
      </c>
      <c r="AI394" s="79">
        <v>1.7</v>
      </c>
      <c r="AJ394" s="79">
        <v>72</v>
      </c>
      <c r="AK394" s="79">
        <v>85</v>
      </c>
      <c r="AL394" s="79">
        <v>61</v>
      </c>
      <c r="AM394" s="79">
        <v>198</v>
      </c>
      <c r="AN394" s="12">
        <v>1.39</v>
      </c>
      <c r="AO394">
        <v>0.57499999999999996</v>
      </c>
    </row>
    <row r="395" spans="1:41" x14ac:dyDescent="0.35">
      <c r="A395" s="53">
        <f t="shared" si="13"/>
        <v>389</v>
      </c>
      <c r="B395">
        <v>0</v>
      </c>
      <c r="C395">
        <v>1</v>
      </c>
      <c r="D395" s="75">
        <v>2017</v>
      </c>
      <c r="E395" s="28" t="s">
        <v>306</v>
      </c>
      <c r="F395" s="30" t="s">
        <v>305</v>
      </c>
      <c r="G395" s="103">
        <v>175155</v>
      </c>
      <c r="H395" s="103">
        <v>788198</v>
      </c>
      <c r="I395" s="103">
        <f t="shared" si="12"/>
        <v>4500.002854614484</v>
      </c>
      <c r="J395" s="72">
        <v>4297.5027261568321</v>
      </c>
      <c r="K395" s="60">
        <v>95.5</v>
      </c>
      <c r="L395" s="60">
        <v>10.20244648318042</v>
      </c>
      <c r="M395" s="60">
        <v>2.1666666666666665</v>
      </c>
      <c r="N395" s="75">
        <v>2017</v>
      </c>
      <c r="O395" s="75" t="s">
        <v>16</v>
      </c>
      <c r="P395" s="75">
        <v>150</v>
      </c>
      <c r="Q395" s="78" t="s">
        <v>142</v>
      </c>
      <c r="R395" s="75">
        <v>6000</v>
      </c>
      <c r="S395" s="75">
        <v>1</v>
      </c>
      <c r="T395" s="79">
        <v>81.3</v>
      </c>
      <c r="U395" s="80">
        <v>0.5</v>
      </c>
      <c r="V395" s="80">
        <v>0.2</v>
      </c>
      <c r="W395" s="80">
        <v>0.3</v>
      </c>
      <c r="X395" s="80">
        <v>13.2</v>
      </c>
      <c r="Y395" s="79">
        <v>9</v>
      </c>
      <c r="Z395" s="12">
        <v>10.4</v>
      </c>
      <c r="AA395" s="79">
        <v>36.799999999999997</v>
      </c>
      <c r="AB395" s="79">
        <v>1.7050000000000001</v>
      </c>
      <c r="AC395" s="79">
        <v>19.5</v>
      </c>
      <c r="AD395" s="79">
        <v>6.6</v>
      </c>
      <c r="AE395" s="79">
        <v>395</v>
      </c>
      <c r="AF395" s="79">
        <v>67.099999999999994</v>
      </c>
      <c r="AG395" s="79">
        <v>55.7</v>
      </c>
      <c r="AH395" s="79">
        <v>1.5</v>
      </c>
      <c r="AI395" s="79">
        <v>2.5</v>
      </c>
      <c r="AJ395" s="79">
        <v>87</v>
      </c>
      <c r="AK395" s="79">
        <v>78</v>
      </c>
      <c r="AL395" s="79">
        <v>70</v>
      </c>
      <c r="AM395" s="79">
        <v>210</v>
      </c>
      <c r="AN395" s="12">
        <v>1.1100000000000001</v>
      </c>
      <c r="AO395">
        <v>0.54500000000000004</v>
      </c>
    </row>
    <row r="396" spans="1:41" x14ac:dyDescent="0.35">
      <c r="A396" s="53">
        <f t="shared" si="13"/>
        <v>390</v>
      </c>
      <c r="B396">
        <v>0</v>
      </c>
      <c r="C396">
        <v>1</v>
      </c>
      <c r="D396" s="75">
        <v>2017</v>
      </c>
      <c r="E396" s="28" t="s">
        <v>306</v>
      </c>
      <c r="F396" s="30" t="s">
        <v>305</v>
      </c>
      <c r="G396" s="103">
        <v>175155</v>
      </c>
      <c r="H396" s="103">
        <v>788198</v>
      </c>
      <c r="I396" s="103">
        <f t="shared" si="12"/>
        <v>4500.002854614484</v>
      </c>
      <c r="J396" s="72">
        <v>4351.502760412206</v>
      </c>
      <c r="K396" s="60">
        <v>96.7</v>
      </c>
      <c r="L396" s="60">
        <v>14.855373831775697</v>
      </c>
      <c r="M396" s="60">
        <v>1.946808510638298</v>
      </c>
      <c r="N396" s="75">
        <v>2017</v>
      </c>
      <c r="O396" s="75" t="s">
        <v>16</v>
      </c>
      <c r="P396" s="75">
        <v>151</v>
      </c>
      <c r="Q396" s="78" t="s">
        <v>142</v>
      </c>
      <c r="R396" s="75">
        <v>7000</v>
      </c>
      <c r="S396" s="75">
        <v>1</v>
      </c>
      <c r="T396" s="79">
        <v>81.3</v>
      </c>
      <c r="U396" s="80">
        <v>0.3</v>
      </c>
      <c r="V396" s="80">
        <v>0.1</v>
      </c>
      <c r="W396" s="80">
        <v>0.2</v>
      </c>
      <c r="X396" s="80">
        <v>9.4</v>
      </c>
      <c r="Y396" s="79">
        <v>9.4</v>
      </c>
      <c r="Z396" s="12">
        <v>10.9</v>
      </c>
      <c r="AA396" s="79">
        <v>36.9</v>
      </c>
      <c r="AB396" s="79">
        <v>1.7549999999999999</v>
      </c>
      <c r="AC396" s="79">
        <v>18.3</v>
      </c>
      <c r="AD396" s="79">
        <v>6.3</v>
      </c>
      <c r="AE396" s="79">
        <v>444</v>
      </c>
      <c r="AF396" s="79">
        <v>75.400000000000006</v>
      </c>
      <c r="AG396" s="79">
        <v>55.1</v>
      </c>
      <c r="AH396" s="79">
        <v>1.7</v>
      </c>
      <c r="AI396" s="79">
        <v>2.2999999999999998</v>
      </c>
      <c r="AJ396" s="79">
        <v>83</v>
      </c>
      <c r="AK396" s="79">
        <v>84</v>
      </c>
      <c r="AL396" s="79">
        <v>59</v>
      </c>
      <c r="AM396" s="79">
        <v>196</v>
      </c>
      <c r="AN396" s="12">
        <v>1.42</v>
      </c>
      <c r="AO396">
        <v>0.53500000000000003</v>
      </c>
    </row>
    <row r="397" spans="1:41" x14ac:dyDescent="0.35">
      <c r="A397" s="53">
        <f t="shared" si="13"/>
        <v>391</v>
      </c>
      <c r="B397">
        <v>0</v>
      </c>
      <c r="C397">
        <v>1</v>
      </c>
      <c r="D397" s="75">
        <v>2017</v>
      </c>
      <c r="E397" s="28" t="s">
        <v>306</v>
      </c>
      <c r="F397" s="30" t="s">
        <v>305</v>
      </c>
      <c r="G397" s="103">
        <v>175155</v>
      </c>
      <c r="H397" s="103">
        <v>788198</v>
      </c>
      <c r="I397" s="103">
        <f t="shared" si="12"/>
        <v>4500.002854614484</v>
      </c>
      <c r="J397" s="72">
        <v>4311.0027347206751</v>
      </c>
      <c r="K397" s="60">
        <v>95.8</v>
      </c>
      <c r="L397" s="60">
        <v>10.132913165266103</v>
      </c>
      <c r="M397" s="60">
        <v>2.1318681318681318</v>
      </c>
      <c r="N397" s="75">
        <v>2017</v>
      </c>
      <c r="O397" s="75" t="s">
        <v>16</v>
      </c>
      <c r="P397" s="75">
        <v>152</v>
      </c>
      <c r="Q397" s="78" t="s">
        <v>142</v>
      </c>
      <c r="R397" s="75">
        <v>5000</v>
      </c>
      <c r="S397" s="75">
        <v>1</v>
      </c>
      <c r="T397" s="79">
        <v>83</v>
      </c>
      <c r="U397" s="80">
        <v>0.3</v>
      </c>
      <c r="V397" s="80">
        <v>0.2</v>
      </c>
      <c r="W397" s="80">
        <v>0.3</v>
      </c>
      <c r="X397" s="80">
        <v>12.4</v>
      </c>
      <c r="Y397" s="79">
        <v>9.1</v>
      </c>
      <c r="Z397" s="12">
        <v>10.5</v>
      </c>
      <c r="AA397" s="79">
        <v>39.700000000000003</v>
      </c>
      <c r="AB397" s="79">
        <v>1.7949999999999999</v>
      </c>
      <c r="AC397" s="79">
        <v>19.399999999999999</v>
      </c>
      <c r="AD397" s="79">
        <v>6.8</v>
      </c>
      <c r="AE397" s="79">
        <v>468</v>
      </c>
      <c r="AF397" s="79">
        <v>71.3</v>
      </c>
      <c r="AG397" s="79">
        <v>54.8</v>
      </c>
      <c r="AH397" s="79">
        <v>2</v>
      </c>
      <c r="AI397" s="79">
        <v>3.3</v>
      </c>
      <c r="AJ397" s="79">
        <v>78</v>
      </c>
      <c r="AK397" s="79">
        <v>77</v>
      </c>
      <c r="AL397" s="79">
        <v>70</v>
      </c>
      <c r="AM397" s="79">
        <v>196</v>
      </c>
      <c r="AN397" s="12">
        <v>1.1000000000000001</v>
      </c>
      <c r="AO397">
        <v>0.59499999999999997</v>
      </c>
    </row>
    <row r="398" spans="1:41" x14ac:dyDescent="0.35">
      <c r="A398" s="53">
        <f t="shared" si="13"/>
        <v>392</v>
      </c>
      <c r="B398">
        <v>0</v>
      </c>
      <c r="C398">
        <v>1</v>
      </c>
      <c r="D398" s="75">
        <v>2017</v>
      </c>
      <c r="E398" s="28" t="s">
        <v>306</v>
      </c>
      <c r="F398" s="30" t="s">
        <v>305</v>
      </c>
      <c r="G398" s="103">
        <v>175155</v>
      </c>
      <c r="H398" s="103">
        <v>788198</v>
      </c>
      <c r="I398" s="103">
        <f t="shared" si="12"/>
        <v>4500.002854614484</v>
      </c>
      <c r="J398" s="72">
        <v>4297.5027261568321</v>
      </c>
      <c r="K398" s="60">
        <v>95.5</v>
      </c>
      <c r="L398" s="60">
        <v>5.8926356589147355</v>
      </c>
      <c r="M398" s="60">
        <v>1.9222222222222223</v>
      </c>
      <c r="N398" s="75">
        <v>2017</v>
      </c>
      <c r="O398" s="75" t="s">
        <v>16</v>
      </c>
      <c r="P398" s="75">
        <v>153</v>
      </c>
      <c r="Q398" s="78" t="s">
        <v>142</v>
      </c>
      <c r="R398" s="75">
        <v>5000</v>
      </c>
      <c r="S398" s="75">
        <v>3</v>
      </c>
      <c r="T398" s="79">
        <v>81.400000000000006</v>
      </c>
      <c r="U398" s="80">
        <v>0.4</v>
      </c>
      <c r="V398" s="80">
        <v>0.1</v>
      </c>
      <c r="W398" s="80">
        <v>0.2</v>
      </c>
      <c r="X398" s="80">
        <v>31.6</v>
      </c>
      <c r="Y398" s="79">
        <v>9</v>
      </c>
      <c r="Z398" s="12">
        <v>10.4</v>
      </c>
      <c r="AA398" s="79">
        <v>37</v>
      </c>
      <c r="AB398" s="79">
        <v>1.7949999999999999</v>
      </c>
      <c r="AC398" s="79">
        <v>17.3</v>
      </c>
      <c r="AD398" s="79">
        <v>5.8</v>
      </c>
      <c r="AE398" s="79">
        <v>445</v>
      </c>
      <c r="AF398" s="79">
        <v>71.400000000000006</v>
      </c>
      <c r="AG398" s="79">
        <v>55.3</v>
      </c>
      <c r="AH398" s="79">
        <v>1.8</v>
      </c>
      <c r="AI398" s="79">
        <v>2.4</v>
      </c>
      <c r="AJ398" s="79">
        <v>76</v>
      </c>
      <c r="AK398" s="79">
        <v>82</v>
      </c>
      <c r="AL398" s="79">
        <v>61</v>
      </c>
      <c r="AM398" s="79">
        <v>189</v>
      </c>
      <c r="AN398" s="12">
        <v>1.34</v>
      </c>
      <c r="AO398">
        <v>0.64500000000000002</v>
      </c>
    </row>
    <row r="399" spans="1:41" x14ac:dyDescent="0.35">
      <c r="A399" s="53">
        <f t="shared" si="13"/>
        <v>393</v>
      </c>
      <c r="B399">
        <v>0</v>
      </c>
      <c r="C399">
        <v>1</v>
      </c>
      <c r="D399" s="75">
        <v>2017</v>
      </c>
      <c r="E399" s="28" t="s">
        <v>307</v>
      </c>
      <c r="F399" s="30" t="s">
        <v>64</v>
      </c>
      <c r="G399" s="103">
        <v>13970</v>
      </c>
      <c r="H399" s="103">
        <v>61468</v>
      </c>
      <c r="I399" s="103">
        <f t="shared" si="12"/>
        <v>4400</v>
      </c>
      <c r="J399" s="72">
        <v>4202</v>
      </c>
      <c r="K399" s="60">
        <v>95.5</v>
      </c>
      <c r="L399" s="60">
        <v>16.891237113402063</v>
      </c>
      <c r="M399" s="60">
        <v>1.9333333333333331</v>
      </c>
      <c r="N399" s="75">
        <v>2017</v>
      </c>
      <c r="O399" s="75" t="s">
        <v>16</v>
      </c>
      <c r="P399" s="75">
        <v>154</v>
      </c>
      <c r="Q399" s="78" t="s">
        <v>143</v>
      </c>
      <c r="R399" s="75">
        <v>10304</v>
      </c>
      <c r="S399" s="75">
        <v>3</v>
      </c>
      <c r="T399" s="79">
        <v>81.8</v>
      </c>
      <c r="U399" s="80">
        <v>0.3</v>
      </c>
      <c r="V399" s="80">
        <v>0.1</v>
      </c>
      <c r="W399" s="80">
        <v>0.6</v>
      </c>
      <c r="X399" s="80">
        <v>26.7</v>
      </c>
      <c r="Y399" s="79">
        <v>9</v>
      </c>
      <c r="Z399" s="12">
        <v>10.4</v>
      </c>
      <c r="AA399" s="79">
        <v>34.200000000000003</v>
      </c>
      <c r="AB399" s="79">
        <v>1.7250000000000001</v>
      </c>
      <c r="AC399" s="79">
        <v>17.399999999999999</v>
      </c>
      <c r="AD399" s="79">
        <v>6</v>
      </c>
      <c r="AE399" s="79">
        <v>419</v>
      </c>
      <c r="AF399" s="79">
        <v>71.2</v>
      </c>
      <c r="AG399" s="79">
        <v>55.4</v>
      </c>
      <c r="AH399" s="79">
        <v>1.7</v>
      </c>
      <c r="AI399" s="79">
        <v>1.8</v>
      </c>
      <c r="AJ399" s="79">
        <v>97</v>
      </c>
      <c r="AK399" s="79">
        <v>76</v>
      </c>
      <c r="AL399" s="79">
        <v>68</v>
      </c>
      <c r="AM399" s="79">
        <v>197</v>
      </c>
      <c r="AN399" s="12">
        <v>1.1200000000000001</v>
      </c>
      <c r="AO399">
        <v>0.48499999999999999</v>
      </c>
    </row>
    <row r="400" spans="1:41" x14ac:dyDescent="0.35">
      <c r="A400" s="53">
        <f t="shared" si="13"/>
        <v>394</v>
      </c>
      <c r="B400">
        <v>0</v>
      </c>
      <c r="C400">
        <v>1</v>
      </c>
      <c r="D400" s="75">
        <v>2017</v>
      </c>
      <c r="E400" s="28" t="s">
        <v>308</v>
      </c>
      <c r="F400" s="30" t="s">
        <v>64</v>
      </c>
      <c r="G400" s="103">
        <v>11470</v>
      </c>
      <c r="H400" s="103">
        <v>52762</v>
      </c>
      <c r="I400" s="103">
        <f t="shared" si="12"/>
        <v>4600</v>
      </c>
      <c r="J400" s="72">
        <v>4604.6000000000004</v>
      </c>
      <c r="K400" s="60">
        <v>100.1</v>
      </c>
      <c r="L400" s="60">
        <v>13.049999999999999</v>
      </c>
      <c r="M400" s="60">
        <v>2.1650485436893203</v>
      </c>
      <c r="N400" s="75">
        <v>2017</v>
      </c>
      <c r="O400" s="75" t="s">
        <v>16</v>
      </c>
      <c r="P400" s="75">
        <v>155</v>
      </c>
      <c r="Q400" s="78" t="s">
        <v>144</v>
      </c>
      <c r="R400" s="75">
        <v>3156</v>
      </c>
      <c r="S400" s="75">
        <v>2</v>
      </c>
      <c r="T400" s="79">
        <v>83</v>
      </c>
      <c r="U400" s="80">
        <v>0.2</v>
      </c>
      <c r="V400" s="80">
        <v>0.4</v>
      </c>
      <c r="W400" s="80">
        <v>0.1</v>
      </c>
      <c r="X400" s="80">
        <v>1.8</v>
      </c>
      <c r="Y400" s="79">
        <v>10.3</v>
      </c>
      <c r="Z400" s="12">
        <v>11.9</v>
      </c>
      <c r="AA400" s="79">
        <v>37.799999999999997</v>
      </c>
      <c r="AB400" s="79">
        <v>1.7849999999999999</v>
      </c>
      <c r="AC400" s="79">
        <v>22.3</v>
      </c>
      <c r="AD400" s="79">
        <v>7.9</v>
      </c>
      <c r="AE400" s="79">
        <v>400</v>
      </c>
      <c r="AF400" s="79">
        <v>71.2</v>
      </c>
      <c r="AG400" s="79">
        <v>58.5</v>
      </c>
      <c r="AH400" s="79">
        <v>2.2999999999999998</v>
      </c>
      <c r="AI400" s="79">
        <v>8.6999999999999993</v>
      </c>
      <c r="AJ400" s="79">
        <v>45</v>
      </c>
      <c r="AK400" s="79">
        <v>91</v>
      </c>
      <c r="AL400" s="79">
        <v>76</v>
      </c>
      <c r="AM400" s="79">
        <v>238</v>
      </c>
      <c r="AN400" s="12">
        <v>1.2</v>
      </c>
      <c r="AO400">
        <v>0.68500000000000005</v>
      </c>
    </row>
    <row r="401" spans="1:41" x14ac:dyDescent="0.35">
      <c r="A401" s="53">
        <f t="shared" si="13"/>
        <v>395</v>
      </c>
      <c r="B401">
        <v>0</v>
      </c>
      <c r="C401">
        <v>1</v>
      </c>
      <c r="D401" s="75">
        <v>2017</v>
      </c>
      <c r="E401" s="28" t="s">
        <v>309</v>
      </c>
      <c r="F401" s="30" t="s">
        <v>64</v>
      </c>
      <c r="G401" s="103">
        <v>34823</v>
      </c>
      <c r="H401" s="103">
        <v>160186</v>
      </c>
      <c r="I401" s="103">
        <f t="shared" si="12"/>
        <v>4600.0057433305574</v>
      </c>
      <c r="J401" s="72">
        <v>4462.0055710306406</v>
      </c>
      <c r="K401" s="60">
        <v>97</v>
      </c>
      <c r="L401" s="60">
        <v>8.6355000000000022</v>
      </c>
      <c r="M401" s="60">
        <v>2.1894736842105265</v>
      </c>
      <c r="N401" s="75">
        <v>2017</v>
      </c>
      <c r="O401" s="75" t="s">
        <v>16</v>
      </c>
      <c r="P401" s="75">
        <v>156</v>
      </c>
      <c r="Q401" s="78" t="s">
        <v>145</v>
      </c>
      <c r="R401" s="75">
        <v>10000</v>
      </c>
      <c r="S401" s="75">
        <v>2</v>
      </c>
      <c r="T401" s="79">
        <v>81.900000000000006</v>
      </c>
      <c r="U401" s="80">
        <v>0.1</v>
      </c>
      <c r="V401" s="80">
        <v>0.4</v>
      </c>
      <c r="W401" s="80">
        <v>0.2</v>
      </c>
      <c r="X401" s="80">
        <v>16.600000000000001</v>
      </c>
      <c r="Y401" s="79">
        <v>9.5</v>
      </c>
      <c r="Z401" s="12">
        <v>11</v>
      </c>
      <c r="AA401" s="79">
        <v>33.1</v>
      </c>
      <c r="AB401" s="79">
        <v>1.6850000000000001</v>
      </c>
      <c r="AC401" s="79">
        <v>20.8</v>
      </c>
      <c r="AD401" s="79">
        <v>7.4</v>
      </c>
      <c r="AE401" s="79">
        <v>385</v>
      </c>
      <c r="AF401" s="79">
        <v>70.099999999999994</v>
      </c>
      <c r="AG401" s="79">
        <v>58.6</v>
      </c>
      <c r="AH401" s="79">
        <v>1.8</v>
      </c>
      <c r="AI401" s="79">
        <v>1.9</v>
      </c>
      <c r="AJ401" s="79">
        <v>81</v>
      </c>
      <c r="AK401" s="79">
        <v>79</v>
      </c>
      <c r="AL401" s="79">
        <v>78</v>
      </c>
      <c r="AM401" s="79">
        <v>233</v>
      </c>
      <c r="AN401" s="12">
        <v>1.01</v>
      </c>
      <c r="AO401">
        <v>0.625</v>
      </c>
    </row>
    <row r="402" spans="1:41" x14ac:dyDescent="0.35">
      <c r="A402" s="53">
        <f t="shared" si="13"/>
        <v>396</v>
      </c>
      <c r="B402">
        <v>0</v>
      </c>
      <c r="C402">
        <v>1</v>
      </c>
      <c r="D402" s="75">
        <v>2017</v>
      </c>
      <c r="E402" s="28" t="s">
        <v>309</v>
      </c>
      <c r="F402" s="30" t="s">
        <v>64</v>
      </c>
      <c r="G402" s="103">
        <v>34823</v>
      </c>
      <c r="H402" s="103">
        <v>160186</v>
      </c>
      <c r="I402" s="103">
        <f t="shared" si="12"/>
        <v>4600.0057433305574</v>
      </c>
      <c r="J402" s="72">
        <v>4517.2056399506073</v>
      </c>
      <c r="K402" s="60">
        <v>98.2</v>
      </c>
      <c r="L402" s="60">
        <v>7.9499999999999975</v>
      </c>
      <c r="M402" s="60">
        <v>2.2121212121212119</v>
      </c>
      <c r="N402" s="75">
        <v>2017</v>
      </c>
      <c r="O402" s="75" t="s">
        <v>16</v>
      </c>
      <c r="P402" s="75">
        <v>157</v>
      </c>
      <c r="Q402" s="78" t="s">
        <v>145</v>
      </c>
      <c r="R402" s="75">
        <v>9480</v>
      </c>
      <c r="S402" s="75">
        <v>2</v>
      </c>
      <c r="T402" s="79">
        <v>80.3</v>
      </c>
      <c r="U402" s="80">
        <v>0.1</v>
      </c>
      <c r="V402" s="80">
        <v>0.7</v>
      </c>
      <c r="W402" s="80">
        <v>0.4</v>
      </c>
      <c r="X402" s="80">
        <v>10.7</v>
      </c>
      <c r="Y402" s="79">
        <v>9.9</v>
      </c>
      <c r="Z402" s="12">
        <v>11.4</v>
      </c>
      <c r="AA402" s="79">
        <v>36.1</v>
      </c>
      <c r="AB402" s="79">
        <v>1.835</v>
      </c>
      <c r="AC402" s="79">
        <v>21.9</v>
      </c>
      <c r="AD402" s="79">
        <v>7.6</v>
      </c>
      <c r="AE402" s="79">
        <v>397</v>
      </c>
      <c r="AF402" s="79">
        <v>70.5</v>
      </c>
      <c r="AG402" s="79">
        <v>58.4</v>
      </c>
      <c r="AH402" s="79">
        <v>2</v>
      </c>
      <c r="AI402" s="79">
        <v>2.2999999999999998</v>
      </c>
      <c r="AJ402" s="79">
        <v>62</v>
      </c>
      <c r="AK402" s="79">
        <v>93</v>
      </c>
      <c r="AL402" s="79">
        <v>72</v>
      </c>
      <c r="AM402" s="79">
        <v>250</v>
      </c>
      <c r="AN402" s="12">
        <v>1.29</v>
      </c>
      <c r="AO402">
        <v>0.69499999999999995</v>
      </c>
    </row>
    <row r="403" spans="1:41" x14ac:dyDescent="0.35">
      <c r="A403" s="53">
        <f t="shared" si="13"/>
        <v>397</v>
      </c>
      <c r="B403">
        <v>0</v>
      </c>
      <c r="C403">
        <v>1</v>
      </c>
      <c r="D403" s="75">
        <v>2017</v>
      </c>
      <c r="E403" s="28" t="s">
        <v>304</v>
      </c>
      <c r="F403" s="30" t="s">
        <v>305</v>
      </c>
      <c r="G403" s="103">
        <v>146763</v>
      </c>
      <c r="H403" s="103">
        <v>704462</v>
      </c>
      <c r="I403" s="103">
        <f t="shared" si="12"/>
        <v>4799.9972745174191</v>
      </c>
      <c r="J403" s="72">
        <v>4670.3973481054491</v>
      </c>
      <c r="K403" s="60">
        <v>97.3</v>
      </c>
      <c r="L403" s="60">
        <v>9.5272123893805354</v>
      </c>
      <c r="M403" s="60">
        <v>2.0937500000000004</v>
      </c>
      <c r="N403" s="75">
        <v>2017</v>
      </c>
      <c r="O403" s="75" t="s">
        <v>16</v>
      </c>
      <c r="P403" s="75">
        <v>158</v>
      </c>
      <c r="Q403" s="78" t="s">
        <v>141</v>
      </c>
      <c r="R403" s="75">
        <v>7500</v>
      </c>
      <c r="S403" s="75">
        <v>2</v>
      </c>
      <c r="T403" s="79">
        <v>80.2</v>
      </c>
      <c r="U403" s="80">
        <v>0.4</v>
      </c>
      <c r="V403" s="80">
        <v>0.1</v>
      </c>
      <c r="W403" s="80">
        <v>0.3</v>
      </c>
      <c r="X403" s="80">
        <v>19.600000000000001</v>
      </c>
      <c r="Y403" s="79">
        <v>9.6</v>
      </c>
      <c r="Z403" s="12">
        <v>11.1</v>
      </c>
      <c r="AA403" s="79">
        <v>35.5</v>
      </c>
      <c r="AB403" s="79">
        <v>1.665</v>
      </c>
      <c r="AC403" s="79">
        <v>20.100000000000001</v>
      </c>
      <c r="AD403" s="79">
        <v>7.2</v>
      </c>
      <c r="AE403" s="79">
        <v>372</v>
      </c>
      <c r="AF403" s="79">
        <v>71.099999999999994</v>
      </c>
      <c r="AG403" s="79">
        <v>55.1</v>
      </c>
      <c r="AH403" s="79">
        <v>1.5</v>
      </c>
      <c r="AI403" s="79">
        <v>1.9</v>
      </c>
      <c r="AJ403" s="79">
        <v>79</v>
      </c>
      <c r="AK403" s="79">
        <v>72</v>
      </c>
      <c r="AL403" s="79">
        <v>71</v>
      </c>
      <c r="AM403" s="79">
        <v>202</v>
      </c>
      <c r="AN403" s="12">
        <v>1.01</v>
      </c>
      <c r="AO403">
        <v>0.56499999999999995</v>
      </c>
    </row>
    <row r="404" spans="1:41" x14ac:dyDescent="0.35">
      <c r="A404" s="53">
        <f t="shared" si="13"/>
        <v>398</v>
      </c>
      <c r="B404">
        <v>0</v>
      </c>
      <c r="C404">
        <v>1</v>
      </c>
      <c r="D404" s="75">
        <v>2017</v>
      </c>
      <c r="E404" s="28" t="s">
        <v>312</v>
      </c>
      <c r="F404" s="30" t="s">
        <v>64</v>
      </c>
      <c r="G404" s="103">
        <v>23635</v>
      </c>
      <c r="H404" s="103">
        <v>113448</v>
      </c>
      <c r="I404" s="103">
        <f t="shared" si="12"/>
        <v>4800</v>
      </c>
      <c r="J404" s="72">
        <v>4852.8</v>
      </c>
      <c r="K404" s="60">
        <v>101.1</v>
      </c>
      <c r="L404" s="60">
        <v>28.689999999999998</v>
      </c>
      <c r="M404" s="60">
        <v>2.1296296296296293</v>
      </c>
      <c r="N404" s="75">
        <v>2017</v>
      </c>
      <c r="O404" s="75" t="s">
        <v>10</v>
      </c>
      <c r="P404" s="75">
        <v>200</v>
      </c>
      <c r="Q404" s="78" t="s">
        <v>20</v>
      </c>
      <c r="R404" s="75">
        <v>3000</v>
      </c>
      <c r="S404" s="75">
        <v>2</v>
      </c>
      <c r="T404" s="79">
        <v>83.7</v>
      </c>
      <c r="U404" s="80">
        <v>0.04</v>
      </c>
      <c r="V404" s="80">
        <v>0.27</v>
      </c>
      <c r="W404" s="80">
        <v>0.51</v>
      </c>
      <c r="X404" s="80">
        <v>3.02</v>
      </c>
      <c r="Y404" s="79">
        <v>10.8</v>
      </c>
      <c r="Z404" s="12">
        <v>12.5</v>
      </c>
      <c r="AA404" s="79">
        <v>38.409999999999997</v>
      </c>
      <c r="AB404" s="79">
        <v>1.86</v>
      </c>
      <c r="AC404" s="79">
        <v>23</v>
      </c>
      <c r="AD404" s="79">
        <v>9.6</v>
      </c>
      <c r="AE404" s="79">
        <v>374</v>
      </c>
      <c r="AF404" s="79">
        <v>67.930000000000007</v>
      </c>
      <c r="AG404" s="79">
        <v>58.7</v>
      </c>
      <c r="AH404" s="79">
        <v>3.7</v>
      </c>
      <c r="AI404" s="79">
        <v>11.7</v>
      </c>
      <c r="AJ404" s="79">
        <v>39</v>
      </c>
      <c r="AK404" s="79">
        <v>101</v>
      </c>
      <c r="AL404" s="79">
        <v>95</v>
      </c>
      <c r="AM404" s="79">
        <v>328</v>
      </c>
      <c r="AN404" s="12">
        <v>1.06</v>
      </c>
      <c r="AO404">
        <v>0.63400000000000001</v>
      </c>
    </row>
    <row r="405" spans="1:41" x14ac:dyDescent="0.35">
      <c r="A405" s="53">
        <f t="shared" si="13"/>
        <v>399</v>
      </c>
      <c r="B405">
        <v>0</v>
      </c>
      <c r="C405">
        <v>1</v>
      </c>
      <c r="D405" s="75">
        <v>2017</v>
      </c>
      <c r="E405" s="28" t="s">
        <v>314</v>
      </c>
      <c r="F405" s="30" t="s">
        <v>64</v>
      </c>
      <c r="G405" s="103">
        <v>26940</v>
      </c>
      <c r="H405" s="103">
        <v>140088</v>
      </c>
      <c r="I405" s="103">
        <f t="shared" si="12"/>
        <v>5200</v>
      </c>
      <c r="J405" s="72">
        <v>5174</v>
      </c>
      <c r="K405" s="60">
        <v>99.5</v>
      </c>
      <c r="L405" s="60">
        <v>10.541152086906809</v>
      </c>
      <c r="M405" s="60">
        <v>2.2000000000000002</v>
      </c>
      <c r="N405" s="75">
        <v>2017</v>
      </c>
      <c r="O405" s="75" t="s">
        <v>10</v>
      </c>
      <c r="P405" s="75">
        <v>201</v>
      </c>
      <c r="Q405" s="78" t="s">
        <v>149</v>
      </c>
      <c r="R405" s="75">
        <v>4500</v>
      </c>
      <c r="S405" s="75">
        <v>2</v>
      </c>
      <c r="T405" s="79">
        <v>82.4</v>
      </c>
      <c r="U405" s="80">
        <v>0.16</v>
      </c>
      <c r="V405" s="80">
        <v>0.36</v>
      </c>
      <c r="W405" s="80">
        <v>0.26</v>
      </c>
      <c r="X405" s="80">
        <v>4.12</v>
      </c>
      <c r="Y405" s="79">
        <v>10</v>
      </c>
      <c r="Z405" s="12">
        <v>11.6</v>
      </c>
      <c r="AA405" s="79">
        <v>35.69</v>
      </c>
      <c r="AB405" s="79">
        <v>1.738</v>
      </c>
      <c r="AC405" s="79">
        <v>22</v>
      </c>
      <c r="AD405" s="79">
        <v>8.1999999999999993</v>
      </c>
      <c r="AE405" s="79">
        <v>392</v>
      </c>
      <c r="AF405" s="79">
        <v>68.209999999999994</v>
      </c>
      <c r="AG405" s="79">
        <v>59.6</v>
      </c>
      <c r="AH405" s="79">
        <v>2.9</v>
      </c>
      <c r="AI405" s="79">
        <v>4.3</v>
      </c>
      <c r="AJ405" s="79">
        <v>47</v>
      </c>
      <c r="AK405" s="79">
        <v>128</v>
      </c>
      <c r="AL405" s="79">
        <v>41</v>
      </c>
      <c r="AM405" s="79">
        <v>222</v>
      </c>
      <c r="AN405" s="12">
        <v>3.12</v>
      </c>
      <c r="AO405">
        <v>0.58299999999999996</v>
      </c>
    </row>
    <row r="406" spans="1:41" x14ac:dyDescent="0.35">
      <c r="A406" s="53">
        <f t="shared" si="13"/>
        <v>400</v>
      </c>
      <c r="B406">
        <v>0</v>
      </c>
      <c r="C406">
        <v>1</v>
      </c>
      <c r="D406" s="75">
        <v>2017</v>
      </c>
      <c r="E406" s="28" t="s">
        <v>314</v>
      </c>
      <c r="F406" s="30" t="s">
        <v>64</v>
      </c>
      <c r="G406" s="103">
        <v>26940</v>
      </c>
      <c r="H406" s="103">
        <v>140088</v>
      </c>
      <c r="I406" s="103">
        <f t="shared" si="12"/>
        <v>5200</v>
      </c>
      <c r="J406" s="72">
        <v>5215.6000000000004</v>
      </c>
      <c r="K406" s="60">
        <v>100.3</v>
      </c>
      <c r="L406" s="60">
        <v>13.302849117174961</v>
      </c>
      <c r="M406" s="60">
        <v>2.4423076923076921</v>
      </c>
      <c r="N406" s="75">
        <v>2017</v>
      </c>
      <c r="O406" s="75" t="s">
        <v>10</v>
      </c>
      <c r="P406" s="75">
        <v>202</v>
      </c>
      <c r="Q406" s="78" t="s">
        <v>149</v>
      </c>
      <c r="R406" s="75">
        <v>4500</v>
      </c>
      <c r="S406" s="75">
        <v>2</v>
      </c>
      <c r="T406" s="79">
        <v>84.85</v>
      </c>
      <c r="U406" s="80">
        <v>0.24</v>
      </c>
      <c r="V406" s="80">
        <v>0.32</v>
      </c>
      <c r="W406" s="80">
        <v>0.17</v>
      </c>
      <c r="X406" s="80">
        <v>5.2</v>
      </c>
      <c r="Y406" s="79">
        <v>10.4</v>
      </c>
      <c r="Z406" s="12">
        <v>12</v>
      </c>
      <c r="AA406" s="79">
        <v>35.450000000000003</v>
      </c>
      <c r="AB406" s="79">
        <v>1.7709999999999999</v>
      </c>
      <c r="AC406" s="79">
        <v>25.4</v>
      </c>
      <c r="AD406" s="79">
        <v>9.4</v>
      </c>
      <c r="AE406" s="79">
        <v>411</v>
      </c>
      <c r="AF406" s="79">
        <v>69.73</v>
      </c>
      <c r="AG406" s="79">
        <v>57.3</v>
      </c>
      <c r="AH406" s="79">
        <v>2.9</v>
      </c>
      <c r="AI406" s="79">
        <v>7.4</v>
      </c>
      <c r="AJ406" s="79">
        <v>50</v>
      </c>
      <c r="AK406" s="79">
        <v>90</v>
      </c>
      <c r="AL406" s="79">
        <v>78</v>
      </c>
      <c r="AM406" s="79">
        <v>246</v>
      </c>
      <c r="AN406" s="12">
        <v>1.1499999999999999</v>
      </c>
      <c r="AO406">
        <v>0.623</v>
      </c>
    </row>
    <row r="407" spans="1:41" x14ac:dyDescent="0.35">
      <c r="A407" s="53">
        <f t="shared" si="13"/>
        <v>401</v>
      </c>
      <c r="B407">
        <v>0</v>
      </c>
      <c r="C407">
        <v>1</v>
      </c>
      <c r="D407" s="75">
        <v>2017</v>
      </c>
      <c r="E407" s="28" t="s">
        <v>311</v>
      </c>
      <c r="F407" s="30" t="s">
        <v>64</v>
      </c>
      <c r="G407" s="103">
        <v>8095</v>
      </c>
      <c r="H407" s="103">
        <v>36428</v>
      </c>
      <c r="I407" s="103">
        <f t="shared" si="12"/>
        <v>4500.0617665225445</v>
      </c>
      <c r="J407" s="72">
        <v>4311.0591723285979</v>
      </c>
      <c r="K407" s="60">
        <v>95.8</v>
      </c>
      <c r="L407" s="60">
        <v>6.6097222222222225</v>
      </c>
      <c r="M407" s="60">
        <v>2.0549450549450547</v>
      </c>
      <c r="N407" s="75">
        <v>2017</v>
      </c>
      <c r="O407" s="75" t="s">
        <v>10</v>
      </c>
      <c r="P407" s="75">
        <v>203</v>
      </c>
      <c r="Q407" s="78" t="s">
        <v>147</v>
      </c>
      <c r="R407" s="75">
        <v>2250</v>
      </c>
      <c r="S407" s="75">
        <v>1</v>
      </c>
      <c r="T407" s="79">
        <v>81.95</v>
      </c>
      <c r="U407" s="80">
        <v>0.08</v>
      </c>
      <c r="V407" s="80">
        <v>0.18</v>
      </c>
      <c r="W407" s="80">
        <v>0.26</v>
      </c>
      <c r="X407" s="80">
        <v>8.0399999999999991</v>
      </c>
      <c r="Y407" s="79">
        <v>9.1</v>
      </c>
      <c r="Z407" s="12">
        <v>10.5</v>
      </c>
      <c r="AA407" s="79">
        <v>33.869999999999997</v>
      </c>
      <c r="AB407" s="79">
        <v>1.742</v>
      </c>
      <c r="AC407" s="79">
        <v>18.7</v>
      </c>
      <c r="AD407" s="79">
        <v>6.9</v>
      </c>
      <c r="AE407" s="79">
        <v>413</v>
      </c>
      <c r="AF407" s="79">
        <v>72.03</v>
      </c>
      <c r="AG407" s="79">
        <v>55.2</v>
      </c>
      <c r="AH407" s="79">
        <v>2.2999999999999998</v>
      </c>
      <c r="AI407" s="79">
        <v>2.9</v>
      </c>
      <c r="AJ407" s="79">
        <v>81</v>
      </c>
      <c r="AK407" s="79">
        <v>98</v>
      </c>
      <c r="AL407" s="79">
        <v>43</v>
      </c>
      <c r="AM407" s="79">
        <v>173</v>
      </c>
      <c r="AN407" s="12">
        <v>2.2799999999999998</v>
      </c>
      <c r="AO407">
        <v>0.64800000000000002</v>
      </c>
    </row>
    <row r="408" spans="1:41" x14ac:dyDescent="0.35">
      <c r="A408" s="53">
        <f t="shared" si="13"/>
        <v>402</v>
      </c>
      <c r="B408">
        <v>0</v>
      </c>
      <c r="C408">
        <v>1</v>
      </c>
      <c r="D408" s="75">
        <v>2017</v>
      </c>
      <c r="E408" s="28" t="s">
        <v>313</v>
      </c>
      <c r="F408" s="30" t="s">
        <v>64</v>
      </c>
      <c r="G408" s="103">
        <v>21990</v>
      </c>
      <c r="H408" s="103">
        <v>98955</v>
      </c>
      <c r="I408" s="103">
        <f t="shared" si="12"/>
        <v>4500</v>
      </c>
      <c r="J408" s="72">
        <v>4495.5</v>
      </c>
      <c r="K408" s="60">
        <v>99.9</v>
      </c>
      <c r="L408" s="60">
        <v>13.0175</v>
      </c>
      <c r="M408" s="60">
        <v>2.4019607843137258</v>
      </c>
      <c r="N408" s="75">
        <v>2017</v>
      </c>
      <c r="O408" s="75" t="s">
        <v>10</v>
      </c>
      <c r="P408" s="75">
        <v>204</v>
      </c>
      <c r="Q408" s="78" t="s">
        <v>148</v>
      </c>
      <c r="R408" s="75">
        <v>4000</v>
      </c>
      <c r="S408" s="75">
        <v>2</v>
      </c>
      <c r="T408" s="79">
        <v>81.5</v>
      </c>
      <c r="U408" s="80">
        <v>0.36</v>
      </c>
      <c r="V408" s="80">
        <v>0.34</v>
      </c>
      <c r="W408" s="80">
        <v>0.36</v>
      </c>
      <c r="X408" s="80">
        <v>6.92</v>
      </c>
      <c r="Y408" s="79">
        <v>10.199999999999999</v>
      </c>
      <c r="Z408" s="12">
        <v>11.8</v>
      </c>
      <c r="AA408" s="79">
        <v>36.99</v>
      </c>
      <c r="AB408" s="79">
        <v>1.6819999999999999</v>
      </c>
      <c r="AC408" s="79">
        <v>24.5</v>
      </c>
      <c r="AD408" s="79">
        <v>9.1</v>
      </c>
      <c r="AE408" s="79">
        <v>414</v>
      </c>
      <c r="AF408" s="79">
        <v>69.36</v>
      </c>
      <c r="AG408" s="79">
        <v>56.5</v>
      </c>
      <c r="AH408" s="79">
        <v>3.2</v>
      </c>
      <c r="AI408" s="79">
        <v>10.9</v>
      </c>
      <c r="AJ408" s="79">
        <v>42</v>
      </c>
      <c r="AK408" s="79">
        <v>89</v>
      </c>
      <c r="AL408" s="79">
        <v>73</v>
      </c>
      <c r="AM408" s="79">
        <v>233</v>
      </c>
      <c r="AN408" s="12">
        <v>1.22</v>
      </c>
      <c r="AO408">
        <v>0.81499999999999995</v>
      </c>
    </row>
    <row r="409" spans="1:41" x14ac:dyDescent="0.35">
      <c r="A409" s="53">
        <f t="shared" si="13"/>
        <v>403</v>
      </c>
      <c r="B409">
        <v>0</v>
      </c>
      <c r="C409">
        <v>1</v>
      </c>
      <c r="D409" s="75">
        <v>2017</v>
      </c>
      <c r="E409" s="28" t="s">
        <v>315</v>
      </c>
      <c r="F409" s="30" t="s">
        <v>64</v>
      </c>
      <c r="G409" s="103">
        <v>26969</v>
      </c>
      <c r="H409" s="103">
        <v>140239</v>
      </c>
      <c r="I409" s="103">
        <f t="shared" si="12"/>
        <v>5200.0074159219839</v>
      </c>
      <c r="J409" s="72">
        <v>4997.207126701026</v>
      </c>
      <c r="K409" s="60">
        <v>96.1</v>
      </c>
      <c r="L409" s="60">
        <v>14.02180656934306</v>
      </c>
      <c r="M409" s="60">
        <v>2.3695652173913047</v>
      </c>
      <c r="N409" s="75">
        <v>2017</v>
      </c>
      <c r="O409" s="75" t="s">
        <v>10</v>
      </c>
      <c r="P409" s="75">
        <v>205</v>
      </c>
      <c r="Q409" s="78" t="s">
        <v>150</v>
      </c>
      <c r="R409" s="75">
        <v>4000</v>
      </c>
      <c r="S409" s="75">
        <v>2</v>
      </c>
      <c r="T409" s="79">
        <v>81.95</v>
      </c>
      <c r="U409" s="80">
        <v>0.34</v>
      </c>
      <c r="V409" s="80">
        <v>0.32</v>
      </c>
      <c r="W409" s="80">
        <v>0.08</v>
      </c>
      <c r="X409" s="80">
        <v>4.4000000000000004</v>
      </c>
      <c r="Y409" s="79">
        <v>9.1999999999999993</v>
      </c>
      <c r="Z409" s="12">
        <v>10.6</v>
      </c>
      <c r="AA409" s="79">
        <v>36.58</v>
      </c>
      <c r="AB409" s="79">
        <v>1.71</v>
      </c>
      <c r="AC409" s="79">
        <v>21.8</v>
      </c>
      <c r="AD409" s="79">
        <v>8.1</v>
      </c>
      <c r="AE409" s="79">
        <v>402</v>
      </c>
      <c r="AF409" s="79">
        <v>71.12</v>
      </c>
      <c r="AG409" s="79">
        <v>54.8</v>
      </c>
      <c r="AH409" s="79">
        <v>3.3</v>
      </c>
      <c r="AI409" s="79">
        <v>6.5</v>
      </c>
      <c r="AJ409" s="79">
        <v>65</v>
      </c>
      <c r="AK409" s="79">
        <v>84</v>
      </c>
      <c r="AL409" s="79">
        <v>62</v>
      </c>
      <c r="AM409" s="79">
        <v>202</v>
      </c>
      <c r="AN409" s="12">
        <v>1.35</v>
      </c>
      <c r="AO409">
        <v>0.54800000000000004</v>
      </c>
    </row>
    <row r="410" spans="1:41" x14ac:dyDescent="0.35">
      <c r="A410" s="53">
        <f t="shared" si="13"/>
        <v>404</v>
      </c>
      <c r="B410">
        <v>0</v>
      </c>
      <c r="C410">
        <v>1</v>
      </c>
      <c r="D410" s="75">
        <v>2017</v>
      </c>
      <c r="E410" s="28" t="s">
        <v>315</v>
      </c>
      <c r="F410" s="30" t="s">
        <v>64</v>
      </c>
      <c r="G410" s="103">
        <v>26969</v>
      </c>
      <c r="H410" s="103">
        <v>140239</v>
      </c>
      <c r="I410" s="103">
        <f t="shared" si="12"/>
        <v>5200.0074159219839</v>
      </c>
      <c r="J410" s="72">
        <v>5090.8072601876229</v>
      </c>
      <c r="K410" s="60">
        <v>97.9</v>
      </c>
      <c r="L410" s="60">
        <v>8.4166666666666661</v>
      </c>
      <c r="M410" s="60">
        <v>2.2551020408163267</v>
      </c>
      <c r="N410" s="75">
        <v>2017</v>
      </c>
      <c r="O410" s="75" t="s">
        <v>10</v>
      </c>
      <c r="P410" s="75">
        <v>206</v>
      </c>
      <c r="Q410" s="78" t="s">
        <v>150</v>
      </c>
      <c r="R410" s="75">
        <v>3500</v>
      </c>
      <c r="S410" s="75">
        <v>2</v>
      </c>
      <c r="T410" s="79">
        <v>84.4</v>
      </c>
      <c r="U410" s="80">
        <v>0.21</v>
      </c>
      <c r="V410" s="80">
        <v>0.24</v>
      </c>
      <c r="W410" s="80">
        <v>0.19</v>
      </c>
      <c r="X410" s="80">
        <v>6.94</v>
      </c>
      <c r="Y410" s="79">
        <v>9.8000000000000007</v>
      </c>
      <c r="Z410" s="12">
        <v>11.3</v>
      </c>
      <c r="AA410" s="79">
        <v>35.770000000000003</v>
      </c>
      <c r="AB410" s="79">
        <v>1.6739999999999999</v>
      </c>
      <c r="AC410" s="79">
        <v>22.1</v>
      </c>
      <c r="AD410" s="79">
        <v>8.1999999999999993</v>
      </c>
      <c r="AE410" s="79">
        <v>379</v>
      </c>
      <c r="AF410" s="79">
        <v>68.900000000000006</v>
      </c>
      <c r="AG410" s="79">
        <v>55.8</v>
      </c>
      <c r="AH410" s="79">
        <v>3.4</v>
      </c>
      <c r="AI410" s="79">
        <v>6</v>
      </c>
      <c r="AJ410" s="79">
        <v>75</v>
      </c>
      <c r="AK410" s="79">
        <v>82</v>
      </c>
      <c r="AL410" s="79">
        <v>62</v>
      </c>
      <c r="AM410" s="79">
        <v>196</v>
      </c>
      <c r="AN410" s="12">
        <v>1.32</v>
      </c>
      <c r="AO410">
        <v>0.76700000000000002</v>
      </c>
    </row>
    <row r="411" spans="1:41" x14ac:dyDescent="0.35">
      <c r="A411" s="53">
        <f t="shared" si="13"/>
        <v>405</v>
      </c>
      <c r="B411">
        <v>0</v>
      </c>
      <c r="C411">
        <v>1</v>
      </c>
      <c r="D411" s="75">
        <v>2017</v>
      </c>
      <c r="E411" s="28" t="s">
        <v>320</v>
      </c>
      <c r="F411" s="30" t="s">
        <v>64</v>
      </c>
      <c r="G411" s="103">
        <v>25281</v>
      </c>
      <c r="H411" s="103">
        <v>126405</v>
      </c>
      <c r="I411" s="103">
        <f t="shared" si="12"/>
        <v>5000</v>
      </c>
      <c r="J411" s="72">
        <v>5015</v>
      </c>
      <c r="K411" s="60">
        <v>100.3</v>
      </c>
      <c r="L411" s="60">
        <v>11.987500000000001</v>
      </c>
      <c r="M411" s="60">
        <v>2.2884615384615383</v>
      </c>
      <c r="N411" s="75">
        <v>2017</v>
      </c>
      <c r="O411" s="75" t="s">
        <v>10</v>
      </c>
      <c r="P411" s="75">
        <v>207</v>
      </c>
      <c r="Q411" s="78" t="s">
        <v>155</v>
      </c>
      <c r="R411" s="75">
        <v>4500</v>
      </c>
      <c r="S411" s="75">
        <v>2</v>
      </c>
      <c r="T411" s="79">
        <v>84.4</v>
      </c>
      <c r="U411" s="80">
        <v>0.4</v>
      </c>
      <c r="V411" s="80">
        <v>0.24</v>
      </c>
      <c r="W411" s="80">
        <v>0.2</v>
      </c>
      <c r="X411" s="80">
        <v>3.2</v>
      </c>
      <c r="Y411" s="79">
        <v>10.4</v>
      </c>
      <c r="Z411" s="12">
        <v>12</v>
      </c>
      <c r="AA411" s="79">
        <v>36.9</v>
      </c>
      <c r="AB411" s="79">
        <v>1.7230000000000001</v>
      </c>
      <c r="AC411" s="79">
        <v>23.8</v>
      </c>
      <c r="AD411" s="79">
        <v>8.8000000000000007</v>
      </c>
      <c r="AE411" s="79">
        <v>373</v>
      </c>
      <c r="AF411" s="79">
        <v>70.13</v>
      </c>
      <c r="AG411" s="79">
        <v>58.1</v>
      </c>
      <c r="AH411" s="79">
        <v>3.6</v>
      </c>
      <c r="AI411" s="79">
        <v>8.5</v>
      </c>
      <c r="AJ411" s="79">
        <v>61</v>
      </c>
      <c r="AK411" s="79">
        <v>95</v>
      </c>
      <c r="AL411" s="79">
        <v>64</v>
      </c>
      <c r="AM411" s="79">
        <v>223</v>
      </c>
      <c r="AN411" s="12">
        <v>1.48</v>
      </c>
      <c r="AO411">
        <v>0.63900000000000001</v>
      </c>
    </row>
    <row r="412" spans="1:41" x14ac:dyDescent="0.35">
      <c r="A412" s="53">
        <f t="shared" si="13"/>
        <v>406</v>
      </c>
      <c r="B412">
        <v>0</v>
      </c>
      <c r="C412">
        <v>1</v>
      </c>
      <c r="D412" s="75">
        <v>2017</v>
      </c>
      <c r="E412" s="28" t="s">
        <v>320</v>
      </c>
      <c r="F412" s="30" t="s">
        <v>64</v>
      </c>
      <c r="G412" s="103">
        <v>25281</v>
      </c>
      <c r="H412" s="103">
        <v>126405</v>
      </c>
      <c r="I412" s="103">
        <f t="shared" si="12"/>
        <v>5000</v>
      </c>
      <c r="J412" s="72">
        <v>5035</v>
      </c>
      <c r="K412" s="60">
        <v>100.7</v>
      </c>
      <c r="L412" s="60">
        <v>9.2250000000000014</v>
      </c>
      <c r="M412" s="60">
        <v>2.3490566037735849</v>
      </c>
      <c r="N412" s="75">
        <v>2017</v>
      </c>
      <c r="O412" s="75" t="s">
        <v>10</v>
      </c>
      <c r="P412" s="75">
        <v>208</v>
      </c>
      <c r="Q412" s="78" t="s">
        <v>155</v>
      </c>
      <c r="R412" s="75">
        <v>4500</v>
      </c>
      <c r="S412" s="75">
        <v>2</v>
      </c>
      <c r="T412" s="79">
        <v>81.7</v>
      </c>
      <c r="U412" s="80">
        <v>0.26</v>
      </c>
      <c r="V412" s="80">
        <v>0.28000000000000003</v>
      </c>
      <c r="W412" s="80">
        <v>0.16</v>
      </c>
      <c r="X412" s="80">
        <v>0.76</v>
      </c>
      <c r="Y412" s="79">
        <v>10.6</v>
      </c>
      <c r="Z412" s="12">
        <v>12.3</v>
      </c>
      <c r="AA412" s="79">
        <v>36.979999999999997</v>
      </c>
      <c r="AB412" s="79">
        <v>1.7170000000000001</v>
      </c>
      <c r="AC412" s="79">
        <v>24.9</v>
      </c>
      <c r="AD412" s="79">
        <v>9.1999999999999993</v>
      </c>
      <c r="AE412" s="79">
        <v>388</v>
      </c>
      <c r="AF412" s="79">
        <v>67.31</v>
      </c>
      <c r="AG412" s="79">
        <v>58.8</v>
      </c>
      <c r="AH412" s="79">
        <v>2.8</v>
      </c>
      <c r="AI412" s="79">
        <v>8</v>
      </c>
      <c r="AJ412" s="79">
        <v>61</v>
      </c>
      <c r="AK412" s="79">
        <v>88</v>
      </c>
      <c r="AL412" s="79">
        <v>62</v>
      </c>
      <c r="AM412" s="79">
        <v>193</v>
      </c>
      <c r="AN412" s="12">
        <v>1.42</v>
      </c>
      <c r="AO412">
        <v>0.72099999999999997</v>
      </c>
    </row>
    <row r="413" spans="1:41" x14ac:dyDescent="0.35">
      <c r="A413" s="53">
        <f t="shared" si="13"/>
        <v>407</v>
      </c>
      <c r="B413">
        <v>0</v>
      </c>
      <c r="C413">
        <v>1</v>
      </c>
      <c r="D413" s="75">
        <v>2017</v>
      </c>
      <c r="E413" s="28" t="s">
        <v>318</v>
      </c>
      <c r="F413" s="30" t="s">
        <v>64</v>
      </c>
      <c r="G413" s="103">
        <v>25849</v>
      </c>
      <c r="H413" s="103">
        <v>129245</v>
      </c>
      <c r="I413" s="103">
        <f t="shared" si="12"/>
        <v>5000</v>
      </c>
      <c r="J413" s="72">
        <v>4995</v>
      </c>
      <c r="K413" s="60">
        <v>99.9</v>
      </c>
      <c r="L413" s="60">
        <v>9.4208333333333378</v>
      </c>
      <c r="M413" s="60">
        <v>2.2941176470588234</v>
      </c>
      <c r="N413" s="75">
        <v>2017</v>
      </c>
      <c r="O413" s="75" t="s">
        <v>10</v>
      </c>
      <c r="P413" s="75">
        <v>209</v>
      </c>
      <c r="Q413" s="78" t="s">
        <v>153</v>
      </c>
      <c r="R413" s="75">
        <v>4000</v>
      </c>
      <c r="S413" s="75">
        <v>2</v>
      </c>
      <c r="T413" s="79">
        <v>82.4</v>
      </c>
      <c r="U413" s="80">
        <v>0.1</v>
      </c>
      <c r="V413" s="80">
        <v>0.36</v>
      </c>
      <c r="W413" s="80">
        <v>0.12</v>
      </c>
      <c r="X413" s="80">
        <v>4.34</v>
      </c>
      <c r="Y413" s="79">
        <v>10.199999999999999</v>
      </c>
      <c r="Z413" s="12">
        <v>11.8</v>
      </c>
      <c r="AA413" s="79">
        <v>35.67</v>
      </c>
      <c r="AB413" s="79">
        <v>1.706</v>
      </c>
      <c r="AC413" s="79">
        <v>23.4</v>
      </c>
      <c r="AD413" s="79">
        <v>8.6999999999999993</v>
      </c>
      <c r="AE413" s="79">
        <v>379</v>
      </c>
      <c r="AF413" s="79">
        <v>69.8</v>
      </c>
      <c r="AG413" s="79">
        <v>59</v>
      </c>
      <c r="AH413" s="79">
        <v>3.4</v>
      </c>
      <c r="AI413" s="79">
        <v>5.8</v>
      </c>
      <c r="AJ413" s="79">
        <v>70</v>
      </c>
      <c r="AK413" s="79">
        <v>99</v>
      </c>
      <c r="AL413" s="79">
        <v>59</v>
      </c>
      <c r="AM413" s="79">
        <v>223</v>
      </c>
      <c r="AN413" s="12">
        <v>1.68</v>
      </c>
      <c r="AO413">
        <v>0.65200000000000002</v>
      </c>
    </row>
    <row r="414" spans="1:41" x14ac:dyDescent="0.35">
      <c r="A414" s="53">
        <f t="shared" si="13"/>
        <v>408</v>
      </c>
      <c r="B414">
        <v>0</v>
      </c>
      <c r="C414">
        <v>1</v>
      </c>
      <c r="D414" s="75">
        <v>2017</v>
      </c>
      <c r="E414" s="28" t="s">
        <v>318</v>
      </c>
      <c r="F414" s="30" t="s">
        <v>64</v>
      </c>
      <c r="G414" s="103">
        <v>25849</v>
      </c>
      <c r="H414" s="103">
        <v>129245</v>
      </c>
      <c r="I414" s="103">
        <f t="shared" si="12"/>
        <v>5000</v>
      </c>
      <c r="J414" s="72">
        <v>5015</v>
      </c>
      <c r="K414" s="60">
        <v>100.3</v>
      </c>
      <c r="L414" s="60">
        <v>15.612500000000001</v>
      </c>
      <c r="M414" s="60">
        <v>2.4134615384615383</v>
      </c>
      <c r="N414" s="75">
        <v>2017</v>
      </c>
      <c r="O414" s="75" t="s">
        <v>10</v>
      </c>
      <c r="P414" s="75">
        <v>210</v>
      </c>
      <c r="Q414" s="78" t="s">
        <v>153</v>
      </c>
      <c r="R414" s="75">
        <v>2000</v>
      </c>
      <c r="S414" s="75">
        <v>2</v>
      </c>
      <c r="T414" s="79">
        <v>83.95</v>
      </c>
      <c r="U414" s="80">
        <v>0.12</v>
      </c>
      <c r="V414" s="80">
        <v>0.38</v>
      </c>
      <c r="W414" s="80">
        <v>0.14000000000000001</v>
      </c>
      <c r="X414" s="80">
        <v>2.08</v>
      </c>
      <c r="Y414" s="79">
        <v>10.4</v>
      </c>
      <c r="Z414" s="12">
        <v>12</v>
      </c>
      <c r="AA414" s="79">
        <v>36.65</v>
      </c>
      <c r="AB414" s="79">
        <v>1.7529999999999999</v>
      </c>
      <c r="AC414" s="79">
        <v>25.1</v>
      </c>
      <c r="AD414" s="79">
        <v>9.3000000000000007</v>
      </c>
      <c r="AE414" s="79">
        <v>406</v>
      </c>
      <c r="AF414" s="79">
        <v>71.75</v>
      </c>
      <c r="AG414" s="79">
        <v>60</v>
      </c>
      <c r="AH414" s="79">
        <v>3.4</v>
      </c>
      <c r="AI414" s="79">
        <v>9.1999999999999993</v>
      </c>
      <c r="AJ414" s="79">
        <v>47</v>
      </c>
      <c r="AK414" s="79">
        <v>115</v>
      </c>
      <c r="AL414" s="79">
        <v>63</v>
      </c>
      <c r="AM414" s="79">
        <v>263</v>
      </c>
      <c r="AN414" s="12">
        <v>1.83</v>
      </c>
      <c r="AO414">
        <v>0.81</v>
      </c>
    </row>
    <row r="415" spans="1:41" x14ac:dyDescent="0.35">
      <c r="A415" s="53">
        <f t="shared" si="13"/>
        <v>409</v>
      </c>
      <c r="B415">
        <v>0</v>
      </c>
      <c r="C415">
        <v>1</v>
      </c>
      <c r="D415" s="75">
        <v>2017</v>
      </c>
      <c r="E415" s="28" t="s">
        <v>317</v>
      </c>
      <c r="F415" s="30" t="s">
        <v>64</v>
      </c>
      <c r="G415" s="103">
        <v>30523</v>
      </c>
      <c r="H415" s="103">
        <v>122092</v>
      </c>
      <c r="I415" s="103">
        <f t="shared" si="12"/>
        <v>4000</v>
      </c>
      <c r="J415" s="72">
        <v>3996</v>
      </c>
      <c r="K415" s="60">
        <v>99.9</v>
      </c>
      <c r="L415" s="60">
        <v>10.674999999999999</v>
      </c>
      <c r="M415" s="60">
        <v>2.2941176470588234</v>
      </c>
      <c r="N415" s="75">
        <v>2017</v>
      </c>
      <c r="O415" s="75" t="s">
        <v>10</v>
      </c>
      <c r="P415" s="75">
        <v>211</v>
      </c>
      <c r="Q415" s="78" t="s">
        <v>152</v>
      </c>
      <c r="R415" s="75">
        <v>4500</v>
      </c>
      <c r="S415" s="75">
        <v>2</v>
      </c>
      <c r="T415" s="79">
        <v>81.5</v>
      </c>
      <c r="U415" s="80">
        <v>0.06</v>
      </c>
      <c r="V415" s="80">
        <v>0.24</v>
      </c>
      <c r="W415" s="80">
        <v>0.56000000000000005</v>
      </c>
      <c r="X415" s="80">
        <v>0.94</v>
      </c>
      <c r="Y415" s="79">
        <v>10.199999999999999</v>
      </c>
      <c r="Z415" s="12">
        <v>11.8</v>
      </c>
      <c r="AA415" s="79">
        <v>34.57</v>
      </c>
      <c r="AB415" s="79">
        <v>1.792</v>
      </c>
      <c r="AC415" s="79">
        <v>23.4</v>
      </c>
      <c r="AD415" s="79">
        <v>8.6999999999999993</v>
      </c>
      <c r="AE415" s="79">
        <v>390</v>
      </c>
      <c r="AF415" s="79">
        <v>69.31</v>
      </c>
      <c r="AG415" s="79">
        <v>60.7</v>
      </c>
      <c r="AH415" s="79">
        <v>3.2</v>
      </c>
      <c r="AI415" s="79">
        <v>8.4</v>
      </c>
      <c r="AJ415" s="79">
        <v>56</v>
      </c>
      <c r="AK415" s="79">
        <v>115</v>
      </c>
      <c r="AL415" s="79">
        <v>50</v>
      </c>
      <c r="AM415" s="79">
        <v>224</v>
      </c>
      <c r="AN415" s="12">
        <v>2.2999999999999998</v>
      </c>
      <c r="AO415">
        <v>0.70899999999999996</v>
      </c>
    </row>
    <row r="416" spans="1:41" x14ac:dyDescent="0.35">
      <c r="A416" s="53">
        <f t="shared" si="13"/>
        <v>410</v>
      </c>
      <c r="B416">
        <v>0</v>
      </c>
      <c r="C416">
        <v>1</v>
      </c>
      <c r="D416" s="75">
        <v>2017</v>
      </c>
      <c r="E416" s="28" t="s">
        <v>317</v>
      </c>
      <c r="F416" s="30" t="s">
        <v>64</v>
      </c>
      <c r="G416" s="103">
        <v>30523</v>
      </c>
      <c r="H416" s="103">
        <v>122092</v>
      </c>
      <c r="I416" s="103">
        <f t="shared" si="12"/>
        <v>4000</v>
      </c>
      <c r="J416" s="72">
        <v>3980</v>
      </c>
      <c r="K416" s="60">
        <v>99.5</v>
      </c>
      <c r="L416" s="60">
        <v>11.899999999999999</v>
      </c>
      <c r="M416" s="60">
        <v>2.5</v>
      </c>
      <c r="N416" s="75">
        <v>2017</v>
      </c>
      <c r="O416" s="75" t="s">
        <v>10</v>
      </c>
      <c r="P416" s="75">
        <v>212</v>
      </c>
      <c r="Q416" s="78" t="s">
        <v>152</v>
      </c>
      <c r="R416" s="75">
        <v>4500</v>
      </c>
      <c r="S416" s="75">
        <v>2</v>
      </c>
      <c r="T416" s="79">
        <v>83.05</v>
      </c>
      <c r="U416" s="80">
        <v>0.06</v>
      </c>
      <c r="V416" s="80">
        <v>0.22</v>
      </c>
      <c r="W416" s="80">
        <v>0.32</v>
      </c>
      <c r="X416" s="80">
        <v>5.72</v>
      </c>
      <c r="Y416" s="79">
        <v>10</v>
      </c>
      <c r="Z416" s="12">
        <v>11.6</v>
      </c>
      <c r="AA416" s="79">
        <v>33.659999999999997</v>
      </c>
      <c r="AB416" s="79">
        <v>1.7150000000000001</v>
      </c>
      <c r="AC416" s="79">
        <v>25</v>
      </c>
      <c r="AD416" s="79">
        <v>9.3000000000000007</v>
      </c>
      <c r="AE416" s="79">
        <v>404</v>
      </c>
      <c r="AF416" s="79">
        <v>69.97</v>
      </c>
      <c r="AG416" s="79">
        <v>56.4</v>
      </c>
      <c r="AH416" s="79">
        <v>3.5</v>
      </c>
      <c r="AI416" s="79">
        <v>8.4</v>
      </c>
      <c r="AJ416" s="79">
        <v>50</v>
      </c>
      <c r="AK416" s="79">
        <v>91</v>
      </c>
      <c r="AL416" s="79">
        <v>70</v>
      </c>
      <c r="AM416" s="79">
        <v>228</v>
      </c>
      <c r="AN416" s="12">
        <v>1.3</v>
      </c>
      <c r="AO416">
        <v>0.748</v>
      </c>
    </row>
    <row r="417" spans="1:41" x14ac:dyDescent="0.35">
      <c r="A417" s="53">
        <f t="shared" si="13"/>
        <v>411</v>
      </c>
      <c r="B417">
        <v>0</v>
      </c>
      <c r="C417">
        <v>1</v>
      </c>
      <c r="D417" s="75">
        <v>2017</v>
      </c>
      <c r="E417" s="28" t="s">
        <v>280</v>
      </c>
      <c r="F417" s="30" t="s">
        <v>11</v>
      </c>
      <c r="G417" s="103">
        <v>93400</v>
      </c>
      <c r="H417" s="103">
        <v>242840</v>
      </c>
      <c r="I417" s="103">
        <f t="shared" si="12"/>
        <v>2600</v>
      </c>
      <c r="J417" s="72">
        <v>2498.6</v>
      </c>
      <c r="K417" s="60">
        <v>96.1</v>
      </c>
      <c r="L417" s="60">
        <v>7.5127795111804421</v>
      </c>
      <c r="M417" s="60">
        <v>2.134020618556701</v>
      </c>
      <c r="N417" s="75">
        <v>2017</v>
      </c>
      <c r="O417" s="75" t="s">
        <v>10</v>
      </c>
      <c r="P417" s="75">
        <v>213</v>
      </c>
      <c r="Q417" s="78" t="s">
        <v>121</v>
      </c>
      <c r="R417" s="75">
        <v>4000</v>
      </c>
      <c r="S417" s="75">
        <v>2</v>
      </c>
      <c r="T417" s="79">
        <v>78.599999999999994</v>
      </c>
      <c r="U417" s="80">
        <v>0.08</v>
      </c>
      <c r="V417" s="80">
        <v>0.36</v>
      </c>
      <c r="W417" s="80">
        <v>0.28000000000000003</v>
      </c>
      <c r="X417" s="80">
        <v>5.4</v>
      </c>
      <c r="Y417" s="79">
        <v>9.6999999999999993</v>
      </c>
      <c r="Z417" s="12">
        <v>11.2</v>
      </c>
      <c r="AA417" s="79">
        <v>38.17</v>
      </c>
      <c r="AB417" s="79">
        <v>1.583</v>
      </c>
      <c r="AC417" s="79">
        <v>20.7</v>
      </c>
      <c r="AD417" s="79">
        <v>7.7</v>
      </c>
      <c r="AE417" s="79">
        <v>370</v>
      </c>
      <c r="AF417" s="79">
        <v>70.84</v>
      </c>
      <c r="AG417" s="79">
        <v>56.2</v>
      </c>
      <c r="AH417" s="79">
        <v>3.2</v>
      </c>
      <c r="AI417" s="79">
        <v>5.8</v>
      </c>
      <c r="AJ417" s="79">
        <v>61</v>
      </c>
      <c r="AK417" s="79">
        <v>98</v>
      </c>
      <c r="AL417" s="79">
        <v>62</v>
      </c>
      <c r="AM417" s="79">
        <v>238</v>
      </c>
      <c r="AN417" s="12">
        <v>1.58</v>
      </c>
      <c r="AO417">
        <v>0.64100000000000001</v>
      </c>
    </row>
    <row r="418" spans="1:41" x14ac:dyDescent="0.35">
      <c r="A418" s="53">
        <f t="shared" si="13"/>
        <v>412</v>
      </c>
      <c r="B418">
        <v>0</v>
      </c>
      <c r="C418">
        <v>1</v>
      </c>
      <c r="D418" s="75">
        <v>2017</v>
      </c>
      <c r="E418" s="28" t="s">
        <v>280</v>
      </c>
      <c r="F418" s="30" t="s">
        <v>11</v>
      </c>
      <c r="G418" s="103">
        <v>93400</v>
      </c>
      <c r="H418" s="103">
        <v>242840</v>
      </c>
      <c r="I418" s="103">
        <f t="shared" si="12"/>
        <v>2600</v>
      </c>
      <c r="J418" s="72">
        <v>2529.8000000000002</v>
      </c>
      <c r="K418" s="60">
        <v>97.3</v>
      </c>
      <c r="L418" s="60">
        <v>10.170833333333334</v>
      </c>
      <c r="M418" s="60">
        <v>2.5625000000000004</v>
      </c>
      <c r="N418" s="75">
        <v>2017</v>
      </c>
      <c r="O418" s="75" t="s">
        <v>10</v>
      </c>
      <c r="P418" s="75">
        <v>214</v>
      </c>
      <c r="Q418" s="78" t="s">
        <v>121</v>
      </c>
      <c r="R418" s="75">
        <v>4000</v>
      </c>
      <c r="S418" s="75">
        <v>2</v>
      </c>
      <c r="T418" s="79">
        <v>81.5</v>
      </c>
      <c r="U418" s="80">
        <v>0.16</v>
      </c>
      <c r="V418" s="80">
        <v>0.34</v>
      </c>
      <c r="W418" s="80">
        <v>0.28000000000000003</v>
      </c>
      <c r="X418" s="80">
        <v>4.0999999999999996</v>
      </c>
      <c r="Y418" s="79">
        <v>9.6</v>
      </c>
      <c r="Z418" s="12">
        <v>11.1</v>
      </c>
      <c r="AA418" s="79">
        <v>37.369999999999997</v>
      </c>
      <c r="AB418" s="79">
        <v>1.6459999999999999</v>
      </c>
      <c r="AC418" s="79">
        <v>24.6</v>
      </c>
      <c r="AD418" s="79">
        <v>9.1</v>
      </c>
      <c r="AE418" s="79">
        <v>381</v>
      </c>
      <c r="AF418" s="79">
        <v>69.72</v>
      </c>
      <c r="AG418" s="79">
        <v>54.4</v>
      </c>
      <c r="AH418" s="79">
        <v>2.7</v>
      </c>
      <c r="AI418" s="79">
        <v>6.1</v>
      </c>
      <c r="AJ418" s="79">
        <v>58</v>
      </c>
      <c r="AK418" s="79">
        <v>79</v>
      </c>
      <c r="AL418" s="79">
        <v>90</v>
      </c>
      <c r="AM418" s="79">
        <v>245</v>
      </c>
      <c r="AN418" s="12">
        <v>0.88</v>
      </c>
      <c r="AO418">
        <v>0.65300000000000002</v>
      </c>
    </row>
    <row r="419" spans="1:41" x14ac:dyDescent="0.35">
      <c r="A419" s="53">
        <f t="shared" si="13"/>
        <v>413</v>
      </c>
      <c r="B419">
        <v>0</v>
      </c>
      <c r="C419">
        <v>1</v>
      </c>
      <c r="D419" s="75">
        <v>2017</v>
      </c>
      <c r="E419" s="28" t="s">
        <v>280</v>
      </c>
      <c r="F419" s="30" t="s">
        <v>11</v>
      </c>
      <c r="G419" s="103">
        <v>93400</v>
      </c>
      <c r="H419" s="103">
        <v>242840</v>
      </c>
      <c r="I419" s="103">
        <f t="shared" si="12"/>
        <v>2600</v>
      </c>
      <c r="J419" s="72">
        <v>2506.4</v>
      </c>
      <c r="K419" s="60">
        <v>96.4</v>
      </c>
      <c r="L419" s="60">
        <v>12.194699646643109</v>
      </c>
      <c r="M419" s="60">
        <v>2.10752688172043</v>
      </c>
      <c r="N419" s="75">
        <v>2017</v>
      </c>
      <c r="O419" s="75" t="s">
        <v>10</v>
      </c>
      <c r="P419" s="75">
        <v>215</v>
      </c>
      <c r="Q419" s="78" t="s">
        <v>121</v>
      </c>
      <c r="R419" s="75">
        <v>4000</v>
      </c>
      <c r="S419" s="75">
        <v>2</v>
      </c>
      <c r="T419" s="79">
        <v>80.349999999999994</v>
      </c>
      <c r="U419" s="80">
        <v>0.12</v>
      </c>
      <c r="V419" s="80">
        <v>0.3</v>
      </c>
      <c r="W419" s="80">
        <v>0.09</v>
      </c>
      <c r="X419" s="80">
        <v>6.44</v>
      </c>
      <c r="Y419" s="79">
        <v>9.3000000000000007</v>
      </c>
      <c r="Z419" s="12">
        <v>10.8</v>
      </c>
      <c r="AA419" s="79">
        <v>34.130000000000003</v>
      </c>
      <c r="AB419" s="79">
        <v>1.708</v>
      </c>
      <c r="AC419" s="79">
        <v>19.600000000000001</v>
      </c>
      <c r="AD419" s="79">
        <v>7.3</v>
      </c>
      <c r="AE419" s="79">
        <v>415</v>
      </c>
      <c r="AF419" s="79">
        <v>70.739999999999995</v>
      </c>
      <c r="AG419" s="79">
        <v>56</v>
      </c>
      <c r="AH419" s="79">
        <v>2.8</v>
      </c>
      <c r="AI419" s="79">
        <v>5</v>
      </c>
      <c r="AJ419" s="79">
        <v>76</v>
      </c>
      <c r="AK419" s="79">
        <v>82</v>
      </c>
      <c r="AL419" s="79">
        <v>79</v>
      </c>
      <c r="AM419" s="79">
        <v>231</v>
      </c>
      <c r="AN419" s="12">
        <v>1.04</v>
      </c>
      <c r="AO419">
        <v>0.56599999999999995</v>
      </c>
    </row>
    <row r="420" spans="1:41" x14ac:dyDescent="0.35">
      <c r="A420" s="53">
        <f t="shared" si="13"/>
        <v>414</v>
      </c>
      <c r="B420">
        <v>0</v>
      </c>
      <c r="C420">
        <v>1</v>
      </c>
      <c r="D420" s="75">
        <v>2017</v>
      </c>
      <c r="E420" s="28" t="s">
        <v>412</v>
      </c>
      <c r="F420" s="30" t="s">
        <v>64</v>
      </c>
      <c r="G420" s="103">
        <v>3795</v>
      </c>
      <c r="H420" s="103">
        <v>15180</v>
      </c>
      <c r="I420" s="103">
        <f t="shared" si="12"/>
        <v>4000</v>
      </c>
      <c r="J420" s="72">
        <v>3856</v>
      </c>
      <c r="K420" s="60">
        <v>96.4</v>
      </c>
      <c r="L420" s="60">
        <v>8.899999999999995</v>
      </c>
      <c r="M420" s="60">
        <v>2.129032258064516</v>
      </c>
      <c r="N420" s="75">
        <v>2017</v>
      </c>
      <c r="O420" s="75" t="s">
        <v>10</v>
      </c>
      <c r="P420" s="75">
        <v>216</v>
      </c>
      <c r="Q420" s="78" t="s">
        <v>247</v>
      </c>
      <c r="R420" s="75">
        <v>750</v>
      </c>
      <c r="S420" s="75">
        <v>2</v>
      </c>
      <c r="T420" s="79">
        <v>82.85</v>
      </c>
      <c r="U420" s="80">
        <v>0.12</v>
      </c>
      <c r="V420" s="80">
        <v>0.3</v>
      </c>
      <c r="W420" s="80">
        <v>0.09</v>
      </c>
      <c r="X420" s="80">
        <v>6.44</v>
      </c>
      <c r="Y420" s="79">
        <v>9.3000000000000007</v>
      </c>
      <c r="Z420" s="12">
        <v>10.8</v>
      </c>
      <c r="AA420" s="79">
        <v>34.130000000000003</v>
      </c>
      <c r="AB420" s="79">
        <v>1.708</v>
      </c>
      <c r="AC420" s="79">
        <v>19.8</v>
      </c>
      <c r="AD420" s="79">
        <v>7.3</v>
      </c>
      <c r="AE420" s="79">
        <v>406</v>
      </c>
      <c r="AF420" s="79">
        <v>69.92</v>
      </c>
      <c r="AG420" s="79">
        <v>55.6</v>
      </c>
      <c r="AH420" s="79">
        <v>2.8</v>
      </c>
      <c r="AI420" s="79">
        <v>5.3</v>
      </c>
      <c r="AJ420" s="79">
        <v>64</v>
      </c>
      <c r="AK420" s="79">
        <v>90</v>
      </c>
      <c r="AL420" s="79">
        <v>64</v>
      </c>
      <c r="AM420" s="79">
        <v>217</v>
      </c>
      <c r="AN420" s="12">
        <v>1.41</v>
      </c>
      <c r="AO420">
        <v>0.78500000000000003</v>
      </c>
    </row>
    <row r="421" spans="1:41" x14ac:dyDescent="0.35">
      <c r="A421" s="53">
        <f t="shared" si="13"/>
        <v>415</v>
      </c>
      <c r="B421">
        <v>0</v>
      </c>
      <c r="C421">
        <v>1</v>
      </c>
      <c r="D421" s="75">
        <v>2017</v>
      </c>
      <c r="E421" s="28" t="s">
        <v>316</v>
      </c>
      <c r="F421" s="30" t="s">
        <v>64</v>
      </c>
      <c r="G421" s="103">
        <v>4910</v>
      </c>
      <c r="H421" s="103">
        <v>19640</v>
      </c>
      <c r="I421" s="103">
        <f t="shared" si="12"/>
        <v>4000</v>
      </c>
      <c r="J421" s="72">
        <v>3856</v>
      </c>
      <c r="K421" s="60">
        <v>96.4</v>
      </c>
      <c r="L421" s="60">
        <v>18.122499999999995</v>
      </c>
      <c r="M421" s="60">
        <v>2.6021505376344085</v>
      </c>
      <c r="N421" s="75">
        <v>2017</v>
      </c>
      <c r="O421" s="75" t="s">
        <v>10</v>
      </c>
      <c r="P421" s="75">
        <v>217</v>
      </c>
      <c r="Q421" s="78" t="s">
        <v>151</v>
      </c>
      <c r="R421" s="75">
        <v>1500</v>
      </c>
      <c r="S421" s="75">
        <v>2</v>
      </c>
      <c r="T421" s="79">
        <v>82.85</v>
      </c>
      <c r="U421" s="80">
        <v>0.28000000000000003</v>
      </c>
      <c r="V421" s="80">
        <v>0.26</v>
      </c>
      <c r="W421" s="80">
        <v>0.14000000000000001</v>
      </c>
      <c r="X421" s="80">
        <v>5.12</v>
      </c>
      <c r="Y421" s="79">
        <v>9.3000000000000007</v>
      </c>
      <c r="Z421" s="12">
        <v>10.8</v>
      </c>
      <c r="AA421" s="79">
        <v>33.799999999999997</v>
      </c>
      <c r="AB421" s="79">
        <v>1.667</v>
      </c>
      <c r="AC421" s="79">
        <v>24.2</v>
      </c>
      <c r="AD421" s="79">
        <v>9</v>
      </c>
      <c r="AE421" s="79">
        <v>400</v>
      </c>
      <c r="AF421" s="79">
        <v>70</v>
      </c>
      <c r="AG421" s="79">
        <v>58.6</v>
      </c>
      <c r="AH421" s="79">
        <v>3.1</v>
      </c>
      <c r="AI421" s="79">
        <v>23.6</v>
      </c>
      <c r="AJ421" s="79">
        <v>22</v>
      </c>
      <c r="AK421" s="79">
        <v>120</v>
      </c>
      <c r="AL421" s="79">
        <v>55</v>
      </c>
      <c r="AM421" s="79">
        <v>262</v>
      </c>
      <c r="AN421" s="12">
        <v>2.1800000000000002</v>
      </c>
      <c r="AO421">
        <v>0.68799999999999994</v>
      </c>
    </row>
    <row r="422" spans="1:41" x14ac:dyDescent="0.35">
      <c r="A422" s="53">
        <f t="shared" si="13"/>
        <v>416</v>
      </c>
      <c r="B422">
        <v>0</v>
      </c>
      <c r="C422">
        <v>1</v>
      </c>
      <c r="D422" s="75">
        <v>2017</v>
      </c>
      <c r="E422" s="28" t="s">
        <v>341</v>
      </c>
      <c r="F422" s="30" t="s">
        <v>64</v>
      </c>
      <c r="G422" s="103">
        <v>20040</v>
      </c>
      <c r="H422" s="103">
        <v>86172</v>
      </c>
      <c r="I422" s="103">
        <f t="shared" si="12"/>
        <v>4300</v>
      </c>
      <c r="J422" s="72">
        <v>4171</v>
      </c>
      <c r="K422" s="60">
        <v>97</v>
      </c>
      <c r="L422" s="60">
        <v>18.685460992907792</v>
      </c>
      <c r="M422" s="60">
        <v>1.7684210526315791</v>
      </c>
      <c r="N422" s="75">
        <v>2017</v>
      </c>
      <c r="O422" s="75" t="s">
        <v>10</v>
      </c>
      <c r="P422" s="75">
        <v>218</v>
      </c>
      <c r="Q422" s="78" t="s">
        <v>176</v>
      </c>
      <c r="R422" s="75">
        <v>3000</v>
      </c>
      <c r="S422" s="75">
        <v>2</v>
      </c>
      <c r="T422" s="79">
        <v>82.6</v>
      </c>
      <c r="U422" s="80">
        <v>0.14000000000000001</v>
      </c>
      <c r="V422" s="80">
        <v>0.57999999999999996</v>
      </c>
      <c r="W422" s="80">
        <v>0.18</v>
      </c>
      <c r="X422" s="80">
        <v>4.5599999999999996</v>
      </c>
      <c r="Y422" s="79">
        <v>9.5</v>
      </c>
      <c r="Z422" s="12">
        <v>11</v>
      </c>
      <c r="AA422" s="79">
        <v>33.92</v>
      </c>
      <c r="AB422" s="79">
        <v>1.6890000000000001</v>
      </c>
      <c r="AC422" s="79">
        <v>16.8</v>
      </c>
      <c r="AD422" s="79">
        <v>6.2</v>
      </c>
      <c r="AE422" s="79">
        <v>389</v>
      </c>
      <c r="AF422" s="79">
        <v>69.72</v>
      </c>
      <c r="AG422" s="79">
        <v>52.1</v>
      </c>
      <c r="AH422" s="79">
        <v>2.8</v>
      </c>
      <c r="AI422" s="79">
        <v>4.2</v>
      </c>
      <c r="AJ422" s="79">
        <v>78</v>
      </c>
      <c r="AK422" s="79">
        <v>76</v>
      </c>
      <c r="AL422" s="79">
        <v>48</v>
      </c>
      <c r="AM422" s="79">
        <v>154</v>
      </c>
      <c r="AN422" s="12">
        <v>1.58</v>
      </c>
      <c r="AO422">
        <v>0.47</v>
      </c>
    </row>
    <row r="423" spans="1:41" x14ac:dyDescent="0.35">
      <c r="A423" s="53">
        <f t="shared" si="13"/>
        <v>417</v>
      </c>
      <c r="B423">
        <v>0</v>
      </c>
      <c r="C423">
        <v>1</v>
      </c>
      <c r="D423" s="75">
        <v>2017</v>
      </c>
      <c r="E423" s="28" t="s">
        <v>413</v>
      </c>
      <c r="F423" s="30" t="s">
        <v>64</v>
      </c>
      <c r="G423" s="103">
        <v>30530</v>
      </c>
      <c r="H423" s="103">
        <v>140438</v>
      </c>
      <c r="I423" s="103">
        <f t="shared" si="12"/>
        <v>4600</v>
      </c>
      <c r="J423" s="72">
        <v>4393</v>
      </c>
      <c r="K423" s="60">
        <v>95.5</v>
      </c>
      <c r="L423" s="60">
        <v>13.173369565217389</v>
      </c>
      <c r="M423" s="60">
        <v>2.2000000000000002</v>
      </c>
      <c r="N423" s="75">
        <v>2017</v>
      </c>
      <c r="O423" s="75" t="s">
        <v>10</v>
      </c>
      <c r="P423" s="75">
        <v>219</v>
      </c>
      <c r="Q423" s="78" t="s">
        <v>248</v>
      </c>
      <c r="R423" s="75">
        <v>4000</v>
      </c>
      <c r="S423" s="75">
        <v>2</v>
      </c>
      <c r="T423" s="79">
        <v>81.7</v>
      </c>
      <c r="U423" s="80">
        <v>0.38</v>
      </c>
      <c r="V423" s="80">
        <v>0.28000000000000003</v>
      </c>
      <c r="W423" s="80">
        <v>0.2</v>
      </c>
      <c r="X423" s="80">
        <v>6.14</v>
      </c>
      <c r="Y423" s="79">
        <v>9</v>
      </c>
      <c r="Z423" s="12">
        <v>10.4</v>
      </c>
      <c r="AA423" s="79">
        <v>35.549999999999997</v>
      </c>
      <c r="AB423" s="79">
        <v>1.7230000000000001</v>
      </c>
      <c r="AC423" s="79">
        <v>19.8</v>
      </c>
      <c r="AD423" s="79">
        <v>7.3</v>
      </c>
      <c r="AE423" s="79">
        <v>394</v>
      </c>
      <c r="AF423" s="79">
        <v>71.319999999999993</v>
      </c>
      <c r="AG423" s="79">
        <v>53.3</v>
      </c>
      <c r="AH423" s="79">
        <v>3</v>
      </c>
      <c r="AI423" s="79">
        <v>5.3</v>
      </c>
      <c r="AJ423" s="79">
        <v>73</v>
      </c>
      <c r="AK423" s="79">
        <v>79</v>
      </c>
      <c r="AL423" s="79">
        <v>67</v>
      </c>
      <c r="AM423" s="79">
        <v>207</v>
      </c>
      <c r="AN423" s="12">
        <v>1.18</v>
      </c>
      <c r="AO423">
        <v>0.55200000000000005</v>
      </c>
    </row>
    <row r="424" spans="1:41" x14ac:dyDescent="0.35">
      <c r="A424" s="53">
        <f t="shared" si="13"/>
        <v>418</v>
      </c>
      <c r="B424">
        <v>0</v>
      </c>
      <c r="C424">
        <v>1</v>
      </c>
      <c r="D424" s="75">
        <v>2017</v>
      </c>
      <c r="E424" s="28" t="s">
        <v>342</v>
      </c>
      <c r="F424" s="30" t="s">
        <v>64</v>
      </c>
      <c r="G424" s="103">
        <v>21050</v>
      </c>
      <c r="H424" s="103">
        <v>90515</v>
      </c>
      <c r="I424" s="103">
        <f t="shared" si="12"/>
        <v>4300</v>
      </c>
      <c r="J424" s="72">
        <v>3848.5</v>
      </c>
      <c r="K424" s="60">
        <v>89.5</v>
      </c>
      <c r="L424" s="60">
        <v>7.4708333333333314</v>
      </c>
      <c r="M424" s="60">
        <v>2.9874999999999998</v>
      </c>
      <c r="N424" s="75">
        <v>2017</v>
      </c>
      <c r="O424" s="75" t="s">
        <v>10</v>
      </c>
      <c r="P424" s="75">
        <v>220</v>
      </c>
      <c r="Q424" s="78" t="s">
        <v>177</v>
      </c>
      <c r="R424" s="75">
        <v>3000</v>
      </c>
      <c r="S424" s="75">
        <v>2</v>
      </c>
      <c r="T424" s="79">
        <v>80.8</v>
      </c>
      <c r="U424" s="80">
        <v>0.18</v>
      </c>
      <c r="V424" s="80">
        <v>0.38</v>
      </c>
      <c r="W424" s="80">
        <v>0.22</v>
      </c>
      <c r="X424" s="80">
        <v>8.6199999999999992</v>
      </c>
      <c r="Y424" s="79">
        <v>8</v>
      </c>
      <c r="Z424" s="12">
        <v>9.1999999999999993</v>
      </c>
      <c r="AA424" s="79">
        <v>33.85</v>
      </c>
      <c r="AB424" s="79">
        <v>1.6870000000000001</v>
      </c>
      <c r="AC424" s="79">
        <v>23.9</v>
      </c>
      <c r="AD424" s="79">
        <v>8.8000000000000007</v>
      </c>
      <c r="AE424" s="79">
        <v>421</v>
      </c>
      <c r="AF424" s="79">
        <v>69.44</v>
      </c>
      <c r="AG424" s="79">
        <v>57.1</v>
      </c>
      <c r="AH424" s="79">
        <v>2.2999999999999998</v>
      </c>
      <c r="AI424" s="79">
        <v>4.8</v>
      </c>
      <c r="AJ424" s="79">
        <v>73</v>
      </c>
      <c r="AK424" s="79">
        <v>99</v>
      </c>
      <c r="AL424" s="79">
        <v>61</v>
      </c>
      <c r="AM424" s="79">
        <v>223</v>
      </c>
      <c r="AN424" s="12">
        <v>1.62</v>
      </c>
      <c r="AO424">
        <v>0.66100000000000003</v>
      </c>
    </row>
    <row r="425" spans="1:41" x14ac:dyDescent="0.35">
      <c r="A425" s="53">
        <f t="shared" si="13"/>
        <v>419</v>
      </c>
      <c r="B425">
        <v>0</v>
      </c>
      <c r="C425">
        <v>1</v>
      </c>
      <c r="D425">
        <v>2017</v>
      </c>
      <c r="E425" s="28" t="s">
        <v>414</v>
      </c>
      <c r="F425" s="30" t="s">
        <v>64</v>
      </c>
      <c r="G425" s="103">
        <v>5040</v>
      </c>
      <c r="H425" s="103">
        <v>22176</v>
      </c>
      <c r="I425" s="103">
        <f t="shared" si="12"/>
        <v>4400</v>
      </c>
      <c r="J425" s="72">
        <v>4404.3999999999996</v>
      </c>
      <c r="K425" s="60">
        <v>100.1</v>
      </c>
      <c r="L425" s="60">
        <v>11.426804123711342</v>
      </c>
      <c r="M425" s="60">
        <v>1.9514563106796117</v>
      </c>
      <c r="N425">
        <v>2017</v>
      </c>
      <c r="O425" t="s">
        <v>10</v>
      </c>
      <c r="P425">
        <v>221</v>
      </c>
      <c r="Q425" s="28" t="s">
        <v>249</v>
      </c>
      <c r="R425">
        <v>1500</v>
      </c>
      <c r="S425">
        <v>2</v>
      </c>
      <c r="T425" s="12">
        <v>83.7</v>
      </c>
      <c r="U425" s="81">
        <v>0.12</v>
      </c>
      <c r="V425" s="81">
        <v>0.38</v>
      </c>
      <c r="W425" s="81">
        <v>0.2</v>
      </c>
      <c r="X425" s="81">
        <v>0.86</v>
      </c>
      <c r="Y425" s="12">
        <v>10.3</v>
      </c>
      <c r="Z425" s="12">
        <v>11.9</v>
      </c>
      <c r="AA425" s="12">
        <v>35.270000000000003</v>
      </c>
      <c r="AB425" s="12">
        <v>1.8149999999999999</v>
      </c>
      <c r="AC425" s="12">
        <v>20.100000000000001</v>
      </c>
      <c r="AD425" s="12">
        <v>7.4</v>
      </c>
      <c r="AE425" s="12">
        <v>421</v>
      </c>
      <c r="AF425" s="12">
        <v>70.28</v>
      </c>
      <c r="AG425" s="12">
        <v>57.2</v>
      </c>
      <c r="AH425" s="12">
        <v>2.6</v>
      </c>
      <c r="AI425" s="12">
        <v>3.8</v>
      </c>
      <c r="AJ425" s="12">
        <v>77</v>
      </c>
      <c r="AK425" s="12">
        <v>99</v>
      </c>
      <c r="AL425" s="12">
        <v>54</v>
      </c>
      <c r="AM425" s="12">
        <v>210</v>
      </c>
      <c r="AN425" s="12">
        <v>1.83</v>
      </c>
      <c r="AO425">
        <v>0.58199999999999996</v>
      </c>
    </row>
    <row r="426" spans="1:41" x14ac:dyDescent="0.35">
      <c r="A426" s="53">
        <f t="shared" si="13"/>
        <v>420</v>
      </c>
      <c r="B426">
        <v>0</v>
      </c>
      <c r="C426">
        <v>1</v>
      </c>
      <c r="D426" s="75">
        <v>2017</v>
      </c>
      <c r="E426" s="28" t="s">
        <v>343</v>
      </c>
      <c r="F426" s="30" t="s">
        <v>64</v>
      </c>
      <c r="G426" s="103">
        <v>8300</v>
      </c>
      <c r="H426" s="103">
        <v>37350</v>
      </c>
      <c r="I426" s="103">
        <f t="shared" si="12"/>
        <v>4500</v>
      </c>
      <c r="J426" s="72">
        <v>4311</v>
      </c>
      <c r="K426" s="60">
        <v>95.8</v>
      </c>
      <c r="L426" s="60">
        <v>14.295833333333334</v>
      </c>
      <c r="M426" s="60">
        <v>2.3516483516483517</v>
      </c>
      <c r="N426" s="75">
        <v>2017</v>
      </c>
      <c r="O426" s="75" t="s">
        <v>10</v>
      </c>
      <c r="P426" s="75">
        <v>222</v>
      </c>
      <c r="Q426" s="78" t="s">
        <v>178</v>
      </c>
      <c r="R426" s="75">
        <v>1500</v>
      </c>
      <c r="S426" s="75">
        <v>1</v>
      </c>
      <c r="T426" s="79">
        <v>82.15</v>
      </c>
      <c r="U426" s="80">
        <v>0.36</v>
      </c>
      <c r="V426" s="80">
        <v>0.18</v>
      </c>
      <c r="W426" s="80">
        <v>0.2</v>
      </c>
      <c r="X426" s="80">
        <v>6</v>
      </c>
      <c r="Y426" s="79">
        <v>9.1</v>
      </c>
      <c r="Z426" s="12">
        <v>10.5</v>
      </c>
      <c r="AA426" s="79">
        <v>32.79</v>
      </c>
      <c r="AB426" s="79">
        <v>1.704</v>
      </c>
      <c r="AC426" s="79">
        <v>21.4</v>
      </c>
      <c r="AD426" s="79">
        <v>7.9</v>
      </c>
      <c r="AE426" s="79">
        <v>408</v>
      </c>
      <c r="AF426" s="79">
        <v>69.69</v>
      </c>
      <c r="AG426" s="79">
        <v>53.8</v>
      </c>
      <c r="AH426" s="79">
        <v>3.1</v>
      </c>
      <c r="AI426" s="79">
        <v>4.9000000000000004</v>
      </c>
      <c r="AJ426" s="79">
        <v>64</v>
      </c>
      <c r="AK426" s="79">
        <v>89</v>
      </c>
      <c r="AL426" s="79">
        <v>63</v>
      </c>
      <c r="AM426" s="79">
        <v>224</v>
      </c>
      <c r="AN426" s="12">
        <v>1.41</v>
      </c>
      <c r="AO426">
        <v>0.54</v>
      </c>
    </row>
    <row r="427" spans="1:41" x14ac:dyDescent="0.35">
      <c r="A427" s="53">
        <f t="shared" si="13"/>
        <v>421</v>
      </c>
      <c r="B427">
        <v>0</v>
      </c>
      <c r="C427">
        <v>1</v>
      </c>
      <c r="D427" s="75">
        <v>2017</v>
      </c>
      <c r="E427" s="28" t="s">
        <v>336</v>
      </c>
      <c r="F427" s="30" t="s">
        <v>64</v>
      </c>
      <c r="G427" s="103">
        <v>3920</v>
      </c>
      <c r="H427" s="103">
        <v>14504</v>
      </c>
      <c r="I427" s="103">
        <f t="shared" si="12"/>
        <v>3700</v>
      </c>
      <c r="J427" s="72">
        <v>3589</v>
      </c>
      <c r="K427" s="60">
        <v>97</v>
      </c>
      <c r="L427" s="60">
        <v>20.005105078809105</v>
      </c>
      <c r="M427" s="60">
        <v>2.7789473684210524</v>
      </c>
      <c r="N427" s="75">
        <v>2017</v>
      </c>
      <c r="O427" s="75" t="s">
        <v>10</v>
      </c>
      <c r="P427" s="75">
        <v>223</v>
      </c>
      <c r="Q427" s="78" t="s">
        <v>171</v>
      </c>
      <c r="R427" s="75">
        <v>1500</v>
      </c>
      <c r="S427" s="75">
        <v>1</v>
      </c>
      <c r="T427" s="79">
        <v>83.05</v>
      </c>
      <c r="U427" s="80">
        <v>0.1</v>
      </c>
      <c r="V427" s="80">
        <v>0.14000000000000001</v>
      </c>
      <c r="W427" s="80">
        <v>0.06</v>
      </c>
      <c r="X427" s="80">
        <v>4.04</v>
      </c>
      <c r="Y427" s="79">
        <v>9.5</v>
      </c>
      <c r="Z427" s="12">
        <v>11</v>
      </c>
      <c r="AA427" s="79">
        <v>34.5</v>
      </c>
      <c r="AB427" s="79">
        <v>1.7130000000000001</v>
      </c>
      <c r="AC427" s="79">
        <v>26.4</v>
      </c>
      <c r="AD427" s="79">
        <v>9.8000000000000007</v>
      </c>
      <c r="AE427" s="79">
        <v>415</v>
      </c>
      <c r="AF427" s="79">
        <v>70.69</v>
      </c>
      <c r="AG427" s="79">
        <v>58.3</v>
      </c>
      <c r="AH427" s="79">
        <v>5.2</v>
      </c>
      <c r="AI427" s="79">
        <v>10.199999999999999</v>
      </c>
      <c r="AJ427" s="79">
        <v>52</v>
      </c>
      <c r="AK427" s="79">
        <v>78</v>
      </c>
      <c r="AL427" s="79">
        <v>105</v>
      </c>
      <c r="AM427" s="79">
        <v>254</v>
      </c>
      <c r="AN427" s="12">
        <v>0.74</v>
      </c>
      <c r="AO427">
        <v>0.57099999999999995</v>
      </c>
    </row>
    <row r="428" spans="1:41" x14ac:dyDescent="0.35">
      <c r="A428" s="53">
        <f t="shared" si="13"/>
        <v>422</v>
      </c>
      <c r="B428">
        <v>0</v>
      </c>
      <c r="C428">
        <v>1</v>
      </c>
      <c r="D428" s="75">
        <v>2017</v>
      </c>
      <c r="E428" s="28" t="s">
        <v>335</v>
      </c>
      <c r="F428" s="30" t="s">
        <v>64</v>
      </c>
      <c r="G428" s="103">
        <v>10110</v>
      </c>
      <c r="H428" s="103">
        <v>36396</v>
      </c>
      <c r="I428" s="103">
        <f t="shared" si="12"/>
        <v>3600</v>
      </c>
      <c r="J428" s="72">
        <v>3682.8</v>
      </c>
      <c r="K428" s="60">
        <v>102.3</v>
      </c>
      <c r="L428" s="60">
        <v>9.1999999999999993</v>
      </c>
      <c r="M428" s="60">
        <v>2.0350877192982453</v>
      </c>
      <c r="N428" s="75">
        <v>2017</v>
      </c>
      <c r="O428" s="75" t="s">
        <v>10</v>
      </c>
      <c r="P428" s="75">
        <v>224</v>
      </c>
      <c r="Q428" s="78" t="s">
        <v>170</v>
      </c>
      <c r="R428" s="75">
        <v>1500</v>
      </c>
      <c r="S428" s="75">
        <v>1</v>
      </c>
      <c r="T428" s="79">
        <v>83.7</v>
      </c>
      <c r="U428" s="80">
        <v>0.12</v>
      </c>
      <c r="V428" s="80">
        <v>0.18</v>
      </c>
      <c r="W428" s="80">
        <v>0.22</v>
      </c>
      <c r="X428" s="80">
        <v>0.32</v>
      </c>
      <c r="Y428" s="79">
        <v>11.4</v>
      </c>
      <c r="Z428" s="12">
        <v>13.2</v>
      </c>
      <c r="AA428" s="79">
        <v>42.15</v>
      </c>
      <c r="AB428" s="79">
        <v>1.9990000000000001</v>
      </c>
      <c r="AC428" s="79">
        <v>23.2</v>
      </c>
      <c r="AD428" s="79">
        <v>8.6</v>
      </c>
      <c r="AE428" s="79">
        <v>406</v>
      </c>
      <c r="AF428" s="79">
        <v>68.33</v>
      </c>
      <c r="AG428" s="79">
        <v>55.4</v>
      </c>
      <c r="AH428" s="79">
        <v>2.5</v>
      </c>
      <c r="AI428" s="79">
        <v>3.8</v>
      </c>
      <c r="AJ428" s="79">
        <v>74</v>
      </c>
      <c r="AK428" s="79">
        <v>88</v>
      </c>
      <c r="AL428" s="79">
        <v>62</v>
      </c>
      <c r="AM428" s="79">
        <v>208</v>
      </c>
      <c r="AN428" s="12">
        <v>1.42</v>
      </c>
      <c r="AO428">
        <v>0.79100000000000004</v>
      </c>
    </row>
    <row r="429" spans="1:41" x14ac:dyDescent="0.35">
      <c r="A429" s="53">
        <f t="shared" si="13"/>
        <v>423</v>
      </c>
      <c r="B429">
        <v>0</v>
      </c>
      <c r="C429">
        <v>1</v>
      </c>
      <c r="D429" s="75">
        <v>2017</v>
      </c>
      <c r="E429" s="28" t="s">
        <v>340</v>
      </c>
      <c r="F429" s="30" t="s">
        <v>64</v>
      </c>
      <c r="G429" s="103">
        <v>37340</v>
      </c>
      <c r="H429" s="103">
        <v>147493</v>
      </c>
      <c r="I429" s="103">
        <f t="shared" si="12"/>
        <v>3950</v>
      </c>
      <c r="J429" s="72">
        <v>4032.95</v>
      </c>
      <c r="K429" s="60">
        <v>102.1</v>
      </c>
      <c r="L429" s="60">
        <v>15.702500000000008</v>
      </c>
      <c r="M429" s="60">
        <v>2.4424778761061945</v>
      </c>
      <c r="N429" s="75">
        <v>2017</v>
      </c>
      <c r="O429" s="75" t="s">
        <v>10</v>
      </c>
      <c r="P429" s="75">
        <v>225</v>
      </c>
      <c r="Q429" s="78" t="s">
        <v>175</v>
      </c>
      <c r="R429" s="75">
        <v>4000</v>
      </c>
      <c r="S429" s="75">
        <v>2</v>
      </c>
      <c r="T429" s="79">
        <v>82.4</v>
      </c>
      <c r="U429" s="80">
        <v>0.12</v>
      </c>
      <c r="V429" s="80">
        <v>0.26</v>
      </c>
      <c r="W429" s="80">
        <v>0.15</v>
      </c>
      <c r="X429" s="80">
        <v>2.3199999999999998</v>
      </c>
      <c r="Y429" s="79">
        <v>11.3</v>
      </c>
      <c r="Z429" s="12">
        <v>13.1</v>
      </c>
      <c r="AA429" s="79">
        <v>40.770000000000003</v>
      </c>
      <c r="AB429" s="79">
        <v>1.8129999999999999</v>
      </c>
      <c r="AC429" s="79">
        <v>27.6</v>
      </c>
      <c r="AD429" s="79">
        <v>10.199999999999999</v>
      </c>
      <c r="AE429" s="79">
        <v>402</v>
      </c>
      <c r="AF429" s="79">
        <v>70.37</v>
      </c>
      <c r="AG429" s="79">
        <v>61.6</v>
      </c>
      <c r="AH429" s="79">
        <v>8</v>
      </c>
      <c r="AI429" s="79">
        <v>11.7</v>
      </c>
      <c r="AJ429" s="79">
        <v>54</v>
      </c>
      <c r="AK429" s="79">
        <v>117</v>
      </c>
      <c r="AL429" s="79">
        <v>50</v>
      </c>
      <c r="AM429" s="79">
        <v>225</v>
      </c>
      <c r="AN429" s="12">
        <v>2.34</v>
      </c>
      <c r="AO429">
        <v>0.73099999999999998</v>
      </c>
    </row>
    <row r="430" spans="1:41" x14ac:dyDescent="0.35">
      <c r="A430" s="53">
        <f t="shared" si="13"/>
        <v>424</v>
      </c>
      <c r="B430">
        <v>0</v>
      </c>
      <c r="C430">
        <v>1</v>
      </c>
      <c r="D430" s="75">
        <v>2017</v>
      </c>
      <c r="E430" s="28" t="s">
        <v>346</v>
      </c>
      <c r="F430" s="30" t="s">
        <v>66</v>
      </c>
      <c r="G430" s="103">
        <v>81930</v>
      </c>
      <c r="H430" s="103">
        <v>245790</v>
      </c>
      <c r="I430" s="103">
        <f t="shared" si="12"/>
        <v>3000</v>
      </c>
      <c r="J430" s="72">
        <v>3003</v>
      </c>
      <c r="K430" s="60">
        <v>100.1</v>
      </c>
      <c r="L430" s="60">
        <v>13.434705882352942</v>
      </c>
      <c r="M430" s="60">
        <v>2.0194174757281553</v>
      </c>
      <c r="N430" s="75">
        <v>2017</v>
      </c>
      <c r="O430" s="75" t="s">
        <v>15</v>
      </c>
      <c r="P430" s="75">
        <v>301</v>
      </c>
      <c r="Q430" s="78" t="s">
        <v>181</v>
      </c>
      <c r="R430" s="75">
        <v>4345</v>
      </c>
      <c r="S430" s="75">
        <v>2</v>
      </c>
      <c r="T430" s="79">
        <v>81.3</v>
      </c>
      <c r="U430" s="80">
        <v>0.88</v>
      </c>
      <c r="V430" s="80">
        <v>0.21</v>
      </c>
      <c r="W430" s="80">
        <v>0.63</v>
      </c>
      <c r="X430" s="80">
        <v>2.29</v>
      </c>
      <c r="Y430" s="79">
        <v>10.3</v>
      </c>
      <c r="Z430" s="12">
        <v>11.9</v>
      </c>
      <c r="AA430" s="79">
        <v>36.299999999999997</v>
      </c>
      <c r="AB430" s="79">
        <v>1.84</v>
      </c>
      <c r="AC430" s="79">
        <v>20.8</v>
      </c>
      <c r="AD430" s="79">
        <v>7.6</v>
      </c>
      <c r="AE430" s="79">
        <v>388</v>
      </c>
      <c r="AF430" s="79">
        <v>70.92</v>
      </c>
      <c r="AG430" s="79">
        <v>59.1</v>
      </c>
      <c r="AH430" s="79">
        <v>6.1</v>
      </c>
      <c r="AI430" s="79">
        <v>11.1</v>
      </c>
      <c r="AJ430" s="79">
        <v>61</v>
      </c>
      <c r="AK430" s="79">
        <v>84</v>
      </c>
      <c r="AL430" s="79">
        <v>79</v>
      </c>
      <c r="AM430" s="79">
        <v>212</v>
      </c>
      <c r="AN430" s="12">
        <v>1.06</v>
      </c>
      <c r="AO430">
        <v>0.61199999999999999</v>
      </c>
    </row>
    <row r="431" spans="1:41" x14ac:dyDescent="0.35">
      <c r="A431" s="53">
        <f t="shared" si="13"/>
        <v>425</v>
      </c>
      <c r="B431">
        <v>0</v>
      </c>
      <c r="C431">
        <v>1</v>
      </c>
      <c r="D431" s="75">
        <v>2017</v>
      </c>
      <c r="E431" s="28" t="s">
        <v>346</v>
      </c>
      <c r="F431" s="30" t="s">
        <v>66</v>
      </c>
      <c r="G431" s="103">
        <v>81930</v>
      </c>
      <c r="H431" s="103">
        <v>245790</v>
      </c>
      <c r="I431" s="103">
        <f t="shared" si="12"/>
        <v>3000</v>
      </c>
      <c r="J431" s="72">
        <v>3009</v>
      </c>
      <c r="K431" s="60">
        <v>100.3</v>
      </c>
      <c r="L431" s="60">
        <v>10.867499999999994</v>
      </c>
      <c r="M431" s="60">
        <v>2.1057692307692304</v>
      </c>
      <c r="N431" s="75">
        <v>2017</v>
      </c>
      <c r="O431" s="75" t="s">
        <v>15</v>
      </c>
      <c r="P431" s="75">
        <v>302</v>
      </c>
      <c r="Q431" s="78" t="s">
        <v>181</v>
      </c>
      <c r="R431" s="75">
        <v>4290</v>
      </c>
      <c r="S431" s="75">
        <v>2</v>
      </c>
      <c r="T431" s="79">
        <v>80.599999999999994</v>
      </c>
      <c r="U431" s="80">
        <v>0.57999999999999996</v>
      </c>
      <c r="V431" s="80">
        <v>0.18</v>
      </c>
      <c r="W431" s="80">
        <v>0.89</v>
      </c>
      <c r="X431" s="80">
        <v>1.79</v>
      </c>
      <c r="Y431" s="79">
        <v>10.4</v>
      </c>
      <c r="Z431" s="12">
        <v>12</v>
      </c>
      <c r="AA431" s="79">
        <v>36.4</v>
      </c>
      <c r="AB431" s="79">
        <v>1.91</v>
      </c>
      <c r="AC431" s="79">
        <v>21.9</v>
      </c>
      <c r="AD431" s="79">
        <v>8.5</v>
      </c>
      <c r="AE431" s="79">
        <v>402</v>
      </c>
      <c r="AF431" s="79">
        <v>68.56</v>
      </c>
      <c r="AG431" s="79">
        <v>59.3</v>
      </c>
      <c r="AH431" s="79">
        <v>6.9</v>
      </c>
      <c r="AI431" s="79">
        <v>10.9</v>
      </c>
      <c r="AJ431" s="79">
        <v>63</v>
      </c>
      <c r="AK431" s="79">
        <v>82</v>
      </c>
      <c r="AL431" s="79">
        <v>77</v>
      </c>
      <c r="AM431" s="79">
        <v>207</v>
      </c>
      <c r="AN431" s="12">
        <v>1.07</v>
      </c>
      <c r="AO431">
        <v>0.64200000000000002</v>
      </c>
    </row>
    <row r="432" spans="1:41" x14ac:dyDescent="0.35">
      <c r="A432" s="53">
        <f t="shared" si="13"/>
        <v>426</v>
      </c>
      <c r="B432">
        <v>0</v>
      </c>
      <c r="C432">
        <v>1</v>
      </c>
      <c r="D432" s="75">
        <v>2017</v>
      </c>
      <c r="E432" s="28" t="s">
        <v>346</v>
      </c>
      <c r="F432" s="30" t="s">
        <v>66</v>
      </c>
      <c r="G432" s="103">
        <v>81930</v>
      </c>
      <c r="H432" s="103">
        <v>245790</v>
      </c>
      <c r="I432" s="103">
        <f t="shared" si="12"/>
        <v>3000</v>
      </c>
      <c r="J432" s="72">
        <v>3009</v>
      </c>
      <c r="K432" s="60">
        <v>100.3</v>
      </c>
      <c r="L432" s="60">
        <v>14.022500000000004</v>
      </c>
      <c r="M432" s="60">
        <v>2.3269230769230766</v>
      </c>
      <c r="N432" s="75">
        <v>2017</v>
      </c>
      <c r="O432" s="75" t="s">
        <v>15</v>
      </c>
      <c r="P432" s="75">
        <v>303</v>
      </c>
      <c r="Q432" s="78" t="s">
        <v>181</v>
      </c>
      <c r="R432" s="75">
        <v>4330</v>
      </c>
      <c r="S432" s="75">
        <v>2</v>
      </c>
      <c r="T432" s="79">
        <v>80.400000000000006</v>
      </c>
      <c r="U432" s="80">
        <v>1.72</v>
      </c>
      <c r="V432" s="80">
        <v>0.44</v>
      </c>
      <c r="W432" s="80">
        <v>0.24</v>
      </c>
      <c r="X432" s="80">
        <v>1.89</v>
      </c>
      <c r="Y432" s="79">
        <v>10.4</v>
      </c>
      <c r="Z432" s="12">
        <v>12</v>
      </c>
      <c r="AA432" s="79">
        <v>34.4</v>
      </c>
      <c r="AB432" s="79">
        <v>2.04</v>
      </c>
      <c r="AC432" s="79">
        <v>24.2</v>
      </c>
      <c r="AD432" s="79">
        <v>8.6999999999999993</v>
      </c>
      <c r="AE432" s="79">
        <v>402</v>
      </c>
      <c r="AF432" s="79">
        <v>69.77</v>
      </c>
      <c r="AG432" s="79">
        <v>58.2</v>
      </c>
      <c r="AH432" s="79">
        <v>6.1</v>
      </c>
      <c r="AI432" s="79">
        <v>13</v>
      </c>
      <c r="AJ432" s="79">
        <v>45</v>
      </c>
      <c r="AK432" s="79">
        <v>85</v>
      </c>
      <c r="AL432" s="79">
        <v>79</v>
      </c>
      <c r="AM432" s="79">
        <v>223</v>
      </c>
      <c r="AN432" s="12">
        <v>1.07</v>
      </c>
      <c r="AO432">
        <v>0.6</v>
      </c>
    </row>
    <row r="433" spans="1:41" x14ac:dyDescent="0.35">
      <c r="A433" s="53">
        <f t="shared" si="13"/>
        <v>427</v>
      </c>
      <c r="B433">
        <v>0</v>
      </c>
      <c r="C433">
        <v>1</v>
      </c>
      <c r="D433" s="75">
        <v>2017</v>
      </c>
      <c r="E433" s="28" t="s">
        <v>347</v>
      </c>
      <c r="F433" s="30" t="s">
        <v>66</v>
      </c>
      <c r="G433" s="103">
        <v>6800</v>
      </c>
      <c r="H433" s="103">
        <v>19040</v>
      </c>
      <c r="I433" s="103">
        <f t="shared" si="12"/>
        <v>2800</v>
      </c>
      <c r="J433" s="72">
        <v>2808.4</v>
      </c>
      <c r="K433" s="60">
        <v>100.3</v>
      </c>
      <c r="L433" s="60">
        <v>11.749999999999998</v>
      </c>
      <c r="M433" s="60">
        <v>2.2692307692307692</v>
      </c>
      <c r="N433" s="75">
        <v>2017</v>
      </c>
      <c r="O433" s="75" t="s">
        <v>15</v>
      </c>
      <c r="P433" s="75">
        <v>304</v>
      </c>
      <c r="Q433" s="78" t="s">
        <v>182</v>
      </c>
      <c r="R433" s="75">
        <v>1790</v>
      </c>
      <c r="S433" s="75">
        <v>2</v>
      </c>
      <c r="T433" s="79">
        <v>80.8</v>
      </c>
      <c r="U433" s="80">
        <v>0.56999999999999995</v>
      </c>
      <c r="V433" s="80">
        <v>0.17</v>
      </c>
      <c r="W433" s="80">
        <v>0.74</v>
      </c>
      <c r="X433" s="80">
        <v>4.37</v>
      </c>
      <c r="Y433" s="79">
        <v>10.4</v>
      </c>
      <c r="Z433" s="12">
        <v>12</v>
      </c>
      <c r="AA433" s="79">
        <v>37.020000000000003</v>
      </c>
      <c r="AB433" s="79">
        <v>1.83</v>
      </c>
      <c r="AC433" s="79">
        <v>23.6</v>
      </c>
      <c r="AD433" s="79">
        <v>8.8000000000000007</v>
      </c>
      <c r="AE433" s="79">
        <v>393</v>
      </c>
      <c r="AF433" s="79">
        <v>62.97</v>
      </c>
      <c r="AG433" s="79">
        <v>58.6</v>
      </c>
      <c r="AH433" s="79">
        <v>6.7</v>
      </c>
      <c r="AI433" s="79">
        <v>13</v>
      </c>
      <c r="AJ433" s="79">
        <v>48</v>
      </c>
      <c r="AK433" s="79">
        <v>81</v>
      </c>
      <c r="AL433" s="79">
        <v>78</v>
      </c>
      <c r="AM433" s="79">
        <v>212</v>
      </c>
      <c r="AN433" s="12">
        <v>1.04</v>
      </c>
      <c r="AO433">
        <v>0.61099999999999999</v>
      </c>
    </row>
    <row r="434" spans="1:41" x14ac:dyDescent="0.35">
      <c r="A434" s="53">
        <f t="shared" si="13"/>
        <v>428</v>
      </c>
      <c r="B434">
        <v>0</v>
      </c>
      <c r="C434">
        <v>1</v>
      </c>
      <c r="D434" s="75">
        <v>2017</v>
      </c>
      <c r="E434" s="28" t="s">
        <v>348</v>
      </c>
      <c r="F434" s="30" t="s">
        <v>66</v>
      </c>
      <c r="G434" s="103">
        <v>16100</v>
      </c>
      <c r="H434" s="103">
        <v>35420</v>
      </c>
      <c r="I434" s="103">
        <f t="shared" si="12"/>
        <v>2200</v>
      </c>
      <c r="J434" s="72">
        <v>2193.4</v>
      </c>
      <c r="K434" s="60">
        <v>99.7</v>
      </c>
      <c r="L434" s="60">
        <v>15.217836134453782</v>
      </c>
      <c r="M434" s="60">
        <v>2.2673267326732671</v>
      </c>
      <c r="N434" s="75">
        <v>2017</v>
      </c>
      <c r="O434" s="75" t="s">
        <v>15</v>
      </c>
      <c r="P434" s="75">
        <v>305</v>
      </c>
      <c r="Q434" s="78" t="s">
        <v>183</v>
      </c>
      <c r="R434" s="75">
        <v>3215</v>
      </c>
      <c r="S434" s="75">
        <v>1</v>
      </c>
      <c r="T434" s="79">
        <v>81</v>
      </c>
      <c r="U434" s="80">
        <v>0.5</v>
      </c>
      <c r="V434" s="80">
        <v>0.1</v>
      </c>
      <c r="W434" s="80">
        <v>0.5</v>
      </c>
      <c r="X434" s="80">
        <v>5</v>
      </c>
      <c r="Y434" s="79">
        <v>10.1</v>
      </c>
      <c r="Z434" s="12">
        <v>11.7</v>
      </c>
      <c r="AA434" s="79">
        <v>36.4</v>
      </c>
      <c r="AB434" s="79">
        <v>1.99</v>
      </c>
      <c r="AC434" s="79">
        <v>22.9</v>
      </c>
      <c r="AD434" s="79">
        <v>8.3000000000000007</v>
      </c>
      <c r="AE434" s="79">
        <v>366</v>
      </c>
      <c r="AF434" s="79">
        <v>69.099999999999994</v>
      </c>
      <c r="AG434" s="79">
        <v>58.4</v>
      </c>
      <c r="AH434" s="79">
        <v>5.7</v>
      </c>
      <c r="AI434" s="79">
        <v>13.7</v>
      </c>
      <c r="AJ434" s="79">
        <v>40</v>
      </c>
      <c r="AK434" s="79">
        <v>95</v>
      </c>
      <c r="AL434" s="79">
        <v>72</v>
      </c>
      <c r="AM434" s="79">
        <v>237</v>
      </c>
      <c r="AN434" s="12">
        <v>1.31</v>
      </c>
      <c r="AO434">
        <v>0.59499999999999997</v>
      </c>
    </row>
    <row r="435" spans="1:41" x14ac:dyDescent="0.35">
      <c r="A435" s="53">
        <f t="shared" si="13"/>
        <v>429</v>
      </c>
      <c r="B435">
        <v>0</v>
      </c>
      <c r="C435">
        <v>1</v>
      </c>
      <c r="D435" s="75">
        <v>2017</v>
      </c>
      <c r="E435" s="28" t="s">
        <v>349</v>
      </c>
      <c r="F435" s="30" t="s">
        <v>66</v>
      </c>
      <c r="G435" s="103">
        <v>45810</v>
      </c>
      <c r="H435" s="103">
        <v>137430</v>
      </c>
      <c r="I435" s="103">
        <f t="shared" si="12"/>
        <v>3000</v>
      </c>
      <c r="J435" s="72">
        <v>3015</v>
      </c>
      <c r="K435" s="60">
        <v>100.5</v>
      </c>
      <c r="L435" s="60">
        <v>9.8750000000000053</v>
      </c>
      <c r="M435" s="60">
        <v>2.5333333333333337</v>
      </c>
      <c r="N435" s="75">
        <v>2017</v>
      </c>
      <c r="O435" s="75" t="s">
        <v>15</v>
      </c>
      <c r="P435" s="75">
        <v>306</v>
      </c>
      <c r="Q435" s="78" t="s">
        <v>184</v>
      </c>
      <c r="R435" s="75">
        <v>4470</v>
      </c>
      <c r="S435" s="75">
        <v>2</v>
      </c>
      <c r="T435" s="79">
        <v>80.400000000000006</v>
      </c>
      <c r="U435" s="80">
        <v>1.64</v>
      </c>
      <c r="V435" s="80">
        <v>0.52</v>
      </c>
      <c r="W435" s="80">
        <v>0.77</v>
      </c>
      <c r="X435" s="80">
        <v>1.72</v>
      </c>
      <c r="Y435" s="79">
        <v>10.5</v>
      </c>
      <c r="Z435" s="12">
        <v>12.1</v>
      </c>
      <c r="AA435" s="79">
        <v>35.700000000000003</v>
      </c>
      <c r="AB435" s="79">
        <v>1.77</v>
      </c>
      <c r="AC435" s="79">
        <v>26.6</v>
      </c>
      <c r="AD435" s="79">
        <v>9.4</v>
      </c>
      <c r="AE435" s="79">
        <v>368</v>
      </c>
      <c r="AF435" s="79">
        <v>70.69</v>
      </c>
      <c r="AG435" s="79">
        <v>59.2</v>
      </c>
      <c r="AH435" s="79">
        <v>6</v>
      </c>
      <c r="AI435" s="79">
        <v>8.9</v>
      </c>
      <c r="AJ435" s="79">
        <v>76</v>
      </c>
      <c r="AK435" s="79">
        <v>85</v>
      </c>
      <c r="AL435" s="79">
        <v>64</v>
      </c>
      <c r="AM435" s="79">
        <v>197</v>
      </c>
      <c r="AN435" s="12">
        <v>1.32</v>
      </c>
      <c r="AO435">
        <v>0.70399999999999996</v>
      </c>
    </row>
    <row r="436" spans="1:41" x14ac:dyDescent="0.35">
      <c r="A436" s="53">
        <f t="shared" si="13"/>
        <v>430</v>
      </c>
      <c r="B436">
        <v>0</v>
      </c>
      <c r="C436">
        <v>1</v>
      </c>
      <c r="D436" s="75">
        <v>2017</v>
      </c>
      <c r="E436" s="28" t="s">
        <v>349</v>
      </c>
      <c r="F436" s="30" t="s">
        <v>66</v>
      </c>
      <c r="G436" s="103">
        <v>45810</v>
      </c>
      <c r="H436" s="103">
        <v>137430</v>
      </c>
      <c r="I436" s="103">
        <f t="shared" si="12"/>
        <v>3000</v>
      </c>
      <c r="J436" s="72">
        <v>3021</v>
      </c>
      <c r="K436" s="60">
        <v>100.7</v>
      </c>
      <c r="L436" s="60">
        <v>14.517005076142134</v>
      </c>
      <c r="M436" s="60">
        <v>2.4150943396226419</v>
      </c>
      <c r="N436" s="75">
        <v>2017</v>
      </c>
      <c r="O436" s="75" t="s">
        <v>15</v>
      </c>
      <c r="P436" s="75">
        <v>307</v>
      </c>
      <c r="Q436" s="78" t="s">
        <v>184</v>
      </c>
      <c r="R436" s="75">
        <v>4405</v>
      </c>
      <c r="S436" s="75">
        <v>2</v>
      </c>
      <c r="T436" s="79">
        <v>80.8</v>
      </c>
      <c r="U436" s="80">
        <v>0.97</v>
      </c>
      <c r="V436" s="80">
        <v>0.6</v>
      </c>
      <c r="W436" s="80">
        <v>1.1499999999999999</v>
      </c>
      <c r="X436" s="80">
        <v>4.4400000000000004</v>
      </c>
      <c r="Y436" s="79">
        <v>10.6</v>
      </c>
      <c r="Z436" s="12">
        <v>12.3</v>
      </c>
      <c r="AA436" s="79">
        <v>36.799999999999997</v>
      </c>
      <c r="AB436" s="79">
        <v>1.94</v>
      </c>
      <c r="AC436" s="79">
        <v>25.6</v>
      </c>
      <c r="AD436" s="79">
        <v>9</v>
      </c>
      <c r="AE436" s="79">
        <v>384</v>
      </c>
      <c r="AF436" s="79">
        <v>71.84</v>
      </c>
      <c r="AG436" s="79">
        <v>58.9</v>
      </c>
      <c r="AH436" s="79">
        <v>7.9</v>
      </c>
      <c r="AI436" s="79">
        <v>11</v>
      </c>
      <c r="AJ436" s="79">
        <v>68</v>
      </c>
      <c r="AK436" s="79">
        <v>71</v>
      </c>
      <c r="AL436" s="79">
        <v>75</v>
      </c>
      <c r="AM436" s="79">
        <v>176</v>
      </c>
      <c r="AN436" s="12">
        <v>0.96</v>
      </c>
      <c r="AO436">
        <v>0.59099999999999997</v>
      </c>
    </row>
    <row r="437" spans="1:41" x14ac:dyDescent="0.35">
      <c r="A437" s="53">
        <f t="shared" si="13"/>
        <v>431</v>
      </c>
      <c r="B437">
        <v>0</v>
      </c>
      <c r="C437">
        <v>1</v>
      </c>
      <c r="D437" s="75">
        <v>2017</v>
      </c>
      <c r="E437" s="28" t="s">
        <v>350</v>
      </c>
      <c r="F437" s="30" t="s">
        <v>66</v>
      </c>
      <c r="G437" s="103">
        <v>5000</v>
      </c>
      <c r="H437" s="103">
        <v>12000</v>
      </c>
      <c r="I437" s="103">
        <f t="shared" si="12"/>
        <v>2400</v>
      </c>
      <c r="J437" s="72">
        <v>2421.6</v>
      </c>
      <c r="K437" s="60">
        <v>100.9</v>
      </c>
      <c r="L437" s="60">
        <v>10.407500000000006</v>
      </c>
      <c r="M437" s="60">
        <v>2.3831775700934581</v>
      </c>
      <c r="N437" s="75">
        <v>2017</v>
      </c>
      <c r="O437" s="75" t="s">
        <v>15</v>
      </c>
      <c r="P437" s="75">
        <v>308</v>
      </c>
      <c r="Q437" s="78" t="s">
        <v>185</v>
      </c>
      <c r="R437" s="75">
        <v>1040</v>
      </c>
      <c r="S437" s="75">
        <v>2</v>
      </c>
      <c r="T437" s="79">
        <v>79.900000000000006</v>
      </c>
      <c r="U437" s="80">
        <v>0.62</v>
      </c>
      <c r="V437" s="80">
        <v>0.33</v>
      </c>
      <c r="W437" s="80">
        <v>0.47</v>
      </c>
      <c r="X437" s="80">
        <v>3.67</v>
      </c>
      <c r="Y437" s="79">
        <v>10.7</v>
      </c>
      <c r="Z437" s="12">
        <v>12.4</v>
      </c>
      <c r="AA437" s="79">
        <v>35</v>
      </c>
      <c r="AB437" s="79">
        <v>2.0299999999999998</v>
      </c>
      <c r="AC437" s="79">
        <v>25.5</v>
      </c>
      <c r="AD437" s="79">
        <v>9.3000000000000007</v>
      </c>
      <c r="AE437" s="79">
        <v>400</v>
      </c>
      <c r="AF437" s="79">
        <v>71.19</v>
      </c>
      <c r="AG437" s="79">
        <v>59</v>
      </c>
      <c r="AH437" s="79">
        <v>6.3</v>
      </c>
      <c r="AI437" s="79">
        <v>10.1</v>
      </c>
      <c r="AJ437" s="79">
        <v>63</v>
      </c>
      <c r="AK437" s="79">
        <v>78</v>
      </c>
      <c r="AL437" s="79">
        <v>80</v>
      </c>
      <c r="AM437" s="79">
        <v>203</v>
      </c>
      <c r="AN437" s="12">
        <v>0.97</v>
      </c>
      <c r="AO437">
        <v>0.70499999999999996</v>
      </c>
    </row>
    <row r="438" spans="1:41" x14ac:dyDescent="0.35">
      <c r="A438" s="53">
        <f t="shared" si="13"/>
        <v>432</v>
      </c>
      <c r="B438">
        <v>0</v>
      </c>
      <c r="C438">
        <v>1</v>
      </c>
      <c r="D438" s="75">
        <v>2017</v>
      </c>
      <c r="E438" s="28" t="s">
        <v>351</v>
      </c>
      <c r="F438" s="30" t="s">
        <v>66</v>
      </c>
      <c r="G438" s="103">
        <v>21000</v>
      </c>
      <c r="H438" s="103">
        <v>58800</v>
      </c>
      <c r="I438" s="103">
        <f t="shared" si="12"/>
        <v>2800</v>
      </c>
      <c r="J438" s="72">
        <v>2802.8</v>
      </c>
      <c r="K438" s="60">
        <v>100.1</v>
      </c>
      <c r="L438" s="60">
        <v>17.396940433212997</v>
      </c>
      <c r="M438" s="60">
        <v>2.407766990291262</v>
      </c>
      <c r="N438" s="75">
        <v>2017</v>
      </c>
      <c r="O438" s="75" t="s">
        <v>15</v>
      </c>
      <c r="P438" s="75">
        <v>309</v>
      </c>
      <c r="Q438" s="78" t="s">
        <v>186</v>
      </c>
      <c r="R438" s="75">
        <v>4360</v>
      </c>
      <c r="S438" s="75">
        <v>2</v>
      </c>
      <c r="T438" s="79">
        <v>80.7</v>
      </c>
      <c r="U438" s="80">
        <v>0.5</v>
      </c>
      <c r="V438" s="80">
        <v>0.23</v>
      </c>
      <c r="W438" s="80">
        <v>0.54</v>
      </c>
      <c r="X438" s="80">
        <v>5.69</v>
      </c>
      <c r="Y438" s="79">
        <v>10.3</v>
      </c>
      <c r="Z438" s="12">
        <v>11.9</v>
      </c>
      <c r="AA438" s="79">
        <v>35.86</v>
      </c>
      <c r="AB438" s="79">
        <v>1.72</v>
      </c>
      <c r="AC438" s="79">
        <v>24.8</v>
      </c>
      <c r="AD438" s="79">
        <v>9.1</v>
      </c>
      <c r="AE438" s="79">
        <v>372</v>
      </c>
      <c r="AF438" s="79">
        <v>70.2</v>
      </c>
      <c r="AG438" s="79">
        <v>57.9</v>
      </c>
      <c r="AH438" s="79">
        <v>7.8</v>
      </c>
      <c r="AI438" s="79">
        <v>14.1</v>
      </c>
      <c r="AJ438" s="79">
        <v>49</v>
      </c>
      <c r="AK438" s="79">
        <v>83</v>
      </c>
      <c r="AL438" s="79">
        <v>75</v>
      </c>
      <c r="AM438" s="79">
        <v>221</v>
      </c>
      <c r="AN438" s="12">
        <v>1.1000000000000001</v>
      </c>
      <c r="AO438">
        <v>0.55400000000000005</v>
      </c>
    </row>
    <row r="439" spans="1:41" x14ac:dyDescent="0.35">
      <c r="A439" s="53">
        <f t="shared" si="13"/>
        <v>433</v>
      </c>
      <c r="B439">
        <v>0</v>
      </c>
      <c r="C439">
        <v>1</v>
      </c>
      <c r="D439" s="75">
        <v>2017</v>
      </c>
      <c r="E439" s="28" t="s">
        <v>352</v>
      </c>
      <c r="F439" s="30" t="s">
        <v>66</v>
      </c>
      <c r="G439" s="103">
        <v>16700</v>
      </c>
      <c r="H439" s="103">
        <v>37575</v>
      </c>
      <c r="I439" s="103">
        <f t="shared" si="12"/>
        <v>2250</v>
      </c>
      <c r="J439" s="72">
        <v>2252.25</v>
      </c>
      <c r="K439" s="60">
        <v>100.1</v>
      </c>
      <c r="L439" s="60">
        <v>11.837396166134189</v>
      </c>
      <c r="M439" s="60">
        <v>2.4271844660194173</v>
      </c>
      <c r="N439" s="75">
        <v>2017</v>
      </c>
      <c r="O439" s="75" t="s">
        <v>15</v>
      </c>
      <c r="P439" s="75">
        <v>310</v>
      </c>
      <c r="Q439" s="78" t="s">
        <v>187</v>
      </c>
      <c r="R439" s="75">
        <v>3295</v>
      </c>
      <c r="S439" s="75">
        <v>2</v>
      </c>
      <c r="T439" s="79">
        <v>80</v>
      </c>
      <c r="U439" s="80">
        <v>1.53</v>
      </c>
      <c r="V439" s="80">
        <v>0.25</v>
      </c>
      <c r="W439" s="80">
        <v>0.83</v>
      </c>
      <c r="X439" s="80">
        <v>3.55</v>
      </c>
      <c r="Y439" s="79">
        <v>10.3</v>
      </c>
      <c r="Z439" s="12">
        <v>11.9</v>
      </c>
      <c r="AA439" s="79">
        <v>33.6</v>
      </c>
      <c r="AB439" s="79">
        <v>1.9</v>
      </c>
      <c r="AC439" s="79">
        <v>25</v>
      </c>
      <c r="AD439" s="79">
        <v>8.9</v>
      </c>
      <c r="AE439" s="79">
        <v>402</v>
      </c>
      <c r="AF439" s="79">
        <v>70.430000000000007</v>
      </c>
      <c r="AG439" s="79">
        <v>57.6</v>
      </c>
      <c r="AH439" s="79">
        <v>8.4</v>
      </c>
      <c r="AI439" s="79">
        <v>16.8</v>
      </c>
      <c r="AJ439" s="79">
        <v>36</v>
      </c>
      <c r="AK439" s="79">
        <v>89</v>
      </c>
      <c r="AL439" s="79">
        <v>59</v>
      </c>
      <c r="AM439" s="79">
        <v>191</v>
      </c>
      <c r="AN439" s="12">
        <v>1.52</v>
      </c>
      <c r="AO439">
        <v>0.626</v>
      </c>
    </row>
    <row r="440" spans="1:41" x14ac:dyDescent="0.35">
      <c r="A440" s="53">
        <f t="shared" si="13"/>
        <v>434</v>
      </c>
      <c r="B440">
        <v>0</v>
      </c>
      <c r="C440">
        <v>1</v>
      </c>
      <c r="D440" s="75">
        <v>2017</v>
      </c>
      <c r="E440" s="28" t="s">
        <v>353</v>
      </c>
      <c r="F440" s="30" t="s">
        <v>66</v>
      </c>
      <c r="G440" s="103">
        <v>25000</v>
      </c>
      <c r="H440" s="103">
        <v>72500</v>
      </c>
      <c r="I440" s="103">
        <f t="shared" si="12"/>
        <v>2900</v>
      </c>
      <c r="J440" s="72">
        <v>2914.5</v>
      </c>
      <c r="K440" s="60">
        <v>100.5</v>
      </c>
      <c r="L440" s="60">
        <v>16.721106032906757</v>
      </c>
      <c r="M440" s="60">
        <v>2.4380952380952383</v>
      </c>
      <c r="N440" s="75">
        <v>2017</v>
      </c>
      <c r="O440" s="75" t="s">
        <v>15</v>
      </c>
      <c r="P440" s="75">
        <v>311</v>
      </c>
      <c r="Q440" s="78" t="s">
        <v>188</v>
      </c>
      <c r="R440" s="75">
        <v>3955</v>
      </c>
      <c r="S440" s="75">
        <v>2</v>
      </c>
      <c r="T440" s="79">
        <v>80</v>
      </c>
      <c r="U440" s="80">
        <v>1.08</v>
      </c>
      <c r="V440" s="80">
        <v>0.47</v>
      </c>
      <c r="W440" s="80">
        <v>0.43</v>
      </c>
      <c r="X440" s="80">
        <v>2.78</v>
      </c>
      <c r="Y440" s="79">
        <v>10.5</v>
      </c>
      <c r="Z440" s="12">
        <v>12.1</v>
      </c>
      <c r="AA440" s="79">
        <v>33.54</v>
      </c>
      <c r="AB440" s="79">
        <v>1.87</v>
      </c>
      <c r="AC440" s="79">
        <v>25.6</v>
      </c>
      <c r="AD440" s="79">
        <v>9.1</v>
      </c>
      <c r="AE440" s="79">
        <v>388</v>
      </c>
      <c r="AF440" s="79">
        <v>70.72</v>
      </c>
      <c r="AG440" s="79">
        <v>57.6</v>
      </c>
      <c r="AH440" s="79">
        <v>7.6</v>
      </c>
      <c r="AI440" s="79">
        <v>13.8</v>
      </c>
      <c r="AJ440" s="79">
        <v>49</v>
      </c>
      <c r="AK440" s="79">
        <v>79</v>
      </c>
      <c r="AL440" s="79">
        <v>69</v>
      </c>
      <c r="AM440" s="79">
        <v>191</v>
      </c>
      <c r="AN440" s="12">
        <v>1.1499999999999999</v>
      </c>
      <c r="AO440">
        <v>0.54700000000000004</v>
      </c>
    </row>
    <row r="441" spans="1:41" x14ac:dyDescent="0.35">
      <c r="A441" s="53">
        <f t="shared" si="13"/>
        <v>435</v>
      </c>
      <c r="B441">
        <v>0</v>
      </c>
      <c r="C441">
        <v>1</v>
      </c>
      <c r="D441" s="75">
        <v>2017</v>
      </c>
      <c r="E441" s="28" t="s">
        <v>353</v>
      </c>
      <c r="F441" s="30" t="s">
        <v>66</v>
      </c>
      <c r="G441" s="103">
        <v>25000</v>
      </c>
      <c r="H441" s="103">
        <v>72500</v>
      </c>
      <c r="I441" s="103">
        <f t="shared" si="12"/>
        <v>2900</v>
      </c>
      <c r="J441" s="72">
        <v>2897.1</v>
      </c>
      <c r="K441" s="60">
        <v>99.9</v>
      </c>
      <c r="L441" s="60">
        <v>8.87391922639363</v>
      </c>
      <c r="M441" s="60">
        <v>2.3529411764705883</v>
      </c>
      <c r="N441" s="75">
        <v>2017</v>
      </c>
      <c r="O441" s="75" t="s">
        <v>15</v>
      </c>
      <c r="P441" s="75">
        <v>312</v>
      </c>
      <c r="Q441" s="78" t="s">
        <v>188</v>
      </c>
      <c r="R441" s="75">
        <v>3940</v>
      </c>
      <c r="S441" s="75">
        <v>2</v>
      </c>
      <c r="T441" s="79">
        <v>79.3</v>
      </c>
      <c r="U441" s="80">
        <v>0.9</v>
      </c>
      <c r="V441" s="80">
        <v>0.27</v>
      </c>
      <c r="W441" s="80">
        <v>0.57999999999999996</v>
      </c>
      <c r="X441" s="80">
        <v>5.08</v>
      </c>
      <c r="Y441" s="79">
        <v>10.199999999999999</v>
      </c>
      <c r="Z441" s="12">
        <v>11.8</v>
      </c>
      <c r="AA441" s="79">
        <v>32.119999999999997</v>
      </c>
      <c r="AB441" s="79">
        <v>1.67</v>
      </c>
      <c r="AC441" s="79">
        <v>24</v>
      </c>
      <c r="AD441" s="79">
        <v>8.6999999999999993</v>
      </c>
      <c r="AE441" s="79">
        <v>409</v>
      </c>
      <c r="AF441" s="79">
        <v>70.09</v>
      </c>
      <c r="AG441" s="79">
        <v>56.6</v>
      </c>
      <c r="AH441" s="79">
        <v>2.1</v>
      </c>
      <c r="AI441" s="79">
        <v>6.3</v>
      </c>
      <c r="AJ441" s="79">
        <v>43</v>
      </c>
      <c r="AK441" s="79">
        <v>90</v>
      </c>
      <c r="AL441" s="79">
        <v>47</v>
      </c>
      <c r="AM441" s="79">
        <v>178</v>
      </c>
      <c r="AN441" s="12">
        <v>1.92</v>
      </c>
      <c r="AO441">
        <v>0.58599999999999997</v>
      </c>
    </row>
    <row r="442" spans="1:41" x14ac:dyDescent="0.35">
      <c r="A442" s="53">
        <f t="shared" si="13"/>
        <v>436</v>
      </c>
      <c r="B442">
        <v>0</v>
      </c>
      <c r="C442">
        <v>1</v>
      </c>
      <c r="D442" s="75">
        <v>2017</v>
      </c>
      <c r="E442" s="28" t="s">
        <v>354</v>
      </c>
      <c r="F442" s="30" t="s">
        <v>66</v>
      </c>
      <c r="G442" s="103">
        <v>59000</v>
      </c>
      <c r="H442" s="103">
        <v>138650</v>
      </c>
      <c r="I442" s="103">
        <f t="shared" si="12"/>
        <v>2350</v>
      </c>
      <c r="J442" s="72">
        <v>2321.8000000000002</v>
      </c>
      <c r="K442" s="60">
        <v>98.8</v>
      </c>
      <c r="L442" s="60">
        <v>16.34829505300354</v>
      </c>
      <c r="M442" s="60">
        <v>2.490384615384615</v>
      </c>
      <c r="N442" s="75">
        <v>2017</v>
      </c>
      <c r="O442" s="75" t="s">
        <v>15</v>
      </c>
      <c r="P442" s="75">
        <v>313</v>
      </c>
      <c r="Q442" s="78" t="s">
        <v>189</v>
      </c>
      <c r="R442" s="75">
        <v>3975</v>
      </c>
      <c r="S442" s="75">
        <v>2</v>
      </c>
      <c r="T442" s="79">
        <v>78.2</v>
      </c>
      <c r="U442" s="80">
        <v>1.33</v>
      </c>
      <c r="V442" s="80">
        <v>0.25</v>
      </c>
      <c r="W442" s="80">
        <v>0.25</v>
      </c>
      <c r="X442" s="80">
        <v>3.55</v>
      </c>
      <c r="Y442" s="79">
        <v>10.4</v>
      </c>
      <c r="Z442" s="12">
        <v>12</v>
      </c>
      <c r="AA442" s="79">
        <v>28.3</v>
      </c>
      <c r="AB442" s="79">
        <v>1.79</v>
      </c>
      <c r="AC442" s="79">
        <v>25.9</v>
      </c>
      <c r="AD442" s="79">
        <v>9.1999999999999993</v>
      </c>
      <c r="AE442" s="79">
        <v>399</v>
      </c>
      <c r="AF442" s="79">
        <v>70.61</v>
      </c>
      <c r="AG442" s="79">
        <v>57.7</v>
      </c>
      <c r="AH442" s="79">
        <v>10.1</v>
      </c>
      <c r="AI442" s="79">
        <v>19.8</v>
      </c>
      <c r="AJ442" s="79">
        <v>31</v>
      </c>
      <c r="AK442" s="79">
        <v>98</v>
      </c>
      <c r="AL442" s="79">
        <v>58</v>
      </c>
      <c r="AM442" s="79">
        <v>217</v>
      </c>
      <c r="AN442" s="12">
        <v>1.7</v>
      </c>
      <c r="AO442">
        <v>0.56599999999999995</v>
      </c>
    </row>
    <row r="443" spans="1:41" x14ac:dyDescent="0.35">
      <c r="A443" s="53">
        <f t="shared" si="13"/>
        <v>437</v>
      </c>
      <c r="B443">
        <v>0</v>
      </c>
      <c r="C443">
        <v>1</v>
      </c>
      <c r="D443" s="75">
        <v>2017</v>
      </c>
      <c r="E443" s="28" t="s">
        <v>354</v>
      </c>
      <c r="F443" s="30" t="s">
        <v>66</v>
      </c>
      <c r="G443" s="103">
        <v>59000</v>
      </c>
      <c r="H443" s="103">
        <v>138650</v>
      </c>
      <c r="I443" s="103">
        <f t="shared" si="12"/>
        <v>2350</v>
      </c>
      <c r="J443" s="72">
        <v>2352.35</v>
      </c>
      <c r="K443" s="60">
        <v>100.1</v>
      </c>
      <c r="L443" s="60">
        <v>19.344384885764498</v>
      </c>
      <c r="M443" s="60">
        <v>2.407766990291262</v>
      </c>
      <c r="N443" s="75">
        <v>2017</v>
      </c>
      <c r="O443" s="75" t="s">
        <v>15</v>
      </c>
      <c r="P443" s="75">
        <v>314</v>
      </c>
      <c r="Q443" s="78" t="s">
        <v>189</v>
      </c>
      <c r="R443" s="75">
        <v>4165</v>
      </c>
      <c r="S443" s="75">
        <v>2</v>
      </c>
      <c r="T443" s="79">
        <v>79.599999999999994</v>
      </c>
      <c r="U443" s="80">
        <v>0.79</v>
      </c>
      <c r="V443" s="80">
        <v>0.18</v>
      </c>
      <c r="W443" s="80">
        <v>0.92</v>
      </c>
      <c r="X443" s="80">
        <v>3.87</v>
      </c>
      <c r="Y443" s="79">
        <v>10.3</v>
      </c>
      <c r="Z443" s="12">
        <v>11.9</v>
      </c>
      <c r="AA443" s="79">
        <v>31.8</v>
      </c>
      <c r="AB443" s="79">
        <v>1.65</v>
      </c>
      <c r="AC443" s="79">
        <v>24.8</v>
      </c>
      <c r="AD443" s="79">
        <v>8.9</v>
      </c>
      <c r="AE443" s="79">
        <v>412</v>
      </c>
      <c r="AF443" s="79">
        <v>70.459999999999994</v>
      </c>
      <c r="AG443" s="79">
        <v>57.1</v>
      </c>
      <c r="AH443" s="79">
        <v>9.8000000000000007</v>
      </c>
      <c r="AI443" s="79">
        <v>20.2</v>
      </c>
      <c r="AJ443" s="79">
        <v>30</v>
      </c>
      <c r="AK443" s="79">
        <v>101</v>
      </c>
      <c r="AL443" s="79">
        <v>70</v>
      </c>
      <c r="AM443" s="79">
        <v>260</v>
      </c>
      <c r="AN443" s="12">
        <v>1.45</v>
      </c>
      <c r="AO443">
        <v>0.56899999999999995</v>
      </c>
    </row>
    <row r="444" spans="1:41" x14ac:dyDescent="0.35">
      <c r="A444" s="53">
        <f t="shared" si="13"/>
        <v>438</v>
      </c>
      <c r="B444">
        <v>0</v>
      </c>
      <c r="C444">
        <v>1</v>
      </c>
      <c r="D444" s="75">
        <v>2017</v>
      </c>
      <c r="E444" s="28" t="s">
        <v>354</v>
      </c>
      <c r="F444" s="30" t="s">
        <v>66</v>
      </c>
      <c r="G444" s="103">
        <v>59000</v>
      </c>
      <c r="H444" s="103">
        <v>138650</v>
      </c>
      <c r="I444" s="103">
        <f t="shared" si="12"/>
        <v>2350</v>
      </c>
      <c r="J444" s="72">
        <v>2352.35</v>
      </c>
      <c r="K444" s="60">
        <v>100.1</v>
      </c>
      <c r="L444" s="60">
        <v>11.504934210526317</v>
      </c>
      <c r="M444" s="60">
        <v>2.349514563106796</v>
      </c>
      <c r="N444" s="75">
        <v>2017</v>
      </c>
      <c r="O444" s="75" t="s">
        <v>15</v>
      </c>
      <c r="P444" s="75">
        <v>315</v>
      </c>
      <c r="Q444" s="78" t="s">
        <v>189</v>
      </c>
      <c r="R444" s="75">
        <v>4340</v>
      </c>
      <c r="S444" s="75">
        <v>2</v>
      </c>
      <c r="T444" s="79">
        <v>79.3</v>
      </c>
      <c r="U444" s="80">
        <v>1.2</v>
      </c>
      <c r="V444" s="80">
        <v>0.4</v>
      </c>
      <c r="W444" s="80">
        <v>0.68</v>
      </c>
      <c r="X444" s="80">
        <v>5.8</v>
      </c>
      <c r="Y444" s="79">
        <v>10.3</v>
      </c>
      <c r="Z444" s="12">
        <v>11.9</v>
      </c>
      <c r="AA444" s="79">
        <v>33.06</v>
      </c>
      <c r="AB444" s="79">
        <v>1.77</v>
      </c>
      <c r="AC444" s="79">
        <v>24.2</v>
      </c>
      <c r="AD444" s="79">
        <v>8.6</v>
      </c>
      <c r="AE444" s="79">
        <v>400</v>
      </c>
      <c r="AF444" s="79">
        <v>67.27</v>
      </c>
      <c r="AG444" s="79">
        <v>57.2</v>
      </c>
      <c r="AH444" s="79">
        <v>9.1999999999999993</v>
      </c>
      <c r="AI444" s="79">
        <v>19</v>
      </c>
      <c r="AJ444" s="79">
        <v>31</v>
      </c>
      <c r="AK444" s="79">
        <v>99</v>
      </c>
      <c r="AL444" s="79">
        <v>54</v>
      </c>
      <c r="AM444" s="79">
        <v>205</v>
      </c>
      <c r="AN444" s="12">
        <v>1.84</v>
      </c>
      <c r="AO444">
        <v>0.60799999999999998</v>
      </c>
    </row>
    <row r="445" spans="1:41" x14ac:dyDescent="0.35">
      <c r="A445" s="53">
        <f t="shared" si="13"/>
        <v>439</v>
      </c>
      <c r="B445">
        <v>0</v>
      </c>
      <c r="C445">
        <v>1</v>
      </c>
      <c r="D445" s="75">
        <v>2017</v>
      </c>
      <c r="E445" s="28" t="s">
        <v>355</v>
      </c>
      <c r="F445" s="30" t="s">
        <v>66</v>
      </c>
      <c r="G445" s="103">
        <v>56530</v>
      </c>
      <c r="H445" s="103">
        <v>149805</v>
      </c>
      <c r="I445" s="103">
        <f t="shared" si="12"/>
        <v>2650.0088448611359</v>
      </c>
      <c r="J445" s="72">
        <v>2668.5589067751639</v>
      </c>
      <c r="K445" s="60">
        <v>100.7</v>
      </c>
      <c r="L445" s="60">
        <v>8.9749999999999979</v>
      </c>
      <c r="M445" s="60">
        <v>2.4245283018867925</v>
      </c>
      <c r="N445" s="75">
        <v>2017</v>
      </c>
      <c r="O445" s="75" t="s">
        <v>15</v>
      </c>
      <c r="P445" s="75">
        <v>316</v>
      </c>
      <c r="Q445" s="78" t="s">
        <v>190</v>
      </c>
      <c r="R445" s="75">
        <v>4705</v>
      </c>
      <c r="S445" s="75">
        <v>2</v>
      </c>
      <c r="T445" s="79">
        <v>79.3</v>
      </c>
      <c r="U445" s="80">
        <v>1.75</v>
      </c>
      <c r="V445" s="80">
        <v>0.25</v>
      </c>
      <c r="W445" s="80">
        <v>0.55000000000000004</v>
      </c>
      <c r="X445" s="80">
        <v>0.75</v>
      </c>
      <c r="Y445" s="79">
        <v>10.6</v>
      </c>
      <c r="Z445" s="12">
        <v>12.3</v>
      </c>
      <c r="AA445" s="79">
        <v>34.08</v>
      </c>
      <c r="AB445" s="79">
        <v>1.93</v>
      </c>
      <c r="AC445" s="79">
        <v>25.7</v>
      </c>
      <c r="AD445" s="79">
        <v>9.1999999999999993</v>
      </c>
      <c r="AE445" s="79">
        <v>392</v>
      </c>
      <c r="AF445" s="79">
        <v>69.47</v>
      </c>
      <c r="AG445" s="79">
        <v>59.7</v>
      </c>
      <c r="AH445" s="79">
        <v>7.2</v>
      </c>
      <c r="AI445" s="79">
        <v>9.1999999999999993</v>
      </c>
      <c r="AJ445" s="79">
        <v>82</v>
      </c>
      <c r="AK445" s="79">
        <v>72</v>
      </c>
      <c r="AL445" s="79">
        <v>85</v>
      </c>
      <c r="AM445" s="79">
        <v>189</v>
      </c>
      <c r="AN445" s="12">
        <v>0.84</v>
      </c>
      <c r="AO445">
        <v>0.69599999999999995</v>
      </c>
    </row>
    <row r="446" spans="1:41" x14ac:dyDescent="0.35">
      <c r="A446" s="53">
        <f t="shared" si="13"/>
        <v>440</v>
      </c>
      <c r="B446">
        <v>0</v>
      </c>
      <c r="C446">
        <v>1</v>
      </c>
      <c r="D446" s="75">
        <v>2017</v>
      </c>
      <c r="E446" s="28" t="s">
        <v>355</v>
      </c>
      <c r="F446" s="30" t="s">
        <v>66</v>
      </c>
      <c r="G446" s="103">
        <v>56530</v>
      </c>
      <c r="H446" s="103">
        <v>149805</v>
      </c>
      <c r="I446" s="103">
        <f t="shared" si="12"/>
        <v>2650.0088448611359</v>
      </c>
      <c r="J446" s="72">
        <v>2668.5589067751639</v>
      </c>
      <c r="K446" s="60">
        <v>100.7</v>
      </c>
      <c r="L446" s="60">
        <v>14.147499999999999</v>
      </c>
      <c r="M446" s="60">
        <v>2.4056603773584908</v>
      </c>
      <c r="N446" s="75">
        <v>2017</v>
      </c>
      <c r="O446" s="75" t="s">
        <v>15</v>
      </c>
      <c r="P446" s="75">
        <v>317</v>
      </c>
      <c r="Q446" s="78" t="s">
        <v>190</v>
      </c>
      <c r="R446" s="75">
        <v>5050</v>
      </c>
      <c r="S446" s="75">
        <v>2</v>
      </c>
      <c r="T446" s="79">
        <v>80</v>
      </c>
      <c r="U446" s="80">
        <v>1.21</v>
      </c>
      <c r="V446" s="80">
        <v>0.47</v>
      </c>
      <c r="W446" s="80">
        <v>0.9</v>
      </c>
      <c r="X446" s="80">
        <v>3</v>
      </c>
      <c r="Y446" s="79">
        <v>10.6</v>
      </c>
      <c r="Z446" s="12">
        <v>12.3</v>
      </c>
      <c r="AA446" s="79">
        <v>34.14</v>
      </c>
      <c r="AB446" s="79">
        <v>1.97</v>
      </c>
      <c r="AC446" s="79">
        <v>25.5</v>
      </c>
      <c r="AD446" s="79">
        <v>9.4</v>
      </c>
      <c r="AE446" s="79">
        <v>396</v>
      </c>
      <c r="AF446" s="79">
        <v>68.709999999999994</v>
      </c>
      <c r="AG446" s="79">
        <v>60.3</v>
      </c>
      <c r="AH446" s="79">
        <v>6.2</v>
      </c>
      <c r="AI446" s="79">
        <v>11.3</v>
      </c>
      <c r="AJ446" s="79">
        <v>54</v>
      </c>
      <c r="AK446" s="79">
        <v>83</v>
      </c>
      <c r="AL446" s="79">
        <v>103</v>
      </c>
      <c r="AM446" s="79">
        <v>259</v>
      </c>
      <c r="AN446" s="12">
        <v>0.8</v>
      </c>
      <c r="AO446">
        <v>0.64400000000000002</v>
      </c>
    </row>
    <row r="447" spans="1:41" x14ac:dyDescent="0.35">
      <c r="A447" s="53">
        <f t="shared" si="13"/>
        <v>441</v>
      </c>
      <c r="B447">
        <v>0</v>
      </c>
      <c r="C447">
        <v>1</v>
      </c>
      <c r="D447" s="75">
        <v>2017</v>
      </c>
      <c r="E447" s="28" t="s">
        <v>356</v>
      </c>
      <c r="F447" s="30" t="s">
        <v>66</v>
      </c>
      <c r="G447" s="103">
        <v>29500</v>
      </c>
      <c r="H447" s="103">
        <v>73750</v>
      </c>
      <c r="I447" s="103">
        <f t="shared" si="12"/>
        <v>2500</v>
      </c>
      <c r="J447" s="72">
        <v>2517.5</v>
      </c>
      <c r="K447" s="60">
        <v>100.7</v>
      </c>
      <c r="L447" s="60">
        <v>15.982499999999993</v>
      </c>
      <c r="M447" s="60">
        <v>2.4433962264150941</v>
      </c>
      <c r="N447" s="75">
        <v>2017</v>
      </c>
      <c r="O447" s="75" t="s">
        <v>15</v>
      </c>
      <c r="P447" s="75">
        <v>318</v>
      </c>
      <c r="Q447" s="78" t="s">
        <v>191</v>
      </c>
      <c r="R447" s="75">
        <v>4330</v>
      </c>
      <c r="S447" s="75">
        <v>2</v>
      </c>
      <c r="T447" s="79">
        <v>79.599999999999994</v>
      </c>
      <c r="U447" s="80">
        <v>0.53</v>
      </c>
      <c r="V447" s="80">
        <v>0.33</v>
      </c>
      <c r="W447" s="80">
        <v>0.86</v>
      </c>
      <c r="X447" s="80">
        <v>2.2999999999999998</v>
      </c>
      <c r="Y447" s="79">
        <v>10.6</v>
      </c>
      <c r="Z447" s="12">
        <v>12.3</v>
      </c>
      <c r="AA447" s="79">
        <v>30.7</v>
      </c>
      <c r="AB447" s="79">
        <v>1.65</v>
      </c>
      <c r="AC447" s="79">
        <v>25.9</v>
      </c>
      <c r="AD447" s="79">
        <v>9.1</v>
      </c>
      <c r="AE447" s="79">
        <v>408</v>
      </c>
      <c r="AF447" s="79">
        <v>66.97</v>
      </c>
      <c r="AG447" s="79">
        <v>57.4</v>
      </c>
      <c r="AH447" s="79">
        <v>9</v>
      </c>
      <c r="AI447" s="79">
        <v>19.100000000000001</v>
      </c>
      <c r="AJ447" s="79">
        <v>33</v>
      </c>
      <c r="AK447" s="79">
        <v>88</v>
      </c>
      <c r="AL447" s="79">
        <v>86</v>
      </c>
      <c r="AM447" s="79">
        <v>250</v>
      </c>
      <c r="AN447" s="12">
        <v>1.02</v>
      </c>
      <c r="AO447">
        <v>0.59199999999999997</v>
      </c>
    </row>
    <row r="448" spans="1:41" x14ac:dyDescent="0.35">
      <c r="A448" s="53">
        <f t="shared" si="13"/>
        <v>442</v>
      </c>
      <c r="B448">
        <v>0</v>
      </c>
      <c r="C448">
        <v>1</v>
      </c>
      <c r="D448" s="75">
        <v>2017</v>
      </c>
      <c r="E448" s="28" t="s">
        <v>356</v>
      </c>
      <c r="F448" s="30" t="s">
        <v>66</v>
      </c>
      <c r="G448" s="103">
        <v>29500</v>
      </c>
      <c r="H448" s="103">
        <v>73750</v>
      </c>
      <c r="I448" s="103">
        <f t="shared" si="12"/>
        <v>2500</v>
      </c>
      <c r="J448" s="72">
        <v>2485</v>
      </c>
      <c r="K448" s="60">
        <v>99.4</v>
      </c>
      <c r="L448" s="60">
        <v>10.990000000000002</v>
      </c>
      <c r="M448" s="60">
        <v>2.4485981308411215</v>
      </c>
      <c r="N448" s="75">
        <v>2017</v>
      </c>
      <c r="O448" s="75" t="s">
        <v>15</v>
      </c>
      <c r="P448" s="75">
        <v>319</v>
      </c>
      <c r="Q448" s="78" t="s">
        <v>191</v>
      </c>
      <c r="R448" s="75">
        <v>3675</v>
      </c>
      <c r="S448" s="75">
        <v>2</v>
      </c>
      <c r="T448" s="79">
        <v>78.7</v>
      </c>
      <c r="U448" s="80">
        <v>0.71</v>
      </c>
      <c r="V448" s="80">
        <v>0.44</v>
      </c>
      <c r="W448" s="80">
        <v>0.91</v>
      </c>
      <c r="X448" s="80">
        <v>3.6</v>
      </c>
      <c r="Y448" s="79">
        <v>10.7</v>
      </c>
      <c r="Z448" s="12">
        <v>12.4</v>
      </c>
      <c r="AA448" s="79">
        <v>31.5</v>
      </c>
      <c r="AB448" s="79">
        <v>1.71</v>
      </c>
      <c r="AC448" s="79">
        <v>26.2</v>
      </c>
      <c r="AD448" s="79">
        <v>9.4</v>
      </c>
      <c r="AE448" s="79">
        <v>410</v>
      </c>
      <c r="AF448" s="79">
        <v>68.91</v>
      </c>
      <c r="AG448" s="79">
        <v>57.4</v>
      </c>
      <c r="AH448" s="79">
        <v>7.4</v>
      </c>
      <c r="AI448" s="79">
        <v>16.7</v>
      </c>
      <c r="AJ448" s="79">
        <v>66</v>
      </c>
      <c r="AK448" s="79">
        <v>85</v>
      </c>
      <c r="AL448" s="79">
        <v>64</v>
      </c>
      <c r="AM448" s="79">
        <v>199</v>
      </c>
      <c r="AN448" s="12">
        <v>1.33</v>
      </c>
      <c r="AO448">
        <v>0.65300000000000002</v>
      </c>
    </row>
    <row r="449" spans="1:41" x14ac:dyDescent="0.35">
      <c r="A449" s="53">
        <f t="shared" si="13"/>
        <v>443</v>
      </c>
      <c r="B449">
        <v>0</v>
      </c>
      <c r="C449">
        <v>1</v>
      </c>
      <c r="D449" s="75">
        <v>2017</v>
      </c>
      <c r="E449" s="28" t="s">
        <v>357</v>
      </c>
      <c r="F449" s="30" t="s">
        <v>66</v>
      </c>
      <c r="G449" s="103">
        <v>33860</v>
      </c>
      <c r="H449" s="103">
        <v>96501</v>
      </c>
      <c r="I449" s="103">
        <f t="shared" si="12"/>
        <v>2850</v>
      </c>
      <c r="J449" s="72">
        <v>2852.85</v>
      </c>
      <c r="K449" s="60">
        <v>100.1</v>
      </c>
      <c r="L449" s="60">
        <v>10.102815533980589</v>
      </c>
      <c r="M449" s="60">
        <v>2.4854368932038833</v>
      </c>
      <c r="N449" s="75">
        <v>2017</v>
      </c>
      <c r="O449" s="75" t="s">
        <v>15</v>
      </c>
      <c r="P449" s="75">
        <v>320</v>
      </c>
      <c r="Q449" s="78" t="s">
        <v>192</v>
      </c>
      <c r="R449" s="75">
        <v>4625</v>
      </c>
      <c r="S449" s="75">
        <v>2</v>
      </c>
      <c r="T449" s="79">
        <v>79.900000000000006</v>
      </c>
      <c r="U449" s="80">
        <v>0.68</v>
      </c>
      <c r="V449" s="80">
        <v>0.17</v>
      </c>
      <c r="W449" s="80">
        <v>0.6</v>
      </c>
      <c r="X449" s="80">
        <v>3.8</v>
      </c>
      <c r="Y449" s="79">
        <v>10.3</v>
      </c>
      <c r="Z449" s="12">
        <v>11.9</v>
      </c>
      <c r="AA449" s="79">
        <v>34.1</v>
      </c>
      <c r="AB449" s="79">
        <v>1.56</v>
      </c>
      <c r="AC449" s="79">
        <v>25.6</v>
      </c>
      <c r="AD449" s="79">
        <v>9</v>
      </c>
      <c r="AE449" s="79">
        <v>376</v>
      </c>
      <c r="AF449" s="79">
        <v>68.13</v>
      </c>
      <c r="AG449" s="79">
        <v>57.9</v>
      </c>
      <c r="AH449" s="79">
        <v>6.4</v>
      </c>
      <c r="AI449" s="79">
        <v>10.4</v>
      </c>
      <c r="AJ449" s="79">
        <v>64</v>
      </c>
      <c r="AK449" s="79">
        <v>72</v>
      </c>
      <c r="AL449" s="79">
        <v>73</v>
      </c>
      <c r="AM449" s="79">
        <v>169</v>
      </c>
      <c r="AN449" s="12">
        <v>0.99</v>
      </c>
      <c r="AO449">
        <v>0.61799999999999999</v>
      </c>
    </row>
    <row r="450" spans="1:41" x14ac:dyDescent="0.35">
      <c r="A450" s="53">
        <f t="shared" si="13"/>
        <v>444</v>
      </c>
      <c r="B450">
        <v>0</v>
      </c>
      <c r="C450">
        <v>1</v>
      </c>
      <c r="D450" s="75">
        <v>2017</v>
      </c>
      <c r="E450" s="28" t="s">
        <v>357</v>
      </c>
      <c r="F450" s="30" t="s">
        <v>66</v>
      </c>
      <c r="G450" s="103">
        <v>33860</v>
      </c>
      <c r="H450" s="103">
        <v>96501</v>
      </c>
      <c r="I450" s="103">
        <f t="shared" si="12"/>
        <v>2850</v>
      </c>
      <c r="J450" s="72">
        <v>2810.1</v>
      </c>
      <c r="K450" s="60">
        <v>98.6</v>
      </c>
      <c r="L450" s="60">
        <v>14.91456521739131</v>
      </c>
      <c r="M450" s="60">
        <v>2.3398058252427183</v>
      </c>
      <c r="N450" s="75">
        <v>2017</v>
      </c>
      <c r="O450" s="75" t="s">
        <v>15</v>
      </c>
      <c r="P450" s="75">
        <v>321</v>
      </c>
      <c r="Q450" s="78" t="s">
        <v>192</v>
      </c>
      <c r="R450" s="75">
        <v>4885</v>
      </c>
      <c r="S450" s="75">
        <v>2</v>
      </c>
      <c r="T450" s="79">
        <v>78.8</v>
      </c>
      <c r="U450" s="80">
        <v>1.33</v>
      </c>
      <c r="V450" s="80">
        <v>0.46</v>
      </c>
      <c r="W450" s="80">
        <v>0.4</v>
      </c>
      <c r="X450" s="80">
        <v>4.2</v>
      </c>
      <c r="Y450" s="79">
        <v>10.3</v>
      </c>
      <c r="Z450" s="12">
        <v>11.9</v>
      </c>
      <c r="AA450" s="79">
        <v>32.4</v>
      </c>
      <c r="AB450" s="79">
        <v>1.59</v>
      </c>
      <c r="AC450" s="79">
        <v>24.1</v>
      </c>
      <c r="AD450" s="79">
        <v>8.6999999999999993</v>
      </c>
      <c r="AE450" s="79">
        <v>382</v>
      </c>
      <c r="AF450" s="79">
        <v>73.12</v>
      </c>
      <c r="AG450" s="79">
        <v>55.5</v>
      </c>
      <c r="AH450" s="79">
        <v>8.1999999999999993</v>
      </c>
      <c r="AI450" s="79">
        <v>14.7</v>
      </c>
      <c r="AJ450" s="79">
        <v>44</v>
      </c>
      <c r="AK450" s="79">
        <v>64</v>
      </c>
      <c r="AL450" s="79">
        <v>85</v>
      </c>
      <c r="AM450" s="79">
        <v>179</v>
      </c>
      <c r="AN450" s="12">
        <v>0.75</v>
      </c>
      <c r="AO450">
        <v>0.57499999999999996</v>
      </c>
    </row>
    <row r="451" spans="1:41" x14ac:dyDescent="0.35">
      <c r="A451" s="53">
        <f t="shared" si="13"/>
        <v>445</v>
      </c>
      <c r="B451">
        <v>0</v>
      </c>
      <c r="C451">
        <v>1</v>
      </c>
      <c r="D451" s="75">
        <v>2017</v>
      </c>
      <c r="E451" s="28" t="s">
        <v>308</v>
      </c>
      <c r="F451" s="30" t="s">
        <v>64</v>
      </c>
      <c r="G451" s="103">
        <v>11470</v>
      </c>
      <c r="H451" s="103">
        <v>52762</v>
      </c>
      <c r="I451" s="103">
        <f t="shared" si="12"/>
        <v>4600</v>
      </c>
      <c r="J451" s="72">
        <v>4613.8</v>
      </c>
      <c r="K451" s="60">
        <v>100.3</v>
      </c>
      <c r="L451" s="60">
        <v>13.269697986577182</v>
      </c>
      <c r="M451" s="60">
        <v>2.2980769230769229</v>
      </c>
      <c r="N451" s="75">
        <v>2017</v>
      </c>
      <c r="O451" s="75" t="s">
        <v>15</v>
      </c>
      <c r="P451" s="75">
        <v>322</v>
      </c>
      <c r="Q451" s="78" t="s">
        <v>144</v>
      </c>
      <c r="R451" s="75">
        <v>965</v>
      </c>
      <c r="S451" s="75">
        <v>2</v>
      </c>
      <c r="T451" s="79">
        <v>80.099999999999994</v>
      </c>
      <c r="U451" s="80">
        <v>0.52</v>
      </c>
      <c r="V451" s="80">
        <v>0.28999999999999998</v>
      </c>
      <c r="W451" s="80">
        <v>0.65</v>
      </c>
      <c r="X451" s="80">
        <v>2.7</v>
      </c>
      <c r="Y451" s="79">
        <v>10.4</v>
      </c>
      <c r="Z451" s="12">
        <v>12</v>
      </c>
      <c r="AA451" s="79">
        <v>33.5</v>
      </c>
      <c r="AB451" s="79">
        <v>1.97</v>
      </c>
      <c r="AC451" s="79">
        <v>23.9</v>
      </c>
      <c r="AD451" s="79">
        <v>9.1999999999999993</v>
      </c>
      <c r="AE451" s="79">
        <v>399</v>
      </c>
      <c r="AF451" s="79">
        <v>71.430000000000007</v>
      </c>
      <c r="AG451" s="79">
        <v>57.1</v>
      </c>
      <c r="AH451" s="79">
        <v>6</v>
      </c>
      <c r="AI451" s="79">
        <v>12.2</v>
      </c>
      <c r="AJ451" s="79">
        <v>46</v>
      </c>
      <c r="AK451" s="79">
        <v>76</v>
      </c>
      <c r="AL451" s="79">
        <v>77</v>
      </c>
      <c r="AM451" s="79">
        <v>197</v>
      </c>
      <c r="AN451" s="12">
        <v>0.99</v>
      </c>
      <c r="AO451">
        <v>0.59599999999999997</v>
      </c>
    </row>
    <row r="452" spans="1:41" x14ac:dyDescent="0.35">
      <c r="A452" s="53">
        <f t="shared" si="13"/>
        <v>446</v>
      </c>
      <c r="B452">
        <v>0</v>
      </c>
      <c r="C452">
        <v>1</v>
      </c>
      <c r="D452" s="75">
        <v>2017</v>
      </c>
      <c r="E452" s="28" t="s">
        <v>415</v>
      </c>
      <c r="F452" s="30" t="s">
        <v>66</v>
      </c>
      <c r="G452" s="103">
        <v>3500</v>
      </c>
      <c r="H452" s="103">
        <v>7350</v>
      </c>
      <c r="I452" s="103">
        <f t="shared" si="12"/>
        <v>2100</v>
      </c>
      <c r="J452" s="72">
        <v>2087.4</v>
      </c>
      <c r="K452" s="60">
        <v>99.4</v>
      </c>
      <c r="L452" s="60">
        <v>11.71302170283807</v>
      </c>
      <c r="M452" s="60">
        <v>2.429906542056075</v>
      </c>
      <c r="N452" s="75">
        <v>2017</v>
      </c>
      <c r="O452" s="75" t="s">
        <v>15</v>
      </c>
      <c r="P452" s="75">
        <v>323</v>
      </c>
      <c r="Q452" s="78" t="s">
        <v>250</v>
      </c>
      <c r="R452" s="75">
        <v>980</v>
      </c>
      <c r="S452" s="75">
        <v>2</v>
      </c>
      <c r="T452" s="79">
        <v>78.5</v>
      </c>
      <c r="U452" s="80">
        <v>0.95</v>
      </c>
      <c r="V452" s="80">
        <v>0.65</v>
      </c>
      <c r="W452" s="80">
        <v>0.7</v>
      </c>
      <c r="X452" s="80">
        <v>4.05</v>
      </c>
      <c r="Y452" s="79">
        <v>10.7</v>
      </c>
      <c r="Z452" s="12">
        <v>12.4</v>
      </c>
      <c r="AA452" s="79">
        <v>35.5</v>
      </c>
      <c r="AB452" s="79">
        <v>1.68</v>
      </c>
      <c r="AC452" s="79">
        <v>26</v>
      </c>
      <c r="AD452" s="79">
        <v>9.5</v>
      </c>
      <c r="AE452" s="79">
        <v>400</v>
      </c>
      <c r="AF452" s="79">
        <v>69.510000000000005</v>
      </c>
      <c r="AG452" s="79">
        <v>59.8</v>
      </c>
      <c r="AH452" s="79">
        <v>6.4</v>
      </c>
      <c r="AI452" s="79">
        <v>12.5</v>
      </c>
      <c r="AJ452" s="79">
        <v>48</v>
      </c>
      <c r="AK452" s="79">
        <v>96</v>
      </c>
      <c r="AL452" s="79">
        <v>58</v>
      </c>
      <c r="AM452" s="79">
        <v>197</v>
      </c>
      <c r="AN452" s="12">
        <v>1.65</v>
      </c>
      <c r="AO452">
        <v>0.59899999999999998</v>
      </c>
    </row>
    <row r="453" spans="1:41" x14ac:dyDescent="0.35">
      <c r="A453" s="53">
        <f t="shared" si="13"/>
        <v>447</v>
      </c>
      <c r="B453">
        <v>0</v>
      </c>
      <c r="C453">
        <v>1</v>
      </c>
      <c r="D453" s="75">
        <v>2017</v>
      </c>
      <c r="E453" s="28" t="s">
        <v>358</v>
      </c>
      <c r="F453" s="30" t="s">
        <v>64</v>
      </c>
      <c r="G453" s="103">
        <v>47370</v>
      </c>
      <c r="H453" s="103">
        <v>213165</v>
      </c>
      <c r="I453" s="103">
        <f t="shared" si="12"/>
        <v>4500</v>
      </c>
      <c r="J453" s="72">
        <v>4513.5</v>
      </c>
      <c r="K453" s="60">
        <v>100.3</v>
      </c>
      <c r="L453" s="60">
        <v>12.8825</v>
      </c>
      <c r="M453" s="60">
        <v>2.2980769230769229</v>
      </c>
      <c r="N453" s="75">
        <v>2017</v>
      </c>
      <c r="O453" s="75" t="s">
        <v>12</v>
      </c>
      <c r="P453" s="75">
        <v>402</v>
      </c>
      <c r="Q453" s="78" t="s">
        <v>193</v>
      </c>
      <c r="R453" s="75">
        <v>4000</v>
      </c>
      <c r="S453" s="75">
        <v>2</v>
      </c>
      <c r="T453" s="79">
        <v>81.95</v>
      </c>
      <c r="U453" s="80">
        <v>0.2</v>
      </c>
      <c r="V453" s="80">
        <v>0.26</v>
      </c>
      <c r="W453" s="80">
        <v>0.5</v>
      </c>
      <c r="X453" s="80">
        <v>2.67</v>
      </c>
      <c r="Y453" s="79">
        <v>10.4</v>
      </c>
      <c r="Z453" s="12">
        <v>12</v>
      </c>
      <c r="AA453" s="79">
        <v>37.5</v>
      </c>
      <c r="AB453" s="79">
        <v>1.7949999999999999</v>
      </c>
      <c r="AC453" s="79">
        <v>23.9</v>
      </c>
      <c r="AD453" s="79">
        <v>8.9</v>
      </c>
      <c r="AE453" s="79">
        <v>391</v>
      </c>
      <c r="AF453" s="79">
        <v>68.209999999999994</v>
      </c>
      <c r="AG453" s="79">
        <v>58.7</v>
      </c>
      <c r="AH453" s="79">
        <v>5.7</v>
      </c>
      <c r="AI453" s="79">
        <v>10.6</v>
      </c>
      <c r="AJ453" s="79">
        <v>55</v>
      </c>
      <c r="AK453" s="79">
        <v>110</v>
      </c>
      <c r="AL453" s="79">
        <v>53</v>
      </c>
      <c r="AM453" s="79">
        <v>224</v>
      </c>
      <c r="AN453" s="12">
        <v>2.08</v>
      </c>
      <c r="AO453">
        <v>0.67500000000000004</v>
      </c>
    </row>
    <row r="454" spans="1:41" x14ac:dyDescent="0.35">
      <c r="A454" s="53">
        <f t="shared" si="13"/>
        <v>448</v>
      </c>
      <c r="B454">
        <v>0</v>
      </c>
      <c r="C454">
        <v>1</v>
      </c>
      <c r="D454" s="75">
        <v>2017</v>
      </c>
      <c r="E454" s="28" t="s">
        <v>364</v>
      </c>
      <c r="F454" s="30" t="s">
        <v>64</v>
      </c>
      <c r="G454" s="103">
        <v>38700</v>
      </c>
      <c r="H454" s="103">
        <v>170280</v>
      </c>
      <c r="I454" s="103">
        <f t="shared" si="12"/>
        <v>4400</v>
      </c>
      <c r="J454" s="72">
        <v>4395.6000000000004</v>
      </c>
      <c r="K454" s="60">
        <v>99.9</v>
      </c>
      <c r="L454" s="60">
        <v>11.730836236933801</v>
      </c>
      <c r="M454" s="60">
        <v>2.3235294117647061</v>
      </c>
      <c r="N454" s="75">
        <v>2017</v>
      </c>
      <c r="O454" s="75" t="s">
        <v>12</v>
      </c>
      <c r="P454" s="75">
        <v>403</v>
      </c>
      <c r="Q454" s="78" t="s">
        <v>199</v>
      </c>
      <c r="R454" s="75">
        <v>4000</v>
      </c>
      <c r="S454" s="75">
        <v>2</v>
      </c>
      <c r="T454" s="79">
        <v>79.45</v>
      </c>
      <c r="U454" s="80">
        <v>0.16</v>
      </c>
      <c r="V454" s="80">
        <v>0.41</v>
      </c>
      <c r="W454" s="80">
        <v>0.34</v>
      </c>
      <c r="X454" s="80">
        <v>0.53</v>
      </c>
      <c r="Y454" s="79">
        <v>10.199999999999999</v>
      </c>
      <c r="Z454" s="12">
        <v>11.8</v>
      </c>
      <c r="AA454" s="79">
        <v>38.5</v>
      </c>
      <c r="AB454" s="79">
        <v>1.732</v>
      </c>
      <c r="AC454" s="79">
        <v>23.7</v>
      </c>
      <c r="AD454" s="79">
        <v>8.8000000000000007</v>
      </c>
      <c r="AE454" s="79">
        <v>328</v>
      </c>
      <c r="AF454" s="79">
        <v>69.8</v>
      </c>
      <c r="AG454" s="79">
        <v>60.5</v>
      </c>
      <c r="AH454" s="79">
        <v>3.3</v>
      </c>
      <c r="AI454" s="79">
        <v>8.1999999999999993</v>
      </c>
      <c r="AJ454" s="79">
        <v>63</v>
      </c>
      <c r="AK454" s="79">
        <v>111</v>
      </c>
      <c r="AL454" s="79">
        <v>50</v>
      </c>
      <c r="AM454" s="79">
        <v>213</v>
      </c>
      <c r="AN454" s="12">
        <v>2.2200000000000002</v>
      </c>
      <c r="AO454">
        <v>0.57399999999999995</v>
      </c>
    </row>
    <row r="455" spans="1:41" x14ac:dyDescent="0.35">
      <c r="A455" s="53">
        <f t="shared" si="13"/>
        <v>449</v>
      </c>
      <c r="B455">
        <v>0</v>
      </c>
      <c r="C455">
        <v>1</v>
      </c>
      <c r="D455" s="75">
        <v>2017</v>
      </c>
      <c r="E455" s="28" t="s">
        <v>364</v>
      </c>
      <c r="F455" s="30" t="s">
        <v>64</v>
      </c>
      <c r="G455" s="103">
        <v>38700</v>
      </c>
      <c r="H455" s="103">
        <v>170280</v>
      </c>
      <c r="I455" s="103">
        <f t="shared" si="12"/>
        <v>4400</v>
      </c>
      <c r="J455" s="72">
        <v>4294.3999999999996</v>
      </c>
      <c r="K455" s="60">
        <v>97.6</v>
      </c>
      <c r="L455" s="60">
        <v>12.17282608695651</v>
      </c>
      <c r="M455" s="60">
        <v>2.4536082474226806</v>
      </c>
      <c r="N455" s="75">
        <v>2017</v>
      </c>
      <c r="O455" s="75" t="s">
        <v>12</v>
      </c>
      <c r="P455" s="75">
        <v>404</v>
      </c>
      <c r="Q455" s="78" t="s">
        <v>199</v>
      </c>
      <c r="R455" s="75">
        <v>4000</v>
      </c>
      <c r="S455" s="75">
        <v>2</v>
      </c>
      <c r="T455" s="79">
        <v>80.599999999999994</v>
      </c>
      <c r="U455" s="80">
        <v>0.52</v>
      </c>
      <c r="V455" s="80">
        <v>0.37</v>
      </c>
      <c r="W455" s="80">
        <v>0.28000000000000003</v>
      </c>
      <c r="X455" s="80">
        <v>2.21</v>
      </c>
      <c r="Y455" s="79">
        <v>9.6999999999999993</v>
      </c>
      <c r="Z455" s="12">
        <v>112</v>
      </c>
      <c r="AA455" s="79">
        <v>42.2</v>
      </c>
      <c r="AB455" s="79">
        <v>1.7170000000000001</v>
      </c>
      <c r="AC455" s="79">
        <v>23.8</v>
      </c>
      <c r="AD455" s="79">
        <v>8.8000000000000007</v>
      </c>
      <c r="AE455" s="79">
        <v>350</v>
      </c>
      <c r="AF455" s="79">
        <v>67.569999999999993</v>
      </c>
      <c r="AG455" s="79">
        <v>56.5</v>
      </c>
      <c r="AH455" s="79">
        <v>3.1</v>
      </c>
      <c r="AI455" s="79">
        <v>8.5</v>
      </c>
      <c r="AJ455" s="79">
        <v>52</v>
      </c>
      <c r="AK455" s="79">
        <v>93</v>
      </c>
      <c r="AL455" s="79">
        <v>59</v>
      </c>
      <c r="AM455" s="79">
        <v>198</v>
      </c>
      <c r="AN455" s="12">
        <v>1.58</v>
      </c>
      <c r="AO455">
        <v>0.55200000000000005</v>
      </c>
    </row>
    <row r="456" spans="1:41" x14ac:dyDescent="0.35">
      <c r="A456" s="53">
        <f t="shared" si="13"/>
        <v>450</v>
      </c>
      <c r="B456">
        <v>0</v>
      </c>
      <c r="C456">
        <v>1</v>
      </c>
      <c r="D456" s="75">
        <v>2017</v>
      </c>
      <c r="E456" s="28" t="s">
        <v>364</v>
      </c>
      <c r="F456" s="30" t="s">
        <v>64</v>
      </c>
      <c r="G456" s="103">
        <v>38700</v>
      </c>
      <c r="H456" s="103">
        <v>170280</v>
      </c>
      <c r="I456" s="103">
        <f t="shared" ref="I456:I519" si="14">IF(G456&gt;0,H456/G456*1000,#N/A)</f>
        <v>4400</v>
      </c>
      <c r="J456" s="72">
        <v>4439.6000000000004</v>
      </c>
      <c r="K456" s="60">
        <v>100.9</v>
      </c>
      <c r="L456" s="60">
        <v>12.7775</v>
      </c>
      <c r="M456" s="60">
        <v>2.4018691588785046</v>
      </c>
      <c r="N456" s="75">
        <v>2017</v>
      </c>
      <c r="O456" s="75" t="s">
        <v>12</v>
      </c>
      <c r="P456" s="75">
        <v>405</v>
      </c>
      <c r="Q456" s="78" t="s">
        <v>199</v>
      </c>
      <c r="R456" s="75">
        <v>4000</v>
      </c>
      <c r="S456" s="75">
        <v>2</v>
      </c>
      <c r="T456" s="79">
        <v>81.5</v>
      </c>
      <c r="U456" s="80">
        <v>0.36</v>
      </c>
      <c r="V456" s="80">
        <v>0.32</v>
      </c>
      <c r="W456" s="80">
        <v>0.11</v>
      </c>
      <c r="X456" s="80">
        <v>1.69</v>
      </c>
      <c r="Y456" s="79">
        <v>10.7</v>
      </c>
      <c r="Z456" s="12">
        <v>12.4</v>
      </c>
      <c r="AA456" s="79">
        <v>36.9</v>
      </c>
      <c r="AB456" s="79">
        <v>1.706</v>
      </c>
      <c r="AC456" s="79">
        <v>25.7</v>
      </c>
      <c r="AD456" s="79">
        <v>9.5</v>
      </c>
      <c r="AE456" s="79">
        <v>390</v>
      </c>
      <c r="AF456" s="79">
        <v>68.98</v>
      </c>
      <c r="AG456" s="79">
        <v>58.4</v>
      </c>
      <c r="AH456" s="79">
        <v>3.3</v>
      </c>
      <c r="AI456" s="79">
        <v>11.7</v>
      </c>
      <c r="AJ456" s="79">
        <v>38</v>
      </c>
      <c r="AK456" s="79">
        <v>107</v>
      </c>
      <c r="AL456" s="79">
        <v>54</v>
      </c>
      <c r="AM456" s="79">
        <v>215</v>
      </c>
      <c r="AN456" s="12">
        <v>1.98</v>
      </c>
      <c r="AO456">
        <v>0.629</v>
      </c>
    </row>
    <row r="457" spans="1:41" x14ac:dyDescent="0.35">
      <c r="A457" s="53">
        <f t="shared" ref="A457:A520" si="15">A456+1</f>
        <v>451</v>
      </c>
      <c r="B457">
        <v>0</v>
      </c>
      <c r="C457">
        <v>1</v>
      </c>
      <c r="D457" s="75">
        <v>2017</v>
      </c>
      <c r="E457" s="28" t="s">
        <v>359</v>
      </c>
      <c r="F457" s="30" t="s">
        <v>64</v>
      </c>
      <c r="G457" s="103">
        <v>45220</v>
      </c>
      <c r="H457" s="103">
        <v>189924</v>
      </c>
      <c r="I457" s="103">
        <f t="shared" si="14"/>
        <v>4200</v>
      </c>
      <c r="J457" s="72">
        <v>4221</v>
      </c>
      <c r="K457" s="60">
        <v>100.5</v>
      </c>
      <c r="L457" s="60">
        <v>16.361570897655803</v>
      </c>
      <c r="M457" s="60">
        <v>2.342857142857143</v>
      </c>
      <c r="N457" s="75">
        <v>2017</v>
      </c>
      <c r="O457" s="75" t="s">
        <v>12</v>
      </c>
      <c r="P457" s="75">
        <v>408</v>
      </c>
      <c r="Q457" s="78" t="s">
        <v>194</v>
      </c>
      <c r="R457" s="75">
        <v>4000</v>
      </c>
      <c r="S457" s="75">
        <v>1</v>
      </c>
      <c r="T457" s="79">
        <v>82.6</v>
      </c>
      <c r="U457" s="80">
        <v>0.11</v>
      </c>
      <c r="V457" s="80">
        <v>0.15</v>
      </c>
      <c r="W457" s="80">
        <v>0.17</v>
      </c>
      <c r="X457" s="80">
        <v>0.51</v>
      </c>
      <c r="Y457" s="79">
        <v>10.5</v>
      </c>
      <c r="Z457" s="12">
        <v>12.1</v>
      </c>
      <c r="AA457" s="79">
        <v>37.9</v>
      </c>
      <c r="AB457" s="79">
        <v>1.8640000000000001</v>
      </c>
      <c r="AC457" s="79">
        <v>24.6</v>
      </c>
      <c r="AD457" s="79">
        <v>9.1</v>
      </c>
      <c r="AE457" s="79">
        <v>350</v>
      </c>
      <c r="AF457" s="79">
        <v>67.61</v>
      </c>
      <c r="AG457" s="79">
        <v>60.9</v>
      </c>
      <c r="AH457" s="79">
        <v>3.2</v>
      </c>
      <c r="AI457" s="79">
        <v>6.4</v>
      </c>
      <c r="AJ457" s="79">
        <v>54</v>
      </c>
      <c r="AK457" s="79">
        <v>118</v>
      </c>
      <c r="AL457" s="79">
        <v>57</v>
      </c>
      <c r="AM457" s="79">
        <v>271</v>
      </c>
      <c r="AN457" s="12">
        <v>2.0699999999999998</v>
      </c>
      <c r="AO457">
        <v>0.58299999999999996</v>
      </c>
    </row>
    <row r="458" spans="1:41" x14ac:dyDescent="0.35">
      <c r="A458" s="53">
        <f t="shared" si="15"/>
        <v>452</v>
      </c>
      <c r="B458">
        <v>0</v>
      </c>
      <c r="C458">
        <v>1</v>
      </c>
      <c r="D458" s="75">
        <v>2017</v>
      </c>
      <c r="E458" s="28" t="s">
        <v>366</v>
      </c>
      <c r="F458" s="30" t="s">
        <v>64</v>
      </c>
      <c r="G458" s="103">
        <v>9350</v>
      </c>
      <c r="H458" s="103">
        <v>42075</v>
      </c>
      <c r="I458" s="103">
        <f t="shared" si="14"/>
        <v>4500</v>
      </c>
      <c r="J458" s="72">
        <v>4531.5</v>
      </c>
      <c r="K458" s="60">
        <v>100.7</v>
      </c>
      <c r="L458" s="60">
        <v>19.027046263345188</v>
      </c>
      <c r="M458" s="60">
        <v>2.2735849056603774</v>
      </c>
      <c r="N458" s="75">
        <v>2017</v>
      </c>
      <c r="O458" s="75" t="s">
        <v>12</v>
      </c>
      <c r="P458" s="75">
        <v>409</v>
      </c>
      <c r="Q458" s="78" t="s">
        <v>201</v>
      </c>
      <c r="R458" s="75">
        <v>4000</v>
      </c>
      <c r="S458" s="75">
        <v>2</v>
      </c>
      <c r="T458" s="79">
        <v>79.25</v>
      </c>
      <c r="U458" s="80">
        <v>0.08</v>
      </c>
      <c r="V458" s="80">
        <v>0.28999999999999998</v>
      </c>
      <c r="W458" s="80">
        <v>0.08</v>
      </c>
      <c r="X458" s="80">
        <v>4.57</v>
      </c>
      <c r="Y458" s="79">
        <v>10.6</v>
      </c>
      <c r="Z458" s="12">
        <v>12.3</v>
      </c>
      <c r="AA458" s="79">
        <v>43.2</v>
      </c>
      <c r="AB458" s="79">
        <v>1.7330000000000001</v>
      </c>
      <c r="AC458" s="79">
        <v>24.1</v>
      </c>
      <c r="AD458" s="79">
        <v>8.9</v>
      </c>
      <c r="AE458" s="79">
        <v>391</v>
      </c>
      <c r="AF458" s="79">
        <v>68.239999999999995</v>
      </c>
      <c r="AG458" s="79">
        <v>62.9</v>
      </c>
      <c r="AH458" s="79">
        <v>3.6</v>
      </c>
      <c r="AI458" s="79">
        <v>12</v>
      </c>
      <c r="AJ458" s="79">
        <v>32</v>
      </c>
      <c r="AK458" s="79">
        <v>148</v>
      </c>
      <c r="AL458" s="79">
        <v>45</v>
      </c>
      <c r="AM458" s="79">
        <v>271</v>
      </c>
      <c r="AN458" s="12">
        <v>3.29</v>
      </c>
      <c r="AO458">
        <v>0.56200000000000006</v>
      </c>
    </row>
    <row r="459" spans="1:41" x14ac:dyDescent="0.35">
      <c r="A459" s="53">
        <f t="shared" si="15"/>
        <v>453</v>
      </c>
      <c r="B459">
        <v>0</v>
      </c>
      <c r="C459">
        <v>1</v>
      </c>
      <c r="D459" s="75">
        <v>2017</v>
      </c>
      <c r="E459" s="28" t="s">
        <v>360</v>
      </c>
      <c r="F459" s="30" t="s">
        <v>64</v>
      </c>
      <c r="G459" s="103">
        <v>21420</v>
      </c>
      <c r="H459" s="103">
        <v>92106</v>
      </c>
      <c r="I459" s="103">
        <f t="shared" si="14"/>
        <v>4300</v>
      </c>
      <c r="J459" s="72">
        <v>4278.5</v>
      </c>
      <c r="K459" s="60">
        <v>99.5</v>
      </c>
      <c r="L459" s="60">
        <v>14.324547781569967</v>
      </c>
      <c r="M459" s="60">
        <v>2.4899999999999998</v>
      </c>
      <c r="N459" s="75">
        <v>2017</v>
      </c>
      <c r="O459" s="75" t="s">
        <v>12</v>
      </c>
      <c r="P459" s="75">
        <v>410</v>
      </c>
      <c r="Q459" s="78" t="s">
        <v>195</v>
      </c>
      <c r="R459" s="75">
        <v>4000</v>
      </c>
      <c r="S459" s="75">
        <v>1</v>
      </c>
      <c r="T459" s="79">
        <v>81.05</v>
      </c>
      <c r="U459" s="80">
        <v>0.15</v>
      </c>
      <c r="V459" s="80">
        <v>0.09</v>
      </c>
      <c r="W459" s="80">
        <v>0.16</v>
      </c>
      <c r="X459" s="80">
        <v>0.9</v>
      </c>
      <c r="Y459" s="79">
        <v>10</v>
      </c>
      <c r="Z459" s="12">
        <v>11.6</v>
      </c>
      <c r="AA459" s="79">
        <v>42.1</v>
      </c>
      <c r="AB459" s="79">
        <v>1.7290000000000001</v>
      </c>
      <c r="AC459" s="79">
        <v>24.9</v>
      </c>
      <c r="AD459" s="79">
        <v>9.1999999999999993</v>
      </c>
      <c r="AE459" s="79">
        <v>378</v>
      </c>
      <c r="AF459" s="79">
        <v>67.98</v>
      </c>
      <c r="AG459" s="79">
        <v>58</v>
      </c>
      <c r="AH459" s="79">
        <v>3.6</v>
      </c>
      <c r="AI459" s="79">
        <v>14.3</v>
      </c>
      <c r="AJ459" s="79">
        <v>31</v>
      </c>
      <c r="AK459" s="79">
        <v>116</v>
      </c>
      <c r="AL459" s="79">
        <v>51</v>
      </c>
      <c r="AM459" s="79">
        <v>222</v>
      </c>
      <c r="AN459" s="12">
        <v>2.27</v>
      </c>
      <c r="AO459">
        <v>0.58599999999999997</v>
      </c>
    </row>
    <row r="460" spans="1:41" x14ac:dyDescent="0.35">
      <c r="A460" s="53">
        <f t="shared" si="15"/>
        <v>454</v>
      </c>
      <c r="B460">
        <v>0</v>
      </c>
      <c r="C460">
        <v>1</v>
      </c>
      <c r="D460" s="75">
        <v>2017</v>
      </c>
      <c r="E460" s="28" t="s">
        <v>416</v>
      </c>
      <c r="F460" s="30" t="s">
        <v>64</v>
      </c>
      <c r="G460" s="103">
        <v>1345</v>
      </c>
      <c r="H460" s="103">
        <v>5111</v>
      </c>
      <c r="I460" s="103">
        <f t="shared" si="14"/>
        <v>3800</v>
      </c>
      <c r="J460" s="72">
        <v>3708.8</v>
      </c>
      <c r="K460" s="60">
        <v>97.6</v>
      </c>
      <c r="L460" s="60">
        <v>10.050000000000004</v>
      </c>
      <c r="M460" s="60">
        <v>2.1546391752577319</v>
      </c>
      <c r="N460" s="75">
        <v>2017</v>
      </c>
      <c r="O460" s="75" t="s">
        <v>12</v>
      </c>
      <c r="P460" s="75">
        <v>413</v>
      </c>
      <c r="Q460" s="78" t="s">
        <v>251</v>
      </c>
      <c r="R460" s="75">
        <v>1500</v>
      </c>
      <c r="S460" s="75">
        <v>1</v>
      </c>
      <c r="T460" s="79">
        <v>79.2</v>
      </c>
      <c r="U460" s="80">
        <v>0.04</v>
      </c>
      <c r="V460" s="80">
        <v>0.1</v>
      </c>
      <c r="W460" s="80">
        <v>0.12</v>
      </c>
      <c r="X460" s="80">
        <v>3.82</v>
      </c>
      <c r="Y460" s="79">
        <v>9.6999999999999993</v>
      </c>
      <c r="Z460" s="12">
        <v>11.2</v>
      </c>
      <c r="AA460" s="79">
        <v>40.700000000000003</v>
      </c>
      <c r="AB460" s="79">
        <v>1.64</v>
      </c>
      <c r="AC460" s="79">
        <v>20.9</v>
      </c>
      <c r="AD460" s="79">
        <v>7.8</v>
      </c>
      <c r="AE460" s="79">
        <v>429</v>
      </c>
      <c r="AF460" s="79">
        <v>66.58</v>
      </c>
      <c r="AG460" s="79">
        <v>59</v>
      </c>
      <c r="AH460" s="79">
        <v>4.7</v>
      </c>
      <c r="AI460" s="79">
        <v>9.4</v>
      </c>
      <c r="AJ460" s="79">
        <v>43</v>
      </c>
      <c r="AK460" s="79">
        <v>131</v>
      </c>
      <c r="AL460" s="79">
        <v>42</v>
      </c>
      <c r="AM460" s="79">
        <v>228</v>
      </c>
      <c r="AN460" s="12">
        <v>3.12</v>
      </c>
      <c r="AO460">
        <v>0.64900000000000002</v>
      </c>
    </row>
    <row r="461" spans="1:41" x14ac:dyDescent="0.35">
      <c r="A461" s="53">
        <f t="shared" si="15"/>
        <v>455</v>
      </c>
      <c r="B461">
        <v>0</v>
      </c>
      <c r="C461">
        <v>1</v>
      </c>
      <c r="D461">
        <v>2017</v>
      </c>
      <c r="E461" s="28" t="s">
        <v>362</v>
      </c>
      <c r="F461" s="30" t="s">
        <v>64</v>
      </c>
      <c r="G461" s="103">
        <v>5020</v>
      </c>
      <c r="H461" s="103">
        <v>27610</v>
      </c>
      <c r="I461" s="103">
        <f t="shared" si="14"/>
        <v>5500</v>
      </c>
      <c r="J461" s="72">
        <v>5390</v>
      </c>
      <c r="K461" s="60">
        <v>98</v>
      </c>
      <c r="L461" s="60">
        <v>11.602499999999999</v>
      </c>
      <c r="M461" s="60">
        <v>2.37</v>
      </c>
      <c r="N461">
        <v>2017</v>
      </c>
      <c r="O461" t="s">
        <v>12</v>
      </c>
      <c r="P461">
        <v>414</v>
      </c>
      <c r="Q461" s="28" t="s">
        <v>252</v>
      </c>
      <c r="R461">
        <v>1500</v>
      </c>
      <c r="S461">
        <v>2</v>
      </c>
      <c r="T461" s="12">
        <v>78.2</v>
      </c>
      <c r="U461" s="81">
        <v>0.3</v>
      </c>
      <c r="V461" s="81">
        <v>0.06</v>
      </c>
      <c r="W461" s="81">
        <v>0.18</v>
      </c>
      <c r="X461" s="81">
        <v>1.34</v>
      </c>
      <c r="Y461" s="12">
        <v>10</v>
      </c>
      <c r="Z461" s="12">
        <v>11.6</v>
      </c>
      <c r="AA461" s="12">
        <v>40.5</v>
      </c>
      <c r="AB461" s="12">
        <v>1.5640000000000001</v>
      </c>
      <c r="AC461" s="12">
        <v>23.7</v>
      </c>
      <c r="AD461" s="12">
        <v>8.8000000000000007</v>
      </c>
      <c r="AE461" s="12">
        <v>387</v>
      </c>
      <c r="AF461" s="12">
        <v>0</v>
      </c>
      <c r="AG461" s="12">
        <v>55</v>
      </c>
      <c r="AH461" s="12">
        <v>3.2</v>
      </c>
      <c r="AI461" s="12">
        <v>13.2</v>
      </c>
      <c r="AJ461" s="12">
        <v>34</v>
      </c>
      <c r="AK461" s="12">
        <v>93</v>
      </c>
      <c r="AL461" s="12">
        <v>75</v>
      </c>
      <c r="AM461" s="12">
        <v>245</v>
      </c>
      <c r="AN461" s="12">
        <v>1.24</v>
      </c>
      <c r="AO461">
        <v>0.54</v>
      </c>
    </row>
    <row r="462" spans="1:41" x14ac:dyDescent="0.35">
      <c r="A462" s="53">
        <f t="shared" si="15"/>
        <v>456</v>
      </c>
      <c r="B462">
        <v>0</v>
      </c>
      <c r="C462">
        <v>1</v>
      </c>
      <c r="D462" s="75">
        <v>2017</v>
      </c>
      <c r="E462" s="28" t="s">
        <v>367</v>
      </c>
      <c r="F462" s="30" t="s">
        <v>64</v>
      </c>
      <c r="G462" s="103">
        <v>39760</v>
      </c>
      <c r="H462" s="103">
        <v>119280</v>
      </c>
      <c r="I462" s="103">
        <f t="shared" si="14"/>
        <v>3000</v>
      </c>
      <c r="J462" s="72">
        <v>3033</v>
      </c>
      <c r="K462" s="60">
        <v>101.1</v>
      </c>
      <c r="L462" s="60">
        <v>8.6249999999999982</v>
      </c>
      <c r="M462" s="60">
        <v>2.1388888888888888</v>
      </c>
      <c r="N462" s="75">
        <v>2017</v>
      </c>
      <c r="O462" s="75" t="s">
        <v>12</v>
      </c>
      <c r="P462" s="75">
        <v>500</v>
      </c>
      <c r="Q462" s="78" t="s">
        <v>202</v>
      </c>
      <c r="R462" s="75">
        <v>4000</v>
      </c>
      <c r="S462" s="75">
        <v>3</v>
      </c>
      <c r="T462" s="79">
        <v>80.8</v>
      </c>
      <c r="U462" s="80">
        <v>0.28000000000000003</v>
      </c>
      <c r="V462" s="80">
        <v>0.98</v>
      </c>
      <c r="W462" s="80">
        <v>0.3</v>
      </c>
      <c r="X462" s="80">
        <v>0.4</v>
      </c>
      <c r="Y462" s="79">
        <v>10.8</v>
      </c>
      <c r="Z462" s="12">
        <v>12.5</v>
      </c>
      <c r="AA462" s="79">
        <v>35.799999999999997</v>
      </c>
      <c r="AB462" s="79">
        <v>1.9159999999999999</v>
      </c>
      <c r="AC462" s="79">
        <v>23.1</v>
      </c>
      <c r="AD462" s="79">
        <v>7.6</v>
      </c>
      <c r="AE462" s="79">
        <v>378</v>
      </c>
      <c r="AF462" s="79">
        <v>68.2</v>
      </c>
      <c r="AG462" s="79">
        <v>60.1</v>
      </c>
      <c r="AH462" s="79">
        <v>2.2000000000000002</v>
      </c>
      <c r="AI462" s="79">
        <v>4.4000000000000004</v>
      </c>
      <c r="AJ462" s="79">
        <v>83</v>
      </c>
      <c r="AK462" s="79">
        <v>91</v>
      </c>
      <c r="AL462" s="79">
        <v>72</v>
      </c>
      <c r="AM462" s="79">
        <v>234</v>
      </c>
      <c r="AN462" s="12">
        <v>1.26</v>
      </c>
      <c r="AO462">
        <v>0.64800000000000002</v>
      </c>
    </row>
    <row r="463" spans="1:41" x14ac:dyDescent="0.35">
      <c r="A463" s="53">
        <f t="shared" si="15"/>
        <v>457</v>
      </c>
      <c r="B463">
        <v>0</v>
      </c>
      <c r="C463">
        <v>1</v>
      </c>
      <c r="D463" s="75">
        <v>2017</v>
      </c>
      <c r="E463" s="28" t="s">
        <v>367</v>
      </c>
      <c r="F463" s="30" t="s">
        <v>64</v>
      </c>
      <c r="G463" s="103">
        <v>39760</v>
      </c>
      <c r="H463" s="103">
        <v>119280</v>
      </c>
      <c r="I463" s="103">
        <f t="shared" si="14"/>
        <v>3000</v>
      </c>
      <c r="J463" s="72">
        <v>3009</v>
      </c>
      <c r="K463" s="60">
        <v>100.3</v>
      </c>
      <c r="L463" s="60">
        <v>10.916200828157345</v>
      </c>
      <c r="M463" s="60">
        <v>2.1923076923076925</v>
      </c>
      <c r="N463" s="75">
        <v>2017</v>
      </c>
      <c r="O463" s="75" t="s">
        <v>12</v>
      </c>
      <c r="P463" s="75">
        <v>501</v>
      </c>
      <c r="Q463" s="78" t="s">
        <v>202</v>
      </c>
      <c r="R463" s="75">
        <v>3990</v>
      </c>
      <c r="S463" s="75">
        <v>2</v>
      </c>
      <c r="T463" s="79">
        <v>82.6</v>
      </c>
      <c r="U463" s="80">
        <v>0.34</v>
      </c>
      <c r="V463" s="80">
        <v>0.5</v>
      </c>
      <c r="W463" s="80">
        <v>0.62</v>
      </c>
      <c r="X463" s="80">
        <v>4.2</v>
      </c>
      <c r="Y463" s="79">
        <v>10.4</v>
      </c>
      <c r="Z463" s="12">
        <v>12</v>
      </c>
      <c r="AA463" s="79">
        <v>36.700000000000003</v>
      </c>
      <c r="AB463" s="79">
        <v>1.819</v>
      </c>
      <c r="AC463" s="79">
        <v>22.8</v>
      </c>
      <c r="AD463" s="79">
        <v>7.7</v>
      </c>
      <c r="AE463" s="79">
        <v>390</v>
      </c>
      <c r="AF463" s="79">
        <v>71</v>
      </c>
      <c r="AG463" s="79">
        <v>59.5</v>
      </c>
      <c r="AH463" s="79">
        <v>1.7</v>
      </c>
      <c r="AI463" s="79">
        <v>7.2</v>
      </c>
      <c r="AJ463" s="79">
        <v>72</v>
      </c>
      <c r="AK463" s="79">
        <v>89</v>
      </c>
      <c r="AL463" s="79">
        <v>72</v>
      </c>
      <c r="AM463" s="79">
        <v>226</v>
      </c>
      <c r="AN463" s="12">
        <v>1.24</v>
      </c>
      <c r="AO463">
        <v>0.64400000000000002</v>
      </c>
    </row>
    <row r="464" spans="1:41" x14ac:dyDescent="0.35">
      <c r="A464" s="53">
        <f t="shared" si="15"/>
        <v>458</v>
      </c>
      <c r="B464">
        <v>0</v>
      </c>
      <c r="C464">
        <v>1</v>
      </c>
      <c r="D464" s="75">
        <v>2017</v>
      </c>
      <c r="E464" s="28" t="s">
        <v>368</v>
      </c>
      <c r="F464" s="30" t="s">
        <v>64</v>
      </c>
      <c r="G464" s="103">
        <v>44197</v>
      </c>
      <c r="H464" s="103">
        <v>176788</v>
      </c>
      <c r="I464" s="103">
        <f t="shared" si="14"/>
        <v>4000</v>
      </c>
      <c r="J464" s="72">
        <v>3996</v>
      </c>
      <c r="K464" s="60">
        <v>99.9</v>
      </c>
      <c r="L464" s="60">
        <v>7.7750000000000004</v>
      </c>
      <c r="M464" s="60">
        <v>2.2450980392156863</v>
      </c>
      <c r="N464" s="75">
        <v>2017</v>
      </c>
      <c r="O464" s="75" t="s">
        <v>12</v>
      </c>
      <c r="P464" s="75">
        <v>502</v>
      </c>
      <c r="Q464" s="78" t="s">
        <v>203</v>
      </c>
      <c r="R464" s="75">
        <v>3876</v>
      </c>
      <c r="S464" s="75">
        <v>3</v>
      </c>
      <c r="T464" s="79">
        <v>81.95</v>
      </c>
      <c r="U464" s="80">
        <v>0.32</v>
      </c>
      <c r="V464" s="80">
        <v>0.92</v>
      </c>
      <c r="W464" s="80">
        <v>0.57999999999999996</v>
      </c>
      <c r="X464" s="80">
        <v>1.8</v>
      </c>
      <c r="Y464" s="79">
        <v>10.199999999999999</v>
      </c>
      <c r="Z464" s="12">
        <v>11.8</v>
      </c>
      <c r="AA464" s="79">
        <v>36.299999999999997</v>
      </c>
      <c r="AB464" s="79">
        <v>1.8129999999999999</v>
      </c>
      <c r="AC464" s="79">
        <v>22.9</v>
      </c>
      <c r="AD464" s="79">
        <v>7.6</v>
      </c>
      <c r="AE464" s="79">
        <v>329</v>
      </c>
      <c r="AF464" s="79">
        <v>69.400000000000006</v>
      </c>
      <c r="AG464" s="79">
        <v>58.8</v>
      </c>
      <c r="AH464" s="79">
        <v>2.2000000000000002</v>
      </c>
      <c r="AI464" s="79">
        <v>5.9</v>
      </c>
      <c r="AJ464" s="79">
        <v>71</v>
      </c>
      <c r="AK464" s="79">
        <v>86</v>
      </c>
      <c r="AL464" s="79">
        <v>67</v>
      </c>
      <c r="AM464" s="79">
        <v>201</v>
      </c>
      <c r="AN464" s="12">
        <v>1.28</v>
      </c>
      <c r="AO464">
        <v>0.66200000000000003</v>
      </c>
    </row>
    <row r="465" spans="1:41" x14ac:dyDescent="0.35">
      <c r="A465" s="53">
        <f t="shared" si="15"/>
        <v>459</v>
      </c>
      <c r="B465">
        <v>0</v>
      </c>
      <c r="C465">
        <v>1</v>
      </c>
      <c r="D465" s="75">
        <v>2017</v>
      </c>
      <c r="E465" s="28" t="s">
        <v>368</v>
      </c>
      <c r="F465" s="30" t="s">
        <v>64</v>
      </c>
      <c r="G465" s="103">
        <v>44197</v>
      </c>
      <c r="H465" s="103">
        <v>176788</v>
      </c>
      <c r="I465" s="103">
        <f t="shared" si="14"/>
        <v>4000</v>
      </c>
      <c r="J465" s="72">
        <v>4092</v>
      </c>
      <c r="K465" s="60">
        <v>102.3</v>
      </c>
      <c r="L465" s="60">
        <v>13.312499999999998</v>
      </c>
      <c r="M465" s="60">
        <v>2.0350877192982453</v>
      </c>
      <c r="N465" s="75">
        <v>2017</v>
      </c>
      <c r="O465" s="75" t="s">
        <v>12</v>
      </c>
      <c r="P465" s="75">
        <v>504</v>
      </c>
      <c r="Q465" s="78" t="s">
        <v>203</v>
      </c>
      <c r="R465" s="75">
        <v>2080</v>
      </c>
      <c r="S465" s="75">
        <v>2</v>
      </c>
      <c r="T465" s="79">
        <v>81.05</v>
      </c>
      <c r="U465" s="80">
        <v>0</v>
      </c>
      <c r="V465" s="80">
        <v>0.42</v>
      </c>
      <c r="W465" s="80">
        <v>0.2</v>
      </c>
      <c r="X465" s="80">
        <v>4.2</v>
      </c>
      <c r="Y465" s="79">
        <v>11.4</v>
      </c>
      <c r="Z465" s="12">
        <v>13.2</v>
      </c>
      <c r="AA465" s="79">
        <v>35.9</v>
      </c>
      <c r="AB465" s="79">
        <v>1.716</v>
      </c>
      <c r="AC465" s="79">
        <v>23.2</v>
      </c>
      <c r="AD465" s="79">
        <v>7.8</v>
      </c>
      <c r="AE465" s="79">
        <v>370</v>
      </c>
      <c r="AF465" s="79">
        <v>68.3</v>
      </c>
      <c r="AG465" s="79">
        <v>58.2</v>
      </c>
      <c r="AH465" s="79">
        <v>3.5</v>
      </c>
      <c r="AI465" s="79">
        <v>8.3000000000000007</v>
      </c>
      <c r="AJ465" s="79">
        <v>72</v>
      </c>
      <c r="AK465" s="79">
        <v>89</v>
      </c>
      <c r="AL465" s="79">
        <v>85</v>
      </c>
      <c r="AM465" s="79">
        <v>254</v>
      </c>
      <c r="AN465" s="12">
        <v>1.05</v>
      </c>
      <c r="AO465">
        <v>0.65800000000000003</v>
      </c>
    </row>
    <row r="466" spans="1:41" x14ac:dyDescent="0.35">
      <c r="A466" s="53">
        <f t="shared" si="15"/>
        <v>460</v>
      </c>
      <c r="B466">
        <v>0</v>
      </c>
      <c r="C466">
        <v>1</v>
      </c>
      <c r="D466" s="75">
        <v>2017</v>
      </c>
      <c r="E466" s="28" t="s">
        <v>369</v>
      </c>
      <c r="F466" s="30" t="s">
        <v>64</v>
      </c>
      <c r="G466" s="103">
        <v>10724</v>
      </c>
      <c r="H466" s="103">
        <v>36462</v>
      </c>
      <c r="I466" s="103">
        <f t="shared" si="14"/>
        <v>3400.037299515106</v>
      </c>
      <c r="J466" s="72">
        <v>3328.6365162252891</v>
      </c>
      <c r="K466" s="60">
        <v>97.9</v>
      </c>
      <c r="L466" s="60">
        <v>10.970833333333331</v>
      </c>
      <c r="M466" s="60">
        <v>2.2857142857142856</v>
      </c>
      <c r="N466" s="75">
        <v>2017</v>
      </c>
      <c r="O466" s="75" t="s">
        <v>12</v>
      </c>
      <c r="P466" s="75">
        <v>505</v>
      </c>
      <c r="Q466" s="78" t="s">
        <v>204</v>
      </c>
      <c r="R466" s="75">
        <v>2256</v>
      </c>
      <c r="S466" s="75">
        <v>3</v>
      </c>
      <c r="T466" s="79">
        <v>83.7</v>
      </c>
      <c r="U466" s="80">
        <v>0</v>
      </c>
      <c r="V466" s="80">
        <v>1.08</v>
      </c>
      <c r="W466" s="80">
        <v>0.24</v>
      </c>
      <c r="X466" s="80">
        <v>4.8</v>
      </c>
      <c r="Y466" s="79">
        <v>9.8000000000000007</v>
      </c>
      <c r="Z466" s="12">
        <v>11.3</v>
      </c>
      <c r="AA466" s="79">
        <v>34</v>
      </c>
      <c r="AB466" s="79">
        <v>1.7649999999999999</v>
      </c>
      <c r="AC466" s="79">
        <v>22.4</v>
      </c>
      <c r="AD466" s="79">
        <v>7.7</v>
      </c>
      <c r="AE466" s="79">
        <v>383</v>
      </c>
      <c r="AF466" s="79">
        <v>69.2</v>
      </c>
      <c r="AG466" s="79">
        <v>62.3</v>
      </c>
      <c r="AH466" s="79">
        <v>1.7</v>
      </c>
      <c r="AI466" s="79">
        <v>3.6</v>
      </c>
      <c r="AJ466" s="79">
        <v>90</v>
      </c>
      <c r="AK466" s="79">
        <v>114</v>
      </c>
      <c r="AL466" s="79">
        <v>62</v>
      </c>
      <c r="AM466" s="79">
        <v>259</v>
      </c>
      <c r="AN466" s="12">
        <v>1.84</v>
      </c>
      <c r="AO466">
        <v>0.66</v>
      </c>
    </row>
    <row r="467" spans="1:41" x14ac:dyDescent="0.35">
      <c r="A467" s="53">
        <f t="shared" si="15"/>
        <v>461</v>
      </c>
      <c r="B467">
        <v>0</v>
      </c>
      <c r="C467">
        <v>1</v>
      </c>
      <c r="D467" s="75">
        <v>2017</v>
      </c>
      <c r="E467" s="28" t="s">
        <v>417</v>
      </c>
      <c r="F467" s="30" t="s">
        <v>64</v>
      </c>
      <c r="G467" s="103">
        <v>35162</v>
      </c>
      <c r="H467" s="103">
        <v>158229</v>
      </c>
      <c r="I467" s="103">
        <f t="shared" si="14"/>
        <v>4500</v>
      </c>
      <c r="J467" s="72">
        <v>4576.5</v>
      </c>
      <c r="K467" s="60">
        <v>101.7</v>
      </c>
      <c r="L467" s="60">
        <v>26.224999999999994</v>
      </c>
      <c r="M467" s="60">
        <v>2.6576576576576576</v>
      </c>
      <c r="N467" s="75">
        <v>2017</v>
      </c>
      <c r="O467" s="75" t="s">
        <v>12</v>
      </c>
      <c r="P467" s="75">
        <v>508</v>
      </c>
      <c r="Q467" s="78" t="s">
        <v>253</v>
      </c>
      <c r="R467" s="75">
        <v>4000</v>
      </c>
      <c r="S467" s="75">
        <v>2</v>
      </c>
      <c r="T467" s="79">
        <v>80.599999999999994</v>
      </c>
      <c r="U467" s="80">
        <v>0</v>
      </c>
      <c r="V467" s="80">
        <v>0.6</v>
      </c>
      <c r="W467" s="80">
        <v>0.6</v>
      </c>
      <c r="X467" s="80">
        <v>1.4</v>
      </c>
      <c r="Y467" s="79">
        <v>11.1</v>
      </c>
      <c r="Z467" s="12">
        <v>12.8</v>
      </c>
      <c r="AA467" s="79">
        <v>40.4</v>
      </c>
      <c r="AB467" s="79">
        <v>1.72</v>
      </c>
      <c r="AC467" s="79">
        <v>29.5</v>
      </c>
      <c r="AD467" s="79">
        <v>10.1</v>
      </c>
      <c r="AE467" s="79">
        <v>444</v>
      </c>
      <c r="AF467" s="79">
        <v>69.8</v>
      </c>
      <c r="AG467" s="79">
        <v>63</v>
      </c>
      <c r="AH467" s="79">
        <v>5.7</v>
      </c>
      <c r="AI467" s="79">
        <v>12</v>
      </c>
      <c r="AJ467" s="79">
        <v>33</v>
      </c>
      <c r="AK467" s="79">
        <v>90</v>
      </c>
      <c r="AL467" s="79">
        <v>119</v>
      </c>
      <c r="AM467" s="79">
        <v>306</v>
      </c>
      <c r="AN467" s="12">
        <v>0.76</v>
      </c>
      <c r="AO467">
        <v>0.74199999999999999</v>
      </c>
    </row>
    <row r="468" spans="1:41" x14ac:dyDescent="0.35">
      <c r="A468" s="53">
        <f t="shared" si="15"/>
        <v>462</v>
      </c>
      <c r="B468">
        <v>0</v>
      </c>
      <c r="C468">
        <v>1</v>
      </c>
      <c r="D468" s="75">
        <v>2017</v>
      </c>
      <c r="E468" s="28" t="s">
        <v>417</v>
      </c>
      <c r="F468" s="30" t="s">
        <v>64</v>
      </c>
      <c r="G468" s="103">
        <v>35162</v>
      </c>
      <c r="H468" s="103">
        <v>158229</v>
      </c>
      <c r="I468" s="103">
        <f t="shared" si="14"/>
        <v>4500</v>
      </c>
      <c r="J468" s="72">
        <v>4576.5</v>
      </c>
      <c r="K468" s="60">
        <v>101.7</v>
      </c>
      <c r="L468" s="60">
        <v>20.357499999999998</v>
      </c>
      <c r="M468" s="60">
        <v>2.6486486486486487</v>
      </c>
      <c r="N468" s="75">
        <v>2017</v>
      </c>
      <c r="O468" s="75" t="s">
        <v>12</v>
      </c>
      <c r="P468" s="75">
        <v>509</v>
      </c>
      <c r="Q468" s="78" t="s">
        <v>253</v>
      </c>
      <c r="R468" s="75">
        <v>4000</v>
      </c>
      <c r="S468" s="75">
        <v>2</v>
      </c>
      <c r="T468" s="79">
        <v>80.349999999999994</v>
      </c>
      <c r="U468" s="80">
        <v>0</v>
      </c>
      <c r="V468" s="80">
        <v>0.5</v>
      </c>
      <c r="W468" s="80">
        <v>0.06</v>
      </c>
      <c r="X468" s="80">
        <v>1.2</v>
      </c>
      <c r="Y468" s="79">
        <v>11.1</v>
      </c>
      <c r="Z468" s="12">
        <v>12.8</v>
      </c>
      <c r="AA468" s="79">
        <v>41</v>
      </c>
      <c r="AB468" s="79">
        <v>1.774</v>
      </c>
      <c r="AC468" s="79">
        <v>29.4</v>
      </c>
      <c r="AD468" s="79">
        <v>10.1</v>
      </c>
      <c r="AE468" s="79">
        <v>430</v>
      </c>
      <c r="AF468" s="79">
        <v>69.599999999999994</v>
      </c>
      <c r="AG468" s="79">
        <v>62</v>
      </c>
      <c r="AH468" s="79">
        <v>6.4</v>
      </c>
      <c r="AI468" s="79">
        <v>9.3000000000000007</v>
      </c>
      <c r="AJ468" s="79">
        <v>51</v>
      </c>
      <c r="AK468" s="79">
        <v>92</v>
      </c>
      <c r="AL468" s="79">
        <v>101</v>
      </c>
      <c r="AM468" s="79">
        <v>282</v>
      </c>
      <c r="AN468" s="12">
        <v>0.91</v>
      </c>
      <c r="AO468">
        <v>0.67900000000000005</v>
      </c>
    </row>
    <row r="469" spans="1:41" x14ac:dyDescent="0.35">
      <c r="A469" s="53">
        <f t="shared" si="15"/>
        <v>463</v>
      </c>
      <c r="B469">
        <v>0</v>
      </c>
      <c r="C469">
        <v>1</v>
      </c>
      <c r="D469" s="75">
        <v>2017</v>
      </c>
      <c r="E469" s="28" t="s">
        <v>417</v>
      </c>
      <c r="F469" s="30" t="s">
        <v>64</v>
      </c>
      <c r="G469" s="103">
        <v>35162</v>
      </c>
      <c r="H469" s="103">
        <v>158229</v>
      </c>
      <c r="I469" s="103">
        <f t="shared" si="14"/>
        <v>4500</v>
      </c>
      <c r="J469" s="72">
        <v>4585.5</v>
      </c>
      <c r="K469" s="60">
        <v>101.9</v>
      </c>
      <c r="L469" s="60">
        <v>21.924999999999997</v>
      </c>
      <c r="M469" s="60">
        <v>2.3750000000000004</v>
      </c>
      <c r="N469" s="75">
        <v>2017</v>
      </c>
      <c r="O469" s="75" t="s">
        <v>12</v>
      </c>
      <c r="P469" s="75">
        <v>510</v>
      </c>
      <c r="Q469" s="78" t="s">
        <v>253</v>
      </c>
      <c r="R469" s="75">
        <v>2000</v>
      </c>
      <c r="S469" s="75">
        <v>2</v>
      </c>
      <c r="T469" s="79">
        <v>85.3</v>
      </c>
      <c r="U469" s="80">
        <v>0.06</v>
      </c>
      <c r="V469" s="80">
        <v>0.12</v>
      </c>
      <c r="W469" s="80">
        <v>0.76</v>
      </c>
      <c r="X469" s="80">
        <v>2.8</v>
      </c>
      <c r="Y469" s="79">
        <v>11.2</v>
      </c>
      <c r="Z469" s="12">
        <v>12.9</v>
      </c>
      <c r="AA469" s="79">
        <v>33.700000000000003</v>
      </c>
      <c r="AB469" s="79">
        <v>1.8180000000000001</v>
      </c>
      <c r="AC469" s="79">
        <v>26.6</v>
      </c>
      <c r="AD469" s="79">
        <v>8.9</v>
      </c>
      <c r="AE469" s="79">
        <v>545</v>
      </c>
      <c r="AF469" s="79">
        <v>67.7</v>
      </c>
      <c r="AG469" s="79">
        <v>60.1</v>
      </c>
      <c r="AH469" s="79">
        <v>6.8</v>
      </c>
      <c r="AI469" s="79">
        <v>9.6999999999999993</v>
      </c>
      <c r="AJ469" s="79">
        <v>66</v>
      </c>
      <c r="AK469" s="79">
        <v>96</v>
      </c>
      <c r="AL469" s="79">
        <v>89</v>
      </c>
      <c r="AM469" s="79">
        <v>286</v>
      </c>
      <c r="AN469" s="12">
        <v>1.08</v>
      </c>
      <c r="AO469">
        <v>0.67900000000000005</v>
      </c>
    </row>
    <row r="470" spans="1:41" x14ac:dyDescent="0.35">
      <c r="A470" s="53">
        <f t="shared" si="15"/>
        <v>464</v>
      </c>
      <c r="B470">
        <v>0</v>
      </c>
      <c r="C470">
        <v>1</v>
      </c>
      <c r="D470" s="75">
        <v>2017</v>
      </c>
      <c r="E470" s="28" t="s">
        <v>370</v>
      </c>
      <c r="F470" s="30" t="s">
        <v>64</v>
      </c>
      <c r="G470" s="103">
        <v>105070</v>
      </c>
      <c r="H470" s="103">
        <v>514843</v>
      </c>
      <c r="I470" s="103">
        <f t="shared" si="14"/>
        <v>4900</v>
      </c>
      <c r="J470" s="72">
        <v>4963.7</v>
      </c>
      <c r="K470" s="60">
        <v>101.3</v>
      </c>
      <c r="L470" s="60">
        <v>18.048362619808305</v>
      </c>
      <c r="M470" s="60">
        <v>2.2018348623853212</v>
      </c>
      <c r="N470" s="75">
        <v>2017</v>
      </c>
      <c r="O470" s="75" t="s">
        <v>12</v>
      </c>
      <c r="P470" s="75">
        <v>511</v>
      </c>
      <c r="Q470" s="78" t="s">
        <v>205</v>
      </c>
      <c r="R470" s="75">
        <v>4000</v>
      </c>
      <c r="S470" s="75">
        <v>2</v>
      </c>
      <c r="T470" s="79">
        <v>81.25</v>
      </c>
      <c r="U470" s="80">
        <v>0.12</v>
      </c>
      <c r="V470" s="80">
        <v>0.44</v>
      </c>
      <c r="W470" s="80">
        <v>0.36</v>
      </c>
      <c r="X470" s="80">
        <v>2.1</v>
      </c>
      <c r="Y470" s="79">
        <v>10.9</v>
      </c>
      <c r="Z470" s="12">
        <v>12.6</v>
      </c>
      <c r="AA470" s="79">
        <v>36.5</v>
      </c>
      <c r="AB470" s="79">
        <v>1.734</v>
      </c>
      <c r="AC470" s="79">
        <v>24</v>
      </c>
      <c r="AD470" s="79">
        <v>8.1</v>
      </c>
      <c r="AE470" s="79">
        <v>382</v>
      </c>
      <c r="AF470" s="79">
        <v>69.3</v>
      </c>
      <c r="AG470" s="79">
        <v>57.6</v>
      </c>
      <c r="AH470" s="79">
        <v>2.2000000000000002</v>
      </c>
      <c r="AI470" s="79">
        <v>9.6</v>
      </c>
      <c r="AJ470" s="79">
        <v>65</v>
      </c>
      <c r="AK470" s="79">
        <v>85</v>
      </c>
      <c r="AL470" s="79">
        <v>98</v>
      </c>
      <c r="AM470" s="79">
        <v>278</v>
      </c>
      <c r="AN470" s="12">
        <v>0.87</v>
      </c>
      <c r="AO470">
        <v>0.626</v>
      </c>
    </row>
    <row r="471" spans="1:41" x14ac:dyDescent="0.35">
      <c r="A471" s="53">
        <f t="shared" si="15"/>
        <v>465</v>
      </c>
      <c r="B471">
        <v>0</v>
      </c>
      <c r="C471">
        <v>1</v>
      </c>
      <c r="D471" s="75">
        <v>2017</v>
      </c>
      <c r="E471" s="28" t="s">
        <v>370</v>
      </c>
      <c r="F471" s="30" t="s">
        <v>64</v>
      </c>
      <c r="G471" s="103">
        <v>105070</v>
      </c>
      <c r="H471" s="103">
        <v>514843</v>
      </c>
      <c r="I471" s="103">
        <f t="shared" si="14"/>
        <v>4900</v>
      </c>
      <c r="J471" s="72">
        <v>4953.8999999999996</v>
      </c>
      <c r="K471" s="60">
        <v>101.1</v>
      </c>
      <c r="L471" s="60">
        <v>15.350000000000001</v>
      </c>
      <c r="M471" s="60">
        <v>2.2314814814814814</v>
      </c>
      <c r="N471" s="75">
        <v>2017</v>
      </c>
      <c r="O471" s="75" t="s">
        <v>12</v>
      </c>
      <c r="P471" s="75">
        <v>512</v>
      </c>
      <c r="Q471" s="78" t="s">
        <v>205</v>
      </c>
      <c r="R471" s="75">
        <v>4000</v>
      </c>
      <c r="S471" s="75">
        <v>2</v>
      </c>
      <c r="T471" s="79">
        <v>83.05</v>
      </c>
      <c r="U471" s="80">
        <v>0.2</v>
      </c>
      <c r="V471" s="80">
        <v>0.34</v>
      </c>
      <c r="W471" s="80">
        <v>0.38</v>
      </c>
      <c r="X471" s="80">
        <v>4.2</v>
      </c>
      <c r="Y471" s="79">
        <v>10.8</v>
      </c>
      <c r="Z471" s="12">
        <v>12.5</v>
      </c>
      <c r="AA471" s="79">
        <v>35.4</v>
      </c>
      <c r="AB471" s="79">
        <v>1.6919999999999999</v>
      </c>
      <c r="AC471" s="79">
        <v>24.1</v>
      </c>
      <c r="AD471" s="79">
        <v>8.1</v>
      </c>
      <c r="AE471" s="79">
        <v>399</v>
      </c>
      <c r="AF471" s="79">
        <v>68.2</v>
      </c>
      <c r="AG471" s="79">
        <v>59.7</v>
      </c>
      <c r="AH471" s="79">
        <v>2.2999999999999998</v>
      </c>
      <c r="AI471" s="79">
        <v>8.5</v>
      </c>
      <c r="AJ471" s="79">
        <v>60</v>
      </c>
      <c r="AK471" s="79">
        <v>103</v>
      </c>
      <c r="AL471" s="79">
        <v>74</v>
      </c>
      <c r="AM471" s="79">
        <v>264</v>
      </c>
      <c r="AN471" s="12">
        <v>1.39</v>
      </c>
      <c r="AO471">
        <v>0.69799999999999995</v>
      </c>
    </row>
    <row r="472" spans="1:41" x14ac:dyDescent="0.35">
      <c r="A472" s="53">
        <f t="shared" si="15"/>
        <v>466</v>
      </c>
      <c r="B472">
        <v>0</v>
      </c>
      <c r="C472">
        <v>1</v>
      </c>
      <c r="D472" s="75">
        <v>2017</v>
      </c>
      <c r="E472" s="28" t="s">
        <v>370</v>
      </c>
      <c r="F472" s="30" t="s">
        <v>64</v>
      </c>
      <c r="G472" s="103">
        <v>105070</v>
      </c>
      <c r="H472" s="103">
        <v>514843</v>
      </c>
      <c r="I472" s="103">
        <f t="shared" si="14"/>
        <v>4900</v>
      </c>
      <c r="J472" s="72">
        <v>4934.3</v>
      </c>
      <c r="K472" s="60">
        <v>100.7</v>
      </c>
      <c r="L472" s="60">
        <v>20.792698675496695</v>
      </c>
      <c r="M472" s="60">
        <v>2.2830188679245285</v>
      </c>
      <c r="N472" s="75">
        <v>2017</v>
      </c>
      <c r="O472" s="75" t="s">
        <v>12</v>
      </c>
      <c r="P472" s="75">
        <v>513</v>
      </c>
      <c r="Q472" s="78" t="s">
        <v>205</v>
      </c>
      <c r="R472" s="75">
        <v>4000</v>
      </c>
      <c r="S472" s="75">
        <v>1</v>
      </c>
      <c r="T472" s="79">
        <v>82.15</v>
      </c>
      <c r="U472" s="80">
        <v>0</v>
      </c>
      <c r="V472" s="80">
        <v>0.16</v>
      </c>
      <c r="W472" s="80">
        <v>0.18</v>
      </c>
      <c r="X472" s="80">
        <v>4.2</v>
      </c>
      <c r="Y472" s="79">
        <v>10.6</v>
      </c>
      <c r="Z472" s="12">
        <v>12.3</v>
      </c>
      <c r="AA472" s="79">
        <v>36.9</v>
      </c>
      <c r="AB472" s="79">
        <v>1.736</v>
      </c>
      <c r="AC472" s="79">
        <v>24.2</v>
      </c>
      <c r="AD472" s="79">
        <v>8.3000000000000007</v>
      </c>
      <c r="AE472" s="79">
        <v>400</v>
      </c>
      <c r="AF472" s="79">
        <v>69.400000000000006</v>
      </c>
      <c r="AG472" s="79">
        <v>58.3</v>
      </c>
      <c r="AH472" s="79">
        <v>2</v>
      </c>
      <c r="AI472" s="79">
        <v>11.3</v>
      </c>
      <c r="AJ472" s="79">
        <v>41</v>
      </c>
      <c r="AK472" s="79">
        <v>100</v>
      </c>
      <c r="AL472" s="79">
        <v>76</v>
      </c>
      <c r="AM472" s="79">
        <v>280</v>
      </c>
      <c r="AN472" s="12">
        <v>1.32</v>
      </c>
      <c r="AO472">
        <v>0.60399999999999998</v>
      </c>
    </row>
    <row r="473" spans="1:41" x14ac:dyDescent="0.35">
      <c r="A473" s="53">
        <f t="shared" si="15"/>
        <v>467</v>
      </c>
      <c r="B473">
        <v>0</v>
      </c>
      <c r="C473">
        <v>1</v>
      </c>
      <c r="D473" s="75">
        <v>2017</v>
      </c>
      <c r="E473" s="28" t="s">
        <v>370</v>
      </c>
      <c r="F473" s="30" t="s">
        <v>64</v>
      </c>
      <c r="G473" s="103">
        <v>105070</v>
      </c>
      <c r="H473" s="103">
        <v>514843</v>
      </c>
      <c r="I473" s="103">
        <f t="shared" si="14"/>
        <v>4900</v>
      </c>
      <c r="J473" s="72">
        <v>4944.1000000000004</v>
      </c>
      <c r="K473" s="60">
        <v>100.9</v>
      </c>
      <c r="L473" s="60">
        <v>13.062500000000002</v>
      </c>
      <c r="M473" s="60">
        <v>2.1401869158878504</v>
      </c>
      <c r="N473" s="75">
        <v>2017</v>
      </c>
      <c r="O473" s="75" t="s">
        <v>12</v>
      </c>
      <c r="P473" s="75">
        <v>514</v>
      </c>
      <c r="Q473" s="78" t="s">
        <v>205</v>
      </c>
      <c r="R473" s="75">
        <v>3964</v>
      </c>
      <c r="S473" s="75">
        <v>3</v>
      </c>
      <c r="T473" s="79">
        <v>81.7</v>
      </c>
      <c r="U473" s="80">
        <v>0.26</v>
      </c>
      <c r="V473" s="80">
        <v>1</v>
      </c>
      <c r="W473" s="80">
        <v>0.22</v>
      </c>
      <c r="X473" s="80">
        <v>3.8</v>
      </c>
      <c r="Y473" s="79">
        <v>10.7</v>
      </c>
      <c r="Z473" s="12">
        <v>12.4</v>
      </c>
      <c r="AA473" s="79">
        <v>35.700000000000003</v>
      </c>
      <c r="AB473" s="79">
        <v>1.6850000000000001</v>
      </c>
      <c r="AC473" s="79">
        <v>22.9</v>
      </c>
      <c r="AD473" s="79">
        <v>7.7</v>
      </c>
      <c r="AE473" s="79">
        <v>385</v>
      </c>
      <c r="AF473" s="79">
        <v>69.400000000000006</v>
      </c>
      <c r="AG473" s="79">
        <v>57.2</v>
      </c>
      <c r="AH473" s="79">
        <v>2.2000000000000002</v>
      </c>
      <c r="AI473" s="79">
        <v>9.1999999999999993</v>
      </c>
      <c r="AJ473" s="79">
        <v>58</v>
      </c>
      <c r="AK473" s="79">
        <v>91</v>
      </c>
      <c r="AL473" s="79">
        <v>76</v>
      </c>
      <c r="AM473" s="79">
        <v>241</v>
      </c>
      <c r="AN473" s="12">
        <v>1.2</v>
      </c>
      <c r="AO473">
        <v>0.73699999999999999</v>
      </c>
    </row>
    <row r="474" spans="1:41" x14ac:dyDescent="0.35">
      <c r="A474" s="53">
        <f t="shared" si="15"/>
        <v>468</v>
      </c>
      <c r="B474">
        <v>0</v>
      </c>
      <c r="C474">
        <v>1</v>
      </c>
      <c r="D474" s="75">
        <v>2017</v>
      </c>
      <c r="E474" s="28" t="s">
        <v>370</v>
      </c>
      <c r="F474" s="30" t="s">
        <v>64</v>
      </c>
      <c r="G474" s="103">
        <v>105070</v>
      </c>
      <c r="H474" s="103">
        <v>514843</v>
      </c>
      <c r="I474" s="103">
        <f t="shared" si="14"/>
        <v>4900</v>
      </c>
      <c r="J474" s="72">
        <v>4934.3</v>
      </c>
      <c r="K474" s="60">
        <v>100.7</v>
      </c>
      <c r="L474" s="60">
        <v>9.8666666666666671</v>
      </c>
      <c r="M474" s="60">
        <v>2.1886792452830188</v>
      </c>
      <c r="N474" s="75">
        <v>2017</v>
      </c>
      <c r="O474" s="75" t="s">
        <v>12</v>
      </c>
      <c r="P474" s="75">
        <v>515</v>
      </c>
      <c r="Q474" s="78" t="s">
        <v>205</v>
      </c>
      <c r="R474" s="75">
        <v>3916</v>
      </c>
      <c r="S474" s="75">
        <v>2</v>
      </c>
      <c r="T474" s="79">
        <v>81.7</v>
      </c>
      <c r="U474" s="80">
        <v>0.26</v>
      </c>
      <c r="V474" s="80">
        <v>0.36</v>
      </c>
      <c r="W474" s="80">
        <v>0.36</v>
      </c>
      <c r="X474" s="80">
        <v>4.8</v>
      </c>
      <c r="Y474" s="79">
        <v>10.6</v>
      </c>
      <c r="Z474" s="12">
        <v>12.3</v>
      </c>
      <c r="AA474" s="79">
        <v>36.299999999999997</v>
      </c>
      <c r="AB474" s="79">
        <v>1.722</v>
      </c>
      <c r="AC474" s="79">
        <v>23.2</v>
      </c>
      <c r="AD474" s="79">
        <v>8</v>
      </c>
      <c r="AE474" s="79">
        <v>400</v>
      </c>
      <c r="AF474" s="79">
        <v>69.7</v>
      </c>
      <c r="AG474" s="79">
        <v>57.6</v>
      </c>
      <c r="AH474" s="79">
        <v>2</v>
      </c>
      <c r="AI474" s="79">
        <v>2.8</v>
      </c>
      <c r="AJ474" s="79">
        <v>65</v>
      </c>
      <c r="AK474" s="79">
        <v>94</v>
      </c>
      <c r="AL474" s="79">
        <v>75</v>
      </c>
      <c r="AM474" s="79">
        <v>254</v>
      </c>
      <c r="AN474" s="12">
        <v>1.25</v>
      </c>
      <c r="AO474">
        <v>0.67600000000000005</v>
      </c>
    </row>
    <row r="475" spans="1:41" x14ac:dyDescent="0.35">
      <c r="A475" s="53">
        <f t="shared" si="15"/>
        <v>469</v>
      </c>
      <c r="B475">
        <v>0</v>
      </c>
      <c r="C475">
        <v>1</v>
      </c>
      <c r="D475" s="75">
        <v>2017</v>
      </c>
      <c r="E475" s="28" t="s">
        <v>370</v>
      </c>
      <c r="F475" s="30" t="s">
        <v>64</v>
      </c>
      <c r="G475" s="103">
        <v>105070</v>
      </c>
      <c r="H475" s="103">
        <v>514843</v>
      </c>
      <c r="I475" s="103">
        <f t="shared" si="14"/>
        <v>4900</v>
      </c>
      <c r="J475" s="72">
        <v>4924.5</v>
      </c>
      <c r="K475" s="60">
        <v>100.5</v>
      </c>
      <c r="L475" s="60">
        <v>13.237500000000004</v>
      </c>
      <c r="M475" s="60">
        <v>2.2190476190476192</v>
      </c>
      <c r="N475" s="75">
        <v>2017</v>
      </c>
      <c r="O475" s="75" t="s">
        <v>12</v>
      </c>
      <c r="P475" s="75">
        <v>516</v>
      </c>
      <c r="Q475" s="78" t="s">
        <v>205</v>
      </c>
      <c r="R475" s="75">
        <v>2644</v>
      </c>
      <c r="S475" s="75">
        <v>2</v>
      </c>
      <c r="T475" s="79">
        <v>82.15</v>
      </c>
      <c r="U475" s="80">
        <v>0.16</v>
      </c>
      <c r="V475" s="80">
        <v>0.57999999999999996</v>
      </c>
      <c r="W475" s="80">
        <v>0.34</v>
      </c>
      <c r="X475" s="80">
        <v>8.8000000000000007</v>
      </c>
      <c r="Y475" s="79">
        <v>10.5</v>
      </c>
      <c r="Z475" s="12">
        <v>12.1</v>
      </c>
      <c r="AA475" s="79">
        <v>37</v>
      </c>
      <c r="AB475" s="79">
        <v>1.758</v>
      </c>
      <c r="AC475" s="79">
        <v>23.3</v>
      </c>
      <c r="AD475" s="79">
        <v>7.8</v>
      </c>
      <c r="AE475" s="79">
        <v>386</v>
      </c>
      <c r="AF475" s="79">
        <v>69.2</v>
      </c>
      <c r="AG475" s="79">
        <v>58</v>
      </c>
      <c r="AH475" s="79">
        <v>2</v>
      </c>
      <c r="AI475" s="79">
        <v>9</v>
      </c>
      <c r="AJ475" s="79">
        <v>57</v>
      </c>
      <c r="AK475" s="79">
        <v>95</v>
      </c>
      <c r="AL475" s="79">
        <v>71</v>
      </c>
      <c r="AM475" s="79">
        <v>244</v>
      </c>
      <c r="AN475" s="12">
        <v>1.34</v>
      </c>
      <c r="AO475">
        <v>0.69199999999999995</v>
      </c>
    </row>
    <row r="476" spans="1:41" x14ac:dyDescent="0.35">
      <c r="A476" s="53">
        <f t="shared" si="15"/>
        <v>470</v>
      </c>
      <c r="B476">
        <v>0</v>
      </c>
      <c r="C476">
        <v>1</v>
      </c>
      <c r="D476" s="75">
        <v>2017</v>
      </c>
      <c r="E476" s="28" t="s">
        <v>370</v>
      </c>
      <c r="F476" s="30" t="s">
        <v>64</v>
      </c>
      <c r="G476" s="103">
        <v>105070</v>
      </c>
      <c r="H476" s="103">
        <v>514843</v>
      </c>
      <c r="I476" s="103">
        <f t="shared" si="14"/>
        <v>4900</v>
      </c>
      <c r="J476" s="72">
        <v>4934.3</v>
      </c>
      <c r="K476" s="60">
        <v>100.7</v>
      </c>
      <c r="L476" s="60">
        <v>13.962499999999995</v>
      </c>
      <c r="M476" s="60">
        <v>2.2547169811320753</v>
      </c>
      <c r="N476" s="75">
        <v>2017</v>
      </c>
      <c r="O476" s="75" t="s">
        <v>12</v>
      </c>
      <c r="P476" s="75">
        <v>517</v>
      </c>
      <c r="Q476" s="78" t="s">
        <v>205</v>
      </c>
      <c r="R476" s="75">
        <v>2310</v>
      </c>
      <c r="S476" s="75">
        <v>2</v>
      </c>
      <c r="T476" s="79">
        <v>82.6</v>
      </c>
      <c r="U476" s="80">
        <v>0.28000000000000003</v>
      </c>
      <c r="V476" s="80">
        <v>0.48</v>
      </c>
      <c r="W476" s="80">
        <v>0.44</v>
      </c>
      <c r="X476" s="80">
        <v>2.2000000000000002</v>
      </c>
      <c r="Y476" s="79">
        <v>10.6</v>
      </c>
      <c r="Z476" s="12">
        <v>12.3</v>
      </c>
      <c r="AA476" s="79">
        <v>36.200000000000003</v>
      </c>
      <c r="AB476" s="79">
        <v>1.7689999999999999</v>
      </c>
      <c r="AC476" s="79">
        <v>23.9</v>
      </c>
      <c r="AD476" s="79">
        <v>8.1999999999999993</v>
      </c>
      <c r="AE476" s="79">
        <v>397</v>
      </c>
      <c r="AF476" s="79">
        <v>69.7</v>
      </c>
      <c r="AG476" s="79">
        <v>57.6</v>
      </c>
      <c r="AH476" s="79">
        <v>2</v>
      </c>
      <c r="AI476" s="79">
        <v>9</v>
      </c>
      <c r="AJ476" s="79">
        <v>53</v>
      </c>
      <c r="AK476" s="79">
        <v>89</v>
      </c>
      <c r="AL476" s="79">
        <v>80</v>
      </c>
      <c r="AM476" s="79">
        <v>249</v>
      </c>
      <c r="AN476" s="12">
        <v>1.1100000000000001</v>
      </c>
      <c r="AO476">
        <v>0.70799999999999996</v>
      </c>
    </row>
    <row r="477" spans="1:41" x14ac:dyDescent="0.35">
      <c r="A477" s="53">
        <f t="shared" si="15"/>
        <v>471</v>
      </c>
      <c r="B477">
        <v>0</v>
      </c>
      <c r="C477">
        <v>0</v>
      </c>
      <c r="D477">
        <v>2017</v>
      </c>
      <c r="E477" s="28" t="s">
        <v>418</v>
      </c>
      <c r="F477" s="30" t="s">
        <v>279</v>
      </c>
      <c r="G477" s="103">
        <v>0</v>
      </c>
      <c r="H477" s="103">
        <v>0</v>
      </c>
      <c r="I477" s="103" t="e">
        <f t="shared" si="14"/>
        <v>#N/A</v>
      </c>
      <c r="J477" s="72" t="e">
        <v>#N/A</v>
      </c>
      <c r="K477" s="60">
        <v>97</v>
      </c>
      <c r="L477" s="60">
        <v>15.307333333333336</v>
      </c>
      <c r="M477" s="60">
        <v>2.1052631578947367</v>
      </c>
      <c r="N477">
        <v>2017</v>
      </c>
      <c r="O477" t="s">
        <v>18</v>
      </c>
      <c r="P477">
        <v>600</v>
      </c>
      <c r="Q477" s="28" t="s">
        <v>217</v>
      </c>
      <c r="R477">
        <v>4000</v>
      </c>
      <c r="S477">
        <v>2</v>
      </c>
      <c r="T477" s="12">
        <v>80.8</v>
      </c>
      <c r="U477" s="81">
        <v>0.21</v>
      </c>
      <c r="V477" s="81">
        <v>0.36</v>
      </c>
      <c r="W477" s="81">
        <v>0.44</v>
      </c>
      <c r="X477" s="81">
        <v>20.87</v>
      </c>
      <c r="Y477" s="12">
        <v>9.5</v>
      </c>
      <c r="Z477" s="12">
        <v>11</v>
      </c>
      <c r="AA477" s="12">
        <v>35.5</v>
      </c>
      <c r="AB477" s="12">
        <v>1.6240000000000001</v>
      </c>
      <c r="AC477" s="12">
        <v>20</v>
      </c>
      <c r="AD477" s="12">
        <v>7.4</v>
      </c>
      <c r="AE477" s="12">
        <v>347</v>
      </c>
      <c r="AF477" s="12">
        <v>68.290000000000006</v>
      </c>
      <c r="AG477" s="12">
        <v>54.4</v>
      </c>
      <c r="AH477" s="12">
        <v>2.1</v>
      </c>
      <c r="AI477" s="12">
        <v>4.2</v>
      </c>
      <c r="AJ477" s="12">
        <v>61</v>
      </c>
      <c r="AK477" s="12">
        <v>64</v>
      </c>
      <c r="AL477" s="12">
        <v>104</v>
      </c>
      <c r="AM477" s="12">
        <v>224</v>
      </c>
      <c r="AN477" s="12">
        <v>0.62</v>
      </c>
      <c r="AO477">
        <v>0.5</v>
      </c>
    </row>
    <row r="478" spans="1:41" x14ac:dyDescent="0.35">
      <c r="A478" s="53">
        <f t="shared" si="15"/>
        <v>472</v>
      </c>
      <c r="B478">
        <v>0</v>
      </c>
      <c r="C478">
        <v>0</v>
      </c>
      <c r="D478">
        <v>2017</v>
      </c>
      <c r="E478" s="28" t="s">
        <v>418</v>
      </c>
      <c r="F478" s="30" t="s">
        <v>279</v>
      </c>
      <c r="G478" s="103">
        <v>0</v>
      </c>
      <c r="H478" s="103">
        <v>0</v>
      </c>
      <c r="I478" s="103" t="e">
        <f t="shared" si="14"/>
        <v>#N/A</v>
      </c>
      <c r="J478" s="72" t="e">
        <v>#N/A</v>
      </c>
      <c r="K478" s="60">
        <v>98.2</v>
      </c>
      <c r="L478" s="60">
        <v>9.9372663551401867</v>
      </c>
      <c r="M478" s="60">
        <v>2.2222222222222223</v>
      </c>
      <c r="N478">
        <v>2017</v>
      </c>
      <c r="O478" t="s">
        <v>18</v>
      </c>
      <c r="P478">
        <v>601</v>
      </c>
      <c r="Q478" s="28" t="s">
        <v>217</v>
      </c>
      <c r="R478">
        <v>4000</v>
      </c>
      <c r="S478">
        <v>1</v>
      </c>
      <c r="T478" s="12">
        <v>80.349999999999994</v>
      </c>
      <c r="U478" s="81">
        <v>0.51</v>
      </c>
      <c r="V478" s="81">
        <v>0.09</v>
      </c>
      <c r="W478" s="81">
        <v>0.21</v>
      </c>
      <c r="X478" s="81">
        <v>10.119999999999999</v>
      </c>
      <c r="Y478" s="12">
        <v>9.9</v>
      </c>
      <c r="Z478" s="12">
        <v>11.4</v>
      </c>
      <c r="AA478" s="12">
        <v>35.799999999999997</v>
      </c>
      <c r="AB478" s="12">
        <v>1.5129999999999999</v>
      </c>
      <c r="AC478" s="12">
        <v>22</v>
      </c>
      <c r="AD478" s="12">
        <v>7.9</v>
      </c>
      <c r="AE478" s="12">
        <v>352</v>
      </c>
      <c r="AF478" s="12">
        <v>67.900000000000006</v>
      </c>
      <c r="AG478" s="12">
        <v>54.9</v>
      </c>
      <c r="AH478" s="12">
        <v>1.7</v>
      </c>
      <c r="AI478" s="12">
        <v>2.2999999999999998</v>
      </c>
      <c r="AJ478" s="12">
        <v>73</v>
      </c>
      <c r="AK478" s="12">
        <v>74</v>
      </c>
      <c r="AL478" s="12">
        <v>67</v>
      </c>
      <c r="AM478" s="12">
        <v>198</v>
      </c>
      <c r="AN478" s="12">
        <v>1.1100000000000001</v>
      </c>
      <c r="AO478">
        <v>0.53500000000000003</v>
      </c>
    </row>
    <row r="479" spans="1:41" x14ac:dyDescent="0.35">
      <c r="A479" s="53">
        <f t="shared" si="15"/>
        <v>473</v>
      </c>
      <c r="B479">
        <v>0</v>
      </c>
      <c r="C479">
        <v>0</v>
      </c>
      <c r="D479">
        <v>2017</v>
      </c>
      <c r="E479" s="28" t="s">
        <v>418</v>
      </c>
      <c r="F479" s="30" t="s">
        <v>279</v>
      </c>
      <c r="G479" s="103">
        <v>0</v>
      </c>
      <c r="H479" s="103">
        <v>0</v>
      </c>
      <c r="I479" s="103" t="e">
        <f t="shared" si="14"/>
        <v>#N/A</v>
      </c>
      <c r="J479" s="72" t="e">
        <v>#N/A</v>
      </c>
      <c r="K479" s="60">
        <v>96.7</v>
      </c>
      <c r="L479" s="60">
        <v>9.0870901639344197</v>
      </c>
      <c r="M479" s="60">
        <v>2.2553191489361701</v>
      </c>
      <c r="N479">
        <v>2017</v>
      </c>
      <c r="O479" t="s">
        <v>18</v>
      </c>
      <c r="P479">
        <v>602</v>
      </c>
      <c r="Q479" s="28" t="s">
        <v>217</v>
      </c>
      <c r="R479">
        <v>4000</v>
      </c>
      <c r="S479">
        <v>2</v>
      </c>
      <c r="T479" s="12">
        <v>80.349999999999994</v>
      </c>
      <c r="U479" s="81">
        <v>0.26</v>
      </c>
      <c r="V479" s="81">
        <v>0.3</v>
      </c>
      <c r="W479" s="81">
        <v>0.34</v>
      </c>
      <c r="X479" s="81">
        <v>12.05</v>
      </c>
      <c r="Y479" s="12">
        <v>9.4</v>
      </c>
      <c r="Z479" s="12">
        <v>10.9</v>
      </c>
      <c r="AA479" s="12">
        <v>34.799999999999997</v>
      </c>
      <c r="AB479" s="12">
        <v>1.74</v>
      </c>
      <c r="AC479" s="12">
        <v>21.2</v>
      </c>
      <c r="AD479" s="12">
        <v>7.4</v>
      </c>
      <c r="AE479" s="12">
        <v>336</v>
      </c>
      <c r="AF479" s="12">
        <v>68.06</v>
      </c>
      <c r="AG479" s="12">
        <v>55.5</v>
      </c>
      <c r="AH479" s="12">
        <v>1.7</v>
      </c>
      <c r="AI479" s="12">
        <v>2.4</v>
      </c>
      <c r="AJ479" s="12">
        <v>67</v>
      </c>
      <c r="AK479" s="12">
        <v>73</v>
      </c>
      <c r="AL479" s="12">
        <v>60</v>
      </c>
      <c r="AM479" s="12">
        <v>166</v>
      </c>
      <c r="AN479" s="12">
        <v>1.2</v>
      </c>
      <c r="AO479">
        <v>0.54900000000000004</v>
      </c>
    </row>
    <row r="480" spans="1:41" x14ac:dyDescent="0.35">
      <c r="A480" s="53">
        <f t="shared" si="15"/>
        <v>474</v>
      </c>
      <c r="B480">
        <v>0</v>
      </c>
      <c r="C480">
        <v>0</v>
      </c>
      <c r="D480">
        <v>2017</v>
      </c>
      <c r="E480" s="28" t="s">
        <v>418</v>
      </c>
      <c r="F480" s="30" t="s">
        <v>279</v>
      </c>
      <c r="G480" s="103">
        <v>0</v>
      </c>
      <c r="H480" s="103">
        <v>0</v>
      </c>
      <c r="I480" s="103" t="e">
        <f t="shared" si="14"/>
        <v>#N/A</v>
      </c>
      <c r="J480" s="72" t="e">
        <v>#N/A</v>
      </c>
      <c r="K480" s="60">
        <v>99.5</v>
      </c>
      <c r="L480" s="60">
        <v>21.592767295597483</v>
      </c>
      <c r="M480" s="60">
        <v>2.2800000000000002</v>
      </c>
      <c r="N480">
        <v>2017</v>
      </c>
      <c r="O480" t="s">
        <v>18</v>
      </c>
      <c r="P480">
        <v>603</v>
      </c>
      <c r="Q480" s="28" t="s">
        <v>217</v>
      </c>
      <c r="R480">
        <v>4000</v>
      </c>
      <c r="S480">
        <v>2</v>
      </c>
      <c r="T480" s="12">
        <v>82.15</v>
      </c>
      <c r="U480" s="81">
        <v>0.04</v>
      </c>
      <c r="V480" s="81">
        <v>0.25</v>
      </c>
      <c r="W480" s="81">
        <v>0.21</v>
      </c>
      <c r="X480" s="81">
        <v>17.03</v>
      </c>
      <c r="Y480" s="12">
        <v>10</v>
      </c>
      <c r="Z480" s="12">
        <v>11.6</v>
      </c>
      <c r="AA480" s="12">
        <v>36.700000000000003</v>
      </c>
      <c r="AB480" s="12">
        <v>1.887</v>
      </c>
      <c r="AC480" s="12">
        <v>22.8</v>
      </c>
      <c r="AD480" s="12">
        <v>8</v>
      </c>
      <c r="AE480" s="12">
        <v>348</v>
      </c>
      <c r="AF480" s="12">
        <v>69.709999999999994</v>
      </c>
      <c r="AG480" s="12">
        <v>56.7</v>
      </c>
      <c r="AH480" s="12">
        <v>2</v>
      </c>
      <c r="AI480" s="12">
        <v>4.0999999999999996</v>
      </c>
      <c r="AJ480" s="12">
        <v>62</v>
      </c>
      <c r="AK480" s="12">
        <v>87</v>
      </c>
      <c r="AL480" s="12">
        <v>92</v>
      </c>
      <c r="AM480" s="12">
        <v>261</v>
      </c>
      <c r="AN480" s="12">
        <v>0.94</v>
      </c>
      <c r="AO480">
        <v>0.47699999999999998</v>
      </c>
    </row>
    <row r="481" spans="1:41" x14ac:dyDescent="0.35">
      <c r="A481" s="53">
        <f t="shared" si="15"/>
        <v>475</v>
      </c>
      <c r="B481">
        <v>0</v>
      </c>
      <c r="C481">
        <v>0</v>
      </c>
      <c r="D481">
        <v>2017</v>
      </c>
      <c r="E481" s="28" t="s">
        <v>418</v>
      </c>
      <c r="F481" s="30" t="s">
        <v>279</v>
      </c>
      <c r="G481" s="103">
        <v>0</v>
      </c>
      <c r="H481" s="103">
        <v>0</v>
      </c>
      <c r="I481" s="103" t="e">
        <f t="shared" si="14"/>
        <v>#N/A</v>
      </c>
      <c r="J481" s="72" t="e">
        <v>#N/A</v>
      </c>
      <c r="K481" s="60">
        <v>97.3</v>
      </c>
      <c r="L481" s="60">
        <v>15.837225274725274</v>
      </c>
      <c r="M481" s="60">
        <v>2.3020833333333335</v>
      </c>
      <c r="N481">
        <v>2017</v>
      </c>
      <c r="O481" t="s">
        <v>18</v>
      </c>
      <c r="P481">
        <v>604</v>
      </c>
      <c r="Q481" s="28" t="s">
        <v>217</v>
      </c>
      <c r="R481">
        <v>4000</v>
      </c>
      <c r="S481">
        <v>1</v>
      </c>
      <c r="T481" s="12">
        <v>82.15</v>
      </c>
      <c r="U481" s="81">
        <v>0.37</v>
      </c>
      <c r="V481" s="81">
        <v>0.16</v>
      </c>
      <c r="W481" s="81">
        <v>0.33</v>
      </c>
      <c r="X481" s="81">
        <v>17.600000000000001</v>
      </c>
      <c r="Y481" s="12">
        <v>9.6</v>
      </c>
      <c r="Z481" s="12">
        <v>11.1</v>
      </c>
      <c r="AA481" s="12">
        <v>35.200000000000003</v>
      </c>
      <c r="AB481" s="12">
        <v>1.6</v>
      </c>
      <c r="AC481" s="12">
        <v>22.1</v>
      </c>
      <c r="AD481" s="12">
        <v>7.8</v>
      </c>
      <c r="AE481" s="12">
        <v>357</v>
      </c>
      <c r="AF481" s="12">
        <v>70.569999999999993</v>
      </c>
      <c r="AG481" s="12">
        <v>58.3</v>
      </c>
      <c r="AH481" s="12">
        <v>1.8</v>
      </c>
      <c r="AI481" s="12">
        <v>2.6</v>
      </c>
      <c r="AJ481" s="12">
        <v>61</v>
      </c>
      <c r="AK481" s="12">
        <v>90</v>
      </c>
      <c r="AL481" s="12">
        <v>86</v>
      </c>
      <c r="AM481" s="12">
        <v>260</v>
      </c>
      <c r="AN481" s="12">
        <v>1.04</v>
      </c>
      <c r="AO481">
        <v>0.54600000000000004</v>
      </c>
    </row>
    <row r="482" spans="1:41" x14ac:dyDescent="0.35">
      <c r="A482" s="53">
        <f t="shared" si="15"/>
        <v>476</v>
      </c>
      <c r="B482">
        <v>0</v>
      </c>
      <c r="C482">
        <v>1</v>
      </c>
      <c r="D482" s="75">
        <v>2017</v>
      </c>
      <c r="E482" s="28" t="s">
        <v>382</v>
      </c>
      <c r="F482" s="30" t="s">
        <v>383</v>
      </c>
      <c r="G482" s="103">
        <v>600</v>
      </c>
      <c r="H482" s="103">
        <v>1500</v>
      </c>
      <c r="I482" s="103">
        <f t="shared" si="14"/>
        <v>2500</v>
      </c>
      <c r="J482" s="72">
        <v>2475</v>
      </c>
      <c r="K482" s="60">
        <v>99</v>
      </c>
      <c r="L482" s="60">
        <v>13.208774422735342</v>
      </c>
      <c r="M482" s="60">
        <v>2.3238095238095235</v>
      </c>
      <c r="N482" s="75">
        <v>2017</v>
      </c>
      <c r="O482" s="75" t="s">
        <v>18</v>
      </c>
      <c r="P482" s="75">
        <v>605</v>
      </c>
      <c r="Q482" s="78" t="s">
        <v>218</v>
      </c>
      <c r="R482" s="75">
        <v>2600</v>
      </c>
      <c r="S482" s="75">
        <v>2</v>
      </c>
      <c r="T482" s="79">
        <v>76.349999999999994</v>
      </c>
      <c r="U482" s="80">
        <v>0.76</v>
      </c>
      <c r="V482" s="80">
        <v>0.32</v>
      </c>
      <c r="W482" s="80">
        <v>0.38</v>
      </c>
      <c r="X482" s="80">
        <v>2</v>
      </c>
      <c r="Y482" s="79">
        <v>10.5</v>
      </c>
      <c r="Z482" s="12">
        <v>12.1</v>
      </c>
      <c r="AA482" s="79">
        <v>31</v>
      </c>
      <c r="AB482" s="79">
        <v>1.512</v>
      </c>
      <c r="AC482" s="79">
        <v>24.4</v>
      </c>
      <c r="AD482" s="79">
        <v>8.9</v>
      </c>
      <c r="AE482" s="79">
        <v>329</v>
      </c>
      <c r="AF482" s="79">
        <v>68.739999999999995</v>
      </c>
      <c r="AG482" s="79">
        <v>55.1</v>
      </c>
      <c r="AH482" s="79">
        <v>6.8</v>
      </c>
      <c r="AI482" s="79">
        <v>14.4</v>
      </c>
      <c r="AJ482" s="79">
        <v>38</v>
      </c>
      <c r="AK482" s="79">
        <v>72</v>
      </c>
      <c r="AL482" s="79">
        <v>98</v>
      </c>
      <c r="AM482" s="79">
        <v>225</v>
      </c>
      <c r="AN482" s="12">
        <v>0.73</v>
      </c>
      <c r="AO482">
        <v>0.56299999999999994</v>
      </c>
    </row>
    <row r="483" spans="1:41" x14ac:dyDescent="0.35">
      <c r="A483" s="53">
        <f t="shared" si="15"/>
        <v>477</v>
      </c>
      <c r="B483">
        <v>0</v>
      </c>
      <c r="C483">
        <v>1</v>
      </c>
      <c r="D483">
        <v>2017</v>
      </c>
      <c r="E483" s="28" t="s">
        <v>372</v>
      </c>
      <c r="F483" s="30" t="s">
        <v>305</v>
      </c>
      <c r="G483" s="103">
        <v>116150</v>
      </c>
      <c r="H483" s="103">
        <v>406525</v>
      </c>
      <c r="I483" s="103">
        <f t="shared" si="14"/>
        <v>3500</v>
      </c>
      <c r="J483" s="72">
        <v>3405.5</v>
      </c>
      <c r="K483" s="60">
        <v>97.3</v>
      </c>
      <c r="L483" s="60">
        <v>9.0004201680672313</v>
      </c>
      <c r="M483" s="60">
        <v>2.34375</v>
      </c>
      <c r="N483">
        <v>2017</v>
      </c>
      <c r="O483" t="s">
        <v>18</v>
      </c>
      <c r="P483">
        <v>606</v>
      </c>
      <c r="Q483" s="28" t="s">
        <v>254</v>
      </c>
      <c r="R483">
        <v>6000</v>
      </c>
      <c r="S483">
        <v>2</v>
      </c>
      <c r="T483" s="12">
        <v>79</v>
      </c>
      <c r="U483" s="81">
        <v>0.51</v>
      </c>
      <c r="V483" s="81">
        <v>0.46</v>
      </c>
      <c r="W483" s="81">
        <v>0.23</v>
      </c>
      <c r="X483" s="81">
        <v>4.37</v>
      </c>
      <c r="Y483" s="12">
        <v>9.6</v>
      </c>
      <c r="Z483" s="12">
        <v>11.1</v>
      </c>
      <c r="AA483" s="12">
        <v>36.299999999999997</v>
      </c>
      <c r="AB483" s="12">
        <v>1.597</v>
      </c>
      <c r="AC483" s="12">
        <v>22.5</v>
      </c>
      <c r="AD483" s="12">
        <v>7.9</v>
      </c>
      <c r="AE483" s="12">
        <v>357</v>
      </c>
      <c r="AF483" s="12">
        <v>69.12</v>
      </c>
      <c r="AG483" s="12">
        <v>55.5</v>
      </c>
      <c r="AH483" s="12">
        <v>1.8</v>
      </c>
      <c r="AI483" s="12">
        <v>8.4</v>
      </c>
      <c r="AJ483" s="12">
        <v>43</v>
      </c>
      <c r="AK483" s="12">
        <v>72</v>
      </c>
      <c r="AL483" s="12">
        <v>68</v>
      </c>
      <c r="AM483" s="12">
        <v>179</v>
      </c>
      <c r="AN483" s="12">
        <v>1.06</v>
      </c>
      <c r="AO483">
        <v>0.59499999999999997</v>
      </c>
    </row>
    <row r="484" spans="1:41" x14ac:dyDescent="0.35">
      <c r="A484" s="53">
        <f t="shared" si="15"/>
        <v>478</v>
      </c>
      <c r="B484">
        <v>0</v>
      </c>
      <c r="C484">
        <v>1</v>
      </c>
      <c r="D484">
        <v>2017</v>
      </c>
      <c r="E484" s="28" t="s">
        <v>372</v>
      </c>
      <c r="F484" s="30" t="s">
        <v>305</v>
      </c>
      <c r="G484" s="103">
        <v>116150</v>
      </c>
      <c r="H484" s="103">
        <v>406525</v>
      </c>
      <c r="I484" s="103">
        <f t="shared" si="14"/>
        <v>3500</v>
      </c>
      <c r="J484" s="72">
        <v>3458</v>
      </c>
      <c r="K484" s="60">
        <v>98.8</v>
      </c>
      <c r="L484" s="60">
        <v>23.943341584158407</v>
      </c>
      <c r="M484" s="60">
        <v>2.3365384615384617</v>
      </c>
      <c r="N484">
        <v>2017</v>
      </c>
      <c r="O484" t="s">
        <v>18</v>
      </c>
      <c r="P484">
        <v>607</v>
      </c>
      <c r="Q484" s="28" t="s">
        <v>254</v>
      </c>
      <c r="R484">
        <v>5000</v>
      </c>
      <c r="S484">
        <v>2</v>
      </c>
      <c r="T484" s="12">
        <v>78.599999999999994</v>
      </c>
      <c r="U484" s="81">
        <v>0.36</v>
      </c>
      <c r="V484" s="81">
        <v>0.56999999999999995</v>
      </c>
      <c r="W484" s="81">
        <v>0.63</v>
      </c>
      <c r="X484" s="81">
        <v>1.9</v>
      </c>
      <c r="Y484" s="12">
        <v>10.4</v>
      </c>
      <c r="Z484" s="12">
        <v>12</v>
      </c>
      <c r="AA484" s="12">
        <v>33.9</v>
      </c>
      <c r="AB484" s="12">
        <v>1.55</v>
      </c>
      <c r="AC484" s="12">
        <v>24.3</v>
      </c>
      <c r="AD484" s="12">
        <v>8.6999999999999993</v>
      </c>
      <c r="AE484" s="12">
        <v>349</v>
      </c>
      <c r="AF484" s="12">
        <v>69.38</v>
      </c>
      <c r="AG484" s="12">
        <v>55.8</v>
      </c>
      <c r="AH484" s="12">
        <v>6.9</v>
      </c>
      <c r="AI484" s="12">
        <v>17.7</v>
      </c>
      <c r="AJ484" s="12">
        <v>31</v>
      </c>
      <c r="AK484" s="12">
        <v>97</v>
      </c>
      <c r="AL484" s="12">
        <v>81</v>
      </c>
      <c r="AM484" s="12">
        <v>269</v>
      </c>
      <c r="AN484" s="12">
        <v>1.2</v>
      </c>
      <c r="AO484">
        <v>0.505</v>
      </c>
    </row>
    <row r="485" spans="1:41" x14ac:dyDescent="0.35">
      <c r="A485" s="53">
        <f t="shared" si="15"/>
        <v>479</v>
      </c>
      <c r="B485">
        <v>0</v>
      </c>
      <c r="C485">
        <v>1</v>
      </c>
      <c r="D485">
        <v>2017</v>
      </c>
      <c r="E485" s="28" t="s">
        <v>372</v>
      </c>
      <c r="F485" s="30" t="s">
        <v>305</v>
      </c>
      <c r="G485" s="103">
        <v>116150</v>
      </c>
      <c r="H485" s="103">
        <v>406525</v>
      </c>
      <c r="I485" s="103">
        <f t="shared" si="14"/>
        <v>3500</v>
      </c>
      <c r="J485" s="72">
        <v>3538.5</v>
      </c>
      <c r="K485" s="60">
        <v>101.1</v>
      </c>
      <c r="L485" s="60">
        <v>12.037500000000001</v>
      </c>
      <c r="M485" s="60">
        <v>2.3425925925925926</v>
      </c>
      <c r="N485">
        <v>2017</v>
      </c>
      <c r="O485" t="s">
        <v>18</v>
      </c>
      <c r="P485">
        <v>608</v>
      </c>
      <c r="Q485" s="28" t="s">
        <v>254</v>
      </c>
      <c r="R485">
        <v>6000</v>
      </c>
      <c r="S485">
        <v>2</v>
      </c>
      <c r="T485" s="12">
        <v>84.4</v>
      </c>
      <c r="U485" s="81">
        <v>0.04</v>
      </c>
      <c r="V485" s="81">
        <v>0.16</v>
      </c>
      <c r="W485" s="81">
        <v>1.1000000000000001</v>
      </c>
      <c r="X485" s="81">
        <v>0</v>
      </c>
      <c r="Y485" s="12">
        <v>10.8</v>
      </c>
      <c r="Z485" s="12">
        <v>12.5</v>
      </c>
      <c r="AA485" s="12">
        <v>42.1</v>
      </c>
      <c r="AB485" s="12">
        <v>1.996</v>
      </c>
      <c r="AC485" s="12">
        <v>25.3</v>
      </c>
      <c r="AD485" s="12">
        <v>9.1999999999999993</v>
      </c>
      <c r="AE485" s="12">
        <v>367</v>
      </c>
      <c r="AF485" s="12">
        <v>68.23</v>
      </c>
      <c r="AG485" s="12">
        <v>59.1</v>
      </c>
      <c r="AH485" s="12">
        <v>7.4</v>
      </c>
      <c r="AI485" s="12">
        <v>8.1</v>
      </c>
      <c r="AJ485" s="12">
        <v>57</v>
      </c>
      <c r="AK485" s="12">
        <v>86</v>
      </c>
      <c r="AL485" s="12">
        <v>81</v>
      </c>
      <c r="AM485" s="12">
        <v>223</v>
      </c>
      <c r="AN485" s="12">
        <v>1.06</v>
      </c>
      <c r="AO485">
        <v>0.68</v>
      </c>
    </row>
    <row r="486" spans="1:41" x14ac:dyDescent="0.35">
      <c r="A486" s="53">
        <f t="shared" si="15"/>
        <v>480</v>
      </c>
      <c r="B486">
        <v>0</v>
      </c>
      <c r="C486">
        <v>1</v>
      </c>
      <c r="D486">
        <v>2017</v>
      </c>
      <c r="E486" s="28" t="s">
        <v>372</v>
      </c>
      <c r="F486" s="30" t="s">
        <v>305</v>
      </c>
      <c r="G486" s="103">
        <v>116150</v>
      </c>
      <c r="H486" s="103">
        <v>406525</v>
      </c>
      <c r="I486" s="103">
        <f t="shared" si="14"/>
        <v>3500</v>
      </c>
      <c r="J486" s="72">
        <v>3496.5</v>
      </c>
      <c r="K486" s="60">
        <v>99.9</v>
      </c>
      <c r="L486" s="60">
        <v>15.285673515981742</v>
      </c>
      <c r="M486" s="60">
        <v>2.215686274509804</v>
      </c>
      <c r="N486">
        <v>2017</v>
      </c>
      <c r="O486" t="s">
        <v>18</v>
      </c>
      <c r="P486">
        <v>609</v>
      </c>
      <c r="Q486" s="28" t="s">
        <v>254</v>
      </c>
      <c r="R486">
        <v>6000</v>
      </c>
      <c r="S486">
        <v>2</v>
      </c>
      <c r="T486" s="12">
        <v>79.45</v>
      </c>
      <c r="U486" s="81">
        <v>0.17</v>
      </c>
      <c r="V486" s="81">
        <v>0.11</v>
      </c>
      <c r="W486" s="81">
        <v>0.81</v>
      </c>
      <c r="X486" s="81">
        <v>0.56000000000000005</v>
      </c>
      <c r="Y486" s="12">
        <v>10.199999999999999</v>
      </c>
      <c r="Z486" s="12">
        <v>11.8</v>
      </c>
      <c r="AA486" s="12">
        <v>37.5</v>
      </c>
      <c r="AB486" s="12">
        <v>1.478</v>
      </c>
      <c r="AC486" s="12">
        <v>22.6</v>
      </c>
      <c r="AD486" s="12">
        <v>8.1</v>
      </c>
      <c r="AE486" s="12">
        <v>328</v>
      </c>
      <c r="AF486" s="12">
        <v>70.92</v>
      </c>
      <c r="AG486" s="12">
        <v>56.2</v>
      </c>
      <c r="AH486" s="12">
        <v>2.1</v>
      </c>
      <c r="AI486" s="12">
        <v>4.5999999999999996</v>
      </c>
      <c r="AJ486" s="12">
        <v>43</v>
      </c>
      <c r="AK486" s="12">
        <v>96</v>
      </c>
      <c r="AL486" s="12">
        <v>77</v>
      </c>
      <c r="AM486" s="12">
        <v>276</v>
      </c>
      <c r="AN486" s="12">
        <v>1.26</v>
      </c>
      <c r="AO486">
        <v>0.58399999999999996</v>
      </c>
    </row>
    <row r="487" spans="1:41" x14ac:dyDescent="0.35">
      <c r="A487" s="53">
        <f t="shared" si="15"/>
        <v>481</v>
      </c>
      <c r="B487">
        <v>0</v>
      </c>
      <c r="C487">
        <v>1</v>
      </c>
      <c r="D487">
        <v>2017</v>
      </c>
      <c r="E487" s="28" t="s">
        <v>372</v>
      </c>
      <c r="F487" s="30" t="s">
        <v>305</v>
      </c>
      <c r="G487" s="103">
        <v>116150</v>
      </c>
      <c r="H487" s="103">
        <v>406525</v>
      </c>
      <c r="I487" s="103">
        <f t="shared" si="14"/>
        <v>3500</v>
      </c>
      <c r="J487" s="72">
        <v>3489.5</v>
      </c>
      <c r="K487" s="60">
        <v>99.7</v>
      </c>
      <c r="L487" s="60">
        <v>14.959898989898996</v>
      </c>
      <c r="M487" s="60">
        <v>2.2673267326732671</v>
      </c>
      <c r="N487">
        <v>2017</v>
      </c>
      <c r="O487" t="s">
        <v>18</v>
      </c>
      <c r="P487">
        <v>610</v>
      </c>
      <c r="Q487" s="28" t="s">
        <v>254</v>
      </c>
      <c r="R487">
        <v>6000</v>
      </c>
      <c r="S487">
        <v>2</v>
      </c>
      <c r="T487" s="12">
        <v>79.900000000000006</v>
      </c>
      <c r="U487" s="81">
        <v>0.27</v>
      </c>
      <c r="V487" s="81">
        <v>0.31</v>
      </c>
      <c r="W487" s="81">
        <v>0.67</v>
      </c>
      <c r="X487" s="81">
        <v>0.77</v>
      </c>
      <c r="Y487" s="12">
        <v>10.1</v>
      </c>
      <c r="Z487" s="12">
        <v>11.7</v>
      </c>
      <c r="AA487" s="12">
        <v>34.6</v>
      </c>
      <c r="AB487" s="12">
        <v>1.6990000000000001</v>
      </c>
      <c r="AC487" s="12">
        <v>22.9</v>
      </c>
      <c r="AD487" s="12">
        <v>8.3000000000000007</v>
      </c>
      <c r="AE487" s="12">
        <v>342</v>
      </c>
      <c r="AF487" s="12">
        <v>68.290000000000006</v>
      </c>
      <c r="AG487" s="12">
        <v>56.4</v>
      </c>
      <c r="AH487" s="12">
        <v>2.1</v>
      </c>
      <c r="AI487" s="12">
        <v>11.1</v>
      </c>
      <c r="AJ487" s="12">
        <v>36</v>
      </c>
      <c r="AK487" s="12">
        <v>93</v>
      </c>
      <c r="AL487" s="12">
        <v>76</v>
      </c>
      <c r="AM487" s="12">
        <v>260</v>
      </c>
      <c r="AN487" s="12">
        <v>1.24</v>
      </c>
      <c r="AO487">
        <v>0.59399999999999997</v>
      </c>
    </row>
    <row r="488" spans="1:41" x14ac:dyDescent="0.35">
      <c r="A488" s="53">
        <f t="shared" si="15"/>
        <v>482</v>
      </c>
      <c r="B488">
        <v>0</v>
      </c>
      <c r="C488">
        <v>1</v>
      </c>
      <c r="D488" s="75">
        <v>2017</v>
      </c>
      <c r="E488" s="28" t="s">
        <v>358</v>
      </c>
      <c r="F488" s="30" t="s">
        <v>64</v>
      </c>
      <c r="G488" s="103">
        <v>47370</v>
      </c>
      <c r="H488" s="103">
        <v>213165</v>
      </c>
      <c r="I488" s="103">
        <f t="shared" si="14"/>
        <v>4500</v>
      </c>
      <c r="J488" s="72">
        <v>4522.5</v>
      </c>
      <c r="K488" s="60">
        <v>100.5</v>
      </c>
      <c r="L488" s="60">
        <v>15.292500000000002</v>
      </c>
      <c r="M488" s="60">
        <v>2.3047619047619046</v>
      </c>
      <c r="N488" s="75">
        <v>2017</v>
      </c>
      <c r="O488" s="75" t="s">
        <v>18</v>
      </c>
      <c r="P488" s="75">
        <v>611</v>
      </c>
      <c r="Q488" s="78" t="s">
        <v>207</v>
      </c>
      <c r="R488" s="75">
        <v>3100</v>
      </c>
      <c r="S488" s="75">
        <v>2</v>
      </c>
      <c r="T488" s="79">
        <v>79.900000000000006</v>
      </c>
      <c r="U488" s="80">
        <v>0.45</v>
      </c>
      <c r="V488" s="80">
        <v>0.18</v>
      </c>
      <c r="W488" s="80">
        <v>0.7</v>
      </c>
      <c r="X488" s="80">
        <v>0.2</v>
      </c>
      <c r="Y488" s="79">
        <v>10.5</v>
      </c>
      <c r="Z488" s="12">
        <v>12.1</v>
      </c>
      <c r="AA488" s="79">
        <v>34</v>
      </c>
      <c r="AB488" s="79">
        <v>1.792</v>
      </c>
      <c r="AC488" s="79">
        <v>24.2</v>
      </c>
      <c r="AD488" s="79">
        <v>8.1999999999999993</v>
      </c>
      <c r="AE488" s="79">
        <v>430</v>
      </c>
      <c r="AF488" s="79">
        <v>68.260000000000005</v>
      </c>
      <c r="AG488" s="79">
        <v>58.7</v>
      </c>
      <c r="AH488" s="79">
        <v>10</v>
      </c>
      <c r="AI488" s="79">
        <v>15.9</v>
      </c>
      <c r="AJ488" s="79">
        <v>43</v>
      </c>
      <c r="AK488" s="79">
        <v>98</v>
      </c>
      <c r="AL488" s="79">
        <v>77</v>
      </c>
      <c r="AM488" s="79">
        <v>263</v>
      </c>
      <c r="AN488" s="12">
        <v>1.28</v>
      </c>
      <c r="AO488">
        <v>0.75800000000000001</v>
      </c>
    </row>
    <row r="489" spans="1:41" x14ac:dyDescent="0.35">
      <c r="A489" s="53">
        <f t="shared" si="15"/>
        <v>483</v>
      </c>
      <c r="B489">
        <v>0</v>
      </c>
      <c r="C489">
        <v>1</v>
      </c>
      <c r="D489" s="75">
        <v>2017</v>
      </c>
      <c r="E489" s="28" t="s">
        <v>379</v>
      </c>
      <c r="F489" s="30" t="s">
        <v>305</v>
      </c>
      <c r="G489" s="103">
        <v>43130</v>
      </c>
      <c r="H489" s="103">
        <v>142329</v>
      </c>
      <c r="I489" s="103">
        <f t="shared" si="14"/>
        <v>3300</v>
      </c>
      <c r="J489" s="72">
        <v>3240.6</v>
      </c>
      <c r="K489" s="60">
        <v>98.2</v>
      </c>
      <c r="L489" s="60">
        <v>8.9958333333333353</v>
      </c>
      <c r="M489" s="60">
        <v>2.4343434343434343</v>
      </c>
      <c r="N489" s="75">
        <v>2017</v>
      </c>
      <c r="O489" s="75" t="s">
        <v>18</v>
      </c>
      <c r="P489" s="75">
        <v>612</v>
      </c>
      <c r="Q489" s="78" t="s">
        <v>215</v>
      </c>
      <c r="R489" s="75">
        <v>5000</v>
      </c>
      <c r="S489" s="75">
        <v>2</v>
      </c>
      <c r="T489" s="79">
        <v>81.7</v>
      </c>
      <c r="U489" s="80">
        <v>0.28999999999999998</v>
      </c>
      <c r="V489" s="80">
        <v>0.17</v>
      </c>
      <c r="W489" s="80">
        <v>0.65</v>
      </c>
      <c r="X489" s="80">
        <v>0.69</v>
      </c>
      <c r="Y489" s="79">
        <v>9.9</v>
      </c>
      <c r="Z489" s="12">
        <v>11.4</v>
      </c>
      <c r="AA489" s="79">
        <v>37.9</v>
      </c>
      <c r="AB489" s="79">
        <v>1.6220000000000001</v>
      </c>
      <c r="AC489" s="79">
        <v>24.1</v>
      </c>
      <c r="AD489" s="79">
        <v>8.1999999999999993</v>
      </c>
      <c r="AE489" s="79">
        <v>420</v>
      </c>
      <c r="AF489" s="79">
        <v>69.88</v>
      </c>
      <c r="AG489" s="79">
        <v>57.4</v>
      </c>
      <c r="AH489" s="79">
        <v>2</v>
      </c>
      <c r="AI489" s="79">
        <v>2.1</v>
      </c>
      <c r="AJ489" s="79">
        <v>55</v>
      </c>
      <c r="AK489" s="79">
        <v>97</v>
      </c>
      <c r="AL489" s="79">
        <v>70</v>
      </c>
      <c r="AM489" s="79">
        <v>251</v>
      </c>
      <c r="AN489" s="12">
        <v>1.4</v>
      </c>
      <c r="AO489">
        <v>0.64600000000000002</v>
      </c>
    </row>
    <row r="490" spans="1:41" x14ac:dyDescent="0.35">
      <c r="A490" s="53">
        <f t="shared" si="15"/>
        <v>484</v>
      </c>
      <c r="B490">
        <v>0</v>
      </c>
      <c r="C490">
        <v>1</v>
      </c>
      <c r="D490" s="75">
        <v>2017</v>
      </c>
      <c r="E490" s="28" t="s">
        <v>379</v>
      </c>
      <c r="F490" s="30" t="s">
        <v>305</v>
      </c>
      <c r="G490" s="103">
        <v>43130</v>
      </c>
      <c r="H490" s="103">
        <v>142329</v>
      </c>
      <c r="I490" s="103">
        <f t="shared" si="14"/>
        <v>3300</v>
      </c>
      <c r="J490" s="72">
        <v>3290.1</v>
      </c>
      <c r="K490" s="60">
        <v>99.7</v>
      </c>
      <c r="L490" s="60">
        <v>14.057499999999997</v>
      </c>
      <c r="M490" s="60">
        <v>2.435643564356436</v>
      </c>
      <c r="N490" s="75">
        <v>2017</v>
      </c>
      <c r="O490" s="75" t="s">
        <v>18</v>
      </c>
      <c r="P490" s="75">
        <v>613</v>
      </c>
      <c r="Q490" s="78" t="s">
        <v>215</v>
      </c>
      <c r="R490" s="75">
        <v>5000</v>
      </c>
      <c r="S490" s="75">
        <v>2</v>
      </c>
      <c r="T490" s="79">
        <v>80.8</v>
      </c>
      <c r="U490" s="80">
        <v>0.35</v>
      </c>
      <c r="V490" s="80">
        <v>0.4</v>
      </c>
      <c r="W490" s="80">
        <v>0.47</v>
      </c>
      <c r="X490" s="80">
        <v>1.68</v>
      </c>
      <c r="Y490" s="79">
        <v>10.1</v>
      </c>
      <c r="Z490" s="12">
        <v>11.7</v>
      </c>
      <c r="AA490" s="79">
        <v>36.1</v>
      </c>
      <c r="AB490" s="79">
        <v>1.631</v>
      </c>
      <c r="AC490" s="79">
        <v>24.6</v>
      </c>
      <c r="AD490" s="79">
        <v>8.1</v>
      </c>
      <c r="AE490" s="79">
        <v>408</v>
      </c>
      <c r="AF490" s="79">
        <v>68.72</v>
      </c>
      <c r="AG490" s="79">
        <v>56.3</v>
      </c>
      <c r="AH490" s="79">
        <v>9.8000000000000007</v>
      </c>
      <c r="AI490" s="79">
        <v>19.100000000000001</v>
      </c>
      <c r="AJ490" s="79">
        <v>30</v>
      </c>
      <c r="AK490" s="79">
        <v>97</v>
      </c>
      <c r="AL490" s="79">
        <v>65</v>
      </c>
      <c r="AM490" s="79">
        <v>233</v>
      </c>
      <c r="AN490" s="12">
        <v>1.49</v>
      </c>
      <c r="AO490">
        <v>0.66</v>
      </c>
    </row>
    <row r="491" spans="1:41" x14ac:dyDescent="0.35">
      <c r="A491" s="53">
        <f t="shared" si="15"/>
        <v>485</v>
      </c>
      <c r="B491">
        <v>0</v>
      </c>
      <c r="C491">
        <v>1</v>
      </c>
      <c r="D491">
        <v>2017</v>
      </c>
      <c r="E491" s="28" t="s">
        <v>380</v>
      </c>
      <c r="F491" s="30" t="s">
        <v>305</v>
      </c>
      <c r="G491" s="103">
        <v>106290</v>
      </c>
      <c r="H491" s="103">
        <v>350757</v>
      </c>
      <c r="I491" s="103">
        <f t="shared" si="14"/>
        <v>3300</v>
      </c>
      <c r="J491" s="72">
        <v>3201</v>
      </c>
      <c r="K491" s="60">
        <v>97</v>
      </c>
      <c r="L491" s="60">
        <v>5.2374999999999963</v>
      </c>
      <c r="M491" s="60">
        <v>2.6</v>
      </c>
      <c r="N491">
        <v>2017</v>
      </c>
      <c r="O491" t="s">
        <v>18</v>
      </c>
      <c r="P491">
        <v>614</v>
      </c>
      <c r="Q491" s="28" t="s">
        <v>255</v>
      </c>
      <c r="R491">
        <v>6000</v>
      </c>
      <c r="S491">
        <v>3</v>
      </c>
      <c r="T491" s="12">
        <v>80.349999999999994</v>
      </c>
      <c r="U491" s="81">
        <v>0.33</v>
      </c>
      <c r="V491" s="81">
        <v>1.33</v>
      </c>
      <c r="W491" s="81">
        <v>1.1399999999999999</v>
      </c>
      <c r="X491" s="81">
        <v>1.93</v>
      </c>
      <c r="Y491" s="12">
        <v>9.5</v>
      </c>
      <c r="Z491" s="12">
        <v>11</v>
      </c>
      <c r="AA491" s="12">
        <v>32.9</v>
      </c>
      <c r="AB491" s="12">
        <v>1.8540000000000001</v>
      </c>
      <c r="AC491" s="12">
        <v>24.7</v>
      </c>
      <c r="AD491" s="12">
        <v>8.1</v>
      </c>
      <c r="AE491" s="12">
        <v>386</v>
      </c>
      <c r="AF491" s="12">
        <v>70.44</v>
      </c>
      <c r="AG491" s="12">
        <v>56.7</v>
      </c>
      <c r="AH491" s="12">
        <v>2</v>
      </c>
      <c r="AI491" s="12">
        <v>2.2999999999999998</v>
      </c>
      <c r="AJ491" s="12">
        <v>62</v>
      </c>
      <c r="AK491" s="12">
        <v>91</v>
      </c>
      <c r="AL491" s="12">
        <v>59</v>
      </c>
      <c r="AM491" s="12">
        <v>206</v>
      </c>
      <c r="AN491" s="12">
        <v>1.54</v>
      </c>
      <c r="AO491">
        <v>0.68400000000000005</v>
      </c>
    </row>
    <row r="492" spans="1:41" x14ac:dyDescent="0.35">
      <c r="A492" s="53">
        <f t="shared" si="15"/>
        <v>486</v>
      </c>
      <c r="B492">
        <v>0</v>
      </c>
      <c r="C492">
        <v>1</v>
      </c>
      <c r="D492">
        <v>2017</v>
      </c>
      <c r="E492" s="28" t="s">
        <v>380</v>
      </c>
      <c r="F492" s="30" t="s">
        <v>305</v>
      </c>
      <c r="G492" s="103">
        <v>106290</v>
      </c>
      <c r="H492" s="103">
        <v>350757</v>
      </c>
      <c r="I492" s="103">
        <f t="shared" si="14"/>
        <v>3300</v>
      </c>
      <c r="J492" s="72">
        <v>3309.9</v>
      </c>
      <c r="K492" s="60">
        <v>100.3</v>
      </c>
      <c r="L492" s="60">
        <v>13.737499999999997</v>
      </c>
      <c r="M492" s="60">
        <v>2.2692307692307692</v>
      </c>
      <c r="N492">
        <v>2017</v>
      </c>
      <c r="O492" t="s">
        <v>18</v>
      </c>
      <c r="P492">
        <v>615</v>
      </c>
      <c r="Q492" s="28" t="s">
        <v>255</v>
      </c>
      <c r="R492">
        <v>4500</v>
      </c>
      <c r="S492">
        <v>2</v>
      </c>
      <c r="T492" s="12">
        <v>80.349999999999994</v>
      </c>
      <c r="U492" s="81">
        <v>0.45</v>
      </c>
      <c r="V492" s="81">
        <v>0.28999999999999998</v>
      </c>
      <c r="W492" s="81">
        <v>0.79</v>
      </c>
      <c r="X492" s="81">
        <v>0.36</v>
      </c>
      <c r="Y492" s="12">
        <v>10.4</v>
      </c>
      <c r="Z492" s="12">
        <v>12</v>
      </c>
      <c r="AA492" s="12">
        <v>32.299999999999997</v>
      </c>
      <c r="AB492" s="12">
        <v>1.8340000000000001</v>
      </c>
      <c r="AC492" s="12">
        <v>23.6</v>
      </c>
      <c r="AD492" s="12">
        <v>8.1</v>
      </c>
      <c r="AE492" s="12">
        <v>356</v>
      </c>
      <c r="AF492" s="12">
        <v>67.37</v>
      </c>
      <c r="AG492" s="12">
        <v>56.7</v>
      </c>
      <c r="AH492" s="12">
        <v>6.2</v>
      </c>
      <c r="AI492" s="12">
        <v>16.5</v>
      </c>
      <c r="AJ492" s="12">
        <v>31</v>
      </c>
      <c r="AK492" s="12">
        <v>89</v>
      </c>
      <c r="AL492" s="12">
        <v>76</v>
      </c>
      <c r="AM492" s="12">
        <v>238</v>
      </c>
      <c r="AN492" s="12">
        <v>1.18</v>
      </c>
      <c r="AO492">
        <v>0.72099999999999997</v>
      </c>
    </row>
    <row r="493" spans="1:41" x14ac:dyDescent="0.35">
      <c r="A493" s="53">
        <f t="shared" si="15"/>
        <v>487</v>
      </c>
      <c r="B493">
        <v>0</v>
      </c>
      <c r="C493">
        <v>1</v>
      </c>
      <c r="D493">
        <v>2017</v>
      </c>
      <c r="E493" s="28" t="s">
        <v>380</v>
      </c>
      <c r="F493" s="30" t="s">
        <v>305</v>
      </c>
      <c r="G493" s="103">
        <v>106290</v>
      </c>
      <c r="H493" s="103">
        <v>350757</v>
      </c>
      <c r="I493" s="103">
        <f t="shared" si="14"/>
        <v>3300</v>
      </c>
      <c r="J493" s="72">
        <v>3290.1</v>
      </c>
      <c r="K493" s="60">
        <v>99.7</v>
      </c>
      <c r="L493" s="60">
        <v>9.4708333333333368</v>
      </c>
      <c r="M493" s="60">
        <v>2.2871287128712874</v>
      </c>
      <c r="N493">
        <v>2017</v>
      </c>
      <c r="O493" t="s">
        <v>18</v>
      </c>
      <c r="P493">
        <v>616</v>
      </c>
      <c r="Q493" s="28" t="s">
        <v>255</v>
      </c>
      <c r="R493">
        <v>6000</v>
      </c>
      <c r="S493">
        <v>2</v>
      </c>
      <c r="T493" s="12">
        <v>82.15</v>
      </c>
      <c r="U493" s="81">
        <v>0.12</v>
      </c>
      <c r="V493" s="81">
        <v>0.12</v>
      </c>
      <c r="W493" s="81">
        <v>0.95</v>
      </c>
      <c r="X493" s="81">
        <v>4.34</v>
      </c>
      <c r="Y493" s="12">
        <v>10.1</v>
      </c>
      <c r="Z493" s="12">
        <v>11.7</v>
      </c>
      <c r="AA493" s="12">
        <v>33.200000000000003</v>
      </c>
      <c r="AB493" s="12">
        <v>1.744</v>
      </c>
      <c r="AC493" s="12">
        <v>23.1</v>
      </c>
      <c r="AD493" s="12">
        <v>8.1999999999999993</v>
      </c>
      <c r="AE493" s="12">
        <v>364</v>
      </c>
      <c r="AF493" s="12">
        <v>67.8</v>
      </c>
      <c r="AG493" s="12">
        <v>58.2</v>
      </c>
      <c r="AH493" s="12">
        <v>1.8</v>
      </c>
      <c r="AI493" s="12">
        <v>2.1</v>
      </c>
      <c r="AJ493" s="12">
        <v>60</v>
      </c>
      <c r="AK493" s="12">
        <v>113</v>
      </c>
      <c r="AL493" s="12">
        <v>56</v>
      </c>
      <c r="AM493" s="12">
        <v>252</v>
      </c>
      <c r="AN493" s="12">
        <v>2.04</v>
      </c>
      <c r="AO493">
        <v>0.65800000000000003</v>
      </c>
    </row>
    <row r="494" spans="1:41" x14ac:dyDescent="0.35">
      <c r="A494" s="53">
        <f t="shared" si="15"/>
        <v>488</v>
      </c>
      <c r="B494">
        <v>0</v>
      </c>
      <c r="C494">
        <v>1</v>
      </c>
      <c r="D494">
        <v>2017</v>
      </c>
      <c r="E494" s="28" t="s">
        <v>380</v>
      </c>
      <c r="F494" s="30" t="s">
        <v>305</v>
      </c>
      <c r="G494" s="103">
        <v>106290</v>
      </c>
      <c r="H494" s="103">
        <v>350757</v>
      </c>
      <c r="I494" s="103">
        <f t="shared" si="14"/>
        <v>3300</v>
      </c>
      <c r="J494" s="72">
        <v>3191.1</v>
      </c>
      <c r="K494" s="60">
        <v>96.7</v>
      </c>
      <c r="L494" s="60">
        <v>7.9249999999999954</v>
      </c>
      <c r="M494" s="60">
        <v>2.5638297872340425</v>
      </c>
      <c r="N494">
        <v>2017</v>
      </c>
      <c r="O494" t="s">
        <v>18</v>
      </c>
      <c r="P494">
        <v>617</v>
      </c>
      <c r="Q494" s="28" t="s">
        <v>255</v>
      </c>
      <c r="R494">
        <v>5000</v>
      </c>
      <c r="S494">
        <v>2</v>
      </c>
      <c r="T494" s="12">
        <v>80.349999999999994</v>
      </c>
      <c r="U494" s="81">
        <v>0.38</v>
      </c>
      <c r="V494" s="81">
        <v>0.24</v>
      </c>
      <c r="W494" s="81">
        <v>0.48</v>
      </c>
      <c r="X494" s="81">
        <v>9.02</v>
      </c>
      <c r="Y494" s="12">
        <v>9.4</v>
      </c>
      <c r="Z494" s="12">
        <v>10.9</v>
      </c>
      <c r="AA494" s="12">
        <v>35.9</v>
      </c>
      <c r="AB494" s="12">
        <v>1.536</v>
      </c>
      <c r="AC494" s="12">
        <v>24.1</v>
      </c>
      <c r="AD494" s="12">
        <v>7.8</v>
      </c>
      <c r="AE494" s="12">
        <v>374</v>
      </c>
      <c r="AF494" s="12">
        <v>67.63</v>
      </c>
      <c r="AG494" s="12">
        <v>55.8</v>
      </c>
      <c r="AH494" s="12">
        <v>2</v>
      </c>
      <c r="AI494" s="12">
        <v>2.2999999999999998</v>
      </c>
      <c r="AJ494" s="12">
        <v>59</v>
      </c>
      <c r="AK494" s="12">
        <v>86</v>
      </c>
      <c r="AL494" s="12">
        <v>82</v>
      </c>
      <c r="AM494" s="12">
        <v>249</v>
      </c>
      <c r="AN494" s="12">
        <v>1.06</v>
      </c>
      <c r="AO494">
        <v>0.67100000000000004</v>
      </c>
    </row>
    <row r="495" spans="1:41" x14ac:dyDescent="0.35">
      <c r="A495" s="53">
        <f t="shared" si="15"/>
        <v>489</v>
      </c>
      <c r="B495">
        <v>0</v>
      </c>
      <c r="C495">
        <v>1</v>
      </c>
      <c r="D495">
        <v>2017</v>
      </c>
      <c r="E495" s="28" t="s">
        <v>380</v>
      </c>
      <c r="F495" s="30" t="s">
        <v>305</v>
      </c>
      <c r="G495" s="103">
        <v>106290</v>
      </c>
      <c r="H495" s="103">
        <v>350757</v>
      </c>
      <c r="I495" s="103">
        <f t="shared" si="14"/>
        <v>3300</v>
      </c>
      <c r="J495" s="72">
        <v>3191.1</v>
      </c>
      <c r="K495" s="60">
        <v>96.7</v>
      </c>
      <c r="L495" s="60">
        <v>5.4291666666666707</v>
      </c>
      <c r="M495" s="60">
        <v>2.4893617021276593</v>
      </c>
      <c r="N495">
        <v>2017</v>
      </c>
      <c r="O495" t="s">
        <v>18</v>
      </c>
      <c r="P495">
        <v>618</v>
      </c>
      <c r="Q495" s="28" t="s">
        <v>255</v>
      </c>
      <c r="R495">
        <v>6000</v>
      </c>
      <c r="S495">
        <v>2</v>
      </c>
      <c r="T495" s="12">
        <v>79.900000000000006</v>
      </c>
      <c r="U495" s="81">
        <v>0.26</v>
      </c>
      <c r="V495" s="81">
        <v>0.56999999999999995</v>
      </c>
      <c r="W495" s="81">
        <v>0.55000000000000004</v>
      </c>
      <c r="X495" s="81">
        <v>6.61</v>
      </c>
      <c r="Y495" s="12">
        <v>9.4</v>
      </c>
      <c r="Z495" s="12">
        <v>10.9</v>
      </c>
      <c r="AA495" s="12">
        <v>34.4</v>
      </c>
      <c r="AB495" s="12">
        <v>1.788</v>
      </c>
      <c r="AC495" s="12">
        <v>23.4</v>
      </c>
      <c r="AD495" s="12">
        <v>7.5</v>
      </c>
      <c r="AE495" s="12">
        <v>349</v>
      </c>
      <c r="AF495" s="12">
        <v>70.2</v>
      </c>
      <c r="AG495" s="12">
        <v>56</v>
      </c>
      <c r="AH495" s="12">
        <v>1.9</v>
      </c>
      <c r="AI495" s="12">
        <v>2.2000000000000002</v>
      </c>
      <c r="AJ495" s="12">
        <v>64</v>
      </c>
      <c r="AK495" s="12">
        <v>89</v>
      </c>
      <c r="AL495" s="12">
        <v>68</v>
      </c>
      <c r="AM495" s="12">
        <v>215</v>
      </c>
      <c r="AN495" s="12">
        <v>1.32</v>
      </c>
      <c r="AO495">
        <v>0.64500000000000002</v>
      </c>
    </row>
    <row r="496" spans="1:41" x14ac:dyDescent="0.35">
      <c r="A496" s="53">
        <f t="shared" si="15"/>
        <v>490</v>
      </c>
      <c r="B496">
        <v>0</v>
      </c>
      <c r="C496">
        <v>1</v>
      </c>
      <c r="D496" s="75">
        <v>2017</v>
      </c>
      <c r="E496" s="28" t="s">
        <v>376</v>
      </c>
      <c r="F496" s="30" t="s">
        <v>305</v>
      </c>
      <c r="G496" s="103">
        <v>14650</v>
      </c>
      <c r="H496" s="103">
        <v>39555</v>
      </c>
      <c r="I496" s="103">
        <f t="shared" si="14"/>
        <v>2700</v>
      </c>
      <c r="J496" s="72">
        <v>2724.3</v>
      </c>
      <c r="K496" s="60">
        <v>100.9</v>
      </c>
      <c r="L496" s="60">
        <v>15.2475</v>
      </c>
      <c r="M496" s="60">
        <v>2.3364485981308412</v>
      </c>
      <c r="N496" s="75">
        <v>2017</v>
      </c>
      <c r="O496" s="75" t="s">
        <v>18</v>
      </c>
      <c r="P496" s="75">
        <v>619</v>
      </c>
      <c r="Q496" s="78" t="s">
        <v>212</v>
      </c>
      <c r="R496" s="75">
        <v>3375</v>
      </c>
      <c r="S496" s="75">
        <v>2</v>
      </c>
      <c r="T496" s="79">
        <v>81.25</v>
      </c>
      <c r="U496" s="80">
        <v>0.28999999999999998</v>
      </c>
      <c r="V496" s="80">
        <v>0.55000000000000004</v>
      </c>
      <c r="W496" s="80">
        <v>0.31</v>
      </c>
      <c r="X496" s="80">
        <v>0</v>
      </c>
      <c r="Y496" s="79">
        <v>10.7</v>
      </c>
      <c r="Z496" s="12">
        <v>12.4</v>
      </c>
      <c r="AA496" s="79">
        <v>33.799999999999997</v>
      </c>
      <c r="AB496" s="79">
        <v>1.9610000000000001</v>
      </c>
      <c r="AC496" s="79">
        <v>25</v>
      </c>
      <c r="AD496" s="79">
        <v>8.6999999999999993</v>
      </c>
      <c r="AE496" s="79">
        <v>372</v>
      </c>
      <c r="AF496" s="79">
        <v>69.92</v>
      </c>
      <c r="AG496" s="79">
        <v>57.6</v>
      </c>
      <c r="AH496" s="79">
        <v>7.9</v>
      </c>
      <c r="AI496" s="79">
        <v>15.8</v>
      </c>
      <c r="AJ496" s="79">
        <v>46</v>
      </c>
      <c r="AK496" s="79">
        <v>84</v>
      </c>
      <c r="AL496" s="79">
        <v>85</v>
      </c>
      <c r="AM496" s="79">
        <v>250</v>
      </c>
      <c r="AN496" s="12">
        <v>0.99</v>
      </c>
      <c r="AO496">
        <v>0.81899999999999995</v>
      </c>
    </row>
    <row r="497" spans="1:41" x14ac:dyDescent="0.35">
      <c r="A497" s="53">
        <f t="shared" si="15"/>
        <v>491</v>
      </c>
      <c r="B497">
        <v>0</v>
      </c>
      <c r="C497">
        <v>1</v>
      </c>
      <c r="D497" s="75">
        <v>2017</v>
      </c>
      <c r="E497" s="28" t="s">
        <v>376</v>
      </c>
      <c r="F497" s="30" t="s">
        <v>305</v>
      </c>
      <c r="G497" s="103">
        <v>14650</v>
      </c>
      <c r="H497" s="103">
        <v>39555</v>
      </c>
      <c r="I497" s="103">
        <f t="shared" si="14"/>
        <v>2700</v>
      </c>
      <c r="J497" s="72">
        <v>2775.6</v>
      </c>
      <c r="K497" s="60">
        <v>102.8</v>
      </c>
      <c r="L497" s="60">
        <v>20.787499999999998</v>
      </c>
      <c r="M497" s="60">
        <v>2.3306451612903225</v>
      </c>
      <c r="N497" s="75">
        <v>2017</v>
      </c>
      <c r="O497" s="75" t="s">
        <v>18</v>
      </c>
      <c r="P497" s="75">
        <v>620</v>
      </c>
      <c r="Q497" s="78" t="s">
        <v>212</v>
      </c>
      <c r="R497" s="75">
        <v>3375</v>
      </c>
      <c r="S497" s="75">
        <v>2</v>
      </c>
      <c r="T497" s="79">
        <v>77.25</v>
      </c>
      <c r="U497" s="80">
        <v>0.66</v>
      </c>
      <c r="V497" s="80">
        <v>0.32</v>
      </c>
      <c r="W497" s="80">
        <v>0.8</v>
      </c>
      <c r="X497" s="80">
        <v>0.2</v>
      </c>
      <c r="Y497" s="79">
        <v>12.4</v>
      </c>
      <c r="Z497" s="12">
        <v>14.3</v>
      </c>
      <c r="AA497" s="79">
        <v>33.299999999999997</v>
      </c>
      <c r="AB497" s="79">
        <v>2.0859999999999999</v>
      </c>
      <c r="AC497" s="79">
        <v>28.9</v>
      </c>
      <c r="AD497" s="79">
        <v>10.1</v>
      </c>
      <c r="AE497" s="79">
        <v>443</v>
      </c>
      <c r="AF497" s="79">
        <v>68.349999999999994</v>
      </c>
      <c r="AG497" s="79">
        <v>60.6</v>
      </c>
      <c r="AH497" s="79">
        <v>8.4</v>
      </c>
      <c r="AI497" s="79">
        <v>10.6</v>
      </c>
      <c r="AJ497" s="79">
        <v>44</v>
      </c>
      <c r="AK497" s="79">
        <v>113</v>
      </c>
      <c r="AL497" s="79">
        <v>72</v>
      </c>
      <c r="AM497" s="79">
        <v>284</v>
      </c>
      <c r="AN497" s="12">
        <v>1.57</v>
      </c>
      <c r="AO497">
        <v>0.80200000000000005</v>
      </c>
    </row>
    <row r="498" spans="1:41" x14ac:dyDescent="0.35">
      <c r="A498" s="53">
        <f t="shared" si="15"/>
        <v>492</v>
      </c>
      <c r="B498">
        <v>0</v>
      </c>
      <c r="C498">
        <v>1</v>
      </c>
      <c r="D498" s="75">
        <v>2017</v>
      </c>
      <c r="E498" s="28" t="s">
        <v>373</v>
      </c>
      <c r="F498" s="30" t="s">
        <v>305</v>
      </c>
      <c r="G498" s="103">
        <v>4500</v>
      </c>
      <c r="H498" s="103">
        <v>17100</v>
      </c>
      <c r="I498" s="103">
        <f t="shared" si="14"/>
        <v>3800</v>
      </c>
      <c r="J498" s="72">
        <v>3955.8</v>
      </c>
      <c r="K498" s="60">
        <v>104.1</v>
      </c>
      <c r="L498" s="60">
        <v>19.8</v>
      </c>
      <c r="M498" s="60">
        <v>2.3983739837398375</v>
      </c>
      <c r="N498" s="75">
        <v>2017</v>
      </c>
      <c r="O498" s="75" t="s">
        <v>18</v>
      </c>
      <c r="P498" s="75">
        <v>621</v>
      </c>
      <c r="Q498" s="78" t="s">
        <v>209</v>
      </c>
      <c r="R498" s="75">
        <v>1000</v>
      </c>
      <c r="S498" s="75">
        <v>2</v>
      </c>
      <c r="T498" s="79">
        <v>83.05</v>
      </c>
      <c r="U498" s="80">
        <v>0.43</v>
      </c>
      <c r="V498" s="80">
        <v>0.41</v>
      </c>
      <c r="W498" s="80">
        <v>0.35</v>
      </c>
      <c r="X498" s="80">
        <v>0</v>
      </c>
      <c r="Y498" s="79">
        <v>12.3</v>
      </c>
      <c r="Z498" s="12">
        <v>14.2</v>
      </c>
      <c r="AA498" s="79">
        <v>34.4</v>
      </c>
      <c r="AB498" s="79">
        <v>2.1960000000000002</v>
      </c>
      <c r="AC498" s="79">
        <v>29.5</v>
      </c>
      <c r="AD498" s="79">
        <v>11.1</v>
      </c>
      <c r="AE498" s="79">
        <v>306</v>
      </c>
      <c r="AF498" s="79">
        <v>71.099999999999994</v>
      </c>
      <c r="AG498" s="79">
        <v>59.3</v>
      </c>
      <c r="AH498" s="79">
        <v>7.2</v>
      </c>
      <c r="AI498" s="79">
        <v>9.5</v>
      </c>
      <c r="AJ498" s="79">
        <v>59</v>
      </c>
      <c r="AK498" s="79">
        <v>75</v>
      </c>
      <c r="AL498" s="79">
        <v>107</v>
      </c>
      <c r="AM498" s="79">
        <v>252</v>
      </c>
      <c r="AN498" s="12">
        <v>0.7</v>
      </c>
      <c r="AO498">
        <v>0.77600000000000002</v>
      </c>
    </row>
    <row r="499" spans="1:41" x14ac:dyDescent="0.35">
      <c r="A499" s="53">
        <f t="shared" si="15"/>
        <v>493</v>
      </c>
      <c r="B499">
        <v>0</v>
      </c>
      <c r="C499">
        <v>1</v>
      </c>
      <c r="D499" s="75">
        <v>2017</v>
      </c>
      <c r="E499" s="28" t="s">
        <v>419</v>
      </c>
      <c r="F499" s="30" t="s">
        <v>305</v>
      </c>
      <c r="G499" s="103">
        <v>2030</v>
      </c>
      <c r="H499" s="103">
        <v>4669</v>
      </c>
      <c r="I499" s="103">
        <f t="shared" si="14"/>
        <v>2300</v>
      </c>
      <c r="J499" s="72">
        <v>2122.9</v>
      </c>
      <c r="K499" s="60">
        <v>92.3</v>
      </c>
      <c r="L499" s="60">
        <v>6.1125000000000043</v>
      </c>
      <c r="M499" s="60">
        <v>2.7356321839080464</v>
      </c>
      <c r="N499" s="75">
        <v>2017</v>
      </c>
      <c r="O499" s="75" t="s">
        <v>18</v>
      </c>
      <c r="P499" s="75">
        <v>622</v>
      </c>
      <c r="Q499" s="78" t="s">
        <v>256</v>
      </c>
      <c r="R499" s="75">
        <v>4800</v>
      </c>
      <c r="S499" s="75">
        <v>2</v>
      </c>
      <c r="T499" s="79">
        <v>82.15</v>
      </c>
      <c r="U499" s="80">
        <v>0.32</v>
      </c>
      <c r="V499" s="80">
        <v>0.28999999999999998</v>
      </c>
      <c r="W499" s="80">
        <v>0.56999999999999995</v>
      </c>
      <c r="X499" s="80">
        <v>6.66</v>
      </c>
      <c r="Y499" s="79">
        <v>8.6999999999999993</v>
      </c>
      <c r="Z499" s="12">
        <v>10.1</v>
      </c>
      <c r="AA499" s="79">
        <v>32.9</v>
      </c>
      <c r="AB499" s="79">
        <v>1.8160000000000001</v>
      </c>
      <c r="AC499" s="79">
        <v>23.8</v>
      </c>
      <c r="AD499" s="79">
        <v>7.7</v>
      </c>
      <c r="AE499" s="79">
        <v>340</v>
      </c>
      <c r="AF499" s="79">
        <v>69.69</v>
      </c>
      <c r="AG499" s="79">
        <v>59.4</v>
      </c>
      <c r="AH499" s="79">
        <v>1.8</v>
      </c>
      <c r="AI499" s="79">
        <v>1.9</v>
      </c>
      <c r="AJ499" s="79">
        <v>67</v>
      </c>
      <c r="AK499" s="79">
        <v>110</v>
      </c>
      <c r="AL499" s="79">
        <v>39</v>
      </c>
      <c r="AM499" s="79">
        <v>172</v>
      </c>
      <c r="AN499" s="12">
        <v>2.82</v>
      </c>
      <c r="AO499">
        <v>0.66600000000000004</v>
      </c>
    </row>
    <row r="500" spans="1:41" x14ac:dyDescent="0.35">
      <c r="A500" s="53">
        <f t="shared" si="15"/>
        <v>494</v>
      </c>
      <c r="B500">
        <v>0</v>
      </c>
      <c r="C500">
        <v>1</v>
      </c>
      <c r="D500" s="75">
        <v>2017</v>
      </c>
      <c r="E500" s="28" t="s">
        <v>375</v>
      </c>
      <c r="F500" s="30" t="s">
        <v>305</v>
      </c>
      <c r="G500" s="103">
        <v>61900</v>
      </c>
      <c r="H500" s="103">
        <v>173320</v>
      </c>
      <c r="I500" s="103">
        <f t="shared" si="14"/>
        <v>2800</v>
      </c>
      <c r="J500" s="72">
        <v>2881.2</v>
      </c>
      <c r="K500" s="60">
        <v>102.9</v>
      </c>
      <c r="L500" s="60">
        <v>16.022500000000001</v>
      </c>
      <c r="M500" s="60">
        <v>2.4017094017094021</v>
      </c>
      <c r="N500" s="75">
        <v>2017</v>
      </c>
      <c r="O500" s="75" t="s">
        <v>18</v>
      </c>
      <c r="P500" s="75">
        <v>623</v>
      </c>
      <c r="Q500" s="78" t="s">
        <v>211</v>
      </c>
      <c r="R500" s="75">
        <v>3000</v>
      </c>
      <c r="S500" s="75">
        <v>2</v>
      </c>
      <c r="T500" s="79">
        <v>81.7</v>
      </c>
      <c r="U500" s="80">
        <v>0.23</v>
      </c>
      <c r="V500" s="80">
        <v>0.3</v>
      </c>
      <c r="W500" s="80">
        <v>0.51</v>
      </c>
      <c r="X500" s="80">
        <v>0.53</v>
      </c>
      <c r="Y500" s="79">
        <v>11.7</v>
      </c>
      <c r="Z500" s="12">
        <v>13.5</v>
      </c>
      <c r="AA500" s="79">
        <v>34.200000000000003</v>
      </c>
      <c r="AB500" s="79">
        <v>1.909</v>
      </c>
      <c r="AC500" s="79">
        <v>28.1</v>
      </c>
      <c r="AD500" s="79">
        <v>9.9</v>
      </c>
      <c r="AE500" s="79">
        <v>369</v>
      </c>
      <c r="AF500" s="79">
        <v>66.260000000000005</v>
      </c>
      <c r="AG500" s="79">
        <v>56.6</v>
      </c>
      <c r="AH500" s="79">
        <v>8.3000000000000007</v>
      </c>
      <c r="AI500" s="79">
        <v>12.2</v>
      </c>
      <c r="AJ500" s="79">
        <v>47</v>
      </c>
      <c r="AK500" s="79">
        <v>68</v>
      </c>
      <c r="AL500" s="79">
        <v>106</v>
      </c>
      <c r="AM500" s="79">
        <v>223</v>
      </c>
      <c r="AN500" s="12">
        <v>0.64</v>
      </c>
      <c r="AO500">
        <v>0.67200000000000004</v>
      </c>
    </row>
    <row r="501" spans="1:41" x14ac:dyDescent="0.35">
      <c r="A501" s="53">
        <f t="shared" si="15"/>
        <v>495</v>
      </c>
      <c r="B501">
        <v>0</v>
      </c>
      <c r="C501">
        <v>1</v>
      </c>
      <c r="D501" s="75">
        <v>2017</v>
      </c>
      <c r="E501" s="28" t="s">
        <v>375</v>
      </c>
      <c r="F501" s="30" t="s">
        <v>305</v>
      </c>
      <c r="G501" s="103">
        <v>61900</v>
      </c>
      <c r="H501" s="103">
        <v>173320</v>
      </c>
      <c r="I501" s="103">
        <f t="shared" si="14"/>
        <v>2800</v>
      </c>
      <c r="J501" s="72">
        <v>2892.4</v>
      </c>
      <c r="K501" s="60">
        <v>103.3</v>
      </c>
      <c r="L501" s="60">
        <v>19.597500000000004</v>
      </c>
      <c r="M501" s="60">
        <v>2.3529411764705883</v>
      </c>
      <c r="N501" s="75">
        <v>2017</v>
      </c>
      <c r="O501" s="75" t="s">
        <v>18</v>
      </c>
      <c r="P501" s="75">
        <v>624</v>
      </c>
      <c r="Q501" s="78" t="s">
        <v>211</v>
      </c>
      <c r="R501" s="75">
        <v>5000</v>
      </c>
      <c r="S501" s="75">
        <v>2</v>
      </c>
      <c r="T501" s="79">
        <v>81.7</v>
      </c>
      <c r="U501" s="80">
        <v>0.17</v>
      </c>
      <c r="V501" s="80">
        <v>0.35</v>
      </c>
      <c r="W501" s="80">
        <v>0.65</v>
      </c>
      <c r="X501" s="80">
        <v>1.48</v>
      </c>
      <c r="Y501" s="79">
        <v>11.9</v>
      </c>
      <c r="Z501" s="12">
        <v>13.8</v>
      </c>
      <c r="AA501" s="79">
        <v>34.6</v>
      </c>
      <c r="AB501" s="79">
        <v>1.8540000000000001</v>
      </c>
      <c r="AC501" s="79">
        <v>28</v>
      </c>
      <c r="AD501" s="79">
        <v>9.8000000000000007</v>
      </c>
      <c r="AE501" s="79">
        <v>385</v>
      </c>
      <c r="AF501" s="79">
        <v>70.209999999999994</v>
      </c>
      <c r="AG501" s="79">
        <v>58.2</v>
      </c>
      <c r="AH501" s="79">
        <v>6.2</v>
      </c>
      <c r="AI501" s="79">
        <v>10.8</v>
      </c>
      <c r="AJ501" s="79">
        <v>50</v>
      </c>
      <c r="AK501" s="79">
        <v>86</v>
      </c>
      <c r="AL501" s="79">
        <v>93</v>
      </c>
      <c r="AM501" s="79">
        <v>267</v>
      </c>
      <c r="AN501" s="12">
        <v>0.92</v>
      </c>
      <c r="AO501">
        <v>0.65</v>
      </c>
    </row>
    <row r="502" spans="1:41" x14ac:dyDescent="0.35">
      <c r="A502" s="53">
        <f t="shared" si="15"/>
        <v>496</v>
      </c>
      <c r="B502">
        <v>0</v>
      </c>
      <c r="C502">
        <v>1</v>
      </c>
      <c r="D502">
        <v>2017</v>
      </c>
      <c r="E502" s="28" t="s">
        <v>374</v>
      </c>
      <c r="F502" s="30" t="s">
        <v>305</v>
      </c>
      <c r="G502" s="103">
        <v>61170</v>
      </c>
      <c r="H502" s="103">
        <v>152925</v>
      </c>
      <c r="I502" s="103">
        <f t="shared" si="14"/>
        <v>2500</v>
      </c>
      <c r="J502" s="72">
        <v>2587.5</v>
      </c>
      <c r="K502" s="60">
        <v>103.5</v>
      </c>
      <c r="L502" s="60">
        <v>19.91</v>
      </c>
      <c r="M502" s="60">
        <v>2.4333333333333331</v>
      </c>
      <c r="N502">
        <v>2017</v>
      </c>
      <c r="O502" t="s">
        <v>18</v>
      </c>
      <c r="P502">
        <v>625</v>
      </c>
      <c r="Q502" s="28" t="s">
        <v>257</v>
      </c>
      <c r="R502">
        <v>3000</v>
      </c>
      <c r="S502">
        <v>2</v>
      </c>
      <c r="T502" s="12">
        <v>81.7</v>
      </c>
      <c r="U502" s="81">
        <v>0.12</v>
      </c>
      <c r="V502" s="81">
        <v>0.47</v>
      </c>
      <c r="W502" s="81">
        <v>0.79</v>
      </c>
      <c r="X502" s="81">
        <v>0.51</v>
      </c>
      <c r="Y502" s="12">
        <v>12</v>
      </c>
      <c r="Z502" s="12">
        <v>13.9</v>
      </c>
      <c r="AA502" s="12">
        <v>33.9</v>
      </c>
      <c r="AB502" s="12">
        <v>1.776</v>
      </c>
      <c r="AC502" s="12">
        <v>29.2</v>
      </c>
      <c r="AD502" s="12">
        <v>10.5</v>
      </c>
      <c r="AE502" s="12">
        <v>429</v>
      </c>
      <c r="AF502" s="12">
        <v>71.08</v>
      </c>
      <c r="AG502" s="12">
        <v>57.8</v>
      </c>
      <c r="AH502" s="12">
        <v>7.6</v>
      </c>
      <c r="AI502" s="12">
        <v>12</v>
      </c>
      <c r="AJ502" s="12">
        <v>44</v>
      </c>
      <c r="AK502" s="12">
        <v>86</v>
      </c>
      <c r="AL502" s="12">
        <v>93</v>
      </c>
      <c r="AM502" s="12">
        <v>262</v>
      </c>
      <c r="AN502" s="12">
        <v>0.93</v>
      </c>
      <c r="AO502">
        <v>0.66900000000000004</v>
      </c>
    </row>
    <row r="503" spans="1:41" x14ac:dyDescent="0.35">
      <c r="A503" s="53">
        <f t="shared" si="15"/>
        <v>497</v>
      </c>
      <c r="B503">
        <v>0</v>
      </c>
      <c r="C503">
        <v>1</v>
      </c>
      <c r="D503">
        <v>2017</v>
      </c>
      <c r="E503" s="28" t="s">
        <v>374</v>
      </c>
      <c r="F503" s="30" t="s">
        <v>305</v>
      </c>
      <c r="G503" s="103">
        <v>61170</v>
      </c>
      <c r="H503" s="103">
        <v>152925</v>
      </c>
      <c r="I503" s="103">
        <f t="shared" si="14"/>
        <v>2500</v>
      </c>
      <c r="J503" s="72">
        <v>2577.5</v>
      </c>
      <c r="K503" s="60">
        <v>103.1</v>
      </c>
      <c r="L503" s="60">
        <v>13.845000000000006</v>
      </c>
      <c r="M503" s="60">
        <v>2.254237288135593</v>
      </c>
      <c r="N503">
        <v>2017</v>
      </c>
      <c r="O503" t="s">
        <v>18</v>
      </c>
      <c r="P503">
        <v>626</v>
      </c>
      <c r="Q503" s="28" t="s">
        <v>257</v>
      </c>
      <c r="R503">
        <v>5000</v>
      </c>
      <c r="S503">
        <v>2</v>
      </c>
      <c r="T503" s="12">
        <v>81.7</v>
      </c>
      <c r="U503" s="81">
        <v>0.32</v>
      </c>
      <c r="V503" s="81">
        <v>0.25</v>
      </c>
      <c r="W503" s="81">
        <v>0.66</v>
      </c>
      <c r="X503" s="81">
        <v>0.95</v>
      </c>
      <c r="Y503" s="12">
        <v>11.8</v>
      </c>
      <c r="Z503" s="12">
        <v>13.6</v>
      </c>
      <c r="AA503" s="12">
        <v>35.9</v>
      </c>
      <c r="AB503" s="12">
        <v>1.9490000000000001</v>
      </c>
      <c r="AC503" s="12">
        <v>26.6</v>
      </c>
      <c r="AD503" s="12">
        <v>9.5</v>
      </c>
      <c r="AE503" s="12">
        <v>426</v>
      </c>
      <c r="AF503" s="12">
        <v>70.37</v>
      </c>
      <c r="AG503" s="12">
        <v>57.4</v>
      </c>
      <c r="AH503" s="12">
        <v>7.6</v>
      </c>
      <c r="AI503" s="12">
        <v>11.6</v>
      </c>
      <c r="AJ503" s="12">
        <v>45</v>
      </c>
      <c r="AK503" s="12">
        <v>88</v>
      </c>
      <c r="AL503" s="12">
        <v>58</v>
      </c>
      <c r="AM503" s="12">
        <v>195</v>
      </c>
      <c r="AN503" s="12">
        <v>1.53</v>
      </c>
      <c r="AO503">
        <v>0.71399999999999997</v>
      </c>
    </row>
    <row r="504" spans="1:41" x14ac:dyDescent="0.35">
      <c r="A504" s="53">
        <f t="shared" si="15"/>
        <v>498</v>
      </c>
      <c r="B504">
        <v>0</v>
      </c>
      <c r="C504">
        <v>1</v>
      </c>
      <c r="D504">
        <v>2017</v>
      </c>
      <c r="E504" s="28" t="s">
        <v>374</v>
      </c>
      <c r="F504" s="30" t="s">
        <v>305</v>
      </c>
      <c r="G504" s="103">
        <v>61170</v>
      </c>
      <c r="H504" s="103">
        <v>152925</v>
      </c>
      <c r="I504" s="103">
        <f t="shared" si="14"/>
        <v>2500</v>
      </c>
      <c r="J504" s="72">
        <v>2582.5</v>
      </c>
      <c r="K504" s="60">
        <v>103.3</v>
      </c>
      <c r="L504" s="60">
        <v>16.675000000000004</v>
      </c>
      <c r="M504" s="60">
        <v>2.4789915966386555</v>
      </c>
      <c r="N504">
        <v>2017</v>
      </c>
      <c r="O504" t="s">
        <v>18</v>
      </c>
      <c r="P504">
        <v>627</v>
      </c>
      <c r="Q504" s="28" t="s">
        <v>257</v>
      </c>
      <c r="R504">
        <v>4000</v>
      </c>
      <c r="S504">
        <v>2</v>
      </c>
      <c r="T504" s="12">
        <v>81.7</v>
      </c>
      <c r="U504" s="81">
        <v>0.19</v>
      </c>
      <c r="V504" s="81">
        <v>0.31</v>
      </c>
      <c r="W504" s="81">
        <v>0.94</v>
      </c>
      <c r="X504" s="81">
        <v>2.09</v>
      </c>
      <c r="Y504" s="12">
        <v>11.9</v>
      </c>
      <c r="Z504" s="12">
        <v>13.8</v>
      </c>
      <c r="AA504" s="12">
        <v>34.6</v>
      </c>
      <c r="AB504" s="12">
        <v>1.732</v>
      </c>
      <c r="AC504" s="12">
        <v>29.5</v>
      </c>
      <c r="AD504" s="12">
        <v>10.3</v>
      </c>
      <c r="AE504" s="12">
        <v>403</v>
      </c>
      <c r="AF504" s="12">
        <v>69.930000000000007</v>
      </c>
      <c r="AG504" s="12">
        <v>57.6</v>
      </c>
      <c r="AH504" s="12">
        <v>7.8</v>
      </c>
      <c r="AI504" s="12">
        <v>11</v>
      </c>
      <c r="AJ504" s="12">
        <v>47</v>
      </c>
      <c r="AK504" s="12">
        <v>77</v>
      </c>
      <c r="AL504" s="12">
        <v>80</v>
      </c>
      <c r="AM504" s="12">
        <v>216</v>
      </c>
      <c r="AN504" s="12">
        <v>0.96</v>
      </c>
      <c r="AO504">
        <v>0.66400000000000003</v>
      </c>
    </row>
    <row r="505" spans="1:41" x14ac:dyDescent="0.35">
      <c r="A505" s="53">
        <f t="shared" si="15"/>
        <v>499</v>
      </c>
      <c r="B505">
        <v>0</v>
      </c>
      <c r="C505">
        <v>1</v>
      </c>
      <c r="D505">
        <v>2017</v>
      </c>
      <c r="E505" s="28" t="s">
        <v>374</v>
      </c>
      <c r="F505" s="30" t="s">
        <v>305</v>
      </c>
      <c r="G505" s="103">
        <v>61170</v>
      </c>
      <c r="H505" s="103">
        <v>152925</v>
      </c>
      <c r="I505" s="103">
        <f t="shared" si="14"/>
        <v>2500</v>
      </c>
      <c r="J505" s="72">
        <v>2455</v>
      </c>
      <c r="K505" s="60">
        <v>98.2</v>
      </c>
      <c r="L505" s="60">
        <v>9.3897212543554005</v>
      </c>
      <c r="M505" s="60">
        <v>2.2626262626262625</v>
      </c>
      <c r="N505">
        <v>2017</v>
      </c>
      <c r="O505" t="s">
        <v>18</v>
      </c>
      <c r="P505">
        <v>628</v>
      </c>
      <c r="Q505" s="28" t="s">
        <v>257</v>
      </c>
      <c r="R505">
        <v>5000</v>
      </c>
      <c r="S505">
        <v>2</v>
      </c>
      <c r="T505" s="12">
        <v>80.349999999999994</v>
      </c>
      <c r="U505" s="81">
        <v>0.9</v>
      </c>
      <c r="V505" s="81">
        <v>0.32</v>
      </c>
      <c r="W505" s="81">
        <v>0.38</v>
      </c>
      <c r="X505" s="81">
        <v>6.8</v>
      </c>
      <c r="Y505" s="12">
        <v>9.9</v>
      </c>
      <c r="Z505" s="12">
        <v>11.4</v>
      </c>
      <c r="AA505" s="12">
        <v>36.1</v>
      </c>
      <c r="AB505" s="12">
        <v>1.7270000000000001</v>
      </c>
      <c r="AC505" s="12">
        <v>22.4</v>
      </c>
      <c r="AD505" s="12">
        <v>7.9</v>
      </c>
      <c r="AE505" s="12">
        <v>345</v>
      </c>
      <c r="AF505" s="12">
        <v>69.53</v>
      </c>
      <c r="AG505" s="12">
        <v>55.1</v>
      </c>
      <c r="AH505" s="12">
        <v>1.8</v>
      </c>
      <c r="AI505" s="12">
        <v>2.2999999999999998</v>
      </c>
      <c r="AJ505" s="12">
        <v>58</v>
      </c>
      <c r="AK505" s="12">
        <v>77</v>
      </c>
      <c r="AL505" s="12">
        <v>81</v>
      </c>
      <c r="AM505" s="12">
        <v>219</v>
      </c>
      <c r="AN505" s="12">
        <v>0.94</v>
      </c>
      <c r="AO505">
        <v>0.57399999999999995</v>
      </c>
    </row>
    <row r="506" spans="1:41" x14ac:dyDescent="0.35">
      <c r="A506" s="53">
        <f t="shared" si="15"/>
        <v>500</v>
      </c>
      <c r="B506">
        <v>0</v>
      </c>
      <c r="C506">
        <v>1</v>
      </c>
      <c r="D506" s="75">
        <v>2017</v>
      </c>
      <c r="E506" s="28" t="s">
        <v>308</v>
      </c>
      <c r="F506" s="30" t="s">
        <v>64</v>
      </c>
      <c r="G506" s="103">
        <v>11470</v>
      </c>
      <c r="H506" s="103">
        <v>52762</v>
      </c>
      <c r="I506" s="103">
        <f t="shared" si="14"/>
        <v>4600</v>
      </c>
      <c r="J506" s="72">
        <v>4581.6000000000004</v>
      </c>
      <c r="K506" s="60">
        <v>99.6</v>
      </c>
      <c r="L506" s="60">
        <v>11.767499999999998</v>
      </c>
      <c r="M506" s="60">
        <v>2.1666666666666665</v>
      </c>
      <c r="N506" s="75">
        <v>2017</v>
      </c>
      <c r="O506" s="75" t="s">
        <v>18</v>
      </c>
      <c r="P506" s="75">
        <v>629</v>
      </c>
      <c r="Q506" s="78" t="s">
        <v>144</v>
      </c>
      <c r="R506" s="75">
        <v>3150</v>
      </c>
      <c r="S506" s="75">
        <v>2</v>
      </c>
      <c r="T506" s="79">
        <v>76.349999999999994</v>
      </c>
      <c r="U506" s="80">
        <v>0.44</v>
      </c>
      <c r="V506" s="80">
        <v>0.48</v>
      </c>
      <c r="W506" s="80">
        <v>0.44</v>
      </c>
      <c r="X506" s="80">
        <v>0.19</v>
      </c>
      <c r="Y506" s="79">
        <v>10.8</v>
      </c>
      <c r="Z506" s="12">
        <v>12.5</v>
      </c>
      <c r="AA506" s="79">
        <v>32.799999999999997</v>
      </c>
      <c r="AB506" s="79">
        <v>2.266</v>
      </c>
      <c r="AC506" s="79">
        <v>23.4</v>
      </c>
      <c r="AD506" s="79">
        <v>8.3000000000000007</v>
      </c>
      <c r="AE506" s="79">
        <v>349</v>
      </c>
      <c r="AF506" s="79">
        <v>69.08</v>
      </c>
      <c r="AG506" s="79">
        <v>56.6</v>
      </c>
      <c r="AH506" s="79">
        <v>12.7</v>
      </c>
      <c r="AI506" s="79">
        <v>20.3</v>
      </c>
      <c r="AJ506" s="79">
        <v>32</v>
      </c>
      <c r="AK506" s="79">
        <v>109</v>
      </c>
      <c r="AL506" s="79">
        <v>54</v>
      </c>
      <c r="AM506" s="79">
        <v>238</v>
      </c>
      <c r="AN506" s="12">
        <v>2.0099999999999998</v>
      </c>
      <c r="AO506">
        <v>0.76100000000000001</v>
      </c>
    </row>
    <row r="507" spans="1:41" x14ac:dyDescent="0.35">
      <c r="A507" s="53">
        <f t="shared" si="15"/>
        <v>501</v>
      </c>
      <c r="B507">
        <v>0</v>
      </c>
      <c r="C507">
        <v>1</v>
      </c>
      <c r="D507" s="75">
        <v>2017</v>
      </c>
      <c r="E507" s="28" t="s">
        <v>308</v>
      </c>
      <c r="F507" s="30" t="s">
        <v>64</v>
      </c>
      <c r="G507" s="103">
        <v>11470</v>
      </c>
      <c r="H507" s="103">
        <v>52762</v>
      </c>
      <c r="I507" s="103">
        <f t="shared" si="14"/>
        <v>4600</v>
      </c>
      <c r="J507" s="72">
        <v>4581.6000000000004</v>
      </c>
      <c r="K507" s="60">
        <v>99.6</v>
      </c>
      <c r="L507" s="60">
        <v>14.129999999999999</v>
      </c>
      <c r="M507" s="60">
        <v>2.0555555555555554</v>
      </c>
      <c r="N507" s="75">
        <v>2017</v>
      </c>
      <c r="O507" s="75" t="s">
        <v>18</v>
      </c>
      <c r="P507" s="75">
        <v>630</v>
      </c>
      <c r="Q507" s="78" t="s">
        <v>144</v>
      </c>
      <c r="R507" s="75">
        <v>3150</v>
      </c>
      <c r="S507" s="75">
        <v>3</v>
      </c>
      <c r="T507" s="79">
        <v>76.349999999999994</v>
      </c>
      <c r="U507" s="80">
        <v>0.53</v>
      </c>
      <c r="V507" s="80">
        <v>1.1000000000000001</v>
      </c>
      <c r="W507" s="80">
        <v>0.56999999999999995</v>
      </c>
      <c r="X507" s="80">
        <v>0.76</v>
      </c>
      <c r="Y507" s="79">
        <v>10.8</v>
      </c>
      <c r="Z507" s="12">
        <v>12.5</v>
      </c>
      <c r="AA507" s="79">
        <v>33.6</v>
      </c>
      <c r="AB507" s="79">
        <v>2.0880000000000001</v>
      </c>
      <c r="AC507" s="79">
        <v>22.2</v>
      </c>
      <c r="AD507" s="79">
        <v>7.8</v>
      </c>
      <c r="AE507" s="79">
        <v>442</v>
      </c>
      <c r="AF507" s="79">
        <v>71.11</v>
      </c>
      <c r="AG507" s="79">
        <v>56.7</v>
      </c>
      <c r="AH507" s="79">
        <v>12.7</v>
      </c>
      <c r="AI507" s="79">
        <v>20.8</v>
      </c>
      <c r="AJ507" s="79">
        <v>31</v>
      </c>
      <c r="AK507" s="79">
        <v>116</v>
      </c>
      <c r="AL507" s="79">
        <v>58</v>
      </c>
      <c r="AM507" s="79">
        <v>265</v>
      </c>
      <c r="AN507" s="12">
        <v>1.99</v>
      </c>
      <c r="AO507">
        <v>0.67300000000000004</v>
      </c>
    </row>
    <row r="508" spans="1:41" x14ac:dyDescent="0.35">
      <c r="A508" s="53">
        <f t="shared" si="15"/>
        <v>502</v>
      </c>
      <c r="B508">
        <v>0</v>
      </c>
      <c r="C508">
        <v>1</v>
      </c>
      <c r="D508">
        <v>2017</v>
      </c>
      <c r="E508" s="28" t="s">
        <v>378</v>
      </c>
      <c r="F508" s="30" t="s">
        <v>305</v>
      </c>
      <c r="G508" s="103">
        <v>81650</v>
      </c>
      <c r="H508" s="103">
        <v>228620</v>
      </c>
      <c r="I508" s="103">
        <f t="shared" si="14"/>
        <v>2800</v>
      </c>
      <c r="J508" s="72">
        <v>2814</v>
      </c>
      <c r="K508" s="60">
        <v>100.5</v>
      </c>
      <c r="L508" s="60">
        <v>13.540000000000001</v>
      </c>
      <c r="M508" s="60">
        <v>2.3333333333333335</v>
      </c>
      <c r="N508">
        <v>2017</v>
      </c>
      <c r="O508" t="s">
        <v>18</v>
      </c>
      <c r="P508">
        <v>631</v>
      </c>
      <c r="Q508" s="28" t="s">
        <v>258</v>
      </c>
      <c r="R508">
        <v>4500</v>
      </c>
      <c r="S508">
        <v>3</v>
      </c>
      <c r="T508" s="12">
        <v>79.45</v>
      </c>
      <c r="U508" s="81">
        <v>0.4</v>
      </c>
      <c r="V508" s="81">
        <v>0.21</v>
      </c>
      <c r="W508" s="81">
        <v>1.32</v>
      </c>
      <c r="X508" s="81">
        <v>0.8</v>
      </c>
      <c r="Y508" s="12">
        <v>10.5</v>
      </c>
      <c r="Z508" s="12">
        <v>12.1</v>
      </c>
      <c r="AA508" s="12">
        <v>32.200000000000003</v>
      </c>
      <c r="AB508" s="12">
        <v>1.8460000000000001</v>
      </c>
      <c r="AC508" s="12">
        <v>24.5</v>
      </c>
      <c r="AD508" s="12">
        <v>9.1999999999999993</v>
      </c>
      <c r="AE508" s="12">
        <v>364</v>
      </c>
      <c r="AF508" s="12">
        <v>69.42</v>
      </c>
      <c r="AG508" s="12">
        <v>56</v>
      </c>
      <c r="AH508" s="12">
        <v>2.1</v>
      </c>
      <c r="AI508" s="12">
        <v>18.2</v>
      </c>
      <c r="AJ508" s="12">
        <v>22</v>
      </c>
      <c r="AK508" s="12">
        <v>84</v>
      </c>
      <c r="AL508" s="12">
        <v>79</v>
      </c>
      <c r="AM508" s="12">
        <v>239</v>
      </c>
      <c r="AN508" s="12">
        <v>1.06</v>
      </c>
      <c r="AO508">
        <v>0.65900000000000003</v>
      </c>
    </row>
    <row r="509" spans="1:41" x14ac:dyDescent="0.35">
      <c r="A509" s="53">
        <f t="shared" si="15"/>
        <v>503</v>
      </c>
      <c r="B509">
        <v>0</v>
      </c>
      <c r="C509">
        <v>1</v>
      </c>
      <c r="D509">
        <v>2017</v>
      </c>
      <c r="E509" s="28" t="s">
        <v>378</v>
      </c>
      <c r="F509" s="30" t="s">
        <v>305</v>
      </c>
      <c r="G509" s="103">
        <v>81650</v>
      </c>
      <c r="H509" s="103">
        <v>228620</v>
      </c>
      <c r="I509" s="103">
        <f t="shared" si="14"/>
        <v>2800</v>
      </c>
      <c r="J509" s="72">
        <v>2808.4</v>
      </c>
      <c r="K509" s="60">
        <v>100.3</v>
      </c>
      <c r="L509" s="60">
        <v>20.517500000000005</v>
      </c>
      <c r="M509" s="60">
        <v>2.4134615384615383</v>
      </c>
      <c r="N509">
        <v>2017</v>
      </c>
      <c r="O509" t="s">
        <v>18</v>
      </c>
      <c r="P509">
        <v>632</v>
      </c>
      <c r="Q509" s="28" t="s">
        <v>258</v>
      </c>
      <c r="R509">
        <v>4500</v>
      </c>
      <c r="S509">
        <v>2</v>
      </c>
      <c r="T509" s="12">
        <v>81.7</v>
      </c>
      <c r="U509" s="81">
        <v>0.22</v>
      </c>
      <c r="V509" s="81">
        <v>0.28000000000000003</v>
      </c>
      <c r="W509" s="81">
        <v>0.95</v>
      </c>
      <c r="X509" s="81">
        <v>2.79</v>
      </c>
      <c r="Y509" s="12">
        <v>10.4</v>
      </c>
      <c r="Z509" s="12">
        <v>12</v>
      </c>
      <c r="AA509" s="12">
        <v>34.6</v>
      </c>
      <c r="AB509" s="12">
        <v>1.97</v>
      </c>
      <c r="AC509" s="12">
        <v>25.1</v>
      </c>
      <c r="AD509" s="12">
        <v>8.8000000000000007</v>
      </c>
      <c r="AE509" s="12">
        <v>436</v>
      </c>
      <c r="AF509" s="12">
        <v>69.44</v>
      </c>
      <c r="AG509" s="12">
        <v>57</v>
      </c>
      <c r="AH509" s="12">
        <v>13.2</v>
      </c>
      <c r="AI509" s="12">
        <v>20.8</v>
      </c>
      <c r="AJ509" s="12">
        <v>30</v>
      </c>
      <c r="AK509" s="12">
        <v>105</v>
      </c>
      <c r="AL509" s="12">
        <v>68</v>
      </c>
      <c r="AM509" s="12">
        <v>279</v>
      </c>
      <c r="AN509" s="12">
        <v>1.54</v>
      </c>
      <c r="AO509">
        <v>0.68100000000000005</v>
      </c>
    </row>
    <row r="510" spans="1:41" x14ac:dyDescent="0.35">
      <c r="A510" s="53">
        <f t="shared" si="15"/>
        <v>504</v>
      </c>
      <c r="B510">
        <v>0</v>
      </c>
      <c r="C510">
        <v>1</v>
      </c>
      <c r="D510">
        <v>2017</v>
      </c>
      <c r="E510" s="28" t="s">
        <v>378</v>
      </c>
      <c r="F510" s="30" t="s">
        <v>305</v>
      </c>
      <c r="G510" s="103">
        <v>81650</v>
      </c>
      <c r="H510" s="103">
        <v>228620</v>
      </c>
      <c r="I510" s="103">
        <f t="shared" si="14"/>
        <v>2800</v>
      </c>
      <c r="J510" s="72">
        <v>2853.2</v>
      </c>
      <c r="K510" s="60">
        <v>101.9</v>
      </c>
      <c r="L510" s="60">
        <v>17.454999999999998</v>
      </c>
      <c r="M510" s="60">
        <v>2.4196428571428572</v>
      </c>
      <c r="N510">
        <v>2017</v>
      </c>
      <c r="O510" t="s">
        <v>18</v>
      </c>
      <c r="P510">
        <v>633</v>
      </c>
      <c r="Q510" s="28" t="s">
        <v>258</v>
      </c>
      <c r="R510">
        <v>4500</v>
      </c>
      <c r="S510">
        <v>2</v>
      </c>
      <c r="T510" s="12">
        <v>80.349999999999994</v>
      </c>
      <c r="U510" s="81">
        <v>0.31</v>
      </c>
      <c r="V510" s="81">
        <v>0.23</v>
      </c>
      <c r="W510" s="81">
        <v>0.93</v>
      </c>
      <c r="X510" s="81">
        <v>2.63</v>
      </c>
      <c r="Y510" s="12">
        <v>11.2</v>
      </c>
      <c r="Z510" s="12">
        <v>12.9</v>
      </c>
      <c r="AA510" s="12">
        <v>33.1</v>
      </c>
      <c r="AB510" s="12">
        <v>2.2469999999999999</v>
      </c>
      <c r="AC510" s="12">
        <v>27.1</v>
      </c>
      <c r="AD510" s="12">
        <v>9.6999999999999993</v>
      </c>
      <c r="AE510" s="12">
        <v>379</v>
      </c>
      <c r="AF510" s="12">
        <v>67.78</v>
      </c>
      <c r="AG510" s="12">
        <v>56.3</v>
      </c>
      <c r="AH510" s="12">
        <v>7.4</v>
      </c>
      <c r="AI510" s="12">
        <v>16.399999999999999</v>
      </c>
      <c r="AJ510" s="12">
        <v>36</v>
      </c>
      <c r="AK510" s="12">
        <v>80</v>
      </c>
      <c r="AL510" s="12">
        <v>100</v>
      </c>
      <c r="AM510" s="12">
        <v>263</v>
      </c>
      <c r="AN510" s="12">
        <v>0.8</v>
      </c>
      <c r="AO510">
        <v>0.627</v>
      </c>
    </row>
    <row r="511" spans="1:41" x14ac:dyDescent="0.35">
      <c r="A511" s="53">
        <f t="shared" si="15"/>
        <v>505</v>
      </c>
      <c r="B511">
        <v>0</v>
      </c>
      <c r="C511">
        <v>1</v>
      </c>
      <c r="D511">
        <v>2017</v>
      </c>
      <c r="E511" s="28" t="s">
        <v>378</v>
      </c>
      <c r="F511" s="30" t="s">
        <v>305</v>
      </c>
      <c r="G511" s="103">
        <v>81650</v>
      </c>
      <c r="H511" s="103">
        <v>228620</v>
      </c>
      <c r="I511" s="103">
        <f t="shared" si="14"/>
        <v>2800</v>
      </c>
      <c r="J511" s="72">
        <v>2847.6</v>
      </c>
      <c r="K511" s="60">
        <v>101.7</v>
      </c>
      <c r="L511" s="60">
        <v>26.004868421052638</v>
      </c>
      <c r="M511" s="60">
        <v>2.3873873873873874</v>
      </c>
      <c r="N511">
        <v>2017</v>
      </c>
      <c r="O511" t="s">
        <v>18</v>
      </c>
      <c r="P511">
        <v>634</v>
      </c>
      <c r="Q511" s="28" t="s">
        <v>258</v>
      </c>
      <c r="R511">
        <v>4500</v>
      </c>
      <c r="S511">
        <v>2</v>
      </c>
      <c r="T511" s="12">
        <v>79.900000000000006</v>
      </c>
      <c r="U511" s="81">
        <v>0.39</v>
      </c>
      <c r="V511" s="81">
        <v>0.37</v>
      </c>
      <c r="W511" s="81">
        <v>0.85</v>
      </c>
      <c r="X511" s="81">
        <v>1.07</v>
      </c>
      <c r="Y511" s="12">
        <v>11.1</v>
      </c>
      <c r="Z511" s="12">
        <v>12.8</v>
      </c>
      <c r="AA511" s="12">
        <v>32.4</v>
      </c>
      <c r="AB511" s="12">
        <v>2.0390000000000001</v>
      </c>
      <c r="AC511" s="12">
        <v>26.5</v>
      </c>
      <c r="AD511" s="12">
        <v>9.4</v>
      </c>
      <c r="AE511" s="12">
        <v>382</v>
      </c>
      <c r="AF511" s="12">
        <v>69.44</v>
      </c>
      <c r="AG511" s="12">
        <v>56.5</v>
      </c>
      <c r="AH511" s="12">
        <v>7.8</v>
      </c>
      <c r="AI511" s="12">
        <v>19.100000000000001</v>
      </c>
      <c r="AJ511" s="12">
        <v>31</v>
      </c>
      <c r="AK511" s="12">
        <v>96</v>
      </c>
      <c r="AL511" s="12">
        <v>89</v>
      </c>
      <c r="AM511" s="12">
        <v>291</v>
      </c>
      <c r="AN511" s="12">
        <v>1.07</v>
      </c>
      <c r="AO511">
        <v>0.56999999999999995</v>
      </c>
    </row>
    <row r="512" spans="1:41" x14ac:dyDescent="0.35">
      <c r="A512" s="53">
        <f t="shared" si="15"/>
        <v>506</v>
      </c>
      <c r="B512">
        <v>0</v>
      </c>
      <c r="C512">
        <v>1</v>
      </c>
      <c r="D512">
        <v>2017</v>
      </c>
      <c r="E512" s="28" t="s">
        <v>378</v>
      </c>
      <c r="F512" s="30" t="s">
        <v>305</v>
      </c>
      <c r="G512" s="103">
        <v>81650</v>
      </c>
      <c r="H512" s="103">
        <v>228620</v>
      </c>
      <c r="I512" s="103">
        <f t="shared" si="14"/>
        <v>2800</v>
      </c>
      <c r="J512" s="72">
        <v>2842</v>
      </c>
      <c r="K512" s="60">
        <v>101.5</v>
      </c>
      <c r="L512" s="60">
        <v>14.857100665557413</v>
      </c>
      <c r="M512" s="60">
        <v>2.2454545454545456</v>
      </c>
      <c r="N512">
        <v>2017</v>
      </c>
      <c r="O512" t="s">
        <v>18</v>
      </c>
      <c r="P512">
        <v>635</v>
      </c>
      <c r="Q512" s="28" t="s">
        <v>258</v>
      </c>
      <c r="R512">
        <v>4500</v>
      </c>
      <c r="S512">
        <v>2</v>
      </c>
      <c r="T512" s="12">
        <v>79.900000000000006</v>
      </c>
      <c r="U512" s="81">
        <v>0.35</v>
      </c>
      <c r="V512" s="81">
        <v>0.49</v>
      </c>
      <c r="W512" s="81">
        <v>0.93</v>
      </c>
      <c r="X512" s="81">
        <v>3.73</v>
      </c>
      <c r="Y512" s="12">
        <v>11</v>
      </c>
      <c r="Z512" s="12">
        <v>12.7</v>
      </c>
      <c r="AA512" s="12">
        <v>33.4</v>
      </c>
      <c r="AB512" s="12">
        <v>2.14</v>
      </c>
      <c r="AC512" s="12">
        <v>24.7</v>
      </c>
      <c r="AD512" s="12">
        <v>8.8000000000000007</v>
      </c>
      <c r="AE512" s="12">
        <v>346</v>
      </c>
      <c r="AF512" s="12">
        <v>66.59</v>
      </c>
      <c r="AG512" s="12">
        <v>56.1</v>
      </c>
      <c r="AH512" s="12">
        <v>7.1</v>
      </c>
      <c r="AI512" s="12">
        <v>16.899999999999999</v>
      </c>
      <c r="AJ512" s="12">
        <v>33</v>
      </c>
      <c r="AK512" s="12">
        <v>78</v>
      </c>
      <c r="AL512" s="12">
        <v>96</v>
      </c>
      <c r="AM512" s="12">
        <v>249</v>
      </c>
      <c r="AN512" s="12">
        <v>0.81</v>
      </c>
      <c r="AO512">
        <v>0.60099999999999998</v>
      </c>
    </row>
    <row r="513" spans="1:41" x14ac:dyDescent="0.35">
      <c r="A513" s="53">
        <f t="shared" si="15"/>
        <v>507</v>
      </c>
      <c r="B513">
        <v>0</v>
      </c>
      <c r="C513">
        <v>1</v>
      </c>
      <c r="D513">
        <v>2017</v>
      </c>
      <c r="E513" s="28" t="s">
        <v>378</v>
      </c>
      <c r="F513" s="30" t="s">
        <v>305</v>
      </c>
      <c r="G513" s="103">
        <v>81650</v>
      </c>
      <c r="H513" s="103">
        <v>228620</v>
      </c>
      <c r="I513" s="103">
        <f t="shared" si="14"/>
        <v>2800</v>
      </c>
      <c r="J513" s="72">
        <v>2853.2</v>
      </c>
      <c r="K513" s="60">
        <v>101.9</v>
      </c>
      <c r="L513" s="60">
        <v>16.007500000000007</v>
      </c>
      <c r="M513" s="60">
        <v>2.3928571428571432</v>
      </c>
      <c r="N513">
        <v>2017</v>
      </c>
      <c r="O513" t="s">
        <v>18</v>
      </c>
      <c r="P513">
        <v>636</v>
      </c>
      <c r="Q513" s="28" t="s">
        <v>258</v>
      </c>
      <c r="R513">
        <v>4500</v>
      </c>
      <c r="S513">
        <v>2</v>
      </c>
      <c r="T513" s="12">
        <v>79.900000000000006</v>
      </c>
      <c r="U513" s="81">
        <v>0.56999999999999995</v>
      </c>
      <c r="V513" s="81">
        <v>0.2</v>
      </c>
      <c r="W513" s="81">
        <v>0.65</v>
      </c>
      <c r="X513" s="81">
        <v>2.77</v>
      </c>
      <c r="Y513" s="12">
        <v>11.2</v>
      </c>
      <c r="Z513" s="12">
        <v>12.9</v>
      </c>
      <c r="AA513" s="12">
        <v>33.4</v>
      </c>
      <c r="AB513" s="12">
        <v>1.964</v>
      </c>
      <c r="AC513" s="12">
        <v>26.8</v>
      </c>
      <c r="AD513" s="12">
        <v>9.4</v>
      </c>
      <c r="AE513" s="12">
        <v>390</v>
      </c>
      <c r="AF513" s="12">
        <v>69.650000000000006</v>
      </c>
      <c r="AG513" s="12">
        <v>55.7</v>
      </c>
      <c r="AH513" s="12">
        <v>9</v>
      </c>
      <c r="AI513" s="12">
        <v>19.100000000000001</v>
      </c>
      <c r="AJ513" s="12">
        <v>32</v>
      </c>
      <c r="AK513" s="12">
        <v>93</v>
      </c>
      <c r="AL513" s="12">
        <v>73</v>
      </c>
      <c r="AM513" s="12">
        <v>245</v>
      </c>
      <c r="AN513" s="12">
        <v>1.27</v>
      </c>
      <c r="AO513">
        <v>0.70399999999999996</v>
      </c>
    </row>
    <row r="514" spans="1:41" x14ac:dyDescent="0.35">
      <c r="A514" s="53">
        <f t="shared" si="15"/>
        <v>508</v>
      </c>
      <c r="B514">
        <v>0</v>
      </c>
      <c r="C514">
        <v>1</v>
      </c>
      <c r="D514">
        <v>2017</v>
      </c>
      <c r="E514" s="28" t="s">
        <v>378</v>
      </c>
      <c r="F514" s="30" t="s">
        <v>305</v>
      </c>
      <c r="G514" s="103">
        <v>81650</v>
      </c>
      <c r="H514" s="103">
        <v>228620</v>
      </c>
      <c r="I514" s="103">
        <f t="shared" si="14"/>
        <v>2800</v>
      </c>
      <c r="J514" s="72">
        <v>2847.6</v>
      </c>
      <c r="K514" s="60">
        <v>101.7</v>
      </c>
      <c r="L514" s="60">
        <v>16.300000000000004</v>
      </c>
      <c r="M514" s="60">
        <v>2.4504504504504503</v>
      </c>
      <c r="N514">
        <v>2017</v>
      </c>
      <c r="O514" t="s">
        <v>18</v>
      </c>
      <c r="P514">
        <v>637</v>
      </c>
      <c r="Q514" s="28" t="s">
        <v>258</v>
      </c>
      <c r="R514">
        <v>4500</v>
      </c>
      <c r="S514">
        <v>3</v>
      </c>
      <c r="T514" s="12">
        <v>79.900000000000006</v>
      </c>
      <c r="U514" s="81">
        <v>0.43</v>
      </c>
      <c r="V514" s="81">
        <v>0.45</v>
      </c>
      <c r="W514" s="81">
        <v>1.27</v>
      </c>
      <c r="X514" s="81">
        <v>0.7</v>
      </c>
      <c r="Y514" s="12">
        <v>11.1</v>
      </c>
      <c r="Z514" s="12">
        <v>12.8</v>
      </c>
      <c r="AA514" s="12">
        <v>33.6</v>
      </c>
      <c r="AB514" s="12">
        <v>1.9430000000000001</v>
      </c>
      <c r="AC514" s="12">
        <v>27.2</v>
      </c>
      <c r="AD514" s="12">
        <v>9.6</v>
      </c>
      <c r="AE514" s="12">
        <v>379</v>
      </c>
      <c r="AF514" s="12">
        <v>66.67</v>
      </c>
      <c r="AG514" s="12">
        <v>56.4</v>
      </c>
      <c r="AH514" s="12">
        <v>7.8</v>
      </c>
      <c r="AI514" s="12">
        <v>17.5</v>
      </c>
      <c r="AJ514" s="12">
        <v>37</v>
      </c>
      <c r="AK514" s="12">
        <v>80</v>
      </c>
      <c r="AL514" s="12">
        <v>95</v>
      </c>
      <c r="AM514" s="12">
        <v>254</v>
      </c>
      <c r="AN514" s="12">
        <v>0.84</v>
      </c>
      <c r="AO514">
        <v>0.66300000000000003</v>
      </c>
    </row>
    <row r="515" spans="1:41" x14ac:dyDescent="0.35">
      <c r="A515" s="53">
        <f t="shared" si="15"/>
        <v>509</v>
      </c>
      <c r="B515">
        <v>0</v>
      </c>
      <c r="C515">
        <v>1</v>
      </c>
      <c r="D515" s="75">
        <v>2017</v>
      </c>
      <c r="E515" s="28" t="s">
        <v>294</v>
      </c>
      <c r="F515" s="30" t="s">
        <v>11</v>
      </c>
      <c r="G515" s="103">
        <v>30000</v>
      </c>
      <c r="H515" s="103">
        <v>72000</v>
      </c>
      <c r="I515" s="103">
        <f t="shared" si="14"/>
        <v>2400</v>
      </c>
      <c r="J515" s="72">
        <v>2397.6</v>
      </c>
      <c r="K515" s="60">
        <v>99.9</v>
      </c>
      <c r="L515" s="60">
        <v>13.254563227953406</v>
      </c>
      <c r="M515" s="60">
        <v>2.3333333333333335</v>
      </c>
      <c r="N515" s="75">
        <v>2017</v>
      </c>
      <c r="O515" s="75" t="s">
        <v>18</v>
      </c>
      <c r="P515" s="75">
        <v>638</v>
      </c>
      <c r="Q515" s="78" t="s">
        <v>131</v>
      </c>
      <c r="R515" s="75">
        <v>4500</v>
      </c>
      <c r="S515" s="75">
        <v>2</v>
      </c>
      <c r="T515" s="79">
        <v>80.349999999999994</v>
      </c>
      <c r="U515" s="80">
        <v>0.81</v>
      </c>
      <c r="V515" s="80">
        <v>0.1</v>
      </c>
      <c r="W515" s="80">
        <v>0.55000000000000004</v>
      </c>
      <c r="X515" s="80">
        <v>0.5</v>
      </c>
      <c r="Y515" s="79">
        <v>10.199999999999999</v>
      </c>
      <c r="Z515" s="12">
        <v>11.8</v>
      </c>
      <c r="AA515" s="79">
        <v>31.3</v>
      </c>
      <c r="AB515" s="79">
        <v>2.1539999999999999</v>
      </c>
      <c r="AC515" s="79">
        <v>23.8</v>
      </c>
      <c r="AD515" s="79">
        <v>8.6</v>
      </c>
      <c r="AE515" s="79">
        <v>396</v>
      </c>
      <c r="AF515" s="79">
        <v>69.64</v>
      </c>
      <c r="AG515" s="79">
        <v>56.6</v>
      </c>
      <c r="AH515" s="79">
        <v>7.1</v>
      </c>
      <c r="AI515" s="79">
        <v>12.9</v>
      </c>
      <c r="AJ515" s="79">
        <v>50</v>
      </c>
      <c r="AK515" s="79">
        <v>87</v>
      </c>
      <c r="AL515" s="79">
        <v>71</v>
      </c>
      <c r="AM515" s="79">
        <v>216</v>
      </c>
      <c r="AN515" s="12">
        <v>1.22</v>
      </c>
      <c r="AO515">
        <v>0.60099999999999998</v>
      </c>
    </row>
    <row r="516" spans="1:41" x14ac:dyDescent="0.35">
      <c r="A516" s="53">
        <f t="shared" si="15"/>
        <v>510</v>
      </c>
      <c r="B516">
        <v>0</v>
      </c>
      <c r="C516">
        <v>1</v>
      </c>
      <c r="D516" s="75">
        <v>2017</v>
      </c>
      <c r="E516" s="28" t="s">
        <v>294</v>
      </c>
      <c r="F516" s="30" t="s">
        <v>11</v>
      </c>
      <c r="G516" s="103">
        <v>30000</v>
      </c>
      <c r="H516" s="103">
        <v>72000</v>
      </c>
      <c r="I516" s="103">
        <f t="shared" si="14"/>
        <v>2400</v>
      </c>
      <c r="J516" s="72">
        <v>2407.1999999999998</v>
      </c>
      <c r="K516" s="60">
        <v>100.3</v>
      </c>
      <c r="L516" s="60">
        <v>12.872499999999999</v>
      </c>
      <c r="M516" s="60">
        <v>2.4038461538461537</v>
      </c>
      <c r="N516" s="75">
        <v>2017</v>
      </c>
      <c r="O516" s="75" t="s">
        <v>18</v>
      </c>
      <c r="P516" s="75">
        <v>639</v>
      </c>
      <c r="Q516" s="78" t="s">
        <v>131</v>
      </c>
      <c r="R516" s="75">
        <v>4500</v>
      </c>
      <c r="S516" s="75">
        <v>2</v>
      </c>
      <c r="T516" s="79">
        <v>80.349999999999994</v>
      </c>
      <c r="U516" s="80">
        <v>1.1100000000000001</v>
      </c>
      <c r="V516" s="80">
        <v>0.28000000000000003</v>
      </c>
      <c r="W516" s="80">
        <v>0.56000000000000005</v>
      </c>
      <c r="X516" s="80">
        <v>0.19</v>
      </c>
      <c r="Y516" s="79">
        <v>10.4</v>
      </c>
      <c r="Z516" s="12">
        <v>12</v>
      </c>
      <c r="AA516" s="79">
        <v>31.3</v>
      </c>
      <c r="AB516" s="79">
        <v>2.0219999999999998</v>
      </c>
      <c r="AC516" s="79">
        <v>25</v>
      </c>
      <c r="AD516" s="79">
        <v>8.8000000000000007</v>
      </c>
      <c r="AE516" s="79">
        <v>411</v>
      </c>
      <c r="AF516" s="79">
        <v>68.02</v>
      </c>
      <c r="AG516" s="79">
        <v>56.3</v>
      </c>
      <c r="AH516" s="79">
        <v>10.6</v>
      </c>
      <c r="AI516" s="79">
        <v>20.6</v>
      </c>
      <c r="AJ516" s="79">
        <v>31</v>
      </c>
      <c r="AK516" s="79">
        <v>88</v>
      </c>
      <c r="AL516" s="79">
        <v>68</v>
      </c>
      <c r="AM516" s="79">
        <v>212</v>
      </c>
      <c r="AN516" s="12">
        <v>1.29</v>
      </c>
      <c r="AO516">
        <v>0.72499999999999998</v>
      </c>
    </row>
    <row r="517" spans="1:41" x14ac:dyDescent="0.35">
      <c r="A517" s="53">
        <f t="shared" si="15"/>
        <v>511</v>
      </c>
      <c r="B517">
        <v>0</v>
      </c>
      <c r="C517">
        <v>1</v>
      </c>
      <c r="D517" s="75">
        <v>2017</v>
      </c>
      <c r="E517" s="28" t="s">
        <v>294</v>
      </c>
      <c r="F517" s="30" t="s">
        <v>11</v>
      </c>
      <c r="G517" s="103">
        <v>30000</v>
      </c>
      <c r="H517" s="103">
        <v>72000</v>
      </c>
      <c r="I517" s="103">
        <f t="shared" si="14"/>
        <v>2400</v>
      </c>
      <c r="J517" s="72">
        <v>2421.6</v>
      </c>
      <c r="K517" s="60">
        <v>100.9</v>
      </c>
      <c r="L517" s="60">
        <v>13.592500000000001</v>
      </c>
      <c r="M517" s="60">
        <v>2.1214953271028039</v>
      </c>
      <c r="N517" s="75">
        <v>2017</v>
      </c>
      <c r="O517" s="75" t="s">
        <v>18</v>
      </c>
      <c r="P517" s="75">
        <v>640</v>
      </c>
      <c r="Q517" s="78" t="s">
        <v>131</v>
      </c>
      <c r="R517" s="75">
        <v>4500</v>
      </c>
      <c r="S517" s="75">
        <v>2</v>
      </c>
      <c r="T517" s="79">
        <v>79</v>
      </c>
      <c r="U517" s="80">
        <v>0.56000000000000005</v>
      </c>
      <c r="V517" s="80">
        <v>0.22</v>
      </c>
      <c r="W517" s="80">
        <v>0.96</v>
      </c>
      <c r="X517" s="80">
        <v>0.18</v>
      </c>
      <c r="Y517" s="79">
        <v>10.7</v>
      </c>
      <c r="Z517" s="12">
        <v>12.4</v>
      </c>
      <c r="AA517" s="79">
        <v>30.3</v>
      </c>
      <c r="AB517" s="79">
        <v>1.8420000000000001</v>
      </c>
      <c r="AC517" s="79">
        <v>22.7</v>
      </c>
      <c r="AD517" s="79">
        <v>8.1999999999999993</v>
      </c>
      <c r="AE517" s="79">
        <v>418</v>
      </c>
      <c r="AF517" s="79">
        <v>68.87</v>
      </c>
      <c r="AG517" s="79">
        <v>55.6</v>
      </c>
      <c r="AH517" s="79">
        <v>12.1</v>
      </c>
      <c r="AI517" s="79">
        <v>21.3</v>
      </c>
      <c r="AJ517" s="79">
        <v>33</v>
      </c>
      <c r="AK517" s="79">
        <v>89</v>
      </c>
      <c r="AL517" s="79">
        <v>72</v>
      </c>
      <c r="AM517" s="79">
        <v>235</v>
      </c>
      <c r="AN517" s="12">
        <v>1.24</v>
      </c>
      <c r="AO517">
        <v>0.71899999999999997</v>
      </c>
    </row>
    <row r="518" spans="1:41" x14ac:dyDescent="0.35">
      <c r="A518" s="53">
        <f t="shared" si="15"/>
        <v>512</v>
      </c>
      <c r="B518">
        <v>0</v>
      </c>
      <c r="C518">
        <v>1</v>
      </c>
      <c r="D518" s="75">
        <v>2017</v>
      </c>
      <c r="E518" s="28" t="s">
        <v>294</v>
      </c>
      <c r="F518" s="30" t="s">
        <v>11</v>
      </c>
      <c r="G518" s="103">
        <v>30000</v>
      </c>
      <c r="H518" s="103">
        <v>72000</v>
      </c>
      <c r="I518" s="103">
        <f t="shared" si="14"/>
        <v>2400</v>
      </c>
      <c r="J518" s="72">
        <v>2421.6</v>
      </c>
      <c r="K518" s="60">
        <v>100.9</v>
      </c>
      <c r="L518" s="60">
        <v>20.859372693726939</v>
      </c>
      <c r="M518" s="60">
        <v>2.3177570093457946</v>
      </c>
      <c r="N518" s="75">
        <v>2017</v>
      </c>
      <c r="O518" s="75" t="s">
        <v>18</v>
      </c>
      <c r="P518" s="75">
        <v>641</v>
      </c>
      <c r="Q518" s="78" t="s">
        <v>131</v>
      </c>
      <c r="R518" s="75">
        <v>4500</v>
      </c>
      <c r="S518" s="75">
        <v>2</v>
      </c>
      <c r="T518" s="79">
        <v>79.45</v>
      </c>
      <c r="U518" s="80">
        <v>1.18</v>
      </c>
      <c r="V518" s="80">
        <v>0.18</v>
      </c>
      <c r="W518" s="80">
        <v>0.97</v>
      </c>
      <c r="X518" s="80">
        <v>0.36</v>
      </c>
      <c r="Y518" s="79">
        <v>10.7</v>
      </c>
      <c r="Z518" s="12">
        <v>12.4</v>
      </c>
      <c r="AA518" s="79">
        <v>29.5</v>
      </c>
      <c r="AB518" s="79">
        <v>2.0790000000000002</v>
      </c>
      <c r="AC518" s="79">
        <v>24.8</v>
      </c>
      <c r="AD518" s="79">
        <v>8.9</v>
      </c>
      <c r="AE518" s="79">
        <v>435</v>
      </c>
      <c r="AF518" s="79">
        <v>69.14</v>
      </c>
      <c r="AG518" s="79">
        <v>56.4</v>
      </c>
      <c r="AH518" s="79">
        <v>10.199999999999999</v>
      </c>
      <c r="AI518" s="79">
        <v>20.399999999999999</v>
      </c>
      <c r="AJ518" s="79">
        <v>32</v>
      </c>
      <c r="AK518" s="79">
        <v>100</v>
      </c>
      <c r="AL518" s="79">
        <v>70</v>
      </c>
      <c r="AM518" s="79">
        <v>261</v>
      </c>
      <c r="AN518" s="12">
        <v>1.42</v>
      </c>
      <c r="AO518">
        <v>0.54200000000000004</v>
      </c>
    </row>
    <row r="519" spans="1:41" x14ac:dyDescent="0.35">
      <c r="A519" s="53">
        <f t="shared" si="15"/>
        <v>513</v>
      </c>
      <c r="B519">
        <v>0</v>
      </c>
      <c r="C519">
        <v>1</v>
      </c>
      <c r="D519" s="75">
        <v>2017</v>
      </c>
      <c r="E519" s="28" t="s">
        <v>384</v>
      </c>
      <c r="F519" s="30" t="s">
        <v>65</v>
      </c>
      <c r="G519" s="103">
        <v>22000</v>
      </c>
      <c r="H519" s="103">
        <v>50600</v>
      </c>
      <c r="I519" s="103">
        <f t="shared" si="14"/>
        <v>2300</v>
      </c>
      <c r="J519" s="72">
        <v>2320.6999999999998</v>
      </c>
      <c r="K519" s="60">
        <v>100.9</v>
      </c>
      <c r="L519" s="60">
        <v>13.147943037974681</v>
      </c>
      <c r="M519" s="60">
        <v>2.2990654205607481</v>
      </c>
      <c r="N519" s="75">
        <v>2017</v>
      </c>
      <c r="O519" s="75" t="s">
        <v>14</v>
      </c>
      <c r="P519" s="75">
        <v>700</v>
      </c>
      <c r="Q519" s="78" t="s">
        <v>219</v>
      </c>
      <c r="R519" s="75">
        <v>4002</v>
      </c>
      <c r="S519" s="75">
        <v>3</v>
      </c>
      <c r="T519" s="79">
        <v>82.6</v>
      </c>
      <c r="U519" s="80">
        <v>0.26</v>
      </c>
      <c r="V519" s="80">
        <v>1.36</v>
      </c>
      <c r="W519" s="80">
        <v>0.38</v>
      </c>
      <c r="X519" s="80">
        <v>3.2</v>
      </c>
      <c r="Y519" s="79">
        <v>10.7</v>
      </c>
      <c r="Z519" s="12">
        <v>12.4</v>
      </c>
      <c r="AA519" s="79">
        <v>35.4</v>
      </c>
      <c r="AB519" s="79">
        <v>1.8939999999999999</v>
      </c>
      <c r="AC519" s="79">
        <v>24.6</v>
      </c>
      <c r="AD519" s="79">
        <v>8.4</v>
      </c>
      <c r="AE519" s="79">
        <v>414</v>
      </c>
      <c r="AF519" s="79">
        <v>69.7</v>
      </c>
      <c r="AG519" s="79">
        <v>59.4</v>
      </c>
      <c r="AH519" s="79">
        <v>2.2000000000000002</v>
      </c>
      <c r="AI519" s="79">
        <v>9.4</v>
      </c>
      <c r="AJ519" s="79">
        <v>49</v>
      </c>
      <c r="AK519" s="79">
        <v>98</v>
      </c>
      <c r="AL519" s="79">
        <v>64</v>
      </c>
      <c r="AM519" s="79">
        <v>227</v>
      </c>
      <c r="AN519" s="12">
        <v>1.53</v>
      </c>
      <c r="AO519">
        <v>0.63200000000000001</v>
      </c>
    </row>
    <row r="520" spans="1:41" x14ac:dyDescent="0.35">
      <c r="A520" s="53">
        <f t="shared" si="15"/>
        <v>514</v>
      </c>
      <c r="B520">
        <v>0</v>
      </c>
      <c r="C520">
        <v>1</v>
      </c>
      <c r="D520" s="75">
        <v>2017</v>
      </c>
      <c r="E520" s="28" t="s">
        <v>384</v>
      </c>
      <c r="F520" s="30" t="s">
        <v>65</v>
      </c>
      <c r="G520" s="103">
        <v>22000</v>
      </c>
      <c r="H520" s="103">
        <v>50600</v>
      </c>
      <c r="I520" s="103">
        <f t="shared" ref="I520:I583" si="16">IF(G520&gt;0,H520/G520*1000,#N/A)</f>
        <v>2300</v>
      </c>
      <c r="J520" s="72">
        <v>2258.6</v>
      </c>
      <c r="K520" s="60">
        <v>98.2</v>
      </c>
      <c r="L520" s="60">
        <v>8.295833333333329</v>
      </c>
      <c r="M520" s="60">
        <v>2.2626262626262625</v>
      </c>
      <c r="N520" s="75">
        <v>2017</v>
      </c>
      <c r="O520" s="75" t="s">
        <v>14</v>
      </c>
      <c r="P520" s="75">
        <v>701</v>
      </c>
      <c r="Q520" s="78" t="s">
        <v>219</v>
      </c>
      <c r="R520" s="75">
        <v>1996</v>
      </c>
      <c r="S520" s="75">
        <v>2</v>
      </c>
      <c r="T520" s="79">
        <v>82.6</v>
      </c>
      <c r="U520" s="80">
        <v>0.4</v>
      </c>
      <c r="V520" s="80">
        <v>0.32</v>
      </c>
      <c r="W520" s="80">
        <v>0.46</v>
      </c>
      <c r="X520" s="80">
        <v>6.6</v>
      </c>
      <c r="Y520" s="79">
        <v>9.9</v>
      </c>
      <c r="Z520" s="12">
        <v>11.4</v>
      </c>
      <c r="AA520" s="79">
        <v>35.5</v>
      </c>
      <c r="AB520" s="79">
        <v>1.893</v>
      </c>
      <c r="AC520" s="79">
        <v>22.4</v>
      </c>
      <c r="AD520" s="79">
        <v>7.7</v>
      </c>
      <c r="AE520" s="79">
        <v>413</v>
      </c>
      <c r="AF520" s="79">
        <v>71.400000000000006</v>
      </c>
      <c r="AG520" s="79">
        <v>59.2</v>
      </c>
      <c r="AH520" s="79">
        <v>1.9</v>
      </c>
      <c r="AI520" s="79">
        <v>3.6</v>
      </c>
      <c r="AJ520" s="79">
        <v>69</v>
      </c>
      <c r="AK520" s="79">
        <v>100</v>
      </c>
      <c r="AL520" s="79">
        <v>60</v>
      </c>
      <c r="AM520" s="79">
        <v>221</v>
      </c>
      <c r="AN520" s="12">
        <v>1.67</v>
      </c>
      <c r="AO520">
        <v>0.65700000000000003</v>
      </c>
    </row>
    <row r="521" spans="1:41" x14ac:dyDescent="0.35">
      <c r="A521" s="53">
        <f t="shared" ref="A521:A584" si="17">A520+1</f>
        <v>515</v>
      </c>
      <c r="B521">
        <v>0</v>
      </c>
      <c r="C521">
        <v>1</v>
      </c>
      <c r="D521" s="75">
        <v>2017</v>
      </c>
      <c r="E521" s="28" t="s">
        <v>385</v>
      </c>
      <c r="F521" s="30" t="s">
        <v>65</v>
      </c>
      <c r="G521" s="103">
        <v>28800</v>
      </c>
      <c r="H521" s="103">
        <v>60480</v>
      </c>
      <c r="I521" s="103">
        <f t="shared" si="16"/>
        <v>2100</v>
      </c>
      <c r="J521" s="72">
        <v>2062.1999999999998</v>
      </c>
      <c r="K521" s="60">
        <v>98.2</v>
      </c>
      <c r="L521" s="60">
        <v>20.060000000000002</v>
      </c>
      <c r="M521" s="60">
        <v>2.4848484848484849</v>
      </c>
      <c r="N521" s="75">
        <v>2017</v>
      </c>
      <c r="O521" s="75" t="s">
        <v>14</v>
      </c>
      <c r="P521" s="75">
        <v>702</v>
      </c>
      <c r="Q521" s="78" t="s">
        <v>220</v>
      </c>
      <c r="R521" s="75">
        <v>3260</v>
      </c>
      <c r="S521" s="75">
        <v>2</v>
      </c>
      <c r="T521" s="79">
        <v>83.05</v>
      </c>
      <c r="U521" s="80">
        <v>0.16</v>
      </c>
      <c r="V521" s="80">
        <v>0.12</v>
      </c>
      <c r="W521" s="80">
        <v>0.6</v>
      </c>
      <c r="X521" s="80">
        <v>2.2000000000000002</v>
      </c>
      <c r="Y521" s="79">
        <v>9.9</v>
      </c>
      <c r="Z521" s="12">
        <v>11.4</v>
      </c>
      <c r="AA521" s="79">
        <v>36.4</v>
      </c>
      <c r="AB521" s="79">
        <v>1.8819999999999999</v>
      </c>
      <c r="AC521" s="79">
        <v>24.6</v>
      </c>
      <c r="AD521" s="79">
        <v>8.3000000000000007</v>
      </c>
      <c r="AE521" s="79">
        <v>437</v>
      </c>
      <c r="AF521" s="79">
        <v>69.599999999999994</v>
      </c>
      <c r="AG521" s="79">
        <v>61.7</v>
      </c>
      <c r="AH521" s="79">
        <v>2.2000000000000002</v>
      </c>
      <c r="AI521" s="79">
        <v>10.3</v>
      </c>
      <c r="AJ521" s="79">
        <v>43</v>
      </c>
      <c r="AK521" s="79">
        <v>112</v>
      </c>
      <c r="AL521" s="79">
        <v>73</v>
      </c>
      <c r="AM521" s="79">
        <v>284</v>
      </c>
      <c r="AN521" s="12">
        <v>1.53</v>
      </c>
      <c r="AO521">
        <v>0.66</v>
      </c>
    </row>
    <row r="522" spans="1:41" x14ac:dyDescent="0.35">
      <c r="A522" s="53">
        <f t="shared" si="17"/>
        <v>516</v>
      </c>
      <c r="B522">
        <v>0</v>
      </c>
      <c r="C522">
        <v>1</v>
      </c>
      <c r="D522" s="75">
        <v>2017</v>
      </c>
      <c r="E522" s="28" t="s">
        <v>385</v>
      </c>
      <c r="F522" s="30" t="s">
        <v>65</v>
      </c>
      <c r="G522" s="103">
        <v>28800</v>
      </c>
      <c r="H522" s="103">
        <v>60480</v>
      </c>
      <c r="I522" s="103">
        <f t="shared" si="16"/>
        <v>2100</v>
      </c>
      <c r="J522" s="72">
        <v>2037</v>
      </c>
      <c r="K522" s="60">
        <v>97</v>
      </c>
      <c r="L522" s="60">
        <v>18.1875</v>
      </c>
      <c r="M522" s="60">
        <v>2.642105263157895</v>
      </c>
      <c r="N522" s="75">
        <v>2017</v>
      </c>
      <c r="O522" s="75" t="s">
        <v>14</v>
      </c>
      <c r="P522" s="75">
        <v>703</v>
      </c>
      <c r="Q522" s="78" t="s">
        <v>220</v>
      </c>
      <c r="R522" s="75">
        <v>1980</v>
      </c>
      <c r="S522" s="75">
        <v>1</v>
      </c>
      <c r="T522" s="79">
        <v>83.05</v>
      </c>
      <c r="U522" s="80">
        <v>0.28000000000000003</v>
      </c>
      <c r="V522" s="80">
        <v>0.18</v>
      </c>
      <c r="W522" s="80">
        <v>0.5</v>
      </c>
      <c r="X522" s="80">
        <v>9.8000000000000007</v>
      </c>
      <c r="Y522" s="79">
        <v>9.5</v>
      </c>
      <c r="Z522" s="12">
        <v>11</v>
      </c>
      <c r="AA522" s="79">
        <v>37</v>
      </c>
      <c r="AB522" s="79">
        <v>1.843</v>
      </c>
      <c r="AC522" s="79">
        <v>25.1</v>
      </c>
      <c r="AD522" s="79">
        <v>8.5</v>
      </c>
      <c r="AE522" s="79">
        <v>453</v>
      </c>
      <c r="AF522" s="79">
        <v>68.3</v>
      </c>
      <c r="AG522" s="79">
        <v>62.4</v>
      </c>
      <c r="AH522" s="79">
        <v>6</v>
      </c>
      <c r="AI522" s="79">
        <v>8.6999999999999993</v>
      </c>
      <c r="AJ522" s="79">
        <v>58</v>
      </c>
      <c r="AK522" s="79">
        <v>110</v>
      </c>
      <c r="AL522" s="79">
        <v>76</v>
      </c>
      <c r="AM522" s="79">
        <v>281</v>
      </c>
      <c r="AN522" s="12">
        <v>1.45</v>
      </c>
      <c r="AO522">
        <v>0.78</v>
      </c>
    </row>
    <row r="523" spans="1:41" x14ac:dyDescent="0.35">
      <c r="A523" s="53">
        <f t="shared" si="17"/>
        <v>517</v>
      </c>
      <c r="B523">
        <v>0</v>
      </c>
      <c r="C523">
        <v>1</v>
      </c>
      <c r="D523" s="75">
        <v>2017</v>
      </c>
      <c r="E523" s="28" t="s">
        <v>386</v>
      </c>
      <c r="F523" s="30" t="s">
        <v>65</v>
      </c>
      <c r="G523" s="103">
        <v>5050</v>
      </c>
      <c r="H523" s="103">
        <v>13130</v>
      </c>
      <c r="I523" s="103">
        <f t="shared" si="16"/>
        <v>2600</v>
      </c>
      <c r="J523" s="72">
        <v>2589.6</v>
      </c>
      <c r="K523" s="60">
        <v>99.6</v>
      </c>
      <c r="L523" s="60">
        <v>15.833565573770494</v>
      </c>
      <c r="M523" s="60">
        <v>2.4444444444444442</v>
      </c>
      <c r="N523" s="75">
        <v>2017</v>
      </c>
      <c r="O523" s="75" t="s">
        <v>14</v>
      </c>
      <c r="P523" s="75">
        <v>704</v>
      </c>
      <c r="Q523" s="78" t="s">
        <v>221</v>
      </c>
      <c r="R523" s="75">
        <v>4400</v>
      </c>
      <c r="S523" s="75">
        <v>2</v>
      </c>
      <c r="T523" s="79">
        <v>77</v>
      </c>
      <c r="U523" s="80">
        <v>1.32</v>
      </c>
      <c r="V523" s="80">
        <v>0.16</v>
      </c>
      <c r="W523" s="80">
        <v>0.38</v>
      </c>
      <c r="X523" s="80">
        <v>3.2</v>
      </c>
      <c r="Y523" s="79">
        <v>10.8</v>
      </c>
      <c r="Z523" s="12">
        <v>12.5</v>
      </c>
      <c r="AA523" s="79">
        <v>30.7</v>
      </c>
      <c r="AB523" s="79">
        <v>1.946</v>
      </c>
      <c r="AC523" s="79">
        <v>26.4</v>
      </c>
      <c r="AD523" s="79">
        <v>9</v>
      </c>
      <c r="AE523" s="79">
        <v>412</v>
      </c>
      <c r="AF523" s="79">
        <v>68.8</v>
      </c>
      <c r="AG523" s="79">
        <v>59.2</v>
      </c>
      <c r="AH523" s="79">
        <v>2.2000000000000002</v>
      </c>
      <c r="AI523" s="79">
        <v>11.3</v>
      </c>
      <c r="AJ523" s="79">
        <v>35</v>
      </c>
      <c r="AK523" s="79">
        <v>95</v>
      </c>
      <c r="AL523" s="79">
        <v>85</v>
      </c>
      <c r="AM523" s="79">
        <v>273</v>
      </c>
      <c r="AN523" s="12">
        <v>1.1200000000000001</v>
      </c>
      <c r="AO523">
        <v>0.61</v>
      </c>
    </row>
    <row r="524" spans="1:41" x14ac:dyDescent="0.35">
      <c r="A524" s="53">
        <f t="shared" si="17"/>
        <v>518</v>
      </c>
      <c r="B524">
        <v>0</v>
      </c>
      <c r="C524">
        <v>1</v>
      </c>
      <c r="D524" s="75">
        <v>2017</v>
      </c>
      <c r="E524" s="28" t="s">
        <v>387</v>
      </c>
      <c r="F524" s="30" t="s">
        <v>65</v>
      </c>
      <c r="G524" s="103">
        <v>31100</v>
      </c>
      <c r="H524" s="103">
        <v>83970</v>
      </c>
      <c r="I524" s="103">
        <f t="shared" si="16"/>
        <v>2700</v>
      </c>
      <c r="J524" s="72">
        <v>2735.1</v>
      </c>
      <c r="K524" s="60">
        <v>101.3</v>
      </c>
      <c r="L524" s="60">
        <v>20.762499999999996</v>
      </c>
      <c r="M524" s="60">
        <v>2.3761467889908254</v>
      </c>
      <c r="N524" s="75">
        <v>2017</v>
      </c>
      <c r="O524" s="75" t="s">
        <v>14</v>
      </c>
      <c r="P524" s="75">
        <v>705</v>
      </c>
      <c r="Q524" s="78" t="s">
        <v>222</v>
      </c>
      <c r="R524" s="75">
        <v>2974</v>
      </c>
      <c r="S524" s="75">
        <v>2</v>
      </c>
      <c r="T524" s="79">
        <v>82.6</v>
      </c>
      <c r="U524" s="80">
        <v>0</v>
      </c>
      <c r="V524" s="80">
        <v>0.36</v>
      </c>
      <c r="W524" s="80">
        <v>0.74</v>
      </c>
      <c r="X524" s="80">
        <v>2.4</v>
      </c>
      <c r="Y524" s="79">
        <v>10.9</v>
      </c>
      <c r="Z524" s="12">
        <v>12.6</v>
      </c>
      <c r="AA524" s="79">
        <v>33.4</v>
      </c>
      <c r="AB524" s="79">
        <v>1.8819999999999999</v>
      </c>
      <c r="AC524" s="79">
        <v>25.9</v>
      </c>
      <c r="AD524" s="79">
        <v>8.9</v>
      </c>
      <c r="AE524" s="79">
        <v>392</v>
      </c>
      <c r="AF524" s="79">
        <v>68.400000000000006</v>
      </c>
      <c r="AG524" s="79">
        <v>60.2</v>
      </c>
      <c r="AH524" s="79">
        <v>2.2000000000000002</v>
      </c>
      <c r="AI524" s="79">
        <v>9</v>
      </c>
      <c r="AJ524" s="79">
        <v>49</v>
      </c>
      <c r="AK524" s="79">
        <v>107</v>
      </c>
      <c r="AL524" s="79">
        <v>74</v>
      </c>
      <c r="AM524" s="79">
        <v>289</v>
      </c>
      <c r="AN524" s="12">
        <v>1.45</v>
      </c>
      <c r="AO524">
        <v>0.65400000000000003</v>
      </c>
    </row>
    <row r="525" spans="1:41" x14ac:dyDescent="0.35">
      <c r="A525" s="53">
        <f t="shared" si="17"/>
        <v>519</v>
      </c>
      <c r="B525">
        <v>0</v>
      </c>
      <c r="C525">
        <v>1</v>
      </c>
      <c r="D525" s="75">
        <v>2017</v>
      </c>
      <c r="E525" s="28" t="s">
        <v>388</v>
      </c>
      <c r="F525" s="30" t="s">
        <v>65</v>
      </c>
      <c r="G525" s="103">
        <v>3600</v>
      </c>
      <c r="H525" s="103">
        <v>13320</v>
      </c>
      <c r="I525" s="103">
        <f t="shared" si="16"/>
        <v>3700</v>
      </c>
      <c r="J525" s="72">
        <v>3792.5</v>
      </c>
      <c r="K525" s="60">
        <v>102.5</v>
      </c>
      <c r="L525" s="60">
        <v>21.150000000000002</v>
      </c>
      <c r="M525" s="60">
        <v>2.3913043478260869</v>
      </c>
      <c r="N525" s="75">
        <v>2017</v>
      </c>
      <c r="O525" s="75" t="s">
        <v>14</v>
      </c>
      <c r="P525" s="75">
        <v>706</v>
      </c>
      <c r="Q525" s="78" t="s">
        <v>223</v>
      </c>
      <c r="R525" s="75">
        <v>3032</v>
      </c>
      <c r="S525" s="75">
        <v>2</v>
      </c>
      <c r="T525" s="79">
        <v>81.5</v>
      </c>
      <c r="U525" s="80">
        <v>0.28000000000000003</v>
      </c>
      <c r="V525" s="80">
        <v>0.3</v>
      </c>
      <c r="W525" s="80">
        <v>0.38</v>
      </c>
      <c r="X525" s="80">
        <v>2.4</v>
      </c>
      <c r="Y525" s="79">
        <v>11.5</v>
      </c>
      <c r="Z525" s="12">
        <v>13.3</v>
      </c>
      <c r="AA525" s="79">
        <v>39.1</v>
      </c>
      <c r="AB525" s="79">
        <v>1.931</v>
      </c>
      <c r="AC525" s="79">
        <v>27.5</v>
      </c>
      <c r="AD525" s="79">
        <v>9.3000000000000007</v>
      </c>
      <c r="AE525" s="79">
        <v>459</v>
      </c>
      <c r="AF525" s="79">
        <v>68.099999999999994</v>
      </c>
      <c r="AG525" s="79">
        <v>60.5</v>
      </c>
      <c r="AH525" s="79">
        <v>5.9</v>
      </c>
      <c r="AI525" s="79">
        <v>9.9</v>
      </c>
      <c r="AJ525" s="79">
        <v>47</v>
      </c>
      <c r="AK525" s="79">
        <v>96</v>
      </c>
      <c r="AL525" s="79">
        <v>89</v>
      </c>
      <c r="AM525" s="79">
        <v>282</v>
      </c>
      <c r="AN525" s="12">
        <v>1.08</v>
      </c>
      <c r="AO525">
        <v>0.69199999999999995</v>
      </c>
    </row>
    <row r="526" spans="1:41" x14ac:dyDescent="0.35">
      <c r="A526" s="53">
        <f t="shared" si="17"/>
        <v>520</v>
      </c>
      <c r="B526">
        <v>0</v>
      </c>
      <c r="C526">
        <v>1</v>
      </c>
      <c r="D526" s="75">
        <v>2017</v>
      </c>
      <c r="E526" s="28" t="s">
        <v>389</v>
      </c>
      <c r="F526" s="30" t="s">
        <v>65</v>
      </c>
      <c r="G526" s="103">
        <v>53920</v>
      </c>
      <c r="H526" s="103">
        <v>86272</v>
      </c>
      <c r="I526" s="103">
        <f t="shared" si="16"/>
        <v>1600</v>
      </c>
      <c r="J526" s="72">
        <v>1595.2</v>
      </c>
      <c r="K526" s="60">
        <v>99.7</v>
      </c>
      <c r="L526" s="60">
        <v>13.200000000000001</v>
      </c>
      <c r="M526" s="60">
        <v>2.495049504950495</v>
      </c>
      <c r="N526" s="75">
        <v>2017</v>
      </c>
      <c r="O526" s="75" t="s">
        <v>14</v>
      </c>
      <c r="P526" s="75">
        <v>707</v>
      </c>
      <c r="Q526" s="78" t="s">
        <v>224</v>
      </c>
      <c r="R526" s="75">
        <v>3762</v>
      </c>
      <c r="S526" s="75">
        <v>2</v>
      </c>
      <c r="T526" s="79">
        <v>79.45</v>
      </c>
      <c r="U526" s="80">
        <v>0.3</v>
      </c>
      <c r="V526" s="80">
        <v>0.64</v>
      </c>
      <c r="W526" s="80">
        <v>0.22</v>
      </c>
      <c r="X526" s="80">
        <v>2.6</v>
      </c>
      <c r="Y526" s="79">
        <v>10.1</v>
      </c>
      <c r="Z526" s="12">
        <v>11.7</v>
      </c>
      <c r="AA526" s="79">
        <v>31.2</v>
      </c>
      <c r="AB526" s="79">
        <v>1.8220000000000001</v>
      </c>
      <c r="AC526" s="79">
        <v>25.2</v>
      </c>
      <c r="AD526" s="79">
        <v>8.6</v>
      </c>
      <c r="AE526" s="79">
        <v>375</v>
      </c>
      <c r="AF526" s="79">
        <v>68.2</v>
      </c>
      <c r="AG526" s="79">
        <v>60.6</v>
      </c>
      <c r="AH526" s="79">
        <v>2.2000000000000002</v>
      </c>
      <c r="AI526" s="79">
        <v>6.5</v>
      </c>
      <c r="AJ526" s="79">
        <v>75</v>
      </c>
      <c r="AK526" s="79">
        <v>102</v>
      </c>
      <c r="AL526" s="79">
        <v>80</v>
      </c>
      <c r="AM526" s="79">
        <v>277</v>
      </c>
      <c r="AN526" s="12">
        <v>1.28</v>
      </c>
      <c r="AO526">
        <v>0.65100000000000002</v>
      </c>
    </row>
    <row r="527" spans="1:41" x14ac:dyDescent="0.35">
      <c r="A527" s="53">
        <f t="shared" si="17"/>
        <v>521</v>
      </c>
      <c r="B527">
        <v>0</v>
      </c>
      <c r="C527">
        <v>1</v>
      </c>
      <c r="D527" s="75">
        <v>2017</v>
      </c>
      <c r="E527" s="28" t="s">
        <v>389</v>
      </c>
      <c r="F527" s="30" t="s">
        <v>65</v>
      </c>
      <c r="G527" s="103">
        <v>53920</v>
      </c>
      <c r="H527" s="103">
        <v>86272</v>
      </c>
      <c r="I527" s="103">
        <f t="shared" si="16"/>
        <v>1600</v>
      </c>
      <c r="J527" s="72">
        <v>1604.8</v>
      </c>
      <c r="K527" s="60">
        <v>100.3</v>
      </c>
      <c r="L527" s="60">
        <v>9.8666666666666671</v>
      </c>
      <c r="M527" s="60">
        <v>2.4038461538461537</v>
      </c>
      <c r="N527" s="75">
        <v>2017</v>
      </c>
      <c r="O527" s="75" t="s">
        <v>14</v>
      </c>
      <c r="P527" s="75">
        <v>708</v>
      </c>
      <c r="Q527" s="78" t="s">
        <v>224</v>
      </c>
      <c r="R527" s="75">
        <v>3784</v>
      </c>
      <c r="S527" s="75">
        <v>3</v>
      </c>
      <c r="T527" s="79">
        <v>79</v>
      </c>
      <c r="U527" s="80">
        <v>0</v>
      </c>
      <c r="V527" s="80">
        <v>0.98</v>
      </c>
      <c r="W527" s="80">
        <v>0.24</v>
      </c>
      <c r="X527" s="80">
        <v>0.8</v>
      </c>
      <c r="Y527" s="79">
        <v>10.4</v>
      </c>
      <c r="Z527" s="12">
        <v>12</v>
      </c>
      <c r="AA527" s="79">
        <v>30.4</v>
      </c>
      <c r="AB527" s="79">
        <v>1.907</v>
      </c>
      <c r="AC527" s="79">
        <v>25</v>
      </c>
      <c r="AD527" s="79">
        <v>8.5</v>
      </c>
      <c r="AE527" s="79">
        <v>344</v>
      </c>
      <c r="AF527" s="79">
        <v>66.099999999999994</v>
      </c>
      <c r="AG527" s="79">
        <v>63.6</v>
      </c>
      <c r="AH527" s="79">
        <v>2</v>
      </c>
      <c r="AI527" s="79">
        <v>6.6</v>
      </c>
      <c r="AJ527" s="79">
        <v>75</v>
      </c>
      <c r="AK527" s="79">
        <v>122</v>
      </c>
      <c r="AL527" s="79">
        <v>59</v>
      </c>
      <c r="AM527" s="79">
        <v>260</v>
      </c>
      <c r="AN527" s="12">
        <v>2.0699999999999998</v>
      </c>
      <c r="AO527">
        <v>0.67100000000000004</v>
      </c>
    </row>
    <row r="528" spans="1:41" x14ac:dyDescent="0.35">
      <c r="A528" s="53">
        <f t="shared" si="17"/>
        <v>522</v>
      </c>
      <c r="B528">
        <v>0</v>
      </c>
      <c r="C528">
        <v>1</v>
      </c>
      <c r="D528" s="75">
        <v>2017</v>
      </c>
      <c r="E528" s="28" t="s">
        <v>390</v>
      </c>
      <c r="F528" s="30" t="s">
        <v>65</v>
      </c>
      <c r="G528" s="103">
        <v>40000</v>
      </c>
      <c r="H528" s="103">
        <v>76000</v>
      </c>
      <c r="I528" s="103">
        <f t="shared" si="16"/>
        <v>1900</v>
      </c>
      <c r="J528" s="72">
        <v>1854.4</v>
      </c>
      <c r="K528" s="60">
        <v>97.6</v>
      </c>
      <c r="L528" s="60">
        <v>7.6916666666666709</v>
      </c>
      <c r="M528" s="60">
        <v>2.3092783505154642</v>
      </c>
      <c r="N528" s="75">
        <v>2017</v>
      </c>
      <c r="O528" s="75" t="s">
        <v>14</v>
      </c>
      <c r="P528" s="75">
        <v>709</v>
      </c>
      <c r="Q528" s="78" t="s">
        <v>225</v>
      </c>
      <c r="R528" s="75">
        <v>3622</v>
      </c>
      <c r="S528" s="75">
        <v>2</v>
      </c>
      <c r="T528" s="79">
        <v>79.900000000000006</v>
      </c>
      <c r="U528" s="80">
        <v>0.3</v>
      </c>
      <c r="V528" s="80">
        <v>0.56000000000000005</v>
      </c>
      <c r="W528" s="80">
        <v>0.22</v>
      </c>
      <c r="X528" s="80">
        <v>0.8</v>
      </c>
      <c r="Y528" s="79">
        <v>9.6999999999999993</v>
      </c>
      <c r="Z528" s="12">
        <v>11.2</v>
      </c>
      <c r="AA528" s="79">
        <v>32.799999999999997</v>
      </c>
      <c r="AB528" s="79">
        <v>1.7909999999999999</v>
      </c>
      <c r="AC528" s="79">
        <v>22.4</v>
      </c>
      <c r="AD528" s="79">
        <v>7.6</v>
      </c>
      <c r="AE528" s="79">
        <v>414</v>
      </c>
      <c r="AF528" s="79">
        <v>70</v>
      </c>
      <c r="AG528" s="79">
        <v>60.5</v>
      </c>
      <c r="AH528" s="79">
        <v>2.4</v>
      </c>
      <c r="AI528" s="79">
        <v>6.9</v>
      </c>
      <c r="AJ528" s="79">
        <v>68</v>
      </c>
      <c r="AK528" s="79">
        <v>99</v>
      </c>
      <c r="AL528" s="79">
        <v>65</v>
      </c>
      <c r="AM528" s="79">
        <v>216</v>
      </c>
      <c r="AN528" s="12">
        <v>1.52</v>
      </c>
      <c r="AO528">
        <v>0.71099999999999997</v>
      </c>
    </row>
    <row r="529" spans="1:41" x14ac:dyDescent="0.35">
      <c r="A529" s="53">
        <f t="shared" si="17"/>
        <v>523</v>
      </c>
      <c r="B529">
        <v>0</v>
      </c>
      <c r="C529">
        <v>1</v>
      </c>
      <c r="D529" s="75">
        <v>2017</v>
      </c>
      <c r="E529" s="28" t="s">
        <v>390</v>
      </c>
      <c r="F529" s="30" t="s">
        <v>65</v>
      </c>
      <c r="G529" s="103">
        <v>40000</v>
      </c>
      <c r="H529" s="103">
        <v>76000</v>
      </c>
      <c r="I529" s="103">
        <f t="shared" si="16"/>
        <v>1900</v>
      </c>
      <c r="J529" s="72">
        <v>1843</v>
      </c>
      <c r="K529" s="60">
        <v>97</v>
      </c>
      <c r="L529" s="60">
        <v>9.5251640419947456</v>
      </c>
      <c r="M529" s="60">
        <v>2.3157894736842106</v>
      </c>
      <c r="N529" s="75">
        <v>2017</v>
      </c>
      <c r="O529" s="75" t="s">
        <v>14</v>
      </c>
      <c r="P529" s="75">
        <v>710</v>
      </c>
      <c r="Q529" s="78" t="s">
        <v>225</v>
      </c>
      <c r="R529" s="75">
        <v>3754</v>
      </c>
      <c r="S529" s="75">
        <v>2</v>
      </c>
      <c r="T529" s="79">
        <v>81.25</v>
      </c>
      <c r="U529" s="80">
        <v>0</v>
      </c>
      <c r="V529" s="80">
        <v>0.8</v>
      </c>
      <c r="W529" s="80">
        <v>0.24</v>
      </c>
      <c r="X529" s="80">
        <v>5.2</v>
      </c>
      <c r="Y529" s="79">
        <v>9.5</v>
      </c>
      <c r="Z529" s="12">
        <v>11</v>
      </c>
      <c r="AA529" s="79">
        <v>32.9</v>
      </c>
      <c r="AB529" s="79">
        <v>1.7789999999999999</v>
      </c>
      <c r="AC529" s="79">
        <v>22</v>
      </c>
      <c r="AD529" s="79">
        <v>7.5</v>
      </c>
      <c r="AE529" s="79">
        <v>400</v>
      </c>
      <c r="AF529" s="79">
        <v>70.599999999999994</v>
      </c>
      <c r="AG529" s="79">
        <v>59.2</v>
      </c>
      <c r="AH529" s="79">
        <v>1.7</v>
      </c>
      <c r="AI529" s="79">
        <v>7.6</v>
      </c>
      <c r="AJ529" s="79">
        <v>60</v>
      </c>
      <c r="AK529" s="79">
        <v>94</v>
      </c>
      <c r="AL529" s="79">
        <v>70</v>
      </c>
      <c r="AM529" s="79">
        <v>216</v>
      </c>
      <c r="AN529" s="12">
        <v>1.34</v>
      </c>
      <c r="AO529">
        <v>0.63500000000000001</v>
      </c>
    </row>
    <row r="530" spans="1:41" x14ac:dyDescent="0.35">
      <c r="A530" s="53">
        <f t="shared" si="17"/>
        <v>524</v>
      </c>
      <c r="B530">
        <v>0</v>
      </c>
      <c r="C530">
        <v>1</v>
      </c>
      <c r="D530" s="75">
        <v>2017</v>
      </c>
      <c r="E530" s="28" t="s">
        <v>391</v>
      </c>
      <c r="F530" s="30" t="s">
        <v>65</v>
      </c>
      <c r="G530" s="103">
        <v>10590</v>
      </c>
      <c r="H530" s="103">
        <v>16944</v>
      </c>
      <c r="I530" s="103">
        <f t="shared" si="16"/>
        <v>1600</v>
      </c>
      <c r="J530" s="72">
        <v>1608</v>
      </c>
      <c r="K530" s="60">
        <v>100.5</v>
      </c>
      <c r="L530" s="60">
        <v>12.570833333333336</v>
      </c>
      <c r="M530" s="60">
        <v>2.3714285714285714</v>
      </c>
      <c r="N530" s="75">
        <v>2017</v>
      </c>
      <c r="O530" s="75" t="s">
        <v>14</v>
      </c>
      <c r="P530" s="75">
        <v>711</v>
      </c>
      <c r="Q530" s="78" t="s">
        <v>226</v>
      </c>
      <c r="R530" s="75">
        <v>1480</v>
      </c>
      <c r="S530" s="75">
        <v>2</v>
      </c>
      <c r="T530" s="79">
        <v>81.7</v>
      </c>
      <c r="U530" s="80">
        <v>0.06</v>
      </c>
      <c r="V530" s="80">
        <v>0.78</v>
      </c>
      <c r="W530" s="80">
        <v>0.62</v>
      </c>
      <c r="X530" s="80">
        <v>6.2</v>
      </c>
      <c r="Y530" s="79">
        <v>10.5</v>
      </c>
      <c r="Z530" s="12">
        <v>12.1</v>
      </c>
      <c r="AA530" s="79">
        <v>36.6</v>
      </c>
      <c r="AB530" s="79">
        <v>1.8979999999999999</v>
      </c>
      <c r="AC530" s="79">
        <v>24.9</v>
      </c>
      <c r="AD530" s="79">
        <v>8.6</v>
      </c>
      <c r="AE530" s="79">
        <v>441</v>
      </c>
      <c r="AF530" s="79">
        <v>67.8</v>
      </c>
      <c r="AG530" s="79">
        <v>61.3</v>
      </c>
      <c r="AH530" s="79">
        <v>2.9</v>
      </c>
      <c r="AI530" s="79">
        <v>7.6</v>
      </c>
      <c r="AJ530" s="79">
        <v>59</v>
      </c>
      <c r="AK530" s="79">
        <v>102</v>
      </c>
      <c r="AL530" s="79">
        <v>75</v>
      </c>
      <c r="AM530" s="79">
        <v>259</v>
      </c>
      <c r="AN530" s="12">
        <v>1.36</v>
      </c>
      <c r="AO530">
        <v>0.65</v>
      </c>
    </row>
    <row r="531" spans="1:41" x14ac:dyDescent="0.35">
      <c r="A531" s="53">
        <f t="shared" si="17"/>
        <v>525</v>
      </c>
      <c r="B531">
        <v>0</v>
      </c>
      <c r="C531">
        <v>1</v>
      </c>
      <c r="D531" s="75">
        <v>2017</v>
      </c>
      <c r="E531" s="28" t="s">
        <v>420</v>
      </c>
      <c r="F531" s="30" t="s">
        <v>65</v>
      </c>
      <c r="G531" s="103">
        <v>11140</v>
      </c>
      <c r="H531" s="103">
        <v>35648</v>
      </c>
      <c r="I531" s="103">
        <f t="shared" si="16"/>
        <v>3200</v>
      </c>
      <c r="J531" s="72">
        <v>3324.8</v>
      </c>
      <c r="K531" s="60">
        <v>103.9</v>
      </c>
      <c r="L531" s="60">
        <v>29.962146596858638</v>
      </c>
      <c r="M531" s="60">
        <v>2.2131147540983607</v>
      </c>
      <c r="N531" s="75">
        <v>2017</v>
      </c>
      <c r="O531" s="75" t="s">
        <v>14</v>
      </c>
      <c r="P531" s="75">
        <v>712</v>
      </c>
      <c r="Q531" s="78" t="s">
        <v>259</v>
      </c>
      <c r="R531" s="75">
        <v>2073</v>
      </c>
      <c r="S531" s="75">
        <v>2</v>
      </c>
      <c r="T531" s="79">
        <v>83.05</v>
      </c>
      <c r="U531" s="80">
        <v>0.24</v>
      </c>
      <c r="V531" s="80">
        <v>0.46</v>
      </c>
      <c r="W531" s="80">
        <v>0.5</v>
      </c>
      <c r="X531" s="80">
        <v>4.4000000000000004</v>
      </c>
      <c r="Y531" s="79">
        <v>12.2</v>
      </c>
      <c r="Z531" s="12">
        <v>14.1</v>
      </c>
      <c r="AA531" s="79">
        <v>36.5</v>
      </c>
      <c r="AB531" s="79">
        <v>1.9370000000000001</v>
      </c>
      <c r="AC531" s="79">
        <v>27</v>
      </c>
      <c r="AD531" s="79">
        <v>9.1</v>
      </c>
      <c r="AE531" s="79">
        <v>410</v>
      </c>
      <c r="AF531" s="79">
        <v>69.7</v>
      </c>
      <c r="AG531" s="79">
        <v>59.1</v>
      </c>
      <c r="AH531" s="79">
        <v>8.8000000000000007</v>
      </c>
      <c r="AI531" s="79">
        <v>17.100000000000001</v>
      </c>
      <c r="AJ531" s="79">
        <v>32</v>
      </c>
      <c r="AK531" s="79">
        <v>101</v>
      </c>
      <c r="AL531" s="79">
        <v>82</v>
      </c>
      <c r="AM531" s="79">
        <v>292</v>
      </c>
      <c r="AN531" s="12">
        <v>1.23</v>
      </c>
      <c r="AO531">
        <v>0.57299999999999995</v>
      </c>
    </row>
    <row r="532" spans="1:41" x14ac:dyDescent="0.35">
      <c r="A532" s="53">
        <f t="shared" si="17"/>
        <v>526</v>
      </c>
      <c r="B532">
        <v>0</v>
      </c>
      <c r="C532">
        <v>1</v>
      </c>
      <c r="D532" s="75">
        <v>2017</v>
      </c>
      <c r="E532" s="28" t="s">
        <v>392</v>
      </c>
      <c r="F532" s="30" t="s">
        <v>65</v>
      </c>
      <c r="G532" s="103">
        <v>17750</v>
      </c>
      <c r="H532" s="103">
        <v>47925</v>
      </c>
      <c r="I532" s="103">
        <f t="shared" si="16"/>
        <v>2700</v>
      </c>
      <c r="J532" s="72">
        <v>2740.5</v>
      </c>
      <c r="K532" s="60">
        <v>101.5</v>
      </c>
      <c r="L532" s="60">
        <v>12.875</v>
      </c>
      <c r="M532" s="60">
        <v>2.2727272727272729</v>
      </c>
      <c r="N532" s="75">
        <v>2017</v>
      </c>
      <c r="O532" s="75" t="s">
        <v>14</v>
      </c>
      <c r="P532" s="75">
        <v>713</v>
      </c>
      <c r="Q532" s="78" t="s">
        <v>227</v>
      </c>
      <c r="R532" s="75">
        <v>2050</v>
      </c>
      <c r="S532" s="75">
        <v>2</v>
      </c>
      <c r="T532" s="79">
        <v>81.5</v>
      </c>
      <c r="U532" s="80">
        <v>0</v>
      </c>
      <c r="V532" s="80">
        <v>0.66</v>
      </c>
      <c r="W532" s="80">
        <v>0.57999999999999996</v>
      </c>
      <c r="X532" s="80">
        <v>4.2</v>
      </c>
      <c r="Y532" s="79">
        <v>11</v>
      </c>
      <c r="Z532" s="12">
        <v>12.7</v>
      </c>
      <c r="AA532" s="79">
        <v>34.5</v>
      </c>
      <c r="AB532" s="79">
        <v>1.919</v>
      </c>
      <c r="AC532" s="79">
        <v>25</v>
      </c>
      <c r="AD532" s="79">
        <v>8.5</v>
      </c>
      <c r="AE532" s="79">
        <v>445</v>
      </c>
      <c r="AF532" s="79">
        <v>68.3</v>
      </c>
      <c r="AG532" s="79">
        <v>60.1</v>
      </c>
      <c r="AH532" s="79">
        <v>2.8</v>
      </c>
      <c r="AI532" s="79">
        <v>9</v>
      </c>
      <c r="AJ532" s="79">
        <v>53</v>
      </c>
      <c r="AK532" s="79">
        <v>98</v>
      </c>
      <c r="AL532" s="79">
        <v>70</v>
      </c>
      <c r="AM532" s="79">
        <v>240</v>
      </c>
      <c r="AN532" s="12">
        <v>1.4</v>
      </c>
      <c r="AO532">
        <v>0.65200000000000002</v>
      </c>
    </row>
    <row r="533" spans="1:41" x14ac:dyDescent="0.35">
      <c r="A533" s="53">
        <f t="shared" si="17"/>
        <v>527</v>
      </c>
      <c r="B533">
        <v>0</v>
      </c>
      <c r="C533">
        <v>1</v>
      </c>
      <c r="D533" s="75">
        <v>2017</v>
      </c>
      <c r="E533" s="28" t="s">
        <v>393</v>
      </c>
      <c r="F533" s="30" t="s">
        <v>65</v>
      </c>
      <c r="G533" s="103">
        <v>7460</v>
      </c>
      <c r="H533" s="103">
        <v>22380</v>
      </c>
      <c r="I533" s="103">
        <f t="shared" si="16"/>
        <v>3000</v>
      </c>
      <c r="J533" s="72">
        <v>3063</v>
      </c>
      <c r="K533" s="60">
        <v>102.1</v>
      </c>
      <c r="L533" s="60">
        <v>21.061417525773201</v>
      </c>
      <c r="M533" s="60">
        <v>2.3185840707964598</v>
      </c>
      <c r="N533" s="75">
        <v>2017</v>
      </c>
      <c r="O533" s="75" t="s">
        <v>14</v>
      </c>
      <c r="P533" s="75">
        <v>714</v>
      </c>
      <c r="Q533" s="78" t="s">
        <v>228</v>
      </c>
      <c r="R533" s="75">
        <v>2170</v>
      </c>
      <c r="S533" s="75">
        <v>2</v>
      </c>
      <c r="T533" s="79">
        <v>81.5</v>
      </c>
      <c r="U533" s="80">
        <v>0</v>
      </c>
      <c r="V533" s="80">
        <v>0.44</v>
      </c>
      <c r="W533" s="80">
        <v>0.8</v>
      </c>
      <c r="X533" s="80">
        <v>2.9</v>
      </c>
      <c r="Y533" s="79">
        <v>11.3</v>
      </c>
      <c r="Z533" s="12">
        <v>13.1</v>
      </c>
      <c r="AA533" s="79">
        <v>32.9</v>
      </c>
      <c r="AB533" s="79">
        <v>1.835</v>
      </c>
      <c r="AC533" s="79">
        <v>26.2</v>
      </c>
      <c r="AD533" s="79">
        <v>9</v>
      </c>
      <c r="AE533" s="79">
        <v>441</v>
      </c>
      <c r="AF533" s="79">
        <v>68.8</v>
      </c>
      <c r="AG533" s="79">
        <v>58.2</v>
      </c>
      <c r="AH533" s="79">
        <v>2.2000000000000002</v>
      </c>
      <c r="AI533" s="79">
        <v>11.8</v>
      </c>
      <c r="AJ533" s="79">
        <v>39</v>
      </c>
      <c r="AK533" s="79">
        <v>86</v>
      </c>
      <c r="AL533" s="79">
        <v>89</v>
      </c>
      <c r="AM533" s="79">
        <v>271</v>
      </c>
      <c r="AN533" s="12">
        <v>0.97</v>
      </c>
      <c r="AO533">
        <v>0.58199999999999996</v>
      </c>
    </row>
    <row r="534" spans="1:41" x14ac:dyDescent="0.35">
      <c r="A534" s="53">
        <f t="shared" si="17"/>
        <v>528</v>
      </c>
      <c r="B534">
        <v>0</v>
      </c>
      <c r="C534">
        <v>1</v>
      </c>
      <c r="D534" s="75">
        <v>2017</v>
      </c>
      <c r="E534" s="28" t="s">
        <v>395</v>
      </c>
      <c r="F534" s="30" t="s">
        <v>65</v>
      </c>
      <c r="G534" s="103">
        <v>18660</v>
      </c>
      <c r="H534" s="103">
        <v>50382</v>
      </c>
      <c r="I534" s="103">
        <f t="shared" si="16"/>
        <v>2700</v>
      </c>
      <c r="J534" s="72">
        <v>2718.9</v>
      </c>
      <c r="K534" s="60">
        <v>100.7</v>
      </c>
      <c r="L534" s="60">
        <v>10.965147783251229</v>
      </c>
      <c r="M534" s="60">
        <v>2.226415094339623</v>
      </c>
      <c r="N534" s="75">
        <v>2017</v>
      </c>
      <c r="O534" s="75" t="s">
        <v>14</v>
      </c>
      <c r="P534" s="75">
        <v>717</v>
      </c>
      <c r="Q534" s="78" t="s">
        <v>230</v>
      </c>
      <c r="R534" s="75">
        <v>2461</v>
      </c>
      <c r="S534" s="75">
        <v>2</v>
      </c>
      <c r="T534" s="79">
        <v>83.5</v>
      </c>
      <c r="U534" s="80">
        <v>0.08</v>
      </c>
      <c r="V534" s="80">
        <v>0.42</v>
      </c>
      <c r="W534" s="80">
        <v>0.76</v>
      </c>
      <c r="X534" s="80">
        <v>3.8</v>
      </c>
      <c r="Y534" s="79">
        <v>10.6</v>
      </c>
      <c r="Z534" s="12">
        <v>12.3</v>
      </c>
      <c r="AA534" s="79">
        <v>35.6</v>
      </c>
      <c r="AB534" s="79">
        <v>1.9810000000000001</v>
      </c>
      <c r="AC534" s="79">
        <v>23.6</v>
      </c>
      <c r="AD534" s="79">
        <v>8.1</v>
      </c>
      <c r="AE534" s="79">
        <v>434</v>
      </c>
      <c r="AF534" s="79">
        <v>69</v>
      </c>
      <c r="AG534" s="79">
        <v>61.3</v>
      </c>
      <c r="AH534" s="79">
        <v>1.9</v>
      </c>
      <c r="AI534" s="79">
        <v>3.2</v>
      </c>
      <c r="AJ534" s="79">
        <v>55</v>
      </c>
      <c r="AK534" s="79">
        <v>114</v>
      </c>
      <c r="AL534" s="79">
        <v>56</v>
      </c>
      <c r="AM534" s="79">
        <v>238</v>
      </c>
      <c r="AN534" s="12">
        <v>2.04</v>
      </c>
      <c r="AO534">
        <v>0.60899999999999999</v>
      </c>
    </row>
    <row r="535" spans="1:41" x14ac:dyDescent="0.35">
      <c r="A535" s="53">
        <f t="shared" si="17"/>
        <v>529</v>
      </c>
      <c r="B535">
        <v>0</v>
      </c>
      <c r="C535">
        <v>1</v>
      </c>
      <c r="D535" s="75">
        <v>2017</v>
      </c>
      <c r="E535" s="28" t="s">
        <v>396</v>
      </c>
      <c r="F535" s="30" t="s">
        <v>64</v>
      </c>
      <c r="G535" s="103">
        <v>75600</v>
      </c>
      <c r="H535" s="103">
        <v>188940</v>
      </c>
      <c r="I535" s="103">
        <f t="shared" si="16"/>
        <v>2499.2063492063494</v>
      </c>
      <c r="J535" s="72">
        <v>2531.6960317460321</v>
      </c>
      <c r="K535" s="60">
        <v>101.3</v>
      </c>
      <c r="L535" s="60">
        <v>11.225000000000005</v>
      </c>
      <c r="M535" s="60">
        <v>2.165137614678899</v>
      </c>
      <c r="N535" s="75">
        <v>2017</v>
      </c>
      <c r="O535" s="75" t="s">
        <v>14</v>
      </c>
      <c r="P535" s="75">
        <v>718</v>
      </c>
      <c r="Q535" s="78" t="s">
        <v>231</v>
      </c>
      <c r="R535" s="75">
        <v>3482</v>
      </c>
      <c r="S535" s="75">
        <v>3</v>
      </c>
      <c r="T535" s="79">
        <v>80.150000000000006</v>
      </c>
      <c r="U535" s="80">
        <v>0.22</v>
      </c>
      <c r="V535" s="80">
        <v>1.36</v>
      </c>
      <c r="W535" s="80">
        <v>0.46</v>
      </c>
      <c r="X535" s="80">
        <v>3.4</v>
      </c>
      <c r="Y535" s="79">
        <v>10.9</v>
      </c>
      <c r="Z535" s="12">
        <v>12.6</v>
      </c>
      <c r="AA535" s="79">
        <v>35.799999999999997</v>
      </c>
      <c r="AB535" s="79">
        <v>1.9239999999999999</v>
      </c>
      <c r="AC535" s="79">
        <v>23.6</v>
      </c>
      <c r="AD535" s="79">
        <v>8.1</v>
      </c>
      <c r="AE535" s="79">
        <v>372</v>
      </c>
      <c r="AF535" s="79">
        <v>69.099999999999994</v>
      </c>
      <c r="AG535" s="79">
        <v>58.7</v>
      </c>
      <c r="AH535" s="79">
        <v>2</v>
      </c>
      <c r="AI535" s="79">
        <v>8.5</v>
      </c>
      <c r="AJ535" s="79">
        <v>61</v>
      </c>
      <c r="AK535" s="79">
        <v>88</v>
      </c>
      <c r="AL535" s="79">
        <v>80</v>
      </c>
      <c r="AM535" s="79">
        <v>239</v>
      </c>
      <c r="AN535" s="12">
        <v>1.1000000000000001</v>
      </c>
      <c r="AO535">
        <v>0.65200000000000002</v>
      </c>
    </row>
    <row r="536" spans="1:41" x14ac:dyDescent="0.35">
      <c r="A536" s="53">
        <f t="shared" si="17"/>
        <v>530</v>
      </c>
      <c r="B536">
        <v>0</v>
      </c>
      <c r="C536">
        <v>1</v>
      </c>
      <c r="D536" s="75">
        <v>2017</v>
      </c>
      <c r="E536" s="28" t="s">
        <v>396</v>
      </c>
      <c r="F536" s="30" t="s">
        <v>64</v>
      </c>
      <c r="G536" s="103">
        <v>75600</v>
      </c>
      <c r="H536" s="103">
        <v>188940</v>
      </c>
      <c r="I536" s="103">
        <f t="shared" si="16"/>
        <v>2499.2063492063494</v>
      </c>
      <c r="J536" s="72">
        <v>2526.6976190476194</v>
      </c>
      <c r="K536" s="60">
        <v>101.1</v>
      </c>
      <c r="L536" s="60">
        <v>12.662500000000003</v>
      </c>
      <c r="M536" s="60">
        <v>2.2037037037037037</v>
      </c>
      <c r="N536" s="75">
        <v>2017</v>
      </c>
      <c r="O536" s="75" t="s">
        <v>14</v>
      </c>
      <c r="P536" s="75">
        <v>719</v>
      </c>
      <c r="Q536" s="78" t="s">
        <v>231</v>
      </c>
      <c r="R536" s="75">
        <v>3748</v>
      </c>
      <c r="S536" s="75">
        <v>3</v>
      </c>
      <c r="T536" s="79">
        <v>82.15</v>
      </c>
      <c r="U536" s="80">
        <v>0.16</v>
      </c>
      <c r="V536" s="80">
        <v>0.94</v>
      </c>
      <c r="W536" s="80">
        <v>0.1</v>
      </c>
      <c r="X536" s="80">
        <v>2.8</v>
      </c>
      <c r="Y536" s="79">
        <v>10.8</v>
      </c>
      <c r="Z536" s="12">
        <v>12.5</v>
      </c>
      <c r="AA536" s="79">
        <v>36.700000000000003</v>
      </c>
      <c r="AB536" s="79">
        <v>1.8879999999999999</v>
      </c>
      <c r="AC536" s="79">
        <v>23.8</v>
      </c>
      <c r="AD536" s="79">
        <v>8.1</v>
      </c>
      <c r="AE536" s="79">
        <v>405</v>
      </c>
      <c r="AF536" s="79">
        <v>68.900000000000006</v>
      </c>
      <c r="AG536" s="79">
        <v>60.1</v>
      </c>
      <c r="AH536" s="79">
        <v>2.2999999999999998</v>
      </c>
      <c r="AI536" s="79">
        <v>9.1999999999999993</v>
      </c>
      <c r="AJ536" s="79">
        <v>49</v>
      </c>
      <c r="AK536" s="79">
        <v>94</v>
      </c>
      <c r="AL536" s="79">
        <v>73</v>
      </c>
      <c r="AM536" s="79">
        <v>228</v>
      </c>
      <c r="AN536" s="12">
        <v>1.29</v>
      </c>
      <c r="AO536">
        <v>0.71399999999999997</v>
      </c>
    </row>
    <row r="537" spans="1:41" x14ac:dyDescent="0.35">
      <c r="A537" s="53">
        <f t="shared" si="17"/>
        <v>531</v>
      </c>
      <c r="B537">
        <v>0</v>
      </c>
      <c r="C537">
        <v>1</v>
      </c>
      <c r="D537" s="75">
        <v>2017</v>
      </c>
      <c r="E537" s="28" t="s">
        <v>396</v>
      </c>
      <c r="F537" s="30" t="s">
        <v>64</v>
      </c>
      <c r="G537" s="103">
        <v>75600</v>
      </c>
      <c r="H537" s="103">
        <v>188940</v>
      </c>
      <c r="I537" s="103">
        <f t="shared" si="16"/>
        <v>2499.2063492063494</v>
      </c>
      <c r="J537" s="72">
        <v>2536.6944444444448</v>
      </c>
      <c r="K537" s="60">
        <v>101.5</v>
      </c>
      <c r="L537" s="60">
        <v>11.712500000000004</v>
      </c>
      <c r="M537" s="60">
        <v>2.1818181818181817</v>
      </c>
      <c r="N537" s="75">
        <v>2017</v>
      </c>
      <c r="O537" s="75" t="s">
        <v>14</v>
      </c>
      <c r="P537" s="75">
        <v>720</v>
      </c>
      <c r="Q537" s="78" t="s">
        <v>231</v>
      </c>
      <c r="R537" s="75">
        <v>3750</v>
      </c>
      <c r="S537" s="75">
        <v>3</v>
      </c>
      <c r="T537" s="79">
        <v>81.7</v>
      </c>
      <c r="U537" s="80">
        <v>0.34</v>
      </c>
      <c r="V537" s="80">
        <v>1.1000000000000001</v>
      </c>
      <c r="W537" s="80">
        <v>0.26</v>
      </c>
      <c r="X537" s="80">
        <v>4.5999999999999996</v>
      </c>
      <c r="Y537" s="79">
        <v>11</v>
      </c>
      <c r="Z537" s="12">
        <v>12.7</v>
      </c>
      <c r="AA537" s="79">
        <v>39.299999999999997</v>
      </c>
      <c r="AB537" s="79">
        <v>2.0680000000000001</v>
      </c>
      <c r="AC537" s="79">
        <v>24</v>
      </c>
      <c r="AD537" s="79">
        <v>8.1</v>
      </c>
      <c r="AE537" s="79">
        <v>377</v>
      </c>
      <c r="AF537" s="79">
        <v>69</v>
      </c>
      <c r="AG537" s="79">
        <v>60.1</v>
      </c>
      <c r="AH537" s="79">
        <v>2.2000000000000002</v>
      </c>
      <c r="AI537" s="79">
        <v>8.5</v>
      </c>
      <c r="AJ537" s="79">
        <v>53</v>
      </c>
      <c r="AK537" s="79">
        <v>89</v>
      </c>
      <c r="AL537" s="79">
        <v>78</v>
      </c>
      <c r="AM537" s="79">
        <v>227</v>
      </c>
      <c r="AN537" s="12">
        <v>1.1399999999999999</v>
      </c>
      <c r="AO537">
        <v>0.66700000000000004</v>
      </c>
    </row>
    <row r="538" spans="1:41" x14ac:dyDescent="0.35">
      <c r="A538" s="53">
        <f t="shared" si="17"/>
        <v>532</v>
      </c>
      <c r="B538">
        <v>0</v>
      </c>
      <c r="C538">
        <v>1</v>
      </c>
      <c r="D538" s="75">
        <v>2017</v>
      </c>
      <c r="E538" s="28" t="s">
        <v>396</v>
      </c>
      <c r="F538" s="30" t="s">
        <v>64</v>
      </c>
      <c r="G538" s="103">
        <v>75600</v>
      </c>
      <c r="H538" s="103">
        <v>188940</v>
      </c>
      <c r="I538" s="103">
        <f t="shared" si="16"/>
        <v>2499.2063492063494</v>
      </c>
      <c r="J538" s="72">
        <v>2491.7087301587303</v>
      </c>
      <c r="K538" s="60">
        <v>99.7</v>
      </c>
      <c r="L538" s="60">
        <v>8.3041666666666654</v>
      </c>
      <c r="M538" s="60">
        <v>2.3168316831683167</v>
      </c>
      <c r="N538" s="75">
        <v>2017</v>
      </c>
      <c r="O538" s="75" t="s">
        <v>14</v>
      </c>
      <c r="P538" s="75">
        <v>721</v>
      </c>
      <c r="Q538" s="78" t="s">
        <v>231</v>
      </c>
      <c r="R538" s="75">
        <v>3764</v>
      </c>
      <c r="S538" s="75">
        <v>3</v>
      </c>
      <c r="T538" s="79">
        <v>81.25</v>
      </c>
      <c r="U538" s="80">
        <v>0.48</v>
      </c>
      <c r="V538" s="80">
        <v>0.94</v>
      </c>
      <c r="W538" s="80">
        <v>0.2</v>
      </c>
      <c r="X538" s="80">
        <v>5.8</v>
      </c>
      <c r="Y538" s="79">
        <v>10.1</v>
      </c>
      <c r="Z538" s="12">
        <v>11.7</v>
      </c>
      <c r="AA538" s="79">
        <v>38</v>
      </c>
      <c r="AB538" s="79">
        <v>1.8220000000000001</v>
      </c>
      <c r="AC538" s="79">
        <v>23.4</v>
      </c>
      <c r="AD538" s="79">
        <v>8</v>
      </c>
      <c r="AE538" s="79">
        <v>348</v>
      </c>
      <c r="AF538" s="79">
        <v>68.099999999999994</v>
      </c>
      <c r="AG538" s="79">
        <v>60.6</v>
      </c>
      <c r="AH538" s="79">
        <v>2.2999999999999998</v>
      </c>
      <c r="AI538" s="79">
        <v>7.5</v>
      </c>
      <c r="AJ538" s="79">
        <v>62</v>
      </c>
      <c r="AK538" s="79">
        <v>95</v>
      </c>
      <c r="AL538" s="79">
        <v>63</v>
      </c>
      <c r="AM538" s="79">
        <v>202</v>
      </c>
      <c r="AN538" s="12">
        <v>1.51</v>
      </c>
      <c r="AO538">
        <v>0.68100000000000005</v>
      </c>
    </row>
    <row r="539" spans="1:41" x14ac:dyDescent="0.35">
      <c r="A539" s="53">
        <f t="shared" si="17"/>
        <v>533</v>
      </c>
      <c r="B539">
        <v>0</v>
      </c>
      <c r="C539">
        <v>1</v>
      </c>
      <c r="D539" s="75">
        <v>2017</v>
      </c>
      <c r="E539" s="28" t="s">
        <v>397</v>
      </c>
      <c r="F539" s="30" t="s">
        <v>64</v>
      </c>
      <c r="G539" s="103">
        <v>10940</v>
      </c>
      <c r="H539" s="103">
        <v>19692</v>
      </c>
      <c r="I539" s="103">
        <f t="shared" si="16"/>
        <v>1800</v>
      </c>
      <c r="J539" s="72">
        <v>1762.2</v>
      </c>
      <c r="K539" s="60">
        <v>97.9</v>
      </c>
      <c r="L539" s="60">
        <v>8.8666666666666654</v>
      </c>
      <c r="M539" s="60">
        <v>2.1428571428571428</v>
      </c>
      <c r="N539" s="75">
        <v>2017</v>
      </c>
      <c r="O539" s="75" t="s">
        <v>14</v>
      </c>
      <c r="P539" s="75">
        <v>722</v>
      </c>
      <c r="Q539" s="78" t="s">
        <v>232</v>
      </c>
      <c r="R539" s="75">
        <v>2018</v>
      </c>
      <c r="S539" s="75">
        <v>2</v>
      </c>
      <c r="T539" s="79">
        <v>83.5</v>
      </c>
      <c r="U539" s="80">
        <v>0.06</v>
      </c>
      <c r="V539" s="80">
        <v>0.52</v>
      </c>
      <c r="W539" s="80">
        <v>0.5</v>
      </c>
      <c r="X539" s="80">
        <v>3.4</v>
      </c>
      <c r="Y539" s="79">
        <v>9.8000000000000007</v>
      </c>
      <c r="Z539" s="12">
        <v>11.3</v>
      </c>
      <c r="AA539" s="79">
        <v>35.799999999999997</v>
      </c>
      <c r="AB539" s="79">
        <v>1.8169999999999999</v>
      </c>
      <c r="AC539" s="79">
        <v>21</v>
      </c>
      <c r="AD539" s="79">
        <v>7.3</v>
      </c>
      <c r="AE539" s="79">
        <v>455</v>
      </c>
      <c r="AF539" s="79">
        <v>69.099999999999994</v>
      </c>
      <c r="AG539" s="79">
        <v>64.900000000000006</v>
      </c>
      <c r="AH539" s="79">
        <v>2</v>
      </c>
      <c r="AI539" s="79">
        <v>3.1</v>
      </c>
      <c r="AJ539" s="79">
        <v>71</v>
      </c>
      <c r="AK539" s="79">
        <v>110</v>
      </c>
      <c r="AL539" s="79">
        <v>56</v>
      </c>
      <c r="AM539" s="79">
        <v>228</v>
      </c>
      <c r="AN539" s="12">
        <v>1.96</v>
      </c>
      <c r="AO539">
        <v>0.78200000000000003</v>
      </c>
    </row>
    <row r="540" spans="1:41" x14ac:dyDescent="0.35">
      <c r="A540" s="53">
        <f t="shared" si="17"/>
        <v>534</v>
      </c>
      <c r="B540">
        <v>0</v>
      </c>
      <c r="C540">
        <v>1</v>
      </c>
      <c r="D540" s="75">
        <v>2017</v>
      </c>
      <c r="E540" s="28" t="s">
        <v>398</v>
      </c>
      <c r="F540" s="30" t="s">
        <v>64</v>
      </c>
      <c r="G540" s="103">
        <v>116820</v>
      </c>
      <c r="H540" s="103">
        <v>385506</v>
      </c>
      <c r="I540" s="103">
        <f t="shared" si="16"/>
        <v>3300</v>
      </c>
      <c r="J540" s="72">
        <v>3191.1</v>
      </c>
      <c r="K540" s="60">
        <v>96.7</v>
      </c>
      <c r="L540" s="60">
        <v>10.491666666666665</v>
      </c>
      <c r="M540" s="60">
        <v>2.1382978723404258</v>
      </c>
      <c r="N540" s="75">
        <v>2017</v>
      </c>
      <c r="O540" s="75" t="s">
        <v>14</v>
      </c>
      <c r="P540" s="75">
        <v>723</v>
      </c>
      <c r="Q540" s="78" t="s">
        <v>233</v>
      </c>
      <c r="R540" s="75">
        <v>4015</v>
      </c>
      <c r="S540" s="75">
        <v>1</v>
      </c>
      <c r="T540" s="79">
        <v>83.95</v>
      </c>
      <c r="U540" s="80">
        <v>0</v>
      </c>
      <c r="V540" s="80">
        <v>0.16</v>
      </c>
      <c r="W540" s="80">
        <v>0.24</v>
      </c>
      <c r="X540" s="80">
        <v>2.1</v>
      </c>
      <c r="Y540" s="79">
        <v>9.4</v>
      </c>
      <c r="Z540" s="12">
        <v>10.9</v>
      </c>
      <c r="AA540" s="79">
        <v>42.8</v>
      </c>
      <c r="AB540" s="79">
        <v>1.96</v>
      </c>
      <c r="AC540" s="79">
        <v>20.100000000000001</v>
      </c>
      <c r="AD540" s="79">
        <v>7</v>
      </c>
      <c r="AE540" s="79">
        <v>471</v>
      </c>
      <c r="AF540" s="79">
        <v>71</v>
      </c>
      <c r="AG540" s="79">
        <v>62.5</v>
      </c>
      <c r="AH540" s="79">
        <v>1.9</v>
      </c>
      <c r="AI540" s="79">
        <v>3.1</v>
      </c>
      <c r="AJ540" s="79">
        <v>57</v>
      </c>
      <c r="AK540" s="79">
        <v>114</v>
      </c>
      <c r="AL540" s="79">
        <v>61</v>
      </c>
      <c r="AM540" s="79">
        <v>254</v>
      </c>
      <c r="AN540" s="12">
        <v>1.87</v>
      </c>
      <c r="AO540">
        <v>0.73599999999999999</v>
      </c>
    </row>
    <row r="541" spans="1:41" x14ac:dyDescent="0.35">
      <c r="A541" s="53">
        <f t="shared" si="17"/>
        <v>535</v>
      </c>
      <c r="B541">
        <v>0</v>
      </c>
      <c r="C541">
        <v>1</v>
      </c>
      <c r="D541" s="75">
        <v>2017</v>
      </c>
      <c r="E541" s="28" t="s">
        <v>398</v>
      </c>
      <c r="F541" s="30" t="s">
        <v>64</v>
      </c>
      <c r="G541" s="103">
        <v>116820</v>
      </c>
      <c r="H541" s="103">
        <v>385506</v>
      </c>
      <c r="I541" s="103">
        <f t="shared" si="16"/>
        <v>3300</v>
      </c>
      <c r="J541" s="72">
        <v>3389.1</v>
      </c>
      <c r="K541" s="60">
        <v>102.7</v>
      </c>
      <c r="L541" s="60">
        <v>24.212500000000002</v>
      </c>
      <c r="M541" s="60">
        <v>2.3362068965517242</v>
      </c>
      <c r="N541" s="75">
        <v>2017</v>
      </c>
      <c r="O541" s="75" t="s">
        <v>14</v>
      </c>
      <c r="P541" s="75">
        <v>724</v>
      </c>
      <c r="Q541" s="78" t="s">
        <v>233</v>
      </c>
      <c r="R541" s="75">
        <v>3998</v>
      </c>
      <c r="S541" s="75">
        <v>2</v>
      </c>
      <c r="T541" s="79">
        <v>83.25</v>
      </c>
      <c r="U541" s="80">
        <v>0.36</v>
      </c>
      <c r="V541" s="80">
        <v>0.42</v>
      </c>
      <c r="W541" s="80">
        <v>0.26</v>
      </c>
      <c r="X541" s="80">
        <v>0.8</v>
      </c>
      <c r="Y541" s="79">
        <v>11.6</v>
      </c>
      <c r="Z541" s="12">
        <v>13.4</v>
      </c>
      <c r="AA541" s="79">
        <v>38.5</v>
      </c>
      <c r="AB541" s="79">
        <v>1.96</v>
      </c>
      <c r="AC541" s="79">
        <v>27.1</v>
      </c>
      <c r="AD541" s="79">
        <v>9.1999999999999993</v>
      </c>
      <c r="AE541" s="79">
        <v>560</v>
      </c>
      <c r="AF541" s="79">
        <v>68.900000000000006</v>
      </c>
      <c r="AG541" s="79">
        <v>63.2</v>
      </c>
      <c r="AH541" s="79">
        <v>6.2</v>
      </c>
      <c r="AI541" s="79">
        <v>8.6999999999999993</v>
      </c>
      <c r="AJ541" s="79">
        <v>56</v>
      </c>
      <c r="AK541" s="79">
        <v>97</v>
      </c>
      <c r="AL541" s="79">
        <v>101</v>
      </c>
      <c r="AM541" s="79">
        <v>299</v>
      </c>
      <c r="AN541" s="12">
        <v>0.96</v>
      </c>
      <c r="AO541">
        <v>0.69099999999999995</v>
      </c>
    </row>
    <row r="542" spans="1:41" x14ac:dyDescent="0.35">
      <c r="A542" s="53">
        <f t="shared" si="17"/>
        <v>536</v>
      </c>
      <c r="B542">
        <v>0</v>
      </c>
      <c r="C542">
        <v>1</v>
      </c>
      <c r="D542" s="75">
        <v>2017</v>
      </c>
      <c r="E542" s="28" t="s">
        <v>398</v>
      </c>
      <c r="F542" s="30" t="s">
        <v>64</v>
      </c>
      <c r="G542" s="103">
        <v>116820</v>
      </c>
      <c r="H542" s="103">
        <v>385506</v>
      </c>
      <c r="I542" s="103">
        <f t="shared" si="16"/>
        <v>3300</v>
      </c>
      <c r="J542" s="72">
        <v>3329.7</v>
      </c>
      <c r="K542" s="60">
        <v>100.9</v>
      </c>
      <c r="L542" s="60">
        <v>14.416033925686591</v>
      </c>
      <c r="M542" s="60">
        <v>2.2803738317757007</v>
      </c>
      <c r="N542" s="75">
        <v>2017</v>
      </c>
      <c r="O542" s="75" t="s">
        <v>14</v>
      </c>
      <c r="P542" s="75">
        <v>725</v>
      </c>
      <c r="Q542" s="78" t="s">
        <v>233</v>
      </c>
      <c r="R542" s="75">
        <v>3082</v>
      </c>
      <c r="S542" s="75">
        <v>3</v>
      </c>
      <c r="T542" s="79">
        <v>84.4</v>
      </c>
      <c r="U542" s="80">
        <v>0.06</v>
      </c>
      <c r="V542" s="80">
        <v>0.98</v>
      </c>
      <c r="W542" s="80">
        <v>0.28000000000000003</v>
      </c>
      <c r="X542" s="80">
        <v>0.9</v>
      </c>
      <c r="Y542" s="79">
        <v>10.7</v>
      </c>
      <c r="Z542" s="12">
        <v>12.4</v>
      </c>
      <c r="AA542" s="79">
        <v>38.799999999999997</v>
      </c>
      <c r="AB542" s="79">
        <v>1.79</v>
      </c>
      <c r="AC542" s="79">
        <v>24.4</v>
      </c>
      <c r="AD542" s="79">
        <v>8.4</v>
      </c>
      <c r="AE542" s="79">
        <v>402</v>
      </c>
      <c r="AF542" s="79">
        <v>69</v>
      </c>
      <c r="AG542" s="79">
        <v>61.1</v>
      </c>
      <c r="AH542" s="79">
        <v>2.4</v>
      </c>
      <c r="AI542" s="79">
        <v>8.6999999999999993</v>
      </c>
      <c r="AJ542" s="79">
        <v>50</v>
      </c>
      <c r="AK542" s="79">
        <v>96</v>
      </c>
      <c r="AL542" s="79">
        <v>75</v>
      </c>
      <c r="AM542" s="79">
        <v>248</v>
      </c>
      <c r="AN542" s="12">
        <v>1.28</v>
      </c>
      <c r="AO542">
        <v>0.61899999999999999</v>
      </c>
    </row>
    <row r="543" spans="1:41" x14ac:dyDescent="0.35">
      <c r="A543" s="53">
        <f t="shared" si="17"/>
        <v>537</v>
      </c>
      <c r="B543">
        <v>0</v>
      </c>
      <c r="C543">
        <v>1</v>
      </c>
      <c r="D543" s="75">
        <v>2017</v>
      </c>
      <c r="E543" s="28" t="s">
        <v>398</v>
      </c>
      <c r="F543" s="30" t="s">
        <v>64</v>
      </c>
      <c r="G543" s="103">
        <v>116820</v>
      </c>
      <c r="H543" s="103">
        <v>385506</v>
      </c>
      <c r="I543" s="103">
        <f t="shared" si="16"/>
        <v>3300</v>
      </c>
      <c r="J543" s="72">
        <v>3375.9</v>
      </c>
      <c r="K543" s="60">
        <v>102.3</v>
      </c>
      <c r="L543" s="60">
        <v>24.274281609195405</v>
      </c>
      <c r="M543" s="60">
        <v>2.3947368421052633</v>
      </c>
      <c r="N543" s="75">
        <v>2017</v>
      </c>
      <c r="O543" s="75" t="s">
        <v>14</v>
      </c>
      <c r="P543" s="75">
        <v>726</v>
      </c>
      <c r="Q543" s="78" t="s">
        <v>233</v>
      </c>
      <c r="R543" s="75">
        <v>1464</v>
      </c>
      <c r="S543" s="75">
        <v>1</v>
      </c>
      <c r="T543" s="79">
        <v>84.85</v>
      </c>
      <c r="U543" s="80">
        <v>0.36</v>
      </c>
      <c r="V543" s="80">
        <v>0.14000000000000001</v>
      </c>
      <c r="W543" s="80">
        <v>0.1</v>
      </c>
      <c r="X543" s="80">
        <v>0.4</v>
      </c>
      <c r="Y543" s="79">
        <v>11.4</v>
      </c>
      <c r="Z543" s="12">
        <v>13.2</v>
      </c>
      <c r="AA543" s="79">
        <v>37.700000000000003</v>
      </c>
      <c r="AB543" s="79">
        <v>1.633</v>
      </c>
      <c r="AC543" s="79">
        <v>27.3</v>
      </c>
      <c r="AD543" s="79">
        <v>9.3000000000000007</v>
      </c>
      <c r="AE543" s="79">
        <v>446</v>
      </c>
      <c r="AF543" s="79">
        <v>70.400000000000006</v>
      </c>
      <c r="AG543" s="79">
        <v>65.2</v>
      </c>
      <c r="AH543" s="79">
        <v>3.3</v>
      </c>
      <c r="AI543" s="79">
        <v>7.6</v>
      </c>
      <c r="AJ543" s="79">
        <v>59</v>
      </c>
      <c r="AK543" s="79">
        <v>122</v>
      </c>
      <c r="AL543" s="79">
        <v>70</v>
      </c>
      <c r="AM543" s="79">
        <v>305</v>
      </c>
      <c r="AN543" s="12">
        <v>1.74</v>
      </c>
      <c r="AO543">
        <v>0.63800000000000001</v>
      </c>
    </row>
    <row r="544" spans="1:41" x14ac:dyDescent="0.35">
      <c r="A544" s="53">
        <f t="shared" si="17"/>
        <v>538</v>
      </c>
      <c r="B544">
        <v>0</v>
      </c>
      <c r="C544">
        <v>1</v>
      </c>
      <c r="D544" s="75">
        <v>2017</v>
      </c>
      <c r="E544" s="28" t="s">
        <v>399</v>
      </c>
      <c r="F544" s="30" t="s">
        <v>64</v>
      </c>
      <c r="G544" s="103">
        <v>61560</v>
      </c>
      <c r="H544" s="103">
        <v>203148</v>
      </c>
      <c r="I544" s="103">
        <f t="shared" si="16"/>
        <v>3300</v>
      </c>
      <c r="J544" s="72">
        <v>3349.5</v>
      </c>
      <c r="K544" s="60">
        <v>101.5</v>
      </c>
      <c r="L544" s="60">
        <v>24.409999999999997</v>
      </c>
      <c r="M544" s="60">
        <v>2.4636363636363638</v>
      </c>
      <c r="N544" s="75">
        <v>2017</v>
      </c>
      <c r="O544" s="75" t="s">
        <v>14</v>
      </c>
      <c r="P544" s="75">
        <v>727</v>
      </c>
      <c r="Q544" s="78" t="s">
        <v>234</v>
      </c>
      <c r="R544" s="75">
        <v>3960</v>
      </c>
      <c r="S544" s="75">
        <v>2</v>
      </c>
      <c r="T544" s="79">
        <v>84.4</v>
      </c>
      <c r="U544" s="80">
        <v>0.2</v>
      </c>
      <c r="V544" s="80">
        <v>0.28000000000000003</v>
      </c>
      <c r="W544" s="80">
        <v>0.12</v>
      </c>
      <c r="X544" s="80">
        <v>3.8</v>
      </c>
      <c r="Y544" s="79">
        <v>11</v>
      </c>
      <c r="Z544" s="12">
        <v>12.7</v>
      </c>
      <c r="AA544" s="79">
        <v>38.200000000000003</v>
      </c>
      <c r="AB544" s="79">
        <v>1.9139999999999999</v>
      </c>
      <c r="AC544" s="79">
        <v>27.1</v>
      </c>
      <c r="AD544" s="79">
        <v>9.3000000000000007</v>
      </c>
      <c r="AE544" s="79">
        <v>426</v>
      </c>
      <c r="AF544" s="79">
        <v>69.8</v>
      </c>
      <c r="AG544" s="79">
        <v>60.8</v>
      </c>
      <c r="AH544" s="79">
        <v>2.5</v>
      </c>
      <c r="AI544" s="79">
        <v>11.8</v>
      </c>
      <c r="AJ544" s="79">
        <v>38</v>
      </c>
      <c r="AK544" s="79">
        <v>103</v>
      </c>
      <c r="AL544" s="79">
        <v>82</v>
      </c>
      <c r="AM544" s="79">
        <v>296</v>
      </c>
      <c r="AN544" s="12">
        <v>1.26</v>
      </c>
      <c r="AO544">
        <v>0.72299999999999998</v>
      </c>
    </row>
    <row r="545" spans="1:41" x14ac:dyDescent="0.35">
      <c r="A545" s="53">
        <f t="shared" si="17"/>
        <v>539</v>
      </c>
      <c r="B545">
        <v>0</v>
      </c>
      <c r="C545">
        <v>1</v>
      </c>
      <c r="D545" s="75">
        <v>2017</v>
      </c>
      <c r="E545" s="28" t="s">
        <v>399</v>
      </c>
      <c r="F545" s="30" t="s">
        <v>64</v>
      </c>
      <c r="G545" s="103">
        <v>61560</v>
      </c>
      <c r="H545" s="103">
        <v>203148</v>
      </c>
      <c r="I545" s="103">
        <f t="shared" si="16"/>
        <v>3300</v>
      </c>
      <c r="J545" s="72">
        <v>3369.3</v>
      </c>
      <c r="K545" s="60">
        <v>102.1</v>
      </c>
      <c r="L545" s="60">
        <v>14.662500000000001</v>
      </c>
      <c r="M545" s="60">
        <v>2.053097345132743</v>
      </c>
      <c r="N545" s="75">
        <v>2017</v>
      </c>
      <c r="O545" s="75" t="s">
        <v>14</v>
      </c>
      <c r="P545" s="75">
        <v>728</v>
      </c>
      <c r="Q545" s="78" t="s">
        <v>234</v>
      </c>
      <c r="R545" s="75">
        <v>3715</v>
      </c>
      <c r="S545" s="75">
        <v>2</v>
      </c>
      <c r="T545" s="79">
        <v>84.4</v>
      </c>
      <c r="U545" s="80">
        <v>0</v>
      </c>
      <c r="V545" s="80">
        <v>0.4</v>
      </c>
      <c r="W545" s="80">
        <v>0.34</v>
      </c>
      <c r="X545" s="80">
        <v>0.6</v>
      </c>
      <c r="Y545" s="79">
        <v>11.3</v>
      </c>
      <c r="Z545" s="12">
        <v>13.1</v>
      </c>
      <c r="AA545" s="79">
        <v>37.6</v>
      </c>
      <c r="AB545" s="79">
        <v>1.863</v>
      </c>
      <c r="AC545" s="79">
        <v>23.2</v>
      </c>
      <c r="AD545" s="79">
        <v>7.8</v>
      </c>
      <c r="AE545" s="79">
        <v>454</v>
      </c>
      <c r="AF545" s="79">
        <v>70.599999999999994</v>
      </c>
      <c r="AG545" s="79">
        <v>62.5</v>
      </c>
      <c r="AH545" s="79">
        <v>2.7</v>
      </c>
      <c r="AI545" s="79">
        <v>7.1</v>
      </c>
      <c r="AJ545" s="79">
        <v>53</v>
      </c>
      <c r="AK545" s="79">
        <v>117</v>
      </c>
      <c r="AL545" s="79">
        <v>61</v>
      </c>
      <c r="AM545" s="79">
        <v>263</v>
      </c>
      <c r="AN545" s="12">
        <v>1.92</v>
      </c>
      <c r="AO545">
        <v>0.67400000000000004</v>
      </c>
    </row>
    <row r="546" spans="1:41" x14ac:dyDescent="0.35">
      <c r="A546" s="53">
        <f t="shared" si="17"/>
        <v>540</v>
      </c>
      <c r="B546">
        <v>0</v>
      </c>
      <c r="C546">
        <v>1</v>
      </c>
      <c r="D546" s="75">
        <v>2017</v>
      </c>
      <c r="E546" s="28" t="s">
        <v>399</v>
      </c>
      <c r="F546" s="30" t="s">
        <v>64</v>
      </c>
      <c r="G546" s="103">
        <v>61560</v>
      </c>
      <c r="H546" s="103">
        <v>203148</v>
      </c>
      <c r="I546" s="103">
        <f t="shared" si="16"/>
        <v>3300</v>
      </c>
      <c r="J546" s="72">
        <v>3323.1</v>
      </c>
      <c r="K546" s="60">
        <v>100.7</v>
      </c>
      <c r="L546" s="60">
        <v>18.225000000000001</v>
      </c>
      <c r="M546" s="60">
        <v>2.4150943396226419</v>
      </c>
      <c r="N546" s="75">
        <v>2017</v>
      </c>
      <c r="O546" s="75" t="s">
        <v>14</v>
      </c>
      <c r="P546" s="75">
        <v>729</v>
      </c>
      <c r="Q546" s="78" t="s">
        <v>234</v>
      </c>
      <c r="R546" s="75">
        <v>3764</v>
      </c>
      <c r="S546" s="75">
        <v>1</v>
      </c>
      <c r="T546" s="79">
        <v>85.05</v>
      </c>
      <c r="U546" s="80">
        <v>0.16</v>
      </c>
      <c r="V546" s="80">
        <v>0.2</v>
      </c>
      <c r="W546" s="80">
        <v>0.18</v>
      </c>
      <c r="X546" s="80">
        <v>6.4</v>
      </c>
      <c r="Y546" s="79">
        <v>10.6</v>
      </c>
      <c r="Z546" s="12">
        <v>12.3</v>
      </c>
      <c r="AA546" s="79">
        <v>37</v>
      </c>
      <c r="AB546" s="79">
        <v>1.7749999999999999</v>
      </c>
      <c r="AC546" s="79">
        <v>25.6</v>
      </c>
      <c r="AD546" s="79">
        <v>8.6999999999999993</v>
      </c>
      <c r="AE546" s="79">
        <v>401</v>
      </c>
      <c r="AF546" s="79">
        <v>70</v>
      </c>
      <c r="AG546" s="79">
        <v>60.8</v>
      </c>
      <c r="AH546" s="79">
        <v>2.5</v>
      </c>
      <c r="AI546" s="79">
        <v>10.5</v>
      </c>
      <c r="AJ546" s="79">
        <v>42</v>
      </c>
      <c r="AK546" s="79">
        <v>98</v>
      </c>
      <c r="AL546" s="79">
        <v>80</v>
      </c>
      <c r="AM546" s="79">
        <v>270</v>
      </c>
      <c r="AN546" s="12">
        <v>1.23</v>
      </c>
      <c r="AO546">
        <v>0.68200000000000005</v>
      </c>
    </row>
    <row r="547" spans="1:41" x14ac:dyDescent="0.35">
      <c r="A547" s="53">
        <f t="shared" si="17"/>
        <v>541</v>
      </c>
      <c r="B547">
        <v>0</v>
      </c>
      <c r="C547">
        <v>1</v>
      </c>
      <c r="D547" s="75">
        <v>2017</v>
      </c>
      <c r="E547" s="28" t="s">
        <v>399</v>
      </c>
      <c r="F547" s="30" t="s">
        <v>64</v>
      </c>
      <c r="G547" s="103">
        <v>61560</v>
      </c>
      <c r="H547" s="103">
        <v>203148</v>
      </c>
      <c r="I547" s="103">
        <f t="shared" si="16"/>
        <v>3300</v>
      </c>
      <c r="J547" s="72">
        <v>3336.3</v>
      </c>
      <c r="K547" s="60">
        <v>101.1</v>
      </c>
      <c r="L547" s="60">
        <v>14.15</v>
      </c>
      <c r="M547" s="60">
        <v>2.1574074074074074</v>
      </c>
      <c r="N547" s="75">
        <v>2017</v>
      </c>
      <c r="O547" s="75" t="s">
        <v>14</v>
      </c>
      <c r="P547" s="75">
        <v>730</v>
      </c>
      <c r="Q547" s="78" t="s">
        <v>234</v>
      </c>
      <c r="R547" s="75">
        <v>3750</v>
      </c>
      <c r="S547" s="75">
        <v>2</v>
      </c>
      <c r="T547" s="79">
        <v>84.4</v>
      </c>
      <c r="U547" s="80">
        <v>0</v>
      </c>
      <c r="V547" s="80">
        <v>0.32</v>
      </c>
      <c r="W547" s="80">
        <v>0.26</v>
      </c>
      <c r="X547" s="80">
        <v>0.8</v>
      </c>
      <c r="Y547" s="79">
        <v>10.8</v>
      </c>
      <c r="Z547" s="12">
        <v>12.5</v>
      </c>
      <c r="AA547" s="79">
        <v>38.4</v>
      </c>
      <c r="AB547" s="79">
        <v>1.8979999999999999</v>
      </c>
      <c r="AC547" s="79">
        <v>23.3</v>
      </c>
      <c r="AD547" s="79">
        <v>8.1</v>
      </c>
      <c r="AE547" s="79">
        <v>472</v>
      </c>
      <c r="AF547" s="79">
        <v>69.5</v>
      </c>
      <c r="AG547" s="79">
        <v>62.9</v>
      </c>
      <c r="AH547" s="79">
        <v>2.4</v>
      </c>
      <c r="AI547" s="79">
        <v>4.4000000000000004</v>
      </c>
      <c r="AJ547" s="79">
        <v>61</v>
      </c>
      <c r="AK547" s="79">
        <v>124</v>
      </c>
      <c r="AL547" s="79">
        <v>58</v>
      </c>
      <c r="AM547" s="79">
        <v>272</v>
      </c>
      <c r="AN547" s="12">
        <v>2.14</v>
      </c>
      <c r="AO547">
        <v>0.64800000000000002</v>
      </c>
    </row>
    <row r="548" spans="1:41" x14ac:dyDescent="0.35">
      <c r="A548" s="53">
        <f t="shared" si="17"/>
        <v>542</v>
      </c>
      <c r="B548">
        <v>0</v>
      </c>
      <c r="C548">
        <v>1</v>
      </c>
      <c r="D548" s="75">
        <v>2017</v>
      </c>
      <c r="E548" s="28" t="s">
        <v>400</v>
      </c>
      <c r="F548" s="30" t="s">
        <v>64</v>
      </c>
      <c r="G548" s="103">
        <v>12308</v>
      </c>
      <c r="H548" s="103">
        <v>43078</v>
      </c>
      <c r="I548" s="103">
        <f t="shared" si="16"/>
        <v>3500</v>
      </c>
      <c r="J548" s="72">
        <v>3566.5</v>
      </c>
      <c r="K548" s="60">
        <v>101.9</v>
      </c>
      <c r="L548" s="60">
        <v>14.399166666666661</v>
      </c>
      <c r="M548" s="60">
        <v>2.5089285714285716</v>
      </c>
      <c r="N548" s="75">
        <v>2017</v>
      </c>
      <c r="O548" s="75" t="s">
        <v>14</v>
      </c>
      <c r="P548" s="75">
        <v>731</v>
      </c>
      <c r="Q548" s="78" t="s">
        <v>235</v>
      </c>
      <c r="R548" s="75">
        <v>1246</v>
      </c>
      <c r="S548" s="75">
        <v>3</v>
      </c>
      <c r="T548" s="79">
        <v>82.6</v>
      </c>
      <c r="U548" s="80">
        <v>0.36</v>
      </c>
      <c r="V548" s="80">
        <v>0.96</v>
      </c>
      <c r="W548" s="80">
        <v>0.22</v>
      </c>
      <c r="X548" s="80">
        <v>0</v>
      </c>
      <c r="Y548" s="79">
        <v>11.2</v>
      </c>
      <c r="Z548" s="12">
        <v>12.9</v>
      </c>
      <c r="AA548" s="79">
        <v>34.6</v>
      </c>
      <c r="AB548" s="79">
        <v>1.8009999999999999</v>
      </c>
      <c r="AC548" s="79">
        <v>28.1</v>
      </c>
      <c r="AD548" s="79">
        <v>9.5</v>
      </c>
      <c r="AE548" s="79">
        <v>418</v>
      </c>
      <c r="AF548" s="79">
        <v>68.3</v>
      </c>
      <c r="AG548" s="79">
        <v>61.1</v>
      </c>
      <c r="AH548" s="79">
        <v>5.3</v>
      </c>
      <c r="AI548" s="79">
        <v>6.9</v>
      </c>
      <c r="AJ548" s="79">
        <v>59</v>
      </c>
      <c r="AK548" s="79">
        <v>81</v>
      </c>
      <c r="AL548" s="79">
        <v>104</v>
      </c>
      <c r="AM548" s="79">
        <v>249</v>
      </c>
      <c r="AN548" s="12">
        <v>0.78</v>
      </c>
      <c r="AO548">
        <v>0.68300000000000005</v>
      </c>
    </row>
    <row r="549" spans="1:41" x14ac:dyDescent="0.35">
      <c r="A549" s="53">
        <f t="shared" si="17"/>
        <v>543</v>
      </c>
      <c r="B549">
        <v>0</v>
      </c>
      <c r="C549">
        <v>1</v>
      </c>
      <c r="D549" s="75">
        <v>2017</v>
      </c>
      <c r="E549" s="28" t="s">
        <v>401</v>
      </c>
      <c r="F549" s="30" t="s">
        <v>64</v>
      </c>
      <c r="G549" s="103">
        <v>107000</v>
      </c>
      <c r="H549" s="103">
        <v>342400</v>
      </c>
      <c r="I549" s="103">
        <f t="shared" si="16"/>
        <v>3200</v>
      </c>
      <c r="J549" s="72">
        <v>3260.8</v>
      </c>
      <c r="K549" s="60">
        <v>101.9</v>
      </c>
      <c r="L549" s="60">
        <v>20.162499999999998</v>
      </c>
      <c r="M549" s="60">
        <v>2.1607142857142856</v>
      </c>
      <c r="N549" s="75">
        <v>2017</v>
      </c>
      <c r="O549" s="75" t="s">
        <v>14</v>
      </c>
      <c r="P549" s="75">
        <v>732</v>
      </c>
      <c r="Q549" s="78" t="s">
        <v>236</v>
      </c>
      <c r="R549" s="75">
        <v>4000</v>
      </c>
      <c r="S549" s="75">
        <v>2</v>
      </c>
      <c r="T549" s="79">
        <v>83.95</v>
      </c>
      <c r="U549" s="80">
        <v>0.22</v>
      </c>
      <c r="V549" s="80">
        <v>0.42</v>
      </c>
      <c r="W549" s="80">
        <v>0.57999999999999996</v>
      </c>
      <c r="X549" s="80">
        <v>1.5</v>
      </c>
      <c r="Y549" s="79">
        <v>11.2</v>
      </c>
      <c r="Z549" s="12">
        <v>12.9</v>
      </c>
      <c r="AA549" s="79">
        <v>36.9</v>
      </c>
      <c r="AB549" s="79">
        <v>1.895</v>
      </c>
      <c r="AC549" s="79">
        <v>24.2</v>
      </c>
      <c r="AD549" s="79">
        <v>8.3000000000000007</v>
      </c>
      <c r="AE549" s="79">
        <v>399</v>
      </c>
      <c r="AF549" s="79">
        <v>69.2</v>
      </c>
      <c r="AG549" s="79">
        <v>59.8</v>
      </c>
      <c r="AH549" s="79">
        <v>2.4</v>
      </c>
      <c r="AI549" s="79">
        <v>9.3000000000000007</v>
      </c>
      <c r="AJ549" s="79">
        <v>45</v>
      </c>
      <c r="AK549" s="79">
        <v>96</v>
      </c>
      <c r="AL549" s="79">
        <v>87</v>
      </c>
      <c r="AM549" s="79">
        <v>283</v>
      </c>
      <c r="AN549" s="12">
        <v>1.1000000000000001</v>
      </c>
      <c r="AO549">
        <v>0.7</v>
      </c>
    </row>
    <row r="550" spans="1:41" x14ac:dyDescent="0.35">
      <c r="A550" s="53">
        <f t="shared" si="17"/>
        <v>544</v>
      </c>
      <c r="B550">
        <v>0</v>
      </c>
      <c r="C550">
        <v>1</v>
      </c>
      <c r="D550" s="75">
        <v>2017</v>
      </c>
      <c r="E550" s="28" t="s">
        <v>401</v>
      </c>
      <c r="F550" s="30" t="s">
        <v>64</v>
      </c>
      <c r="G550" s="103">
        <v>107000</v>
      </c>
      <c r="H550" s="103">
        <v>342400</v>
      </c>
      <c r="I550" s="103">
        <f t="shared" si="16"/>
        <v>3200</v>
      </c>
      <c r="J550" s="72">
        <v>3254.4</v>
      </c>
      <c r="K550" s="60">
        <v>101.7</v>
      </c>
      <c r="L550" s="60">
        <v>23.687499999999993</v>
      </c>
      <c r="M550" s="60">
        <v>2.2072072072072073</v>
      </c>
      <c r="N550" s="75">
        <v>2017</v>
      </c>
      <c r="O550" s="75" t="s">
        <v>14</v>
      </c>
      <c r="P550" s="75">
        <v>733</v>
      </c>
      <c r="Q550" s="78" t="s">
        <v>236</v>
      </c>
      <c r="R550" s="75">
        <v>4000</v>
      </c>
      <c r="S550" s="75">
        <v>1</v>
      </c>
      <c r="T550" s="79">
        <v>84.4</v>
      </c>
      <c r="U550" s="80">
        <v>0.18</v>
      </c>
      <c r="V550" s="80">
        <v>0.12</v>
      </c>
      <c r="W550" s="80">
        <v>0.26</v>
      </c>
      <c r="X550" s="80">
        <v>0.6</v>
      </c>
      <c r="Y550" s="79">
        <v>11.1</v>
      </c>
      <c r="Z550" s="12">
        <v>12.8</v>
      </c>
      <c r="AA550" s="79">
        <v>36.5</v>
      </c>
      <c r="AB550" s="79">
        <v>1.74</v>
      </c>
      <c r="AC550" s="79">
        <v>24.5</v>
      </c>
      <c r="AD550" s="79">
        <v>8.4</v>
      </c>
      <c r="AE550" s="79">
        <v>375</v>
      </c>
      <c r="AF550" s="79">
        <v>68.8</v>
      </c>
      <c r="AG550" s="79">
        <v>60.7</v>
      </c>
      <c r="AH550" s="79">
        <v>2.2999999999999998</v>
      </c>
      <c r="AI550" s="79">
        <v>9.6</v>
      </c>
      <c r="AJ550" s="79">
        <v>47</v>
      </c>
      <c r="AK550" s="79">
        <v>105</v>
      </c>
      <c r="AL550" s="79">
        <v>83</v>
      </c>
      <c r="AM550" s="79">
        <v>301</v>
      </c>
      <c r="AN550" s="12">
        <v>1.27</v>
      </c>
      <c r="AO550">
        <v>0.63200000000000001</v>
      </c>
    </row>
    <row r="551" spans="1:41" x14ac:dyDescent="0.35">
      <c r="A551" s="53">
        <f t="shared" si="17"/>
        <v>545</v>
      </c>
      <c r="B551">
        <v>0</v>
      </c>
      <c r="C551">
        <v>1</v>
      </c>
      <c r="D551" s="75">
        <v>2017</v>
      </c>
      <c r="E551" s="28" t="s">
        <v>401</v>
      </c>
      <c r="F551" s="30" t="s">
        <v>64</v>
      </c>
      <c r="G551" s="103">
        <v>107000</v>
      </c>
      <c r="H551" s="103">
        <v>342400</v>
      </c>
      <c r="I551" s="103">
        <f t="shared" si="16"/>
        <v>3200</v>
      </c>
      <c r="J551" s="72">
        <v>3267.2</v>
      </c>
      <c r="K551" s="60">
        <v>102.1</v>
      </c>
      <c r="L551" s="60">
        <v>18</v>
      </c>
      <c r="M551" s="60">
        <v>2.2566371681415927</v>
      </c>
      <c r="N551" s="75">
        <v>2017</v>
      </c>
      <c r="O551" s="75" t="s">
        <v>14</v>
      </c>
      <c r="P551" s="75">
        <v>734</v>
      </c>
      <c r="Q551" s="78" t="s">
        <v>236</v>
      </c>
      <c r="R551" s="75">
        <v>3986</v>
      </c>
      <c r="S551" s="75">
        <v>2</v>
      </c>
      <c r="T551" s="79">
        <v>83.05</v>
      </c>
      <c r="U551" s="80">
        <v>0.46</v>
      </c>
      <c r="V551" s="80">
        <v>0.48</v>
      </c>
      <c r="W551" s="80">
        <v>0.22</v>
      </c>
      <c r="X551" s="80">
        <v>2.2000000000000002</v>
      </c>
      <c r="Y551" s="79">
        <v>11.3</v>
      </c>
      <c r="Z551" s="12">
        <v>13.1</v>
      </c>
      <c r="AA551" s="79">
        <v>37.299999999999997</v>
      </c>
      <c r="AB551" s="79">
        <v>1.851</v>
      </c>
      <c r="AC551" s="79">
        <v>25.5</v>
      </c>
      <c r="AD551" s="79">
        <v>8.6999999999999993</v>
      </c>
      <c r="AE551" s="79">
        <v>413</v>
      </c>
      <c r="AF551" s="79">
        <v>68.8</v>
      </c>
      <c r="AG551" s="79">
        <v>59.9</v>
      </c>
      <c r="AH551" s="79">
        <v>2.4</v>
      </c>
      <c r="AI551" s="79">
        <v>8.8000000000000007</v>
      </c>
      <c r="AJ551" s="79">
        <v>47</v>
      </c>
      <c r="AK551" s="79">
        <v>104</v>
      </c>
      <c r="AL551" s="79">
        <v>75</v>
      </c>
      <c r="AM551" s="79">
        <v>272</v>
      </c>
      <c r="AN551" s="12">
        <v>1.39</v>
      </c>
      <c r="AO551">
        <v>0.65800000000000003</v>
      </c>
    </row>
    <row r="552" spans="1:41" x14ac:dyDescent="0.35">
      <c r="A552" s="53">
        <f t="shared" si="17"/>
        <v>546</v>
      </c>
      <c r="B552">
        <v>0</v>
      </c>
      <c r="C552">
        <v>1</v>
      </c>
      <c r="D552" s="75">
        <v>2017</v>
      </c>
      <c r="E552" s="28" t="s">
        <v>401</v>
      </c>
      <c r="F552" s="30" t="s">
        <v>64</v>
      </c>
      <c r="G552" s="103">
        <v>107000</v>
      </c>
      <c r="H552" s="103">
        <v>342400</v>
      </c>
      <c r="I552" s="103">
        <f t="shared" si="16"/>
        <v>3200</v>
      </c>
      <c r="J552" s="72">
        <v>3241.6</v>
      </c>
      <c r="K552" s="60">
        <v>101.3</v>
      </c>
      <c r="L552" s="60">
        <v>14.112499999999999</v>
      </c>
      <c r="M552" s="60">
        <v>2.3211009174311927</v>
      </c>
      <c r="N552" s="75">
        <v>2017</v>
      </c>
      <c r="O552" s="75" t="s">
        <v>14</v>
      </c>
      <c r="P552" s="75">
        <v>735</v>
      </c>
      <c r="Q552" s="78" t="s">
        <v>236</v>
      </c>
      <c r="R552" s="75">
        <v>4011</v>
      </c>
      <c r="S552" s="75">
        <v>2</v>
      </c>
      <c r="T552" s="79">
        <v>83.05</v>
      </c>
      <c r="U552" s="80">
        <v>0.57999999999999996</v>
      </c>
      <c r="V552" s="80">
        <v>0.48</v>
      </c>
      <c r="W552" s="80">
        <v>0.24</v>
      </c>
      <c r="X552" s="80">
        <v>2.6</v>
      </c>
      <c r="Y552" s="79">
        <v>10.9</v>
      </c>
      <c r="Z552" s="12">
        <v>12.6</v>
      </c>
      <c r="AA552" s="79">
        <v>37.6</v>
      </c>
      <c r="AB552" s="79">
        <v>1.764</v>
      </c>
      <c r="AC552" s="79">
        <v>25.3</v>
      </c>
      <c r="AD552" s="79">
        <v>8.6</v>
      </c>
      <c r="AE552" s="79">
        <v>394</v>
      </c>
      <c r="AF552" s="79">
        <v>67.5</v>
      </c>
      <c r="AG552" s="79">
        <v>60.9</v>
      </c>
      <c r="AH552" s="79">
        <v>2.5</v>
      </c>
      <c r="AI552" s="79">
        <v>7.4</v>
      </c>
      <c r="AJ552" s="79">
        <v>53</v>
      </c>
      <c r="AK552" s="79">
        <v>98</v>
      </c>
      <c r="AL552" s="79">
        <v>81</v>
      </c>
      <c r="AM552" s="79">
        <v>261</v>
      </c>
      <c r="AN552" s="12">
        <v>1.21</v>
      </c>
      <c r="AO552">
        <v>0.66800000000000004</v>
      </c>
    </row>
    <row r="553" spans="1:41" x14ac:dyDescent="0.35">
      <c r="A553" s="53">
        <f t="shared" si="17"/>
        <v>547</v>
      </c>
      <c r="B553">
        <v>0</v>
      </c>
      <c r="C553">
        <v>1</v>
      </c>
      <c r="D553" s="75">
        <v>2017</v>
      </c>
      <c r="E553" s="28" t="s">
        <v>401</v>
      </c>
      <c r="F553" s="30" t="s">
        <v>64</v>
      </c>
      <c r="G553" s="103">
        <v>107000</v>
      </c>
      <c r="H553" s="103">
        <v>342400</v>
      </c>
      <c r="I553" s="103">
        <f t="shared" si="16"/>
        <v>3200</v>
      </c>
      <c r="J553" s="72">
        <v>3273.6</v>
      </c>
      <c r="K553" s="60">
        <v>102.3</v>
      </c>
      <c r="L553" s="60">
        <v>15.191666666666666</v>
      </c>
      <c r="M553" s="60">
        <v>2.3771929824561404</v>
      </c>
      <c r="N553" s="75">
        <v>2017</v>
      </c>
      <c r="O553" s="75" t="s">
        <v>14</v>
      </c>
      <c r="P553" s="75">
        <v>736</v>
      </c>
      <c r="Q553" s="78" t="s">
        <v>236</v>
      </c>
      <c r="R553" s="75">
        <v>4000</v>
      </c>
      <c r="S553" s="75">
        <v>1</v>
      </c>
      <c r="T553" s="79">
        <v>83.95</v>
      </c>
      <c r="U553" s="80">
        <v>0.46</v>
      </c>
      <c r="V553" s="80">
        <v>0.12</v>
      </c>
      <c r="W553" s="80">
        <v>0.22</v>
      </c>
      <c r="X553" s="80">
        <v>0.8</v>
      </c>
      <c r="Y553" s="79">
        <v>11.4</v>
      </c>
      <c r="Z553" s="12">
        <v>13.2</v>
      </c>
      <c r="AA553" s="79">
        <v>36.5</v>
      </c>
      <c r="AB553" s="79">
        <v>1.86</v>
      </c>
      <c r="AC553" s="79">
        <v>27.1</v>
      </c>
      <c r="AD553" s="79">
        <v>9.1999999999999993</v>
      </c>
      <c r="AE553" s="79">
        <v>432</v>
      </c>
      <c r="AF553" s="79">
        <v>67.8</v>
      </c>
      <c r="AG553" s="79">
        <v>60.8</v>
      </c>
      <c r="AH553" s="79">
        <v>2.5</v>
      </c>
      <c r="AI553" s="79">
        <v>7.5</v>
      </c>
      <c r="AJ553" s="79">
        <v>52</v>
      </c>
      <c r="AK553" s="79">
        <v>93</v>
      </c>
      <c r="AL553" s="79">
        <v>87</v>
      </c>
      <c r="AM553" s="79">
        <v>254</v>
      </c>
      <c r="AN553" s="12">
        <v>1.07</v>
      </c>
      <c r="AO553">
        <v>0.73799999999999999</v>
      </c>
    </row>
    <row r="554" spans="1:41" x14ac:dyDescent="0.35">
      <c r="A554" s="53">
        <f t="shared" si="17"/>
        <v>548</v>
      </c>
      <c r="B554">
        <v>0</v>
      </c>
      <c r="C554">
        <v>1</v>
      </c>
      <c r="D554" s="75">
        <v>2017</v>
      </c>
      <c r="E554" s="28" t="s">
        <v>401</v>
      </c>
      <c r="F554" s="30" t="s">
        <v>64</v>
      </c>
      <c r="G554" s="103">
        <v>107000</v>
      </c>
      <c r="H554" s="103">
        <v>342400</v>
      </c>
      <c r="I554" s="103">
        <f t="shared" si="16"/>
        <v>3200</v>
      </c>
      <c r="J554" s="72">
        <v>3273.6</v>
      </c>
      <c r="K554" s="60">
        <v>102.3</v>
      </c>
      <c r="L554" s="60">
        <v>14.429166666666667</v>
      </c>
      <c r="M554" s="60">
        <v>2.3245614035087718</v>
      </c>
      <c r="N554" s="75">
        <v>2017</v>
      </c>
      <c r="O554" s="75" t="s">
        <v>14</v>
      </c>
      <c r="P554" s="75">
        <v>737</v>
      </c>
      <c r="Q554" s="78" t="s">
        <v>236</v>
      </c>
      <c r="R554" s="75">
        <v>3966</v>
      </c>
      <c r="S554" s="75">
        <v>2</v>
      </c>
      <c r="T554" s="79">
        <v>83.05</v>
      </c>
      <c r="U554" s="80">
        <v>0.12</v>
      </c>
      <c r="V554" s="80">
        <v>0.68</v>
      </c>
      <c r="W554" s="80">
        <v>0.26</v>
      </c>
      <c r="X554" s="80">
        <v>2.6</v>
      </c>
      <c r="Y554" s="79">
        <v>11.4</v>
      </c>
      <c r="Z554" s="12">
        <v>13.2</v>
      </c>
      <c r="AA554" s="79">
        <v>37.6</v>
      </c>
      <c r="AB554" s="79">
        <v>1.77</v>
      </c>
      <c r="AC554" s="79">
        <v>26.5</v>
      </c>
      <c r="AD554" s="79">
        <v>9.3000000000000007</v>
      </c>
      <c r="AE554" s="79">
        <v>403</v>
      </c>
      <c r="AF554" s="79">
        <v>69.5</v>
      </c>
      <c r="AG554" s="79">
        <v>60.7</v>
      </c>
      <c r="AH554" s="79">
        <v>2.8</v>
      </c>
      <c r="AI554" s="79">
        <v>6.9</v>
      </c>
      <c r="AJ554" s="79">
        <v>56</v>
      </c>
      <c r="AK554" s="79">
        <v>90</v>
      </c>
      <c r="AL554" s="79">
        <v>94</v>
      </c>
      <c r="AM554" s="79">
        <v>253</v>
      </c>
      <c r="AN554" s="12">
        <v>0.96</v>
      </c>
      <c r="AO554">
        <v>0.65600000000000003</v>
      </c>
    </row>
    <row r="555" spans="1:41" x14ac:dyDescent="0.35">
      <c r="A555" s="53">
        <f t="shared" si="17"/>
        <v>549</v>
      </c>
      <c r="B555">
        <v>0</v>
      </c>
      <c r="C555">
        <v>1</v>
      </c>
      <c r="D555" s="75">
        <v>2017</v>
      </c>
      <c r="E555" s="28" t="s">
        <v>402</v>
      </c>
      <c r="F555" s="30" t="s">
        <v>64</v>
      </c>
      <c r="G555" s="103">
        <v>40400</v>
      </c>
      <c r="H555" s="103">
        <v>101000</v>
      </c>
      <c r="I555" s="103">
        <f t="shared" si="16"/>
        <v>2500</v>
      </c>
      <c r="J555" s="72">
        <v>2512.5</v>
      </c>
      <c r="K555" s="60">
        <v>100.5</v>
      </c>
      <c r="L555" s="60">
        <v>9.4000000000000039</v>
      </c>
      <c r="M555" s="60">
        <v>2.2000000000000002</v>
      </c>
      <c r="N555" s="75">
        <v>2017</v>
      </c>
      <c r="O555" s="75" t="s">
        <v>14</v>
      </c>
      <c r="P555" s="75">
        <v>738</v>
      </c>
      <c r="Q555" s="78" t="s">
        <v>237</v>
      </c>
      <c r="R555" s="75">
        <v>4026</v>
      </c>
      <c r="S555" s="75">
        <v>1</v>
      </c>
      <c r="T555" s="79">
        <v>82.15</v>
      </c>
      <c r="U555" s="80">
        <v>0.12</v>
      </c>
      <c r="V555" s="80">
        <v>0.08</v>
      </c>
      <c r="W555" s="80">
        <v>0.16</v>
      </c>
      <c r="X555" s="80">
        <v>6.9</v>
      </c>
      <c r="Y555" s="79">
        <v>10.5</v>
      </c>
      <c r="Z555" s="12">
        <v>12.1</v>
      </c>
      <c r="AA555" s="79">
        <v>37.9</v>
      </c>
      <c r="AB555" s="79">
        <v>1.859</v>
      </c>
      <c r="AC555" s="79">
        <v>23.1</v>
      </c>
      <c r="AD555" s="79">
        <v>7.9</v>
      </c>
      <c r="AE555" s="79">
        <v>370</v>
      </c>
      <c r="AF555" s="79">
        <v>70.2</v>
      </c>
      <c r="AG555" s="79">
        <v>59.2</v>
      </c>
      <c r="AH555" s="79">
        <v>2.2000000000000002</v>
      </c>
      <c r="AI555" s="79">
        <v>5.9</v>
      </c>
      <c r="AJ555" s="79">
        <v>75</v>
      </c>
      <c r="AK555" s="79">
        <v>81</v>
      </c>
      <c r="AL555" s="79">
        <v>84</v>
      </c>
      <c r="AM555" s="79">
        <v>221</v>
      </c>
      <c r="AN555" s="12">
        <v>0.9642857142857143</v>
      </c>
      <c r="AO555">
        <v>0.72199999999999998</v>
      </c>
    </row>
    <row r="556" spans="1:41" x14ac:dyDescent="0.35">
      <c r="A556" s="53">
        <f t="shared" si="17"/>
        <v>550</v>
      </c>
      <c r="B556">
        <v>0</v>
      </c>
      <c r="C556">
        <v>1</v>
      </c>
      <c r="D556" s="75">
        <v>2017</v>
      </c>
      <c r="E556" s="28" t="s">
        <v>402</v>
      </c>
      <c r="F556" s="30" t="s">
        <v>64</v>
      </c>
      <c r="G556" s="103">
        <v>40400</v>
      </c>
      <c r="H556" s="103">
        <v>101000</v>
      </c>
      <c r="I556" s="103">
        <f t="shared" si="16"/>
        <v>2500</v>
      </c>
      <c r="J556" s="72">
        <v>2557.5</v>
      </c>
      <c r="K556" s="60">
        <v>102.3</v>
      </c>
      <c r="L556" s="60">
        <v>23.774999999999999</v>
      </c>
      <c r="M556" s="60">
        <v>2.3157894736842102</v>
      </c>
      <c r="N556" s="75">
        <v>2017</v>
      </c>
      <c r="O556" s="75" t="s">
        <v>14</v>
      </c>
      <c r="P556" s="75">
        <v>739</v>
      </c>
      <c r="Q556" s="78" t="s">
        <v>237</v>
      </c>
      <c r="R556" s="75">
        <v>3938</v>
      </c>
      <c r="S556" s="75">
        <v>1</v>
      </c>
      <c r="T556" s="79">
        <v>83.05</v>
      </c>
      <c r="U556" s="80">
        <v>0.12</v>
      </c>
      <c r="V556" s="80">
        <v>0.2</v>
      </c>
      <c r="W556" s="80">
        <v>0.4</v>
      </c>
      <c r="X556" s="80">
        <v>2.2999999999999998</v>
      </c>
      <c r="Y556" s="79">
        <v>11.4</v>
      </c>
      <c r="Z556" s="12">
        <v>13.2</v>
      </c>
      <c r="AA556" s="79">
        <v>34.200000000000003</v>
      </c>
      <c r="AB556" s="79">
        <v>2.0249999999999999</v>
      </c>
      <c r="AC556" s="79">
        <v>26.4</v>
      </c>
      <c r="AD556" s="79">
        <v>9</v>
      </c>
      <c r="AE556" s="79">
        <v>432</v>
      </c>
      <c r="AF556" s="79">
        <v>68.099999999999994</v>
      </c>
      <c r="AG556" s="79">
        <v>59.5</v>
      </c>
      <c r="AH556" s="79">
        <v>2.2000000000000002</v>
      </c>
      <c r="AI556" s="79">
        <v>9.1</v>
      </c>
      <c r="AJ556" s="79">
        <v>52</v>
      </c>
      <c r="AK556" s="79">
        <v>99</v>
      </c>
      <c r="AL556" s="79">
        <v>89</v>
      </c>
      <c r="AM556" s="79">
        <v>298</v>
      </c>
      <c r="AN556" s="12">
        <v>1.1100000000000001</v>
      </c>
      <c r="AO556">
        <v>0.71</v>
      </c>
    </row>
    <row r="557" spans="1:41" x14ac:dyDescent="0.35">
      <c r="A557" s="53">
        <f t="shared" si="17"/>
        <v>551</v>
      </c>
      <c r="B557">
        <v>0</v>
      </c>
      <c r="C557">
        <v>1</v>
      </c>
      <c r="D557" s="75">
        <v>2017</v>
      </c>
      <c r="E557" s="28" t="s">
        <v>403</v>
      </c>
      <c r="F557" s="30" t="s">
        <v>64</v>
      </c>
      <c r="G557" s="103">
        <v>52705</v>
      </c>
      <c r="H557" s="103">
        <v>57976</v>
      </c>
      <c r="I557" s="103">
        <f t="shared" si="16"/>
        <v>1100.0094867659616</v>
      </c>
      <c r="J557" s="72">
        <v>1131.9097618821745</v>
      </c>
      <c r="K557" s="60">
        <v>102.9</v>
      </c>
      <c r="L557" s="60">
        <v>17.880833333333335</v>
      </c>
      <c r="M557" s="60">
        <v>2.4615384615384617</v>
      </c>
      <c r="N557" s="75">
        <v>2017</v>
      </c>
      <c r="O557" s="75" t="s">
        <v>14</v>
      </c>
      <c r="P557" s="75">
        <v>740</v>
      </c>
      <c r="Q557" s="78" t="s">
        <v>238</v>
      </c>
      <c r="R557" s="75">
        <v>3620</v>
      </c>
      <c r="S557" s="75">
        <v>3</v>
      </c>
      <c r="T557" s="79">
        <v>82.15</v>
      </c>
      <c r="U557" s="80">
        <v>0.38</v>
      </c>
      <c r="V557" s="80">
        <v>1.32</v>
      </c>
      <c r="W557" s="80">
        <v>0.48</v>
      </c>
      <c r="X557" s="80">
        <v>5.8</v>
      </c>
      <c r="Y557" s="79">
        <v>11.7</v>
      </c>
      <c r="Z557" s="12">
        <v>13.5</v>
      </c>
      <c r="AA557" s="79">
        <v>38.4</v>
      </c>
      <c r="AB557" s="79">
        <v>1.976</v>
      </c>
      <c r="AC557" s="79">
        <v>28.8</v>
      </c>
      <c r="AD557" s="79">
        <v>10.1</v>
      </c>
      <c r="AE557" s="79">
        <v>408</v>
      </c>
      <c r="AF557" s="79">
        <v>69.400000000000006</v>
      </c>
      <c r="AG557" s="79">
        <v>63.7</v>
      </c>
      <c r="AH557" s="79">
        <v>4.7</v>
      </c>
      <c r="AI557" s="79">
        <v>5.8</v>
      </c>
      <c r="AJ557" s="79">
        <v>63</v>
      </c>
      <c r="AK557" s="79">
        <v>85</v>
      </c>
      <c r="AL557" s="79">
        <v>112</v>
      </c>
      <c r="AM557" s="79">
        <v>274</v>
      </c>
      <c r="AN557" s="12">
        <v>0.76</v>
      </c>
      <c r="AO557">
        <v>0.82</v>
      </c>
    </row>
    <row r="558" spans="1:41" x14ac:dyDescent="0.35">
      <c r="A558" s="53">
        <f t="shared" si="17"/>
        <v>552</v>
      </c>
      <c r="B558">
        <v>0</v>
      </c>
      <c r="C558">
        <v>1</v>
      </c>
      <c r="D558" s="75">
        <v>2017</v>
      </c>
      <c r="E558" s="28" t="s">
        <v>404</v>
      </c>
      <c r="F558" s="30" t="s">
        <v>64</v>
      </c>
      <c r="G558" s="103">
        <v>2700</v>
      </c>
      <c r="H558" s="103">
        <v>6000</v>
      </c>
      <c r="I558" s="103">
        <f t="shared" si="16"/>
        <v>2222.2222222222222</v>
      </c>
      <c r="J558" s="72">
        <v>2208.8888888888891</v>
      </c>
      <c r="K558" s="60">
        <v>99.4</v>
      </c>
      <c r="L558" s="60">
        <v>19.284120046620053</v>
      </c>
      <c r="M558" s="60">
        <v>2.2336448598130842</v>
      </c>
      <c r="N558" s="75">
        <v>2017</v>
      </c>
      <c r="O558" s="75" t="s">
        <v>14</v>
      </c>
      <c r="P558" s="75">
        <v>741</v>
      </c>
      <c r="Q558" s="78" t="s">
        <v>239</v>
      </c>
      <c r="R558" s="75">
        <v>986</v>
      </c>
      <c r="S558" s="75">
        <v>2</v>
      </c>
      <c r="T558" s="79">
        <v>77.900000000000006</v>
      </c>
      <c r="U558" s="80">
        <v>0.32</v>
      </c>
      <c r="V558" s="80">
        <v>0.62</v>
      </c>
      <c r="W558" s="80">
        <v>0.62</v>
      </c>
      <c r="X558" s="80">
        <v>2.8</v>
      </c>
      <c r="Y558" s="79">
        <v>10.7</v>
      </c>
      <c r="Z558" s="12">
        <v>12.4</v>
      </c>
      <c r="AA558" s="79">
        <v>33.1</v>
      </c>
      <c r="AB558" s="79">
        <v>1.766</v>
      </c>
      <c r="AC558" s="79">
        <v>23.9</v>
      </c>
      <c r="AD558" s="79">
        <v>8.1</v>
      </c>
      <c r="AE558" s="79">
        <v>326</v>
      </c>
      <c r="AF558" s="79">
        <v>70</v>
      </c>
      <c r="AG558" s="79">
        <v>55.9</v>
      </c>
      <c r="AH558" s="79">
        <v>2.2000000000000002</v>
      </c>
      <c r="AI558" s="79">
        <v>7.9</v>
      </c>
      <c r="AJ558" s="79">
        <v>49</v>
      </c>
      <c r="AK558" s="79">
        <v>74</v>
      </c>
      <c r="AL558" s="79">
        <v>116</v>
      </c>
      <c r="AM558" s="79">
        <v>289</v>
      </c>
      <c r="AN558" s="12">
        <v>0.64</v>
      </c>
      <c r="AO558">
        <v>0.57199999999999995</v>
      </c>
    </row>
    <row r="559" spans="1:41" x14ac:dyDescent="0.35">
      <c r="A559" s="53">
        <f t="shared" si="17"/>
        <v>553</v>
      </c>
      <c r="B559">
        <v>0</v>
      </c>
      <c r="C559">
        <v>1</v>
      </c>
      <c r="D559" s="75">
        <v>2017</v>
      </c>
      <c r="E559" s="28" t="s">
        <v>405</v>
      </c>
      <c r="F559" s="30" t="s">
        <v>64</v>
      </c>
      <c r="G559" s="103">
        <v>61360</v>
      </c>
      <c r="H559" s="103">
        <v>184080</v>
      </c>
      <c r="I559" s="103">
        <f t="shared" si="16"/>
        <v>3000</v>
      </c>
      <c r="J559" s="72">
        <v>3039</v>
      </c>
      <c r="K559" s="60">
        <v>101.3</v>
      </c>
      <c r="L559" s="60">
        <v>12.304166666666667</v>
      </c>
      <c r="M559" s="60">
        <v>2.2844036697247705</v>
      </c>
      <c r="N559" s="75">
        <v>2017</v>
      </c>
      <c r="O559" s="75" t="s">
        <v>14</v>
      </c>
      <c r="P559" s="75">
        <v>742</v>
      </c>
      <c r="Q559" s="78" t="s">
        <v>240</v>
      </c>
      <c r="R559" s="75">
        <v>4017</v>
      </c>
      <c r="S559" s="75">
        <v>2</v>
      </c>
      <c r="T559" s="79">
        <v>84.4</v>
      </c>
      <c r="U559" s="80">
        <v>0.24</v>
      </c>
      <c r="V559" s="80">
        <v>0.42</v>
      </c>
      <c r="W559" s="80">
        <v>0.28000000000000003</v>
      </c>
      <c r="X559" s="80">
        <v>1.9</v>
      </c>
      <c r="Y559" s="79">
        <v>10.9</v>
      </c>
      <c r="Z559" s="12">
        <v>12.6</v>
      </c>
      <c r="AA559" s="79">
        <v>34.799999999999997</v>
      </c>
      <c r="AB559" s="79">
        <v>1.89</v>
      </c>
      <c r="AC559" s="79">
        <v>24.9</v>
      </c>
      <c r="AD559" s="79">
        <v>8.6</v>
      </c>
      <c r="AE559" s="79">
        <v>395</v>
      </c>
      <c r="AF559" s="79">
        <v>70</v>
      </c>
      <c r="AG559" s="79">
        <v>60.9</v>
      </c>
      <c r="AH559" s="79">
        <v>2.2000000000000002</v>
      </c>
      <c r="AI559" s="79">
        <v>6.6</v>
      </c>
      <c r="AJ559" s="79">
        <v>64</v>
      </c>
      <c r="AK559" s="79">
        <v>89</v>
      </c>
      <c r="AL559" s="79">
        <v>88</v>
      </c>
      <c r="AM559" s="79">
        <v>245</v>
      </c>
      <c r="AN559" s="12">
        <v>1.01</v>
      </c>
      <c r="AO559">
        <v>0.69399999999999995</v>
      </c>
    </row>
    <row r="560" spans="1:41" x14ac:dyDescent="0.35">
      <c r="A560" s="53">
        <f t="shared" si="17"/>
        <v>554</v>
      </c>
      <c r="B560">
        <v>0</v>
      </c>
      <c r="C560">
        <v>1</v>
      </c>
      <c r="D560" s="75">
        <v>2017</v>
      </c>
      <c r="E560" s="28" t="s">
        <v>405</v>
      </c>
      <c r="F560" s="30" t="s">
        <v>64</v>
      </c>
      <c r="G560" s="103">
        <v>61360</v>
      </c>
      <c r="H560" s="103">
        <v>184080</v>
      </c>
      <c r="I560" s="103">
        <f t="shared" si="16"/>
        <v>3000</v>
      </c>
      <c r="J560" s="72">
        <v>3015</v>
      </c>
      <c r="K560" s="60">
        <v>100.5</v>
      </c>
      <c r="L560" s="60">
        <v>18.324999999999999</v>
      </c>
      <c r="M560" s="60">
        <v>2.2857142857142856</v>
      </c>
      <c r="N560" s="75">
        <v>2017</v>
      </c>
      <c r="O560" s="75" t="s">
        <v>14</v>
      </c>
      <c r="P560" s="75">
        <v>743</v>
      </c>
      <c r="Q560" s="78" t="s">
        <v>240</v>
      </c>
      <c r="R560" s="75">
        <v>3989</v>
      </c>
      <c r="S560" s="75">
        <v>3</v>
      </c>
      <c r="T560" s="79">
        <v>83.95</v>
      </c>
      <c r="U560" s="80">
        <v>0.52</v>
      </c>
      <c r="V560" s="80">
        <v>1.3</v>
      </c>
      <c r="W560" s="80">
        <v>0.16</v>
      </c>
      <c r="X560" s="80">
        <v>6.3</v>
      </c>
      <c r="Y560" s="79">
        <v>10.5</v>
      </c>
      <c r="Z560" s="12">
        <v>12.1</v>
      </c>
      <c r="AA560" s="79">
        <v>36.1</v>
      </c>
      <c r="AB560" s="79">
        <v>1.8380000000000001</v>
      </c>
      <c r="AC560" s="79">
        <v>24</v>
      </c>
      <c r="AD560" s="79">
        <v>8</v>
      </c>
      <c r="AE560" s="79">
        <v>404</v>
      </c>
      <c r="AF560" s="79">
        <v>69.5</v>
      </c>
      <c r="AG560" s="79">
        <v>59.7</v>
      </c>
      <c r="AH560" s="79">
        <v>2.2999999999999998</v>
      </c>
      <c r="AI560" s="79">
        <v>8.6999999999999993</v>
      </c>
      <c r="AJ560" s="79">
        <v>57</v>
      </c>
      <c r="AK560" s="79">
        <v>96</v>
      </c>
      <c r="AL560" s="79">
        <v>89</v>
      </c>
      <c r="AM560" s="79">
        <v>280</v>
      </c>
      <c r="AN560" s="12">
        <v>1.08</v>
      </c>
      <c r="AO560">
        <v>0.64800000000000002</v>
      </c>
    </row>
    <row r="561" spans="1:41" x14ac:dyDescent="0.35">
      <c r="A561" s="53">
        <f t="shared" si="17"/>
        <v>555</v>
      </c>
      <c r="B561">
        <v>0</v>
      </c>
      <c r="C561">
        <v>1</v>
      </c>
      <c r="D561" s="75">
        <v>2017</v>
      </c>
      <c r="E561" s="28" t="s">
        <v>405</v>
      </c>
      <c r="F561" s="30" t="s">
        <v>64</v>
      </c>
      <c r="G561" s="103">
        <v>61360</v>
      </c>
      <c r="H561" s="103">
        <v>184080</v>
      </c>
      <c r="I561" s="103">
        <f t="shared" si="16"/>
        <v>3000</v>
      </c>
      <c r="J561" s="72">
        <v>3009</v>
      </c>
      <c r="K561" s="60">
        <v>100.3</v>
      </c>
      <c r="L561" s="60">
        <v>9.7125000000000057</v>
      </c>
      <c r="M561" s="60">
        <v>2.25</v>
      </c>
      <c r="N561" s="75">
        <v>2017</v>
      </c>
      <c r="O561" s="75" t="s">
        <v>14</v>
      </c>
      <c r="P561" s="75">
        <v>744</v>
      </c>
      <c r="Q561" s="78" t="s">
        <v>240</v>
      </c>
      <c r="R561" s="75">
        <v>3874</v>
      </c>
      <c r="S561" s="75">
        <v>3</v>
      </c>
      <c r="T561" s="79">
        <v>82.15</v>
      </c>
      <c r="U561" s="80">
        <v>0.4</v>
      </c>
      <c r="V561" s="80">
        <v>1.5</v>
      </c>
      <c r="W561" s="80">
        <v>0.34</v>
      </c>
      <c r="X561" s="80">
        <v>5.2</v>
      </c>
      <c r="Y561" s="79">
        <v>10.4</v>
      </c>
      <c r="Z561" s="12">
        <v>12</v>
      </c>
      <c r="AA561" s="79">
        <v>37.5</v>
      </c>
      <c r="AB561" s="79">
        <v>1.89</v>
      </c>
      <c r="AC561" s="79">
        <v>23.4</v>
      </c>
      <c r="AD561" s="79">
        <v>7.8</v>
      </c>
      <c r="AE561" s="79">
        <v>376</v>
      </c>
      <c r="AF561" s="79">
        <v>69.2</v>
      </c>
      <c r="AG561" s="79">
        <v>61.1</v>
      </c>
      <c r="AH561" s="79">
        <v>2.2000000000000002</v>
      </c>
      <c r="AI561" s="79">
        <v>6.2</v>
      </c>
      <c r="AJ561" s="79">
        <v>75</v>
      </c>
      <c r="AK561" s="79">
        <v>93</v>
      </c>
      <c r="AL561" s="79">
        <v>73</v>
      </c>
      <c r="AM561" s="79">
        <v>224</v>
      </c>
      <c r="AN561" s="12">
        <v>1.27</v>
      </c>
      <c r="AO561">
        <v>0.72799999999999998</v>
      </c>
    </row>
    <row r="562" spans="1:41" x14ac:dyDescent="0.35">
      <c r="A562" s="53">
        <f t="shared" si="17"/>
        <v>556</v>
      </c>
      <c r="B562">
        <v>0</v>
      </c>
      <c r="C562">
        <v>1</v>
      </c>
      <c r="D562" s="75">
        <v>2017</v>
      </c>
      <c r="E562" s="28" t="s">
        <v>406</v>
      </c>
      <c r="F562" s="30" t="s">
        <v>64</v>
      </c>
      <c r="G562" s="103">
        <v>46490</v>
      </c>
      <c r="H562" s="103">
        <v>144119</v>
      </c>
      <c r="I562" s="103">
        <f t="shared" si="16"/>
        <v>3100</v>
      </c>
      <c r="J562" s="72">
        <v>3121.7</v>
      </c>
      <c r="K562" s="60">
        <v>100.7</v>
      </c>
      <c r="L562" s="60">
        <v>9.35</v>
      </c>
      <c r="M562" s="60">
        <v>2.2641509433962264</v>
      </c>
      <c r="N562" s="75">
        <v>2017</v>
      </c>
      <c r="O562" s="75" t="s">
        <v>14</v>
      </c>
      <c r="P562" s="75">
        <v>745</v>
      </c>
      <c r="Q562" s="78" t="s">
        <v>241</v>
      </c>
      <c r="R562" s="75">
        <v>4262</v>
      </c>
      <c r="S562" s="75">
        <v>2</v>
      </c>
      <c r="T562" s="79">
        <v>83.25</v>
      </c>
      <c r="U562" s="80">
        <v>0.12</v>
      </c>
      <c r="V562" s="80">
        <v>0.7</v>
      </c>
      <c r="W562" s="80">
        <v>0.6</v>
      </c>
      <c r="X562" s="80">
        <v>4.4000000000000004</v>
      </c>
      <c r="Y562" s="79">
        <v>10.6</v>
      </c>
      <c r="Z562" s="12">
        <v>12.3</v>
      </c>
      <c r="AA562" s="79">
        <v>36.4</v>
      </c>
      <c r="AB562" s="79">
        <v>2.0459999999999998</v>
      </c>
      <c r="AC562" s="79">
        <v>24</v>
      </c>
      <c r="AD562" s="79">
        <v>8.3000000000000007</v>
      </c>
      <c r="AE562" s="79">
        <v>367</v>
      </c>
      <c r="AF562" s="79">
        <v>69.8</v>
      </c>
      <c r="AG562" s="79">
        <v>61.7</v>
      </c>
      <c r="AH562" s="79">
        <v>2.1</v>
      </c>
      <c r="AI562" s="79">
        <v>5.6</v>
      </c>
      <c r="AJ562" s="79">
        <v>81</v>
      </c>
      <c r="AK562" s="79">
        <v>91</v>
      </c>
      <c r="AL562" s="79">
        <v>71</v>
      </c>
      <c r="AM562" s="79">
        <v>212</v>
      </c>
      <c r="AN562" s="12">
        <v>1.28</v>
      </c>
      <c r="AO562">
        <v>0.90900000000000003</v>
      </c>
    </row>
    <row r="563" spans="1:41" x14ac:dyDescent="0.35">
      <c r="A563" s="53">
        <f t="shared" si="17"/>
        <v>557</v>
      </c>
      <c r="B563">
        <v>0</v>
      </c>
      <c r="C563">
        <v>1</v>
      </c>
      <c r="D563" s="75">
        <v>2017</v>
      </c>
      <c r="E563" s="28" t="s">
        <v>406</v>
      </c>
      <c r="F563" s="30" t="s">
        <v>64</v>
      </c>
      <c r="G563" s="103">
        <v>46490</v>
      </c>
      <c r="H563" s="103">
        <v>144119</v>
      </c>
      <c r="I563" s="103">
        <f t="shared" si="16"/>
        <v>3100</v>
      </c>
      <c r="J563" s="72">
        <v>3127.9</v>
      </c>
      <c r="K563" s="60">
        <v>100.9</v>
      </c>
      <c r="L563" s="60">
        <v>14.329999999999998</v>
      </c>
      <c r="M563" s="60">
        <v>2.7009345794392523</v>
      </c>
      <c r="N563" s="75">
        <v>2017</v>
      </c>
      <c r="O563" s="75" t="s">
        <v>14</v>
      </c>
      <c r="P563" s="75">
        <v>746</v>
      </c>
      <c r="Q563" s="78" t="s">
        <v>241</v>
      </c>
      <c r="R563" s="75">
        <v>4500</v>
      </c>
      <c r="S563" s="75">
        <v>2</v>
      </c>
      <c r="T563" s="79">
        <v>83.5</v>
      </c>
      <c r="U563" s="80">
        <v>0.5</v>
      </c>
      <c r="V563" s="80">
        <v>0.42</v>
      </c>
      <c r="W563" s="80">
        <v>0.6</v>
      </c>
      <c r="X563" s="80">
        <v>2.2000000000000002</v>
      </c>
      <c r="Y563" s="79">
        <v>10.7</v>
      </c>
      <c r="Z563" s="12">
        <v>12.4</v>
      </c>
      <c r="AA563" s="79">
        <v>37.6</v>
      </c>
      <c r="AB563" s="79">
        <v>1.7729999999999999</v>
      </c>
      <c r="AC563" s="79">
        <v>28.9</v>
      </c>
      <c r="AD563" s="79">
        <v>9.8000000000000007</v>
      </c>
      <c r="AE563" s="79">
        <v>431</v>
      </c>
      <c r="AF563" s="79">
        <v>68.400000000000006</v>
      </c>
      <c r="AG563" s="79">
        <v>61</v>
      </c>
      <c r="AH563" s="79">
        <v>4.8</v>
      </c>
      <c r="AI563" s="79">
        <v>6.2</v>
      </c>
      <c r="AJ563" s="79">
        <v>68</v>
      </c>
      <c r="AK563" s="79">
        <v>82</v>
      </c>
      <c r="AL563" s="79">
        <v>104</v>
      </c>
      <c r="AM563" s="79">
        <v>250</v>
      </c>
      <c r="AN563" s="12">
        <v>0.79</v>
      </c>
      <c r="AO563">
        <v>0.71199999999999997</v>
      </c>
    </row>
    <row r="564" spans="1:41" x14ac:dyDescent="0.35">
      <c r="A564" s="53">
        <f t="shared" si="17"/>
        <v>558</v>
      </c>
      <c r="B564">
        <v>0</v>
      </c>
      <c r="C564">
        <v>1</v>
      </c>
      <c r="D564" s="75">
        <v>2017</v>
      </c>
      <c r="E564" s="28" t="s">
        <v>408</v>
      </c>
      <c r="F564" s="30" t="s">
        <v>64</v>
      </c>
      <c r="G564" s="103">
        <v>32260</v>
      </c>
      <c r="H564" s="103">
        <v>96780</v>
      </c>
      <c r="I564" s="103">
        <f t="shared" si="16"/>
        <v>3000</v>
      </c>
      <c r="J564" s="72">
        <v>3009</v>
      </c>
      <c r="K564" s="60">
        <v>100.3</v>
      </c>
      <c r="L564" s="60">
        <v>13.045833333333334</v>
      </c>
      <c r="M564" s="60">
        <v>2.2980769230769229</v>
      </c>
      <c r="N564" s="75">
        <v>2017</v>
      </c>
      <c r="O564" s="75" t="s">
        <v>14</v>
      </c>
      <c r="P564" s="75">
        <v>747</v>
      </c>
      <c r="Q564" s="78" t="s">
        <v>243</v>
      </c>
      <c r="R564" s="75">
        <v>3988</v>
      </c>
      <c r="S564" s="75">
        <v>1</v>
      </c>
      <c r="T564" s="79">
        <v>83.25</v>
      </c>
      <c r="U564" s="80">
        <v>0.06</v>
      </c>
      <c r="V564" s="80">
        <v>0.2</v>
      </c>
      <c r="W564" s="80">
        <v>0.34</v>
      </c>
      <c r="X564" s="80">
        <v>2.8</v>
      </c>
      <c r="Y564" s="79">
        <v>10.4</v>
      </c>
      <c r="Z564" s="12">
        <v>12</v>
      </c>
      <c r="AA564" s="79">
        <v>36.9</v>
      </c>
      <c r="AB564" s="79">
        <v>1.877</v>
      </c>
      <c r="AC564" s="79">
        <v>23.9</v>
      </c>
      <c r="AD564" s="79">
        <v>8.6999999999999993</v>
      </c>
      <c r="AE564" s="79">
        <v>494</v>
      </c>
      <c r="AF564" s="79">
        <v>69.5</v>
      </c>
      <c r="AG564" s="79">
        <v>60.8</v>
      </c>
      <c r="AH564" s="79">
        <v>5.3</v>
      </c>
      <c r="AI564" s="79">
        <v>7.9</v>
      </c>
      <c r="AJ564" s="79">
        <v>75</v>
      </c>
      <c r="AK564" s="79">
        <v>91</v>
      </c>
      <c r="AL564" s="79">
        <v>85</v>
      </c>
      <c r="AM564" s="79">
        <v>249</v>
      </c>
      <c r="AN564" s="12">
        <v>1.07</v>
      </c>
      <c r="AO564">
        <v>0.69299999999999995</v>
      </c>
    </row>
    <row r="565" spans="1:41" x14ac:dyDescent="0.35">
      <c r="A565" s="53">
        <f t="shared" si="17"/>
        <v>559</v>
      </c>
      <c r="B565">
        <v>0</v>
      </c>
      <c r="C565">
        <v>1</v>
      </c>
      <c r="D565" s="75">
        <v>2017</v>
      </c>
      <c r="E565" s="28" t="s">
        <v>408</v>
      </c>
      <c r="F565" s="30" t="s">
        <v>64</v>
      </c>
      <c r="G565" s="103">
        <v>32260</v>
      </c>
      <c r="H565" s="103">
        <v>96780</v>
      </c>
      <c r="I565" s="103">
        <f t="shared" si="16"/>
        <v>3000</v>
      </c>
      <c r="J565" s="72">
        <v>3009</v>
      </c>
      <c r="K565" s="60">
        <v>100.3</v>
      </c>
      <c r="L565" s="60">
        <v>19.862500000000001</v>
      </c>
      <c r="M565" s="60">
        <v>2.375</v>
      </c>
      <c r="N565" s="75">
        <v>2017</v>
      </c>
      <c r="O565" s="75" t="s">
        <v>14</v>
      </c>
      <c r="P565" s="75">
        <v>748</v>
      </c>
      <c r="Q565" s="78" t="s">
        <v>243</v>
      </c>
      <c r="R565" s="75">
        <v>2316</v>
      </c>
      <c r="S565" s="75">
        <v>2</v>
      </c>
      <c r="T565" s="79">
        <v>85.05</v>
      </c>
      <c r="U565" s="80">
        <v>0</v>
      </c>
      <c r="V565" s="80">
        <v>0.42</v>
      </c>
      <c r="W565" s="80">
        <v>0.44</v>
      </c>
      <c r="X565" s="80">
        <v>1.8</v>
      </c>
      <c r="Y565" s="79">
        <v>10.4</v>
      </c>
      <c r="Z565" s="12">
        <v>12.4</v>
      </c>
      <c r="AA565" s="79">
        <v>28.4</v>
      </c>
      <c r="AB565" s="79">
        <v>2.016</v>
      </c>
      <c r="AC565" s="79">
        <v>24.7</v>
      </c>
      <c r="AD565" s="79">
        <v>8.6</v>
      </c>
      <c r="AE565" s="79">
        <v>475</v>
      </c>
      <c r="AF565" s="79">
        <v>70.900000000000006</v>
      </c>
      <c r="AG565" s="79">
        <v>60.6</v>
      </c>
      <c r="AH565" s="79">
        <v>5.4</v>
      </c>
      <c r="AI565" s="79">
        <v>9</v>
      </c>
      <c r="AJ565" s="79">
        <v>72</v>
      </c>
      <c r="AK565" s="79">
        <v>94</v>
      </c>
      <c r="AL565" s="79">
        <v>93</v>
      </c>
      <c r="AM565" s="79">
        <v>287</v>
      </c>
      <c r="AN565" s="12">
        <v>1.01</v>
      </c>
      <c r="AO565">
        <v>0.77100000000000002</v>
      </c>
    </row>
    <row r="566" spans="1:41" x14ac:dyDescent="0.35">
      <c r="A566" s="53">
        <f t="shared" si="17"/>
        <v>560</v>
      </c>
      <c r="B566">
        <v>0</v>
      </c>
      <c r="C566">
        <v>1</v>
      </c>
      <c r="D566" s="75">
        <v>2017</v>
      </c>
      <c r="E566" s="28" t="s">
        <v>410</v>
      </c>
      <c r="F566" s="30" t="s">
        <v>64</v>
      </c>
      <c r="G566" s="103">
        <v>18180</v>
      </c>
      <c r="H566" s="103">
        <v>27270</v>
      </c>
      <c r="I566" s="103">
        <f t="shared" si="16"/>
        <v>1500</v>
      </c>
      <c r="J566" s="72">
        <v>1525.5</v>
      </c>
      <c r="K566" s="60">
        <v>101.7</v>
      </c>
      <c r="L566" s="60">
        <v>15.737500000000001</v>
      </c>
      <c r="M566" s="60">
        <v>2.5225225225225225</v>
      </c>
      <c r="N566" s="75">
        <v>2017</v>
      </c>
      <c r="O566" s="75" t="s">
        <v>14</v>
      </c>
      <c r="P566" s="75">
        <v>749</v>
      </c>
      <c r="Q566" s="78" t="s">
        <v>245</v>
      </c>
      <c r="R566" s="75">
        <v>2268</v>
      </c>
      <c r="S566" s="75">
        <v>2</v>
      </c>
      <c r="T566" s="79">
        <v>83.95</v>
      </c>
      <c r="U566" s="80">
        <v>0.12</v>
      </c>
      <c r="V566" s="80">
        <v>0.44</v>
      </c>
      <c r="W566" s="80">
        <v>0.14000000000000001</v>
      </c>
      <c r="X566" s="80">
        <v>7.4</v>
      </c>
      <c r="Y566" s="79">
        <v>11.1</v>
      </c>
      <c r="Z566" s="12">
        <v>12.8</v>
      </c>
      <c r="AA566" s="79">
        <v>39.9</v>
      </c>
      <c r="AB566" s="79">
        <v>1.9690000000000001</v>
      </c>
      <c r="AC566" s="79">
        <v>28</v>
      </c>
      <c r="AD566" s="79">
        <v>9.8000000000000007</v>
      </c>
      <c r="AE566" s="79">
        <v>466</v>
      </c>
      <c r="AF566" s="79">
        <v>71</v>
      </c>
      <c r="AG566" s="79">
        <v>64.400000000000006</v>
      </c>
      <c r="AH566" s="79">
        <v>5.4</v>
      </c>
      <c r="AI566" s="79">
        <v>9.4</v>
      </c>
      <c r="AJ566" s="79">
        <v>40</v>
      </c>
      <c r="AK566" s="79">
        <v>108</v>
      </c>
      <c r="AL566" s="79">
        <v>66</v>
      </c>
      <c r="AM566" s="79">
        <v>235</v>
      </c>
      <c r="AN566" s="12">
        <v>1.64</v>
      </c>
      <c r="AO566">
        <v>0.69299999999999995</v>
      </c>
    </row>
    <row r="567" spans="1:41" x14ac:dyDescent="0.35">
      <c r="A567" s="53">
        <f t="shared" si="17"/>
        <v>561</v>
      </c>
      <c r="B567">
        <v>0</v>
      </c>
      <c r="C567">
        <v>1</v>
      </c>
      <c r="D567" s="75">
        <v>2017</v>
      </c>
      <c r="E567" s="28" t="s">
        <v>411</v>
      </c>
      <c r="F567" s="30" t="s">
        <v>305</v>
      </c>
      <c r="G567" s="103">
        <v>46780</v>
      </c>
      <c r="H567" s="103">
        <v>182442</v>
      </c>
      <c r="I567" s="103">
        <f t="shared" si="16"/>
        <v>3900</v>
      </c>
      <c r="J567" s="72">
        <v>3880.5</v>
      </c>
      <c r="K567" s="60">
        <v>99.5</v>
      </c>
      <c r="L567" s="60">
        <v>11.62083333333333</v>
      </c>
      <c r="M567" s="60">
        <v>2.4699999999999998</v>
      </c>
      <c r="N567" s="75">
        <v>2017</v>
      </c>
      <c r="O567" s="75" t="s">
        <v>14</v>
      </c>
      <c r="P567" s="75">
        <v>750</v>
      </c>
      <c r="Q567" s="78" t="s">
        <v>246</v>
      </c>
      <c r="R567" s="75">
        <v>5000</v>
      </c>
      <c r="S567" s="75">
        <v>1</v>
      </c>
      <c r="T567" s="79">
        <v>82.6</v>
      </c>
      <c r="U567" s="80">
        <v>0</v>
      </c>
      <c r="V567" s="80">
        <v>0.18</v>
      </c>
      <c r="W567" s="80">
        <v>0.22</v>
      </c>
      <c r="X567" s="80">
        <v>14.6</v>
      </c>
      <c r="Y567" s="79">
        <v>10</v>
      </c>
      <c r="Z567" s="12">
        <v>11.6</v>
      </c>
      <c r="AA567" s="79">
        <v>37</v>
      </c>
      <c r="AB567" s="79">
        <v>1.7829999999999999</v>
      </c>
      <c r="AC567" s="79">
        <v>24.7</v>
      </c>
      <c r="AD567" s="79">
        <v>8.6999999999999993</v>
      </c>
      <c r="AE567" s="79">
        <v>400</v>
      </c>
      <c r="AF567" s="79">
        <v>68.8</v>
      </c>
      <c r="AG567" s="79">
        <v>60.8</v>
      </c>
      <c r="AH567" s="79">
        <v>2.2000000000000002</v>
      </c>
      <c r="AI567" s="79">
        <v>7.6</v>
      </c>
      <c r="AJ567" s="79">
        <v>53</v>
      </c>
      <c r="AK567" s="79">
        <v>94</v>
      </c>
      <c r="AL567" s="79">
        <v>76</v>
      </c>
      <c r="AM567" s="79">
        <v>239</v>
      </c>
      <c r="AN567" s="12">
        <v>1.24</v>
      </c>
      <c r="AO567">
        <v>0.79800000000000004</v>
      </c>
    </row>
    <row r="568" spans="1:41" x14ac:dyDescent="0.35">
      <c r="A568" s="53">
        <f t="shared" si="17"/>
        <v>562</v>
      </c>
      <c r="B568">
        <v>0</v>
      </c>
      <c r="C568">
        <v>1</v>
      </c>
      <c r="D568" s="75">
        <v>2017</v>
      </c>
      <c r="E568" s="28" t="s">
        <v>411</v>
      </c>
      <c r="F568" s="30" t="s">
        <v>305</v>
      </c>
      <c r="G568" s="103">
        <v>46780</v>
      </c>
      <c r="H568" s="103">
        <v>182442</v>
      </c>
      <c r="I568" s="103">
        <f t="shared" si="16"/>
        <v>3900</v>
      </c>
      <c r="J568" s="72">
        <v>3927.3</v>
      </c>
      <c r="K568" s="60">
        <v>100.7</v>
      </c>
      <c r="L568" s="60">
        <v>13.720833333333328</v>
      </c>
      <c r="M568" s="60">
        <v>2.0377358490566038</v>
      </c>
      <c r="N568" s="75">
        <v>2017</v>
      </c>
      <c r="O568" s="75" t="s">
        <v>14</v>
      </c>
      <c r="P568" s="75">
        <v>752</v>
      </c>
      <c r="Q568" s="78" t="s">
        <v>246</v>
      </c>
      <c r="R568" s="75">
        <v>5000</v>
      </c>
      <c r="S568" s="75">
        <v>2</v>
      </c>
      <c r="T568" s="79">
        <v>80.599999999999994</v>
      </c>
      <c r="U568" s="80">
        <v>0.1</v>
      </c>
      <c r="V568" s="80">
        <v>0.36</v>
      </c>
      <c r="W568" s="80">
        <v>0.18</v>
      </c>
      <c r="X568" s="80">
        <v>3.2</v>
      </c>
      <c r="Y568" s="79">
        <v>10.6</v>
      </c>
      <c r="Z568" s="12">
        <v>12.3</v>
      </c>
      <c r="AA568" s="79">
        <v>36.200000000000003</v>
      </c>
      <c r="AB568" s="79">
        <v>1.637</v>
      </c>
      <c r="AC568" s="79">
        <v>21.6</v>
      </c>
      <c r="AD568" s="79">
        <v>7.8</v>
      </c>
      <c r="AE568" s="79">
        <v>370</v>
      </c>
      <c r="AF568" s="79">
        <v>69.8</v>
      </c>
      <c r="AG568" s="79">
        <v>55.9</v>
      </c>
      <c r="AH568" s="79">
        <v>2.2999999999999998</v>
      </c>
      <c r="AI568" s="79">
        <v>6.7</v>
      </c>
      <c r="AJ568" s="79">
        <v>69</v>
      </c>
      <c r="AK568" s="79">
        <v>79</v>
      </c>
      <c r="AL568" s="79">
        <v>99</v>
      </c>
      <c r="AM568" s="79">
        <v>273</v>
      </c>
      <c r="AN568" s="12">
        <v>0.8</v>
      </c>
      <c r="AO568">
        <v>0.67200000000000004</v>
      </c>
    </row>
    <row r="569" spans="1:41" x14ac:dyDescent="0.35">
      <c r="A569" s="53">
        <f t="shared" si="17"/>
        <v>563</v>
      </c>
      <c r="B569">
        <v>0</v>
      </c>
      <c r="C569">
        <v>1</v>
      </c>
      <c r="D569" s="75">
        <v>2017</v>
      </c>
      <c r="E569" s="28" t="s">
        <v>411</v>
      </c>
      <c r="F569" s="30" t="s">
        <v>305</v>
      </c>
      <c r="G569" s="103">
        <v>46780</v>
      </c>
      <c r="H569" s="103">
        <v>182442</v>
      </c>
      <c r="I569" s="103">
        <f t="shared" si="16"/>
        <v>3900</v>
      </c>
      <c r="J569" s="72">
        <v>3880.5</v>
      </c>
      <c r="K569" s="60">
        <v>99.5</v>
      </c>
      <c r="L569" s="60">
        <v>10.583333333333334</v>
      </c>
      <c r="M569" s="60">
        <v>1.95</v>
      </c>
      <c r="N569" s="75">
        <v>2017</v>
      </c>
      <c r="O569" s="75" t="s">
        <v>14</v>
      </c>
      <c r="P569" s="75">
        <v>753</v>
      </c>
      <c r="Q569" s="78" t="s">
        <v>246</v>
      </c>
      <c r="R569" s="75">
        <v>5000</v>
      </c>
      <c r="S569" s="75">
        <v>2</v>
      </c>
      <c r="T569" s="79">
        <v>81.25</v>
      </c>
      <c r="U569" s="80">
        <v>0.28000000000000003</v>
      </c>
      <c r="V569" s="80">
        <v>0.3</v>
      </c>
      <c r="W569" s="80">
        <v>0.5</v>
      </c>
      <c r="X569" s="80">
        <v>12.8</v>
      </c>
      <c r="Y569" s="79">
        <v>10</v>
      </c>
      <c r="Z569" s="12">
        <v>11.6</v>
      </c>
      <c r="AA569" s="79">
        <v>35.9</v>
      </c>
      <c r="AB569" s="79">
        <v>1.5760000000000001</v>
      </c>
      <c r="AC569" s="79">
        <v>19.5</v>
      </c>
      <c r="AD569" s="79">
        <v>7.1</v>
      </c>
      <c r="AE569" s="79">
        <v>384</v>
      </c>
      <c r="AF569" s="79">
        <v>67.900000000000006</v>
      </c>
      <c r="AG569" s="79">
        <v>55.4</v>
      </c>
      <c r="AH569" s="79">
        <v>1.7</v>
      </c>
      <c r="AI569" s="79">
        <v>4.5</v>
      </c>
      <c r="AJ569" s="79">
        <v>75</v>
      </c>
      <c r="AK569" s="79">
        <v>77</v>
      </c>
      <c r="AL569" s="79">
        <v>99</v>
      </c>
      <c r="AM569" s="79">
        <v>263</v>
      </c>
      <c r="AN569" s="12">
        <v>0.78</v>
      </c>
      <c r="AO569">
        <v>0.62</v>
      </c>
    </row>
    <row r="570" spans="1:41" x14ac:dyDescent="0.35">
      <c r="A570" s="53">
        <f t="shared" si="17"/>
        <v>564</v>
      </c>
      <c r="B570">
        <v>0</v>
      </c>
      <c r="C570">
        <v>1</v>
      </c>
      <c r="D570" s="75">
        <v>2017</v>
      </c>
      <c r="E570" s="28" t="s">
        <v>411</v>
      </c>
      <c r="F570" s="30" t="s">
        <v>305</v>
      </c>
      <c r="G570" s="103">
        <v>46780</v>
      </c>
      <c r="H570" s="103">
        <v>182442</v>
      </c>
      <c r="I570" s="103">
        <f t="shared" si="16"/>
        <v>3900</v>
      </c>
      <c r="J570" s="72">
        <v>3927.3</v>
      </c>
      <c r="K570" s="60">
        <v>100.7</v>
      </c>
      <c r="L570" s="60">
        <v>16.899999999999999</v>
      </c>
      <c r="M570" s="60">
        <v>1.9528301886792452</v>
      </c>
      <c r="N570" s="75">
        <v>2017</v>
      </c>
      <c r="O570" s="75" t="s">
        <v>14</v>
      </c>
      <c r="P570" s="75">
        <v>754</v>
      </c>
      <c r="Q570" s="78" t="s">
        <v>246</v>
      </c>
      <c r="R570" s="75">
        <v>5000</v>
      </c>
      <c r="S570" s="75">
        <v>1</v>
      </c>
      <c r="T570" s="79">
        <v>79</v>
      </c>
      <c r="U570" s="80">
        <v>0</v>
      </c>
      <c r="V570" s="80">
        <v>0.18</v>
      </c>
      <c r="W570" s="80">
        <v>0.24</v>
      </c>
      <c r="X570" s="80">
        <v>8.1999999999999993</v>
      </c>
      <c r="Y570" s="79">
        <v>10.6</v>
      </c>
      <c r="Z570" s="12">
        <v>12.3</v>
      </c>
      <c r="AA570" s="79">
        <v>34.700000000000003</v>
      </c>
      <c r="AB570" s="79">
        <v>1.5029999999999999</v>
      </c>
      <c r="AC570" s="79">
        <v>20.7</v>
      </c>
      <c r="AD570" s="79">
        <v>8</v>
      </c>
      <c r="AE570" s="79">
        <v>362</v>
      </c>
      <c r="AF570" s="79">
        <v>69.7</v>
      </c>
      <c r="AG570" s="79">
        <v>53.7</v>
      </c>
      <c r="AH570" s="79">
        <v>1.8</v>
      </c>
      <c r="AI570" s="79">
        <v>4.0999999999999996</v>
      </c>
      <c r="AJ570" s="79">
        <v>61</v>
      </c>
      <c r="AK570" s="79">
        <v>78</v>
      </c>
      <c r="AL570" s="79">
        <v>90</v>
      </c>
      <c r="AM570" s="79">
        <v>275</v>
      </c>
      <c r="AN570" s="12">
        <v>0.87</v>
      </c>
      <c r="AO570">
        <v>0.54400000000000004</v>
      </c>
    </row>
    <row r="571" spans="1:41" x14ac:dyDescent="0.35">
      <c r="A571" s="53">
        <f t="shared" si="17"/>
        <v>565</v>
      </c>
      <c r="B571">
        <v>0</v>
      </c>
      <c r="C571">
        <v>1</v>
      </c>
      <c r="D571" s="75">
        <v>2018</v>
      </c>
      <c r="E571" s="28" t="s">
        <v>277</v>
      </c>
      <c r="F571" s="30" t="s">
        <v>11</v>
      </c>
      <c r="G571" s="103">
        <v>38000</v>
      </c>
      <c r="H571" s="103">
        <v>91200</v>
      </c>
      <c r="I571" s="103">
        <f t="shared" si="16"/>
        <v>2400</v>
      </c>
      <c r="J571" s="72">
        <v>2450.4</v>
      </c>
      <c r="K571" s="60">
        <v>102.1</v>
      </c>
      <c r="L571" s="60">
        <v>16.392500000000002</v>
      </c>
      <c r="M571" s="60">
        <v>2.1327433628318584</v>
      </c>
      <c r="N571" s="75">
        <v>2018</v>
      </c>
      <c r="O571" s="75" t="s">
        <v>13</v>
      </c>
      <c r="P571" s="75">
        <v>1</v>
      </c>
      <c r="Q571" s="78" t="s">
        <v>260</v>
      </c>
      <c r="R571" s="75">
        <v>5320</v>
      </c>
      <c r="S571" s="75">
        <v>1</v>
      </c>
      <c r="T571" s="79">
        <v>82.7</v>
      </c>
      <c r="U571" s="80">
        <v>0.56000000000000005</v>
      </c>
      <c r="V571" s="80">
        <v>0.08</v>
      </c>
      <c r="W571" s="80">
        <v>0.3</v>
      </c>
      <c r="X571" s="80">
        <v>9.5</v>
      </c>
      <c r="Y571" s="79">
        <v>11.3</v>
      </c>
      <c r="Z571" s="12">
        <v>13.1</v>
      </c>
      <c r="AA571" s="79">
        <v>33.700000000000003</v>
      </c>
      <c r="AB571" s="79">
        <v>1.8157000000000001</v>
      </c>
      <c r="AC571" s="79">
        <v>24.1</v>
      </c>
      <c r="AD571" s="79">
        <v>8.5</v>
      </c>
      <c r="AE571" s="79">
        <v>561</v>
      </c>
      <c r="AF571" s="79">
        <v>55.7</v>
      </c>
      <c r="AG571" s="79">
        <v>55.4</v>
      </c>
      <c r="AH571" s="79">
        <v>10.8</v>
      </c>
      <c r="AI571" s="79">
        <v>14.9</v>
      </c>
      <c r="AJ571" s="79">
        <v>49</v>
      </c>
      <c r="AK571" s="79">
        <v>80</v>
      </c>
      <c r="AL571" s="79">
        <v>86</v>
      </c>
      <c r="AM571" s="79">
        <v>243</v>
      </c>
      <c r="AN571" s="79">
        <v>0.93</v>
      </c>
      <c r="AO571" s="79">
        <v>0.64500000000000002</v>
      </c>
    </row>
    <row r="572" spans="1:41" x14ac:dyDescent="0.35">
      <c r="A572" s="53">
        <f t="shared" si="17"/>
        <v>566</v>
      </c>
      <c r="B572">
        <v>0</v>
      </c>
      <c r="C572">
        <v>0</v>
      </c>
      <c r="D572" s="75">
        <v>2018</v>
      </c>
      <c r="E572" s="28" t="s">
        <v>421</v>
      </c>
      <c r="F572" s="30" t="s">
        <v>279</v>
      </c>
      <c r="G572" s="103">
        <v>9321</v>
      </c>
      <c r="H572" s="103">
        <v>22370</v>
      </c>
      <c r="I572" s="103">
        <f t="shared" si="16"/>
        <v>2399.9570861495549</v>
      </c>
      <c r="J572" s="72">
        <v>2479.1556699924899</v>
      </c>
      <c r="K572" s="60">
        <v>103.3</v>
      </c>
      <c r="L572" s="60">
        <v>15.840000000000005</v>
      </c>
      <c r="M572" s="60">
        <v>2.2521008403361344</v>
      </c>
      <c r="N572" s="75">
        <v>2018</v>
      </c>
      <c r="O572" s="75" t="s">
        <v>19</v>
      </c>
      <c r="P572" s="75">
        <v>1</v>
      </c>
      <c r="Q572" s="78" t="s">
        <v>261</v>
      </c>
      <c r="R572" s="75">
        <v>4000</v>
      </c>
      <c r="S572" s="75">
        <v>2</v>
      </c>
      <c r="T572" s="79">
        <v>79.7</v>
      </c>
      <c r="U572" s="80">
        <v>0.53</v>
      </c>
      <c r="V572" s="80">
        <v>0.22</v>
      </c>
      <c r="W572" s="80">
        <v>0.4</v>
      </c>
      <c r="X572" s="80">
        <v>0.68</v>
      </c>
      <c r="Y572" s="79">
        <v>11.9</v>
      </c>
      <c r="Z572" s="12">
        <v>13.8</v>
      </c>
      <c r="AA572" s="79">
        <v>30.67</v>
      </c>
      <c r="AB572" s="79">
        <v>2.0710000000000002</v>
      </c>
      <c r="AC572" s="79">
        <v>26.8</v>
      </c>
      <c r="AD572" s="79">
        <v>9.9</v>
      </c>
      <c r="AE572" s="79">
        <v>274</v>
      </c>
      <c r="AF572" s="79">
        <v>70</v>
      </c>
      <c r="AG572" s="79">
        <v>56</v>
      </c>
      <c r="AH572" s="79">
        <v>4</v>
      </c>
      <c r="AI572" s="79">
        <v>12.2</v>
      </c>
      <c r="AJ572" s="79">
        <v>48</v>
      </c>
      <c r="AK572" s="79">
        <v>83</v>
      </c>
      <c r="AL572" s="79">
        <v>79</v>
      </c>
      <c r="AM572" s="79">
        <v>250</v>
      </c>
      <c r="AN572" s="79">
        <v>1.05</v>
      </c>
      <c r="AO572" s="79">
        <v>0.71099999999999997</v>
      </c>
    </row>
    <row r="573" spans="1:41" x14ac:dyDescent="0.35">
      <c r="A573" s="53">
        <f t="shared" si="17"/>
        <v>567</v>
      </c>
      <c r="B573">
        <v>0</v>
      </c>
      <c r="C573">
        <v>1</v>
      </c>
      <c r="D573" s="75">
        <v>2018</v>
      </c>
      <c r="E573" s="28" t="s">
        <v>280</v>
      </c>
      <c r="F573" s="30" t="s">
        <v>11</v>
      </c>
      <c r="G573" s="103">
        <v>93500</v>
      </c>
      <c r="H573" s="103">
        <v>317900</v>
      </c>
      <c r="I573" s="103">
        <f t="shared" si="16"/>
        <v>3400</v>
      </c>
      <c r="J573" s="72">
        <v>3464.6</v>
      </c>
      <c r="K573" s="60">
        <v>101.9</v>
      </c>
      <c r="L573" s="60">
        <v>17.072499999999998</v>
      </c>
      <c r="M573" s="60">
        <v>2.4196428571428572</v>
      </c>
      <c r="N573" s="75">
        <v>2018</v>
      </c>
      <c r="O573" s="75" t="s">
        <v>13</v>
      </c>
      <c r="P573" s="75">
        <v>2</v>
      </c>
      <c r="Q573" s="78" t="s">
        <v>121</v>
      </c>
      <c r="R573" s="75">
        <v>3880</v>
      </c>
      <c r="S573" s="75">
        <v>1</v>
      </c>
      <c r="T573" s="79">
        <v>82.6</v>
      </c>
      <c r="U573" s="80">
        <v>0.55000000000000004</v>
      </c>
      <c r="V573" s="80">
        <v>0.04</v>
      </c>
      <c r="W573" s="80">
        <v>0.2</v>
      </c>
      <c r="X573" s="80">
        <v>9.1999999999999993</v>
      </c>
      <c r="Y573" s="79">
        <v>11.2</v>
      </c>
      <c r="Z573" s="12">
        <v>12.9</v>
      </c>
      <c r="AA573" s="79">
        <v>34.24</v>
      </c>
      <c r="AB573" s="79">
        <v>1.952</v>
      </c>
      <c r="AC573" s="79">
        <v>27.1</v>
      </c>
      <c r="AD573" s="79">
        <v>9.5</v>
      </c>
      <c r="AE573" s="79">
        <v>455</v>
      </c>
      <c r="AF573" s="79">
        <v>55.8</v>
      </c>
      <c r="AG573" s="79">
        <v>57.8</v>
      </c>
      <c r="AH573" s="79">
        <v>8.9</v>
      </c>
      <c r="AI573" s="79">
        <v>14.8</v>
      </c>
      <c r="AJ573" s="79">
        <v>39</v>
      </c>
      <c r="AK573" s="79">
        <v>76</v>
      </c>
      <c r="AL573" s="79">
        <v>98</v>
      </c>
      <c r="AM573" s="79">
        <v>241</v>
      </c>
      <c r="AN573" s="79">
        <v>0.78</v>
      </c>
      <c r="AO573" s="79">
        <v>0.755</v>
      </c>
    </row>
    <row r="574" spans="1:41" x14ac:dyDescent="0.35">
      <c r="A574" s="53">
        <f t="shared" si="17"/>
        <v>568</v>
      </c>
      <c r="B574">
        <v>0</v>
      </c>
      <c r="C574">
        <v>1</v>
      </c>
      <c r="D574" s="75">
        <v>2018</v>
      </c>
      <c r="E574" s="28" t="s">
        <v>280</v>
      </c>
      <c r="F574" s="30" t="s">
        <v>11</v>
      </c>
      <c r="G574" s="103">
        <v>93500</v>
      </c>
      <c r="H574" s="103">
        <v>317900</v>
      </c>
      <c r="I574" s="103">
        <f t="shared" si="16"/>
        <v>3400</v>
      </c>
      <c r="J574" s="72">
        <v>3457.8</v>
      </c>
      <c r="K574" s="60">
        <v>101.7</v>
      </c>
      <c r="L574" s="60">
        <v>18.142499999999998</v>
      </c>
      <c r="M574" s="60">
        <v>2.5405405405405403</v>
      </c>
      <c r="N574" s="75">
        <v>2018</v>
      </c>
      <c r="O574" s="75" t="s">
        <v>13</v>
      </c>
      <c r="P574" s="75">
        <v>3</v>
      </c>
      <c r="Q574" s="78" t="s">
        <v>121</v>
      </c>
      <c r="R574" s="75">
        <v>3900</v>
      </c>
      <c r="S574" s="75">
        <v>1</v>
      </c>
      <c r="T574" s="79">
        <v>82.5</v>
      </c>
      <c r="U574" s="80">
        <v>0.5</v>
      </c>
      <c r="V574" s="80">
        <v>0.16</v>
      </c>
      <c r="W574" s="80">
        <v>0.38</v>
      </c>
      <c r="X574" s="80">
        <v>4.4000000000000004</v>
      </c>
      <c r="Y574" s="79">
        <v>11.1</v>
      </c>
      <c r="Z574" s="12">
        <v>12.8</v>
      </c>
      <c r="AA574" s="79">
        <v>30.32</v>
      </c>
      <c r="AB574" s="79">
        <v>1.988</v>
      </c>
      <c r="AC574" s="79">
        <v>28.2</v>
      </c>
      <c r="AD574" s="79">
        <v>9.6999999999999993</v>
      </c>
      <c r="AE574" s="79">
        <v>425</v>
      </c>
      <c r="AF574" s="79">
        <v>58.8</v>
      </c>
      <c r="AG574" s="79">
        <v>57.4</v>
      </c>
      <c r="AH574" s="79">
        <v>9.9</v>
      </c>
      <c r="AI574" s="79">
        <v>15.2</v>
      </c>
      <c r="AJ574" s="79">
        <v>40</v>
      </c>
      <c r="AK574" s="79">
        <v>62</v>
      </c>
      <c r="AL574" s="79">
        <v>134</v>
      </c>
      <c r="AM574" s="79">
        <v>251</v>
      </c>
      <c r="AN574" s="79">
        <v>0.46</v>
      </c>
      <c r="AO574" s="79">
        <v>0.83499999999999996</v>
      </c>
    </row>
    <row r="575" spans="1:41" x14ac:dyDescent="0.35">
      <c r="A575" s="53">
        <f t="shared" si="17"/>
        <v>569</v>
      </c>
      <c r="B575">
        <v>0</v>
      </c>
      <c r="C575">
        <v>1</v>
      </c>
      <c r="D575" s="75">
        <v>2018</v>
      </c>
      <c r="E575" s="28" t="s">
        <v>280</v>
      </c>
      <c r="F575" s="30" t="s">
        <v>11</v>
      </c>
      <c r="G575" s="103">
        <v>93500</v>
      </c>
      <c r="H575" s="103">
        <v>317900</v>
      </c>
      <c r="I575" s="103">
        <f t="shared" si="16"/>
        <v>3400</v>
      </c>
      <c r="J575" s="72">
        <v>3451</v>
      </c>
      <c r="K575" s="60">
        <v>101.5</v>
      </c>
      <c r="L575" s="60">
        <v>17.165000000000003</v>
      </c>
      <c r="M575" s="60">
        <v>2.5090909090909093</v>
      </c>
      <c r="N575" s="75">
        <v>2018</v>
      </c>
      <c r="O575" s="75" t="s">
        <v>13</v>
      </c>
      <c r="P575" s="75">
        <v>4</v>
      </c>
      <c r="Q575" s="78" t="s">
        <v>121</v>
      </c>
      <c r="R575" s="75">
        <v>4030</v>
      </c>
      <c r="S575" s="75">
        <v>1</v>
      </c>
      <c r="T575" s="79">
        <v>81.5</v>
      </c>
      <c r="U575" s="80">
        <v>0.6</v>
      </c>
      <c r="V575" s="80">
        <v>0.14000000000000001</v>
      </c>
      <c r="W575" s="80">
        <v>0.5</v>
      </c>
      <c r="X575" s="80">
        <v>2.5</v>
      </c>
      <c r="Y575" s="79">
        <v>11</v>
      </c>
      <c r="Z575" s="12">
        <v>12.7</v>
      </c>
      <c r="AA575" s="79">
        <v>32.299999999999997</v>
      </c>
      <c r="AB575" s="79">
        <v>1.766</v>
      </c>
      <c r="AC575" s="79">
        <v>27.6</v>
      </c>
      <c r="AD575" s="79">
        <v>9.4</v>
      </c>
      <c r="AE575" s="79">
        <v>429</v>
      </c>
      <c r="AF575" s="79">
        <v>56.2</v>
      </c>
      <c r="AG575" s="79">
        <v>56.9</v>
      </c>
      <c r="AH575" s="79">
        <v>8</v>
      </c>
      <c r="AI575" s="79">
        <v>13.7</v>
      </c>
      <c r="AJ575" s="79">
        <v>41</v>
      </c>
      <c r="AK575" s="79">
        <v>65</v>
      </c>
      <c r="AL575" s="79">
        <v>131</v>
      </c>
      <c r="AM575" s="79">
        <v>260</v>
      </c>
      <c r="AN575" s="79">
        <v>0.5</v>
      </c>
      <c r="AO575" s="79">
        <v>0.81499999999999995</v>
      </c>
    </row>
    <row r="576" spans="1:41" x14ac:dyDescent="0.35">
      <c r="A576" s="53">
        <f t="shared" si="17"/>
        <v>570</v>
      </c>
      <c r="B576">
        <v>0</v>
      </c>
      <c r="C576">
        <v>1</v>
      </c>
      <c r="D576" s="75">
        <v>2018</v>
      </c>
      <c r="E576" s="28" t="s">
        <v>280</v>
      </c>
      <c r="F576" s="30" t="s">
        <v>11</v>
      </c>
      <c r="G576" s="103">
        <v>93500</v>
      </c>
      <c r="H576" s="103">
        <v>317900</v>
      </c>
      <c r="I576" s="103">
        <f t="shared" si="16"/>
        <v>3400</v>
      </c>
      <c r="J576" s="72">
        <v>3457.8</v>
      </c>
      <c r="K576" s="60">
        <v>101.7</v>
      </c>
      <c r="L576" s="60">
        <v>23.672499999999999</v>
      </c>
      <c r="M576" s="60">
        <v>2.3243243243243246</v>
      </c>
      <c r="N576" s="75">
        <v>2018</v>
      </c>
      <c r="O576" s="75" t="s">
        <v>13</v>
      </c>
      <c r="P576" s="75">
        <v>5</v>
      </c>
      <c r="Q576" s="78" t="s">
        <v>121</v>
      </c>
      <c r="R576" s="75">
        <v>4100</v>
      </c>
      <c r="S576" s="75">
        <v>2</v>
      </c>
      <c r="T576" s="79">
        <v>83</v>
      </c>
      <c r="U576" s="80">
        <v>0.66</v>
      </c>
      <c r="V576" s="80">
        <v>0.36</v>
      </c>
      <c r="W576" s="80">
        <v>0.48</v>
      </c>
      <c r="X576" s="80">
        <v>3</v>
      </c>
      <c r="Y576" s="79">
        <v>11.1</v>
      </c>
      <c r="Z576" s="12">
        <v>12.8</v>
      </c>
      <c r="AA576" s="79">
        <v>32.020000000000003</v>
      </c>
      <c r="AB576" s="79">
        <v>2.0840000000000001</v>
      </c>
      <c r="AC576" s="79">
        <v>25.8</v>
      </c>
      <c r="AD576" s="79">
        <v>9.1999999999999993</v>
      </c>
      <c r="AE576" s="79">
        <v>404</v>
      </c>
      <c r="AF576" s="79">
        <v>55.7</v>
      </c>
      <c r="AG576" s="79">
        <v>55.7</v>
      </c>
      <c r="AH576" s="79">
        <v>14.1</v>
      </c>
      <c r="AI576" s="79">
        <v>25.6</v>
      </c>
      <c r="AJ576" s="79">
        <v>20</v>
      </c>
      <c r="AK576" s="79">
        <v>79</v>
      </c>
      <c r="AL576" s="79">
        <v>101</v>
      </c>
      <c r="AM576" s="79">
        <v>283</v>
      </c>
      <c r="AN576" s="79">
        <v>0.78</v>
      </c>
      <c r="AO576" s="79">
        <v>0.60499999999999998</v>
      </c>
    </row>
    <row r="577" spans="1:41" x14ac:dyDescent="0.35">
      <c r="A577" s="53">
        <f t="shared" si="17"/>
        <v>571</v>
      </c>
      <c r="B577">
        <v>0</v>
      </c>
      <c r="C577">
        <v>0</v>
      </c>
      <c r="D577" s="75">
        <v>2018</v>
      </c>
      <c r="E577" s="28" t="s">
        <v>289</v>
      </c>
      <c r="F577" s="30" t="s">
        <v>290</v>
      </c>
      <c r="G577" s="103">
        <v>700</v>
      </c>
      <c r="H577" s="103">
        <v>1400</v>
      </c>
      <c r="I577" s="103">
        <f t="shared" si="16"/>
        <v>2000</v>
      </c>
      <c r="J577" s="72">
        <v>2046</v>
      </c>
      <c r="K577" s="60">
        <v>102.3</v>
      </c>
      <c r="L577" s="60">
        <v>11.258333333333336</v>
      </c>
      <c r="M577" s="60">
        <v>1.9824561403508774</v>
      </c>
      <c r="N577" s="75">
        <v>2018</v>
      </c>
      <c r="O577" s="75" t="s">
        <v>17</v>
      </c>
      <c r="P577" s="75">
        <v>5</v>
      </c>
      <c r="Q577" s="78" t="s">
        <v>127</v>
      </c>
      <c r="R577" s="75">
        <v>4000</v>
      </c>
      <c r="S577" s="75">
        <v>3</v>
      </c>
      <c r="T577" s="79">
        <v>80.400000000000006</v>
      </c>
      <c r="U577" s="80">
        <v>0.9</v>
      </c>
      <c r="V577" s="80">
        <v>0.89</v>
      </c>
      <c r="W577" s="80">
        <v>0.4</v>
      </c>
      <c r="X577" s="80">
        <v>2.6</v>
      </c>
      <c r="Y577" s="79">
        <v>11.4</v>
      </c>
      <c r="Z577" s="12">
        <v>13.2</v>
      </c>
      <c r="AA577" s="79">
        <v>34.520000000000003</v>
      </c>
      <c r="AB577" s="79">
        <v>2.0920000000000001</v>
      </c>
      <c r="AC577" s="79">
        <v>22.6</v>
      </c>
      <c r="AD577" s="79">
        <v>8.4</v>
      </c>
      <c r="AE577" s="79">
        <v>291</v>
      </c>
      <c r="AF577" s="79">
        <v>68.400000000000006</v>
      </c>
      <c r="AG577" s="79">
        <v>65.099999999999994</v>
      </c>
      <c r="AH577" s="79">
        <v>3.5</v>
      </c>
      <c r="AI577" s="79">
        <v>6.1</v>
      </c>
      <c r="AJ577" s="79">
        <v>63</v>
      </c>
      <c r="AK577" s="79">
        <v>156</v>
      </c>
      <c r="AL577" s="79">
        <v>37</v>
      </c>
      <c r="AM577" s="79">
        <v>254</v>
      </c>
      <c r="AN577" s="79">
        <v>4.22</v>
      </c>
      <c r="AO577" s="79">
        <v>0.72399999999999998</v>
      </c>
    </row>
    <row r="578" spans="1:41" x14ac:dyDescent="0.35">
      <c r="A578" s="53">
        <f t="shared" si="17"/>
        <v>572</v>
      </c>
      <c r="B578">
        <v>0</v>
      </c>
      <c r="C578">
        <v>1</v>
      </c>
      <c r="D578" s="75">
        <v>2018</v>
      </c>
      <c r="E578" s="28" t="s">
        <v>281</v>
      </c>
      <c r="F578" s="30" t="s">
        <v>11</v>
      </c>
      <c r="G578" s="103">
        <v>8000</v>
      </c>
      <c r="H578" s="103">
        <v>19200</v>
      </c>
      <c r="I578" s="103">
        <f t="shared" si="16"/>
        <v>2400</v>
      </c>
      <c r="J578" s="72">
        <v>2464.8000000000002</v>
      </c>
      <c r="K578" s="60">
        <v>102.7</v>
      </c>
      <c r="L578" s="60">
        <v>23.15</v>
      </c>
      <c r="M578" s="60">
        <v>2.5</v>
      </c>
      <c r="N578" s="75">
        <v>2018</v>
      </c>
      <c r="O578" s="75" t="s">
        <v>13</v>
      </c>
      <c r="P578" s="75">
        <v>6</v>
      </c>
      <c r="Q578" s="78" t="s">
        <v>122</v>
      </c>
      <c r="R578" s="75">
        <v>2350</v>
      </c>
      <c r="S578" s="75">
        <v>1</v>
      </c>
      <c r="T578" s="79">
        <v>82</v>
      </c>
      <c r="U578" s="80">
        <v>0.9</v>
      </c>
      <c r="V578" s="80">
        <v>0.12</v>
      </c>
      <c r="W578" s="80">
        <v>0.55000000000000004</v>
      </c>
      <c r="X578" s="80">
        <v>3.5</v>
      </c>
      <c r="Y578" s="79">
        <v>11.6</v>
      </c>
      <c r="Z578" s="12">
        <v>13.4</v>
      </c>
      <c r="AA578" s="79">
        <v>33.299999999999997</v>
      </c>
      <c r="AB578" s="79">
        <v>2.0960000000000001</v>
      </c>
      <c r="AC578" s="79">
        <v>29</v>
      </c>
      <c r="AD578" s="79">
        <v>10.199999999999999</v>
      </c>
      <c r="AE578" s="79">
        <v>413</v>
      </c>
      <c r="AF578" s="79">
        <v>56.2</v>
      </c>
      <c r="AG578" s="79">
        <v>57</v>
      </c>
      <c r="AH578" s="79">
        <v>1.9</v>
      </c>
      <c r="AI578" s="79">
        <v>14</v>
      </c>
      <c r="AJ578" s="79">
        <v>27</v>
      </c>
      <c r="AK578" s="79">
        <v>64</v>
      </c>
      <c r="AL578" s="79">
        <v>138</v>
      </c>
      <c r="AM578" s="79">
        <v>280</v>
      </c>
      <c r="AN578" s="79">
        <v>0.46</v>
      </c>
      <c r="AO578" s="79">
        <v>0.625</v>
      </c>
    </row>
    <row r="579" spans="1:41" x14ac:dyDescent="0.35">
      <c r="A579" s="53">
        <f t="shared" si="17"/>
        <v>573</v>
      </c>
      <c r="B579">
        <v>0</v>
      </c>
      <c r="C579">
        <v>0</v>
      </c>
      <c r="D579" s="75">
        <v>2018</v>
      </c>
      <c r="E579" s="28" t="s">
        <v>289</v>
      </c>
      <c r="F579" s="30" t="s">
        <v>290</v>
      </c>
      <c r="G579" s="103">
        <v>700</v>
      </c>
      <c r="H579" s="103">
        <v>1400</v>
      </c>
      <c r="I579" s="103">
        <f t="shared" si="16"/>
        <v>2000</v>
      </c>
      <c r="J579" s="72">
        <v>2058</v>
      </c>
      <c r="K579" s="60">
        <v>102.9</v>
      </c>
      <c r="L579" s="60">
        <v>21.637499999999999</v>
      </c>
      <c r="M579" s="60">
        <v>2.2820512820512819</v>
      </c>
      <c r="N579" s="75">
        <v>2018</v>
      </c>
      <c r="O579" s="75" t="s">
        <v>17</v>
      </c>
      <c r="P579" s="75">
        <v>6</v>
      </c>
      <c r="Q579" s="78" t="s">
        <v>127</v>
      </c>
      <c r="R579" s="75">
        <v>4000</v>
      </c>
      <c r="S579" s="75">
        <v>2</v>
      </c>
      <c r="T579" s="79">
        <v>80.5</v>
      </c>
      <c r="U579" s="80">
        <v>0.93</v>
      </c>
      <c r="V579" s="80">
        <v>0.64</v>
      </c>
      <c r="W579" s="80">
        <v>0.65</v>
      </c>
      <c r="X579" s="80">
        <v>3.06</v>
      </c>
      <c r="Y579" s="79">
        <v>11.7</v>
      </c>
      <c r="Z579" s="12">
        <v>13.5</v>
      </c>
      <c r="AA579" s="79">
        <v>33.85</v>
      </c>
      <c r="AB579" s="79">
        <v>1.6990000000000001</v>
      </c>
      <c r="AC579" s="79">
        <v>26.7</v>
      </c>
      <c r="AD579" s="79">
        <v>9.9</v>
      </c>
      <c r="AE579" s="79">
        <v>263</v>
      </c>
      <c r="AF579" s="79">
        <v>70</v>
      </c>
      <c r="AG579" s="79">
        <v>60.7</v>
      </c>
      <c r="AH579" s="79">
        <v>6.6</v>
      </c>
      <c r="AI579" s="79">
        <v>11.5</v>
      </c>
      <c r="AJ579" s="79">
        <v>61</v>
      </c>
      <c r="AK579" s="79">
        <v>112</v>
      </c>
      <c r="AL579" s="79">
        <v>66</v>
      </c>
      <c r="AM579" s="79">
        <v>287</v>
      </c>
      <c r="AN579" s="79">
        <v>1.7</v>
      </c>
      <c r="AO579" s="79">
        <v>0.66</v>
      </c>
    </row>
    <row r="580" spans="1:41" x14ac:dyDescent="0.35">
      <c r="A580" s="53">
        <f t="shared" si="17"/>
        <v>574</v>
      </c>
      <c r="B580">
        <v>0</v>
      </c>
      <c r="C580">
        <v>1</v>
      </c>
      <c r="D580" s="75">
        <v>2018</v>
      </c>
      <c r="E580" s="28" t="s">
        <v>284</v>
      </c>
      <c r="F580" s="30" t="s">
        <v>11</v>
      </c>
      <c r="G580" s="103">
        <v>133458</v>
      </c>
      <c r="H580" s="103">
        <v>387028</v>
      </c>
      <c r="I580" s="103">
        <f t="shared" si="16"/>
        <v>2899.99850140119</v>
      </c>
      <c r="J580" s="72">
        <v>2955.098472927813</v>
      </c>
      <c r="K580" s="60">
        <v>101.9</v>
      </c>
      <c r="L580" s="60">
        <v>18.457500000000003</v>
      </c>
      <c r="M580" s="60">
        <v>2.5267857142857144</v>
      </c>
      <c r="N580" s="75">
        <v>2018</v>
      </c>
      <c r="O580" s="75" t="s">
        <v>13</v>
      </c>
      <c r="P580" s="75">
        <v>7</v>
      </c>
      <c r="Q580" s="78" t="s">
        <v>124</v>
      </c>
      <c r="R580" s="75">
        <v>4150</v>
      </c>
      <c r="S580" s="75">
        <v>1</v>
      </c>
      <c r="T580" s="79">
        <v>81</v>
      </c>
      <c r="U580" s="80">
        <v>0.12</v>
      </c>
      <c r="V580" s="80">
        <v>0.1</v>
      </c>
      <c r="W580" s="80">
        <v>0.3</v>
      </c>
      <c r="X580" s="80">
        <v>9.1</v>
      </c>
      <c r="Y580" s="79">
        <v>11.2</v>
      </c>
      <c r="Z580" s="12">
        <v>12.9</v>
      </c>
      <c r="AA580" s="79">
        <v>33.6</v>
      </c>
      <c r="AB580" s="79">
        <v>1.8380000000000001</v>
      </c>
      <c r="AC580" s="79">
        <v>28.3</v>
      </c>
      <c r="AD580" s="79">
        <v>9.8000000000000007</v>
      </c>
      <c r="AE580" s="79">
        <v>381</v>
      </c>
      <c r="AF580" s="79">
        <v>55.9</v>
      </c>
      <c r="AG580" s="79">
        <v>55.6</v>
      </c>
      <c r="AH580" s="79">
        <v>10</v>
      </c>
      <c r="AI580" s="79">
        <v>18.8</v>
      </c>
      <c r="AJ580" s="79">
        <v>28</v>
      </c>
      <c r="AK580" s="79">
        <v>75</v>
      </c>
      <c r="AL580" s="79">
        <v>103</v>
      </c>
      <c r="AM580" s="79">
        <v>259</v>
      </c>
      <c r="AN580" s="79">
        <v>0.73</v>
      </c>
      <c r="AO580" s="79">
        <v>0.52500000000000002</v>
      </c>
    </row>
    <row r="581" spans="1:41" x14ac:dyDescent="0.35">
      <c r="A581" s="53">
        <f t="shared" si="17"/>
        <v>575</v>
      </c>
      <c r="B581">
        <v>0</v>
      </c>
      <c r="C581">
        <v>1</v>
      </c>
      <c r="D581" s="75">
        <v>2018</v>
      </c>
      <c r="E581" s="28" t="s">
        <v>284</v>
      </c>
      <c r="F581" s="30" t="s">
        <v>11</v>
      </c>
      <c r="G581" s="103">
        <v>133458</v>
      </c>
      <c r="H581" s="103">
        <v>387028</v>
      </c>
      <c r="I581" s="103">
        <f t="shared" si="16"/>
        <v>2899.99850140119</v>
      </c>
      <c r="J581" s="72">
        <v>2931.8984849166027</v>
      </c>
      <c r="K581" s="60">
        <v>101.1</v>
      </c>
      <c r="L581" s="60">
        <v>12.374999999999998</v>
      </c>
      <c r="M581" s="60">
        <v>2.4907407407407405</v>
      </c>
      <c r="N581" s="75">
        <v>2018</v>
      </c>
      <c r="O581" s="75" t="s">
        <v>13</v>
      </c>
      <c r="P581" s="75">
        <v>8</v>
      </c>
      <c r="Q581" s="78" t="s">
        <v>124</v>
      </c>
      <c r="R581" s="75">
        <v>3920</v>
      </c>
      <c r="S581" s="75">
        <v>2</v>
      </c>
      <c r="T581" s="79">
        <v>80</v>
      </c>
      <c r="U581" s="80">
        <v>1.7</v>
      </c>
      <c r="V581" s="80">
        <v>0.14000000000000001</v>
      </c>
      <c r="W581" s="80">
        <v>0.4</v>
      </c>
      <c r="X581" s="80">
        <v>12.8</v>
      </c>
      <c r="Y581" s="79">
        <v>10.8</v>
      </c>
      <c r="Z581" s="12">
        <v>12.5</v>
      </c>
      <c r="AA581" s="79">
        <v>32.72</v>
      </c>
      <c r="AB581" s="79">
        <v>1.885</v>
      </c>
      <c r="AC581" s="79">
        <v>26.9</v>
      </c>
      <c r="AD581" s="79">
        <v>9.5</v>
      </c>
      <c r="AE581" s="79">
        <v>418</v>
      </c>
      <c r="AF581" s="79">
        <v>54.5</v>
      </c>
      <c r="AG581" s="79">
        <v>55.6</v>
      </c>
      <c r="AH581" s="79">
        <v>2.2999999999999998</v>
      </c>
      <c r="AI581" s="79">
        <v>8.1999999999999993</v>
      </c>
      <c r="AJ581" s="79">
        <v>51</v>
      </c>
      <c r="AK581" s="79">
        <v>59</v>
      </c>
      <c r="AL581" s="79">
        <v>136</v>
      </c>
      <c r="AM581" s="79">
        <v>250</v>
      </c>
      <c r="AN581" s="79">
        <v>0.43</v>
      </c>
      <c r="AO581" s="79">
        <v>0.63500000000000001</v>
      </c>
    </row>
    <row r="582" spans="1:41" x14ac:dyDescent="0.35">
      <c r="A582" s="53">
        <f t="shared" si="17"/>
        <v>576</v>
      </c>
      <c r="B582">
        <v>0</v>
      </c>
      <c r="C582">
        <v>1</v>
      </c>
      <c r="D582" s="75">
        <v>2018</v>
      </c>
      <c r="E582" s="28" t="s">
        <v>284</v>
      </c>
      <c r="F582" s="30" t="s">
        <v>11</v>
      </c>
      <c r="G582" s="103">
        <v>133458</v>
      </c>
      <c r="H582" s="103">
        <v>387028</v>
      </c>
      <c r="I582" s="103">
        <f t="shared" si="16"/>
        <v>2899.99850140119</v>
      </c>
      <c r="J582" s="72">
        <v>2984.0984579418246</v>
      </c>
      <c r="K582" s="60">
        <v>102.9</v>
      </c>
      <c r="L582" s="60">
        <v>25.717170329670331</v>
      </c>
      <c r="M582" s="60">
        <v>2.3675213675213675</v>
      </c>
      <c r="N582" s="75">
        <v>2018</v>
      </c>
      <c r="O582" s="75" t="s">
        <v>13</v>
      </c>
      <c r="P582" s="75">
        <v>9</v>
      </c>
      <c r="Q582" s="78" t="s">
        <v>124</v>
      </c>
      <c r="R582" s="75">
        <v>4080</v>
      </c>
      <c r="S582" s="75">
        <v>2</v>
      </c>
      <c r="T582" s="79">
        <v>79.2</v>
      </c>
      <c r="U582" s="80">
        <v>0.8</v>
      </c>
      <c r="V582" s="80">
        <v>0.26</v>
      </c>
      <c r="W582" s="80">
        <v>0.46</v>
      </c>
      <c r="X582" s="80">
        <v>3.7</v>
      </c>
      <c r="Y582" s="79">
        <v>11.7</v>
      </c>
      <c r="Z582" s="12">
        <v>13.5</v>
      </c>
      <c r="AA582" s="79">
        <v>35.159999999999997</v>
      </c>
      <c r="AB582" s="79">
        <v>1.7849999999999999</v>
      </c>
      <c r="AC582" s="79">
        <v>27.7</v>
      </c>
      <c r="AD582" s="79">
        <v>9.5</v>
      </c>
      <c r="AE582" s="79">
        <v>372</v>
      </c>
      <c r="AF582" s="79">
        <v>64.2</v>
      </c>
      <c r="AG582" s="79">
        <v>54.2</v>
      </c>
      <c r="AH582" s="79">
        <v>2</v>
      </c>
      <c r="AI582" s="79">
        <v>12</v>
      </c>
      <c r="AJ582" s="79">
        <v>47</v>
      </c>
      <c r="AK582" s="79">
        <v>68</v>
      </c>
      <c r="AL582" s="79">
        <v>110</v>
      </c>
      <c r="AM582" s="79">
        <v>261</v>
      </c>
      <c r="AN582" s="79">
        <v>0.62</v>
      </c>
      <c r="AO582" s="79">
        <v>0.45500000000000002</v>
      </c>
    </row>
    <row r="583" spans="1:41" x14ac:dyDescent="0.35">
      <c r="A583" s="53">
        <f t="shared" si="17"/>
        <v>577</v>
      </c>
      <c r="B583">
        <v>0</v>
      </c>
      <c r="C583">
        <v>1</v>
      </c>
      <c r="D583" s="75">
        <v>2018</v>
      </c>
      <c r="E583" s="28" t="s">
        <v>284</v>
      </c>
      <c r="F583" s="30" t="s">
        <v>11</v>
      </c>
      <c r="G583" s="103">
        <v>133458</v>
      </c>
      <c r="H583" s="103">
        <v>387028</v>
      </c>
      <c r="I583" s="103">
        <f t="shared" si="16"/>
        <v>2899.99850140119</v>
      </c>
      <c r="J583" s="72">
        <v>3001.4984489502317</v>
      </c>
      <c r="K583" s="60">
        <v>103.5</v>
      </c>
      <c r="L583" s="60">
        <v>27.255321100917428</v>
      </c>
      <c r="M583" s="60">
        <v>2.4583333333333335</v>
      </c>
      <c r="N583" s="75">
        <v>2018</v>
      </c>
      <c r="O583" s="75" t="s">
        <v>13</v>
      </c>
      <c r="P583" s="75">
        <v>10</v>
      </c>
      <c r="Q583" s="78" t="s">
        <v>124</v>
      </c>
      <c r="R583" s="75">
        <v>4000</v>
      </c>
      <c r="S583" s="75">
        <v>2</v>
      </c>
      <c r="T583" s="79">
        <v>79</v>
      </c>
      <c r="U583" s="80">
        <v>1.06</v>
      </c>
      <c r="V583" s="80">
        <v>0.08</v>
      </c>
      <c r="W583" s="80">
        <v>0.4</v>
      </c>
      <c r="X583" s="80">
        <v>2.2000000000000002</v>
      </c>
      <c r="Y583" s="79">
        <v>12</v>
      </c>
      <c r="Z583" s="12">
        <v>13.9</v>
      </c>
      <c r="AA583" s="79">
        <v>36.54</v>
      </c>
      <c r="AB583" s="79">
        <v>1.8320000000000001</v>
      </c>
      <c r="AC583" s="79">
        <v>29.5</v>
      </c>
      <c r="AD583" s="79">
        <v>10</v>
      </c>
      <c r="AE583" s="79">
        <v>351</v>
      </c>
      <c r="AF583" s="79">
        <v>66.099999999999994</v>
      </c>
      <c r="AG583" s="79">
        <v>56.5</v>
      </c>
      <c r="AH583" s="79">
        <v>2.7</v>
      </c>
      <c r="AI583" s="79">
        <v>12.6</v>
      </c>
      <c r="AJ583" s="79">
        <v>37</v>
      </c>
      <c r="AK583" s="79">
        <v>62</v>
      </c>
      <c r="AL583" s="79">
        <v>160</v>
      </c>
      <c r="AM583" s="79">
        <v>292</v>
      </c>
      <c r="AN583" s="79">
        <v>0.39</v>
      </c>
      <c r="AO583" s="79">
        <v>0.54500000000000004</v>
      </c>
    </row>
    <row r="584" spans="1:41" x14ac:dyDescent="0.35">
      <c r="A584" s="53">
        <f t="shared" si="17"/>
        <v>578</v>
      </c>
      <c r="B584">
        <v>0</v>
      </c>
      <c r="C584">
        <v>1</v>
      </c>
      <c r="D584" s="75">
        <v>2018</v>
      </c>
      <c r="E584" s="28" t="s">
        <v>284</v>
      </c>
      <c r="F584" s="30" t="s">
        <v>11</v>
      </c>
      <c r="G584" s="103">
        <v>133458</v>
      </c>
      <c r="H584" s="103">
        <v>387028</v>
      </c>
      <c r="I584" s="103">
        <f t="shared" ref="I584:I647" si="18">IF(G584&gt;0,H584/G584*1000,#N/A)</f>
        <v>2899.99850140119</v>
      </c>
      <c r="J584" s="72">
        <v>3018.8984399586388</v>
      </c>
      <c r="K584" s="60">
        <v>104.1</v>
      </c>
      <c r="L584" s="60">
        <v>32.470541237113395</v>
      </c>
      <c r="M584" s="60">
        <v>2.5040650406504064</v>
      </c>
      <c r="N584" s="75">
        <v>2018</v>
      </c>
      <c r="O584" s="75" t="s">
        <v>13</v>
      </c>
      <c r="P584" s="75">
        <v>11</v>
      </c>
      <c r="Q584" s="78" t="s">
        <v>124</v>
      </c>
      <c r="R584" s="75">
        <v>4110</v>
      </c>
      <c r="S584" s="75">
        <v>2</v>
      </c>
      <c r="T584" s="79">
        <v>79.099999999999994</v>
      </c>
      <c r="U584" s="80">
        <v>1.72</v>
      </c>
      <c r="V584" s="80">
        <v>0.12</v>
      </c>
      <c r="W584" s="80">
        <v>0.4</v>
      </c>
      <c r="X584" s="80">
        <v>6.5</v>
      </c>
      <c r="Y584" s="79">
        <v>12.3</v>
      </c>
      <c r="Z584" s="12">
        <v>14.2</v>
      </c>
      <c r="AA584" s="79">
        <v>38.4</v>
      </c>
      <c r="AB584" s="79">
        <v>1.722</v>
      </c>
      <c r="AC584" s="79">
        <v>30.8</v>
      </c>
      <c r="AD584" s="79">
        <v>10.4</v>
      </c>
      <c r="AE584" s="79">
        <v>363</v>
      </c>
      <c r="AF584" s="79">
        <v>65.099999999999994</v>
      </c>
      <c r="AG584" s="79">
        <v>55.7</v>
      </c>
      <c r="AH584" s="79">
        <v>2.5</v>
      </c>
      <c r="AI584" s="79">
        <v>17.2</v>
      </c>
      <c r="AJ584" s="79">
        <v>25</v>
      </c>
      <c r="AK584" s="79">
        <v>67</v>
      </c>
      <c r="AL584" s="79">
        <v>131</v>
      </c>
      <c r="AM584" s="79">
        <v>285</v>
      </c>
      <c r="AN584" s="79">
        <v>0.51</v>
      </c>
      <c r="AO584" s="79">
        <v>0.48499999999999999</v>
      </c>
    </row>
    <row r="585" spans="1:41" x14ac:dyDescent="0.35">
      <c r="A585" s="53">
        <f t="shared" ref="A585:A648" si="19">A584+1</f>
        <v>579</v>
      </c>
      <c r="B585">
        <v>0</v>
      </c>
      <c r="C585">
        <v>1</v>
      </c>
      <c r="D585" s="75">
        <v>2018</v>
      </c>
      <c r="E585" s="28" t="s">
        <v>284</v>
      </c>
      <c r="F585" s="30" t="s">
        <v>11</v>
      </c>
      <c r="G585" s="103">
        <v>133458</v>
      </c>
      <c r="H585" s="103">
        <v>387028</v>
      </c>
      <c r="I585" s="103">
        <f t="shared" si="18"/>
        <v>2899.99850140119</v>
      </c>
      <c r="J585" s="72">
        <v>2955.098472927813</v>
      </c>
      <c r="K585" s="60">
        <v>101.9</v>
      </c>
      <c r="L585" s="60">
        <v>16.257499999999997</v>
      </c>
      <c r="M585" s="60">
        <v>2.5089285714285716</v>
      </c>
      <c r="N585" s="75">
        <v>2018</v>
      </c>
      <c r="O585" s="75" t="s">
        <v>13</v>
      </c>
      <c r="P585" s="75">
        <v>12</v>
      </c>
      <c r="Q585" s="78" t="s">
        <v>124</v>
      </c>
      <c r="R585" s="75">
        <v>3980</v>
      </c>
      <c r="S585" s="75">
        <v>1</v>
      </c>
      <c r="T585" s="79">
        <v>81</v>
      </c>
      <c r="U585" s="80">
        <v>0.84</v>
      </c>
      <c r="V585" s="80">
        <v>0.04</v>
      </c>
      <c r="W585" s="80">
        <v>0.34</v>
      </c>
      <c r="X585" s="80">
        <v>7.2</v>
      </c>
      <c r="Y585" s="79">
        <v>11.2</v>
      </c>
      <c r="Z585" s="12">
        <v>12.9</v>
      </c>
      <c r="AA585" s="79">
        <v>35.5</v>
      </c>
      <c r="AB585" s="79">
        <v>1.738</v>
      </c>
      <c r="AC585" s="79">
        <v>28.1</v>
      </c>
      <c r="AD585" s="79">
        <v>9.6999999999999993</v>
      </c>
      <c r="AE585" s="79">
        <v>358</v>
      </c>
      <c r="AF585" s="79">
        <v>56.4</v>
      </c>
      <c r="AG585" s="79">
        <v>56</v>
      </c>
      <c r="AH585" s="79">
        <v>2.2000000000000002</v>
      </c>
      <c r="AI585" s="79">
        <v>8.6999999999999993</v>
      </c>
      <c r="AJ585" s="79">
        <v>48</v>
      </c>
      <c r="AK585" s="79">
        <v>64</v>
      </c>
      <c r="AL585" s="79">
        <v>134</v>
      </c>
      <c r="AM585" s="79">
        <v>265</v>
      </c>
      <c r="AN585" s="79">
        <v>0.48</v>
      </c>
      <c r="AO585" s="79">
        <v>0.55500000000000005</v>
      </c>
    </row>
    <row r="586" spans="1:41" x14ac:dyDescent="0.35">
      <c r="A586" s="53">
        <f t="shared" si="19"/>
        <v>580</v>
      </c>
      <c r="B586">
        <v>0</v>
      </c>
      <c r="C586">
        <v>1</v>
      </c>
      <c r="D586" s="75">
        <v>2018</v>
      </c>
      <c r="E586" s="28" t="s">
        <v>291</v>
      </c>
      <c r="F586" s="30" t="s">
        <v>11</v>
      </c>
      <c r="G586" s="103">
        <v>10400</v>
      </c>
      <c r="H586" s="103">
        <v>31200</v>
      </c>
      <c r="I586" s="103">
        <f t="shared" si="18"/>
        <v>3000</v>
      </c>
      <c r="J586" s="72">
        <v>2991</v>
      </c>
      <c r="K586" s="60">
        <v>99.7</v>
      </c>
      <c r="L586" s="60">
        <v>16.906515151515151</v>
      </c>
      <c r="M586" s="60">
        <v>2.4059405940594063</v>
      </c>
      <c r="N586" s="75">
        <v>2018</v>
      </c>
      <c r="O586" s="75" t="s">
        <v>13</v>
      </c>
      <c r="P586" s="75">
        <v>13</v>
      </c>
      <c r="Q586" s="78" t="s">
        <v>128</v>
      </c>
      <c r="R586" s="75">
        <v>3070</v>
      </c>
      <c r="S586" s="75">
        <v>1</v>
      </c>
      <c r="T586" s="79">
        <v>84</v>
      </c>
      <c r="U586" s="80">
        <v>0.48</v>
      </c>
      <c r="V586" s="80">
        <v>0.16</v>
      </c>
      <c r="W586" s="80">
        <v>0.24</v>
      </c>
      <c r="X586" s="80">
        <v>9.5</v>
      </c>
      <c r="Y586" s="79">
        <v>10.1</v>
      </c>
      <c r="Z586" s="12">
        <v>11.7</v>
      </c>
      <c r="AA586" s="79">
        <v>37.4</v>
      </c>
      <c r="AB586" s="79">
        <v>1.748</v>
      </c>
      <c r="AC586" s="79">
        <v>24.3</v>
      </c>
      <c r="AD586" s="79">
        <v>8.4</v>
      </c>
      <c r="AE586" s="79">
        <v>354</v>
      </c>
      <c r="AF586" s="79">
        <v>54.7</v>
      </c>
      <c r="AG586" s="79">
        <v>54.5</v>
      </c>
      <c r="AH586" s="79">
        <v>11.3</v>
      </c>
      <c r="AI586" s="79">
        <v>21.8</v>
      </c>
      <c r="AJ586" s="79">
        <v>24</v>
      </c>
      <c r="AK586" s="79">
        <v>72</v>
      </c>
      <c r="AL586" s="79">
        <v>93</v>
      </c>
      <c r="AM586" s="79">
        <v>244</v>
      </c>
      <c r="AN586" s="79">
        <v>0.77</v>
      </c>
      <c r="AO586" s="79">
        <v>0.495</v>
      </c>
    </row>
    <row r="587" spans="1:41" x14ac:dyDescent="0.35">
      <c r="A587" s="53">
        <f t="shared" si="19"/>
        <v>581</v>
      </c>
      <c r="B587">
        <v>0</v>
      </c>
      <c r="C587">
        <v>1</v>
      </c>
      <c r="D587" s="75">
        <v>2018</v>
      </c>
      <c r="E587" s="28" t="s">
        <v>292</v>
      </c>
      <c r="F587" s="30" t="s">
        <v>11</v>
      </c>
      <c r="G587" s="103">
        <v>92856</v>
      </c>
      <c r="H587" s="103">
        <v>297139</v>
      </c>
      <c r="I587" s="103">
        <f t="shared" si="18"/>
        <v>3199.9978461273367</v>
      </c>
      <c r="J587" s="72">
        <v>3203.1978439734639</v>
      </c>
      <c r="K587" s="60">
        <v>100.1</v>
      </c>
      <c r="L587" s="60">
        <v>14.462500000000006</v>
      </c>
      <c r="M587" s="60">
        <v>2.4854368932038833</v>
      </c>
      <c r="N587" s="75">
        <v>2018</v>
      </c>
      <c r="O587" s="75" t="s">
        <v>13</v>
      </c>
      <c r="P587" s="75">
        <v>14</v>
      </c>
      <c r="Q587" s="78" t="s">
        <v>129</v>
      </c>
      <c r="R587" s="75">
        <v>3880</v>
      </c>
      <c r="S587" s="75">
        <v>2</v>
      </c>
      <c r="T587" s="79">
        <v>81.7</v>
      </c>
      <c r="U587" s="80">
        <v>0.6</v>
      </c>
      <c r="V587" s="80">
        <v>0.26</v>
      </c>
      <c r="W587" s="80">
        <v>0.4</v>
      </c>
      <c r="X587" s="80">
        <v>14.7</v>
      </c>
      <c r="Y587" s="79">
        <v>10.3</v>
      </c>
      <c r="Z587" s="12">
        <v>11.9</v>
      </c>
      <c r="AA587" s="79">
        <v>38.9</v>
      </c>
      <c r="AB587" s="79">
        <v>1.742</v>
      </c>
      <c r="AC587" s="79">
        <v>25.6</v>
      </c>
      <c r="AD587" s="79">
        <v>9.1</v>
      </c>
      <c r="AE587" s="79">
        <v>399</v>
      </c>
      <c r="AF587" s="79">
        <v>54.7</v>
      </c>
      <c r="AG587" s="79">
        <v>55.6</v>
      </c>
      <c r="AH587" s="79">
        <v>2.5</v>
      </c>
      <c r="AI587" s="79">
        <v>13</v>
      </c>
      <c r="AJ587" s="79">
        <v>45</v>
      </c>
      <c r="AK587" s="79">
        <v>66</v>
      </c>
      <c r="AL587" s="79">
        <v>110</v>
      </c>
      <c r="AM587" s="79">
        <v>241</v>
      </c>
      <c r="AN587" s="79">
        <v>0.6</v>
      </c>
      <c r="AO587" s="79">
        <v>0.57499999999999996</v>
      </c>
    </row>
    <row r="588" spans="1:41" x14ac:dyDescent="0.35">
      <c r="A588" s="53">
        <f t="shared" si="19"/>
        <v>582</v>
      </c>
      <c r="B588">
        <v>0</v>
      </c>
      <c r="C588">
        <v>1</v>
      </c>
      <c r="D588" s="75">
        <v>2018</v>
      </c>
      <c r="E588" s="28" t="s">
        <v>292</v>
      </c>
      <c r="F588" s="30" t="s">
        <v>11</v>
      </c>
      <c r="G588" s="103">
        <v>92856</v>
      </c>
      <c r="H588" s="103">
        <v>297139</v>
      </c>
      <c r="I588" s="103">
        <f t="shared" si="18"/>
        <v>3199.9978461273367</v>
      </c>
      <c r="J588" s="72">
        <v>3142.3978848970451</v>
      </c>
      <c r="K588" s="60">
        <v>98.2</v>
      </c>
      <c r="L588" s="60">
        <v>19.932575757575755</v>
      </c>
      <c r="M588" s="60">
        <v>2.2121212121212119</v>
      </c>
      <c r="N588" s="75">
        <v>2018</v>
      </c>
      <c r="O588" s="75" t="s">
        <v>13</v>
      </c>
      <c r="P588" s="75">
        <v>15</v>
      </c>
      <c r="Q588" s="78" t="s">
        <v>129</v>
      </c>
      <c r="R588" s="75">
        <v>4160</v>
      </c>
      <c r="S588" s="75">
        <v>2</v>
      </c>
      <c r="T588" s="79">
        <v>82.8</v>
      </c>
      <c r="U588" s="80">
        <v>1.1599999999999999</v>
      </c>
      <c r="V588" s="80">
        <v>0.3</v>
      </c>
      <c r="W588" s="80">
        <v>0.3</v>
      </c>
      <c r="X588" s="80">
        <v>24</v>
      </c>
      <c r="Y588" s="79">
        <v>9.9</v>
      </c>
      <c r="Z588" s="12">
        <v>11.4</v>
      </c>
      <c r="AA588" s="79">
        <v>37.299999999999997</v>
      </c>
      <c r="AB588" s="79">
        <v>1.61</v>
      </c>
      <c r="AC588" s="79">
        <v>21.9</v>
      </c>
      <c r="AD588" s="79">
        <v>7.7</v>
      </c>
      <c r="AE588" s="79">
        <v>352</v>
      </c>
      <c r="AF588" s="79">
        <v>67.8</v>
      </c>
      <c r="AG588" s="79">
        <v>55.4</v>
      </c>
      <c r="AH588" s="79">
        <v>1.7</v>
      </c>
      <c r="AI588" s="79">
        <v>3.1</v>
      </c>
      <c r="AJ588" s="79">
        <v>49</v>
      </c>
      <c r="AK588" s="79">
        <v>80</v>
      </c>
      <c r="AL588" s="79">
        <v>94</v>
      </c>
      <c r="AM588" s="79">
        <v>266</v>
      </c>
      <c r="AN588" s="79">
        <v>0.85</v>
      </c>
      <c r="AO588" s="79">
        <v>0.495</v>
      </c>
    </row>
    <row r="589" spans="1:41" x14ac:dyDescent="0.35">
      <c r="A589" s="53">
        <f t="shared" si="19"/>
        <v>583</v>
      </c>
      <c r="B589">
        <v>0</v>
      </c>
      <c r="C589">
        <v>1</v>
      </c>
      <c r="D589" s="75">
        <v>2018</v>
      </c>
      <c r="E589" s="28" t="s">
        <v>292</v>
      </c>
      <c r="F589" s="30" t="s">
        <v>11</v>
      </c>
      <c r="G589" s="103">
        <v>92856</v>
      </c>
      <c r="H589" s="103">
        <v>297139</v>
      </c>
      <c r="I589" s="103">
        <f t="shared" si="18"/>
        <v>3199.9978461273367</v>
      </c>
      <c r="J589" s="72">
        <v>3209.5978396657183</v>
      </c>
      <c r="K589" s="60">
        <v>100.3</v>
      </c>
      <c r="L589" s="60">
        <v>20.706554621848742</v>
      </c>
      <c r="M589" s="60">
        <v>2.3942307692307692</v>
      </c>
      <c r="N589" s="75">
        <v>2018</v>
      </c>
      <c r="O589" s="75" t="s">
        <v>13</v>
      </c>
      <c r="P589" s="75">
        <v>16</v>
      </c>
      <c r="Q589" s="78" t="s">
        <v>129</v>
      </c>
      <c r="R589" s="75">
        <v>4060</v>
      </c>
      <c r="S589" s="75">
        <v>1</v>
      </c>
      <c r="T589" s="79">
        <v>84.8</v>
      </c>
      <c r="U589" s="80">
        <v>0.42</v>
      </c>
      <c r="V589" s="80">
        <v>0.1</v>
      </c>
      <c r="W589" s="80">
        <v>0.2</v>
      </c>
      <c r="X589" s="80">
        <v>8</v>
      </c>
      <c r="Y589" s="79">
        <v>10.4</v>
      </c>
      <c r="Z589" s="12">
        <v>12</v>
      </c>
      <c r="AA589" s="79">
        <v>37.14</v>
      </c>
      <c r="AB589" s="79">
        <v>1.6479999999999999</v>
      </c>
      <c r="AC589" s="79">
        <v>24.9</v>
      </c>
      <c r="AD589" s="79">
        <v>8.9</v>
      </c>
      <c r="AE589" s="79">
        <v>416</v>
      </c>
      <c r="AF589" s="79">
        <v>68.2</v>
      </c>
      <c r="AG589" s="79">
        <v>61.1</v>
      </c>
      <c r="AH589" s="79">
        <v>2.5</v>
      </c>
      <c r="AI589" s="79">
        <v>12.6</v>
      </c>
      <c r="AJ589" s="79">
        <v>31</v>
      </c>
      <c r="AK589" s="79">
        <v>104</v>
      </c>
      <c r="AL589" s="79">
        <v>72</v>
      </c>
      <c r="AM589" s="79">
        <v>276</v>
      </c>
      <c r="AN589" s="79">
        <v>1.44</v>
      </c>
      <c r="AO589" s="79">
        <v>0.59499999999999997</v>
      </c>
    </row>
    <row r="590" spans="1:41" x14ac:dyDescent="0.35">
      <c r="A590" s="53">
        <f t="shared" si="19"/>
        <v>584</v>
      </c>
      <c r="B590">
        <v>0</v>
      </c>
      <c r="C590">
        <v>1</v>
      </c>
      <c r="D590" s="75">
        <v>2018</v>
      </c>
      <c r="E590" s="28" t="s">
        <v>292</v>
      </c>
      <c r="F590" s="30" t="s">
        <v>11</v>
      </c>
      <c r="G590" s="103">
        <v>92856</v>
      </c>
      <c r="H590" s="103">
        <v>297139</v>
      </c>
      <c r="I590" s="103">
        <f t="shared" si="18"/>
        <v>3199.9978461273367</v>
      </c>
      <c r="J590" s="72">
        <v>3190.3978525889547</v>
      </c>
      <c r="K590" s="60">
        <v>99.7</v>
      </c>
      <c r="L590" s="60">
        <v>28.925000000000001</v>
      </c>
      <c r="M590" s="60">
        <v>2.3465346534653464</v>
      </c>
      <c r="N590" s="75">
        <v>2018</v>
      </c>
      <c r="O590" s="75" t="s">
        <v>13</v>
      </c>
      <c r="P590" s="75">
        <v>17</v>
      </c>
      <c r="Q590" s="78" t="s">
        <v>129</v>
      </c>
      <c r="R590" s="75">
        <v>4140</v>
      </c>
      <c r="S590" s="75">
        <v>2</v>
      </c>
      <c r="T590" s="79">
        <v>83</v>
      </c>
      <c r="U590" s="80">
        <v>0.26</v>
      </c>
      <c r="V590" s="80">
        <v>0.2</v>
      </c>
      <c r="W590" s="80">
        <v>0.4</v>
      </c>
      <c r="X590" s="80">
        <v>17.8</v>
      </c>
      <c r="Y590" s="79">
        <v>10.1</v>
      </c>
      <c r="Z590" s="12">
        <v>11.7</v>
      </c>
      <c r="AA590" s="79">
        <v>30.26</v>
      </c>
      <c r="AB590" s="79">
        <v>1.6879999999999999</v>
      </c>
      <c r="AC590" s="79">
        <v>23.7</v>
      </c>
      <c r="AD590" s="79">
        <v>8.5</v>
      </c>
      <c r="AE590" s="79">
        <v>433</v>
      </c>
      <c r="AF590" s="79">
        <v>57.1</v>
      </c>
      <c r="AG590" s="79">
        <v>56.8</v>
      </c>
      <c r="AH590" s="79">
        <v>10.4</v>
      </c>
      <c r="AI590" s="79">
        <v>21</v>
      </c>
      <c r="AJ590" s="79">
        <v>25</v>
      </c>
      <c r="AK590" s="79">
        <v>86</v>
      </c>
      <c r="AL590" s="79">
        <v>107</v>
      </c>
      <c r="AM590" s="79">
        <v>320</v>
      </c>
      <c r="AN590" s="79">
        <v>0.8</v>
      </c>
      <c r="AO590" s="79">
        <v>0.58499999999999996</v>
      </c>
    </row>
    <row r="591" spans="1:41" x14ac:dyDescent="0.35">
      <c r="A591" s="53">
        <f t="shared" si="19"/>
        <v>585</v>
      </c>
      <c r="B591">
        <v>0</v>
      </c>
      <c r="C591">
        <v>1</v>
      </c>
      <c r="D591" s="75">
        <v>2018</v>
      </c>
      <c r="E591" s="28" t="s">
        <v>293</v>
      </c>
      <c r="F591" s="30" t="s">
        <v>11</v>
      </c>
      <c r="G591" s="103">
        <v>26200</v>
      </c>
      <c r="H591" s="103">
        <v>73360</v>
      </c>
      <c r="I591" s="103">
        <f t="shared" si="18"/>
        <v>2800</v>
      </c>
      <c r="J591" s="72">
        <v>2931.6</v>
      </c>
      <c r="K591" s="60">
        <v>104.7</v>
      </c>
      <c r="L591" s="60">
        <v>40.540000000000006</v>
      </c>
      <c r="M591" s="60">
        <v>2.4285714285714288</v>
      </c>
      <c r="N591" s="75">
        <v>2018</v>
      </c>
      <c r="O591" s="75" t="s">
        <v>13</v>
      </c>
      <c r="P591" s="75">
        <v>18</v>
      </c>
      <c r="Q591" s="78" t="s">
        <v>130</v>
      </c>
      <c r="R591" s="75">
        <v>3740</v>
      </c>
      <c r="S591" s="75">
        <v>2</v>
      </c>
      <c r="T591" s="79">
        <v>82.2</v>
      </c>
      <c r="U591" s="80">
        <v>0.78</v>
      </c>
      <c r="V591" s="80">
        <v>0.3</v>
      </c>
      <c r="W591" s="80">
        <v>0.4</v>
      </c>
      <c r="X591" s="80">
        <v>0</v>
      </c>
      <c r="Y591" s="79">
        <v>12.6</v>
      </c>
      <c r="Z591" s="12">
        <v>14.6</v>
      </c>
      <c r="AA591" s="79">
        <v>36.24</v>
      </c>
      <c r="AB591" s="79">
        <v>2.044</v>
      </c>
      <c r="AC591" s="79">
        <v>30.6</v>
      </c>
      <c r="AD591" s="79">
        <v>10.9</v>
      </c>
      <c r="AE591" s="79">
        <v>408</v>
      </c>
      <c r="AF591" s="79">
        <v>67.900000000000006</v>
      </c>
      <c r="AG591" s="79">
        <v>58.6</v>
      </c>
      <c r="AH591" s="79">
        <v>12.2</v>
      </c>
      <c r="AI591" s="79">
        <v>29.9</v>
      </c>
      <c r="AJ591" s="79">
        <v>22</v>
      </c>
      <c r="AK591" s="79">
        <v>91</v>
      </c>
      <c r="AL591" s="79">
        <v>124</v>
      </c>
      <c r="AM591" s="79">
        <v>386</v>
      </c>
      <c r="AN591" s="79">
        <v>0.73</v>
      </c>
      <c r="AO591" s="79">
        <v>0.67500000000000004</v>
      </c>
    </row>
    <row r="592" spans="1:41" x14ac:dyDescent="0.35">
      <c r="A592" s="53">
        <f t="shared" si="19"/>
        <v>586</v>
      </c>
      <c r="B592">
        <v>0</v>
      </c>
      <c r="C592">
        <v>1</v>
      </c>
      <c r="D592" s="75">
        <v>2018</v>
      </c>
      <c r="E592" s="28" t="s">
        <v>294</v>
      </c>
      <c r="F592" s="30" t="s">
        <v>11</v>
      </c>
      <c r="G592" s="103">
        <v>30500</v>
      </c>
      <c r="H592" s="103">
        <v>94550</v>
      </c>
      <c r="I592" s="103">
        <f t="shared" si="18"/>
        <v>3100</v>
      </c>
      <c r="J592" s="72">
        <v>3044.2</v>
      </c>
      <c r="K592" s="60">
        <v>98.2</v>
      </c>
      <c r="L592" s="60">
        <v>19.619109195402299</v>
      </c>
      <c r="M592" s="60">
        <v>2.3333333333333335</v>
      </c>
      <c r="N592" s="75">
        <v>2018</v>
      </c>
      <c r="O592" s="75" t="s">
        <v>13</v>
      </c>
      <c r="P592" s="75">
        <v>19</v>
      </c>
      <c r="Q592" s="78" t="s">
        <v>131</v>
      </c>
      <c r="R592" s="75">
        <v>4010</v>
      </c>
      <c r="S592" s="75">
        <v>1</v>
      </c>
      <c r="T592" s="79">
        <v>81.8</v>
      </c>
      <c r="U592" s="80">
        <v>0.64</v>
      </c>
      <c r="V592" s="80">
        <v>0.12</v>
      </c>
      <c r="W592" s="80">
        <v>0.44</v>
      </c>
      <c r="X592" s="80">
        <v>6.8</v>
      </c>
      <c r="Y592" s="79">
        <v>9.9</v>
      </c>
      <c r="Z592" s="12">
        <v>11.4</v>
      </c>
      <c r="AA592" s="79">
        <v>39.799999999999997</v>
      </c>
      <c r="AB592" s="79">
        <v>1.73</v>
      </c>
      <c r="AC592" s="79">
        <v>23.1</v>
      </c>
      <c r="AD592" s="79">
        <v>8.1999999999999993</v>
      </c>
      <c r="AE592" s="79">
        <v>357</v>
      </c>
      <c r="AF592" s="79">
        <v>65.900000000000006</v>
      </c>
      <c r="AG592" s="79">
        <v>55.4</v>
      </c>
      <c r="AH592" s="79">
        <v>1.8</v>
      </c>
      <c r="AI592" s="79">
        <v>2.4</v>
      </c>
      <c r="AJ592" s="79">
        <v>51</v>
      </c>
      <c r="AK592" s="79">
        <v>75</v>
      </c>
      <c r="AL592" s="79">
        <v>79</v>
      </c>
      <c r="AM592" s="79">
        <v>219</v>
      </c>
      <c r="AN592" s="79">
        <v>0.95</v>
      </c>
      <c r="AO592" s="79">
        <v>0.435</v>
      </c>
    </row>
    <row r="593" spans="1:41" x14ac:dyDescent="0.35">
      <c r="A593" s="53">
        <f t="shared" si="19"/>
        <v>587</v>
      </c>
      <c r="B593">
        <v>0</v>
      </c>
      <c r="C593">
        <v>1</v>
      </c>
      <c r="D593" s="75">
        <v>2018</v>
      </c>
      <c r="E593" s="28" t="s">
        <v>294</v>
      </c>
      <c r="F593" s="30" t="s">
        <v>11</v>
      </c>
      <c r="G593" s="103">
        <v>30500</v>
      </c>
      <c r="H593" s="103">
        <v>94550</v>
      </c>
      <c r="I593" s="103">
        <f t="shared" si="18"/>
        <v>3100</v>
      </c>
      <c r="J593" s="72">
        <v>3103.1</v>
      </c>
      <c r="K593" s="60">
        <v>100.1</v>
      </c>
      <c r="L593" s="60">
        <v>11.839880952380955</v>
      </c>
      <c r="M593" s="60">
        <v>2.3106796116504853</v>
      </c>
      <c r="N593" s="75">
        <v>2018</v>
      </c>
      <c r="O593" s="75" t="s">
        <v>13</v>
      </c>
      <c r="P593" s="75">
        <v>20</v>
      </c>
      <c r="Q593" s="78" t="s">
        <v>131</v>
      </c>
      <c r="R593" s="75">
        <v>3750</v>
      </c>
      <c r="S593" s="75">
        <v>1</v>
      </c>
      <c r="T593" s="79">
        <v>84</v>
      </c>
      <c r="U593" s="80">
        <v>0.14000000000000001</v>
      </c>
      <c r="V593" s="80">
        <v>0.06</v>
      </c>
      <c r="W593" s="80">
        <v>0.46</v>
      </c>
      <c r="X593" s="80">
        <v>10.6</v>
      </c>
      <c r="Y593" s="79">
        <v>10.3</v>
      </c>
      <c r="Z593" s="12">
        <v>11.9</v>
      </c>
      <c r="AA593" s="79">
        <v>33.47</v>
      </c>
      <c r="AB593" s="79">
        <v>1.794</v>
      </c>
      <c r="AC593" s="79">
        <v>23.8</v>
      </c>
      <c r="AD593" s="79">
        <v>8.1999999999999993</v>
      </c>
      <c r="AE593" s="79">
        <v>407</v>
      </c>
      <c r="AF593" s="79">
        <v>68</v>
      </c>
      <c r="AG593" s="79">
        <v>57.4</v>
      </c>
      <c r="AH593" s="79">
        <v>2</v>
      </c>
      <c r="AI593" s="79">
        <v>2.8</v>
      </c>
      <c r="AJ593" s="79">
        <v>57</v>
      </c>
      <c r="AK593" s="79">
        <v>80</v>
      </c>
      <c r="AL593" s="79">
        <v>89</v>
      </c>
      <c r="AM593" s="79">
        <v>253</v>
      </c>
      <c r="AN593" s="79">
        <v>0.9</v>
      </c>
      <c r="AO593" s="79">
        <v>0.59499999999999997</v>
      </c>
    </row>
    <row r="594" spans="1:41" x14ac:dyDescent="0.35">
      <c r="A594" s="53">
        <f t="shared" si="19"/>
        <v>588</v>
      </c>
      <c r="B594">
        <v>0</v>
      </c>
      <c r="C594">
        <v>1</v>
      </c>
      <c r="D594" s="75">
        <v>2018</v>
      </c>
      <c r="E594" s="28" t="s">
        <v>295</v>
      </c>
      <c r="F594" s="30" t="s">
        <v>11</v>
      </c>
      <c r="G594" s="103">
        <v>115250</v>
      </c>
      <c r="H594" s="103">
        <v>253550</v>
      </c>
      <c r="I594" s="103">
        <f t="shared" si="18"/>
        <v>2200</v>
      </c>
      <c r="J594" s="72">
        <v>2197.8000000000002</v>
      </c>
      <c r="K594" s="60">
        <v>99.9</v>
      </c>
      <c r="L594" s="60">
        <v>7.2625000000000037</v>
      </c>
      <c r="M594" s="60">
        <v>2.4509803921568629</v>
      </c>
      <c r="N594" s="75">
        <v>2018</v>
      </c>
      <c r="O594" s="75" t="s">
        <v>16</v>
      </c>
      <c r="P594" s="75">
        <v>101</v>
      </c>
      <c r="Q594" s="78" t="s">
        <v>132</v>
      </c>
      <c r="R594" s="75">
        <v>10300</v>
      </c>
      <c r="S594" s="75">
        <v>2</v>
      </c>
      <c r="T594" s="79">
        <v>79.400000000000006</v>
      </c>
      <c r="U594" s="80">
        <v>1.1000000000000001</v>
      </c>
      <c r="V594" s="80">
        <v>0.2</v>
      </c>
      <c r="W594" s="80">
        <v>0.6</v>
      </c>
      <c r="X594" s="80">
        <v>2</v>
      </c>
      <c r="Y594" s="79">
        <v>10.199999999999999</v>
      </c>
      <c r="Z594" s="12">
        <v>11.8</v>
      </c>
      <c r="AA594" s="79">
        <v>34.700000000000003</v>
      </c>
      <c r="AB594" s="79">
        <v>2.2549999999999999</v>
      </c>
      <c r="AC594" s="79">
        <v>25</v>
      </c>
      <c r="AD594" s="79">
        <v>8.5</v>
      </c>
      <c r="AE594" s="79">
        <v>364</v>
      </c>
      <c r="AF594" s="79">
        <v>69.849999999999994</v>
      </c>
      <c r="AG594" s="79">
        <v>64</v>
      </c>
      <c r="AH594" s="79">
        <v>2.2000000000000002</v>
      </c>
      <c r="AI594" s="79">
        <v>1.7</v>
      </c>
      <c r="AJ594" s="79">
        <v>86</v>
      </c>
      <c r="AK594" s="79">
        <v>96</v>
      </c>
      <c r="AL594" s="79">
        <v>75</v>
      </c>
      <c r="AM594" s="79">
        <v>249</v>
      </c>
      <c r="AN594" s="79">
        <v>1.28</v>
      </c>
      <c r="AO594" s="79">
        <v>0.65500000000000003</v>
      </c>
    </row>
    <row r="595" spans="1:41" x14ac:dyDescent="0.35">
      <c r="A595" s="53">
        <f t="shared" si="19"/>
        <v>589</v>
      </c>
      <c r="B595">
        <v>0</v>
      </c>
      <c r="C595">
        <v>1</v>
      </c>
      <c r="D595" s="75">
        <v>2018</v>
      </c>
      <c r="E595" s="28" t="s">
        <v>295</v>
      </c>
      <c r="F595" s="30" t="s">
        <v>11</v>
      </c>
      <c r="G595" s="103">
        <v>115250</v>
      </c>
      <c r="H595" s="103">
        <v>253550</v>
      </c>
      <c r="I595" s="103">
        <f t="shared" si="18"/>
        <v>2200</v>
      </c>
      <c r="J595" s="72">
        <v>2235.1999999999998</v>
      </c>
      <c r="K595" s="60">
        <v>101.6</v>
      </c>
      <c r="L595" s="60">
        <v>20.014336283185841</v>
      </c>
      <c r="M595" s="60">
        <v>2.4830508474576272</v>
      </c>
      <c r="N595" s="75">
        <v>2018</v>
      </c>
      <c r="O595" s="75" t="s">
        <v>16</v>
      </c>
      <c r="P595" s="75">
        <v>102</v>
      </c>
      <c r="Q595" s="78" t="s">
        <v>132</v>
      </c>
      <c r="R595" s="75">
        <v>12000</v>
      </c>
      <c r="S595" s="75">
        <v>3</v>
      </c>
      <c r="T595" s="79">
        <v>76.3</v>
      </c>
      <c r="U595" s="80">
        <v>2.1</v>
      </c>
      <c r="V595" s="80">
        <v>0.2</v>
      </c>
      <c r="W595" s="80">
        <v>0.3</v>
      </c>
      <c r="X595" s="80">
        <v>3.4</v>
      </c>
      <c r="Y595" s="79">
        <v>11.8</v>
      </c>
      <c r="Z595" s="12">
        <v>13.6</v>
      </c>
      <c r="AA595" s="79">
        <v>36.4</v>
      </c>
      <c r="AB595" s="79">
        <v>1.855</v>
      </c>
      <c r="AC595" s="79">
        <v>29.3</v>
      </c>
      <c r="AD595" s="79">
        <v>9.8000000000000007</v>
      </c>
      <c r="AE595" s="79">
        <v>342</v>
      </c>
      <c r="AF595" s="79">
        <v>70.2</v>
      </c>
      <c r="AG595" s="79">
        <v>57.8</v>
      </c>
      <c r="AH595" s="79">
        <v>2.2000000000000002</v>
      </c>
      <c r="AI595" s="79">
        <v>5</v>
      </c>
      <c r="AJ595" s="79">
        <v>56</v>
      </c>
      <c r="AK595" s="79">
        <v>68</v>
      </c>
      <c r="AL595" s="79">
        <v>137</v>
      </c>
      <c r="AM595" s="79">
        <v>286</v>
      </c>
      <c r="AN595" s="79">
        <v>0.5</v>
      </c>
      <c r="AO595" s="79">
        <v>0.56499999999999995</v>
      </c>
    </row>
    <row r="596" spans="1:41" x14ac:dyDescent="0.35">
      <c r="A596" s="53">
        <f t="shared" si="19"/>
        <v>590</v>
      </c>
      <c r="B596">
        <v>0</v>
      </c>
      <c r="C596">
        <v>1</v>
      </c>
      <c r="D596" s="75">
        <v>2018</v>
      </c>
      <c r="E596" s="28" t="s">
        <v>295</v>
      </c>
      <c r="F596" s="30" t="s">
        <v>11</v>
      </c>
      <c r="G596" s="103">
        <v>115250</v>
      </c>
      <c r="H596" s="103">
        <v>253550</v>
      </c>
      <c r="I596" s="103">
        <f t="shared" si="18"/>
        <v>2200</v>
      </c>
      <c r="J596" s="72">
        <v>2217.6</v>
      </c>
      <c r="K596" s="60">
        <v>100.8</v>
      </c>
      <c r="L596" s="60">
        <v>13.054166666666667</v>
      </c>
      <c r="M596" s="60">
        <v>2.3596491228070176</v>
      </c>
      <c r="N596" s="75">
        <v>2018</v>
      </c>
      <c r="O596" s="75" t="s">
        <v>16</v>
      </c>
      <c r="P596" s="75">
        <v>105</v>
      </c>
      <c r="Q596" s="78" t="s">
        <v>132</v>
      </c>
      <c r="R596" s="75">
        <v>11000</v>
      </c>
      <c r="S596" s="75">
        <v>2</v>
      </c>
      <c r="T596" s="79">
        <v>78.5</v>
      </c>
      <c r="U596" s="80">
        <v>0.8</v>
      </c>
      <c r="V596" s="80">
        <v>0.3</v>
      </c>
      <c r="W596" s="80">
        <v>0.2</v>
      </c>
      <c r="X596" s="80">
        <v>0.7</v>
      </c>
      <c r="Y596" s="79">
        <v>11.4</v>
      </c>
      <c r="Z596" s="12">
        <v>13.2</v>
      </c>
      <c r="AA596" s="79">
        <v>34.6</v>
      </c>
      <c r="AB596" s="79">
        <v>1.835</v>
      </c>
      <c r="AC596" s="79">
        <v>26.9</v>
      </c>
      <c r="AD596" s="79">
        <v>8.9</v>
      </c>
      <c r="AE596" s="79">
        <v>337</v>
      </c>
      <c r="AF596" s="79">
        <v>68.42</v>
      </c>
      <c r="AG596" s="79">
        <v>62.6</v>
      </c>
      <c r="AH596" s="79">
        <v>2.2000000000000002</v>
      </c>
      <c r="AI596" s="79">
        <v>2.2000000000000002</v>
      </c>
      <c r="AJ596" s="79">
        <v>67</v>
      </c>
      <c r="AK596" s="79">
        <v>97</v>
      </c>
      <c r="AL596" s="79">
        <v>86</v>
      </c>
      <c r="AM596" s="79">
        <v>279</v>
      </c>
      <c r="AN596" s="79">
        <v>1.1299999999999999</v>
      </c>
      <c r="AO596" s="79">
        <v>0.68500000000000005</v>
      </c>
    </row>
    <row r="597" spans="1:41" x14ac:dyDescent="0.35">
      <c r="A597" s="53">
        <f t="shared" si="19"/>
        <v>591</v>
      </c>
      <c r="B597">
        <v>0</v>
      </c>
      <c r="C597">
        <v>1</v>
      </c>
      <c r="D597" s="75">
        <v>2018</v>
      </c>
      <c r="E597" s="28" t="s">
        <v>295</v>
      </c>
      <c r="F597" s="30" t="s">
        <v>11</v>
      </c>
      <c r="G597" s="103">
        <v>115250</v>
      </c>
      <c r="H597" s="103">
        <v>253550</v>
      </c>
      <c r="I597" s="103">
        <f t="shared" si="18"/>
        <v>2200</v>
      </c>
      <c r="J597" s="72">
        <v>2213.1999999999998</v>
      </c>
      <c r="K597" s="60">
        <v>100.6</v>
      </c>
      <c r="L597" s="60">
        <v>12.087500000000006</v>
      </c>
      <c r="M597" s="60">
        <v>2.3716814159292037</v>
      </c>
      <c r="N597" s="75">
        <v>2018</v>
      </c>
      <c r="O597" s="75" t="s">
        <v>16</v>
      </c>
      <c r="P597" s="75">
        <v>106</v>
      </c>
      <c r="Q597" s="78" t="s">
        <v>132</v>
      </c>
      <c r="R597" s="75">
        <v>10500</v>
      </c>
      <c r="S597" s="75">
        <v>2</v>
      </c>
      <c r="T597" s="79">
        <v>77.900000000000006</v>
      </c>
      <c r="U597" s="80">
        <v>1.5</v>
      </c>
      <c r="V597" s="80">
        <v>0.3</v>
      </c>
      <c r="W597" s="80">
        <v>0.3</v>
      </c>
      <c r="X597" s="80">
        <v>1.1000000000000001</v>
      </c>
      <c r="Y597" s="79">
        <v>11.3</v>
      </c>
      <c r="Z597" s="12">
        <v>13.1</v>
      </c>
      <c r="AA597" s="79">
        <v>34.9</v>
      </c>
      <c r="AB597" s="79">
        <v>1.7849999999999999</v>
      </c>
      <c r="AC597" s="79">
        <v>26.8</v>
      </c>
      <c r="AD597" s="79">
        <v>8.8000000000000007</v>
      </c>
      <c r="AE597" s="79">
        <v>363</v>
      </c>
      <c r="AF597" s="79">
        <v>68.59</v>
      </c>
      <c r="AG597" s="79">
        <v>57.7</v>
      </c>
      <c r="AH597" s="79">
        <v>2.2999999999999998</v>
      </c>
      <c r="AI597" s="79">
        <v>3.5</v>
      </c>
      <c r="AJ597" s="79">
        <v>63</v>
      </c>
      <c r="AK597" s="79">
        <v>79</v>
      </c>
      <c r="AL597" s="79">
        <v>108</v>
      </c>
      <c r="AM597" s="79">
        <v>275</v>
      </c>
      <c r="AN597" s="79">
        <v>0.73</v>
      </c>
      <c r="AO597" s="79">
        <v>0.64500000000000002</v>
      </c>
    </row>
    <row r="598" spans="1:41" x14ac:dyDescent="0.35">
      <c r="A598" s="53">
        <f t="shared" si="19"/>
        <v>592</v>
      </c>
      <c r="B598">
        <v>0</v>
      </c>
      <c r="C598">
        <v>1</v>
      </c>
      <c r="D598" s="75">
        <v>2018</v>
      </c>
      <c r="E598" s="28" t="s">
        <v>296</v>
      </c>
      <c r="F598" s="30" t="s">
        <v>11</v>
      </c>
      <c r="G598" s="103">
        <v>77150</v>
      </c>
      <c r="H598" s="103">
        <v>216020</v>
      </c>
      <c r="I598" s="103">
        <f t="shared" si="18"/>
        <v>2800</v>
      </c>
      <c r="J598" s="72">
        <v>2836.4</v>
      </c>
      <c r="K598" s="60">
        <v>101.3</v>
      </c>
      <c r="L598" s="60">
        <v>7.2124999999999959</v>
      </c>
      <c r="M598" s="60">
        <v>2.3669724770642202</v>
      </c>
      <c r="N598" s="75">
        <v>2018</v>
      </c>
      <c r="O598" s="75" t="s">
        <v>16</v>
      </c>
      <c r="P598" s="75">
        <v>107</v>
      </c>
      <c r="Q598" s="78" t="s">
        <v>133</v>
      </c>
      <c r="R598" s="75">
        <v>6270</v>
      </c>
      <c r="S598" s="75">
        <v>2</v>
      </c>
      <c r="T598" s="79">
        <v>79.599999999999994</v>
      </c>
      <c r="U598" s="80">
        <v>1.5</v>
      </c>
      <c r="V598" s="80">
        <v>0</v>
      </c>
      <c r="W598" s="80">
        <v>0.5</v>
      </c>
      <c r="X598" s="80">
        <v>3</v>
      </c>
      <c r="Y598" s="79">
        <v>10.9</v>
      </c>
      <c r="Z598" s="12">
        <v>12.6</v>
      </c>
      <c r="AA598" s="79">
        <v>38.1</v>
      </c>
      <c r="AB598" s="79">
        <v>1.7749999999999999</v>
      </c>
      <c r="AC598" s="79">
        <v>25.8</v>
      </c>
      <c r="AD598" s="79">
        <v>8.3000000000000007</v>
      </c>
      <c r="AE598" s="79">
        <v>306</v>
      </c>
      <c r="AF598" s="79">
        <v>71.290000000000006</v>
      </c>
      <c r="AG598" s="79">
        <v>63.5</v>
      </c>
      <c r="AH598" s="79">
        <v>1.7</v>
      </c>
      <c r="AI598" s="79">
        <v>1.8</v>
      </c>
      <c r="AJ598" s="79">
        <v>93</v>
      </c>
      <c r="AK598" s="79">
        <v>92</v>
      </c>
      <c r="AL598" s="79">
        <v>75</v>
      </c>
      <c r="AM598" s="79">
        <v>231</v>
      </c>
      <c r="AN598" s="79">
        <v>1.23</v>
      </c>
      <c r="AO598" s="79">
        <v>0.68500000000000005</v>
      </c>
    </row>
    <row r="599" spans="1:41" x14ac:dyDescent="0.35">
      <c r="A599" s="53">
        <f t="shared" si="19"/>
        <v>593</v>
      </c>
      <c r="B599">
        <v>0</v>
      </c>
      <c r="C599">
        <v>1</v>
      </c>
      <c r="D599" s="75">
        <v>2018</v>
      </c>
      <c r="E599" s="28" t="s">
        <v>296</v>
      </c>
      <c r="F599" s="30" t="s">
        <v>11</v>
      </c>
      <c r="G599" s="103">
        <v>77150</v>
      </c>
      <c r="H599" s="103">
        <v>216020</v>
      </c>
      <c r="I599" s="103">
        <f t="shared" si="18"/>
        <v>2800</v>
      </c>
      <c r="J599" s="72">
        <v>2788.8</v>
      </c>
      <c r="K599" s="60">
        <v>99.6</v>
      </c>
      <c r="L599" s="60">
        <v>10.749824929971986</v>
      </c>
      <c r="M599" s="60">
        <v>2.5370370370370368</v>
      </c>
      <c r="N599" s="75">
        <v>2018</v>
      </c>
      <c r="O599" s="75" t="s">
        <v>16</v>
      </c>
      <c r="P599" s="75">
        <v>108</v>
      </c>
      <c r="Q599" s="78" t="s">
        <v>133</v>
      </c>
      <c r="R599" s="75">
        <v>5900</v>
      </c>
      <c r="S599" s="75">
        <v>3</v>
      </c>
      <c r="T599" s="79">
        <v>78.599999999999994</v>
      </c>
      <c r="U599" s="80">
        <v>2.2999999999999998</v>
      </c>
      <c r="V599" s="80">
        <v>0.2</v>
      </c>
      <c r="W599" s="80">
        <v>0.7</v>
      </c>
      <c r="X599" s="80">
        <v>2.2000000000000002</v>
      </c>
      <c r="Y599" s="79">
        <v>10.8</v>
      </c>
      <c r="Z599" s="12">
        <v>12.5</v>
      </c>
      <c r="AA599" s="79">
        <v>37</v>
      </c>
      <c r="AB599" s="79">
        <v>1.825</v>
      </c>
      <c r="AC599" s="79">
        <v>27.4</v>
      </c>
      <c r="AD599" s="79">
        <v>9</v>
      </c>
      <c r="AE599" s="79">
        <v>349</v>
      </c>
      <c r="AF599" s="79">
        <v>68.78</v>
      </c>
      <c r="AG599" s="79">
        <v>58.1</v>
      </c>
      <c r="AH599" s="79">
        <v>2</v>
      </c>
      <c r="AI599" s="79">
        <v>5.2</v>
      </c>
      <c r="AJ599" s="79">
        <v>70</v>
      </c>
      <c r="AK599" s="79">
        <v>73</v>
      </c>
      <c r="AL599" s="79">
        <v>111</v>
      </c>
      <c r="AM599" s="79">
        <v>243</v>
      </c>
      <c r="AN599" s="79">
        <v>0.66</v>
      </c>
      <c r="AO599" s="79">
        <v>0.59499999999999997</v>
      </c>
    </row>
    <row r="600" spans="1:41" x14ac:dyDescent="0.35">
      <c r="A600" s="53">
        <f t="shared" si="19"/>
        <v>594</v>
      </c>
      <c r="B600">
        <v>0</v>
      </c>
      <c r="C600">
        <v>1</v>
      </c>
      <c r="D600" s="75">
        <v>2018</v>
      </c>
      <c r="E600" s="28" t="s">
        <v>296</v>
      </c>
      <c r="F600" s="30" t="s">
        <v>11</v>
      </c>
      <c r="G600" s="103">
        <v>77150</v>
      </c>
      <c r="H600" s="103">
        <v>216020</v>
      </c>
      <c r="I600" s="103">
        <f t="shared" si="18"/>
        <v>2800</v>
      </c>
      <c r="J600" s="72">
        <v>2800</v>
      </c>
      <c r="K600" s="60">
        <v>100</v>
      </c>
      <c r="L600" s="60">
        <v>6.3750000000000036</v>
      </c>
      <c r="M600" s="60">
        <v>2.2956521739130435</v>
      </c>
      <c r="N600" s="75">
        <v>2018</v>
      </c>
      <c r="O600" s="75" t="s">
        <v>16</v>
      </c>
      <c r="P600" s="75">
        <v>109</v>
      </c>
      <c r="Q600" s="78" t="s">
        <v>133</v>
      </c>
      <c r="R600" s="75">
        <v>5700</v>
      </c>
      <c r="S600" s="75">
        <v>3</v>
      </c>
      <c r="T600" s="79">
        <v>75.900000000000006</v>
      </c>
      <c r="U600" s="80">
        <v>0.7</v>
      </c>
      <c r="V600" s="80">
        <v>0.8</v>
      </c>
      <c r="W600" s="80">
        <v>0.4</v>
      </c>
      <c r="X600" s="80">
        <v>1.1000000000000001</v>
      </c>
      <c r="Y600" s="79">
        <v>11.5</v>
      </c>
      <c r="Z600" s="12">
        <v>13.3</v>
      </c>
      <c r="AA600" s="79">
        <v>36.299999999999997</v>
      </c>
      <c r="AB600" s="79">
        <v>1.855</v>
      </c>
      <c r="AC600" s="79">
        <v>26.4</v>
      </c>
      <c r="AD600" s="79">
        <v>8.8000000000000007</v>
      </c>
      <c r="AE600" s="79">
        <v>311</v>
      </c>
      <c r="AF600" s="79">
        <v>68.17</v>
      </c>
      <c r="AG600" s="79">
        <v>64.2</v>
      </c>
      <c r="AH600" s="79">
        <v>2</v>
      </c>
      <c r="AI600" s="79">
        <v>1.8</v>
      </c>
      <c r="AJ600" s="79">
        <v>92</v>
      </c>
      <c r="AK600" s="79">
        <v>121</v>
      </c>
      <c r="AL600" s="79">
        <v>54</v>
      </c>
      <c r="AM600" s="79">
        <v>244</v>
      </c>
      <c r="AN600" s="79">
        <v>2.2400000000000002</v>
      </c>
      <c r="AO600" s="79">
        <v>0.70499999999999996</v>
      </c>
    </row>
    <row r="601" spans="1:41" x14ac:dyDescent="0.35">
      <c r="A601" s="53">
        <f t="shared" si="19"/>
        <v>595</v>
      </c>
      <c r="B601">
        <v>0</v>
      </c>
      <c r="C601">
        <v>1</v>
      </c>
      <c r="D601" s="75">
        <v>2018</v>
      </c>
      <c r="E601" s="28" t="s">
        <v>296</v>
      </c>
      <c r="F601" s="30" t="s">
        <v>11</v>
      </c>
      <c r="G601" s="103">
        <v>77150</v>
      </c>
      <c r="H601" s="103">
        <v>216020</v>
      </c>
      <c r="I601" s="103">
        <f t="shared" si="18"/>
        <v>2800</v>
      </c>
      <c r="J601" s="72">
        <v>2760.8</v>
      </c>
      <c r="K601" s="60">
        <v>98.6</v>
      </c>
      <c r="L601" s="60">
        <v>9.5503985507246334</v>
      </c>
      <c r="M601" s="60">
        <v>2.3883495145631066</v>
      </c>
      <c r="N601" s="75">
        <v>2018</v>
      </c>
      <c r="O601" s="75" t="s">
        <v>16</v>
      </c>
      <c r="P601" s="75">
        <v>110</v>
      </c>
      <c r="Q601" s="78" t="s">
        <v>133</v>
      </c>
      <c r="R601" s="75">
        <v>5500</v>
      </c>
      <c r="S601" s="75">
        <v>2</v>
      </c>
      <c r="T601" s="79">
        <v>77.599999999999994</v>
      </c>
      <c r="U601" s="80">
        <v>0.5</v>
      </c>
      <c r="V601" s="80">
        <v>0.3</v>
      </c>
      <c r="W601" s="80">
        <v>0.3</v>
      </c>
      <c r="X601" s="80">
        <v>3.4</v>
      </c>
      <c r="Y601" s="79">
        <v>10.3</v>
      </c>
      <c r="Z601" s="12">
        <v>11.9</v>
      </c>
      <c r="AA601" s="79">
        <v>37.4</v>
      </c>
      <c r="AB601" s="79">
        <v>1.675</v>
      </c>
      <c r="AC601" s="79">
        <v>24.6</v>
      </c>
      <c r="AD601" s="79">
        <v>8.1</v>
      </c>
      <c r="AE601" s="79">
        <v>302</v>
      </c>
      <c r="AF601" s="79">
        <v>69.44</v>
      </c>
      <c r="AG601" s="79">
        <v>54.9</v>
      </c>
      <c r="AH601" s="79">
        <v>1.9</v>
      </c>
      <c r="AI601" s="79">
        <v>3</v>
      </c>
      <c r="AJ601" s="79">
        <v>75</v>
      </c>
      <c r="AK601" s="79">
        <v>65</v>
      </c>
      <c r="AL601" s="79">
        <v>129</v>
      </c>
      <c r="AM601" s="79">
        <v>249</v>
      </c>
      <c r="AN601" s="79">
        <v>0.5</v>
      </c>
      <c r="AO601" s="79">
        <v>0.57499999999999996</v>
      </c>
    </row>
    <row r="602" spans="1:41" x14ac:dyDescent="0.35">
      <c r="A602" s="53">
        <f t="shared" si="19"/>
        <v>596</v>
      </c>
      <c r="B602">
        <v>0</v>
      </c>
      <c r="C602">
        <v>1</v>
      </c>
      <c r="D602" s="75">
        <v>2018</v>
      </c>
      <c r="E602" s="28" t="s">
        <v>297</v>
      </c>
      <c r="F602" s="30" t="s">
        <v>11</v>
      </c>
      <c r="G602" s="103">
        <v>61750</v>
      </c>
      <c r="H602" s="103">
        <v>166725</v>
      </c>
      <c r="I602" s="103">
        <f t="shared" si="18"/>
        <v>2700</v>
      </c>
      <c r="J602" s="72">
        <v>2694.6</v>
      </c>
      <c r="K602" s="60">
        <v>99.8</v>
      </c>
      <c r="L602" s="60">
        <v>15.809594801223238</v>
      </c>
      <c r="M602" s="60">
        <v>2.1842105263157894</v>
      </c>
      <c r="N602" s="75">
        <v>2018</v>
      </c>
      <c r="O602" s="75" t="s">
        <v>16</v>
      </c>
      <c r="P602" s="75">
        <v>112</v>
      </c>
      <c r="Q602" s="78" t="s">
        <v>134</v>
      </c>
      <c r="R602" s="75">
        <v>5500</v>
      </c>
      <c r="S602" s="75">
        <v>3</v>
      </c>
      <c r="T602" s="79">
        <v>75</v>
      </c>
      <c r="U602" s="80">
        <v>0.8</v>
      </c>
      <c r="V602" s="80">
        <v>0.3</v>
      </c>
      <c r="W602" s="80">
        <v>0.1</v>
      </c>
      <c r="X602" s="80">
        <v>2.2000000000000002</v>
      </c>
      <c r="Y602" s="79">
        <v>11.4</v>
      </c>
      <c r="Z602" s="12">
        <v>13.2</v>
      </c>
      <c r="AA602" s="79">
        <v>35.700000000000003</v>
      </c>
      <c r="AB602" s="79">
        <v>1.7849999999999999</v>
      </c>
      <c r="AC602" s="79">
        <v>24.9</v>
      </c>
      <c r="AD602" s="79">
        <v>9</v>
      </c>
      <c r="AE602" s="79">
        <v>334</v>
      </c>
      <c r="AF602" s="79">
        <v>69.239999999999995</v>
      </c>
      <c r="AG602" s="79">
        <v>53.8</v>
      </c>
      <c r="AH602" s="79">
        <v>1.9</v>
      </c>
      <c r="AI602" s="79">
        <v>3.6</v>
      </c>
      <c r="AJ602" s="79">
        <v>65</v>
      </c>
      <c r="AK602" s="79">
        <v>61</v>
      </c>
      <c r="AL602" s="79">
        <v>147</v>
      </c>
      <c r="AM602" s="79">
        <v>283</v>
      </c>
      <c r="AN602" s="79">
        <v>0.41</v>
      </c>
      <c r="AO602" s="79">
        <v>0.54500000000000004</v>
      </c>
    </row>
    <row r="603" spans="1:41" x14ac:dyDescent="0.35">
      <c r="A603" s="53">
        <f t="shared" si="19"/>
        <v>597</v>
      </c>
      <c r="B603">
        <v>0</v>
      </c>
      <c r="C603">
        <v>1</v>
      </c>
      <c r="D603" s="75">
        <v>2018</v>
      </c>
      <c r="E603" s="28" t="s">
        <v>297</v>
      </c>
      <c r="F603" s="30" t="s">
        <v>11</v>
      </c>
      <c r="G603" s="103">
        <v>61750</v>
      </c>
      <c r="H603" s="103">
        <v>166725</v>
      </c>
      <c r="I603" s="103">
        <f t="shared" si="18"/>
        <v>2700</v>
      </c>
      <c r="J603" s="72">
        <v>2743.2</v>
      </c>
      <c r="K603" s="60">
        <v>101.6</v>
      </c>
      <c r="L603" s="60">
        <v>17.871696191319757</v>
      </c>
      <c r="M603" s="60">
        <v>2.3898305084745761</v>
      </c>
      <c r="N603" s="75">
        <v>2018</v>
      </c>
      <c r="O603" s="75" t="s">
        <v>16</v>
      </c>
      <c r="P603" s="75">
        <v>113</v>
      </c>
      <c r="Q603" s="78" t="s">
        <v>134</v>
      </c>
      <c r="R603" s="75">
        <v>5000</v>
      </c>
      <c r="S603" s="75">
        <v>2</v>
      </c>
      <c r="T603" s="79">
        <v>77.5</v>
      </c>
      <c r="U603" s="80">
        <v>0.3</v>
      </c>
      <c r="V603" s="80">
        <v>0.6</v>
      </c>
      <c r="W603" s="80">
        <v>0.5</v>
      </c>
      <c r="X603" s="80">
        <v>1</v>
      </c>
      <c r="Y603" s="79">
        <v>11.8</v>
      </c>
      <c r="Z603" s="12">
        <v>13.6</v>
      </c>
      <c r="AA603" s="79">
        <v>35</v>
      </c>
      <c r="AB603" s="79">
        <v>1.875</v>
      </c>
      <c r="AC603" s="79">
        <v>28.2</v>
      </c>
      <c r="AD603" s="79">
        <v>9.9</v>
      </c>
      <c r="AE603" s="79">
        <v>355</v>
      </c>
      <c r="AF603" s="79">
        <v>68.430000000000007</v>
      </c>
      <c r="AG603" s="79">
        <v>55.6</v>
      </c>
      <c r="AH603" s="79">
        <v>2.2999999999999998</v>
      </c>
      <c r="AI603" s="79">
        <v>12.7</v>
      </c>
      <c r="AJ603" s="79">
        <v>42</v>
      </c>
      <c r="AK603" s="79">
        <v>61</v>
      </c>
      <c r="AL603" s="79">
        <v>139</v>
      </c>
      <c r="AM603" s="79">
        <v>244</v>
      </c>
      <c r="AN603" s="79">
        <v>0.44</v>
      </c>
      <c r="AO603" s="79">
        <v>0.5645</v>
      </c>
    </row>
    <row r="604" spans="1:41" x14ac:dyDescent="0.35">
      <c r="A604" s="53">
        <f t="shared" si="19"/>
        <v>598</v>
      </c>
      <c r="B604">
        <v>0</v>
      </c>
      <c r="C604">
        <v>1</v>
      </c>
      <c r="D604" s="75">
        <v>2018</v>
      </c>
      <c r="E604" s="28" t="s">
        <v>297</v>
      </c>
      <c r="F604" s="30" t="s">
        <v>11</v>
      </c>
      <c r="G604" s="103">
        <v>61750</v>
      </c>
      <c r="H604" s="103">
        <v>166725</v>
      </c>
      <c r="I604" s="103">
        <f t="shared" si="18"/>
        <v>2700</v>
      </c>
      <c r="J604" s="72">
        <v>2743.2</v>
      </c>
      <c r="K604" s="60">
        <v>101.6</v>
      </c>
      <c r="L604" s="60">
        <v>23.592500000000001</v>
      </c>
      <c r="M604" s="60">
        <v>2.308943089430894</v>
      </c>
      <c r="N604" s="75">
        <v>2018</v>
      </c>
      <c r="O604" s="75" t="s">
        <v>16</v>
      </c>
      <c r="P604" s="75">
        <v>114</v>
      </c>
      <c r="Q604" s="78" t="s">
        <v>134</v>
      </c>
      <c r="R604" s="75">
        <v>6000</v>
      </c>
      <c r="S604" s="75">
        <v>3</v>
      </c>
      <c r="T604" s="79">
        <v>75.2</v>
      </c>
      <c r="U604" s="80">
        <v>0.7</v>
      </c>
      <c r="V604" s="80">
        <v>0.3</v>
      </c>
      <c r="W604" s="80">
        <v>0.3</v>
      </c>
      <c r="X604" s="80">
        <v>1.1000000000000001</v>
      </c>
      <c r="Y604" s="79">
        <v>12.3</v>
      </c>
      <c r="Z604" s="12">
        <v>14.2</v>
      </c>
      <c r="AA604" s="79">
        <v>34.5</v>
      </c>
      <c r="AB604" s="79">
        <v>2.0249999999999999</v>
      </c>
      <c r="AC604" s="79">
        <v>28.4</v>
      </c>
      <c r="AD604" s="79">
        <v>9.9</v>
      </c>
      <c r="AE604" s="79">
        <v>333</v>
      </c>
      <c r="AF604" s="79">
        <v>69.23</v>
      </c>
      <c r="AG604" s="79">
        <v>59.9</v>
      </c>
      <c r="AH604" s="79">
        <v>2.5</v>
      </c>
      <c r="AI604" s="79">
        <v>17</v>
      </c>
      <c r="AJ604" s="79">
        <v>29</v>
      </c>
      <c r="AK604" s="79">
        <v>99</v>
      </c>
      <c r="AL604" s="79">
        <v>90</v>
      </c>
      <c r="AM604" s="79">
        <v>303</v>
      </c>
      <c r="AN604" s="79">
        <v>1.1000000000000001</v>
      </c>
      <c r="AO604" s="79">
        <v>0.67500000000000004</v>
      </c>
    </row>
    <row r="605" spans="1:41" x14ac:dyDescent="0.35">
      <c r="A605" s="53">
        <f t="shared" si="19"/>
        <v>599</v>
      </c>
      <c r="B605">
        <v>0</v>
      </c>
      <c r="C605">
        <v>1</v>
      </c>
      <c r="D605" s="75">
        <v>2018</v>
      </c>
      <c r="E605" s="28" t="s">
        <v>297</v>
      </c>
      <c r="F605" s="30" t="s">
        <v>11</v>
      </c>
      <c r="G605" s="103">
        <v>61750</v>
      </c>
      <c r="H605" s="103">
        <v>166725</v>
      </c>
      <c r="I605" s="103">
        <f t="shared" si="18"/>
        <v>2700</v>
      </c>
      <c r="J605" s="72">
        <v>2721.6</v>
      </c>
      <c r="K605" s="60">
        <v>100.8</v>
      </c>
      <c r="L605" s="60">
        <v>16.136158536585373</v>
      </c>
      <c r="M605" s="60">
        <v>2.5438596491228069</v>
      </c>
      <c r="N605" s="75">
        <v>2018</v>
      </c>
      <c r="O605" s="75" t="s">
        <v>16</v>
      </c>
      <c r="P605" s="75">
        <v>115</v>
      </c>
      <c r="Q605" s="78" t="s">
        <v>134</v>
      </c>
      <c r="R605" s="75">
        <v>5500</v>
      </c>
      <c r="S605" s="75">
        <v>2</v>
      </c>
      <c r="T605" s="79">
        <v>77.5</v>
      </c>
      <c r="U605" s="80">
        <v>1.2</v>
      </c>
      <c r="V605" s="80">
        <v>0.3</v>
      </c>
      <c r="W605" s="80">
        <v>0.5</v>
      </c>
      <c r="X605" s="80">
        <v>1.7</v>
      </c>
      <c r="Y605" s="79">
        <v>11.4</v>
      </c>
      <c r="Z605" s="12">
        <v>13.2</v>
      </c>
      <c r="AA605" s="79">
        <v>35.4</v>
      </c>
      <c r="AB605" s="79">
        <v>2.0150000000000001</v>
      </c>
      <c r="AC605" s="79">
        <v>29</v>
      </c>
      <c r="AD605" s="79">
        <v>9.6999999999999993</v>
      </c>
      <c r="AE605" s="79">
        <v>347</v>
      </c>
      <c r="AF605" s="79">
        <v>69.400000000000006</v>
      </c>
      <c r="AG605" s="79">
        <v>55.5</v>
      </c>
      <c r="AH605" s="79">
        <v>2.2000000000000002</v>
      </c>
      <c r="AI605" s="79">
        <v>12.1</v>
      </c>
      <c r="AJ605" s="79">
        <v>44</v>
      </c>
      <c r="AK605" s="79">
        <v>71</v>
      </c>
      <c r="AL605" s="79">
        <v>117</v>
      </c>
      <c r="AM605" s="79">
        <v>259</v>
      </c>
      <c r="AN605" s="79">
        <v>0.61</v>
      </c>
      <c r="AO605" s="79">
        <v>0.61499999999999999</v>
      </c>
    </row>
    <row r="606" spans="1:41" x14ac:dyDescent="0.35">
      <c r="A606" s="53">
        <f t="shared" si="19"/>
        <v>600</v>
      </c>
      <c r="B606">
        <v>0</v>
      </c>
      <c r="C606">
        <v>1</v>
      </c>
      <c r="D606" s="75">
        <v>2018</v>
      </c>
      <c r="E606" s="28" t="s">
        <v>298</v>
      </c>
      <c r="F606" s="30" t="s">
        <v>11</v>
      </c>
      <c r="G606" s="103">
        <v>53730</v>
      </c>
      <c r="H606" s="103">
        <v>139698</v>
      </c>
      <c r="I606" s="103">
        <f t="shared" si="18"/>
        <v>2600</v>
      </c>
      <c r="J606" s="72">
        <v>2636.4</v>
      </c>
      <c r="K606" s="60">
        <v>101.4</v>
      </c>
      <c r="L606" s="60">
        <v>17.676720183486232</v>
      </c>
      <c r="M606" s="60">
        <v>2.3162393162393164</v>
      </c>
      <c r="N606" s="75">
        <v>2018</v>
      </c>
      <c r="O606" s="75" t="s">
        <v>16</v>
      </c>
      <c r="P606" s="75">
        <v>117</v>
      </c>
      <c r="Q606" s="78" t="s">
        <v>135</v>
      </c>
      <c r="R606" s="75">
        <v>8200</v>
      </c>
      <c r="S606" s="75">
        <v>2</v>
      </c>
      <c r="T606" s="79">
        <v>77.099999999999994</v>
      </c>
      <c r="U606" s="80">
        <v>0.5</v>
      </c>
      <c r="V606" s="80">
        <v>0.3</v>
      </c>
      <c r="W606" s="80">
        <v>0.2</v>
      </c>
      <c r="X606" s="80">
        <v>0.8</v>
      </c>
      <c r="Y606" s="79">
        <v>11.7</v>
      </c>
      <c r="Z606" s="12">
        <v>13.5</v>
      </c>
      <c r="AA606" s="79">
        <v>34.1</v>
      </c>
      <c r="AB606" s="79">
        <v>1.895</v>
      </c>
      <c r="AC606" s="79">
        <v>27.1</v>
      </c>
      <c r="AD606" s="79">
        <v>9.3000000000000007</v>
      </c>
      <c r="AE606" s="79">
        <v>395</v>
      </c>
      <c r="AF606" s="79">
        <v>68.06</v>
      </c>
      <c r="AG606" s="79">
        <v>55.9</v>
      </c>
      <c r="AH606" s="79">
        <v>2.2000000000000002</v>
      </c>
      <c r="AI606" s="79">
        <v>9.1</v>
      </c>
      <c r="AJ606" s="79">
        <v>50</v>
      </c>
      <c r="AK606" s="79">
        <v>67</v>
      </c>
      <c r="AL606" s="79">
        <v>126</v>
      </c>
      <c r="AM606" s="79">
        <v>261</v>
      </c>
      <c r="AN606" s="79">
        <v>0.53</v>
      </c>
      <c r="AO606" s="79">
        <v>0.54500000000000004</v>
      </c>
    </row>
    <row r="607" spans="1:41" x14ac:dyDescent="0.35">
      <c r="A607" s="53">
        <f t="shared" si="19"/>
        <v>601</v>
      </c>
      <c r="B607">
        <v>0</v>
      </c>
      <c r="C607">
        <v>1</v>
      </c>
      <c r="D607" s="75">
        <v>2018</v>
      </c>
      <c r="E607" s="28" t="s">
        <v>298</v>
      </c>
      <c r="F607" s="30" t="s">
        <v>11</v>
      </c>
      <c r="G607" s="103">
        <v>53730</v>
      </c>
      <c r="H607" s="103">
        <v>139698</v>
      </c>
      <c r="I607" s="103">
        <f t="shared" si="18"/>
        <v>2600</v>
      </c>
      <c r="J607" s="72">
        <v>2657.2</v>
      </c>
      <c r="K607" s="60">
        <v>102.2</v>
      </c>
      <c r="L607" s="60">
        <v>23.9375</v>
      </c>
      <c r="M607" s="60">
        <v>2.4603174603174605</v>
      </c>
      <c r="N607" s="75">
        <v>2018</v>
      </c>
      <c r="O607" s="75" t="s">
        <v>16</v>
      </c>
      <c r="P607" s="75">
        <v>118</v>
      </c>
      <c r="Q607" s="78" t="s">
        <v>135</v>
      </c>
      <c r="R607" s="75">
        <v>8500</v>
      </c>
      <c r="S607" s="75">
        <v>3</v>
      </c>
      <c r="T607" s="79">
        <v>75.3</v>
      </c>
      <c r="U607" s="80">
        <v>0.5</v>
      </c>
      <c r="V607" s="80">
        <v>0.2</v>
      </c>
      <c r="W607" s="80">
        <v>0.6</v>
      </c>
      <c r="X607" s="80">
        <v>0.8</v>
      </c>
      <c r="Y607" s="79">
        <v>12.6</v>
      </c>
      <c r="Z607" s="12">
        <v>14.6</v>
      </c>
      <c r="AA607" s="79">
        <v>32.4</v>
      </c>
      <c r="AB607" s="79">
        <v>1.7649999999999999</v>
      </c>
      <c r="AC607" s="79">
        <v>31</v>
      </c>
      <c r="AD607" s="79">
        <v>10.3</v>
      </c>
      <c r="AE607" s="79">
        <v>347</v>
      </c>
      <c r="AF607" s="79">
        <v>68.5</v>
      </c>
      <c r="AG607" s="79">
        <v>62.9</v>
      </c>
      <c r="AH607" s="79">
        <v>2.7</v>
      </c>
      <c r="AI607" s="79">
        <v>9</v>
      </c>
      <c r="AJ607" s="79">
        <v>45</v>
      </c>
      <c r="AK607" s="79">
        <v>115</v>
      </c>
      <c r="AL607" s="79">
        <v>74</v>
      </c>
      <c r="AM607" s="79">
        <v>303</v>
      </c>
      <c r="AN607" s="79">
        <v>1.55</v>
      </c>
      <c r="AO607" s="79">
        <v>0.71499999999999997</v>
      </c>
    </row>
    <row r="608" spans="1:41" x14ac:dyDescent="0.35">
      <c r="A608" s="53">
        <f t="shared" si="19"/>
        <v>602</v>
      </c>
      <c r="B608">
        <v>0</v>
      </c>
      <c r="C608">
        <v>1</v>
      </c>
      <c r="D608" s="75">
        <v>2018</v>
      </c>
      <c r="E608" s="28" t="s">
        <v>298</v>
      </c>
      <c r="F608" s="30" t="s">
        <v>11</v>
      </c>
      <c r="G608" s="103">
        <v>53730</v>
      </c>
      <c r="H608" s="103">
        <v>139698</v>
      </c>
      <c r="I608" s="103">
        <f t="shared" si="18"/>
        <v>2600</v>
      </c>
      <c r="J608" s="72">
        <v>2698.8</v>
      </c>
      <c r="K608" s="60">
        <v>103.8</v>
      </c>
      <c r="L608" s="60">
        <v>33.791463414634144</v>
      </c>
      <c r="M608" s="60">
        <v>2.5193798449612403</v>
      </c>
      <c r="N608" s="75">
        <v>2018</v>
      </c>
      <c r="O608" s="75" t="s">
        <v>16</v>
      </c>
      <c r="P608" s="75">
        <v>119</v>
      </c>
      <c r="Q608" s="78" t="s">
        <v>135</v>
      </c>
      <c r="R608" s="75">
        <v>7500</v>
      </c>
      <c r="S608" s="75">
        <v>2</v>
      </c>
      <c r="T608" s="79">
        <v>76.599999999999994</v>
      </c>
      <c r="U608" s="80">
        <v>0.1</v>
      </c>
      <c r="V608" s="80">
        <v>0.1</v>
      </c>
      <c r="W608" s="80">
        <v>0.2</v>
      </c>
      <c r="X608" s="80">
        <v>0.3</v>
      </c>
      <c r="Y608" s="79">
        <v>12.9</v>
      </c>
      <c r="Z608" s="12">
        <v>14.9</v>
      </c>
      <c r="AA608" s="79">
        <v>32.5</v>
      </c>
      <c r="AB608" s="79">
        <v>1.9750000000000001</v>
      </c>
      <c r="AC608" s="79">
        <v>32.5</v>
      </c>
      <c r="AD608" s="79">
        <v>10.9</v>
      </c>
      <c r="AE608" s="79">
        <v>386</v>
      </c>
      <c r="AF608" s="79">
        <v>68.760000000000005</v>
      </c>
      <c r="AG608" s="79">
        <v>57.9</v>
      </c>
      <c r="AH608" s="79">
        <v>7.3</v>
      </c>
      <c r="AI608" s="79">
        <v>18.5</v>
      </c>
      <c r="AJ608" s="79">
        <v>27</v>
      </c>
      <c r="AK608" s="79">
        <v>69</v>
      </c>
      <c r="AL608" s="79">
        <v>163</v>
      </c>
      <c r="AM608" s="79">
        <v>324</v>
      </c>
      <c r="AN608" s="79">
        <v>0.42</v>
      </c>
      <c r="AO608" s="79">
        <v>0.61499999999999999</v>
      </c>
    </row>
    <row r="609" spans="1:41" x14ac:dyDescent="0.35">
      <c r="A609" s="53">
        <f t="shared" si="19"/>
        <v>603</v>
      </c>
      <c r="B609">
        <v>0</v>
      </c>
      <c r="C609">
        <v>1</v>
      </c>
      <c r="D609" s="75">
        <v>2018</v>
      </c>
      <c r="E609" s="28" t="s">
        <v>299</v>
      </c>
      <c r="F609" s="30" t="s">
        <v>11</v>
      </c>
      <c r="G609" s="103">
        <v>49405</v>
      </c>
      <c r="H609" s="103">
        <v>138334</v>
      </c>
      <c r="I609" s="103">
        <f t="shared" si="18"/>
        <v>2800</v>
      </c>
      <c r="J609" s="72">
        <v>2878.4</v>
      </c>
      <c r="K609" s="60">
        <v>102.8</v>
      </c>
      <c r="L609" s="60">
        <v>30.399602803738318</v>
      </c>
      <c r="M609" s="60">
        <v>2.4031007751937983</v>
      </c>
      <c r="N609" s="75">
        <v>2018</v>
      </c>
      <c r="O609" s="75" t="s">
        <v>16</v>
      </c>
      <c r="P609" s="75">
        <v>120</v>
      </c>
      <c r="Q609" s="78" t="s">
        <v>136</v>
      </c>
      <c r="R609" s="75">
        <v>8500</v>
      </c>
      <c r="S609" s="75">
        <v>3</v>
      </c>
      <c r="T609" s="79">
        <v>75.7</v>
      </c>
      <c r="U609" s="80">
        <v>0.3</v>
      </c>
      <c r="V609" s="80">
        <v>0.1</v>
      </c>
      <c r="W609" s="80">
        <v>0.5</v>
      </c>
      <c r="X609" s="80">
        <v>0.5</v>
      </c>
      <c r="Y609" s="79">
        <v>12.9</v>
      </c>
      <c r="Z609" s="12">
        <v>14.9</v>
      </c>
      <c r="AA609" s="79">
        <v>32.200000000000003</v>
      </c>
      <c r="AB609" s="79">
        <v>2.0150000000000001</v>
      </c>
      <c r="AC609" s="79">
        <v>31</v>
      </c>
      <c r="AD609" s="79">
        <v>10.8</v>
      </c>
      <c r="AE609" s="79">
        <v>382</v>
      </c>
      <c r="AF609" s="79">
        <v>63</v>
      </c>
      <c r="AG609" s="79">
        <v>55.8</v>
      </c>
      <c r="AH609" s="79">
        <v>11.8</v>
      </c>
      <c r="AI609" s="79">
        <v>20.100000000000001</v>
      </c>
      <c r="AJ609" s="79">
        <v>29</v>
      </c>
      <c r="AK609" s="79">
        <v>75</v>
      </c>
      <c r="AL609" s="79">
        <v>121</v>
      </c>
      <c r="AM609" s="79">
        <v>305</v>
      </c>
      <c r="AN609" s="79">
        <v>0.62</v>
      </c>
      <c r="AO609" s="79">
        <v>0.53500000000000003</v>
      </c>
    </row>
    <row r="610" spans="1:41" x14ac:dyDescent="0.35">
      <c r="A610" s="53">
        <f t="shared" si="19"/>
        <v>604</v>
      </c>
      <c r="B610">
        <v>0</v>
      </c>
      <c r="C610">
        <v>1</v>
      </c>
      <c r="D610" s="75">
        <v>2018</v>
      </c>
      <c r="E610" s="28" t="s">
        <v>299</v>
      </c>
      <c r="F610" s="30" t="s">
        <v>11</v>
      </c>
      <c r="G610" s="103">
        <v>49405</v>
      </c>
      <c r="H610" s="103">
        <v>138334</v>
      </c>
      <c r="I610" s="103">
        <f t="shared" si="18"/>
        <v>2800</v>
      </c>
      <c r="J610" s="72">
        <v>2839.2</v>
      </c>
      <c r="K610" s="60">
        <v>101.4</v>
      </c>
      <c r="L610" s="60">
        <v>29.550530973451323</v>
      </c>
      <c r="M610" s="60">
        <v>2.4529914529914532</v>
      </c>
      <c r="N610" s="75">
        <v>2018</v>
      </c>
      <c r="O610" s="75" t="s">
        <v>16</v>
      </c>
      <c r="P610" s="75">
        <v>121</v>
      </c>
      <c r="Q610" s="78" t="s">
        <v>136</v>
      </c>
      <c r="R610" s="75">
        <v>7000</v>
      </c>
      <c r="S610" s="75">
        <v>2</v>
      </c>
      <c r="T610" s="79">
        <v>76.599999999999994</v>
      </c>
      <c r="U610" s="80">
        <v>0.7</v>
      </c>
      <c r="V610" s="80">
        <v>0.4</v>
      </c>
      <c r="W610" s="80">
        <v>0.6</v>
      </c>
      <c r="X610" s="80">
        <v>2</v>
      </c>
      <c r="Y610" s="79">
        <v>11.7</v>
      </c>
      <c r="Z610" s="12">
        <v>13.5</v>
      </c>
      <c r="AA610" s="79">
        <v>31.9</v>
      </c>
      <c r="AB610" s="79">
        <v>1.9750000000000001</v>
      </c>
      <c r="AC610" s="79">
        <v>28.7</v>
      </c>
      <c r="AD610" s="79">
        <v>9.9</v>
      </c>
      <c r="AE610" s="79">
        <v>419</v>
      </c>
      <c r="AF610" s="79">
        <v>63.62</v>
      </c>
      <c r="AG610" s="79">
        <v>55.6</v>
      </c>
      <c r="AH610" s="79">
        <v>15.9</v>
      </c>
      <c r="AI610" s="79">
        <v>27.8</v>
      </c>
      <c r="AJ610" s="79">
        <v>22</v>
      </c>
      <c r="AK610" s="79">
        <v>83</v>
      </c>
      <c r="AL610" s="79">
        <v>112</v>
      </c>
      <c r="AM610" s="79">
        <v>322</v>
      </c>
      <c r="AN610" s="79">
        <v>0.74</v>
      </c>
      <c r="AO610" s="79">
        <v>0.56499999999999995</v>
      </c>
    </row>
    <row r="611" spans="1:41" x14ac:dyDescent="0.35">
      <c r="A611" s="53">
        <f t="shared" si="19"/>
        <v>605</v>
      </c>
      <c r="B611">
        <v>0</v>
      </c>
      <c r="C611">
        <v>1</v>
      </c>
      <c r="D611" s="75">
        <v>2018</v>
      </c>
      <c r="E611" s="28" t="s">
        <v>299</v>
      </c>
      <c r="F611" s="30" t="s">
        <v>11</v>
      </c>
      <c r="G611" s="103">
        <v>49405</v>
      </c>
      <c r="H611" s="103">
        <v>138334</v>
      </c>
      <c r="I611" s="103">
        <f t="shared" si="18"/>
        <v>2800</v>
      </c>
      <c r="J611" s="72">
        <v>2833.6</v>
      </c>
      <c r="K611" s="60">
        <v>101.2</v>
      </c>
      <c r="L611" s="60">
        <v>33.277390109890106</v>
      </c>
      <c r="M611" s="60">
        <v>2.3140495867768598</v>
      </c>
      <c r="N611" s="75">
        <v>2018</v>
      </c>
      <c r="O611" s="75" t="s">
        <v>16</v>
      </c>
      <c r="P611" s="75">
        <v>122</v>
      </c>
      <c r="Q611" s="78" t="s">
        <v>136</v>
      </c>
      <c r="R611" s="75">
        <v>4800</v>
      </c>
      <c r="S611" s="75">
        <v>3</v>
      </c>
      <c r="T611" s="79">
        <v>75.900000000000006</v>
      </c>
      <c r="U611" s="80">
        <v>0.6</v>
      </c>
      <c r="V611" s="80">
        <v>0.4</v>
      </c>
      <c r="W611" s="80">
        <v>0.6</v>
      </c>
      <c r="X611" s="80">
        <v>0.8</v>
      </c>
      <c r="Y611" s="79">
        <v>12.1</v>
      </c>
      <c r="Z611" s="12">
        <v>14</v>
      </c>
      <c r="AA611" s="79">
        <v>31.8</v>
      </c>
      <c r="AB611" s="79">
        <v>2.0049999999999999</v>
      </c>
      <c r="AC611" s="79">
        <v>28</v>
      </c>
      <c r="AD611" s="79">
        <v>9.6999999999999993</v>
      </c>
      <c r="AE611" s="79">
        <v>379</v>
      </c>
      <c r="AF611" s="79">
        <v>65.989999999999995</v>
      </c>
      <c r="AG611" s="79">
        <v>57.8</v>
      </c>
      <c r="AH611" s="79">
        <v>13</v>
      </c>
      <c r="AI611" s="79">
        <v>16.899999999999999</v>
      </c>
      <c r="AJ611" s="79">
        <v>41</v>
      </c>
      <c r="AK611" s="79">
        <v>74</v>
      </c>
      <c r="AL611" s="79">
        <v>121</v>
      </c>
      <c r="AM611" s="79">
        <v>299</v>
      </c>
      <c r="AN611" s="79">
        <v>0.61</v>
      </c>
      <c r="AO611" s="79">
        <v>0.45500000000000002</v>
      </c>
    </row>
    <row r="612" spans="1:41" x14ac:dyDescent="0.35">
      <c r="A612" s="53">
        <f t="shared" si="19"/>
        <v>606</v>
      </c>
      <c r="B612">
        <v>0</v>
      </c>
      <c r="C612">
        <v>1</v>
      </c>
      <c r="D612" s="75">
        <v>2018</v>
      </c>
      <c r="E612" s="28" t="s">
        <v>300</v>
      </c>
      <c r="F612" s="30" t="s">
        <v>11</v>
      </c>
      <c r="G612" s="103">
        <v>40780</v>
      </c>
      <c r="H612" s="103">
        <v>114184</v>
      </c>
      <c r="I612" s="103">
        <f t="shared" si="18"/>
        <v>2800</v>
      </c>
      <c r="J612" s="72">
        <v>2856</v>
      </c>
      <c r="K612" s="60">
        <v>102</v>
      </c>
      <c r="L612" s="60">
        <v>30.924999999999997</v>
      </c>
      <c r="M612" s="60">
        <v>2.3759999999999999</v>
      </c>
      <c r="N612" s="75">
        <v>2018</v>
      </c>
      <c r="O612" s="75" t="s">
        <v>16</v>
      </c>
      <c r="P612" s="75">
        <v>123</v>
      </c>
      <c r="Q612" s="78" t="s">
        <v>137</v>
      </c>
      <c r="R612" s="75">
        <v>4300</v>
      </c>
      <c r="S612" s="75">
        <v>3</v>
      </c>
      <c r="T612" s="79">
        <v>75.599999999999994</v>
      </c>
      <c r="U612" s="80">
        <v>1.1000000000000001</v>
      </c>
      <c r="V612" s="80">
        <v>1.2</v>
      </c>
      <c r="W612" s="80">
        <v>0.4</v>
      </c>
      <c r="X612" s="80">
        <v>0.7</v>
      </c>
      <c r="Y612" s="79">
        <v>12.5</v>
      </c>
      <c r="Z612" s="12">
        <v>14.5</v>
      </c>
      <c r="AA612" s="79">
        <v>31.9</v>
      </c>
      <c r="AB612" s="79">
        <v>1.9950000000000001</v>
      </c>
      <c r="AC612" s="79">
        <v>29.7</v>
      </c>
      <c r="AD612" s="79">
        <v>10.1</v>
      </c>
      <c r="AE612" s="79">
        <v>328</v>
      </c>
      <c r="AF612" s="79">
        <v>68.319999999999993</v>
      </c>
      <c r="AG612" s="79">
        <v>63</v>
      </c>
      <c r="AH612" s="79">
        <v>2.6</v>
      </c>
      <c r="AI612" s="79">
        <v>10.199999999999999</v>
      </c>
      <c r="AJ612" s="79">
        <v>36</v>
      </c>
      <c r="AK612" s="79">
        <v>102</v>
      </c>
      <c r="AL612" s="79">
        <v>106</v>
      </c>
      <c r="AM612" s="79">
        <v>357</v>
      </c>
      <c r="AN612" s="79">
        <v>0.96</v>
      </c>
      <c r="AO612" s="79">
        <v>0.66500000000000004</v>
      </c>
    </row>
    <row r="613" spans="1:41" x14ac:dyDescent="0.35">
      <c r="A613" s="53">
        <f t="shared" si="19"/>
        <v>607</v>
      </c>
      <c r="B613">
        <v>0</v>
      </c>
      <c r="C613">
        <v>1</v>
      </c>
      <c r="D613" s="75">
        <v>2018</v>
      </c>
      <c r="E613" s="28" t="s">
        <v>300</v>
      </c>
      <c r="F613" s="30" t="s">
        <v>11</v>
      </c>
      <c r="G613" s="103">
        <v>40780</v>
      </c>
      <c r="H613" s="103">
        <v>114184</v>
      </c>
      <c r="I613" s="103">
        <f t="shared" si="18"/>
        <v>2800</v>
      </c>
      <c r="J613" s="72">
        <v>2839.2</v>
      </c>
      <c r="K613" s="60">
        <v>101.4</v>
      </c>
      <c r="L613" s="60">
        <v>17.3125</v>
      </c>
      <c r="M613" s="60">
        <v>2.3504273504273505</v>
      </c>
      <c r="N613" s="75">
        <v>2018</v>
      </c>
      <c r="O613" s="75" t="s">
        <v>16</v>
      </c>
      <c r="P613" s="75">
        <v>124</v>
      </c>
      <c r="Q613" s="78" t="s">
        <v>137</v>
      </c>
      <c r="R613" s="75">
        <v>4700</v>
      </c>
      <c r="S613" s="75">
        <v>2</v>
      </c>
      <c r="T613" s="79">
        <v>77.5</v>
      </c>
      <c r="U613" s="80">
        <v>1.4</v>
      </c>
      <c r="V613" s="80">
        <v>0.4</v>
      </c>
      <c r="W613" s="80">
        <v>0.7</v>
      </c>
      <c r="X613" s="80">
        <v>0.8</v>
      </c>
      <c r="Y613" s="79">
        <v>11.7</v>
      </c>
      <c r="Z613" s="12">
        <v>13.5</v>
      </c>
      <c r="AA613" s="79">
        <v>35.200000000000003</v>
      </c>
      <c r="AB613" s="79">
        <v>1.8149999999999999</v>
      </c>
      <c r="AC613" s="79">
        <v>27.5</v>
      </c>
      <c r="AD613" s="79">
        <v>9.1999999999999993</v>
      </c>
      <c r="AE613" s="79">
        <v>320</v>
      </c>
      <c r="AF613" s="79">
        <v>69.2</v>
      </c>
      <c r="AG613" s="79">
        <v>55</v>
      </c>
      <c r="AH613" s="79">
        <v>2.4</v>
      </c>
      <c r="AI613" s="79">
        <v>9.6999999999999993</v>
      </c>
      <c r="AJ613" s="79">
        <v>46</v>
      </c>
      <c r="AK613" s="79">
        <v>67</v>
      </c>
      <c r="AL613" s="79">
        <v>124</v>
      </c>
      <c r="AM613" s="79">
        <v>277</v>
      </c>
      <c r="AN613" s="79">
        <v>0.54</v>
      </c>
      <c r="AO613" s="79">
        <v>0.69499999999999995</v>
      </c>
    </row>
    <row r="614" spans="1:41" x14ac:dyDescent="0.35">
      <c r="A614" s="53">
        <f t="shared" si="19"/>
        <v>608</v>
      </c>
      <c r="B614">
        <v>0</v>
      </c>
      <c r="C614">
        <v>1</v>
      </c>
      <c r="D614" s="75">
        <v>2018</v>
      </c>
      <c r="E614" s="28" t="s">
        <v>300</v>
      </c>
      <c r="F614" s="30" t="s">
        <v>11</v>
      </c>
      <c r="G614" s="103">
        <v>40780</v>
      </c>
      <c r="H614" s="103">
        <v>114184</v>
      </c>
      <c r="I614" s="103">
        <f t="shared" si="18"/>
        <v>2800</v>
      </c>
      <c r="J614" s="72">
        <v>2800</v>
      </c>
      <c r="K614" s="60">
        <v>100</v>
      </c>
      <c r="L614" s="60">
        <v>18.384009009009002</v>
      </c>
      <c r="M614" s="60">
        <v>2.372727272727273</v>
      </c>
      <c r="N614" s="75">
        <v>2018</v>
      </c>
      <c r="O614" s="75" t="s">
        <v>16</v>
      </c>
      <c r="P614" s="75">
        <v>126</v>
      </c>
      <c r="Q614" s="78" t="s">
        <v>137</v>
      </c>
      <c r="R614" s="75">
        <v>4500</v>
      </c>
      <c r="S614" s="75">
        <v>2</v>
      </c>
      <c r="T614" s="79">
        <v>78</v>
      </c>
      <c r="U614" s="80">
        <v>0.8</v>
      </c>
      <c r="V614" s="80">
        <v>0.3</v>
      </c>
      <c r="W614" s="80">
        <v>0.4</v>
      </c>
      <c r="X614" s="80">
        <v>1</v>
      </c>
      <c r="Y614" s="79">
        <v>11</v>
      </c>
      <c r="Z614" s="12">
        <v>12.7</v>
      </c>
      <c r="AA614" s="79">
        <v>34.6</v>
      </c>
      <c r="AB614" s="79">
        <v>1.7649999999999999</v>
      </c>
      <c r="AC614" s="79">
        <v>26.1</v>
      </c>
      <c r="AD614" s="79">
        <v>8.8000000000000007</v>
      </c>
      <c r="AE614" s="79">
        <v>347</v>
      </c>
      <c r="AF614" s="79">
        <v>68.22</v>
      </c>
      <c r="AG614" s="79">
        <v>56.5</v>
      </c>
      <c r="AH614" s="79">
        <v>2.2000000000000002</v>
      </c>
      <c r="AI614" s="79">
        <v>4.5</v>
      </c>
      <c r="AJ614" s="79">
        <v>52</v>
      </c>
      <c r="AK614" s="79">
        <v>72</v>
      </c>
      <c r="AL614" s="79">
        <v>120</v>
      </c>
      <c r="AM614" s="79">
        <v>290</v>
      </c>
      <c r="AN614" s="79">
        <v>0.6</v>
      </c>
      <c r="AO614" s="79">
        <v>0.55500000000000005</v>
      </c>
    </row>
    <row r="615" spans="1:41" x14ac:dyDescent="0.35">
      <c r="A615" s="53">
        <f t="shared" si="19"/>
        <v>609</v>
      </c>
      <c r="B615">
        <v>0</v>
      </c>
      <c r="C615">
        <v>1</v>
      </c>
      <c r="D615" s="75">
        <v>2018</v>
      </c>
      <c r="E615" s="28" t="s">
        <v>301</v>
      </c>
      <c r="F615" s="30" t="s">
        <v>11</v>
      </c>
      <c r="G615" s="103">
        <v>37030</v>
      </c>
      <c r="H615" s="103">
        <v>103684</v>
      </c>
      <c r="I615" s="103">
        <f t="shared" si="18"/>
        <v>2800</v>
      </c>
      <c r="J615" s="72">
        <v>2844.8</v>
      </c>
      <c r="K615" s="60">
        <v>101.6</v>
      </c>
      <c r="L615" s="60">
        <v>19.871548672566377</v>
      </c>
      <c r="M615" s="60">
        <v>2.4152542372881354</v>
      </c>
      <c r="N615" s="75">
        <v>2018</v>
      </c>
      <c r="O615" s="75" t="s">
        <v>16</v>
      </c>
      <c r="P615" s="75">
        <v>127</v>
      </c>
      <c r="Q615" s="78" t="s">
        <v>138</v>
      </c>
      <c r="R615" s="75">
        <v>4000</v>
      </c>
      <c r="S615" s="75">
        <v>2</v>
      </c>
      <c r="T615" s="79">
        <v>77.099999999999994</v>
      </c>
      <c r="U615" s="80">
        <v>0.5</v>
      </c>
      <c r="V615" s="80">
        <v>0.2</v>
      </c>
      <c r="W615" s="80">
        <v>0.6</v>
      </c>
      <c r="X615" s="80">
        <v>3</v>
      </c>
      <c r="Y615" s="79">
        <v>11.8</v>
      </c>
      <c r="Z615" s="12">
        <v>13.6</v>
      </c>
      <c r="AA615" s="79">
        <v>34.299999999999997</v>
      </c>
      <c r="AB615" s="79">
        <v>1.875</v>
      </c>
      <c r="AC615" s="79">
        <v>28.5</v>
      </c>
      <c r="AD615" s="79">
        <v>10.3</v>
      </c>
      <c r="AE615" s="79">
        <v>428</v>
      </c>
      <c r="AF615" s="79">
        <v>62.2</v>
      </c>
      <c r="AG615" s="79">
        <v>54.2</v>
      </c>
      <c r="AH615" s="79">
        <v>14.6</v>
      </c>
      <c r="AI615" s="79">
        <v>34.700000000000003</v>
      </c>
      <c r="AJ615" s="79">
        <v>11</v>
      </c>
      <c r="AK615" s="79">
        <v>64</v>
      </c>
      <c r="AL615" s="79">
        <v>121</v>
      </c>
      <c r="AM615" s="79">
        <v>268</v>
      </c>
      <c r="AN615" s="79">
        <v>0.53</v>
      </c>
      <c r="AO615" s="79">
        <v>0.56499999999999995</v>
      </c>
    </row>
    <row r="616" spans="1:41" x14ac:dyDescent="0.35">
      <c r="A616" s="53">
        <f t="shared" si="19"/>
        <v>610</v>
      </c>
      <c r="B616">
        <v>0</v>
      </c>
      <c r="C616">
        <v>1</v>
      </c>
      <c r="D616" s="75">
        <v>2018</v>
      </c>
      <c r="E616" s="28" t="s">
        <v>301</v>
      </c>
      <c r="F616" s="30" t="s">
        <v>11</v>
      </c>
      <c r="G616" s="103">
        <v>37030</v>
      </c>
      <c r="H616" s="103">
        <v>103684</v>
      </c>
      <c r="I616" s="103">
        <f t="shared" si="18"/>
        <v>2800</v>
      </c>
      <c r="J616" s="72">
        <v>2884</v>
      </c>
      <c r="K616" s="60">
        <v>103</v>
      </c>
      <c r="L616" s="60">
        <v>43.490253164556961</v>
      </c>
      <c r="M616" s="60">
        <v>2.1919999999999997</v>
      </c>
      <c r="N616" s="75">
        <v>2018</v>
      </c>
      <c r="O616" s="75" t="s">
        <v>16</v>
      </c>
      <c r="P616" s="75">
        <v>128</v>
      </c>
      <c r="Q616" s="78" t="s">
        <v>138</v>
      </c>
      <c r="R616" s="75">
        <v>4000</v>
      </c>
      <c r="S616" s="75">
        <v>2</v>
      </c>
      <c r="T616" s="79">
        <v>77.2</v>
      </c>
      <c r="U616" s="80">
        <v>0.8</v>
      </c>
      <c r="V616" s="80">
        <v>0.5</v>
      </c>
      <c r="W616" s="80">
        <v>0.5</v>
      </c>
      <c r="X616" s="80">
        <v>0.2</v>
      </c>
      <c r="Y616" s="79">
        <v>12.5</v>
      </c>
      <c r="Z616" s="12">
        <v>14.5</v>
      </c>
      <c r="AA616" s="79">
        <v>33.799999999999997</v>
      </c>
      <c r="AB616" s="79">
        <v>1.885</v>
      </c>
      <c r="AC616" s="79">
        <v>27.4</v>
      </c>
      <c r="AD616" s="79">
        <v>9.6999999999999993</v>
      </c>
      <c r="AE616" s="79">
        <v>391</v>
      </c>
      <c r="AF616" s="79">
        <v>61.12</v>
      </c>
      <c r="AG616" s="79">
        <v>54.7</v>
      </c>
      <c r="AH616" s="79">
        <v>17.600000000000001</v>
      </c>
      <c r="AI616" s="79">
        <v>32.200000000000003</v>
      </c>
      <c r="AJ616" s="79">
        <v>16</v>
      </c>
      <c r="AK616" s="79">
        <v>77</v>
      </c>
      <c r="AL616" s="79">
        <v>115</v>
      </c>
      <c r="AM616" s="79">
        <v>322</v>
      </c>
      <c r="AN616" s="79">
        <v>0.67</v>
      </c>
      <c r="AO616" s="79">
        <v>0.39500000000000002</v>
      </c>
    </row>
    <row r="617" spans="1:41" x14ac:dyDescent="0.35">
      <c r="A617" s="53">
        <f t="shared" si="19"/>
        <v>611</v>
      </c>
      <c r="B617">
        <v>0</v>
      </c>
      <c r="C617">
        <v>1</v>
      </c>
      <c r="D617" s="75">
        <v>2018</v>
      </c>
      <c r="E617" s="28" t="s">
        <v>301</v>
      </c>
      <c r="F617" s="30" t="s">
        <v>11</v>
      </c>
      <c r="G617" s="103">
        <v>37030</v>
      </c>
      <c r="H617" s="103">
        <v>103684</v>
      </c>
      <c r="I617" s="103">
        <f t="shared" si="18"/>
        <v>2800</v>
      </c>
      <c r="J617" s="72">
        <v>2889.6</v>
      </c>
      <c r="K617" s="60">
        <v>103.2</v>
      </c>
      <c r="L617" s="60">
        <v>35.00529126213592</v>
      </c>
      <c r="M617" s="60">
        <v>2.3095238095238098</v>
      </c>
      <c r="N617" s="75">
        <v>2018</v>
      </c>
      <c r="O617" s="75" t="s">
        <v>16</v>
      </c>
      <c r="P617" s="75">
        <v>129</v>
      </c>
      <c r="Q617" s="78" t="s">
        <v>138</v>
      </c>
      <c r="R617" s="75">
        <v>4000</v>
      </c>
      <c r="S617" s="75">
        <v>2</v>
      </c>
      <c r="T617" s="79">
        <v>77.2</v>
      </c>
      <c r="U617" s="80">
        <v>0.6</v>
      </c>
      <c r="V617" s="80">
        <v>0.8</v>
      </c>
      <c r="W617" s="80">
        <v>0.5</v>
      </c>
      <c r="X617" s="80">
        <v>0.1</v>
      </c>
      <c r="Y617" s="79">
        <v>12.6</v>
      </c>
      <c r="Z617" s="12">
        <v>14.6</v>
      </c>
      <c r="AA617" s="79">
        <v>34.9</v>
      </c>
      <c r="AB617" s="79">
        <v>1.9550000000000001</v>
      </c>
      <c r="AC617" s="79">
        <v>29.1</v>
      </c>
      <c r="AD617" s="79">
        <v>10.1</v>
      </c>
      <c r="AE617" s="79">
        <v>411</v>
      </c>
      <c r="AF617" s="79">
        <v>62.47</v>
      </c>
      <c r="AG617" s="79">
        <v>54.4</v>
      </c>
      <c r="AH617" s="79">
        <v>14.9</v>
      </c>
      <c r="AI617" s="79">
        <v>31.6</v>
      </c>
      <c r="AJ617" s="79">
        <v>15</v>
      </c>
      <c r="AK617" s="79">
        <v>66</v>
      </c>
      <c r="AL617" s="79">
        <v>144</v>
      </c>
      <c r="AM617" s="79">
        <v>325</v>
      </c>
      <c r="AN617" s="79">
        <v>0.46</v>
      </c>
      <c r="AO617" s="79">
        <v>0.51500000000000001</v>
      </c>
    </row>
    <row r="618" spans="1:41" x14ac:dyDescent="0.35">
      <c r="A618" s="53">
        <f t="shared" si="19"/>
        <v>612</v>
      </c>
      <c r="B618">
        <v>0</v>
      </c>
      <c r="C618">
        <v>1</v>
      </c>
      <c r="D618" s="75">
        <v>2018</v>
      </c>
      <c r="E618" s="28" t="s">
        <v>302</v>
      </c>
      <c r="F618" s="30" t="s">
        <v>11</v>
      </c>
      <c r="G618" s="103">
        <v>58685</v>
      </c>
      <c r="H618" s="103">
        <v>176055</v>
      </c>
      <c r="I618" s="103">
        <f t="shared" si="18"/>
        <v>3000</v>
      </c>
      <c r="J618" s="72">
        <v>3012</v>
      </c>
      <c r="K618" s="60">
        <v>100.4</v>
      </c>
      <c r="L618" s="60">
        <v>28.947443820224716</v>
      </c>
      <c r="M618" s="60">
        <v>2.3035714285714288</v>
      </c>
      <c r="N618" s="75">
        <v>2018</v>
      </c>
      <c r="O618" s="75" t="s">
        <v>16</v>
      </c>
      <c r="P618" s="75">
        <v>130</v>
      </c>
      <c r="Q618" s="78" t="s">
        <v>139</v>
      </c>
      <c r="R618" s="75">
        <v>5900</v>
      </c>
      <c r="S618" s="75">
        <v>2</v>
      </c>
      <c r="T618" s="79">
        <v>78.3</v>
      </c>
      <c r="U618" s="80">
        <v>1</v>
      </c>
      <c r="V618" s="80">
        <v>0.5</v>
      </c>
      <c r="W618" s="80">
        <v>0.4</v>
      </c>
      <c r="X618" s="80">
        <v>4.9000000000000004</v>
      </c>
      <c r="Y618" s="79">
        <v>11.2</v>
      </c>
      <c r="Z618" s="12">
        <v>12.9</v>
      </c>
      <c r="AA618" s="79">
        <v>34.1</v>
      </c>
      <c r="AB618" s="79">
        <v>1.825</v>
      </c>
      <c r="AC618" s="79">
        <v>25.8</v>
      </c>
      <c r="AD618" s="79">
        <v>8.9</v>
      </c>
      <c r="AE618" s="79">
        <v>399</v>
      </c>
      <c r="AF618" s="79">
        <v>62.96</v>
      </c>
      <c r="AG618" s="79">
        <v>54.4</v>
      </c>
      <c r="AH618" s="79">
        <v>15.9</v>
      </c>
      <c r="AI618" s="79">
        <v>36.4</v>
      </c>
      <c r="AJ618" s="79">
        <v>13</v>
      </c>
      <c r="AK618" s="79">
        <v>84</v>
      </c>
      <c r="AL618" s="79">
        <v>87</v>
      </c>
      <c r="AM618" s="79">
        <v>273</v>
      </c>
      <c r="AN618" s="79">
        <v>0.97</v>
      </c>
      <c r="AO618" s="79">
        <v>0.44500000000000001</v>
      </c>
    </row>
    <row r="619" spans="1:41" x14ac:dyDescent="0.35">
      <c r="A619" s="53">
        <f t="shared" si="19"/>
        <v>613</v>
      </c>
      <c r="B619">
        <v>0</v>
      </c>
      <c r="C619">
        <v>1</v>
      </c>
      <c r="D619" s="75">
        <v>2018</v>
      </c>
      <c r="E619" s="28" t="s">
        <v>302</v>
      </c>
      <c r="F619" s="30" t="s">
        <v>11</v>
      </c>
      <c r="G619" s="103">
        <v>58685</v>
      </c>
      <c r="H619" s="103">
        <v>176055</v>
      </c>
      <c r="I619" s="103">
        <f t="shared" si="18"/>
        <v>3000</v>
      </c>
      <c r="J619" s="72">
        <v>3081</v>
      </c>
      <c r="K619" s="60">
        <v>102.7</v>
      </c>
      <c r="L619" s="60">
        <v>21.777500000000003</v>
      </c>
      <c r="M619" s="60">
        <v>2.3793103448275863</v>
      </c>
      <c r="N619" s="75">
        <v>2018</v>
      </c>
      <c r="O619" s="75" t="s">
        <v>16</v>
      </c>
      <c r="P619" s="75">
        <v>131</v>
      </c>
      <c r="Q619" s="78" t="s">
        <v>139</v>
      </c>
      <c r="R619" s="75">
        <v>5000</v>
      </c>
      <c r="S619" s="75">
        <v>2</v>
      </c>
      <c r="T619" s="79">
        <v>79.2</v>
      </c>
      <c r="U619" s="80">
        <v>0.7</v>
      </c>
      <c r="V619" s="80">
        <v>0.3</v>
      </c>
      <c r="W619" s="80">
        <v>0.4</v>
      </c>
      <c r="X619" s="80">
        <v>0.3</v>
      </c>
      <c r="Y619" s="79">
        <v>11.6</v>
      </c>
      <c r="Z619" s="12">
        <v>13.4</v>
      </c>
      <c r="AA619" s="79">
        <v>32.799999999999997</v>
      </c>
      <c r="AB619" s="79">
        <v>1.9750000000000001</v>
      </c>
      <c r="AC619" s="79">
        <v>27.6</v>
      </c>
      <c r="AD619" s="79">
        <v>9.5</v>
      </c>
      <c r="AE619" s="79">
        <v>463</v>
      </c>
      <c r="AF619" s="79">
        <v>61.62</v>
      </c>
      <c r="AG619" s="79">
        <v>56</v>
      </c>
      <c r="AH619" s="79">
        <v>2.7</v>
      </c>
      <c r="AI619" s="79">
        <v>13.7</v>
      </c>
      <c r="AJ619" s="79">
        <v>32</v>
      </c>
      <c r="AK619" s="79">
        <v>62</v>
      </c>
      <c r="AL619" s="79">
        <v>159</v>
      </c>
      <c r="AM619" s="79">
        <v>289</v>
      </c>
      <c r="AN619" s="79">
        <v>0.39</v>
      </c>
      <c r="AO619" s="79">
        <v>0.58499999999999996</v>
      </c>
    </row>
    <row r="620" spans="1:41" x14ac:dyDescent="0.35">
      <c r="A620" s="53">
        <f t="shared" si="19"/>
        <v>614</v>
      </c>
      <c r="B620">
        <v>0</v>
      </c>
      <c r="C620">
        <v>1</v>
      </c>
      <c r="D620" s="75">
        <v>2018</v>
      </c>
      <c r="E620" s="28" t="s">
        <v>302</v>
      </c>
      <c r="F620" s="30" t="s">
        <v>11</v>
      </c>
      <c r="G620" s="103">
        <v>58685</v>
      </c>
      <c r="H620" s="103">
        <v>176055</v>
      </c>
      <c r="I620" s="103">
        <f t="shared" si="18"/>
        <v>3000</v>
      </c>
      <c r="J620" s="72">
        <v>3042</v>
      </c>
      <c r="K620" s="60">
        <v>101.4</v>
      </c>
      <c r="L620" s="60">
        <v>28.55535714285714</v>
      </c>
      <c r="M620" s="60">
        <v>2.324786324786325</v>
      </c>
      <c r="N620" s="75">
        <v>2018</v>
      </c>
      <c r="O620" s="75" t="s">
        <v>16</v>
      </c>
      <c r="P620" s="75">
        <v>132</v>
      </c>
      <c r="Q620" s="78" t="s">
        <v>139</v>
      </c>
      <c r="R620" s="75">
        <v>4000</v>
      </c>
      <c r="S620" s="75">
        <v>2</v>
      </c>
      <c r="T620" s="79">
        <v>78.7</v>
      </c>
      <c r="U620" s="80">
        <v>0.4</v>
      </c>
      <c r="V620" s="80">
        <v>0.3</v>
      </c>
      <c r="W620" s="80">
        <v>0.3</v>
      </c>
      <c r="X620" s="80">
        <v>1.1000000000000001</v>
      </c>
      <c r="Y620" s="79">
        <v>11.7</v>
      </c>
      <c r="Z620" s="12">
        <v>13.5</v>
      </c>
      <c r="AA620" s="79">
        <v>34</v>
      </c>
      <c r="AB620" s="79">
        <v>1.8049999999999999</v>
      </c>
      <c r="AC620" s="79">
        <v>27.2</v>
      </c>
      <c r="AD620" s="79">
        <v>9.1999999999999993</v>
      </c>
      <c r="AE620" s="79">
        <v>418</v>
      </c>
      <c r="AF620" s="79">
        <v>62.97</v>
      </c>
      <c r="AG620" s="79">
        <v>53.6</v>
      </c>
      <c r="AH620" s="79">
        <v>13.5</v>
      </c>
      <c r="AI620" s="79">
        <v>27.1</v>
      </c>
      <c r="AJ620" s="79">
        <v>18</v>
      </c>
      <c r="AK620" s="79">
        <v>80</v>
      </c>
      <c r="AL620" s="79">
        <v>110</v>
      </c>
      <c r="AM620" s="79">
        <v>301</v>
      </c>
      <c r="AN620" s="79">
        <v>0.73</v>
      </c>
      <c r="AO620" s="79">
        <v>0.52500000000000002</v>
      </c>
    </row>
    <row r="621" spans="1:41" x14ac:dyDescent="0.35">
      <c r="A621" s="53">
        <f t="shared" si="19"/>
        <v>615</v>
      </c>
      <c r="B621">
        <v>0</v>
      </c>
      <c r="C621">
        <v>1</v>
      </c>
      <c r="D621" s="75">
        <v>2018</v>
      </c>
      <c r="E621" s="28" t="s">
        <v>302</v>
      </c>
      <c r="F621" s="30" t="s">
        <v>11</v>
      </c>
      <c r="G621" s="103">
        <v>58685</v>
      </c>
      <c r="H621" s="103">
        <v>176055</v>
      </c>
      <c r="I621" s="103">
        <f t="shared" si="18"/>
        <v>3000</v>
      </c>
      <c r="J621" s="72">
        <v>3024</v>
      </c>
      <c r="K621" s="60">
        <v>100.8</v>
      </c>
      <c r="L621" s="60">
        <v>20.192500000000003</v>
      </c>
      <c r="M621" s="60">
        <v>2.3596491228070176</v>
      </c>
      <c r="N621" s="75">
        <v>2018</v>
      </c>
      <c r="O621" s="75" t="s">
        <v>16</v>
      </c>
      <c r="P621" s="75">
        <v>133</v>
      </c>
      <c r="Q621" s="78" t="s">
        <v>139</v>
      </c>
      <c r="R621" s="75">
        <v>5000</v>
      </c>
      <c r="S621" s="75">
        <v>2</v>
      </c>
      <c r="T621" s="79">
        <v>78.900000000000006</v>
      </c>
      <c r="U621" s="80">
        <v>0.3</v>
      </c>
      <c r="V621" s="80">
        <v>0.4</v>
      </c>
      <c r="W621" s="80">
        <v>0.8</v>
      </c>
      <c r="X621" s="80">
        <v>1.8</v>
      </c>
      <c r="Y621" s="79">
        <v>11.4</v>
      </c>
      <c r="Z621" s="12">
        <v>13.2</v>
      </c>
      <c r="AA621" s="79">
        <v>31.7</v>
      </c>
      <c r="AB621" s="79">
        <v>2.0049999999999999</v>
      </c>
      <c r="AC621" s="79">
        <v>26.9</v>
      </c>
      <c r="AD621" s="79">
        <v>9.1</v>
      </c>
      <c r="AE621" s="79">
        <v>451</v>
      </c>
      <c r="AF621" s="79">
        <v>67.98</v>
      </c>
      <c r="AG621" s="79">
        <v>57.2</v>
      </c>
      <c r="AH621" s="79">
        <v>2.7</v>
      </c>
      <c r="AI621" s="79">
        <v>13.9</v>
      </c>
      <c r="AJ621" s="79">
        <v>26</v>
      </c>
      <c r="AK621" s="79">
        <v>63</v>
      </c>
      <c r="AL621" s="79">
        <v>140</v>
      </c>
      <c r="AM621" s="79">
        <v>285</v>
      </c>
      <c r="AN621" s="79">
        <v>0.45</v>
      </c>
      <c r="AO621" s="79">
        <v>0.63500000000000001</v>
      </c>
    </row>
    <row r="622" spans="1:41" x14ac:dyDescent="0.35">
      <c r="A622" s="53">
        <f t="shared" si="19"/>
        <v>616</v>
      </c>
      <c r="B622">
        <v>0</v>
      </c>
      <c r="C622">
        <v>1</v>
      </c>
      <c r="D622" s="75">
        <v>2018</v>
      </c>
      <c r="E622" s="28" t="s">
        <v>303</v>
      </c>
      <c r="F622" s="30" t="s">
        <v>11</v>
      </c>
      <c r="G622" s="103">
        <v>159730</v>
      </c>
      <c r="H622" s="103">
        <v>670866</v>
      </c>
      <c r="I622" s="103">
        <f t="shared" si="18"/>
        <v>4200</v>
      </c>
      <c r="J622" s="72">
        <v>4296.6000000000004</v>
      </c>
      <c r="K622" s="60">
        <v>102.3</v>
      </c>
      <c r="L622" s="60">
        <v>21.79</v>
      </c>
      <c r="M622" s="60">
        <v>2.2894736842105265</v>
      </c>
      <c r="N622" s="75">
        <v>2018</v>
      </c>
      <c r="O622" s="75" t="s">
        <v>16</v>
      </c>
      <c r="P622" s="75">
        <v>134</v>
      </c>
      <c r="Q622" s="78" t="s">
        <v>140</v>
      </c>
      <c r="R622" s="75">
        <v>5250</v>
      </c>
      <c r="S622" s="75">
        <v>1</v>
      </c>
      <c r="T622" s="79">
        <v>81.3</v>
      </c>
      <c r="U622" s="80">
        <v>0.4</v>
      </c>
      <c r="V622" s="80">
        <v>0.1</v>
      </c>
      <c r="W622" s="80">
        <v>0.3</v>
      </c>
      <c r="X622" s="80">
        <v>3.5</v>
      </c>
      <c r="Y622" s="79">
        <v>11.4</v>
      </c>
      <c r="Z622" s="12">
        <v>13.2</v>
      </c>
      <c r="AA622" s="79">
        <v>36.9</v>
      </c>
      <c r="AB622" s="79">
        <v>1.905</v>
      </c>
      <c r="AC622" s="79">
        <v>26.1</v>
      </c>
      <c r="AD622" s="79">
        <v>8.9</v>
      </c>
      <c r="AE622" s="79">
        <v>417</v>
      </c>
      <c r="AF622" s="79">
        <v>53.47</v>
      </c>
      <c r="AG622" s="79">
        <v>56.6</v>
      </c>
      <c r="AH622" s="79">
        <v>10.4</v>
      </c>
      <c r="AI622" s="79">
        <v>17.7</v>
      </c>
      <c r="AJ622" s="79">
        <v>27</v>
      </c>
      <c r="AK622" s="79">
        <v>89</v>
      </c>
      <c r="AL622" s="79">
        <v>90</v>
      </c>
      <c r="AM622" s="79">
        <v>282</v>
      </c>
      <c r="AN622" s="79">
        <v>0.99</v>
      </c>
      <c r="AO622" s="79">
        <v>0.52500000000000002</v>
      </c>
    </row>
    <row r="623" spans="1:41" x14ac:dyDescent="0.35">
      <c r="A623" s="53">
        <f t="shared" si="19"/>
        <v>617</v>
      </c>
      <c r="B623">
        <v>0</v>
      </c>
      <c r="C623">
        <v>1</v>
      </c>
      <c r="D623" s="75">
        <v>2018</v>
      </c>
      <c r="E623" s="28" t="s">
        <v>303</v>
      </c>
      <c r="F623" s="30" t="s">
        <v>11</v>
      </c>
      <c r="G623" s="103">
        <v>159730</v>
      </c>
      <c r="H623" s="103">
        <v>670866</v>
      </c>
      <c r="I623" s="103">
        <f t="shared" si="18"/>
        <v>4200</v>
      </c>
      <c r="J623" s="72">
        <v>4279.8</v>
      </c>
      <c r="K623" s="60">
        <v>101.9</v>
      </c>
      <c r="L623" s="60">
        <v>25.050000000000004</v>
      </c>
      <c r="M623" s="60">
        <v>2.5357142857142856</v>
      </c>
      <c r="N623" s="75">
        <v>2018</v>
      </c>
      <c r="O623" s="75" t="s">
        <v>16</v>
      </c>
      <c r="P623" s="75">
        <v>135</v>
      </c>
      <c r="Q623" s="78" t="s">
        <v>140</v>
      </c>
      <c r="R623" s="75">
        <v>6000</v>
      </c>
      <c r="S623" s="75">
        <v>1</v>
      </c>
      <c r="T623" s="79">
        <v>80.900000000000006</v>
      </c>
      <c r="U623" s="80">
        <v>0.7</v>
      </c>
      <c r="V623" s="80">
        <v>0.2</v>
      </c>
      <c r="W623" s="80">
        <v>0.3</v>
      </c>
      <c r="X623" s="80">
        <v>2.9</v>
      </c>
      <c r="Y623" s="79">
        <v>11.2</v>
      </c>
      <c r="Z623" s="12">
        <v>12.9</v>
      </c>
      <c r="AA623" s="79">
        <v>36.1</v>
      </c>
      <c r="AB623" s="79">
        <v>1.915</v>
      </c>
      <c r="AC623" s="79">
        <v>28.4</v>
      </c>
      <c r="AD623" s="79">
        <v>9.6999999999999993</v>
      </c>
      <c r="AE623" s="79">
        <v>410</v>
      </c>
      <c r="AF623" s="79">
        <v>68.75</v>
      </c>
      <c r="AG623" s="79">
        <v>57.8</v>
      </c>
      <c r="AH623" s="79">
        <v>10.1</v>
      </c>
      <c r="AI623" s="79">
        <v>19.600000000000001</v>
      </c>
      <c r="AJ623" s="79">
        <v>30</v>
      </c>
      <c r="AK623" s="79">
        <v>105</v>
      </c>
      <c r="AL623" s="79">
        <v>80</v>
      </c>
      <c r="AM623" s="79">
        <v>294</v>
      </c>
      <c r="AN623" s="79">
        <v>1.31</v>
      </c>
      <c r="AO623" s="79">
        <v>0.625</v>
      </c>
    </row>
    <row r="624" spans="1:41" x14ac:dyDescent="0.35">
      <c r="A624" s="53">
        <f t="shared" si="19"/>
        <v>618</v>
      </c>
      <c r="B624">
        <v>0</v>
      </c>
      <c r="C624">
        <v>1</v>
      </c>
      <c r="D624" s="75">
        <v>2018</v>
      </c>
      <c r="E624" s="28" t="s">
        <v>303</v>
      </c>
      <c r="F624" s="30" t="s">
        <v>11</v>
      </c>
      <c r="G624" s="103">
        <v>159730</v>
      </c>
      <c r="H624" s="103">
        <v>670866</v>
      </c>
      <c r="I624" s="103">
        <f t="shared" si="18"/>
        <v>4200</v>
      </c>
      <c r="J624" s="72">
        <v>4279.8</v>
      </c>
      <c r="K624" s="60">
        <v>101.9</v>
      </c>
      <c r="L624" s="60">
        <v>30.85</v>
      </c>
      <c r="M624" s="60">
        <v>2.4910714285714284</v>
      </c>
      <c r="N624" s="75">
        <v>2018</v>
      </c>
      <c r="O624" s="75" t="s">
        <v>16</v>
      </c>
      <c r="P624" s="75">
        <v>136</v>
      </c>
      <c r="Q624" s="78" t="s">
        <v>140</v>
      </c>
      <c r="R624" s="75">
        <v>5170</v>
      </c>
      <c r="S624" s="75">
        <v>1</v>
      </c>
      <c r="T624" s="79">
        <v>80.5</v>
      </c>
      <c r="U624" s="80">
        <v>0.3</v>
      </c>
      <c r="V624" s="80">
        <v>0.2</v>
      </c>
      <c r="W624" s="80">
        <v>0</v>
      </c>
      <c r="X624" s="80">
        <v>1.4</v>
      </c>
      <c r="Y624" s="79">
        <v>11.2</v>
      </c>
      <c r="Z624" s="12">
        <v>13.5</v>
      </c>
      <c r="AA624" s="79">
        <v>36.5</v>
      </c>
      <c r="AB624" s="79">
        <v>1.8049999999999999</v>
      </c>
      <c r="AC624" s="79">
        <v>27.9</v>
      </c>
      <c r="AD624" s="79">
        <v>9.4</v>
      </c>
      <c r="AE624" s="79">
        <v>407</v>
      </c>
      <c r="AF624" s="79">
        <v>53.76</v>
      </c>
      <c r="AG624" s="79">
        <v>56.6</v>
      </c>
      <c r="AH624" s="79">
        <v>10.7</v>
      </c>
      <c r="AI624" s="79">
        <v>28.5</v>
      </c>
      <c r="AJ624" s="79">
        <v>14</v>
      </c>
      <c r="AK624" s="79">
        <v>95</v>
      </c>
      <c r="AL624" s="79">
        <v>98</v>
      </c>
      <c r="AM624" s="79">
        <v>325</v>
      </c>
      <c r="AN624" s="79">
        <v>0.97</v>
      </c>
      <c r="AO624" s="79">
        <v>0.505</v>
      </c>
    </row>
    <row r="625" spans="1:41" x14ac:dyDescent="0.35">
      <c r="A625" s="53">
        <f t="shared" si="19"/>
        <v>619</v>
      </c>
      <c r="B625">
        <v>0</v>
      </c>
      <c r="C625">
        <v>1</v>
      </c>
      <c r="D625" s="75">
        <v>2018</v>
      </c>
      <c r="E625" s="28" t="s">
        <v>303</v>
      </c>
      <c r="F625" s="30" t="s">
        <v>11</v>
      </c>
      <c r="G625" s="103">
        <v>159730</v>
      </c>
      <c r="H625" s="103">
        <v>670866</v>
      </c>
      <c r="I625" s="103">
        <f t="shared" si="18"/>
        <v>4200</v>
      </c>
      <c r="J625" s="72">
        <v>4389</v>
      </c>
      <c r="K625" s="60">
        <v>104.5</v>
      </c>
      <c r="L625" s="60">
        <v>36.524999999999991</v>
      </c>
      <c r="M625" s="60">
        <v>2.48</v>
      </c>
      <c r="N625" s="75">
        <v>2018</v>
      </c>
      <c r="O625" s="75" t="s">
        <v>16</v>
      </c>
      <c r="P625" s="75">
        <v>137</v>
      </c>
      <c r="Q625" s="78" t="s">
        <v>140</v>
      </c>
      <c r="R625" s="75">
        <v>5250</v>
      </c>
      <c r="S625" s="75">
        <v>2</v>
      </c>
      <c r="T625" s="79">
        <v>79.099999999999994</v>
      </c>
      <c r="U625" s="80">
        <v>0.1</v>
      </c>
      <c r="V625" s="80">
        <v>0.3</v>
      </c>
      <c r="W625" s="80">
        <v>0.1</v>
      </c>
      <c r="X625" s="80">
        <v>0.8</v>
      </c>
      <c r="Y625" s="79">
        <v>12.5</v>
      </c>
      <c r="Z625" s="12">
        <v>14.5</v>
      </c>
      <c r="AA625" s="79">
        <v>35.799999999999997</v>
      </c>
      <c r="AB625" s="79">
        <v>1.895</v>
      </c>
      <c r="AC625" s="79">
        <v>31</v>
      </c>
      <c r="AD625" s="79">
        <v>10.7</v>
      </c>
      <c r="AE625" s="79">
        <v>417</v>
      </c>
      <c r="AF625" s="79">
        <v>66.959999999999994</v>
      </c>
      <c r="AG625" s="79">
        <v>57.7</v>
      </c>
      <c r="AH625" s="79">
        <v>10.5</v>
      </c>
      <c r="AI625" s="79">
        <v>19.5</v>
      </c>
      <c r="AJ625" s="79">
        <v>33</v>
      </c>
      <c r="AK625" s="79">
        <v>74</v>
      </c>
      <c r="AL625" s="79">
        <v>114</v>
      </c>
      <c r="AM625" s="79">
        <v>352</v>
      </c>
      <c r="AN625" s="79">
        <v>0.51</v>
      </c>
      <c r="AO625" s="79">
        <v>0.63500000000000001</v>
      </c>
    </row>
    <row r="626" spans="1:41" x14ac:dyDescent="0.35">
      <c r="A626" s="53">
        <f t="shared" si="19"/>
        <v>620</v>
      </c>
      <c r="B626">
        <v>0</v>
      </c>
      <c r="C626">
        <v>1</v>
      </c>
      <c r="D626" s="75">
        <v>2018</v>
      </c>
      <c r="E626" s="28" t="s">
        <v>303</v>
      </c>
      <c r="F626" s="30" t="s">
        <v>11</v>
      </c>
      <c r="G626" s="103">
        <v>159730</v>
      </c>
      <c r="H626" s="103">
        <v>670866</v>
      </c>
      <c r="I626" s="103">
        <f t="shared" si="18"/>
        <v>4200</v>
      </c>
      <c r="J626" s="72">
        <v>4431</v>
      </c>
      <c r="K626" s="60">
        <v>105.5</v>
      </c>
      <c r="L626" s="60">
        <v>39.77000000000001</v>
      </c>
      <c r="M626" s="60">
        <v>2.5153846153846158</v>
      </c>
      <c r="N626" s="75">
        <v>2018</v>
      </c>
      <c r="O626" s="75" t="s">
        <v>16</v>
      </c>
      <c r="P626" s="75">
        <v>138</v>
      </c>
      <c r="Q626" s="78" t="s">
        <v>140</v>
      </c>
      <c r="R626" s="75">
        <v>5500</v>
      </c>
      <c r="S626" s="75">
        <v>2</v>
      </c>
      <c r="T626" s="79">
        <v>80.7</v>
      </c>
      <c r="U626" s="80">
        <v>1.5</v>
      </c>
      <c r="V626" s="80">
        <v>0.4</v>
      </c>
      <c r="W626" s="80">
        <v>0.2</v>
      </c>
      <c r="X626" s="80">
        <v>2.2999999999999998</v>
      </c>
      <c r="Y626" s="79">
        <v>13</v>
      </c>
      <c r="Z626" s="12">
        <v>15</v>
      </c>
      <c r="AA626" s="79">
        <v>35.5</v>
      </c>
      <c r="AB626" s="79">
        <v>1.9650000000000001</v>
      </c>
      <c r="AC626" s="79">
        <v>32.700000000000003</v>
      </c>
      <c r="AD626" s="79">
        <v>11.2</v>
      </c>
      <c r="AE626" s="79">
        <v>392</v>
      </c>
      <c r="AF626" s="79">
        <v>52.87</v>
      </c>
      <c r="AG626" s="79">
        <v>58.4</v>
      </c>
      <c r="AH626" s="79">
        <v>10.199999999999999</v>
      </c>
      <c r="AI626" s="79">
        <v>21.7</v>
      </c>
      <c r="AJ626" s="79">
        <v>20</v>
      </c>
      <c r="AK626" s="79">
        <v>87</v>
      </c>
      <c r="AL626" s="79">
        <v>118</v>
      </c>
      <c r="AM626" s="79">
        <v>345</v>
      </c>
      <c r="AN626" s="79">
        <v>0.74</v>
      </c>
      <c r="AO626" s="79">
        <v>0.55500000000000005</v>
      </c>
    </row>
    <row r="627" spans="1:41" x14ac:dyDescent="0.35">
      <c r="A627" s="53">
        <f t="shared" si="19"/>
        <v>621</v>
      </c>
      <c r="B627">
        <v>0</v>
      </c>
      <c r="C627">
        <v>1</v>
      </c>
      <c r="D627" s="75">
        <v>2018</v>
      </c>
      <c r="E627" s="28" t="s">
        <v>303</v>
      </c>
      <c r="F627" s="30" t="s">
        <v>11</v>
      </c>
      <c r="G627" s="103">
        <v>159730</v>
      </c>
      <c r="H627" s="103">
        <v>670866</v>
      </c>
      <c r="I627" s="103">
        <f t="shared" si="18"/>
        <v>4200</v>
      </c>
      <c r="J627" s="72">
        <v>4355.3999999999996</v>
      </c>
      <c r="K627" s="60">
        <v>103.7</v>
      </c>
      <c r="L627" s="60">
        <v>33.882933884297522</v>
      </c>
      <c r="M627" s="60">
        <v>2.5289256198347108</v>
      </c>
      <c r="N627" s="75">
        <v>2018</v>
      </c>
      <c r="O627" s="75" t="s">
        <v>16</v>
      </c>
      <c r="P627" s="75">
        <v>139</v>
      </c>
      <c r="Q627" s="78" t="s">
        <v>140</v>
      </c>
      <c r="R627" s="75">
        <v>5000</v>
      </c>
      <c r="S627" s="75">
        <v>2</v>
      </c>
      <c r="T627" s="79">
        <v>79.5</v>
      </c>
      <c r="U627" s="80">
        <v>0.1</v>
      </c>
      <c r="V627" s="80">
        <v>0.6</v>
      </c>
      <c r="W627" s="80">
        <v>0.3</v>
      </c>
      <c r="X627" s="80">
        <v>1.8</v>
      </c>
      <c r="Y627" s="79">
        <v>12.1</v>
      </c>
      <c r="Z627" s="12">
        <v>14</v>
      </c>
      <c r="AA627" s="79">
        <v>35.4</v>
      </c>
      <c r="AB627" s="79">
        <v>1.885</v>
      </c>
      <c r="AC627" s="79">
        <v>30.6</v>
      </c>
      <c r="AD627" s="79">
        <v>10.6</v>
      </c>
      <c r="AE627" s="79">
        <v>420</v>
      </c>
      <c r="AF627" s="79">
        <v>69.47</v>
      </c>
      <c r="AG627" s="79">
        <v>57.6</v>
      </c>
      <c r="AH627" s="79">
        <v>11.7</v>
      </c>
      <c r="AI627" s="79">
        <v>23.1</v>
      </c>
      <c r="AJ627" s="79">
        <v>24</v>
      </c>
      <c r="AK627" s="79">
        <v>83</v>
      </c>
      <c r="AL627" s="79">
        <v>115</v>
      </c>
      <c r="AM627" s="79">
        <v>320</v>
      </c>
      <c r="AN627" s="79">
        <v>0.72</v>
      </c>
      <c r="AO627" s="79">
        <v>0.60499999999999998</v>
      </c>
    </row>
    <row r="628" spans="1:41" x14ac:dyDescent="0.35">
      <c r="A628" s="53">
        <f t="shared" si="19"/>
        <v>622</v>
      </c>
      <c r="B628">
        <v>0</v>
      </c>
      <c r="C628">
        <v>1</v>
      </c>
      <c r="D628" s="75">
        <v>2018</v>
      </c>
      <c r="E628" s="28" t="s">
        <v>303</v>
      </c>
      <c r="F628" s="30" t="s">
        <v>11</v>
      </c>
      <c r="G628" s="103">
        <v>159730</v>
      </c>
      <c r="H628" s="103">
        <v>670866</v>
      </c>
      <c r="I628" s="103">
        <f t="shared" si="18"/>
        <v>4200</v>
      </c>
      <c r="J628" s="72">
        <v>4183.2</v>
      </c>
      <c r="K628" s="60">
        <v>99.6</v>
      </c>
      <c r="L628" s="60">
        <v>4.5249999999999959</v>
      </c>
      <c r="M628" s="60">
        <v>2.1481481481481479</v>
      </c>
      <c r="N628" s="75">
        <v>2018</v>
      </c>
      <c r="O628" s="75" t="s">
        <v>16</v>
      </c>
      <c r="P628" s="75">
        <v>140</v>
      </c>
      <c r="Q628" s="78" t="s">
        <v>140</v>
      </c>
      <c r="R628" s="75">
        <v>5000</v>
      </c>
      <c r="S628" s="75">
        <v>2</v>
      </c>
      <c r="T628" s="79">
        <v>77.599999999999994</v>
      </c>
      <c r="U628" s="80">
        <v>0.2</v>
      </c>
      <c r="V628" s="80">
        <v>0.6</v>
      </c>
      <c r="W628" s="80">
        <v>0.9</v>
      </c>
      <c r="X628" s="80">
        <v>3.5</v>
      </c>
      <c r="Y628" s="79">
        <v>10.8</v>
      </c>
      <c r="Z628" s="12">
        <v>12.5</v>
      </c>
      <c r="AA628" s="79">
        <v>34.4</v>
      </c>
      <c r="AB628" s="79">
        <v>1.875</v>
      </c>
      <c r="AC628" s="79">
        <v>23.2</v>
      </c>
      <c r="AD628" s="79">
        <v>7.9</v>
      </c>
      <c r="AE628" s="79">
        <v>425</v>
      </c>
      <c r="AF628" s="79">
        <v>65.790000000000006</v>
      </c>
      <c r="AG628" s="79">
        <v>56.9</v>
      </c>
      <c r="AH628" s="79">
        <v>1.7</v>
      </c>
      <c r="AI628" s="79">
        <v>2.2999999999999998</v>
      </c>
      <c r="AJ628" s="79">
        <v>80</v>
      </c>
      <c r="AK628" s="79">
        <v>92</v>
      </c>
      <c r="AL628" s="79">
        <v>59</v>
      </c>
      <c r="AM628" s="79">
        <v>218</v>
      </c>
      <c r="AN628" s="79">
        <v>1.56</v>
      </c>
      <c r="AO628" s="79">
        <v>0.625</v>
      </c>
    </row>
    <row r="629" spans="1:41" x14ac:dyDescent="0.35">
      <c r="A629" s="53">
        <f t="shared" si="19"/>
        <v>623</v>
      </c>
      <c r="B629">
        <v>0</v>
      </c>
      <c r="C629">
        <v>1</v>
      </c>
      <c r="D629" s="75">
        <v>2018</v>
      </c>
      <c r="E629" s="28" t="s">
        <v>304</v>
      </c>
      <c r="F629" s="30" t="s">
        <v>305</v>
      </c>
      <c r="G629" s="103">
        <v>152651</v>
      </c>
      <c r="H629" s="103">
        <v>442688</v>
      </c>
      <c r="I629" s="103">
        <f t="shared" si="18"/>
        <v>2900.0006550890594</v>
      </c>
      <c r="J629" s="72">
        <v>3004.4006786722657</v>
      </c>
      <c r="K629" s="60">
        <v>103.6</v>
      </c>
      <c r="L629" s="60">
        <v>25.55416666666666</v>
      </c>
      <c r="M629" s="60">
        <v>2.5</v>
      </c>
      <c r="N629" s="75">
        <v>2018</v>
      </c>
      <c r="O629" s="75" t="s">
        <v>16</v>
      </c>
      <c r="P629" s="75">
        <v>141</v>
      </c>
      <c r="Q629" s="78" t="s">
        <v>141</v>
      </c>
      <c r="R629" s="75">
        <v>5500</v>
      </c>
      <c r="S629" s="75">
        <v>2</v>
      </c>
      <c r="T629" s="79">
        <v>76.8</v>
      </c>
      <c r="U629" s="80">
        <v>0.9</v>
      </c>
      <c r="V629" s="80">
        <v>0.2</v>
      </c>
      <c r="W629" s="80">
        <v>0.3</v>
      </c>
      <c r="X629" s="80">
        <v>1</v>
      </c>
      <c r="Y629" s="79">
        <v>12.8</v>
      </c>
      <c r="Z629" s="12">
        <v>14.8</v>
      </c>
      <c r="AA629" s="79">
        <v>34.299999999999997</v>
      </c>
      <c r="AB629" s="79">
        <v>1.615</v>
      </c>
      <c r="AC629" s="79">
        <v>32</v>
      </c>
      <c r="AD629" s="79">
        <v>10.5</v>
      </c>
      <c r="AE629" s="79">
        <v>364</v>
      </c>
      <c r="AF629" s="79">
        <v>68.95</v>
      </c>
      <c r="AG629" s="79">
        <v>64.2</v>
      </c>
      <c r="AH629" s="79">
        <v>2.7</v>
      </c>
      <c r="AI629" s="79">
        <v>3.7</v>
      </c>
      <c r="AJ629" s="79">
        <v>52</v>
      </c>
      <c r="AK629" s="79">
        <v>113</v>
      </c>
      <c r="AL629" s="79">
        <v>83</v>
      </c>
      <c r="AM629" s="79">
        <v>317</v>
      </c>
      <c r="AN629" s="79">
        <v>1.36</v>
      </c>
      <c r="AO629" s="79">
        <v>0.65500000000000003</v>
      </c>
    </row>
    <row r="630" spans="1:41" x14ac:dyDescent="0.35">
      <c r="A630" s="53">
        <f t="shared" si="19"/>
        <v>624</v>
      </c>
      <c r="B630">
        <v>0</v>
      </c>
      <c r="C630">
        <v>1</v>
      </c>
      <c r="D630" s="75">
        <v>2018</v>
      </c>
      <c r="E630" s="28" t="s">
        <v>304</v>
      </c>
      <c r="F630" s="30" t="s">
        <v>305</v>
      </c>
      <c r="G630" s="103">
        <v>152651</v>
      </c>
      <c r="H630" s="103">
        <v>442688</v>
      </c>
      <c r="I630" s="103">
        <f t="shared" si="18"/>
        <v>2900.0006550890594</v>
      </c>
      <c r="J630" s="72">
        <v>3004.4006786722657</v>
      </c>
      <c r="K630" s="60">
        <v>103.6</v>
      </c>
      <c r="L630" s="60">
        <v>31.172173913043476</v>
      </c>
      <c r="M630" s="60">
        <v>2.4609375</v>
      </c>
      <c r="N630" s="75">
        <v>2018</v>
      </c>
      <c r="O630" s="75" t="s">
        <v>16</v>
      </c>
      <c r="P630" s="75">
        <v>142</v>
      </c>
      <c r="Q630" s="78" t="s">
        <v>141</v>
      </c>
      <c r="R630" s="75">
        <v>6200</v>
      </c>
      <c r="S630" s="75">
        <v>2</v>
      </c>
      <c r="T630" s="79">
        <v>76.099999999999994</v>
      </c>
      <c r="U630" s="80">
        <v>1.2</v>
      </c>
      <c r="V630" s="80">
        <v>0.3</v>
      </c>
      <c r="W630" s="80">
        <v>0.4</v>
      </c>
      <c r="X630" s="80">
        <v>0.6</v>
      </c>
      <c r="Y630" s="79">
        <v>12.8</v>
      </c>
      <c r="Z630" s="12">
        <v>14.8</v>
      </c>
      <c r="AA630" s="79">
        <v>33.4</v>
      </c>
      <c r="AB630" s="79">
        <v>1.885</v>
      </c>
      <c r="AC630" s="79">
        <v>31.5</v>
      </c>
      <c r="AD630" s="79">
        <v>10.3</v>
      </c>
      <c r="AE630" s="79">
        <v>379</v>
      </c>
      <c r="AF630" s="79">
        <v>68.87</v>
      </c>
      <c r="AG630" s="79">
        <v>56.6</v>
      </c>
      <c r="AH630" s="79">
        <v>2.8</v>
      </c>
      <c r="AI630" s="79">
        <v>16.7</v>
      </c>
      <c r="AJ630" s="79">
        <v>31</v>
      </c>
      <c r="AK630" s="79">
        <v>65</v>
      </c>
      <c r="AL630" s="79">
        <v>152</v>
      </c>
      <c r="AM630" s="79">
        <v>306</v>
      </c>
      <c r="AN630" s="79">
        <v>0.43</v>
      </c>
      <c r="AO630" s="79">
        <v>0.57499999999999996</v>
      </c>
    </row>
    <row r="631" spans="1:41" x14ac:dyDescent="0.35">
      <c r="A631" s="53">
        <f t="shared" si="19"/>
        <v>625</v>
      </c>
      <c r="B631">
        <v>0</v>
      </c>
      <c r="C631">
        <v>1</v>
      </c>
      <c r="D631" s="75">
        <v>2018</v>
      </c>
      <c r="E631" s="28" t="s">
        <v>304</v>
      </c>
      <c r="F631" s="30" t="s">
        <v>305</v>
      </c>
      <c r="G631" s="103">
        <v>152651</v>
      </c>
      <c r="H631" s="103">
        <v>442688</v>
      </c>
      <c r="I631" s="103">
        <f t="shared" si="18"/>
        <v>2900.0006550890594</v>
      </c>
      <c r="J631" s="72">
        <v>2871.0006485381687</v>
      </c>
      <c r="K631" s="60">
        <v>99</v>
      </c>
      <c r="L631" s="60">
        <v>34.44</v>
      </c>
      <c r="M631" s="60">
        <v>2.4122137404580153</v>
      </c>
      <c r="N631" s="75">
        <v>2018</v>
      </c>
      <c r="O631" s="75" t="s">
        <v>16</v>
      </c>
      <c r="P631" s="75">
        <v>143</v>
      </c>
      <c r="Q631" s="78" t="s">
        <v>141</v>
      </c>
      <c r="R631" s="75">
        <v>7000</v>
      </c>
      <c r="S631" s="75">
        <v>3</v>
      </c>
      <c r="T631" s="79">
        <v>74</v>
      </c>
      <c r="U631" s="80">
        <v>0.4</v>
      </c>
      <c r="V631" s="80">
        <v>0.6</v>
      </c>
      <c r="W631" s="80">
        <v>0.1</v>
      </c>
      <c r="X631" s="80">
        <v>0.6</v>
      </c>
      <c r="Y631" s="79">
        <v>13.1</v>
      </c>
      <c r="Z631" s="12">
        <v>15.1</v>
      </c>
      <c r="AA631" s="79">
        <v>33.5</v>
      </c>
      <c r="AB631" s="79">
        <v>1.905</v>
      </c>
      <c r="AC631" s="79">
        <v>31.6</v>
      </c>
      <c r="AD631" s="79">
        <v>10.6</v>
      </c>
      <c r="AE631" s="79">
        <v>362</v>
      </c>
      <c r="AF631" s="79">
        <v>68.42</v>
      </c>
      <c r="AG631" s="79">
        <v>62.5</v>
      </c>
      <c r="AH631" s="79">
        <v>3.2</v>
      </c>
      <c r="AI631" s="79">
        <v>16.7</v>
      </c>
      <c r="AJ631" s="79">
        <v>26</v>
      </c>
      <c r="AK631" s="79">
        <v>78</v>
      </c>
      <c r="AL631" s="79">
        <v>154</v>
      </c>
      <c r="AM631" s="79">
        <v>384</v>
      </c>
      <c r="AN631" s="79">
        <v>0.51</v>
      </c>
      <c r="AO631" s="79">
        <v>0.83499999999999996</v>
      </c>
    </row>
    <row r="632" spans="1:41" x14ac:dyDescent="0.35">
      <c r="A632" s="53">
        <f t="shared" si="19"/>
        <v>626</v>
      </c>
      <c r="B632">
        <v>0</v>
      </c>
      <c r="C632">
        <v>1</v>
      </c>
      <c r="D632" s="75">
        <v>2018</v>
      </c>
      <c r="E632" s="28" t="s">
        <v>304</v>
      </c>
      <c r="F632" s="30" t="s">
        <v>305</v>
      </c>
      <c r="G632" s="103">
        <v>152651</v>
      </c>
      <c r="H632" s="103">
        <v>442688</v>
      </c>
      <c r="I632" s="103">
        <f t="shared" si="18"/>
        <v>2900.0006550890594</v>
      </c>
      <c r="J632" s="72">
        <v>2934.8006629501283</v>
      </c>
      <c r="K632" s="60">
        <v>101.2</v>
      </c>
      <c r="L632" s="60">
        <v>13.118719512195117</v>
      </c>
      <c r="M632" s="60">
        <v>2.3706896551724137</v>
      </c>
      <c r="N632" s="75">
        <v>2018</v>
      </c>
      <c r="O632" s="75" t="s">
        <v>16</v>
      </c>
      <c r="P632" s="75">
        <v>144</v>
      </c>
      <c r="Q632" s="78" t="s">
        <v>141</v>
      </c>
      <c r="R632" s="75">
        <v>8000</v>
      </c>
      <c r="S632" s="75">
        <v>2</v>
      </c>
      <c r="T632" s="79">
        <v>77.599999999999994</v>
      </c>
      <c r="U632" s="80">
        <v>1.2</v>
      </c>
      <c r="V632" s="80">
        <v>0.1</v>
      </c>
      <c r="W632" s="80">
        <v>0.2</v>
      </c>
      <c r="X632" s="80">
        <v>1.2</v>
      </c>
      <c r="Y632" s="79">
        <v>11.6</v>
      </c>
      <c r="Z632" s="12">
        <v>13.4</v>
      </c>
      <c r="AA632" s="79">
        <v>34.4</v>
      </c>
      <c r="AB632" s="79">
        <v>1.865</v>
      </c>
      <c r="AC632" s="79">
        <v>27.5</v>
      </c>
      <c r="AD632" s="79">
        <v>9.4</v>
      </c>
      <c r="AE632" s="79">
        <v>434</v>
      </c>
      <c r="AF632" s="79">
        <v>67.959999999999994</v>
      </c>
      <c r="AG632" s="79">
        <v>53.1</v>
      </c>
      <c r="AH632" s="79">
        <v>2.2000000000000002</v>
      </c>
      <c r="AI632" s="79">
        <v>21.8</v>
      </c>
      <c r="AJ632" s="79">
        <v>27</v>
      </c>
      <c r="AK632" s="79">
        <v>57</v>
      </c>
      <c r="AL632" s="79">
        <v>99</v>
      </c>
      <c r="AM632" s="79">
        <v>203</v>
      </c>
      <c r="AN632" s="79">
        <v>0.57999999999999996</v>
      </c>
      <c r="AO632" s="79">
        <v>0.61499999999999999</v>
      </c>
    </row>
    <row r="633" spans="1:41" x14ac:dyDescent="0.35">
      <c r="A633" s="53">
        <f t="shared" si="19"/>
        <v>627</v>
      </c>
      <c r="B633">
        <v>0</v>
      </c>
      <c r="C633">
        <v>1</v>
      </c>
      <c r="D633" s="75">
        <v>2018</v>
      </c>
      <c r="E633" s="28" t="s">
        <v>304</v>
      </c>
      <c r="F633" s="30" t="s">
        <v>305</v>
      </c>
      <c r="G633" s="103">
        <v>152651</v>
      </c>
      <c r="H633" s="103">
        <v>442688</v>
      </c>
      <c r="I633" s="103">
        <f t="shared" si="18"/>
        <v>2900.0006550890594</v>
      </c>
      <c r="J633" s="72">
        <v>2934.8006629501283</v>
      </c>
      <c r="K633" s="60">
        <v>101.2</v>
      </c>
      <c r="L633" s="60">
        <v>19.588597560975618</v>
      </c>
      <c r="M633" s="60">
        <v>2.4655172413793105</v>
      </c>
      <c r="N633" s="75">
        <v>2018</v>
      </c>
      <c r="O633" s="75" t="s">
        <v>16</v>
      </c>
      <c r="P633" s="75">
        <v>145</v>
      </c>
      <c r="Q633" s="78" t="s">
        <v>141</v>
      </c>
      <c r="R633" s="75">
        <v>6400</v>
      </c>
      <c r="S633" s="75">
        <v>2</v>
      </c>
      <c r="T633" s="79">
        <v>77.400000000000006</v>
      </c>
      <c r="U633" s="80">
        <v>1.1000000000000001</v>
      </c>
      <c r="V633" s="80">
        <v>0.1</v>
      </c>
      <c r="W633" s="80">
        <v>0.2</v>
      </c>
      <c r="X633" s="80">
        <v>1</v>
      </c>
      <c r="Y633" s="79">
        <v>11.6</v>
      </c>
      <c r="Z633" s="12">
        <v>13.4</v>
      </c>
      <c r="AA633" s="79">
        <v>36.200000000000003</v>
      </c>
      <c r="AB633" s="79">
        <v>1.865</v>
      </c>
      <c r="AC633" s="79">
        <v>28.6</v>
      </c>
      <c r="AD633" s="79">
        <v>9.6999999999999993</v>
      </c>
      <c r="AE633" s="79">
        <v>393</v>
      </c>
      <c r="AF633" s="79">
        <v>69.2</v>
      </c>
      <c r="AG633" s="79">
        <v>57</v>
      </c>
      <c r="AH633" s="79">
        <v>2</v>
      </c>
      <c r="AI633" s="79">
        <v>8.9</v>
      </c>
      <c r="AJ633" s="79">
        <v>43</v>
      </c>
      <c r="AK633" s="79">
        <v>74</v>
      </c>
      <c r="AL633" s="79">
        <v>121</v>
      </c>
      <c r="AM633" s="79">
        <v>287</v>
      </c>
      <c r="AN633" s="79">
        <v>0.61</v>
      </c>
      <c r="AO633" s="79">
        <v>0.61499999999999999</v>
      </c>
    </row>
    <row r="634" spans="1:41" x14ac:dyDescent="0.35">
      <c r="A634" s="53">
        <f t="shared" si="19"/>
        <v>628</v>
      </c>
      <c r="B634">
        <v>0</v>
      </c>
      <c r="C634">
        <v>1</v>
      </c>
      <c r="D634" s="75">
        <v>2018</v>
      </c>
      <c r="E634" s="28" t="s">
        <v>304</v>
      </c>
      <c r="F634" s="30" t="s">
        <v>305</v>
      </c>
      <c r="G634" s="103">
        <v>152651</v>
      </c>
      <c r="H634" s="103">
        <v>442688</v>
      </c>
      <c r="I634" s="103">
        <f t="shared" si="18"/>
        <v>2900.0006550890594</v>
      </c>
      <c r="J634" s="72">
        <v>2911.6006577094154</v>
      </c>
      <c r="K634" s="60">
        <v>100.4</v>
      </c>
      <c r="L634" s="60">
        <v>12.773622589531676</v>
      </c>
      <c r="M634" s="60">
        <v>2.4553571428571428</v>
      </c>
      <c r="N634" s="75">
        <v>2018</v>
      </c>
      <c r="O634" s="75" t="s">
        <v>16</v>
      </c>
      <c r="P634" s="75">
        <v>146</v>
      </c>
      <c r="Q634" s="78" t="s">
        <v>141</v>
      </c>
      <c r="R634" s="75">
        <v>5500</v>
      </c>
      <c r="S634" s="75">
        <v>2</v>
      </c>
      <c r="T634" s="79">
        <v>76.8</v>
      </c>
      <c r="U634" s="80">
        <v>0.7</v>
      </c>
      <c r="V634" s="80">
        <v>0.1</v>
      </c>
      <c r="W634" s="80">
        <v>0.4</v>
      </c>
      <c r="X634" s="80">
        <v>1.5</v>
      </c>
      <c r="Y634" s="79">
        <v>11.2</v>
      </c>
      <c r="Z634" s="12">
        <v>12.9</v>
      </c>
      <c r="AA634" s="79">
        <v>34.799999999999997</v>
      </c>
      <c r="AB634" s="79">
        <v>1.915</v>
      </c>
      <c r="AC634" s="79">
        <v>27.5</v>
      </c>
      <c r="AD634" s="79">
        <v>9.6</v>
      </c>
      <c r="AE634" s="79">
        <v>404</v>
      </c>
      <c r="AF634" s="79">
        <v>68.900000000000006</v>
      </c>
      <c r="AG634" s="79">
        <v>56.3</v>
      </c>
      <c r="AH634" s="79">
        <v>2.2000000000000002</v>
      </c>
      <c r="AI634" s="79">
        <v>4.5</v>
      </c>
      <c r="AJ634" s="79">
        <v>55</v>
      </c>
      <c r="AK634" s="79">
        <v>73</v>
      </c>
      <c r="AL634" s="79">
        <v>117</v>
      </c>
      <c r="AM634" s="79">
        <v>274</v>
      </c>
      <c r="AN634" s="79">
        <v>0.62</v>
      </c>
      <c r="AO634" s="79">
        <v>0.60499999999999998</v>
      </c>
    </row>
    <row r="635" spans="1:41" x14ac:dyDescent="0.35">
      <c r="A635" s="53">
        <f t="shared" si="19"/>
        <v>629</v>
      </c>
      <c r="B635">
        <v>0</v>
      </c>
      <c r="C635">
        <v>1</v>
      </c>
      <c r="D635" s="75">
        <v>2018</v>
      </c>
      <c r="E635" s="28" t="s">
        <v>304</v>
      </c>
      <c r="F635" s="30" t="s">
        <v>305</v>
      </c>
      <c r="G635" s="103">
        <v>152651</v>
      </c>
      <c r="H635" s="103">
        <v>442688</v>
      </c>
      <c r="I635" s="103">
        <f t="shared" si="18"/>
        <v>2900.0006550890594</v>
      </c>
      <c r="J635" s="72">
        <v>2917.4006590195936</v>
      </c>
      <c r="K635" s="60">
        <v>100.6</v>
      </c>
      <c r="L635" s="60">
        <v>16.395833333333339</v>
      </c>
      <c r="M635" s="60">
        <v>2.1504424778761062</v>
      </c>
      <c r="N635" s="75">
        <v>2018</v>
      </c>
      <c r="O635" s="75" t="s">
        <v>16</v>
      </c>
      <c r="P635" s="75">
        <v>147</v>
      </c>
      <c r="Q635" s="78" t="s">
        <v>141</v>
      </c>
      <c r="R635" s="75">
        <v>7500</v>
      </c>
      <c r="S635" s="75">
        <v>2</v>
      </c>
      <c r="T635" s="79">
        <v>77.7</v>
      </c>
      <c r="U635" s="80">
        <v>0.8</v>
      </c>
      <c r="V635" s="80">
        <v>0.1</v>
      </c>
      <c r="W635" s="80">
        <v>0.5</v>
      </c>
      <c r="X635" s="80">
        <v>1.5</v>
      </c>
      <c r="Y635" s="79">
        <v>11.3</v>
      </c>
      <c r="Z635" s="12">
        <v>13.1</v>
      </c>
      <c r="AA635" s="79">
        <v>35.1</v>
      </c>
      <c r="AB635" s="79">
        <v>1.9750000000000001</v>
      </c>
      <c r="AC635" s="79">
        <v>24.3</v>
      </c>
      <c r="AD635" s="79">
        <v>8.1999999999999993</v>
      </c>
      <c r="AE635" s="79">
        <v>341</v>
      </c>
      <c r="AF635" s="79">
        <v>67.88</v>
      </c>
      <c r="AG635" s="79">
        <v>61.6</v>
      </c>
      <c r="AH635" s="79">
        <v>2</v>
      </c>
      <c r="AI635" s="79">
        <v>2.7</v>
      </c>
      <c r="AJ635" s="79">
        <v>70</v>
      </c>
      <c r="AK635" s="79">
        <v>106</v>
      </c>
      <c r="AL635" s="79">
        <v>82</v>
      </c>
      <c r="AM635" s="79">
        <v>305</v>
      </c>
      <c r="AN635" s="79">
        <v>1.29</v>
      </c>
      <c r="AO635" s="79">
        <v>0.85499999999999998</v>
      </c>
    </row>
    <row r="636" spans="1:41" x14ac:dyDescent="0.35">
      <c r="A636" s="53">
        <f t="shared" si="19"/>
        <v>630</v>
      </c>
      <c r="B636">
        <v>0</v>
      </c>
      <c r="C636">
        <v>1</v>
      </c>
      <c r="D636" s="75">
        <v>2018</v>
      </c>
      <c r="E636" s="28" t="s">
        <v>306</v>
      </c>
      <c r="F636" s="30" t="s">
        <v>305</v>
      </c>
      <c r="G636" s="103">
        <v>187650</v>
      </c>
      <c r="H636" s="103">
        <v>525420</v>
      </c>
      <c r="I636" s="103">
        <f t="shared" si="18"/>
        <v>2800</v>
      </c>
      <c r="J636" s="72">
        <v>2867.2</v>
      </c>
      <c r="K636" s="60">
        <v>102.4</v>
      </c>
      <c r="L636" s="60">
        <v>19.87</v>
      </c>
      <c r="M636" s="60">
        <v>2.2677165354330708</v>
      </c>
      <c r="N636" s="75">
        <v>2018</v>
      </c>
      <c r="O636" s="75" t="s">
        <v>16</v>
      </c>
      <c r="P636" s="75">
        <v>148</v>
      </c>
      <c r="Q636" s="78" t="s">
        <v>142</v>
      </c>
      <c r="R636" s="75">
        <v>7500</v>
      </c>
      <c r="S636" s="75">
        <v>3</v>
      </c>
      <c r="T636" s="79">
        <v>75.2</v>
      </c>
      <c r="U636" s="80">
        <v>0.6</v>
      </c>
      <c r="V636" s="80">
        <v>0.1</v>
      </c>
      <c r="W636" s="80">
        <v>1.1000000000000001</v>
      </c>
      <c r="X636" s="80">
        <v>0.5</v>
      </c>
      <c r="Y636" s="79">
        <v>12.7</v>
      </c>
      <c r="Z636" s="12">
        <v>14.7</v>
      </c>
      <c r="AA636" s="79">
        <v>37</v>
      </c>
      <c r="AB636" s="79">
        <v>1.7749999999999999</v>
      </c>
      <c r="AC636" s="79">
        <v>28.8</v>
      </c>
      <c r="AD636" s="79">
        <v>9.9</v>
      </c>
      <c r="AE636" s="79">
        <v>326</v>
      </c>
      <c r="AF636" s="79">
        <v>68.5</v>
      </c>
      <c r="AG636" s="79">
        <v>57.9</v>
      </c>
      <c r="AH636" s="79">
        <v>2.5</v>
      </c>
      <c r="AI636" s="79">
        <v>11.8</v>
      </c>
      <c r="AJ636" s="79">
        <v>34</v>
      </c>
      <c r="AK636" s="79">
        <v>72</v>
      </c>
      <c r="AL636" s="79">
        <v>116</v>
      </c>
      <c r="AM636" s="79">
        <v>284</v>
      </c>
      <c r="AN636" s="79">
        <v>0.62</v>
      </c>
      <c r="AO636" s="79">
        <v>0.68500000000000005</v>
      </c>
    </row>
    <row r="637" spans="1:41" x14ac:dyDescent="0.35">
      <c r="A637" s="53">
        <f t="shared" si="19"/>
        <v>631</v>
      </c>
      <c r="B637">
        <v>0</v>
      </c>
      <c r="C637">
        <v>1</v>
      </c>
      <c r="D637" s="75">
        <v>2018</v>
      </c>
      <c r="E637" s="28" t="s">
        <v>306</v>
      </c>
      <c r="F637" s="30" t="s">
        <v>305</v>
      </c>
      <c r="G637" s="103">
        <v>187650</v>
      </c>
      <c r="H637" s="103">
        <v>525420</v>
      </c>
      <c r="I637" s="103">
        <f t="shared" si="18"/>
        <v>2800</v>
      </c>
      <c r="J637" s="72">
        <v>2772</v>
      </c>
      <c r="K637" s="60">
        <v>99</v>
      </c>
      <c r="L637" s="60">
        <v>29.48</v>
      </c>
      <c r="M637" s="60">
        <v>2.2932330827067666</v>
      </c>
      <c r="N637" s="75">
        <v>2018</v>
      </c>
      <c r="O637" s="75" t="s">
        <v>16</v>
      </c>
      <c r="P637" s="75">
        <v>149</v>
      </c>
      <c r="Q637" s="78" t="s">
        <v>142</v>
      </c>
      <c r="R637" s="75">
        <v>9800</v>
      </c>
      <c r="S637" s="75">
        <v>3</v>
      </c>
      <c r="T637" s="79">
        <v>74.8</v>
      </c>
      <c r="U637" s="80">
        <v>0.4</v>
      </c>
      <c r="V637" s="80">
        <v>0.3</v>
      </c>
      <c r="W637" s="80">
        <v>0.2</v>
      </c>
      <c r="X637" s="80">
        <v>0</v>
      </c>
      <c r="Y637" s="79">
        <v>13.3</v>
      </c>
      <c r="Z637" s="12">
        <v>15.4</v>
      </c>
      <c r="AA637" s="79">
        <v>34.5</v>
      </c>
      <c r="AB637" s="79">
        <v>2.0750000000000002</v>
      </c>
      <c r="AC637" s="79">
        <v>30.5</v>
      </c>
      <c r="AD637" s="79">
        <v>10.4</v>
      </c>
      <c r="AE637" s="79">
        <v>341</v>
      </c>
      <c r="AF637" s="79">
        <v>69.540000000000006</v>
      </c>
      <c r="AG637" s="79">
        <v>63.5</v>
      </c>
      <c r="AH637" s="79">
        <v>2.5</v>
      </c>
      <c r="AI637" s="79">
        <v>13.4</v>
      </c>
      <c r="AJ637" s="79">
        <v>31</v>
      </c>
      <c r="AK637" s="79">
        <v>117</v>
      </c>
      <c r="AL637" s="79">
        <v>76</v>
      </c>
      <c r="AM637" s="79">
        <v>324</v>
      </c>
      <c r="AN637" s="79">
        <v>1.54</v>
      </c>
      <c r="AO637" s="79">
        <v>0.86499999999999999</v>
      </c>
    </row>
    <row r="638" spans="1:41" x14ac:dyDescent="0.35">
      <c r="A638" s="53">
        <f t="shared" si="19"/>
        <v>632</v>
      </c>
      <c r="B638">
        <v>0</v>
      </c>
      <c r="C638">
        <v>1</v>
      </c>
      <c r="D638" s="75">
        <v>2018</v>
      </c>
      <c r="E638" s="28" t="s">
        <v>306</v>
      </c>
      <c r="F638" s="30" t="s">
        <v>305</v>
      </c>
      <c r="G638" s="103">
        <v>187650</v>
      </c>
      <c r="H638" s="103">
        <v>525420</v>
      </c>
      <c r="I638" s="103">
        <f t="shared" si="18"/>
        <v>2800</v>
      </c>
      <c r="J638" s="72">
        <v>2895.2</v>
      </c>
      <c r="K638" s="60">
        <v>103.4</v>
      </c>
      <c r="L638" s="60">
        <v>30.260000000000005</v>
      </c>
      <c r="M638" s="60">
        <v>2.3307086614173231</v>
      </c>
      <c r="N638" s="75">
        <v>2018</v>
      </c>
      <c r="O638" s="75" t="s">
        <v>16</v>
      </c>
      <c r="P638" s="75">
        <v>150</v>
      </c>
      <c r="Q638" s="78" t="s">
        <v>142</v>
      </c>
      <c r="R638" s="75">
        <v>8000</v>
      </c>
      <c r="S638" s="75">
        <v>2</v>
      </c>
      <c r="T638" s="79">
        <v>76.400000000000006</v>
      </c>
      <c r="U638" s="80">
        <v>0.7</v>
      </c>
      <c r="V638" s="80">
        <v>0.5</v>
      </c>
      <c r="W638" s="80">
        <v>0.3</v>
      </c>
      <c r="X638" s="80">
        <v>1.3</v>
      </c>
      <c r="Y638" s="79">
        <v>12.7</v>
      </c>
      <c r="Z638" s="12">
        <v>14.7</v>
      </c>
      <c r="AA638" s="79">
        <v>35.299999999999997</v>
      </c>
      <c r="AB638" s="79">
        <v>1.9850000000000001</v>
      </c>
      <c r="AC638" s="79">
        <v>29.6</v>
      </c>
      <c r="AD638" s="79">
        <v>10.4</v>
      </c>
      <c r="AE638" s="79">
        <v>395</v>
      </c>
      <c r="AF638" s="79">
        <v>67.27</v>
      </c>
      <c r="AG638" s="79">
        <v>56.4</v>
      </c>
      <c r="AH638" s="79">
        <v>8.5</v>
      </c>
      <c r="AI638" s="79">
        <v>24.8</v>
      </c>
      <c r="AJ638" s="79">
        <v>13</v>
      </c>
      <c r="AK638" s="79">
        <v>72</v>
      </c>
      <c r="AL638" s="79">
        <v>128</v>
      </c>
      <c r="AM638" s="79">
        <v>320</v>
      </c>
      <c r="AN638" s="79">
        <v>0.56000000000000005</v>
      </c>
      <c r="AO638" s="79">
        <v>0.69499999999999995</v>
      </c>
    </row>
    <row r="639" spans="1:41" x14ac:dyDescent="0.35">
      <c r="A639" s="53">
        <f t="shared" si="19"/>
        <v>633</v>
      </c>
      <c r="B639">
        <v>0</v>
      </c>
      <c r="C639">
        <v>1</v>
      </c>
      <c r="D639" s="75">
        <v>2018</v>
      </c>
      <c r="E639" s="28" t="s">
        <v>306</v>
      </c>
      <c r="F639" s="30" t="s">
        <v>305</v>
      </c>
      <c r="G639" s="103">
        <v>187650</v>
      </c>
      <c r="H639" s="103">
        <v>525420</v>
      </c>
      <c r="I639" s="103">
        <f t="shared" si="18"/>
        <v>2800</v>
      </c>
      <c r="J639" s="72">
        <v>2856</v>
      </c>
      <c r="K639" s="60">
        <v>102</v>
      </c>
      <c r="L639" s="60">
        <v>26.45</v>
      </c>
      <c r="M639" s="60">
        <v>2.2083333333333335</v>
      </c>
      <c r="N639" s="75">
        <v>2018</v>
      </c>
      <c r="O639" s="75" t="s">
        <v>16</v>
      </c>
      <c r="P639" s="75">
        <v>151</v>
      </c>
      <c r="Q639" s="78" t="s">
        <v>142</v>
      </c>
      <c r="R639" s="75">
        <v>9000</v>
      </c>
      <c r="S639" s="75">
        <v>2</v>
      </c>
      <c r="T639" s="79">
        <v>77.5</v>
      </c>
      <c r="U639" s="80">
        <v>0.1</v>
      </c>
      <c r="V639" s="80">
        <v>0.1</v>
      </c>
      <c r="W639" s="80">
        <v>0.2</v>
      </c>
      <c r="X639" s="80">
        <v>0.6</v>
      </c>
      <c r="Y639" s="79">
        <v>12</v>
      </c>
      <c r="Z639" s="12">
        <v>13.9</v>
      </c>
      <c r="AA639" s="79">
        <v>35.299999999999997</v>
      </c>
      <c r="AB639" s="79">
        <v>1.895</v>
      </c>
      <c r="AC639" s="79">
        <v>26.5</v>
      </c>
      <c r="AD639" s="79">
        <v>9.3000000000000007</v>
      </c>
      <c r="AE639" s="79">
        <v>383</v>
      </c>
      <c r="AF639" s="79">
        <v>69.12</v>
      </c>
      <c r="AG639" s="79">
        <v>60.1</v>
      </c>
      <c r="AH639" s="79">
        <v>1.7</v>
      </c>
      <c r="AI639" s="79">
        <v>8.6999999999999993</v>
      </c>
      <c r="AJ639" s="79">
        <v>41</v>
      </c>
      <c r="AK639" s="79">
        <v>111</v>
      </c>
      <c r="AL639" s="79">
        <v>84</v>
      </c>
      <c r="AM639" s="79">
        <v>337</v>
      </c>
      <c r="AN639" s="79">
        <v>1.32</v>
      </c>
      <c r="AO639" s="79">
        <v>0.755</v>
      </c>
    </row>
    <row r="640" spans="1:41" x14ac:dyDescent="0.35">
      <c r="A640" s="53">
        <f t="shared" si="19"/>
        <v>634</v>
      </c>
      <c r="B640">
        <v>0</v>
      </c>
      <c r="C640">
        <v>1</v>
      </c>
      <c r="D640" s="75">
        <v>2018</v>
      </c>
      <c r="E640" s="28" t="s">
        <v>306</v>
      </c>
      <c r="F640" s="30" t="s">
        <v>305</v>
      </c>
      <c r="G640" s="103">
        <v>187650</v>
      </c>
      <c r="H640" s="103">
        <v>525420</v>
      </c>
      <c r="I640" s="103">
        <f t="shared" si="18"/>
        <v>2800</v>
      </c>
      <c r="J640" s="72">
        <v>2828</v>
      </c>
      <c r="K640" s="60">
        <v>101</v>
      </c>
      <c r="L640" s="60">
        <v>26.425000000000001</v>
      </c>
      <c r="M640" s="60">
        <v>2.4260869565217389</v>
      </c>
      <c r="N640" s="75">
        <v>2018</v>
      </c>
      <c r="O640" s="75" t="s">
        <v>16</v>
      </c>
      <c r="P640" s="75">
        <v>152</v>
      </c>
      <c r="Q640" s="78" t="s">
        <v>142</v>
      </c>
      <c r="R640" s="75">
        <v>6200</v>
      </c>
      <c r="S640" s="75">
        <v>2</v>
      </c>
      <c r="T640" s="79">
        <v>76.2</v>
      </c>
      <c r="U640" s="80">
        <v>1</v>
      </c>
      <c r="V640" s="80">
        <v>0.6</v>
      </c>
      <c r="W640" s="80">
        <v>0.4</v>
      </c>
      <c r="X640" s="80">
        <v>2</v>
      </c>
      <c r="Y640" s="79">
        <v>11.5</v>
      </c>
      <c r="Z640" s="12">
        <v>13.3</v>
      </c>
      <c r="AA640" s="79">
        <v>35.4</v>
      </c>
      <c r="AB640" s="79">
        <v>1.895</v>
      </c>
      <c r="AC640" s="79">
        <v>27.9</v>
      </c>
      <c r="AD640" s="79">
        <v>9.6999999999999993</v>
      </c>
      <c r="AE640" s="79">
        <v>453</v>
      </c>
      <c r="AF640" s="79">
        <v>67.78</v>
      </c>
      <c r="AG640" s="79">
        <v>54.7</v>
      </c>
      <c r="AH640" s="79">
        <v>11.5</v>
      </c>
      <c r="AI640" s="79">
        <v>29.5</v>
      </c>
      <c r="AJ640" s="79">
        <v>11</v>
      </c>
      <c r="AK640" s="79">
        <v>70</v>
      </c>
      <c r="AL640" s="79">
        <v>122</v>
      </c>
      <c r="AM640" s="79">
        <v>314</v>
      </c>
      <c r="AN640" s="79">
        <v>0.56999999999999995</v>
      </c>
      <c r="AO640" s="79">
        <v>0.66500000000000004</v>
      </c>
    </row>
    <row r="641" spans="1:41" x14ac:dyDescent="0.35">
      <c r="A641" s="53">
        <f t="shared" si="19"/>
        <v>635</v>
      </c>
      <c r="B641">
        <v>0</v>
      </c>
      <c r="C641">
        <v>1</v>
      </c>
      <c r="D641" s="75">
        <v>2018</v>
      </c>
      <c r="E641" s="28" t="s">
        <v>306</v>
      </c>
      <c r="F641" s="30" t="s">
        <v>305</v>
      </c>
      <c r="G641" s="103">
        <v>187650</v>
      </c>
      <c r="H641" s="103">
        <v>525420</v>
      </c>
      <c r="I641" s="103">
        <f t="shared" si="18"/>
        <v>2800</v>
      </c>
      <c r="J641" s="72">
        <v>2856</v>
      </c>
      <c r="K641" s="60">
        <v>102</v>
      </c>
      <c r="L641" s="60">
        <v>28.575000000000003</v>
      </c>
      <c r="M641" s="60">
        <v>2.2250000000000001</v>
      </c>
      <c r="N641" s="75">
        <v>2018</v>
      </c>
      <c r="O641" s="75" t="s">
        <v>16</v>
      </c>
      <c r="P641" s="75">
        <v>153</v>
      </c>
      <c r="Q641" s="78" t="s">
        <v>142</v>
      </c>
      <c r="R641" s="75">
        <v>7000</v>
      </c>
      <c r="S641" s="75">
        <v>2</v>
      </c>
      <c r="T641" s="79">
        <v>77.900000000000006</v>
      </c>
      <c r="U641" s="80">
        <v>0.2</v>
      </c>
      <c r="V641" s="80">
        <v>0.3</v>
      </c>
      <c r="W641" s="80">
        <v>0.3</v>
      </c>
      <c r="X641" s="80">
        <v>1.7</v>
      </c>
      <c r="Y641" s="79">
        <v>12</v>
      </c>
      <c r="Z641" s="12">
        <v>13.9</v>
      </c>
      <c r="AA641" s="79">
        <v>34.6</v>
      </c>
      <c r="AB641" s="79">
        <v>1.7649999999999999</v>
      </c>
      <c r="AC641" s="79">
        <v>26.7</v>
      </c>
      <c r="AD641" s="79">
        <v>9.4</v>
      </c>
      <c r="AE641" s="79">
        <v>338</v>
      </c>
      <c r="AF641" s="79">
        <v>69.8</v>
      </c>
      <c r="AG641" s="79">
        <v>62.9</v>
      </c>
      <c r="AH641" s="79">
        <v>2</v>
      </c>
      <c r="AI641" s="79">
        <v>8.6</v>
      </c>
      <c r="AJ641" s="79">
        <v>51</v>
      </c>
      <c r="AK641" s="79">
        <v>104</v>
      </c>
      <c r="AL641" s="79">
        <v>99</v>
      </c>
      <c r="AM641" s="79">
        <v>358</v>
      </c>
      <c r="AN641" s="79">
        <v>1.05</v>
      </c>
      <c r="AO641" s="79">
        <v>0.745</v>
      </c>
    </row>
    <row r="642" spans="1:41" x14ac:dyDescent="0.35">
      <c r="A642" s="53">
        <f t="shared" si="19"/>
        <v>636</v>
      </c>
      <c r="B642">
        <v>0</v>
      </c>
      <c r="C642">
        <v>1</v>
      </c>
      <c r="D642" s="75">
        <v>2018</v>
      </c>
      <c r="E642" s="28" t="s">
        <v>306</v>
      </c>
      <c r="F642" s="30" t="s">
        <v>305</v>
      </c>
      <c r="G642" s="103">
        <v>187650</v>
      </c>
      <c r="H642" s="103">
        <v>525420</v>
      </c>
      <c r="I642" s="103">
        <f t="shared" si="18"/>
        <v>2800</v>
      </c>
      <c r="J642" s="72">
        <v>2850.4</v>
      </c>
      <c r="K642" s="60">
        <v>101.8</v>
      </c>
      <c r="L642" s="60">
        <v>27.710000000000004</v>
      </c>
      <c r="M642" s="60">
        <v>2.3697478991596639</v>
      </c>
      <c r="N642" s="75">
        <v>2018</v>
      </c>
      <c r="O642" s="75" t="s">
        <v>16</v>
      </c>
      <c r="P642" s="75">
        <v>154</v>
      </c>
      <c r="Q642" s="78" t="s">
        <v>142</v>
      </c>
      <c r="R642" s="75">
        <v>8300</v>
      </c>
      <c r="S642" s="75">
        <v>2</v>
      </c>
      <c r="T642" s="79">
        <v>77.900000000000006</v>
      </c>
      <c r="U642" s="80">
        <v>0.4</v>
      </c>
      <c r="V642" s="80">
        <v>0.3</v>
      </c>
      <c r="W642" s="80">
        <v>0.4</v>
      </c>
      <c r="X642" s="80">
        <v>0.9</v>
      </c>
      <c r="Y642" s="79">
        <v>11.9</v>
      </c>
      <c r="Z642" s="12">
        <v>13.8</v>
      </c>
      <c r="AA642" s="79">
        <v>35.299999999999997</v>
      </c>
      <c r="AB642" s="79">
        <v>1.7949999999999999</v>
      </c>
      <c r="AC642" s="79">
        <v>28.2</v>
      </c>
      <c r="AD642" s="79">
        <v>10</v>
      </c>
      <c r="AE642" s="79">
        <v>393</v>
      </c>
      <c r="AF642" s="79">
        <v>69.17</v>
      </c>
      <c r="AG642" s="79">
        <v>55.3</v>
      </c>
      <c r="AH642" s="79">
        <v>2</v>
      </c>
      <c r="AI642" s="79">
        <v>17.100000000000001</v>
      </c>
      <c r="AJ642" s="79">
        <v>20</v>
      </c>
      <c r="AK642" s="79">
        <v>76</v>
      </c>
      <c r="AL642" s="79">
        <v>116</v>
      </c>
      <c r="AM642" s="79">
        <v>318</v>
      </c>
      <c r="AN642" s="79">
        <v>0.66</v>
      </c>
      <c r="AO642" s="79">
        <v>0.67500000000000004</v>
      </c>
    </row>
    <row r="643" spans="1:41" x14ac:dyDescent="0.35">
      <c r="A643" s="53">
        <f t="shared" si="19"/>
        <v>637</v>
      </c>
      <c r="B643">
        <v>0</v>
      </c>
      <c r="C643">
        <v>1</v>
      </c>
      <c r="D643" s="75">
        <v>2018</v>
      </c>
      <c r="E643" s="28" t="s">
        <v>306</v>
      </c>
      <c r="F643" s="30" t="s">
        <v>305</v>
      </c>
      <c r="G643" s="103">
        <v>187650</v>
      </c>
      <c r="H643" s="103">
        <v>525420</v>
      </c>
      <c r="I643" s="103">
        <f t="shared" si="18"/>
        <v>2800</v>
      </c>
      <c r="J643" s="72">
        <v>2856</v>
      </c>
      <c r="K643" s="60">
        <v>102</v>
      </c>
      <c r="L643" s="60">
        <v>22.016666666666673</v>
      </c>
      <c r="M643" s="60">
        <v>2.1083333333333334</v>
      </c>
      <c r="N643" s="75">
        <v>2018</v>
      </c>
      <c r="O643" s="75" t="s">
        <v>16</v>
      </c>
      <c r="P643" s="75">
        <v>155</v>
      </c>
      <c r="Q643" s="78" t="s">
        <v>142</v>
      </c>
      <c r="R643" s="75">
        <v>6500</v>
      </c>
      <c r="S643" s="75">
        <v>2</v>
      </c>
      <c r="T643" s="79">
        <v>77.900000000000006</v>
      </c>
      <c r="U643" s="80">
        <v>0.2</v>
      </c>
      <c r="V643" s="80">
        <v>0.1</v>
      </c>
      <c r="W643" s="80">
        <v>0.4</v>
      </c>
      <c r="X643" s="80">
        <v>2.2999999999999998</v>
      </c>
      <c r="Y643" s="79">
        <v>12</v>
      </c>
      <c r="Z643" s="12">
        <v>13.9</v>
      </c>
      <c r="AA643" s="79">
        <v>34.5</v>
      </c>
      <c r="AB643" s="79">
        <v>1.895</v>
      </c>
      <c r="AC643" s="79">
        <v>25.3</v>
      </c>
      <c r="AD643" s="79">
        <v>8.6</v>
      </c>
      <c r="AE643" s="79">
        <v>369</v>
      </c>
      <c r="AF643" s="79">
        <v>70.09</v>
      </c>
      <c r="AG643" s="79">
        <v>60.1</v>
      </c>
      <c r="AH643" s="79">
        <v>1.7</v>
      </c>
      <c r="AI643" s="79">
        <v>2.2000000000000002</v>
      </c>
      <c r="AJ643" s="79">
        <v>52</v>
      </c>
      <c r="AK643" s="79">
        <v>109</v>
      </c>
      <c r="AL643" s="79">
        <v>82</v>
      </c>
      <c r="AM643" s="79">
        <v>333</v>
      </c>
      <c r="AN643" s="79">
        <v>1.33</v>
      </c>
      <c r="AO643" s="79">
        <v>0.72499999999999998</v>
      </c>
    </row>
    <row r="644" spans="1:41" x14ac:dyDescent="0.35">
      <c r="A644" s="53">
        <f t="shared" si="19"/>
        <v>638</v>
      </c>
      <c r="B644">
        <v>0</v>
      </c>
      <c r="C644">
        <v>1</v>
      </c>
      <c r="D644" s="75">
        <v>2018</v>
      </c>
      <c r="E644" s="28" t="s">
        <v>307</v>
      </c>
      <c r="F644" s="30" t="s">
        <v>64</v>
      </c>
      <c r="G644" s="103">
        <v>22079</v>
      </c>
      <c r="H644" s="103">
        <v>99356</v>
      </c>
      <c r="I644" s="103">
        <f t="shared" si="18"/>
        <v>4500.0226459531677</v>
      </c>
      <c r="J644" s="72">
        <v>4419.0222383260107</v>
      </c>
      <c r="K644" s="60">
        <v>98.2</v>
      </c>
      <c r="L644" s="60">
        <v>11.775000000000002</v>
      </c>
      <c r="M644" s="60">
        <v>2.3030303030303032</v>
      </c>
      <c r="N644" s="75">
        <v>2018</v>
      </c>
      <c r="O644" s="75" t="s">
        <v>16</v>
      </c>
      <c r="P644" s="75">
        <v>156</v>
      </c>
      <c r="Q644" s="78" t="s">
        <v>143</v>
      </c>
      <c r="R644" s="75">
        <v>5000</v>
      </c>
      <c r="S644" s="75">
        <v>2</v>
      </c>
      <c r="T644" s="79">
        <v>79.2</v>
      </c>
      <c r="U644" s="80">
        <v>0.9</v>
      </c>
      <c r="V644" s="80">
        <v>0.7</v>
      </c>
      <c r="W644" s="80">
        <v>0.6</v>
      </c>
      <c r="X644" s="80">
        <v>1.4</v>
      </c>
      <c r="Y644" s="79">
        <v>9.9</v>
      </c>
      <c r="Z644" s="12">
        <v>11.4</v>
      </c>
      <c r="AA644" s="79">
        <v>33.9</v>
      </c>
      <c r="AB644" s="79">
        <v>1.6850000000000001</v>
      </c>
      <c r="AC644" s="79">
        <v>22.8</v>
      </c>
      <c r="AD644" s="79">
        <v>7.8</v>
      </c>
      <c r="AE644" s="79">
        <v>380</v>
      </c>
      <c r="AF644" s="79">
        <v>71.510000000000005</v>
      </c>
      <c r="AG644" s="79">
        <v>57.1</v>
      </c>
      <c r="AH644" s="79">
        <v>1.3</v>
      </c>
      <c r="AI644" s="79">
        <v>2</v>
      </c>
      <c r="AJ644" s="79">
        <v>71</v>
      </c>
      <c r="AK644" s="79">
        <v>71</v>
      </c>
      <c r="AL644" s="79">
        <v>117</v>
      </c>
      <c r="AM644" s="79">
        <v>282</v>
      </c>
      <c r="AN644" s="79">
        <v>0.61</v>
      </c>
      <c r="AO644" s="79">
        <v>0.68500000000000005</v>
      </c>
    </row>
    <row r="645" spans="1:41" x14ac:dyDescent="0.35">
      <c r="A645" s="53">
        <f t="shared" si="19"/>
        <v>639</v>
      </c>
      <c r="B645">
        <v>0</v>
      </c>
      <c r="C645">
        <v>1</v>
      </c>
      <c r="D645" s="75">
        <v>2018</v>
      </c>
      <c r="E645" s="28" t="s">
        <v>308</v>
      </c>
      <c r="F645" s="30" t="s">
        <v>64</v>
      </c>
      <c r="G645" s="103">
        <v>15279</v>
      </c>
      <c r="H645" s="103">
        <v>73339</v>
      </c>
      <c r="I645" s="103">
        <f t="shared" si="18"/>
        <v>4799.9869101380982</v>
      </c>
      <c r="J645" s="72">
        <v>4852.7867661496166</v>
      </c>
      <c r="K645" s="60">
        <v>101.1</v>
      </c>
      <c r="L645" s="60">
        <v>23</v>
      </c>
      <c r="M645" s="60">
        <v>2.324074074074074</v>
      </c>
      <c r="N645" s="75">
        <v>2018</v>
      </c>
      <c r="O645" s="75" t="s">
        <v>16</v>
      </c>
      <c r="P645" s="75">
        <v>157</v>
      </c>
      <c r="Q645" s="78" t="s">
        <v>144</v>
      </c>
      <c r="R645" s="75">
        <v>5000</v>
      </c>
      <c r="S645" s="75">
        <v>2</v>
      </c>
      <c r="T645" s="79">
        <v>81.3</v>
      </c>
      <c r="U645" s="80">
        <v>0.5</v>
      </c>
      <c r="V645" s="80">
        <v>0.3</v>
      </c>
      <c r="W645" s="80">
        <v>0.2</v>
      </c>
      <c r="X645" s="80">
        <v>1.5</v>
      </c>
      <c r="Y645" s="79">
        <v>10.8</v>
      </c>
      <c r="Z645" s="12">
        <v>12.5</v>
      </c>
      <c r="AA645" s="79">
        <v>35.9</v>
      </c>
      <c r="AB645" s="79">
        <v>1.855</v>
      </c>
      <c r="AC645" s="79">
        <v>25.1</v>
      </c>
      <c r="AD645" s="79">
        <v>8.4</v>
      </c>
      <c r="AE645" s="79">
        <v>359</v>
      </c>
      <c r="AF645" s="79">
        <v>70.47</v>
      </c>
      <c r="AG645" s="79">
        <v>61</v>
      </c>
      <c r="AH645" s="79">
        <v>2.2000000000000002</v>
      </c>
      <c r="AI645" s="79">
        <v>9.5</v>
      </c>
      <c r="AJ645" s="79">
        <v>35</v>
      </c>
      <c r="AK645" s="79">
        <v>109</v>
      </c>
      <c r="AL645" s="79">
        <v>76</v>
      </c>
      <c r="AM645" s="79">
        <v>306</v>
      </c>
      <c r="AN645" s="79">
        <v>1.43</v>
      </c>
      <c r="AO645" s="79">
        <v>0.73499999999999999</v>
      </c>
    </row>
    <row r="646" spans="1:41" x14ac:dyDescent="0.35">
      <c r="A646" s="53">
        <f t="shared" si="19"/>
        <v>640</v>
      </c>
      <c r="B646">
        <v>0</v>
      </c>
      <c r="C646">
        <v>1</v>
      </c>
      <c r="D646" s="75">
        <v>2018</v>
      </c>
      <c r="E646" s="28" t="s">
        <v>309</v>
      </c>
      <c r="F646" s="30" t="s">
        <v>64</v>
      </c>
      <c r="G646" s="103">
        <v>45646</v>
      </c>
      <c r="H646" s="103">
        <v>228230</v>
      </c>
      <c r="I646" s="103">
        <f t="shared" si="18"/>
        <v>5000</v>
      </c>
      <c r="J646" s="72">
        <v>5035</v>
      </c>
      <c r="K646" s="60">
        <v>100.7</v>
      </c>
      <c r="L646" s="60">
        <v>20.995227272727274</v>
      </c>
      <c r="M646" s="60">
        <v>2.3301886792452828</v>
      </c>
      <c r="N646" s="75">
        <v>2018</v>
      </c>
      <c r="O646" s="75" t="s">
        <v>16</v>
      </c>
      <c r="P646" s="75">
        <v>158</v>
      </c>
      <c r="Q646" s="78" t="s">
        <v>145</v>
      </c>
      <c r="R646" s="75">
        <v>8000</v>
      </c>
      <c r="S646" s="75">
        <v>1</v>
      </c>
      <c r="T646" s="79">
        <v>80</v>
      </c>
      <c r="U646" s="80">
        <v>0.6</v>
      </c>
      <c r="V646" s="80">
        <v>0.2</v>
      </c>
      <c r="W646" s="80">
        <v>0.3</v>
      </c>
      <c r="X646" s="80">
        <v>4.2</v>
      </c>
      <c r="Y646" s="79">
        <v>10.6</v>
      </c>
      <c r="Z646" s="12">
        <v>12.3</v>
      </c>
      <c r="AA646" s="79">
        <v>34.6</v>
      </c>
      <c r="AB646" s="79">
        <v>1.835</v>
      </c>
      <c r="AC646" s="79">
        <v>24.7</v>
      </c>
      <c r="AD646" s="79">
        <v>8.6</v>
      </c>
      <c r="AE646" s="79">
        <v>363</v>
      </c>
      <c r="AF646" s="79">
        <v>62.82</v>
      </c>
      <c r="AG646" s="79">
        <v>54.5</v>
      </c>
      <c r="AH646" s="79">
        <v>12.6</v>
      </c>
      <c r="AI646" s="79">
        <v>24.1</v>
      </c>
      <c r="AJ646" s="79">
        <v>24</v>
      </c>
      <c r="AK646" s="79">
        <v>78</v>
      </c>
      <c r="AL646" s="79">
        <v>86</v>
      </c>
      <c r="AM646" s="79">
        <v>257</v>
      </c>
      <c r="AN646" s="79">
        <v>0.91</v>
      </c>
      <c r="AO646" s="79">
        <v>0.495</v>
      </c>
    </row>
    <row r="647" spans="1:41" x14ac:dyDescent="0.35">
      <c r="A647" s="53">
        <f t="shared" si="19"/>
        <v>641</v>
      </c>
      <c r="B647">
        <v>0</v>
      </c>
      <c r="C647">
        <v>1</v>
      </c>
      <c r="D647" s="75">
        <v>2018</v>
      </c>
      <c r="E647" s="28" t="s">
        <v>309</v>
      </c>
      <c r="F647" s="30" t="s">
        <v>64</v>
      </c>
      <c r="G647" s="103">
        <v>45646</v>
      </c>
      <c r="H647" s="103">
        <v>228230</v>
      </c>
      <c r="I647" s="103">
        <f t="shared" si="18"/>
        <v>5000</v>
      </c>
      <c r="J647" s="72">
        <v>4970</v>
      </c>
      <c r="K647" s="60">
        <v>99.4</v>
      </c>
      <c r="L647" s="60">
        <v>12.395154867256641</v>
      </c>
      <c r="M647" s="60">
        <v>2.3271028037383177</v>
      </c>
      <c r="N647" s="75">
        <v>2018</v>
      </c>
      <c r="O647" s="75" t="s">
        <v>16</v>
      </c>
      <c r="P647" s="75">
        <v>159</v>
      </c>
      <c r="Q647" s="78" t="s">
        <v>145</v>
      </c>
      <c r="R647" s="75">
        <v>7280</v>
      </c>
      <c r="S647" s="75">
        <v>2</v>
      </c>
      <c r="T647" s="79">
        <v>78.900000000000006</v>
      </c>
      <c r="U647" s="80">
        <v>1.2</v>
      </c>
      <c r="V647" s="80">
        <v>0.3</v>
      </c>
      <c r="W647" s="80">
        <v>0.4</v>
      </c>
      <c r="X647" s="80">
        <v>7.9</v>
      </c>
      <c r="Y647" s="79">
        <v>10.7</v>
      </c>
      <c r="Z647" s="12">
        <v>12.4</v>
      </c>
      <c r="AA647" s="79">
        <v>36</v>
      </c>
      <c r="AB647" s="79">
        <v>1.845</v>
      </c>
      <c r="AC647" s="79">
        <v>24.9</v>
      </c>
      <c r="AD647" s="79">
        <v>8.5</v>
      </c>
      <c r="AE647" s="79">
        <v>418</v>
      </c>
      <c r="AF647" s="79">
        <v>62.72</v>
      </c>
      <c r="AG647" s="79">
        <v>56.7</v>
      </c>
      <c r="AH647" s="79">
        <v>2.2000000000000002</v>
      </c>
      <c r="AI647" s="79">
        <v>10.4</v>
      </c>
      <c r="AJ647" s="79">
        <v>41</v>
      </c>
      <c r="AK647" s="79">
        <v>81</v>
      </c>
      <c r="AL647" s="79">
        <v>82</v>
      </c>
      <c r="AM647" s="79">
        <v>245</v>
      </c>
      <c r="AN647" s="79">
        <v>0.99</v>
      </c>
      <c r="AO647" s="79">
        <v>0.56499999999999995</v>
      </c>
    </row>
    <row r="648" spans="1:41" x14ac:dyDescent="0.35">
      <c r="A648" s="53">
        <f t="shared" si="19"/>
        <v>642</v>
      </c>
      <c r="B648">
        <v>0</v>
      </c>
      <c r="C648">
        <v>1</v>
      </c>
      <c r="D648" s="75">
        <v>2018</v>
      </c>
      <c r="E648" s="28" t="s">
        <v>309</v>
      </c>
      <c r="F648" s="30" t="s">
        <v>64</v>
      </c>
      <c r="G648" s="103">
        <v>45646</v>
      </c>
      <c r="H648" s="103">
        <v>228230</v>
      </c>
      <c r="I648" s="103">
        <f t="shared" ref="I648:I711" si="20">IF(G648&gt;0,H648/G648*1000,#N/A)</f>
        <v>5000</v>
      </c>
      <c r="J648" s="72">
        <v>4960</v>
      </c>
      <c r="K648" s="60">
        <v>99.2</v>
      </c>
      <c r="L648" s="60">
        <v>9.6491433021806845</v>
      </c>
      <c r="M648" s="60">
        <v>2.3301886792452828</v>
      </c>
      <c r="N648" s="75">
        <v>2018</v>
      </c>
      <c r="O648" s="75" t="s">
        <v>16</v>
      </c>
      <c r="P648" s="75">
        <v>160</v>
      </c>
      <c r="Q648" s="78" t="s">
        <v>145</v>
      </c>
      <c r="R648" s="75">
        <v>9000</v>
      </c>
      <c r="S648" s="75">
        <v>2</v>
      </c>
      <c r="T648" s="79">
        <v>78.900000000000006</v>
      </c>
      <c r="U648" s="80">
        <v>1.1000000000000001</v>
      </c>
      <c r="V648" s="80">
        <v>0.3</v>
      </c>
      <c r="W648" s="80">
        <v>0.2</v>
      </c>
      <c r="X648" s="80">
        <v>5.5</v>
      </c>
      <c r="Y648" s="79">
        <v>10.6</v>
      </c>
      <c r="Z648" s="12">
        <v>12.3</v>
      </c>
      <c r="AA648" s="79">
        <v>34.4</v>
      </c>
      <c r="AB648" s="79">
        <v>1.925</v>
      </c>
      <c r="AC648" s="79">
        <v>24.7</v>
      </c>
      <c r="AD648" s="79">
        <v>8.4</v>
      </c>
      <c r="AE648" s="79">
        <v>419</v>
      </c>
      <c r="AF648" s="79">
        <v>61.36</v>
      </c>
      <c r="AG648" s="79">
        <v>56.8</v>
      </c>
      <c r="AH648" s="79">
        <v>1.8</v>
      </c>
      <c r="AI648" s="79">
        <v>3.1</v>
      </c>
      <c r="AJ648" s="79">
        <v>49</v>
      </c>
      <c r="AK648" s="79">
        <v>66</v>
      </c>
      <c r="AL648" s="79">
        <v>118</v>
      </c>
      <c r="AM648" s="79">
        <v>260</v>
      </c>
      <c r="AN648" s="79">
        <v>0.56000000000000005</v>
      </c>
      <c r="AO648" s="79">
        <v>0.53500000000000003</v>
      </c>
    </row>
    <row r="649" spans="1:41" x14ac:dyDescent="0.35">
      <c r="A649" s="53">
        <f t="shared" ref="A649:A712" si="21">A648+1</f>
        <v>643</v>
      </c>
      <c r="B649">
        <v>0</v>
      </c>
      <c r="C649">
        <v>1</v>
      </c>
      <c r="D649" s="75">
        <v>2018</v>
      </c>
      <c r="E649" s="28" t="s">
        <v>317</v>
      </c>
      <c r="F649" s="30" t="s">
        <v>64</v>
      </c>
      <c r="G649" s="103">
        <v>27802</v>
      </c>
      <c r="H649" s="103">
        <v>111208</v>
      </c>
      <c r="I649" s="103">
        <f t="shared" si="20"/>
        <v>4000</v>
      </c>
      <c r="J649" s="72">
        <v>4048</v>
      </c>
      <c r="K649" s="60">
        <v>101.2</v>
      </c>
      <c r="L649" s="60">
        <v>20.29</v>
      </c>
      <c r="M649" s="60">
        <v>2.3620689655172415</v>
      </c>
      <c r="N649" s="75">
        <v>2018</v>
      </c>
      <c r="O649" s="75" t="s">
        <v>10</v>
      </c>
      <c r="P649" s="75">
        <v>200</v>
      </c>
      <c r="Q649" s="78" t="s">
        <v>152</v>
      </c>
      <c r="R649" s="75">
        <v>4000</v>
      </c>
      <c r="S649" s="75">
        <v>2</v>
      </c>
      <c r="T649" s="79">
        <v>78.900000000000006</v>
      </c>
      <c r="U649" s="80">
        <v>0.52</v>
      </c>
      <c r="V649" s="80">
        <v>0.4</v>
      </c>
      <c r="W649" s="80">
        <v>0.52</v>
      </c>
      <c r="X649" s="80">
        <v>0.4</v>
      </c>
      <c r="Y649" s="79">
        <v>11.6</v>
      </c>
      <c r="Z649" s="12">
        <v>13.4</v>
      </c>
      <c r="AA649" s="79">
        <v>35.520000000000003</v>
      </c>
      <c r="AB649" s="79">
        <v>2.1640000000000001</v>
      </c>
      <c r="AC649" s="79">
        <v>27.4</v>
      </c>
      <c r="AD649" s="79">
        <v>10.199999999999999</v>
      </c>
      <c r="AE649" s="79">
        <v>378</v>
      </c>
      <c r="AF649" s="79">
        <v>70</v>
      </c>
      <c r="AG649" s="79">
        <v>56.4</v>
      </c>
      <c r="AH649" s="79">
        <v>10.7</v>
      </c>
      <c r="AI649" s="79">
        <v>15.7</v>
      </c>
      <c r="AJ649" s="79">
        <v>59</v>
      </c>
      <c r="AK649" s="79">
        <v>84</v>
      </c>
      <c r="AL649" s="79">
        <v>79</v>
      </c>
      <c r="AM649" s="79">
        <v>250</v>
      </c>
      <c r="AN649" s="79">
        <v>1.06</v>
      </c>
      <c r="AO649" s="79">
        <v>0.56000000000000005</v>
      </c>
    </row>
    <row r="650" spans="1:41" x14ac:dyDescent="0.35">
      <c r="A650" s="53">
        <f t="shared" si="21"/>
        <v>644</v>
      </c>
      <c r="B650">
        <v>0</v>
      </c>
      <c r="C650">
        <v>1</v>
      </c>
      <c r="D650" s="75">
        <v>2018</v>
      </c>
      <c r="E650" s="28" t="s">
        <v>317</v>
      </c>
      <c r="F650" s="30" t="s">
        <v>64</v>
      </c>
      <c r="G650" s="103">
        <v>27802</v>
      </c>
      <c r="H650" s="103">
        <v>111208</v>
      </c>
      <c r="I650" s="103">
        <f t="shared" si="20"/>
        <v>4000</v>
      </c>
      <c r="J650" s="72">
        <v>4040</v>
      </c>
      <c r="K650" s="60">
        <v>101</v>
      </c>
      <c r="L650" s="60">
        <v>18.222727272727266</v>
      </c>
      <c r="M650" s="60">
        <v>2.2869565217391306</v>
      </c>
      <c r="N650" s="75">
        <v>2018</v>
      </c>
      <c r="O650" s="75" t="s">
        <v>10</v>
      </c>
      <c r="P650" s="75">
        <v>201</v>
      </c>
      <c r="Q650" s="78" t="s">
        <v>152</v>
      </c>
      <c r="R650" s="75">
        <v>4000</v>
      </c>
      <c r="S650" s="75">
        <v>2</v>
      </c>
      <c r="T650" s="79">
        <v>78.3</v>
      </c>
      <c r="U650" s="80">
        <v>0.47</v>
      </c>
      <c r="V650" s="80">
        <v>0.26</v>
      </c>
      <c r="W650" s="80">
        <v>0.19</v>
      </c>
      <c r="X650" s="80">
        <v>0.49</v>
      </c>
      <c r="Y650" s="79">
        <v>11.5</v>
      </c>
      <c r="Z650" s="12">
        <v>13.3</v>
      </c>
      <c r="AA650" s="79">
        <v>36.770000000000003</v>
      </c>
      <c r="AB650" s="79">
        <v>1.835</v>
      </c>
      <c r="AC650" s="79">
        <v>26.3</v>
      </c>
      <c r="AD650" s="79">
        <v>9.6999999999999993</v>
      </c>
      <c r="AE650" s="79">
        <v>371</v>
      </c>
      <c r="AF650" s="79">
        <v>69.8</v>
      </c>
      <c r="AG650" s="79">
        <v>56</v>
      </c>
      <c r="AH650" s="79">
        <v>9</v>
      </c>
      <c r="AI650" s="79">
        <v>14.5</v>
      </c>
      <c r="AJ650" s="79">
        <v>53</v>
      </c>
      <c r="AK650" s="79">
        <v>80</v>
      </c>
      <c r="AL650" s="79">
        <v>81</v>
      </c>
      <c r="AM650" s="79">
        <v>230</v>
      </c>
      <c r="AN650" s="79">
        <v>0.99</v>
      </c>
      <c r="AO650" s="79">
        <v>0.55000000000000004</v>
      </c>
    </row>
    <row r="651" spans="1:41" x14ac:dyDescent="0.35">
      <c r="A651" s="53">
        <f t="shared" si="21"/>
        <v>645</v>
      </c>
      <c r="B651">
        <v>0</v>
      </c>
      <c r="C651">
        <v>1</v>
      </c>
      <c r="D651" s="75">
        <v>2018</v>
      </c>
      <c r="E651" s="28" t="s">
        <v>317</v>
      </c>
      <c r="F651" s="30" t="s">
        <v>64</v>
      </c>
      <c r="G651" s="103">
        <v>27802</v>
      </c>
      <c r="H651" s="103">
        <v>111208</v>
      </c>
      <c r="I651" s="103">
        <f t="shared" si="20"/>
        <v>4000</v>
      </c>
      <c r="J651" s="72">
        <v>3976</v>
      </c>
      <c r="K651" s="60">
        <v>99.4</v>
      </c>
      <c r="L651" s="60">
        <v>16.825957249070633</v>
      </c>
      <c r="M651" s="60">
        <v>2.3271028037383177</v>
      </c>
      <c r="N651" s="75">
        <v>2018</v>
      </c>
      <c r="O651" s="75" t="s">
        <v>10</v>
      </c>
      <c r="P651" s="75">
        <v>202</v>
      </c>
      <c r="Q651" s="78" t="s">
        <v>152</v>
      </c>
      <c r="R651" s="75">
        <v>4000</v>
      </c>
      <c r="S651" s="75">
        <v>2</v>
      </c>
      <c r="T651" s="79">
        <v>77.400000000000006</v>
      </c>
      <c r="U651" s="80">
        <v>0.56999999999999995</v>
      </c>
      <c r="V651" s="80">
        <v>0.43</v>
      </c>
      <c r="W651" s="80">
        <v>0.3</v>
      </c>
      <c r="X651" s="80">
        <v>2.59</v>
      </c>
      <c r="Y651" s="79">
        <v>10.7</v>
      </c>
      <c r="Z651" s="12">
        <v>12.4</v>
      </c>
      <c r="AA651" s="79">
        <v>35.19</v>
      </c>
      <c r="AB651" s="79">
        <v>1.8180000000000001</v>
      </c>
      <c r="AC651" s="79">
        <v>24.9</v>
      </c>
      <c r="AD651" s="79">
        <v>9.1999999999999993</v>
      </c>
      <c r="AE651" s="79">
        <v>360</v>
      </c>
      <c r="AF651" s="79">
        <v>70</v>
      </c>
      <c r="AG651" s="79">
        <v>55.2</v>
      </c>
      <c r="AH651" s="79">
        <v>7.2</v>
      </c>
      <c r="AI651" s="79">
        <v>13.9</v>
      </c>
      <c r="AJ651" s="79">
        <v>50</v>
      </c>
      <c r="AK651" s="79">
        <v>75</v>
      </c>
      <c r="AL651" s="79">
        <v>84</v>
      </c>
      <c r="AM651" s="79">
        <v>231</v>
      </c>
      <c r="AN651" s="79">
        <v>0.89</v>
      </c>
      <c r="AO651" s="79">
        <v>0.53800000000000003</v>
      </c>
    </row>
    <row r="652" spans="1:41" x14ac:dyDescent="0.35">
      <c r="A652" s="53">
        <f t="shared" si="21"/>
        <v>646</v>
      </c>
      <c r="B652">
        <v>0</v>
      </c>
      <c r="C652">
        <v>1</v>
      </c>
      <c r="D652" s="75">
        <v>2018</v>
      </c>
      <c r="E652" s="28" t="s">
        <v>318</v>
      </c>
      <c r="F652" s="30" t="s">
        <v>64</v>
      </c>
      <c r="G652" s="103">
        <v>34842</v>
      </c>
      <c r="H652" s="103">
        <v>139368</v>
      </c>
      <c r="I652" s="103">
        <f t="shared" si="20"/>
        <v>4000</v>
      </c>
      <c r="J652" s="72">
        <v>4056</v>
      </c>
      <c r="K652" s="60">
        <v>101.4</v>
      </c>
      <c r="L652" s="60">
        <v>13.612499999999997</v>
      </c>
      <c r="M652" s="60">
        <v>2.1196581196581197</v>
      </c>
      <c r="N652" s="75">
        <v>2018</v>
      </c>
      <c r="O652" s="75" t="s">
        <v>10</v>
      </c>
      <c r="P652" s="75">
        <v>203</v>
      </c>
      <c r="Q652" s="78" t="s">
        <v>153</v>
      </c>
      <c r="R652" s="75">
        <v>2000</v>
      </c>
      <c r="S652" s="75">
        <v>2</v>
      </c>
      <c r="T652" s="79">
        <v>77.8</v>
      </c>
      <c r="U652" s="80">
        <v>0.4</v>
      </c>
      <c r="V652" s="80">
        <v>0.19</v>
      </c>
      <c r="W652" s="80">
        <v>0.16</v>
      </c>
      <c r="X652" s="80">
        <v>1.67</v>
      </c>
      <c r="Y652" s="79">
        <v>11.7</v>
      </c>
      <c r="Z652" s="12">
        <v>13.5</v>
      </c>
      <c r="AA652" s="79">
        <v>33.5</v>
      </c>
      <c r="AB652" s="79">
        <v>1.8540000000000001</v>
      </c>
      <c r="AC652" s="79">
        <v>24.8</v>
      </c>
      <c r="AD652" s="79">
        <v>9.1</v>
      </c>
      <c r="AE652" s="79">
        <v>360</v>
      </c>
      <c r="AF652" s="79">
        <v>71</v>
      </c>
      <c r="AG652" s="79">
        <v>56.5</v>
      </c>
      <c r="AH652" s="79">
        <v>4</v>
      </c>
      <c r="AI652" s="79">
        <v>14.5</v>
      </c>
      <c r="AJ652" s="79">
        <v>30</v>
      </c>
      <c r="AK652" s="79">
        <v>116</v>
      </c>
      <c r="AL652" s="79">
        <v>57</v>
      </c>
      <c r="AM652" s="79">
        <v>249</v>
      </c>
      <c r="AN652" s="79">
        <v>2.04</v>
      </c>
      <c r="AO652" s="79">
        <v>0.77100000000000002</v>
      </c>
    </row>
    <row r="653" spans="1:41" x14ac:dyDescent="0.35">
      <c r="A653" s="53">
        <f t="shared" si="21"/>
        <v>647</v>
      </c>
      <c r="B653">
        <v>0</v>
      </c>
      <c r="C653">
        <v>1</v>
      </c>
      <c r="D653" s="75">
        <v>2018</v>
      </c>
      <c r="E653" s="28" t="s">
        <v>318</v>
      </c>
      <c r="F653" s="30" t="s">
        <v>64</v>
      </c>
      <c r="G653" s="103">
        <v>34842</v>
      </c>
      <c r="H653" s="103">
        <v>139368</v>
      </c>
      <c r="I653" s="103">
        <f t="shared" si="20"/>
        <v>4000</v>
      </c>
      <c r="J653" s="72">
        <v>4008</v>
      </c>
      <c r="K653" s="60">
        <v>100.2</v>
      </c>
      <c r="L653" s="60">
        <v>13.049999999999999</v>
      </c>
      <c r="M653" s="60">
        <v>2.2342342342342345</v>
      </c>
      <c r="N653" s="75">
        <v>2018</v>
      </c>
      <c r="O653" s="75" t="s">
        <v>10</v>
      </c>
      <c r="P653" s="75">
        <v>204</v>
      </c>
      <c r="Q653" s="78" t="s">
        <v>153</v>
      </c>
      <c r="R653" s="75">
        <v>4000</v>
      </c>
      <c r="S653" s="75">
        <v>2</v>
      </c>
      <c r="T653" s="79">
        <v>77</v>
      </c>
      <c r="U653" s="80">
        <v>0.53</v>
      </c>
      <c r="V653" s="80">
        <v>0.94</v>
      </c>
      <c r="W653" s="80">
        <v>0.26</v>
      </c>
      <c r="X653" s="80">
        <v>3.74</v>
      </c>
      <c r="Y653" s="79">
        <v>11.1</v>
      </c>
      <c r="Z653" s="12">
        <v>12.8</v>
      </c>
      <c r="AA653" s="79">
        <v>34.03</v>
      </c>
      <c r="AB653" s="79">
        <v>1.887</v>
      </c>
      <c r="AC653" s="79">
        <v>24.8</v>
      </c>
      <c r="AD653" s="79">
        <v>9.1999999999999993</v>
      </c>
      <c r="AE653" s="79">
        <v>355</v>
      </c>
      <c r="AF653" s="79">
        <v>70.900000000000006</v>
      </c>
      <c r="AG653" s="79">
        <v>61</v>
      </c>
      <c r="AH653" s="79">
        <v>4.5</v>
      </c>
      <c r="AI653" s="79">
        <v>12</v>
      </c>
      <c r="AJ653" s="79">
        <v>50</v>
      </c>
      <c r="AK653" s="79">
        <v>129</v>
      </c>
      <c r="AL653" s="79">
        <v>51</v>
      </c>
      <c r="AM653" s="79">
        <v>264</v>
      </c>
      <c r="AN653" s="79">
        <v>2.5299999999999998</v>
      </c>
      <c r="AO653" s="79">
        <v>0.68100000000000005</v>
      </c>
    </row>
    <row r="654" spans="1:41" x14ac:dyDescent="0.35">
      <c r="A654" s="53">
        <f t="shared" si="21"/>
        <v>648</v>
      </c>
      <c r="B654">
        <v>0</v>
      </c>
      <c r="C654">
        <v>1</v>
      </c>
      <c r="D654" s="75">
        <v>2018</v>
      </c>
      <c r="E654" s="28" t="s">
        <v>318</v>
      </c>
      <c r="F654" s="30" t="s">
        <v>64</v>
      </c>
      <c r="G654" s="103">
        <v>34842</v>
      </c>
      <c r="H654" s="103">
        <v>139368</v>
      </c>
      <c r="I654" s="103">
        <f t="shared" si="20"/>
        <v>4000</v>
      </c>
      <c r="J654" s="72">
        <v>3992</v>
      </c>
      <c r="K654" s="60">
        <v>99.8</v>
      </c>
      <c r="L654" s="60">
        <v>15.683964110929853</v>
      </c>
      <c r="M654" s="60">
        <v>2.403669724770642</v>
      </c>
      <c r="N654" s="75">
        <v>2018</v>
      </c>
      <c r="O654" s="75" t="s">
        <v>10</v>
      </c>
      <c r="P654" s="75">
        <v>205</v>
      </c>
      <c r="Q654" s="78" t="s">
        <v>153</v>
      </c>
      <c r="R654" s="75">
        <v>4000</v>
      </c>
      <c r="S654" s="75">
        <v>2</v>
      </c>
      <c r="T654" s="79">
        <v>77.5</v>
      </c>
      <c r="U654" s="80">
        <v>0.67</v>
      </c>
      <c r="V654" s="80">
        <v>0.15</v>
      </c>
      <c r="W654" s="80">
        <v>0.31</v>
      </c>
      <c r="X654" s="80">
        <v>0.39</v>
      </c>
      <c r="Y654" s="79">
        <v>10.9</v>
      </c>
      <c r="Z654" s="12">
        <v>12.6</v>
      </c>
      <c r="AA654" s="79">
        <v>36.07</v>
      </c>
      <c r="AB654" s="79">
        <v>1.8260000000000001</v>
      </c>
      <c r="AC654" s="79">
        <v>26.2</v>
      </c>
      <c r="AD654" s="79">
        <v>9.6999999999999993</v>
      </c>
      <c r="AE654" s="79">
        <v>374</v>
      </c>
      <c r="AF654" s="79">
        <v>71.3</v>
      </c>
      <c r="AG654" s="79">
        <v>55.2</v>
      </c>
      <c r="AH654" s="79">
        <v>8.6</v>
      </c>
      <c r="AI654" s="79">
        <v>18.2</v>
      </c>
      <c r="AJ654" s="79">
        <v>35</v>
      </c>
      <c r="AK654" s="79">
        <v>71</v>
      </c>
      <c r="AL654" s="79">
        <v>104</v>
      </c>
      <c r="AM654" s="79">
        <v>252</v>
      </c>
      <c r="AN654" s="79">
        <v>0.68</v>
      </c>
      <c r="AO654" s="79">
        <v>0.61299999999999999</v>
      </c>
    </row>
    <row r="655" spans="1:41" x14ac:dyDescent="0.35">
      <c r="A655" s="53">
        <f t="shared" si="21"/>
        <v>649</v>
      </c>
      <c r="B655">
        <v>0</v>
      </c>
      <c r="C655">
        <v>1</v>
      </c>
      <c r="D655" s="75">
        <v>2018</v>
      </c>
      <c r="E655" s="28" t="s">
        <v>280</v>
      </c>
      <c r="F655" s="30" t="s">
        <v>11</v>
      </c>
      <c r="G655" s="103">
        <v>93500</v>
      </c>
      <c r="H655" s="103">
        <v>317900</v>
      </c>
      <c r="I655" s="103">
        <f t="shared" si="20"/>
        <v>3400</v>
      </c>
      <c r="J655" s="72">
        <v>3386.4</v>
      </c>
      <c r="K655" s="60">
        <v>99.6</v>
      </c>
      <c r="L655" s="60">
        <v>5.0541666666666689</v>
      </c>
      <c r="M655" s="60">
        <v>2.2222222222222219</v>
      </c>
      <c r="N655" s="75">
        <v>2018</v>
      </c>
      <c r="O655" s="75" t="s">
        <v>10</v>
      </c>
      <c r="P655" s="75">
        <v>206</v>
      </c>
      <c r="Q655" s="78" t="s">
        <v>121</v>
      </c>
      <c r="R655" s="75">
        <v>4000</v>
      </c>
      <c r="S655" s="75">
        <v>2</v>
      </c>
      <c r="T655" s="79">
        <v>76.2</v>
      </c>
      <c r="U655" s="80">
        <v>0.53</v>
      </c>
      <c r="V655" s="80">
        <v>0.22</v>
      </c>
      <c r="W655" s="80">
        <v>0.39</v>
      </c>
      <c r="X655" s="80">
        <v>2.09</v>
      </c>
      <c r="Y655" s="79">
        <v>10.8</v>
      </c>
      <c r="Z655" s="12">
        <v>12.5</v>
      </c>
      <c r="AA655" s="79">
        <v>34.840000000000003</v>
      </c>
      <c r="AB655" s="79">
        <v>1.774</v>
      </c>
      <c r="AC655" s="79">
        <v>24</v>
      </c>
      <c r="AD655" s="79">
        <v>8.9</v>
      </c>
      <c r="AE655" s="79">
        <v>390</v>
      </c>
      <c r="AF655" s="79">
        <v>71</v>
      </c>
      <c r="AG655" s="79">
        <v>56.3</v>
      </c>
      <c r="AH655" s="79">
        <v>3.1</v>
      </c>
      <c r="AI655" s="79">
        <v>6.3</v>
      </c>
      <c r="AJ655" s="79">
        <v>55</v>
      </c>
      <c r="AK655" s="79">
        <v>98</v>
      </c>
      <c r="AL655" s="79">
        <v>57</v>
      </c>
      <c r="AM655" s="79">
        <v>215</v>
      </c>
      <c r="AN655" s="79">
        <v>1.72</v>
      </c>
      <c r="AO655" s="79">
        <v>0.65100000000000002</v>
      </c>
    </row>
    <row r="656" spans="1:41" x14ac:dyDescent="0.35">
      <c r="A656" s="53">
        <f t="shared" si="21"/>
        <v>650</v>
      </c>
      <c r="B656">
        <v>0</v>
      </c>
      <c r="C656">
        <v>1</v>
      </c>
      <c r="D656" s="75">
        <v>2018</v>
      </c>
      <c r="E656" s="28" t="s">
        <v>320</v>
      </c>
      <c r="F656" s="30" t="s">
        <v>64</v>
      </c>
      <c r="G656" s="103">
        <v>23510</v>
      </c>
      <c r="H656" s="103">
        <v>94040</v>
      </c>
      <c r="I656" s="103">
        <f t="shared" si="20"/>
        <v>4000</v>
      </c>
      <c r="J656" s="72">
        <v>4092</v>
      </c>
      <c r="K656" s="60">
        <v>102.3</v>
      </c>
      <c r="L656" s="60">
        <v>20.460000000000008</v>
      </c>
      <c r="M656" s="60">
        <v>2.4385964912280702</v>
      </c>
      <c r="N656" s="75">
        <v>2018</v>
      </c>
      <c r="O656" s="75" t="s">
        <v>10</v>
      </c>
      <c r="P656" s="75">
        <v>207</v>
      </c>
      <c r="Q656" s="78" t="s">
        <v>155</v>
      </c>
      <c r="R656" s="75">
        <v>4000</v>
      </c>
      <c r="S656" s="75">
        <v>1</v>
      </c>
      <c r="T656" s="79">
        <v>79.400000000000006</v>
      </c>
      <c r="U656" s="80">
        <v>0.54</v>
      </c>
      <c r="V656" s="80">
        <v>0.19</v>
      </c>
      <c r="W656" s="80">
        <v>0.17</v>
      </c>
      <c r="X656" s="80">
        <v>1.5</v>
      </c>
      <c r="Y656" s="79">
        <v>11.4</v>
      </c>
      <c r="Z656" s="12">
        <v>13.2</v>
      </c>
      <c r="AA656" s="79">
        <v>35.22</v>
      </c>
      <c r="AB656" s="79">
        <v>1.901</v>
      </c>
      <c r="AC656" s="79">
        <v>27.8</v>
      </c>
      <c r="AD656" s="79">
        <v>10.3</v>
      </c>
      <c r="AE656" s="79">
        <v>418</v>
      </c>
      <c r="AF656" s="79">
        <v>70.900000000000006</v>
      </c>
      <c r="AG656" s="79">
        <v>57.4</v>
      </c>
      <c r="AH656" s="79">
        <v>9.1999999999999993</v>
      </c>
      <c r="AI656" s="79">
        <v>15.8</v>
      </c>
      <c r="AJ656" s="79">
        <v>51</v>
      </c>
      <c r="AK656" s="79">
        <v>88</v>
      </c>
      <c r="AL656" s="79">
        <v>86</v>
      </c>
      <c r="AM656" s="79">
        <v>280</v>
      </c>
      <c r="AN656" s="79">
        <v>1.02</v>
      </c>
      <c r="AO656" s="79">
        <v>0.67200000000000004</v>
      </c>
    </row>
    <row r="657" spans="1:41" x14ac:dyDescent="0.35">
      <c r="A657" s="53">
        <f t="shared" si="21"/>
        <v>651</v>
      </c>
      <c r="B657">
        <v>0</v>
      </c>
      <c r="C657">
        <v>1</v>
      </c>
      <c r="D657" s="75">
        <v>2018</v>
      </c>
      <c r="E657" s="28" t="s">
        <v>314</v>
      </c>
      <c r="F657" s="30" t="s">
        <v>64</v>
      </c>
      <c r="G657" s="103">
        <v>32000</v>
      </c>
      <c r="H657" s="103">
        <v>160000</v>
      </c>
      <c r="I657" s="103">
        <f t="shared" si="20"/>
        <v>5000</v>
      </c>
      <c r="J657" s="72">
        <v>5155</v>
      </c>
      <c r="K657" s="60">
        <v>103.1</v>
      </c>
      <c r="L657" s="60">
        <v>17.132499999999997</v>
      </c>
      <c r="M657" s="60">
        <v>2.4152542372881354</v>
      </c>
      <c r="N657" s="75">
        <v>2018</v>
      </c>
      <c r="O657" s="75" t="s">
        <v>10</v>
      </c>
      <c r="P657" s="75">
        <v>208</v>
      </c>
      <c r="Q657" s="78" t="s">
        <v>149</v>
      </c>
      <c r="R657" s="75">
        <v>4000</v>
      </c>
      <c r="S657" s="75">
        <v>2</v>
      </c>
      <c r="T657" s="79">
        <v>82.1</v>
      </c>
      <c r="U657" s="80">
        <v>0.46</v>
      </c>
      <c r="V657" s="80">
        <v>0.27</v>
      </c>
      <c r="W657" s="80">
        <v>0.3</v>
      </c>
      <c r="X657" s="80">
        <v>0.16</v>
      </c>
      <c r="Y657" s="79">
        <v>11.8</v>
      </c>
      <c r="Z657" s="12">
        <v>13.6</v>
      </c>
      <c r="AA657" s="79">
        <v>35.71</v>
      </c>
      <c r="AB657" s="79">
        <v>1.919</v>
      </c>
      <c r="AC657" s="79">
        <v>28.5</v>
      </c>
      <c r="AD657" s="79">
        <v>10.6</v>
      </c>
      <c r="AE657" s="79">
        <v>410</v>
      </c>
      <c r="AF657" s="79">
        <v>71.8</v>
      </c>
      <c r="AG657" s="79">
        <v>57.5</v>
      </c>
      <c r="AH657" s="79">
        <v>9</v>
      </c>
      <c r="AI657" s="79">
        <v>14.1</v>
      </c>
      <c r="AJ657" s="79">
        <v>45</v>
      </c>
      <c r="AK657" s="79">
        <v>91</v>
      </c>
      <c r="AL657" s="79">
        <v>64</v>
      </c>
      <c r="AM657" s="79">
        <v>223</v>
      </c>
      <c r="AN657" s="79">
        <v>1.42</v>
      </c>
      <c r="AO657" s="79">
        <v>0.66500000000000004</v>
      </c>
    </row>
    <row r="658" spans="1:41" x14ac:dyDescent="0.35">
      <c r="A658" s="53">
        <f t="shared" si="21"/>
        <v>652</v>
      </c>
      <c r="B658">
        <v>0</v>
      </c>
      <c r="C658">
        <v>1</v>
      </c>
      <c r="D658" s="75">
        <v>2018</v>
      </c>
      <c r="E658" s="28" t="s">
        <v>329</v>
      </c>
      <c r="F658" s="30" t="s">
        <v>64</v>
      </c>
      <c r="G658" s="103">
        <v>33625</v>
      </c>
      <c r="H658" s="103">
        <v>134500</v>
      </c>
      <c r="I658" s="103">
        <f t="shared" si="20"/>
        <v>4000</v>
      </c>
      <c r="J658" s="72">
        <v>4012</v>
      </c>
      <c r="K658" s="60">
        <v>100.3</v>
      </c>
      <c r="L658" s="60">
        <v>21.452500000000004</v>
      </c>
      <c r="M658" s="60">
        <v>2.8365384615384612</v>
      </c>
      <c r="N658" s="75">
        <v>2018</v>
      </c>
      <c r="O658" s="75" t="s">
        <v>10</v>
      </c>
      <c r="P658" s="75">
        <v>209</v>
      </c>
      <c r="Q658" s="78" t="s">
        <v>164</v>
      </c>
      <c r="R658" s="75">
        <v>4000</v>
      </c>
      <c r="S658" s="75">
        <v>1</v>
      </c>
      <c r="T658" s="79">
        <v>79.2</v>
      </c>
      <c r="U658" s="80">
        <v>0.32</v>
      </c>
      <c r="V658" s="80">
        <v>0.18</v>
      </c>
      <c r="W658" s="80">
        <v>0.36</v>
      </c>
      <c r="X658" s="80">
        <v>2.92</v>
      </c>
      <c r="Y658" s="79">
        <v>10.4</v>
      </c>
      <c r="Z658" s="12">
        <v>12</v>
      </c>
      <c r="AA658" s="79">
        <v>36.549999999999997</v>
      </c>
      <c r="AB658" s="79">
        <v>1.72</v>
      </c>
      <c r="AC658" s="79">
        <v>29.5</v>
      </c>
      <c r="AD658" s="79">
        <v>10.9</v>
      </c>
      <c r="AE658" s="79">
        <v>415</v>
      </c>
      <c r="AF658" s="79">
        <v>71.599999999999994</v>
      </c>
      <c r="AG658" s="79">
        <v>59.5</v>
      </c>
      <c r="AH658" s="79">
        <v>8.4</v>
      </c>
      <c r="AI658" s="79">
        <v>14.2</v>
      </c>
      <c r="AJ658" s="79">
        <v>55</v>
      </c>
      <c r="AK658" s="79">
        <v>88</v>
      </c>
      <c r="AL658" s="79">
        <v>91</v>
      </c>
      <c r="AM658" s="79">
        <v>287</v>
      </c>
      <c r="AN658" s="79">
        <v>0.97</v>
      </c>
      <c r="AO658" s="79">
        <v>0.65700000000000003</v>
      </c>
    </row>
    <row r="659" spans="1:41" x14ac:dyDescent="0.35">
      <c r="A659" s="53">
        <f t="shared" si="21"/>
        <v>653</v>
      </c>
      <c r="B659">
        <v>0</v>
      </c>
      <c r="C659">
        <v>1</v>
      </c>
      <c r="D659" s="75">
        <v>2018</v>
      </c>
      <c r="E659" s="28" t="s">
        <v>329</v>
      </c>
      <c r="F659" s="30" t="s">
        <v>64</v>
      </c>
      <c r="G659" s="103">
        <v>33625</v>
      </c>
      <c r="H659" s="103">
        <v>134500</v>
      </c>
      <c r="I659" s="103">
        <f t="shared" si="20"/>
        <v>4000</v>
      </c>
      <c r="J659" s="72">
        <v>3944</v>
      </c>
      <c r="K659" s="60">
        <v>98.6</v>
      </c>
      <c r="L659" s="60">
        <v>11.447499999999998</v>
      </c>
      <c r="M659" s="60">
        <v>2.6116504854368929</v>
      </c>
      <c r="N659" s="75">
        <v>2018</v>
      </c>
      <c r="O659" s="75" t="s">
        <v>10</v>
      </c>
      <c r="P659" s="75">
        <v>210</v>
      </c>
      <c r="Q659" s="78" t="s">
        <v>164</v>
      </c>
      <c r="R659" s="75">
        <v>4000</v>
      </c>
      <c r="S659" s="75">
        <v>2</v>
      </c>
      <c r="T659" s="79">
        <v>77.3</v>
      </c>
      <c r="U659" s="80">
        <v>0.39</v>
      </c>
      <c r="V659" s="80">
        <v>0.56000000000000005</v>
      </c>
      <c r="W659" s="80">
        <v>0.28000000000000003</v>
      </c>
      <c r="X659" s="80">
        <v>1.1200000000000001</v>
      </c>
      <c r="Y659" s="79">
        <v>10.3</v>
      </c>
      <c r="Z659" s="12">
        <v>11.9</v>
      </c>
      <c r="AA659" s="79">
        <v>35.340000000000003</v>
      </c>
      <c r="AB659" s="79">
        <v>1.802</v>
      </c>
      <c r="AC659" s="79">
        <v>26.9</v>
      </c>
      <c r="AD659" s="79">
        <v>9.9</v>
      </c>
      <c r="AE659" s="79">
        <v>367</v>
      </c>
      <c r="AF659" s="79">
        <v>70.099999999999994</v>
      </c>
      <c r="AG659" s="79">
        <v>59.3</v>
      </c>
      <c r="AH659" s="79">
        <v>4</v>
      </c>
      <c r="AI659" s="79">
        <v>11.8</v>
      </c>
      <c r="AJ659" s="79">
        <v>49</v>
      </c>
      <c r="AK659" s="79">
        <v>115</v>
      </c>
      <c r="AL659" s="79">
        <v>51</v>
      </c>
      <c r="AM659" s="79">
        <v>239</v>
      </c>
      <c r="AN659" s="79">
        <v>2.25</v>
      </c>
      <c r="AO659" s="79">
        <v>0.78500000000000003</v>
      </c>
    </row>
    <row r="660" spans="1:41" x14ac:dyDescent="0.35">
      <c r="A660" s="53">
        <f t="shared" si="21"/>
        <v>654</v>
      </c>
      <c r="B660">
        <v>0</v>
      </c>
      <c r="C660">
        <v>1</v>
      </c>
      <c r="D660" s="75">
        <v>2018</v>
      </c>
      <c r="E660" s="28" t="s">
        <v>422</v>
      </c>
      <c r="F660" s="30" t="s">
        <v>64</v>
      </c>
      <c r="G660" s="103">
        <v>14950</v>
      </c>
      <c r="H660" s="103">
        <v>62790</v>
      </c>
      <c r="I660" s="103">
        <f t="shared" si="20"/>
        <v>4200</v>
      </c>
      <c r="J660" s="72">
        <v>4200</v>
      </c>
      <c r="K660" s="60">
        <v>100</v>
      </c>
      <c r="L660" s="60">
        <v>10.344999999999995</v>
      </c>
      <c r="M660" s="60">
        <v>2.627272727272727</v>
      </c>
      <c r="N660" s="75">
        <v>2018</v>
      </c>
      <c r="O660" s="75" t="s">
        <v>10</v>
      </c>
      <c r="P660" s="75">
        <v>211</v>
      </c>
      <c r="Q660" s="78" t="s">
        <v>262</v>
      </c>
      <c r="R660" s="75">
        <v>4000</v>
      </c>
      <c r="S660" s="75">
        <v>2</v>
      </c>
      <c r="T660" s="79">
        <v>76.8</v>
      </c>
      <c r="U660" s="80">
        <v>0.52</v>
      </c>
      <c r="V660" s="80">
        <v>0.4</v>
      </c>
      <c r="W660" s="80">
        <v>0.22</v>
      </c>
      <c r="X660" s="80">
        <v>0.64</v>
      </c>
      <c r="Y660" s="79">
        <v>11</v>
      </c>
      <c r="Z660" s="12">
        <v>12.7</v>
      </c>
      <c r="AA660" s="79">
        <v>35.090000000000003</v>
      </c>
      <c r="AB660" s="79">
        <v>1.9359999999999999</v>
      </c>
      <c r="AC660" s="79">
        <v>28.9</v>
      </c>
      <c r="AD660" s="79">
        <v>10.7</v>
      </c>
      <c r="AE660" s="79">
        <v>403</v>
      </c>
      <c r="AF660" s="79">
        <v>70.900000000000006</v>
      </c>
      <c r="AG660" s="79">
        <v>55.1</v>
      </c>
      <c r="AH660" s="79">
        <v>7</v>
      </c>
      <c r="AI660" s="79">
        <v>11.2</v>
      </c>
      <c r="AJ660" s="79">
        <v>61</v>
      </c>
      <c r="AK660" s="79">
        <v>55</v>
      </c>
      <c r="AL660" s="79">
        <v>122</v>
      </c>
      <c r="AM660" s="79">
        <v>202</v>
      </c>
      <c r="AN660" s="79">
        <v>0.45</v>
      </c>
      <c r="AO660" s="79">
        <v>0.66700000000000004</v>
      </c>
    </row>
    <row r="661" spans="1:41" x14ac:dyDescent="0.35">
      <c r="A661" s="53">
        <f t="shared" si="21"/>
        <v>655</v>
      </c>
      <c r="B661">
        <v>0</v>
      </c>
      <c r="C661">
        <v>1</v>
      </c>
      <c r="D661" s="75">
        <v>2018</v>
      </c>
      <c r="E661" s="28" t="s">
        <v>331</v>
      </c>
      <c r="F661" s="30" t="s">
        <v>64</v>
      </c>
      <c r="G661" s="103">
        <v>60859</v>
      </c>
      <c r="H661" s="103">
        <v>249522</v>
      </c>
      <c r="I661" s="103">
        <f t="shared" si="20"/>
        <v>4100.0016431423455</v>
      </c>
      <c r="J661" s="72">
        <v>4100.0016431423455</v>
      </c>
      <c r="K661" s="60">
        <v>100</v>
      </c>
      <c r="L661" s="60">
        <v>8.8280434782608719</v>
      </c>
      <c r="M661" s="60">
        <v>2.3272727272727276</v>
      </c>
      <c r="N661" s="75">
        <v>2018</v>
      </c>
      <c r="O661" s="75" t="s">
        <v>10</v>
      </c>
      <c r="P661" s="75">
        <v>212</v>
      </c>
      <c r="Q661" s="78" t="s">
        <v>166</v>
      </c>
      <c r="R661" s="75">
        <v>3000</v>
      </c>
      <c r="S661" s="75">
        <v>3</v>
      </c>
      <c r="T661" s="79">
        <v>76.3</v>
      </c>
      <c r="U661" s="80">
        <v>0.49</v>
      </c>
      <c r="V661" s="80">
        <v>0.36</v>
      </c>
      <c r="W661" s="80">
        <v>1.42</v>
      </c>
      <c r="X661" s="80">
        <v>0</v>
      </c>
      <c r="Y661" s="79">
        <v>11</v>
      </c>
      <c r="Z661" s="12">
        <v>12.7</v>
      </c>
      <c r="AA661" s="79">
        <v>33.53</v>
      </c>
      <c r="AB661" s="79">
        <v>1.927</v>
      </c>
      <c r="AC661" s="79">
        <v>25.6</v>
      </c>
      <c r="AD661" s="79">
        <v>9.4</v>
      </c>
      <c r="AE661" s="79">
        <v>381</v>
      </c>
      <c r="AF661" s="79">
        <v>70.2</v>
      </c>
      <c r="AG661" s="79">
        <v>57.6</v>
      </c>
      <c r="AH661" s="79">
        <v>4.8</v>
      </c>
      <c r="AI661" s="79">
        <v>10.7</v>
      </c>
      <c r="AJ661" s="79">
        <v>50</v>
      </c>
      <c r="AK661" s="79">
        <v>85</v>
      </c>
      <c r="AL661" s="79">
        <v>64</v>
      </c>
      <c r="AM661" s="79">
        <v>200</v>
      </c>
      <c r="AN661" s="79">
        <v>1.33</v>
      </c>
      <c r="AO661" s="79">
        <v>0.621</v>
      </c>
    </row>
    <row r="662" spans="1:41" x14ac:dyDescent="0.35">
      <c r="A662" s="53">
        <f t="shared" si="21"/>
        <v>656</v>
      </c>
      <c r="B662">
        <v>0</v>
      </c>
      <c r="C662">
        <v>1</v>
      </c>
      <c r="D662" s="75">
        <v>2018</v>
      </c>
      <c r="E662" s="28" t="s">
        <v>330</v>
      </c>
      <c r="F662" s="30" t="s">
        <v>64</v>
      </c>
      <c r="G662" s="103">
        <v>23612</v>
      </c>
      <c r="H662" s="103">
        <v>92087</v>
      </c>
      <c r="I662" s="103">
        <f t="shared" si="20"/>
        <v>3900.0084702693548</v>
      </c>
      <c r="J662" s="72">
        <v>4028.7087497882435</v>
      </c>
      <c r="K662" s="60">
        <v>103.3</v>
      </c>
      <c r="L662" s="60">
        <v>16.514230769230767</v>
      </c>
      <c r="M662" s="60">
        <v>2.4873949579831933</v>
      </c>
      <c r="N662" s="75">
        <v>2018</v>
      </c>
      <c r="O662" s="75" t="s">
        <v>10</v>
      </c>
      <c r="P662" s="75">
        <v>213</v>
      </c>
      <c r="Q662" s="78" t="s">
        <v>165</v>
      </c>
      <c r="R662" s="75">
        <v>2000</v>
      </c>
      <c r="S662" s="75">
        <v>2</v>
      </c>
      <c r="T662" s="79">
        <v>81.5</v>
      </c>
      <c r="U662" s="80">
        <v>0.27</v>
      </c>
      <c r="V662" s="80">
        <v>0.24</v>
      </c>
      <c r="W662" s="80">
        <v>0.26</v>
      </c>
      <c r="X662" s="80">
        <v>3.6</v>
      </c>
      <c r="Y662" s="79">
        <v>11.9</v>
      </c>
      <c r="Z662" s="12">
        <v>13.8</v>
      </c>
      <c r="AA662" s="79">
        <v>37.47</v>
      </c>
      <c r="AB662" s="79">
        <v>1.887</v>
      </c>
      <c r="AC662" s="79">
        <v>29.6</v>
      </c>
      <c r="AD662" s="79">
        <v>11</v>
      </c>
      <c r="AE662" s="79">
        <v>384</v>
      </c>
      <c r="AF662" s="79">
        <v>73.599999999999994</v>
      </c>
      <c r="AG662" s="79">
        <v>60.1</v>
      </c>
      <c r="AH662" s="79">
        <v>8</v>
      </c>
      <c r="AI662" s="79">
        <v>10.7</v>
      </c>
      <c r="AJ662" s="79">
        <v>69</v>
      </c>
      <c r="AK662" s="79">
        <v>86</v>
      </c>
      <c r="AL662" s="79">
        <v>68</v>
      </c>
      <c r="AM662" s="79">
        <v>199</v>
      </c>
      <c r="AN662" s="79">
        <v>1.26</v>
      </c>
      <c r="AO662" s="79">
        <v>0.65</v>
      </c>
    </row>
    <row r="663" spans="1:41" x14ac:dyDescent="0.35">
      <c r="A663" s="53">
        <f t="shared" si="21"/>
        <v>657</v>
      </c>
      <c r="B663">
        <v>0</v>
      </c>
      <c r="C663">
        <v>1</v>
      </c>
      <c r="D663" s="75">
        <v>2018</v>
      </c>
      <c r="E663" s="28" t="s">
        <v>330</v>
      </c>
      <c r="F663" s="30" t="s">
        <v>64</v>
      </c>
      <c r="G663" s="103">
        <v>23612</v>
      </c>
      <c r="H663" s="103">
        <v>92087</v>
      </c>
      <c r="I663" s="103">
        <f t="shared" si="20"/>
        <v>3900.0084702693548</v>
      </c>
      <c r="J663" s="72">
        <v>3981.9086481450108</v>
      </c>
      <c r="K663" s="60">
        <v>102.1</v>
      </c>
      <c r="L663" s="60">
        <v>10.472619047619052</v>
      </c>
      <c r="M663" s="60">
        <v>2.389380530973451</v>
      </c>
      <c r="N663" s="75">
        <v>2018</v>
      </c>
      <c r="O663" s="75" t="s">
        <v>10</v>
      </c>
      <c r="P663" s="75">
        <v>214</v>
      </c>
      <c r="Q663" s="78" t="s">
        <v>165</v>
      </c>
      <c r="R663" s="75">
        <v>4000</v>
      </c>
      <c r="S663" s="75">
        <v>2</v>
      </c>
      <c r="T663" s="79">
        <v>79.2</v>
      </c>
      <c r="U663" s="80">
        <v>0.46</v>
      </c>
      <c r="V663" s="80">
        <v>0.26</v>
      </c>
      <c r="W663" s="80">
        <v>0.36</v>
      </c>
      <c r="X663" s="80">
        <v>0.92</v>
      </c>
      <c r="Y663" s="79">
        <v>11.3</v>
      </c>
      <c r="Z663" s="12">
        <v>13.1</v>
      </c>
      <c r="AA663" s="79">
        <v>36.270000000000003</v>
      </c>
      <c r="AB663" s="79">
        <v>1.8720000000000001</v>
      </c>
      <c r="AC663" s="79">
        <v>27</v>
      </c>
      <c r="AD663" s="79">
        <v>10</v>
      </c>
      <c r="AE663" s="79">
        <v>349</v>
      </c>
      <c r="AF663" s="79">
        <v>69.400000000000006</v>
      </c>
      <c r="AG663" s="79">
        <v>56.3</v>
      </c>
      <c r="AH663" s="79">
        <v>3.5</v>
      </c>
      <c r="AI663" s="79">
        <v>8.6999999999999993</v>
      </c>
      <c r="AJ663" s="79">
        <v>52</v>
      </c>
      <c r="AK663" s="79">
        <v>81</v>
      </c>
      <c r="AL663" s="79">
        <v>72</v>
      </c>
      <c r="AM663" s="79">
        <v>210</v>
      </c>
      <c r="AN663" s="79">
        <v>1.1299999999999999</v>
      </c>
      <c r="AO663" s="79">
        <v>0.63</v>
      </c>
    </row>
    <row r="664" spans="1:41" x14ac:dyDescent="0.35">
      <c r="A664" s="53">
        <f t="shared" si="21"/>
        <v>658</v>
      </c>
      <c r="B664">
        <v>0</v>
      </c>
      <c r="C664">
        <v>1</v>
      </c>
      <c r="D664" s="75">
        <v>2018</v>
      </c>
      <c r="E664" s="28" t="s">
        <v>332</v>
      </c>
      <c r="F664" s="30" t="s">
        <v>64</v>
      </c>
      <c r="G664" s="103">
        <v>50391</v>
      </c>
      <c r="H664" s="103">
        <v>191486</v>
      </c>
      <c r="I664" s="103">
        <f t="shared" si="20"/>
        <v>3800.0039689627115</v>
      </c>
      <c r="J664" s="72">
        <v>3762.0039292730844</v>
      </c>
      <c r="K664" s="60">
        <v>99</v>
      </c>
      <c r="L664" s="60">
        <v>13.177368421052623</v>
      </c>
      <c r="M664" s="60">
        <v>2.361904761904762</v>
      </c>
      <c r="N664" s="75">
        <v>2018</v>
      </c>
      <c r="O664" s="75" t="s">
        <v>10</v>
      </c>
      <c r="P664" s="75">
        <v>215</v>
      </c>
      <c r="Q664" s="78" t="s">
        <v>167</v>
      </c>
      <c r="R664" s="75">
        <v>4000</v>
      </c>
      <c r="S664" s="75">
        <v>2</v>
      </c>
      <c r="T664" s="79">
        <v>77.8</v>
      </c>
      <c r="U664" s="80">
        <v>0.27</v>
      </c>
      <c r="V664" s="80">
        <v>0.24</v>
      </c>
      <c r="W664" s="80">
        <v>0.27</v>
      </c>
      <c r="X664" s="80">
        <v>5.29</v>
      </c>
      <c r="Y664" s="79">
        <v>10.5</v>
      </c>
      <c r="Z664" s="12">
        <v>12.1</v>
      </c>
      <c r="AA664" s="79">
        <v>35.35</v>
      </c>
      <c r="AB664" s="79">
        <v>1.75</v>
      </c>
      <c r="AC664" s="79">
        <v>24.8</v>
      </c>
      <c r="AD664" s="79">
        <v>9.1999999999999993</v>
      </c>
      <c r="AE664" s="79">
        <v>377</v>
      </c>
      <c r="AF664" s="79">
        <v>73.099999999999994</v>
      </c>
      <c r="AG664" s="79">
        <v>55.3</v>
      </c>
      <c r="AH664" s="79">
        <v>4.7</v>
      </c>
      <c r="AI664" s="79">
        <v>16.899999999999999</v>
      </c>
      <c r="AJ664" s="79">
        <v>28</v>
      </c>
      <c r="AK664" s="79">
        <v>89</v>
      </c>
      <c r="AL664" s="79">
        <v>72</v>
      </c>
      <c r="AM664" s="79">
        <v>242</v>
      </c>
      <c r="AN664" s="79">
        <v>1.24</v>
      </c>
      <c r="AO664" s="79">
        <v>0.64600000000000002</v>
      </c>
    </row>
    <row r="665" spans="1:41" x14ac:dyDescent="0.35">
      <c r="A665" s="53">
        <f t="shared" si="21"/>
        <v>659</v>
      </c>
      <c r="B665">
        <v>0</v>
      </c>
      <c r="C665">
        <v>1</v>
      </c>
      <c r="D665" s="75">
        <v>2018</v>
      </c>
      <c r="E665" s="28" t="s">
        <v>340</v>
      </c>
      <c r="F665" s="30" t="s">
        <v>64</v>
      </c>
      <c r="G665" s="103">
        <v>40986</v>
      </c>
      <c r="H665" s="103">
        <v>151648</v>
      </c>
      <c r="I665" s="103">
        <f t="shared" si="20"/>
        <v>3699.9951202849752</v>
      </c>
      <c r="J665" s="72">
        <v>3759.1950422095342</v>
      </c>
      <c r="K665" s="60">
        <v>101.6</v>
      </c>
      <c r="L665" s="60">
        <v>13.212499999999995</v>
      </c>
      <c r="M665" s="60">
        <v>2.2372881355932202</v>
      </c>
      <c r="N665" s="75">
        <v>2018</v>
      </c>
      <c r="O665" s="75" t="s">
        <v>10</v>
      </c>
      <c r="P665" s="75">
        <v>216</v>
      </c>
      <c r="Q665" s="78" t="s">
        <v>175</v>
      </c>
      <c r="R665" s="75">
        <v>4000</v>
      </c>
      <c r="S665" s="75">
        <v>2</v>
      </c>
      <c r="T665" s="79">
        <v>78.599999999999994</v>
      </c>
      <c r="U665" s="80">
        <v>1.17</v>
      </c>
      <c r="V665" s="80">
        <v>0.16</v>
      </c>
      <c r="W665" s="80">
        <v>0.38</v>
      </c>
      <c r="X665" s="80">
        <v>0.69</v>
      </c>
      <c r="Y665" s="79">
        <v>11.8</v>
      </c>
      <c r="Z665" s="12">
        <v>13.6</v>
      </c>
      <c r="AA665" s="79">
        <v>35.07</v>
      </c>
      <c r="AB665" s="79">
        <v>1.7589999999999999</v>
      </c>
      <c r="AC665" s="79">
        <v>26.4</v>
      </c>
      <c r="AD665" s="79">
        <v>9.6999999999999993</v>
      </c>
      <c r="AE665" s="79">
        <v>354</v>
      </c>
      <c r="AF665" s="79">
        <v>68.900000000000006</v>
      </c>
      <c r="AG665" s="79">
        <v>57.6</v>
      </c>
      <c r="AH665" s="79">
        <v>4.0999999999999996</v>
      </c>
      <c r="AI665" s="79">
        <v>11.5</v>
      </c>
      <c r="AJ665" s="79">
        <v>43</v>
      </c>
      <c r="AK665" s="79">
        <v>107</v>
      </c>
      <c r="AL665" s="79">
        <v>55</v>
      </c>
      <c r="AM665" s="79">
        <v>229</v>
      </c>
      <c r="AN665" s="79">
        <v>1.95</v>
      </c>
      <c r="AO665" s="79">
        <v>0.74299999999999999</v>
      </c>
    </row>
    <row r="666" spans="1:41" x14ac:dyDescent="0.35">
      <c r="A666" s="53">
        <f t="shared" si="21"/>
        <v>660</v>
      </c>
      <c r="B666">
        <v>0</v>
      </c>
      <c r="C666">
        <v>1</v>
      </c>
      <c r="D666" s="75">
        <v>2018</v>
      </c>
      <c r="E666" s="28" t="s">
        <v>328</v>
      </c>
      <c r="F666" s="30" t="s">
        <v>64</v>
      </c>
      <c r="G666" s="103">
        <v>27000</v>
      </c>
      <c r="H666" s="103">
        <v>108000</v>
      </c>
      <c r="I666" s="103">
        <f t="shared" si="20"/>
        <v>4000</v>
      </c>
      <c r="J666" s="72">
        <v>3880</v>
      </c>
      <c r="K666" s="60">
        <v>97</v>
      </c>
      <c r="L666" s="60">
        <v>15.861493383742914</v>
      </c>
      <c r="M666" s="60">
        <v>2.09</v>
      </c>
      <c r="N666" s="75">
        <v>2018</v>
      </c>
      <c r="O666" s="75" t="s">
        <v>10</v>
      </c>
      <c r="P666" s="75">
        <v>217</v>
      </c>
      <c r="Q666" s="78" t="s">
        <v>163</v>
      </c>
      <c r="R666" s="75">
        <v>4000</v>
      </c>
      <c r="S666" s="75">
        <v>3</v>
      </c>
      <c r="T666" s="79">
        <v>74.5</v>
      </c>
      <c r="U666" s="80">
        <v>0.36</v>
      </c>
      <c r="V666" s="80">
        <v>1.1200000000000001</v>
      </c>
      <c r="W666" s="80">
        <v>0.32</v>
      </c>
      <c r="X666" s="80">
        <v>5.52</v>
      </c>
      <c r="Y666" s="79">
        <v>10</v>
      </c>
      <c r="Z666" s="12">
        <v>11.6</v>
      </c>
      <c r="AA666" s="79">
        <v>34.74</v>
      </c>
      <c r="AB666" s="79">
        <v>1.708</v>
      </c>
      <c r="AC666" s="79">
        <v>20.9</v>
      </c>
      <c r="AD666" s="79">
        <v>7.8</v>
      </c>
      <c r="AE666" s="79">
        <v>385</v>
      </c>
      <c r="AF666" s="79">
        <v>71.400000000000006</v>
      </c>
      <c r="AG666" s="79">
        <v>50</v>
      </c>
      <c r="AH666" s="79">
        <v>7.5</v>
      </c>
      <c r="AI666" s="79">
        <v>18.100000000000001</v>
      </c>
      <c r="AJ666" s="79">
        <v>35</v>
      </c>
      <c r="AK666" s="79">
        <v>67</v>
      </c>
      <c r="AL666" s="79">
        <v>83</v>
      </c>
      <c r="AM666" s="79">
        <v>222</v>
      </c>
      <c r="AN666" s="79">
        <v>0.81</v>
      </c>
      <c r="AO666" s="79">
        <v>0.52900000000000003</v>
      </c>
    </row>
    <row r="667" spans="1:41" x14ac:dyDescent="0.35">
      <c r="A667" s="53">
        <f t="shared" si="21"/>
        <v>661</v>
      </c>
      <c r="B667">
        <v>0</v>
      </c>
      <c r="C667">
        <v>1</v>
      </c>
      <c r="D667" s="75">
        <v>2018</v>
      </c>
      <c r="E667" s="28" t="s">
        <v>346</v>
      </c>
      <c r="F667" s="30" t="s">
        <v>66</v>
      </c>
      <c r="G667" s="103">
        <v>118000</v>
      </c>
      <c r="H667" s="103">
        <v>436600</v>
      </c>
      <c r="I667" s="103">
        <f t="shared" si="20"/>
        <v>3700</v>
      </c>
      <c r="J667" s="72">
        <v>3611.2</v>
      </c>
      <c r="K667" s="60">
        <v>97.6</v>
      </c>
      <c r="L667" s="60">
        <v>15.63178294573644</v>
      </c>
      <c r="M667" s="60">
        <v>2.2886597938144333</v>
      </c>
      <c r="N667" s="75">
        <v>2018</v>
      </c>
      <c r="O667" s="75" t="s">
        <v>15</v>
      </c>
      <c r="P667" s="75">
        <v>301</v>
      </c>
      <c r="Q667" s="78" t="s">
        <v>181</v>
      </c>
      <c r="R667" s="75">
        <v>4000</v>
      </c>
      <c r="S667" s="75">
        <v>1</v>
      </c>
      <c r="T667" s="79">
        <v>81.400000000000006</v>
      </c>
      <c r="U667" s="80">
        <v>0.18</v>
      </c>
      <c r="V667" s="80">
        <v>0.06</v>
      </c>
      <c r="W667" s="80">
        <v>0.33</v>
      </c>
      <c r="X667" s="80">
        <v>3</v>
      </c>
      <c r="Y667" s="79">
        <v>9.6999999999999993</v>
      </c>
      <c r="Z667" s="12">
        <v>11.2</v>
      </c>
      <c r="AA667" s="79">
        <v>38.4</v>
      </c>
      <c r="AB667" s="79">
        <v>1.64</v>
      </c>
      <c r="AC667" s="79">
        <v>22.2</v>
      </c>
      <c r="AD667" s="79">
        <v>8.3000000000000007</v>
      </c>
      <c r="AE667" s="79">
        <v>337</v>
      </c>
      <c r="AF667" s="79">
        <v>63.8</v>
      </c>
      <c r="AG667" s="79">
        <v>55.7</v>
      </c>
      <c r="AH667" s="79">
        <v>1.6</v>
      </c>
      <c r="AI667" s="79">
        <v>3.1</v>
      </c>
      <c r="AJ667" s="79">
        <v>65</v>
      </c>
      <c r="AK667" s="79">
        <v>100</v>
      </c>
      <c r="AL667" s="79">
        <v>58</v>
      </c>
      <c r="AM667" s="79">
        <v>236</v>
      </c>
      <c r="AN667" s="79">
        <v>1.72</v>
      </c>
      <c r="AO667" s="79">
        <v>0.47299999999999998</v>
      </c>
    </row>
    <row r="668" spans="1:41" x14ac:dyDescent="0.35">
      <c r="A668" s="53">
        <f t="shared" si="21"/>
        <v>662</v>
      </c>
      <c r="B668">
        <v>0</v>
      </c>
      <c r="C668">
        <v>1</v>
      </c>
      <c r="D668" s="75">
        <v>2018</v>
      </c>
      <c r="E668" s="28" t="s">
        <v>346</v>
      </c>
      <c r="F668" s="30" t="s">
        <v>66</v>
      </c>
      <c r="G668" s="103">
        <v>118000</v>
      </c>
      <c r="H668" s="103">
        <v>436600</v>
      </c>
      <c r="I668" s="103">
        <f t="shared" si="20"/>
        <v>3700</v>
      </c>
      <c r="J668" s="72">
        <v>3622.3</v>
      </c>
      <c r="K668" s="60">
        <v>97.9</v>
      </c>
      <c r="L668" s="60">
        <v>12.225649556400505</v>
      </c>
      <c r="M668" s="60">
        <v>2.2346938775510199</v>
      </c>
      <c r="N668" s="75">
        <v>2018</v>
      </c>
      <c r="O668" s="75" t="s">
        <v>15</v>
      </c>
      <c r="P668" s="75">
        <v>302</v>
      </c>
      <c r="Q668" s="78" t="s">
        <v>181</v>
      </c>
      <c r="R668" s="75">
        <v>4000</v>
      </c>
      <c r="S668" s="75">
        <v>2</v>
      </c>
      <c r="T668" s="79">
        <v>80.599999999999994</v>
      </c>
      <c r="U668" s="80">
        <v>0.61</v>
      </c>
      <c r="V668" s="80">
        <v>0.28000000000000003</v>
      </c>
      <c r="W668" s="80">
        <v>0.49</v>
      </c>
      <c r="X668" s="80">
        <v>4.5</v>
      </c>
      <c r="Y668" s="79">
        <v>9.8000000000000007</v>
      </c>
      <c r="Z668" s="12">
        <v>11.3</v>
      </c>
      <c r="AA668" s="79">
        <v>39.5</v>
      </c>
      <c r="AB668" s="79">
        <v>1.38</v>
      </c>
      <c r="AC668" s="79">
        <v>21.9</v>
      </c>
      <c r="AD668" s="79">
        <v>8</v>
      </c>
      <c r="AE668" s="79">
        <v>344</v>
      </c>
      <c r="AF668" s="79">
        <v>65.7</v>
      </c>
      <c r="AG668" s="79">
        <v>57.5</v>
      </c>
      <c r="AH668" s="79">
        <v>2</v>
      </c>
      <c r="AI668" s="79">
        <v>4.5999999999999996</v>
      </c>
      <c r="AJ668" s="79">
        <v>46</v>
      </c>
      <c r="AK668" s="79">
        <v>81</v>
      </c>
      <c r="AL668" s="79">
        <v>81</v>
      </c>
      <c r="AM668" s="79">
        <v>231</v>
      </c>
      <c r="AN668" s="79">
        <v>1</v>
      </c>
      <c r="AO668" s="79">
        <v>0.52600000000000002</v>
      </c>
    </row>
    <row r="669" spans="1:41" x14ac:dyDescent="0.35">
      <c r="A669" s="53">
        <f t="shared" si="21"/>
        <v>663</v>
      </c>
      <c r="B669">
        <v>0</v>
      </c>
      <c r="C669">
        <v>1</v>
      </c>
      <c r="D669" s="75">
        <v>2018</v>
      </c>
      <c r="E669" s="28" t="s">
        <v>346</v>
      </c>
      <c r="F669" s="30" t="s">
        <v>66</v>
      </c>
      <c r="G669" s="103">
        <v>118000</v>
      </c>
      <c r="H669" s="103">
        <v>436600</v>
      </c>
      <c r="I669" s="103">
        <f t="shared" si="20"/>
        <v>3700</v>
      </c>
      <c r="J669" s="72">
        <v>3696.3</v>
      </c>
      <c r="K669" s="60">
        <v>99.9</v>
      </c>
      <c r="L669" s="60">
        <v>25.652960992907808</v>
      </c>
      <c r="M669" s="60">
        <v>2.0980392156862746</v>
      </c>
      <c r="N669" s="75">
        <v>2018</v>
      </c>
      <c r="O669" s="75" t="s">
        <v>15</v>
      </c>
      <c r="P669" s="75">
        <v>303</v>
      </c>
      <c r="Q669" s="78" t="s">
        <v>181</v>
      </c>
      <c r="R669" s="75">
        <v>4000</v>
      </c>
      <c r="S669" s="75">
        <v>1</v>
      </c>
      <c r="T669" s="79">
        <v>79.2</v>
      </c>
      <c r="U669" s="80">
        <v>0.75</v>
      </c>
      <c r="V669" s="80">
        <v>7.0000000000000007E-2</v>
      </c>
      <c r="W669" s="80">
        <v>0.33</v>
      </c>
      <c r="X669" s="80">
        <v>3.8</v>
      </c>
      <c r="Y669" s="79">
        <v>10.199999999999999</v>
      </c>
      <c r="Z669" s="12">
        <v>11.8</v>
      </c>
      <c r="AA669" s="79">
        <v>40</v>
      </c>
      <c r="AB669" s="79">
        <v>1.4</v>
      </c>
      <c r="AC669" s="79">
        <v>21.4</v>
      </c>
      <c r="AD669" s="79">
        <v>7.7</v>
      </c>
      <c r="AE669" s="79">
        <v>338</v>
      </c>
      <c r="AF669" s="79">
        <v>63.5</v>
      </c>
      <c r="AG669" s="79">
        <v>56.4</v>
      </c>
      <c r="AH669" s="79">
        <v>14.3</v>
      </c>
      <c r="AI669" s="79">
        <v>23.8</v>
      </c>
      <c r="AJ669" s="79">
        <v>27</v>
      </c>
      <c r="AK669" s="79">
        <v>77</v>
      </c>
      <c r="AL669" s="79">
        <v>86</v>
      </c>
      <c r="AM669" s="79">
        <v>235</v>
      </c>
      <c r="AN669" s="79">
        <v>0.9</v>
      </c>
      <c r="AO669" s="79">
        <v>0.42299999999999999</v>
      </c>
    </row>
    <row r="670" spans="1:41" x14ac:dyDescent="0.35">
      <c r="A670" s="53">
        <f t="shared" si="21"/>
        <v>664</v>
      </c>
      <c r="B670">
        <v>0</v>
      </c>
      <c r="C670">
        <v>1</v>
      </c>
      <c r="D670" s="75">
        <v>2018</v>
      </c>
      <c r="E670" s="28" t="s">
        <v>346</v>
      </c>
      <c r="F670" s="30" t="s">
        <v>66</v>
      </c>
      <c r="G670" s="103">
        <v>118000</v>
      </c>
      <c r="H670" s="103">
        <v>436600</v>
      </c>
      <c r="I670" s="103">
        <f t="shared" si="20"/>
        <v>3700</v>
      </c>
      <c r="J670" s="72">
        <v>3696.3</v>
      </c>
      <c r="K670" s="60">
        <v>99.9</v>
      </c>
      <c r="L670" s="60">
        <v>25.279722222222226</v>
      </c>
      <c r="M670" s="60">
        <v>2.0490196078431371</v>
      </c>
      <c r="N670" s="75">
        <v>2018</v>
      </c>
      <c r="O670" s="75" t="s">
        <v>15</v>
      </c>
      <c r="P670" s="75">
        <v>304</v>
      </c>
      <c r="Q670" s="78" t="s">
        <v>181</v>
      </c>
      <c r="R670" s="75">
        <v>4000</v>
      </c>
      <c r="S670" s="75">
        <v>1</v>
      </c>
      <c r="T670" s="79">
        <v>79</v>
      </c>
      <c r="U670" s="80">
        <v>0.74</v>
      </c>
      <c r="V670" s="80">
        <v>0.08</v>
      </c>
      <c r="W670" s="80">
        <v>0.36</v>
      </c>
      <c r="X670" s="80">
        <v>3.4</v>
      </c>
      <c r="Y670" s="79">
        <v>10.199999999999999</v>
      </c>
      <c r="Z670" s="12">
        <v>11.8</v>
      </c>
      <c r="AA670" s="79">
        <v>37.799999999999997</v>
      </c>
      <c r="AB670" s="79">
        <v>1.42</v>
      </c>
      <c r="AC670" s="79">
        <v>20.9</v>
      </c>
      <c r="AD670" s="79">
        <v>7.7</v>
      </c>
      <c r="AE670" s="79">
        <v>308</v>
      </c>
      <c r="AF670" s="79">
        <v>62.6</v>
      </c>
      <c r="AG670" s="79">
        <v>54.4</v>
      </c>
      <c r="AH670" s="79">
        <v>12.3</v>
      </c>
      <c r="AI670" s="79">
        <v>22.2</v>
      </c>
      <c r="AJ670" s="79">
        <v>29</v>
      </c>
      <c r="AK670" s="79">
        <v>82</v>
      </c>
      <c r="AL670" s="79">
        <v>87</v>
      </c>
      <c r="AM670" s="79">
        <v>259</v>
      </c>
      <c r="AN670" s="79">
        <v>0.94</v>
      </c>
      <c r="AO670" s="79">
        <v>0.432</v>
      </c>
    </row>
    <row r="671" spans="1:41" x14ac:dyDescent="0.35">
      <c r="A671" s="53">
        <f t="shared" si="21"/>
        <v>665</v>
      </c>
      <c r="B671">
        <v>0</v>
      </c>
      <c r="C671">
        <v>1</v>
      </c>
      <c r="D671" s="75">
        <v>2018</v>
      </c>
      <c r="E671" s="28" t="s">
        <v>347</v>
      </c>
      <c r="F671" s="30" t="s">
        <v>66</v>
      </c>
      <c r="G671" s="103">
        <v>7200</v>
      </c>
      <c r="H671" s="103">
        <v>24480</v>
      </c>
      <c r="I671" s="103">
        <f t="shared" si="20"/>
        <v>3400</v>
      </c>
      <c r="J671" s="72">
        <v>3417</v>
      </c>
      <c r="K671" s="60">
        <v>100.5</v>
      </c>
      <c r="L671" s="60">
        <v>22.247822939866367</v>
      </c>
      <c r="M671" s="60">
        <v>2.4095238095238094</v>
      </c>
      <c r="N671" s="75">
        <v>2018</v>
      </c>
      <c r="O671" s="75" t="s">
        <v>15</v>
      </c>
      <c r="P671" s="75">
        <v>305</v>
      </c>
      <c r="Q671" s="78" t="s">
        <v>182</v>
      </c>
      <c r="R671" s="75">
        <v>1000</v>
      </c>
      <c r="S671" s="75">
        <v>2</v>
      </c>
      <c r="T671" s="79">
        <v>80.8</v>
      </c>
      <c r="U671" s="80">
        <v>0.18</v>
      </c>
      <c r="V671" s="80">
        <v>0.04</v>
      </c>
      <c r="W671" s="80">
        <v>0.64</v>
      </c>
      <c r="X671" s="80">
        <v>3</v>
      </c>
      <c r="Y671" s="79">
        <v>10.5</v>
      </c>
      <c r="Z671" s="12">
        <v>12.1</v>
      </c>
      <c r="AA671" s="79">
        <v>37.700000000000003</v>
      </c>
      <c r="AB671" s="79">
        <v>1.42</v>
      </c>
      <c r="AC671" s="79">
        <v>25.3</v>
      </c>
      <c r="AD671" s="79">
        <v>9.1</v>
      </c>
      <c r="AE671" s="79">
        <v>330</v>
      </c>
      <c r="AF671" s="79">
        <v>64.2</v>
      </c>
      <c r="AG671" s="79">
        <v>55.4</v>
      </c>
      <c r="AH671" s="79">
        <v>8</v>
      </c>
      <c r="AI671" s="79">
        <v>12.7</v>
      </c>
      <c r="AJ671" s="79">
        <v>56</v>
      </c>
      <c r="AK671" s="79">
        <v>60</v>
      </c>
      <c r="AL671" s="79">
        <v>16</v>
      </c>
      <c r="AM671" s="79">
        <v>219</v>
      </c>
      <c r="AN671" s="79">
        <v>0.52</v>
      </c>
      <c r="AO671" s="79">
        <v>0.44900000000000001</v>
      </c>
    </row>
    <row r="672" spans="1:41" x14ac:dyDescent="0.35">
      <c r="A672" s="53">
        <f t="shared" si="21"/>
        <v>666</v>
      </c>
      <c r="B672">
        <v>0</v>
      </c>
      <c r="C672">
        <v>1</v>
      </c>
      <c r="D672" s="75">
        <v>2018</v>
      </c>
      <c r="E672" s="28" t="s">
        <v>348</v>
      </c>
      <c r="F672" s="30" t="s">
        <v>66</v>
      </c>
      <c r="G672" s="103">
        <v>24000</v>
      </c>
      <c r="H672" s="103">
        <v>81600</v>
      </c>
      <c r="I672" s="103">
        <f t="shared" si="20"/>
        <v>3400</v>
      </c>
      <c r="J672" s="72">
        <v>3389.8</v>
      </c>
      <c r="K672" s="60">
        <v>99.7</v>
      </c>
      <c r="L672" s="60">
        <v>22.091300904977373</v>
      </c>
      <c r="M672" s="60">
        <v>2.2574257425742577</v>
      </c>
      <c r="N672" s="75">
        <v>2018</v>
      </c>
      <c r="O672" s="75" t="s">
        <v>15</v>
      </c>
      <c r="P672" s="75">
        <v>306</v>
      </c>
      <c r="Q672" s="78" t="s">
        <v>183</v>
      </c>
      <c r="R672" s="75">
        <v>3000</v>
      </c>
      <c r="S672" s="75">
        <v>1</v>
      </c>
      <c r="T672" s="79">
        <v>79.900000000000006</v>
      </c>
      <c r="U672" s="80">
        <v>0.66</v>
      </c>
      <c r="V672" s="80">
        <v>0.04</v>
      </c>
      <c r="W672" s="80">
        <v>0.34</v>
      </c>
      <c r="X672" s="80">
        <v>5.9</v>
      </c>
      <c r="Y672" s="79">
        <v>10.1</v>
      </c>
      <c r="Z672" s="12">
        <v>11.7</v>
      </c>
      <c r="AA672" s="79">
        <v>39.299999999999997</v>
      </c>
      <c r="AB672" s="79">
        <v>1.46</v>
      </c>
      <c r="AC672" s="79">
        <v>22.8</v>
      </c>
      <c r="AD672" s="79">
        <v>8.1999999999999993</v>
      </c>
      <c r="AE672" s="79">
        <v>368</v>
      </c>
      <c r="AF672" s="79">
        <v>63.3</v>
      </c>
      <c r="AG672" s="79">
        <v>56.4</v>
      </c>
      <c r="AH672" s="79">
        <v>9.1999999999999993</v>
      </c>
      <c r="AI672" s="79">
        <v>14.7</v>
      </c>
      <c r="AJ672" s="79">
        <v>50</v>
      </c>
      <c r="AK672" s="79">
        <v>68</v>
      </c>
      <c r="AL672" s="79">
        <v>106</v>
      </c>
      <c r="AM672" s="79">
        <v>227</v>
      </c>
      <c r="AN672" s="79">
        <v>0.64</v>
      </c>
      <c r="AO672" s="79">
        <v>0.442</v>
      </c>
    </row>
    <row r="673" spans="1:41" x14ac:dyDescent="0.35">
      <c r="A673" s="53">
        <f t="shared" si="21"/>
        <v>667</v>
      </c>
      <c r="B673">
        <v>0</v>
      </c>
      <c r="C673">
        <v>1</v>
      </c>
      <c r="D673" s="75">
        <v>2018</v>
      </c>
      <c r="E673" s="28" t="s">
        <v>349</v>
      </c>
      <c r="F673" s="30" t="s">
        <v>66</v>
      </c>
      <c r="G673" s="103">
        <v>47000</v>
      </c>
      <c r="H673" s="103">
        <v>173900</v>
      </c>
      <c r="I673" s="103">
        <f t="shared" si="20"/>
        <v>3700</v>
      </c>
      <c r="J673" s="72">
        <v>3681.5</v>
      </c>
      <c r="K673" s="60">
        <v>99.5</v>
      </c>
      <c r="L673" s="60">
        <v>19.393143564356432</v>
      </c>
      <c r="M673" s="60">
        <v>2.02</v>
      </c>
      <c r="N673" s="75">
        <v>2018</v>
      </c>
      <c r="O673" s="75" t="s">
        <v>15</v>
      </c>
      <c r="P673" s="75">
        <v>307</v>
      </c>
      <c r="Q673" s="78" t="s">
        <v>184</v>
      </c>
      <c r="R673" s="75">
        <v>4000</v>
      </c>
      <c r="S673" s="75">
        <v>2</v>
      </c>
      <c r="T673" s="79">
        <v>81.8</v>
      </c>
      <c r="U673" s="80">
        <v>1.06</v>
      </c>
      <c r="V673" s="80">
        <v>7.0000000000000007E-2</v>
      </c>
      <c r="W673" s="80">
        <v>0.57999999999999996</v>
      </c>
      <c r="X673" s="80">
        <v>9.9</v>
      </c>
      <c r="Y673" s="79">
        <v>10</v>
      </c>
      <c r="Z673" s="12">
        <v>11.6</v>
      </c>
      <c r="AA673" s="79">
        <v>39.299999999999997</v>
      </c>
      <c r="AB673" s="79">
        <v>1.57</v>
      </c>
      <c r="AC673" s="79">
        <v>20.2</v>
      </c>
      <c r="AD673" s="79">
        <v>7.7</v>
      </c>
      <c r="AE673" s="79">
        <v>340</v>
      </c>
      <c r="AF673" s="79">
        <v>64.7</v>
      </c>
      <c r="AG673" s="79">
        <v>55.8</v>
      </c>
      <c r="AH673" s="79">
        <v>10.6</v>
      </c>
      <c r="AI673" s="79">
        <v>19.600000000000001</v>
      </c>
      <c r="AJ673" s="79">
        <v>33</v>
      </c>
      <c r="AK673" s="79">
        <v>80</v>
      </c>
      <c r="AL673" s="79">
        <v>76</v>
      </c>
      <c r="AM673" s="79">
        <v>219</v>
      </c>
      <c r="AN673" s="79">
        <v>1.05</v>
      </c>
      <c r="AO673" s="79">
        <v>0.505</v>
      </c>
    </row>
    <row r="674" spans="1:41" x14ac:dyDescent="0.35">
      <c r="A674" s="53">
        <f t="shared" si="21"/>
        <v>668</v>
      </c>
      <c r="B674">
        <v>0</v>
      </c>
      <c r="C674">
        <v>1</v>
      </c>
      <c r="D674" s="75">
        <v>2018</v>
      </c>
      <c r="E674" s="28" t="s">
        <v>349</v>
      </c>
      <c r="F674" s="30" t="s">
        <v>66</v>
      </c>
      <c r="G674" s="103">
        <v>47000</v>
      </c>
      <c r="H674" s="103">
        <v>173900</v>
      </c>
      <c r="I674" s="103">
        <f t="shared" si="20"/>
        <v>3700</v>
      </c>
      <c r="J674" s="72">
        <v>3622.3</v>
      </c>
      <c r="K674" s="60">
        <v>97.9</v>
      </c>
      <c r="L674" s="60">
        <v>18.699999999999996</v>
      </c>
      <c r="M674" s="60">
        <v>2.1326530612244894</v>
      </c>
      <c r="N674" s="75">
        <v>2018</v>
      </c>
      <c r="O674" s="75" t="s">
        <v>15</v>
      </c>
      <c r="P674" s="75">
        <v>309</v>
      </c>
      <c r="Q674" s="78" t="s">
        <v>184</v>
      </c>
      <c r="R674" s="75">
        <v>2000</v>
      </c>
      <c r="S674" s="75">
        <v>2</v>
      </c>
      <c r="T674" s="79">
        <v>79.599999999999994</v>
      </c>
      <c r="U674" s="80">
        <v>1.82</v>
      </c>
      <c r="V674" s="80">
        <v>0.36</v>
      </c>
      <c r="W674" s="80">
        <v>0.48</v>
      </c>
      <c r="X674" s="80">
        <v>6.8</v>
      </c>
      <c r="Y674" s="79">
        <v>9.8000000000000007</v>
      </c>
      <c r="Z674" s="12">
        <v>11.3</v>
      </c>
      <c r="AA674" s="79">
        <v>38.700000000000003</v>
      </c>
      <c r="AB674" s="79">
        <v>1.63</v>
      </c>
      <c r="AC674" s="79">
        <v>20.9</v>
      </c>
      <c r="AD674" s="79">
        <v>7.4</v>
      </c>
      <c r="AE674" s="79">
        <v>317</v>
      </c>
      <c r="AF674" s="79">
        <v>62.2</v>
      </c>
      <c r="AG674" s="79">
        <v>56.4</v>
      </c>
      <c r="AH674" s="79">
        <v>1.7</v>
      </c>
      <c r="AI674" s="79">
        <v>1.9</v>
      </c>
      <c r="AJ674" s="79">
        <v>74</v>
      </c>
      <c r="AK674" s="79">
        <v>84</v>
      </c>
      <c r="AL674" s="79">
        <v>68</v>
      </c>
      <c r="AM674" s="79">
        <v>216</v>
      </c>
      <c r="AN674" s="79">
        <v>1.24</v>
      </c>
      <c r="AO674" s="79">
        <v>0.372</v>
      </c>
    </row>
    <row r="675" spans="1:41" x14ac:dyDescent="0.35">
      <c r="A675" s="53">
        <f t="shared" si="21"/>
        <v>669</v>
      </c>
      <c r="B675">
        <v>0</v>
      </c>
      <c r="C675">
        <v>1</v>
      </c>
      <c r="D675" s="75">
        <v>2018</v>
      </c>
      <c r="E675" s="28" t="s">
        <v>350</v>
      </c>
      <c r="F675" s="30" t="s">
        <v>66</v>
      </c>
      <c r="G675" s="103">
        <v>5500</v>
      </c>
      <c r="H675" s="103">
        <v>19250</v>
      </c>
      <c r="I675" s="103">
        <f t="shared" si="20"/>
        <v>3500</v>
      </c>
      <c r="J675" s="72">
        <v>3395</v>
      </c>
      <c r="K675" s="60">
        <v>97</v>
      </c>
      <c r="L675" s="60">
        <v>8.9079119850187247</v>
      </c>
      <c r="M675" s="60">
        <v>2.1473684210526316</v>
      </c>
      <c r="N675" s="75">
        <v>2018</v>
      </c>
      <c r="O675" s="75" t="s">
        <v>15</v>
      </c>
      <c r="P675" s="75">
        <v>310</v>
      </c>
      <c r="Q675" s="78" t="s">
        <v>185</v>
      </c>
      <c r="R675" s="75">
        <v>1000</v>
      </c>
      <c r="S675" s="75">
        <v>1</v>
      </c>
      <c r="T675" s="79">
        <v>79.3</v>
      </c>
      <c r="U675" s="80">
        <v>0.4</v>
      </c>
      <c r="V675" s="80">
        <v>0.1</v>
      </c>
      <c r="W675" s="80">
        <v>0.4</v>
      </c>
      <c r="X675" s="80">
        <v>12</v>
      </c>
      <c r="Y675" s="79">
        <v>9.5</v>
      </c>
      <c r="Z675" s="12">
        <v>11</v>
      </c>
      <c r="AA675" s="79">
        <v>36.4</v>
      </c>
      <c r="AB675" s="79">
        <v>1.67</v>
      </c>
      <c r="AC675" s="79">
        <v>20.399999999999999</v>
      </c>
      <c r="AD675" s="79">
        <v>7.6</v>
      </c>
      <c r="AE675" s="79">
        <v>340</v>
      </c>
      <c r="AF675" s="79">
        <v>62.9</v>
      </c>
      <c r="AG675" s="79">
        <v>56.6</v>
      </c>
      <c r="AH675" s="79">
        <v>2.9</v>
      </c>
      <c r="AI675" s="79">
        <v>2.1</v>
      </c>
      <c r="AJ675" s="79">
        <v>60</v>
      </c>
      <c r="AK675" s="79">
        <v>86</v>
      </c>
      <c r="AL675" s="79">
        <v>80</v>
      </c>
      <c r="AM675" s="79">
        <v>241</v>
      </c>
      <c r="AN675" s="79">
        <v>1.08</v>
      </c>
      <c r="AO675" s="79">
        <v>0.53400000000000003</v>
      </c>
    </row>
    <row r="676" spans="1:41" x14ac:dyDescent="0.35">
      <c r="A676" s="53">
        <f t="shared" si="21"/>
        <v>670</v>
      </c>
      <c r="B676">
        <v>0</v>
      </c>
      <c r="C676">
        <v>1</v>
      </c>
      <c r="D676" s="75">
        <v>2018</v>
      </c>
      <c r="E676" s="28" t="s">
        <v>351</v>
      </c>
      <c r="F676" s="30" t="s">
        <v>66</v>
      </c>
      <c r="G676" s="103">
        <v>22000</v>
      </c>
      <c r="H676" s="103">
        <v>79200</v>
      </c>
      <c r="I676" s="103">
        <f t="shared" si="20"/>
        <v>3600</v>
      </c>
      <c r="J676" s="72">
        <v>3582</v>
      </c>
      <c r="K676" s="60">
        <v>99.5</v>
      </c>
      <c r="L676" s="60">
        <v>20.988520408163261</v>
      </c>
      <c r="M676" s="60">
        <v>2.42</v>
      </c>
      <c r="N676" s="75">
        <v>2018</v>
      </c>
      <c r="O676" s="75" t="s">
        <v>15</v>
      </c>
      <c r="P676" s="75">
        <v>311</v>
      </c>
      <c r="Q676" s="78" t="s">
        <v>186</v>
      </c>
      <c r="R676" s="75">
        <v>4000</v>
      </c>
      <c r="S676" s="75">
        <v>1</v>
      </c>
      <c r="T676" s="79">
        <v>81</v>
      </c>
      <c r="U676" s="80">
        <v>0.38</v>
      </c>
      <c r="V676" s="80">
        <v>0.11</v>
      </c>
      <c r="W676" s="80">
        <v>0.22</v>
      </c>
      <c r="X676" s="80">
        <v>2</v>
      </c>
      <c r="Y676" s="79">
        <v>10</v>
      </c>
      <c r="Z676" s="12">
        <v>11.6</v>
      </c>
      <c r="AA676" s="79">
        <v>38.299999999999997</v>
      </c>
      <c r="AB676" s="79">
        <v>1.86</v>
      </c>
      <c r="AC676" s="79">
        <v>24.2</v>
      </c>
      <c r="AD676" s="79">
        <v>8.9</v>
      </c>
      <c r="AE676" s="79">
        <v>354</v>
      </c>
      <c r="AF676" s="79">
        <v>64.599999999999994</v>
      </c>
      <c r="AG676" s="79">
        <v>57.4</v>
      </c>
      <c r="AH676" s="79">
        <v>2</v>
      </c>
      <c r="AI676" s="79">
        <v>15</v>
      </c>
      <c r="AJ676" s="79">
        <v>28</v>
      </c>
      <c r="AK676" s="79">
        <v>82</v>
      </c>
      <c r="AL676" s="79">
        <v>86</v>
      </c>
      <c r="AM676" s="79">
        <v>251</v>
      </c>
      <c r="AN676" s="79">
        <v>0.95</v>
      </c>
      <c r="AO676" s="79">
        <v>0.49</v>
      </c>
    </row>
    <row r="677" spans="1:41" x14ac:dyDescent="0.35">
      <c r="A677" s="53">
        <f t="shared" si="21"/>
        <v>671</v>
      </c>
      <c r="B677">
        <v>0</v>
      </c>
      <c r="C677">
        <v>1</v>
      </c>
      <c r="D677" s="75">
        <v>2018</v>
      </c>
      <c r="E677" s="28" t="s">
        <v>352</v>
      </c>
      <c r="F677" s="30" t="s">
        <v>66</v>
      </c>
      <c r="G677" s="103">
        <v>23500</v>
      </c>
      <c r="H677" s="103">
        <v>82250</v>
      </c>
      <c r="I677" s="103">
        <f t="shared" si="20"/>
        <v>3500</v>
      </c>
      <c r="J677" s="72">
        <v>3496.5</v>
      </c>
      <c r="K677" s="60">
        <v>99.9</v>
      </c>
      <c r="L677" s="60">
        <v>20.924999999999997</v>
      </c>
      <c r="M677" s="60">
        <v>2.2058823529411766</v>
      </c>
      <c r="N677" s="75">
        <v>2018</v>
      </c>
      <c r="O677" s="75" t="s">
        <v>15</v>
      </c>
      <c r="P677" s="75">
        <v>312</v>
      </c>
      <c r="Q677" s="78" t="s">
        <v>187</v>
      </c>
      <c r="R677" s="75">
        <v>4000</v>
      </c>
      <c r="S677" s="75">
        <v>2</v>
      </c>
      <c r="T677" s="79">
        <v>79.7</v>
      </c>
      <c r="U677" s="80">
        <v>0.8</v>
      </c>
      <c r="V677" s="80">
        <v>0.09</v>
      </c>
      <c r="W677" s="80">
        <v>0.59</v>
      </c>
      <c r="X677" s="80">
        <v>8.8000000000000007</v>
      </c>
      <c r="Y677" s="79">
        <v>10.199999999999999</v>
      </c>
      <c r="Z677" s="12">
        <v>11.8</v>
      </c>
      <c r="AA677" s="79">
        <v>36.6</v>
      </c>
      <c r="AB677" s="79">
        <v>1.82</v>
      </c>
      <c r="AC677" s="79">
        <v>22.5</v>
      </c>
      <c r="AD677" s="79">
        <v>8.1999999999999993</v>
      </c>
      <c r="AE677" s="79">
        <v>322</v>
      </c>
      <c r="AF677" s="79">
        <v>62.1</v>
      </c>
      <c r="AG677" s="79">
        <v>54.7</v>
      </c>
      <c r="AH677" s="79">
        <v>2</v>
      </c>
      <c r="AI677" s="79">
        <v>3.5</v>
      </c>
      <c r="AJ677" s="79">
        <v>44</v>
      </c>
      <c r="AK677" s="79">
        <v>92</v>
      </c>
      <c r="AL677" s="79">
        <v>65</v>
      </c>
      <c r="AM677" s="79">
        <v>240</v>
      </c>
      <c r="AN677" s="79">
        <v>1.42</v>
      </c>
      <c r="AO677" s="79">
        <v>0.39100000000000001</v>
      </c>
    </row>
    <row r="678" spans="1:41" x14ac:dyDescent="0.35">
      <c r="A678" s="53">
        <f t="shared" si="21"/>
        <v>672</v>
      </c>
      <c r="B678">
        <v>0</v>
      </c>
      <c r="C678">
        <v>1</v>
      </c>
      <c r="D678" s="75">
        <v>2018</v>
      </c>
      <c r="E678" s="28" t="s">
        <v>353</v>
      </c>
      <c r="F678" s="30" t="s">
        <v>66</v>
      </c>
      <c r="G678" s="103">
        <v>34000</v>
      </c>
      <c r="H678" s="103">
        <v>136000</v>
      </c>
      <c r="I678" s="103">
        <f t="shared" si="20"/>
        <v>4000</v>
      </c>
      <c r="J678" s="72">
        <v>3916</v>
      </c>
      <c r="K678" s="60">
        <v>97.9</v>
      </c>
      <c r="L678" s="60">
        <v>27.065000000000001</v>
      </c>
      <c r="M678" s="60">
        <v>2.2346938775510199</v>
      </c>
      <c r="N678" s="75">
        <v>2018</v>
      </c>
      <c r="O678" s="75" t="s">
        <v>15</v>
      </c>
      <c r="P678" s="75">
        <v>313</v>
      </c>
      <c r="Q678" s="78" t="s">
        <v>188</v>
      </c>
      <c r="R678" s="75">
        <v>4000</v>
      </c>
      <c r="S678" s="75">
        <v>2</v>
      </c>
      <c r="T678" s="79">
        <v>79.7</v>
      </c>
      <c r="U678" s="80">
        <v>0.77</v>
      </c>
      <c r="V678" s="80">
        <v>0.44</v>
      </c>
      <c r="W678" s="80">
        <v>0.37</v>
      </c>
      <c r="X678" s="80">
        <v>1.2</v>
      </c>
      <c r="Y678" s="79">
        <v>9.8000000000000007</v>
      </c>
      <c r="Z678" s="12">
        <v>11.3</v>
      </c>
      <c r="AA678" s="79">
        <v>37.1</v>
      </c>
      <c r="AB678" s="79">
        <v>1.5</v>
      </c>
      <c r="AC678" s="79">
        <v>21.9</v>
      </c>
      <c r="AD678" s="79">
        <v>8.1</v>
      </c>
      <c r="AE678" s="79">
        <v>313</v>
      </c>
      <c r="AF678" s="79">
        <v>65</v>
      </c>
      <c r="AG678" s="79">
        <v>53.9</v>
      </c>
      <c r="AH678" s="79">
        <v>12.7</v>
      </c>
      <c r="AI678" s="79">
        <v>22.9</v>
      </c>
      <c r="AJ678" s="79">
        <v>25</v>
      </c>
      <c r="AK678" s="79">
        <v>70</v>
      </c>
      <c r="AL678" s="79">
        <v>99</v>
      </c>
      <c r="AM678" s="79">
        <v>232</v>
      </c>
      <c r="AN678" s="79">
        <v>0.71</v>
      </c>
      <c r="AO678" s="79">
        <v>0.32200000000000001</v>
      </c>
    </row>
    <row r="679" spans="1:41" x14ac:dyDescent="0.35">
      <c r="A679" s="53">
        <f t="shared" si="21"/>
        <v>673</v>
      </c>
      <c r="B679">
        <v>0</v>
      </c>
      <c r="C679">
        <v>1</v>
      </c>
      <c r="D679" s="75">
        <v>2018</v>
      </c>
      <c r="E679" s="28" t="s">
        <v>353</v>
      </c>
      <c r="F679" s="30" t="s">
        <v>66</v>
      </c>
      <c r="G679" s="103">
        <v>34000</v>
      </c>
      <c r="H679" s="103">
        <v>136000</v>
      </c>
      <c r="I679" s="103">
        <f t="shared" si="20"/>
        <v>4000</v>
      </c>
      <c r="J679" s="72">
        <v>4004</v>
      </c>
      <c r="K679" s="60">
        <v>100.1</v>
      </c>
      <c r="L679" s="60">
        <v>23.451353211009163</v>
      </c>
      <c r="M679" s="60">
        <v>2.116504854368932</v>
      </c>
      <c r="N679" s="75">
        <v>2018</v>
      </c>
      <c r="O679" s="75" t="s">
        <v>15</v>
      </c>
      <c r="P679" s="75">
        <v>314</v>
      </c>
      <c r="Q679" s="78" t="s">
        <v>188</v>
      </c>
      <c r="R679" s="75">
        <v>2000</v>
      </c>
      <c r="S679" s="75">
        <v>2</v>
      </c>
      <c r="T679" s="79">
        <v>79.599999999999994</v>
      </c>
      <c r="U679" s="80">
        <v>0.33</v>
      </c>
      <c r="V679" s="80">
        <v>0.22</v>
      </c>
      <c r="W679" s="80">
        <v>0.36</v>
      </c>
      <c r="X679" s="80">
        <v>2.8</v>
      </c>
      <c r="Y679" s="79">
        <v>10.3</v>
      </c>
      <c r="Z679" s="12">
        <v>11.9</v>
      </c>
      <c r="AA679" s="79">
        <v>36.9</v>
      </c>
      <c r="AB679" s="79">
        <v>1.48</v>
      </c>
      <c r="AC679" s="79">
        <v>21.8</v>
      </c>
      <c r="AD679" s="79">
        <v>7.9</v>
      </c>
      <c r="AE679" s="79">
        <v>350</v>
      </c>
      <c r="AF679" s="79">
        <v>63.4</v>
      </c>
      <c r="AG679" s="79">
        <v>52.8</v>
      </c>
      <c r="AH679" s="79">
        <v>14.4</v>
      </c>
      <c r="AI679" s="79">
        <v>23.4</v>
      </c>
      <c r="AJ679" s="79">
        <v>26</v>
      </c>
      <c r="AK679" s="79">
        <v>70</v>
      </c>
      <c r="AL679" s="79">
        <v>83</v>
      </c>
      <c r="AM679" s="79">
        <v>217</v>
      </c>
      <c r="AN679" s="79">
        <v>0.84</v>
      </c>
      <c r="AO679" s="79">
        <v>0.436</v>
      </c>
    </row>
    <row r="680" spans="1:41" x14ac:dyDescent="0.35">
      <c r="A680" s="53">
        <f t="shared" si="21"/>
        <v>674</v>
      </c>
      <c r="B680">
        <v>0</v>
      </c>
      <c r="C680">
        <v>1</v>
      </c>
      <c r="D680" s="75">
        <v>2018</v>
      </c>
      <c r="E680" s="28" t="s">
        <v>354</v>
      </c>
      <c r="F680" s="30" t="s">
        <v>66</v>
      </c>
      <c r="G680" s="103">
        <v>63000</v>
      </c>
      <c r="H680" s="103">
        <v>226800</v>
      </c>
      <c r="I680" s="103">
        <f t="shared" si="20"/>
        <v>3600</v>
      </c>
      <c r="J680" s="72">
        <v>3528</v>
      </c>
      <c r="K680" s="60">
        <v>98</v>
      </c>
      <c r="L680" s="60">
        <v>25.674292452830194</v>
      </c>
      <c r="M680" s="60">
        <v>2.0100000000000002</v>
      </c>
      <c r="N680" s="75">
        <v>2018</v>
      </c>
      <c r="O680" s="75" t="s">
        <v>15</v>
      </c>
      <c r="P680" s="75">
        <v>315</v>
      </c>
      <c r="Q680" s="78" t="s">
        <v>189</v>
      </c>
      <c r="R680" s="75">
        <v>4000</v>
      </c>
      <c r="S680" s="75">
        <v>2</v>
      </c>
      <c r="T680" s="79">
        <v>78.5</v>
      </c>
      <c r="U680" s="80">
        <v>1.4</v>
      </c>
      <c r="V680" s="80">
        <v>0.2</v>
      </c>
      <c r="W680" s="80">
        <v>0.24</v>
      </c>
      <c r="X680" s="80">
        <v>3.1</v>
      </c>
      <c r="Y680" s="79">
        <v>10</v>
      </c>
      <c r="Z680" s="12">
        <v>11.6</v>
      </c>
      <c r="AA680" s="79">
        <v>37.6</v>
      </c>
      <c r="AB680" s="79">
        <v>1.49</v>
      </c>
      <c r="AC680" s="79">
        <v>20.100000000000001</v>
      </c>
      <c r="AD680" s="79">
        <v>7.3</v>
      </c>
      <c r="AE680" s="79">
        <v>342</v>
      </c>
      <c r="AF680" s="79">
        <v>64.5</v>
      </c>
      <c r="AG680" s="79">
        <v>55.1</v>
      </c>
      <c r="AH680" s="79">
        <v>1.8</v>
      </c>
      <c r="AI680" s="79">
        <v>26</v>
      </c>
      <c r="AJ680" s="79">
        <v>64</v>
      </c>
      <c r="AK680" s="79">
        <v>78</v>
      </c>
      <c r="AL680" s="79">
        <v>82</v>
      </c>
      <c r="AM680" s="79">
        <v>233</v>
      </c>
      <c r="AN680" s="79">
        <v>0.95</v>
      </c>
      <c r="AO680" s="79">
        <v>0.42399999999999999</v>
      </c>
    </row>
    <row r="681" spans="1:41" x14ac:dyDescent="0.35">
      <c r="A681" s="53">
        <f t="shared" si="21"/>
        <v>675</v>
      </c>
      <c r="B681">
        <v>0</v>
      </c>
      <c r="C681">
        <v>1</v>
      </c>
      <c r="D681" s="75">
        <v>2018</v>
      </c>
      <c r="E681" s="28" t="s">
        <v>354</v>
      </c>
      <c r="F681" s="30" t="s">
        <v>66</v>
      </c>
      <c r="G681" s="103">
        <v>63000</v>
      </c>
      <c r="H681" s="103">
        <v>226800</v>
      </c>
      <c r="I681" s="103">
        <f t="shared" si="20"/>
        <v>3600</v>
      </c>
      <c r="J681" s="72">
        <v>3589.2</v>
      </c>
      <c r="K681" s="60">
        <v>99.7</v>
      </c>
      <c r="L681" s="60">
        <v>8.2606060606060652</v>
      </c>
      <c r="M681" s="60">
        <v>2.2673267326732671</v>
      </c>
      <c r="N681" s="75">
        <v>2018</v>
      </c>
      <c r="O681" s="75" t="s">
        <v>15</v>
      </c>
      <c r="P681" s="75">
        <v>316</v>
      </c>
      <c r="Q681" s="78" t="s">
        <v>189</v>
      </c>
      <c r="R681" s="75">
        <v>4000</v>
      </c>
      <c r="S681" s="75">
        <v>2</v>
      </c>
      <c r="T681" s="79">
        <v>79.400000000000006</v>
      </c>
      <c r="U681" s="80">
        <v>1.31</v>
      </c>
      <c r="V681" s="80">
        <v>0.21</v>
      </c>
      <c r="W681" s="80">
        <v>0.42</v>
      </c>
      <c r="X681" s="80">
        <v>2</v>
      </c>
      <c r="Y681" s="79">
        <v>10.1</v>
      </c>
      <c r="Z681" s="12">
        <v>11.7</v>
      </c>
      <c r="AA681" s="79">
        <v>36.4</v>
      </c>
      <c r="AB681" s="79">
        <v>1.61</v>
      </c>
      <c r="AC681" s="79">
        <v>22.9</v>
      </c>
      <c r="AD681" s="79">
        <v>8.4</v>
      </c>
      <c r="AE681" s="79">
        <v>351</v>
      </c>
      <c r="AF681" s="79">
        <v>64.400000000000006</v>
      </c>
      <c r="AG681" s="79">
        <v>57.2</v>
      </c>
      <c r="AH681" s="79">
        <v>1.9</v>
      </c>
      <c r="AI681" s="79">
        <v>2.4</v>
      </c>
      <c r="AJ681" s="79">
        <v>56</v>
      </c>
      <c r="AK681" s="79">
        <v>81</v>
      </c>
      <c r="AL681" s="79">
        <v>77</v>
      </c>
      <c r="AM681" s="79">
        <v>230</v>
      </c>
      <c r="AN681" s="79">
        <v>1.05</v>
      </c>
      <c r="AO681" s="79">
        <v>0.55000000000000004</v>
      </c>
    </row>
    <row r="682" spans="1:41" x14ac:dyDescent="0.35">
      <c r="A682" s="53">
        <f t="shared" si="21"/>
        <v>676</v>
      </c>
      <c r="B682">
        <v>0</v>
      </c>
      <c r="C682">
        <v>1</v>
      </c>
      <c r="D682" s="75">
        <v>2018</v>
      </c>
      <c r="E682" s="28" t="s">
        <v>354</v>
      </c>
      <c r="F682" s="30" t="s">
        <v>66</v>
      </c>
      <c r="G682" s="103">
        <v>63000</v>
      </c>
      <c r="H682" s="103">
        <v>226800</v>
      </c>
      <c r="I682" s="103">
        <f t="shared" si="20"/>
        <v>3600</v>
      </c>
      <c r="J682" s="72">
        <v>3481.2</v>
      </c>
      <c r="K682" s="60">
        <v>96.7</v>
      </c>
      <c r="L682" s="60">
        <v>6.7907074340527585</v>
      </c>
      <c r="M682" s="60">
        <v>2.0404040404040402</v>
      </c>
      <c r="N682" s="75">
        <v>2018</v>
      </c>
      <c r="O682" s="75" t="s">
        <v>15</v>
      </c>
      <c r="P682" s="75">
        <v>317</v>
      </c>
      <c r="Q682" s="78" t="s">
        <v>189</v>
      </c>
      <c r="R682" s="75">
        <v>4000</v>
      </c>
      <c r="S682" s="75">
        <v>2</v>
      </c>
      <c r="T682" s="79">
        <v>78.2</v>
      </c>
      <c r="U682" s="80">
        <v>0.89</v>
      </c>
      <c r="V682" s="80">
        <v>0.09</v>
      </c>
      <c r="W682" s="80">
        <v>0.52</v>
      </c>
      <c r="X682" s="80">
        <v>4.4000000000000004</v>
      </c>
      <c r="Y682" s="79">
        <v>9.9</v>
      </c>
      <c r="Z682" s="12">
        <v>11.4</v>
      </c>
      <c r="AA682" s="79">
        <v>35.4</v>
      </c>
      <c r="AB682" s="79">
        <v>1.47</v>
      </c>
      <c r="AC682" s="79">
        <v>20.2</v>
      </c>
      <c r="AD682" s="79">
        <v>6.8</v>
      </c>
      <c r="AE682" s="79">
        <v>393</v>
      </c>
      <c r="AF682" s="79">
        <v>64</v>
      </c>
      <c r="AG682" s="79">
        <v>55.1</v>
      </c>
      <c r="AH682" s="79">
        <v>1.7</v>
      </c>
      <c r="AI682" s="79">
        <v>2.7</v>
      </c>
      <c r="AJ682" s="79">
        <v>55</v>
      </c>
      <c r="AK682" s="79">
        <v>70</v>
      </c>
      <c r="AL682" s="79">
        <v>95</v>
      </c>
      <c r="AM682" s="79">
        <v>230</v>
      </c>
      <c r="AN682" s="79">
        <v>0.74</v>
      </c>
      <c r="AO682" s="79">
        <v>0.55600000000000005</v>
      </c>
    </row>
    <row r="683" spans="1:41" x14ac:dyDescent="0.35">
      <c r="A683" s="53">
        <f t="shared" si="21"/>
        <v>677</v>
      </c>
      <c r="B683">
        <v>0</v>
      </c>
      <c r="C683">
        <v>1</v>
      </c>
      <c r="D683" s="75">
        <v>2018</v>
      </c>
      <c r="E683" s="28" t="s">
        <v>355</v>
      </c>
      <c r="F683" s="30" t="s">
        <v>66</v>
      </c>
      <c r="G683" s="103">
        <v>59000</v>
      </c>
      <c r="H683" s="103">
        <v>206500</v>
      </c>
      <c r="I683" s="103">
        <f t="shared" si="20"/>
        <v>3500</v>
      </c>
      <c r="J683" s="72">
        <v>3503.5</v>
      </c>
      <c r="K683" s="60">
        <v>100.1</v>
      </c>
      <c r="L683" s="60">
        <v>25.797499999999999</v>
      </c>
      <c r="M683" s="60">
        <v>2.3009708737864076</v>
      </c>
      <c r="N683" s="75">
        <v>2018</v>
      </c>
      <c r="O683" s="75" t="s">
        <v>15</v>
      </c>
      <c r="P683" s="75">
        <v>318</v>
      </c>
      <c r="Q683" s="78" t="s">
        <v>190</v>
      </c>
      <c r="R683" s="75">
        <v>4000</v>
      </c>
      <c r="S683" s="75">
        <v>2</v>
      </c>
      <c r="T683" s="79">
        <v>80.2</v>
      </c>
      <c r="U683" s="80">
        <v>1.33</v>
      </c>
      <c r="V683" s="80">
        <v>0.35</v>
      </c>
      <c r="W683" s="80">
        <v>0.51</v>
      </c>
      <c r="X683" s="80">
        <v>3.95</v>
      </c>
      <c r="Y683" s="79">
        <v>10.3</v>
      </c>
      <c r="Z683" s="12">
        <v>11.9</v>
      </c>
      <c r="AA683" s="79">
        <v>39.5</v>
      </c>
      <c r="AB683" s="79">
        <v>1.31</v>
      </c>
      <c r="AC683" s="79">
        <v>23.7</v>
      </c>
      <c r="AD683" s="79">
        <v>8.5</v>
      </c>
      <c r="AE683" s="79">
        <v>372</v>
      </c>
      <c r="AF683" s="79">
        <v>65.5</v>
      </c>
      <c r="AG683" s="79">
        <v>55.5</v>
      </c>
      <c r="AH683" s="79">
        <v>8.1999999999999993</v>
      </c>
      <c r="AI683" s="79">
        <v>14.3</v>
      </c>
      <c r="AJ683" s="79">
        <v>46</v>
      </c>
      <c r="AK683" s="79">
        <v>74</v>
      </c>
      <c r="AL683" s="79">
        <v>96</v>
      </c>
      <c r="AM683" s="79">
        <v>225</v>
      </c>
      <c r="AN683" s="79">
        <v>0.77</v>
      </c>
      <c r="AO683" s="79">
        <v>0.38900000000000001</v>
      </c>
    </row>
    <row r="684" spans="1:41" x14ac:dyDescent="0.35">
      <c r="A684" s="53">
        <f t="shared" si="21"/>
        <v>678</v>
      </c>
      <c r="B684">
        <v>0</v>
      </c>
      <c r="C684">
        <v>1</v>
      </c>
      <c r="D684" s="75">
        <v>2018</v>
      </c>
      <c r="E684" s="28" t="s">
        <v>355</v>
      </c>
      <c r="F684" s="30" t="s">
        <v>66</v>
      </c>
      <c r="G684" s="103">
        <v>59000</v>
      </c>
      <c r="H684" s="103">
        <v>206500</v>
      </c>
      <c r="I684" s="103">
        <f t="shared" si="20"/>
        <v>3500</v>
      </c>
      <c r="J684" s="72">
        <v>3416</v>
      </c>
      <c r="K684" s="60">
        <v>97.6</v>
      </c>
      <c r="L684" s="60">
        <v>27.287499999999998</v>
      </c>
      <c r="M684" s="60">
        <v>1.8865979381443301</v>
      </c>
      <c r="N684" s="75">
        <v>2018</v>
      </c>
      <c r="O684" s="75" t="s">
        <v>15</v>
      </c>
      <c r="P684" s="75">
        <v>319</v>
      </c>
      <c r="Q684" s="78" t="s">
        <v>190</v>
      </c>
      <c r="R684" s="75">
        <v>4000</v>
      </c>
      <c r="S684" s="75">
        <v>2</v>
      </c>
      <c r="T684" s="79">
        <v>80</v>
      </c>
      <c r="U684" s="80">
        <v>2</v>
      </c>
      <c r="V684" s="80">
        <v>0.12</v>
      </c>
      <c r="W684" s="80">
        <v>0.28000000000000003</v>
      </c>
      <c r="X684" s="80">
        <v>7.2</v>
      </c>
      <c r="Y684" s="79">
        <v>9.6999999999999993</v>
      </c>
      <c r="Z684" s="12">
        <v>11.2</v>
      </c>
      <c r="AA684" s="79">
        <v>38.700000000000003</v>
      </c>
      <c r="AB684" s="79">
        <v>1.34</v>
      </c>
      <c r="AC684" s="79">
        <v>18.3</v>
      </c>
      <c r="AD684" s="79">
        <v>6.7</v>
      </c>
      <c r="AE684" s="79">
        <v>328</v>
      </c>
      <c r="AF684" s="79">
        <v>63.2</v>
      </c>
      <c r="AG684" s="79">
        <v>54.2</v>
      </c>
      <c r="AH684" s="79">
        <v>11.6</v>
      </c>
      <c r="AI684" s="79">
        <v>23.5</v>
      </c>
      <c r="AJ684" s="79">
        <v>24</v>
      </c>
      <c r="AK684" s="79">
        <v>73</v>
      </c>
      <c r="AL684" s="79">
        <v>92</v>
      </c>
      <c r="AM684" s="79">
        <v>231</v>
      </c>
      <c r="AN684" s="79">
        <v>0.79</v>
      </c>
      <c r="AO684" s="79">
        <v>0.32200000000000001</v>
      </c>
    </row>
    <row r="685" spans="1:41" x14ac:dyDescent="0.35">
      <c r="A685" s="53">
        <f t="shared" si="21"/>
        <v>679</v>
      </c>
      <c r="B685">
        <v>0</v>
      </c>
      <c r="C685">
        <v>1</v>
      </c>
      <c r="D685" s="75">
        <v>2018</v>
      </c>
      <c r="E685" s="28" t="s">
        <v>355</v>
      </c>
      <c r="F685" s="30" t="s">
        <v>66</v>
      </c>
      <c r="G685" s="103">
        <v>59000</v>
      </c>
      <c r="H685" s="103">
        <v>206500</v>
      </c>
      <c r="I685" s="103">
        <f t="shared" si="20"/>
        <v>3500</v>
      </c>
      <c r="J685" s="72">
        <v>3489.5</v>
      </c>
      <c r="K685" s="60">
        <v>99.7</v>
      </c>
      <c r="L685" s="60">
        <v>11.783002376103187</v>
      </c>
      <c r="M685" s="60">
        <v>2.1782178217821784</v>
      </c>
      <c r="N685" s="75">
        <v>2018</v>
      </c>
      <c r="O685" s="75" t="s">
        <v>15</v>
      </c>
      <c r="P685" s="75">
        <v>320</v>
      </c>
      <c r="Q685" s="78" t="s">
        <v>190</v>
      </c>
      <c r="R685" s="75">
        <v>2000</v>
      </c>
      <c r="S685" s="75">
        <v>1</v>
      </c>
      <c r="T685" s="79">
        <v>79</v>
      </c>
      <c r="U685" s="80">
        <v>0.8</v>
      </c>
      <c r="V685" s="80">
        <v>0.05</v>
      </c>
      <c r="W685" s="80">
        <v>0.32</v>
      </c>
      <c r="X685" s="80">
        <v>3.4</v>
      </c>
      <c r="Y685" s="79">
        <v>10.1</v>
      </c>
      <c r="Z685" s="12">
        <v>11.7</v>
      </c>
      <c r="AA685" s="79">
        <v>38.299999999999997</v>
      </c>
      <c r="AB685" s="79">
        <v>1.59</v>
      </c>
      <c r="AC685" s="79">
        <v>22</v>
      </c>
      <c r="AD685" s="79">
        <v>8</v>
      </c>
      <c r="AE685" s="79">
        <v>398</v>
      </c>
      <c r="AF685" s="79">
        <v>64.3</v>
      </c>
      <c r="AG685" s="79">
        <v>54.9</v>
      </c>
      <c r="AH685" s="79">
        <v>1.8</v>
      </c>
      <c r="AI685" s="79">
        <v>2.7</v>
      </c>
      <c r="AJ685" s="79">
        <v>59</v>
      </c>
      <c r="AK685" s="79">
        <v>66</v>
      </c>
      <c r="AL685" s="79">
        <v>98</v>
      </c>
      <c r="AM685" s="79">
        <v>223</v>
      </c>
      <c r="AN685" s="79">
        <v>0.67</v>
      </c>
      <c r="AO685" s="79">
        <v>0.49099999999999999</v>
      </c>
    </row>
    <row r="686" spans="1:41" x14ac:dyDescent="0.35">
      <c r="A686" s="53">
        <f t="shared" si="21"/>
        <v>680</v>
      </c>
      <c r="B686">
        <v>0</v>
      </c>
      <c r="C686">
        <v>1</v>
      </c>
      <c r="D686" s="75">
        <v>2018</v>
      </c>
      <c r="E686" s="28" t="s">
        <v>356</v>
      </c>
      <c r="F686" s="30" t="s">
        <v>66</v>
      </c>
      <c r="G686" s="103">
        <v>33000</v>
      </c>
      <c r="H686" s="103">
        <v>115500</v>
      </c>
      <c r="I686" s="103">
        <f t="shared" si="20"/>
        <v>3500</v>
      </c>
      <c r="J686" s="72">
        <v>3374</v>
      </c>
      <c r="K686" s="60">
        <v>96.4</v>
      </c>
      <c r="L686" s="60">
        <v>19.329166666666666</v>
      </c>
      <c r="M686" s="60">
        <v>2.1428571428571428</v>
      </c>
      <c r="N686" s="75">
        <v>2018</v>
      </c>
      <c r="O686" s="75" t="s">
        <v>15</v>
      </c>
      <c r="P686" s="75">
        <v>321</v>
      </c>
      <c r="Q686" s="78" t="s">
        <v>191</v>
      </c>
      <c r="R686" s="75">
        <v>4000</v>
      </c>
      <c r="S686" s="75">
        <v>2</v>
      </c>
      <c r="T686" s="79">
        <v>78.2</v>
      </c>
      <c r="U686" s="80">
        <v>0.69</v>
      </c>
      <c r="V686" s="80">
        <v>0.24</v>
      </c>
      <c r="W686" s="80">
        <v>0.45</v>
      </c>
      <c r="X686" s="80">
        <v>6.9</v>
      </c>
      <c r="Y686" s="79">
        <v>9.8000000000000007</v>
      </c>
      <c r="Z686" s="12">
        <v>11.3</v>
      </c>
      <c r="AA686" s="79">
        <v>36.9</v>
      </c>
      <c r="AB686" s="79">
        <v>1.65</v>
      </c>
      <c r="AC686" s="79">
        <v>21</v>
      </c>
      <c r="AD686" s="79">
        <v>7.6</v>
      </c>
      <c r="AE686" s="79">
        <v>343</v>
      </c>
      <c r="AF686" s="79">
        <v>64.400000000000006</v>
      </c>
      <c r="AG686" s="79">
        <v>55.1</v>
      </c>
      <c r="AH686" s="79">
        <v>1.8</v>
      </c>
      <c r="AI686" s="79">
        <v>3.1</v>
      </c>
      <c r="AJ686" s="79">
        <v>51</v>
      </c>
      <c r="AK686" s="79">
        <v>77</v>
      </c>
      <c r="AL686" s="79">
        <v>84</v>
      </c>
      <c r="AM686" s="79">
        <v>237</v>
      </c>
      <c r="AN686" s="79">
        <v>0.92</v>
      </c>
      <c r="AO686" s="79">
        <v>0.40500000000000003</v>
      </c>
    </row>
    <row r="687" spans="1:41" x14ac:dyDescent="0.35">
      <c r="A687" s="53">
        <f t="shared" si="21"/>
        <v>681</v>
      </c>
      <c r="B687">
        <v>0</v>
      </c>
      <c r="C687">
        <v>1</v>
      </c>
      <c r="D687" s="75">
        <v>2018</v>
      </c>
      <c r="E687" s="28" t="s">
        <v>356</v>
      </c>
      <c r="F687" s="30" t="s">
        <v>66</v>
      </c>
      <c r="G687" s="103">
        <v>33000</v>
      </c>
      <c r="H687" s="103">
        <v>115500</v>
      </c>
      <c r="I687" s="103">
        <f t="shared" si="20"/>
        <v>3500</v>
      </c>
      <c r="J687" s="72">
        <v>3437</v>
      </c>
      <c r="K687" s="60">
        <v>98.2</v>
      </c>
      <c r="L687" s="60">
        <v>27.787500000000001</v>
      </c>
      <c r="M687" s="60">
        <v>2.1313131313131315</v>
      </c>
      <c r="N687" s="75">
        <v>2018</v>
      </c>
      <c r="O687" s="75" t="s">
        <v>15</v>
      </c>
      <c r="P687" s="75">
        <v>322</v>
      </c>
      <c r="Q687" s="78" t="s">
        <v>191</v>
      </c>
      <c r="R687" s="75">
        <v>4000</v>
      </c>
      <c r="S687" s="75">
        <v>2</v>
      </c>
      <c r="T687" s="79">
        <v>80.400000000000006</v>
      </c>
      <c r="U687" s="80">
        <v>1.42</v>
      </c>
      <c r="V687" s="80">
        <v>0.17</v>
      </c>
      <c r="W687" s="80">
        <v>0.32</v>
      </c>
      <c r="X687" s="80">
        <v>9</v>
      </c>
      <c r="Y687" s="79">
        <v>9.9</v>
      </c>
      <c r="Z687" s="12">
        <v>11.4</v>
      </c>
      <c r="AA687" s="79">
        <v>34.799999999999997</v>
      </c>
      <c r="AB687" s="79">
        <v>1.39</v>
      </c>
      <c r="AC687" s="79">
        <v>21.1</v>
      </c>
      <c r="AD687" s="79">
        <v>7.6</v>
      </c>
      <c r="AE687" s="79">
        <v>352</v>
      </c>
      <c r="AF687" s="79">
        <v>65.3</v>
      </c>
      <c r="AG687" s="79">
        <v>54.5</v>
      </c>
      <c r="AH687" s="79">
        <v>13.5</v>
      </c>
      <c r="AI687" s="79">
        <v>25.5</v>
      </c>
      <c r="AJ687" s="79">
        <v>19</v>
      </c>
      <c r="AK687" s="79">
        <v>74</v>
      </c>
      <c r="AL687" s="79">
        <v>87</v>
      </c>
      <c r="AM687" s="79">
        <v>231</v>
      </c>
      <c r="AN687" s="79">
        <v>0.85</v>
      </c>
      <c r="AO687" s="79">
        <v>0.36399999999999999</v>
      </c>
    </row>
    <row r="688" spans="1:41" x14ac:dyDescent="0.35">
      <c r="A688" s="53">
        <f t="shared" si="21"/>
        <v>682</v>
      </c>
      <c r="B688">
        <v>0</v>
      </c>
      <c r="C688">
        <v>1</v>
      </c>
      <c r="D688" s="75">
        <v>2018</v>
      </c>
      <c r="E688" s="28" t="s">
        <v>357</v>
      </c>
      <c r="F688" s="30" t="s">
        <v>66</v>
      </c>
      <c r="G688" s="103">
        <v>47500</v>
      </c>
      <c r="H688" s="103">
        <v>180500</v>
      </c>
      <c r="I688" s="103">
        <f t="shared" si="20"/>
        <v>3800</v>
      </c>
      <c r="J688" s="72">
        <v>3803.8</v>
      </c>
      <c r="K688" s="60">
        <v>100.1</v>
      </c>
      <c r="L688" s="60">
        <v>22.032084188911707</v>
      </c>
      <c r="M688" s="60">
        <v>2.2815533980582523</v>
      </c>
      <c r="N688" s="75">
        <v>2018</v>
      </c>
      <c r="O688" s="75" t="s">
        <v>15</v>
      </c>
      <c r="P688" s="75">
        <v>323</v>
      </c>
      <c r="Q688" s="78" t="s">
        <v>192</v>
      </c>
      <c r="R688" s="75">
        <v>4000</v>
      </c>
      <c r="S688" s="75">
        <v>2</v>
      </c>
      <c r="T688" s="79">
        <v>79.7</v>
      </c>
      <c r="U688" s="80">
        <v>1.26</v>
      </c>
      <c r="V688" s="80">
        <v>0.06</v>
      </c>
      <c r="W688" s="80">
        <v>0.24</v>
      </c>
      <c r="X688" s="80">
        <v>4.2</v>
      </c>
      <c r="Y688" s="79">
        <v>10.3</v>
      </c>
      <c r="Z688" s="12">
        <v>11.9</v>
      </c>
      <c r="AA688" s="79">
        <v>39.700000000000003</v>
      </c>
      <c r="AB688" s="79">
        <v>1.81</v>
      </c>
      <c r="AC688" s="79">
        <v>23.5</v>
      </c>
      <c r="AD688" s="79">
        <v>8.1999999999999993</v>
      </c>
      <c r="AE688" s="79">
        <v>335</v>
      </c>
      <c r="AF688" s="79">
        <v>66</v>
      </c>
      <c r="AG688" s="79">
        <v>55.4</v>
      </c>
      <c r="AH688" s="79">
        <v>7.6</v>
      </c>
      <c r="AI688" s="79">
        <v>22.5</v>
      </c>
      <c r="AJ688" s="79">
        <v>17</v>
      </c>
      <c r="AK688" s="79">
        <v>78</v>
      </c>
      <c r="AL688" s="79">
        <v>91</v>
      </c>
      <c r="AM688" s="79">
        <v>242</v>
      </c>
      <c r="AN688" s="79">
        <v>0.86</v>
      </c>
      <c r="AO688" s="79">
        <v>0.48699999999999999</v>
      </c>
    </row>
    <row r="689" spans="1:41" x14ac:dyDescent="0.35">
      <c r="A689" s="53">
        <f t="shared" si="21"/>
        <v>683</v>
      </c>
      <c r="B689">
        <v>0</v>
      </c>
      <c r="C689">
        <v>1</v>
      </c>
      <c r="D689" s="75">
        <v>2018</v>
      </c>
      <c r="E689" s="28" t="s">
        <v>357</v>
      </c>
      <c r="F689" s="30" t="s">
        <v>66</v>
      </c>
      <c r="G689" s="103">
        <v>47500</v>
      </c>
      <c r="H689" s="103">
        <v>180500</v>
      </c>
      <c r="I689" s="103">
        <f t="shared" si="20"/>
        <v>3800</v>
      </c>
      <c r="J689" s="72">
        <v>3769.6</v>
      </c>
      <c r="K689" s="60">
        <v>99.2</v>
      </c>
      <c r="L689" s="60">
        <v>20.05865497076023</v>
      </c>
      <c r="M689" s="60">
        <v>2.2830188679245285</v>
      </c>
      <c r="N689" s="75">
        <v>2018</v>
      </c>
      <c r="O689" s="75" t="s">
        <v>15</v>
      </c>
      <c r="P689" s="75">
        <v>324</v>
      </c>
      <c r="Q689" s="78" t="s">
        <v>192</v>
      </c>
      <c r="R689" s="75">
        <v>4000</v>
      </c>
      <c r="S689" s="75">
        <v>2</v>
      </c>
      <c r="T689" s="79">
        <v>78.8</v>
      </c>
      <c r="U689" s="80">
        <v>0.74</v>
      </c>
      <c r="V689" s="80">
        <v>0.06</v>
      </c>
      <c r="W689" s="80">
        <v>0.18</v>
      </c>
      <c r="X689" s="80">
        <v>8.4</v>
      </c>
      <c r="Y689" s="79">
        <v>10.6</v>
      </c>
      <c r="Z689" s="12">
        <v>12.3</v>
      </c>
      <c r="AA689" s="79">
        <v>38.299999999999997</v>
      </c>
      <c r="AB689" s="79">
        <v>1.74</v>
      </c>
      <c r="AC689" s="79">
        <v>24.2</v>
      </c>
      <c r="AD689" s="79">
        <v>8.6</v>
      </c>
      <c r="AE689" s="79">
        <v>351</v>
      </c>
      <c r="AF689" s="79">
        <v>65.2</v>
      </c>
      <c r="AG689" s="79">
        <v>55.8</v>
      </c>
      <c r="AH689" s="79">
        <v>11.1</v>
      </c>
      <c r="AI689" s="79">
        <v>21.3</v>
      </c>
      <c r="AJ689" s="79">
        <v>30</v>
      </c>
      <c r="AK689" s="79">
        <v>79</v>
      </c>
      <c r="AL689" s="79">
        <v>99</v>
      </c>
      <c r="AM689" s="79">
        <v>260</v>
      </c>
      <c r="AN689" s="79">
        <v>0.8</v>
      </c>
      <c r="AO689" s="79">
        <v>0.51300000000000001</v>
      </c>
    </row>
    <row r="690" spans="1:41" x14ac:dyDescent="0.35">
      <c r="A690" s="53">
        <f t="shared" si="21"/>
        <v>684</v>
      </c>
      <c r="B690">
        <v>0</v>
      </c>
      <c r="C690">
        <v>1</v>
      </c>
      <c r="D690" s="75">
        <v>2018</v>
      </c>
      <c r="E690" s="28" t="s">
        <v>308</v>
      </c>
      <c r="F690" s="30" t="s">
        <v>64</v>
      </c>
      <c r="G690" s="103">
        <v>15279</v>
      </c>
      <c r="H690" s="103">
        <v>73339</v>
      </c>
      <c r="I690" s="103">
        <f t="shared" si="20"/>
        <v>4799.9869101380982</v>
      </c>
      <c r="J690" s="72">
        <v>4713.5871457556123</v>
      </c>
      <c r="K690" s="60">
        <v>98.2</v>
      </c>
      <c r="L690" s="60">
        <v>11.023473282442744</v>
      </c>
      <c r="M690" s="60">
        <v>2.2222222222222223</v>
      </c>
      <c r="N690" s="75">
        <v>2018</v>
      </c>
      <c r="O690" s="75" t="s">
        <v>15</v>
      </c>
      <c r="P690" s="75">
        <v>325</v>
      </c>
      <c r="Q690" s="78" t="s">
        <v>144</v>
      </c>
      <c r="R690" s="75">
        <v>1000</v>
      </c>
      <c r="S690" s="75">
        <v>1</v>
      </c>
      <c r="T690" s="79">
        <v>80</v>
      </c>
      <c r="U690" s="80">
        <v>0.55000000000000004</v>
      </c>
      <c r="V690" s="80">
        <v>7.0000000000000007E-2</v>
      </c>
      <c r="W690" s="80">
        <v>0.36</v>
      </c>
      <c r="X690" s="80">
        <v>1.2</v>
      </c>
      <c r="Y690" s="79">
        <v>9.9</v>
      </c>
      <c r="Z690" s="12">
        <v>11.4</v>
      </c>
      <c r="AA690" s="79">
        <v>34.799999999999997</v>
      </c>
      <c r="AB690" s="79">
        <v>1.76</v>
      </c>
      <c r="AC690" s="79">
        <v>22</v>
      </c>
      <c r="AD690" s="79">
        <v>8</v>
      </c>
      <c r="AE690" s="79">
        <v>386</v>
      </c>
      <c r="AF690" s="79">
        <v>64.099999999999994</v>
      </c>
      <c r="AG690" s="79">
        <v>57</v>
      </c>
      <c r="AH690" s="79">
        <v>1.7</v>
      </c>
      <c r="AI690" s="79">
        <v>2.6</v>
      </c>
      <c r="AJ690" s="79">
        <v>61</v>
      </c>
      <c r="AK690" s="79">
        <v>75</v>
      </c>
      <c r="AL690" s="79">
        <v>94</v>
      </c>
      <c r="AM690" s="79">
        <v>242</v>
      </c>
      <c r="AN690" s="79">
        <v>0.8</v>
      </c>
      <c r="AO690" s="79">
        <v>0.52400000000000002</v>
      </c>
    </row>
    <row r="691" spans="1:41" x14ac:dyDescent="0.35">
      <c r="A691" s="53">
        <f t="shared" si="21"/>
        <v>685</v>
      </c>
      <c r="B691">
        <v>0</v>
      </c>
      <c r="C691">
        <v>1</v>
      </c>
      <c r="D691" s="75">
        <v>2018</v>
      </c>
      <c r="E691" s="28" t="s">
        <v>415</v>
      </c>
      <c r="F691" s="30" t="s">
        <v>66</v>
      </c>
      <c r="G691" s="103">
        <v>4500</v>
      </c>
      <c r="H691" s="103">
        <v>14400</v>
      </c>
      <c r="I691" s="103">
        <f t="shared" si="20"/>
        <v>3200</v>
      </c>
      <c r="J691" s="72">
        <v>3209.6</v>
      </c>
      <c r="K691" s="60">
        <v>100.3</v>
      </c>
      <c r="L691" s="60">
        <v>26.672499999999999</v>
      </c>
      <c r="M691" s="60">
        <v>2.1538461538461537</v>
      </c>
      <c r="N691" s="75">
        <v>2018</v>
      </c>
      <c r="O691" s="75" t="s">
        <v>15</v>
      </c>
      <c r="P691" s="75">
        <v>326</v>
      </c>
      <c r="Q691" s="78" t="s">
        <v>250</v>
      </c>
      <c r="R691" s="75">
        <v>1000</v>
      </c>
      <c r="S691" s="75">
        <v>1</v>
      </c>
      <c r="T691" s="79">
        <v>80.5</v>
      </c>
      <c r="U691" s="80">
        <v>0.51</v>
      </c>
      <c r="V691" s="80">
        <v>0.18</v>
      </c>
      <c r="W691" s="80">
        <v>0.24</v>
      </c>
      <c r="X691" s="80">
        <v>3.9</v>
      </c>
      <c r="Y691" s="79">
        <v>10.4</v>
      </c>
      <c r="Z691" s="12">
        <v>12</v>
      </c>
      <c r="AA691" s="79">
        <v>40.200000000000003</v>
      </c>
      <c r="AB691" s="79">
        <v>1.65</v>
      </c>
      <c r="AC691" s="79">
        <v>22.4</v>
      </c>
      <c r="AD691" s="79">
        <v>8.1</v>
      </c>
      <c r="AE691" s="79">
        <v>358</v>
      </c>
      <c r="AF691" s="79">
        <v>62.8</v>
      </c>
      <c r="AG691" s="79">
        <v>54.8</v>
      </c>
      <c r="AH691" s="79">
        <v>9.6999999999999993</v>
      </c>
      <c r="AI691" s="79">
        <v>17.8</v>
      </c>
      <c r="AJ691" s="79">
        <v>39</v>
      </c>
      <c r="AK691" s="79">
        <v>73</v>
      </c>
      <c r="AL691" s="79">
        <v>91</v>
      </c>
      <c r="AM691" s="79">
        <v>223</v>
      </c>
      <c r="AN691" s="79">
        <v>0.8</v>
      </c>
      <c r="AO691" s="79">
        <v>0.39500000000000002</v>
      </c>
    </row>
    <row r="692" spans="1:41" x14ac:dyDescent="0.35">
      <c r="A692" s="53">
        <f t="shared" si="21"/>
        <v>686</v>
      </c>
      <c r="B692">
        <v>0</v>
      </c>
      <c r="C692">
        <v>1</v>
      </c>
      <c r="D692" s="75">
        <v>2018</v>
      </c>
      <c r="E692" s="28" t="s">
        <v>364</v>
      </c>
      <c r="F692" s="30" t="s">
        <v>64</v>
      </c>
      <c r="G692" s="103">
        <v>46096</v>
      </c>
      <c r="H692" s="103">
        <v>202822</v>
      </c>
      <c r="I692" s="103">
        <f t="shared" si="20"/>
        <v>4399.9913224574802</v>
      </c>
      <c r="J692" s="72">
        <v>4443.991235682055</v>
      </c>
      <c r="K692" s="60">
        <v>101</v>
      </c>
      <c r="L692" s="60">
        <v>16.236753130590341</v>
      </c>
      <c r="M692" s="60">
        <v>2.4608695652173913</v>
      </c>
      <c r="N692" s="75">
        <v>2018</v>
      </c>
      <c r="O692" s="75" t="s">
        <v>12</v>
      </c>
      <c r="P692" s="75">
        <v>401</v>
      </c>
      <c r="Q692" s="78" t="s">
        <v>199</v>
      </c>
      <c r="R692" s="75">
        <v>4000</v>
      </c>
      <c r="S692" s="75">
        <v>2</v>
      </c>
      <c r="T692" s="79">
        <v>76</v>
      </c>
      <c r="U692" s="80">
        <v>1.62</v>
      </c>
      <c r="V692" s="80">
        <v>0.36</v>
      </c>
      <c r="W692" s="80">
        <v>0.16</v>
      </c>
      <c r="X692" s="80">
        <v>1.4</v>
      </c>
      <c r="Y692" s="79">
        <v>11.5</v>
      </c>
      <c r="Z692" s="12">
        <v>13.3</v>
      </c>
      <c r="AA692" s="79">
        <v>39.4</v>
      </c>
      <c r="AB692" s="79">
        <v>1.758</v>
      </c>
      <c r="AC692" s="79">
        <v>28.3</v>
      </c>
      <c r="AD692" s="79">
        <v>10.5</v>
      </c>
      <c r="AE692" s="79">
        <v>344</v>
      </c>
      <c r="AF692" s="79">
        <v>70.400000000000006</v>
      </c>
      <c r="AG692" s="79">
        <v>58.8</v>
      </c>
      <c r="AH692" s="79">
        <v>6.4</v>
      </c>
      <c r="AI692" s="79">
        <v>10.6</v>
      </c>
      <c r="AJ692" s="79">
        <v>66</v>
      </c>
      <c r="AK692" s="79">
        <v>69</v>
      </c>
      <c r="AL692" s="79">
        <v>102</v>
      </c>
      <c r="AM692" s="79">
        <v>226</v>
      </c>
      <c r="AN692" s="79">
        <v>0.68</v>
      </c>
      <c r="AO692" s="79">
        <v>0.55900000000000005</v>
      </c>
    </row>
    <row r="693" spans="1:41" x14ac:dyDescent="0.35">
      <c r="A693" s="53">
        <f t="shared" si="21"/>
        <v>687</v>
      </c>
      <c r="B693">
        <v>0</v>
      </c>
      <c r="C693">
        <v>1</v>
      </c>
      <c r="D693" s="75">
        <v>2018</v>
      </c>
      <c r="E693" s="28" t="s">
        <v>364</v>
      </c>
      <c r="F693" s="30" t="s">
        <v>64</v>
      </c>
      <c r="G693" s="103">
        <v>46096</v>
      </c>
      <c r="H693" s="103">
        <v>202822</v>
      </c>
      <c r="I693" s="103">
        <f t="shared" si="20"/>
        <v>4399.9913224574802</v>
      </c>
      <c r="J693" s="72">
        <v>4373.5913745227354</v>
      </c>
      <c r="K693" s="60">
        <v>99.4</v>
      </c>
      <c r="L693" s="60">
        <v>7.7666666666666693</v>
      </c>
      <c r="M693" s="60">
        <v>2.3738317757009346</v>
      </c>
      <c r="N693" s="75">
        <v>2018</v>
      </c>
      <c r="O693" s="75" t="s">
        <v>12</v>
      </c>
      <c r="P693" s="75">
        <v>402</v>
      </c>
      <c r="Q693" s="78" t="s">
        <v>199</v>
      </c>
      <c r="R693" s="75">
        <v>4000</v>
      </c>
      <c r="S693" s="75">
        <v>2</v>
      </c>
      <c r="T693" s="79">
        <v>76.400000000000006</v>
      </c>
      <c r="U693" s="80">
        <v>0.41</v>
      </c>
      <c r="V693" s="80">
        <v>0.42</v>
      </c>
      <c r="W693" s="80">
        <v>0.2</v>
      </c>
      <c r="X693" s="80">
        <v>0</v>
      </c>
      <c r="Y693" s="79">
        <v>10.7</v>
      </c>
      <c r="Z693" s="12">
        <v>12.4</v>
      </c>
      <c r="AA693" s="79">
        <v>43</v>
      </c>
      <c r="AB693" s="79">
        <v>1.63</v>
      </c>
      <c r="AC693" s="79">
        <v>25.4</v>
      </c>
      <c r="AD693" s="79">
        <v>9.4</v>
      </c>
      <c r="AE693" s="79">
        <v>359</v>
      </c>
      <c r="AF693" s="79">
        <v>68.7</v>
      </c>
      <c r="AG693" s="79">
        <v>61.1</v>
      </c>
      <c r="AH693" s="79">
        <v>4.0999999999999996</v>
      </c>
      <c r="AI693" s="79">
        <v>7.8</v>
      </c>
      <c r="AJ693" s="79">
        <v>71</v>
      </c>
      <c r="AK693" s="79">
        <v>89</v>
      </c>
      <c r="AL693" s="79">
        <v>72</v>
      </c>
      <c r="AM693" s="79">
        <v>238</v>
      </c>
      <c r="AN693" s="79">
        <v>1.24</v>
      </c>
      <c r="AO693" s="79">
        <v>0.626</v>
      </c>
    </row>
    <row r="694" spans="1:41" x14ac:dyDescent="0.35">
      <c r="A694" s="53">
        <f t="shared" si="21"/>
        <v>688</v>
      </c>
      <c r="B694">
        <v>0</v>
      </c>
      <c r="C694">
        <v>1</v>
      </c>
      <c r="D694" s="75">
        <v>2018</v>
      </c>
      <c r="E694" s="28" t="s">
        <v>364</v>
      </c>
      <c r="F694" s="30" t="s">
        <v>64</v>
      </c>
      <c r="G694" s="103">
        <v>46096</v>
      </c>
      <c r="H694" s="103">
        <v>202822</v>
      </c>
      <c r="I694" s="103">
        <f t="shared" si="20"/>
        <v>4399.9913224574802</v>
      </c>
      <c r="J694" s="72">
        <v>4355.9914092329054</v>
      </c>
      <c r="K694" s="60">
        <v>99</v>
      </c>
      <c r="L694" s="60">
        <v>7.65</v>
      </c>
      <c r="M694" s="60">
        <v>2.3523809523809525</v>
      </c>
      <c r="N694" s="75">
        <v>2018</v>
      </c>
      <c r="O694" s="75" t="s">
        <v>12</v>
      </c>
      <c r="P694" s="75">
        <v>403</v>
      </c>
      <c r="Q694" s="78" t="s">
        <v>199</v>
      </c>
      <c r="R694" s="75">
        <v>4000</v>
      </c>
      <c r="S694" s="75">
        <v>2</v>
      </c>
      <c r="T694" s="79">
        <v>78.5</v>
      </c>
      <c r="U694" s="80">
        <v>0.1</v>
      </c>
      <c r="V694" s="80">
        <v>0.1</v>
      </c>
      <c r="W694" s="80">
        <v>0.08</v>
      </c>
      <c r="X694" s="80">
        <v>0.98</v>
      </c>
      <c r="Y694" s="79">
        <v>10.5</v>
      </c>
      <c r="Z694" s="12">
        <v>12.1</v>
      </c>
      <c r="AA694" s="79">
        <v>44.8</v>
      </c>
      <c r="AB694" s="79">
        <v>1.6819999999999999</v>
      </c>
      <c r="AC694" s="79">
        <v>24.7</v>
      </c>
      <c r="AD694" s="79">
        <v>9.1</v>
      </c>
      <c r="AE694" s="79">
        <v>383</v>
      </c>
      <c r="AF694" s="79">
        <v>69.5</v>
      </c>
      <c r="AG694" s="79">
        <v>58.8</v>
      </c>
      <c r="AH694" s="79">
        <v>4</v>
      </c>
      <c r="AI694" s="79">
        <v>8.9</v>
      </c>
      <c r="AJ694" s="79">
        <v>65</v>
      </c>
      <c r="AK694" s="79">
        <v>96</v>
      </c>
      <c r="AL694" s="79">
        <v>56</v>
      </c>
      <c r="AM694" s="79">
        <v>200</v>
      </c>
      <c r="AN694" s="79">
        <v>1.71</v>
      </c>
      <c r="AO694" s="79">
        <v>0.65500000000000003</v>
      </c>
    </row>
    <row r="695" spans="1:41" x14ac:dyDescent="0.35">
      <c r="A695" s="53">
        <f t="shared" si="21"/>
        <v>689</v>
      </c>
      <c r="B695">
        <v>0</v>
      </c>
      <c r="C695">
        <v>1</v>
      </c>
      <c r="D695" s="75">
        <v>2018</v>
      </c>
      <c r="E695" s="28" t="s">
        <v>361</v>
      </c>
      <c r="F695" s="30" t="s">
        <v>64</v>
      </c>
      <c r="G695" s="103">
        <v>40910</v>
      </c>
      <c r="H695" s="103">
        <v>171518</v>
      </c>
      <c r="I695" s="103">
        <f t="shared" si="20"/>
        <v>4192.5690540210217</v>
      </c>
      <c r="J695" s="72">
        <v>4142.2582253727696</v>
      </c>
      <c r="K695" s="60">
        <v>98.8</v>
      </c>
      <c r="L695" s="60">
        <v>14.3239378238342</v>
      </c>
      <c r="M695" s="60">
        <v>2.4519230769230766</v>
      </c>
      <c r="N695" s="75">
        <v>2018</v>
      </c>
      <c r="O695" s="75" t="s">
        <v>12</v>
      </c>
      <c r="P695" s="75">
        <v>404</v>
      </c>
      <c r="Q695" s="78" t="s">
        <v>196</v>
      </c>
      <c r="R695" s="75">
        <v>4000</v>
      </c>
      <c r="S695" s="75">
        <v>2</v>
      </c>
      <c r="T695" s="79">
        <v>77</v>
      </c>
      <c r="U695" s="80">
        <v>0.81</v>
      </c>
      <c r="V695" s="80">
        <v>0.6</v>
      </c>
      <c r="W695" s="80">
        <v>0.28000000000000003</v>
      </c>
      <c r="X695" s="80">
        <v>0</v>
      </c>
      <c r="Y695" s="79">
        <v>10.4</v>
      </c>
      <c r="Z695" s="12">
        <v>12</v>
      </c>
      <c r="AA695" s="79">
        <v>43</v>
      </c>
      <c r="AB695" s="79">
        <v>1.6739999999999999</v>
      </c>
      <c r="AC695" s="79">
        <v>25.5</v>
      </c>
      <c r="AD695" s="79">
        <v>9.4</v>
      </c>
      <c r="AE695" s="79">
        <v>372</v>
      </c>
      <c r="AF695" s="79">
        <v>70.8</v>
      </c>
      <c r="AG695" s="79">
        <v>56.6</v>
      </c>
      <c r="AH695" s="79">
        <v>7.7</v>
      </c>
      <c r="AI695" s="79">
        <v>14.2</v>
      </c>
      <c r="AJ695" s="79">
        <v>54</v>
      </c>
      <c r="AK695" s="79">
        <v>81</v>
      </c>
      <c r="AL695" s="79">
        <v>83</v>
      </c>
      <c r="AM695" s="79">
        <v>232</v>
      </c>
      <c r="AN695" s="79">
        <v>0.98</v>
      </c>
      <c r="AO695" s="79">
        <v>0.57899999999999996</v>
      </c>
    </row>
    <row r="696" spans="1:41" x14ac:dyDescent="0.35">
      <c r="A696" s="53">
        <f t="shared" si="21"/>
        <v>690</v>
      </c>
      <c r="B696">
        <v>0</v>
      </c>
      <c r="C696">
        <v>1</v>
      </c>
      <c r="D696" s="75">
        <v>2018</v>
      </c>
      <c r="E696" s="28" t="s">
        <v>361</v>
      </c>
      <c r="F696" s="30" t="s">
        <v>64</v>
      </c>
      <c r="G696" s="103">
        <v>40910</v>
      </c>
      <c r="H696" s="103">
        <v>171518</v>
      </c>
      <c r="I696" s="103">
        <f t="shared" si="20"/>
        <v>4192.5690540210217</v>
      </c>
      <c r="J696" s="72">
        <v>4192.5690540210217</v>
      </c>
      <c r="K696" s="60">
        <v>100</v>
      </c>
      <c r="L696" s="60">
        <v>6.7180894308943113</v>
      </c>
      <c r="M696" s="60">
        <v>2.3545454545454545</v>
      </c>
      <c r="N696" s="75">
        <v>2018</v>
      </c>
      <c r="O696" s="75" t="s">
        <v>12</v>
      </c>
      <c r="P696" s="75">
        <v>405</v>
      </c>
      <c r="Q696" s="78" t="s">
        <v>196</v>
      </c>
      <c r="R696" s="75">
        <v>4000</v>
      </c>
      <c r="S696" s="75">
        <v>2</v>
      </c>
      <c r="T696" s="79">
        <v>76.5</v>
      </c>
      <c r="U696" s="80">
        <v>0.86</v>
      </c>
      <c r="V696" s="80">
        <v>0.42</v>
      </c>
      <c r="W696" s="80">
        <v>0.22</v>
      </c>
      <c r="X696" s="80">
        <v>0</v>
      </c>
      <c r="Y696" s="79">
        <v>11</v>
      </c>
      <c r="Z696" s="12">
        <v>12.7</v>
      </c>
      <c r="AA696" s="79">
        <v>41.1</v>
      </c>
      <c r="AB696" s="79">
        <v>1.6850000000000001</v>
      </c>
      <c r="AC696" s="79">
        <v>25.9</v>
      </c>
      <c r="AD696" s="79">
        <v>9.5</v>
      </c>
      <c r="AE696" s="79">
        <v>360</v>
      </c>
      <c r="AF696" s="79">
        <v>68.900000000000006</v>
      </c>
      <c r="AG696" s="79">
        <v>57.3</v>
      </c>
      <c r="AH696" s="79">
        <v>3.3</v>
      </c>
      <c r="AI696" s="79">
        <v>7.3</v>
      </c>
      <c r="AJ696" s="79">
        <v>62</v>
      </c>
      <c r="AK696" s="79">
        <v>92</v>
      </c>
      <c r="AL696" s="79">
        <v>60</v>
      </c>
      <c r="AM696" s="79">
        <v>208</v>
      </c>
      <c r="AN696" s="79">
        <v>1.53</v>
      </c>
      <c r="AO696" s="79">
        <v>0.61499999999999999</v>
      </c>
    </row>
    <row r="697" spans="1:41" x14ac:dyDescent="0.35">
      <c r="A697" s="53">
        <f t="shared" si="21"/>
        <v>691</v>
      </c>
      <c r="B697">
        <v>0</v>
      </c>
      <c r="C697">
        <v>1</v>
      </c>
      <c r="D697" s="75">
        <v>2018</v>
      </c>
      <c r="E697" s="28" t="s">
        <v>361</v>
      </c>
      <c r="F697" s="30" t="s">
        <v>64</v>
      </c>
      <c r="G697" s="103">
        <v>40910</v>
      </c>
      <c r="H697" s="103">
        <v>171518</v>
      </c>
      <c r="I697" s="103">
        <f t="shared" si="20"/>
        <v>4192.5690540210217</v>
      </c>
      <c r="J697" s="72">
        <v>4150.6433634808109</v>
      </c>
      <c r="K697" s="60">
        <v>99</v>
      </c>
      <c r="L697" s="60">
        <v>8.7349999999999959</v>
      </c>
      <c r="M697" s="60">
        <v>2.2952380952380955</v>
      </c>
      <c r="N697" s="75">
        <v>2018</v>
      </c>
      <c r="O697" s="75" t="s">
        <v>12</v>
      </c>
      <c r="P697" s="75">
        <v>406</v>
      </c>
      <c r="Q697" s="78" t="s">
        <v>196</v>
      </c>
      <c r="R697" s="75">
        <v>4000</v>
      </c>
      <c r="S697" s="75">
        <v>2</v>
      </c>
      <c r="T697" s="79">
        <v>76.599999999999994</v>
      </c>
      <c r="U697" s="80">
        <v>0.7</v>
      </c>
      <c r="V697" s="80">
        <v>0.24</v>
      </c>
      <c r="W697" s="80">
        <v>0.18</v>
      </c>
      <c r="X697" s="80">
        <v>0.5</v>
      </c>
      <c r="Y697" s="79">
        <v>10.5</v>
      </c>
      <c r="Z697" s="12">
        <v>12.1</v>
      </c>
      <c r="AA697" s="79">
        <v>42.6</v>
      </c>
      <c r="AB697" s="79">
        <v>1.6060000000000001</v>
      </c>
      <c r="AC697" s="79">
        <v>24.1</v>
      </c>
      <c r="AD697" s="79">
        <v>8.9</v>
      </c>
      <c r="AE697" s="79">
        <v>401</v>
      </c>
      <c r="AF697" s="79">
        <v>69.099999999999994</v>
      </c>
      <c r="AG697" s="79">
        <v>58.1</v>
      </c>
      <c r="AH697" s="79">
        <v>3.9</v>
      </c>
      <c r="AI697" s="79">
        <v>10.8</v>
      </c>
      <c r="AJ697" s="79">
        <v>48</v>
      </c>
      <c r="AK697" s="79">
        <v>87</v>
      </c>
      <c r="AL697" s="79">
        <v>72</v>
      </c>
      <c r="AM697" s="79">
        <v>220</v>
      </c>
      <c r="AN697" s="79">
        <v>1.21</v>
      </c>
      <c r="AO697" s="79">
        <v>0.67</v>
      </c>
    </row>
    <row r="698" spans="1:41" x14ac:dyDescent="0.35">
      <c r="A698" s="53">
        <f t="shared" si="21"/>
        <v>692</v>
      </c>
      <c r="B698">
        <v>0</v>
      </c>
      <c r="C698">
        <v>1</v>
      </c>
      <c r="D698" s="75">
        <v>2018</v>
      </c>
      <c r="E698" s="28" t="s">
        <v>361</v>
      </c>
      <c r="F698" s="30" t="s">
        <v>64</v>
      </c>
      <c r="G698" s="103">
        <v>40910</v>
      </c>
      <c r="H698" s="103">
        <v>171518</v>
      </c>
      <c r="I698" s="103">
        <f t="shared" si="20"/>
        <v>4192.5690540210217</v>
      </c>
      <c r="J698" s="72">
        <v>4142.2582253727696</v>
      </c>
      <c r="K698" s="60">
        <v>98.8</v>
      </c>
      <c r="L698" s="60">
        <v>5.8500000000000005</v>
      </c>
      <c r="M698" s="60">
        <v>2.2596153846153846</v>
      </c>
      <c r="N698" s="75">
        <v>2018</v>
      </c>
      <c r="O698" s="75" t="s">
        <v>12</v>
      </c>
      <c r="P698" s="75">
        <v>407</v>
      </c>
      <c r="Q698" s="78" t="s">
        <v>196</v>
      </c>
      <c r="R698" s="75">
        <v>4000</v>
      </c>
      <c r="S698" s="75">
        <v>2</v>
      </c>
      <c r="T698" s="79">
        <v>77</v>
      </c>
      <c r="U698" s="80">
        <v>0.14000000000000001</v>
      </c>
      <c r="V698" s="80">
        <v>0.76</v>
      </c>
      <c r="W698" s="80">
        <v>0.2</v>
      </c>
      <c r="X698" s="80">
        <v>0</v>
      </c>
      <c r="Y698" s="79">
        <v>10.4</v>
      </c>
      <c r="Z698" s="12">
        <v>12</v>
      </c>
      <c r="AA698" s="79">
        <v>44.1</v>
      </c>
      <c r="AB698" s="79">
        <v>1.6</v>
      </c>
      <c r="AC698" s="79">
        <v>23.5</v>
      </c>
      <c r="AD698" s="79">
        <v>8.6999999999999993</v>
      </c>
      <c r="AE698" s="79">
        <v>370</v>
      </c>
      <c r="AF698" s="79">
        <v>70.099999999999994</v>
      </c>
      <c r="AG698" s="79">
        <v>57.3</v>
      </c>
      <c r="AH698" s="79">
        <v>3.4</v>
      </c>
      <c r="AI698" s="79">
        <v>8.3000000000000007</v>
      </c>
      <c r="AJ698" s="79">
        <v>55</v>
      </c>
      <c r="AK698" s="79">
        <v>100</v>
      </c>
      <c r="AL698" s="79">
        <v>49</v>
      </c>
      <c r="AM698" s="79">
        <v>198</v>
      </c>
      <c r="AN698" s="79">
        <v>2.04</v>
      </c>
      <c r="AO698" s="79">
        <v>0.753</v>
      </c>
    </row>
    <row r="699" spans="1:41" x14ac:dyDescent="0.35">
      <c r="A699" s="53">
        <f t="shared" si="21"/>
        <v>693</v>
      </c>
      <c r="B699">
        <v>0</v>
      </c>
      <c r="C699">
        <v>1</v>
      </c>
      <c r="D699" s="75">
        <v>2018</v>
      </c>
      <c r="E699" s="28" t="s">
        <v>358</v>
      </c>
      <c r="F699" s="30" t="s">
        <v>64</v>
      </c>
      <c r="G699" s="103">
        <v>59300</v>
      </c>
      <c r="H699" s="103">
        <v>266880</v>
      </c>
      <c r="I699" s="103">
        <f t="shared" si="20"/>
        <v>4500.5059021922434</v>
      </c>
      <c r="J699" s="72">
        <v>4491.5048903878587</v>
      </c>
      <c r="K699" s="60">
        <v>99.8</v>
      </c>
      <c r="L699" s="60">
        <v>6.0916666666666703</v>
      </c>
      <c r="M699" s="60">
        <v>2.2201834862385321</v>
      </c>
      <c r="N699" s="75">
        <v>2018</v>
      </c>
      <c r="O699" s="75" t="s">
        <v>12</v>
      </c>
      <c r="P699" s="75">
        <v>408</v>
      </c>
      <c r="Q699" s="78" t="s">
        <v>193</v>
      </c>
      <c r="R699" s="75">
        <v>4000</v>
      </c>
      <c r="S699" s="75">
        <v>2</v>
      </c>
      <c r="T699" s="79">
        <v>77.400000000000006</v>
      </c>
      <c r="U699" s="80">
        <v>1.2</v>
      </c>
      <c r="V699" s="80">
        <v>0.2</v>
      </c>
      <c r="W699" s="80">
        <v>0.32</v>
      </c>
      <c r="X699" s="80">
        <v>0</v>
      </c>
      <c r="Y699" s="79">
        <v>10.9</v>
      </c>
      <c r="Z699" s="12">
        <v>12.6</v>
      </c>
      <c r="AA699" s="79">
        <v>44.8</v>
      </c>
      <c r="AB699" s="79">
        <v>1.6679999999999999</v>
      </c>
      <c r="AC699" s="79">
        <v>24.2</v>
      </c>
      <c r="AD699" s="79">
        <v>9</v>
      </c>
      <c r="AE699" s="79">
        <v>363</v>
      </c>
      <c r="AF699" s="79">
        <v>68.400000000000006</v>
      </c>
      <c r="AG699" s="79">
        <v>59.3</v>
      </c>
      <c r="AH699" s="79">
        <v>3.2</v>
      </c>
      <c r="AI699" s="79">
        <v>7.8</v>
      </c>
      <c r="AJ699" s="79">
        <v>70</v>
      </c>
      <c r="AK699" s="79">
        <v>86</v>
      </c>
      <c r="AL699" s="79">
        <v>63</v>
      </c>
      <c r="AM699" s="79">
        <v>191</v>
      </c>
      <c r="AN699" s="79">
        <v>1.37</v>
      </c>
      <c r="AO699" s="79">
        <v>0.752</v>
      </c>
    </row>
    <row r="700" spans="1:41" x14ac:dyDescent="0.35">
      <c r="A700" s="53">
        <f t="shared" si="21"/>
        <v>694</v>
      </c>
      <c r="B700">
        <v>0</v>
      </c>
      <c r="C700">
        <v>1</v>
      </c>
      <c r="D700" s="75">
        <v>2018</v>
      </c>
      <c r="E700" s="28" t="s">
        <v>358</v>
      </c>
      <c r="F700" s="30" t="s">
        <v>64</v>
      </c>
      <c r="G700" s="103">
        <v>59300</v>
      </c>
      <c r="H700" s="103">
        <v>266880</v>
      </c>
      <c r="I700" s="103">
        <f t="shared" si="20"/>
        <v>4500.5059021922434</v>
      </c>
      <c r="J700" s="72">
        <v>4464.5018549747056</v>
      </c>
      <c r="K700" s="60">
        <v>99.2</v>
      </c>
      <c r="L700" s="60">
        <v>9.5775000000000023</v>
      </c>
      <c r="M700" s="60">
        <v>2.4339622641509435</v>
      </c>
      <c r="N700" s="75">
        <v>2018</v>
      </c>
      <c r="O700" s="75" t="s">
        <v>12</v>
      </c>
      <c r="P700" s="75">
        <v>409</v>
      </c>
      <c r="Q700" s="78" t="s">
        <v>193</v>
      </c>
      <c r="R700" s="75">
        <v>4000</v>
      </c>
      <c r="S700" s="75">
        <v>2</v>
      </c>
      <c r="T700" s="79">
        <v>76.2</v>
      </c>
      <c r="U700" s="80">
        <v>1.06</v>
      </c>
      <c r="V700" s="80">
        <v>0.3</v>
      </c>
      <c r="W700" s="80">
        <v>0.2</v>
      </c>
      <c r="X700" s="80">
        <v>0</v>
      </c>
      <c r="Y700" s="79">
        <v>10.6</v>
      </c>
      <c r="Z700" s="12">
        <v>12.3</v>
      </c>
      <c r="AA700" s="79">
        <v>44.5</v>
      </c>
      <c r="AB700" s="79">
        <v>1.6910000000000001</v>
      </c>
      <c r="AC700" s="79">
        <v>25.8</v>
      </c>
      <c r="AD700" s="79">
        <v>9.5</v>
      </c>
      <c r="AE700" s="79">
        <v>361</v>
      </c>
      <c r="AF700" s="79">
        <v>68.3</v>
      </c>
      <c r="AG700" s="79">
        <v>57.7</v>
      </c>
      <c r="AH700" s="79">
        <v>4.8</v>
      </c>
      <c r="AI700" s="79">
        <v>10.7</v>
      </c>
      <c r="AJ700" s="79">
        <v>47</v>
      </c>
      <c r="AK700" s="79">
        <v>99</v>
      </c>
      <c r="AL700" s="79">
        <v>64</v>
      </c>
      <c r="AM700" s="79">
        <v>231</v>
      </c>
      <c r="AN700" s="79">
        <v>1.55</v>
      </c>
      <c r="AO700" s="79">
        <v>0.621</v>
      </c>
    </row>
    <row r="701" spans="1:41" x14ac:dyDescent="0.35">
      <c r="A701" s="53">
        <f t="shared" si="21"/>
        <v>695</v>
      </c>
      <c r="B701">
        <v>0</v>
      </c>
      <c r="C701">
        <v>1</v>
      </c>
      <c r="D701" s="75">
        <v>2018</v>
      </c>
      <c r="E701" s="28" t="s">
        <v>358</v>
      </c>
      <c r="F701" s="30" t="s">
        <v>64</v>
      </c>
      <c r="G701" s="103">
        <v>59300</v>
      </c>
      <c r="H701" s="103">
        <v>266880</v>
      </c>
      <c r="I701" s="103">
        <f t="shared" si="20"/>
        <v>4500.5059021922434</v>
      </c>
      <c r="J701" s="72">
        <v>4437.4988195615515</v>
      </c>
      <c r="K701" s="60">
        <v>98.6</v>
      </c>
      <c r="L701" s="60">
        <v>8.875490196078438</v>
      </c>
      <c r="M701" s="60">
        <v>2.5436893203883493</v>
      </c>
      <c r="N701" s="75">
        <v>2018</v>
      </c>
      <c r="O701" s="75" t="s">
        <v>12</v>
      </c>
      <c r="P701" s="75">
        <v>410</v>
      </c>
      <c r="Q701" s="78" t="s">
        <v>193</v>
      </c>
      <c r="R701" s="75">
        <v>4000</v>
      </c>
      <c r="S701" s="75">
        <v>2</v>
      </c>
      <c r="T701" s="79">
        <v>76.900000000000006</v>
      </c>
      <c r="U701" s="80">
        <v>0.68</v>
      </c>
      <c r="V701" s="80">
        <v>0.2</v>
      </c>
      <c r="W701" s="80">
        <v>0.34</v>
      </c>
      <c r="X701" s="80">
        <v>1.1599999999999999</v>
      </c>
      <c r="Y701" s="79">
        <v>10.3</v>
      </c>
      <c r="Z701" s="12">
        <v>11.9</v>
      </c>
      <c r="AA701" s="79">
        <v>43.1</v>
      </c>
      <c r="AB701" s="79">
        <v>1.63</v>
      </c>
      <c r="AC701" s="79">
        <v>26.2</v>
      </c>
      <c r="AD701" s="79">
        <v>9.6999999999999993</v>
      </c>
      <c r="AE701" s="79">
        <v>390</v>
      </c>
      <c r="AF701" s="79">
        <v>68.8</v>
      </c>
      <c r="AG701" s="79">
        <v>56.7</v>
      </c>
      <c r="AH701" s="79">
        <v>3.1</v>
      </c>
      <c r="AI701" s="79">
        <v>8.9</v>
      </c>
      <c r="AJ701" s="79">
        <v>45</v>
      </c>
      <c r="AK701" s="79">
        <v>89</v>
      </c>
      <c r="AL701" s="79">
        <v>69</v>
      </c>
      <c r="AM701" s="79">
        <v>220</v>
      </c>
      <c r="AN701" s="79">
        <v>1.29</v>
      </c>
      <c r="AO701" s="79">
        <v>0.61199999999999999</v>
      </c>
    </row>
    <row r="702" spans="1:41" x14ac:dyDescent="0.35">
      <c r="A702" s="53">
        <f t="shared" si="21"/>
        <v>696</v>
      </c>
      <c r="B702">
        <v>0</v>
      </c>
      <c r="C702">
        <v>1</v>
      </c>
      <c r="D702" s="75">
        <v>2018</v>
      </c>
      <c r="E702" s="28" t="s">
        <v>358</v>
      </c>
      <c r="F702" s="30" t="s">
        <v>64</v>
      </c>
      <c r="G702" s="103">
        <v>59300</v>
      </c>
      <c r="H702" s="103">
        <v>266880</v>
      </c>
      <c r="I702" s="103">
        <f t="shared" si="20"/>
        <v>4500.5059021922434</v>
      </c>
      <c r="J702" s="72">
        <v>4491.5048903878587</v>
      </c>
      <c r="K702" s="60">
        <v>99.8</v>
      </c>
      <c r="L702" s="60">
        <v>13.11698113207547</v>
      </c>
      <c r="M702" s="60">
        <v>2.2935779816513762</v>
      </c>
      <c r="N702" s="75">
        <v>2018</v>
      </c>
      <c r="O702" s="75" t="s">
        <v>12</v>
      </c>
      <c r="P702" s="75">
        <v>411</v>
      </c>
      <c r="Q702" s="78" t="s">
        <v>193</v>
      </c>
      <c r="R702" s="75">
        <v>2000</v>
      </c>
      <c r="S702" s="75">
        <v>2</v>
      </c>
      <c r="T702" s="79">
        <v>77.5</v>
      </c>
      <c r="U702" s="80">
        <v>0.71</v>
      </c>
      <c r="V702" s="80">
        <v>0.2</v>
      </c>
      <c r="W702" s="80">
        <v>0.26</v>
      </c>
      <c r="X702" s="80">
        <v>0.98</v>
      </c>
      <c r="Y702" s="79">
        <v>10.9</v>
      </c>
      <c r="Z702" s="12">
        <v>12.6</v>
      </c>
      <c r="AA702" s="79">
        <v>44.5</v>
      </c>
      <c r="AB702" s="79">
        <v>1.6040000000000001</v>
      </c>
      <c r="AC702" s="79">
        <v>25</v>
      </c>
      <c r="AD702" s="79">
        <v>9.3000000000000007</v>
      </c>
      <c r="AE702" s="79">
        <v>378</v>
      </c>
      <c r="AF702" s="79">
        <v>68.400000000000006</v>
      </c>
      <c r="AG702" s="79">
        <v>59.1</v>
      </c>
      <c r="AH702" s="79">
        <v>4.5999999999999996</v>
      </c>
      <c r="AI702" s="79">
        <v>9.1</v>
      </c>
      <c r="AJ702" s="79">
        <v>65</v>
      </c>
      <c r="AK702" s="79">
        <v>103</v>
      </c>
      <c r="AL702" s="79">
        <v>47</v>
      </c>
      <c r="AM702" s="79">
        <v>193</v>
      </c>
      <c r="AN702" s="79">
        <v>2.19</v>
      </c>
      <c r="AO702" s="79">
        <v>0.53</v>
      </c>
    </row>
    <row r="703" spans="1:41" x14ac:dyDescent="0.35">
      <c r="A703" s="53">
        <f t="shared" si="21"/>
        <v>697</v>
      </c>
      <c r="B703">
        <v>0</v>
      </c>
      <c r="C703">
        <v>1</v>
      </c>
      <c r="D703" s="75">
        <v>2018</v>
      </c>
      <c r="E703" s="28" t="s">
        <v>360</v>
      </c>
      <c r="F703" s="30" t="s">
        <v>64</v>
      </c>
      <c r="G703" s="103">
        <v>28277</v>
      </c>
      <c r="H703" s="103">
        <v>130074</v>
      </c>
      <c r="I703" s="103">
        <f t="shared" si="20"/>
        <v>4599.992927113909</v>
      </c>
      <c r="J703" s="72">
        <v>4553.9929978427699</v>
      </c>
      <c r="K703" s="60">
        <v>99</v>
      </c>
      <c r="L703" s="60">
        <v>10.733571428571425</v>
      </c>
      <c r="M703" s="60">
        <v>2.4476190476190474</v>
      </c>
      <c r="N703" s="75">
        <v>2018</v>
      </c>
      <c r="O703" s="75" t="s">
        <v>12</v>
      </c>
      <c r="P703" s="75">
        <v>412</v>
      </c>
      <c r="Q703" s="78" t="s">
        <v>195</v>
      </c>
      <c r="R703" s="75">
        <v>4000</v>
      </c>
      <c r="S703" s="75">
        <v>2</v>
      </c>
      <c r="T703" s="79">
        <v>77.099999999999994</v>
      </c>
      <c r="U703" s="80">
        <v>0.92</v>
      </c>
      <c r="V703" s="80">
        <v>0.4</v>
      </c>
      <c r="W703" s="80">
        <v>0.14000000000000001</v>
      </c>
      <c r="X703" s="80">
        <v>0</v>
      </c>
      <c r="Y703" s="79">
        <v>10.5</v>
      </c>
      <c r="Z703" s="12">
        <v>12.1</v>
      </c>
      <c r="AA703" s="79">
        <v>43.7</v>
      </c>
      <c r="AB703" s="79">
        <v>1.6439999999999999</v>
      </c>
      <c r="AC703" s="79">
        <v>25.7</v>
      </c>
      <c r="AD703" s="79">
        <v>9.4</v>
      </c>
      <c r="AE703" s="79">
        <v>371</v>
      </c>
      <c r="AF703" s="79">
        <v>70.2</v>
      </c>
      <c r="AG703" s="79">
        <v>55.5</v>
      </c>
      <c r="AH703" s="79">
        <v>3.6</v>
      </c>
      <c r="AI703" s="79">
        <v>14.4</v>
      </c>
      <c r="AJ703" s="79">
        <v>29</v>
      </c>
      <c r="AK703" s="79">
        <v>90</v>
      </c>
      <c r="AL703" s="79">
        <v>65</v>
      </c>
      <c r="AM703" s="79">
        <v>222</v>
      </c>
      <c r="AN703" s="79">
        <v>1.38</v>
      </c>
      <c r="AO703" s="79">
        <v>0.63</v>
      </c>
    </row>
    <row r="704" spans="1:41" x14ac:dyDescent="0.35">
      <c r="A704" s="53">
        <f t="shared" si="21"/>
        <v>698</v>
      </c>
      <c r="B704">
        <v>0</v>
      </c>
      <c r="C704">
        <v>1</v>
      </c>
      <c r="D704" s="75">
        <v>2018</v>
      </c>
      <c r="E704" s="28" t="s">
        <v>362</v>
      </c>
      <c r="F704" s="30" t="s">
        <v>64</v>
      </c>
      <c r="G704" s="103">
        <v>4300</v>
      </c>
      <c r="H704" s="103">
        <v>23220</v>
      </c>
      <c r="I704" s="103">
        <f t="shared" si="20"/>
        <v>5400</v>
      </c>
      <c r="J704" s="72">
        <v>5346</v>
      </c>
      <c r="K704" s="60">
        <v>99</v>
      </c>
      <c r="L704" s="60">
        <v>9.5524999999999967</v>
      </c>
      <c r="M704" s="60">
        <v>2.3809523809523809</v>
      </c>
      <c r="N704" s="75">
        <v>2018</v>
      </c>
      <c r="O704" s="75" t="s">
        <v>12</v>
      </c>
      <c r="P704" s="75">
        <v>414</v>
      </c>
      <c r="Q704" s="78" t="s">
        <v>197</v>
      </c>
      <c r="R704" s="75">
        <v>2000</v>
      </c>
      <c r="S704" s="75">
        <v>2</v>
      </c>
      <c r="T704" s="79">
        <v>77.599999999999994</v>
      </c>
      <c r="U704" s="80">
        <v>0.34</v>
      </c>
      <c r="V704" s="80">
        <v>0.18</v>
      </c>
      <c r="W704" s="80">
        <v>0.22</v>
      </c>
      <c r="X704" s="80">
        <v>0.32</v>
      </c>
      <c r="Y704" s="79">
        <v>10.5</v>
      </c>
      <c r="Z704" s="12">
        <v>12.1</v>
      </c>
      <c r="AA704" s="79">
        <v>45.9</v>
      </c>
      <c r="AB704" s="79">
        <v>1.657</v>
      </c>
      <c r="AC704" s="79">
        <v>25</v>
      </c>
      <c r="AD704" s="79">
        <v>9.3000000000000007</v>
      </c>
      <c r="AE704" s="79">
        <v>384</v>
      </c>
      <c r="AF704" s="79">
        <v>68.5</v>
      </c>
      <c r="AG704" s="79">
        <v>56.3</v>
      </c>
      <c r="AH704" s="79">
        <v>3.7</v>
      </c>
      <c r="AI704" s="79">
        <v>12.7</v>
      </c>
      <c r="AJ704" s="79">
        <v>38</v>
      </c>
      <c r="AK704" s="79">
        <v>91</v>
      </c>
      <c r="AL704" s="79">
        <v>61</v>
      </c>
      <c r="AM704" s="79">
        <v>215</v>
      </c>
      <c r="AN704" s="79">
        <v>1.49</v>
      </c>
      <c r="AO704" s="79">
        <v>0.64400000000000002</v>
      </c>
    </row>
    <row r="705" spans="1:41" x14ac:dyDescent="0.35">
      <c r="A705" s="53">
        <f t="shared" si="21"/>
        <v>699</v>
      </c>
      <c r="B705">
        <v>0</v>
      </c>
      <c r="C705">
        <v>1</v>
      </c>
      <c r="D705" s="75">
        <v>2018</v>
      </c>
      <c r="E705" s="28" t="s">
        <v>366</v>
      </c>
      <c r="F705" s="30" t="s">
        <v>64</v>
      </c>
      <c r="G705" s="103">
        <v>14135</v>
      </c>
      <c r="H705" s="103">
        <v>70675</v>
      </c>
      <c r="I705" s="103">
        <f t="shared" si="20"/>
        <v>5000</v>
      </c>
      <c r="J705" s="72">
        <v>4960</v>
      </c>
      <c r="K705" s="60">
        <v>99.2</v>
      </c>
      <c r="L705" s="60">
        <v>13.312252747252744</v>
      </c>
      <c r="M705" s="60">
        <v>2.1792452830188682</v>
      </c>
      <c r="N705" s="75">
        <v>2018</v>
      </c>
      <c r="O705" s="75" t="s">
        <v>12</v>
      </c>
      <c r="P705" s="75">
        <v>415</v>
      </c>
      <c r="Q705" s="78" t="s">
        <v>201</v>
      </c>
      <c r="R705" s="75">
        <v>3000</v>
      </c>
      <c r="S705" s="75">
        <v>2</v>
      </c>
      <c r="T705" s="79">
        <v>77.3</v>
      </c>
      <c r="U705" s="80">
        <v>1.22</v>
      </c>
      <c r="V705" s="80">
        <v>0.28000000000000003</v>
      </c>
      <c r="W705" s="80">
        <v>0.16</v>
      </c>
      <c r="X705" s="80">
        <v>0</v>
      </c>
      <c r="Y705" s="79">
        <v>10.6</v>
      </c>
      <c r="Z705" s="12">
        <v>12.3</v>
      </c>
      <c r="AA705" s="79">
        <v>46.5</v>
      </c>
      <c r="AB705" s="79">
        <v>1.6319999999999999</v>
      </c>
      <c r="AC705" s="79">
        <v>23.1</v>
      </c>
      <c r="AD705" s="79">
        <v>8.6</v>
      </c>
      <c r="AE705" s="79">
        <v>389</v>
      </c>
      <c r="AF705" s="79">
        <v>68.7</v>
      </c>
      <c r="AG705" s="79">
        <v>56.6</v>
      </c>
      <c r="AH705" s="79">
        <v>3.6</v>
      </c>
      <c r="AI705" s="79">
        <v>10.7</v>
      </c>
      <c r="AJ705" s="79">
        <v>45</v>
      </c>
      <c r="AK705" s="79">
        <v>92</v>
      </c>
      <c r="AL705" s="79">
        <v>57</v>
      </c>
      <c r="AM705" s="79">
        <v>208</v>
      </c>
      <c r="AN705" s="79">
        <v>1.61</v>
      </c>
      <c r="AO705" s="79">
        <v>0.54600000000000004</v>
      </c>
    </row>
    <row r="706" spans="1:41" x14ac:dyDescent="0.35">
      <c r="A706" s="53">
        <f t="shared" si="21"/>
        <v>700</v>
      </c>
      <c r="B706">
        <v>0</v>
      </c>
      <c r="C706">
        <v>1</v>
      </c>
      <c r="D706" s="75">
        <v>2018</v>
      </c>
      <c r="E706" s="28" t="s">
        <v>423</v>
      </c>
      <c r="F706" s="30" t="s">
        <v>64</v>
      </c>
      <c r="G706" s="103">
        <v>2250</v>
      </c>
      <c r="H706" s="103">
        <v>9000</v>
      </c>
      <c r="I706" s="103">
        <f t="shared" si="20"/>
        <v>4000</v>
      </c>
      <c r="J706" s="72">
        <v>4080</v>
      </c>
      <c r="K706" s="60">
        <v>102</v>
      </c>
      <c r="L706" s="60">
        <v>11.379999999999999</v>
      </c>
      <c r="M706" s="60">
        <v>2.3333333333333335</v>
      </c>
      <c r="N706" s="75">
        <v>2018</v>
      </c>
      <c r="O706" s="75" t="s">
        <v>12</v>
      </c>
      <c r="P706" s="75">
        <v>416</v>
      </c>
      <c r="Q706" s="78" t="s">
        <v>263</v>
      </c>
      <c r="R706" s="75">
        <v>1000</v>
      </c>
      <c r="S706" s="75">
        <v>2</v>
      </c>
      <c r="T706" s="79">
        <v>76.3</v>
      </c>
      <c r="U706" s="80">
        <v>0.86</v>
      </c>
      <c r="V706" s="80">
        <v>0.24</v>
      </c>
      <c r="W706" s="80">
        <v>0.14000000000000001</v>
      </c>
      <c r="X706" s="80">
        <v>0.56000000000000005</v>
      </c>
      <c r="Y706" s="79">
        <v>12</v>
      </c>
      <c r="Z706" s="12">
        <v>13.9</v>
      </c>
      <c r="AA706" s="79">
        <v>44.1</v>
      </c>
      <c r="AB706" s="79">
        <v>1.744</v>
      </c>
      <c r="AC706" s="79">
        <v>28</v>
      </c>
      <c r="AD706" s="79">
        <v>10.4</v>
      </c>
      <c r="AE706" s="79">
        <v>369</v>
      </c>
      <c r="AF706" s="79">
        <v>69.599999999999994</v>
      </c>
      <c r="AG706" s="79">
        <v>56</v>
      </c>
      <c r="AH706" s="79">
        <v>3.7</v>
      </c>
      <c r="AI706" s="79">
        <v>11.4</v>
      </c>
      <c r="AJ706" s="79">
        <v>46</v>
      </c>
      <c r="AK706" s="79">
        <v>87</v>
      </c>
      <c r="AL706" s="79">
        <v>68</v>
      </c>
      <c r="AM706" s="79">
        <v>210</v>
      </c>
      <c r="AN706" s="79">
        <v>1.28</v>
      </c>
      <c r="AO706" s="79">
        <v>0.65</v>
      </c>
    </row>
    <row r="707" spans="1:41" x14ac:dyDescent="0.35">
      <c r="A707" s="53">
        <f t="shared" si="21"/>
        <v>701</v>
      </c>
      <c r="B707">
        <v>0</v>
      </c>
      <c r="C707">
        <v>1</v>
      </c>
      <c r="D707">
        <v>2018</v>
      </c>
      <c r="E707" s="28" t="s">
        <v>367</v>
      </c>
      <c r="F707" s="30" t="s">
        <v>64</v>
      </c>
      <c r="G707" s="103">
        <v>35750</v>
      </c>
      <c r="H707" s="103">
        <v>96385</v>
      </c>
      <c r="I707" s="103">
        <f t="shared" si="20"/>
        <v>2696.0839160839159</v>
      </c>
      <c r="J707" s="72">
        <v>2779.6625174825172</v>
      </c>
      <c r="K707" s="60">
        <v>103.1</v>
      </c>
      <c r="L707" s="60">
        <v>14.810000000000006</v>
      </c>
      <c r="M707" s="60">
        <v>2.2881355932203387</v>
      </c>
      <c r="N707">
        <v>2018</v>
      </c>
      <c r="O707" t="s">
        <v>12</v>
      </c>
      <c r="P707">
        <v>500</v>
      </c>
      <c r="Q707" s="28" t="s">
        <v>264</v>
      </c>
      <c r="R707">
        <v>4007</v>
      </c>
      <c r="S707">
        <v>1</v>
      </c>
      <c r="T707" s="12">
        <v>79.900000000000006</v>
      </c>
      <c r="U707" s="81">
        <v>0.16</v>
      </c>
      <c r="V707" s="81">
        <v>0.2</v>
      </c>
      <c r="W707" s="81">
        <v>0.18</v>
      </c>
      <c r="X707" s="81">
        <v>0</v>
      </c>
      <c r="Y707" s="12">
        <v>11.8</v>
      </c>
      <c r="Z707" s="12">
        <v>13.6</v>
      </c>
      <c r="AA707" s="12">
        <v>41.9</v>
      </c>
      <c r="AB707" s="12">
        <v>1.5680000000000001</v>
      </c>
      <c r="AC707" s="12">
        <v>27</v>
      </c>
      <c r="AD707" s="12">
        <v>9.8000000000000007</v>
      </c>
      <c r="AE707" s="12">
        <v>383</v>
      </c>
      <c r="AF707" s="12">
        <v>67.400000000000006</v>
      </c>
      <c r="AG707" s="12">
        <v>60.6</v>
      </c>
      <c r="AH707" s="12">
        <v>8.8000000000000007</v>
      </c>
      <c r="AI707" s="12">
        <v>12.8</v>
      </c>
      <c r="AJ707" s="12">
        <v>40</v>
      </c>
      <c r="AK707" s="12">
        <v>110</v>
      </c>
      <c r="AL707" s="12">
        <v>73</v>
      </c>
      <c r="AM707" s="12">
        <v>230</v>
      </c>
      <c r="AN707" s="12">
        <v>1.51</v>
      </c>
      <c r="AO707" s="12">
        <v>0.61599999999999999</v>
      </c>
    </row>
    <row r="708" spans="1:41" x14ac:dyDescent="0.35">
      <c r="A708" s="53">
        <f t="shared" si="21"/>
        <v>702</v>
      </c>
      <c r="B708">
        <v>0</v>
      </c>
      <c r="C708">
        <v>1</v>
      </c>
      <c r="D708">
        <v>2018</v>
      </c>
      <c r="E708" s="28" t="s">
        <v>367</v>
      </c>
      <c r="F708" s="30" t="s">
        <v>64</v>
      </c>
      <c r="G708" s="103">
        <v>35750</v>
      </c>
      <c r="H708" s="103">
        <v>96385</v>
      </c>
      <c r="I708" s="103">
        <f t="shared" si="20"/>
        <v>2696.0839160839159</v>
      </c>
      <c r="J708" s="72">
        <v>2785.0546853146852</v>
      </c>
      <c r="K708" s="60">
        <v>103.3</v>
      </c>
      <c r="L708" s="60">
        <v>29.476217047451669</v>
      </c>
      <c r="M708" s="60">
        <v>2.3109243697478989</v>
      </c>
      <c r="N708">
        <v>2018</v>
      </c>
      <c r="O708" t="s">
        <v>12</v>
      </c>
      <c r="P708">
        <v>501</v>
      </c>
      <c r="Q708" s="28" t="s">
        <v>264</v>
      </c>
      <c r="R708">
        <v>4018</v>
      </c>
      <c r="S708">
        <v>1</v>
      </c>
      <c r="T708" s="12">
        <v>79.900000000000006</v>
      </c>
      <c r="U708" s="81">
        <v>0.26</v>
      </c>
      <c r="V708" s="81">
        <v>0.16</v>
      </c>
      <c r="W708" s="81">
        <v>0.22</v>
      </c>
      <c r="X708" s="81">
        <v>0.5</v>
      </c>
      <c r="Y708" s="12">
        <v>11.9</v>
      </c>
      <c r="Z708" s="12">
        <v>13.8</v>
      </c>
      <c r="AA708" s="12">
        <v>39.9</v>
      </c>
      <c r="AB708" s="12">
        <v>1.7370000000000001</v>
      </c>
      <c r="AC708" s="12">
        <v>27.5</v>
      </c>
      <c r="AD708" s="12">
        <v>9.9</v>
      </c>
      <c r="AE708" s="12">
        <v>385</v>
      </c>
      <c r="AF708" s="12">
        <v>68.599999999999994</v>
      </c>
      <c r="AG708" s="12">
        <v>60.4</v>
      </c>
      <c r="AH708" s="12">
        <v>8.1999999999999993</v>
      </c>
      <c r="AI708" s="12">
        <v>11.1</v>
      </c>
      <c r="AJ708" s="12">
        <v>45</v>
      </c>
      <c r="AK708" s="12">
        <v>97</v>
      </c>
      <c r="AL708" s="12">
        <v>88</v>
      </c>
      <c r="AM708" s="12">
        <v>311</v>
      </c>
      <c r="AN708" s="12">
        <v>1.1000000000000001</v>
      </c>
      <c r="AO708" s="12">
        <v>0.56899999999999995</v>
      </c>
    </row>
    <row r="709" spans="1:41" x14ac:dyDescent="0.35">
      <c r="A709" s="53">
        <f t="shared" si="21"/>
        <v>703</v>
      </c>
      <c r="B709">
        <v>0</v>
      </c>
      <c r="C709">
        <v>1</v>
      </c>
      <c r="D709">
        <v>2018</v>
      </c>
      <c r="E709" s="28" t="s">
        <v>367</v>
      </c>
      <c r="F709" s="30" t="s">
        <v>64</v>
      </c>
      <c r="G709" s="103">
        <v>35750</v>
      </c>
      <c r="H709" s="103">
        <v>96385</v>
      </c>
      <c r="I709" s="103">
        <f t="shared" si="20"/>
        <v>2696.0839160839159</v>
      </c>
      <c r="J709" s="72">
        <v>2790.4468531468528</v>
      </c>
      <c r="K709" s="60">
        <v>103.5</v>
      </c>
      <c r="L709" s="60">
        <v>25.689999999999991</v>
      </c>
      <c r="M709" s="60">
        <v>2.1999999999999997</v>
      </c>
      <c r="N709">
        <v>2018</v>
      </c>
      <c r="O709" t="s">
        <v>12</v>
      </c>
      <c r="P709">
        <v>502</v>
      </c>
      <c r="Q709" s="28" t="s">
        <v>264</v>
      </c>
      <c r="R709">
        <v>3990</v>
      </c>
      <c r="S709">
        <v>1</v>
      </c>
      <c r="T709" s="12">
        <v>80.349999999999994</v>
      </c>
      <c r="U709" s="81">
        <v>0.12</v>
      </c>
      <c r="V709" s="81">
        <v>0.06</v>
      </c>
      <c r="W709" s="81">
        <v>0.34</v>
      </c>
      <c r="X709" s="81">
        <v>0.8</v>
      </c>
      <c r="Y709" s="12">
        <v>12</v>
      </c>
      <c r="Z709" s="12">
        <v>13.9</v>
      </c>
      <c r="AA709" s="12">
        <v>37.799999999999997</v>
      </c>
      <c r="AB709" s="12">
        <v>1.7150000000000001</v>
      </c>
      <c r="AC709" s="12">
        <v>26.4</v>
      </c>
      <c r="AD709" s="12">
        <v>9.5</v>
      </c>
      <c r="AE709" s="12">
        <v>397</v>
      </c>
      <c r="AF709" s="12">
        <v>66.3</v>
      </c>
      <c r="AG709" s="12">
        <v>60.9</v>
      </c>
      <c r="AH709" s="12">
        <v>8.6999999999999993</v>
      </c>
      <c r="AI709" s="12">
        <v>12.7</v>
      </c>
      <c r="AJ709" s="12">
        <v>43</v>
      </c>
      <c r="AK709" s="12">
        <v>96</v>
      </c>
      <c r="AL709" s="12">
        <v>90</v>
      </c>
      <c r="AM709" s="12">
        <v>301</v>
      </c>
      <c r="AN709" s="12">
        <v>1.07</v>
      </c>
      <c r="AO709" s="12">
        <v>0.58499999999999996</v>
      </c>
    </row>
    <row r="710" spans="1:41" x14ac:dyDescent="0.35">
      <c r="A710" s="53">
        <f t="shared" si="21"/>
        <v>704</v>
      </c>
      <c r="B710">
        <v>0</v>
      </c>
      <c r="C710">
        <v>1</v>
      </c>
      <c r="D710" s="75">
        <v>2018</v>
      </c>
      <c r="E710" s="28" t="s">
        <v>368</v>
      </c>
      <c r="F710" s="30" t="s">
        <v>64</v>
      </c>
      <c r="G710" s="103">
        <v>47110</v>
      </c>
      <c r="H710" s="103">
        <v>197891</v>
      </c>
      <c r="I710" s="103">
        <f t="shared" si="20"/>
        <v>4200.6155805561457</v>
      </c>
      <c r="J710" s="72">
        <v>4167.0106559116966</v>
      </c>
      <c r="K710" s="60">
        <v>99.2</v>
      </c>
      <c r="L710" s="60">
        <v>15.537334254143641</v>
      </c>
      <c r="M710" s="60">
        <v>1.9245283018867925</v>
      </c>
      <c r="N710" s="75">
        <v>2018</v>
      </c>
      <c r="O710" s="75" t="s">
        <v>12</v>
      </c>
      <c r="P710" s="75">
        <v>503</v>
      </c>
      <c r="Q710" s="78" t="s">
        <v>203</v>
      </c>
      <c r="R710" s="75">
        <v>4026</v>
      </c>
      <c r="S710" s="75">
        <v>2</v>
      </c>
      <c r="T710" s="79">
        <v>77.25</v>
      </c>
      <c r="U710" s="80">
        <v>0.42</v>
      </c>
      <c r="V710" s="80">
        <v>0.32</v>
      </c>
      <c r="W710" s="80">
        <v>0.14000000000000001</v>
      </c>
      <c r="X710" s="80">
        <v>1.2</v>
      </c>
      <c r="Y710" s="79">
        <v>10.6</v>
      </c>
      <c r="Z710" s="12">
        <v>12.3</v>
      </c>
      <c r="AA710" s="79">
        <v>36.200000000000003</v>
      </c>
      <c r="AB710" s="79">
        <v>1.738</v>
      </c>
      <c r="AC710" s="79">
        <v>20.399999999999999</v>
      </c>
      <c r="AD710" s="79">
        <v>7.1</v>
      </c>
      <c r="AE710" s="79">
        <v>381</v>
      </c>
      <c r="AF710" s="79">
        <v>66.3</v>
      </c>
      <c r="AG710" s="79">
        <v>55.2</v>
      </c>
      <c r="AH710" s="79">
        <v>5.3</v>
      </c>
      <c r="AI710" s="79">
        <v>15.1</v>
      </c>
      <c r="AJ710" s="79">
        <v>27</v>
      </c>
      <c r="AK710" s="79">
        <v>89</v>
      </c>
      <c r="AL710" s="79">
        <v>73</v>
      </c>
      <c r="AM710" s="79">
        <v>248</v>
      </c>
      <c r="AN710" s="79">
        <v>1.22</v>
      </c>
      <c r="AO710" s="79">
        <v>0.54300000000000004</v>
      </c>
    </row>
    <row r="711" spans="1:41" x14ac:dyDescent="0.35">
      <c r="A711" s="53">
        <f t="shared" si="21"/>
        <v>705</v>
      </c>
      <c r="B711">
        <v>0</v>
      </c>
      <c r="C711">
        <v>1</v>
      </c>
      <c r="D711" s="75">
        <v>2018</v>
      </c>
      <c r="E711" s="28" t="s">
        <v>368</v>
      </c>
      <c r="F711" s="30" t="s">
        <v>64</v>
      </c>
      <c r="G711" s="103">
        <v>47110</v>
      </c>
      <c r="H711" s="103">
        <v>197891</v>
      </c>
      <c r="I711" s="103">
        <f t="shared" si="20"/>
        <v>4200.6155805561457</v>
      </c>
      <c r="J711" s="72">
        <v>4133.4057312672476</v>
      </c>
      <c r="K711" s="60">
        <v>98.4</v>
      </c>
      <c r="L711" s="60">
        <v>11.757874592833879</v>
      </c>
      <c r="M711" s="60">
        <v>2.0882352941176472</v>
      </c>
      <c r="N711" s="75">
        <v>2018</v>
      </c>
      <c r="O711" s="75" t="s">
        <v>12</v>
      </c>
      <c r="P711" s="75">
        <v>504</v>
      </c>
      <c r="Q711" s="78" t="s">
        <v>203</v>
      </c>
      <c r="R711" s="75">
        <v>4003</v>
      </c>
      <c r="S711" s="75">
        <v>2</v>
      </c>
      <c r="T711" s="79">
        <v>77.25</v>
      </c>
      <c r="U711" s="80">
        <v>0.56000000000000005</v>
      </c>
      <c r="V711" s="80">
        <v>0.12</v>
      </c>
      <c r="W711" s="80">
        <v>0.06</v>
      </c>
      <c r="X711" s="80">
        <v>4.2</v>
      </c>
      <c r="Y711" s="79">
        <v>10.199999999999999</v>
      </c>
      <c r="Z711" s="12">
        <v>11.8</v>
      </c>
      <c r="AA711" s="79">
        <v>37.299999999999997</v>
      </c>
      <c r="AB711" s="79">
        <v>1.798</v>
      </c>
      <c r="AC711" s="79">
        <v>21.3</v>
      </c>
      <c r="AD711" s="79">
        <v>7.5</v>
      </c>
      <c r="AE711" s="79">
        <v>377</v>
      </c>
      <c r="AF711" s="79">
        <v>69.7</v>
      </c>
      <c r="AG711" s="79">
        <v>56.2</v>
      </c>
      <c r="AH711" s="79">
        <v>6.2</v>
      </c>
      <c r="AI711" s="79">
        <v>11.2</v>
      </c>
      <c r="AJ711" s="79">
        <v>54</v>
      </c>
      <c r="AK711" s="79">
        <v>89</v>
      </c>
      <c r="AL711" s="79">
        <v>78</v>
      </c>
      <c r="AM711" s="79">
        <v>246</v>
      </c>
      <c r="AN711" s="79">
        <v>1.1399999999999999</v>
      </c>
      <c r="AO711" s="79">
        <v>0.61399999999999999</v>
      </c>
    </row>
    <row r="712" spans="1:41" x14ac:dyDescent="0.35">
      <c r="A712" s="53">
        <f t="shared" si="21"/>
        <v>706</v>
      </c>
      <c r="B712">
        <v>0</v>
      </c>
      <c r="C712">
        <v>1</v>
      </c>
      <c r="D712" s="75">
        <v>2018</v>
      </c>
      <c r="E712" s="28" t="s">
        <v>368</v>
      </c>
      <c r="F712" s="30" t="s">
        <v>64</v>
      </c>
      <c r="G712" s="103">
        <v>47110</v>
      </c>
      <c r="H712" s="103">
        <v>197891</v>
      </c>
      <c r="I712" s="103">
        <f t="shared" ref="I712:I775" si="22">IF(G712&gt;0,H712/G712*1000,#N/A)</f>
        <v>4200.6155805561457</v>
      </c>
      <c r="J712" s="72">
        <v>4192.2143493950334</v>
      </c>
      <c r="K712" s="60">
        <v>99.8</v>
      </c>
      <c r="L712" s="60">
        <v>12.957183655536028</v>
      </c>
      <c r="M712" s="60">
        <v>1.9633027522935778</v>
      </c>
      <c r="N712" s="75">
        <v>2018</v>
      </c>
      <c r="O712" s="75" t="s">
        <v>12</v>
      </c>
      <c r="P712" s="75">
        <v>505</v>
      </c>
      <c r="Q712" s="78" t="s">
        <v>203</v>
      </c>
      <c r="R712" s="75">
        <v>4017</v>
      </c>
      <c r="S712" s="75">
        <v>2</v>
      </c>
      <c r="T712" s="79">
        <v>77.25</v>
      </c>
      <c r="U712" s="80">
        <v>1.18</v>
      </c>
      <c r="V712" s="80">
        <v>0.2</v>
      </c>
      <c r="W712" s="80">
        <v>0.28000000000000003</v>
      </c>
      <c r="X712" s="80">
        <v>0.8</v>
      </c>
      <c r="Y712" s="79">
        <v>10.9</v>
      </c>
      <c r="Z712" s="12">
        <v>12.6</v>
      </c>
      <c r="AA712" s="79">
        <v>36.6</v>
      </c>
      <c r="AB712" s="79">
        <v>1.8169999999999999</v>
      </c>
      <c r="AC712" s="79">
        <v>21.4</v>
      </c>
      <c r="AD712" s="79">
        <v>7.4</v>
      </c>
      <c r="AE712" s="79">
        <v>359</v>
      </c>
      <c r="AF712" s="79">
        <v>66.8</v>
      </c>
      <c r="AG712" s="79">
        <v>60.6</v>
      </c>
      <c r="AH712" s="79">
        <v>7.3</v>
      </c>
      <c r="AI712" s="79">
        <v>10</v>
      </c>
      <c r="AJ712" s="79">
        <v>51</v>
      </c>
      <c r="AK712" s="79">
        <v>81</v>
      </c>
      <c r="AL712" s="79">
        <v>81</v>
      </c>
      <c r="AM712" s="79">
        <v>242</v>
      </c>
      <c r="AN712" s="79">
        <v>1</v>
      </c>
      <c r="AO712" s="79">
        <v>0.56899999999999995</v>
      </c>
    </row>
    <row r="713" spans="1:41" x14ac:dyDescent="0.35">
      <c r="A713" s="53">
        <f t="shared" ref="A713:A776" si="23">A712+1</f>
        <v>707</v>
      </c>
      <c r="B713">
        <v>0</v>
      </c>
      <c r="C713">
        <v>1</v>
      </c>
      <c r="D713" s="75">
        <v>2018</v>
      </c>
      <c r="E713" s="28" t="s">
        <v>369</v>
      </c>
      <c r="F713" s="30" t="s">
        <v>64</v>
      </c>
      <c r="G713" s="103">
        <v>5300</v>
      </c>
      <c r="H713" s="103">
        <v>21730</v>
      </c>
      <c r="I713" s="103">
        <f t="shared" si="22"/>
        <v>4100</v>
      </c>
      <c r="J713" s="72">
        <v>4095.9</v>
      </c>
      <c r="K713" s="60">
        <v>99.9</v>
      </c>
      <c r="L713" s="60">
        <v>13.783543689320394</v>
      </c>
      <c r="M713" s="60">
        <v>2.0196078431372553</v>
      </c>
      <c r="N713" s="75">
        <v>2018</v>
      </c>
      <c r="O713" s="75" t="s">
        <v>12</v>
      </c>
      <c r="P713" s="75">
        <v>506</v>
      </c>
      <c r="Q713" s="78" t="s">
        <v>204</v>
      </c>
      <c r="R713" s="75">
        <v>2020</v>
      </c>
      <c r="S713" s="75">
        <v>2</v>
      </c>
      <c r="T713" s="79">
        <v>79.900000000000006</v>
      </c>
      <c r="U713" s="80">
        <v>0.68</v>
      </c>
      <c r="V713" s="80">
        <v>0.34</v>
      </c>
      <c r="W713" s="80">
        <v>0.16</v>
      </c>
      <c r="X713" s="80">
        <v>1.2</v>
      </c>
      <c r="Y713" s="79">
        <v>10.199999999999999</v>
      </c>
      <c r="Z713" s="12">
        <v>11.8</v>
      </c>
      <c r="AA713" s="79">
        <v>36.1</v>
      </c>
      <c r="AB713" s="79">
        <v>1.591</v>
      </c>
      <c r="AC713" s="79">
        <v>20.6</v>
      </c>
      <c r="AD713" s="79">
        <v>7.2</v>
      </c>
      <c r="AE713" s="79">
        <v>395</v>
      </c>
      <c r="AF713" s="79">
        <v>72.2</v>
      </c>
      <c r="AG713" s="79">
        <v>59.2</v>
      </c>
      <c r="AH713" s="79">
        <v>8.3000000000000007</v>
      </c>
      <c r="AI713" s="79">
        <v>13.3</v>
      </c>
      <c r="AJ713" s="79">
        <v>46</v>
      </c>
      <c r="AK713" s="79">
        <v>96</v>
      </c>
      <c r="AL713" s="79">
        <v>65</v>
      </c>
      <c r="AM713" s="79">
        <v>224</v>
      </c>
      <c r="AN713" s="79">
        <v>1.48</v>
      </c>
      <c r="AO713" s="79">
        <v>0.61799999999999999</v>
      </c>
    </row>
    <row r="714" spans="1:41" x14ac:dyDescent="0.35">
      <c r="A714" s="53">
        <f t="shared" si="23"/>
        <v>708</v>
      </c>
      <c r="B714">
        <v>0</v>
      </c>
      <c r="C714">
        <v>1</v>
      </c>
      <c r="D714" s="75">
        <v>2018</v>
      </c>
      <c r="E714" s="28" t="s">
        <v>424</v>
      </c>
      <c r="F714" s="30" t="s">
        <v>64</v>
      </c>
      <c r="G714" s="103">
        <v>33895</v>
      </c>
      <c r="H714" s="103">
        <v>142179</v>
      </c>
      <c r="I714" s="103">
        <f t="shared" si="22"/>
        <v>4194.6894822245167</v>
      </c>
      <c r="J714" s="72">
        <v>4119.1850715444752</v>
      </c>
      <c r="K714" s="60">
        <v>98.2</v>
      </c>
      <c r="L714" s="60">
        <v>8.5219072164948493</v>
      </c>
      <c r="M714" s="60">
        <v>1.9595959595959593</v>
      </c>
      <c r="N714" s="75">
        <v>2018</v>
      </c>
      <c r="O714" s="75" t="s">
        <v>12</v>
      </c>
      <c r="P714" s="75">
        <v>507</v>
      </c>
      <c r="Q714" s="78" t="s">
        <v>265</v>
      </c>
      <c r="R714" s="75">
        <v>3860</v>
      </c>
      <c r="S714" s="75">
        <v>2</v>
      </c>
      <c r="T714" s="79">
        <v>79</v>
      </c>
      <c r="U714" s="80">
        <v>1.26</v>
      </c>
      <c r="V714" s="80">
        <v>0.44</v>
      </c>
      <c r="W714" s="80">
        <v>0.26</v>
      </c>
      <c r="X714" s="80">
        <v>10.8</v>
      </c>
      <c r="Y714" s="79">
        <v>9.9</v>
      </c>
      <c r="Z714" s="12">
        <v>11.4</v>
      </c>
      <c r="AA714" s="79">
        <v>37.6</v>
      </c>
      <c r="AB714" s="79">
        <v>1.595</v>
      </c>
      <c r="AC714" s="79">
        <v>19.399999999999999</v>
      </c>
      <c r="AD714" s="79">
        <v>6.8</v>
      </c>
      <c r="AE714" s="79">
        <v>354</v>
      </c>
      <c r="AF714" s="79">
        <v>67.7</v>
      </c>
      <c r="AG714" s="79">
        <v>57.1</v>
      </c>
      <c r="AH714" s="79">
        <v>1.7</v>
      </c>
      <c r="AI714" s="79">
        <v>1.7</v>
      </c>
      <c r="AJ714" s="79">
        <v>65</v>
      </c>
      <c r="AK714" s="79">
        <v>106</v>
      </c>
      <c r="AL714" s="79">
        <v>58</v>
      </c>
      <c r="AM714" s="79">
        <v>246</v>
      </c>
      <c r="AN714" s="79">
        <v>1.83</v>
      </c>
      <c r="AO714" s="79">
        <v>0.58199999999999996</v>
      </c>
    </row>
    <row r="715" spans="1:41" x14ac:dyDescent="0.35">
      <c r="A715" s="53">
        <f t="shared" si="23"/>
        <v>709</v>
      </c>
      <c r="B715">
        <v>0</v>
      </c>
      <c r="C715">
        <v>1</v>
      </c>
      <c r="D715" s="75">
        <v>2018</v>
      </c>
      <c r="E715" s="28" t="s">
        <v>424</v>
      </c>
      <c r="F715" s="30" t="s">
        <v>64</v>
      </c>
      <c r="G715" s="103">
        <v>33895</v>
      </c>
      <c r="H715" s="103">
        <v>142179</v>
      </c>
      <c r="I715" s="103">
        <f t="shared" si="22"/>
        <v>4194.6894822245167</v>
      </c>
      <c r="J715" s="72">
        <v>4333.1142351379258</v>
      </c>
      <c r="K715" s="60">
        <v>103.3</v>
      </c>
      <c r="L715" s="60">
        <v>24.381843003412968</v>
      </c>
      <c r="M715" s="60">
        <v>2.1176470588235294</v>
      </c>
      <c r="N715" s="75">
        <v>2018</v>
      </c>
      <c r="O715" s="75" t="s">
        <v>12</v>
      </c>
      <c r="P715" s="75">
        <v>508</v>
      </c>
      <c r="Q715" s="78" t="s">
        <v>265</v>
      </c>
      <c r="R715" s="75">
        <v>2700</v>
      </c>
      <c r="S715" s="75">
        <v>2</v>
      </c>
      <c r="T715" s="79">
        <v>80.349999999999994</v>
      </c>
      <c r="U715" s="80">
        <v>0.28000000000000003</v>
      </c>
      <c r="V715" s="80">
        <v>0.32</v>
      </c>
      <c r="W715" s="80">
        <v>0.04</v>
      </c>
      <c r="X715" s="80">
        <v>2.2000000000000002</v>
      </c>
      <c r="Y715" s="79">
        <v>11.9</v>
      </c>
      <c r="Z715" s="12">
        <v>13.8</v>
      </c>
      <c r="AA715" s="79">
        <v>43.2</v>
      </c>
      <c r="AB715" s="79">
        <v>1.7909999999999999</v>
      </c>
      <c r="AC715" s="79">
        <v>25.2</v>
      </c>
      <c r="AD715" s="79">
        <v>9</v>
      </c>
      <c r="AE715" s="79">
        <v>381</v>
      </c>
      <c r="AF715" s="79">
        <v>68.8</v>
      </c>
      <c r="AG715" s="79">
        <v>58.6</v>
      </c>
      <c r="AH715" s="79">
        <v>7.1</v>
      </c>
      <c r="AI715" s="79">
        <v>11.3</v>
      </c>
      <c r="AJ715" s="79">
        <v>41</v>
      </c>
      <c r="AK715" s="79">
        <v>78</v>
      </c>
      <c r="AL715" s="79">
        <v>113</v>
      </c>
      <c r="AM715" s="79">
        <v>293</v>
      </c>
      <c r="AN715" s="79">
        <v>0.69</v>
      </c>
      <c r="AO715" s="79">
        <v>0.58599999999999997</v>
      </c>
    </row>
    <row r="716" spans="1:41" x14ac:dyDescent="0.35">
      <c r="A716" s="53">
        <f t="shared" si="23"/>
        <v>710</v>
      </c>
      <c r="B716">
        <v>0</v>
      </c>
      <c r="C716">
        <v>1</v>
      </c>
      <c r="D716" s="75">
        <v>2018</v>
      </c>
      <c r="E716" s="28" t="s">
        <v>417</v>
      </c>
      <c r="F716" s="30" t="s">
        <v>64</v>
      </c>
      <c r="G716" s="103">
        <v>49058</v>
      </c>
      <c r="H716" s="103">
        <v>210969</v>
      </c>
      <c r="I716" s="103">
        <f t="shared" si="22"/>
        <v>4300.3995270903824</v>
      </c>
      <c r="J716" s="72">
        <v>4386.4075176321903</v>
      </c>
      <c r="K716" s="60">
        <v>102</v>
      </c>
      <c r="L716" s="60">
        <v>12.360231958762895</v>
      </c>
      <c r="M716" s="60">
        <v>1.992</v>
      </c>
      <c r="N716" s="75">
        <v>2018</v>
      </c>
      <c r="O716" s="75" t="s">
        <v>12</v>
      </c>
      <c r="P716" s="75">
        <v>509</v>
      </c>
      <c r="Q716" s="78" t="s">
        <v>253</v>
      </c>
      <c r="R716" s="75">
        <v>3500</v>
      </c>
      <c r="S716" s="75">
        <v>3</v>
      </c>
      <c r="T716" s="79">
        <v>75</v>
      </c>
      <c r="U716" s="80">
        <v>1.42</v>
      </c>
      <c r="V716" s="80">
        <v>0.48</v>
      </c>
      <c r="W716" s="80">
        <v>0.16</v>
      </c>
      <c r="X716" s="80">
        <v>0.8</v>
      </c>
      <c r="Y716" s="79">
        <v>12.5</v>
      </c>
      <c r="Z716" s="12">
        <v>14.5</v>
      </c>
      <c r="AA716" s="79">
        <v>42.2</v>
      </c>
      <c r="AB716" s="79">
        <v>1.4430000000000001</v>
      </c>
      <c r="AC716" s="79">
        <v>24.9</v>
      </c>
      <c r="AD716" s="79">
        <v>8.6999999999999993</v>
      </c>
      <c r="AE716" s="79">
        <v>386</v>
      </c>
      <c r="AF716" s="79">
        <v>68.400000000000006</v>
      </c>
      <c r="AG716" s="79">
        <v>55.8</v>
      </c>
      <c r="AH716" s="79">
        <v>6.3</v>
      </c>
      <c r="AI716" s="79">
        <v>12.7</v>
      </c>
      <c r="AJ716" s="79">
        <v>45</v>
      </c>
      <c r="AK716" s="79">
        <v>60</v>
      </c>
      <c r="AL716" s="79">
        <v>107</v>
      </c>
      <c r="AM716" s="79">
        <v>213</v>
      </c>
      <c r="AN716" s="79">
        <v>0.56000000000000005</v>
      </c>
      <c r="AO716" s="79">
        <v>0.58199999999999996</v>
      </c>
    </row>
    <row r="717" spans="1:41" x14ac:dyDescent="0.35">
      <c r="A717" s="53">
        <f t="shared" si="23"/>
        <v>711</v>
      </c>
      <c r="B717">
        <v>0</v>
      </c>
      <c r="C717">
        <v>1</v>
      </c>
      <c r="D717" s="75">
        <v>2018</v>
      </c>
      <c r="E717" s="28" t="s">
        <v>417</v>
      </c>
      <c r="F717" s="30" t="s">
        <v>64</v>
      </c>
      <c r="G717" s="103">
        <v>49058</v>
      </c>
      <c r="H717" s="103">
        <v>210969</v>
      </c>
      <c r="I717" s="103">
        <f t="shared" si="22"/>
        <v>4300.3995270903824</v>
      </c>
      <c r="J717" s="72">
        <v>4420.8107138489131</v>
      </c>
      <c r="K717" s="60">
        <v>102.8</v>
      </c>
      <c r="L717" s="60">
        <v>15.042500000000004</v>
      </c>
      <c r="M717" s="60">
        <v>2.185483870967742</v>
      </c>
      <c r="N717" s="75">
        <v>2018</v>
      </c>
      <c r="O717" s="75" t="s">
        <v>12</v>
      </c>
      <c r="P717" s="75">
        <v>510</v>
      </c>
      <c r="Q717" s="78" t="s">
        <v>253</v>
      </c>
      <c r="R717" s="75">
        <v>4000</v>
      </c>
      <c r="S717" s="75">
        <v>3</v>
      </c>
      <c r="T717" s="79">
        <v>77.7</v>
      </c>
      <c r="U717" s="80">
        <v>0.34</v>
      </c>
      <c r="V717" s="80">
        <v>0.84</v>
      </c>
      <c r="W717" s="80">
        <v>0.1</v>
      </c>
      <c r="X717" s="80">
        <v>1.4</v>
      </c>
      <c r="Y717" s="79">
        <v>12.4</v>
      </c>
      <c r="Z717" s="12">
        <v>14.3</v>
      </c>
      <c r="AA717" s="79">
        <v>39.4</v>
      </c>
      <c r="AB717" s="79">
        <v>1.829</v>
      </c>
      <c r="AC717" s="79">
        <v>27.1</v>
      </c>
      <c r="AD717" s="79">
        <v>9.5</v>
      </c>
      <c r="AE717" s="79">
        <v>404</v>
      </c>
      <c r="AF717" s="79">
        <v>65</v>
      </c>
      <c r="AG717" s="79">
        <v>58.4</v>
      </c>
      <c r="AH717" s="79">
        <v>7</v>
      </c>
      <c r="AI717" s="79">
        <v>10.9</v>
      </c>
      <c r="AJ717" s="79">
        <v>61</v>
      </c>
      <c r="AK717" s="79">
        <v>75</v>
      </c>
      <c r="AL717" s="79">
        <v>109</v>
      </c>
      <c r="AM717" s="79">
        <v>251</v>
      </c>
      <c r="AN717" s="79">
        <v>0.69</v>
      </c>
      <c r="AO717" s="79">
        <v>0.63800000000000001</v>
      </c>
    </row>
    <row r="718" spans="1:41" x14ac:dyDescent="0.35">
      <c r="A718" s="53">
        <f t="shared" si="23"/>
        <v>712</v>
      </c>
      <c r="B718">
        <v>0</v>
      </c>
      <c r="C718">
        <v>1</v>
      </c>
      <c r="D718" s="75">
        <v>2018</v>
      </c>
      <c r="E718" s="28" t="s">
        <v>417</v>
      </c>
      <c r="F718" s="30" t="s">
        <v>64</v>
      </c>
      <c r="G718" s="103">
        <v>49058</v>
      </c>
      <c r="H718" s="103">
        <v>210969</v>
      </c>
      <c r="I718" s="103">
        <f t="shared" si="22"/>
        <v>4300.3995270903824</v>
      </c>
      <c r="J718" s="72">
        <v>4485.3167067552686</v>
      </c>
      <c r="K718" s="60">
        <v>104.3</v>
      </c>
      <c r="L718" s="60">
        <v>21.672499999999999</v>
      </c>
      <c r="M718" s="60">
        <v>2.282258064516129</v>
      </c>
      <c r="N718" s="75">
        <v>2018</v>
      </c>
      <c r="O718" s="75" t="s">
        <v>12</v>
      </c>
      <c r="P718" s="75">
        <v>511</v>
      </c>
      <c r="Q718" s="78" t="s">
        <v>253</v>
      </c>
      <c r="R718" s="75">
        <v>4000</v>
      </c>
      <c r="S718" s="75">
        <v>3</v>
      </c>
      <c r="T718" s="79">
        <v>79</v>
      </c>
      <c r="U718" s="80">
        <v>0.94</v>
      </c>
      <c r="V718" s="80">
        <v>0.9</v>
      </c>
      <c r="W718" s="80">
        <v>0.34</v>
      </c>
      <c r="X718" s="80">
        <v>2.2999999999999998</v>
      </c>
      <c r="Y718" s="79">
        <v>12.4</v>
      </c>
      <c r="Z718" s="12">
        <v>14.3</v>
      </c>
      <c r="AA718" s="79">
        <v>39</v>
      </c>
      <c r="AB718" s="79">
        <v>1.63</v>
      </c>
      <c r="AC718" s="79">
        <v>28.3</v>
      </c>
      <c r="AD718" s="79">
        <v>10</v>
      </c>
      <c r="AE718" s="79">
        <v>451</v>
      </c>
      <c r="AF718" s="79">
        <v>66.099999999999994</v>
      </c>
      <c r="AG718" s="79">
        <v>58.8</v>
      </c>
      <c r="AH718" s="79">
        <v>7</v>
      </c>
      <c r="AI718" s="79">
        <v>11.5</v>
      </c>
      <c r="AJ718" s="79">
        <v>45</v>
      </c>
      <c r="AK718" s="79">
        <v>73</v>
      </c>
      <c r="AL718" s="79">
        <v>128</v>
      </c>
      <c r="AM718" s="79">
        <v>283</v>
      </c>
      <c r="AN718" s="79">
        <v>0.56999999999999995</v>
      </c>
      <c r="AO718" s="79">
        <v>0.61899999999999999</v>
      </c>
    </row>
    <row r="719" spans="1:41" x14ac:dyDescent="0.35">
      <c r="A719" s="53">
        <f t="shared" si="23"/>
        <v>713</v>
      </c>
      <c r="B719">
        <v>0</v>
      </c>
      <c r="C719">
        <v>1</v>
      </c>
      <c r="D719" s="75">
        <v>2018</v>
      </c>
      <c r="E719" s="28" t="s">
        <v>370</v>
      </c>
      <c r="F719" s="30" t="s">
        <v>64</v>
      </c>
      <c r="G719" s="103">
        <v>80875</v>
      </c>
      <c r="H719" s="103">
        <v>339453</v>
      </c>
      <c r="I719" s="103">
        <f t="shared" si="22"/>
        <v>4197.2550231839259</v>
      </c>
      <c r="J719" s="72">
        <v>4335.7644389489951</v>
      </c>
      <c r="K719" s="60">
        <v>103.3</v>
      </c>
      <c r="L719" s="60">
        <v>20.929633757961792</v>
      </c>
      <c r="M719" s="60">
        <v>2.3781512605042017</v>
      </c>
      <c r="N719" s="75">
        <v>2018</v>
      </c>
      <c r="O719" s="75" t="s">
        <v>12</v>
      </c>
      <c r="P719" s="75">
        <v>512</v>
      </c>
      <c r="Q719" s="78" t="s">
        <v>205</v>
      </c>
      <c r="R719" s="75">
        <v>4000</v>
      </c>
      <c r="S719" s="75">
        <v>2</v>
      </c>
      <c r="T719" s="79">
        <v>79</v>
      </c>
      <c r="U719" s="80">
        <v>0.56000000000000005</v>
      </c>
      <c r="V719" s="80">
        <v>0.32</v>
      </c>
      <c r="W719" s="80">
        <v>0.14000000000000001</v>
      </c>
      <c r="X719" s="80">
        <v>0.6</v>
      </c>
      <c r="Y719" s="79">
        <v>11.9</v>
      </c>
      <c r="Z719" s="12">
        <v>13.8</v>
      </c>
      <c r="AA719" s="79">
        <v>38.299999999999997</v>
      </c>
      <c r="AB719" s="79">
        <v>1.69</v>
      </c>
      <c r="AC719" s="79">
        <v>28.3</v>
      </c>
      <c r="AD719" s="79">
        <v>9.9</v>
      </c>
      <c r="AE719" s="79">
        <v>460</v>
      </c>
      <c r="AF719" s="79">
        <v>71.900000000000006</v>
      </c>
      <c r="AG719" s="79">
        <v>60</v>
      </c>
      <c r="AH719" s="79">
        <v>7.6</v>
      </c>
      <c r="AI719" s="79">
        <v>12.3</v>
      </c>
      <c r="AJ719" s="79">
        <v>49</v>
      </c>
      <c r="AK719" s="79">
        <v>88</v>
      </c>
      <c r="AL719" s="79">
        <v>94</v>
      </c>
      <c r="AM719" s="79">
        <v>275</v>
      </c>
      <c r="AN719" s="79">
        <v>0.94</v>
      </c>
      <c r="AO719" s="79">
        <v>0.628</v>
      </c>
    </row>
    <row r="720" spans="1:41" x14ac:dyDescent="0.35">
      <c r="A720" s="53">
        <f t="shared" si="23"/>
        <v>714</v>
      </c>
      <c r="B720">
        <v>0</v>
      </c>
      <c r="C720">
        <v>1</v>
      </c>
      <c r="D720" s="75">
        <v>2018</v>
      </c>
      <c r="E720" s="28" t="s">
        <v>370</v>
      </c>
      <c r="F720" s="30" t="s">
        <v>64</v>
      </c>
      <c r="G720" s="103">
        <v>80875</v>
      </c>
      <c r="H720" s="103">
        <v>339453</v>
      </c>
      <c r="I720" s="103">
        <f t="shared" si="22"/>
        <v>4197.2550231839259</v>
      </c>
      <c r="J720" s="72">
        <v>4256.0165935085006</v>
      </c>
      <c r="K720" s="60">
        <v>101.4</v>
      </c>
      <c r="L720" s="60">
        <v>18.833280254777069</v>
      </c>
      <c r="M720" s="60">
        <v>2.3846153846153846</v>
      </c>
      <c r="N720" s="75">
        <v>2018</v>
      </c>
      <c r="O720" s="75" t="s">
        <v>12</v>
      </c>
      <c r="P720" s="75">
        <v>513</v>
      </c>
      <c r="Q720" s="78" t="s">
        <v>205</v>
      </c>
      <c r="R720" s="75">
        <v>4000</v>
      </c>
      <c r="S720" s="75">
        <v>2</v>
      </c>
      <c r="T720" s="79">
        <v>77.25</v>
      </c>
      <c r="U720" s="80">
        <v>0.26</v>
      </c>
      <c r="V720" s="80">
        <v>0.36</v>
      </c>
      <c r="W720" s="80">
        <v>0.36</v>
      </c>
      <c r="X720" s="80">
        <v>0.3</v>
      </c>
      <c r="Y720" s="79">
        <v>11.7</v>
      </c>
      <c r="Z720" s="12">
        <v>13.5</v>
      </c>
      <c r="AA720" s="79">
        <v>37.1</v>
      </c>
      <c r="AB720" s="79">
        <v>1.655</v>
      </c>
      <c r="AC720" s="79">
        <v>27.9</v>
      </c>
      <c r="AD720" s="79">
        <v>9.8000000000000007</v>
      </c>
      <c r="AE720" s="79">
        <v>437</v>
      </c>
      <c r="AF720" s="79">
        <v>71.400000000000006</v>
      </c>
      <c r="AG720" s="79">
        <v>59.5</v>
      </c>
      <c r="AH720" s="79">
        <v>7.2</v>
      </c>
      <c r="AI720" s="79">
        <v>10.5</v>
      </c>
      <c r="AJ720" s="79">
        <v>52</v>
      </c>
      <c r="AK720" s="79">
        <v>82</v>
      </c>
      <c r="AL720" s="79">
        <v>103</v>
      </c>
      <c r="AM720" s="79">
        <v>277</v>
      </c>
      <c r="AN720" s="79">
        <v>0.8</v>
      </c>
      <c r="AO720" s="79">
        <v>0.628</v>
      </c>
    </row>
    <row r="721" spans="1:41" x14ac:dyDescent="0.35">
      <c r="A721" s="53">
        <f t="shared" si="23"/>
        <v>715</v>
      </c>
      <c r="B721">
        <v>0</v>
      </c>
      <c r="C721">
        <v>1</v>
      </c>
      <c r="D721" s="75">
        <v>2018</v>
      </c>
      <c r="E721" s="28" t="s">
        <v>370</v>
      </c>
      <c r="F721" s="30" t="s">
        <v>64</v>
      </c>
      <c r="G721" s="103">
        <v>80875</v>
      </c>
      <c r="H721" s="103">
        <v>339453</v>
      </c>
      <c r="I721" s="103">
        <f t="shared" si="22"/>
        <v>4197.2550231839259</v>
      </c>
      <c r="J721" s="72">
        <v>4293.7918887171563</v>
      </c>
      <c r="K721" s="60">
        <v>102.3</v>
      </c>
      <c r="L721" s="60">
        <v>14.725</v>
      </c>
      <c r="M721" s="60">
        <v>2.4473684210526314</v>
      </c>
      <c r="N721" s="75">
        <v>2018</v>
      </c>
      <c r="O721" s="75" t="s">
        <v>12</v>
      </c>
      <c r="P721" s="75">
        <v>514</v>
      </c>
      <c r="Q721" s="78" t="s">
        <v>205</v>
      </c>
      <c r="R721" s="75">
        <v>4006</v>
      </c>
      <c r="S721" s="75">
        <v>1</v>
      </c>
      <c r="T721" s="79">
        <v>79</v>
      </c>
      <c r="U721" s="80">
        <v>0.34</v>
      </c>
      <c r="V721" s="80">
        <v>0.2</v>
      </c>
      <c r="W721" s="80">
        <v>0.16</v>
      </c>
      <c r="X721" s="80">
        <v>2.8</v>
      </c>
      <c r="Y721" s="79">
        <v>11.4</v>
      </c>
      <c r="Z721" s="12">
        <v>13.2</v>
      </c>
      <c r="AA721" s="79">
        <v>37.4</v>
      </c>
      <c r="AB721" s="79">
        <v>1.738</v>
      </c>
      <c r="AC721" s="79">
        <v>27.9</v>
      </c>
      <c r="AD721" s="79">
        <v>9.8000000000000007</v>
      </c>
      <c r="AE721" s="79">
        <v>373</v>
      </c>
      <c r="AF721" s="79">
        <v>69.400000000000006</v>
      </c>
      <c r="AG721" s="79">
        <v>59</v>
      </c>
      <c r="AH721" s="79">
        <v>6.6</v>
      </c>
      <c r="AI721" s="79">
        <v>11.5</v>
      </c>
      <c r="AJ721" s="79">
        <v>55</v>
      </c>
      <c r="AK721" s="79">
        <v>77</v>
      </c>
      <c r="AL721" s="79">
        <v>97</v>
      </c>
      <c r="AM721" s="79">
        <v>246</v>
      </c>
      <c r="AN721" s="79">
        <v>0.79</v>
      </c>
      <c r="AO721" s="79">
        <v>0.63300000000000001</v>
      </c>
    </row>
    <row r="722" spans="1:41" x14ac:dyDescent="0.35">
      <c r="A722" s="53">
        <f t="shared" si="23"/>
        <v>716</v>
      </c>
      <c r="B722">
        <v>0</v>
      </c>
      <c r="C722">
        <v>1</v>
      </c>
      <c r="D722" s="75">
        <v>2018</v>
      </c>
      <c r="E722" s="28" t="s">
        <v>370</v>
      </c>
      <c r="F722" s="30" t="s">
        <v>64</v>
      </c>
      <c r="G722" s="103">
        <v>80875</v>
      </c>
      <c r="H722" s="103">
        <v>339453</v>
      </c>
      <c r="I722" s="103">
        <f t="shared" si="22"/>
        <v>4197.2550231839259</v>
      </c>
      <c r="J722" s="72">
        <v>4293.7918887171563</v>
      </c>
      <c r="K722" s="60">
        <v>102.3</v>
      </c>
      <c r="L722" s="60">
        <v>14.649999999999997</v>
      </c>
      <c r="M722" s="60">
        <v>2.4122807017543857</v>
      </c>
      <c r="N722" s="75">
        <v>2018</v>
      </c>
      <c r="O722" s="75" t="s">
        <v>12</v>
      </c>
      <c r="P722" s="75">
        <v>515</v>
      </c>
      <c r="Q722" s="78" t="s">
        <v>205</v>
      </c>
      <c r="R722" s="75">
        <v>3940</v>
      </c>
      <c r="S722" s="75">
        <v>2</v>
      </c>
      <c r="T722" s="79">
        <v>82.6</v>
      </c>
      <c r="U722" s="80">
        <v>0.26</v>
      </c>
      <c r="V722" s="80">
        <v>0.26</v>
      </c>
      <c r="W722" s="80">
        <v>0.12</v>
      </c>
      <c r="X722" s="80">
        <v>0.8</v>
      </c>
      <c r="Y722" s="79">
        <v>11.4</v>
      </c>
      <c r="Z722" s="12">
        <v>13.2</v>
      </c>
      <c r="AA722" s="79">
        <v>38.9</v>
      </c>
      <c r="AB722" s="79">
        <v>1.6220000000000001</v>
      </c>
      <c r="AC722" s="79">
        <v>27.5</v>
      </c>
      <c r="AD722" s="79">
        <v>9.6</v>
      </c>
      <c r="AE722" s="79">
        <v>443</v>
      </c>
      <c r="AF722" s="79">
        <v>68.599999999999994</v>
      </c>
      <c r="AG722" s="79">
        <v>59.5</v>
      </c>
      <c r="AH722" s="79">
        <v>5.3</v>
      </c>
      <c r="AI722" s="79">
        <v>9.1</v>
      </c>
      <c r="AJ722" s="79">
        <v>61</v>
      </c>
      <c r="AK722" s="79">
        <v>80</v>
      </c>
      <c r="AL722" s="79">
        <v>85</v>
      </c>
      <c r="AM722" s="79">
        <v>224</v>
      </c>
      <c r="AN722" s="79">
        <v>0.94</v>
      </c>
      <c r="AO722" s="79">
        <v>0.63300000000000001</v>
      </c>
    </row>
    <row r="723" spans="1:41" x14ac:dyDescent="0.35">
      <c r="A723" s="53">
        <f t="shared" si="23"/>
        <v>717</v>
      </c>
      <c r="B723">
        <v>0</v>
      </c>
      <c r="C723">
        <v>1</v>
      </c>
      <c r="D723" s="75">
        <v>2018</v>
      </c>
      <c r="E723" s="28" t="s">
        <v>370</v>
      </c>
      <c r="F723" s="30" t="s">
        <v>64</v>
      </c>
      <c r="G723" s="103">
        <v>80875</v>
      </c>
      <c r="H723" s="103">
        <v>339453</v>
      </c>
      <c r="I723" s="103">
        <f t="shared" si="22"/>
        <v>4197.2550231839259</v>
      </c>
      <c r="J723" s="72">
        <v>4268.6083585780525</v>
      </c>
      <c r="K723" s="60">
        <v>101.7</v>
      </c>
      <c r="L723" s="60">
        <v>13.264999999999997</v>
      </c>
      <c r="M723" s="60">
        <v>2.4054054054054053</v>
      </c>
      <c r="N723" s="75">
        <v>2018</v>
      </c>
      <c r="O723" s="75" t="s">
        <v>12</v>
      </c>
      <c r="P723" s="75">
        <v>516</v>
      </c>
      <c r="Q723" s="78" t="s">
        <v>205</v>
      </c>
      <c r="R723" s="75">
        <v>4082</v>
      </c>
      <c r="S723" s="75">
        <v>2</v>
      </c>
      <c r="T723" s="79">
        <v>81.05</v>
      </c>
      <c r="U723" s="80">
        <v>0.38</v>
      </c>
      <c r="V723" s="80">
        <v>0.42</v>
      </c>
      <c r="W723" s="80">
        <v>0.1</v>
      </c>
      <c r="X723" s="80">
        <v>2.2000000000000002</v>
      </c>
      <c r="Y723" s="79">
        <v>11.1</v>
      </c>
      <c r="Z723" s="12">
        <v>12.8</v>
      </c>
      <c r="AA723" s="79">
        <v>38.200000000000003</v>
      </c>
      <c r="AB723" s="79">
        <v>1.6919999999999999</v>
      </c>
      <c r="AC723" s="79">
        <v>26.7</v>
      </c>
      <c r="AD723" s="79">
        <v>9.4</v>
      </c>
      <c r="AE723" s="79">
        <v>452</v>
      </c>
      <c r="AF723" s="79">
        <v>69</v>
      </c>
      <c r="AG723" s="79">
        <v>59.1</v>
      </c>
      <c r="AH723" s="79">
        <v>6.1</v>
      </c>
      <c r="AI723" s="79">
        <v>10.199999999999999</v>
      </c>
      <c r="AJ723" s="79">
        <v>57</v>
      </c>
      <c r="AK723" s="79">
        <v>76</v>
      </c>
      <c r="AL723" s="79">
        <v>92</v>
      </c>
      <c r="AM723" s="79">
        <v>219</v>
      </c>
      <c r="AN723" s="79">
        <v>0.83</v>
      </c>
      <c r="AO723" s="79">
        <v>0.64300000000000002</v>
      </c>
    </row>
    <row r="724" spans="1:41" x14ac:dyDescent="0.35">
      <c r="A724" s="53">
        <f t="shared" si="23"/>
        <v>718</v>
      </c>
      <c r="B724">
        <v>0</v>
      </c>
      <c r="C724">
        <v>1</v>
      </c>
      <c r="D724" s="75">
        <v>2018</v>
      </c>
      <c r="E724" s="28" t="s">
        <v>370</v>
      </c>
      <c r="F724" s="30" t="s">
        <v>64</v>
      </c>
      <c r="G724" s="103">
        <v>80875</v>
      </c>
      <c r="H724" s="103">
        <v>339453</v>
      </c>
      <c r="I724" s="103">
        <f t="shared" si="22"/>
        <v>4197.2550231839259</v>
      </c>
      <c r="J724" s="72">
        <v>4260.2138485316855</v>
      </c>
      <c r="K724" s="60">
        <v>101.5</v>
      </c>
      <c r="L724" s="60">
        <v>11.922499999999999</v>
      </c>
      <c r="M724" s="60">
        <v>2.3181818181818183</v>
      </c>
      <c r="N724" s="75">
        <v>2018</v>
      </c>
      <c r="O724" s="75" t="s">
        <v>12</v>
      </c>
      <c r="P724" s="75">
        <v>517</v>
      </c>
      <c r="Q724" s="78" t="s">
        <v>205</v>
      </c>
      <c r="R724" s="75">
        <v>4111</v>
      </c>
      <c r="S724" s="75">
        <v>2</v>
      </c>
      <c r="T724" s="79">
        <v>79</v>
      </c>
      <c r="U724" s="80">
        <v>0.28000000000000003</v>
      </c>
      <c r="V724" s="80">
        <v>0.6</v>
      </c>
      <c r="W724" s="80">
        <v>0.14000000000000001</v>
      </c>
      <c r="X724" s="80">
        <v>3.2</v>
      </c>
      <c r="Y724" s="79">
        <v>11</v>
      </c>
      <c r="Z724" s="12">
        <v>12.7</v>
      </c>
      <c r="AA724" s="79">
        <v>38</v>
      </c>
      <c r="AB724" s="79">
        <v>1.698</v>
      </c>
      <c r="AC724" s="79">
        <v>25.5</v>
      </c>
      <c r="AD724" s="79">
        <v>8.9</v>
      </c>
      <c r="AE724" s="79">
        <v>427</v>
      </c>
      <c r="AF724" s="79">
        <v>68.400000000000006</v>
      </c>
      <c r="AG724" s="79">
        <v>57.7</v>
      </c>
      <c r="AH724" s="79">
        <v>6.1</v>
      </c>
      <c r="AI724" s="79">
        <v>11.8</v>
      </c>
      <c r="AJ724" s="79">
        <v>53</v>
      </c>
      <c r="AK724" s="79">
        <v>76</v>
      </c>
      <c r="AL724" s="79">
        <v>90</v>
      </c>
      <c r="AM724" s="79">
        <v>229</v>
      </c>
      <c r="AN724" s="79">
        <v>0.84</v>
      </c>
      <c r="AO724" s="79">
        <v>0.629</v>
      </c>
    </row>
    <row r="725" spans="1:41" x14ac:dyDescent="0.35">
      <c r="A725" s="53">
        <f t="shared" si="23"/>
        <v>719</v>
      </c>
      <c r="B725">
        <v>0</v>
      </c>
      <c r="C725">
        <v>1</v>
      </c>
      <c r="D725" s="75">
        <v>2018</v>
      </c>
      <c r="E725" s="28" t="s">
        <v>370</v>
      </c>
      <c r="F725" s="30" t="s">
        <v>64</v>
      </c>
      <c r="G725" s="103">
        <v>80875</v>
      </c>
      <c r="H725" s="103">
        <v>339453</v>
      </c>
      <c r="I725" s="103">
        <f t="shared" si="22"/>
        <v>4197.2550231839259</v>
      </c>
      <c r="J725" s="72">
        <v>4235.0303183925816</v>
      </c>
      <c r="K725" s="60">
        <v>100.9</v>
      </c>
      <c r="L725" s="60">
        <v>15.575000000000001</v>
      </c>
      <c r="M725" s="60">
        <v>2.2523364485981312</v>
      </c>
      <c r="N725" s="75">
        <v>2018</v>
      </c>
      <c r="O725" s="75" t="s">
        <v>12</v>
      </c>
      <c r="P725" s="75">
        <v>518</v>
      </c>
      <c r="Q725" s="78" t="s">
        <v>205</v>
      </c>
      <c r="R725" s="75">
        <v>4018</v>
      </c>
      <c r="S725" s="75">
        <v>1</v>
      </c>
      <c r="T725" s="79">
        <v>83.05</v>
      </c>
      <c r="U725" s="80">
        <v>0.52</v>
      </c>
      <c r="V725" s="80">
        <v>0.16</v>
      </c>
      <c r="W725" s="80">
        <v>0.28000000000000003</v>
      </c>
      <c r="X725" s="80">
        <v>6.4</v>
      </c>
      <c r="Y725" s="79">
        <v>10.7</v>
      </c>
      <c r="Z725" s="12">
        <v>12.4</v>
      </c>
      <c r="AA725" s="79">
        <v>39</v>
      </c>
      <c r="AB725" s="79">
        <v>1.6679999999999999</v>
      </c>
      <c r="AC725" s="79">
        <v>24.1</v>
      </c>
      <c r="AD725" s="79">
        <v>8.4</v>
      </c>
      <c r="AE725" s="79">
        <v>457</v>
      </c>
      <c r="AF725" s="79">
        <v>71.599999999999994</v>
      </c>
      <c r="AG725" s="79">
        <v>60.1</v>
      </c>
      <c r="AH725" s="79">
        <v>5.8</v>
      </c>
      <c r="AI725" s="79">
        <v>9.8000000000000007</v>
      </c>
      <c r="AJ725" s="79">
        <v>53</v>
      </c>
      <c r="AK725" s="79">
        <v>103</v>
      </c>
      <c r="AL725" s="79">
        <v>67</v>
      </c>
      <c r="AM725" s="79">
        <v>256</v>
      </c>
      <c r="AN725" s="79">
        <v>1.54</v>
      </c>
      <c r="AO725" s="79">
        <v>0.65600000000000003</v>
      </c>
    </row>
    <row r="726" spans="1:41" x14ac:dyDescent="0.35">
      <c r="A726" s="53">
        <f t="shared" si="23"/>
        <v>720</v>
      </c>
      <c r="B726">
        <v>0</v>
      </c>
      <c r="C726">
        <v>1</v>
      </c>
      <c r="D726" s="75">
        <v>2018</v>
      </c>
      <c r="E726" s="28" t="s">
        <v>308</v>
      </c>
      <c r="F726" s="30" t="s">
        <v>64</v>
      </c>
      <c r="G726" s="103">
        <v>15279</v>
      </c>
      <c r="H726" s="103">
        <v>73339</v>
      </c>
      <c r="I726" s="103">
        <f t="shared" si="22"/>
        <v>4799.9869101380982</v>
      </c>
      <c r="J726" s="72">
        <v>4939.1865305321035</v>
      </c>
      <c r="K726" s="60">
        <v>102.9</v>
      </c>
      <c r="L726" s="60">
        <v>23.333333333333329</v>
      </c>
      <c r="M726" s="60">
        <v>2.358974358974359</v>
      </c>
      <c r="N726" s="75">
        <v>2018</v>
      </c>
      <c r="O726" s="75" t="s">
        <v>18</v>
      </c>
      <c r="P726" s="75">
        <v>600</v>
      </c>
      <c r="Q726" s="78" t="s">
        <v>144</v>
      </c>
      <c r="R726" s="75">
        <v>4670</v>
      </c>
      <c r="S726" s="75">
        <v>1</v>
      </c>
      <c r="T726" s="79">
        <v>79.8</v>
      </c>
      <c r="U726" s="80">
        <v>0.56000000000000005</v>
      </c>
      <c r="V726" s="80">
        <v>7.0000000000000007E-2</v>
      </c>
      <c r="W726" s="80">
        <v>0.24</v>
      </c>
      <c r="X726" s="80">
        <v>0.95</v>
      </c>
      <c r="Y726" s="79">
        <v>11.7</v>
      </c>
      <c r="Z726" s="12">
        <v>13.5</v>
      </c>
      <c r="AA726" s="79">
        <v>34.700000000000003</v>
      </c>
      <c r="AB726" s="79">
        <v>2.0950000000000002</v>
      </c>
      <c r="AC726" s="79">
        <v>27.6</v>
      </c>
      <c r="AD726" s="79">
        <v>9.8000000000000007</v>
      </c>
      <c r="AE726" s="79">
        <v>340</v>
      </c>
      <c r="AF726" s="79">
        <v>69</v>
      </c>
      <c r="AG726" s="79">
        <v>64.599999999999994</v>
      </c>
      <c r="AH726" s="79">
        <v>2</v>
      </c>
      <c r="AI726" s="79">
        <v>2.4</v>
      </c>
      <c r="AJ726" s="79">
        <v>59</v>
      </c>
      <c r="AK726" s="79">
        <v>78</v>
      </c>
      <c r="AL726" s="79">
        <v>133</v>
      </c>
      <c r="AM726" s="79">
        <v>326</v>
      </c>
      <c r="AN726" s="79">
        <v>0.59</v>
      </c>
      <c r="AO726" s="79">
        <v>0.70599999999999996</v>
      </c>
    </row>
    <row r="727" spans="1:41" x14ac:dyDescent="0.35">
      <c r="A727" s="53">
        <f t="shared" si="23"/>
        <v>721</v>
      </c>
      <c r="B727">
        <v>0</v>
      </c>
      <c r="C727">
        <v>1</v>
      </c>
      <c r="D727" s="75">
        <v>2018</v>
      </c>
      <c r="E727" s="28" t="s">
        <v>378</v>
      </c>
      <c r="F727" s="30" t="s">
        <v>305</v>
      </c>
      <c r="G727" s="103">
        <v>66000</v>
      </c>
      <c r="H727" s="103">
        <v>165000</v>
      </c>
      <c r="I727" s="103">
        <f t="shared" si="22"/>
        <v>2500</v>
      </c>
      <c r="J727" s="72">
        <v>2582.5</v>
      </c>
      <c r="K727" s="60">
        <v>103.3</v>
      </c>
      <c r="L727" s="60">
        <v>29.295000000000002</v>
      </c>
      <c r="M727" s="60">
        <v>2.5126050420168067</v>
      </c>
      <c r="N727" s="75">
        <v>2018</v>
      </c>
      <c r="O727" s="75" t="s">
        <v>18</v>
      </c>
      <c r="P727" s="75">
        <v>601</v>
      </c>
      <c r="Q727" s="78" t="s">
        <v>214</v>
      </c>
      <c r="R727" s="75">
        <v>4930</v>
      </c>
      <c r="S727" s="75">
        <v>2</v>
      </c>
      <c r="T727" s="79">
        <v>79</v>
      </c>
      <c r="U727" s="80">
        <v>1.57</v>
      </c>
      <c r="V727" s="80">
        <v>0.2</v>
      </c>
      <c r="W727" s="80">
        <v>0.21</v>
      </c>
      <c r="X727" s="80">
        <v>0.4</v>
      </c>
      <c r="Y727" s="79">
        <v>11.9</v>
      </c>
      <c r="Z727" s="12">
        <v>13.8</v>
      </c>
      <c r="AA727" s="79">
        <v>34.83</v>
      </c>
      <c r="AB727" s="79">
        <v>1.9370000000000001</v>
      </c>
      <c r="AC727" s="79">
        <v>29.9</v>
      </c>
      <c r="AD727" s="79">
        <v>10.4</v>
      </c>
      <c r="AE727" s="79">
        <v>276</v>
      </c>
      <c r="AF727" s="79">
        <v>70.3</v>
      </c>
      <c r="AG727" s="79">
        <v>58.6</v>
      </c>
      <c r="AH727" s="79">
        <v>2</v>
      </c>
      <c r="AI727" s="79">
        <v>12</v>
      </c>
      <c r="AJ727" s="79">
        <v>36</v>
      </c>
      <c r="AK727" s="79">
        <v>79</v>
      </c>
      <c r="AL727" s="79">
        <v>132</v>
      </c>
      <c r="AM727" s="79">
        <v>321</v>
      </c>
      <c r="AN727" s="79">
        <v>0.6</v>
      </c>
      <c r="AO727" s="79">
        <v>0.71</v>
      </c>
    </row>
    <row r="728" spans="1:41" x14ac:dyDescent="0.35">
      <c r="A728" s="53">
        <f t="shared" si="23"/>
        <v>722</v>
      </c>
      <c r="B728">
        <v>0</v>
      </c>
      <c r="C728">
        <v>1</v>
      </c>
      <c r="D728" s="75">
        <v>2018</v>
      </c>
      <c r="E728" s="28" t="s">
        <v>378</v>
      </c>
      <c r="F728" s="30" t="s">
        <v>305</v>
      </c>
      <c r="G728" s="103">
        <v>66000</v>
      </c>
      <c r="H728" s="103">
        <v>165000</v>
      </c>
      <c r="I728" s="103">
        <f t="shared" si="22"/>
        <v>2500</v>
      </c>
      <c r="J728" s="72">
        <v>2535</v>
      </c>
      <c r="K728" s="60">
        <v>101.4</v>
      </c>
      <c r="L728" s="60">
        <v>21.633333333333336</v>
      </c>
      <c r="M728" s="60">
        <v>2.2307692307692308</v>
      </c>
      <c r="N728" s="75">
        <v>2018</v>
      </c>
      <c r="O728" s="75" t="s">
        <v>18</v>
      </c>
      <c r="P728" s="75">
        <v>602</v>
      </c>
      <c r="Q728" s="78" t="s">
        <v>214</v>
      </c>
      <c r="R728" s="75">
        <v>4920</v>
      </c>
      <c r="S728" s="75">
        <v>2</v>
      </c>
      <c r="T728" s="79">
        <v>77.7</v>
      </c>
      <c r="U728" s="80">
        <v>0.55000000000000004</v>
      </c>
      <c r="V728" s="80">
        <v>0.26</v>
      </c>
      <c r="W728" s="80">
        <v>0.35</v>
      </c>
      <c r="X728" s="80">
        <v>0.2</v>
      </c>
      <c r="Y728" s="79">
        <v>11.7</v>
      </c>
      <c r="Z728" s="12">
        <v>13.5</v>
      </c>
      <c r="AA728" s="79">
        <v>33.68</v>
      </c>
      <c r="AB728" s="79">
        <v>1.806</v>
      </c>
      <c r="AC728" s="79">
        <v>26.1</v>
      </c>
      <c r="AD728" s="79">
        <v>9</v>
      </c>
      <c r="AE728" s="79">
        <v>370</v>
      </c>
      <c r="AF728" s="79">
        <v>69.599999999999994</v>
      </c>
      <c r="AG728" s="79">
        <v>61.9</v>
      </c>
      <c r="AH728" s="79">
        <v>2</v>
      </c>
      <c r="AI728" s="79">
        <v>2.4</v>
      </c>
      <c r="AJ728" s="79">
        <v>36</v>
      </c>
      <c r="AK728" s="79">
        <v>84</v>
      </c>
      <c r="AL728" s="79">
        <v>127</v>
      </c>
      <c r="AM728" s="79">
        <v>331</v>
      </c>
      <c r="AN728" s="79">
        <v>0.66</v>
      </c>
      <c r="AO728" s="79">
        <v>0.69799999999999995</v>
      </c>
    </row>
    <row r="729" spans="1:41" x14ac:dyDescent="0.35">
      <c r="A729" s="53">
        <f t="shared" si="23"/>
        <v>723</v>
      </c>
      <c r="B729">
        <v>0</v>
      </c>
      <c r="C729">
        <v>1</v>
      </c>
      <c r="D729" s="75">
        <v>2018</v>
      </c>
      <c r="E729" s="28" t="s">
        <v>378</v>
      </c>
      <c r="F729" s="30" t="s">
        <v>305</v>
      </c>
      <c r="G729" s="103">
        <v>66000</v>
      </c>
      <c r="H729" s="103">
        <v>165000</v>
      </c>
      <c r="I729" s="103">
        <f t="shared" si="22"/>
        <v>2500</v>
      </c>
      <c r="J729" s="72">
        <v>2550</v>
      </c>
      <c r="K729" s="60">
        <v>102</v>
      </c>
      <c r="L729" s="60">
        <v>28.16847826086957</v>
      </c>
      <c r="M729" s="60">
        <v>2.2083333333333335</v>
      </c>
      <c r="N729" s="75">
        <v>2018</v>
      </c>
      <c r="O729" s="75" t="s">
        <v>18</v>
      </c>
      <c r="P729" s="75">
        <v>603</v>
      </c>
      <c r="Q729" s="78" t="s">
        <v>214</v>
      </c>
      <c r="R729" s="75">
        <v>6520</v>
      </c>
      <c r="S729" s="75">
        <v>2</v>
      </c>
      <c r="T729" s="79">
        <v>77.7</v>
      </c>
      <c r="U729" s="80">
        <v>0.64</v>
      </c>
      <c r="V729" s="80">
        <v>0.14000000000000001</v>
      </c>
      <c r="W729" s="80">
        <v>0.48</v>
      </c>
      <c r="X729" s="80">
        <v>0.1</v>
      </c>
      <c r="Y729" s="79">
        <v>12</v>
      </c>
      <c r="Z729" s="12">
        <v>13.9</v>
      </c>
      <c r="AA729" s="79">
        <v>33.21</v>
      </c>
      <c r="AB729" s="79">
        <v>2.09</v>
      </c>
      <c r="AC729" s="79">
        <v>26.5</v>
      </c>
      <c r="AD729" s="79">
        <v>9.5</v>
      </c>
      <c r="AE729" s="79">
        <v>397</v>
      </c>
      <c r="AF729" s="79">
        <v>68.7</v>
      </c>
      <c r="AG729" s="79">
        <v>56.2</v>
      </c>
      <c r="AH729" s="79">
        <v>12.9</v>
      </c>
      <c r="AI729" s="79">
        <v>25.5</v>
      </c>
      <c r="AJ729" s="79">
        <v>23</v>
      </c>
      <c r="AK729" s="79">
        <v>82</v>
      </c>
      <c r="AL729" s="79">
        <v>128</v>
      </c>
      <c r="AM729" s="79">
        <v>304</v>
      </c>
      <c r="AN729" s="79">
        <v>0.64</v>
      </c>
      <c r="AO729" s="79">
        <v>0.57499999999999996</v>
      </c>
    </row>
    <row r="730" spans="1:41" x14ac:dyDescent="0.35">
      <c r="A730" s="53">
        <f t="shared" si="23"/>
        <v>724</v>
      </c>
      <c r="B730">
        <v>0</v>
      </c>
      <c r="C730">
        <v>1</v>
      </c>
      <c r="D730" s="75">
        <v>2018</v>
      </c>
      <c r="E730" s="28" t="s">
        <v>378</v>
      </c>
      <c r="F730" s="30" t="s">
        <v>305</v>
      </c>
      <c r="G730" s="103">
        <v>66000</v>
      </c>
      <c r="H730" s="103">
        <v>165000</v>
      </c>
      <c r="I730" s="103">
        <f t="shared" si="22"/>
        <v>2500</v>
      </c>
      <c r="J730" s="72">
        <v>2585</v>
      </c>
      <c r="K730" s="60">
        <v>103.4</v>
      </c>
      <c r="L730" s="60">
        <v>27.65</v>
      </c>
      <c r="M730" s="60">
        <v>2.3070866141732287</v>
      </c>
      <c r="N730" s="75">
        <v>2018</v>
      </c>
      <c r="O730" s="75" t="s">
        <v>18</v>
      </c>
      <c r="P730" s="75">
        <v>604</v>
      </c>
      <c r="Q730" s="78" t="s">
        <v>214</v>
      </c>
      <c r="R730" s="75">
        <v>2500</v>
      </c>
      <c r="S730" s="75">
        <v>2</v>
      </c>
      <c r="T730" s="79">
        <v>76.099999999999994</v>
      </c>
      <c r="U730" s="80">
        <v>1.1399999999999999</v>
      </c>
      <c r="V730" s="80">
        <v>0.28999999999999998</v>
      </c>
      <c r="W730" s="80">
        <v>0.74</v>
      </c>
      <c r="X730" s="80">
        <v>0.9</v>
      </c>
      <c r="Y730" s="79">
        <v>12.7</v>
      </c>
      <c r="Z730" s="12">
        <v>14.7</v>
      </c>
      <c r="AA730" s="79">
        <v>30.76</v>
      </c>
      <c r="AB730" s="79">
        <v>1.853</v>
      </c>
      <c r="AC730" s="79">
        <v>29.3</v>
      </c>
      <c r="AD730" s="79">
        <v>10.3</v>
      </c>
      <c r="AE730" s="79">
        <v>362</v>
      </c>
      <c r="AF730" s="79">
        <v>68.099999999999994</v>
      </c>
      <c r="AG730" s="79">
        <v>60.6</v>
      </c>
      <c r="AH730" s="79">
        <v>6.5</v>
      </c>
      <c r="AI730" s="79">
        <v>17.3</v>
      </c>
      <c r="AJ730" s="79">
        <v>32</v>
      </c>
      <c r="AK730" s="79">
        <v>72</v>
      </c>
      <c r="AL730" s="79">
        <v>124</v>
      </c>
      <c r="AM730" s="79">
        <v>314</v>
      </c>
      <c r="AN730" s="79">
        <v>0.57999999999999996</v>
      </c>
      <c r="AO730" s="79">
        <v>0.66600000000000004</v>
      </c>
    </row>
    <row r="731" spans="1:41" x14ac:dyDescent="0.35">
      <c r="A731" s="53">
        <f t="shared" si="23"/>
        <v>725</v>
      </c>
      <c r="B731">
        <v>0</v>
      </c>
      <c r="C731">
        <v>1</v>
      </c>
      <c r="D731" s="75">
        <v>2018</v>
      </c>
      <c r="E731" s="28" t="s">
        <v>372</v>
      </c>
      <c r="F731" s="30" t="s">
        <v>305</v>
      </c>
      <c r="G731" s="103">
        <v>116400</v>
      </c>
      <c r="H731" s="103">
        <v>325920</v>
      </c>
      <c r="I731" s="103">
        <f t="shared" si="22"/>
        <v>2800</v>
      </c>
      <c r="J731" s="72">
        <v>2844.8</v>
      </c>
      <c r="K731" s="60">
        <v>101.6</v>
      </c>
      <c r="L731" s="60">
        <v>17.674306282722519</v>
      </c>
      <c r="M731" s="60">
        <v>2.5254237288135593</v>
      </c>
      <c r="N731" s="75">
        <v>2018</v>
      </c>
      <c r="O731" s="75" t="s">
        <v>18</v>
      </c>
      <c r="P731" s="75">
        <v>605</v>
      </c>
      <c r="Q731" s="78" t="s">
        <v>208</v>
      </c>
      <c r="R731" s="75">
        <v>3400</v>
      </c>
      <c r="S731" s="75">
        <v>2</v>
      </c>
      <c r="T731" s="79">
        <v>77.25</v>
      </c>
      <c r="U731" s="80">
        <v>1.08</v>
      </c>
      <c r="V731" s="80">
        <v>0.09</v>
      </c>
      <c r="W731" s="80">
        <v>0.39</v>
      </c>
      <c r="X731" s="80">
        <v>0.8</v>
      </c>
      <c r="Y731" s="79">
        <v>11.8</v>
      </c>
      <c r="Z731" s="12">
        <v>13.6</v>
      </c>
      <c r="AA731" s="79">
        <v>32.06</v>
      </c>
      <c r="AB731" s="79">
        <v>1.8360000000000001</v>
      </c>
      <c r="AC731" s="79">
        <v>29.8</v>
      </c>
      <c r="AD731" s="79">
        <v>10.6</v>
      </c>
      <c r="AE731" s="79">
        <v>330</v>
      </c>
      <c r="AF731" s="79">
        <v>68.2</v>
      </c>
      <c r="AG731" s="79">
        <v>56</v>
      </c>
      <c r="AH731" s="79">
        <v>2.8</v>
      </c>
      <c r="AI731" s="79">
        <v>11.2</v>
      </c>
      <c r="AJ731" s="79">
        <v>41</v>
      </c>
      <c r="AK731" s="79">
        <v>97</v>
      </c>
      <c r="AL731" s="79">
        <v>67</v>
      </c>
      <c r="AM731" s="79">
        <v>240</v>
      </c>
      <c r="AN731" s="79">
        <v>1.45</v>
      </c>
      <c r="AO731" s="79">
        <v>0.57299999999999995</v>
      </c>
    </row>
    <row r="732" spans="1:41" x14ac:dyDescent="0.35">
      <c r="A732" s="53">
        <f t="shared" si="23"/>
        <v>726</v>
      </c>
      <c r="B732">
        <v>0</v>
      </c>
      <c r="C732">
        <v>1</v>
      </c>
      <c r="D732" s="75">
        <v>2018</v>
      </c>
      <c r="E732" s="28" t="s">
        <v>372</v>
      </c>
      <c r="F732" s="30" t="s">
        <v>305</v>
      </c>
      <c r="G732" s="103">
        <v>116400</v>
      </c>
      <c r="H732" s="103">
        <v>325920</v>
      </c>
      <c r="I732" s="103">
        <f t="shared" si="22"/>
        <v>2800</v>
      </c>
      <c r="J732" s="72">
        <v>2856</v>
      </c>
      <c r="K732" s="60">
        <v>102</v>
      </c>
      <c r="L732" s="60">
        <v>31.530000000000005</v>
      </c>
      <c r="M732" s="60">
        <v>2.4250000000000003</v>
      </c>
      <c r="N732" s="75">
        <v>2018</v>
      </c>
      <c r="O732" s="75" t="s">
        <v>18</v>
      </c>
      <c r="P732" s="75">
        <v>606</v>
      </c>
      <c r="Q732" s="78" t="s">
        <v>208</v>
      </c>
      <c r="R732" s="75">
        <v>5000</v>
      </c>
      <c r="S732" s="75">
        <v>2</v>
      </c>
      <c r="T732" s="79">
        <v>77</v>
      </c>
      <c r="U732" s="80">
        <v>1.49</v>
      </c>
      <c r="V732" s="80">
        <v>0.11</v>
      </c>
      <c r="W732" s="80">
        <v>1.08</v>
      </c>
      <c r="X732" s="80">
        <v>0.5</v>
      </c>
      <c r="Y732" s="79">
        <v>12</v>
      </c>
      <c r="Z732" s="12">
        <v>13.9</v>
      </c>
      <c r="AA732" s="79">
        <v>32.880000000000003</v>
      </c>
      <c r="AB732" s="79">
        <v>1.8009999999999999</v>
      </c>
      <c r="AC732" s="79">
        <v>29.1</v>
      </c>
      <c r="AD732" s="79">
        <v>10</v>
      </c>
      <c r="AE732" s="79">
        <v>354</v>
      </c>
      <c r="AF732" s="79">
        <v>68.7</v>
      </c>
      <c r="AG732" s="79">
        <v>58.8</v>
      </c>
      <c r="AH732" s="79">
        <v>3.5</v>
      </c>
      <c r="AI732" s="79">
        <v>10.5</v>
      </c>
      <c r="AJ732" s="79">
        <v>48</v>
      </c>
      <c r="AK732" s="79">
        <v>93</v>
      </c>
      <c r="AL732" s="79">
        <v>126</v>
      </c>
      <c r="AM732" s="79">
        <v>386</v>
      </c>
      <c r="AN732" s="79">
        <v>0.74</v>
      </c>
      <c r="AO732" s="79">
        <v>0.66800000000000004</v>
      </c>
    </row>
    <row r="733" spans="1:41" x14ac:dyDescent="0.35">
      <c r="A733" s="53">
        <f t="shared" si="23"/>
        <v>727</v>
      </c>
      <c r="B733">
        <v>0</v>
      </c>
      <c r="C733">
        <v>1</v>
      </c>
      <c r="D733" s="75">
        <v>2018</v>
      </c>
      <c r="E733" s="28" t="s">
        <v>372</v>
      </c>
      <c r="F733" s="30" t="s">
        <v>305</v>
      </c>
      <c r="G733" s="103">
        <v>116400</v>
      </c>
      <c r="H733" s="103">
        <v>325920</v>
      </c>
      <c r="I733" s="103">
        <f t="shared" si="22"/>
        <v>2800</v>
      </c>
      <c r="J733" s="72">
        <v>2856</v>
      </c>
      <c r="K733" s="60">
        <v>102</v>
      </c>
      <c r="L733" s="60">
        <v>32.712205882352933</v>
      </c>
      <c r="M733" s="60">
        <v>2.4916666666666667</v>
      </c>
      <c r="N733" s="75">
        <v>2018</v>
      </c>
      <c r="O733" s="75" t="s">
        <v>18</v>
      </c>
      <c r="P733" s="75">
        <v>607</v>
      </c>
      <c r="Q733" s="78" t="s">
        <v>208</v>
      </c>
      <c r="R733" s="75">
        <v>3400</v>
      </c>
      <c r="S733" s="75">
        <v>2</v>
      </c>
      <c r="T733" s="79">
        <v>76.099999999999994</v>
      </c>
      <c r="U733" s="80">
        <v>1.07</v>
      </c>
      <c r="V733" s="80">
        <v>7.0000000000000007E-2</v>
      </c>
      <c r="W733" s="80">
        <v>0.49</v>
      </c>
      <c r="X733" s="80">
        <v>0.8</v>
      </c>
      <c r="Y733" s="79">
        <v>12</v>
      </c>
      <c r="Z733" s="12">
        <v>13.9</v>
      </c>
      <c r="AA733" s="79">
        <v>32.29</v>
      </c>
      <c r="AB733" s="79">
        <v>1.9630000000000001</v>
      </c>
      <c r="AC733" s="79">
        <v>29.9</v>
      </c>
      <c r="AD733" s="79">
        <v>10.5</v>
      </c>
      <c r="AE733" s="79">
        <v>290</v>
      </c>
      <c r="AF733" s="79">
        <v>69.5</v>
      </c>
      <c r="AG733" s="79">
        <v>55.3</v>
      </c>
      <c r="AH733" s="79">
        <v>3.2</v>
      </c>
      <c r="AI733" s="79">
        <v>13.2</v>
      </c>
      <c r="AJ733" s="79">
        <v>36</v>
      </c>
      <c r="AK733" s="79">
        <v>88</v>
      </c>
      <c r="AL733" s="79">
        <v>109</v>
      </c>
      <c r="AM733" s="79">
        <v>320</v>
      </c>
      <c r="AN733" s="79">
        <v>0.81</v>
      </c>
      <c r="AO733" s="79">
        <v>0.54400000000000004</v>
      </c>
    </row>
    <row r="734" spans="1:41" x14ac:dyDescent="0.35">
      <c r="A734" s="53">
        <f t="shared" si="23"/>
        <v>728</v>
      </c>
      <c r="B734">
        <v>0</v>
      </c>
      <c r="C734">
        <v>1</v>
      </c>
      <c r="D734" s="75">
        <v>2018</v>
      </c>
      <c r="E734" s="28" t="s">
        <v>372</v>
      </c>
      <c r="F734" s="30" t="s">
        <v>305</v>
      </c>
      <c r="G734" s="103">
        <v>116400</v>
      </c>
      <c r="H734" s="103">
        <v>325920</v>
      </c>
      <c r="I734" s="103">
        <f t="shared" si="22"/>
        <v>2800</v>
      </c>
      <c r="J734" s="72">
        <v>2850.4</v>
      </c>
      <c r="K734" s="60">
        <v>101.8</v>
      </c>
      <c r="L734" s="60">
        <v>36.922879061371837</v>
      </c>
      <c r="M734" s="60">
        <v>2.53781512605042</v>
      </c>
      <c r="N734" s="75">
        <v>2018</v>
      </c>
      <c r="O734" s="75" t="s">
        <v>18</v>
      </c>
      <c r="P734" s="75">
        <v>608</v>
      </c>
      <c r="Q734" s="78" t="s">
        <v>208</v>
      </c>
      <c r="R734" s="75">
        <v>3400</v>
      </c>
      <c r="S734" s="75">
        <v>2</v>
      </c>
      <c r="T734" s="79">
        <v>77.25</v>
      </c>
      <c r="U734" s="80">
        <v>0.56999999999999995</v>
      </c>
      <c r="V734" s="80">
        <v>0.12</v>
      </c>
      <c r="W734" s="80">
        <v>0.59</v>
      </c>
      <c r="X734" s="80">
        <v>0.3</v>
      </c>
      <c r="Y734" s="79">
        <v>11.9</v>
      </c>
      <c r="Z734" s="12">
        <v>13.8</v>
      </c>
      <c r="AA734" s="79">
        <v>32.020000000000003</v>
      </c>
      <c r="AB734" s="79">
        <v>1.5820000000000001</v>
      </c>
      <c r="AC734" s="79">
        <v>30.2</v>
      </c>
      <c r="AD734" s="79">
        <v>10.5</v>
      </c>
      <c r="AE734" s="79">
        <v>390</v>
      </c>
      <c r="AF734" s="79">
        <v>69.5</v>
      </c>
      <c r="AG734" s="79">
        <v>59.8</v>
      </c>
      <c r="AH734" s="79">
        <v>2.5</v>
      </c>
      <c r="AI734" s="79">
        <v>13</v>
      </c>
      <c r="AJ734" s="79">
        <v>36</v>
      </c>
      <c r="AK734" s="79">
        <v>106</v>
      </c>
      <c r="AL734" s="79">
        <v>102</v>
      </c>
      <c r="AM734" s="79">
        <v>358</v>
      </c>
      <c r="AN734" s="79">
        <v>1.04</v>
      </c>
      <c r="AO734" s="79">
        <v>0.55400000000000005</v>
      </c>
    </row>
    <row r="735" spans="1:41" x14ac:dyDescent="0.35">
      <c r="A735" s="53">
        <f t="shared" si="23"/>
        <v>729</v>
      </c>
      <c r="B735">
        <v>0</v>
      </c>
      <c r="C735">
        <v>1</v>
      </c>
      <c r="D735" s="75">
        <v>2018</v>
      </c>
      <c r="E735" s="28" t="s">
        <v>372</v>
      </c>
      <c r="F735" s="30" t="s">
        <v>305</v>
      </c>
      <c r="G735" s="103">
        <v>116400</v>
      </c>
      <c r="H735" s="103">
        <v>325920</v>
      </c>
      <c r="I735" s="103">
        <f t="shared" si="22"/>
        <v>2800</v>
      </c>
      <c r="J735" s="72">
        <v>2889.6</v>
      </c>
      <c r="K735" s="60">
        <v>103.2</v>
      </c>
      <c r="L735" s="60">
        <v>37.962500000000006</v>
      </c>
      <c r="M735" s="60">
        <v>2.6746031746031749</v>
      </c>
      <c r="N735" s="75">
        <v>2018</v>
      </c>
      <c r="O735" s="75" t="s">
        <v>18</v>
      </c>
      <c r="P735" s="75">
        <v>609</v>
      </c>
      <c r="Q735" s="78" t="s">
        <v>208</v>
      </c>
      <c r="R735" s="75">
        <v>5600</v>
      </c>
      <c r="S735" s="75">
        <v>2</v>
      </c>
      <c r="T735" s="79">
        <v>78.150000000000006</v>
      </c>
      <c r="U735" s="80">
        <v>1.02</v>
      </c>
      <c r="V735" s="80">
        <v>0.25</v>
      </c>
      <c r="W735" s="80">
        <v>0.42</v>
      </c>
      <c r="X735" s="80">
        <v>0.3</v>
      </c>
      <c r="Y735" s="79">
        <v>12.6</v>
      </c>
      <c r="Z735" s="12">
        <v>14.6</v>
      </c>
      <c r="AA735" s="79">
        <v>33.85</v>
      </c>
      <c r="AB735" s="79">
        <v>1.9810000000000001</v>
      </c>
      <c r="AC735" s="79">
        <v>33.700000000000003</v>
      </c>
      <c r="AD735" s="79">
        <v>11.5</v>
      </c>
      <c r="AE735" s="79">
        <v>385</v>
      </c>
      <c r="AF735" s="79">
        <v>68.599999999999994</v>
      </c>
      <c r="AG735" s="79">
        <v>57.6</v>
      </c>
      <c r="AH735" s="79">
        <v>8.1999999999999993</v>
      </c>
      <c r="AI735" s="79">
        <v>16</v>
      </c>
      <c r="AJ735" s="79">
        <v>34</v>
      </c>
      <c r="AK735" s="79">
        <v>76</v>
      </c>
      <c r="AL735" s="79">
        <v>116</v>
      </c>
      <c r="AM735" s="79">
        <v>352</v>
      </c>
      <c r="AN735" s="79">
        <v>0.66</v>
      </c>
      <c r="AO735" s="79">
        <v>0.72099999999999997</v>
      </c>
    </row>
    <row r="736" spans="1:41" x14ac:dyDescent="0.35">
      <c r="A736" s="53">
        <f t="shared" si="23"/>
        <v>730</v>
      </c>
      <c r="B736">
        <v>0</v>
      </c>
      <c r="C736">
        <v>1</v>
      </c>
      <c r="D736" s="75">
        <v>2018</v>
      </c>
      <c r="E736" s="28" t="s">
        <v>379</v>
      </c>
      <c r="F736" s="30" t="s">
        <v>305</v>
      </c>
      <c r="G736" s="103">
        <v>23500</v>
      </c>
      <c r="H736" s="103">
        <v>51700</v>
      </c>
      <c r="I736" s="103">
        <f t="shared" si="22"/>
        <v>2200</v>
      </c>
      <c r="J736" s="72">
        <v>2301.1999999999998</v>
      </c>
      <c r="K736" s="60">
        <v>104.6</v>
      </c>
      <c r="L736" s="60">
        <v>37.297500000000007</v>
      </c>
      <c r="M736" s="60">
        <v>2.3684210526315788</v>
      </c>
      <c r="N736" s="75">
        <v>2018</v>
      </c>
      <c r="O736" s="75" t="s">
        <v>18</v>
      </c>
      <c r="P736" s="75">
        <v>610</v>
      </c>
      <c r="Q736" s="78" t="s">
        <v>215</v>
      </c>
      <c r="R736" s="75">
        <v>6000</v>
      </c>
      <c r="S736" s="75">
        <v>2</v>
      </c>
      <c r="T736" s="79">
        <v>78.150000000000006</v>
      </c>
      <c r="U736" s="80">
        <v>1.05</v>
      </c>
      <c r="V736" s="80">
        <v>0.1</v>
      </c>
      <c r="W736" s="80">
        <v>0.85</v>
      </c>
      <c r="X736" s="80">
        <v>0.4</v>
      </c>
      <c r="Y736" s="79">
        <v>13.3</v>
      </c>
      <c r="Z736" s="12">
        <v>15.4</v>
      </c>
      <c r="AA736" s="79">
        <v>33.590000000000003</v>
      </c>
      <c r="AB736" s="79">
        <v>2.0510000000000002</v>
      </c>
      <c r="AC736" s="79">
        <v>31.5</v>
      </c>
      <c r="AD736" s="79">
        <v>10.7</v>
      </c>
      <c r="AE736" s="79">
        <v>360</v>
      </c>
      <c r="AF736" s="79">
        <v>68.400000000000006</v>
      </c>
      <c r="AG736" s="79">
        <v>63.7</v>
      </c>
      <c r="AH736" s="79">
        <v>8.6999999999999993</v>
      </c>
      <c r="AI736" s="79">
        <v>14.8</v>
      </c>
      <c r="AJ736" s="79">
        <v>37</v>
      </c>
      <c r="AK736" s="79">
        <v>80</v>
      </c>
      <c r="AL736" s="79">
        <v>156</v>
      </c>
      <c r="AM736" s="79">
        <v>381</v>
      </c>
      <c r="AN736" s="79">
        <v>0.51</v>
      </c>
      <c r="AO736" s="79">
        <v>0.78600000000000003</v>
      </c>
    </row>
    <row r="737" spans="1:41" x14ac:dyDescent="0.35">
      <c r="A737" s="53">
        <f t="shared" si="23"/>
        <v>731</v>
      </c>
      <c r="B737">
        <v>0</v>
      </c>
      <c r="C737">
        <v>1</v>
      </c>
      <c r="D737" s="75">
        <v>2018</v>
      </c>
      <c r="E737" s="28" t="s">
        <v>379</v>
      </c>
      <c r="F737" s="30" t="s">
        <v>305</v>
      </c>
      <c r="G737" s="103">
        <v>23500</v>
      </c>
      <c r="H737" s="103">
        <v>51700</v>
      </c>
      <c r="I737" s="103">
        <f t="shared" si="22"/>
        <v>2200</v>
      </c>
      <c r="J737" s="72">
        <v>2301.1999999999998</v>
      </c>
      <c r="K737" s="60">
        <v>104.6</v>
      </c>
      <c r="L737" s="60">
        <v>35.567499999999995</v>
      </c>
      <c r="M737" s="60">
        <v>2.4285714285714284</v>
      </c>
      <c r="N737" s="75">
        <v>2018</v>
      </c>
      <c r="O737" s="75" t="s">
        <v>18</v>
      </c>
      <c r="P737" s="75">
        <v>611</v>
      </c>
      <c r="Q737" s="78" t="s">
        <v>215</v>
      </c>
      <c r="R737" s="75">
        <v>4500</v>
      </c>
      <c r="S737" s="75">
        <v>2</v>
      </c>
      <c r="T737" s="79">
        <v>78.349999999999994</v>
      </c>
      <c r="U737" s="80">
        <v>1.1100000000000001</v>
      </c>
      <c r="V737" s="80">
        <v>0.15</v>
      </c>
      <c r="W737" s="80">
        <v>0.4</v>
      </c>
      <c r="X737" s="80">
        <v>0.1</v>
      </c>
      <c r="Y737" s="79">
        <v>13.3</v>
      </c>
      <c r="Z737" s="12">
        <v>15.4</v>
      </c>
      <c r="AA737" s="79">
        <v>35.22</v>
      </c>
      <c r="AB737" s="79">
        <v>1.919</v>
      </c>
      <c r="AC737" s="79">
        <v>32.299999999999997</v>
      </c>
      <c r="AD737" s="79">
        <v>11.2</v>
      </c>
      <c r="AE737" s="79">
        <v>441</v>
      </c>
      <c r="AF737" s="79">
        <v>69.400000000000006</v>
      </c>
      <c r="AG737" s="79">
        <v>59</v>
      </c>
      <c r="AH737" s="79">
        <v>11.8</v>
      </c>
      <c r="AI737" s="79">
        <v>21.8</v>
      </c>
      <c r="AJ737" s="79">
        <v>27</v>
      </c>
      <c r="AK737" s="79">
        <v>68</v>
      </c>
      <c r="AL737" s="79">
        <v>146</v>
      </c>
      <c r="AM737" s="79">
        <v>325</v>
      </c>
      <c r="AN737" s="79">
        <v>0.47</v>
      </c>
      <c r="AO737" s="79">
        <v>0.72</v>
      </c>
    </row>
    <row r="738" spans="1:41" x14ac:dyDescent="0.35">
      <c r="A738" s="53">
        <f t="shared" si="23"/>
        <v>732</v>
      </c>
      <c r="B738">
        <v>0</v>
      </c>
      <c r="C738">
        <v>1</v>
      </c>
      <c r="D738" s="75">
        <v>2018</v>
      </c>
      <c r="E738" s="28" t="s">
        <v>379</v>
      </c>
      <c r="F738" s="30" t="s">
        <v>305</v>
      </c>
      <c r="G738" s="103">
        <v>23500</v>
      </c>
      <c r="H738" s="103">
        <v>51700</v>
      </c>
      <c r="I738" s="103">
        <f t="shared" si="22"/>
        <v>2200</v>
      </c>
      <c r="J738" s="72">
        <v>2296.8000000000002</v>
      </c>
      <c r="K738" s="60">
        <v>104.4</v>
      </c>
      <c r="L738" s="60">
        <v>33.152500000000003</v>
      </c>
      <c r="M738" s="60">
        <v>2.3484848484848486</v>
      </c>
      <c r="N738" s="75">
        <v>2018</v>
      </c>
      <c r="O738" s="75" t="s">
        <v>18</v>
      </c>
      <c r="P738" s="75">
        <v>612</v>
      </c>
      <c r="Q738" s="78" t="s">
        <v>215</v>
      </c>
      <c r="R738" s="75">
        <v>3600</v>
      </c>
      <c r="S738" s="75">
        <v>2</v>
      </c>
      <c r="T738" s="79">
        <v>78.150000000000006</v>
      </c>
      <c r="U738" s="80">
        <v>1.85</v>
      </c>
      <c r="V738" s="80">
        <v>0.13</v>
      </c>
      <c r="W738" s="80">
        <v>0.27</v>
      </c>
      <c r="X738" s="80">
        <v>0</v>
      </c>
      <c r="Y738" s="79">
        <v>13.2</v>
      </c>
      <c r="Z738" s="12">
        <v>15.3</v>
      </c>
      <c r="AA738" s="79">
        <v>32.71</v>
      </c>
      <c r="AB738" s="79">
        <v>2.2570000000000001</v>
      </c>
      <c r="AC738" s="79">
        <v>31</v>
      </c>
      <c r="AD738" s="79">
        <v>10.8</v>
      </c>
      <c r="AE738" s="79">
        <v>363</v>
      </c>
      <c r="AF738" s="79">
        <v>68.8</v>
      </c>
      <c r="AG738" s="79">
        <v>61.9</v>
      </c>
      <c r="AH738" s="79">
        <v>8.8000000000000007</v>
      </c>
      <c r="AI738" s="79">
        <v>18.7</v>
      </c>
      <c r="AJ738" s="79">
        <v>27</v>
      </c>
      <c r="AK738" s="79">
        <v>79</v>
      </c>
      <c r="AL738" s="79">
        <v>117</v>
      </c>
      <c r="AM738" s="79">
        <v>322</v>
      </c>
      <c r="AN738" s="79">
        <v>0.68</v>
      </c>
      <c r="AO738" s="79">
        <v>0.76500000000000001</v>
      </c>
    </row>
    <row r="739" spans="1:41" x14ac:dyDescent="0.35">
      <c r="A739" s="53">
        <f t="shared" si="23"/>
        <v>733</v>
      </c>
      <c r="B739">
        <v>0</v>
      </c>
      <c r="C739">
        <v>1</v>
      </c>
      <c r="D739" s="75">
        <v>2018</v>
      </c>
      <c r="E739" s="28" t="s">
        <v>358</v>
      </c>
      <c r="F739" s="30" t="s">
        <v>64</v>
      </c>
      <c r="G739" s="103">
        <v>59300</v>
      </c>
      <c r="H739" s="103">
        <v>266880</v>
      </c>
      <c r="I739" s="103">
        <f t="shared" si="22"/>
        <v>4500.5059021922434</v>
      </c>
      <c r="J739" s="72">
        <v>4536.5099494097813</v>
      </c>
      <c r="K739" s="60">
        <v>100.8</v>
      </c>
      <c r="L739" s="60">
        <v>26.113785942492022</v>
      </c>
      <c r="M739" s="60">
        <v>2.4122807017543857</v>
      </c>
      <c r="N739" s="75">
        <v>2018</v>
      </c>
      <c r="O739" s="75" t="s">
        <v>18</v>
      </c>
      <c r="P739" s="75">
        <v>613</v>
      </c>
      <c r="Q739" s="78" t="s">
        <v>207</v>
      </c>
      <c r="R739" s="75">
        <v>2200</v>
      </c>
      <c r="S739" s="75">
        <v>2</v>
      </c>
      <c r="T739" s="79">
        <v>77.7</v>
      </c>
      <c r="U739" s="80">
        <v>0.7</v>
      </c>
      <c r="V739" s="80">
        <v>0.06</v>
      </c>
      <c r="W739" s="80">
        <v>0.95</v>
      </c>
      <c r="X739" s="80">
        <v>2</v>
      </c>
      <c r="Y739" s="79">
        <v>11.4</v>
      </c>
      <c r="Z739" s="12">
        <v>13.2</v>
      </c>
      <c r="AA739" s="79">
        <v>30.8</v>
      </c>
      <c r="AB739" s="79">
        <v>1.7010000000000001</v>
      </c>
      <c r="AC739" s="79">
        <v>27.5</v>
      </c>
      <c r="AD739" s="79">
        <v>9.3000000000000007</v>
      </c>
      <c r="AE739" s="79">
        <v>486</v>
      </c>
      <c r="AF739" s="79">
        <v>69.400000000000006</v>
      </c>
      <c r="AG739" s="79">
        <v>58.4</v>
      </c>
      <c r="AH739" s="79">
        <v>8.3000000000000007</v>
      </c>
      <c r="AI739" s="79">
        <v>12.4</v>
      </c>
      <c r="AJ739" s="79">
        <v>49</v>
      </c>
      <c r="AK739" s="79">
        <v>70</v>
      </c>
      <c r="AL739" s="79">
        <v>126</v>
      </c>
      <c r="AM739" s="79">
        <v>320</v>
      </c>
      <c r="AN739" s="79">
        <v>0.56000000000000005</v>
      </c>
      <c r="AO739" s="79">
        <v>0.626</v>
      </c>
    </row>
    <row r="740" spans="1:41" x14ac:dyDescent="0.35">
      <c r="A740" s="53">
        <f t="shared" si="23"/>
        <v>734</v>
      </c>
      <c r="B740">
        <v>0</v>
      </c>
      <c r="C740">
        <v>1</v>
      </c>
      <c r="D740" s="75">
        <v>2018</v>
      </c>
      <c r="E740" s="28" t="s">
        <v>380</v>
      </c>
      <c r="F740" s="30" t="s">
        <v>305</v>
      </c>
      <c r="G740" s="103">
        <v>106000</v>
      </c>
      <c r="H740" s="103">
        <v>275600</v>
      </c>
      <c r="I740" s="103">
        <f t="shared" si="22"/>
        <v>2600</v>
      </c>
      <c r="J740" s="72">
        <v>2678</v>
      </c>
      <c r="K740" s="60">
        <v>103</v>
      </c>
      <c r="L740" s="60">
        <v>28.074999999999992</v>
      </c>
      <c r="M740" s="60">
        <v>2.36</v>
      </c>
      <c r="N740" s="75">
        <v>2018</v>
      </c>
      <c r="O740" s="75" t="s">
        <v>18</v>
      </c>
      <c r="P740" s="75">
        <v>614</v>
      </c>
      <c r="Q740" s="78" t="s">
        <v>216</v>
      </c>
      <c r="R740" s="75">
        <v>4000</v>
      </c>
      <c r="S740" s="75">
        <v>3</v>
      </c>
      <c r="T740" s="79">
        <v>78.599999999999994</v>
      </c>
      <c r="U740" s="80">
        <v>2.39</v>
      </c>
      <c r="V740" s="80">
        <v>0.1</v>
      </c>
      <c r="W740" s="80">
        <v>0.28999999999999998</v>
      </c>
      <c r="X740" s="80">
        <v>0</v>
      </c>
      <c r="Y740" s="79">
        <v>12.5</v>
      </c>
      <c r="Z740" s="12">
        <v>14.5</v>
      </c>
      <c r="AA740" s="79">
        <v>34.340000000000003</v>
      </c>
      <c r="AB740" s="79">
        <v>2.1139999999999999</v>
      </c>
      <c r="AC740" s="79">
        <v>29.5</v>
      </c>
      <c r="AD740" s="79">
        <v>10.6</v>
      </c>
      <c r="AE740" s="79">
        <v>356</v>
      </c>
      <c r="AF740" s="79">
        <v>68.5</v>
      </c>
      <c r="AG740" s="79">
        <v>57</v>
      </c>
      <c r="AH740" s="79">
        <v>2.2000000000000002</v>
      </c>
      <c r="AI740" s="79">
        <v>2.2999999999999998</v>
      </c>
      <c r="AJ740" s="79">
        <v>58</v>
      </c>
      <c r="AK740" s="79">
        <v>100</v>
      </c>
      <c r="AL740" s="79">
        <v>104</v>
      </c>
      <c r="AM740" s="79">
        <v>357</v>
      </c>
      <c r="AN740" s="79">
        <v>0.96</v>
      </c>
      <c r="AO740" s="79">
        <v>0.80600000000000005</v>
      </c>
    </row>
    <row r="741" spans="1:41" x14ac:dyDescent="0.35">
      <c r="A741" s="53">
        <f t="shared" si="23"/>
        <v>735</v>
      </c>
      <c r="B741">
        <v>0</v>
      </c>
      <c r="C741">
        <v>1</v>
      </c>
      <c r="D741" s="75">
        <v>2018</v>
      </c>
      <c r="E741" s="28" t="s">
        <v>380</v>
      </c>
      <c r="F741" s="30" t="s">
        <v>305</v>
      </c>
      <c r="G741" s="103">
        <v>106000</v>
      </c>
      <c r="H741" s="103">
        <v>275600</v>
      </c>
      <c r="I741" s="103">
        <f t="shared" si="22"/>
        <v>2600</v>
      </c>
      <c r="J741" s="72">
        <v>2685.8</v>
      </c>
      <c r="K741" s="60">
        <v>103.3</v>
      </c>
      <c r="L741" s="60">
        <v>30.280462085308052</v>
      </c>
      <c r="M741" s="60">
        <v>2.3781512605042017</v>
      </c>
      <c r="N741" s="75">
        <v>2018</v>
      </c>
      <c r="O741" s="75" t="s">
        <v>18</v>
      </c>
      <c r="P741" s="75">
        <v>615</v>
      </c>
      <c r="Q741" s="78" t="s">
        <v>216</v>
      </c>
      <c r="R741" s="75">
        <v>4920</v>
      </c>
      <c r="S741" s="75">
        <v>2</v>
      </c>
      <c r="T741" s="79">
        <v>80.349999999999994</v>
      </c>
      <c r="U741" s="80">
        <v>1.1299999999999999</v>
      </c>
      <c r="V741" s="80">
        <v>0.18</v>
      </c>
      <c r="W741" s="80">
        <v>0.33</v>
      </c>
      <c r="X741" s="80">
        <v>1.2</v>
      </c>
      <c r="Y741" s="79">
        <v>11.9</v>
      </c>
      <c r="Z741" s="12">
        <v>13.8</v>
      </c>
      <c r="AA741" s="79">
        <v>35.36</v>
      </c>
      <c r="AB741" s="79">
        <v>1.861</v>
      </c>
      <c r="AC741" s="79">
        <v>28.3</v>
      </c>
      <c r="AD741" s="79">
        <v>9.9</v>
      </c>
      <c r="AE741" s="79">
        <v>450</v>
      </c>
      <c r="AF741" s="79">
        <v>69.900000000000006</v>
      </c>
      <c r="AG741" s="79">
        <v>56.8</v>
      </c>
      <c r="AH741" s="79">
        <v>9.1999999999999993</v>
      </c>
      <c r="AI741" s="79">
        <v>17.899999999999999</v>
      </c>
      <c r="AJ741" s="79">
        <v>28</v>
      </c>
      <c r="AK741" s="79">
        <v>85</v>
      </c>
      <c r="AL741" s="79">
        <v>117</v>
      </c>
      <c r="AM741" s="79">
        <v>320</v>
      </c>
      <c r="AN741" s="79">
        <v>0.73</v>
      </c>
      <c r="AO741" s="79">
        <v>0.63300000000000001</v>
      </c>
    </row>
    <row r="742" spans="1:41" x14ac:dyDescent="0.35">
      <c r="A742" s="53">
        <f t="shared" si="23"/>
        <v>736</v>
      </c>
      <c r="B742">
        <v>0</v>
      </c>
      <c r="C742">
        <v>1</v>
      </c>
      <c r="D742" s="75">
        <v>2018</v>
      </c>
      <c r="E742" s="28" t="s">
        <v>380</v>
      </c>
      <c r="F742" s="30" t="s">
        <v>305</v>
      </c>
      <c r="G742" s="103">
        <v>106000</v>
      </c>
      <c r="H742" s="103">
        <v>275600</v>
      </c>
      <c r="I742" s="103">
        <f t="shared" si="22"/>
        <v>2600</v>
      </c>
      <c r="J742" s="72">
        <v>2662.4</v>
      </c>
      <c r="K742" s="60">
        <v>102.4</v>
      </c>
      <c r="L742" s="60">
        <v>31.987500000000001</v>
      </c>
      <c r="M742" s="60">
        <v>2.3278688524590163</v>
      </c>
      <c r="N742" s="75">
        <v>2018</v>
      </c>
      <c r="O742" s="75" t="s">
        <v>18</v>
      </c>
      <c r="P742" s="75">
        <v>616</v>
      </c>
      <c r="Q742" s="78" t="s">
        <v>216</v>
      </c>
      <c r="R742" s="75">
        <v>9000</v>
      </c>
      <c r="S742" s="75">
        <v>2</v>
      </c>
      <c r="T742" s="79">
        <v>78.150000000000006</v>
      </c>
      <c r="U742" s="80">
        <v>1.85</v>
      </c>
      <c r="V742" s="80">
        <v>0.75</v>
      </c>
      <c r="W742" s="80">
        <v>0.52</v>
      </c>
      <c r="X742" s="80">
        <v>0.7</v>
      </c>
      <c r="Y742" s="79">
        <v>12.2</v>
      </c>
      <c r="Z742" s="12">
        <v>14.1</v>
      </c>
      <c r="AA742" s="79">
        <v>31.83</v>
      </c>
      <c r="AB742" s="79">
        <v>1.9710000000000001</v>
      </c>
      <c r="AC742" s="79">
        <v>28.4</v>
      </c>
      <c r="AD742" s="79">
        <v>9.9</v>
      </c>
      <c r="AE742" s="79">
        <v>368</v>
      </c>
      <c r="AF742" s="79">
        <v>68.3</v>
      </c>
      <c r="AG742" s="79">
        <v>61.1</v>
      </c>
      <c r="AH742" s="79">
        <v>2.7</v>
      </c>
      <c r="AI742" s="79">
        <v>17.100000000000001</v>
      </c>
      <c r="AJ742" s="79">
        <v>28</v>
      </c>
      <c r="AK742" s="79">
        <v>89</v>
      </c>
      <c r="AL742" s="79">
        <v>120</v>
      </c>
      <c r="AM742" s="79">
        <v>345</v>
      </c>
      <c r="AN742" s="79">
        <v>0.74</v>
      </c>
      <c r="AO742" s="79">
        <v>0.69499999999999995</v>
      </c>
    </row>
    <row r="743" spans="1:41" x14ac:dyDescent="0.35">
      <c r="A743" s="53">
        <f t="shared" si="23"/>
        <v>737</v>
      </c>
      <c r="B743">
        <v>0</v>
      </c>
      <c r="C743">
        <v>1</v>
      </c>
      <c r="D743" s="75">
        <v>2018</v>
      </c>
      <c r="E743" s="28" t="s">
        <v>380</v>
      </c>
      <c r="F743" s="30" t="s">
        <v>305</v>
      </c>
      <c r="G743" s="103">
        <v>106000</v>
      </c>
      <c r="H743" s="103">
        <v>275600</v>
      </c>
      <c r="I743" s="103">
        <f t="shared" si="22"/>
        <v>2600</v>
      </c>
      <c r="J743" s="72">
        <v>2626</v>
      </c>
      <c r="K743" s="60">
        <v>101</v>
      </c>
      <c r="L743" s="60">
        <v>38.250599571734462</v>
      </c>
      <c r="M743" s="60">
        <v>2.3391304347826085</v>
      </c>
      <c r="N743" s="75">
        <v>2018</v>
      </c>
      <c r="O743" s="75" t="s">
        <v>18</v>
      </c>
      <c r="P743" s="75">
        <v>617</v>
      </c>
      <c r="Q743" s="78" t="s">
        <v>216</v>
      </c>
      <c r="R743" s="75">
        <v>3920</v>
      </c>
      <c r="S743" s="75">
        <v>2</v>
      </c>
      <c r="T743" s="79">
        <v>78.8</v>
      </c>
      <c r="U743" s="80">
        <v>1.56</v>
      </c>
      <c r="V743" s="80">
        <v>0.36</v>
      </c>
      <c r="W743" s="80">
        <v>0.46</v>
      </c>
      <c r="X743" s="80">
        <v>0.4</v>
      </c>
      <c r="Y743" s="79">
        <v>11.5</v>
      </c>
      <c r="Z743" s="12">
        <v>13.3</v>
      </c>
      <c r="AA743" s="79">
        <v>34.24</v>
      </c>
      <c r="AB743" s="79">
        <v>1.8320000000000001</v>
      </c>
      <c r="AC743" s="79">
        <v>26.9</v>
      </c>
      <c r="AD743" s="79">
        <v>9.3000000000000007</v>
      </c>
      <c r="AE743" s="79">
        <v>397</v>
      </c>
      <c r="AF743" s="79">
        <v>70.3</v>
      </c>
      <c r="AG743" s="79">
        <v>59.1</v>
      </c>
      <c r="AH743" s="79">
        <v>2.2999999999999998</v>
      </c>
      <c r="AI743" s="79">
        <v>10.199999999999999</v>
      </c>
      <c r="AJ743" s="79">
        <v>37</v>
      </c>
      <c r="AK743" s="79">
        <v>74</v>
      </c>
      <c r="AL743" s="79">
        <v>130</v>
      </c>
      <c r="AM743" s="79">
        <v>320</v>
      </c>
      <c r="AN743" s="79">
        <v>0.56999999999999995</v>
      </c>
      <c r="AO743" s="79">
        <v>0.46700000000000003</v>
      </c>
    </row>
    <row r="744" spans="1:41" x14ac:dyDescent="0.35">
      <c r="A744" s="53">
        <f t="shared" si="23"/>
        <v>738</v>
      </c>
      <c r="B744">
        <v>0</v>
      </c>
      <c r="C744">
        <v>1</v>
      </c>
      <c r="D744" s="75">
        <v>2018</v>
      </c>
      <c r="E744" s="28" t="s">
        <v>380</v>
      </c>
      <c r="F744" s="30" t="s">
        <v>305</v>
      </c>
      <c r="G744" s="103">
        <v>106000</v>
      </c>
      <c r="H744" s="103">
        <v>275600</v>
      </c>
      <c r="I744" s="103">
        <f t="shared" si="22"/>
        <v>2600</v>
      </c>
      <c r="J744" s="72">
        <v>2646.8</v>
      </c>
      <c r="K744" s="60">
        <v>101.8</v>
      </c>
      <c r="L744" s="60">
        <v>32.672499999999999</v>
      </c>
      <c r="M744" s="60">
        <v>2.2184873949579829</v>
      </c>
      <c r="N744" s="75">
        <v>2018</v>
      </c>
      <c r="O744" s="75" t="s">
        <v>18</v>
      </c>
      <c r="P744" s="75">
        <v>618</v>
      </c>
      <c r="Q744" s="78" t="s">
        <v>216</v>
      </c>
      <c r="R744" s="75">
        <v>1630</v>
      </c>
      <c r="S744" s="75">
        <v>2</v>
      </c>
      <c r="T744" s="79">
        <v>78.349999999999994</v>
      </c>
      <c r="U744" s="80">
        <v>1.51</v>
      </c>
      <c r="V744" s="80">
        <v>7.0000000000000007E-2</v>
      </c>
      <c r="W744" s="80">
        <v>0.41</v>
      </c>
      <c r="X744" s="80">
        <v>0.4</v>
      </c>
      <c r="Y744" s="79">
        <v>11.9</v>
      </c>
      <c r="Z744" s="12">
        <v>13.8</v>
      </c>
      <c r="AA744" s="79">
        <v>36.25</v>
      </c>
      <c r="AB744" s="79">
        <v>2.0449999999999999</v>
      </c>
      <c r="AC744" s="79">
        <v>26.4</v>
      </c>
      <c r="AD744" s="79">
        <v>9.1999999999999993</v>
      </c>
      <c r="AE744" s="79">
        <v>351</v>
      </c>
      <c r="AF744" s="79">
        <v>69.900000000000006</v>
      </c>
      <c r="AG744" s="79">
        <v>60.6</v>
      </c>
      <c r="AH744" s="79">
        <v>2.9</v>
      </c>
      <c r="AI744" s="79">
        <v>19.8</v>
      </c>
      <c r="AJ744" s="79">
        <v>23</v>
      </c>
      <c r="AK744" s="79">
        <v>93</v>
      </c>
      <c r="AL744" s="79">
        <v>126</v>
      </c>
      <c r="AM744" s="79">
        <v>386</v>
      </c>
      <c r="AN744" s="79">
        <v>0.74</v>
      </c>
      <c r="AO744" s="79">
        <v>0.72199999999999998</v>
      </c>
    </row>
    <row r="745" spans="1:41" x14ac:dyDescent="0.35">
      <c r="A745" s="53">
        <f t="shared" si="23"/>
        <v>739</v>
      </c>
      <c r="B745">
        <v>0</v>
      </c>
      <c r="C745">
        <v>0</v>
      </c>
      <c r="D745">
        <v>2018</v>
      </c>
      <c r="E745" s="28" t="s">
        <v>418</v>
      </c>
      <c r="F745" s="30" t="s">
        <v>279</v>
      </c>
      <c r="G745" s="103">
        <v>250</v>
      </c>
      <c r="H745" s="103">
        <v>350</v>
      </c>
      <c r="I745" s="103">
        <f t="shared" si="22"/>
        <v>1400</v>
      </c>
      <c r="J745" s="72">
        <v>1443.4</v>
      </c>
      <c r="K745" s="60">
        <v>103.1</v>
      </c>
      <c r="L745" s="60">
        <v>37.18094405594406</v>
      </c>
      <c r="M745" s="60">
        <v>2.4406779661016946</v>
      </c>
      <c r="N745">
        <v>2018</v>
      </c>
      <c r="O745" t="s">
        <v>18</v>
      </c>
      <c r="P745">
        <v>619</v>
      </c>
      <c r="Q745" s="28" t="s">
        <v>217</v>
      </c>
      <c r="R745">
        <v>4000</v>
      </c>
      <c r="S745">
        <v>1</v>
      </c>
      <c r="T745" s="12">
        <v>81.5</v>
      </c>
      <c r="U745" s="81">
        <v>0.61</v>
      </c>
      <c r="V745" s="81">
        <v>0.08</v>
      </c>
      <c r="W745" s="81">
        <v>0.21</v>
      </c>
      <c r="X745" s="81">
        <v>5.5</v>
      </c>
      <c r="Y745" s="12">
        <v>11.8</v>
      </c>
      <c r="Z745" s="12">
        <v>13.6</v>
      </c>
      <c r="AA745" s="12">
        <v>34.700000000000003</v>
      </c>
      <c r="AB745" s="12">
        <v>1.55</v>
      </c>
      <c r="AC745" s="12">
        <v>28.8</v>
      </c>
      <c r="AD745" s="12">
        <v>10.199999999999999</v>
      </c>
      <c r="AE745" s="12">
        <v>422</v>
      </c>
      <c r="AF745" s="12">
        <v>69.7</v>
      </c>
      <c r="AG745" s="12">
        <v>58.6</v>
      </c>
      <c r="AH745" s="12">
        <v>5.7</v>
      </c>
      <c r="AI745" s="12">
        <v>10.199999999999999</v>
      </c>
      <c r="AJ745" s="12">
        <v>50</v>
      </c>
      <c r="AK745" s="12">
        <v>106</v>
      </c>
      <c r="AL745" s="12">
        <v>101</v>
      </c>
      <c r="AM745" s="12">
        <v>358</v>
      </c>
      <c r="AN745" s="12">
        <v>1.05</v>
      </c>
      <c r="AO745" s="12">
        <v>0.57199999999999995</v>
      </c>
    </row>
    <row r="746" spans="1:41" x14ac:dyDescent="0.35">
      <c r="A746" s="53">
        <f t="shared" si="23"/>
        <v>740</v>
      </c>
      <c r="B746">
        <v>0</v>
      </c>
      <c r="C746">
        <v>0</v>
      </c>
      <c r="D746">
        <v>2018</v>
      </c>
      <c r="E746" s="28" t="s">
        <v>418</v>
      </c>
      <c r="F746" s="30" t="s">
        <v>279</v>
      </c>
      <c r="G746" s="103">
        <v>250</v>
      </c>
      <c r="H746" s="103">
        <v>350</v>
      </c>
      <c r="I746" s="103">
        <f t="shared" si="22"/>
        <v>1400</v>
      </c>
      <c r="J746" s="72">
        <v>1446.2</v>
      </c>
      <c r="K746" s="60">
        <v>103.3</v>
      </c>
      <c r="L746" s="60">
        <v>29.734999999999999</v>
      </c>
      <c r="M746" s="60">
        <v>2.3781512605042017</v>
      </c>
      <c r="N746">
        <v>2018</v>
      </c>
      <c r="O746" t="s">
        <v>18</v>
      </c>
      <c r="P746">
        <v>620</v>
      </c>
      <c r="Q746" s="28" t="s">
        <v>217</v>
      </c>
      <c r="R746">
        <v>4000</v>
      </c>
      <c r="S746">
        <v>1</v>
      </c>
      <c r="T746" s="12">
        <v>80.8</v>
      </c>
      <c r="U746" s="81">
        <v>0.53</v>
      </c>
      <c r="V746" s="81">
        <v>0.2</v>
      </c>
      <c r="W746" s="81">
        <v>0.32</v>
      </c>
      <c r="X746" s="81">
        <v>1</v>
      </c>
      <c r="Y746" s="12">
        <v>11.9</v>
      </c>
      <c r="Z746" s="12">
        <v>13.8</v>
      </c>
      <c r="AA746" s="12">
        <v>35.369999999999997</v>
      </c>
      <c r="AB746" s="12">
        <v>1.8069999999999999</v>
      </c>
      <c r="AC746" s="12">
        <v>28.3</v>
      </c>
      <c r="AD746" s="12">
        <v>9.9</v>
      </c>
      <c r="AE746" s="12">
        <v>388</v>
      </c>
      <c r="AF746" s="12">
        <v>69.7</v>
      </c>
      <c r="AG746" s="12">
        <v>62.1</v>
      </c>
      <c r="AH746" s="12">
        <v>5.5</v>
      </c>
      <c r="AI746" s="12">
        <v>11</v>
      </c>
      <c r="AJ746" s="12">
        <v>52</v>
      </c>
      <c r="AK746" s="12">
        <v>68</v>
      </c>
      <c r="AL746" s="12">
        <v>146</v>
      </c>
      <c r="AM746" s="12">
        <v>325</v>
      </c>
      <c r="AN746" s="12">
        <v>0.47</v>
      </c>
      <c r="AO746" s="12">
        <v>0.74399999999999999</v>
      </c>
    </row>
    <row r="747" spans="1:41" x14ac:dyDescent="0.35">
      <c r="A747" s="53">
        <f t="shared" si="23"/>
        <v>741</v>
      </c>
      <c r="B747">
        <v>0</v>
      </c>
      <c r="C747">
        <v>0</v>
      </c>
      <c r="D747">
        <v>2018</v>
      </c>
      <c r="E747" s="28" t="s">
        <v>418</v>
      </c>
      <c r="F747" s="30" t="s">
        <v>279</v>
      </c>
      <c r="G747" s="103">
        <v>250</v>
      </c>
      <c r="H747" s="103">
        <v>350</v>
      </c>
      <c r="I747" s="103">
        <f t="shared" si="22"/>
        <v>1400</v>
      </c>
      <c r="J747" s="72">
        <v>1460.2</v>
      </c>
      <c r="K747" s="60">
        <v>104.3</v>
      </c>
      <c r="L747" s="60">
        <v>36.932105263157894</v>
      </c>
      <c r="M747" s="60">
        <v>2.354838709677419</v>
      </c>
      <c r="N747">
        <v>2018</v>
      </c>
      <c r="O747" t="s">
        <v>18</v>
      </c>
      <c r="P747">
        <v>621</v>
      </c>
      <c r="Q747" s="28" t="s">
        <v>217</v>
      </c>
      <c r="R747">
        <v>4000</v>
      </c>
      <c r="S747">
        <v>1</v>
      </c>
      <c r="T747" s="12">
        <v>80.599999999999994</v>
      </c>
      <c r="U747" s="81">
        <v>0.52</v>
      </c>
      <c r="V747" s="81">
        <v>0.14000000000000001</v>
      </c>
      <c r="W747" s="81">
        <v>0.12</v>
      </c>
      <c r="X747" s="81">
        <v>0.5</v>
      </c>
      <c r="Y747" s="12">
        <v>12.4</v>
      </c>
      <c r="Z747" s="12">
        <v>14.3</v>
      </c>
      <c r="AA747" s="12">
        <v>36.68</v>
      </c>
      <c r="AB747" s="12">
        <v>1.802</v>
      </c>
      <c r="AC747" s="12">
        <v>29.2</v>
      </c>
      <c r="AD747" s="12">
        <v>10.5</v>
      </c>
      <c r="AE747" s="12">
        <v>396</v>
      </c>
      <c r="AF747" s="12">
        <v>70</v>
      </c>
      <c r="AG747" s="12">
        <v>56.7</v>
      </c>
      <c r="AH747" s="12">
        <v>10.5</v>
      </c>
      <c r="AI747" s="12">
        <v>24.3</v>
      </c>
      <c r="AJ747" s="12">
        <v>20</v>
      </c>
      <c r="AK747" s="12">
        <v>67</v>
      </c>
      <c r="AL747" s="12">
        <v>161</v>
      </c>
      <c r="AM747" s="12">
        <v>324</v>
      </c>
      <c r="AN747" s="12">
        <v>0.42</v>
      </c>
      <c r="AO747" s="12">
        <v>0.56999999999999995</v>
      </c>
    </row>
    <row r="748" spans="1:41" x14ac:dyDescent="0.35">
      <c r="A748" s="53">
        <f t="shared" si="23"/>
        <v>742</v>
      </c>
      <c r="B748">
        <v>0</v>
      </c>
      <c r="C748">
        <v>0</v>
      </c>
      <c r="D748">
        <v>2018</v>
      </c>
      <c r="E748" s="28" t="s">
        <v>418</v>
      </c>
      <c r="F748" s="30" t="s">
        <v>279</v>
      </c>
      <c r="G748" s="103">
        <v>250</v>
      </c>
      <c r="H748" s="103">
        <v>350</v>
      </c>
      <c r="I748" s="103">
        <f t="shared" si="22"/>
        <v>1400</v>
      </c>
      <c r="J748" s="72">
        <v>1443.4</v>
      </c>
      <c r="K748" s="60">
        <v>103.1</v>
      </c>
      <c r="L748" s="60">
        <v>36.750000000000007</v>
      </c>
      <c r="M748" s="60">
        <v>2.7966101694915251</v>
      </c>
      <c r="N748">
        <v>2018</v>
      </c>
      <c r="O748" t="s">
        <v>18</v>
      </c>
      <c r="P748">
        <v>622</v>
      </c>
      <c r="Q748" s="28" t="s">
        <v>217</v>
      </c>
      <c r="R748">
        <v>4000</v>
      </c>
      <c r="S748">
        <v>2</v>
      </c>
      <c r="T748" s="12">
        <v>81.7</v>
      </c>
      <c r="U748" s="81">
        <v>0.37</v>
      </c>
      <c r="V748" s="81">
        <v>0.25</v>
      </c>
      <c r="W748" s="81">
        <v>0.23</v>
      </c>
      <c r="X748" s="81">
        <v>3.6</v>
      </c>
      <c r="Y748" s="12">
        <v>11.8</v>
      </c>
      <c r="Z748" s="12">
        <v>13.6</v>
      </c>
      <c r="AA748" s="12">
        <v>37.76</v>
      </c>
      <c r="AB748" s="12">
        <v>1.982</v>
      </c>
      <c r="AC748" s="12">
        <v>33</v>
      </c>
      <c r="AD748" s="12">
        <v>11.4</v>
      </c>
      <c r="AE748" s="12">
        <v>361</v>
      </c>
      <c r="AF748" s="12">
        <v>69.099999999999994</v>
      </c>
      <c r="AG748" s="12">
        <v>64.8</v>
      </c>
      <c r="AH748" s="12">
        <v>7</v>
      </c>
      <c r="AI748" s="12">
        <v>9.9</v>
      </c>
      <c r="AJ748" s="12">
        <v>53</v>
      </c>
      <c r="AK748" s="12">
        <v>89</v>
      </c>
      <c r="AL748" s="12">
        <v>120</v>
      </c>
      <c r="AM748" s="12">
        <v>345</v>
      </c>
      <c r="AN748" s="12">
        <v>0.74</v>
      </c>
      <c r="AO748" s="12">
        <v>0.82699999999999996</v>
      </c>
    </row>
    <row r="749" spans="1:41" x14ac:dyDescent="0.35">
      <c r="A749" s="53">
        <f t="shared" si="23"/>
        <v>743</v>
      </c>
      <c r="B749">
        <v>0</v>
      </c>
      <c r="C749">
        <v>1</v>
      </c>
      <c r="D749" s="75">
        <v>2018</v>
      </c>
      <c r="E749" s="28" t="s">
        <v>373</v>
      </c>
      <c r="F749" s="30" t="s">
        <v>305</v>
      </c>
      <c r="G749" s="103">
        <v>4500</v>
      </c>
      <c r="H749" s="103">
        <v>17100</v>
      </c>
      <c r="I749" s="103">
        <f t="shared" si="22"/>
        <v>3800</v>
      </c>
      <c r="J749" s="72">
        <v>3925.4</v>
      </c>
      <c r="K749" s="60">
        <v>103.3</v>
      </c>
      <c r="L749" s="60">
        <v>35.22</v>
      </c>
      <c r="M749" s="60">
        <v>2.5462184873949578</v>
      </c>
      <c r="N749" s="75">
        <v>2018</v>
      </c>
      <c r="O749" s="75" t="s">
        <v>18</v>
      </c>
      <c r="P749" s="75">
        <v>623</v>
      </c>
      <c r="Q749" s="78" t="s">
        <v>209</v>
      </c>
      <c r="R749" s="75">
        <v>500</v>
      </c>
      <c r="S749" s="75">
        <v>2</v>
      </c>
      <c r="T749" s="79">
        <v>80.8</v>
      </c>
      <c r="U749" s="80">
        <v>1.44</v>
      </c>
      <c r="V749" s="80">
        <v>0.18</v>
      </c>
      <c r="W749" s="80">
        <v>0.91</v>
      </c>
      <c r="X749" s="80">
        <v>0.7</v>
      </c>
      <c r="Y749" s="79">
        <v>11.9</v>
      </c>
      <c r="Z749" s="12">
        <v>13.8</v>
      </c>
      <c r="AA749" s="79">
        <v>36.17</v>
      </c>
      <c r="AB749" s="79">
        <v>1.829</v>
      </c>
      <c r="AC749" s="79">
        <v>30.3</v>
      </c>
      <c r="AD749" s="79">
        <v>10.6</v>
      </c>
      <c r="AE749" s="79">
        <v>362</v>
      </c>
      <c r="AF749" s="79">
        <v>69.2</v>
      </c>
      <c r="AG749" s="79">
        <v>58</v>
      </c>
      <c r="AH749" s="79">
        <v>8.6999999999999993</v>
      </c>
      <c r="AI749" s="79">
        <v>14.6</v>
      </c>
      <c r="AJ749" s="79">
        <v>39</v>
      </c>
      <c r="AK749" s="79">
        <v>72</v>
      </c>
      <c r="AL749" s="79">
        <v>112</v>
      </c>
      <c r="AM749" s="79">
        <v>352</v>
      </c>
      <c r="AN749" s="79">
        <v>0.64</v>
      </c>
      <c r="AO749" s="79">
        <v>0.71199999999999997</v>
      </c>
    </row>
    <row r="750" spans="1:41" x14ac:dyDescent="0.35">
      <c r="A750" s="53">
        <f t="shared" si="23"/>
        <v>744</v>
      </c>
      <c r="B750">
        <v>0</v>
      </c>
      <c r="C750">
        <v>1</v>
      </c>
      <c r="D750" s="75">
        <v>2018</v>
      </c>
      <c r="E750" s="28" t="s">
        <v>382</v>
      </c>
      <c r="F750" s="30" t="s">
        <v>383</v>
      </c>
      <c r="G750" s="103">
        <v>500</v>
      </c>
      <c r="H750" s="103">
        <v>650</v>
      </c>
      <c r="I750" s="103">
        <f t="shared" si="22"/>
        <v>1300</v>
      </c>
      <c r="J750" s="72">
        <v>1357.2</v>
      </c>
      <c r="K750" s="60">
        <v>104.4</v>
      </c>
      <c r="L750" s="60">
        <v>36.951460176991155</v>
      </c>
      <c r="M750" s="60">
        <v>2.5833333333333335</v>
      </c>
      <c r="N750" s="75">
        <v>2018</v>
      </c>
      <c r="O750" s="75" t="s">
        <v>18</v>
      </c>
      <c r="P750" s="75">
        <v>624</v>
      </c>
      <c r="Q750" s="78" t="s">
        <v>218</v>
      </c>
      <c r="R750" s="75">
        <v>1675</v>
      </c>
      <c r="S750" s="75">
        <v>2</v>
      </c>
      <c r="T750" s="79">
        <v>77.7</v>
      </c>
      <c r="U750" s="80">
        <v>1.02</v>
      </c>
      <c r="V750" s="80">
        <v>0.39</v>
      </c>
      <c r="W750" s="80">
        <v>0.52</v>
      </c>
      <c r="X750" s="80">
        <v>0</v>
      </c>
      <c r="Y750" s="79">
        <v>13.2</v>
      </c>
      <c r="Z750" s="12">
        <v>15.3</v>
      </c>
      <c r="AA750" s="79">
        <v>36.590000000000003</v>
      </c>
      <c r="AB750" s="79">
        <v>1.6910000000000001</v>
      </c>
      <c r="AC750" s="79">
        <v>34.1</v>
      </c>
      <c r="AD750" s="79">
        <v>11.9</v>
      </c>
      <c r="AE750" s="79">
        <v>423</v>
      </c>
      <c r="AF750" s="79">
        <v>69.3</v>
      </c>
      <c r="AG750" s="79">
        <v>62.9</v>
      </c>
      <c r="AH750" s="79">
        <v>6.5</v>
      </c>
      <c r="AI750" s="79">
        <v>9.3000000000000007</v>
      </c>
      <c r="AJ750" s="79">
        <v>48</v>
      </c>
      <c r="AK750" s="79">
        <v>74</v>
      </c>
      <c r="AL750" s="79">
        <v>130</v>
      </c>
      <c r="AM750" s="79">
        <v>320</v>
      </c>
      <c r="AN750" s="79">
        <v>0.56999999999999995</v>
      </c>
      <c r="AO750" s="79">
        <v>0.56499999999999995</v>
      </c>
    </row>
    <row r="751" spans="1:41" x14ac:dyDescent="0.35">
      <c r="A751" s="53">
        <f t="shared" si="23"/>
        <v>745</v>
      </c>
      <c r="B751">
        <v>0</v>
      </c>
      <c r="C751">
        <v>1</v>
      </c>
      <c r="D751" s="75">
        <v>2018</v>
      </c>
      <c r="E751" s="28" t="s">
        <v>294</v>
      </c>
      <c r="F751" s="30" t="s">
        <v>11</v>
      </c>
      <c r="G751" s="103">
        <v>30500</v>
      </c>
      <c r="H751" s="103">
        <v>94550</v>
      </c>
      <c r="I751" s="103">
        <f t="shared" si="22"/>
        <v>3100</v>
      </c>
      <c r="J751" s="72">
        <v>3131</v>
      </c>
      <c r="K751" s="60">
        <v>101</v>
      </c>
      <c r="L751" s="60">
        <v>15.100000000000001</v>
      </c>
      <c r="M751" s="60">
        <v>2.2521739130434781</v>
      </c>
      <c r="N751" s="75">
        <v>2018</v>
      </c>
      <c r="O751" s="75" t="s">
        <v>18</v>
      </c>
      <c r="P751" s="75">
        <v>625</v>
      </c>
      <c r="Q751" s="78" t="s">
        <v>131</v>
      </c>
      <c r="R751" s="75">
        <v>5100</v>
      </c>
      <c r="S751" s="75">
        <v>2</v>
      </c>
      <c r="T751" s="79">
        <v>77.45</v>
      </c>
      <c r="U751" s="80">
        <v>1.67</v>
      </c>
      <c r="V751" s="80">
        <v>0.11</v>
      </c>
      <c r="W751" s="80">
        <v>0.54</v>
      </c>
      <c r="X751" s="80">
        <v>1.2</v>
      </c>
      <c r="Y751" s="79">
        <v>11.5</v>
      </c>
      <c r="Z751" s="12">
        <v>13.3</v>
      </c>
      <c r="AA751" s="79">
        <v>31.38</v>
      </c>
      <c r="AB751" s="79">
        <v>2.1110000000000002</v>
      </c>
      <c r="AC751" s="79">
        <v>25.9</v>
      </c>
      <c r="AD751" s="79">
        <v>9</v>
      </c>
      <c r="AE751" s="79">
        <v>399</v>
      </c>
      <c r="AF751" s="79">
        <v>70.5</v>
      </c>
      <c r="AG751" s="79">
        <v>56.2</v>
      </c>
      <c r="AH751" s="79">
        <v>2.2000000000000002</v>
      </c>
      <c r="AI751" s="79">
        <v>9</v>
      </c>
      <c r="AJ751" s="79">
        <v>48</v>
      </c>
      <c r="AK751" s="79">
        <v>81</v>
      </c>
      <c r="AL751" s="79">
        <v>110</v>
      </c>
      <c r="AM751" s="79">
        <v>275</v>
      </c>
      <c r="AN751" s="79">
        <v>0.74</v>
      </c>
      <c r="AO751" s="79">
        <v>0.71699999999999997</v>
      </c>
    </row>
    <row r="752" spans="1:41" x14ac:dyDescent="0.35">
      <c r="A752" s="53">
        <f t="shared" si="23"/>
        <v>746</v>
      </c>
      <c r="B752">
        <v>0</v>
      </c>
      <c r="C752">
        <v>1</v>
      </c>
      <c r="D752" s="75">
        <v>2018</v>
      </c>
      <c r="E752" s="28" t="s">
        <v>294</v>
      </c>
      <c r="F752" s="30" t="s">
        <v>11</v>
      </c>
      <c r="G752" s="103">
        <v>30500</v>
      </c>
      <c r="H752" s="103">
        <v>94550</v>
      </c>
      <c r="I752" s="103">
        <f t="shared" si="22"/>
        <v>3100</v>
      </c>
      <c r="J752" s="72">
        <v>3211.6</v>
      </c>
      <c r="K752" s="60">
        <v>103.6</v>
      </c>
      <c r="L752" s="60">
        <v>28.352500000000003</v>
      </c>
      <c r="M752" s="60">
        <v>2.3203125</v>
      </c>
      <c r="N752" s="75">
        <v>2018</v>
      </c>
      <c r="O752" s="75" t="s">
        <v>18</v>
      </c>
      <c r="P752" s="75">
        <v>626</v>
      </c>
      <c r="Q752" s="78" t="s">
        <v>131</v>
      </c>
      <c r="R752" s="75">
        <v>4200</v>
      </c>
      <c r="S752" s="75">
        <v>3</v>
      </c>
      <c r="T752" s="79">
        <v>77.900000000000006</v>
      </c>
      <c r="U752" s="80">
        <v>2.48</v>
      </c>
      <c r="V752" s="80">
        <v>0.72</v>
      </c>
      <c r="W752" s="80">
        <v>0.32</v>
      </c>
      <c r="X752" s="80">
        <v>0.6</v>
      </c>
      <c r="Y752" s="79">
        <v>12.8</v>
      </c>
      <c r="Z752" s="12">
        <v>14.8</v>
      </c>
      <c r="AA752" s="79">
        <v>34.04</v>
      </c>
      <c r="AB752" s="79">
        <v>2.0739999999999998</v>
      </c>
      <c r="AC752" s="79">
        <v>29.7</v>
      </c>
      <c r="AD752" s="79">
        <v>10.4</v>
      </c>
      <c r="AE752" s="79">
        <v>352</v>
      </c>
      <c r="AF752" s="79">
        <v>70.099999999999994</v>
      </c>
      <c r="AG752" s="79">
        <v>62</v>
      </c>
      <c r="AH752" s="79">
        <v>2.7</v>
      </c>
      <c r="AI752" s="79">
        <v>20.3</v>
      </c>
      <c r="AJ752" s="79">
        <v>19</v>
      </c>
      <c r="AK752" s="79">
        <v>74</v>
      </c>
      <c r="AL752" s="79">
        <v>119</v>
      </c>
      <c r="AM752" s="79">
        <v>305</v>
      </c>
      <c r="AN752" s="79">
        <v>0.62</v>
      </c>
      <c r="AO752" s="79">
        <v>0.67600000000000005</v>
      </c>
    </row>
    <row r="753" spans="1:41" x14ac:dyDescent="0.35">
      <c r="A753" s="53">
        <f t="shared" si="23"/>
        <v>747</v>
      </c>
      <c r="B753">
        <v>0</v>
      </c>
      <c r="C753">
        <v>1</v>
      </c>
      <c r="D753" s="75">
        <v>2018</v>
      </c>
      <c r="E753" s="28" t="s">
        <v>294</v>
      </c>
      <c r="F753" s="30" t="s">
        <v>11</v>
      </c>
      <c r="G753" s="103">
        <v>30500</v>
      </c>
      <c r="H753" s="103">
        <v>94550</v>
      </c>
      <c r="I753" s="103">
        <f t="shared" si="22"/>
        <v>3100</v>
      </c>
      <c r="J753" s="72">
        <v>3149.6</v>
      </c>
      <c r="K753" s="60">
        <v>101.6</v>
      </c>
      <c r="L753" s="60">
        <v>29.302500000000009</v>
      </c>
      <c r="M753" s="60">
        <v>2.4237288135593218</v>
      </c>
      <c r="N753" s="75">
        <v>2018</v>
      </c>
      <c r="O753" s="75" t="s">
        <v>18</v>
      </c>
      <c r="P753" s="75">
        <v>627</v>
      </c>
      <c r="Q753" s="78" t="s">
        <v>131</v>
      </c>
      <c r="R753" s="75">
        <v>3920</v>
      </c>
      <c r="S753" s="75">
        <v>3</v>
      </c>
      <c r="T753" s="79">
        <v>78.150000000000006</v>
      </c>
      <c r="U753" s="80">
        <v>2.25</v>
      </c>
      <c r="V753" s="80">
        <v>7.0000000000000007E-2</v>
      </c>
      <c r="W753" s="80">
        <v>0.32</v>
      </c>
      <c r="X753" s="80">
        <v>0.5</v>
      </c>
      <c r="Y753" s="79">
        <v>11.8</v>
      </c>
      <c r="Z753" s="12">
        <v>13.6</v>
      </c>
      <c r="AA753" s="79">
        <v>33.71</v>
      </c>
      <c r="AB753" s="79">
        <v>2.0870000000000002</v>
      </c>
      <c r="AC753" s="79">
        <v>28.6</v>
      </c>
      <c r="AD753" s="79">
        <v>9.9</v>
      </c>
      <c r="AE753" s="79">
        <v>364</v>
      </c>
      <c r="AF753" s="79">
        <v>69.7</v>
      </c>
      <c r="AG753" s="79">
        <v>55.2</v>
      </c>
      <c r="AH753" s="79">
        <v>12.1</v>
      </c>
      <c r="AI753" s="79">
        <v>20.7</v>
      </c>
      <c r="AJ753" s="79">
        <v>33</v>
      </c>
      <c r="AK753" s="79">
        <v>79</v>
      </c>
      <c r="AL753" s="79">
        <v>117</v>
      </c>
      <c r="AM753" s="79">
        <v>322</v>
      </c>
      <c r="AN753" s="79">
        <v>0.68</v>
      </c>
      <c r="AO753" s="79">
        <v>0.69099999999999995</v>
      </c>
    </row>
    <row r="754" spans="1:41" x14ac:dyDescent="0.35">
      <c r="A754" s="53">
        <f t="shared" si="23"/>
        <v>748</v>
      </c>
      <c r="B754">
        <v>0</v>
      </c>
      <c r="C754">
        <v>1</v>
      </c>
      <c r="D754" s="75">
        <v>2018</v>
      </c>
      <c r="E754" s="28" t="s">
        <v>294</v>
      </c>
      <c r="F754" s="30" t="s">
        <v>11</v>
      </c>
      <c r="G754" s="103">
        <v>30500</v>
      </c>
      <c r="H754" s="103">
        <v>94550</v>
      </c>
      <c r="I754" s="103">
        <f t="shared" si="22"/>
        <v>3100</v>
      </c>
      <c r="J754" s="72">
        <v>3186.8</v>
      </c>
      <c r="K754" s="60">
        <v>102.8</v>
      </c>
      <c r="L754" s="60">
        <v>11.762500000000005</v>
      </c>
      <c r="M754" s="60">
        <v>2.524193548387097</v>
      </c>
      <c r="N754" s="75">
        <v>2018</v>
      </c>
      <c r="O754" s="75" t="s">
        <v>18</v>
      </c>
      <c r="P754" s="75">
        <v>628</v>
      </c>
      <c r="Q754" s="78" t="s">
        <v>131</v>
      </c>
      <c r="R754" s="75">
        <v>2030</v>
      </c>
      <c r="S754" s="75">
        <v>3</v>
      </c>
      <c r="T754" s="79">
        <v>77.900000000000006</v>
      </c>
      <c r="U754" s="80">
        <v>2.93</v>
      </c>
      <c r="V754" s="80">
        <v>0.15</v>
      </c>
      <c r="W754" s="80">
        <v>0.55000000000000004</v>
      </c>
      <c r="X754" s="80">
        <v>0.2</v>
      </c>
      <c r="Y754" s="79">
        <v>12.4</v>
      </c>
      <c r="Z754" s="12">
        <v>14.3</v>
      </c>
      <c r="AA754" s="79">
        <v>32.590000000000003</v>
      </c>
      <c r="AB754" s="79">
        <v>2.016</v>
      </c>
      <c r="AC754" s="79">
        <v>31.3</v>
      </c>
      <c r="AD754" s="79">
        <v>10.7</v>
      </c>
      <c r="AE754" s="79">
        <v>316</v>
      </c>
      <c r="AF754" s="79">
        <v>70.7</v>
      </c>
      <c r="AG754" s="79">
        <v>64.7</v>
      </c>
      <c r="AH754" s="79">
        <v>2.2999999999999998</v>
      </c>
      <c r="AI754" s="79">
        <v>3.5</v>
      </c>
      <c r="AJ754" s="79">
        <v>67</v>
      </c>
      <c r="AK754" s="79">
        <v>74</v>
      </c>
      <c r="AL754" s="79">
        <v>90</v>
      </c>
      <c r="AM754" s="79">
        <v>219</v>
      </c>
      <c r="AN754" s="79">
        <v>0.82</v>
      </c>
      <c r="AO754" s="79">
        <v>0.66100000000000003</v>
      </c>
    </row>
    <row r="755" spans="1:41" x14ac:dyDescent="0.35">
      <c r="A755" s="53">
        <f t="shared" si="23"/>
        <v>749</v>
      </c>
      <c r="B755">
        <v>0</v>
      </c>
      <c r="C755">
        <v>1</v>
      </c>
      <c r="D755" s="75">
        <v>2018</v>
      </c>
      <c r="E755" s="28" t="s">
        <v>294</v>
      </c>
      <c r="F755" s="30" t="s">
        <v>11</v>
      </c>
      <c r="G755" s="103">
        <v>30500</v>
      </c>
      <c r="H755" s="103">
        <v>94550</v>
      </c>
      <c r="I755" s="103">
        <f t="shared" si="22"/>
        <v>3100</v>
      </c>
      <c r="J755" s="72">
        <v>3165.1</v>
      </c>
      <c r="K755" s="60">
        <v>102.1</v>
      </c>
      <c r="L755" s="60">
        <v>15.567500000000003</v>
      </c>
      <c r="M755" s="60">
        <v>2.2654867256637168</v>
      </c>
      <c r="N755" s="75">
        <v>2018</v>
      </c>
      <c r="O755" s="75" t="s">
        <v>18</v>
      </c>
      <c r="P755" s="75">
        <v>630</v>
      </c>
      <c r="Q755" s="78" t="s">
        <v>131</v>
      </c>
      <c r="R755" s="75">
        <v>8500</v>
      </c>
      <c r="S755" s="75">
        <v>3</v>
      </c>
      <c r="T755" s="79">
        <v>79.7</v>
      </c>
      <c r="U755" s="80">
        <v>2.21</v>
      </c>
      <c r="V755" s="80">
        <v>0.21</v>
      </c>
      <c r="W755" s="80">
        <v>0.5</v>
      </c>
      <c r="X755" s="80">
        <v>3</v>
      </c>
      <c r="Y755" s="79">
        <v>11.3</v>
      </c>
      <c r="Z755" s="12">
        <v>13.1</v>
      </c>
      <c r="AA755" s="79">
        <v>34.18</v>
      </c>
      <c r="AB755" s="79">
        <v>1.917</v>
      </c>
      <c r="AC755" s="79">
        <v>25.6</v>
      </c>
      <c r="AD755" s="79">
        <v>9</v>
      </c>
      <c r="AE755" s="79">
        <v>382</v>
      </c>
      <c r="AF755" s="79">
        <v>68.900000000000006</v>
      </c>
      <c r="AG755" s="79">
        <v>55.5</v>
      </c>
      <c r="AH755" s="79">
        <v>9.6</v>
      </c>
      <c r="AI755" s="79">
        <v>19.899999999999999</v>
      </c>
      <c r="AJ755" s="79">
        <v>30</v>
      </c>
      <c r="AK755" s="79">
        <v>83</v>
      </c>
      <c r="AL755" s="79">
        <v>84</v>
      </c>
      <c r="AM755" s="79">
        <v>245</v>
      </c>
      <c r="AN755" s="79">
        <v>0.99</v>
      </c>
      <c r="AO755" s="79">
        <v>0.68700000000000006</v>
      </c>
    </row>
    <row r="756" spans="1:41" x14ac:dyDescent="0.35">
      <c r="A756" s="53">
        <f t="shared" si="23"/>
        <v>750</v>
      </c>
      <c r="B756">
        <v>0</v>
      </c>
      <c r="C756">
        <v>1</v>
      </c>
      <c r="D756" s="75">
        <v>2018</v>
      </c>
      <c r="E756" s="28" t="s">
        <v>374</v>
      </c>
      <c r="F756" s="30" t="s">
        <v>305</v>
      </c>
      <c r="G756" s="103">
        <v>46000</v>
      </c>
      <c r="H756" s="103">
        <v>92000</v>
      </c>
      <c r="I756" s="103">
        <f t="shared" si="22"/>
        <v>2000</v>
      </c>
      <c r="J756" s="72">
        <v>2066</v>
      </c>
      <c r="K756" s="60">
        <v>103.3</v>
      </c>
      <c r="L756" s="60">
        <v>25.737499999999997</v>
      </c>
      <c r="M756" s="60">
        <v>2.53781512605042</v>
      </c>
      <c r="N756" s="75">
        <v>2018</v>
      </c>
      <c r="O756" s="75" t="s">
        <v>18</v>
      </c>
      <c r="P756" s="75">
        <v>632</v>
      </c>
      <c r="Q756" s="78" t="s">
        <v>210</v>
      </c>
      <c r="R756" s="75">
        <v>3400</v>
      </c>
      <c r="S756" s="75">
        <v>2</v>
      </c>
      <c r="T756" s="79">
        <v>80.599999999999994</v>
      </c>
      <c r="U756" s="80">
        <v>1.25</v>
      </c>
      <c r="V756" s="80">
        <v>0.11</v>
      </c>
      <c r="W756" s="80">
        <v>1.08</v>
      </c>
      <c r="X756" s="80">
        <v>0.1</v>
      </c>
      <c r="Y756" s="79">
        <v>11.9</v>
      </c>
      <c r="Z756" s="12">
        <v>13.8</v>
      </c>
      <c r="AA756" s="79">
        <v>34.47</v>
      </c>
      <c r="AB756" s="79">
        <v>1.873</v>
      </c>
      <c r="AC756" s="79">
        <v>30.2</v>
      </c>
      <c r="AD756" s="79">
        <v>10.5</v>
      </c>
      <c r="AE756" s="79">
        <v>342</v>
      </c>
      <c r="AF756" s="79">
        <v>68.900000000000006</v>
      </c>
      <c r="AG756" s="79">
        <v>66.3</v>
      </c>
      <c r="AH756" s="79">
        <v>2.4</v>
      </c>
      <c r="AI756" s="79">
        <v>8.3000000000000007</v>
      </c>
      <c r="AJ756" s="79">
        <v>57</v>
      </c>
      <c r="AK756" s="79">
        <v>77</v>
      </c>
      <c r="AL756" s="79">
        <v>123</v>
      </c>
      <c r="AM756" s="79">
        <v>305</v>
      </c>
      <c r="AN756" s="79">
        <v>0.63</v>
      </c>
      <c r="AO756" s="79">
        <v>0.68500000000000005</v>
      </c>
    </row>
    <row r="757" spans="1:41" x14ac:dyDescent="0.35">
      <c r="A757" s="53">
        <f t="shared" si="23"/>
        <v>751</v>
      </c>
      <c r="B757">
        <v>0</v>
      </c>
      <c r="C757">
        <v>1</v>
      </c>
      <c r="D757" s="75">
        <v>2018</v>
      </c>
      <c r="E757" s="28" t="s">
        <v>374</v>
      </c>
      <c r="F757" s="30" t="s">
        <v>305</v>
      </c>
      <c r="G757" s="103">
        <v>46000</v>
      </c>
      <c r="H757" s="103">
        <v>92000</v>
      </c>
      <c r="I757" s="103">
        <f t="shared" si="22"/>
        <v>2000</v>
      </c>
      <c r="J757" s="72">
        <v>2066</v>
      </c>
      <c r="K757" s="60">
        <v>103.3</v>
      </c>
      <c r="L757" s="60">
        <v>33.45809405940593</v>
      </c>
      <c r="M757" s="60">
        <v>2.403361344537815</v>
      </c>
      <c r="N757" s="75">
        <v>2018</v>
      </c>
      <c r="O757" s="75" t="s">
        <v>18</v>
      </c>
      <c r="P757" s="75">
        <v>633</v>
      </c>
      <c r="Q757" s="78" t="s">
        <v>210</v>
      </c>
      <c r="R757" s="75">
        <v>3400</v>
      </c>
      <c r="S757" s="75">
        <v>3</v>
      </c>
      <c r="T757" s="79">
        <v>79.7</v>
      </c>
      <c r="U757" s="80">
        <v>0.84</v>
      </c>
      <c r="V757" s="80">
        <v>0.22</v>
      </c>
      <c r="W757" s="80">
        <v>1.56</v>
      </c>
      <c r="X757" s="80">
        <v>0.1</v>
      </c>
      <c r="Y757" s="79">
        <v>11.9</v>
      </c>
      <c r="Z757" s="12">
        <v>13.8</v>
      </c>
      <c r="AA757" s="79">
        <v>33.450000000000003</v>
      </c>
      <c r="AB757" s="79">
        <v>2.1120000000000001</v>
      </c>
      <c r="AC757" s="79">
        <v>28.6</v>
      </c>
      <c r="AD757" s="79">
        <v>9.9</v>
      </c>
      <c r="AE757" s="79">
        <v>363</v>
      </c>
      <c r="AF757" s="79">
        <v>70.599999999999994</v>
      </c>
      <c r="AG757" s="79">
        <v>59.2</v>
      </c>
      <c r="AH757" s="79">
        <v>5.9</v>
      </c>
      <c r="AI757" s="79">
        <v>10.8</v>
      </c>
      <c r="AJ757" s="79">
        <v>46</v>
      </c>
      <c r="AK757" s="79">
        <v>72</v>
      </c>
      <c r="AL757" s="79">
        <v>119</v>
      </c>
      <c r="AM757" s="79">
        <v>299</v>
      </c>
      <c r="AN757" s="79">
        <v>0.61</v>
      </c>
      <c r="AO757" s="79">
        <v>0.505</v>
      </c>
    </row>
    <row r="758" spans="1:41" x14ac:dyDescent="0.35">
      <c r="A758" s="53">
        <f t="shared" si="23"/>
        <v>752</v>
      </c>
      <c r="B758">
        <v>0</v>
      </c>
      <c r="C758">
        <v>1</v>
      </c>
      <c r="D758" s="75">
        <v>2018</v>
      </c>
      <c r="E758" s="28" t="s">
        <v>374</v>
      </c>
      <c r="F758" s="30" t="s">
        <v>305</v>
      </c>
      <c r="G758" s="103">
        <v>46000</v>
      </c>
      <c r="H758" s="103">
        <v>92000</v>
      </c>
      <c r="I758" s="103">
        <f t="shared" si="22"/>
        <v>2000</v>
      </c>
      <c r="J758" s="72">
        <v>2074</v>
      </c>
      <c r="K758" s="60">
        <v>103.7</v>
      </c>
      <c r="L758" s="60">
        <v>30.647500000000001</v>
      </c>
      <c r="M758" s="60">
        <v>2.5454545454545454</v>
      </c>
      <c r="N758" s="75">
        <v>2018</v>
      </c>
      <c r="O758" s="75" t="s">
        <v>18</v>
      </c>
      <c r="P758" s="75">
        <v>634</v>
      </c>
      <c r="Q758" s="78" t="s">
        <v>210</v>
      </c>
      <c r="R758" s="75">
        <v>3400</v>
      </c>
      <c r="S758" s="75">
        <v>3</v>
      </c>
      <c r="T758" s="79">
        <v>79.25</v>
      </c>
      <c r="U758" s="80">
        <v>1.22</v>
      </c>
      <c r="V758" s="80">
        <v>0.41</v>
      </c>
      <c r="W758" s="80">
        <v>1.6</v>
      </c>
      <c r="X758" s="80">
        <v>0</v>
      </c>
      <c r="Y758" s="79">
        <v>12.1</v>
      </c>
      <c r="Z758" s="12">
        <v>14</v>
      </c>
      <c r="AA758" s="79">
        <v>32.630000000000003</v>
      </c>
      <c r="AB758" s="79">
        <v>1.9750000000000001</v>
      </c>
      <c r="AC758" s="79">
        <v>30.8</v>
      </c>
      <c r="AD758" s="79">
        <v>10.7</v>
      </c>
      <c r="AE758" s="79">
        <v>338</v>
      </c>
      <c r="AF758" s="79">
        <v>69.099999999999994</v>
      </c>
      <c r="AG758" s="79">
        <v>62.4</v>
      </c>
      <c r="AH758" s="79">
        <v>2.4</v>
      </c>
      <c r="AI758" s="79">
        <v>11.3</v>
      </c>
      <c r="AJ758" s="79">
        <v>43</v>
      </c>
      <c r="AK758" s="79">
        <v>79</v>
      </c>
      <c r="AL758" s="79">
        <v>117</v>
      </c>
      <c r="AM758" s="79">
        <v>322</v>
      </c>
      <c r="AN758" s="79">
        <v>0.68</v>
      </c>
      <c r="AO758" s="79">
        <v>0.69299999999999995</v>
      </c>
    </row>
    <row r="759" spans="1:41" x14ac:dyDescent="0.35">
      <c r="A759" s="53">
        <f t="shared" si="23"/>
        <v>753</v>
      </c>
      <c r="B759">
        <v>0</v>
      </c>
      <c r="C759">
        <v>1</v>
      </c>
      <c r="D759" s="75">
        <v>2018</v>
      </c>
      <c r="E759" s="28" t="s">
        <v>375</v>
      </c>
      <c r="F759" s="30" t="s">
        <v>305</v>
      </c>
      <c r="G759" s="103">
        <v>56000</v>
      </c>
      <c r="H759" s="103">
        <v>123200</v>
      </c>
      <c r="I759" s="103">
        <f t="shared" si="22"/>
        <v>2200</v>
      </c>
      <c r="J759" s="72">
        <v>2299</v>
      </c>
      <c r="K759" s="60">
        <v>104.5</v>
      </c>
      <c r="L759" s="60">
        <v>36.361932739059966</v>
      </c>
      <c r="M759" s="60">
        <v>2.64</v>
      </c>
      <c r="N759" s="75">
        <v>2018</v>
      </c>
      <c r="O759" s="75" t="s">
        <v>18</v>
      </c>
      <c r="P759" s="75">
        <v>635</v>
      </c>
      <c r="Q759" s="78" t="s">
        <v>211</v>
      </c>
      <c r="R759" s="75">
        <v>4000</v>
      </c>
      <c r="S759" s="75">
        <v>2</v>
      </c>
      <c r="T759" s="79">
        <v>79.45</v>
      </c>
      <c r="U759" s="80">
        <v>0.75</v>
      </c>
      <c r="V759" s="80">
        <v>0.15</v>
      </c>
      <c r="W759" s="80">
        <v>0.61</v>
      </c>
      <c r="X759" s="80">
        <v>0</v>
      </c>
      <c r="Y759" s="79">
        <v>12.5</v>
      </c>
      <c r="Z759" s="12">
        <v>14.5</v>
      </c>
      <c r="AA759" s="79">
        <v>32.99</v>
      </c>
      <c r="AB759" s="79">
        <v>2.1320000000000001</v>
      </c>
      <c r="AC759" s="79">
        <v>33</v>
      </c>
      <c r="AD759" s="79">
        <v>11.6</v>
      </c>
      <c r="AE759" s="79">
        <v>372</v>
      </c>
      <c r="AF759" s="79">
        <v>69</v>
      </c>
      <c r="AG759" s="79">
        <v>59.3</v>
      </c>
      <c r="AH759" s="79">
        <v>5.7</v>
      </c>
      <c r="AI759" s="79">
        <v>8.1999999999999993</v>
      </c>
      <c r="AJ759" s="79">
        <v>52</v>
      </c>
      <c r="AK759" s="79">
        <v>76</v>
      </c>
      <c r="AL759" s="79">
        <v>152</v>
      </c>
      <c r="AM759" s="79">
        <v>381</v>
      </c>
      <c r="AN759" s="79">
        <v>0.5</v>
      </c>
      <c r="AO759" s="79">
        <v>0.61699999999999999</v>
      </c>
    </row>
    <row r="760" spans="1:41" x14ac:dyDescent="0.35">
      <c r="A760" s="53">
        <f t="shared" si="23"/>
        <v>754</v>
      </c>
      <c r="B760">
        <v>0</v>
      </c>
      <c r="C760">
        <v>1</v>
      </c>
      <c r="D760" s="75">
        <v>2018</v>
      </c>
      <c r="E760" s="28" t="s">
        <v>375</v>
      </c>
      <c r="F760" s="30" t="s">
        <v>305</v>
      </c>
      <c r="G760" s="103">
        <v>56000</v>
      </c>
      <c r="H760" s="103">
        <v>123200</v>
      </c>
      <c r="I760" s="103">
        <f t="shared" si="22"/>
        <v>2200</v>
      </c>
      <c r="J760" s="72">
        <v>2270.4</v>
      </c>
      <c r="K760" s="60">
        <v>103.2</v>
      </c>
      <c r="L760" s="60">
        <v>33.487499999999997</v>
      </c>
      <c r="M760" s="60">
        <v>2.7380952380952381</v>
      </c>
      <c r="N760" s="75">
        <v>2018</v>
      </c>
      <c r="O760" s="75" t="s">
        <v>18</v>
      </c>
      <c r="P760" s="75">
        <v>636</v>
      </c>
      <c r="Q760" s="78" t="s">
        <v>211</v>
      </c>
      <c r="R760" s="75">
        <v>4000</v>
      </c>
      <c r="S760" s="75">
        <v>2</v>
      </c>
      <c r="T760" s="79">
        <v>78.349999999999994</v>
      </c>
      <c r="U760" s="80">
        <v>0.91</v>
      </c>
      <c r="V760" s="80">
        <v>0.27</v>
      </c>
      <c r="W760" s="80">
        <v>0.46</v>
      </c>
      <c r="X760" s="80">
        <v>0</v>
      </c>
      <c r="Y760" s="79">
        <v>12.6</v>
      </c>
      <c r="Z760" s="12">
        <v>14.6</v>
      </c>
      <c r="AA760" s="79">
        <v>30.56</v>
      </c>
      <c r="AB760" s="79">
        <v>1.8049999999999999</v>
      </c>
      <c r="AC760" s="79">
        <v>34.5</v>
      </c>
      <c r="AD760" s="79">
        <v>12</v>
      </c>
      <c r="AE760" s="79">
        <v>360</v>
      </c>
      <c r="AF760" s="79">
        <v>70.5</v>
      </c>
      <c r="AG760" s="79">
        <v>61.2</v>
      </c>
      <c r="AH760" s="79">
        <v>2.5</v>
      </c>
      <c r="AI760" s="79">
        <v>9.3000000000000007</v>
      </c>
      <c r="AJ760" s="79">
        <v>40</v>
      </c>
      <c r="AK760" s="79">
        <v>68</v>
      </c>
      <c r="AL760" s="79">
        <v>146</v>
      </c>
      <c r="AM760" s="79">
        <v>325</v>
      </c>
      <c r="AN760" s="79">
        <v>0.47</v>
      </c>
      <c r="AO760" s="79">
        <v>0.67200000000000004</v>
      </c>
    </row>
    <row r="761" spans="1:41" x14ac:dyDescent="0.35">
      <c r="A761" s="53">
        <f t="shared" si="23"/>
        <v>755</v>
      </c>
      <c r="B761">
        <v>0</v>
      </c>
      <c r="C761">
        <v>1</v>
      </c>
      <c r="D761" s="75">
        <v>2018</v>
      </c>
      <c r="E761" s="28" t="s">
        <v>375</v>
      </c>
      <c r="F761" s="30" t="s">
        <v>305</v>
      </c>
      <c r="G761" s="103">
        <v>56000</v>
      </c>
      <c r="H761" s="103">
        <v>123200</v>
      </c>
      <c r="I761" s="103">
        <f t="shared" si="22"/>
        <v>2200</v>
      </c>
      <c r="J761" s="72">
        <v>2279.1999999999998</v>
      </c>
      <c r="K761" s="60">
        <v>103.6</v>
      </c>
      <c r="L761" s="60">
        <v>34.65926590538335</v>
      </c>
      <c r="M761" s="60">
        <v>2.5234374999999996</v>
      </c>
      <c r="N761" s="75">
        <v>2018</v>
      </c>
      <c r="O761" s="75" t="s">
        <v>18</v>
      </c>
      <c r="P761" s="75">
        <v>637</v>
      </c>
      <c r="Q761" s="78" t="s">
        <v>211</v>
      </c>
      <c r="R761" s="75">
        <v>4000</v>
      </c>
      <c r="S761" s="75">
        <v>2</v>
      </c>
      <c r="T761" s="79">
        <v>78.8</v>
      </c>
      <c r="U761" s="80">
        <v>0.99</v>
      </c>
      <c r="V761" s="80">
        <v>0.12</v>
      </c>
      <c r="W761" s="80">
        <v>0.37</v>
      </c>
      <c r="X761" s="80">
        <v>0</v>
      </c>
      <c r="Y761" s="79">
        <v>12.8</v>
      </c>
      <c r="Z761" s="12">
        <v>14.8</v>
      </c>
      <c r="AA761" s="79">
        <v>30.98</v>
      </c>
      <c r="AB761" s="79">
        <v>1.623</v>
      </c>
      <c r="AC761" s="79">
        <v>32.299999999999997</v>
      </c>
      <c r="AD761" s="79">
        <v>11.4</v>
      </c>
      <c r="AE761" s="79">
        <v>465</v>
      </c>
      <c r="AF761" s="79">
        <v>70.8</v>
      </c>
      <c r="AG761" s="79">
        <v>56.6</v>
      </c>
      <c r="AH761" s="79">
        <v>6.7</v>
      </c>
      <c r="AI761" s="79">
        <v>10.8</v>
      </c>
      <c r="AJ761" s="79">
        <v>42</v>
      </c>
      <c r="AK761" s="79">
        <v>67</v>
      </c>
      <c r="AL761" s="79">
        <v>161</v>
      </c>
      <c r="AM761" s="79">
        <v>324</v>
      </c>
      <c r="AN761" s="79">
        <v>0.42</v>
      </c>
      <c r="AO761" s="79">
        <v>0.61299999999999999</v>
      </c>
    </row>
    <row r="762" spans="1:41" x14ac:dyDescent="0.35">
      <c r="A762" s="53">
        <f t="shared" si="23"/>
        <v>756</v>
      </c>
      <c r="B762">
        <v>0</v>
      </c>
      <c r="C762">
        <v>1</v>
      </c>
      <c r="D762" s="75">
        <v>2018</v>
      </c>
      <c r="E762" s="28" t="s">
        <v>384</v>
      </c>
      <c r="F762" s="30" t="s">
        <v>65</v>
      </c>
      <c r="G762" s="103">
        <v>24000</v>
      </c>
      <c r="H762" s="103">
        <v>60000</v>
      </c>
      <c r="I762" s="103">
        <f t="shared" si="22"/>
        <v>2500</v>
      </c>
      <c r="J762" s="72">
        <v>2597.5</v>
      </c>
      <c r="K762" s="60">
        <v>103.9</v>
      </c>
      <c r="L762" s="60">
        <v>32.337338709677425</v>
      </c>
      <c r="M762" s="60">
        <v>2.3852459016393444</v>
      </c>
      <c r="N762" s="75">
        <v>2018</v>
      </c>
      <c r="O762" s="75" t="s">
        <v>14</v>
      </c>
      <c r="P762" s="75">
        <v>700</v>
      </c>
      <c r="Q762" s="78" t="s">
        <v>219</v>
      </c>
      <c r="R762" s="75">
        <v>4008</v>
      </c>
      <c r="S762" s="75">
        <v>2</v>
      </c>
      <c r="T762" s="79">
        <v>81.150000000000006</v>
      </c>
      <c r="U762" s="80">
        <v>0.3</v>
      </c>
      <c r="V762" s="80">
        <v>0.56999999999999995</v>
      </c>
      <c r="W762" s="80">
        <v>0.24</v>
      </c>
      <c r="X762" s="80">
        <v>0.8</v>
      </c>
      <c r="Y762" s="79">
        <v>12.2</v>
      </c>
      <c r="Z762" s="12">
        <v>14.1</v>
      </c>
      <c r="AA762" s="79">
        <v>37.4</v>
      </c>
      <c r="AB762" s="79">
        <v>1.835</v>
      </c>
      <c r="AC762" s="79">
        <v>29.1</v>
      </c>
      <c r="AD762" s="79">
        <v>10.199999999999999</v>
      </c>
      <c r="AE762" s="79">
        <v>456</v>
      </c>
      <c r="AF762" s="79">
        <v>71</v>
      </c>
      <c r="AG762" s="79">
        <v>60.7</v>
      </c>
      <c r="AH762" s="79">
        <v>8.6999999999999993</v>
      </c>
      <c r="AI762" s="79">
        <v>17.7</v>
      </c>
      <c r="AJ762" s="79">
        <v>34</v>
      </c>
      <c r="AK762" s="79">
        <v>99</v>
      </c>
      <c r="AL762" s="79">
        <v>95</v>
      </c>
      <c r="AM762" s="79">
        <v>316</v>
      </c>
      <c r="AN762" s="79">
        <v>1.04</v>
      </c>
      <c r="AO762" s="79">
        <v>0.62</v>
      </c>
    </row>
    <row r="763" spans="1:41" x14ac:dyDescent="0.35">
      <c r="A763" s="53">
        <f t="shared" si="23"/>
        <v>757</v>
      </c>
      <c r="B763">
        <v>0</v>
      </c>
      <c r="C763">
        <v>1</v>
      </c>
      <c r="D763" s="75">
        <v>2018</v>
      </c>
      <c r="E763" s="28" t="s">
        <v>385</v>
      </c>
      <c r="F763" s="30" t="s">
        <v>65</v>
      </c>
      <c r="G763" s="103">
        <v>29000</v>
      </c>
      <c r="H763" s="103">
        <v>63800</v>
      </c>
      <c r="I763" s="103">
        <f t="shared" si="22"/>
        <v>2200</v>
      </c>
      <c r="J763" s="72">
        <v>2255</v>
      </c>
      <c r="K763" s="60">
        <v>102.5</v>
      </c>
      <c r="L763" s="60">
        <v>25.547500000000003</v>
      </c>
      <c r="M763" s="60">
        <v>2.3304347826086955</v>
      </c>
      <c r="N763" s="75">
        <v>2018</v>
      </c>
      <c r="O763" s="75" t="s">
        <v>14</v>
      </c>
      <c r="P763" s="75">
        <v>701</v>
      </c>
      <c r="Q763" s="78" t="s">
        <v>220</v>
      </c>
      <c r="R763" s="75">
        <v>4014</v>
      </c>
      <c r="S763" s="75">
        <v>2</v>
      </c>
      <c r="T763" s="79">
        <v>82.15</v>
      </c>
      <c r="U763" s="80">
        <v>0</v>
      </c>
      <c r="V763" s="80">
        <v>0.62</v>
      </c>
      <c r="W763" s="80">
        <v>0.36</v>
      </c>
      <c r="X763" s="80">
        <v>0.4</v>
      </c>
      <c r="Y763" s="79">
        <v>11.5</v>
      </c>
      <c r="Z763" s="12">
        <v>13.3</v>
      </c>
      <c r="AA763" s="79">
        <v>38.1</v>
      </c>
      <c r="AB763" s="79">
        <v>1.907</v>
      </c>
      <c r="AC763" s="79">
        <v>26.8</v>
      </c>
      <c r="AD763" s="79">
        <v>9.3000000000000007</v>
      </c>
      <c r="AE763" s="79">
        <v>422</v>
      </c>
      <c r="AF763" s="79">
        <v>70.5</v>
      </c>
      <c r="AG763" s="79">
        <v>60.5</v>
      </c>
      <c r="AH763" s="79">
        <v>7.1</v>
      </c>
      <c r="AI763" s="79">
        <v>15.8</v>
      </c>
      <c r="AJ763" s="79">
        <v>31</v>
      </c>
      <c r="AK763" s="79">
        <v>105</v>
      </c>
      <c r="AL763" s="79">
        <v>79</v>
      </c>
      <c r="AM763" s="79">
        <v>298</v>
      </c>
      <c r="AN763" s="79">
        <v>1.33</v>
      </c>
      <c r="AO763" s="79">
        <v>0.66</v>
      </c>
    </row>
    <row r="764" spans="1:41" x14ac:dyDescent="0.35">
      <c r="A764" s="53">
        <f t="shared" si="23"/>
        <v>758</v>
      </c>
      <c r="B764">
        <v>0</v>
      </c>
      <c r="C764">
        <v>1</v>
      </c>
      <c r="D764" s="75">
        <v>2018</v>
      </c>
      <c r="E764" s="28" t="s">
        <v>385</v>
      </c>
      <c r="F764" s="30" t="s">
        <v>65</v>
      </c>
      <c r="G764" s="103">
        <v>29000</v>
      </c>
      <c r="H764" s="103">
        <v>63800</v>
      </c>
      <c r="I764" s="103">
        <f t="shared" si="22"/>
        <v>2200</v>
      </c>
      <c r="J764" s="72">
        <v>2268.1999999999998</v>
      </c>
      <c r="K764" s="60">
        <v>103.1</v>
      </c>
      <c r="L764" s="60">
        <v>24.657499999999999</v>
      </c>
      <c r="M764" s="60">
        <v>2.2966101694915255</v>
      </c>
      <c r="N764" s="75">
        <v>2018</v>
      </c>
      <c r="O764" s="75" t="s">
        <v>14</v>
      </c>
      <c r="P764" s="75">
        <v>702</v>
      </c>
      <c r="Q764" s="78" t="s">
        <v>220</v>
      </c>
      <c r="R764" s="75">
        <v>2020</v>
      </c>
      <c r="S764" s="75">
        <v>1</v>
      </c>
      <c r="T764" s="79">
        <v>81.5</v>
      </c>
      <c r="U764" s="80">
        <v>0</v>
      </c>
      <c r="V764" s="80">
        <v>0.2</v>
      </c>
      <c r="W764" s="80">
        <v>0.28000000000000003</v>
      </c>
      <c r="X764" s="80">
        <v>0.6</v>
      </c>
      <c r="Y764" s="79">
        <v>11.8</v>
      </c>
      <c r="Z764" s="12">
        <v>13.6</v>
      </c>
      <c r="AA764" s="79">
        <v>38</v>
      </c>
      <c r="AB764" s="79">
        <v>1.847</v>
      </c>
      <c r="AC764" s="79">
        <v>27.1</v>
      </c>
      <c r="AD764" s="79">
        <v>9.5</v>
      </c>
      <c r="AE764" s="79">
        <v>422</v>
      </c>
      <c r="AF764" s="79">
        <v>67.099999999999994</v>
      </c>
      <c r="AG764" s="79">
        <v>59.4</v>
      </c>
      <c r="AH764" s="79">
        <v>8.4</v>
      </c>
      <c r="AI764" s="79">
        <v>22.2</v>
      </c>
      <c r="AJ764" s="79">
        <v>27</v>
      </c>
      <c r="AK764" s="79">
        <v>97</v>
      </c>
      <c r="AL764" s="79">
        <v>85</v>
      </c>
      <c r="AM764" s="79">
        <v>287</v>
      </c>
      <c r="AN764" s="79">
        <v>1.1399999999999999</v>
      </c>
      <c r="AO764" s="79">
        <v>0.66200000000000003</v>
      </c>
    </row>
    <row r="765" spans="1:41" x14ac:dyDescent="0.35">
      <c r="A765" s="53">
        <f t="shared" si="23"/>
        <v>759</v>
      </c>
      <c r="B765">
        <v>0</v>
      </c>
      <c r="C765">
        <v>1</v>
      </c>
      <c r="D765" s="75">
        <v>2018</v>
      </c>
      <c r="E765" s="28" t="s">
        <v>387</v>
      </c>
      <c r="F765" s="30" t="s">
        <v>65</v>
      </c>
      <c r="G765" s="103">
        <v>38100</v>
      </c>
      <c r="H765" s="103">
        <v>114300</v>
      </c>
      <c r="I765" s="103">
        <f t="shared" si="22"/>
        <v>3000</v>
      </c>
      <c r="J765" s="72">
        <v>3165</v>
      </c>
      <c r="K765" s="60">
        <v>105.5</v>
      </c>
      <c r="L765" s="60">
        <v>36.557499999999997</v>
      </c>
      <c r="M765" s="60">
        <v>2.3461538461538463</v>
      </c>
      <c r="N765" s="75">
        <v>2018</v>
      </c>
      <c r="O765" s="75" t="s">
        <v>14</v>
      </c>
      <c r="P765" s="75">
        <v>703</v>
      </c>
      <c r="Q765" s="78" t="s">
        <v>222</v>
      </c>
      <c r="R765" s="75">
        <v>4077</v>
      </c>
      <c r="S765" s="75">
        <v>2</v>
      </c>
      <c r="T765" s="79">
        <v>79.25</v>
      </c>
      <c r="U765" s="80">
        <v>0</v>
      </c>
      <c r="V765" s="80">
        <v>0.64</v>
      </c>
      <c r="W765" s="80">
        <v>0.3</v>
      </c>
      <c r="X765" s="80">
        <v>0</v>
      </c>
      <c r="Y765" s="79">
        <v>13</v>
      </c>
      <c r="Z765" s="12">
        <v>15</v>
      </c>
      <c r="AA765" s="79">
        <v>36.799999999999997</v>
      </c>
      <c r="AB765" s="79">
        <v>1.9079999999999999</v>
      </c>
      <c r="AC765" s="79">
        <v>30.5</v>
      </c>
      <c r="AD765" s="79">
        <v>10.6</v>
      </c>
      <c r="AE765" s="79">
        <v>422</v>
      </c>
      <c r="AF765" s="79">
        <v>68.3</v>
      </c>
      <c r="AG765" s="79">
        <v>59.9</v>
      </c>
      <c r="AH765" s="79">
        <v>9</v>
      </c>
      <c r="AI765" s="79">
        <v>26.2</v>
      </c>
      <c r="AJ765" s="79">
        <v>21</v>
      </c>
      <c r="AK765" s="79">
        <v>90</v>
      </c>
      <c r="AL765" s="79">
        <v>115</v>
      </c>
      <c r="AM765" s="79">
        <v>342</v>
      </c>
      <c r="AN765" s="79">
        <v>0.78</v>
      </c>
      <c r="AO765" s="79">
        <v>0.63900000000000001</v>
      </c>
    </row>
    <row r="766" spans="1:41" x14ac:dyDescent="0.35">
      <c r="A766" s="53">
        <f t="shared" si="23"/>
        <v>760</v>
      </c>
      <c r="B766">
        <v>0</v>
      </c>
      <c r="C766">
        <v>1</v>
      </c>
      <c r="D766" s="75">
        <v>2018</v>
      </c>
      <c r="E766" s="28" t="s">
        <v>387</v>
      </c>
      <c r="F766" s="30" t="s">
        <v>65</v>
      </c>
      <c r="G766" s="103">
        <v>38100</v>
      </c>
      <c r="H766" s="103">
        <v>114300</v>
      </c>
      <c r="I766" s="103">
        <f t="shared" si="22"/>
        <v>3000</v>
      </c>
      <c r="J766" s="72">
        <v>3159</v>
      </c>
      <c r="K766" s="60">
        <v>105.3</v>
      </c>
      <c r="L766" s="60">
        <v>32.729807692307695</v>
      </c>
      <c r="M766" s="60">
        <v>2.3410852713178292</v>
      </c>
      <c r="N766" s="75">
        <v>2018</v>
      </c>
      <c r="O766" s="75" t="s">
        <v>14</v>
      </c>
      <c r="P766" s="75">
        <v>704</v>
      </c>
      <c r="Q766" s="78" t="s">
        <v>222</v>
      </c>
      <c r="R766" s="75">
        <v>3818</v>
      </c>
      <c r="S766" s="75">
        <v>2</v>
      </c>
      <c r="T766" s="79">
        <v>79.45</v>
      </c>
      <c r="U766" s="80">
        <v>0.66</v>
      </c>
      <c r="V766" s="80">
        <v>0.3</v>
      </c>
      <c r="W766" s="80">
        <v>0.38</v>
      </c>
      <c r="X766" s="80">
        <v>1.8</v>
      </c>
      <c r="Y766" s="79">
        <v>12.9</v>
      </c>
      <c r="Z766" s="12">
        <v>14.9</v>
      </c>
      <c r="AA766" s="79">
        <v>36</v>
      </c>
      <c r="AB766" s="79">
        <v>1.8049999999999999</v>
      </c>
      <c r="AC766" s="79">
        <v>30.2</v>
      </c>
      <c r="AD766" s="79">
        <v>10.7</v>
      </c>
      <c r="AE766" s="79">
        <v>421</v>
      </c>
      <c r="AF766" s="79">
        <v>69.3</v>
      </c>
      <c r="AG766" s="79">
        <v>57.6</v>
      </c>
      <c r="AH766" s="79">
        <v>9.1</v>
      </c>
      <c r="AI766" s="79">
        <v>17</v>
      </c>
      <c r="AJ766" s="79">
        <v>28</v>
      </c>
      <c r="AK766" s="79">
        <v>76</v>
      </c>
      <c r="AL766" s="79">
        <v>130</v>
      </c>
      <c r="AM766" s="79">
        <v>321</v>
      </c>
      <c r="AN766" s="79">
        <v>0.57999999999999996</v>
      </c>
      <c r="AO766" s="79">
        <v>0.624</v>
      </c>
    </row>
    <row r="767" spans="1:41" x14ac:dyDescent="0.35">
      <c r="A767" s="53">
        <f t="shared" si="23"/>
        <v>761</v>
      </c>
      <c r="B767">
        <v>0</v>
      </c>
      <c r="C767">
        <v>1</v>
      </c>
      <c r="D767" s="75">
        <v>2018</v>
      </c>
      <c r="E767" s="28" t="s">
        <v>388</v>
      </c>
      <c r="F767" s="30" t="s">
        <v>65</v>
      </c>
      <c r="G767" s="103">
        <v>7600</v>
      </c>
      <c r="H767" s="103">
        <v>25840</v>
      </c>
      <c r="I767" s="103">
        <f t="shared" si="22"/>
        <v>3400</v>
      </c>
      <c r="J767" s="72">
        <v>3580.2</v>
      </c>
      <c r="K767" s="60">
        <v>105.3</v>
      </c>
      <c r="L767" s="60">
        <v>33.015000000000008</v>
      </c>
      <c r="M767" s="60">
        <v>2.4806201550387597</v>
      </c>
      <c r="N767" s="75">
        <v>2018</v>
      </c>
      <c r="O767" s="75" t="s">
        <v>14</v>
      </c>
      <c r="P767" s="75">
        <v>705</v>
      </c>
      <c r="Q767" s="78" t="s">
        <v>223</v>
      </c>
      <c r="R767" s="75">
        <v>3096</v>
      </c>
      <c r="S767" s="75">
        <v>2</v>
      </c>
      <c r="T767" s="79">
        <v>80.150000000000006</v>
      </c>
      <c r="U767" s="80">
        <v>0.32</v>
      </c>
      <c r="V767" s="80">
        <v>0.56999999999999995</v>
      </c>
      <c r="W767" s="80">
        <v>0.62</v>
      </c>
      <c r="X767" s="80">
        <v>3.8</v>
      </c>
      <c r="Y767" s="79">
        <v>12.9</v>
      </c>
      <c r="Z767" s="12">
        <v>14.9</v>
      </c>
      <c r="AA767" s="79">
        <v>36.1</v>
      </c>
      <c r="AB767" s="79">
        <v>1.92</v>
      </c>
      <c r="AC767" s="79">
        <v>32</v>
      </c>
      <c r="AD767" s="79">
        <v>11.1</v>
      </c>
      <c r="AE767" s="79">
        <v>418</v>
      </c>
      <c r="AF767" s="79">
        <v>70.599999999999994</v>
      </c>
      <c r="AG767" s="79">
        <v>54.9</v>
      </c>
      <c r="AH767" s="79">
        <v>7.1</v>
      </c>
      <c r="AI767" s="79">
        <v>22.4</v>
      </c>
      <c r="AJ767" s="79">
        <v>17</v>
      </c>
      <c r="AK767" s="79">
        <v>83</v>
      </c>
      <c r="AL767" s="79">
        <v>114</v>
      </c>
      <c r="AM767" s="79">
        <v>307</v>
      </c>
      <c r="AN767" s="79">
        <v>0.73</v>
      </c>
      <c r="AO767" s="79">
        <v>0.65200000000000002</v>
      </c>
    </row>
    <row r="768" spans="1:41" x14ac:dyDescent="0.35">
      <c r="A768" s="53">
        <f t="shared" si="23"/>
        <v>762</v>
      </c>
      <c r="B768">
        <v>0</v>
      </c>
      <c r="C768">
        <v>1</v>
      </c>
      <c r="D768" s="75">
        <v>2018</v>
      </c>
      <c r="E768" s="28" t="s">
        <v>389</v>
      </c>
      <c r="F768" s="30" t="s">
        <v>65</v>
      </c>
      <c r="G768" s="103">
        <v>54400</v>
      </c>
      <c r="H768" s="103">
        <v>108800</v>
      </c>
      <c r="I768" s="103">
        <f t="shared" si="22"/>
        <v>2000</v>
      </c>
      <c r="J768" s="72">
        <v>2034</v>
      </c>
      <c r="K768" s="60">
        <v>101.7</v>
      </c>
      <c r="L768" s="60">
        <v>23.326629502572906</v>
      </c>
      <c r="M768" s="60">
        <v>2.3513513513513518</v>
      </c>
      <c r="N768" s="75">
        <v>2018</v>
      </c>
      <c r="O768" s="75" t="s">
        <v>14</v>
      </c>
      <c r="P768" s="75">
        <v>706</v>
      </c>
      <c r="Q768" s="78" t="s">
        <v>224</v>
      </c>
      <c r="R768" s="75">
        <v>4012</v>
      </c>
      <c r="S768" s="75">
        <v>2</v>
      </c>
      <c r="T768" s="79">
        <v>83.05</v>
      </c>
      <c r="U768" s="80">
        <v>0</v>
      </c>
      <c r="V768" s="80">
        <v>0.44</v>
      </c>
      <c r="W768" s="80">
        <v>0.42</v>
      </c>
      <c r="X768" s="80">
        <v>0.6</v>
      </c>
      <c r="Y768" s="79">
        <v>11.1</v>
      </c>
      <c r="Z768" s="12">
        <v>12.8</v>
      </c>
      <c r="AA768" s="79">
        <v>40.4</v>
      </c>
      <c r="AB768" s="79">
        <v>1.871</v>
      </c>
      <c r="AC768" s="79">
        <v>26.1</v>
      </c>
      <c r="AD768" s="79">
        <v>9.1</v>
      </c>
      <c r="AE768" s="79">
        <v>463</v>
      </c>
      <c r="AF768" s="79">
        <v>68.7</v>
      </c>
      <c r="AG768" s="79">
        <v>60</v>
      </c>
      <c r="AH768" s="79">
        <v>9.5</v>
      </c>
      <c r="AI768" s="79">
        <v>17</v>
      </c>
      <c r="AJ768" s="79">
        <v>35</v>
      </c>
      <c r="AK768" s="79">
        <v>97</v>
      </c>
      <c r="AL768" s="79">
        <v>85</v>
      </c>
      <c r="AM768" s="79">
        <v>274</v>
      </c>
      <c r="AN768" s="79">
        <v>1.1399999999999999</v>
      </c>
      <c r="AO768" s="79">
        <v>0.58299999999999996</v>
      </c>
    </row>
    <row r="769" spans="1:41" x14ac:dyDescent="0.35">
      <c r="A769" s="53">
        <f t="shared" si="23"/>
        <v>763</v>
      </c>
      <c r="B769">
        <v>0</v>
      </c>
      <c r="C769">
        <v>1</v>
      </c>
      <c r="D769" s="75">
        <v>2018</v>
      </c>
      <c r="E769" s="28" t="s">
        <v>389</v>
      </c>
      <c r="F769" s="30" t="s">
        <v>65</v>
      </c>
      <c r="G769" s="103">
        <v>54400</v>
      </c>
      <c r="H769" s="103">
        <v>108800</v>
      </c>
      <c r="I769" s="103">
        <f t="shared" si="22"/>
        <v>2000</v>
      </c>
      <c r="J769" s="72">
        <v>2002</v>
      </c>
      <c r="K769" s="60">
        <v>100.1</v>
      </c>
      <c r="L769" s="60">
        <v>15.340000000000003</v>
      </c>
      <c r="M769" s="60">
        <v>2.436893203883495</v>
      </c>
      <c r="N769" s="75">
        <v>2018</v>
      </c>
      <c r="O769" s="75" t="s">
        <v>14</v>
      </c>
      <c r="P769" s="75">
        <v>707</v>
      </c>
      <c r="Q769" s="78" t="s">
        <v>224</v>
      </c>
      <c r="R769" s="75">
        <v>3998</v>
      </c>
      <c r="S769" s="75">
        <v>2</v>
      </c>
      <c r="T769" s="79">
        <v>81.5</v>
      </c>
      <c r="U769" s="80">
        <v>0</v>
      </c>
      <c r="V769" s="80">
        <v>0.48</v>
      </c>
      <c r="W769" s="80">
        <v>0.42</v>
      </c>
      <c r="X769" s="80">
        <v>4.8</v>
      </c>
      <c r="Y769" s="79">
        <v>10.3</v>
      </c>
      <c r="Z769" s="12">
        <v>11.9</v>
      </c>
      <c r="AA769" s="79">
        <v>38.799999999999997</v>
      </c>
      <c r="AB769" s="79">
        <v>1.8560000000000001</v>
      </c>
      <c r="AC769" s="79">
        <v>25.1</v>
      </c>
      <c r="AD769" s="79">
        <v>8.8000000000000007</v>
      </c>
      <c r="AE769" s="79">
        <v>446</v>
      </c>
      <c r="AF769" s="79">
        <v>70.099999999999994</v>
      </c>
      <c r="AG769" s="79">
        <v>57</v>
      </c>
      <c r="AH769" s="79">
        <v>9.3000000000000007</v>
      </c>
      <c r="AI769" s="79">
        <v>19.7</v>
      </c>
      <c r="AJ769" s="79">
        <v>29</v>
      </c>
      <c r="AK769" s="79">
        <v>89</v>
      </c>
      <c r="AL769" s="79">
        <v>84</v>
      </c>
      <c r="AM769" s="79">
        <v>240</v>
      </c>
      <c r="AN769" s="79">
        <v>1.06</v>
      </c>
      <c r="AO769" s="79">
        <v>0.69799999999999995</v>
      </c>
    </row>
    <row r="770" spans="1:41" x14ac:dyDescent="0.35">
      <c r="A770" s="53">
        <f t="shared" si="23"/>
        <v>764</v>
      </c>
      <c r="B770">
        <v>0</v>
      </c>
      <c r="C770">
        <v>1</v>
      </c>
      <c r="D770" s="75">
        <v>2018</v>
      </c>
      <c r="E770" s="28" t="s">
        <v>389</v>
      </c>
      <c r="F770" s="30" t="s">
        <v>65</v>
      </c>
      <c r="G770" s="103">
        <v>54400</v>
      </c>
      <c r="H770" s="103">
        <v>108800</v>
      </c>
      <c r="I770" s="103">
        <f t="shared" si="22"/>
        <v>2000</v>
      </c>
      <c r="J770" s="72">
        <v>2014</v>
      </c>
      <c r="K770" s="60">
        <v>100.7</v>
      </c>
      <c r="L770" s="60">
        <v>15.124999999999996</v>
      </c>
      <c r="M770" s="60">
        <v>2.2547169811320753</v>
      </c>
      <c r="N770" s="75">
        <v>2018</v>
      </c>
      <c r="O770" s="75" t="s">
        <v>14</v>
      </c>
      <c r="P770" s="75">
        <v>708</v>
      </c>
      <c r="Q770" s="78" t="s">
        <v>224</v>
      </c>
      <c r="R770" s="75">
        <v>2014</v>
      </c>
      <c r="S770" s="75">
        <v>2</v>
      </c>
      <c r="T770" s="79">
        <v>81.25</v>
      </c>
      <c r="U770" s="80">
        <v>0</v>
      </c>
      <c r="V770" s="80">
        <v>0.24</v>
      </c>
      <c r="W770" s="80">
        <v>0.64</v>
      </c>
      <c r="X770" s="80">
        <v>6.2</v>
      </c>
      <c r="Y770" s="79">
        <v>10.6</v>
      </c>
      <c r="Z770" s="12">
        <v>12.3</v>
      </c>
      <c r="AA770" s="79">
        <v>37.1</v>
      </c>
      <c r="AB770" s="79">
        <v>1.8140000000000001</v>
      </c>
      <c r="AC770" s="79">
        <v>23.9</v>
      </c>
      <c r="AD770" s="79">
        <v>8.4</v>
      </c>
      <c r="AE770" s="79">
        <v>433</v>
      </c>
      <c r="AF770" s="79">
        <v>67.8</v>
      </c>
      <c r="AG770" s="79">
        <v>56.9</v>
      </c>
      <c r="AH770" s="79">
        <v>6.7</v>
      </c>
      <c r="AI770" s="79">
        <v>16.5</v>
      </c>
      <c r="AJ770" s="79">
        <v>35</v>
      </c>
      <c r="AK770" s="79">
        <v>79</v>
      </c>
      <c r="AL770" s="79">
        <v>91</v>
      </c>
      <c r="AM770" s="79">
        <v>247</v>
      </c>
      <c r="AN770" s="79">
        <v>0.87</v>
      </c>
      <c r="AO770" s="79">
        <v>0.64100000000000001</v>
      </c>
    </row>
    <row r="771" spans="1:41" x14ac:dyDescent="0.35">
      <c r="A771" s="53">
        <f t="shared" si="23"/>
        <v>765</v>
      </c>
      <c r="B771">
        <v>0</v>
      </c>
      <c r="C771">
        <v>1</v>
      </c>
      <c r="D771" s="75">
        <v>2018</v>
      </c>
      <c r="E771" s="28" t="s">
        <v>390</v>
      </c>
      <c r="F771" s="30" t="s">
        <v>65</v>
      </c>
      <c r="G771" s="103">
        <v>35000</v>
      </c>
      <c r="H771" s="103">
        <v>66500</v>
      </c>
      <c r="I771" s="103">
        <f t="shared" si="22"/>
        <v>1900</v>
      </c>
      <c r="J771" s="72">
        <v>1920.9</v>
      </c>
      <c r="K771" s="60">
        <v>101.1</v>
      </c>
      <c r="L771" s="60">
        <v>22.0425</v>
      </c>
      <c r="M771" s="60">
        <v>2.6759259259259256</v>
      </c>
      <c r="N771" s="75">
        <v>2018</v>
      </c>
      <c r="O771" s="75" t="s">
        <v>14</v>
      </c>
      <c r="P771" s="75">
        <v>709</v>
      </c>
      <c r="Q771" s="78" t="s">
        <v>225</v>
      </c>
      <c r="R771" s="75">
        <v>4017</v>
      </c>
      <c r="S771" s="75">
        <v>3</v>
      </c>
      <c r="T771" s="79">
        <v>79.95</v>
      </c>
      <c r="U771" s="80">
        <v>0</v>
      </c>
      <c r="V771" s="80">
        <v>1.5</v>
      </c>
      <c r="W771" s="80">
        <v>0.36</v>
      </c>
      <c r="X771" s="80">
        <v>0.2</v>
      </c>
      <c r="Y771" s="79">
        <v>10.8</v>
      </c>
      <c r="Z771" s="12">
        <v>12.5</v>
      </c>
      <c r="AA771" s="79">
        <v>34.4</v>
      </c>
      <c r="AB771" s="79">
        <v>1.802</v>
      </c>
      <c r="AC771" s="79">
        <v>28.9</v>
      </c>
      <c r="AD771" s="79">
        <v>10.1</v>
      </c>
      <c r="AE771" s="79">
        <v>454</v>
      </c>
      <c r="AF771" s="79">
        <v>68.2</v>
      </c>
      <c r="AG771" s="79">
        <v>56.9</v>
      </c>
      <c r="AH771" s="79">
        <v>11</v>
      </c>
      <c r="AI771" s="79">
        <v>23.5</v>
      </c>
      <c r="AJ771" s="79">
        <v>26</v>
      </c>
      <c r="AK771" s="79">
        <v>70</v>
      </c>
      <c r="AL771" s="79">
        <v>134</v>
      </c>
      <c r="AM771" s="79">
        <v>280</v>
      </c>
      <c r="AN771" s="79">
        <v>0.52</v>
      </c>
      <c r="AO771" s="79">
        <v>0.65500000000000003</v>
      </c>
    </row>
    <row r="772" spans="1:41" x14ac:dyDescent="0.35">
      <c r="A772" s="53">
        <f t="shared" si="23"/>
        <v>766</v>
      </c>
      <c r="B772">
        <v>0</v>
      </c>
      <c r="C772">
        <v>1</v>
      </c>
      <c r="D772" s="75">
        <v>2018</v>
      </c>
      <c r="E772" s="28" t="s">
        <v>390</v>
      </c>
      <c r="F772" s="30" t="s">
        <v>65</v>
      </c>
      <c r="G772" s="103">
        <v>35000</v>
      </c>
      <c r="H772" s="103">
        <v>66500</v>
      </c>
      <c r="I772" s="103">
        <f t="shared" si="22"/>
        <v>1900</v>
      </c>
      <c r="J772" s="72">
        <v>1985.5</v>
      </c>
      <c r="K772" s="60">
        <v>104.5</v>
      </c>
      <c r="L772" s="60">
        <v>26.545000000000002</v>
      </c>
      <c r="M772" s="60">
        <v>2.6239999999999997</v>
      </c>
      <c r="N772" s="75">
        <v>2018</v>
      </c>
      <c r="O772" s="75" t="s">
        <v>14</v>
      </c>
      <c r="P772" s="75">
        <v>710</v>
      </c>
      <c r="Q772" s="78" t="s">
        <v>225</v>
      </c>
      <c r="R772" s="75">
        <v>3944</v>
      </c>
      <c r="S772" s="75">
        <v>1</v>
      </c>
      <c r="T772" s="79">
        <v>82.15</v>
      </c>
      <c r="U772" s="80">
        <v>0</v>
      </c>
      <c r="V772" s="80">
        <v>0.18</v>
      </c>
      <c r="W772" s="80">
        <v>0.16</v>
      </c>
      <c r="X772" s="80">
        <v>1</v>
      </c>
      <c r="Y772" s="79">
        <v>12.5</v>
      </c>
      <c r="Z772" s="12">
        <v>14.5</v>
      </c>
      <c r="AA772" s="79">
        <v>36.200000000000003</v>
      </c>
      <c r="AB772" s="79">
        <v>1.794</v>
      </c>
      <c r="AC772" s="79">
        <v>32.799999999999997</v>
      </c>
      <c r="AD772" s="79">
        <v>11.5</v>
      </c>
      <c r="AE772" s="79">
        <v>444</v>
      </c>
      <c r="AF772" s="79">
        <v>67.8</v>
      </c>
      <c r="AG772" s="79">
        <v>56.1</v>
      </c>
      <c r="AH772" s="79">
        <v>10.199999999999999</v>
      </c>
      <c r="AI772" s="79">
        <v>23.2</v>
      </c>
      <c r="AJ772" s="79">
        <v>21</v>
      </c>
      <c r="AK772" s="79">
        <v>64</v>
      </c>
      <c r="AL772" s="79">
        <v>143</v>
      </c>
      <c r="AM772" s="79">
        <v>263</v>
      </c>
      <c r="AN772" s="79">
        <v>0.45</v>
      </c>
      <c r="AO772" s="79">
        <v>0.65900000000000003</v>
      </c>
    </row>
    <row r="773" spans="1:41" x14ac:dyDescent="0.35">
      <c r="A773" s="53">
        <f t="shared" si="23"/>
        <v>767</v>
      </c>
      <c r="B773">
        <v>0</v>
      </c>
      <c r="C773">
        <v>1</v>
      </c>
      <c r="D773" s="75">
        <v>2018</v>
      </c>
      <c r="E773" s="28" t="s">
        <v>420</v>
      </c>
      <c r="F773" s="30" t="s">
        <v>65</v>
      </c>
      <c r="G773" s="103">
        <v>8100</v>
      </c>
      <c r="H773" s="103">
        <v>25920</v>
      </c>
      <c r="I773" s="103">
        <f t="shared" si="22"/>
        <v>3200</v>
      </c>
      <c r="J773" s="72">
        <v>3324.8</v>
      </c>
      <c r="K773" s="60">
        <v>103.9</v>
      </c>
      <c r="L773" s="60">
        <v>27.827360406091373</v>
      </c>
      <c r="M773" s="60">
        <v>2.278688524590164</v>
      </c>
      <c r="N773" s="75">
        <v>2018</v>
      </c>
      <c r="O773" s="75" t="s">
        <v>14</v>
      </c>
      <c r="P773" s="75">
        <v>712</v>
      </c>
      <c r="Q773" s="78" t="s">
        <v>259</v>
      </c>
      <c r="R773" s="75">
        <v>4085</v>
      </c>
      <c r="S773" s="75">
        <v>2</v>
      </c>
      <c r="T773" s="79">
        <v>79</v>
      </c>
      <c r="U773" s="80">
        <v>0.5</v>
      </c>
      <c r="V773" s="80">
        <v>0.6</v>
      </c>
      <c r="W773" s="80">
        <v>0.44</v>
      </c>
      <c r="X773" s="80">
        <v>1.4</v>
      </c>
      <c r="Y773" s="79">
        <v>12.2</v>
      </c>
      <c r="Z773" s="12">
        <v>14.1</v>
      </c>
      <c r="AA773" s="79">
        <v>35.6</v>
      </c>
      <c r="AB773" s="79">
        <v>1.81</v>
      </c>
      <c r="AC773" s="79">
        <v>27.8</v>
      </c>
      <c r="AD773" s="79">
        <v>9.9</v>
      </c>
      <c r="AE773" s="79">
        <v>425</v>
      </c>
      <c r="AF773" s="79">
        <v>73.2</v>
      </c>
      <c r="AG773" s="79">
        <v>56.2</v>
      </c>
      <c r="AH773" s="79">
        <v>7.8</v>
      </c>
      <c r="AI773" s="79">
        <v>16.100000000000001</v>
      </c>
      <c r="AJ773" s="79">
        <v>38</v>
      </c>
      <c r="AK773" s="79">
        <v>63</v>
      </c>
      <c r="AL773" s="79">
        <v>150</v>
      </c>
      <c r="AM773" s="79">
        <v>292</v>
      </c>
      <c r="AN773" s="79">
        <v>0.42</v>
      </c>
      <c r="AO773" s="79">
        <v>0.59099999999999997</v>
      </c>
    </row>
    <row r="774" spans="1:41" x14ac:dyDescent="0.35">
      <c r="A774" s="53">
        <f t="shared" si="23"/>
        <v>768</v>
      </c>
      <c r="B774">
        <v>0</v>
      </c>
      <c r="C774">
        <v>1</v>
      </c>
      <c r="D774" s="75">
        <v>2018</v>
      </c>
      <c r="E774" s="28" t="s">
        <v>392</v>
      </c>
      <c r="F774" s="30" t="s">
        <v>65</v>
      </c>
      <c r="G774" s="103">
        <v>37300</v>
      </c>
      <c r="H774" s="103">
        <v>111900</v>
      </c>
      <c r="I774" s="103">
        <f t="shared" si="22"/>
        <v>3000</v>
      </c>
      <c r="J774" s="72">
        <v>3147</v>
      </c>
      <c r="K774" s="60">
        <v>104.9</v>
      </c>
      <c r="L774" s="60">
        <v>25.525000000000002</v>
      </c>
      <c r="M774" s="60">
        <v>2.5039370078740157</v>
      </c>
      <c r="N774" s="75">
        <v>2018</v>
      </c>
      <c r="O774" s="75" t="s">
        <v>14</v>
      </c>
      <c r="P774" s="75">
        <v>713</v>
      </c>
      <c r="Q774" s="78" t="s">
        <v>227</v>
      </c>
      <c r="R774" s="75">
        <v>4034</v>
      </c>
      <c r="S774" s="75">
        <v>2</v>
      </c>
      <c r="T774" s="79">
        <v>79.7</v>
      </c>
      <c r="U774" s="80">
        <v>0.48</v>
      </c>
      <c r="V774" s="80">
        <v>0.7</v>
      </c>
      <c r="W774" s="80">
        <v>0.46</v>
      </c>
      <c r="X774" s="80">
        <v>2.6</v>
      </c>
      <c r="Y774" s="79">
        <v>12.7</v>
      </c>
      <c r="Z774" s="12">
        <v>14.7</v>
      </c>
      <c r="AA774" s="79">
        <v>35.6</v>
      </c>
      <c r="AB774" s="79">
        <v>1.907</v>
      </c>
      <c r="AC774" s="79">
        <v>31.8</v>
      </c>
      <c r="AD774" s="79">
        <v>11.2</v>
      </c>
      <c r="AE774" s="79">
        <v>459</v>
      </c>
      <c r="AF774" s="79">
        <v>67.900000000000006</v>
      </c>
      <c r="AG774" s="79">
        <v>57.5</v>
      </c>
      <c r="AH774" s="79">
        <v>9.1999999999999993</v>
      </c>
      <c r="AI774" s="79">
        <v>17</v>
      </c>
      <c r="AJ774" s="79">
        <v>36</v>
      </c>
      <c r="AK774" s="79">
        <v>66</v>
      </c>
      <c r="AL774" s="79">
        <v>144</v>
      </c>
      <c r="AM774" s="79">
        <v>276</v>
      </c>
      <c r="AN774" s="79">
        <v>0.46</v>
      </c>
      <c r="AO774" s="79">
        <v>0.64700000000000002</v>
      </c>
    </row>
    <row r="775" spans="1:41" x14ac:dyDescent="0.35">
      <c r="A775" s="53">
        <f t="shared" si="23"/>
        <v>769</v>
      </c>
      <c r="B775">
        <v>0</v>
      </c>
      <c r="C775">
        <v>1</v>
      </c>
      <c r="D775" s="75">
        <v>2018</v>
      </c>
      <c r="E775" s="28" t="s">
        <v>392</v>
      </c>
      <c r="F775" s="30" t="s">
        <v>65</v>
      </c>
      <c r="G775" s="103">
        <v>37300</v>
      </c>
      <c r="H775" s="103">
        <v>111900</v>
      </c>
      <c r="I775" s="103">
        <f t="shared" si="22"/>
        <v>3000</v>
      </c>
      <c r="J775" s="72">
        <v>3099</v>
      </c>
      <c r="K775" s="60">
        <v>103.3</v>
      </c>
      <c r="L775" s="60">
        <v>29.174423076923077</v>
      </c>
      <c r="M775" s="60">
        <v>2.53781512605042</v>
      </c>
      <c r="N775" s="75">
        <v>2018</v>
      </c>
      <c r="O775" s="75" t="s">
        <v>14</v>
      </c>
      <c r="P775" s="75">
        <v>714</v>
      </c>
      <c r="Q775" s="78" t="s">
        <v>227</v>
      </c>
      <c r="R775" s="75">
        <v>1066</v>
      </c>
      <c r="S775" s="75">
        <v>2</v>
      </c>
      <c r="T775" s="79">
        <v>79.900000000000006</v>
      </c>
      <c r="U775" s="80">
        <v>0.44</v>
      </c>
      <c r="V775" s="80">
        <v>0.36</v>
      </c>
      <c r="W775" s="80">
        <v>0.6</v>
      </c>
      <c r="X775" s="80">
        <v>0.6</v>
      </c>
      <c r="Y775" s="79">
        <v>11.9</v>
      </c>
      <c r="Z775" s="12">
        <v>13.8</v>
      </c>
      <c r="AA775" s="79">
        <v>36</v>
      </c>
      <c r="AB775" s="79">
        <v>1.917</v>
      </c>
      <c r="AC775" s="79">
        <v>30.2</v>
      </c>
      <c r="AD775" s="79">
        <v>10.5</v>
      </c>
      <c r="AE775" s="79">
        <v>443</v>
      </c>
      <c r="AF775" s="79">
        <v>68.8</v>
      </c>
      <c r="AG775" s="79">
        <v>59.3</v>
      </c>
      <c r="AH775" s="79">
        <v>8.5</v>
      </c>
      <c r="AI775" s="79">
        <v>15.3</v>
      </c>
      <c r="AJ775" s="79">
        <v>43</v>
      </c>
      <c r="AK775" s="79">
        <v>85</v>
      </c>
      <c r="AL775" s="79">
        <v>115</v>
      </c>
      <c r="AM775" s="79">
        <v>311</v>
      </c>
      <c r="AN775" s="79">
        <v>0.74</v>
      </c>
      <c r="AO775" s="79">
        <v>0.624</v>
      </c>
    </row>
    <row r="776" spans="1:41" x14ac:dyDescent="0.35">
      <c r="A776" s="53">
        <f t="shared" si="23"/>
        <v>770</v>
      </c>
      <c r="B776">
        <v>0</v>
      </c>
      <c r="C776">
        <v>1</v>
      </c>
      <c r="D776" s="75">
        <v>2018</v>
      </c>
      <c r="E776" s="28" t="s">
        <v>393</v>
      </c>
      <c r="F776" s="30" t="s">
        <v>65</v>
      </c>
      <c r="G776" s="103">
        <v>28800</v>
      </c>
      <c r="H776" s="103">
        <v>57600</v>
      </c>
      <c r="I776" s="103">
        <f t="shared" ref="I776:I817" si="24">IF(G776&gt;0,H776/G776*1000,#N/A)</f>
        <v>2000</v>
      </c>
      <c r="J776" s="72">
        <v>2106</v>
      </c>
      <c r="K776" s="60">
        <v>105.3</v>
      </c>
      <c r="L776" s="60">
        <v>31.014999999999993</v>
      </c>
      <c r="M776" s="60">
        <v>2.558139534883721</v>
      </c>
      <c r="N776" s="75">
        <v>2018</v>
      </c>
      <c r="O776" s="75" t="s">
        <v>14</v>
      </c>
      <c r="P776" s="75">
        <v>715</v>
      </c>
      <c r="Q776" s="78" t="s">
        <v>228</v>
      </c>
      <c r="R776" s="75">
        <v>3979</v>
      </c>
      <c r="S776" s="75">
        <v>2</v>
      </c>
      <c r="T776" s="79">
        <v>80.599999999999994</v>
      </c>
      <c r="U776" s="80">
        <v>0.38</v>
      </c>
      <c r="V776" s="80">
        <v>0.74</v>
      </c>
      <c r="W776" s="80">
        <v>0.36</v>
      </c>
      <c r="X776" s="80">
        <v>0.3</v>
      </c>
      <c r="Y776" s="79">
        <v>12.9</v>
      </c>
      <c r="Z776" s="12">
        <v>14.9</v>
      </c>
      <c r="AA776" s="79">
        <v>35.299999999999997</v>
      </c>
      <c r="AB776" s="79">
        <v>1.8560000000000001</v>
      </c>
      <c r="AC776" s="79">
        <v>33</v>
      </c>
      <c r="AD776" s="79">
        <v>10.6</v>
      </c>
      <c r="AE776" s="79">
        <v>410</v>
      </c>
      <c r="AF776" s="79">
        <v>67.7</v>
      </c>
      <c r="AG776" s="79">
        <v>57.4</v>
      </c>
      <c r="AH776" s="79">
        <v>9.6999999999999993</v>
      </c>
      <c r="AI776" s="79">
        <v>16.7</v>
      </c>
      <c r="AJ776" s="79">
        <v>42</v>
      </c>
      <c r="AK776" s="79">
        <v>78</v>
      </c>
      <c r="AL776" s="79">
        <v>126</v>
      </c>
      <c r="AM776" s="79">
        <v>294</v>
      </c>
      <c r="AN776" s="79">
        <v>0.62</v>
      </c>
      <c r="AO776" s="79">
        <v>0.68600000000000005</v>
      </c>
    </row>
    <row r="777" spans="1:41" x14ac:dyDescent="0.35">
      <c r="A777" s="53">
        <f t="shared" ref="A777:A817" si="25">A776+1</f>
        <v>771</v>
      </c>
      <c r="B777">
        <v>0</v>
      </c>
      <c r="C777">
        <v>1</v>
      </c>
      <c r="D777" s="75">
        <v>2018</v>
      </c>
      <c r="E777" s="28" t="s">
        <v>394</v>
      </c>
      <c r="F777" s="30" t="s">
        <v>65</v>
      </c>
      <c r="G777" s="103">
        <v>22600</v>
      </c>
      <c r="H777" s="103">
        <v>40680</v>
      </c>
      <c r="I777" s="103">
        <f t="shared" si="24"/>
        <v>1800</v>
      </c>
      <c r="J777" s="72">
        <v>1834.2</v>
      </c>
      <c r="K777" s="60">
        <v>101.9</v>
      </c>
      <c r="L777" s="60">
        <v>19.96</v>
      </c>
      <c r="M777" s="60">
        <v>2.4910714285714284</v>
      </c>
      <c r="N777" s="75">
        <v>2018</v>
      </c>
      <c r="O777" s="75" t="s">
        <v>14</v>
      </c>
      <c r="P777" s="75">
        <v>716</v>
      </c>
      <c r="Q777" s="78" t="s">
        <v>229</v>
      </c>
      <c r="R777" s="75">
        <v>3618</v>
      </c>
      <c r="S777" s="75">
        <v>3</v>
      </c>
      <c r="T777" s="79">
        <v>81.7</v>
      </c>
      <c r="U777" s="80">
        <v>0</v>
      </c>
      <c r="V777" s="80">
        <v>1.34</v>
      </c>
      <c r="W777" s="80">
        <v>0.48</v>
      </c>
      <c r="X777" s="80">
        <v>0.4</v>
      </c>
      <c r="Y777" s="79">
        <v>11.2</v>
      </c>
      <c r="Z777" s="12">
        <v>12.9</v>
      </c>
      <c r="AA777" s="79">
        <v>34.9</v>
      </c>
      <c r="AB777" s="79">
        <v>1.802</v>
      </c>
      <c r="AC777" s="79">
        <v>27.9</v>
      </c>
      <c r="AD777" s="79">
        <v>9.8000000000000007</v>
      </c>
      <c r="AE777" s="79">
        <v>424</v>
      </c>
      <c r="AF777" s="79">
        <v>68.7</v>
      </c>
      <c r="AG777" s="79">
        <v>56.5</v>
      </c>
      <c r="AH777" s="79">
        <v>8.3000000000000007</v>
      </c>
      <c r="AI777" s="79">
        <v>15.3</v>
      </c>
      <c r="AJ777" s="79">
        <v>42</v>
      </c>
      <c r="AK777" s="79">
        <v>87</v>
      </c>
      <c r="AL777" s="79">
        <v>100</v>
      </c>
      <c r="AM777" s="79">
        <v>270</v>
      </c>
      <c r="AN777" s="79">
        <v>0.87</v>
      </c>
      <c r="AO777" s="79">
        <v>0.68899999999999995</v>
      </c>
    </row>
    <row r="778" spans="1:41" x14ac:dyDescent="0.35">
      <c r="A778" s="53">
        <f t="shared" si="25"/>
        <v>772</v>
      </c>
      <c r="B778">
        <v>0</v>
      </c>
      <c r="C778">
        <v>1</v>
      </c>
      <c r="D778" s="75">
        <v>2018</v>
      </c>
      <c r="E778" s="28" t="s">
        <v>395</v>
      </c>
      <c r="F778" s="30" t="s">
        <v>65</v>
      </c>
      <c r="G778" s="103">
        <v>19900</v>
      </c>
      <c r="H778" s="103">
        <v>43780</v>
      </c>
      <c r="I778" s="103">
        <f t="shared" si="24"/>
        <v>2200</v>
      </c>
      <c r="J778" s="72">
        <v>2334.1999999999998</v>
      </c>
      <c r="K778" s="60">
        <v>106.1</v>
      </c>
      <c r="L778" s="60">
        <v>31.415000000000006</v>
      </c>
      <c r="M778" s="60">
        <v>2.4436090225563909</v>
      </c>
      <c r="N778" s="75">
        <v>2018</v>
      </c>
      <c r="O778" s="75" t="s">
        <v>14</v>
      </c>
      <c r="P778" s="75">
        <v>717</v>
      </c>
      <c r="Q778" s="78" t="s">
        <v>230</v>
      </c>
      <c r="R778" s="75">
        <v>3987</v>
      </c>
      <c r="S778" s="75">
        <v>3</v>
      </c>
      <c r="T778" s="79">
        <v>79.900000000000006</v>
      </c>
      <c r="U778" s="80">
        <v>0.24</v>
      </c>
      <c r="V778" s="80">
        <v>0.88</v>
      </c>
      <c r="W778" s="80">
        <v>0.74</v>
      </c>
      <c r="X778" s="80">
        <v>0.4</v>
      </c>
      <c r="Y778" s="79">
        <v>13.3</v>
      </c>
      <c r="Z778" s="12">
        <v>15.4</v>
      </c>
      <c r="AA778" s="79">
        <v>34.9</v>
      </c>
      <c r="AB778" s="79">
        <v>2.0169999999999999</v>
      </c>
      <c r="AC778" s="79">
        <v>32.5</v>
      </c>
      <c r="AD778" s="79">
        <v>11.2</v>
      </c>
      <c r="AE778" s="79">
        <v>435</v>
      </c>
      <c r="AF778" s="79">
        <v>69.5</v>
      </c>
      <c r="AG778" s="79">
        <v>57</v>
      </c>
      <c r="AH778" s="79">
        <v>6.2</v>
      </c>
      <c r="AI778" s="79">
        <v>15.2</v>
      </c>
      <c r="AJ778" s="79">
        <v>35</v>
      </c>
      <c r="AK778" s="79">
        <v>73</v>
      </c>
      <c r="AL778" s="79">
        <v>143</v>
      </c>
      <c r="AM778" s="79">
        <v>300</v>
      </c>
      <c r="AN778" s="79">
        <v>0.51</v>
      </c>
      <c r="AO778" s="79">
        <v>0.68700000000000006</v>
      </c>
    </row>
    <row r="779" spans="1:41" x14ac:dyDescent="0.35">
      <c r="A779" s="53">
        <f t="shared" si="25"/>
        <v>773</v>
      </c>
      <c r="B779">
        <v>0</v>
      </c>
      <c r="C779">
        <v>1</v>
      </c>
      <c r="D779" s="75">
        <v>2018</v>
      </c>
      <c r="E779" s="28" t="s">
        <v>391</v>
      </c>
      <c r="F779" s="30" t="s">
        <v>65</v>
      </c>
      <c r="G779" s="103">
        <v>10500</v>
      </c>
      <c r="H779" s="103">
        <v>18900</v>
      </c>
      <c r="I779" s="103">
        <f t="shared" si="24"/>
        <v>1800</v>
      </c>
      <c r="J779" s="72">
        <v>1812.6</v>
      </c>
      <c r="K779" s="60">
        <v>100.7</v>
      </c>
      <c r="L779" s="60">
        <v>22.680000000000007</v>
      </c>
      <c r="M779" s="60">
        <v>2.5094339622641511</v>
      </c>
      <c r="N779" s="75">
        <v>2018</v>
      </c>
      <c r="O779" s="75" t="s">
        <v>14</v>
      </c>
      <c r="P779" s="75">
        <v>718</v>
      </c>
      <c r="Q779" s="78" t="s">
        <v>266</v>
      </c>
      <c r="R779" s="75">
        <v>1046</v>
      </c>
      <c r="S779" s="75">
        <v>2</v>
      </c>
      <c r="T779" s="79">
        <v>82.15</v>
      </c>
      <c r="U779" s="80">
        <v>0</v>
      </c>
      <c r="V779" s="80">
        <v>0.56000000000000005</v>
      </c>
      <c r="W779" s="80">
        <v>0.72</v>
      </c>
      <c r="X779" s="80">
        <v>0</v>
      </c>
      <c r="Y779" s="79">
        <v>10.6</v>
      </c>
      <c r="Z779" s="12">
        <v>12.3</v>
      </c>
      <c r="AA779" s="79">
        <v>36.6</v>
      </c>
      <c r="AB779" s="79">
        <v>1.72</v>
      </c>
      <c r="AC779" s="79">
        <v>26.6</v>
      </c>
      <c r="AD779" s="79">
        <v>9.1999999999999993</v>
      </c>
      <c r="AE779" s="79">
        <v>384</v>
      </c>
      <c r="AF779" s="79">
        <v>69.099999999999994</v>
      </c>
      <c r="AG779" s="79">
        <v>62.9</v>
      </c>
      <c r="AH779" s="79">
        <v>7</v>
      </c>
      <c r="AI779" s="79">
        <v>11.9</v>
      </c>
      <c r="AJ779" s="79">
        <v>48</v>
      </c>
      <c r="AK779" s="79">
        <v>124</v>
      </c>
      <c r="AL779" s="79">
        <v>65</v>
      </c>
      <c r="AM779" s="79">
        <v>293</v>
      </c>
      <c r="AN779" s="79">
        <v>1.91</v>
      </c>
      <c r="AO779" s="79">
        <v>0.64100000000000001</v>
      </c>
    </row>
    <row r="780" spans="1:41" x14ac:dyDescent="0.35">
      <c r="A780" s="53">
        <f t="shared" si="25"/>
        <v>774</v>
      </c>
      <c r="B780">
        <v>0</v>
      </c>
      <c r="C780">
        <v>1</v>
      </c>
      <c r="D780" s="75">
        <v>2018</v>
      </c>
      <c r="E780" s="28" t="s">
        <v>396</v>
      </c>
      <c r="F780" s="30" t="s">
        <v>64</v>
      </c>
      <c r="G780" s="103">
        <v>81600</v>
      </c>
      <c r="H780" s="103">
        <v>244680</v>
      </c>
      <c r="I780" s="103">
        <f t="shared" si="24"/>
        <v>2998.5294117647059</v>
      </c>
      <c r="J780" s="72">
        <v>3007.5250000000001</v>
      </c>
      <c r="K780" s="60">
        <v>100.3</v>
      </c>
      <c r="L780" s="60">
        <v>14.065348101265823</v>
      </c>
      <c r="M780" s="60">
        <v>2.5769230769230771</v>
      </c>
      <c r="N780" s="75">
        <v>2018</v>
      </c>
      <c r="O780" s="75" t="s">
        <v>14</v>
      </c>
      <c r="P780" s="75">
        <v>721</v>
      </c>
      <c r="Q780" s="78" t="s">
        <v>231</v>
      </c>
      <c r="R780" s="75">
        <v>3986</v>
      </c>
      <c r="S780" s="75">
        <v>1</v>
      </c>
      <c r="T780" s="79">
        <v>79</v>
      </c>
      <c r="U780" s="80">
        <v>0</v>
      </c>
      <c r="V780" s="80">
        <v>0.18</v>
      </c>
      <c r="W780" s="80">
        <v>0.28000000000000003</v>
      </c>
      <c r="X780" s="80">
        <v>0.8</v>
      </c>
      <c r="Y780" s="79">
        <v>10.4</v>
      </c>
      <c r="Z780" s="12">
        <v>12</v>
      </c>
      <c r="AA780" s="79">
        <v>39.1</v>
      </c>
      <c r="AB780" s="79">
        <v>1.6890000000000001</v>
      </c>
      <c r="AC780" s="79">
        <v>26.8</v>
      </c>
      <c r="AD780" s="79">
        <v>9.4</v>
      </c>
      <c r="AE780" s="79">
        <v>403</v>
      </c>
      <c r="AF780" s="79">
        <v>70</v>
      </c>
      <c r="AG780" s="79">
        <v>59.8</v>
      </c>
      <c r="AH780" s="79">
        <v>6.3</v>
      </c>
      <c r="AI780" s="79">
        <v>9.1999999999999993</v>
      </c>
      <c r="AJ780" s="79">
        <v>46</v>
      </c>
      <c r="AK780" s="79">
        <v>86</v>
      </c>
      <c r="AL780" s="79">
        <v>97</v>
      </c>
      <c r="AM780" s="79">
        <v>265</v>
      </c>
      <c r="AN780" s="79">
        <v>0.89</v>
      </c>
      <c r="AO780" s="79">
        <v>0.63200000000000001</v>
      </c>
    </row>
    <row r="781" spans="1:41" x14ac:dyDescent="0.35">
      <c r="A781" s="53">
        <f t="shared" si="25"/>
        <v>775</v>
      </c>
      <c r="B781">
        <v>0</v>
      </c>
      <c r="C781">
        <v>1</v>
      </c>
      <c r="D781" s="75">
        <v>2018</v>
      </c>
      <c r="E781" s="28" t="s">
        <v>396</v>
      </c>
      <c r="F781" s="30" t="s">
        <v>64</v>
      </c>
      <c r="G781" s="103">
        <v>81600</v>
      </c>
      <c r="H781" s="103">
        <v>244680</v>
      </c>
      <c r="I781" s="103">
        <f t="shared" si="24"/>
        <v>2998.5294117647059</v>
      </c>
      <c r="J781" s="72">
        <v>3019.5191176470589</v>
      </c>
      <c r="K781" s="60">
        <v>100.7</v>
      </c>
      <c r="L781" s="60">
        <v>20.304166666666671</v>
      </c>
      <c r="M781" s="60">
        <v>2.5283018867924532</v>
      </c>
      <c r="N781" s="75">
        <v>2018</v>
      </c>
      <c r="O781" s="75" t="s">
        <v>14</v>
      </c>
      <c r="P781" s="75">
        <v>722</v>
      </c>
      <c r="Q781" s="78" t="s">
        <v>231</v>
      </c>
      <c r="R781" s="75">
        <v>2948</v>
      </c>
      <c r="S781" s="75">
        <v>1</v>
      </c>
      <c r="T781" s="79">
        <v>79.45</v>
      </c>
      <c r="U781" s="80">
        <v>0.28000000000000003</v>
      </c>
      <c r="V781" s="80">
        <v>0.12</v>
      </c>
      <c r="W781" s="80">
        <v>0.08</v>
      </c>
      <c r="X781" s="80">
        <v>2</v>
      </c>
      <c r="Y781" s="79">
        <v>10.6</v>
      </c>
      <c r="Z781" s="12">
        <v>12.3</v>
      </c>
      <c r="AA781" s="79">
        <v>38.200000000000003</v>
      </c>
      <c r="AB781" s="79">
        <v>1.7310000000000001</v>
      </c>
      <c r="AC781" s="79">
        <v>26.8</v>
      </c>
      <c r="AD781" s="79">
        <v>9.3000000000000007</v>
      </c>
      <c r="AE781" s="79">
        <v>404</v>
      </c>
      <c r="AF781" s="79">
        <v>70.599999999999994</v>
      </c>
      <c r="AG781" s="79">
        <v>60.3</v>
      </c>
      <c r="AH781" s="79">
        <v>5.3</v>
      </c>
      <c r="AI781" s="79">
        <v>7.8</v>
      </c>
      <c r="AJ781" s="79">
        <v>73</v>
      </c>
      <c r="AK781" s="79">
        <v>144</v>
      </c>
      <c r="AL781" s="79">
        <v>55</v>
      </c>
      <c r="AM781" s="79">
        <v>304</v>
      </c>
      <c r="AN781" s="79">
        <v>2.62</v>
      </c>
      <c r="AO781" s="79">
        <v>0.64600000000000002</v>
      </c>
    </row>
    <row r="782" spans="1:41" x14ac:dyDescent="0.35">
      <c r="A782" s="53">
        <f t="shared" si="25"/>
        <v>776</v>
      </c>
      <c r="B782">
        <v>0</v>
      </c>
      <c r="C782">
        <v>1</v>
      </c>
      <c r="D782" s="75">
        <v>2018</v>
      </c>
      <c r="E782" s="28" t="s">
        <v>397</v>
      </c>
      <c r="F782" s="30" t="s">
        <v>64</v>
      </c>
      <c r="G782" s="103">
        <v>12000</v>
      </c>
      <c r="H782" s="103">
        <v>33600</v>
      </c>
      <c r="I782" s="103">
        <f t="shared" si="24"/>
        <v>2800</v>
      </c>
      <c r="J782" s="72">
        <v>2836.4</v>
      </c>
      <c r="K782" s="60">
        <v>101.3</v>
      </c>
      <c r="L782" s="60">
        <v>16.942500000000003</v>
      </c>
      <c r="M782" s="60">
        <v>2.4311926605504586</v>
      </c>
      <c r="N782" s="75">
        <v>2018</v>
      </c>
      <c r="O782" s="75" t="s">
        <v>14</v>
      </c>
      <c r="P782" s="75">
        <v>723</v>
      </c>
      <c r="Q782" s="78" t="s">
        <v>267</v>
      </c>
      <c r="R782" s="75">
        <v>2027</v>
      </c>
      <c r="S782" s="75">
        <v>2</v>
      </c>
      <c r="T782" s="79">
        <v>81.25</v>
      </c>
      <c r="U782" s="80">
        <v>0</v>
      </c>
      <c r="V782" s="80">
        <v>0.62</v>
      </c>
      <c r="W782" s="80">
        <v>0.28000000000000003</v>
      </c>
      <c r="X782" s="80">
        <v>0.8</v>
      </c>
      <c r="Y782" s="79">
        <v>10.9</v>
      </c>
      <c r="Z782" s="12">
        <v>12.6</v>
      </c>
      <c r="AA782" s="79">
        <v>37.9</v>
      </c>
      <c r="AB782" s="79">
        <v>1.716</v>
      </c>
      <c r="AC782" s="79">
        <v>26.5</v>
      </c>
      <c r="AD782" s="79">
        <v>9.3000000000000007</v>
      </c>
      <c r="AE782" s="79">
        <v>422</v>
      </c>
      <c r="AF782" s="79">
        <v>70.2</v>
      </c>
      <c r="AG782" s="79">
        <v>56.5</v>
      </c>
      <c r="AH782" s="79">
        <v>7.9</v>
      </c>
      <c r="AI782" s="79">
        <v>17.899999999999999</v>
      </c>
      <c r="AJ782" s="79">
        <v>33</v>
      </c>
      <c r="AK782" s="79">
        <v>96</v>
      </c>
      <c r="AL782" s="79">
        <v>77</v>
      </c>
      <c r="AM782" s="79">
        <v>256</v>
      </c>
      <c r="AN782" s="79">
        <v>1.25</v>
      </c>
      <c r="AO782" s="79">
        <v>0.68200000000000005</v>
      </c>
    </row>
    <row r="783" spans="1:41" x14ac:dyDescent="0.35">
      <c r="A783" s="53">
        <f t="shared" si="25"/>
        <v>777</v>
      </c>
      <c r="B783">
        <v>0</v>
      </c>
      <c r="C783">
        <v>1</v>
      </c>
      <c r="D783" s="75">
        <v>2018</v>
      </c>
      <c r="E783" s="28" t="s">
        <v>398</v>
      </c>
      <c r="F783" s="30" t="s">
        <v>64</v>
      </c>
      <c r="G783" s="103">
        <v>81255</v>
      </c>
      <c r="H783" s="103">
        <v>338891</v>
      </c>
      <c r="I783" s="103">
        <f t="shared" si="24"/>
        <v>4170.7094948003205</v>
      </c>
      <c r="J783" s="72">
        <v>4325.0257461079327</v>
      </c>
      <c r="K783" s="60">
        <v>103.7</v>
      </c>
      <c r="L783" s="60">
        <v>32.122499999999995</v>
      </c>
      <c r="M783" s="60">
        <v>2.3636363636363638</v>
      </c>
      <c r="N783" s="75">
        <v>2018</v>
      </c>
      <c r="O783" s="75" t="s">
        <v>14</v>
      </c>
      <c r="P783" s="75">
        <v>724</v>
      </c>
      <c r="Q783" s="78" t="s">
        <v>233</v>
      </c>
      <c r="R783" s="75">
        <v>4008</v>
      </c>
      <c r="S783" s="75">
        <v>2</v>
      </c>
      <c r="T783" s="79">
        <v>82.6</v>
      </c>
      <c r="U783" s="80">
        <v>0</v>
      </c>
      <c r="V783" s="80">
        <v>0.68</v>
      </c>
      <c r="W783" s="80">
        <v>0.2</v>
      </c>
      <c r="X783" s="80">
        <v>0</v>
      </c>
      <c r="Y783" s="79">
        <v>12.1</v>
      </c>
      <c r="Z783" s="12">
        <v>14</v>
      </c>
      <c r="AA783" s="79">
        <v>39.700000000000003</v>
      </c>
      <c r="AB783" s="79">
        <v>1.919</v>
      </c>
      <c r="AC783" s="79">
        <v>28.6</v>
      </c>
      <c r="AD783" s="79">
        <v>10</v>
      </c>
      <c r="AE783" s="79">
        <v>477</v>
      </c>
      <c r="AF783" s="79">
        <v>70</v>
      </c>
      <c r="AG783" s="79">
        <v>59.2</v>
      </c>
      <c r="AH783" s="79">
        <v>9.6999999999999993</v>
      </c>
      <c r="AI783" s="79">
        <v>17.7</v>
      </c>
      <c r="AJ783" s="79">
        <v>32</v>
      </c>
      <c r="AK783" s="79">
        <v>94</v>
      </c>
      <c r="AL783" s="79">
        <v>108</v>
      </c>
      <c r="AM783" s="79">
        <v>319</v>
      </c>
      <c r="AN783" s="79">
        <v>0.87</v>
      </c>
      <c r="AO783" s="79">
        <v>0.68200000000000005</v>
      </c>
    </row>
    <row r="784" spans="1:41" x14ac:dyDescent="0.35">
      <c r="A784" s="53">
        <f t="shared" si="25"/>
        <v>778</v>
      </c>
      <c r="B784">
        <v>0</v>
      </c>
      <c r="C784">
        <v>1</v>
      </c>
      <c r="D784" s="75">
        <v>2018</v>
      </c>
      <c r="E784" s="28" t="s">
        <v>398</v>
      </c>
      <c r="F784" s="30" t="s">
        <v>64</v>
      </c>
      <c r="G784" s="103">
        <v>81255</v>
      </c>
      <c r="H784" s="103">
        <v>338891</v>
      </c>
      <c r="I784" s="103">
        <f t="shared" si="24"/>
        <v>4170.7094948003205</v>
      </c>
      <c r="J784" s="72">
        <v>4283.3186511599288</v>
      </c>
      <c r="K784" s="60">
        <v>102.7</v>
      </c>
      <c r="L784" s="60">
        <v>31.002499999999998</v>
      </c>
      <c r="M784" s="60">
        <v>2.5603448275862069</v>
      </c>
      <c r="N784" s="75">
        <v>2018</v>
      </c>
      <c r="O784" s="75" t="s">
        <v>14</v>
      </c>
      <c r="P784" s="75">
        <v>725</v>
      </c>
      <c r="Q784" s="78" t="s">
        <v>233</v>
      </c>
      <c r="R784" s="75">
        <v>4014</v>
      </c>
      <c r="S784" s="75">
        <v>2</v>
      </c>
      <c r="T784" s="79">
        <v>81.25</v>
      </c>
      <c r="U784" s="80">
        <v>0</v>
      </c>
      <c r="V784" s="80">
        <v>0.6</v>
      </c>
      <c r="W784" s="80">
        <v>0.32</v>
      </c>
      <c r="X784" s="80">
        <v>3.6</v>
      </c>
      <c r="Y784" s="79">
        <v>11.6</v>
      </c>
      <c r="Z784" s="12">
        <v>13.4</v>
      </c>
      <c r="AA784" s="79">
        <v>36.6</v>
      </c>
      <c r="AB784" s="79">
        <v>1.92</v>
      </c>
      <c r="AC784" s="79">
        <v>29.7</v>
      </c>
      <c r="AD784" s="79">
        <v>10.4</v>
      </c>
      <c r="AE784" s="79">
        <v>454</v>
      </c>
      <c r="AF784" s="79">
        <v>68.599999999999994</v>
      </c>
      <c r="AG784" s="79">
        <v>60.8</v>
      </c>
      <c r="AH784" s="79">
        <v>8</v>
      </c>
      <c r="AI784" s="79">
        <v>13.9</v>
      </c>
      <c r="AJ784" s="79">
        <v>40</v>
      </c>
      <c r="AK784" s="79">
        <v>105</v>
      </c>
      <c r="AL784" s="79">
        <v>92</v>
      </c>
      <c r="AM784" s="79">
        <v>323</v>
      </c>
      <c r="AN784" s="79">
        <v>1.1399999999999999</v>
      </c>
      <c r="AO784" s="79">
        <v>0.67500000000000004</v>
      </c>
    </row>
    <row r="785" spans="1:41" x14ac:dyDescent="0.35">
      <c r="A785" s="53">
        <f t="shared" si="25"/>
        <v>779</v>
      </c>
      <c r="B785">
        <v>0</v>
      </c>
      <c r="C785">
        <v>1</v>
      </c>
      <c r="D785" s="75">
        <v>2018</v>
      </c>
      <c r="E785" s="28" t="s">
        <v>398</v>
      </c>
      <c r="F785" s="30" t="s">
        <v>64</v>
      </c>
      <c r="G785" s="103">
        <v>81255</v>
      </c>
      <c r="H785" s="103">
        <v>338891</v>
      </c>
      <c r="I785" s="103">
        <f t="shared" si="24"/>
        <v>4170.7094948003205</v>
      </c>
      <c r="J785" s="72">
        <v>4300.0014891391302</v>
      </c>
      <c r="K785" s="60">
        <v>103.1</v>
      </c>
      <c r="L785" s="60">
        <v>27.331050955414014</v>
      </c>
      <c r="M785" s="60">
        <v>2.3813559322033897</v>
      </c>
      <c r="N785" s="75">
        <v>2018</v>
      </c>
      <c r="O785" s="75" t="s">
        <v>14</v>
      </c>
      <c r="P785" s="75">
        <v>726</v>
      </c>
      <c r="Q785" s="78" t="s">
        <v>233</v>
      </c>
      <c r="R785" s="75">
        <v>3998</v>
      </c>
      <c r="S785" s="75">
        <v>2</v>
      </c>
      <c r="T785" s="79">
        <v>81.7</v>
      </c>
      <c r="U785" s="80">
        <v>0.05</v>
      </c>
      <c r="V785" s="80">
        <v>0.44</v>
      </c>
      <c r="W785" s="80">
        <v>0.16</v>
      </c>
      <c r="X785" s="80">
        <v>4.9000000000000004</v>
      </c>
      <c r="Y785" s="79">
        <v>11.8</v>
      </c>
      <c r="Z785" s="12">
        <v>13.6</v>
      </c>
      <c r="AA785" s="79">
        <v>37</v>
      </c>
      <c r="AB785" s="79">
        <v>1.923</v>
      </c>
      <c r="AC785" s="79">
        <v>28.1</v>
      </c>
      <c r="AD785" s="79">
        <v>9.8000000000000007</v>
      </c>
      <c r="AE785" s="79">
        <v>457</v>
      </c>
      <c r="AF785" s="79">
        <v>71.5</v>
      </c>
      <c r="AG785" s="79">
        <v>61.4</v>
      </c>
      <c r="AH785" s="79">
        <v>10.7</v>
      </c>
      <c r="AI785" s="79">
        <v>16.899999999999999</v>
      </c>
      <c r="AJ785" s="79">
        <v>34</v>
      </c>
      <c r="AK785" s="79">
        <v>96</v>
      </c>
      <c r="AL785" s="79">
        <v>96</v>
      </c>
      <c r="AM785" s="79">
        <v>296</v>
      </c>
      <c r="AN785" s="79">
        <v>1</v>
      </c>
      <c r="AO785" s="79">
        <v>0.628</v>
      </c>
    </row>
    <row r="786" spans="1:41" x14ac:dyDescent="0.35">
      <c r="A786" s="53">
        <f t="shared" si="25"/>
        <v>780</v>
      </c>
      <c r="B786">
        <v>0</v>
      </c>
      <c r="C786">
        <v>1</v>
      </c>
      <c r="D786" s="75">
        <v>2018</v>
      </c>
      <c r="E786" s="28" t="s">
        <v>398</v>
      </c>
      <c r="F786" s="30" t="s">
        <v>64</v>
      </c>
      <c r="G786" s="103">
        <v>81255</v>
      </c>
      <c r="H786" s="103">
        <v>338891</v>
      </c>
      <c r="I786" s="103">
        <f t="shared" si="24"/>
        <v>4170.7094948003205</v>
      </c>
      <c r="J786" s="72">
        <v>4300.0014891391302</v>
      </c>
      <c r="K786" s="60">
        <v>103.1</v>
      </c>
      <c r="L786" s="60">
        <v>33.410000000000004</v>
      </c>
      <c r="M786" s="60">
        <v>2.5254237288135593</v>
      </c>
      <c r="N786" s="75">
        <v>2018</v>
      </c>
      <c r="O786" s="75" t="s">
        <v>14</v>
      </c>
      <c r="P786" s="75">
        <v>727</v>
      </c>
      <c r="Q786" s="78" t="s">
        <v>233</v>
      </c>
      <c r="R786" s="75">
        <v>4027</v>
      </c>
      <c r="S786" s="75">
        <v>3</v>
      </c>
      <c r="T786" s="79">
        <v>83.05</v>
      </c>
      <c r="U786" s="80">
        <v>0.12</v>
      </c>
      <c r="V786" s="80">
        <v>1.1200000000000001</v>
      </c>
      <c r="W786" s="80">
        <v>0.08</v>
      </c>
      <c r="X786" s="80">
        <v>0.8</v>
      </c>
      <c r="Y786" s="79">
        <v>11.8</v>
      </c>
      <c r="Z786" s="12">
        <v>13.6</v>
      </c>
      <c r="AA786" s="79">
        <v>36.799999999999997</v>
      </c>
      <c r="AB786" s="79">
        <v>1.901</v>
      </c>
      <c r="AC786" s="79">
        <v>29.8</v>
      </c>
      <c r="AD786" s="79">
        <v>10.4</v>
      </c>
      <c r="AE786" s="79">
        <v>453</v>
      </c>
      <c r="AF786" s="79">
        <v>68.3</v>
      </c>
      <c r="AG786" s="79">
        <v>61.5</v>
      </c>
      <c r="AH786" s="79">
        <v>5.3</v>
      </c>
      <c r="AI786" s="79">
        <v>13.1</v>
      </c>
      <c r="AJ786" s="79">
        <v>41</v>
      </c>
      <c r="AK786" s="79">
        <v>103</v>
      </c>
      <c r="AL786" s="79">
        <v>102</v>
      </c>
      <c r="AM786" s="79">
        <v>330</v>
      </c>
      <c r="AN786" s="79">
        <v>1.01</v>
      </c>
      <c r="AO786" s="79">
        <v>0.64800000000000002</v>
      </c>
    </row>
    <row r="787" spans="1:41" x14ac:dyDescent="0.35">
      <c r="A787" s="53">
        <f t="shared" si="25"/>
        <v>781</v>
      </c>
      <c r="B787">
        <v>0</v>
      </c>
      <c r="C787">
        <v>1</v>
      </c>
      <c r="D787" s="75">
        <v>2018</v>
      </c>
      <c r="E787" s="28" t="s">
        <v>398</v>
      </c>
      <c r="F787" s="30" t="s">
        <v>64</v>
      </c>
      <c r="G787" s="103">
        <v>81255</v>
      </c>
      <c r="H787" s="103">
        <v>338891</v>
      </c>
      <c r="I787" s="103">
        <f t="shared" si="24"/>
        <v>4170.7094948003205</v>
      </c>
      <c r="J787" s="72">
        <v>4341.7085840871332</v>
      </c>
      <c r="K787" s="60">
        <v>104.1</v>
      </c>
      <c r="L787" s="60">
        <v>37.860000000000007</v>
      </c>
      <c r="M787" s="60">
        <v>2.4878048780487805</v>
      </c>
      <c r="N787" s="75">
        <v>2018</v>
      </c>
      <c r="O787" s="75" t="s">
        <v>14</v>
      </c>
      <c r="P787" s="75">
        <v>728</v>
      </c>
      <c r="Q787" s="78" t="s">
        <v>233</v>
      </c>
      <c r="R787" s="75">
        <v>4019</v>
      </c>
      <c r="S787" s="75">
        <v>2</v>
      </c>
      <c r="T787" s="79">
        <v>83.05</v>
      </c>
      <c r="U787" s="80">
        <v>0</v>
      </c>
      <c r="V787" s="80">
        <v>0.26</v>
      </c>
      <c r="W787" s="80">
        <v>0.16</v>
      </c>
      <c r="X787" s="80">
        <v>1.4</v>
      </c>
      <c r="Y787" s="79">
        <v>12.3</v>
      </c>
      <c r="Z787" s="12">
        <v>14.2</v>
      </c>
      <c r="AA787" s="79">
        <v>36.6</v>
      </c>
      <c r="AB787" s="79">
        <v>1.87</v>
      </c>
      <c r="AC787" s="79">
        <v>30.6</v>
      </c>
      <c r="AD787" s="79">
        <v>10.7</v>
      </c>
      <c r="AE787" s="79">
        <v>441</v>
      </c>
      <c r="AF787" s="79">
        <v>70.599999999999994</v>
      </c>
      <c r="AG787" s="79">
        <v>61.2</v>
      </c>
      <c r="AH787" s="79">
        <v>7.2</v>
      </c>
      <c r="AI787" s="79">
        <v>14.8</v>
      </c>
      <c r="AJ787" s="79">
        <v>35</v>
      </c>
      <c r="AK787" s="79">
        <v>101</v>
      </c>
      <c r="AL787" s="79">
        <v>108</v>
      </c>
      <c r="AM787" s="79">
        <v>354</v>
      </c>
      <c r="AN787" s="79">
        <v>0.94</v>
      </c>
      <c r="AO787" s="79">
        <v>0.67600000000000005</v>
      </c>
    </row>
    <row r="788" spans="1:41" x14ac:dyDescent="0.35">
      <c r="A788" s="53">
        <f t="shared" si="25"/>
        <v>782</v>
      </c>
      <c r="B788">
        <v>0</v>
      </c>
      <c r="C788">
        <v>1</v>
      </c>
      <c r="D788" s="75">
        <v>2018</v>
      </c>
      <c r="E788" s="28" t="s">
        <v>399</v>
      </c>
      <c r="F788" s="30" t="s">
        <v>64</v>
      </c>
      <c r="G788" s="103">
        <v>62315</v>
      </c>
      <c r="H788" s="103">
        <v>260463</v>
      </c>
      <c r="I788" s="103">
        <f t="shared" si="24"/>
        <v>4179.7801492417557</v>
      </c>
      <c r="J788" s="72">
        <v>4292.6342132712834</v>
      </c>
      <c r="K788" s="60">
        <v>102.7</v>
      </c>
      <c r="L788" s="60">
        <v>22.57</v>
      </c>
      <c r="M788" s="60">
        <v>2.4224137931034484</v>
      </c>
      <c r="N788" s="75">
        <v>2018</v>
      </c>
      <c r="O788" s="75" t="s">
        <v>14</v>
      </c>
      <c r="P788" s="75">
        <v>729</v>
      </c>
      <c r="Q788" s="78" t="s">
        <v>234</v>
      </c>
      <c r="R788" s="75">
        <v>4076</v>
      </c>
      <c r="S788" s="75">
        <v>2</v>
      </c>
      <c r="T788" s="79">
        <v>83.05</v>
      </c>
      <c r="U788" s="80">
        <v>0</v>
      </c>
      <c r="V788" s="80">
        <v>0.6</v>
      </c>
      <c r="W788" s="80">
        <v>0.38</v>
      </c>
      <c r="X788" s="80">
        <v>0.6</v>
      </c>
      <c r="Y788" s="79">
        <v>11.6</v>
      </c>
      <c r="Z788" s="12">
        <v>13.4</v>
      </c>
      <c r="AA788" s="79">
        <v>39.6</v>
      </c>
      <c r="AB788" s="79">
        <v>1.8360000000000001</v>
      </c>
      <c r="AC788" s="79">
        <v>28.1</v>
      </c>
      <c r="AD788" s="79">
        <v>9.8000000000000007</v>
      </c>
      <c r="AE788" s="79">
        <v>409</v>
      </c>
      <c r="AF788" s="79">
        <v>70.2</v>
      </c>
      <c r="AG788" s="79">
        <v>59.4</v>
      </c>
      <c r="AH788" s="79">
        <v>10.199999999999999</v>
      </c>
      <c r="AI788" s="79">
        <v>18</v>
      </c>
      <c r="AJ788" s="79">
        <v>29</v>
      </c>
      <c r="AK788" s="79">
        <v>86</v>
      </c>
      <c r="AL788" s="79">
        <v>100</v>
      </c>
      <c r="AM788" s="79">
        <v>272</v>
      </c>
      <c r="AN788" s="79">
        <v>0.86</v>
      </c>
      <c r="AO788" s="79">
        <v>0.68100000000000005</v>
      </c>
    </row>
    <row r="789" spans="1:41" x14ac:dyDescent="0.35">
      <c r="A789" s="53">
        <f t="shared" si="25"/>
        <v>783</v>
      </c>
      <c r="B789">
        <v>0</v>
      </c>
      <c r="C789">
        <v>1</v>
      </c>
      <c r="D789" s="75">
        <v>2018</v>
      </c>
      <c r="E789" s="28" t="s">
        <v>399</v>
      </c>
      <c r="F789" s="30" t="s">
        <v>64</v>
      </c>
      <c r="G789" s="103">
        <v>62315</v>
      </c>
      <c r="H789" s="103">
        <v>260463</v>
      </c>
      <c r="I789" s="103">
        <f t="shared" si="24"/>
        <v>4179.7801492417557</v>
      </c>
      <c r="J789" s="72">
        <v>4234.1172911818985</v>
      </c>
      <c r="K789" s="60">
        <v>101.3</v>
      </c>
      <c r="L789" s="60">
        <v>21.541190476190479</v>
      </c>
      <c r="M789" s="60">
        <v>2.5137614678899078</v>
      </c>
      <c r="N789" s="75">
        <v>2018</v>
      </c>
      <c r="O789" s="75" t="s">
        <v>14</v>
      </c>
      <c r="P789" s="75">
        <v>730</v>
      </c>
      <c r="Q789" s="78" t="s">
        <v>234</v>
      </c>
      <c r="R789" s="75">
        <v>4004</v>
      </c>
      <c r="S789" s="75">
        <v>2</v>
      </c>
      <c r="T789" s="79">
        <v>81.7</v>
      </c>
      <c r="U789" s="80">
        <v>0.36</v>
      </c>
      <c r="V789" s="80">
        <v>0.62</v>
      </c>
      <c r="W789" s="80">
        <v>0.28000000000000003</v>
      </c>
      <c r="X789" s="80">
        <v>0.9</v>
      </c>
      <c r="Y789" s="79">
        <v>10.9</v>
      </c>
      <c r="Z789" s="12">
        <v>12.6</v>
      </c>
      <c r="AA789" s="79">
        <v>38.1</v>
      </c>
      <c r="AB789" s="79">
        <v>1.8129999999999999</v>
      </c>
      <c r="AC789" s="79">
        <v>27.4</v>
      </c>
      <c r="AD789" s="79">
        <v>9.6</v>
      </c>
      <c r="AE789" s="79">
        <v>395</v>
      </c>
      <c r="AF789" s="79">
        <v>70.3</v>
      </c>
      <c r="AG789" s="79">
        <v>57.5</v>
      </c>
      <c r="AH789" s="79">
        <v>6.7</v>
      </c>
      <c r="AI789" s="79">
        <v>12.7</v>
      </c>
      <c r="AJ789" s="79">
        <v>51</v>
      </c>
      <c r="AK789" s="79">
        <v>75</v>
      </c>
      <c r="AL789" s="79">
        <v>114</v>
      </c>
      <c r="AM789" s="79">
        <v>282</v>
      </c>
      <c r="AN789" s="79">
        <v>0.66</v>
      </c>
      <c r="AO789" s="79">
        <v>0.63</v>
      </c>
    </row>
    <row r="790" spans="1:41" x14ac:dyDescent="0.35">
      <c r="A790" s="53">
        <f t="shared" si="25"/>
        <v>784</v>
      </c>
      <c r="B790">
        <v>0</v>
      </c>
      <c r="C790">
        <v>1</v>
      </c>
      <c r="D790" s="75">
        <v>2018</v>
      </c>
      <c r="E790" s="28" t="s">
        <v>399</v>
      </c>
      <c r="F790" s="30" t="s">
        <v>64</v>
      </c>
      <c r="G790" s="103">
        <v>62315</v>
      </c>
      <c r="H790" s="103">
        <v>260463</v>
      </c>
      <c r="I790" s="103">
        <f t="shared" si="24"/>
        <v>4179.7801492417557</v>
      </c>
      <c r="J790" s="72">
        <v>4300.9937735697667</v>
      </c>
      <c r="K790" s="60">
        <v>102.9</v>
      </c>
      <c r="L790" s="60">
        <v>32.68030487804878</v>
      </c>
      <c r="M790" s="60">
        <v>2.3846153846153846</v>
      </c>
      <c r="N790" s="75">
        <v>2018</v>
      </c>
      <c r="O790" s="75" t="s">
        <v>14</v>
      </c>
      <c r="P790" s="75">
        <v>731</v>
      </c>
      <c r="Q790" s="78" t="s">
        <v>234</v>
      </c>
      <c r="R790" s="75">
        <v>3996</v>
      </c>
      <c r="S790" s="75">
        <v>2</v>
      </c>
      <c r="T790" s="79">
        <v>81.05</v>
      </c>
      <c r="U790" s="80">
        <v>0.34</v>
      </c>
      <c r="V790" s="80">
        <v>0.56000000000000005</v>
      </c>
      <c r="W790" s="80">
        <v>0.24</v>
      </c>
      <c r="X790" s="80">
        <v>0.4</v>
      </c>
      <c r="Y790" s="79">
        <v>11.7</v>
      </c>
      <c r="Z790" s="12">
        <v>13.5</v>
      </c>
      <c r="AA790" s="79">
        <v>39.700000000000003</v>
      </c>
      <c r="AB790" s="79">
        <v>1.903</v>
      </c>
      <c r="AC790" s="79">
        <v>27.9</v>
      </c>
      <c r="AD790" s="79">
        <v>9.6</v>
      </c>
      <c r="AE790" s="79">
        <v>409</v>
      </c>
      <c r="AF790" s="79">
        <v>70.7</v>
      </c>
      <c r="AG790" s="79">
        <v>57.9</v>
      </c>
      <c r="AH790" s="79">
        <v>7.8</v>
      </c>
      <c r="AI790" s="79">
        <v>16.399999999999999</v>
      </c>
      <c r="AJ790" s="79">
        <v>35</v>
      </c>
      <c r="AK790" s="79">
        <v>82</v>
      </c>
      <c r="AL790" s="79">
        <v>125</v>
      </c>
      <c r="AM790" s="79">
        <v>331</v>
      </c>
      <c r="AN790" s="79">
        <v>0.66</v>
      </c>
      <c r="AO790" s="79">
        <v>0.61499999999999999</v>
      </c>
    </row>
    <row r="791" spans="1:41" x14ac:dyDescent="0.35">
      <c r="A791" s="53">
        <f t="shared" si="25"/>
        <v>785</v>
      </c>
      <c r="B791">
        <v>0</v>
      </c>
      <c r="C791">
        <v>1</v>
      </c>
      <c r="D791" s="75">
        <v>2018</v>
      </c>
      <c r="E791" s="28" t="s">
        <v>399</v>
      </c>
      <c r="F791" s="30" t="s">
        <v>64</v>
      </c>
      <c r="G791" s="103">
        <v>62315</v>
      </c>
      <c r="H791" s="103">
        <v>260463</v>
      </c>
      <c r="I791" s="103">
        <f t="shared" si="24"/>
        <v>4179.7801492417557</v>
      </c>
      <c r="J791" s="72">
        <v>4334.4320147637009</v>
      </c>
      <c r="K791" s="60">
        <v>103.7</v>
      </c>
      <c r="L791" s="60">
        <v>31.257499999999997</v>
      </c>
      <c r="M791" s="60">
        <v>2.4297520661157024</v>
      </c>
      <c r="N791" s="75">
        <v>2018</v>
      </c>
      <c r="O791" s="75" t="s">
        <v>14</v>
      </c>
      <c r="P791" s="75">
        <v>732</v>
      </c>
      <c r="Q791" s="78" t="s">
        <v>234</v>
      </c>
      <c r="R791" s="75">
        <v>3842</v>
      </c>
      <c r="S791" s="75">
        <v>2</v>
      </c>
      <c r="T791" s="79">
        <v>80.349999999999994</v>
      </c>
      <c r="U791" s="80">
        <v>0.14000000000000001</v>
      </c>
      <c r="V791" s="80">
        <v>0.3</v>
      </c>
      <c r="W791" s="80">
        <v>0.18</v>
      </c>
      <c r="X791" s="80">
        <v>2.8</v>
      </c>
      <c r="Y791" s="79">
        <v>12.1</v>
      </c>
      <c r="Z791" s="12">
        <v>14</v>
      </c>
      <c r="AA791" s="79">
        <v>36.1</v>
      </c>
      <c r="AB791" s="79">
        <v>1.9350000000000001</v>
      </c>
      <c r="AC791" s="79">
        <v>29.4</v>
      </c>
      <c r="AD791" s="79">
        <v>10.3</v>
      </c>
      <c r="AE791" s="79">
        <v>419</v>
      </c>
      <c r="AF791" s="79">
        <v>69.7</v>
      </c>
      <c r="AG791" s="79">
        <v>59.2</v>
      </c>
      <c r="AH791" s="79">
        <v>9.1999999999999993</v>
      </c>
      <c r="AI791" s="79">
        <v>16</v>
      </c>
      <c r="AJ791" s="79">
        <v>48</v>
      </c>
      <c r="AK791" s="79">
        <v>79</v>
      </c>
      <c r="AL791" s="79">
        <v>131</v>
      </c>
      <c r="AM791" s="79">
        <v>323</v>
      </c>
      <c r="AN791" s="79">
        <v>0.6</v>
      </c>
      <c r="AO791" s="79">
        <v>0.64</v>
      </c>
    </row>
    <row r="792" spans="1:41" x14ac:dyDescent="0.35">
      <c r="A792" s="53">
        <f t="shared" si="25"/>
        <v>786</v>
      </c>
      <c r="B792">
        <v>0</v>
      </c>
      <c r="C792">
        <v>1</v>
      </c>
      <c r="D792" s="75">
        <v>2018</v>
      </c>
      <c r="E792" s="28" t="s">
        <v>400</v>
      </c>
      <c r="F792" s="30" t="s">
        <v>64</v>
      </c>
      <c r="G792" s="103">
        <v>13500</v>
      </c>
      <c r="H792" s="103">
        <v>47250</v>
      </c>
      <c r="I792" s="103">
        <f t="shared" si="24"/>
        <v>3500</v>
      </c>
      <c r="J792" s="72">
        <v>3479</v>
      </c>
      <c r="K792" s="60">
        <v>99.4</v>
      </c>
      <c r="L792" s="60">
        <v>10.962500000000002</v>
      </c>
      <c r="M792" s="60">
        <v>2.4672897196261681</v>
      </c>
      <c r="N792" s="75">
        <v>2018</v>
      </c>
      <c r="O792" s="75" t="s">
        <v>14</v>
      </c>
      <c r="P792" s="75">
        <v>733</v>
      </c>
      <c r="Q792" s="78" t="s">
        <v>235</v>
      </c>
      <c r="R792" s="75">
        <v>2862</v>
      </c>
      <c r="S792" s="75">
        <v>3</v>
      </c>
      <c r="T792" s="79">
        <v>77.25</v>
      </c>
      <c r="U792" s="80">
        <v>0</v>
      </c>
      <c r="V792" s="80">
        <v>1.48</v>
      </c>
      <c r="W792" s="80">
        <v>0.3</v>
      </c>
      <c r="X792" s="80">
        <v>3.6</v>
      </c>
      <c r="Y792" s="79">
        <v>10.7</v>
      </c>
      <c r="Z792" s="12">
        <v>12.4</v>
      </c>
      <c r="AA792" s="79">
        <v>39.799999999999997</v>
      </c>
      <c r="AB792" s="79">
        <v>1.8009999999999999</v>
      </c>
      <c r="AC792" s="79">
        <v>26.4</v>
      </c>
      <c r="AD792" s="79">
        <v>9.1</v>
      </c>
      <c r="AE792" s="79">
        <v>436</v>
      </c>
      <c r="AF792" s="79">
        <v>66.2</v>
      </c>
      <c r="AG792" s="79">
        <v>60.9</v>
      </c>
      <c r="AH792" s="79">
        <v>5.5</v>
      </c>
      <c r="AI792" s="79">
        <v>9.3000000000000007</v>
      </c>
      <c r="AJ792" s="79">
        <v>53</v>
      </c>
      <c r="AK792" s="79">
        <v>90</v>
      </c>
      <c r="AL792" s="79">
        <v>88</v>
      </c>
      <c r="AM792" s="79">
        <v>248</v>
      </c>
      <c r="AN792" s="79">
        <v>1.02</v>
      </c>
      <c r="AO792" s="79">
        <v>0.70799999999999996</v>
      </c>
    </row>
    <row r="793" spans="1:41" x14ac:dyDescent="0.35">
      <c r="A793" s="53">
        <f t="shared" si="25"/>
        <v>787</v>
      </c>
      <c r="B793">
        <v>0</v>
      </c>
      <c r="C793">
        <v>1</v>
      </c>
      <c r="D793" s="75">
        <v>2018</v>
      </c>
      <c r="E793" s="28" t="s">
        <v>401</v>
      </c>
      <c r="F793" s="30" t="s">
        <v>64</v>
      </c>
      <c r="G793" s="103">
        <v>97540</v>
      </c>
      <c r="H793" s="103">
        <v>292620</v>
      </c>
      <c r="I793" s="103">
        <f t="shared" si="24"/>
        <v>3000</v>
      </c>
      <c r="J793" s="72">
        <v>3081</v>
      </c>
      <c r="K793" s="60">
        <v>102.7</v>
      </c>
      <c r="L793" s="60">
        <v>21.75</v>
      </c>
      <c r="M793" s="60">
        <v>2.3189655172413794</v>
      </c>
      <c r="N793" s="75">
        <v>2018</v>
      </c>
      <c r="O793" s="75" t="s">
        <v>14</v>
      </c>
      <c r="P793" s="75">
        <v>734</v>
      </c>
      <c r="Q793" s="78" t="s">
        <v>268</v>
      </c>
      <c r="R793" s="75">
        <v>4000</v>
      </c>
      <c r="S793" s="75">
        <v>2</v>
      </c>
      <c r="T793" s="79">
        <v>81.7</v>
      </c>
      <c r="U793" s="80">
        <v>0.3</v>
      </c>
      <c r="V793" s="80">
        <v>0.76</v>
      </c>
      <c r="W793" s="80">
        <v>0.3</v>
      </c>
      <c r="X793" s="80">
        <v>4.0999999999999996</v>
      </c>
      <c r="Y793" s="79">
        <v>11.6</v>
      </c>
      <c r="Z793" s="12">
        <v>13.4</v>
      </c>
      <c r="AA793" s="79">
        <v>37.6</v>
      </c>
      <c r="AB793" s="79">
        <v>1.7949999999999999</v>
      </c>
      <c r="AC793" s="79">
        <v>26.9</v>
      </c>
      <c r="AD793" s="79">
        <v>9.4</v>
      </c>
      <c r="AE793" s="79">
        <v>403</v>
      </c>
      <c r="AF793" s="79">
        <v>70</v>
      </c>
      <c r="AG793" s="79">
        <v>57.5</v>
      </c>
      <c r="AH793" s="79">
        <v>2</v>
      </c>
      <c r="AI793" s="79">
        <v>12.5</v>
      </c>
      <c r="AJ793" s="79">
        <v>35</v>
      </c>
      <c r="AK793" s="79">
        <v>155</v>
      </c>
      <c r="AL793" s="79">
        <v>45</v>
      </c>
      <c r="AM793" s="79">
        <v>282</v>
      </c>
      <c r="AN793" s="79">
        <v>3.44</v>
      </c>
      <c r="AO793" s="79">
        <v>0.69799999999999995</v>
      </c>
    </row>
    <row r="794" spans="1:41" x14ac:dyDescent="0.35">
      <c r="A794" s="53">
        <f t="shared" si="25"/>
        <v>788</v>
      </c>
      <c r="B794">
        <v>0</v>
      </c>
      <c r="C794">
        <v>1</v>
      </c>
      <c r="D794" s="75">
        <v>2018</v>
      </c>
      <c r="E794" s="28" t="s">
        <v>401</v>
      </c>
      <c r="F794" s="30" t="s">
        <v>64</v>
      </c>
      <c r="G794" s="103">
        <v>97540</v>
      </c>
      <c r="H794" s="103">
        <v>292620</v>
      </c>
      <c r="I794" s="103">
        <f t="shared" si="24"/>
        <v>3000</v>
      </c>
      <c r="J794" s="72">
        <v>3078</v>
      </c>
      <c r="K794" s="60">
        <v>102.6</v>
      </c>
      <c r="L794" s="60">
        <v>16.86</v>
      </c>
      <c r="M794" s="60">
        <v>2.4390243902439024</v>
      </c>
      <c r="N794" s="75">
        <v>2018</v>
      </c>
      <c r="O794" s="75" t="s">
        <v>14</v>
      </c>
      <c r="P794" s="75">
        <v>735</v>
      </c>
      <c r="Q794" s="78" t="s">
        <v>268</v>
      </c>
      <c r="R794" s="75">
        <v>4000</v>
      </c>
      <c r="S794" s="75">
        <v>2</v>
      </c>
      <c r="T794" s="79">
        <v>76.099999999999994</v>
      </c>
      <c r="U794" s="80">
        <v>0.46</v>
      </c>
      <c r="V794" s="80">
        <v>0.46</v>
      </c>
      <c r="W794" s="80">
        <v>0.24</v>
      </c>
      <c r="X794" s="80">
        <v>0.4</v>
      </c>
      <c r="Y794" s="79">
        <v>12.3</v>
      </c>
      <c r="Z794" s="12">
        <v>14.2</v>
      </c>
      <c r="AA794" s="79">
        <v>33.4</v>
      </c>
      <c r="AB794" s="79">
        <v>1.8580000000000001</v>
      </c>
      <c r="AC794" s="79">
        <v>30</v>
      </c>
      <c r="AD794" s="79">
        <v>10.5</v>
      </c>
      <c r="AE794" s="79">
        <v>468</v>
      </c>
      <c r="AF794" s="79">
        <v>68.099999999999994</v>
      </c>
      <c r="AG794" s="79">
        <v>59.6</v>
      </c>
      <c r="AH794" s="79">
        <v>9.1999999999999993</v>
      </c>
      <c r="AI794" s="79">
        <v>14.8</v>
      </c>
      <c r="AJ794" s="79">
        <v>45</v>
      </c>
      <c r="AK794" s="79">
        <v>85</v>
      </c>
      <c r="AL794" s="79">
        <v>97</v>
      </c>
      <c r="AM794" s="79">
        <v>258</v>
      </c>
      <c r="AN794" s="79">
        <v>0.88</v>
      </c>
      <c r="AO794" s="79">
        <v>0.70199999999999996</v>
      </c>
    </row>
    <row r="795" spans="1:41" x14ac:dyDescent="0.35">
      <c r="A795" s="53">
        <f t="shared" si="25"/>
        <v>789</v>
      </c>
      <c r="B795">
        <v>0</v>
      </c>
      <c r="C795">
        <v>1</v>
      </c>
      <c r="D795" s="75">
        <v>2018</v>
      </c>
      <c r="E795" s="28" t="s">
        <v>401</v>
      </c>
      <c r="F795" s="30" t="s">
        <v>64</v>
      </c>
      <c r="G795" s="103">
        <v>97540</v>
      </c>
      <c r="H795" s="103">
        <v>292620</v>
      </c>
      <c r="I795" s="103">
        <f t="shared" si="24"/>
        <v>3000</v>
      </c>
      <c r="J795" s="72">
        <v>3060</v>
      </c>
      <c r="K795" s="60">
        <v>102</v>
      </c>
      <c r="L795" s="60">
        <v>32.629999999999995</v>
      </c>
      <c r="M795" s="60">
        <v>2.4666666666666668</v>
      </c>
      <c r="N795" s="75">
        <v>2018</v>
      </c>
      <c r="O795" s="75" t="s">
        <v>14</v>
      </c>
      <c r="P795" s="75">
        <v>736</v>
      </c>
      <c r="Q795" s="78" t="s">
        <v>268</v>
      </c>
      <c r="R795" s="75">
        <v>4000</v>
      </c>
      <c r="S795" s="75">
        <v>2</v>
      </c>
      <c r="T795" s="79">
        <v>76.099999999999994</v>
      </c>
      <c r="U795" s="80">
        <v>0</v>
      </c>
      <c r="V795" s="80">
        <v>0.46</v>
      </c>
      <c r="W795" s="80">
        <v>0.04</v>
      </c>
      <c r="X795" s="80">
        <v>0.8</v>
      </c>
      <c r="Y795" s="79">
        <v>12</v>
      </c>
      <c r="Z795" s="12">
        <v>13.9</v>
      </c>
      <c r="AA795" s="79">
        <v>36.6</v>
      </c>
      <c r="AB795" s="79">
        <v>1.79</v>
      </c>
      <c r="AC795" s="79">
        <v>29.6</v>
      </c>
      <c r="AD795" s="79">
        <v>10.4</v>
      </c>
      <c r="AE795" s="79">
        <v>399</v>
      </c>
      <c r="AF795" s="79">
        <v>68.099999999999994</v>
      </c>
      <c r="AG795" s="79">
        <v>68.8</v>
      </c>
      <c r="AH795" s="79">
        <v>7.8</v>
      </c>
      <c r="AI795" s="79">
        <v>20.5</v>
      </c>
      <c r="AJ795" s="79">
        <v>22</v>
      </c>
      <c r="AK795" s="79">
        <v>169</v>
      </c>
      <c r="AL795" s="79">
        <v>55</v>
      </c>
      <c r="AM795" s="79">
        <v>363</v>
      </c>
      <c r="AN795" s="79">
        <v>3.07</v>
      </c>
      <c r="AO795" s="79">
        <v>0.69399999999999995</v>
      </c>
    </row>
    <row r="796" spans="1:41" x14ac:dyDescent="0.35">
      <c r="A796" s="53">
        <f t="shared" si="25"/>
        <v>790</v>
      </c>
      <c r="B796">
        <v>0</v>
      </c>
      <c r="C796">
        <v>1</v>
      </c>
      <c r="D796" s="75">
        <v>2018</v>
      </c>
      <c r="E796" s="28" t="s">
        <v>401</v>
      </c>
      <c r="F796" s="30" t="s">
        <v>64</v>
      </c>
      <c r="G796" s="103">
        <v>97540</v>
      </c>
      <c r="H796" s="103">
        <v>292620</v>
      </c>
      <c r="I796" s="103">
        <f t="shared" si="24"/>
        <v>3000</v>
      </c>
      <c r="J796" s="72">
        <v>3105</v>
      </c>
      <c r="K796" s="60">
        <v>103.5</v>
      </c>
      <c r="L796" s="60">
        <v>26.59760188087774</v>
      </c>
      <c r="M796" s="60">
        <v>2.3583333333333334</v>
      </c>
      <c r="N796" s="75">
        <v>2018</v>
      </c>
      <c r="O796" s="75" t="s">
        <v>14</v>
      </c>
      <c r="P796" s="75">
        <v>737</v>
      </c>
      <c r="Q796" s="78" t="s">
        <v>268</v>
      </c>
      <c r="R796" s="75">
        <v>4018</v>
      </c>
      <c r="S796" s="75">
        <v>1</v>
      </c>
      <c r="T796" s="79">
        <v>79.25</v>
      </c>
      <c r="U796" s="80">
        <v>0.16</v>
      </c>
      <c r="V796" s="80">
        <v>0.08</v>
      </c>
      <c r="W796" s="80">
        <v>0.32</v>
      </c>
      <c r="X796" s="80">
        <v>0.6</v>
      </c>
      <c r="Y796" s="79">
        <v>12</v>
      </c>
      <c r="Z796" s="12">
        <v>13.9</v>
      </c>
      <c r="AA796" s="79">
        <v>37.700000000000003</v>
      </c>
      <c r="AB796" s="79">
        <v>1.8260000000000001</v>
      </c>
      <c r="AC796" s="79">
        <v>28.3</v>
      </c>
      <c r="AD796" s="79">
        <v>9.8000000000000007</v>
      </c>
      <c r="AE796" s="79">
        <v>417</v>
      </c>
      <c r="AF796" s="79">
        <v>71.099999999999994</v>
      </c>
      <c r="AG796" s="79">
        <v>59.7</v>
      </c>
      <c r="AH796" s="79">
        <v>8.8000000000000007</v>
      </c>
      <c r="AI796" s="79">
        <v>15.4</v>
      </c>
      <c r="AJ796" s="79">
        <v>36</v>
      </c>
      <c r="AK796" s="79">
        <v>101</v>
      </c>
      <c r="AL796" s="79">
        <v>90</v>
      </c>
      <c r="AM796" s="79">
        <v>305</v>
      </c>
      <c r="AN796" s="79">
        <v>1.1200000000000001</v>
      </c>
      <c r="AO796" s="79">
        <v>0.63800000000000001</v>
      </c>
    </row>
    <row r="797" spans="1:41" x14ac:dyDescent="0.35">
      <c r="A797" s="53">
        <f t="shared" si="25"/>
        <v>791</v>
      </c>
      <c r="B797">
        <v>0</v>
      </c>
      <c r="C797">
        <v>1</v>
      </c>
      <c r="D797" s="75">
        <v>2018</v>
      </c>
      <c r="E797" s="28" t="s">
        <v>401</v>
      </c>
      <c r="F797" s="30" t="s">
        <v>64</v>
      </c>
      <c r="G797" s="103">
        <v>97540</v>
      </c>
      <c r="H797" s="103">
        <v>292620</v>
      </c>
      <c r="I797" s="103">
        <f t="shared" si="24"/>
        <v>3000</v>
      </c>
      <c r="J797" s="72">
        <v>3093</v>
      </c>
      <c r="K797" s="60">
        <v>103.1</v>
      </c>
      <c r="L797" s="60">
        <v>29.615000000000002</v>
      </c>
      <c r="M797" s="60">
        <v>2.3898305084745761</v>
      </c>
      <c r="N797" s="75">
        <v>2018</v>
      </c>
      <c r="O797" s="75" t="s">
        <v>14</v>
      </c>
      <c r="P797" s="75">
        <v>738</v>
      </c>
      <c r="Q797" s="78" t="s">
        <v>268</v>
      </c>
      <c r="R797" s="75">
        <v>4124</v>
      </c>
      <c r="S797" s="75">
        <v>2</v>
      </c>
      <c r="T797" s="79">
        <v>83.5</v>
      </c>
      <c r="U797" s="80">
        <v>0</v>
      </c>
      <c r="V797" s="80">
        <v>0.32</v>
      </c>
      <c r="W797" s="80">
        <v>0.05</v>
      </c>
      <c r="X797" s="80">
        <v>0.4</v>
      </c>
      <c r="Y797" s="79">
        <v>11.8</v>
      </c>
      <c r="Z797" s="12">
        <v>13.6</v>
      </c>
      <c r="AA797" s="79">
        <v>38.5</v>
      </c>
      <c r="AB797" s="79">
        <v>1.8640000000000001</v>
      </c>
      <c r="AC797" s="79">
        <v>28.2</v>
      </c>
      <c r="AD797" s="79">
        <v>9.9</v>
      </c>
      <c r="AE797" s="79">
        <v>423</v>
      </c>
      <c r="AF797" s="79">
        <v>72.099999999999994</v>
      </c>
      <c r="AG797" s="79">
        <v>64.400000000000006</v>
      </c>
      <c r="AH797" s="79">
        <v>7</v>
      </c>
      <c r="AI797" s="79">
        <v>12</v>
      </c>
      <c r="AJ797" s="79">
        <v>43</v>
      </c>
      <c r="AK797" s="79">
        <v>122</v>
      </c>
      <c r="AL797" s="79">
        <v>76</v>
      </c>
      <c r="AM797" s="79">
        <v>314</v>
      </c>
      <c r="AN797" s="79">
        <v>1.61</v>
      </c>
      <c r="AO797" s="79">
        <v>0.70099999999999996</v>
      </c>
    </row>
    <row r="798" spans="1:41" x14ac:dyDescent="0.35">
      <c r="A798" s="53">
        <f t="shared" si="25"/>
        <v>792</v>
      </c>
      <c r="B798">
        <v>0</v>
      </c>
      <c r="C798">
        <v>1</v>
      </c>
      <c r="D798" s="75">
        <v>2018</v>
      </c>
      <c r="E798" s="28" t="s">
        <v>401</v>
      </c>
      <c r="F798" s="30" t="s">
        <v>64</v>
      </c>
      <c r="G798" s="103">
        <v>97540</v>
      </c>
      <c r="H798" s="103">
        <v>292620</v>
      </c>
      <c r="I798" s="103">
        <f t="shared" si="24"/>
        <v>3000</v>
      </c>
      <c r="J798" s="72">
        <v>3093</v>
      </c>
      <c r="K798" s="60">
        <v>103.1</v>
      </c>
      <c r="L798" s="60">
        <v>29.152120253164551</v>
      </c>
      <c r="M798" s="60">
        <v>2.5423728813559321</v>
      </c>
      <c r="N798" s="75">
        <v>2018</v>
      </c>
      <c r="O798" s="75" t="s">
        <v>14</v>
      </c>
      <c r="P798" s="75">
        <v>739</v>
      </c>
      <c r="Q798" s="78" t="s">
        <v>268</v>
      </c>
      <c r="R798" s="75">
        <v>2086</v>
      </c>
      <c r="S798" s="75">
        <v>2</v>
      </c>
      <c r="T798" s="79">
        <v>80.349999999999994</v>
      </c>
      <c r="U798" s="80">
        <v>0.12</v>
      </c>
      <c r="V798" s="80">
        <v>0.28000000000000003</v>
      </c>
      <c r="W798" s="80">
        <v>0.12</v>
      </c>
      <c r="X798" s="80">
        <v>5.6</v>
      </c>
      <c r="Y798" s="79">
        <v>11.8</v>
      </c>
      <c r="Z798" s="12">
        <v>13.6</v>
      </c>
      <c r="AA798" s="79">
        <v>38</v>
      </c>
      <c r="AB798" s="79">
        <v>1.873</v>
      </c>
      <c r="AC798" s="79">
        <v>30</v>
      </c>
      <c r="AD798" s="79">
        <v>10.5</v>
      </c>
      <c r="AE798" s="79">
        <v>411</v>
      </c>
      <c r="AF798" s="79">
        <v>72.3</v>
      </c>
      <c r="AG798" s="79">
        <v>59.9</v>
      </c>
      <c r="AH798" s="79">
        <v>5.8</v>
      </c>
      <c r="AI798" s="79">
        <v>15.6</v>
      </c>
      <c r="AJ798" s="79">
        <v>34</v>
      </c>
      <c r="AK798" s="79">
        <v>89</v>
      </c>
      <c r="AL798" s="79">
        <v>106</v>
      </c>
      <c r="AM798" s="79">
        <v>304</v>
      </c>
      <c r="AN798" s="79">
        <v>0.84</v>
      </c>
      <c r="AO798" s="79">
        <v>0.63200000000000001</v>
      </c>
    </row>
    <row r="799" spans="1:41" x14ac:dyDescent="0.35">
      <c r="A799" s="53">
        <f t="shared" si="25"/>
        <v>793</v>
      </c>
      <c r="B799">
        <v>0</v>
      </c>
      <c r="C799">
        <v>1</v>
      </c>
      <c r="D799" s="75">
        <v>2018</v>
      </c>
      <c r="E799" s="28" t="s">
        <v>402</v>
      </c>
      <c r="F799" s="30" t="s">
        <v>64</v>
      </c>
      <c r="G799" s="103">
        <v>46700</v>
      </c>
      <c r="H799" s="103">
        <v>149300</v>
      </c>
      <c r="I799" s="103">
        <f t="shared" si="24"/>
        <v>3197.0021413276231</v>
      </c>
      <c r="J799" s="72">
        <v>3232.1691648822266</v>
      </c>
      <c r="K799" s="60">
        <v>101.1</v>
      </c>
      <c r="L799" s="60">
        <v>10.55</v>
      </c>
      <c r="M799" s="60">
        <v>2.333333333333333</v>
      </c>
      <c r="N799" s="75">
        <v>2018</v>
      </c>
      <c r="O799" s="75" t="s">
        <v>14</v>
      </c>
      <c r="P799" s="75">
        <v>740</v>
      </c>
      <c r="Q799" s="78" t="s">
        <v>237</v>
      </c>
      <c r="R799" s="75">
        <v>4000</v>
      </c>
      <c r="S799" s="75">
        <v>2</v>
      </c>
      <c r="T799" s="79">
        <v>79</v>
      </c>
      <c r="U799" s="80">
        <v>0.57999999999999996</v>
      </c>
      <c r="V799" s="80">
        <v>0.76</v>
      </c>
      <c r="W799" s="80">
        <v>0.4</v>
      </c>
      <c r="X799" s="80">
        <v>0.6</v>
      </c>
      <c r="Y799" s="79">
        <v>10.8</v>
      </c>
      <c r="Z799" s="12">
        <v>12.5</v>
      </c>
      <c r="AA799" s="79">
        <v>36.5</v>
      </c>
      <c r="AB799" s="79">
        <v>1.8009999999999999</v>
      </c>
      <c r="AC799" s="79">
        <v>25.2</v>
      </c>
      <c r="AD799" s="79">
        <v>8.8000000000000007</v>
      </c>
      <c r="AE799" s="79">
        <v>436</v>
      </c>
      <c r="AF799" s="79">
        <v>69.7</v>
      </c>
      <c r="AG799" s="79">
        <v>57.1</v>
      </c>
      <c r="AH799" s="79">
        <v>1.7</v>
      </c>
      <c r="AI799" s="79">
        <v>8.1</v>
      </c>
      <c r="AJ799" s="79">
        <v>57</v>
      </c>
      <c r="AK799" s="79">
        <v>147</v>
      </c>
      <c r="AL799" s="79">
        <v>41</v>
      </c>
      <c r="AM799" s="79">
        <v>248</v>
      </c>
      <c r="AN799" s="79">
        <v>3.59</v>
      </c>
      <c r="AO799" s="79">
        <v>0.69899999999999995</v>
      </c>
    </row>
    <row r="800" spans="1:41" x14ac:dyDescent="0.35">
      <c r="A800" s="53">
        <f t="shared" si="25"/>
        <v>794</v>
      </c>
      <c r="B800">
        <v>0</v>
      </c>
      <c r="C800">
        <v>1</v>
      </c>
      <c r="D800" s="75">
        <v>2018</v>
      </c>
      <c r="E800" s="28" t="s">
        <v>402</v>
      </c>
      <c r="F800" s="30" t="s">
        <v>64</v>
      </c>
      <c r="G800" s="103">
        <v>46700</v>
      </c>
      <c r="H800" s="103">
        <v>149300</v>
      </c>
      <c r="I800" s="103">
        <f t="shared" si="24"/>
        <v>3197.0021413276231</v>
      </c>
      <c r="J800" s="72">
        <v>3296.1092077087792</v>
      </c>
      <c r="K800" s="60">
        <v>103.1</v>
      </c>
      <c r="L800" s="60">
        <v>29.32134615384615</v>
      </c>
      <c r="M800" s="60">
        <v>2.4237288135593218</v>
      </c>
      <c r="N800" s="75">
        <v>2018</v>
      </c>
      <c r="O800" s="75" t="s">
        <v>14</v>
      </c>
      <c r="P800" s="75">
        <v>741</v>
      </c>
      <c r="Q800" s="78" t="s">
        <v>237</v>
      </c>
      <c r="R800" s="75">
        <v>4000</v>
      </c>
      <c r="S800" s="75">
        <v>1</v>
      </c>
      <c r="T800" s="79">
        <v>80.349999999999994</v>
      </c>
      <c r="U800" s="80">
        <v>0.22</v>
      </c>
      <c r="V800" s="80">
        <v>0.2</v>
      </c>
      <c r="W800" s="80">
        <v>0.24</v>
      </c>
      <c r="X800" s="80">
        <v>0.6</v>
      </c>
      <c r="Y800" s="79">
        <v>11.8</v>
      </c>
      <c r="Z800" s="12">
        <v>13.6</v>
      </c>
      <c r="AA800" s="79">
        <v>37</v>
      </c>
      <c r="AB800" s="79">
        <v>1.7370000000000001</v>
      </c>
      <c r="AC800" s="79">
        <v>28.6</v>
      </c>
      <c r="AD800" s="79">
        <v>10</v>
      </c>
      <c r="AE800" s="79">
        <v>461</v>
      </c>
      <c r="AF800" s="79">
        <v>71.3</v>
      </c>
      <c r="AG800" s="79">
        <v>59.6</v>
      </c>
      <c r="AH800" s="79">
        <v>9.3000000000000007</v>
      </c>
      <c r="AI800" s="79">
        <v>18.3</v>
      </c>
      <c r="AJ800" s="79">
        <v>30</v>
      </c>
      <c r="AK800" s="79">
        <v>95</v>
      </c>
      <c r="AL800" s="79">
        <v>96</v>
      </c>
      <c r="AM800" s="79">
        <v>308</v>
      </c>
      <c r="AN800" s="79">
        <v>0.99</v>
      </c>
      <c r="AO800" s="79">
        <v>0.624</v>
      </c>
    </row>
    <row r="801" spans="1:41" x14ac:dyDescent="0.35">
      <c r="A801" s="53">
        <f t="shared" si="25"/>
        <v>795</v>
      </c>
      <c r="B801">
        <v>0</v>
      </c>
      <c r="C801">
        <v>1</v>
      </c>
      <c r="D801" s="75">
        <v>2018</v>
      </c>
      <c r="E801" s="28" t="s">
        <v>402</v>
      </c>
      <c r="F801" s="30" t="s">
        <v>64</v>
      </c>
      <c r="G801" s="103">
        <v>46700</v>
      </c>
      <c r="H801" s="103">
        <v>149300</v>
      </c>
      <c r="I801" s="103">
        <f t="shared" si="24"/>
        <v>3197.0021413276231</v>
      </c>
      <c r="J801" s="72">
        <v>3308.8972162740897</v>
      </c>
      <c r="K801" s="60">
        <v>103.5</v>
      </c>
      <c r="L801" s="60">
        <v>24.632499999999993</v>
      </c>
      <c r="M801" s="60">
        <v>2.3166666666666669</v>
      </c>
      <c r="N801" s="75">
        <v>2018</v>
      </c>
      <c r="O801" s="75" t="s">
        <v>14</v>
      </c>
      <c r="P801" s="75">
        <v>742</v>
      </c>
      <c r="Q801" s="78" t="s">
        <v>237</v>
      </c>
      <c r="R801" s="75">
        <v>2000</v>
      </c>
      <c r="S801" s="75">
        <v>2</v>
      </c>
      <c r="T801" s="79">
        <v>80.349999999999994</v>
      </c>
      <c r="U801" s="80">
        <v>0.22</v>
      </c>
      <c r="V801" s="80">
        <v>0.26</v>
      </c>
      <c r="W801" s="80">
        <v>0.24</v>
      </c>
      <c r="X801" s="80">
        <v>0.2</v>
      </c>
      <c r="Y801" s="79">
        <v>12</v>
      </c>
      <c r="Z801" s="12">
        <v>13.9</v>
      </c>
      <c r="AA801" s="79">
        <v>36.6</v>
      </c>
      <c r="AB801" s="79">
        <v>1.819</v>
      </c>
      <c r="AC801" s="79">
        <v>27.8</v>
      </c>
      <c r="AD801" s="79">
        <v>9.8000000000000007</v>
      </c>
      <c r="AE801" s="79">
        <v>446</v>
      </c>
      <c r="AF801" s="79">
        <v>68.7</v>
      </c>
      <c r="AG801" s="79">
        <v>58.7</v>
      </c>
      <c r="AH801" s="79">
        <v>7.9</v>
      </c>
      <c r="AI801" s="79">
        <v>13.6</v>
      </c>
      <c r="AJ801" s="79">
        <v>43</v>
      </c>
      <c r="AK801" s="79">
        <v>84</v>
      </c>
      <c r="AL801" s="79">
        <v>109</v>
      </c>
      <c r="AM801" s="79">
        <v>296</v>
      </c>
      <c r="AN801" s="79">
        <v>0.77</v>
      </c>
      <c r="AO801" s="79">
        <v>0.63</v>
      </c>
    </row>
    <row r="802" spans="1:41" x14ac:dyDescent="0.35">
      <c r="A802" s="53">
        <f t="shared" si="25"/>
        <v>796</v>
      </c>
      <c r="B802">
        <v>0</v>
      </c>
      <c r="C802">
        <v>1</v>
      </c>
      <c r="D802" s="75">
        <v>2018</v>
      </c>
      <c r="E802" s="28" t="s">
        <v>403</v>
      </c>
      <c r="F802" s="30" t="s">
        <v>64</v>
      </c>
      <c r="G802" s="103">
        <v>46600</v>
      </c>
      <c r="H802" s="103">
        <v>84480</v>
      </c>
      <c r="I802" s="103">
        <f t="shared" si="24"/>
        <v>1812.8755364806868</v>
      </c>
      <c r="J802" s="72">
        <v>1832.8171673819743</v>
      </c>
      <c r="K802" s="60">
        <v>101.1</v>
      </c>
      <c r="L802" s="60">
        <v>29.950000000000003</v>
      </c>
      <c r="M802" s="60">
        <v>2.5925925925925926</v>
      </c>
      <c r="N802" s="75">
        <v>2018</v>
      </c>
      <c r="O802" s="75" t="s">
        <v>14</v>
      </c>
      <c r="P802" s="75">
        <v>743</v>
      </c>
      <c r="Q802" s="78" t="s">
        <v>238</v>
      </c>
      <c r="R802" s="75">
        <v>3618</v>
      </c>
      <c r="S802" s="75">
        <v>3</v>
      </c>
      <c r="T802" s="79">
        <v>81.06</v>
      </c>
      <c r="U802" s="80">
        <v>0</v>
      </c>
      <c r="V802" s="80">
        <v>0.92</v>
      </c>
      <c r="W802" s="80">
        <v>1.1399999999999999</v>
      </c>
      <c r="X802" s="80">
        <v>2.8</v>
      </c>
      <c r="Y802" s="79">
        <v>10.8</v>
      </c>
      <c r="Z802" s="12">
        <v>12.5</v>
      </c>
      <c r="AA802" s="79">
        <v>36.9</v>
      </c>
      <c r="AB802" s="79">
        <v>1.869</v>
      </c>
      <c r="AC802" s="79">
        <v>28</v>
      </c>
      <c r="AD802" s="79">
        <v>9.6999999999999993</v>
      </c>
      <c r="AE802" s="79">
        <v>440</v>
      </c>
      <c r="AF802" s="79">
        <v>71.5</v>
      </c>
      <c r="AG802" s="79">
        <v>64</v>
      </c>
      <c r="AH802" s="79">
        <v>8.6999999999999993</v>
      </c>
      <c r="AI802" s="79">
        <v>15.9</v>
      </c>
      <c r="AJ802" s="79">
        <v>26</v>
      </c>
      <c r="AK802" s="79">
        <v>153</v>
      </c>
      <c r="AL802" s="79">
        <v>56</v>
      </c>
      <c r="AM802" s="79">
        <v>331</v>
      </c>
      <c r="AN802" s="79">
        <v>2.73</v>
      </c>
      <c r="AO802" s="79">
        <v>0.74</v>
      </c>
    </row>
    <row r="803" spans="1:41" x14ac:dyDescent="0.35">
      <c r="A803" s="53">
        <f t="shared" si="25"/>
        <v>797</v>
      </c>
      <c r="B803">
        <v>0</v>
      </c>
      <c r="C803">
        <v>1</v>
      </c>
      <c r="D803" s="75">
        <v>2018</v>
      </c>
      <c r="E803" s="28" t="s">
        <v>403</v>
      </c>
      <c r="F803" s="30" t="s">
        <v>64</v>
      </c>
      <c r="G803" s="103">
        <v>46600</v>
      </c>
      <c r="H803" s="103">
        <v>84480</v>
      </c>
      <c r="I803" s="103">
        <f t="shared" si="24"/>
        <v>1812.8755364806868</v>
      </c>
      <c r="J803" s="72">
        <v>1763.9278969957084</v>
      </c>
      <c r="K803" s="60">
        <v>97.3</v>
      </c>
      <c r="L803" s="60">
        <v>25.431889400921666</v>
      </c>
      <c r="M803" s="60">
        <v>2.7395833333333335</v>
      </c>
      <c r="N803" s="75">
        <v>2018</v>
      </c>
      <c r="O803" s="75" t="s">
        <v>14</v>
      </c>
      <c r="P803" s="75">
        <v>744</v>
      </c>
      <c r="Q803" s="78" t="s">
        <v>238</v>
      </c>
      <c r="R803" s="75">
        <v>2420</v>
      </c>
      <c r="S803" s="75">
        <v>3</v>
      </c>
      <c r="T803" s="79">
        <v>79.900000000000006</v>
      </c>
      <c r="U803" s="80">
        <v>0.12</v>
      </c>
      <c r="V803" s="80">
        <v>1.28</v>
      </c>
      <c r="W803" s="80">
        <v>0.42</v>
      </c>
      <c r="X803" s="80">
        <v>7.2</v>
      </c>
      <c r="Y803" s="79">
        <v>9.6</v>
      </c>
      <c r="Z803" s="12">
        <v>11.1</v>
      </c>
      <c r="AA803" s="79">
        <v>34.200000000000003</v>
      </c>
      <c r="AB803" s="79">
        <v>1.8520000000000001</v>
      </c>
      <c r="AC803" s="79">
        <v>26.3</v>
      </c>
      <c r="AD803" s="79">
        <v>9.1</v>
      </c>
      <c r="AE803" s="79">
        <v>446</v>
      </c>
      <c r="AF803" s="79">
        <v>72.2</v>
      </c>
      <c r="AG803" s="79">
        <v>60.4</v>
      </c>
      <c r="AH803" s="79">
        <v>7.2</v>
      </c>
      <c r="AI803" s="79">
        <v>12.3</v>
      </c>
      <c r="AJ803" s="79">
        <v>44</v>
      </c>
      <c r="AK803" s="79">
        <v>84</v>
      </c>
      <c r="AL803" s="79">
        <v>118</v>
      </c>
      <c r="AM803" s="79">
        <v>318</v>
      </c>
      <c r="AN803" s="79">
        <v>0.71</v>
      </c>
      <c r="AO803" s="79">
        <v>0.65100000000000002</v>
      </c>
    </row>
    <row r="804" spans="1:41" x14ac:dyDescent="0.35">
      <c r="A804" s="53">
        <f t="shared" si="25"/>
        <v>798</v>
      </c>
      <c r="B804">
        <v>0</v>
      </c>
      <c r="C804">
        <v>1</v>
      </c>
      <c r="D804" s="75">
        <v>2018</v>
      </c>
      <c r="E804" s="28" t="s">
        <v>404</v>
      </c>
      <c r="F804" s="30" t="s">
        <v>64</v>
      </c>
      <c r="G804" s="103">
        <v>3900</v>
      </c>
      <c r="H804" s="103">
        <v>13550</v>
      </c>
      <c r="I804" s="103">
        <f t="shared" si="24"/>
        <v>3474.3589743589746</v>
      </c>
      <c r="J804" s="72">
        <v>3557.7435897435898</v>
      </c>
      <c r="K804" s="60">
        <v>102.4</v>
      </c>
      <c r="L804" s="60">
        <v>36.233682487725034</v>
      </c>
      <c r="M804" s="60">
        <v>2.557377049180328</v>
      </c>
      <c r="N804" s="75">
        <v>2018</v>
      </c>
      <c r="O804" s="75" t="s">
        <v>14</v>
      </c>
      <c r="P804" s="75">
        <v>745</v>
      </c>
      <c r="Q804" s="78" t="s">
        <v>239</v>
      </c>
      <c r="R804" s="75">
        <v>1027</v>
      </c>
      <c r="S804" s="75">
        <v>2</v>
      </c>
      <c r="T804" s="79">
        <v>76.099999999999994</v>
      </c>
      <c r="U804" s="80">
        <v>0.12</v>
      </c>
      <c r="V804" s="80">
        <v>0.14000000000000001</v>
      </c>
      <c r="W804" s="80">
        <v>0.1</v>
      </c>
      <c r="X804" s="80">
        <v>0.8</v>
      </c>
      <c r="Y804" s="79">
        <v>12.2</v>
      </c>
      <c r="Z804" s="12">
        <v>14.1</v>
      </c>
      <c r="AA804" s="79">
        <v>35.6</v>
      </c>
      <c r="AB804" s="79">
        <v>1.6950000000000001</v>
      </c>
      <c r="AC804" s="79">
        <v>31.2</v>
      </c>
      <c r="AD804" s="79">
        <v>10.8</v>
      </c>
      <c r="AE804" s="79">
        <v>435</v>
      </c>
      <c r="AF804" s="79">
        <v>71.8</v>
      </c>
      <c r="AG804" s="79">
        <v>58.5</v>
      </c>
      <c r="AH804" s="79">
        <v>11.9</v>
      </c>
      <c r="AI804" s="79">
        <v>25.3</v>
      </c>
      <c r="AJ804" s="79">
        <v>18</v>
      </c>
      <c r="AK804" s="79">
        <v>99</v>
      </c>
      <c r="AL804" s="79">
        <v>94</v>
      </c>
      <c r="AM804" s="79">
        <v>345</v>
      </c>
      <c r="AN804" s="79">
        <v>1.05</v>
      </c>
      <c r="AO804" s="79">
        <v>0.61099999999999999</v>
      </c>
    </row>
    <row r="805" spans="1:41" x14ac:dyDescent="0.35">
      <c r="A805" s="53">
        <f t="shared" si="25"/>
        <v>799</v>
      </c>
      <c r="B805">
        <v>0</v>
      </c>
      <c r="C805">
        <v>1</v>
      </c>
      <c r="D805" s="75">
        <v>2018</v>
      </c>
      <c r="E805" s="28" t="s">
        <v>405</v>
      </c>
      <c r="F805" s="30" t="s">
        <v>64</v>
      </c>
      <c r="G805" s="103">
        <v>54325</v>
      </c>
      <c r="H805" s="103">
        <v>141105</v>
      </c>
      <c r="I805" s="103">
        <f t="shared" si="24"/>
        <v>2597.4229176254025</v>
      </c>
      <c r="J805" s="72">
        <v>2646.7739530602853</v>
      </c>
      <c r="K805" s="60">
        <v>101.9</v>
      </c>
      <c r="L805" s="60">
        <v>26.159999999999997</v>
      </c>
      <c r="M805" s="60">
        <v>2.2678571428571428</v>
      </c>
      <c r="N805" s="75">
        <v>2018</v>
      </c>
      <c r="O805" s="75" t="s">
        <v>14</v>
      </c>
      <c r="P805" s="75">
        <v>746</v>
      </c>
      <c r="Q805" s="78" t="s">
        <v>240</v>
      </c>
      <c r="R805" s="75">
        <v>4000</v>
      </c>
      <c r="S805" s="75">
        <v>2</v>
      </c>
      <c r="T805" s="79">
        <v>83.5</v>
      </c>
      <c r="U805" s="80">
        <v>0</v>
      </c>
      <c r="V805" s="80">
        <v>0.6</v>
      </c>
      <c r="W805" s="80">
        <v>0.38</v>
      </c>
      <c r="X805" s="80">
        <v>0.6</v>
      </c>
      <c r="Y805" s="79">
        <v>11.2</v>
      </c>
      <c r="Z805" s="12">
        <v>12.9</v>
      </c>
      <c r="AA805" s="79">
        <v>39.799999999999997</v>
      </c>
      <c r="AB805" s="79">
        <v>1.887</v>
      </c>
      <c r="AC805" s="79">
        <v>25.4</v>
      </c>
      <c r="AD805" s="79">
        <v>8.9</v>
      </c>
      <c r="AE805" s="79">
        <v>407</v>
      </c>
      <c r="AF805" s="79">
        <v>70.099999999999994</v>
      </c>
      <c r="AG805" s="79">
        <v>65</v>
      </c>
      <c r="AH805" s="79">
        <v>6.9</v>
      </c>
      <c r="AI805" s="79">
        <v>15.8</v>
      </c>
      <c r="AJ805" s="79">
        <v>27</v>
      </c>
      <c r="AK805" s="79">
        <v>142</v>
      </c>
      <c r="AL805" s="79">
        <v>56</v>
      </c>
      <c r="AM805" s="79">
        <v>304</v>
      </c>
      <c r="AN805" s="79">
        <v>2.54</v>
      </c>
      <c r="AO805" s="79">
        <v>0.73499999999999999</v>
      </c>
    </row>
    <row r="806" spans="1:41" x14ac:dyDescent="0.35">
      <c r="A806" s="53">
        <f t="shared" si="25"/>
        <v>800</v>
      </c>
      <c r="B806">
        <v>0</v>
      </c>
      <c r="C806">
        <v>1</v>
      </c>
      <c r="D806" s="75">
        <v>2018</v>
      </c>
      <c r="E806" s="28" t="s">
        <v>405</v>
      </c>
      <c r="F806" s="30" t="s">
        <v>64</v>
      </c>
      <c r="G806" s="103">
        <v>54325</v>
      </c>
      <c r="H806" s="103">
        <v>141105</v>
      </c>
      <c r="I806" s="103">
        <f t="shared" si="24"/>
        <v>2597.4229176254025</v>
      </c>
      <c r="J806" s="72">
        <v>2610.4100322135296</v>
      </c>
      <c r="K806" s="60">
        <v>100.5</v>
      </c>
      <c r="L806" s="60">
        <v>12.805</v>
      </c>
      <c r="M806" s="60">
        <v>2.2000000000000002</v>
      </c>
      <c r="N806" s="75">
        <v>2018</v>
      </c>
      <c r="O806" s="75" t="s">
        <v>14</v>
      </c>
      <c r="P806" s="75">
        <v>747</v>
      </c>
      <c r="Q806" s="78" t="s">
        <v>240</v>
      </c>
      <c r="R806" s="75">
        <v>4108</v>
      </c>
      <c r="S806" s="75">
        <v>2</v>
      </c>
      <c r="T806" s="79">
        <v>83.05</v>
      </c>
      <c r="U806" s="80">
        <v>0</v>
      </c>
      <c r="V806" s="80">
        <v>0.44</v>
      </c>
      <c r="W806" s="80">
        <v>0.32</v>
      </c>
      <c r="X806" s="80">
        <v>2.8</v>
      </c>
      <c r="Y806" s="79">
        <v>10.5</v>
      </c>
      <c r="Z806" s="12">
        <v>12.1</v>
      </c>
      <c r="AA806" s="79">
        <v>37.299999999999997</v>
      </c>
      <c r="AB806" s="79">
        <v>1.865</v>
      </c>
      <c r="AC806" s="79">
        <v>23.1</v>
      </c>
      <c r="AD806" s="79">
        <v>8.1</v>
      </c>
      <c r="AE806" s="79">
        <v>430</v>
      </c>
      <c r="AF806" s="79">
        <v>69.900000000000006</v>
      </c>
      <c r="AG806" s="79">
        <v>55.4</v>
      </c>
      <c r="AH806" s="79">
        <v>6.3</v>
      </c>
      <c r="AI806" s="79">
        <v>13.4</v>
      </c>
      <c r="AJ806" s="79">
        <v>41</v>
      </c>
      <c r="AK806" s="79">
        <v>139</v>
      </c>
      <c r="AL806" s="79">
        <v>45</v>
      </c>
      <c r="AM806" s="79">
        <v>151</v>
      </c>
      <c r="AN806" s="79">
        <v>3.09</v>
      </c>
      <c r="AO806" s="79">
        <v>0.73199999999999998</v>
      </c>
    </row>
    <row r="807" spans="1:41" x14ac:dyDescent="0.35">
      <c r="A807" s="53">
        <f t="shared" si="25"/>
        <v>801</v>
      </c>
      <c r="B807">
        <v>0</v>
      </c>
      <c r="C807">
        <v>1</v>
      </c>
      <c r="D807" s="75">
        <v>2018</v>
      </c>
      <c r="E807" s="28" t="s">
        <v>405</v>
      </c>
      <c r="F807" s="30" t="s">
        <v>64</v>
      </c>
      <c r="G807" s="103">
        <v>54325</v>
      </c>
      <c r="H807" s="103">
        <v>141105</v>
      </c>
      <c r="I807" s="103">
        <f t="shared" si="24"/>
        <v>2597.4229176254025</v>
      </c>
      <c r="J807" s="72">
        <v>2615.6048780487804</v>
      </c>
      <c r="K807" s="60">
        <v>100.7</v>
      </c>
      <c r="L807" s="60">
        <v>15.69</v>
      </c>
      <c r="M807" s="60">
        <v>2.3301886792452828</v>
      </c>
      <c r="N807" s="75">
        <v>2018</v>
      </c>
      <c r="O807" s="75" t="s">
        <v>14</v>
      </c>
      <c r="P807" s="75">
        <v>748</v>
      </c>
      <c r="Q807" s="78" t="s">
        <v>240</v>
      </c>
      <c r="R807" s="75">
        <v>4210</v>
      </c>
      <c r="S807" s="75">
        <v>2</v>
      </c>
      <c r="T807" s="79">
        <v>83.5</v>
      </c>
      <c r="U807" s="80">
        <v>0.28000000000000003</v>
      </c>
      <c r="V807" s="80">
        <v>0.44</v>
      </c>
      <c r="W807" s="80">
        <v>0.28000000000000003</v>
      </c>
      <c r="X807" s="80">
        <v>5.9</v>
      </c>
      <c r="Y807" s="79">
        <v>10.6</v>
      </c>
      <c r="Z807" s="12">
        <v>12.3</v>
      </c>
      <c r="AA807" s="79">
        <v>36.700000000000003</v>
      </c>
      <c r="AB807" s="79">
        <v>1.829</v>
      </c>
      <c r="AC807" s="79">
        <v>24.7</v>
      </c>
      <c r="AD807" s="79">
        <v>8.6999999999999993</v>
      </c>
      <c r="AE807" s="79">
        <v>413</v>
      </c>
      <c r="AF807" s="79">
        <v>69.7</v>
      </c>
      <c r="AG807" s="79">
        <v>59.8</v>
      </c>
      <c r="AH807" s="79">
        <v>7.7</v>
      </c>
      <c r="AI807" s="79">
        <v>11.2</v>
      </c>
      <c r="AJ807" s="79">
        <v>54</v>
      </c>
      <c r="AK807" s="79">
        <v>102</v>
      </c>
      <c r="AL807" s="79">
        <v>69</v>
      </c>
      <c r="AM807" s="79">
        <v>252</v>
      </c>
      <c r="AN807" s="79">
        <v>1.48</v>
      </c>
      <c r="AO807" s="79">
        <v>0.68799999999999994</v>
      </c>
    </row>
    <row r="808" spans="1:41" x14ac:dyDescent="0.35">
      <c r="A808" s="53">
        <f t="shared" si="25"/>
        <v>802</v>
      </c>
      <c r="B808">
        <v>0</v>
      </c>
      <c r="C808">
        <v>1</v>
      </c>
      <c r="D808" s="75">
        <v>2018</v>
      </c>
      <c r="E808" s="28" t="s">
        <v>406</v>
      </c>
      <c r="F808" s="30" t="s">
        <v>64</v>
      </c>
      <c r="G808" s="103">
        <v>42100</v>
      </c>
      <c r="H808" s="103">
        <v>109460</v>
      </c>
      <c r="I808" s="103">
        <f t="shared" si="24"/>
        <v>2600</v>
      </c>
      <c r="J808" s="72">
        <v>2607.8000000000002</v>
      </c>
      <c r="K808" s="60">
        <v>100.3</v>
      </c>
      <c r="L808" s="60">
        <v>15.366666666666664</v>
      </c>
      <c r="M808" s="60">
        <v>2.4423076923076921</v>
      </c>
      <c r="N808" s="75">
        <v>2018</v>
      </c>
      <c r="O808" s="75" t="s">
        <v>14</v>
      </c>
      <c r="P808" s="75">
        <v>749</v>
      </c>
      <c r="Q808" s="78" t="s">
        <v>241</v>
      </c>
      <c r="R808" s="75">
        <v>4000</v>
      </c>
      <c r="S808" s="75">
        <v>2</v>
      </c>
      <c r="T808" s="79">
        <v>80.349999999999994</v>
      </c>
      <c r="U808" s="80">
        <v>0.32</v>
      </c>
      <c r="V808" s="80">
        <v>0.36</v>
      </c>
      <c r="W808" s="80">
        <v>0.32</v>
      </c>
      <c r="X808" s="80">
        <v>0</v>
      </c>
      <c r="Y808" s="79">
        <v>10.4</v>
      </c>
      <c r="Z808" s="12">
        <v>12</v>
      </c>
      <c r="AA808" s="79">
        <v>38.5</v>
      </c>
      <c r="AB808" s="79">
        <v>1.69</v>
      </c>
      <c r="AC808" s="79">
        <v>25.4</v>
      </c>
      <c r="AD808" s="79">
        <v>8.9</v>
      </c>
      <c r="AE808" s="79">
        <v>417</v>
      </c>
      <c r="AF808" s="79">
        <v>69.7</v>
      </c>
      <c r="AG808" s="79">
        <v>59.4</v>
      </c>
      <c r="AH808" s="79">
        <v>4.5</v>
      </c>
      <c r="AI808" s="79">
        <v>6</v>
      </c>
      <c r="AJ808" s="79">
        <v>79</v>
      </c>
      <c r="AK808" s="79">
        <v>149</v>
      </c>
      <c r="AL808" s="79">
        <v>49</v>
      </c>
      <c r="AM808" s="79">
        <v>285</v>
      </c>
      <c r="AN808" s="79">
        <v>3.04</v>
      </c>
      <c r="AO808" s="79">
        <v>0.67700000000000005</v>
      </c>
    </row>
    <row r="809" spans="1:41" x14ac:dyDescent="0.35">
      <c r="A809" s="53">
        <f t="shared" si="25"/>
        <v>803</v>
      </c>
      <c r="B809">
        <v>0</v>
      </c>
      <c r="C809">
        <v>1</v>
      </c>
      <c r="D809" s="75">
        <v>2018</v>
      </c>
      <c r="E809" s="28" t="s">
        <v>406</v>
      </c>
      <c r="F809" s="30" t="s">
        <v>64</v>
      </c>
      <c r="G809" s="103">
        <v>42100</v>
      </c>
      <c r="H809" s="103">
        <v>109460</v>
      </c>
      <c r="I809" s="103">
        <f t="shared" si="24"/>
        <v>2600</v>
      </c>
      <c r="J809" s="72">
        <v>2529.8000000000002</v>
      </c>
      <c r="K809" s="60">
        <v>97.3</v>
      </c>
      <c r="L809" s="60">
        <v>12.067499999999999</v>
      </c>
      <c r="M809" s="60">
        <v>2.2604166666666665</v>
      </c>
      <c r="N809" s="75">
        <v>2018</v>
      </c>
      <c r="O809" s="75" t="s">
        <v>14</v>
      </c>
      <c r="P809" s="75">
        <v>750</v>
      </c>
      <c r="Q809" s="78" t="s">
        <v>241</v>
      </c>
      <c r="R809" s="75">
        <v>4000</v>
      </c>
      <c r="S809" s="75">
        <v>2</v>
      </c>
      <c r="T809" s="79">
        <v>79</v>
      </c>
      <c r="U809" s="80">
        <v>0.32</v>
      </c>
      <c r="V809" s="80">
        <v>0.34</v>
      </c>
      <c r="W809" s="80">
        <v>0.24</v>
      </c>
      <c r="X809" s="80">
        <v>3.6</v>
      </c>
      <c r="Y809" s="79">
        <v>9.6</v>
      </c>
      <c r="Z809" s="12">
        <v>11.1</v>
      </c>
      <c r="AA809" s="79">
        <v>39.6</v>
      </c>
      <c r="AB809" s="79">
        <v>1.8380000000000001</v>
      </c>
      <c r="AC809" s="79">
        <v>21.7</v>
      </c>
      <c r="AD809" s="79">
        <v>7.5</v>
      </c>
      <c r="AE809" s="79">
        <v>356</v>
      </c>
      <c r="AF809" s="79">
        <v>68.400000000000006</v>
      </c>
      <c r="AG809" s="79">
        <v>60.1</v>
      </c>
      <c r="AH809" s="79">
        <v>8</v>
      </c>
      <c r="AI809" s="79">
        <v>14.4</v>
      </c>
      <c r="AJ809" s="79">
        <v>29</v>
      </c>
      <c r="AK809" s="79">
        <v>107</v>
      </c>
      <c r="AL809" s="79">
        <v>61</v>
      </c>
      <c r="AM809" s="79">
        <v>239</v>
      </c>
      <c r="AN809" s="79">
        <v>1.75</v>
      </c>
      <c r="AO809" s="79">
        <v>0.64100000000000001</v>
      </c>
    </row>
    <row r="810" spans="1:41" x14ac:dyDescent="0.35">
      <c r="A810" s="53">
        <f t="shared" si="25"/>
        <v>804</v>
      </c>
      <c r="B810">
        <v>0</v>
      </c>
      <c r="C810">
        <v>1</v>
      </c>
      <c r="D810" s="75">
        <v>2018</v>
      </c>
      <c r="E810" s="28" t="s">
        <v>406</v>
      </c>
      <c r="F810" s="30" t="s">
        <v>64</v>
      </c>
      <c r="G810" s="103">
        <v>42100</v>
      </c>
      <c r="H810" s="103">
        <v>109460</v>
      </c>
      <c r="I810" s="103">
        <f t="shared" si="24"/>
        <v>2600</v>
      </c>
      <c r="J810" s="72">
        <v>2670.2</v>
      </c>
      <c r="K810" s="60">
        <v>102.7</v>
      </c>
      <c r="L810" s="60">
        <v>25.704999999999998</v>
      </c>
      <c r="M810" s="60">
        <v>2.2672413793103448</v>
      </c>
      <c r="N810" s="75">
        <v>2018</v>
      </c>
      <c r="O810" s="75" t="s">
        <v>14</v>
      </c>
      <c r="P810" s="75">
        <v>751</v>
      </c>
      <c r="Q810" s="78" t="s">
        <v>241</v>
      </c>
      <c r="R810" s="75">
        <v>4000</v>
      </c>
      <c r="S810" s="75">
        <v>2</v>
      </c>
      <c r="T810" s="79">
        <v>80.349999999999994</v>
      </c>
      <c r="U810" s="80">
        <v>0.18</v>
      </c>
      <c r="V810" s="80">
        <v>0.44</v>
      </c>
      <c r="W810" s="80">
        <v>0.4</v>
      </c>
      <c r="X810" s="80">
        <v>0.8</v>
      </c>
      <c r="Y810" s="79">
        <v>11.6</v>
      </c>
      <c r="Z810" s="12">
        <v>13.4</v>
      </c>
      <c r="AA810" s="79">
        <v>41.3</v>
      </c>
      <c r="AB810" s="79">
        <v>1.831</v>
      </c>
      <c r="AC810" s="79">
        <v>26.3</v>
      </c>
      <c r="AD810" s="79">
        <v>9.1999999999999993</v>
      </c>
      <c r="AE810" s="79">
        <v>411</v>
      </c>
      <c r="AF810" s="79">
        <v>68</v>
      </c>
      <c r="AG810" s="79">
        <v>66.599999999999994</v>
      </c>
      <c r="AH810" s="79">
        <v>8.5</v>
      </c>
      <c r="AI810" s="79">
        <v>15.4</v>
      </c>
      <c r="AJ810" s="79">
        <v>30</v>
      </c>
      <c r="AK810" s="79">
        <v>154</v>
      </c>
      <c r="AL810" s="79">
        <v>50</v>
      </c>
      <c r="AM810" s="79">
        <v>307</v>
      </c>
      <c r="AN810" s="79">
        <v>3.08</v>
      </c>
      <c r="AO810" s="79">
        <v>0.68400000000000005</v>
      </c>
    </row>
    <row r="811" spans="1:41" x14ac:dyDescent="0.35">
      <c r="A811" s="53">
        <f t="shared" si="25"/>
        <v>805</v>
      </c>
      <c r="B811">
        <v>0</v>
      </c>
      <c r="C811">
        <v>1</v>
      </c>
      <c r="D811" s="75">
        <v>2018</v>
      </c>
      <c r="E811" s="28" t="s">
        <v>410</v>
      </c>
      <c r="F811" s="30" t="s">
        <v>64</v>
      </c>
      <c r="G811" s="103">
        <v>16400</v>
      </c>
      <c r="H811" s="103">
        <v>30120</v>
      </c>
      <c r="I811" s="103">
        <f t="shared" si="24"/>
        <v>1836.5853658536587</v>
      </c>
      <c r="J811" s="72">
        <v>1882.5000000000002</v>
      </c>
      <c r="K811" s="60">
        <v>102.5</v>
      </c>
      <c r="L811" s="60">
        <v>31.359999999999996</v>
      </c>
      <c r="M811" s="60">
        <v>2.4086956521739129</v>
      </c>
      <c r="N811" s="75">
        <v>2018</v>
      </c>
      <c r="O811" s="75" t="s">
        <v>14</v>
      </c>
      <c r="P811" s="75">
        <v>752</v>
      </c>
      <c r="Q811" s="78" t="s">
        <v>245</v>
      </c>
      <c r="R811" s="75">
        <v>1634</v>
      </c>
      <c r="S811" s="75">
        <v>2</v>
      </c>
      <c r="T811" s="79">
        <v>83.05</v>
      </c>
      <c r="U811" s="80">
        <v>0</v>
      </c>
      <c r="V811" s="80">
        <v>0.52</v>
      </c>
      <c r="W811" s="80">
        <v>0.42</v>
      </c>
      <c r="X811" s="80">
        <v>0.4</v>
      </c>
      <c r="Y811" s="79">
        <v>11.5</v>
      </c>
      <c r="Z811" s="12">
        <v>13.3</v>
      </c>
      <c r="AA811" s="79">
        <v>37.6</v>
      </c>
      <c r="AB811" s="79">
        <v>1.8560000000000001</v>
      </c>
      <c r="AC811" s="79">
        <v>27.7</v>
      </c>
      <c r="AD811" s="79">
        <v>9.6999999999999993</v>
      </c>
      <c r="AE811" s="79">
        <v>414</v>
      </c>
      <c r="AF811" s="79">
        <v>71.7</v>
      </c>
      <c r="AG811" s="79">
        <v>63.6</v>
      </c>
      <c r="AH811" s="79">
        <v>12.7</v>
      </c>
      <c r="AI811" s="79">
        <v>16.3</v>
      </c>
      <c r="AJ811" s="79">
        <v>55</v>
      </c>
      <c r="AK811" s="79">
        <v>122</v>
      </c>
      <c r="AL811" s="79">
        <v>76</v>
      </c>
      <c r="AM811" s="79">
        <v>324</v>
      </c>
      <c r="AN811" s="79">
        <v>1.61</v>
      </c>
      <c r="AO811" s="79">
        <v>0.65700000000000003</v>
      </c>
    </row>
    <row r="812" spans="1:41" x14ac:dyDescent="0.35">
      <c r="A812" s="53">
        <f t="shared" si="25"/>
        <v>806</v>
      </c>
      <c r="B812">
        <v>0</v>
      </c>
      <c r="C812">
        <v>1</v>
      </c>
      <c r="D812" s="75">
        <v>2018</v>
      </c>
      <c r="E812" s="28" t="s">
        <v>408</v>
      </c>
      <c r="F812" s="30" t="s">
        <v>64</v>
      </c>
      <c r="G812" s="103">
        <v>29785</v>
      </c>
      <c r="H812" s="103">
        <v>80140</v>
      </c>
      <c r="I812" s="103">
        <f t="shared" si="24"/>
        <v>2690.6160819204297</v>
      </c>
      <c r="J812" s="72">
        <v>2741.7377874769177</v>
      </c>
      <c r="K812" s="60">
        <v>101.9</v>
      </c>
      <c r="L812" s="60">
        <v>16.172500000000003</v>
      </c>
      <c r="M812" s="60">
        <v>2.2767857142857144</v>
      </c>
      <c r="N812" s="75">
        <v>2018</v>
      </c>
      <c r="O812" s="75" t="s">
        <v>14</v>
      </c>
      <c r="P812" s="75">
        <v>753</v>
      </c>
      <c r="Q812" s="78" t="s">
        <v>243</v>
      </c>
      <c r="R812" s="75">
        <v>4016</v>
      </c>
      <c r="S812" s="75">
        <v>2</v>
      </c>
      <c r="T812" s="79">
        <v>82.15</v>
      </c>
      <c r="U812" s="80">
        <v>0</v>
      </c>
      <c r="V812" s="80">
        <v>0.26</v>
      </c>
      <c r="W812" s="80">
        <v>0.3</v>
      </c>
      <c r="X812" s="80">
        <v>5.2</v>
      </c>
      <c r="Y812" s="79">
        <v>11.2</v>
      </c>
      <c r="Z812" s="12">
        <v>12.9</v>
      </c>
      <c r="AA812" s="79">
        <v>41</v>
      </c>
      <c r="AB812" s="79">
        <v>1.889</v>
      </c>
      <c r="AC812" s="79">
        <v>25.5</v>
      </c>
      <c r="AD812" s="79">
        <v>8.9</v>
      </c>
      <c r="AE812" s="79">
        <v>434</v>
      </c>
      <c r="AF812" s="79">
        <v>69.099999999999994</v>
      </c>
      <c r="AG812" s="79">
        <v>63.6</v>
      </c>
      <c r="AH812" s="79">
        <v>5.9</v>
      </c>
      <c r="AI812" s="79">
        <v>11.3</v>
      </c>
      <c r="AJ812" s="79">
        <v>39</v>
      </c>
      <c r="AK812" s="79">
        <v>133</v>
      </c>
      <c r="AL812" s="79">
        <v>51</v>
      </c>
      <c r="AM812" s="79">
        <v>256</v>
      </c>
      <c r="AN812" s="79">
        <v>2.61</v>
      </c>
      <c r="AO812" s="79">
        <v>0.68</v>
      </c>
    </row>
    <row r="813" spans="1:41" x14ac:dyDescent="0.35">
      <c r="A813" s="53">
        <f t="shared" si="25"/>
        <v>807</v>
      </c>
      <c r="B813">
        <v>0</v>
      </c>
      <c r="C813">
        <v>1</v>
      </c>
      <c r="D813" s="75">
        <v>2018</v>
      </c>
      <c r="E813" s="28" t="s">
        <v>408</v>
      </c>
      <c r="F813" s="30" t="s">
        <v>64</v>
      </c>
      <c r="G813" s="103">
        <v>29785</v>
      </c>
      <c r="H813" s="103">
        <v>80140</v>
      </c>
      <c r="I813" s="103">
        <f t="shared" si="24"/>
        <v>2690.6160819204297</v>
      </c>
      <c r="J813" s="72">
        <v>2709.4503944938729</v>
      </c>
      <c r="K813" s="60">
        <v>100.7</v>
      </c>
      <c r="L813" s="60">
        <v>13.782446982055468</v>
      </c>
      <c r="M813" s="60">
        <v>2.2547169811320753</v>
      </c>
      <c r="N813" s="75">
        <v>2018</v>
      </c>
      <c r="O813" s="75" t="s">
        <v>14</v>
      </c>
      <c r="P813" s="75">
        <v>754</v>
      </c>
      <c r="Q813" s="78" t="s">
        <v>243</v>
      </c>
      <c r="R813" s="75">
        <v>4024</v>
      </c>
      <c r="S813" s="75">
        <v>2</v>
      </c>
      <c r="T813" s="79">
        <v>81.25</v>
      </c>
      <c r="U813" s="80">
        <v>0</v>
      </c>
      <c r="V813" s="80">
        <v>0.3</v>
      </c>
      <c r="W813" s="80">
        <v>0.42</v>
      </c>
      <c r="X813" s="80">
        <v>1.8</v>
      </c>
      <c r="Y813" s="79">
        <v>10.6</v>
      </c>
      <c r="Z813" s="12">
        <v>12.3</v>
      </c>
      <c r="AA813" s="79">
        <v>40</v>
      </c>
      <c r="AB813" s="79">
        <v>1.796</v>
      </c>
      <c r="AC813" s="79">
        <v>23.9</v>
      </c>
      <c r="AD813" s="79">
        <v>8.4</v>
      </c>
      <c r="AE813" s="79">
        <v>400</v>
      </c>
      <c r="AF813" s="79">
        <v>70.5</v>
      </c>
      <c r="AG813" s="79">
        <v>59.3</v>
      </c>
      <c r="AH813" s="79">
        <v>8.5</v>
      </c>
      <c r="AI813" s="79">
        <v>12.9</v>
      </c>
      <c r="AJ813" s="79">
        <v>64</v>
      </c>
      <c r="AK813" s="79">
        <v>81</v>
      </c>
      <c r="AL813" s="79">
        <v>83</v>
      </c>
      <c r="AM813" s="79">
        <v>213</v>
      </c>
      <c r="AN813" s="79">
        <v>0.98</v>
      </c>
      <c r="AO813" s="79">
        <v>0.61299999999999999</v>
      </c>
    </row>
    <row r="814" spans="1:41" x14ac:dyDescent="0.35">
      <c r="A814" s="53">
        <f t="shared" si="25"/>
        <v>808</v>
      </c>
      <c r="B814">
        <v>0</v>
      </c>
      <c r="C814">
        <v>1</v>
      </c>
      <c r="D814" s="75">
        <v>2018</v>
      </c>
      <c r="E814" s="28" t="s">
        <v>411</v>
      </c>
      <c r="F814" s="30" t="s">
        <v>305</v>
      </c>
      <c r="G814" s="103">
        <v>65800</v>
      </c>
      <c r="H814" s="103">
        <v>230300</v>
      </c>
      <c r="I814" s="103">
        <f t="shared" si="24"/>
        <v>3500</v>
      </c>
      <c r="J814" s="72">
        <v>3580.5</v>
      </c>
      <c r="K814" s="60">
        <v>102.3</v>
      </c>
      <c r="L814" s="60">
        <v>28.158321492007108</v>
      </c>
      <c r="M814" s="60">
        <v>2.1491228070175437</v>
      </c>
      <c r="N814" s="75">
        <v>2018</v>
      </c>
      <c r="O814" s="75" t="s">
        <v>14</v>
      </c>
      <c r="P814" s="75">
        <v>755</v>
      </c>
      <c r="Q814" s="78" t="s">
        <v>246</v>
      </c>
      <c r="R814" s="75">
        <v>4000</v>
      </c>
      <c r="S814" s="75">
        <v>2</v>
      </c>
      <c r="T814" s="79">
        <v>80.8</v>
      </c>
      <c r="U814" s="80">
        <v>0.04</v>
      </c>
      <c r="V814" s="80">
        <v>0.24</v>
      </c>
      <c r="W814" s="80">
        <v>0.44</v>
      </c>
      <c r="X814" s="80">
        <v>5.6</v>
      </c>
      <c r="Y814" s="79">
        <v>11.4</v>
      </c>
      <c r="Z814" s="12">
        <v>13.2</v>
      </c>
      <c r="AA814" s="79">
        <v>37</v>
      </c>
      <c r="AB814" s="79">
        <v>1.8340000000000001</v>
      </c>
      <c r="AC814" s="79">
        <v>24.5</v>
      </c>
      <c r="AD814" s="79">
        <v>8.5</v>
      </c>
      <c r="AE814" s="79">
        <v>339</v>
      </c>
      <c r="AF814" s="79">
        <v>70.400000000000006</v>
      </c>
      <c r="AG814" s="79">
        <v>58.4</v>
      </c>
      <c r="AH814" s="79">
        <v>8.9</v>
      </c>
      <c r="AI814" s="79">
        <v>20.7</v>
      </c>
      <c r="AJ814" s="79">
        <v>25</v>
      </c>
      <c r="AK814" s="79">
        <v>108</v>
      </c>
      <c r="AL814" s="79">
        <v>74</v>
      </c>
      <c r="AM814" s="79">
        <v>294</v>
      </c>
      <c r="AN814" s="79">
        <v>1.46</v>
      </c>
      <c r="AO814" s="79">
        <v>0.56299999999999994</v>
      </c>
    </row>
    <row r="815" spans="1:41" x14ac:dyDescent="0.35">
      <c r="A815" s="53">
        <f t="shared" si="25"/>
        <v>809</v>
      </c>
      <c r="B815">
        <v>0</v>
      </c>
      <c r="C815">
        <v>1</v>
      </c>
      <c r="D815" s="75">
        <v>2018</v>
      </c>
      <c r="E815" s="28" t="s">
        <v>411</v>
      </c>
      <c r="F815" s="30" t="s">
        <v>305</v>
      </c>
      <c r="G815" s="103">
        <v>65800</v>
      </c>
      <c r="H815" s="103">
        <v>230300</v>
      </c>
      <c r="I815" s="103">
        <f t="shared" si="24"/>
        <v>3500</v>
      </c>
      <c r="J815" s="72">
        <v>3650.5</v>
      </c>
      <c r="K815" s="60">
        <v>104.3</v>
      </c>
      <c r="L815" s="60">
        <v>34.038709262435688</v>
      </c>
      <c r="M815" s="60">
        <v>2.443548387096774</v>
      </c>
      <c r="N815" s="75">
        <v>2018</v>
      </c>
      <c r="O815" s="75" t="s">
        <v>14</v>
      </c>
      <c r="P815" s="75">
        <v>756</v>
      </c>
      <c r="Q815" s="78" t="s">
        <v>246</v>
      </c>
      <c r="R815" s="75">
        <v>4000</v>
      </c>
      <c r="S815" s="75">
        <v>1</v>
      </c>
      <c r="T815" s="79">
        <v>81.95</v>
      </c>
      <c r="U815" s="80">
        <v>0</v>
      </c>
      <c r="V815" s="80">
        <v>0.16</v>
      </c>
      <c r="W815" s="80">
        <v>0.18</v>
      </c>
      <c r="X815" s="80">
        <v>4.4000000000000004</v>
      </c>
      <c r="Y815" s="79">
        <v>12.4</v>
      </c>
      <c r="Z815" s="12">
        <v>14.3</v>
      </c>
      <c r="AA815" s="79">
        <v>37.5</v>
      </c>
      <c r="AB815" s="79">
        <v>1.8740000000000001</v>
      </c>
      <c r="AC815" s="79">
        <v>30.3</v>
      </c>
      <c r="AD815" s="79">
        <v>10.6</v>
      </c>
      <c r="AE815" s="79">
        <v>458</v>
      </c>
      <c r="AF815" s="79">
        <v>69.7</v>
      </c>
      <c r="AG815" s="79">
        <v>59.8</v>
      </c>
      <c r="AH815" s="79">
        <v>9</v>
      </c>
      <c r="AI815" s="79">
        <v>20.6</v>
      </c>
      <c r="AJ815" s="79">
        <v>24</v>
      </c>
      <c r="AK815" s="79">
        <v>79</v>
      </c>
      <c r="AL815" s="79">
        <v>125</v>
      </c>
      <c r="AM815" s="79">
        <v>304</v>
      </c>
      <c r="AN815" s="79">
        <v>0.63</v>
      </c>
      <c r="AO815" s="79">
        <v>0.58299999999999996</v>
      </c>
    </row>
    <row r="816" spans="1:41" x14ac:dyDescent="0.35">
      <c r="A816" s="53">
        <f t="shared" si="25"/>
        <v>810</v>
      </c>
      <c r="B816">
        <v>0</v>
      </c>
      <c r="C816">
        <v>1</v>
      </c>
      <c r="D816" s="75">
        <v>2018</v>
      </c>
      <c r="E816" s="28" t="s">
        <v>411</v>
      </c>
      <c r="F816" s="30" t="s">
        <v>305</v>
      </c>
      <c r="G816" s="103">
        <v>65800</v>
      </c>
      <c r="H816" s="103">
        <v>230300</v>
      </c>
      <c r="I816" s="103">
        <f t="shared" si="24"/>
        <v>3500</v>
      </c>
      <c r="J816" s="72">
        <v>3622.5</v>
      </c>
      <c r="K816" s="60">
        <v>103.5</v>
      </c>
      <c r="L816" s="60">
        <v>32.258440594059415</v>
      </c>
      <c r="M816" s="60">
        <v>2.2083333333333335</v>
      </c>
      <c r="N816" s="75">
        <v>2018</v>
      </c>
      <c r="O816" s="75" t="s">
        <v>14</v>
      </c>
      <c r="P816" s="75">
        <v>757</v>
      </c>
      <c r="Q816" s="78" t="s">
        <v>246</v>
      </c>
      <c r="R816" s="75">
        <v>4000</v>
      </c>
      <c r="S816" s="75">
        <v>2</v>
      </c>
      <c r="T816" s="79">
        <v>82.15</v>
      </c>
      <c r="U816" s="80">
        <v>0.12</v>
      </c>
      <c r="V816" s="80">
        <v>0.5</v>
      </c>
      <c r="W816" s="80">
        <v>0.26</v>
      </c>
      <c r="X816" s="80">
        <v>4.9000000000000004</v>
      </c>
      <c r="Y816" s="79">
        <v>12</v>
      </c>
      <c r="Z816" s="12">
        <v>13.9</v>
      </c>
      <c r="AA816" s="79">
        <v>37.5</v>
      </c>
      <c r="AB816" s="79">
        <v>1.8089999999999999</v>
      </c>
      <c r="AC816" s="79">
        <v>26.5</v>
      </c>
      <c r="AD816" s="79">
        <v>9.3000000000000007</v>
      </c>
      <c r="AE816" s="79">
        <v>357</v>
      </c>
      <c r="AF816" s="79">
        <v>69.5</v>
      </c>
      <c r="AG816" s="79">
        <v>61.4</v>
      </c>
      <c r="AH816" s="79">
        <v>8.6999999999999993</v>
      </c>
      <c r="AI816" s="79">
        <v>18.7</v>
      </c>
      <c r="AJ816" s="79">
        <v>28</v>
      </c>
      <c r="AK816" s="79">
        <v>116</v>
      </c>
      <c r="AL816" s="79">
        <v>75</v>
      </c>
      <c r="AM816" s="79">
        <v>320</v>
      </c>
      <c r="AN816" s="79">
        <v>1.55</v>
      </c>
      <c r="AO816" s="79">
        <v>0.60599999999999998</v>
      </c>
    </row>
    <row r="817" spans="1:41" x14ac:dyDescent="0.35">
      <c r="A817" s="53">
        <f t="shared" si="25"/>
        <v>811</v>
      </c>
      <c r="B817">
        <v>0</v>
      </c>
      <c r="C817">
        <v>1</v>
      </c>
      <c r="D817" s="75">
        <v>2018</v>
      </c>
      <c r="E817" s="28" t="s">
        <v>411</v>
      </c>
      <c r="F817" s="30" t="s">
        <v>305</v>
      </c>
      <c r="G817" s="103">
        <v>65800</v>
      </c>
      <c r="H817" s="103">
        <v>230300</v>
      </c>
      <c r="I817" s="103">
        <f t="shared" si="24"/>
        <v>3500</v>
      </c>
      <c r="J817" s="72">
        <v>3622.5</v>
      </c>
      <c r="K817" s="60">
        <v>103.5</v>
      </c>
      <c r="L817" s="60">
        <v>25.120217391304351</v>
      </c>
      <c r="M817" s="60">
        <v>2.375</v>
      </c>
      <c r="N817" s="75">
        <v>2018</v>
      </c>
      <c r="O817" s="75" t="s">
        <v>14</v>
      </c>
      <c r="P817" s="75">
        <v>758</v>
      </c>
      <c r="Q817" s="78" t="s">
        <v>246</v>
      </c>
      <c r="R817" s="75">
        <v>4000</v>
      </c>
      <c r="S817" s="75">
        <v>1</v>
      </c>
      <c r="T817" s="79">
        <v>82.6</v>
      </c>
      <c r="U817" s="80">
        <v>0.05</v>
      </c>
      <c r="V817" s="80">
        <v>0.14000000000000001</v>
      </c>
      <c r="W817" s="80">
        <v>0.16</v>
      </c>
      <c r="X817" s="80">
        <v>5.2</v>
      </c>
      <c r="Y817" s="79">
        <v>12</v>
      </c>
      <c r="Z817" s="12">
        <v>13.9</v>
      </c>
      <c r="AA817" s="79">
        <v>37.6</v>
      </c>
      <c r="AB817" s="79">
        <v>1.7629999999999999</v>
      </c>
      <c r="AC817" s="79">
        <v>28.5</v>
      </c>
      <c r="AD817" s="79">
        <v>9.9</v>
      </c>
      <c r="AE817" s="79">
        <v>398</v>
      </c>
      <c r="AF817" s="79">
        <v>69.7</v>
      </c>
      <c r="AG817" s="79">
        <v>57.2</v>
      </c>
      <c r="AH817" s="79">
        <v>6.3</v>
      </c>
      <c r="AI817" s="79">
        <v>12.9</v>
      </c>
      <c r="AJ817" s="79">
        <v>46</v>
      </c>
      <c r="AK817" s="79">
        <v>74</v>
      </c>
      <c r="AL817" s="79">
        <v>116</v>
      </c>
      <c r="AM817" s="79">
        <v>270</v>
      </c>
      <c r="AN817" s="79">
        <v>0.64</v>
      </c>
      <c r="AO817" s="79">
        <v>0.57499999999999996</v>
      </c>
    </row>
  </sheetData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73D5-8D0F-4114-8DA8-4E49C8019B7F}">
  <dimension ref="A1:T208"/>
  <sheetViews>
    <sheetView zoomScale="80" zoomScaleNormal="80" workbookViewId="0">
      <pane xSplit="5" ySplit="7" topLeftCell="P8" activePane="bottomRight" state="frozen"/>
      <selection activeCell="I183" sqref="I183"/>
      <selection pane="topRight" activeCell="I183" sqref="I183"/>
      <selection pane="bottomLeft" activeCell="I183" sqref="I183"/>
      <selection pane="bottomRight" activeCell="T8" sqref="T8"/>
    </sheetView>
  </sheetViews>
  <sheetFormatPr baseColWidth="10" defaultRowHeight="14.5" x14ac:dyDescent="0.35"/>
  <cols>
    <col min="2" max="3" width="7.453125" customWidth="1"/>
    <col min="4" max="4" width="8.6328125" customWidth="1"/>
    <col min="5" max="5" width="16.1796875" customWidth="1"/>
    <col min="6" max="6" width="23.453125" customWidth="1"/>
    <col min="7" max="12" width="10.90625" customWidth="1"/>
    <col min="14" max="16" width="10.90625" customWidth="1"/>
    <col min="20" max="20" width="108.54296875" customWidth="1"/>
  </cols>
  <sheetData>
    <row r="1" spans="1:20" x14ac:dyDescent="0.35">
      <c r="A1" s="18" t="s">
        <v>3</v>
      </c>
      <c r="B1" s="43">
        <v>2018</v>
      </c>
      <c r="C1" s="22"/>
      <c r="G1" t="str">
        <f>Nombres!I3</f>
        <v>Lat PEA</v>
      </c>
      <c r="H1" t="str">
        <f>Nombres!J3</f>
        <v>Long PEA</v>
      </c>
      <c r="I1" s="3"/>
      <c r="L1" s="3"/>
      <c r="M1" s="3" t="str">
        <f>Datos!A7</f>
        <v>Fila</v>
      </c>
      <c r="N1" s="3" t="str">
        <f>Datos!B7</f>
        <v>Outlier</v>
      </c>
      <c r="O1" t="str">
        <f>Datos!C7</f>
        <v>Usado</v>
      </c>
      <c r="P1" s="3" t="str">
        <f>Datos!D7</f>
        <v>Siembra PEA</v>
      </c>
      <c r="Q1" s="28" t="str">
        <f>Datos!E7</f>
        <v>Dpto PEA 2020</v>
      </c>
      <c r="R1" s="15" t="str">
        <f>Escala!A2</f>
        <v>Grupo</v>
      </c>
      <c r="S1" s="15" t="str">
        <f>Escala!B2</f>
        <v>Valor_min</v>
      </c>
      <c r="T1" s="28"/>
    </row>
    <row r="2" spans="1:20" x14ac:dyDescent="0.35">
      <c r="G2" s="15">
        <f>MATCH(G1,INDEX(LOC_UNICOS,1,0),0)</f>
        <v>3</v>
      </c>
      <c r="H2" s="15">
        <f>MATCH(H1,INDEX(LOC_UNICOS,1,0),0)</f>
        <v>4</v>
      </c>
      <c r="I2" s="15"/>
      <c r="J2" s="19"/>
      <c r="L2" s="15"/>
      <c r="M2" s="15">
        <f t="shared" ref="M2:O2" si="0">MATCH(M1,INDEX(DATOS,1,0),0)</f>
        <v>1</v>
      </c>
      <c r="N2" s="15">
        <f t="shared" si="0"/>
        <v>2</v>
      </c>
      <c r="O2" s="15">
        <f t="shared" si="0"/>
        <v>3</v>
      </c>
      <c r="P2" s="15">
        <f>MATCH(P1,INDEX(DATOS,1,0),0)</f>
        <v>4</v>
      </c>
      <c r="Q2" s="15">
        <f>MATCH(Q1,INDEX(DATOS,1,0),0)</f>
        <v>5</v>
      </c>
      <c r="R2" s="15">
        <f>MATCH(R1,INDEX(ESCALA,1,0),0)</f>
        <v>1</v>
      </c>
      <c r="S2" s="15">
        <f>MATCH(S1,INDEX(ESCALA,1,0),0)</f>
        <v>2</v>
      </c>
      <c r="T2" s="15"/>
    </row>
    <row r="3" spans="1:20" x14ac:dyDescent="0.35">
      <c r="A3" s="44" t="s">
        <v>73</v>
      </c>
    </row>
    <row r="4" spans="1:20" x14ac:dyDescent="0.35">
      <c r="A4" s="21"/>
      <c r="B4" s="21"/>
      <c r="C4" s="21"/>
      <c r="D4" s="21"/>
      <c r="E4" s="21"/>
      <c r="F4" s="21"/>
      <c r="G4" s="21"/>
      <c r="H4" s="21"/>
      <c r="I4" s="11"/>
      <c r="J4" s="14"/>
      <c r="K4" s="24"/>
      <c r="T4" s="14"/>
    </row>
    <row r="5" spans="1:20" x14ac:dyDescent="0.35">
      <c r="A5" s="21"/>
      <c r="B5" s="21"/>
      <c r="C5" s="21"/>
      <c r="D5" s="21"/>
      <c r="E5" s="21"/>
      <c r="F5" s="21"/>
      <c r="G5" s="21"/>
      <c r="H5" s="21"/>
      <c r="I5" s="11"/>
      <c r="J5" s="14"/>
      <c r="K5" s="15">
        <f>MATCH(K6,INDEX(DATOS,1,0),0)</f>
        <v>11</v>
      </c>
      <c r="L5" s="15">
        <f>MATCH(L6,INDEX(DATOS,1,0),0)</f>
        <v>35</v>
      </c>
      <c r="M5" s="15">
        <f>MATCH(M6,INDEX(DATOS,1,0),0)</f>
        <v>29</v>
      </c>
      <c r="N5" s="15">
        <f>MATCH(N6,INDEX(DATOS,1,0),0)</f>
        <v>20</v>
      </c>
      <c r="O5" s="15">
        <f>MATCH(O6,INDEX(DATOS,1,0),0)</f>
        <v>25</v>
      </c>
      <c r="P5" s="15">
        <f>MATCH(P6,INDEX(DATOS,1,0),0)</f>
        <v>9</v>
      </c>
      <c r="Q5" s="15">
        <f>MATCH(Q6,INDEX(DATOS,1,0),0)</f>
        <v>24</v>
      </c>
      <c r="R5" s="15">
        <f>MATCH(R6,INDEX(DATOS,1,0),0)</f>
        <v>39</v>
      </c>
      <c r="T5" s="14"/>
    </row>
    <row r="6" spans="1:20" x14ac:dyDescent="0.35">
      <c r="B6" s="35"/>
      <c r="D6" s="15"/>
      <c r="H6" s="15"/>
      <c r="K6" s="15" t="s">
        <v>74</v>
      </c>
      <c r="L6" s="15" t="s">
        <v>58</v>
      </c>
      <c r="M6" s="15" t="s">
        <v>59</v>
      </c>
      <c r="N6" s="15" t="s">
        <v>1</v>
      </c>
      <c r="O6" s="15" t="s">
        <v>26</v>
      </c>
      <c r="P6" s="15" t="s">
        <v>76</v>
      </c>
      <c r="Q6" s="15" t="s">
        <v>703</v>
      </c>
      <c r="R6" s="15" t="s">
        <v>51</v>
      </c>
    </row>
    <row r="7" spans="1:20" x14ac:dyDescent="0.35">
      <c r="A7" s="16" t="s">
        <v>5</v>
      </c>
      <c r="B7" s="16" t="s">
        <v>4</v>
      </c>
      <c r="C7" s="7" t="s">
        <v>69</v>
      </c>
      <c r="D7" s="113" t="s">
        <v>68</v>
      </c>
      <c r="E7" s="13" t="str">
        <f>Datos!E7</f>
        <v>Dpto PEA 2020</v>
      </c>
      <c r="F7" s="13" t="s">
        <v>698</v>
      </c>
      <c r="G7" s="108" t="s">
        <v>271</v>
      </c>
      <c r="H7" s="108" t="s">
        <v>272</v>
      </c>
      <c r="I7" s="16" t="s">
        <v>704</v>
      </c>
      <c r="J7" s="16" t="s">
        <v>705</v>
      </c>
      <c r="K7" s="47" t="str">
        <f>K6&amp;"_media"</f>
        <v>BON_media</v>
      </c>
      <c r="L7" s="47" t="str">
        <f t="shared" ref="L7:R7" si="1">L6&amp;"_media"</f>
        <v>ESTAB_media</v>
      </c>
      <c r="M7" s="47" t="str">
        <f t="shared" si="1"/>
        <v>GH_media</v>
      </c>
      <c r="N7" s="47" t="str">
        <f t="shared" si="1"/>
        <v>PH_media</v>
      </c>
      <c r="O7" s="47" t="str">
        <f t="shared" si="1"/>
        <v>PROT_media</v>
      </c>
      <c r="P7" s="47" t="str">
        <f t="shared" si="1"/>
        <v>RTO_media</v>
      </c>
      <c r="Q7" s="47" t="str">
        <f t="shared" si="1"/>
        <v>P.BLANCA_media</v>
      </c>
      <c r="R7" s="47" t="str">
        <f t="shared" si="1"/>
        <v>W_media</v>
      </c>
      <c r="S7" s="120" t="s">
        <v>706</v>
      </c>
      <c r="T7" s="119" t="str">
        <f>F7&amp;","&amp;G7&amp;","&amp;H7&amp;","&amp;I7&amp;","&amp;J7&amp;","&amp;K7&amp;","&amp;L7&amp;","&amp;M7&amp;","&amp;N7&amp;","&amp;O7&amp;","&amp;P7&amp;","&amp;Q7&amp;","&amp;R7&amp;","&amp;S7</f>
        <v>Dpto Label,Latitud,Longitud,Año_max,Año_min,BON_media,ESTAB_media,GH_media,PH_media,PROT_media,RTO_media,P.BLANCA_media,W_media,Grupo</v>
      </c>
    </row>
    <row r="8" spans="1:20" x14ac:dyDescent="0.35">
      <c r="A8">
        <v>1</v>
      </c>
      <c r="B8" s="35">
        <f t="array" ref="B8">MIN(IF(INDEX(DATOS,0,$P$2)&lt;=$I8,IF(INDEX(DATOS,0,$P$2)&gt;=$J8,IF(ISNUMBER(INDEX(DATOS,0,C8)),IF(INDEX(DATOS,0,$N$2)=0,IF(INDEX(DATOS,0,$O$2)=1,INDEX(DATOS,0,$M$2)))))))</f>
        <v>565</v>
      </c>
      <c r="C8" s="32">
        <f>MATCH(D8,INDEX(DATOS,1,),0)</f>
        <v>20</v>
      </c>
      <c r="D8" s="114" t="s">
        <v>1</v>
      </c>
      <c r="E8" s="34" t="str">
        <f>IF($B8=0,"--",INDEX(DATOS,$B8,Q$2))</f>
        <v>Departamento de General Obligado, SF</v>
      </c>
      <c r="F8" s="34" t="str">
        <f>IFERROR(SUBSTITUTE(SUBSTITUTE(SUBSTITUTE(SUBSTITUTE(SUBSTITUTE(MID(E8,1,FIND(",",E8)-1),"Departamento de","Dpto."),"Partido de","Part."),"Coronel","Cnel."),"General","Gral."),"Comandante","Cmte."),E8)</f>
        <v>Dpto. Gral. Obligado</v>
      </c>
      <c r="G8" s="117">
        <f>IFERROR(VLOOKUP($E8,LOC_UNICOS,G$2,0),-999)</f>
        <v>-28.75</v>
      </c>
      <c r="H8" s="117">
        <f>IFERROR(VLOOKUP($E8,LOC_UNICOS,H$2,0),-999)</f>
        <v>-59.75</v>
      </c>
      <c r="I8" s="116">
        <f>$B$1</f>
        <v>2018</v>
      </c>
      <c r="J8" s="116">
        <f>I8</f>
        <v>2018</v>
      </c>
      <c r="K8" s="118">
        <f t="array" ref="K8">IFERROR(AVERAGE(IF(INDEX(DATOS,0,$P$2)&lt;=$I8,IF(INDEX(DATOS,0,$P$2)&gt;=$J8,IF(ISNUMBER(INDEX(DATOS,0,K$5)),IF(INDEX(DATOS,0,$N$2)=0,IF(INDEX(DATOS,0,$O$2)=1,IF(INDEX(DATOS,0,$Q$2)=$E8,INDEX(DATOS,0,K$5)))))))),"sd")</f>
        <v>102.1</v>
      </c>
      <c r="L8" s="118">
        <f t="array" ref="L8">IFERROR(AVERAGE(IF(INDEX(DATOS,0,$P$2)&lt;=$I8,IF(INDEX(DATOS,0,$P$2)&gt;=$J8,IF(ISNUMBER(INDEX(DATOS,0,L$5)),IF(INDEX(DATOS,0,$N$2)=0,IF(INDEX(DATOS,0,$O$2)=1,IF(INDEX(DATOS,0,$Q$2)=$E8,INDEX(DATOS,0,L$5)))))))),"sd")</f>
        <v>14.9</v>
      </c>
      <c r="M8" s="118">
        <f t="array" ref="M8">IFERROR(AVERAGE(IF(INDEX(DATOS,0,$P$2)&lt;=$I8,IF(INDEX(DATOS,0,$P$2)&gt;=$J8,IF(ISNUMBER(INDEX(DATOS,0,M$5)),IF(INDEX(DATOS,0,$N$2)=0,IF(INDEX(DATOS,0,$O$2)=1,IF(INDEX(DATOS,0,$Q$2)=$E8,INDEX(DATOS,0,M$5)))))))),"sd")</f>
        <v>24.1</v>
      </c>
      <c r="N8" s="118">
        <f t="array" ref="N8">IFERROR(AVERAGE(IF(INDEX(DATOS,0,$P$2)&lt;=$I8,IF(INDEX(DATOS,0,$P$2)&gt;=$J8,IF(ISNUMBER(INDEX(DATOS,0,N$5)),IF(INDEX(DATOS,0,$N$2)=0,IF(INDEX(DATOS,0,$O$2)=1,IF(INDEX(DATOS,0,$Q$2)=$E8,INDEX(DATOS,0,N$5)))))))),"sd")</f>
        <v>82.7</v>
      </c>
      <c r="O8" s="118">
        <f t="array" ref="O8">IFERROR(AVERAGE(IF(INDEX(DATOS,0,$P$2)&lt;=$I8,IF(INDEX(DATOS,0,$P$2)&gt;=$J8,IF(ISNUMBER(INDEX(DATOS,0,O$5)),IF(INDEX(DATOS,0,$N$2)=0,IF(INDEX(DATOS,0,$O$2)=1,IF(INDEX(DATOS,0,$Q$2)=$E8,INDEX(DATOS,0,O$5)))))))),"sd")</f>
        <v>11.3</v>
      </c>
      <c r="P8" s="118">
        <f t="array" ref="P8">IFERROR(AVERAGE(IF(INDEX(DATOS,0,$P$2)&lt;=$I8,IF(INDEX(DATOS,0,$P$2)&gt;=$J8,IF(ISNUMBER(INDEX(DATOS,0,P$5)),IF(INDEX(DATOS,0,$N$2)=0,IF(INDEX(DATOS,0,$O$2)=1,IF(INDEX(DATOS,0,$Q$2)=$E8,INDEX(DATOS,0,P$5)))))))),"sd")</f>
        <v>2400</v>
      </c>
      <c r="Q8" s="118">
        <f t="array" ref="Q8">IFERROR(AVERAGE(IF(INDEX(DATOS,0,$P$2)&lt;=$I8,IF(INDEX(DATOS,0,$P$2)&gt;=$J8,IF(ISNUMBER(INDEX(DATOS,0,Q$5)),IF(INDEX(DATOS,0,$N$2)=0,IF(INDEX(DATOS,0,$O$2)=1,IF(INDEX(DATOS,0,$Q$2)=$E8,INDEX(DATOS,0,Q$5)))))))),"sd")</f>
        <v>9.5</v>
      </c>
      <c r="R8" s="118">
        <f t="array" ref="R8">IFERROR(AVERAGE(IF(INDEX(DATOS,0,$P$2)&lt;=$I8,IF(INDEX(DATOS,0,$P$2)&gt;=$J8,IF(ISNUMBER(INDEX(DATOS,0,R$5)),IF(INDEX(DATOS,0,$N$2)=0,IF(INDEX(DATOS,0,$O$2)=1,IF(INDEX(DATOS,0,$Q$2)=$E8,INDEX(DATOS,0,R$5)))))))),"sd")</f>
        <v>243</v>
      </c>
      <c r="S8" s="68">
        <f t="array" ref="S8">IF(ISNUMBER(K8),MAX(IF(K8&gt;=INDEX(ESCALA,0,$S$2),INDEX(ESCALA,0,$R$2))),1)</f>
        <v>8</v>
      </c>
      <c r="T8" s="119" t="str">
        <f>IF(B8=0,"",F8&amp;REPT(" ",40-LEN(F8))&amp;","&amp;TEXT(G8,"?0.000")&amp;","&amp;TEXT(H8,"?0.000")&amp;","&amp;TEXT(I8,"?0")&amp;","&amp;TEXT(J8,"?0")&amp;","&amp;TEXT(K8,"?0")&amp;","&amp;TEXT(L8,"?0.0")&amp;","&amp;TEXT(M8,"?0.0")&amp;","&amp;TEXT(N8,"?0.0")&amp;","&amp;TEXT(O8,"?0.0")&amp;","&amp;TEXT(P8,"?0.0")&amp;","&amp;TEXT(Q8,"?0.0")&amp;","&amp;TEXT(R8,"?0.0")&amp;","&amp;TEXT(S8,"??"))</f>
        <v>Dpto. Gral. Obligado                    ,-28.750,-59.750,2018,2018,102,14.9,24.1,82.7,11.3,2400.0, 9.5,243.0, 8</v>
      </c>
    </row>
    <row r="9" spans="1:20" x14ac:dyDescent="0.35">
      <c r="A9">
        <f>A8+1</f>
        <v>2</v>
      </c>
      <c r="B9" s="35">
        <f t="array" ref="B9">IF(B8=0,0,MIN(IF(INDEX(DATOS,0,$P$2)&lt;=$I9,IF(INDEX(DATOS,0,$P$2)&gt;=$J9,IF(ISNUMBER(INDEX(DATOS,0,$C9)),IF(INDEX(DATOS,0,$N$2)=0,IF(INDEX(DATOS,0,$O$2)=1,IF(ISNA(MATCH(INDEX(DATOS,0,$Q$2),IF($J$8:J8=J9,$E$8:E8),0)),INDEX(DATOS,0,$M$2)))))))))</f>
        <v>567</v>
      </c>
      <c r="C9" s="32">
        <f>MATCH(D9,INDEX(DATOS,1,),0)</f>
        <v>20</v>
      </c>
      <c r="D9" s="114" t="s">
        <v>1</v>
      </c>
      <c r="E9" s="34" t="str">
        <f>IF($B9=0,"--",INDEX(DATOS,$B9,Q$2))</f>
        <v>Departamento de 9 de Julio, SF</v>
      </c>
      <c r="F9" s="34" t="str">
        <f>IFERROR(SUBSTITUTE(SUBSTITUTE(SUBSTITUTE(SUBSTITUTE(SUBSTITUTE(MID(E9,1,FIND(",",E9)-1),"Departamento de","Dpto."),"Partido de","Part."),"Coronel","Cnel."),"General","Gral."),"Comandante","Cmte."),E9)</f>
        <v>Dpto. 9 de Julio</v>
      </c>
      <c r="G9" s="117">
        <f>IFERROR(VLOOKUP($E9,LOC_UNICOS,G$2,0),-999)</f>
        <v>-28.8333333</v>
      </c>
      <c r="H9" s="117">
        <f>IFERROR(VLOOKUP($E9,LOC_UNICOS,H$2,0),-999)</f>
        <v>-61.3333333</v>
      </c>
      <c r="I9" s="116">
        <f t="shared" ref="I9:I72" si="2">$B$1</f>
        <v>2018</v>
      </c>
      <c r="J9" s="116">
        <f t="shared" ref="J9:J72" si="3">I9</f>
        <v>2018</v>
      </c>
      <c r="K9" s="118">
        <f t="array" ref="K9">IFERROR(AVERAGE(IF(INDEX(DATOS,0,$P$2)&lt;=$I9,IF(INDEX(DATOS,0,$P$2)&gt;=$J9,IF(ISNUMBER(INDEX(DATOS,0,K$5)),IF(INDEX(DATOS,0,$N$2)=0,IF(INDEX(DATOS,0,$O$2)=1,IF(INDEX(DATOS,0,$Q$2)=$E9,INDEX(DATOS,0,K$5)))))))),"sd")</f>
        <v>101.28</v>
      </c>
      <c r="L9" s="118">
        <f t="array" ref="L9">IFERROR(AVERAGE(IF(INDEX(DATOS,0,$P$2)&lt;=$I9,IF(INDEX(DATOS,0,$P$2)&gt;=$J9,IF(ISNUMBER(INDEX(DATOS,0,L$5)),IF(INDEX(DATOS,0,$N$2)=0,IF(INDEX(DATOS,0,$O$2)=1,IF(INDEX(DATOS,0,$Q$2)=$E9,INDEX(DATOS,0,L$5)))))))),"sd")</f>
        <v>15.120000000000001</v>
      </c>
      <c r="M9" s="118">
        <f t="array" ref="M9">IFERROR(AVERAGE(IF(INDEX(DATOS,0,$P$2)&lt;=$I9,IF(INDEX(DATOS,0,$P$2)&gt;=$J9,IF(ISNUMBER(INDEX(DATOS,0,M$5)),IF(INDEX(DATOS,0,$N$2)=0,IF(INDEX(DATOS,0,$O$2)=1,IF(INDEX(DATOS,0,$Q$2)=$E9,INDEX(DATOS,0,M$5)))))))),"sd")</f>
        <v>26.54</v>
      </c>
      <c r="N9" s="118">
        <f t="array" ref="N9">IFERROR(AVERAGE(IF(INDEX(DATOS,0,$P$2)&lt;=$I9,IF(INDEX(DATOS,0,$P$2)&gt;=$J9,IF(ISNUMBER(INDEX(DATOS,0,N$5)),IF(INDEX(DATOS,0,$N$2)=0,IF(INDEX(DATOS,0,$O$2)=1,IF(INDEX(DATOS,0,$Q$2)=$E9,INDEX(DATOS,0,N$5)))))))),"sd")</f>
        <v>81.16</v>
      </c>
      <c r="O9" s="118">
        <f t="array" ref="O9">IFERROR(AVERAGE(IF(INDEX(DATOS,0,$P$2)&lt;=$I9,IF(INDEX(DATOS,0,$P$2)&gt;=$J9,IF(ISNUMBER(INDEX(DATOS,0,O$5)),IF(INDEX(DATOS,0,$N$2)=0,IF(INDEX(DATOS,0,$O$2)=1,IF(INDEX(DATOS,0,$Q$2)=$E9,INDEX(DATOS,0,O$5)))))))),"sd")</f>
        <v>11.040000000000001</v>
      </c>
      <c r="P9" s="118">
        <f t="array" ref="P9">IFERROR(AVERAGE(IF(INDEX(DATOS,0,$P$2)&lt;=$I9,IF(INDEX(DATOS,0,$P$2)&gt;=$J9,IF(ISNUMBER(INDEX(DATOS,0,P$5)),IF(INDEX(DATOS,0,$N$2)=0,IF(INDEX(DATOS,0,$O$2)=1,IF(INDEX(DATOS,0,$Q$2)=$E9,INDEX(DATOS,0,P$5)))))))),"sd")</f>
        <v>3400</v>
      </c>
      <c r="Q9" s="118">
        <f t="array" ref="Q9">IFERROR(AVERAGE(IF(INDEX(DATOS,0,$P$2)&lt;=$I9,IF(INDEX(DATOS,0,$P$2)&gt;=$J9,IF(ISNUMBER(INDEX(DATOS,0,Q$5)),IF(INDEX(DATOS,0,$N$2)=0,IF(INDEX(DATOS,0,$O$2)=1,IF(INDEX(DATOS,0,$Q$2)=$E9,INDEX(DATOS,0,Q$5)))))))),"sd")</f>
        <v>4.2380000000000004</v>
      </c>
      <c r="R9" s="118">
        <f t="array" ref="R9">IFERROR(AVERAGE(IF(INDEX(DATOS,0,$P$2)&lt;=$I9,IF(INDEX(DATOS,0,$P$2)&gt;=$J9,IF(ISNUMBER(INDEX(DATOS,0,R$5)),IF(INDEX(DATOS,0,$N$2)=0,IF(INDEX(DATOS,0,$O$2)=1,IF(INDEX(DATOS,0,$Q$2)=$E9,INDEX(DATOS,0,R$5)))))))),"sd")</f>
        <v>250</v>
      </c>
      <c r="S9" s="68">
        <f t="array" ref="S9">IF(ISNUMBER(K9),MAX(IF(K9&gt;=INDEX(ESCALA,0,$S$2),INDEX(ESCALA,0,$R$2))),1)</f>
        <v>7</v>
      </c>
      <c r="T9" s="119" t="str">
        <f t="shared" ref="T9:T72" si="4">IF(B9=0,"",F9&amp;REPT(" ",40-LEN(F9))&amp;","&amp;TEXT(G9,"?0.000")&amp;","&amp;TEXT(H9,"?0.000")&amp;","&amp;TEXT(I9,"?0")&amp;","&amp;TEXT(J9,"?0")&amp;","&amp;TEXT(K9,"?0")&amp;","&amp;TEXT(L9,"?0.0")&amp;","&amp;TEXT(M9,"?0.0")&amp;","&amp;TEXT(N9,"?0.0")&amp;","&amp;TEXT(O9,"?0.0")&amp;","&amp;TEXT(P9,"?0.0")&amp;","&amp;TEXT(Q9,"?0.0")&amp;","&amp;TEXT(R9,"?0.0")&amp;","&amp;TEXT(S9,"??"))</f>
        <v>Dpto. 9 de Julio                        ,-28.833,-61.333,2018,2018,101,15.1,26.5,81.2,11.0,3400.0, 4.2,250.0, 7</v>
      </c>
    </row>
    <row r="10" spans="1:20" x14ac:dyDescent="0.35">
      <c r="A10">
        <f t="shared" ref="A10:A73" si="5">A9+1</f>
        <v>3</v>
      </c>
      <c r="B10" s="35">
        <f t="array" ref="B10">IF(B9=0,0,MIN(IF(INDEX(DATOS,0,$P$2)&lt;=$I10,IF(INDEX(DATOS,0,$P$2)&gt;=$J10,IF(ISNUMBER(INDEX(DATOS,0,$C10)),IF(INDEX(DATOS,0,$N$2)=0,IF(INDEX(DATOS,0,$O$2)=1,IF(ISNA(MATCH(INDEX(DATOS,0,$Q$2),IF($J$8:J9=J10,$E$8:E9),0)),INDEX(DATOS,0,$M$2)))))))))</f>
        <v>572</v>
      </c>
      <c r="C10" s="32">
        <f>MATCH(D10,INDEX(DATOS,1,),0)</f>
        <v>20</v>
      </c>
      <c r="D10" s="114" t="s">
        <v>1</v>
      </c>
      <c r="E10" s="34" t="str">
        <f>IF($B10=0,"--",INDEX(DATOS,$B10,Q$2))</f>
        <v>Departamento de Vera, SF</v>
      </c>
      <c r="F10" s="34" t="str">
        <f>IFERROR(SUBSTITUTE(SUBSTITUTE(SUBSTITUTE(SUBSTITUTE(SUBSTITUTE(MID(E10,1,FIND(",",E10)-1),"Departamento de","Dpto."),"Partido de","Part."),"Coronel","Cnel."),"General","Gral."),"Comandante","Cmte."),E10)</f>
        <v>Dpto. Vera</v>
      </c>
      <c r="G10" s="117">
        <f>IFERROR(VLOOKUP($E10,LOC_UNICOS,G$2,0),-999)</f>
        <v>-29</v>
      </c>
      <c r="H10" s="117">
        <f>IFERROR(VLOOKUP($E10,LOC_UNICOS,H$2,0),-999)</f>
        <v>-60.5</v>
      </c>
      <c r="I10" s="116">
        <f t="shared" si="2"/>
        <v>2018</v>
      </c>
      <c r="J10" s="116">
        <f t="shared" si="3"/>
        <v>2018</v>
      </c>
      <c r="K10" s="118">
        <f t="array" ref="K10">IFERROR(AVERAGE(IF(INDEX(DATOS,0,$P$2)&lt;=$I10,IF(INDEX(DATOS,0,$P$2)&gt;=$J10,IF(ISNUMBER(INDEX(DATOS,0,K$5)),IF(INDEX(DATOS,0,$N$2)=0,IF(INDEX(DATOS,0,$O$2)=1,IF(INDEX(DATOS,0,$Q$2)=$E10,INDEX(DATOS,0,K$5)))))))),"sd")</f>
        <v>102.7</v>
      </c>
      <c r="L10" s="118">
        <f t="array" ref="L10">IFERROR(AVERAGE(IF(INDEX(DATOS,0,$P$2)&lt;=$I10,IF(INDEX(DATOS,0,$P$2)&gt;=$J10,IF(ISNUMBER(INDEX(DATOS,0,L$5)),IF(INDEX(DATOS,0,$N$2)=0,IF(INDEX(DATOS,0,$O$2)=1,IF(INDEX(DATOS,0,$Q$2)=$E10,INDEX(DATOS,0,L$5)))))))),"sd")</f>
        <v>14</v>
      </c>
      <c r="M10" s="118">
        <f t="array" ref="M10">IFERROR(AVERAGE(IF(INDEX(DATOS,0,$P$2)&lt;=$I10,IF(INDEX(DATOS,0,$P$2)&gt;=$J10,IF(ISNUMBER(INDEX(DATOS,0,M$5)),IF(INDEX(DATOS,0,$N$2)=0,IF(INDEX(DATOS,0,$O$2)=1,IF(INDEX(DATOS,0,$Q$2)=$E10,INDEX(DATOS,0,M$5)))))))),"sd")</f>
        <v>29</v>
      </c>
      <c r="N10" s="118">
        <f t="array" ref="N10">IFERROR(AVERAGE(IF(INDEX(DATOS,0,$P$2)&lt;=$I10,IF(INDEX(DATOS,0,$P$2)&gt;=$J10,IF(ISNUMBER(INDEX(DATOS,0,N$5)),IF(INDEX(DATOS,0,$N$2)=0,IF(INDEX(DATOS,0,$O$2)=1,IF(INDEX(DATOS,0,$Q$2)=$E10,INDEX(DATOS,0,N$5)))))))),"sd")</f>
        <v>82</v>
      </c>
      <c r="O10" s="118">
        <f t="array" ref="O10">IFERROR(AVERAGE(IF(INDEX(DATOS,0,$P$2)&lt;=$I10,IF(INDEX(DATOS,0,$P$2)&gt;=$J10,IF(ISNUMBER(INDEX(DATOS,0,O$5)),IF(INDEX(DATOS,0,$N$2)=0,IF(INDEX(DATOS,0,$O$2)=1,IF(INDEX(DATOS,0,$Q$2)=$E10,INDEX(DATOS,0,O$5)))))))),"sd")</f>
        <v>11.6</v>
      </c>
      <c r="P10" s="118">
        <f t="array" ref="P10">IFERROR(AVERAGE(IF(INDEX(DATOS,0,$P$2)&lt;=$I10,IF(INDEX(DATOS,0,$P$2)&gt;=$J10,IF(ISNUMBER(INDEX(DATOS,0,P$5)),IF(INDEX(DATOS,0,$N$2)=0,IF(INDEX(DATOS,0,$O$2)=1,IF(INDEX(DATOS,0,$Q$2)=$E10,INDEX(DATOS,0,P$5)))))))),"sd")</f>
        <v>2400</v>
      </c>
      <c r="Q10" s="118">
        <f t="array" ref="Q10">IFERROR(AVERAGE(IF(INDEX(DATOS,0,$P$2)&lt;=$I10,IF(INDEX(DATOS,0,$P$2)&gt;=$J10,IF(ISNUMBER(INDEX(DATOS,0,Q$5)),IF(INDEX(DATOS,0,$N$2)=0,IF(INDEX(DATOS,0,$O$2)=1,IF(INDEX(DATOS,0,$Q$2)=$E10,INDEX(DATOS,0,Q$5)))))))),"sd")</f>
        <v>3.5</v>
      </c>
      <c r="R10" s="118">
        <f t="array" ref="R10">IFERROR(AVERAGE(IF(INDEX(DATOS,0,$P$2)&lt;=$I10,IF(INDEX(DATOS,0,$P$2)&gt;=$J10,IF(ISNUMBER(INDEX(DATOS,0,R$5)),IF(INDEX(DATOS,0,$N$2)=0,IF(INDEX(DATOS,0,$O$2)=1,IF(INDEX(DATOS,0,$Q$2)=$E10,INDEX(DATOS,0,R$5)))))))),"sd")</f>
        <v>280</v>
      </c>
      <c r="S10" s="68">
        <f t="array" ref="S10">IF(ISNUMBER(K10),MAX(IF(K10&gt;=INDEX(ESCALA,0,$S$2),INDEX(ESCALA,0,$R$2))),1)</f>
        <v>8</v>
      </c>
      <c r="T10" s="119" t="str">
        <f t="shared" si="4"/>
        <v>Dpto. Vera                              ,-29.000,-60.500,2018,2018,103,14.0,29.0,82.0,11.6,2400.0, 3.5,280.0, 8</v>
      </c>
    </row>
    <row r="11" spans="1:20" x14ac:dyDescent="0.35">
      <c r="A11">
        <f t="shared" si="5"/>
        <v>4</v>
      </c>
      <c r="B11" s="35">
        <f t="array" ref="B11">IF(B10=0,0,MIN(IF(INDEX(DATOS,0,$P$2)&lt;=$I11,IF(INDEX(DATOS,0,$P$2)&gt;=$J11,IF(ISNUMBER(INDEX(DATOS,0,$C11)),IF(INDEX(DATOS,0,$N$2)=0,IF(INDEX(DATOS,0,$O$2)=1,IF(ISNA(MATCH(INDEX(DATOS,0,$Q$2),IF($J$8:J10=J11,$E$8:E10),0)),INDEX(DATOS,0,$M$2)))))))))</f>
        <v>574</v>
      </c>
      <c r="C11" s="32">
        <f>MATCH(D11,INDEX(DATOS,1,),0)</f>
        <v>20</v>
      </c>
      <c r="D11" s="114" t="s">
        <v>1</v>
      </c>
      <c r="E11" s="34" t="str">
        <f>IF($B11=0,"--",INDEX(DATOS,$B11,Q$2))</f>
        <v>Departamento de Castellanos, SF</v>
      </c>
      <c r="F11" s="34" t="str">
        <f>IFERROR(SUBSTITUTE(SUBSTITUTE(SUBSTITUTE(SUBSTITUTE(SUBSTITUTE(MID(E11,1,FIND(",",E11)-1),"Departamento de","Dpto."),"Partido de","Part."),"Coronel","Cnel."),"General","Gral."),"Comandante","Cmte."),E11)</f>
        <v>Dpto. Castellanos</v>
      </c>
      <c r="G11" s="117">
        <f>IFERROR(VLOOKUP($E11,LOC_UNICOS,G$2,0),-999)</f>
        <v>-31.1666667</v>
      </c>
      <c r="H11" s="117">
        <f>IFERROR(VLOOKUP($E11,LOC_UNICOS,H$2,0),-999)</f>
        <v>-61.6666667</v>
      </c>
      <c r="I11" s="116">
        <f t="shared" si="2"/>
        <v>2018</v>
      </c>
      <c r="J11" s="116">
        <f t="shared" si="3"/>
        <v>2018</v>
      </c>
      <c r="K11" s="118">
        <f t="array" ref="K11">IFERROR(AVERAGE(IF(INDEX(DATOS,0,$P$2)&lt;=$I11,IF(INDEX(DATOS,0,$P$2)&gt;=$J11,IF(ISNUMBER(INDEX(DATOS,0,K$5)),IF(INDEX(DATOS,0,$N$2)=0,IF(INDEX(DATOS,0,$O$2)=1,IF(INDEX(DATOS,0,$Q$2)=$E11,INDEX(DATOS,0,K$5)))))))),"sd")</f>
        <v>102.56666666666666</v>
      </c>
      <c r="L11" s="118">
        <f t="array" ref="L11">IFERROR(AVERAGE(IF(INDEX(DATOS,0,$P$2)&lt;=$I11,IF(INDEX(DATOS,0,$P$2)&gt;=$J11,IF(ISNUMBER(INDEX(DATOS,0,L$5)),IF(INDEX(DATOS,0,$N$2)=0,IF(INDEX(DATOS,0,$O$2)=1,IF(INDEX(DATOS,0,$Q$2)=$E11,INDEX(DATOS,0,L$5)))))))),"sd")</f>
        <v>12.916666666666666</v>
      </c>
      <c r="M11" s="118">
        <f t="array" ref="M11">IFERROR(AVERAGE(IF(INDEX(DATOS,0,$P$2)&lt;=$I11,IF(INDEX(DATOS,0,$P$2)&gt;=$J11,IF(ISNUMBER(INDEX(DATOS,0,M$5)),IF(INDEX(DATOS,0,$N$2)=0,IF(INDEX(DATOS,0,$O$2)=1,IF(INDEX(DATOS,0,$Q$2)=$E11,INDEX(DATOS,0,M$5)))))))),"sd")</f>
        <v>28.55</v>
      </c>
      <c r="N11" s="118">
        <f t="array" ref="N11">IFERROR(AVERAGE(IF(INDEX(DATOS,0,$P$2)&lt;=$I11,IF(INDEX(DATOS,0,$P$2)&gt;=$J11,IF(ISNUMBER(INDEX(DATOS,0,N$5)),IF(INDEX(DATOS,0,$N$2)=0,IF(INDEX(DATOS,0,$O$2)=1,IF(INDEX(DATOS,0,$Q$2)=$E11,INDEX(DATOS,0,N$5)))))))),"sd")</f>
        <v>79.883333333333326</v>
      </c>
      <c r="O11" s="118">
        <f t="array" ref="O11">IFERROR(AVERAGE(IF(INDEX(DATOS,0,$P$2)&lt;=$I11,IF(INDEX(DATOS,0,$P$2)&gt;=$J11,IF(ISNUMBER(INDEX(DATOS,0,O$5)),IF(INDEX(DATOS,0,$N$2)=0,IF(INDEX(DATOS,0,$O$2)=1,IF(INDEX(DATOS,0,$Q$2)=$E11,INDEX(DATOS,0,O$5)))))))),"sd")</f>
        <v>11.533333333333333</v>
      </c>
      <c r="P11" s="118">
        <f t="array" ref="P11">IFERROR(AVERAGE(IF(INDEX(DATOS,0,$P$2)&lt;=$I11,IF(INDEX(DATOS,0,$P$2)&gt;=$J11,IF(ISNUMBER(INDEX(DATOS,0,P$5)),IF(INDEX(DATOS,0,$N$2)=0,IF(INDEX(DATOS,0,$O$2)=1,IF(INDEX(DATOS,0,$Q$2)=$E11,INDEX(DATOS,0,P$5)))))))),"sd")</f>
        <v>2899.9985014011904</v>
      </c>
      <c r="Q11" s="118">
        <f t="array" ref="Q11">IFERROR(AVERAGE(IF(INDEX(DATOS,0,$P$2)&lt;=$I11,IF(INDEX(DATOS,0,$P$2)&gt;=$J11,IF(ISNUMBER(INDEX(DATOS,0,Q$5)),IF(INDEX(DATOS,0,$N$2)=0,IF(INDEX(DATOS,0,$O$2)=1,IF(INDEX(DATOS,0,$Q$2)=$E11,INDEX(DATOS,0,Q$5)))))))),"sd")</f>
        <v>6.916666666666667</v>
      </c>
      <c r="R11" s="118">
        <f t="array" ref="R11">IFERROR(AVERAGE(IF(INDEX(DATOS,0,$P$2)&lt;=$I11,IF(INDEX(DATOS,0,$P$2)&gt;=$J11,IF(ISNUMBER(INDEX(DATOS,0,R$5)),IF(INDEX(DATOS,0,$N$2)=0,IF(INDEX(DATOS,0,$O$2)=1,IF(INDEX(DATOS,0,$Q$2)=$E11,INDEX(DATOS,0,R$5)))))))),"sd")</f>
        <v>268.66666666666669</v>
      </c>
      <c r="S11" s="68">
        <f t="array" ref="S11">IF(ISNUMBER(K11),MAX(IF(K11&gt;=INDEX(ESCALA,0,$S$2),INDEX(ESCALA,0,$R$2))),1)</f>
        <v>8</v>
      </c>
      <c r="T11" s="119" t="str">
        <f t="shared" si="4"/>
        <v>Dpto. Castellanos                       ,-31.167,-61.667,2018,2018,103,12.9,28.6,79.9,11.5,2900.0, 6.9,268.7, 8</v>
      </c>
    </row>
    <row r="12" spans="1:20" x14ac:dyDescent="0.35">
      <c r="A12">
        <f t="shared" si="5"/>
        <v>5</v>
      </c>
      <c r="B12" s="35">
        <f t="array" ref="B12">IF(B11=0,0,MIN(IF(INDEX(DATOS,0,$P$2)&lt;=$I12,IF(INDEX(DATOS,0,$P$2)&gt;=$J12,IF(ISNUMBER(INDEX(DATOS,0,$C12)),IF(INDEX(DATOS,0,$N$2)=0,IF(INDEX(DATOS,0,$O$2)=1,IF(ISNA(MATCH(INDEX(DATOS,0,$Q$2),IF($J$8:J11=J12,$E$8:E11),0)),INDEX(DATOS,0,$M$2)))))))))</f>
        <v>580</v>
      </c>
      <c r="C12" s="32">
        <f>MATCH(D12,INDEX(DATOS,1,),0)</f>
        <v>20</v>
      </c>
      <c r="D12" s="114" t="s">
        <v>1</v>
      </c>
      <c r="E12" s="34" t="str">
        <f>IF($B12=0,"--",INDEX(DATOS,$B12,Q$2))</f>
        <v>Departamento de La Capital, SF</v>
      </c>
      <c r="F12" s="34" t="str">
        <f>IFERROR(SUBSTITUTE(SUBSTITUTE(SUBSTITUTE(SUBSTITUTE(SUBSTITUTE(MID(E12,1,FIND(",",E12)-1),"Departamento de","Dpto."),"Partido de","Part."),"Coronel","Cnel."),"General","Gral."),"Comandante","Cmte."),E12)</f>
        <v>Dpto. La Capital</v>
      </c>
      <c r="G12" s="117">
        <f>IFERROR(VLOOKUP($E12,LOC_UNICOS,G$2,0),-999)</f>
        <v>-31.5</v>
      </c>
      <c r="H12" s="117">
        <f>IFERROR(VLOOKUP($E12,LOC_UNICOS,H$2,0),-999)</f>
        <v>-60.6666667</v>
      </c>
      <c r="I12" s="116">
        <f t="shared" si="2"/>
        <v>2018</v>
      </c>
      <c r="J12" s="116">
        <f t="shared" si="3"/>
        <v>2018</v>
      </c>
      <c r="K12" s="118">
        <f t="array" ref="K12">IFERROR(AVERAGE(IF(INDEX(DATOS,0,$P$2)&lt;=$I12,IF(INDEX(DATOS,0,$P$2)&gt;=$J12,IF(ISNUMBER(INDEX(DATOS,0,K$5)),IF(INDEX(DATOS,0,$N$2)=0,IF(INDEX(DATOS,0,$O$2)=1,IF(INDEX(DATOS,0,$Q$2)=$E12,INDEX(DATOS,0,K$5)))))))),"sd")</f>
        <v>99.7</v>
      </c>
      <c r="L12" s="118">
        <f t="array" ref="L12">IFERROR(AVERAGE(IF(INDEX(DATOS,0,$P$2)&lt;=$I12,IF(INDEX(DATOS,0,$P$2)&gt;=$J12,IF(ISNUMBER(INDEX(DATOS,0,L$5)),IF(INDEX(DATOS,0,$N$2)=0,IF(INDEX(DATOS,0,$O$2)=1,IF(INDEX(DATOS,0,$Q$2)=$E12,INDEX(DATOS,0,L$5)))))))),"sd")</f>
        <v>21.8</v>
      </c>
      <c r="M12" s="118">
        <f t="array" ref="M12">IFERROR(AVERAGE(IF(INDEX(DATOS,0,$P$2)&lt;=$I12,IF(INDEX(DATOS,0,$P$2)&gt;=$J12,IF(ISNUMBER(INDEX(DATOS,0,M$5)),IF(INDEX(DATOS,0,$N$2)=0,IF(INDEX(DATOS,0,$O$2)=1,IF(INDEX(DATOS,0,$Q$2)=$E12,INDEX(DATOS,0,M$5)))))))),"sd")</f>
        <v>24.3</v>
      </c>
      <c r="N12" s="118">
        <f t="array" ref="N12">IFERROR(AVERAGE(IF(INDEX(DATOS,0,$P$2)&lt;=$I12,IF(INDEX(DATOS,0,$P$2)&gt;=$J12,IF(ISNUMBER(INDEX(DATOS,0,N$5)),IF(INDEX(DATOS,0,$N$2)=0,IF(INDEX(DATOS,0,$O$2)=1,IF(INDEX(DATOS,0,$Q$2)=$E12,INDEX(DATOS,0,N$5)))))))),"sd")</f>
        <v>84</v>
      </c>
      <c r="O12" s="118">
        <f t="array" ref="O12">IFERROR(AVERAGE(IF(INDEX(DATOS,0,$P$2)&lt;=$I12,IF(INDEX(DATOS,0,$P$2)&gt;=$J12,IF(ISNUMBER(INDEX(DATOS,0,O$5)),IF(INDEX(DATOS,0,$N$2)=0,IF(INDEX(DATOS,0,$O$2)=1,IF(INDEX(DATOS,0,$Q$2)=$E12,INDEX(DATOS,0,O$5)))))))),"sd")</f>
        <v>10.1</v>
      </c>
      <c r="P12" s="118">
        <f t="array" ref="P12">IFERROR(AVERAGE(IF(INDEX(DATOS,0,$P$2)&lt;=$I12,IF(INDEX(DATOS,0,$P$2)&gt;=$J12,IF(ISNUMBER(INDEX(DATOS,0,P$5)),IF(INDEX(DATOS,0,$N$2)=0,IF(INDEX(DATOS,0,$O$2)=1,IF(INDEX(DATOS,0,$Q$2)=$E12,INDEX(DATOS,0,P$5)))))))),"sd")</f>
        <v>3000</v>
      </c>
      <c r="Q12" s="118">
        <f t="array" ref="Q12">IFERROR(AVERAGE(IF(INDEX(DATOS,0,$P$2)&lt;=$I12,IF(INDEX(DATOS,0,$P$2)&gt;=$J12,IF(ISNUMBER(INDEX(DATOS,0,Q$5)),IF(INDEX(DATOS,0,$N$2)=0,IF(INDEX(DATOS,0,$O$2)=1,IF(INDEX(DATOS,0,$Q$2)=$E12,INDEX(DATOS,0,Q$5)))))))),"sd")</f>
        <v>9.5</v>
      </c>
      <c r="R12" s="118">
        <f t="array" ref="R12">IFERROR(AVERAGE(IF(INDEX(DATOS,0,$P$2)&lt;=$I12,IF(INDEX(DATOS,0,$P$2)&gt;=$J12,IF(ISNUMBER(INDEX(DATOS,0,R$5)),IF(INDEX(DATOS,0,$N$2)=0,IF(INDEX(DATOS,0,$O$2)=1,IF(INDEX(DATOS,0,$Q$2)=$E12,INDEX(DATOS,0,R$5)))))))),"sd")</f>
        <v>244</v>
      </c>
      <c r="S12" s="68">
        <f t="array" ref="S12">IF(ISNUMBER(K12),MAX(IF(K12&gt;=INDEX(ESCALA,0,$S$2),INDEX(ESCALA,0,$R$2))),1)</f>
        <v>6</v>
      </c>
      <c r="T12" s="119" t="str">
        <f t="shared" si="4"/>
        <v>Dpto. La Capital                        ,-31.500,-60.667,2018,2018,100,21.8,24.3,84.0,10.1,3000.0, 9.5,244.0, 6</v>
      </c>
    </row>
    <row r="13" spans="1:20" x14ac:dyDescent="0.35">
      <c r="A13">
        <f t="shared" si="5"/>
        <v>6</v>
      </c>
      <c r="B13" s="35">
        <f t="array" ref="B13">IF(B12=0,0,MIN(IF(INDEX(DATOS,0,$P$2)&lt;=$I13,IF(INDEX(DATOS,0,$P$2)&gt;=$J13,IF(ISNUMBER(INDEX(DATOS,0,$C13)),IF(INDEX(DATOS,0,$N$2)=0,IF(INDEX(DATOS,0,$O$2)=1,IF(ISNA(MATCH(INDEX(DATOS,0,$Q$2),IF($J$8:J12=J13,$E$8:E12),0)),INDEX(DATOS,0,$M$2)))))))))</f>
        <v>581</v>
      </c>
      <c r="C13" s="32">
        <f>MATCH(D13,INDEX(DATOS,1,),0)</f>
        <v>20</v>
      </c>
      <c r="D13" s="114" t="s">
        <v>1</v>
      </c>
      <c r="E13" s="34" t="str">
        <f>IF($B13=0,"--",INDEX(DATOS,$B13,Q$2))</f>
        <v>Departamento de Las Colonias, SF</v>
      </c>
      <c r="F13" s="34" t="str">
        <f>IFERROR(SUBSTITUTE(SUBSTITUTE(SUBSTITUTE(SUBSTITUTE(SUBSTITUTE(MID(E13,1,FIND(",",E13)-1),"Departamento de","Dpto."),"Partido de","Part."),"Coronel","Cnel."),"General","Gral."),"Comandante","Cmte."),E13)</f>
        <v>Dpto. Las Colonias</v>
      </c>
      <c r="G13" s="117">
        <f>IFERROR(VLOOKUP($E13,LOC_UNICOS,G$2,0),-999)</f>
        <v>-31.5</v>
      </c>
      <c r="H13" s="117">
        <f>IFERROR(VLOOKUP($E13,LOC_UNICOS,H$2,0),-999)</f>
        <v>-61.133333299999997</v>
      </c>
      <c r="I13" s="116">
        <f t="shared" si="2"/>
        <v>2018</v>
      </c>
      <c r="J13" s="116">
        <f t="shared" si="3"/>
        <v>2018</v>
      </c>
      <c r="K13" s="118">
        <f t="array" ref="K13">IFERROR(AVERAGE(IF(INDEX(DATOS,0,$P$2)&lt;=$I13,IF(INDEX(DATOS,0,$P$2)&gt;=$J13,IF(ISNUMBER(INDEX(DATOS,0,K$5)),IF(INDEX(DATOS,0,$N$2)=0,IF(INDEX(DATOS,0,$O$2)=1,IF(INDEX(DATOS,0,$Q$2)=$E13,INDEX(DATOS,0,K$5)))))))),"sd")</f>
        <v>99.575000000000003</v>
      </c>
      <c r="L13" s="118">
        <f t="array" ref="L13">IFERROR(AVERAGE(IF(INDEX(DATOS,0,$P$2)&lt;=$I13,IF(INDEX(DATOS,0,$P$2)&gt;=$J13,IF(ISNUMBER(INDEX(DATOS,0,L$5)),IF(INDEX(DATOS,0,$N$2)=0,IF(INDEX(DATOS,0,$O$2)=1,IF(INDEX(DATOS,0,$Q$2)=$E13,INDEX(DATOS,0,L$5)))))))),"sd")</f>
        <v>12.425000000000001</v>
      </c>
      <c r="M13" s="118">
        <f t="array" ref="M13">IFERROR(AVERAGE(IF(INDEX(DATOS,0,$P$2)&lt;=$I13,IF(INDEX(DATOS,0,$P$2)&gt;=$J13,IF(ISNUMBER(INDEX(DATOS,0,M$5)),IF(INDEX(DATOS,0,$N$2)=0,IF(INDEX(DATOS,0,$O$2)=1,IF(INDEX(DATOS,0,$Q$2)=$E13,INDEX(DATOS,0,M$5)))))))),"sd")</f>
        <v>24.025000000000002</v>
      </c>
      <c r="N13" s="118">
        <f t="array" ref="N13">IFERROR(AVERAGE(IF(INDEX(DATOS,0,$P$2)&lt;=$I13,IF(INDEX(DATOS,0,$P$2)&gt;=$J13,IF(ISNUMBER(INDEX(DATOS,0,N$5)),IF(INDEX(DATOS,0,$N$2)=0,IF(INDEX(DATOS,0,$O$2)=1,IF(INDEX(DATOS,0,$Q$2)=$E13,INDEX(DATOS,0,N$5)))))))),"sd")</f>
        <v>83.075000000000003</v>
      </c>
      <c r="O13" s="118">
        <f t="array" ref="O13">IFERROR(AVERAGE(IF(INDEX(DATOS,0,$P$2)&lt;=$I13,IF(INDEX(DATOS,0,$P$2)&gt;=$J13,IF(ISNUMBER(INDEX(DATOS,0,O$5)),IF(INDEX(DATOS,0,$N$2)=0,IF(INDEX(DATOS,0,$O$2)=1,IF(INDEX(DATOS,0,$Q$2)=$E13,INDEX(DATOS,0,O$5)))))))),"sd")</f>
        <v>10.175000000000001</v>
      </c>
      <c r="P13" s="118">
        <f t="array" ref="P13">IFERROR(AVERAGE(IF(INDEX(DATOS,0,$P$2)&lt;=$I13,IF(INDEX(DATOS,0,$P$2)&gt;=$J13,IF(ISNUMBER(INDEX(DATOS,0,P$5)),IF(INDEX(DATOS,0,$N$2)=0,IF(INDEX(DATOS,0,$O$2)=1,IF(INDEX(DATOS,0,$Q$2)=$E13,INDEX(DATOS,0,P$5)))))))),"sd")</f>
        <v>3199.9978461273367</v>
      </c>
      <c r="Q13" s="118">
        <f t="array" ref="Q13">IFERROR(AVERAGE(IF(INDEX(DATOS,0,$P$2)&lt;=$I13,IF(INDEX(DATOS,0,$P$2)&gt;=$J13,IF(ISNUMBER(INDEX(DATOS,0,Q$5)),IF(INDEX(DATOS,0,$N$2)=0,IF(INDEX(DATOS,0,$O$2)=1,IF(INDEX(DATOS,0,$Q$2)=$E13,INDEX(DATOS,0,Q$5)))))))),"sd")</f>
        <v>16.125</v>
      </c>
      <c r="R13" s="118">
        <f t="array" ref="R13">IFERROR(AVERAGE(IF(INDEX(DATOS,0,$P$2)&lt;=$I13,IF(INDEX(DATOS,0,$P$2)&gt;=$J13,IF(ISNUMBER(INDEX(DATOS,0,R$5)),IF(INDEX(DATOS,0,$N$2)=0,IF(INDEX(DATOS,0,$O$2)=1,IF(INDEX(DATOS,0,$Q$2)=$E13,INDEX(DATOS,0,R$5)))))))),"sd")</f>
        <v>275.75</v>
      </c>
      <c r="S13" s="68">
        <f t="array" ref="S13">IF(ISNUMBER(K13),MAX(IF(K13&gt;=INDEX(ESCALA,0,$S$2),INDEX(ESCALA,0,$R$2))),1)</f>
        <v>6</v>
      </c>
      <c r="T13" s="119" t="str">
        <f t="shared" si="4"/>
        <v>Dpto. Las Colonias                      ,-31.500,-61.133,2018,2018,100,12.4,24.0,83.1,10.2,3200.0,16.1,275.8, 6</v>
      </c>
    </row>
    <row r="14" spans="1:20" x14ac:dyDescent="0.35">
      <c r="A14">
        <f t="shared" si="5"/>
        <v>7</v>
      </c>
      <c r="B14" s="35">
        <f t="array" ref="B14">IF(B13=0,0,MIN(IF(INDEX(DATOS,0,$P$2)&lt;=$I14,IF(INDEX(DATOS,0,$P$2)&gt;=$J14,IF(ISNUMBER(INDEX(DATOS,0,$C14)),IF(INDEX(DATOS,0,$N$2)=0,IF(INDEX(DATOS,0,$O$2)=1,IF(ISNA(MATCH(INDEX(DATOS,0,$Q$2),IF($J$8:J13=J14,$E$8:E13),0)),INDEX(DATOS,0,$M$2)))))))))</f>
        <v>585</v>
      </c>
      <c r="C14" s="32">
        <f>MATCH(D14,INDEX(DATOS,1,),0)</f>
        <v>20</v>
      </c>
      <c r="D14" s="114" t="s">
        <v>1</v>
      </c>
      <c r="E14" s="34" t="str">
        <f>IF($B14=0,"--",INDEX(DATOS,$B14,Q$2))</f>
        <v>Departamento de San Cristóbal, SF</v>
      </c>
      <c r="F14" s="34" t="str">
        <f>IFERROR(SUBSTITUTE(SUBSTITUTE(SUBSTITUTE(SUBSTITUTE(SUBSTITUTE(MID(E14,1,FIND(",",E14)-1),"Departamento de","Dpto."),"Partido de","Part."),"Coronel","Cnel."),"General","Gral."),"Comandante","Cmte."),E14)</f>
        <v>Dpto. San Cristóbal</v>
      </c>
      <c r="G14" s="117">
        <f>IFERROR(VLOOKUP($E14,LOC_UNICOS,G$2,0),-999)</f>
        <v>-30.3333333</v>
      </c>
      <c r="H14" s="117">
        <f>IFERROR(VLOOKUP($E14,LOC_UNICOS,H$2,0),-999)</f>
        <v>-61.3333333</v>
      </c>
      <c r="I14" s="116">
        <f t="shared" si="2"/>
        <v>2018</v>
      </c>
      <c r="J14" s="116">
        <f t="shared" si="3"/>
        <v>2018</v>
      </c>
      <c r="K14" s="118">
        <f t="array" ref="K14">IFERROR(AVERAGE(IF(INDEX(DATOS,0,$P$2)&lt;=$I14,IF(INDEX(DATOS,0,$P$2)&gt;=$J14,IF(ISNUMBER(INDEX(DATOS,0,K$5)),IF(INDEX(DATOS,0,$N$2)=0,IF(INDEX(DATOS,0,$O$2)=1,IF(INDEX(DATOS,0,$Q$2)=$E14,INDEX(DATOS,0,K$5)))))))),"sd")</f>
        <v>104.7</v>
      </c>
      <c r="L14" s="118">
        <f t="array" ref="L14">IFERROR(AVERAGE(IF(INDEX(DATOS,0,$P$2)&lt;=$I14,IF(INDEX(DATOS,0,$P$2)&gt;=$J14,IF(ISNUMBER(INDEX(DATOS,0,L$5)),IF(INDEX(DATOS,0,$N$2)=0,IF(INDEX(DATOS,0,$O$2)=1,IF(INDEX(DATOS,0,$Q$2)=$E14,INDEX(DATOS,0,L$5)))))))),"sd")</f>
        <v>29.9</v>
      </c>
      <c r="M14" s="118">
        <f t="array" ref="M14">IFERROR(AVERAGE(IF(INDEX(DATOS,0,$P$2)&lt;=$I14,IF(INDEX(DATOS,0,$P$2)&gt;=$J14,IF(ISNUMBER(INDEX(DATOS,0,M$5)),IF(INDEX(DATOS,0,$N$2)=0,IF(INDEX(DATOS,0,$O$2)=1,IF(INDEX(DATOS,0,$Q$2)=$E14,INDEX(DATOS,0,M$5)))))))),"sd")</f>
        <v>30.6</v>
      </c>
      <c r="N14" s="118">
        <f t="array" ref="N14">IFERROR(AVERAGE(IF(INDEX(DATOS,0,$P$2)&lt;=$I14,IF(INDEX(DATOS,0,$P$2)&gt;=$J14,IF(ISNUMBER(INDEX(DATOS,0,N$5)),IF(INDEX(DATOS,0,$N$2)=0,IF(INDEX(DATOS,0,$O$2)=1,IF(INDEX(DATOS,0,$Q$2)=$E14,INDEX(DATOS,0,N$5)))))))),"sd")</f>
        <v>82.2</v>
      </c>
      <c r="O14" s="118">
        <f t="array" ref="O14">IFERROR(AVERAGE(IF(INDEX(DATOS,0,$P$2)&lt;=$I14,IF(INDEX(DATOS,0,$P$2)&gt;=$J14,IF(ISNUMBER(INDEX(DATOS,0,O$5)),IF(INDEX(DATOS,0,$N$2)=0,IF(INDEX(DATOS,0,$O$2)=1,IF(INDEX(DATOS,0,$Q$2)=$E14,INDEX(DATOS,0,O$5)))))))),"sd")</f>
        <v>12.6</v>
      </c>
      <c r="P14" s="118">
        <f t="array" ref="P14">IFERROR(AVERAGE(IF(INDEX(DATOS,0,$P$2)&lt;=$I14,IF(INDEX(DATOS,0,$P$2)&gt;=$J14,IF(ISNUMBER(INDEX(DATOS,0,P$5)),IF(INDEX(DATOS,0,$N$2)=0,IF(INDEX(DATOS,0,$O$2)=1,IF(INDEX(DATOS,0,$Q$2)=$E14,INDEX(DATOS,0,P$5)))))))),"sd")</f>
        <v>2800</v>
      </c>
      <c r="Q14" s="118">
        <f t="array" ref="Q14">IFERROR(AVERAGE(IF(INDEX(DATOS,0,$P$2)&lt;=$I14,IF(INDEX(DATOS,0,$P$2)&gt;=$J14,IF(ISNUMBER(INDEX(DATOS,0,Q$5)),IF(INDEX(DATOS,0,$N$2)=0,IF(INDEX(DATOS,0,$O$2)=1,IF(INDEX(DATOS,0,$Q$2)=$E14,INDEX(DATOS,0,Q$5)))))))),"sd")</f>
        <v>0</v>
      </c>
      <c r="R14" s="118">
        <f t="array" ref="R14">IFERROR(AVERAGE(IF(INDEX(DATOS,0,$P$2)&lt;=$I14,IF(INDEX(DATOS,0,$P$2)&gt;=$J14,IF(ISNUMBER(INDEX(DATOS,0,R$5)),IF(INDEX(DATOS,0,$N$2)=0,IF(INDEX(DATOS,0,$O$2)=1,IF(INDEX(DATOS,0,$Q$2)=$E14,INDEX(DATOS,0,R$5)))))))),"sd")</f>
        <v>386</v>
      </c>
      <c r="S14" s="68">
        <f t="array" ref="S14">IF(ISNUMBER(K14),MAX(IF(K14&gt;=INDEX(ESCALA,0,$S$2),INDEX(ESCALA,0,$R$2))),1)</f>
        <v>9</v>
      </c>
      <c r="T14" s="119" t="str">
        <f t="shared" si="4"/>
        <v>Dpto. San Cristóbal                     ,-30.333,-61.333,2018,2018,105,29.9,30.6,82.2,12.6,2800.0, 0.0,386.0, 9</v>
      </c>
    </row>
    <row r="15" spans="1:20" x14ac:dyDescent="0.35">
      <c r="A15">
        <f t="shared" si="5"/>
        <v>8</v>
      </c>
      <c r="B15" s="35">
        <f t="array" ref="B15">IF(B14=0,0,MIN(IF(INDEX(DATOS,0,$P$2)&lt;=$I15,IF(INDEX(DATOS,0,$P$2)&gt;=$J15,IF(ISNUMBER(INDEX(DATOS,0,$C15)),IF(INDEX(DATOS,0,$N$2)=0,IF(INDEX(DATOS,0,$O$2)=1,IF(ISNA(MATCH(INDEX(DATOS,0,$Q$2),IF($J$8:J14=J15,$E$8:E14),0)),INDEX(DATOS,0,$M$2)))))))))</f>
        <v>586</v>
      </c>
      <c r="C15" s="32">
        <f>MATCH(D15,INDEX(DATOS,1,),0)</f>
        <v>20</v>
      </c>
      <c r="D15" s="114" t="s">
        <v>1</v>
      </c>
      <c r="E15" s="34" t="str">
        <f>IF($B15=0,"--",INDEX(DATOS,$B15,Q$2))</f>
        <v>Departamento de San Justo, SF</v>
      </c>
      <c r="F15" s="34" t="str">
        <f>IFERROR(SUBSTITUTE(SUBSTITUTE(SUBSTITUTE(SUBSTITUTE(SUBSTITUTE(MID(E15,1,FIND(",",E15)-1),"Departamento de","Dpto."),"Partido de","Part."),"Coronel","Cnel."),"General","Gral."),"Comandante","Cmte."),E15)</f>
        <v>Dpto. San Justo</v>
      </c>
      <c r="G15" s="117">
        <f>IFERROR(VLOOKUP($E15,LOC_UNICOS,G$2,0),-999)</f>
        <v>-30.6666667</v>
      </c>
      <c r="H15" s="117">
        <f>IFERROR(VLOOKUP($E15,LOC_UNICOS,H$2,0),-999)</f>
        <v>-60.5</v>
      </c>
      <c r="I15" s="116">
        <f t="shared" si="2"/>
        <v>2018</v>
      </c>
      <c r="J15" s="116">
        <f t="shared" si="3"/>
        <v>2018</v>
      </c>
      <c r="K15" s="118">
        <f t="array" ref="K15">IFERROR(AVERAGE(IF(INDEX(DATOS,0,$P$2)&lt;=$I15,IF(INDEX(DATOS,0,$P$2)&gt;=$J15,IF(ISNUMBER(INDEX(DATOS,0,K$5)),IF(INDEX(DATOS,0,$N$2)=0,IF(INDEX(DATOS,0,$O$2)=1,IF(INDEX(DATOS,0,$Q$2)=$E15,INDEX(DATOS,0,K$5)))))))),"sd")</f>
        <v>101.34285714285714</v>
      </c>
      <c r="L15" s="118">
        <f t="array" ref="L15">IFERROR(AVERAGE(IF(INDEX(DATOS,0,$P$2)&lt;=$I15,IF(INDEX(DATOS,0,$P$2)&gt;=$J15,IF(ISNUMBER(INDEX(DATOS,0,L$5)),IF(INDEX(DATOS,0,$N$2)=0,IF(INDEX(DATOS,0,$O$2)=1,IF(INDEX(DATOS,0,$Q$2)=$E15,INDEX(DATOS,0,L$5)))))))),"sd")</f>
        <v>11.228571428571428</v>
      </c>
      <c r="M15" s="118">
        <f t="array" ref="M15">IFERROR(AVERAGE(IF(INDEX(DATOS,0,$P$2)&lt;=$I15,IF(INDEX(DATOS,0,$P$2)&gt;=$J15,IF(ISNUMBER(INDEX(DATOS,0,M$5)),IF(INDEX(DATOS,0,$N$2)=0,IF(INDEX(DATOS,0,$O$2)=1,IF(INDEX(DATOS,0,$Q$2)=$E15,INDEX(DATOS,0,M$5)))))))),"sd")</f>
        <v>26.857142857142861</v>
      </c>
      <c r="N15" s="118">
        <f t="array" ref="N15">IFERROR(AVERAGE(IF(INDEX(DATOS,0,$P$2)&lt;=$I15,IF(INDEX(DATOS,0,$P$2)&gt;=$J15,IF(ISNUMBER(INDEX(DATOS,0,N$5)),IF(INDEX(DATOS,0,$N$2)=0,IF(INDEX(DATOS,0,$O$2)=1,IF(INDEX(DATOS,0,$Q$2)=$E15,INDEX(DATOS,0,N$5)))))))),"sd")</f>
        <v>79.55714285714285</v>
      </c>
      <c r="O15" s="118">
        <f t="array" ref="O15">IFERROR(AVERAGE(IF(INDEX(DATOS,0,$P$2)&lt;=$I15,IF(INDEX(DATOS,0,$P$2)&gt;=$J15,IF(ISNUMBER(INDEX(DATOS,0,O$5)),IF(INDEX(DATOS,0,$N$2)=0,IF(INDEX(DATOS,0,$O$2)=1,IF(INDEX(DATOS,0,$Q$2)=$E15,INDEX(DATOS,0,O$5)))))))),"sd")</f>
        <v>11.428571428571429</v>
      </c>
      <c r="P15" s="118">
        <f t="array" ref="P15">IFERROR(AVERAGE(IF(INDEX(DATOS,0,$P$2)&lt;=$I15,IF(INDEX(DATOS,0,$P$2)&gt;=$J15,IF(ISNUMBER(INDEX(DATOS,0,P$5)),IF(INDEX(DATOS,0,$N$2)=0,IF(INDEX(DATOS,0,$O$2)=1,IF(INDEX(DATOS,0,$Q$2)=$E15,INDEX(DATOS,0,P$5)))))))),"sd")</f>
        <v>3100</v>
      </c>
      <c r="Q15" s="118">
        <f t="array" ref="Q15">IFERROR(AVERAGE(IF(INDEX(DATOS,0,$P$2)&lt;=$I15,IF(INDEX(DATOS,0,$P$2)&gt;=$J15,IF(ISNUMBER(INDEX(DATOS,0,Q$5)),IF(INDEX(DATOS,0,$N$2)=0,IF(INDEX(DATOS,0,$O$2)=1,IF(INDEX(DATOS,0,$Q$2)=$E15,INDEX(DATOS,0,Q$5)))))))),"sd")</f>
        <v>3.2714285714285714</v>
      </c>
      <c r="R15" s="118">
        <f t="array" ref="R15">IFERROR(AVERAGE(IF(INDEX(DATOS,0,$P$2)&lt;=$I15,IF(INDEX(DATOS,0,$P$2)&gt;=$J15,IF(ISNUMBER(INDEX(DATOS,0,R$5)),IF(INDEX(DATOS,0,$N$2)=0,IF(INDEX(DATOS,0,$O$2)=1,IF(INDEX(DATOS,0,$Q$2)=$E15,INDEX(DATOS,0,R$5)))))))),"sd")</f>
        <v>262.57142857142856</v>
      </c>
      <c r="S15" s="68">
        <f t="array" ref="S15">IF(ISNUMBER(K15),MAX(IF(K15&gt;=INDEX(ESCALA,0,$S$2),INDEX(ESCALA,0,$R$2))),1)</f>
        <v>7</v>
      </c>
      <c r="T15" s="119" t="str">
        <f t="shared" si="4"/>
        <v>Dpto. San Justo                         ,-30.667,-60.500,2018,2018,101,11.2,26.9,79.6,11.4,3100.0, 3.3,262.6, 7</v>
      </c>
    </row>
    <row r="16" spans="1:20" x14ac:dyDescent="0.35">
      <c r="A16">
        <f t="shared" si="5"/>
        <v>9</v>
      </c>
      <c r="B16" s="35">
        <f t="array" ref="B16">IF(B15=0,0,MIN(IF(INDEX(DATOS,0,$P$2)&lt;=$I16,IF(INDEX(DATOS,0,$P$2)&gt;=$J16,IF(ISNUMBER(INDEX(DATOS,0,$C16)),IF(INDEX(DATOS,0,$N$2)=0,IF(INDEX(DATOS,0,$O$2)=1,IF(ISNA(MATCH(INDEX(DATOS,0,$Q$2),IF($J$8:J15=J16,$E$8:E15),0)),INDEX(DATOS,0,$M$2)))))))))</f>
        <v>588</v>
      </c>
      <c r="C16" s="32">
        <f>MATCH(D16,INDEX(DATOS,1,),0)</f>
        <v>20</v>
      </c>
      <c r="D16" s="114" t="s">
        <v>1</v>
      </c>
      <c r="E16" s="34" t="str">
        <f>IF($B16=0,"--",INDEX(DATOS,$B16,Q$2))</f>
        <v>Departamento de San Martín, SF</v>
      </c>
      <c r="F16" s="34" t="str">
        <f>IFERROR(SUBSTITUTE(SUBSTITUTE(SUBSTITUTE(SUBSTITUTE(SUBSTITUTE(MID(E16,1,FIND(",",E16)-1),"Departamento de","Dpto."),"Partido de","Part."),"Coronel","Cnel."),"General","Gral."),"Comandante","Cmte."),E16)</f>
        <v>Dpto. San Martín</v>
      </c>
      <c r="G16" s="117">
        <f>IFERROR(VLOOKUP($E16,LOC_UNICOS,G$2,0),-999)</f>
        <v>-32</v>
      </c>
      <c r="H16" s="117">
        <f>IFERROR(VLOOKUP($E16,LOC_UNICOS,H$2,0),-999)</f>
        <v>-61.8333333</v>
      </c>
      <c r="I16" s="116">
        <f t="shared" si="2"/>
        <v>2018</v>
      </c>
      <c r="J16" s="116">
        <f t="shared" si="3"/>
        <v>2018</v>
      </c>
      <c r="K16" s="118">
        <f t="array" ref="K16">IFERROR(AVERAGE(IF(INDEX(DATOS,0,$P$2)&lt;=$I16,IF(INDEX(DATOS,0,$P$2)&gt;=$J16,IF(ISNUMBER(INDEX(DATOS,0,K$5)),IF(INDEX(DATOS,0,$N$2)=0,IF(INDEX(DATOS,0,$O$2)=1,IF(INDEX(DATOS,0,$Q$2)=$E16,INDEX(DATOS,0,K$5)))))))),"sd")</f>
        <v>100.72499999999999</v>
      </c>
      <c r="L16" s="118">
        <f t="array" ref="L16">IFERROR(AVERAGE(IF(INDEX(DATOS,0,$P$2)&lt;=$I16,IF(INDEX(DATOS,0,$P$2)&gt;=$J16,IF(ISNUMBER(INDEX(DATOS,0,L$5)),IF(INDEX(DATOS,0,$N$2)=0,IF(INDEX(DATOS,0,$O$2)=1,IF(INDEX(DATOS,0,$Q$2)=$E16,INDEX(DATOS,0,L$5)))))))),"sd")</f>
        <v>3.1</v>
      </c>
      <c r="M16" s="118">
        <f t="array" ref="M16">IFERROR(AVERAGE(IF(INDEX(DATOS,0,$P$2)&lt;=$I16,IF(INDEX(DATOS,0,$P$2)&gt;=$J16,IF(ISNUMBER(INDEX(DATOS,0,M$5)),IF(INDEX(DATOS,0,$N$2)=0,IF(INDEX(DATOS,0,$O$2)=1,IF(INDEX(DATOS,0,$Q$2)=$E16,INDEX(DATOS,0,M$5)))))))),"sd")</f>
        <v>26.999999999999996</v>
      </c>
      <c r="N16" s="118">
        <f t="array" ref="N16">IFERROR(AVERAGE(IF(INDEX(DATOS,0,$P$2)&lt;=$I16,IF(INDEX(DATOS,0,$P$2)&gt;=$J16,IF(ISNUMBER(INDEX(DATOS,0,N$5)),IF(INDEX(DATOS,0,$N$2)=0,IF(INDEX(DATOS,0,$O$2)=1,IF(INDEX(DATOS,0,$Q$2)=$E16,INDEX(DATOS,0,N$5)))))))),"sd")</f>
        <v>78.025000000000006</v>
      </c>
      <c r="O16" s="118">
        <f t="array" ref="O16">IFERROR(AVERAGE(IF(INDEX(DATOS,0,$P$2)&lt;=$I16,IF(INDEX(DATOS,0,$P$2)&gt;=$J16,IF(ISNUMBER(INDEX(DATOS,0,O$5)),IF(INDEX(DATOS,0,$N$2)=0,IF(INDEX(DATOS,0,$O$2)=1,IF(INDEX(DATOS,0,$Q$2)=$E16,INDEX(DATOS,0,O$5)))))))),"sd")</f>
        <v>11.175000000000001</v>
      </c>
      <c r="P16" s="118">
        <f t="array" ref="P16">IFERROR(AVERAGE(IF(INDEX(DATOS,0,$P$2)&lt;=$I16,IF(INDEX(DATOS,0,$P$2)&gt;=$J16,IF(ISNUMBER(INDEX(DATOS,0,P$5)),IF(INDEX(DATOS,0,$N$2)=0,IF(INDEX(DATOS,0,$O$2)=1,IF(INDEX(DATOS,0,$Q$2)=$E16,INDEX(DATOS,0,P$5)))))))),"sd")</f>
        <v>2200</v>
      </c>
      <c r="Q16" s="118">
        <f t="array" ref="Q16">IFERROR(AVERAGE(IF(INDEX(DATOS,0,$P$2)&lt;=$I16,IF(INDEX(DATOS,0,$P$2)&gt;=$J16,IF(ISNUMBER(INDEX(DATOS,0,Q$5)),IF(INDEX(DATOS,0,$N$2)=0,IF(INDEX(DATOS,0,$O$2)=1,IF(INDEX(DATOS,0,$Q$2)=$E16,INDEX(DATOS,0,Q$5)))))))),"sd")</f>
        <v>1.8000000000000003</v>
      </c>
      <c r="R16" s="118">
        <f t="array" ref="R16">IFERROR(AVERAGE(IF(INDEX(DATOS,0,$P$2)&lt;=$I16,IF(INDEX(DATOS,0,$P$2)&gt;=$J16,IF(ISNUMBER(INDEX(DATOS,0,R$5)),IF(INDEX(DATOS,0,$N$2)=0,IF(INDEX(DATOS,0,$O$2)=1,IF(INDEX(DATOS,0,$Q$2)=$E16,INDEX(DATOS,0,R$5)))))))),"sd")</f>
        <v>272.25</v>
      </c>
      <c r="S16" s="68">
        <f t="array" ref="S16">IF(ISNUMBER(K16),MAX(IF(K16&gt;=INDEX(ESCALA,0,$S$2),INDEX(ESCALA,0,$R$2))),1)</f>
        <v>7</v>
      </c>
      <c r="T16" s="119" t="str">
        <f t="shared" si="4"/>
        <v>Dpto. San Martín                        ,-32.000,-61.833,2018,2018,101, 3.1,27.0,78.0,11.2,2200.0, 1.8,272.3, 7</v>
      </c>
    </row>
    <row r="17" spans="1:20" x14ac:dyDescent="0.35">
      <c r="A17">
        <f t="shared" si="5"/>
        <v>10</v>
      </c>
      <c r="B17" s="35">
        <f t="array" ref="B17">IF(B16=0,0,MIN(IF(INDEX(DATOS,0,$P$2)&lt;=$I17,IF(INDEX(DATOS,0,$P$2)&gt;=$J17,IF(ISNUMBER(INDEX(DATOS,0,$C17)),IF(INDEX(DATOS,0,$N$2)=0,IF(INDEX(DATOS,0,$O$2)=1,IF(ISNA(MATCH(INDEX(DATOS,0,$Q$2),IF($J$8:J16=J17,$E$8:E16),0)),INDEX(DATOS,0,$M$2)))))))))</f>
        <v>592</v>
      </c>
      <c r="C17" s="32">
        <f>MATCH(D17,INDEX(DATOS,1,),0)</f>
        <v>20</v>
      </c>
      <c r="D17" s="114" t="s">
        <v>1</v>
      </c>
      <c r="E17" s="34" t="str">
        <f>IF($B17=0,"--",INDEX(DATOS,$B17,Q$2))</f>
        <v>Departamento de San Jerónimo, SF</v>
      </c>
      <c r="F17" s="34" t="str">
        <f>IFERROR(SUBSTITUTE(SUBSTITUTE(SUBSTITUTE(SUBSTITUTE(SUBSTITUTE(MID(E17,1,FIND(",",E17)-1),"Departamento de","Dpto."),"Partido de","Part."),"Coronel","Cnel."),"General","Gral."),"Comandante","Cmte."),E17)</f>
        <v>Dpto. San Jerónimo</v>
      </c>
      <c r="G17" s="117">
        <f>IFERROR(VLOOKUP($E17,LOC_UNICOS,G$2,0),-999)</f>
        <v>-32.1666667</v>
      </c>
      <c r="H17" s="117">
        <f>IFERROR(VLOOKUP($E17,LOC_UNICOS,H$2,0),-999)</f>
        <v>-61.0833333</v>
      </c>
      <c r="I17" s="116">
        <f t="shared" si="2"/>
        <v>2018</v>
      </c>
      <c r="J17" s="116">
        <f t="shared" si="3"/>
        <v>2018</v>
      </c>
      <c r="K17" s="118">
        <f t="array" ref="K17">IFERROR(AVERAGE(IF(INDEX(DATOS,0,$P$2)&lt;=$I17,IF(INDEX(DATOS,0,$P$2)&gt;=$J17,IF(ISNUMBER(INDEX(DATOS,0,K$5)),IF(INDEX(DATOS,0,$N$2)=0,IF(INDEX(DATOS,0,$O$2)=1,IF(INDEX(DATOS,0,$Q$2)=$E17,INDEX(DATOS,0,K$5)))))))),"sd")</f>
        <v>99.875</v>
      </c>
      <c r="L17" s="118">
        <f t="array" ref="L17">IFERROR(AVERAGE(IF(INDEX(DATOS,0,$P$2)&lt;=$I17,IF(INDEX(DATOS,0,$P$2)&gt;=$J17,IF(ISNUMBER(INDEX(DATOS,0,L$5)),IF(INDEX(DATOS,0,$N$2)=0,IF(INDEX(DATOS,0,$O$2)=1,IF(INDEX(DATOS,0,$Q$2)=$E17,INDEX(DATOS,0,L$5)))))))),"sd")</f>
        <v>2.95</v>
      </c>
      <c r="M17" s="118">
        <f t="array" ref="M17">IFERROR(AVERAGE(IF(INDEX(DATOS,0,$P$2)&lt;=$I17,IF(INDEX(DATOS,0,$P$2)&gt;=$J17,IF(ISNUMBER(INDEX(DATOS,0,M$5)),IF(INDEX(DATOS,0,$N$2)=0,IF(INDEX(DATOS,0,$O$2)=1,IF(INDEX(DATOS,0,$Q$2)=$E17,INDEX(DATOS,0,M$5)))))))),"sd")</f>
        <v>26.049999999999997</v>
      </c>
      <c r="N17" s="118">
        <f t="array" ref="N17">IFERROR(AVERAGE(IF(INDEX(DATOS,0,$P$2)&lt;=$I17,IF(INDEX(DATOS,0,$P$2)&gt;=$J17,IF(ISNUMBER(INDEX(DATOS,0,N$5)),IF(INDEX(DATOS,0,$N$2)=0,IF(INDEX(DATOS,0,$O$2)=1,IF(INDEX(DATOS,0,$Q$2)=$E17,INDEX(DATOS,0,N$5)))))))),"sd")</f>
        <v>77.924999999999997</v>
      </c>
      <c r="O17" s="118">
        <f t="array" ref="O17">IFERROR(AVERAGE(IF(INDEX(DATOS,0,$P$2)&lt;=$I17,IF(INDEX(DATOS,0,$P$2)&gt;=$J17,IF(ISNUMBER(INDEX(DATOS,0,O$5)),IF(INDEX(DATOS,0,$N$2)=0,IF(INDEX(DATOS,0,$O$2)=1,IF(INDEX(DATOS,0,$Q$2)=$E17,INDEX(DATOS,0,O$5)))))))),"sd")</f>
        <v>10.875</v>
      </c>
      <c r="P17" s="118">
        <f t="array" ref="P17">IFERROR(AVERAGE(IF(INDEX(DATOS,0,$P$2)&lt;=$I17,IF(INDEX(DATOS,0,$P$2)&gt;=$J17,IF(ISNUMBER(INDEX(DATOS,0,P$5)),IF(INDEX(DATOS,0,$N$2)=0,IF(INDEX(DATOS,0,$O$2)=1,IF(INDEX(DATOS,0,$Q$2)=$E17,INDEX(DATOS,0,P$5)))))))),"sd")</f>
        <v>2800</v>
      </c>
      <c r="Q17" s="118">
        <f t="array" ref="Q17">IFERROR(AVERAGE(IF(INDEX(DATOS,0,$P$2)&lt;=$I17,IF(INDEX(DATOS,0,$P$2)&gt;=$J17,IF(ISNUMBER(INDEX(DATOS,0,Q$5)),IF(INDEX(DATOS,0,$N$2)=0,IF(INDEX(DATOS,0,$O$2)=1,IF(INDEX(DATOS,0,$Q$2)=$E17,INDEX(DATOS,0,Q$5)))))))),"sd")</f>
        <v>2.4250000000000003</v>
      </c>
      <c r="R17" s="118">
        <f t="array" ref="R17">IFERROR(AVERAGE(IF(INDEX(DATOS,0,$P$2)&lt;=$I17,IF(INDEX(DATOS,0,$P$2)&gt;=$J17,IF(ISNUMBER(INDEX(DATOS,0,R$5)),IF(INDEX(DATOS,0,$N$2)=0,IF(INDEX(DATOS,0,$O$2)=1,IF(INDEX(DATOS,0,$Q$2)=$E17,INDEX(DATOS,0,R$5)))))))),"sd")</f>
        <v>241.75</v>
      </c>
      <c r="S17" s="68">
        <f t="array" ref="S17">IF(ISNUMBER(K17),MAX(IF(K17&gt;=INDEX(ESCALA,0,$S$2),INDEX(ESCALA,0,$R$2))),1)</f>
        <v>6</v>
      </c>
      <c r="T17" s="119" t="str">
        <f t="shared" si="4"/>
        <v>Dpto. San Jerónimo                      ,-32.167,-61.083,2018,2018,100, 3.0,26.1,77.9,10.9,2800.0, 2.4,241.8, 6</v>
      </c>
    </row>
    <row r="18" spans="1:20" x14ac:dyDescent="0.35">
      <c r="A18">
        <f t="shared" si="5"/>
        <v>11</v>
      </c>
      <c r="B18" s="35">
        <f t="array" ref="B18">IF(B17=0,0,MIN(IF(INDEX(DATOS,0,$P$2)&lt;=$I18,IF(INDEX(DATOS,0,$P$2)&gt;=$J18,IF(ISNUMBER(INDEX(DATOS,0,$C18)),IF(INDEX(DATOS,0,$N$2)=0,IF(INDEX(DATOS,0,$O$2)=1,IF(ISNA(MATCH(INDEX(DATOS,0,$Q$2),IF($J$8:J17=J18,$E$8:E17),0)),INDEX(DATOS,0,$M$2)))))))))</f>
        <v>596</v>
      </c>
      <c r="C18" s="32">
        <f>MATCH(D18,INDEX(DATOS,1,),0)</f>
        <v>20</v>
      </c>
      <c r="D18" s="114" t="s">
        <v>1</v>
      </c>
      <c r="E18" s="34" t="str">
        <f>IF($B18=0,"--",INDEX(DATOS,$B18,Q$2))</f>
        <v>Departamento de Iriondo, SF</v>
      </c>
      <c r="F18" s="34" t="str">
        <f>IFERROR(SUBSTITUTE(SUBSTITUTE(SUBSTITUTE(SUBSTITUTE(SUBSTITUTE(MID(E18,1,FIND(",",E18)-1),"Departamento de","Dpto."),"Partido de","Part."),"Coronel","Cnel."),"General","Gral."),"Comandante","Cmte."),E18)</f>
        <v>Dpto. Iriondo</v>
      </c>
      <c r="G18" s="117">
        <f>IFERROR(VLOOKUP($E18,LOC_UNICOS,G$2,0),-999)</f>
        <v>-32.633333299999997</v>
      </c>
      <c r="H18" s="117">
        <f>IFERROR(VLOOKUP($E18,LOC_UNICOS,H$2,0),-999)</f>
        <v>-61.3333333</v>
      </c>
      <c r="I18" s="116">
        <f t="shared" si="2"/>
        <v>2018</v>
      </c>
      <c r="J18" s="116">
        <f t="shared" si="3"/>
        <v>2018</v>
      </c>
      <c r="K18" s="118">
        <f t="array" ref="K18">IFERROR(AVERAGE(IF(INDEX(DATOS,0,$P$2)&lt;=$I18,IF(INDEX(DATOS,0,$P$2)&gt;=$J18,IF(ISNUMBER(INDEX(DATOS,0,K$5)),IF(INDEX(DATOS,0,$N$2)=0,IF(INDEX(DATOS,0,$O$2)=1,IF(INDEX(DATOS,0,$Q$2)=$E18,INDEX(DATOS,0,K$5)))))))),"sd")</f>
        <v>100.95</v>
      </c>
      <c r="L18" s="118">
        <f t="array" ref="L18">IFERROR(AVERAGE(IF(INDEX(DATOS,0,$P$2)&lt;=$I18,IF(INDEX(DATOS,0,$P$2)&gt;=$J18,IF(ISNUMBER(INDEX(DATOS,0,L$5)),IF(INDEX(DATOS,0,$N$2)=0,IF(INDEX(DATOS,0,$O$2)=1,IF(INDEX(DATOS,0,$Q$2)=$E18,INDEX(DATOS,0,L$5)))))))),"sd")</f>
        <v>11.35</v>
      </c>
      <c r="M18" s="118">
        <f t="array" ref="M18">IFERROR(AVERAGE(IF(INDEX(DATOS,0,$P$2)&lt;=$I18,IF(INDEX(DATOS,0,$P$2)&gt;=$J18,IF(ISNUMBER(INDEX(DATOS,0,M$5)),IF(INDEX(DATOS,0,$N$2)=0,IF(INDEX(DATOS,0,$O$2)=1,IF(INDEX(DATOS,0,$Q$2)=$E18,INDEX(DATOS,0,M$5)))))))),"sd")</f>
        <v>27.625</v>
      </c>
      <c r="N18" s="118">
        <f t="array" ref="N18">IFERROR(AVERAGE(IF(INDEX(DATOS,0,$P$2)&lt;=$I18,IF(INDEX(DATOS,0,$P$2)&gt;=$J18,IF(ISNUMBER(INDEX(DATOS,0,N$5)),IF(INDEX(DATOS,0,$N$2)=0,IF(INDEX(DATOS,0,$O$2)=1,IF(INDEX(DATOS,0,$Q$2)=$E18,INDEX(DATOS,0,N$5)))))))),"sd")</f>
        <v>76.3</v>
      </c>
      <c r="O18" s="118">
        <f t="array" ref="O18">IFERROR(AVERAGE(IF(INDEX(DATOS,0,$P$2)&lt;=$I18,IF(INDEX(DATOS,0,$P$2)&gt;=$J18,IF(ISNUMBER(INDEX(DATOS,0,O$5)),IF(INDEX(DATOS,0,$N$2)=0,IF(INDEX(DATOS,0,$O$2)=1,IF(INDEX(DATOS,0,$Q$2)=$E18,INDEX(DATOS,0,O$5)))))))),"sd")</f>
        <v>11.725</v>
      </c>
      <c r="P18" s="118">
        <f t="array" ref="P18">IFERROR(AVERAGE(IF(INDEX(DATOS,0,$P$2)&lt;=$I18,IF(INDEX(DATOS,0,$P$2)&gt;=$J18,IF(ISNUMBER(INDEX(DATOS,0,P$5)),IF(INDEX(DATOS,0,$N$2)=0,IF(INDEX(DATOS,0,$O$2)=1,IF(INDEX(DATOS,0,$Q$2)=$E18,INDEX(DATOS,0,P$5)))))))),"sd")</f>
        <v>2700</v>
      </c>
      <c r="Q18" s="118">
        <f t="array" ref="Q18">IFERROR(AVERAGE(IF(INDEX(DATOS,0,$P$2)&lt;=$I18,IF(INDEX(DATOS,0,$P$2)&gt;=$J18,IF(ISNUMBER(INDEX(DATOS,0,Q$5)),IF(INDEX(DATOS,0,$N$2)=0,IF(INDEX(DATOS,0,$O$2)=1,IF(INDEX(DATOS,0,$Q$2)=$E18,INDEX(DATOS,0,Q$5)))))))),"sd")</f>
        <v>1.5000000000000002</v>
      </c>
      <c r="R18" s="118">
        <f t="array" ref="R18">IFERROR(AVERAGE(IF(INDEX(DATOS,0,$P$2)&lt;=$I18,IF(INDEX(DATOS,0,$P$2)&gt;=$J18,IF(ISNUMBER(INDEX(DATOS,0,R$5)),IF(INDEX(DATOS,0,$N$2)=0,IF(INDEX(DATOS,0,$O$2)=1,IF(INDEX(DATOS,0,$Q$2)=$E18,INDEX(DATOS,0,R$5)))))))),"sd")</f>
        <v>272.25</v>
      </c>
      <c r="S18" s="68">
        <f t="array" ref="S18">IF(ISNUMBER(K18),MAX(IF(K18&gt;=INDEX(ESCALA,0,$S$2),INDEX(ESCALA,0,$R$2))),1)</f>
        <v>7</v>
      </c>
      <c r="T18" s="119" t="str">
        <f t="shared" si="4"/>
        <v>Dpto. Iriondo                           ,-32.633,-61.333,2018,2018,101,11.4,27.6,76.3,11.7,2700.0, 1.5,272.3, 7</v>
      </c>
    </row>
    <row r="19" spans="1:20" x14ac:dyDescent="0.35">
      <c r="A19">
        <f t="shared" si="5"/>
        <v>12</v>
      </c>
      <c r="B19" s="35">
        <f t="array" ref="B19">IF(B18=0,0,MIN(IF(INDEX(DATOS,0,$P$2)&lt;=$I19,IF(INDEX(DATOS,0,$P$2)&gt;=$J19,IF(ISNUMBER(INDEX(DATOS,0,$C19)),IF(INDEX(DATOS,0,$N$2)=0,IF(INDEX(DATOS,0,$O$2)=1,IF(ISNA(MATCH(INDEX(DATOS,0,$Q$2),IF($J$8:J18=J19,$E$8:E18),0)),INDEX(DATOS,0,$M$2)))))))))</f>
        <v>600</v>
      </c>
      <c r="C19" s="32">
        <f>MATCH(D19,INDEX(DATOS,1,),0)</f>
        <v>20</v>
      </c>
      <c r="D19" s="114" t="s">
        <v>1</v>
      </c>
      <c r="E19" s="34" t="str">
        <f>IF($B19=0,"--",INDEX(DATOS,$B19,Q$2))</f>
        <v>Departamento de Belgrano, SF</v>
      </c>
      <c r="F19" s="34" t="str">
        <f>IFERROR(SUBSTITUTE(SUBSTITUTE(SUBSTITUTE(SUBSTITUTE(SUBSTITUTE(MID(E19,1,FIND(",",E19)-1),"Departamento de","Dpto."),"Partido de","Part."),"Coronel","Cnel."),"General","Gral."),"Comandante","Cmte."),E19)</f>
        <v>Dpto. Belgrano</v>
      </c>
      <c r="G19" s="117">
        <f>IFERROR(VLOOKUP($E19,LOC_UNICOS,G$2,0),-999)</f>
        <v>-32.5</v>
      </c>
      <c r="H19" s="117">
        <f>IFERROR(VLOOKUP($E19,LOC_UNICOS,H$2,0),-999)</f>
        <v>-61.75</v>
      </c>
      <c r="I19" s="116">
        <f t="shared" si="2"/>
        <v>2018</v>
      </c>
      <c r="J19" s="116">
        <f t="shared" si="3"/>
        <v>2018</v>
      </c>
      <c r="K19" s="118">
        <f t="array" ref="K19">IFERROR(AVERAGE(IF(INDEX(DATOS,0,$P$2)&lt;=$I19,IF(INDEX(DATOS,0,$P$2)&gt;=$J19,IF(ISNUMBER(INDEX(DATOS,0,K$5)),IF(INDEX(DATOS,0,$N$2)=0,IF(INDEX(DATOS,0,$O$2)=1,IF(INDEX(DATOS,0,$Q$2)=$E19,INDEX(DATOS,0,K$5)))))))),"sd")</f>
        <v>102.46666666666668</v>
      </c>
      <c r="L19" s="118">
        <f t="array" ref="L19">IFERROR(AVERAGE(IF(INDEX(DATOS,0,$P$2)&lt;=$I19,IF(INDEX(DATOS,0,$P$2)&gt;=$J19,IF(ISNUMBER(INDEX(DATOS,0,L$5)),IF(INDEX(DATOS,0,$N$2)=0,IF(INDEX(DATOS,0,$O$2)=1,IF(INDEX(DATOS,0,$Q$2)=$E19,INDEX(DATOS,0,L$5)))))))),"sd")</f>
        <v>12.200000000000001</v>
      </c>
      <c r="M19" s="118">
        <f t="array" ref="M19">IFERROR(AVERAGE(IF(INDEX(DATOS,0,$P$2)&lt;=$I19,IF(INDEX(DATOS,0,$P$2)&gt;=$J19,IF(ISNUMBER(INDEX(DATOS,0,M$5)),IF(INDEX(DATOS,0,$N$2)=0,IF(INDEX(DATOS,0,$O$2)=1,IF(INDEX(DATOS,0,$Q$2)=$E19,INDEX(DATOS,0,M$5)))))))),"sd")</f>
        <v>30.2</v>
      </c>
      <c r="N19" s="118">
        <f t="array" ref="N19">IFERROR(AVERAGE(IF(INDEX(DATOS,0,$P$2)&lt;=$I19,IF(INDEX(DATOS,0,$P$2)&gt;=$J19,IF(ISNUMBER(INDEX(DATOS,0,N$5)),IF(INDEX(DATOS,0,$N$2)=0,IF(INDEX(DATOS,0,$O$2)=1,IF(INDEX(DATOS,0,$Q$2)=$E19,INDEX(DATOS,0,N$5)))))))),"sd")</f>
        <v>76.333333333333329</v>
      </c>
      <c r="O19" s="118">
        <f t="array" ref="O19">IFERROR(AVERAGE(IF(INDEX(DATOS,0,$P$2)&lt;=$I19,IF(INDEX(DATOS,0,$P$2)&gt;=$J19,IF(ISNUMBER(INDEX(DATOS,0,O$5)),IF(INDEX(DATOS,0,$N$2)=0,IF(INDEX(DATOS,0,$O$2)=1,IF(INDEX(DATOS,0,$Q$2)=$E19,INDEX(DATOS,0,O$5)))))))),"sd")</f>
        <v>12.399999999999999</v>
      </c>
      <c r="P19" s="118">
        <f t="array" ref="P19">IFERROR(AVERAGE(IF(INDEX(DATOS,0,$P$2)&lt;=$I19,IF(INDEX(DATOS,0,$P$2)&gt;=$J19,IF(ISNUMBER(INDEX(DATOS,0,P$5)),IF(INDEX(DATOS,0,$N$2)=0,IF(INDEX(DATOS,0,$O$2)=1,IF(INDEX(DATOS,0,$Q$2)=$E19,INDEX(DATOS,0,P$5)))))))),"sd")</f>
        <v>2600</v>
      </c>
      <c r="Q19" s="118">
        <f t="array" ref="Q19">IFERROR(AVERAGE(IF(INDEX(DATOS,0,$P$2)&lt;=$I19,IF(INDEX(DATOS,0,$P$2)&gt;=$J19,IF(ISNUMBER(INDEX(DATOS,0,Q$5)),IF(INDEX(DATOS,0,$N$2)=0,IF(INDEX(DATOS,0,$O$2)=1,IF(INDEX(DATOS,0,$Q$2)=$E19,INDEX(DATOS,0,Q$5)))))))),"sd")</f>
        <v>0.63333333333333341</v>
      </c>
      <c r="R19" s="118">
        <f t="array" ref="R19">IFERROR(AVERAGE(IF(INDEX(DATOS,0,$P$2)&lt;=$I19,IF(INDEX(DATOS,0,$P$2)&gt;=$J19,IF(ISNUMBER(INDEX(DATOS,0,R$5)),IF(INDEX(DATOS,0,$N$2)=0,IF(INDEX(DATOS,0,$O$2)=1,IF(INDEX(DATOS,0,$Q$2)=$E19,INDEX(DATOS,0,R$5)))))))),"sd")</f>
        <v>296</v>
      </c>
      <c r="S19" s="68">
        <f t="array" ref="S19">IF(ISNUMBER(K19),MAX(IF(K19&gt;=INDEX(ESCALA,0,$S$2),INDEX(ESCALA,0,$R$2))),1)</f>
        <v>8</v>
      </c>
      <c r="T19" s="119" t="str">
        <f t="shared" si="4"/>
        <v>Dpto. Belgrano                          ,-32.500,-61.750,2018,2018,102,12.2,30.2,76.3,12.4,2600.0, 0.6,296.0, 8</v>
      </c>
    </row>
    <row r="20" spans="1:20" x14ac:dyDescent="0.35">
      <c r="A20">
        <f t="shared" si="5"/>
        <v>13</v>
      </c>
      <c r="B20" s="35">
        <f t="array" ref="B20">IF(B19=0,0,MIN(IF(INDEX(DATOS,0,$P$2)&lt;=$I20,IF(INDEX(DATOS,0,$P$2)&gt;=$J20,IF(ISNUMBER(INDEX(DATOS,0,$C20)),IF(INDEX(DATOS,0,$N$2)=0,IF(INDEX(DATOS,0,$O$2)=1,IF(ISNA(MATCH(INDEX(DATOS,0,$Q$2),IF($J$8:J19=J20,$E$8:E19),0)),INDEX(DATOS,0,$M$2)))))))))</f>
        <v>603</v>
      </c>
      <c r="C20" s="32">
        <f>MATCH(D20,INDEX(DATOS,1,),0)</f>
        <v>20</v>
      </c>
      <c r="D20" s="114" t="s">
        <v>1</v>
      </c>
      <c r="E20" s="34" t="str">
        <f>IF($B20=0,"--",INDEX(DATOS,$B20,Q$2))</f>
        <v>Departamento de Caseros, SF</v>
      </c>
      <c r="F20" s="34" t="str">
        <f>IFERROR(SUBSTITUTE(SUBSTITUTE(SUBSTITUTE(SUBSTITUTE(SUBSTITUTE(MID(E20,1,FIND(",",E20)-1),"Departamento de","Dpto."),"Partido de","Part."),"Coronel","Cnel."),"General","Gral."),"Comandante","Cmte."),E20)</f>
        <v>Dpto. Caseros</v>
      </c>
      <c r="G20" s="117">
        <f>IFERROR(VLOOKUP($E20,LOC_UNICOS,G$2,0),-999)</f>
        <v>-33.25</v>
      </c>
      <c r="H20" s="117">
        <f>IFERROR(VLOOKUP($E20,LOC_UNICOS,H$2,0),-999)</f>
        <v>-61.6666667</v>
      </c>
      <c r="I20" s="116">
        <f t="shared" si="2"/>
        <v>2018</v>
      </c>
      <c r="J20" s="116">
        <f t="shared" si="3"/>
        <v>2018</v>
      </c>
      <c r="K20" s="118">
        <f t="array" ref="K20">IFERROR(AVERAGE(IF(INDEX(DATOS,0,$P$2)&lt;=$I20,IF(INDEX(DATOS,0,$P$2)&gt;=$J20,IF(ISNUMBER(INDEX(DATOS,0,K$5)),IF(INDEX(DATOS,0,$N$2)=0,IF(INDEX(DATOS,0,$O$2)=1,IF(INDEX(DATOS,0,$Q$2)=$E20,INDEX(DATOS,0,K$5)))))))),"sd")</f>
        <v>101.8</v>
      </c>
      <c r="L20" s="118">
        <f t="array" ref="L20">IFERROR(AVERAGE(IF(INDEX(DATOS,0,$P$2)&lt;=$I20,IF(INDEX(DATOS,0,$P$2)&gt;=$J20,IF(ISNUMBER(INDEX(DATOS,0,L$5)),IF(INDEX(DATOS,0,$N$2)=0,IF(INDEX(DATOS,0,$O$2)=1,IF(INDEX(DATOS,0,$Q$2)=$E20,INDEX(DATOS,0,L$5)))))))),"sd")</f>
        <v>21.600000000000005</v>
      </c>
      <c r="M20" s="118">
        <f t="array" ref="M20">IFERROR(AVERAGE(IF(INDEX(DATOS,0,$P$2)&lt;=$I20,IF(INDEX(DATOS,0,$P$2)&gt;=$J20,IF(ISNUMBER(INDEX(DATOS,0,M$5)),IF(INDEX(DATOS,0,$N$2)=0,IF(INDEX(DATOS,0,$O$2)=1,IF(INDEX(DATOS,0,$Q$2)=$E20,INDEX(DATOS,0,M$5)))))))),"sd")</f>
        <v>29.233333333333334</v>
      </c>
      <c r="N20" s="118">
        <f t="array" ref="N20">IFERROR(AVERAGE(IF(INDEX(DATOS,0,$P$2)&lt;=$I20,IF(INDEX(DATOS,0,$P$2)&gt;=$J20,IF(ISNUMBER(INDEX(DATOS,0,N$5)),IF(INDEX(DATOS,0,$N$2)=0,IF(INDEX(DATOS,0,$O$2)=1,IF(INDEX(DATOS,0,$Q$2)=$E20,INDEX(DATOS,0,N$5)))))))),"sd")</f>
        <v>76.066666666666677</v>
      </c>
      <c r="O20" s="118">
        <f t="array" ref="O20">IFERROR(AVERAGE(IF(INDEX(DATOS,0,$P$2)&lt;=$I20,IF(INDEX(DATOS,0,$P$2)&gt;=$J20,IF(ISNUMBER(INDEX(DATOS,0,O$5)),IF(INDEX(DATOS,0,$N$2)=0,IF(INDEX(DATOS,0,$O$2)=1,IF(INDEX(DATOS,0,$Q$2)=$E20,INDEX(DATOS,0,O$5)))))))),"sd")</f>
        <v>12.233333333333334</v>
      </c>
      <c r="P20" s="118">
        <f t="array" ref="P20">IFERROR(AVERAGE(IF(INDEX(DATOS,0,$P$2)&lt;=$I20,IF(INDEX(DATOS,0,$P$2)&gt;=$J20,IF(ISNUMBER(INDEX(DATOS,0,P$5)),IF(INDEX(DATOS,0,$N$2)=0,IF(INDEX(DATOS,0,$O$2)=1,IF(INDEX(DATOS,0,$Q$2)=$E20,INDEX(DATOS,0,P$5)))))))),"sd")</f>
        <v>2800</v>
      </c>
      <c r="Q20" s="118">
        <f t="array" ref="Q20">IFERROR(AVERAGE(IF(INDEX(DATOS,0,$P$2)&lt;=$I20,IF(INDEX(DATOS,0,$P$2)&gt;=$J20,IF(ISNUMBER(INDEX(DATOS,0,Q$5)),IF(INDEX(DATOS,0,$N$2)=0,IF(INDEX(DATOS,0,$O$2)=1,IF(INDEX(DATOS,0,$Q$2)=$E20,INDEX(DATOS,0,Q$5)))))))),"sd")</f>
        <v>1.0999999999999999</v>
      </c>
      <c r="R20" s="118">
        <f t="array" ref="R20">IFERROR(AVERAGE(IF(INDEX(DATOS,0,$P$2)&lt;=$I20,IF(INDEX(DATOS,0,$P$2)&gt;=$J20,IF(ISNUMBER(INDEX(DATOS,0,R$5)),IF(INDEX(DATOS,0,$N$2)=0,IF(INDEX(DATOS,0,$O$2)=1,IF(INDEX(DATOS,0,$Q$2)=$E20,INDEX(DATOS,0,R$5)))))))),"sd")</f>
        <v>308.66666666666669</v>
      </c>
      <c r="S20" s="68">
        <f t="array" ref="S20">IF(ISNUMBER(K20),MAX(IF(K20&gt;=INDEX(ESCALA,0,$S$2),INDEX(ESCALA,0,$R$2))),1)</f>
        <v>7</v>
      </c>
      <c r="T20" s="119" t="str">
        <f t="shared" si="4"/>
        <v>Dpto. Caseros                           ,-33.250,-61.667,2018,2018,102,21.6,29.2,76.1,12.2,2800.0, 1.1,308.7, 7</v>
      </c>
    </row>
    <row r="21" spans="1:20" x14ac:dyDescent="0.35">
      <c r="A21">
        <f t="shared" si="5"/>
        <v>14</v>
      </c>
      <c r="B21" s="35">
        <f t="array" ref="B21">IF(B20=0,0,MIN(IF(INDEX(DATOS,0,$P$2)&lt;=$I21,IF(INDEX(DATOS,0,$P$2)&gt;=$J21,IF(ISNUMBER(INDEX(DATOS,0,$C21)),IF(INDEX(DATOS,0,$N$2)=0,IF(INDEX(DATOS,0,$O$2)=1,IF(ISNA(MATCH(INDEX(DATOS,0,$Q$2),IF($J$8:J20=J21,$E$8:E20),0)),INDEX(DATOS,0,$M$2)))))))))</f>
        <v>606</v>
      </c>
      <c r="C21" s="32">
        <f>MATCH(D21,INDEX(DATOS,1,),0)</f>
        <v>20</v>
      </c>
      <c r="D21" s="114" t="s">
        <v>1</v>
      </c>
      <c r="E21" s="34" t="str">
        <f>IF($B21=0,"--",INDEX(DATOS,$B21,Q$2))</f>
        <v>Departamento de San Lorenzo, SF</v>
      </c>
      <c r="F21" s="34" t="str">
        <f>IFERROR(SUBSTITUTE(SUBSTITUTE(SUBSTITUTE(SUBSTITUTE(SUBSTITUTE(MID(E21,1,FIND(",",E21)-1),"Departamento de","Dpto."),"Partido de","Part."),"Coronel","Cnel."),"General","Gral."),"Comandante","Cmte."),E21)</f>
        <v>Dpto. San Lorenzo</v>
      </c>
      <c r="G21" s="117">
        <f>IFERROR(VLOOKUP($E21,LOC_UNICOS,G$2,0),-999)</f>
        <v>-33</v>
      </c>
      <c r="H21" s="117">
        <f>IFERROR(VLOOKUP($E21,LOC_UNICOS,H$2,0),-999)</f>
        <v>-61</v>
      </c>
      <c r="I21" s="116">
        <f t="shared" si="2"/>
        <v>2018</v>
      </c>
      <c r="J21" s="116">
        <f t="shared" si="3"/>
        <v>2018</v>
      </c>
      <c r="K21" s="118">
        <f t="array" ref="K21">IFERROR(AVERAGE(IF(INDEX(DATOS,0,$P$2)&lt;=$I21,IF(INDEX(DATOS,0,$P$2)&gt;=$J21,IF(ISNUMBER(INDEX(DATOS,0,K$5)),IF(INDEX(DATOS,0,$N$2)=0,IF(INDEX(DATOS,0,$O$2)=1,IF(INDEX(DATOS,0,$Q$2)=$E21,INDEX(DATOS,0,K$5)))))))),"sd")</f>
        <v>101.13333333333333</v>
      </c>
      <c r="L21" s="118">
        <f t="array" ref="L21">IFERROR(AVERAGE(IF(INDEX(DATOS,0,$P$2)&lt;=$I21,IF(INDEX(DATOS,0,$P$2)&gt;=$J21,IF(ISNUMBER(INDEX(DATOS,0,L$5)),IF(INDEX(DATOS,0,$N$2)=0,IF(INDEX(DATOS,0,$O$2)=1,IF(INDEX(DATOS,0,$Q$2)=$E21,INDEX(DATOS,0,L$5)))))))),"sd")</f>
        <v>8.1333333333333329</v>
      </c>
      <c r="M21" s="118">
        <f t="array" ref="M21">IFERROR(AVERAGE(IF(INDEX(DATOS,0,$P$2)&lt;=$I21,IF(INDEX(DATOS,0,$P$2)&gt;=$J21,IF(ISNUMBER(INDEX(DATOS,0,M$5)),IF(INDEX(DATOS,0,$N$2)=0,IF(INDEX(DATOS,0,$O$2)=1,IF(INDEX(DATOS,0,$Q$2)=$E21,INDEX(DATOS,0,M$5)))))))),"sd")</f>
        <v>27.766666666666669</v>
      </c>
      <c r="N21" s="118">
        <f t="array" ref="N21">IFERROR(AVERAGE(IF(INDEX(DATOS,0,$P$2)&lt;=$I21,IF(INDEX(DATOS,0,$P$2)&gt;=$J21,IF(ISNUMBER(INDEX(DATOS,0,N$5)),IF(INDEX(DATOS,0,$N$2)=0,IF(INDEX(DATOS,0,$O$2)=1,IF(INDEX(DATOS,0,$Q$2)=$E21,INDEX(DATOS,0,N$5)))))))),"sd")</f>
        <v>77.033333333333331</v>
      </c>
      <c r="O21" s="118">
        <f t="array" ref="O21">IFERROR(AVERAGE(IF(INDEX(DATOS,0,$P$2)&lt;=$I21,IF(INDEX(DATOS,0,$P$2)&gt;=$J21,IF(ISNUMBER(INDEX(DATOS,0,O$5)),IF(INDEX(DATOS,0,$N$2)=0,IF(INDEX(DATOS,0,$O$2)=1,IF(INDEX(DATOS,0,$Q$2)=$E21,INDEX(DATOS,0,O$5)))))))),"sd")</f>
        <v>11.733333333333334</v>
      </c>
      <c r="P21" s="118">
        <f t="array" ref="P21">IFERROR(AVERAGE(IF(INDEX(DATOS,0,$P$2)&lt;=$I21,IF(INDEX(DATOS,0,$P$2)&gt;=$J21,IF(ISNUMBER(INDEX(DATOS,0,P$5)),IF(INDEX(DATOS,0,$N$2)=0,IF(INDEX(DATOS,0,$O$2)=1,IF(INDEX(DATOS,0,$Q$2)=$E21,INDEX(DATOS,0,P$5)))))))),"sd")</f>
        <v>2800</v>
      </c>
      <c r="Q21" s="118">
        <f t="array" ref="Q21">IFERROR(AVERAGE(IF(INDEX(DATOS,0,$P$2)&lt;=$I21,IF(INDEX(DATOS,0,$P$2)&gt;=$J21,IF(ISNUMBER(INDEX(DATOS,0,Q$5)),IF(INDEX(DATOS,0,$N$2)=0,IF(INDEX(DATOS,0,$O$2)=1,IF(INDEX(DATOS,0,$Q$2)=$E21,INDEX(DATOS,0,Q$5)))))))),"sd")</f>
        <v>0.83333333333333337</v>
      </c>
      <c r="R21" s="118">
        <f t="array" ref="R21">IFERROR(AVERAGE(IF(INDEX(DATOS,0,$P$2)&lt;=$I21,IF(INDEX(DATOS,0,$P$2)&gt;=$J21,IF(ISNUMBER(INDEX(DATOS,0,R$5)),IF(INDEX(DATOS,0,$N$2)=0,IF(INDEX(DATOS,0,$O$2)=1,IF(INDEX(DATOS,0,$Q$2)=$E21,INDEX(DATOS,0,R$5)))))))),"sd")</f>
        <v>308</v>
      </c>
      <c r="S21" s="68">
        <f t="array" ref="S21">IF(ISNUMBER(K21),MAX(IF(K21&gt;=INDEX(ESCALA,0,$S$2),INDEX(ESCALA,0,$R$2))),1)</f>
        <v>7</v>
      </c>
      <c r="T21" s="119" t="str">
        <f t="shared" si="4"/>
        <v>Dpto. San Lorenzo                       ,-33.000,-61.000,2018,2018,101, 8.1,27.8,77.0,11.7,2800.0, 0.8,308.0, 7</v>
      </c>
    </row>
    <row r="22" spans="1:20" x14ac:dyDescent="0.35">
      <c r="A22">
        <f t="shared" si="5"/>
        <v>15</v>
      </c>
      <c r="B22" s="35">
        <f t="array" ref="B22">IF(B21=0,0,MIN(IF(INDEX(DATOS,0,$P$2)&lt;=$I22,IF(INDEX(DATOS,0,$P$2)&gt;=$J22,IF(ISNUMBER(INDEX(DATOS,0,$C22)),IF(INDEX(DATOS,0,$N$2)=0,IF(INDEX(DATOS,0,$O$2)=1,IF(ISNA(MATCH(INDEX(DATOS,0,$Q$2),IF($J$8:J21=J22,$E$8:E21),0)),INDEX(DATOS,0,$M$2)))))))))</f>
        <v>609</v>
      </c>
      <c r="C22" s="32">
        <f>MATCH(D22,INDEX(DATOS,1,),0)</f>
        <v>20</v>
      </c>
      <c r="D22" s="114" t="s">
        <v>1</v>
      </c>
      <c r="E22" s="34" t="str">
        <f>IF($B22=0,"--",INDEX(DATOS,$B22,Q$2))</f>
        <v>Departamento de Rosario, SF</v>
      </c>
      <c r="F22" s="34" t="str">
        <f>IFERROR(SUBSTITUTE(SUBSTITUTE(SUBSTITUTE(SUBSTITUTE(SUBSTITUTE(MID(E22,1,FIND(",",E22)-1),"Departamento de","Dpto."),"Partido de","Part."),"Coronel","Cnel."),"General","Gral."),"Comandante","Cmte."),E22)</f>
        <v>Dpto. Rosario</v>
      </c>
      <c r="G22" s="117">
        <f>IFERROR(VLOOKUP($E22,LOC_UNICOS,G$2,0),-999)</f>
        <v>-33.1666667</v>
      </c>
      <c r="H22" s="117">
        <f>IFERROR(VLOOKUP($E22,LOC_UNICOS,H$2,0),-999)</f>
        <v>-60.75</v>
      </c>
      <c r="I22" s="116">
        <f t="shared" si="2"/>
        <v>2018</v>
      </c>
      <c r="J22" s="116">
        <f t="shared" si="3"/>
        <v>2018</v>
      </c>
      <c r="K22" s="118">
        <f t="array" ref="K22">IFERROR(AVERAGE(IF(INDEX(DATOS,0,$P$2)&lt;=$I22,IF(INDEX(DATOS,0,$P$2)&gt;=$J22,IF(ISNUMBER(INDEX(DATOS,0,K$5)),IF(INDEX(DATOS,0,$N$2)=0,IF(INDEX(DATOS,0,$O$2)=1,IF(INDEX(DATOS,0,$Q$2)=$E22,INDEX(DATOS,0,K$5)))))))),"sd")</f>
        <v>102.60000000000001</v>
      </c>
      <c r="L22" s="118">
        <f t="array" ref="L22">IFERROR(AVERAGE(IF(INDEX(DATOS,0,$P$2)&lt;=$I22,IF(INDEX(DATOS,0,$P$2)&gt;=$J22,IF(ISNUMBER(INDEX(DATOS,0,L$5)),IF(INDEX(DATOS,0,$N$2)=0,IF(INDEX(DATOS,0,$O$2)=1,IF(INDEX(DATOS,0,$Q$2)=$E22,INDEX(DATOS,0,L$5)))))))),"sd")</f>
        <v>32.833333333333336</v>
      </c>
      <c r="M22" s="118">
        <f t="array" ref="M22">IFERROR(AVERAGE(IF(INDEX(DATOS,0,$P$2)&lt;=$I22,IF(INDEX(DATOS,0,$P$2)&gt;=$J22,IF(ISNUMBER(INDEX(DATOS,0,M$5)),IF(INDEX(DATOS,0,$N$2)=0,IF(INDEX(DATOS,0,$O$2)=1,IF(INDEX(DATOS,0,$Q$2)=$E22,INDEX(DATOS,0,M$5)))))))),"sd")</f>
        <v>28.333333333333332</v>
      </c>
      <c r="N22" s="118">
        <f t="array" ref="N22">IFERROR(AVERAGE(IF(INDEX(DATOS,0,$P$2)&lt;=$I22,IF(INDEX(DATOS,0,$P$2)&gt;=$J22,IF(ISNUMBER(INDEX(DATOS,0,N$5)),IF(INDEX(DATOS,0,$N$2)=0,IF(INDEX(DATOS,0,$O$2)=1,IF(INDEX(DATOS,0,$Q$2)=$E22,INDEX(DATOS,0,N$5)))))))),"sd")</f>
        <v>77.166666666666671</v>
      </c>
      <c r="O22" s="118">
        <f t="array" ref="O22">IFERROR(AVERAGE(IF(INDEX(DATOS,0,$P$2)&lt;=$I22,IF(INDEX(DATOS,0,$P$2)&gt;=$J22,IF(ISNUMBER(INDEX(DATOS,0,O$5)),IF(INDEX(DATOS,0,$N$2)=0,IF(INDEX(DATOS,0,$O$2)=1,IF(INDEX(DATOS,0,$Q$2)=$E22,INDEX(DATOS,0,O$5)))))))),"sd")</f>
        <v>12.299999999999999</v>
      </c>
      <c r="P22" s="118">
        <f t="array" ref="P22">IFERROR(AVERAGE(IF(INDEX(DATOS,0,$P$2)&lt;=$I22,IF(INDEX(DATOS,0,$P$2)&gt;=$J22,IF(ISNUMBER(INDEX(DATOS,0,P$5)),IF(INDEX(DATOS,0,$N$2)=0,IF(INDEX(DATOS,0,$O$2)=1,IF(INDEX(DATOS,0,$Q$2)=$E22,INDEX(DATOS,0,P$5)))))))),"sd")</f>
        <v>2800</v>
      </c>
      <c r="Q22" s="118">
        <f t="array" ref="Q22">IFERROR(AVERAGE(IF(INDEX(DATOS,0,$P$2)&lt;=$I22,IF(INDEX(DATOS,0,$P$2)&gt;=$J22,IF(ISNUMBER(INDEX(DATOS,0,Q$5)),IF(INDEX(DATOS,0,$N$2)=0,IF(INDEX(DATOS,0,$O$2)=1,IF(INDEX(DATOS,0,$Q$2)=$E22,INDEX(DATOS,0,Q$5)))))))),"sd")</f>
        <v>1.1000000000000001</v>
      </c>
      <c r="R22" s="118">
        <f t="array" ref="R22">IFERROR(AVERAGE(IF(INDEX(DATOS,0,$P$2)&lt;=$I22,IF(INDEX(DATOS,0,$P$2)&gt;=$J22,IF(ISNUMBER(INDEX(DATOS,0,R$5)),IF(INDEX(DATOS,0,$N$2)=0,IF(INDEX(DATOS,0,$O$2)=1,IF(INDEX(DATOS,0,$Q$2)=$E22,INDEX(DATOS,0,R$5)))))))),"sd")</f>
        <v>305</v>
      </c>
      <c r="S22" s="68">
        <f t="array" ref="S22">IF(ISNUMBER(K22),MAX(IF(K22&gt;=INDEX(ESCALA,0,$S$2),INDEX(ESCALA,0,$R$2))),1)</f>
        <v>8</v>
      </c>
      <c r="T22" s="119" t="str">
        <f t="shared" si="4"/>
        <v>Dpto. Rosario                           ,-33.167,-60.750,2018,2018,103,32.8,28.3,77.2,12.3,2800.0, 1.1,305.0, 8</v>
      </c>
    </row>
    <row r="23" spans="1:20" x14ac:dyDescent="0.35">
      <c r="A23">
        <f t="shared" si="5"/>
        <v>16</v>
      </c>
      <c r="B23" s="35">
        <f t="array" ref="B23">IF(B22=0,0,MIN(IF(INDEX(DATOS,0,$P$2)&lt;=$I23,IF(INDEX(DATOS,0,$P$2)&gt;=$J23,IF(ISNUMBER(INDEX(DATOS,0,$C23)),IF(INDEX(DATOS,0,$N$2)=0,IF(INDEX(DATOS,0,$O$2)=1,IF(ISNA(MATCH(INDEX(DATOS,0,$Q$2),IF($J$8:J22=J23,$E$8:E22),0)),INDEX(DATOS,0,$M$2)))))))))</f>
        <v>612</v>
      </c>
      <c r="C23" s="32">
        <f>MATCH(D23,INDEX(DATOS,1,),0)</f>
        <v>20</v>
      </c>
      <c r="D23" s="114" t="s">
        <v>1</v>
      </c>
      <c r="E23" s="34" t="str">
        <f>IF($B23=0,"--",INDEX(DATOS,$B23,Q$2))</f>
        <v>Departamento de Constitución, SF</v>
      </c>
      <c r="F23" s="34" t="str">
        <f>IFERROR(SUBSTITUTE(SUBSTITUTE(SUBSTITUTE(SUBSTITUTE(SUBSTITUTE(MID(E23,1,FIND(",",E23)-1),"Departamento de","Dpto."),"Partido de","Part."),"Coronel","Cnel."),"General","Gral."),"Comandante","Cmte."),E23)</f>
        <v>Dpto. Constitución</v>
      </c>
      <c r="G23" s="117">
        <f>IFERROR(VLOOKUP($E23,LOC_UNICOS,G$2,0),-999)</f>
        <v>-33.5</v>
      </c>
      <c r="H23" s="117">
        <f>IFERROR(VLOOKUP($E23,LOC_UNICOS,H$2,0),-999)</f>
        <v>-60.9166667</v>
      </c>
      <c r="I23" s="116">
        <f t="shared" si="2"/>
        <v>2018</v>
      </c>
      <c r="J23" s="116">
        <f t="shared" si="3"/>
        <v>2018</v>
      </c>
      <c r="K23" s="118">
        <f t="array" ref="K23">IFERROR(AVERAGE(IF(INDEX(DATOS,0,$P$2)&lt;=$I23,IF(INDEX(DATOS,0,$P$2)&gt;=$J23,IF(ISNUMBER(INDEX(DATOS,0,K$5)),IF(INDEX(DATOS,0,$N$2)=0,IF(INDEX(DATOS,0,$O$2)=1,IF(INDEX(DATOS,0,$Q$2)=$E23,INDEX(DATOS,0,K$5)))))))),"sd")</f>
        <v>101.325</v>
      </c>
      <c r="L23" s="118">
        <f t="array" ref="L23">IFERROR(AVERAGE(IF(INDEX(DATOS,0,$P$2)&lt;=$I23,IF(INDEX(DATOS,0,$P$2)&gt;=$J23,IF(ISNUMBER(INDEX(DATOS,0,L$5)),IF(INDEX(DATOS,0,$N$2)=0,IF(INDEX(DATOS,0,$O$2)=1,IF(INDEX(DATOS,0,$Q$2)=$E23,INDEX(DATOS,0,L$5)))))))),"sd")</f>
        <v>22.774999999999999</v>
      </c>
      <c r="M23" s="118">
        <f t="array" ref="M23">IFERROR(AVERAGE(IF(INDEX(DATOS,0,$P$2)&lt;=$I23,IF(INDEX(DATOS,0,$P$2)&gt;=$J23,IF(ISNUMBER(INDEX(DATOS,0,M$5)),IF(INDEX(DATOS,0,$N$2)=0,IF(INDEX(DATOS,0,$O$2)=1,IF(INDEX(DATOS,0,$Q$2)=$E23,INDEX(DATOS,0,M$5)))))))),"sd")</f>
        <v>26.875</v>
      </c>
      <c r="N23" s="118">
        <f t="array" ref="N23">IFERROR(AVERAGE(IF(INDEX(DATOS,0,$P$2)&lt;=$I23,IF(INDEX(DATOS,0,$P$2)&gt;=$J23,IF(ISNUMBER(INDEX(DATOS,0,N$5)),IF(INDEX(DATOS,0,$N$2)=0,IF(INDEX(DATOS,0,$O$2)=1,IF(INDEX(DATOS,0,$Q$2)=$E23,INDEX(DATOS,0,N$5)))))))),"sd")</f>
        <v>78.775000000000006</v>
      </c>
      <c r="O23" s="118">
        <f t="array" ref="O23">IFERROR(AVERAGE(IF(INDEX(DATOS,0,$P$2)&lt;=$I23,IF(INDEX(DATOS,0,$P$2)&gt;=$J23,IF(ISNUMBER(INDEX(DATOS,0,O$5)),IF(INDEX(DATOS,0,$N$2)=0,IF(INDEX(DATOS,0,$O$2)=1,IF(INDEX(DATOS,0,$Q$2)=$E23,INDEX(DATOS,0,O$5)))))))),"sd")</f>
        <v>11.475</v>
      </c>
      <c r="P23" s="118">
        <f t="array" ref="P23">IFERROR(AVERAGE(IF(INDEX(DATOS,0,$P$2)&lt;=$I23,IF(INDEX(DATOS,0,$P$2)&gt;=$J23,IF(ISNUMBER(INDEX(DATOS,0,P$5)),IF(INDEX(DATOS,0,$N$2)=0,IF(INDEX(DATOS,0,$O$2)=1,IF(INDEX(DATOS,0,$Q$2)=$E23,INDEX(DATOS,0,P$5)))))))),"sd")</f>
        <v>3000</v>
      </c>
      <c r="Q23" s="118">
        <f t="array" ref="Q23">IFERROR(AVERAGE(IF(INDEX(DATOS,0,$P$2)&lt;=$I23,IF(INDEX(DATOS,0,$P$2)&gt;=$J23,IF(ISNUMBER(INDEX(DATOS,0,Q$5)),IF(INDEX(DATOS,0,$N$2)=0,IF(INDEX(DATOS,0,$O$2)=1,IF(INDEX(DATOS,0,$Q$2)=$E23,INDEX(DATOS,0,Q$5)))))))),"sd")</f>
        <v>2.0250000000000004</v>
      </c>
      <c r="R23" s="118">
        <f t="array" ref="R23">IFERROR(AVERAGE(IF(INDEX(DATOS,0,$P$2)&lt;=$I23,IF(INDEX(DATOS,0,$P$2)&gt;=$J23,IF(ISNUMBER(INDEX(DATOS,0,R$5)),IF(INDEX(DATOS,0,$N$2)=0,IF(INDEX(DATOS,0,$O$2)=1,IF(INDEX(DATOS,0,$Q$2)=$E23,INDEX(DATOS,0,R$5)))))))),"sd")</f>
        <v>287</v>
      </c>
      <c r="S23" s="68">
        <f t="array" ref="S23">IF(ISNUMBER(K23),MAX(IF(K23&gt;=INDEX(ESCALA,0,$S$2),INDEX(ESCALA,0,$R$2))),1)</f>
        <v>7</v>
      </c>
      <c r="T23" s="119" t="str">
        <f t="shared" si="4"/>
        <v>Dpto. Constitución                      ,-33.500,-60.917,2018,2018,101,22.8,26.9,78.8,11.5,3000.0, 2.0,287.0, 7</v>
      </c>
    </row>
    <row r="24" spans="1:20" x14ac:dyDescent="0.35">
      <c r="A24">
        <f t="shared" si="5"/>
        <v>17</v>
      </c>
      <c r="B24" s="35">
        <f t="array" ref="B24">IF(B23=0,0,MIN(IF(INDEX(DATOS,0,$P$2)&lt;=$I24,IF(INDEX(DATOS,0,$P$2)&gt;=$J24,IF(ISNUMBER(INDEX(DATOS,0,$C24)),IF(INDEX(DATOS,0,$N$2)=0,IF(INDEX(DATOS,0,$O$2)=1,IF(ISNA(MATCH(INDEX(DATOS,0,$Q$2),IF($J$8:J23=J24,$E$8:E23),0)),INDEX(DATOS,0,$M$2)))))))))</f>
        <v>616</v>
      </c>
      <c r="C24" s="32">
        <f>MATCH(D24,INDEX(DATOS,1,),0)</f>
        <v>20</v>
      </c>
      <c r="D24" s="114" t="s">
        <v>1</v>
      </c>
      <c r="E24" s="34" t="str">
        <f>IF($B24=0,"--",INDEX(DATOS,$B24,Q$2))</f>
        <v>Departamento de General López, SF</v>
      </c>
      <c r="F24" s="34" t="str">
        <f>IFERROR(SUBSTITUTE(SUBSTITUTE(SUBSTITUTE(SUBSTITUTE(SUBSTITUTE(MID(E24,1,FIND(",",E24)-1),"Departamento de","Dpto."),"Partido de","Part."),"Coronel","Cnel."),"General","Gral."),"Comandante","Cmte."),E24)</f>
        <v>Dpto. Gral. López</v>
      </c>
      <c r="G24" s="117">
        <f>IFERROR(VLOOKUP($E24,LOC_UNICOS,G$2,0),-999)</f>
        <v>-33.8333333</v>
      </c>
      <c r="H24" s="117">
        <f>IFERROR(VLOOKUP($E24,LOC_UNICOS,H$2,0),-999)</f>
        <v>-61.8333333</v>
      </c>
      <c r="I24" s="116">
        <f t="shared" si="2"/>
        <v>2018</v>
      </c>
      <c r="J24" s="116">
        <f t="shared" si="3"/>
        <v>2018</v>
      </c>
      <c r="K24" s="118">
        <f t="array" ref="K24">IFERROR(AVERAGE(IF(INDEX(DATOS,0,$P$2)&lt;=$I24,IF(INDEX(DATOS,0,$P$2)&gt;=$J24,IF(ISNUMBER(INDEX(DATOS,0,K$5)),IF(INDEX(DATOS,0,$N$2)=0,IF(INDEX(DATOS,0,$O$2)=1,IF(INDEX(DATOS,0,$Q$2)=$E24,INDEX(DATOS,0,K$5)))))))),"sd")</f>
        <v>102.77142857142859</v>
      </c>
      <c r="L24" s="118">
        <f t="array" ref="L24">IFERROR(AVERAGE(IF(INDEX(DATOS,0,$P$2)&lt;=$I24,IF(INDEX(DATOS,0,$P$2)&gt;=$J24,IF(ISNUMBER(INDEX(DATOS,0,L$5)),IF(INDEX(DATOS,0,$N$2)=0,IF(INDEX(DATOS,0,$O$2)=1,IF(INDEX(DATOS,0,$Q$2)=$E24,INDEX(DATOS,0,L$5)))))))),"sd")</f>
        <v>18.914285714285715</v>
      </c>
      <c r="M24" s="118">
        <f t="array" ref="M24">IFERROR(AVERAGE(IF(INDEX(DATOS,0,$P$2)&lt;=$I24,IF(INDEX(DATOS,0,$P$2)&gt;=$J24,IF(ISNUMBER(INDEX(DATOS,0,M$5)),IF(INDEX(DATOS,0,$N$2)=0,IF(INDEX(DATOS,0,$O$2)=1,IF(INDEX(DATOS,0,$Q$2)=$E24,INDEX(DATOS,0,M$5)))))))),"sd")</f>
        <v>28.557142857142857</v>
      </c>
      <c r="N24" s="118">
        <f t="array" ref="N24">IFERROR(AVERAGE(IF(INDEX(DATOS,0,$P$2)&lt;=$I24,IF(INDEX(DATOS,0,$P$2)&gt;=$J24,IF(ISNUMBER(INDEX(DATOS,0,N$5)),IF(INDEX(DATOS,0,$N$2)=0,IF(INDEX(DATOS,0,$O$2)=1,IF(INDEX(DATOS,0,$Q$2)=$E24,INDEX(DATOS,0,N$5)))))))),"sd")</f>
        <v>79.942857142857136</v>
      </c>
      <c r="O24" s="118">
        <f t="array" ref="O24">IFERROR(AVERAGE(IF(INDEX(DATOS,0,$P$2)&lt;=$I24,IF(INDEX(DATOS,0,$P$2)&gt;=$J24,IF(ISNUMBER(INDEX(DATOS,0,O$5)),IF(INDEX(DATOS,0,$N$2)=0,IF(INDEX(DATOS,0,$O$2)=1,IF(INDEX(DATOS,0,$Q$2)=$E24,INDEX(DATOS,0,O$5)))))))),"sd")</f>
        <v>11.742857142857142</v>
      </c>
      <c r="P24" s="118">
        <f t="array" ref="P24">IFERROR(AVERAGE(IF(INDEX(DATOS,0,$P$2)&lt;=$I24,IF(INDEX(DATOS,0,$P$2)&gt;=$J24,IF(ISNUMBER(INDEX(DATOS,0,P$5)),IF(INDEX(DATOS,0,$N$2)=0,IF(INDEX(DATOS,0,$O$2)=1,IF(INDEX(DATOS,0,$Q$2)=$E24,INDEX(DATOS,0,P$5)))))))),"sd")</f>
        <v>4200</v>
      </c>
      <c r="Q24" s="118">
        <f t="array" ref="Q24">IFERROR(AVERAGE(IF(INDEX(DATOS,0,$P$2)&lt;=$I24,IF(INDEX(DATOS,0,$P$2)&gt;=$J24,IF(ISNUMBER(INDEX(DATOS,0,Q$5)),IF(INDEX(DATOS,0,$N$2)=0,IF(INDEX(DATOS,0,$O$2)=1,IF(INDEX(DATOS,0,$Q$2)=$E24,INDEX(DATOS,0,Q$5)))))))),"sd")</f>
        <v>2.3142857142857145</v>
      </c>
      <c r="R24" s="118">
        <f t="array" ref="R24">IFERROR(AVERAGE(IF(INDEX(DATOS,0,$P$2)&lt;=$I24,IF(INDEX(DATOS,0,$P$2)&gt;=$J24,IF(ISNUMBER(INDEX(DATOS,0,R$5)),IF(INDEX(DATOS,0,$N$2)=0,IF(INDEX(DATOS,0,$O$2)=1,IF(INDEX(DATOS,0,$Q$2)=$E24,INDEX(DATOS,0,R$5)))))))),"sd")</f>
        <v>305.14285714285717</v>
      </c>
      <c r="S24" s="68">
        <f t="array" ref="S24">IF(ISNUMBER(K24),MAX(IF(K24&gt;=INDEX(ESCALA,0,$S$2),INDEX(ESCALA,0,$R$2))),1)</f>
        <v>8</v>
      </c>
      <c r="T24" s="119" t="str">
        <f t="shared" si="4"/>
        <v>Dpto. Gral. López                       ,-33.833,-61.833,2018,2018,103,18.9,28.6,79.9,11.7,4200.0, 2.3,305.1, 8</v>
      </c>
    </row>
    <row r="25" spans="1:20" x14ac:dyDescent="0.35">
      <c r="A25">
        <f t="shared" si="5"/>
        <v>18</v>
      </c>
      <c r="B25" s="35">
        <f t="array" ref="B25">IF(B24=0,0,MIN(IF(INDEX(DATOS,0,$P$2)&lt;=$I25,IF(INDEX(DATOS,0,$P$2)&gt;=$J25,IF(ISNUMBER(INDEX(DATOS,0,$C25)),IF(INDEX(DATOS,0,$N$2)=0,IF(INDEX(DATOS,0,$O$2)=1,IF(ISNA(MATCH(INDEX(DATOS,0,$Q$2),IF($J$8:J24=J25,$E$8:E24),0)),INDEX(DATOS,0,$M$2)))))))))</f>
        <v>623</v>
      </c>
      <c r="C25" s="32">
        <f>MATCH(D25,INDEX(DATOS,1,),0)</f>
        <v>20</v>
      </c>
      <c r="D25" s="114" t="s">
        <v>1</v>
      </c>
      <c r="E25" s="34" t="str">
        <f>IF($B25=0,"--",INDEX(DATOS,$B25,Q$2))</f>
        <v>Departamento de Marcos Juárez, CB</v>
      </c>
      <c r="F25" s="34" t="str">
        <f>IFERROR(SUBSTITUTE(SUBSTITUTE(SUBSTITUTE(SUBSTITUTE(SUBSTITUTE(MID(E25,1,FIND(",",E25)-1),"Departamento de","Dpto."),"Partido de","Part."),"Coronel","Cnel."),"General","Gral."),"Comandante","Cmte."),E25)</f>
        <v>Dpto. Marcos Juárez</v>
      </c>
      <c r="G25" s="117">
        <f>IFERROR(VLOOKUP($E25,LOC_UNICOS,G$2,0),-999)</f>
        <v>-33</v>
      </c>
      <c r="H25" s="117">
        <f>IFERROR(VLOOKUP($E25,LOC_UNICOS,H$2,0),-999)</f>
        <v>-62.25</v>
      </c>
      <c r="I25" s="116">
        <f t="shared" si="2"/>
        <v>2018</v>
      </c>
      <c r="J25" s="116">
        <f t="shared" si="3"/>
        <v>2018</v>
      </c>
      <c r="K25" s="118">
        <f t="array" ref="K25">IFERROR(AVERAGE(IF(INDEX(DATOS,0,$P$2)&lt;=$I25,IF(INDEX(DATOS,0,$P$2)&gt;=$J25,IF(ISNUMBER(INDEX(DATOS,0,K$5)),IF(INDEX(DATOS,0,$N$2)=0,IF(INDEX(DATOS,0,$O$2)=1,IF(INDEX(DATOS,0,$Q$2)=$E25,INDEX(DATOS,0,K$5)))))))),"sd")</f>
        <v>101.37142857142858</v>
      </c>
      <c r="L25" s="118">
        <f t="array" ref="L25">IFERROR(AVERAGE(IF(INDEX(DATOS,0,$P$2)&lt;=$I25,IF(INDEX(DATOS,0,$P$2)&gt;=$J25,IF(ISNUMBER(INDEX(DATOS,0,L$5)),IF(INDEX(DATOS,0,$N$2)=0,IF(INDEX(DATOS,0,$O$2)=1,IF(INDEX(DATOS,0,$Q$2)=$E25,INDEX(DATOS,0,L$5)))))))),"sd")</f>
        <v>10.714285714285714</v>
      </c>
      <c r="M25" s="118">
        <f t="array" ref="M25">IFERROR(AVERAGE(IF(INDEX(DATOS,0,$P$2)&lt;=$I25,IF(INDEX(DATOS,0,$P$2)&gt;=$J25,IF(ISNUMBER(INDEX(DATOS,0,M$5)),IF(INDEX(DATOS,0,$N$2)=0,IF(INDEX(DATOS,0,$O$2)=1,IF(INDEX(DATOS,0,$Q$2)=$E25,INDEX(DATOS,0,M$5)))))))),"sd")</f>
        <v>29</v>
      </c>
      <c r="N25" s="118">
        <f t="array" ref="N25">IFERROR(AVERAGE(IF(INDEX(DATOS,0,$P$2)&lt;=$I25,IF(INDEX(DATOS,0,$P$2)&gt;=$J25,IF(ISNUMBER(INDEX(DATOS,0,N$5)),IF(INDEX(DATOS,0,$N$2)=0,IF(INDEX(DATOS,0,$O$2)=1,IF(INDEX(DATOS,0,$Q$2)=$E25,INDEX(DATOS,0,N$5)))))))),"sd")</f>
        <v>76.628571428571419</v>
      </c>
      <c r="O25" s="118">
        <f t="array" ref="O25">IFERROR(AVERAGE(IF(INDEX(DATOS,0,$P$2)&lt;=$I25,IF(INDEX(DATOS,0,$P$2)&gt;=$J25,IF(ISNUMBER(INDEX(DATOS,0,O$5)),IF(INDEX(DATOS,0,$N$2)=0,IF(INDEX(DATOS,0,$O$2)=1,IF(INDEX(DATOS,0,$Q$2)=$E25,INDEX(DATOS,0,O$5)))))))),"sd")</f>
        <v>12.057142857142859</v>
      </c>
      <c r="P25" s="118">
        <f t="array" ref="P25">IFERROR(AVERAGE(IF(INDEX(DATOS,0,$P$2)&lt;=$I25,IF(INDEX(DATOS,0,$P$2)&gt;=$J25,IF(ISNUMBER(INDEX(DATOS,0,P$5)),IF(INDEX(DATOS,0,$N$2)=0,IF(INDEX(DATOS,0,$O$2)=1,IF(INDEX(DATOS,0,$Q$2)=$E25,INDEX(DATOS,0,P$5)))))))),"sd")</f>
        <v>2900.0006550890589</v>
      </c>
      <c r="Q25" s="118">
        <f t="array" ref="Q25">IFERROR(AVERAGE(IF(INDEX(DATOS,0,$P$2)&lt;=$I25,IF(INDEX(DATOS,0,$P$2)&gt;=$J25,IF(ISNUMBER(INDEX(DATOS,0,Q$5)),IF(INDEX(DATOS,0,$N$2)=0,IF(INDEX(DATOS,0,$O$2)=1,IF(INDEX(DATOS,0,$Q$2)=$E25,INDEX(DATOS,0,Q$5)))))))),"sd")</f>
        <v>1.0571428571428572</v>
      </c>
      <c r="R25" s="118">
        <f t="array" ref="R25">IFERROR(AVERAGE(IF(INDEX(DATOS,0,$P$2)&lt;=$I25,IF(INDEX(DATOS,0,$P$2)&gt;=$J25,IF(ISNUMBER(INDEX(DATOS,0,R$5)),IF(INDEX(DATOS,0,$N$2)=0,IF(INDEX(DATOS,0,$O$2)=1,IF(INDEX(DATOS,0,$Q$2)=$E25,INDEX(DATOS,0,R$5)))))))),"sd")</f>
        <v>296.57142857142856</v>
      </c>
      <c r="S25" s="68">
        <f t="array" ref="S25">IF(ISNUMBER(K25),MAX(IF(K25&gt;=INDEX(ESCALA,0,$S$2),INDEX(ESCALA,0,$R$2))),1)</f>
        <v>7</v>
      </c>
      <c r="T25" s="119" t="str">
        <f t="shared" si="4"/>
        <v>Dpto. Marcos Juárez                     ,-33.000,-62.250,2018,2018,101,10.7,29.0,76.6,12.1,2900.0, 1.1,296.6, 7</v>
      </c>
    </row>
    <row r="26" spans="1:20" x14ac:dyDescent="0.35">
      <c r="A26">
        <f t="shared" si="5"/>
        <v>19</v>
      </c>
      <c r="B26" s="35">
        <f t="array" ref="B26">IF(B25=0,0,MIN(IF(INDEX(DATOS,0,$P$2)&lt;=$I26,IF(INDEX(DATOS,0,$P$2)&gt;=$J26,IF(ISNUMBER(INDEX(DATOS,0,$C26)),IF(INDEX(DATOS,0,$N$2)=0,IF(INDEX(DATOS,0,$O$2)=1,IF(ISNA(MATCH(INDEX(DATOS,0,$Q$2),IF($J$8:J25=J26,$E$8:E25),0)),INDEX(DATOS,0,$M$2)))))))))</f>
        <v>630</v>
      </c>
      <c r="C26" s="32">
        <f>MATCH(D26,INDEX(DATOS,1,),0)</f>
        <v>20</v>
      </c>
      <c r="D26" s="114" t="s">
        <v>1</v>
      </c>
      <c r="E26" s="34" t="str">
        <f>IF($B26=0,"--",INDEX(DATOS,$B26,Q$2))</f>
        <v>Departamento de Unión, CB</v>
      </c>
      <c r="F26" s="34" t="str">
        <f>IFERROR(SUBSTITUTE(SUBSTITUTE(SUBSTITUTE(SUBSTITUTE(SUBSTITUTE(MID(E26,1,FIND(",",E26)-1),"Departamento de","Dpto."),"Partido de","Part."),"Coronel","Cnel."),"General","Gral."),"Comandante","Cmte."),E26)</f>
        <v>Dpto. Unión</v>
      </c>
      <c r="G26" s="117">
        <f>IFERROR(VLOOKUP($E26,LOC_UNICOS,G$2,0),-999)</f>
        <v>-32.8333333</v>
      </c>
      <c r="H26" s="117">
        <f>IFERROR(VLOOKUP($E26,LOC_UNICOS,H$2,0),-999)</f>
        <v>-62.75</v>
      </c>
      <c r="I26" s="116">
        <f t="shared" si="2"/>
        <v>2018</v>
      </c>
      <c r="J26" s="116">
        <f t="shared" si="3"/>
        <v>2018</v>
      </c>
      <c r="K26" s="118">
        <f t="array" ref="K26">IFERROR(AVERAGE(IF(INDEX(DATOS,0,$P$2)&lt;=$I26,IF(INDEX(DATOS,0,$P$2)&gt;=$J26,IF(ISNUMBER(INDEX(DATOS,0,K$5)),IF(INDEX(DATOS,0,$N$2)=0,IF(INDEX(DATOS,0,$O$2)=1,IF(INDEX(DATOS,0,$Q$2)=$E26,INDEX(DATOS,0,K$5)))))))),"sd")</f>
        <v>101.69999999999999</v>
      </c>
      <c r="L26" s="118">
        <f t="array" ref="L26">IFERROR(AVERAGE(IF(INDEX(DATOS,0,$P$2)&lt;=$I26,IF(INDEX(DATOS,0,$P$2)&gt;=$J26,IF(ISNUMBER(INDEX(DATOS,0,L$5)),IF(INDEX(DATOS,0,$N$2)=0,IF(INDEX(DATOS,0,$O$2)=1,IF(INDEX(DATOS,0,$Q$2)=$E26,INDEX(DATOS,0,L$5)))))))),"sd")</f>
        <v>14.512500000000001</v>
      </c>
      <c r="M26" s="118">
        <f t="array" ref="M26">IFERROR(AVERAGE(IF(INDEX(DATOS,0,$P$2)&lt;=$I26,IF(INDEX(DATOS,0,$P$2)&gt;=$J26,IF(ISNUMBER(INDEX(DATOS,0,M$5)),IF(INDEX(DATOS,0,$N$2)=0,IF(INDEX(DATOS,0,$O$2)=1,IF(INDEX(DATOS,0,$Q$2)=$E26,INDEX(DATOS,0,M$5)))))))),"sd")</f>
        <v>27.9375</v>
      </c>
      <c r="N26" s="118">
        <f t="array" ref="N26">IFERROR(AVERAGE(IF(INDEX(DATOS,0,$P$2)&lt;=$I26,IF(INDEX(DATOS,0,$P$2)&gt;=$J26,IF(ISNUMBER(INDEX(DATOS,0,N$5)),IF(INDEX(DATOS,0,$N$2)=0,IF(INDEX(DATOS,0,$O$2)=1,IF(INDEX(DATOS,0,$Q$2)=$E26,INDEX(DATOS,0,N$5)))))))),"sd")</f>
        <v>76.724999999999994</v>
      </c>
      <c r="O26" s="118">
        <f t="array" ref="O26">IFERROR(AVERAGE(IF(INDEX(DATOS,0,$P$2)&lt;=$I26,IF(INDEX(DATOS,0,$P$2)&gt;=$J26,IF(ISNUMBER(INDEX(DATOS,0,O$5)),IF(INDEX(DATOS,0,$N$2)=0,IF(INDEX(DATOS,0,$O$2)=1,IF(INDEX(DATOS,0,$Q$2)=$E26,INDEX(DATOS,0,O$5)))))))),"sd")</f>
        <v>12.262500000000001</v>
      </c>
      <c r="P26" s="118">
        <f t="array" ref="P26">IFERROR(AVERAGE(IF(INDEX(DATOS,0,$P$2)&lt;=$I26,IF(INDEX(DATOS,0,$P$2)&gt;=$J26,IF(ISNUMBER(INDEX(DATOS,0,P$5)),IF(INDEX(DATOS,0,$N$2)=0,IF(INDEX(DATOS,0,$O$2)=1,IF(INDEX(DATOS,0,$Q$2)=$E26,INDEX(DATOS,0,P$5)))))))),"sd")</f>
        <v>2800</v>
      </c>
      <c r="Q26" s="118">
        <f t="array" ref="Q26">IFERROR(AVERAGE(IF(INDEX(DATOS,0,$P$2)&lt;=$I26,IF(INDEX(DATOS,0,$P$2)&gt;=$J26,IF(ISNUMBER(INDEX(DATOS,0,Q$5)),IF(INDEX(DATOS,0,$N$2)=0,IF(INDEX(DATOS,0,$O$2)=1,IF(INDEX(DATOS,0,$Q$2)=$E26,INDEX(DATOS,0,Q$5)))))))),"sd")</f>
        <v>1.1625000000000001</v>
      </c>
      <c r="R26" s="118">
        <f t="array" ref="R26">IFERROR(AVERAGE(IF(INDEX(DATOS,0,$P$2)&lt;=$I26,IF(INDEX(DATOS,0,$P$2)&gt;=$J26,IF(ISNUMBER(INDEX(DATOS,0,R$5)),IF(INDEX(DATOS,0,$N$2)=0,IF(INDEX(DATOS,0,$O$2)=1,IF(INDEX(DATOS,0,$Q$2)=$E26,INDEX(DATOS,0,R$5)))))))),"sd")</f>
        <v>323.5</v>
      </c>
      <c r="S26" s="68">
        <f t="array" ref="S26">IF(ISNUMBER(K26),MAX(IF(K26&gt;=INDEX(ESCALA,0,$S$2),INDEX(ESCALA,0,$R$2))),1)</f>
        <v>7</v>
      </c>
      <c r="T26" s="119" t="str">
        <f t="shared" si="4"/>
        <v>Dpto. Unión                             ,-32.833,-62.750,2018,2018,102,14.5,27.9,76.7,12.3,2800.0, 1.2,323.5, 7</v>
      </c>
    </row>
    <row r="27" spans="1:20" x14ac:dyDescent="0.35">
      <c r="A27">
        <f t="shared" si="5"/>
        <v>20</v>
      </c>
      <c r="B27" s="35">
        <f t="array" ref="B27">IF(B26=0,0,MIN(IF(INDEX(DATOS,0,$P$2)&lt;=$I27,IF(INDEX(DATOS,0,$P$2)&gt;=$J27,IF(ISNUMBER(INDEX(DATOS,0,$C27)),IF(INDEX(DATOS,0,$N$2)=0,IF(INDEX(DATOS,0,$O$2)=1,IF(ISNA(MATCH(INDEX(DATOS,0,$Q$2),IF($J$8:J26=J27,$E$8:E26),0)),INDEX(DATOS,0,$M$2)))))))))</f>
        <v>638</v>
      </c>
      <c r="C27" s="32">
        <f>MATCH(D27,INDEX(DATOS,1,),0)</f>
        <v>20</v>
      </c>
      <c r="D27" s="114" t="s">
        <v>1</v>
      </c>
      <c r="E27" s="34" t="str">
        <f>IF($B27=0,"--",INDEX(DATOS,$B27,Q$2))</f>
        <v>Partido de Ramallo, BA</v>
      </c>
      <c r="F27" s="34" t="str">
        <f>IFERROR(SUBSTITUTE(SUBSTITUTE(SUBSTITUTE(SUBSTITUTE(SUBSTITUTE(MID(E27,1,FIND(",",E27)-1),"Departamento de","Dpto."),"Partido de","Part."),"Coronel","Cnel."),"General","Gral."),"Comandante","Cmte."),E27)</f>
        <v>Part. Ramallo</v>
      </c>
      <c r="G27" s="117">
        <f>IFERROR(VLOOKUP($E27,LOC_UNICOS,G$2,0),-999)</f>
        <v>-33.5</v>
      </c>
      <c r="H27" s="117">
        <f>IFERROR(VLOOKUP($E27,LOC_UNICOS,H$2,0),-999)</f>
        <v>-60.0833333</v>
      </c>
      <c r="I27" s="116">
        <f t="shared" si="2"/>
        <v>2018</v>
      </c>
      <c r="J27" s="116">
        <f t="shared" si="3"/>
        <v>2018</v>
      </c>
      <c r="K27" s="118">
        <f t="array" ref="K27">IFERROR(AVERAGE(IF(INDEX(DATOS,0,$P$2)&lt;=$I27,IF(INDEX(DATOS,0,$P$2)&gt;=$J27,IF(ISNUMBER(INDEX(DATOS,0,K$5)),IF(INDEX(DATOS,0,$N$2)=0,IF(INDEX(DATOS,0,$O$2)=1,IF(INDEX(DATOS,0,$Q$2)=$E27,INDEX(DATOS,0,K$5)))))))),"sd")</f>
        <v>98.2</v>
      </c>
      <c r="L27" s="118">
        <f t="array" ref="L27">IFERROR(AVERAGE(IF(INDEX(DATOS,0,$P$2)&lt;=$I27,IF(INDEX(DATOS,0,$P$2)&gt;=$J27,IF(ISNUMBER(INDEX(DATOS,0,L$5)),IF(INDEX(DATOS,0,$N$2)=0,IF(INDEX(DATOS,0,$O$2)=1,IF(INDEX(DATOS,0,$Q$2)=$E27,INDEX(DATOS,0,L$5)))))))),"sd")</f>
        <v>2</v>
      </c>
      <c r="M27" s="118">
        <f t="array" ref="M27">IFERROR(AVERAGE(IF(INDEX(DATOS,0,$P$2)&lt;=$I27,IF(INDEX(DATOS,0,$P$2)&gt;=$J27,IF(ISNUMBER(INDEX(DATOS,0,M$5)),IF(INDEX(DATOS,0,$N$2)=0,IF(INDEX(DATOS,0,$O$2)=1,IF(INDEX(DATOS,0,$Q$2)=$E27,INDEX(DATOS,0,M$5)))))))),"sd")</f>
        <v>22.8</v>
      </c>
      <c r="N27" s="118">
        <f t="array" ref="N27">IFERROR(AVERAGE(IF(INDEX(DATOS,0,$P$2)&lt;=$I27,IF(INDEX(DATOS,0,$P$2)&gt;=$J27,IF(ISNUMBER(INDEX(DATOS,0,N$5)),IF(INDEX(DATOS,0,$N$2)=0,IF(INDEX(DATOS,0,$O$2)=1,IF(INDEX(DATOS,0,$Q$2)=$E27,INDEX(DATOS,0,N$5)))))))),"sd")</f>
        <v>79.2</v>
      </c>
      <c r="O27" s="118">
        <f t="array" ref="O27">IFERROR(AVERAGE(IF(INDEX(DATOS,0,$P$2)&lt;=$I27,IF(INDEX(DATOS,0,$P$2)&gt;=$J27,IF(ISNUMBER(INDEX(DATOS,0,O$5)),IF(INDEX(DATOS,0,$N$2)=0,IF(INDEX(DATOS,0,$O$2)=1,IF(INDEX(DATOS,0,$Q$2)=$E27,INDEX(DATOS,0,O$5)))))))),"sd")</f>
        <v>9.9</v>
      </c>
      <c r="P27" s="118">
        <f t="array" ref="P27">IFERROR(AVERAGE(IF(INDEX(DATOS,0,$P$2)&lt;=$I27,IF(INDEX(DATOS,0,$P$2)&gt;=$J27,IF(ISNUMBER(INDEX(DATOS,0,P$5)),IF(INDEX(DATOS,0,$N$2)=0,IF(INDEX(DATOS,0,$O$2)=1,IF(INDEX(DATOS,0,$Q$2)=$E27,INDEX(DATOS,0,P$5)))))))),"sd")</f>
        <v>4500.0226459531677</v>
      </c>
      <c r="Q27" s="118">
        <f t="array" ref="Q27">IFERROR(AVERAGE(IF(INDEX(DATOS,0,$P$2)&lt;=$I27,IF(INDEX(DATOS,0,$P$2)&gt;=$J27,IF(ISNUMBER(INDEX(DATOS,0,Q$5)),IF(INDEX(DATOS,0,$N$2)=0,IF(INDEX(DATOS,0,$O$2)=1,IF(INDEX(DATOS,0,$Q$2)=$E27,INDEX(DATOS,0,Q$5)))))))),"sd")</f>
        <v>1.4</v>
      </c>
      <c r="R27" s="118">
        <f t="array" ref="R27">IFERROR(AVERAGE(IF(INDEX(DATOS,0,$P$2)&lt;=$I27,IF(INDEX(DATOS,0,$P$2)&gt;=$J27,IF(ISNUMBER(INDEX(DATOS,0,R$5)),IF(INDEX(DATOS,0,$N$2)=0,IF(INDEX(DATOS,0,$O$2)=1,IF(INDEX(DATOS,0,$Q$2)=$E27,INDEX(DATOS,0,R$5)))))))),"sd")</f>
        <v>282</v>
      </c>
      <c r="S27" s="68">
        <f t="array" ref="S27">IF(ISNUMBER(K27),MAX(IF(K27&gt;=INDEX(ESCALA,0,$S$2),INDEX(ESCALA,0,$R$2))),1)</f>
        <v>6</v>
      </c>
      <c r="T27" s="119" t="str">
        <f t="shared" si="4"/>
        <v>Part. Ramallo                           ,-33.500,-60.083,2018,2018,98, 2.0,22.8,79.2, 9.9,4500.0, 1.4,282.0, 6</v>
      </c>
    </row>
    <row r="28" spans="1:20" x14ac:dyDescent="0.35">
      <c r="A28">
        <f t="shared" si="5"/>
        <v>21</v>
      </c>
      <c r="B28" s="35">
        <f t="array" ref="B28">IF(B27=0,0,MIN(IF(INDEX(DATOS,0,$P$2)&lt;=$I28,IF(INDEX(DATOS,0,$P$2)&gt;=$J28,IF(ISNUMBER(INDEX(DATOS,0,$C28)),IF(INDEX(DATOS,0,$N$2)=0,IF(INDEX(DATOS,0,$O$2)=1,IF(ISNA(MATCH(INDEX(DATOS,0,$Q$2),IF($J$8:J27=J28,$E$8:E27),0)),INDEX(DATOS,0,$M$2)))))))))</f>
        <v>639</v>
      </c>
      <c r="C28" s="32">
        <f>MATCH(D28,INDEX(DATOS,1,),0)</f>
        <v>20</v>
      </c>
      <c r="D28" s="114" t="s">
        <v>1</v>
      </c>
      <c r="E28" s="34" t="str">
        <f>IF($B28=0,"--",INDEX(DATOS,$B28,Q$2))</f>
        <v>Partido de Colón, BA</v>
      </c>
      <c r="F28" s="34" t="str">
        <f>IFERROR(SUBSTITUTE(SUBSTITUTE(SUBSTITUTE(SUBSTITUTE(SUBSTITUTE(MID(E28,1,FIND(",",E28)-1),"Departamento de","Dpto."),"Partido de","Part."),"Coronel","Cnel."),"General","Gral."),"Comandante","Cmte."),E28)</f>
        <v>Part. Colón</v>
      </c>
      <c r="G28" s="117">
        <f>IFERROR(VLOOKUP($E28,LOC_UNICOS,G$2,0),-999)</f>
        <v>-33.8333333</v>
      </c>
      <c r="H28" s="117">
        <f>IFERROR(VLOOKUP($E28,LOC_UNICOS,H$2,0),-999)</f>
        <v>-61</v>
      </c>
      <c r="I28" s="116">
        <f t="shared" si="2"/>
        <v>2018</v>
      </c>
      <c r="J28" s="116">
        <f t="shared" si="3"/>
        <v>2018</v>
      </c>
      <c r="K28" s="118">
        <f t="array" ref="K28">IFERROR(AVERAGE(IF(INDEX(DATOS,0,$P$2)&lt;=$I28,IF(INDEX(DATOS,0,$P$2)&gt;=$J28,IF(ISNUMBER(INDEX(DATOS,0,K$5)),IF(INDEX(DATOS,0,$N$2)=0,IF(INDEX(DATOS,0,$O$2)=1,IF(INDEX(DATOS,0,$Q$2)=$E28,INDEX(DATOS,0,K$5)))))))),"sd")</f>
        <v>100.73333333333335</v>
      </c>
      <c r="L28" s="118">
        <f t="array" ref="L28">IFERROR(AVERAGE(IF(INDEX(DATOS,0,$P$2)&lt;=$I28,IF(INDEX(DATOS,0,$P$2)&gt;=$J28,IF(ISNUMBER(INDEX(DATOS,0,L$5)),IF(INDEX(DATOS,0,$N$2)=0,IF(INDEX(DATOS,0,$O$2)=1,IF(INDEX(DATOS,0,$Q$2)=$E28,INDEX(DATOS,0,L$5)))))))),"sd")</f>
        <v>4.833333333333333</v>
      </c>
      <c r="M28" s="118">
        <f t="array" ref="M28">IFERROR(AVERAGE(IF(INDEX(DATOS,0,$P$2)&lt;=$I28,IF(INDEX(DATOS,0,$P$2)&gt;=$J28,IF(ISNUMBER(INDEX(DATOS,0,M$5)),IF(INDEX(DATOS,0,$N$2)=0,IF(INDEX(DATOS,0,$O$2)=1,IF(INDEX(DATOS,0,$Q$2)=$E28,INDEX(DATOS,0,M$5)))))))),"sd")</f>
        <v>24.900000000000002</v>
      </c>
      <c r="N28" s="118">
        <f t="array" ref="N28">IFERROR(AVERAGE(IF(INDEX(DATOS,0,$P$2)&lt;=$I28,IF(INDEX(DATOS,0,$P$2)&gt;=$J28,IF(ISNUMBER(INDEX(DATOS,0,N$5)),IF(INDEX(DATOS,0,$N$2)=0,IF(INDEX(DATOS,0,$O$2)=1,IF(INDEX(DATOS,0,$Q$2)=$E28,INDEX(DATOS,0,N$5)))))))),"sd")</f>
        <v>80.366666666666674</v>
      </c>
      <c r="O28" s="118">
        <f t="array" ref="O28">IFERROR(AVERAGE(IF(INDEX(DATOS,0,$P$2)&lt;=$I28,IF(INDEX(DATOS,0,$P$2)&gt;=$J28,IF(ISNUMBER(INDEX(DATOS,0,O$5)),IF(INDEX(DATOS,0,$N$2)=0,IF(INDEX(DATOS,0,$O$2)=1,IF(INDEX(DATOS,0,$Q$2)=$E28,INDEX(DATOS,0,O$5)))))))),"sd")</f>
        <v>10.800000000000002</v>
      </c>
      <c r="P28" s="118">
        <f t="array" ref="P28">IFERROR(AVERAGE(IF(INDEX(DATOS,0,$P$2)&lt;=$I28,IF(INDEX(DATOS,0,$P$2)&gt;=$J28,IF(ISNUMBER(INDEX(DATOS,0,P$5)),IF(INDEX(DATOS,0,$N$2)=0,IF(INDEX(DATOS,0,$O$2)=1,IF(INDEX(DATOS,0,$Q$2)=$E28,INDEX(DATOS,0,P$5)))))))),"sd")</f>
        <v>4799.9869101380982</v>
      </c>
      <c r="Q28" s="118">
        <f t="array" ref="Q28">IFERROR(AVERAGE(IF(INDEX(DATOS,0,$P$2)&lt;=$I28,IF(INDEX(DATOS,0,$P$2)&gt;=$J28,IF(ISNUMBER(INDEX(DATOS,0,Q$5)),IF(INDEX(DATOS,0,$N$2)=0,IF(INDEX(DATOS,0,$O$2)=1,IF(INDEX(DATOS,0,$Q$2)=$E28,INDEX(DATOS,0,Q$5)))))))),"sd")</f>
        <v>1.2166666666666668</v>
      </c>
      <c r="R28" s="118">
        <f t="array" ref="R28">IFERROR(AVERAGE(IF(INDEX(DATOS,0,$P$2)&lt;=$I28,IF(INDEX(DATOS,0,$P$2)&gt;=$J28,IF(ISNUMBER(INDEX(DATOS,0,R$5)),IF(INDEX(DATOS,0,$N$2)=0,IF(INDEX(DATOS,0,$O$2)=1,IF(INDEX(DATOS,0,$Q$2)=$E28,INDEX(DATOS,0,R$5)))))))),"sd")</f>
        <v>291.33333333333331</v>
      </c>
      <c r="S28" s="68">
        <f t="array" ref="S28">IF(ISNUMBER(K28),MAX(IF(K28&gt;=INDEX(ESCALA,0,$S$2),INDEX(ESCALA,0,$R$2))),1)</f>
        <v>7</v>
      </c>
      <c r="T28" s="119" t="str">
        <f t="shared" si="4"/>
        <v>Part. Colón                             ,-33.833,-61.000,2018,2018,101, 4.8,24.9,80.4,10.8,4800.0, 1.2,291.3, 7</v>
      </c>
    </row>
    <row r="29" spans="1:20" x14ac:dyDescent="0.35">
      <c r="A29">
        <f t="shared" si="5"/>
        <v>22</v>
      </c>
      <c r="B29" s="35">
        <f t="array" ref="B29">IF(B28=0,0,MIN(IF(INDEX(DATOS,0,$P$2)&lt;=$I29,IF(INDEX(DATOS,0,$P$2)&gt;=$J29,IF(ISNUMBER(INDEX(DATOS,0,$C29)),IF(INDEX(DATOS,0,$N$2)=0,IF(INDEX(DATOS,0,$O$2)=1,IF(ISNA(MATCH(INDEX(DATOS,0,$Q$2),IF($J$8:J28=J29,$E$8:E28),0)),INDEX(DATOS,0,$M$2)))))))))</f>
        <v>640</v>
      </c>
      <c r="C29" s="32">
        <f>MATCH(D29,INDEX(DATOS,1,),0)</f>
        <v>20</v>
      </c>
      <c r="D29" s="114" t="s">
        <v>1</v>
      </c>
      <c r="E29" s="34" t="str">
        <f>IF($B29=0,"--",INDEX(DATOS,$B29,Q$2))</f>
        <v>Partido de Pergamino, BA</v>
      </c>
      <c r="F29" s="34" t="str">
        <f>IFERROR(SUBSTITUTE(SUBSTITUTE(SUBSTITUTE(SUBSTITUTE(SUBSTITUTE(MID(E29,1,FIND(",",E29)-1),"Departamento de","Dpto."),"Partido de","Part."),"Coronel","Cnel."),"General","Gral."),"Comandante","Cmte."),E29)</f>
        <v>Part. Pergamino</v>
      </c>
      <c r="G29" s="117">
        <f>IFERROR(VLOOKUP($E29,LOC_UNICOS,G$2,0),-999)</f>
        <v>-33.75</v>
      </c>
      <c r="H29" s="117">
        <f>IFERROR(VLOOKUP($E29,LOC_UNICOS,H$2,0),-999)</f>
        <v>-60.5833333</v>
      </c>
      <c r="I29" s="116">
        <f t="shared" si="2"/>
        <v>2018</v>
      </c>
      <c r="J29" s="116">
        <f t="shared" si="3"/>
        <v>2018</v>
      </c>
      <c r="K29" s="118">
        <f t="array" ref="K29">IFERROR(AVERAGE(IF(INDEX(DATOS,0,$P$2)&lt;=$I29,IF(INDEX(DATOS,0,$P$2)&gt;=$J29,IF(ISNUMBER(INDEX(DATOS,0,K$5)),IF(INDEX(DATOS,0,$N$2)=0,IF(INDEX(DATOS,0,$O$2)=1,IF(INDEX(DATOS,0,$Q$2)=$E29,INDEX(DATOS,0,K$5)))))))),"sd")</f>
        <v>99.766666666666666</v>
      </c>
      <c r="L29" s="118">
        <f t="array" ref="L29">IFERROR(AVERAGE(IF(INDEX(DATOS,0,$P$2)&lt;=$I29,IF(INDEX(DATOS,0,$P$2)&gt;=$J29,IF(ISNUMBER(INDEX(DATOS,0,L$5)),IF(INDEX(DATOS,0,$N$2)=0,IF(INDEX(DATOS,0,$O$2)=1,IF(INDEX(DATOS,0,$Q$2)=$E29,INDEX(DATOS,0,L$5)))))))),"sd")</f>
        <v>12.533333333333333</v>
      </c>
      <c r="M29" s="118">
        <f t="array" ref="M29">IFERROR(AVERAGE(IF(INDEX(DATOS,0,$P$2)&lt;=$I29,IF(INDEX(DATOS,0,$P$2)&gt;=$J29,IF(ISNUMBER(INDEX(DATOS,0,M$5)),IF(INDEX(DATOS,0,$N$2)=0,IF(INDEX(DATOS,0,$O$2)=1,IF(INDEX(DATOS,0,$Q$2)=$E29,INDEX(DATOS,0,M$5)))))))),"sd")</f>
        <v>24.766666666666666</v>
      </c>
      <c r="N29" s="118">
        <f t="array" ref="N29">IFERROR(AVERAGE(IF(INDEX(DATOS,0,$P$2)&lt;=$I29,IF(INDEX(DATOS,0,$P$2)&gt;=$J29,IF(ISNUMBER(INDEX(DATOS,0,N$5)),IF(INDEX(DATOS,0,$N$2)=0,IF(INDEX(DATOS,0,$O$2)=1,IF(INDEX(DATOS,0,$Q$2)=$E29,INDEX(DATOS,0,N$5)))))))),"sd")</f>
        <v>79.266666666666666</v>
      </c>
      <c r="O29" s="118">
        <f t="array" ref="O29">IFERROR(AVERAGE(IF(INDEX(DATOS,0,$P$2)&lt;=$I29,IF(INDEX(DATOS,0,$P$2)&gt;=$J29,IF(ISNUMBER(INDEX(DATOS,0,O$5)),IF(INDEX(DATOS,0,$N$2)=0,IF(INDEX(DATOS,0,$O$2)=1,IF(INDEX(DATOS,0,$Q$2)=$E29,INDEX(DATOS,0,O$5)))))))),"sd")</f>
        <v>10.633333333333333</v>
      </c>
      <c r="P29" s="118">
        <f t="array" ref="P29">IFERROR(AVERAGE(IF(INDEX(DATOS,0,$P$2)&lt;=$I29,IF(INDEX(DATOS,0,$P$2)&gt;=$J29,IF(ISNUMBER(INDEX(DATOS,0,P$5)),IF(INDEX(DATOS,0,$N$2)=0,IF(INDEX(DATOS,0,$O$2)=1,IF(INDEX(DATOS,0,$Q$2)=$E29,INDEX(DATOS,0,P$5)))))))),"sd")</f>
        <v>5000</v>
      </c>
      <c r="Q29" s="118">
        <f t="array" ref="Q29">IFERROR(AVERAGE(IF(INDEX(DATOS,0,$P$2)&lt;=$I29,IF(INDEX(DATOS,0,$P$2)&gt;=$J29,IF(ISNUMBER(INDEX(DATOS,0,Q$5)),IF(INDEX(DATOS,0,$N$2)=0,IF(INDEX(DATOS,0,$O$2)=1,IF(INDEX(DATOS,0,$Q$2)=$E29,INDEX(DATOS,0,Q$5)))))))),"sd")</f>
        <v>5.8666666666666671</v>
      </c>
      <c r="R29" s="118">
        <f t="array" ref="R29">IFERROR(AVERAGE(IF(INDEX(DATOS,0,$P$2)&lt;=$I29,IF(INDEX(DATOS,0,$P$2)&gt;=$J29,IF(ISNUMBER(INDEX(DATOS,0,R$5)),IF(INDEX(DATOS,0,$N$2)=0,IF(INDEX(DATOS,0,$O$2)=1,IF(INDEX(DATOS,0,$Q$2)=$E29,INDEX(DATOS,0,R$5)))))))),"sd")</f>
        <v>254</v>
      </c>
      <c r="S29" s="68">
        <f t="array" ref="S29">IF(ISNUMBER(K29),MAX(IF(K29&gt;=INDEX(ESCALA,0,$S$2),INDEX(ESCALA,0,$R$2))),1)</f>
        <v>6</v>
      </c>
      <c r="T29" s="119" t="str">
        <f t="shared" si="4"/>
        <v>Part. Pergamino                         ,-33.750,-60.583,2018,2018,100,12.5,24.8,79.3,10.6,5000.0, 5.9,254.0, 6</v>
      </c>
    </row>
    <row r="30" spans="1:20" x14ac:dyDescent="0.35">
      <c r="A30">
        <f t="shared" si="5"/>
        <v>23</v>
      </c>
      <c r="B30" s="35">
        <f t="array" ref="B30">IF(B29=0,0,MIN(IF(INDEX(DATOS,0,$P$2)&lt;=$I30,IF(INDEX(DATOS,0,$P$2)&gt;=$J30,IF(ISNUMBER(INDEX(DATOS,0,$C30)),IF(INDEX(DATOS,0,$N$2)=0,IF(INDEX(DATOS,0,$O$2)=1,IF(ISNA(MATCH(INDEX(DATOS,0,$Q$2),IF($J$8:J29=J30,$E$8:E29),0)),INDEX(DATOS,0,$M$2)))))))))</f>
        <v>643</v>
      </c>
      <c r="C30" s="32">
        <f>MATCH(D30,INDEX(DATOS,1,),0)</f>
        <v>20</v>
      </c>
      <c r="D30" s="114" t="s">
        <v>1</v>
      </c>
      <c r="E30" s="34" t="str">
        <f>IF($B30=0,"--",INDEX(DATOS,$B30,Q$2))</f>
        <v>Partido de Chivilcoy, BA</v>
      </c>
      <c r="F30" s="34" t="str">
        <f>IFERROR(SUBSTITUTE(SUBSTITUTE(SUBSTITUTE(SUBSTITUTE(SUBSTITUTE(MID(E30,1,FIND(",",E30)-1),"Departamento de","Dpto."),"Partido de","Part."),"Coronel","Cnel."),"General","Gral."),"Comandante","Cmte."),E30)</f>
        <v>Part. Chivilcoy</v>
      </c>
      <c r="G30" s="117">
        <f>IFERROR(VLOOKUP($E30,LOC_UNICOS,G$2,0),-999)</f>
        <v>-34.9166667</v>
      </c>
      <c r="H30" s="117">
        <f>IFERROR(VLOOKUP($E30,LOC_UNICOS,H$2,0),-999)</f>
        <v>-59.9166667</v>
      </c>
      <c r="I30" s="116">
        <f t="shared" si="2"/>
        <v>2018</v>
      </c>
      <c r="J30" s="116">
        <f t="shared" si="3"/>
        <v>2018</v>
      </c>
      <c r="K30" s="118">
        <f t="array" ref="K30">IFERROR(AVERAGE(IF(INDEX(DATOS,0,$P$2)&lt;=$I30,IF(INDEX(DATOS,0,$P$2)&gt;=$J30,IF(ISNUMBER(INDEX(DATOS,0,K$5)),IF(INDEX(DATOS,0,$N$2)=0,IF(INDEX(DATOS,0,$O$2)=1,IF(INDEX(DATOS,0,$Q$2)=$E30,INDEX(DATOS,0,K$5)))))))),"sd")</f>
        <v>100.53333333333335</v>
      </c>
      <c r="L30" s="118">
        <f t="array" ref="L30">IFERROR(AVERAGE(IF(INDEX(DATOS,0,$P$2)&lt;=$I30,IF(INDEX(DATOS,0,$P$2)&gt;=$J30,IF(ISNUMBER(INDEX(DATOS,0,L$5)),IF(INDEX(DATOS,0,$N$2)=0,IF(INDEX(DATOS,0,$O$2)=1,IF(INDEX(DATOS,0,$Q$2)=$E30,INDEX(DATOS,0,L$5)))))))),"sd")</f>
        <v>14.700000000000001</v>
      </c>
      <c r="M30" s="118">
        <f t="array" ref="M30">IFERROR(AVERAGE(IF(INDEX(DATOS,0,$P$2)&lt;=$I30,IF(INDEX(DATOS,0,$P$2)&gt;=$J30,IF(ISNUMBER(INDEX(DATOS,0,M$5)),IF(INDEX(DATOS,0,$N$2)=0,IF(INDEX(DATOS,0,$O$2)=1,IF(INDEX(DATOS,0,$Q$2)=$E30,INDEX(DATOS,0,M$5)))))))),"sd")</f>
        <v>26.2</v>
      </c>
      <c r="N30" s="118">
        <f t="array" ref="N30">IFERROR(AVERAGE(IF(INDEX(DATOS,0,$P$2)&lt;=$I30,IF(INDEX(DATOS,0,$P$2)&gt;=$J30,IF(ISNUMBER(INDEX(DATOS,0,N$5)),IF(INDEX(DATOS,0,$N$2)=0,IF(INDEX(DATOS,0,$O$2)=1,IF(INDEX(DATOS,0,$Q$2)=$E30,INDEX(DATOS,0,N$5)))))))),"sd")</f>
        <v>78.2</v>
      </c>
      <c r="O30" s="118">
        <f t="array" ref="O30">IFERROR(AVERAGE(IF(INDEX(DATOS,0,$P$2)&lt;=$I30,IF(INDEX(DATOS,0,$P$2)&gt;=$J30,IF(ISNUMBER(INDEX(DATOS,0,O$5)),IF(INDEX(DATOS,0,$N$2)=0,IF(INDEX(DATOS,0,$O$2)=1,IF(INDEX(DATOS,0,$Q$2)=$E30,INDEX(DATOS,0,O$5)))))))),"sd")</f>
        <v>11.266666666666666</v>
      </c>
      <c r="P30" s="118">
        <f t="array" ref="P30">IFERROR(AVERAGE(IF(INDEX(DATOS,0,$P$2)&lt;=$I30,IF(INDEX(DATOS,0,$P$2)&gt;=$J30,IF(ISNUMBER(INDEX(DATOS,0,P$5)),IF(INDEX(DATOS,0,$N$2)=0,IF(INDEX(DATOS,0,$O$2)=1,IF(INDEX(DATOS,0,$Q$2)=$E30,INDEX(DATOS,0,P$5)))))))),"sd")</f>
        <v>4000</v>
      </c>
      <c r="Q30" s="118">
        <f t="array" ref="Q30">IFERROR(AVERAGE(IF(INDEX(DATOS,0,$P$2)&lt;=$I30,IF(INDEX(DATOS,0,$P$2)&gt;=$J30,IF(ISNUMBER(INDEX(DATOS,0,Q$5)),IF(INDEX(DATOS,0,$N$2)=0,IF(INDEX(DATOS,0,$O$2)=1,IF(INDEX(DATOS,0,$Q$2)=$E30,INDEX(DATOS,0,Q$5)))))))),"sd")</f>
        <v>1.1599999999999999</v>
      </c>
      <c r="R30" s="118">
        <f t="array" ref="R30">IFERROR(AVERAGE(IF(INDEX(DATOS,0,$P$2)&lt;=$I30,IF(INDEX(DATOS,0,$P$2)&gt;=$J30,IF(ISNUMBER(INDEX(DATOS,0,R$5)),IF(INDEX(DATOS,0,$N$2)=0,IF(INDEX(DATOS,0,$O$2)=1,IF(INDEX(DATOS,0,$Q$2)=$E30,INDEX(DATOS,0,R$5)))))))),"sd")</f>
        <v>237</v>
      </c>
      <c r="S30" s="68">
        <f t="array" ref="S30">IF(ISNUMBER(K30),MAX(IF(K30&gt;=INDEX(ESCALA,0,$S$2),INDEX(ESCALA,0,$R$2))),1)</f>
        <v>7</v>
      </c>
      <c r="T30" s="119" t="str">
        <f t="shared" si="4"/>
        <v>Part. Chivilcoy                         ,-34.917,-59.917,2018,2018,101,14.7,26.2,78.2,11.3,4000.0, 1.2,237.0, 7</v>
      </c>
    </row>
    <row r="31" spans="1:20" x14ac:dyDescent="0.35">
      <c r="A31">
        <f t="shared" si="5"/>
        <v>24</v>
      </c>
      <c r="B31" s="35">
        <f t="array" ref="B31">IF(B30=0,0,MIN(IF(INDEX(DATOS,0,$P$2)&lt;=$I31,IF(INDEX(DATOS,0,$P$2)&gt;=$J31,IF(ISNUMBER(INDEX(DATOS,0,$C31)),IF(INDEX(DATOS,0,$N$2)=0,IF(INDEX(DATOS,0,$O$2)=1,IF(ISNA(MATCH(INDEX(DATOS,0,$Q$2),IF($J$8:J30=J31,$E$8:E30),0)),INDEX(DATOS,0,$M$2)))))))))</f>
        <v>646</v>
      </c>
      <c r="C31" s="32">
        <f>MATCH(D31,INDEX(DATOS,1,),0)</f>
        <v>20</v>
      </c>
      <c r="D31" s="114" t="s">
        <v>1</v>
      </c>
      <c r="E31" s="34" t="str">
        <f>IF($B31=0,"--",INDEX(DATOS,$B31,Q$2))</f>
        <v>Partido de Bragado, BA</v>
      </c>
      <c r="F31" s="34" t="str">
        <f>IFERROR(SUBSTITUTE(SUBSTITUTE(SUBSTITUTE(SUBSTITUTE(SUBSTITUTE(MID(E31,1,FIND(",",E31)-1),"Departamento de","Dpto."),"Partido de","Part."),"Coronel","Cnel."),"General","Gral."),"Comandante","Cmte."),E31)</f>
        <v>Part. Bragado</v>
      </c>
      <c r="G31" s="117">
        <f>IFERROR(VLOOKUP($E31,LOC_UNICOS,G$2,0),-999)</f>
        <v>-35</v>
      </c>
      <c r="H31" s="117">
        <f>IFERROR(VLOOKUP($E31,LOC_UNICOS,H$2,0),-999)</f>
        <v>-60.6666667</v>
      </c>
      <c r="I31" s="116">
        <f t="shared" si="2"/>
        <v>2018</v>
      </c>
      <c r="J31" s="116">
        <f t="shared" si="3"/>
        <v>2018</v>
      </c>
      <c r="K31" s="118">
        <f t="array" ref="K31">IFERROR(AVERAGE(IF(INDEX(DATOS,0,$P$2)&lt;=$I31,IF(INDEX(DATOS,0,$P$2)&gt;=$J31,IF(ISNUMBER(INDEX(DATOS,0,K$5)),IF(INDEX(DATOS,0,$N$2)=0,IF(INDEX(DATOS,0,$O$2)=1,IF(INDEX(DATOS,0,$Q$2)=$E31,INDEX(DATOS,0,K$5)))))))),"sd")</f>
        <v>100.46666666666668</v>
      </c>
      <c r="L31" s="118">
        <f t="array" ref="L31">IFERROR(AVERAGE(IF(INDEX(DATOS,0,$P$2)&lt;=$I31,IF(INDEX(DATOS,0,$P$2)&gt;=$J31,IF(ISNUMBER(INDEX(DATOS,0,L$5)),IF(INDEX(DATOS,0,$N$2)=0,IF(INDEX(DATOS,0,$O$2)=1,IF(INDEX(DATOS,0,$Q$2)=$E31,INDEX(DATOS,0,L$5)))))))),"sd")</f>
        <v>14.9</v>
      </c>
      <c r="M31" s="118">
        <f t="array" ref="M31">IFERROR(AVERAGE(IF(INDEX(DATOS,0,$P$2)&lt;=$I31,IF(INDEX(DATOS,0,$P$2)&gt;=$J31,IF(ISNUMBER(INDEX(DATOS,0,M$5)),IF(INDEX(DATOS,0,$N$2)=0,IF(INDEX(DATOS,0,$O$2)=1,IF(INDEX(DATOS,0,$Q$2)=$E31,INDEX(DATOS,0,M$5)))))))),"sd")</f>
        <v>25.266666666666666</v>
      </c>
      <c r="N31" s="118">
        <f t="array" ref="N31">IFERROR(AVERAGE(IF(INDEX(DATOS,0,$P$2)&lt;=$I31,IF(INDEX(DATOS,0,$P$2)&gt;=$J31,IF(ISNUMBER(INDEX(DATOS,0,N$5)),IF(INDEX(DATOS,0,$N$2)=0,IF(INDEX(DATOS,0,$O$2)=1,IF(INDEX(DATOS,0,$Q$2)=$E31,INDEX(DATOS,0,N$5)))))))),"sd")</f>
        <v>77.433333333333337</v>
      </c>
      <c r="O31" s="118">
        <f t="array" ref="O31">IFERROR(AVERAGE(IF(INDEX(DATOS,0,$P$2)&lt;=$I31,IF(INDEX(DATOS,0,$P$2)&gt;=$J31,IF(ISNUMBER(INDEX(DATOS,0,O$5)),IF(INDEX(DATOS,0,$N$2)=0,IF(INDEX(DATOS,0,$O$2)=1,IF(INDEX(DATOS,0,$Q$2)=$E31,INDEX(DATOS,0,O$5)))))))),"sd")</f>
        <v>11.233333333333333</v>
      </c>
      <c r="P31" s="118">
        <f t="array" ref="P31">IFERROR(AVERAGE(IF(INDEX(DATOS,0,$P$2)&lt;=$I31,IF(INDEX(DATOS,0,$P$2)&gt;=$J31,IF(ISNUMBER(INDEX(DATOS,0,P$5)),IF(INDEX(DATOS,0,$N$2)=0,IF(INDEX(DATOS,0,$O$2)=1,IF(INDEX(DATOS,0,$Q$2)=$E31,INDEX(DATOS,0,P$5)))))))),"sd")</f>
        <v>4000</v>
      </c>
      <c r="Q31" s="118">
        <f t="array" ref="Q31">IFERROR(AVERAGE(IF(INDEX(DATOS,0,$P$2)&lt;=$I31,IF(INDEX(DATOS,0,$P$2)&gt;=$J31,IF(ISNUMBER(INDEX(DATOS,0,Q$5)),IF(INDEX(DATOS,0,$N$2)=0,IF(INDEX(DATOS,0,$O$2)=1,IF(INDEX(DATOS,0,$Q$2)=$E31,INDEX(DATOS,0,Q$5)))))))),"sd")</f>
        <v>1.9333333333333333</v>
      </c>
      <c r="R31" s="118">
        <f t="array" ref="R31">IFERROR(AVERAGE(IF(INDEX(DATOS,0,$P$2)&lt;=$I31,IF(INDEX(DATOS,0,$P$2)&gt;=$J31,IF(ISNUMBER(INDEX(DATOS,0,R$5)),IF(INDEX(DATOS,0,$N$2)=0,IF(INDEX(DATOS,0,$O$2)=1,IF(INDEX(DATOS,0,$Q$2)=$E31,INDEX(DATOS,0,R$5)))))))),"sd")</f>
        <v>255</v>
      </c>
      <c r="S31" s="68">
        <f t="array" ref="S31">IF(ISNUMBER(K31),MAX(IF(K31&gt;=INDEX(ESCALA,0,$S$2),INDEX(ESCALA,0,$R$2))),1)</f>
        <v>7</v>
      </c>
      <c r="T31" s="119" t="str">
        <f t="shared" si="4"/>
        <v>Part. Bragado                           ,-35.000,-60.667,2018,2018,100,14.9,25.3,77.4,11.2,4000.0, 1.9,255.0, 7</v>
      </c>
    </row>
    <row r="32" spans="1:20" x14ac:dyDescent="0.35">
      <c r="A32">
        <f t="shared" si="5"/>
        <v>25</v>
      </c>
      <c r="B32" s="35">
        <f t="array" ref="B32">IF(B31=0,0,MIN(IF(INDEX(DATOS,0,$P$2)&lt;=$I32,IF(INDEX(DATOS,0,$P$2)&gt;=$J32,IF(ISNUMBER(INDEX(DATOS,0,$C32)),IF(INDEX(DATOS,0,$N$2)=0,IF(INDEX(DATOS,0,$O$2)=1,IF(ISNA(MATCH(INDEX(DATOS,0,$Q$2),IF($J$8:J31=J32,$E$8:E31),0)),INDEX(DATOS,0,$M$2)))))))))</f>
        <v>650</v>
      </c>
      <c r="C32" s="32">
        <f>MATCH(D32,INDEX(DATOS,1,),0)</f>
        <v>20</v>
      </c>
      <c r="D32" s="114" t="s">
        <v>1</v>
      </c>
      <c r="E32" s="34" t="str">
        <f>IF($B32=0,"--",INDEX(DATOS,$B32,Q$2))</f>
        <v>Partido de Alberti, BA</v>
      </c>
      <c r="F32" s="34" t="str">
        <f>IFERROR(SUBSTITUTE(SUBSTITUTE(SUBSTITUTE(SUBSTITUTE(SUBSTITUTE(MID(E32,1,FIND(",",E32)-1),"Departamento de","Dpto."),"Partido de","Part."),"Coronel","Cnel."),"General","Gral."),"Comandante","Cmte."),E32)</f>
        <v>Part. Alberti</v>
      </c>
      <c r="G32" s="117">
        <f>IFERROR(VLOOKUP($E32,LOC_UNICOS,G$2,0),-999)</f>
        <v>-35</v>
      </c>
      <c r="H32" s="117">
        <f>IFERROR(VLOOKUP($E32,LOC_UNICOS,H$2,0),-999)</f>
        <v>-60.3333333</v>
      </c>
      <c r="I32" s="116">
        <f t="shared" si="2"/>
        <v>2018</v>
      </c>
      <c r="J32" s="116">
        <f t="shared" si="3"/>
        <v>2018</v>
      </c>
      <c r="K32" s="118">
        <f t="array" ref="K32">IFERROR(AVERAGE(IF(INDEX(DATOS,0,$P$2)&lt;=$I32,IF(INDEX(DATOS,0,$P$2)&gt;=$J32,IF(ISNUMBER(INDEX(DATOS,0,K$5)),IF(INDEX(DATOS,0,$N$2)=0,IF(INDEX(DATOS,0,$O$2)=1,IF(INDEX(DATOS,0,$Q$2)=$E32,INDEX(DATOS,0,K$5)))))))),"sd")</f>
        <v>102.3</v>
      </c>
      <c r="L32" s="118">
        <f t="array" ref="L32">IFERROR(AVERAGE(IF(INDEX(DATOS,0,$P$2)&lt;=$I32,IF(INDEX(DATOS,0,$P$2)&gt;=$J32,IF(ISNUMBER(INDEX(DATOS,0,L$5)),IF(INDEX(DATOS,0,$N$2)=0,IF(INDEX(DATOS,0,$O$2)=1,IF(INDEX(DATOS,0,$Q$2)=$E32,INDEX(DATOS,0,L$5)))))))),"sd")</f>
        <v>15.8</v>
      </c>
      <c r="M32" s="118">
        <f t="array" ref="M32">IFERROR(AVERAGE(IF(INDEX(DATOS,0,$P$2)&lt;=$I32,IF(INDEX(DATOS,0,$P$2)&gt;=$J32,IF(ISNUMBER(INDEX(DATOS,0,M$5)),IF(INDEX(DATOS,0,$N$2)=0,IF(INDEX(DATOS,0,$O$2)=1,IF(INDEX(DATOS,0,$Q$2)=$E32,INDEX(DATOS,0,M$5)))))))),"sd")</f>
        <v>27.8</v>
      </c>
      <c r="N32" s="118">
        <f t="array" ref="N32">IFERROR(AVERAGE(IF(INDEX(DATOS,0,$P$2)&lt;=$I32,IF(INDEX(DATOS,0,$P$2)&gt;=$J32,IF(ISNUMBER(INDEX(DATOS,0,N$5)),IF(INDEX(DATOS,0,$N$2)=0,IF(INDEX(DATOS,0,$O$2)=1,IF(INDEX(DATOS,0,$Q$2)=$E32,INDEX(DATOS,0,N$5)))))))),"sd")</f>
        <v>79.400000000000006</v>
      </c>
      <c r="O32" s="118">
        <f t="array" ref="O32">IFERROR(AVERAGE(IF(INDEX(DATOS,0,$P$2)&lt;=$I32,IF(INDEX(DATOS,0,$P$2)&gt;=$J32,IF(ISNUMBER(INDEX(DATOS,0,O$5)),IF(INDEX(DATOS,0,$N$2)=0,IF(INDEX(DATOS,0,$O$2)=1,IF(INDEX(DATOS,0,$Q$2)=$E32,INDEX(DATOS,0,O$5)))))))),"sd")</f>
        <v>11.4</v>
      </c>
      <c r="P32" s="118">
        <f t="array" ref="P32">IFERROR(AVERAGE(IF(INDEX(DATOS,0,$P$2)&lt;=$I32,IF(INDEX(DATOS,0,$P$2)&gt;=$J32,IF(ISNUMBER(INDEX(DATOS,0,P$5)),IF(INDEX(DATOS,0,$N$2)=0,IF(INDEX(DATOS,0,$O$2)=1,IF(INDEX(DATOS,0,$Q$2)=$E32,INDEX(DATOS,0,P$5)))))))),"sd")</f>
        <v>4000</v>
      </c>
      <c r="Q32" s="118">
        <f t="array" ref="Q32">IFERROR(AVERAGE(IF(INDEX(DATOS,0,$P$2)&lt;=$I32,IF(INDEX(DATOS,0,$P$2)&gt;=$J32,IF(ISNUMBER(INDEX(DATOS,0,Q$5)),IF(INDEX(DATOS,0,$N$2)=0,IF(INDEX(DATOS,0,$O$2)=1,IF(INDEX(DATOS,0,$Q$2)=$E32,INDEX(DATOS,0,Q$5)))))))),"sd")</f>
        <v>1.5</v>
      </c>
      <c r="R32" s="118">
        <f t="array" ref="R32">IFERROR(AVERAGE(IF(INDEX(DATOS,0,$P$2)&lt;=$I32,IF(INDEX(DATOS,0,$P$2)&gt;=$J32,IF(ISNUMBER(INDEX(DATOS,0,R$5)),IF(INDEX(DATOS,0,$N$2)=0,IF(INDEX(DATOS,0,$O$2)=1,IF(INDEX(DATOS,0,$Q$2)=$E32,INDEX(DATOS,0,R$5)))))))),"sd")</f>
        <v>280</v>
      </c>
      <c r="S32" s="68">
        <f t="array" ref="S32">IF(ISNUMBER(K32),MAX(IF(K32&gt;=INDEX(ESCALA,0,$S$2),INDEX(ESCALA,0,$R$2))),1)</f>
        <v>8</v>
      </c>
      <c r="T32" s="119" t="str">
        <f t="shared" si="4"/>
        <v>Part. Alberti                           ,-35.000,-60.333,2018,2018,102,15.8,27.8,79.4,11.4,4000.0, 1.5,280.0, 8</v>
      </c>
    </row>
    <row r="33" spans="1:20" x14ac:dyDescent="0.35">
      <c r="A33">
        <f t="shared" si="5"/>
        <v>26</v>
      </c>
      <c r="B33" s="35">
        <f t="array" ref="B33">IF(B32=0,0,MIN(IF(INDEX(DATOS,0,$P$2)&lt;=$I33,IF(INDEX(DATOS,0,$P$2)&gt;=$J33,IF(ISNUMBER(INDEX(DATOS,0,$C33)),IF(INDEX(DATOS,0,$N$2)=0,IF(INDEX(DATOS,0,$O$2)=1,IF(ISNA(MATCH(INDEX(DATOS,0,$Q$2),IF($J$8:J32=J33,$E$8:E32),0)),INDEX(DATOS,0,$M$2)))))))))</f>
        <v>651</v>
      </c>
      <c r="C33" s="32">
        <f>MATCH(D33,INDEX(DATOS,1,),0)</f>
        <v>20</v>
      </c>
      <c r="D33" s="114" t="s">
        <v>1</v>
      </c>
      <c r="E33" s="34" t="str">
        <f>IF($B33=0,"--",INDEX(DATOS,$B33,Q$2))</f>
        <v>Partido de Rojas, BA</v>
      </c>
      <c r="F33" s="34" t="str">
        <f>IFERROR(SUBSTITUTE(SUBSTITUTE(SUBSTITUTE(SUBSTITUTE(SUBSTITUTE(MID(E33,1,FIND(",",E33)-1),"Departamento de","Dpto."),"Partido de","Part."),"Coronel","Cnel."),"General","Gral."),"Comandante","Cmte."),E33)</f>
        <v>Part. Rojas</v>
      </c>
      <c r="G33" s="117">
        <f>IFERROR(VLOOKUP($E33,LOC_UNICOS,G$2,0),-999)</f>
        <v>-34.25</v>
      </c>
      <c r="H33" s="117">
        <f>IFERROR(VLOOKUP($E33,LOC_UNICOS,H$2,0),-999)</f>
        <v>-60.75</v>
      </c>
      <c r="I33" s="116">
        <f t="shared" si="2"/>
        <v>2018</v>
      </c>
      <c r="J33" s="116">
        <f t="shared" si="3"/>
        <v>2018</v>
      </c>
      <c r="K33" s="118">
        <f t="array" ref="K33">IFERROR(AVERAGE(IF(INDEX(DATOS,0,$P$2)&lt;=$I33,IF(INDEX(DATOS,0,$P$2)&gt;=$J33,IF(ISNUMBER(INDEX(DATOS,0,K$5)),IF(INDEX(DATOS,0,$N$2)=0,IF(INDEX(DATOS,0,$O$2)=1,IF(INDEX(DATOS,0,$Q$2)=$E33,INDEX(DATOS,0,K$5)))))))),"sd")</f>
        <v>103.1</v>
      </c>
      <c r="L33" s="118">
        <f t="array" ref="L33">IFERROR(AVERAGE(IF(INDEX(DATOS,0,$P$2)&lt;=$I33,IF(INDEX(DATOS,0,$P$2)&gt;=$J33,IF(ISNUMBER(INDEX(DATOS,0,L$5)),IF(INDEX(DATOS,0,$N$2)=0,IF(INDEX(DATOS,0,$O$2)=1,IF(INDEX(DATOS,0,$Q$2)=$E33,INDEX(DATOS,0,L$5)))))))),"sd")</f>
        <v>14.1</v>
      </c>
      <c r="M33" s="118">
        <f t="array" ref="M33">IFERROR(AVERAGE(IF(INDEX(DATOS,0,$P$2)&lt;=$I33,IF(INDEX(DATOS,0,$P$2)&gt;=$J33,IF(ISNUMBER(INDEX(DATOS,0,M$5)),IF(INDEX(DATOS,0,$N$2)=0,IF(INDEX(DATOS,0,$O$2)=1,IF(INDEX(DATOS,0,$Q$2)=$E33,INDEX(DATOS,0,M$5)))))))),"sd")</f>
        <v>28.5</v>
      </c>
      <c r="N33" s="118">
        <f t="array" ref="N33">IFERROR(AVERAGE(IF(INDEX(DATOS,0,$P$2)&lt;=$I33,IF(INDEX(DATOS,0,$P$2)&gt;=$J33,IF(ISNUMBER(INDEX(DATOS,0,N$5)),IF(INDEX(DATOS,0,$N$2)=0,IF(INDEX(DATOS,0,$O$2)=1,IF(INDEX(DATOS,0,$Q$2)=$E33,INDEX(DATOS,0,N$5)))))))),"sd")</f>
        <v>82.1</v>
      </c>
      <c r="O33" s="118">
        <f t="array" ref="O33">IFERROR(AVERAGE(IF(INDEX(DATOS,0,$P$2)&lt;=$I33,IF(INDEX(DATOS,0,$P$2)&gt;=$J33,IF(ISNUMBER(INDEX(DATOS,0,O$5)),IF(INDEX(DATOS,0,$N$2)=0,IF(INDEX(DATOS,0,$O$2)=1,IF(INDEX(DATOS,0,$Q$2)=$E33,INDEX(DATOS,0,O$5)))))))),"sd")</f>
        <v>11.8</v>
      </c>
      <c r="P33" s="118">
        <f t="array" ref="P33">IFERROR(AVERAGE(IF(INDEX(DATOS,0,$P$2)&lt;=$I33,IF(INDEX(DATOS,0,$P$2)&gt;=$J33,IF(ISNUMBER(INDEX(DATOS,0,P$5)),IF(INDEX(DATOS,0,$N$2)=0,IF(INDEX(DATOS,0,$O$2)=1,IF(INDEX(DATOS,0,$Q$2)=$E33,INDEX(DATOS,0,P$5)))))))),"sd")</f>
        <v>5000</v>
      </c>
      <c r="Q33" s="118">
        <f t="array" ref="Q33">IFERROR(AVERAGE(IF(INDEX(DATOS,0,$P$2)&lt;=$I33,IF(INDEX(DATOS,0,$P$2)&gt;=$J33,IF(ISNUMBER(INDEX(DATOS,0,Q$5)),IF(INDEX(DATOS,0,$N$2)=0,IF(INDEX(DATOS,0,$O$2)=1,IF(INDEX(DATOS,0,$Q$2)=$E33,INDEX(DATOS,0,Q$5)))))))),"sd")</f>
        <v>0.16</v>
      </c>
      <c r="R33" s="118">
        <f t="array" ref="R33">IFERROR(AVERAGE(IF(INDEX(DATOS,0,$P$2)&lt;=$I33,IF(INDEX(DATOS,0,$P$2)&gt;=$J33,IF(ISNUMBER(INDEX(DATOS,0,R$5)),IF(INDEX(DATOS,0,$N$2)=0,IF(INDEX(DATOS,0,$O$2)=1,IF(INDEX(DATOS,0,$Q$2)=$E33,INDEX(DATOS,0,R$5)))))))),"sd")</f>
        <v>223</v>
      </c>
      <c r="S33" s="68">
        <f t="array" ref="S33">IF(ISNUMBER(K33),MAX(IF(K33&gt;=INDEX(ESCALA,0,$S$2),INDEX(ESCALA,0,$R$2))),1)</f>
        <v>8</v>
      </c>
      <c r="T33" s="119" t="str">
        <f t="shared" si="4"/>
        <v>Part. Rojas                             ,-34.250,-60.750,2018,2018,103,14.1,28.5,82.1,11.8,5000.0, 0.2,223.0, 8</v>
      </c>
    </row>
    <row r="34" spans="1:20" x14ac:dyDescent="0.35">
      <c r="A34">
        <f t="shared" si="5"/>
        <v>27</v>
      </c>
      <c r="B34" s="35">
        <f t="array" ref="B34">IF(B33=0,0,MIN(IF(INDEX(DATOS,0,$P$2)&lt;=$I34,IF(INDEX(DATOS,0,$P$2)&gt;=$J34,IF(ISNUMBER(INDEX(DATOS,0,$C34)),IF(INDEX(DATOS,0,$N$2)=0,IF(INDEX(DATOS,0,$O$2)=1,IF(ISNA(MATCH(INDEX(DATOS,0,$Q$2),IF($J$8:J33=J34,$E$8:E33),0)),INDEX(DATOS,0,$M$2)))))))))</f>
        <v>652</v>
      </c>
      <c r="C34" s="32">
        <f>MATCH(D34,INDEX(DATOS,1,),0)</f>
        <v>20</v>
      </c>
      <c r="D34" s="114" t="s">
        <v>1</v>
      </c>
      <c r="E34" s="34" t="str">
        <f>IF($B34=0,"--",INDEX(DATOS,$B34,Q$2))</f>
        <v>Partido de General Pinto, BA</v>
      </c>
      <c r="F34" s="34" t="str">
        <f>IFERROR(SUBSTITUTE(SUBSTITUTE(SUBSTITUTE(SUBSTITUTE(SUBSTITUTE(MID(E34,1,FIND(",",E34)-1),"Departamento de","Dpto."),"Partido de","Part."),"Coronel","Cnel."),"General","Gral."),"Comandante","Cmte."),E34)</f>
        <v>Part. Gral. Pinto</v>
      </c>
      <c r="G34" s="117">
        <f>IFERROR(VLOOKUP($E34,LOC_UNICOS,G$2,0),-999)</f>
        <v>-34.75</v>
      </c>
      <c r="H34" s="117">
        <f>IFERROR(VLOOKUP($E34,LOC_UNICOS,H$2,0),-999)</f>
        <v>-62.25</v>
      </c>
      <c r="I34" s="116">
        <f t="shared" si="2"/>
        <v>2018</v>
      </c>
      <c r="J34" s="116">
        <f t="shared" si="3"/>
        <v>2018</v>
      </c>
      <c r="K34" s="118">
        <f t="array" ref="K34">IFERROR(AVERAGE(IF(INDEX(DATOS,0,$P$2)&lt;=$I34,IF(INDEX(DATOS,0,$P$2)&gt;=$J34,IF(ISNUMBER(INDEX(DATOS,0,K$5)),IF(INDEX(DATOS,0,$N$2)=0,IF(INDEX(DATOS,0,$O$2)=1,IF(INDEX(DATOS,0,$Q$2)=$E34,INDEX(DATOS,0,K$5)))))))),"sd")</f>
        <v>99.449999999999989</v>
      </c>
      <c r="L34" s="118">
        <f t="array" ref="L34">IFERROR(AVERAGE(IF(INDEX(DATOS,0,$P$2)&lt;=$I34,IF(INDEX(DATOS,0,$P$2)&gt;=$J34,IF(ISNUMBER(INDEX(DATOS,0,L$5)),IF(INDEX(DATOS,0,$N$2)=0,IF(INDEX(DATOS,0,$O$2)=1,IF(INDEX(DATOS,0,$Q$2)=$E34,INDEX(DATOS,0,L$5)))))))),"sd")</f>
        <v>13</v>
      </c>
      <c r="M34" s="118">
        <f t="array" ref="M34">IFERROR(AVERAGE(IF(INDEX(DATOS,0,$P$2)&lt;=$I34,IF(INDEX(DATOS,0,$P$2)&gt;=$J34,IF(ISNUMBER(INDEX(DATOS,0,M$5)),IF(INDEX(DATOS,0,$N$2)=0,IF(INDEX(DATOS,0,$O$2)=1,IF(INDEX(DATOS,0,$Q$2)=$E34,INDEX(DATOS,0,M$5)))))))),"sd")</f>
        <v>28.2</v>
      </c>
      <c r="N34" s="118">
        <f t="array" ref="N34">IFERROR(AVERAGE(IF(INDEX(DATOS,0,$P$2)&lt;=$I34,IF(INDEX(DATOS,0,$P$2)&gt;=$J34,IF(ISNUMBER(INDEX(DATOS,0,N$5)),IF(INDEX(DATOS,0,$N$2)=0,IF(INDEX(DATOS,0,$O$2)=1,IF(INDEX(DATOS,0,$Q$2)=$E34,INDEX(DATOS,0,N$5)))))))),"sd")</f>
        <v>78.25</v>
      </c>
      <c r="O34" s="118">
        <f t="array" ref="O34">IFERROR(AVERAGE(IF(INDEX(DATOS,0,$P$2)&lt;=$I34,IF(INDEX(DATOS,0,$P$2)&gt;=$J34,IF(ISNUMBER(INDEX(DATOS,0,O$5)),IF(INDEX(DATOS,0,$N$2)=0,IF(INDEX(DATOS,0,$O$2)=1,IF(INDEX(DATOS,0,$Q$2)=$E34,INDEX(DATOS,0,O$5)))))))),"sd")</f>
        <v>10.350000000000001</v>
      </c>
      <c r="P34" s="118">
        <f t="array" ref="P34">IFERROR(AVERAGE(IF(INDEX(DATOS,0,$P$2)&lt;=$I34,IF(INDEX(DATOS,0,$P$2)&gt;=$J34,IF(ISNUMBER(INDEX(DATOS,0,P$5)),IF(INDEX(DATOS,0,$N$2)=0,IF(INDEX(DATOS,0,$O$2)=1,IF(INDEX(DATOS,0,$Q$2)=$E34,INDEX(DATOS,0,P$5)))))))),"sd")</f>
        <v>4000</v>
      </c>
      <c r="Q34" s="118">
        <f t="array" ref="Q34">IFERROR(AVERAGE(IF(INDEX(DATOS,0,$P$2)&lt;=$I34,IF(INDEX(DATOS,0,$P$2)&gt;=$J34,IF(ISNUMBER(INDEX(DATOS,0,Q$5)),IF(INDEX(DATOS,0,$N$2)=0,IF(INDEX(DATOS,0,$O$2)=1,IF(INDEX(DATOS,0,$Q$2)=$E34,INDEX(DATOS,0,Q$5)))))))),"sd")</f>
        <v>2.02</v>
      </c>
      <c r="R34" s="118">
        <f t="array" ref="R34">IFERROR(AVERAGE(IF(INDEX(DATOS,0,$P$2)&lt;=$I34,IF(INDEX(DATOS,0,$P$2)&gt;=$J34,IF(ISNUMBER(INDEX(DATOS,0,R$5)),IF(INDEX(DATOS,0,$N$2)=0,IF(INDEX(DATOS,0,$O$2)=1,IF(INDEX(DATOS,0,$Q$2)=$E34,INDEX(DATOS,0,R$5)))))))),"sd")</f>
        <v>263</v>
      </c>
      <c r="S34" s="68">
        <f t="array" ref="S34">IF(ISNUMBER(K34),MAX(IF(K34&gt;=INDEX(ESCALA,0,$S$2),INDEX(ESCALA,0,$R$2))),1)</f>
        <v>6</v>
      </c>
      <c r="T34" s="119" t="str">
        <f t="shared" si="4"/>
        <v>Part. Gral. Pinto                       ,-34.750,-62.250,2018,2018,99,13.0,28.2,78.3,10.4,4000.0, 2.0,263.0, 6</v>
      </c>
    </row>
    <row r="35" spans="1:20" x14ac:dyDescent="0.35">
      <c r="A35">
        <f t="shared" si="5"/>
        <v>28</v>
      </c>
      <c r="B35" s="35">
        <f t="array" ref="B35">IF(B34=0,0,MIN(IF(INDEX(DATOS,0,$P$2)&lt;=$I35,IF(INDEX(DATOS,0,$P$2)&gt;=$J35,IF(ISNUMBER(INDEX(DATOS,0,$C35)),IF(INDEX(DATOS,0,$N$2)=0,IF(INDEX(DATOS,0,$O$2)=1,IF(ISNA(MATCH(INDEX(DATOS,0,$Q$2),IF($J$8:J34=J35,$E$8:E34),0)),INDEX(DATOS,0,$M$2)))))))))</f>
        <v>654</v>
      </c>
      <c r="C35" s="32">
        <f>MATCH(D35,INDEX(DATOS,1,),0)</f>
        <v>20</v>
      </c>
      <c r="D35" s="114" t="s">
        <v>1</v>
      </c>
      <c r="E35" s="34" t="str">
        <f>IF($B35=0,"--",INDEX(DATOS,$B35,Q$2))</f>
        <v>Partido de Florentino Ameghino, BA</v>
      </c>
      <c r="F35" s="34" t="str">
        <f>IFERROR(SUBSTITUTE(SUBSTITUTE(SUBSTITUTE(SUBSTITUTE(SUBSTITUTE(MID(E35,1,FIND(",",E35)-1),"Departamento de","Dpto."),"Partido de","Part."),"Coronel","Cnel."),"General","Gral."),"Comandante","Cmte."),E35)</f>
        <v>Part. Florentino Ameghino</v>
      </c>
      <c r="G35" s="117">
        <f>IFERROR(VLOOKUP($E35,LOC_UNICOS,G$2,0),-999)</f>
        <v>-34.838889000000002</v>
      </c>
      <c r="H35" s="117">
        <f>IFERROR(VLOOKUP($E35,LOC_UNICOS,H$2,0),-999)</f>
        <v>-62.467222</v>
      </c>
      <c r="I35" s="116">
        <f t="shared" si="2"/>
        <v>2018</v>
      </c>
      <c r="J35" s="116">
        <f t="shared" si="3"/>
        <v>2018</v>
      </c>
      <c r="K35" s="118">
        <f t="array" ref="K35">IFERROR(AVERAGE(IF(INDEX(DATOS,0,$P$2)&lt;=$I35,IF(INDEX(DATOS,0,$P$2)&gt;=$J35,IF(ISNUMBER(INDEX(DATOS,0,K$5)),IF(INDEX(DATOS,0,$N$2)=0,IF(INDEX(DATOS,0,$O$2)=1,IF(INDEX(DATOS,0,$Q$2)=$E35,INDEX(DATOS,0,K$5)))))))),"sd")</f>
        <v>100</v>
      </c>
      <c r="L35" s="118">
        <f t="array" ref="L35">IFERROR(AVERAGE(IF(INDEX(DATOS,0,$P$2)&lt;=$I35,IF(INDEX(DATOS,0,$P$2)&gt;=$J35,IF(ISNUMBER(INDEX(DATOS,0,L$5)),IF(INDEX(DATOS,0,$N$2)=0,IF(INDEX(DATOS,0,$O$2)=1,IF(INDEX(DATOS,0,$Q$2)=$E35,INDEX(DATOS,0,L$5)))))))),"sd")</f>
        <v>11.2</v>
      </c>
      <c r="M35" s="118">
        <f t="array" ref="M35">IFERROR(AVERAGE(IF(INDEX(DATOS,0,$P$2)&lt;=$I35,IF(INDEX(DATOS,0,$P$2)&gt;=$J35,IF(ISNUMBER(INDEX(DATOS,0,M$5)),IF(INDEX(DATOS,0,$N$2)=0,IF(INDEX(DATOS,0,$O$2)=1,IF(INDEX(DATOS,0,$Q$2)=$E35,INDEX(DATOS,0,M$5)))))))),"sd")</f>
        <v>28.9</v>
      </c>
      <c r="N35" s="118">
        <f t="array" ref="N35">IFERROR(AVERAGE(IF(INDEX(DATOS,0,$P$2)&lt;=$I35,IF(INDEX(DATOS,0,$P$2)&gt;=$J35,IF(ISNUMBER(INDEX(DATOS,0,N$5)),IF(INDEX(DATOS,0,$N$2)=0,IF(INDEX(DATOS,0,$O$2)=1,IF(INDEX(DATOS,0,$Q$2)=$E35,INDEX(DATOS,0,N$5)))))))),"sd")</f>
        <v>76.8</v>
      </c>
      <c r="O35" s="118">
        <f t="array" ref="O35">IFERROR(AVERAGE(IF(INDEX(DATOS,0,$P$2)&lt;=$I35,IF(INDEX(DATOS,0,$P$2)&gt;=$J35,IF(ISNUMBER(INDEX(DATOS,0,O$5)),IF(INDEX(DATOS,0,$N$2)=0,IF(INDEX(DATOS,0,$O$2)=1,IF(INDEX(DATOS,0,$Q$2)=$E35,INDEX(DATOS,0,O$5)))))))),"sd")</f>
        <v>11</v>
      </c>
      <c r="P35" s="118">
        <f t="array" ref="P35">IFERROR(AVERAGE(IF(INDEX(DATOS,0,$P$2)&lt;=$I35,IF(INDEX(DATOS,0,$P$2)&gt;=$J35,IF(ISNUMBER(INDEX(DATOS,0,P$5)),IF(INDEX(DATOS,0,$N$2)=0,IF(INDEX(DATOS,0,$O$2)=1,IF(INDEX(DATOS,0,$Q$2)=$E35,INDEX(DATOS,0,P$5)))))))),"sd")</f>
        <v>4200</v>
      </c>
      <c r="Q35" s="118">
        <f t="array" ref="Q35">IFERROR(AVERAGE(IF(INDEX(DATOS,0,$P$2)&lt;=$I35,IF(INDEX(DATOS,0,$P$2)&gt;=$J35,IF(ISNUMBER(INDEX(DATOS,0,Q$5)),IF(INDEX(DATOS,0,$N$2)=0,IF(INDEX(DATOS,0,$O$2)=1,IF(INDEX(DATOS,0,$Q$2)=$E35,INDEX(DATOS,0,Q$5)))))))),"sd")</f>
        <v>0.64</v>
      </c>
      <c r="R35" s="118">
        <f t="array" ref="R35">IFERROR(AVERAGE(IF(INDEX(DATOS,0,$P$2)&lt;=$I35,IF(INDEX(DATOS,0,$P$2)&gt;=$J35,IF(ISNUMBER(INDEX(DATOS,0,R$5)),IF(INDEX(DATOS,0,$N$2)=0,IF(INDEX(DATOS,0,$O$2)=1,IF(INDEX(DATOS,0,$Q$2)=$E35,INDEX(DATOS,0,R$5)))))))),"sd")</f>
        <v>202</v>
      </c>
      <c r="S35" s="68">
        <f t="array" ref="S35">IF(ISNUMBER(K35),MAX(IF(K35&gt;=INDEX(ESCALA,0,$S$2),INDEX(ESCALA,0,$R$2))),1)</f>
        <v>7</v>
      </c>
      <c r="T35" s="119" t="str">
        <f t="shared" si="4"/>
        <v>Part. Florentino Ameghino               ,-34.839,-62.467,2018,2018,100,11.2,28.9,76.8,11.0,4200.0, 0.6,202.0, 7</v>
      </c>
    </row>
    <row r="36" spans="1:20" x14ac:dyDescent="0.35">
      <c r="A36">
        <f t="shared" si="5"/>
        <v>29</v>
      </c>
      <c r="B36" s="35">
        <f t="array" ref="B36">IF(B35=0,0,MIN(IF(INDEX(DATOS,0,$P$2)&lt;=$I36,IF(INDEX(DATOS,0,$P$2)&gt;=$J36,IF(ISNUMBER(INDEX(DATOS,0,$C36)),IF(INDEX(DATOS,0,$N$2)=0,IF(INDEX(DATOS,0,$O$2)=1,IF(ISNA(MATCH(INDEX(DATOS,0,$Q$2),IF($J$8:J35=J36,$E$8:E35),0)),INDEX(DATOS,0,$M$2)))))))))</f>
        <v>655</v>
      </c>
      <c r="C36" s="32">
        <f>MATCH(D36,INDEX(DATOS,1,),0)</f>
        <v>20</v>
      </c>
      <c r="D36" s="114" t="s">
        <v>1</v>
      </c>
      <c r="E36" s="34" t="str">
        <f>IF($B36=0,"--",INDEX(DATOS,$B36,Q$2))</f>
        <v>Partido de General Villegas, BA</v>
      </c>
      <c r="F36" s="34" t="str">
        <f>IFERROR(SUBSTITUTE(SUBSTITUTE(SUBSTITUTE(SUBSTITUTE(SUBSTITUTE(MID(E36,1,FIND(",",E36)-1),"Departamento de","Dpto."),"Partido de","Part."),"Coronel","Cnel."),"General","Gral."),"Comandante","Cmte."),E36)</f>
        <v>Part. Gral. Villegas</v>
      </c>
      <c r="G36" s="117">
        <f>IFERROR(VLOOKUP($E36,LOC_UNICOS,G$2,0),-999)</f>
        <v>-34.75</v>
      </c>
      <c r="H36" s="117">
        <f>IFERROR(VLOOKUP($E36,LOC_UNICOS,H$2,0),-999)</f>
        <v>-63</v>
      </c>
      <c r="I36" s="116">
        <f t="shared" si="2"/>
        <v>2018</v>
      </c>
      <c r="J36" s="116">
        <f t="shared" si="3"/>
        <v>2018</v>
      </c>
      <c r="K36" s="118">
        <f t="array" ref="K36">IFERROR(AVERAGE(IF(INDEX(DATOS,0,$P$2)&lt;=$I36,IF(INDEX(DATOS,0,$P$2)&gt;=$J36,IF(ISNUMBER(INDEX(DATOS,0,K$5)),IF(INDEX(DATOS,0,$N$2)=0,IF(INDEX(DATOS,0,$O$2)=1,IF(INDEX(DATOS,0,$Q$2)=$E36,INDEX(DATOS,0,K$5)))))))),"sd")</f>
        <v>100</v>
      </c>
      <c r="L36" s="118">
        <f t="array" ref="L36">IFERROR(AVERAGE(IF(INDEX(DATOS,0,$P$2)&lt;=$I36,IF(INDEX(DATOS,0,$P$2)&gt;=$J36,IF(ISNUMBER(INDEX(DATOS,0,L$5)),IF(INDEX(DATOS,0,$N$2)=0,IF(INDEX(DATOS,0,$O$2)=1,IF(INDEX(DATOS,0,$Q$2)=$E36,INDEX(DATOS,0,L$5)))))))),"sd")</f>
        <v>10.7</v>
      </c>
      <c r="M36" s="118">
        <f t="array" ref="M36">IFERROR(AVERAGE(IF(INDEX(DATOS,0,$P$2)&lt;=$I36,IF(INDEX(DATOS,0,$P$2)&gt;=$J36,IF(ISNUMBER(INDEX(DATOS,0,M$5)),IF(INDEX(DATOS,0,$N$2)=0,IF(INDEX(DATOS,0,$O$2)=1,IF(INDEX(DATOS,0,$Q$2)=$E36,INDEX(DATOS,0,M$5)))))))),"sd")</f>
        <v>25.6</v>
      </c>
      <c r="N36" s="118">
        <f t="array" ref="N36">IFERROR(AVERAGE(IF(INDEX(DATOS,0,$P$2)&lt;=$I36,IF(INDEX(DATOS,0,$P$2)&gt;=$J36,IF(ISNUMBER(INDEX(DATOS,0,N$5)),IF(INDEX(DATOS,0,$N$2)=0,IF(INDEX(DATOS,0,$O$2)=1,IF(INDEX(DATOS,0,$Q$2)=$E36,INDEX(DATOS,0,N$5)))))))),"sd")</f>
        <v>76.3</v>
      </c>
      <c r="O36" s="118">
        <f t="array" ref="O36">IFERROR(AVERAGE(IF(INDEX(DATOS,0,$P$2)&lt;=$I36,IF(INDEX(DATOS,0,$P$2)&gt;=$J36,IF(ISNUMBER(INDEX(DATOS,0,O$5)),IF(INDEX(DATOS,0,$N$2)=0,IF(INDEX(DATOS,0,$O$2)=1,IF(INDEX(DATOS,0,$Q$2)=$E36,INDEX(DATOS,0,O$5)))))))),"sd")</f>
        <v>11</v>
      </c>
      <c r="P36" s="118">
        <f t="array" ref="P36">IFERROR(AVERAGE(IF(INDEX(DATOS,0,$P$2)&lt;=$I36,IF(INDEX(DATOS,0,$P$2)&gt;=$J36,IF(ISNUMBER(INDEX(DATOS,0,P$5)),IF(INDEX(DATOS,0,$N$2)=0,IF(INDEX(DATOS,0,$O$2)=1,IF(INDEX(DATOS,0,$Q$2)=$E36,INDEX(DATOS,0,P$5)))))))),"sd")</f>
        <v>4100.0016431423455</v>
      </c>
      <c r="Q36" s="118">
        <f t="array" ref="Q36">IFERROR(AVERAGE(IF(INDEX(DATOS,0,$P$2)&lt;=$I36,IF(INDEX(DATOS,0,$P$2)&gt;=$J36,IF(ISNUMBER(INDEX(DATOS,0,Q$5)),IF(INDEX(DATOS,0,$N$2)=0,IF(INDEX(DATOS,0,$O$2)=1,IF(INDEX(DATOS,0,$Q$2)=$E36,INDEX(DATOS,0,Q$5)))))))),"sd")</f>
        <v>0</v>
      </c>
      <c r="R36" s="118">
        <f t="array" ref="R36">IFERROR(AVERAGE(IF(INDEX(DATOS,0,$P$2)&lt;=$I36,IF(INDEX(DATOS,0,$P$2)&gt;=$J36,IF(ISNUMBER(INDEX(DATOS,0,R$5)),IF(INDEX(DATOS,0,$N$2)=0,IF(INDEX(DATOS,0,$O$2)=1,IF(INDEX(DATOS,0,$Q$2)=$E36,INDEX(DATOS,0,R$5)))))))),"sd")</f>
        <v>200</v>
      </c>
      <c r="S36" s="68">
        <f t="array" ref="S36">IF(ISNUMBER(K36),MAX(IF(K36&gt;=INDEX(ESCALA,0,$S$2),INDEX(ESCALA,0,$R$2))),1)</f>
        <v>7</v>
      </c>
      <c r="T36" s="119" t="str">
        <f t="shared" si="4"/>
        <v>Part. Gral. Villegas                    ,-34.750,-63.000,2018,2018,100,10.7,25.6,76.3,11.0,4100.0, 0.0,200.0, 7</v>
      </c>
    </row>
    <row r="37" spans="1:20" x14ac:dyDescent="0.35">
      <c r="A37">
        <f t="shared" si="5"/>
        <v>30</v>
      </c>
      <c r="B37" s="35">
        <f t="array" ref="B37">IF(B36=0,0,MIN(IF(INDEX(DATOS,0,$P$2)&lt;=$I37,IF(INDEX(DATOS,0,$P$2)&gt;=$J37,IF(ISNUMBER(INDEX(DATOS,0,$C37)),IF(INDEX(DATOS,0,$N$2)=0,IF(INDEX(DATOS,0,$O$2)=1,IF(ISNA(MATCH(INDEX(DATOS,0,$Q$2),IF($J$8:J36=J37,$E$8:E36),0)),INDEX(DATOS,0,$M$2)))))))))</f>
        <v>656</v>
      </c>
      <c r="C37" s="32">
        <f>MATCH(D37,INDEX(DATOS,1,),0)</f>
        <v>20</v>
      </c>
      <c r="D37" s="114" t="s">
        <v>1</v>
      </c>
      <c r="E37" s="34" t="str">
        <f>IF($B37=0,"--",INDEX(DATOS,$B37,Q$2))</f>
        <v>Partido de Leandro N. Alem, BA</v>
      </c>
      <c r="F37" s="34" t="str">
        <f>IFERROR(SUBSTITUTE(SUBSTITUTE(SUBSTITUTE(SUBSTITUTE(SUBSTITUTE(MID(E37,1,FIND(",",E37)-1),"Departamento de","Dpto."),"Partido de","Part."),"Coronel","Cnel."),"General","Gral."),"Comandante","Cmte."),E37)</f>
        <v>Part. Leandro N. Alem</v>
      </c>
      <c r="G37" s="117">
        <f>IFERROR(VLOOKUP($E37,LOC_UNICOS,G$2,0),-999)</f>
        <v>-34.5</v>
      </c>
      <c r="H37" s="117">
        <f>IFERROR(VLOOKUP($E37,LOC_UNICOS,H$2,0),-999)</f>
        <v>-61.5</v>
      </c>
      <c r="I37" s="116">
        <f t="shared" si="2"/>
        <v>2018</v>
      </c>
      <c r="J37" s="116">
        <f t="shared" si="3"/>
        <v>2018</v>
      </c>
      <c r="K37" s="118">
        <f t="array" ref="K37">IFERROR(AVERAGE(IF(INDEX(DATOS,0,$P$2)&lt;=$I37,IF(INDEX(DATOS,0,$P$2)&gt;=$J37,IF(ISNUMBER(INDEX(DATOS,0,K$5)),IF(INDEX(DATOS,0,$N$2)=0,IF(INDEX(DATOS,0,$O$2)=1,IF(INDEX(DATOS,0,$Q$2)=$E37,INDEX(DATOS,0,K$5)))))))),"sd")</f>
        <v>102.69999999999999</v>
      </c>
      <c r="L37" s="118">
        <f t="array" ref="L37">IFERROR(AVERAGE(IF(INDEX(DATOS,0,$P$2)&lt;=$I37,IF(INDEX(DATOS,0,$P$2)&gt;=$J37,IF(ISNUMBER(INDEX(DATOS,0,L$5)),IF(INDEX(DATOS,0,$N$2)=0,IF(INDEX(DATOS,0,$O$2)=1,IF(INDEX(DATOS,0,$Q$2)=$E37,INDEX(DATOS,0,L$5)))))))),"sd")</f>
        <v>9.6999999999999993</v>
      </c>
      <c r="M37" s="118">
        <f t="array" ref="M37">IFERROR(AVERAGE(IF(INDEX(DATOS,0,$P$2)&lt;=$I37,IF(INDEX(DATOS,0,$P$2)&gt;=$J37,IF(ISNUMBER(INDEX(DATOS,0,M$5)),IF(INDEX(DATOS,0,$N$2)=0,IF(INDEX(DATOS,0,$O$2)=1,IF(INDEX(DATOS,0,$Q$2)=$E37,INDEX(DATOS,0,M$5)))))))),"sd")</f>
        <v>28.3</v>
      </c>
      <c r="N37" s="118">
        <f t="array" ref="N37">IFERROR(AVERAGE(IF(INDEX(DATOS,0,$P$2)&lt;=$I37,IF(INDEX(DATOS,0,$P$2)&gt;=$J37,IF(ISNUMBER(INDEX(DATOS,0,N$5)),IF(INDEX(DATOS,0,$N$2)=0,IF(INDEX(DATOS,0,$O$2)=1,IF(INDEX(DATOS,0,$Q$2)=$E37,INDEX(DATOS,0,N$5)))))))),"sd")</f>
        <v>80.349999999999994</v>
      </c>
      <c r="O37" s="118">
        <f t="array" ref="O37">IFERROR(AVERAGE(IF(INDEX(DATOS,0,$P$2)&lt;=$I37,IF(INDEX(DATOS,0,$P$2)&gt;=$J37,IF(ISNUMBER(INDEX(DATOS,0,O$5)),IF(INDEX(DATOS,0,$N$2)=0,IF(INDEX(DATOS,0,$O$2)=1,IF(INDEX(DATOS,0,$Q$2)=$E37,INDEX(DATOS,0,O$5)))))))),"sd")</f>
        <v>11.600000000000001</v>
      </c>
      <c r="P37" s="118">
        <f t="array" ref="P37">IFERROR(AVERAGE(IF(INDEX(DATOS,0,$P$2)&lt;=$I37,IF(INDEX(DATOS,0,$P$2)&gt;=$J37,IF(ISNUMBER(INDEX(DATOS,0,P$5)),IF(INDEX(DATOS,0,$N$2)=0,IF(INDEX(DATOS,0,$O$2)=1,IF(INDEX(DATOS,0,$Q$2)=$E37,INDEX(DATOS,0,P$5)))))))),"sd")</f>
        <v>3900.0084702693548</v>
      </c>
      <c r="Q37" s="118">
        <f t="array" ref="Q37">IFERROR(AVERAGE(IF(INDEX(DATOS,0,$P$2)&lt;=$I37,IF(INDEX(DATOS,0,$P$2)&gt;=$J37,IF(ISNUMBER(INDEX(DATOS,0,Q$5)),IF(INDEX(DATOS,0,$N$2)=0,IF(INDEX(DATOS,0,$O$2)=1,IF(INDEX(DATOS,0,$Q$2)=$E37,INDEX(DATOS,0,Q$5)))))))),"sd")</f>
        <v>2.2600000000000002</v>
      </c>
      <c r="R37" s="118">
        <f t="array" ref="R37">IFERROR(AVERAGE(IF(INDEX(DATOS,0,$P$2)&lt;=$I37,IF(INDEX(DATOS,0,$P$2)&gt;=$J37,IF(ISNUMBER(INDEX(DATOS,0,R$5)),IF(INDEX(DATOS,0,$N$2)=0,IF(INDEX(DATOS,0,$O$2)=1,IF(INDEX(DATOS,0,$Q$2)=$E37,INDEX(DATOS,0,R$5)))))))),"sd")</f>
        <v>204.5</v>
      </c>
      <c r="S37" s="68">
        <f t="array" ref="S37">IF(ISNUMBER(K37),MAX(IF(K37&gt;=INDEX(ESCALA,0,$S$2),INDEX(ESCALA,0,$R$2))),1)</f>
        <v>8</v>
      </c>
      <c r="T37" s="119" t="str">
        <f t="shared" si="4"/>
        <v>Part. Leandro N. Alem                   ,-34.500,-61.500,2018,2018,103, 9.7,28.3,80.4,11.6,3900.0, 2.3,204.5, 8</v>
      </c>
    </row>
    <row r="38" spans="1:20" x14ac:dyDescent="0.35">
      <c r="A38">
        <f t="shared" si="5"/>
        <v>31</v>
      </c>
      <c r="B38" s="35">
        <f t="array" ref="B38">IF(B37=0,0,MIN(IF(INDEX(DATOS,0,$P$2)&lt;=$I38,IF(INDEX(DATOS,0,$P$2)&gt;=$J38,IF(ISNUMBER(INDEX(DATOS,0,$C38)),IF(INDEX(DATOS,0,$N$2)=0,IF(INDEX(DATOS,0,$O$2)=1,IF(ISNA(MATCH(INDEX(DATOS,0,$Q$2),IF($J$8:J37=J38,$E$8:E37),0)),INDEX(DATOS,0,$M$2)))))))))</f>
        <v>658</v>
      </c>
      <c r="C38" s="32">
        <f>MATCH(D38,INDEX(DATOS,1,),0)</f>
        <v>20</v>
      </c>
      <c r="D38" s="114" t="s">
        <v>1</v>
      </c>
      <c r="E38" s="34" t="str">
        <f>IF($B38=0,"--",INDEX(DATOS,$B38,Q$2))</f>
        <v>Partido de Lincoln, BA</v>
      </c>
      <c r="F38" s="34" t="str">
        <f>IFERROR(SUBSTITUTE(SUBSTITUTE(SUBSTITUTE(SUBSTITUTE(SUBSTITUTE(MID(E38,1,FIND(",",E38)-1),"Departamento de","Dpto."),"Partido de","Part."),"Coronel","Cnel."),"General","Gral."),"Comandante","Cmte."),E38)</f>
        <v>Part. Lincoln</v>
      </c>
      <c r="G38" s="117">
        <f>IFERROR(VLOOKUP($E38,LOC_UNICOS,G$2,0),-999)</f>
        <v>-35</v>
      </c>
      <c r="H38" s="117">
        <f>IFERROR(VLOOKUP($E38,LOC_UNICOS,H$2,0),-999)</f>
        <v>-61.75</v>
      </c>
      <c r="I38" s="116">
        <f t="shared" si="2"/>
        <v>2018</v>
      </c>
      <c r="J38" s="116">
        <f t="shared" si="3"/>
        <v>2018</v>
      </c>
      <c r="K38" s="118">
        <f t="array" ref="K38">IFERROR(AVERAGE(IF(INDEX(DATOS,0,$P$2)&lt;=$I38,IF(INDEX(DATOS,0,$P$2)&gt;=$J38,IF(ISNUMBER(INDEX(DATOS,0,K$5)),IF(INDEX(DATOS,0,$N$2)=0,IF(INDEX(DATOS,0,$O$2)=1,IF(INDEX(DATOS,0,$Q$2)=$E38,INDEX(DATOS,0,K$5)))))))),"sd")</f>
        <v>99</v>
      </c>
      <c r="L38" s="118">
        <f t="array" ref="L38">IFERROR(AVERAGE(IF(INDEX(DATOS,0,$P$2)&lt;=$I38,IF(INDEX(DATOS,0,$P$2)&gt;=$J38,IF(ISNUMBER(INDEX(DATOS,0,L$5)),IF(INDEX(DATOS,0,$N$2)=0,IF(INDEX(DATOS,0,$O$2)=1,IF(INDEX(DATOS,0,$Q$2)=$E38,INDEX(DATOS,0,L$5)))))))),"sd")</f>
        <v>16.899999999999999</v>
      </c>
      <c r="M38" s="118">
        <f t="array" ref="M38">IFERROR(AVERAGE(IF(INDEX(DATOS,0,$P$2)&lt;=$I38,IF(INDEX(DATOS,0,$P$2)&gt;=$J38,IF(ISNUMBER(INDEX(DATOS,0,M$5)),IF(INDEX(DATOS,0,$N$2)=0,IF(INDEX(DATOS,0,$O$2)=1,IF(INDEX(DATOS,0,$Q$2)=$E38,INDEX(DATOS,0,M$5)))))))),"sd")</f>
        <v>24.8</v>
      </c>
      <c r="N38" s="118">
        <f t="array" ref="N38">IFERROR(AVERAGE(IF(INDEX(DATOS,0,$P$2)&lt;=$I38,IF(INDEX(DATOS,0,$P$2)&gt;=$J38,IF(ISNUMBER(INDEX(DATOS,0,N$5)),IF(INDEX(DATOS,0,$N$2)=0,IF(INDEX(DATOS,0,$O$2)=1,IF(INDEX(DATOS,0,$Q$2)=$E38,INDEX(DATOS,0,N$5)))))))),"sd")</f>
        <v>77.8</v>
      </c>
      <c r="O38" s="118">
        <f t="array" ref="O38">IFERROR(AVERAGE(IF(INDEX(DATOS,0,$P$2)&lt;=$I38,IF(INDEX(DATOS,0,$P$2)&gt;=$J38,IF(ISNUMBER(INDEX(DATOS,0,O$5)),IF(INDEX(DATOS,0,$N$2)=0,IF(INDEX(DATOS,0,$O$2)=1,IF(INDEX(DATOS,0,$Q$2)=$E38,INDEX(DATOS,0,O$5)))))))),"sd")</f>
        <v>10.5</v>
      </c>
      <c r="P38" s="118">
        <f t="array" ref="P38">IFERROR(AVERAGE(IF(INDEX(DATOS,0,$P$2)&lt;=$I38,IF(INDEX(DATOS,0,$P$2)&gt;=$J38,IF(ISNUMBER(INDEX(DATOS,0,P$5)),IF(INDEX(DATOS,0,$N$2)=0,IF(INDEX(DATOS,0,$O$2)=1,IF(INDEX(DATOS,0,$Q$2)=$E38,INDEX(DATOS,0,P$5)))))))),"sd")</f>
        <v>3800.0039689627115</v>
      </c>
      <c r="Q38" s="118">
        <f t="array" ref="Q38">IFERROR(AVERAGE(IF(INDEX(DATOS,0,$P$2)&lt;=$I38,IF(INDEX(DATOS,0,$P$2)&gt;=$J38,IF(ISNUMBER(INDEX(DATOS,0,Q$5)),IF(INDEX(DATOS,0,$N$2)=0,IF(INDEX(DATOS,0,$O$2)=1,IF(INDEX(DATOS,0,$Q$2)=$E38,INDEX(DATOS,0,Q$5)))))))),"sd")</f>
        <v>5.29</v>
      </c>
      <c r="R38" s="118">
        <f t="array" ref="R38">IFERROR(AVERAGE(IF(INDEX(DATOS,0,$P$2)&lt;=$I38,IF(INDEX(DATOS,0,$P$2)&gt;=$J38,IF(ISNUMBER(INDEX(DATOS,0,R$5)),IF(INDEX(DATOS,0,$N$2)=0,IF(INDEX(DATOS,0,$O$2)=1,IF(INDEX(DATOS,0,$Q$2)=$E38,INDEX(DATOS,0,R$5)))))))),"sd")</f>
        <v>242</v>
      </c>
      <c r="S38" s="68">
        <f t="array" ref="S38">IF(ISNUMBER(K38),MAX(IF(K38&gt;=INDEX(ESCALA,0,$S$2),INDEX(ESCALA,0,$R$2))),1)</f>
        <v>6</v>
      </c>
      <c r="T38" s="119" t="str">
        <f t="shared" si="4"/>
        <v>Part. Lincoln                           ,-35.000,-61.750,2018,2018,99,16.9,24.8,77.8,10.5,3800.0, 5.3,242.0, 6</v>
      </c>
    </row>
    <row r="39" spans="1:20" x14ac:dyDescent="0.35">
      <c r="A39">
        <f t="shared" si="5"/>
        <v>32</v>
      </c>
      <c r="B39" s="35">
        <f t="array" ref="B39">IF(B38=0,0,MIN(IF(INDEX(DATOS,0,$P$2)&lt;=$I39,IF(INDEX(DATOS,0,$P$2)&gt;=$J39,IF(ISNUMBER(INDEX(DATOS,0,$C39)),IF(INDEX(DATOS,0,$N$2)=0,IF(INDEX(DATOS,0,$O$2)=1,IF(ISNA(MATCH(INDEX(DATOS,0,$Q$2),IF($J$8:J38=J39,$E$8:E38),0)),INDEX(DATOS,0,$M$2)))))))))</f>
        <v>659</v>
      </c>
      <c r="C39" s="32">
        <f>MATCH(D39,INDEX(DATOS,1,),0)</f>
        <v>20</v>
      </c>
      <c r="D39" s="114" t="s">
        <v>1</v>
      </c>
      <c r="E39" s="34" t="str">
        <f>IF($B39=0,"--",INDEX(DATOS,$B39,Q$2))</f>
        <v>Partido de 25 de Mayo, BA</v>
      </c>
      <c r="F39" s="34" t="str">
        <f>IFERROR(SUBSTITUTE(SUBSTITUTE(SUBSTITUTE(SUBSTITUTE(SUBSTITUTE(MID(E39,1,FIND(",",E39)-1),"Departamento de","Dpto."),"Partido de","Part."),"Coronel","Cnel."),"General","Gral."),"Comandante","Cmte."),E39)</f>
        <v>Part. 25 de Mayo</v>
      </c>
      <c r="G39" s="117">
        <f>IFERROR(VLOOKUP($E39,LOC_UNICOS,G$2,0),-999)</f>
        <v>-35.5</v>
      </c>
      <c r="H39" s="117">
        <f>IFERROR(VLOOKUP($E39,LOC_UNICOS,H$2,0),-999)</f>
        <v>-60.25</v>
      </c>
      <c r="I39" s="116">
        <f t="shared" si="2"/>
        <v>2018</v>
      </c>
      <c r="J39" s="116">
        <f t="shared" si="3"/>
        <v>2018</v>
      </c>
      <c r="K39" s="118">
        <f t="array" ref="K39">IFERROR(AVERAGE(IF(INDEX(DATOS,0,$P$2)&lt;=$I39,IF(INDEX(DATOS,0,$P$2)&gt;=$J39,IF(ISNUMBER(INDEX(DATOS,0,K$5)),IF(INDEX(DATOS,0,$N$2)=0,IF(INDEX(DATOS,0,$O$2)=1,IF(INDEX(DATOS,0,$Q$2)=$E39,INDEX(DATOS,0,K$5)))))))),"sd")</f>
        <v>101.6</v>
      </c>
      <c r="L39" s="118">
        <f t="array" ref="L39">IFERROR(AVERAGE(IF(INDEX(DATOS,0,$P$2)&lt;=$I39,IF(INDEX(DATOS,0,$P$2)&gt;=$J39,IF(ISNUMBER(INDEX(DATOS,0,L$5)),IF(INDEX(DATOS,0,$N$2)=0,IF(INDEX(DATOS,0,$O$2)=1,IF(INDEX(DATOS,0,$Q$2)=$E39,INDEX(DATOS,0,L$5)))))))),"sd")</f>
        <v>11.5</v>
      </c>
      <c r="M39" s="118">
        <f t="array" ref="M39">IFERROR(AVERAGE(IF(INDEX(DATOS,0,$P$2)&lt;=$I39,IF(INDEX(DATOS,0,$P$2)&gt;=$J39,IF(ISNUMBER(INDEX(DATOS,0,M$5)),IF(INDEX(DATOS,0,$N$2)=0,IF(INDEX(DATOS,0,$O$2)=1,IF(INDEX(DATOS,0,$Q$2)=$E39,INDEX(DATOS,0,M$5)))))))),"sd")</f>
        <v>26.4</v>
      </c>
      <c r="N39" s="118">
        <f t="array" ref="N39">IFERROR(AVERAGE(IF(INDEX(DATOS,0,$P$2)&lt;=$I39,IF(INDEX(DATOS,0,$P$2)&gt;=$J39,IF(ISNUMBER(INDEX(DATOS,0,N$5)),IF(INDEX(DATOS,0,$N$2)=0,IF(INDEX(DATOS,0,$O$2)=1,IF(INDEX(DATOS,0,$Q$2)=$E39,INDEX(DATOS,0,N$5)))))))),"sd")</f>
        <v>78.599999999999994</v>
      </c>
      <c r="O39" s="118">
        <f t="array" ref="O39">IFERROR(AVERAGE(IF(INDEX(DATOS,0,$P$2)&lt;=$I39,IF(INDEX(DATOS,0,$P$2)&gt;=$J39,IF(ISNUMBER(INDEX(DATOS,0,O$5)),IF(INDEX(DATOS,0,$N$2)=0,IF(INDEX(DATOS,0,$O$2)=1,IF(INDEX(DATOS,0,$Q$2)=$E39,INDEX(DATOS,0,O$5)))))))),"sd")</f>
        <v>11.8</v>
      </c>
      <c r="P39" s="118">
        <f t="array" ref="P39">IFERROR(AVERAGE(IF(INDEX(DATOS,0,$P$2)&lt;=$I39,IF(INDEX(DATOS,0,$P$2)&gt;=$J39,IF(ISNUMBER(INDEX(DATOS,0,P$5)),IF(INDEX(DATOS,0,$N$2)=0,IF(INDEX(DATOS,0,$O$2)=1,IF(INDEX(DATOS,0,$Q$2)=$E39,INDEX(DATOS,0,P$5)))))))),"sd")</f>
        <v>3699.9951202849752</v>
      </c>
      <c r="Q39" s="118">
        <f t="array" ref="Q39">IFERROR(AVERAGE(IF(INDEX(DATOS,0,$P$2)&lt;=$I39,IF(INDEX(DATOS,0,$P$2)&gt;=$J39,IF(ISNUMBER(INDEX(DATOS,0,Q$5)),IF(INDEX(DATOS,0,$N$2)=0,IF(INDEX(DATOS,0,$O$2)=1,IF(INDEX(DATOS,0,$Q$2)=$E39,INDEX(DATOS,0,Q$5)))))))),"sd")</f>
        <v>0.69</v>
      </c>
      <c r="R39" s="118">
        <f t="array" ref="R39">IFERROR(AVERAGE(IF(INDEX(DATOS,0,$P$2)&lt;=$I39,IF(INDEX(DATOS,0,$P$2)&gt;=$J39,IF(ISNUMBER(INDEX(DATOS,0,R$5)),IF(INDEX(DATOS,0,$N$2)=0,IF(INDEX(DATOS,0,$O$2)=1,IF(INDEX(DATOS,0,$Q$2)=$E39,INDEX(DATOS,0,R$5)))))))),"sd")</f>
        <v>229</v>
      </c>
      <c r="S39" s="68">
        <f t="array" ref="S39">IF(ISNUMBER(K39),MAX(IF(K39&gt;=INDEX(ESCALA,0,$S$2),INDEX(ESCALA,0,$R$2))),1)</f>
        <v>7</v>
      </c>
      <c r="T39" s="119" t="str">
        <f t="shared" si="4"/>
        <v>Part. 25 de Mayo                        ,-35.500,-60.250,2018,2018,102,11.5,26.4,78.6,11.8,3700.0, 0.7,229.0, 7</v>
      </c>
    </row>
    <row r="40" spans="1:20" x14ac:dyDescent="0.35">
      <c r="A40">
        <f t="shared" si="5"/>
        <v>33</v>
      </c>
      <c r="B40" s="35">
        <f t="array" ref="B40">IF(B39=0,0,MIN(IF(INDEX(DATOS,0,$P$2)&lt;=$I40,IF(INDEX(DATOS,0,$P$2)&gt;=$J40,IF(ISNUMBER(INDEX(DATOS,0,$C40)),IF(INDEX(DATOS,0,$N$2)=0,IF(INDEX(DATOS,0,$O$2)=1,IF(ISNA(MATCH(INDEX(DATOS,0,$Q$2),IF($J$8:J39=J40,$E$8:E39),0)),INDEX(DATOS,0,$M$2)))))))))</f>
        <v>660</v>
      </c>
      <c r="C40" s="32">
        <f>MATCH(D40,INDEX(DATOS,1,),0)</f>
        <v>20</v>
      </c>
      <c r="D40" s="114" t="s">
        <v>1</v>
      </c>
      <c r="E40" s="34" t="str">
        <f>IF($B40=0,"--",INDEX(DATOS,$B40,Q$2))</f>
        <v>Partido de Bolívar, BA</v>
      </c>
      <c r="F40" s="34" t="str">
        <f>IFERROR(SUBSTITUTE(SUBSTITUTE(SUBSTITUTE(SUBSTITUTE(SUBSTITUTE(MID(E40,1,FIND(",",E40)-1),"Departamento de","Dpto."),"Partido de","Part."),"Coronel","Cnel."),"General","Gral."),"Comandante","Cmte."),E40)</f>
        <v>Part. Bolívar</v>
      </c>
      <c r="G40" s="117">
        <f>IFERROR(VLOOKUP($E40,LOC_UNICOS,G$2,0),-999)</f>
        <v>-36.3333333</v>
      </c>
      <c r="H40" s="117">
        <f>IFERROR(VLOOKUP($E40,LOC_UNICOS,H$2,0),-999)</f>
        <v>-61.0833333</v>
      </c>
      <c r="I40" s="116">
        <f t="shared" si="2"/>
        <v>2018</v>
      </c>
      <c r="J40" s="116">
        <f t="shared" si="3"/>
        <v>2018</v>
      </c>
      <c r="K40" s="118">
        <f t="array" ref="K40">IFERROR(AVERAGE(IF(INDEX(DATOS,0,$P$2)&lt;=$I40,IF(INDEX(DATOS,0,$P$2)&gt;=$J40,IF(ISNUMBER(INDEX(DATOS,0,K$5)),IF(INDEX(DATOS,0,$N$2)=0,IF(INDEX(DATOS,0,$O$2)=1,IF(INDEX(DATOS,0,$Q$2)=$E40,INDEX(DATOS,0,K$5)))))))),"sd")</f>
        <v>97</v>
      </c>
      <c r="L40" s="118">
        <f t="array" ref="L40">IFERROR(AVERAGE(IF(INDEX(DATOS,0,$P$2)&lt;=$I40,IF(INDEX(DATOS,0,$P$2)&gt;=$J40,IF(ISNUMBER(INDEX(DATOS,0,L$5)),IF(INDEX(DATOS,0,$N$2)=0,IF(INDEX(DATOS,0,$O$2)=1,IF(INDEX(DATOS,0,$Q$2)=$E40,INDEX(DATOS,0,L$5)))))))),"sd")</f>
        <v>18.100000000000001</v>
      </c>
      <c r="M40" s="118">
        <f t="array" ref="M40">IFERROR(AVERAGE(IF(INDEX(DATOS,0,$P$2)&lt;=$I40,IF(INDEX(DATOS,0,$P$2)&gt;=$J40,IF(ISNUMBER(INDEX(DATOS,0,M$5)),IF(INDEX(DATOS,0,$N$2)=0,IF(INDEX(DATOS,0,$O$2)=1,IF(INDEX(DATOS,0,$Q$2)=$E40,INDEX(DATOS,0,M$5)))))))),"sd")</f>
        <v>20.9</v>
      </c>
      <c r="N40" s="118">
        <f t="array" ref="N40">IFERROR(AVERAGE(IF(INDEX(DATOS,0,$P$2)&lt;=$I40,IF(INDEX(DATOS,0,$P$2)&gt;=$J40,IF(ISNUMBER(INDEX(DATOS,0,N$5)),IF(INDEX(DATOS,0,$N$2)=0,IF(INDEX(DATOS,0,$O$2)=1,IF(INDEX(DATOS,0,$Q$2)=$E40,INDEX(DATOS,0,N$5)))))))),"sd")</f>
        <v>74.5</v>
      </c>
      <c r="O40" s="118">
        <f t="array" ref="O40">IFERROR(AVERAGE(IF(INDEX(DATOS,0,$P$2)&lt;=$I40,IF(INDEX(DATOS,0,$P$2)&gt;=$J40,IF(ISNUMBER(INDEX(DATOS,0,O$5)),IF(INDEX(DATOS,0,$N$2)=0,IF(INDEX(DATOS,0,$O$2)=1,IF(INDEX(DATOS,0,$Q$2)=$E40,INDEX(DATOS,0,O$5)))))))),"sd")</f>
        <v>10</v>
      </c>
      <c r="P40" s="118">
        <f t="array" ref="P40">IFERROR(AVERAGE(IF(INDEX(DATOS,0,$P$2)&lt;=$I40,IF(INDEX(DATOS,0,$P$2)&gt;=$J40,IF(ISNUMBER(INDEX(DATOS,0,P$5)),IF(INDEX(DATOS,0,$N$2)=0,IF(INDEX(DATOS,0,$O$2)=1,IF(INDEX(DATOS,0,$Q$2)=$E40,INDEX(DATOS,0,P$5)))))))),"sd")</f>
        <v>4000</v>
      </c>
      <c r="Q40" s="118">
        <f t="array" ref="Q40">IFERROR(AVERAGE(IF(INDEX(DATOS,0,$P$2)&lt;=$I40,IF(INDEX(DATOS,0,$P$2)&gt;=$J40,IF(ISNUMBER(INDEX(DATOS,0,Q$5)),IF(INDEX(DATOS,0,$N$2)=0,IF(INDEX(DATOS,0,$O$2)=1,IF(INDEX(DATOS,0,$Q$2)=$E40,INDEX(DATOS,0,Q$5)))))))),"sd")</f>
        <v>5.52</v>
      </c>
      <c r="R40" s="118">
        <f t="array" ref="R40">IFERROR(AVERAGE(IF(INDEX(DATOS,0,$P$2)&lt;=$I40,IF(INDEX(DATOS,0,$P$2)&gt;=$J40,IF(ISNUMBER(INDEX(DATOS,0,R$5)),IF(INDEX(DATOS,0,$N$2)=0,IF(INDEX(DATOS,0,$O$2)=1,IF(INDEX(DATOS,0,$Q$2)=$E40,INDEX(DATOS,0,R$5)))))))),"sd")</f>
        <v>222</v>
      </c>
      <c r="S40" s="68">
        <f t="array" ref="S40">IF(ISNUMBER(K40),MAX(IF(K40&gt;=INDEX(ESCALA,0,$S$2),INDEX(ESCALA,0,$R$2))),1)</f>
        <v>5</v>
      </c>
      <c r="T40" s="119" t="str">
        <f t="shared" si="4"/>
        <v>Part. Bolívar                           ,-36.333,-61.083,2018,2018,97,18.1,20.9,74.5,10.0,4000.0, 5.5,222.0, 5</v>
      </c>
    </row>
    <row r="41" spans="1:20" x14ac:dyDescent="0.35">
      <c r="A41">
        <f t="shared" si="5"/>
        <v>34</v>
      </c>
      <c r="B41" s="35">
        <f t="array" ref="B41">IF(B40=0,0,MIN(IF(INDEX(DATOS,0,$P$2)&lt;=$I41,IF(INDEX(DATOS,0,$P$2)&gt;=$J41,IF(ISNUMBER(INDEX(DATOS,0,$C41)),IF(INDEX(DATOS,0,$N$2)=0,IF(INDEX(DATOS,0,$O$2)=1,IF(ISNA(MATCH(INDEX(DATOS,0,$Q$2),IF($J$8:J40=J41,$E$8:E40),0)),INDEX(DATOS,0,$M$2)))))))))</f>
        <v>661</v>
      </c>
      <c r="C41" s="32">
        <f>MATCH(D41,INDEX(DATOS,1,),0)</f>
        <v>20</v>
      </c>
      <c r="D41" s="114" t="s">
        <v>1</v>
      </c>
      <c r="E41" s="34" t="str">
        <f>IF($B41=0,"--",INDEX(DATOS,$B41,Q$2))</f>
        <v>Departamento de Paraná, ER</v>
      </c>
      <c r="F41" s="34" t="str">
        <f>IFERROR(SUBSTITUTE(SUBSTITUTE(SUBSTITUTE(SUBSTITUTE(SUBSTITUTE(MID(E41,1,FIND(",",E41)-1),"Departamento de","Dpto."),"Partido de","Part."),"Coronel","Cnel."),"General","Gral."),"Comandante","Cmte."),E41)</f>
        <v>Dpto. Paraná</v>
      </c>
      <c r="G41" s="117">
        <f>IFERROR(VLOOKUP($E41,LOC_UNICOS,G$2,0),-999)</f>
        <v>-31.6666667</v>
      </c>
      <c r="H41" s="117">
        <f>IFERROR(VLOOKUP($E41,LOC_UNICOS,H$2,0),-999)</f>
        <v>-60</v>
      </c>
      <c r="I41" s="116">
        <f t="shared" si="2"/>
        <v>2018</v>
      </c>
      <c r="J41" s="116">
        <f t="shared" si="3"/>
        <v>2018</v>
      </c>
      <c r="K41" s="118">
        <f t="array" ref="K41">IFERROR(AVERAGE(IF(INDEX(DATOS,0,$P$2)&lt;=$I41,IF(INDEX(DATOS,0,$P$2)&gt;=$J41,IF(ISNUMBER(INDEX(DATOS,0,K$5)),IF(INDEX(DATOS,0,$N$2)=0,IF(INDEX(DATOS,0,$O$2)=1,IF(INDEX(DATOS,0,$Q$2)=$E41,INDEX(DATOS,0,K$5)))))))),"sd")</f>
        <v>98.824999999999989</v>
      </c>
      <c r="L41" s="118">
        <f t="array" ref="L41">IFERROR(AVERAGE(IF(INDEX(DATOS,0,$P$2)&lt;=$I41,IF(INDEX(DATOS,0,$P$2)&gt;=$J41,IF(ISNUMBER(INDEX(DATOS,0,L$5)),IF(INDEX(DATOS,0,$N$2)=0,IF(INDEX(DATOS,0,$O$2)=1,IF(INDEX(DATOS,0,$Q$2)=$E41,INDEX(DATOS,0,L$5)))))))),"sd")</f>
        <v>13.425000000000001</v>
      </c>
      <c r="M41" s="118">
        <f t="array" ref="M41">IFERROR(AVERAGE(IF(INDEX(DATOS,0,$P$2)&lt;=$I41,IF(INDEX(DATOS,0,$P$2)&gt;=$J41,IF(ISNUMBER(INDEX(DATOS,0,M$5)),IF(INDEX(DATOS,0,$N$2)=0,IF(INDEX(DATOS,0,$O$2)=1,IF(INDEX(DATOS,0,$Q$2)=$E41,INDEX(DATOS,0,M$5)))))))),"sd")</f>
        <v>21.6</v>
      </c>
      <c r="N41" s="118">
        <f t="array" ref="N41">IFERROR(AVERAGE(IF(INDEX(DATOS,0,$P$2)&lt;=$I41,IF(INDEX(DATOS,0,$P$2)&gt;=$J41,IF(ISNUMBER(INDEX(DATOS,0,N$5)),IF(INDEX(DATOS,0,$N$2)=0,IF(INDEX(DATOS,0,$O$2)=1,IF(INDEX(DATOS,0,$Q$2)=$E41,INDEX(DATOS,0,N$5)))))))),"sd")</f>
        <v>80.05</v>
      </c>
      <c r="O41" s="118">
        <f t="array" ref="O41">IFERROR(AVERAGE(IF(INDEX(DATOS,0,$P$2)&lt;=$I41,IF(INDEX(DATOS,0,$P$2)&gt;=$J41,IF(ISNUMBER(INDEX(DATOS,0,O$5)),IF(INDEX(DATOS,0,$N$2)=0,IF(INDEX(DATOS,0,$O$2)=1,IF(INDEX(DATOS,0,$Q$2)=$E41,INDEX(DATOS,0,O$5)))))))),"sd")</f>
        <v>9.9749999999999996</v>
      </c>
      <c r="P41" s="118">
        <f t="array" ref="P41">IFERROR(AVERAGE(IF(INDEX(DATOS,0,$P$2)&lt;=$I41,IF(INDEX(DATOS,0,$P$2)&gt;=$J41,IF(ISNUMBER(INDEX(DATOS,0,P$5)),IF(INDEX(DATOS,0,$N$2)=0,IF(INDEX(DATOS,0,$O$2)=1,IF(INDEX(DATOS,0,$Q$2)=$E41,INDEX(DATOS,0,P$5)))))))),"sd")</f>
        <v>3700</v>
      </c>
      <c r="Q41" s="118">
        <f t="array" ref="Q41">IFERROR(AVERAGE(IF(INDEX(DATOS,0,$P$2)&lt;=$I41,IF(INDEX(DATOS,0,$P$2)&gt;=$J41,IF(ISNUMBER(INDEX(DATOS,0,Q$5)),IF(INDEX(DATOS,0,$N$2)=0,IF(INDEX(DATOS,0,$O$2)=1,IF(INDEX(DATOS,0,$Q$2)=$E41,INDEX(DATOS,0,Q$5)))))))),"sd")</f>
        <v>3.6750000000000003</v>
      </c>
      <c r="R41" s="118">
        <f t="array" ref="R41">IFERROR(AVERAGE(IF(INDEX(DATOS,0,$P$2)&lt;=$I41,IF(INDEX(DATOS,0,$P$2)&gt;=$J41,IF(ISNUMBER(INDEX(DATOS,0,R$5)),IF(INDEX(DATOS,0,$N$2)=0,IF(INDEX(DATOS,0,$O$2)=1,IF(INDEX(DATOS,0,$Q$2)=$E41,INDEX(DATOS,0,R$5)))))))),"sd")</f>
        <v>240.25</v>
      </c>
      <c r="S41" s="68">
        <f t="array" ref="S41">IF(ISNUMBER(K41),MAX(IF(K41&gt;=INDEX(ESCALA,0,$S$2),INDEX(ESCALA,0,$R$2))),1)</f>
        <v>6</v>
      </c>
      <c r="T41" s="119" t="str">
        <f t="shared" si="4"/>
        <v>Dpto. Paraná                            ,-31.667,-60.000,2018,2018,99,13.4,21.6,80.1,10.0,3700.0, 3.7,240.3, 6</v>
      </c>
    </row>
    <row r="42" spans="1:20" x14ac:dyDescent="0.35">
      <c r="A42">
        <f t="shared" si="5"/>
        <v>35</v>
      </c>
      <c r="B42" s="35">
        <f t="array" ref="B42">IF(B41=0,0,MIN(IF(INDEX(DATOS,0,$P$2)&lt;=$I42,IF(INDEX(DATOS,0,$P$2)&gt;=$J42,IF(ISNUMBER(INDEX(DATOS,0,$C42)),IF(INDEX(DATOS,0,$N$2)=0,IF(INDEX(DATOS,0,$O$2)=1,IF(ISNA(MATCH(INDEX(DATOS,0,$Q$2),IF($J$8:J41=J42,$E$8:E41),0)),INDEX(DATOS,0,$M$2)))))))))</f>
        <v>665</v>
      </c>
      <c r="C42" s="32">
        <f>MATCH(D42,INDEX(DATOS,1,),0)</f>
        <v>20</v>
      </c>
      <c r="D42" s="114" t="s">
        <v>1</v>
      </c>
      <c r="E42" s="34" t="str">
        <f>IF($B42=0,"--",INDEX(DATOS,$B42,Q$2))</f>
        <v>Departamento de Federal, ER</v>
      </c>
      <c r="F42" s="34" t="str">
        <f>IFERROR(SUBSTITUTE(SUBSTITUTE(SUBSTITUTE(SUBSTITUTE(SUBSTITUTE(MID(E42,1,FIND(",",E42)-1),"Departamento de","Dpto."),"Partido de","Part."),"Coronel","Cnel."),"General","Gral."),"Comandante","Cmte."),E42)</f>
        <v>Dpto. Federal</v>
      </c>
      <c r="G42" s="117">
        <f>IFERROR(VLOOKUP($E42,LOC_UNICOS,G$2,0),-999)</f>
        <v>-30.956111</v>
      </c>
      <c r="H42" s="117">
        <f>IFERROR(VLOOKUP($E42,LOC_UNICOS,H$2,0),-999)</f>
        <v>-58.779722</v>
      </c>
      <c r="I42" s="116">
        <f t="shared" si="2"/>
        <v>2018</v>
      </c>
      <c r="J42" s="116">
        <f t="shared" si="3"/>
        <v>2018</v>
      </c>
      <c r="K42" s="118">
        <f t="array" ref="K42">IFERROR(AVERAGE(IF(INDEX(DATOS,0,$P$2)&lt;=$I42,IF(INDEX(DATOS,0,$P$2)&gt;=$J42,IF(ISNUMBER(INDEX(DATOS,0,K$5)),IF(INDEX(DATOS,0,$N$2)=0,IF(INDEX(DATOS,0,$O$2)=1,IF(INDEX(DATOS,0,$Q$2)=$E42,INDEX(DATOS,0,K$5)))))))),"sd")</f>
        <v>100.5</v>
      </c>
      <c r="L42" s="118">
        <f t="array" ref="L42">IFERROR(AVERAGE(IF(INDEX(DATOS,0,$P$2)&lt;=$I42,IF(INDEX(DATOS,0,$P$2)&gt;=$J42,IF(ISNUMBER(INDEX(DATOS,0,L$5)),IF(INDEX(DATOS,0,$N$2)=0,IF(INDEX(DATOS,0,$O$2)=1,IF(INDEX(DATOS,0,$Q$2)=$E42,INDEX(DATOS,0,L$5)))))))),"sd")</f>
        <v>12.7</v>
      </c>
      <c r="M42" s="118">
        <f t="array" ref="M42">IFERROR(AVERAGE(IF(INDEX(DATOS,0,$P$2)&lt;=$I42,IF(INDEX(DATOS,0,$P$2)&gt;=$J42,IF(ISNUMBER(INDEX(DATOS,0,M$5)),IF(INDEX(DATOS,0,$N$2)=0,IF(INDEX(DATOS,0,$O$2)=1,IF(INDEX(DATOS,0,$Q$2)=$E42,INDEX(DATOS,0,M$5)))))))),"sd")</f>
        <v>25.3</v>
      </c>
      <c r="N42" s="118">
        <f t="array" ref="N42">IFERROR(AVERAGE(IF(INDEX(DATOS,0,$P$2)&lt;=$I42,IF(INDEX(DATOS,0,$P$2)&gt;=$J42,IF(ISNUMBER(INDEX(DATOS,0,N$5)),IF(INDEX(DATOS,0,$N$2)=0,IF(INDEX(DATOS,0,$O$2)=1,IF(INDEX(DATOS,0,$Q$2)=$E42,INDEX(DATOS,0,N$5)))))))),"sd")</f>
        <v>80.8</v>
      </c>
      <c r="O42" s="118">
        <f t="array" ref="O42">IFERROR(AVERAGE(IF(INDEX(DATOS,0,$P$2)&lt;=$I42,IF(INDEX(DATOS,0,$P$2)&gt;=$J42,IF(ISNUMBER(INDEX(DATOS,0,O$5)),IF(INDEX(DATOS,0,$N$2)=0,IF(INDEX(DATOS,0,$O$2)=1,IF(INDEX(DATOS,0,$Q$2)=$E42,INDEX(DATOS,0,O$5)))))))),"sd")</f>
        <v>10.5</v>
      </c>
      <c r="P42" s="118">
        <f t="array" ref="P42">IFERROR(AVERAGE(IF(INDEX(DATOS,0,$P$2)&lt;=$I42,IF(INDEX(DATOS,0,$P$2)&gt;=$J42,IF(ISNUMBER(INDEX(DATOS,0,P$5)),IF(INDEX(DATOS,0,$N$2)=0,IF(INDEX(DATOS,0,$O$2)=1,IF(INDEX(DATOS,0,$Q$2)=$E42,INDEX(DATOS,0,P$5)))))))),"sd")</f>
        <v>3400</v>
      </c>
      <c r="Q42" s="118">
        <f t="array" ref="Q42">IFERROR(AVERAGE(IF(INDEX(DATOS,0,$P$2)&lt;=$I42,IF(INDEX(DATOS,0,$P$2)&gt;=$J42,IF(ISNUMBER(INDEX(DATOS,0,Q$5)),IF(INDEX(DATOS,0,$N$2)=0,IF(INDEX(DATOS,0,$O$2)=1,IF(INDEX(DATOS,0,$Q$2)=$E42,INDEX(DATOS,0,Q$5)))))))),"sd")</f>
        <v>3</v>
      </c>
      <c r="R42" s="118">
        <f t="array" ref="R42">IFERROR(AVERAGE(IF(INDEX(DATOS,0,$P$2)&lt;=$I42,IF(INDEX(DATOS,0,$P$2)&gt;=$J42,IF(ISNUMBER(INDEX(DATOS,0,R$5)),IF(INDEX(DATOS,0,$N$2)=0,IF(INDEX(DATOS,0,$O$2)=1,IF(INDEX(DATOS,0,$Q$2)=$E42,INDEX(DATOS,0,R$5)))))))),"sd")</f>
        <v>219</v>
      </c>
      <c r="S42" s="68">
        <f t="array" ref="S42">IF(ISNUMBER(K42),MAX(IF(K42&gt;=INDEX(ESCALA,0,$S$2),INDEX(ESCALA,0,$R$2))),1)</f>
        <v>7</v>
      </c>
      <c r="T42" s="119" t="str">
        <f t="shared" si="4"/>
        <v>Dpto. Federal                           ,-30.956,-58.780,2018,2018,101,12.7,25.3,80.8,10.5,3400.0, 3.0,219.0, 7</v>
      </c>
    </row>
    <row r="43" spans="1:20" x14ac:dyDescent="0.35">
      <c r="A43">
        <f t="shared" si="5"/>
        <v>36</v>
      </c>
      <c r="B43" s="35">
        <f t="array" ref="B43">IF(B42=0,0,MIN(IF(INDEX(DATOS,0,$P$2)&lt;=$I43,IF(INDEX(DATOS,0,$P$2)&gt;=$J43,IF(ISNUMBER(INDEX(DATOS,0,$C43)),IF(INDEX(DATOS,0,$N$2)=0,IF(INDEX(DATOS,0,$O$2)=1,IF(ISNA(MATCH(INDEX(DATOS,0,$Q$2),IF($J$8:J42=J43,$E$8:E42),0)),INDEX(DATOS,0,$M$2)))))))))</f>
        <v>666</v>
      </c>
      <c r="C43" s="32">
        <f>MATCH(D43,INDEX(DATOS,1,),0)</f>
        <v>20</v>
      </c>
      <c r="D43" s="114" t="s">
        <v>1</v>
      </c>
      <c r="E43" s="34" t="str">
        <f>IF($B43=0,"--",INDEX(DATOS,$B43,Q$2))</f>
        <v>Departamento de Villaguay, ER</v>
      </c>
      <c r="F43" s="34" t="str">
        <f>IFERROR(SUBSTITUTE(SUBSTITUTE(SUBSTITUTE(SUBSTITUTE(SUBSTITUTE(MID(E43,1,FIND(",",E43)-1),"Departamento de","Dpto."),"Partido de","Part."),"Coronel","Cnel."),"General","Gral."),"Comandante","Cmte."),E43)</f>
        <v>Dpto. Villaguay</v>
      </c>
      <c r="G43" s="117">
        <f>IFERROR(VLOOKUP($E43,LOC_UNICOS,G$2,0),-999)</f>
        <v>-31.5833333</v>
      </c>
      <c r="H43" s="117">
        <f>IFERROR(VLOOKUP($E43,LOC_UNICOS,H$2,0),-999)</f>
        <v>-59</v>
      </c>
      <c r="I43" s="116">
        <f t="shared" si="2"/>
        <v>2018</v>
      </c>
      <c r="J43" s="116">
        <f t="shared" si="3"/>
        <v>2018</v>
      </c>
      <c r="K43" s="118">
        <f t="array" ref="K43">IFERROR(AVERAGE(IF(INDEX(DATOS,0,$P$2)&lt;=$I43,IF(INDEX(DATOS,0,$P$2)&gt;=$J43,IF(ISNUMBER(INDEX(DATOS,0,K$5)),IF(INDEX(DATOS,0,$N$2)=0,IF(INDEX(DATOS,0,$O$2)=1,IF(INDEX(DATOS,0,$Q$2)=$E43,INDEX(DATOS,0,K$5)))))))),"sd")</f>
        <v>99.7</v>
      </c>
      <c r="L43" s="118">
        <f t="array" ref="L43">IFERROR(AVERAGE(IF(INDEX(DATOS,0,$P$2)&lt;=$I43,IF(INDEX(DATOS,0,$P$2)&gt;=$J43,IF(ISNUMBER(INDEX(DATOS,0,L$5)),IF(INDEX(DATOS,0,$N$2)=0,IF(INDEX(DATOS,0,$O$2)=1,IF(INDEX(DATOS,0,$Q$2)=$E43,INDEX(DATOS,0,L$5)))))))),"sd")</f>
        <v>14.7</v>
      </c>
      <c r="M43" s="118">
        <f t="array" ref="M43">IFERROR(AVERAGE(IF(INDEX(DATOS,0,$P$2)&lt;=$I43,IF(INDEX(DATOS,0,$P$2)&gt;=$J43,IF(ISNUMBER(INDEX(DATOS,0,M$5)),IF(INDEX(DATOS,0,$N$2)=0,IF(INDEX(DATOS,0,$O$2)=1,IF(INDEX(DATOS,0,$Q$2)=$E43,INDEX(DATOS,0,M$5)))))))),"sd")</f>
        <v>22.8</v>
      </c>
      <c r="N43" s="118">
        <f t="array" ref="N43">IFERROR(AVERAGE(IF(INDEX(DATOS,0,$P$2)&lt;=$I43,IF(INDEX(DATOS,0,$P$2)&gt;=$J43,IF(ISNUMBER(INDEX(DATOS,0,N$5)),IF(INDEX(DATOS,0,$N$2)=0,IF(INDEX(DATOS,0,$O$2)=1,IF(INDEX(DATOS,0,$Q$2)=$E43,INDEX(DATOS,0,N$5)))))))),"sd")</f>
        <v>79.900000000000006</v>
      </c>
      <c r="O43" s="118">
        <f t="array" ref="O43">IFERROR(AVERAGE(IF(INDEX(DATOS,0,$P$2)&lt;=$I43,IF(INDEX(DATOS,0,$P$2)&gt;=$J43,IF(ISNUMBER(INDEX(DATOS,0,O$5)),IF(INDEX(DATOS,0,$N$2)=0,IF(INDEX(DATOS,0,$O$2)=1,IF(INDEX(DATOS,0,$Q$2)=$E43,INDEX(DATOS,0,O$5)))))))),"sd")</f>
        <v>10.1</v>
      </c>
      <c r="P43" s="118">
        <f t="array" ref="P43">IFERROR(AVERAGE(IF(INDEX(DATOS,0,$P$2)&lt;=$I43,IF(INDEX(DATOS,0,$P$2)&gt;=$J43,IF(ISNUMBER(INDEX(DATOS,0,P$5)),IF(INDEX(DATOS,0,$N$2)=0,IF(INDEX(DATOS,0,$O$2)=1,IF(INDEX(DATOS,0,$Q$2)=$E43,INDEX(DATOS,0,P$5)))))))),"sd")</f>
        <v>3400</v>
      </c>
      <c r="Q43" s="118">
        <f t="array" ref="Q43">IFERROR(AVERAGE(IF(INDEX(DATOS,0,$P$2)&lt;=$I43,IF(INDEX(DATOS,0,$P$2)&gt;=$J43,IF(ISNUMBER(INDEX(DATOS,0,Q$5)),IF(INDEX(DATOS,0,$N$2)=0,IF(INDEX(DATOS,0,$O$2)=1,IF(INDEX(DATOS,0,$Q$2)=$E43,INDEX(DATOS,0,Q$5)))))))),"sd")</f>
        <v>5.9</v>
      </c>
      <c r="R43" s="118">
        <f t="array" ref="R43">IFERROR(AVERAGE(IF(INDEX(DATOS,0,$P$2)&lt;=$I43,IF(INDEX(DATOS,0,$P$2)&gt;=$J43,IF(ISNUMBER(INDEX(DATOS,0,R$5)),IF(INDEX(DATOS,0,$N$2)=0,IF(INDEX(DATOS,0,$O$2)=1,IF(INDEX(DATOS,0,$Q$2)=$E43,INDEX(DATOS,0,R$5)))))))),"sd")</f>
        <v>227</v>
      </c>
      <c r="S43" s="68">
        <f t="array" ref="S43">IF(ISNUMBER(K43),MAX(IF(K43&gt;=INDEX(ESCALA,0,$S$2),INDEX(ESCALA,0,$R$2))),1)</f>
        <v>6</v>
      </c>
      <c r="T43" s="119" t="str">
        <f t="shared" si="4"/>
        <v>Dpto. Villaguay                         ,-31.583,-59.000,2018,2018,100,14.7,22.8,79.9,10.1,3400.0, 5.9,227.0, 6</v>
      </c>
    </row>
    <row r="44" spans="1:20" x14ac:dyDescent="0.35">
      <c r="A44">
        <f t="shared" si="5"/>
        <v>37</v>
      </c>
      <c r="B44" s="35">
        <f t="array" ref="B44">IF(B43=0,0,MIN(IF(INDEX(DATOS,0,$P$2)&lt;=$I44,IF(INDEX(DATOS,0,$P$2)&gt;=$J44,IF(ISNUMBER(INDEX(DATOS,0,$C44)),IF(INDEX(DATOS,0,$N$2)=0,IF(INDEX(DATOS,0,$O$2)=1,IF(ISNA(MATCH(INDEX(DATOS,0,$Q$2),IF($J$8:J43=J44,$E$8:E43),0)),INDEX(DATOS,0,$M$2)))))))))</f>
        <v>667</v>
      </c>
      <c r="C44" s="32">
        <f>MATCH(D44,INDEX(DATOS,1,),0)</f>
        <v>20</v>
      </c>
      <c r="D44" s="114" t="s">
        <v>1</v>
      </c>
      <c r="E44" s="34" t="str">
        <f>IF($B44=0,"--",INDEX(DATOS,$B44,Q$2))</f>
        <v>Departamento de Diamante, ER</v>
      </c>
      <c r="F44" s="34" t="str">
        <f>IFERROR(SUBSTITUTE(SUBSTITUTE(SUBSTITUTE(SUBSTITUTE(SUBSTITUTE(MID(E44,1,FIND(",",E44)-1),"Departamento de","Dpto."),"Partido de","Part."),"Coronel","Cnel."),"General","Gral."),"Comandante","Cmte."),E44)</f>
        <v>Dpto. Diamante</v>
      </c>
      <c r="G44" s="117">
        <f>IFERROR(VLOOKUP($E44,LOC_UNICOS,G$2,0),-999)</f>
        <v>-32.1666667</v>
      </c>
      <c r="H44" s="117">
        <f>IFERROR(VLOOKUP($E44,LOC_UNICOS,H$2,0),-999)</f>
        <v>-60.4166667</v>
      </c>
      <c r="I44" s="116">
        <f t="shared" si="2"/>
        <v>2018</v>
      </c>
      <c r="J44" s="116">
        <f t="shared" si="3"/>
        <v>2018</v>
      </c>
      <c r="K44" s="118">
        <f t="array" ref="K44">IFERROR(AVERAGE(IF(INDEX(DATOS,0,$P$2)&lt;=$I44,IF(INDEX(DATOS,0,$P$2)&gt;=$J44,IF(ISNUMBER(INDEX(DATOS,0,K$5)),IF(INDEX(DATOS,0,$N$2)=0,IF(INDEX(DATOS,0,$O$2)=1,IF(INDEX(DATOS,0,$Q$2)=$E44,INDEX(DATOS,0,K$5)))))))),"sd")</f>
        <v>98.7</v>
      </c>
      <c r="L44" s="118">
        <f t="array" ref="L44">IFERROR(AVERAGE(IF(INDEX(DATOS,0,$P$2)&lt;=$I44,IF(INDEX(DATOS,0,$P$2)&gt;=$J44,IF(ISNUMBER(INDEX(DATOS,0,L$5)),IF(INDEX(DATOS,0,$N$2)=0,IF(INDEX(DATOS,0,$O$2)=1,IF(INDEX(DATOS,0,$Q$2)=$E44,INDEX(DATOS,0,L$5)))))))),"sd")</f>
        <v>10.75</v>
      </c>
      <c r="M44" s="118">
        <f t="array" ref="M44">IFERROR(AVERAGE(IF(INDEX(DATOS,0,$P$2)&lt;=$I44,IF(INDEX(DATOS,0,$P$2)&gt;=$J44,IF(ISNUMBER(INDEX(DATOS,0,M$5)),IF(INDEX(DATOS,0,$N$2)=0,IF(INDEX(DATOS,0,$O$2)=1,IF(INDEX(DATOS,0,$Q$2)=$E44,INDEX(DATOS,0,M$5)))))))),"sd")</f>
        <v>20.549999999999997</v>
      </c>
      <c r="N44" s="118">
        <f t="array" ref="N44">IFERROR(AVERAGE(IF(INDEX(DATOS,0,$P$2)&lt;=$I44,IF(INDEX(DATOS,0,$P$2)&gt;=$J44,IF(ISNUMBER(INDEX(DATOS,0,N$5)),IF(INDEX(DATOS,0,$N$2)=0,IF(INDEX(DATOS,0,$O$2)=1,IF(INDEX(DATOS,0,$Q$2)=$E44,INDEX(DATOS,0,N$5)))))))),"sd")</f>
        <v>80.699999999999989</v>
      </c>
      <c r="O44" s="118">
        <f t="array" ref="O44">IFERROR(AVERAGE(IF(INDEX(DATOS,0,$P$2)&lt;=$I44,IF(INDEX(DATOS,0,$P$2)&gt;=$J44,IF(ISNUMBER(INDEX(DATOS,0,O$5)),IF(INDEX(DATOS,0,$N$2)=0,IF(INDEX(DATOS,0,$O$2)=1,IF(INDEX(DATOS,0,$Q$2)=$E44,INDEX(DATOS,0,O$5)))))))),"sd")</f>
        <v>9.9</v>
      </c>
      <c r="P44" s="118">
        <f t="array" ref="P44">IFERROR(AVERAGE(IF(INDEX(DATOS,0,$P$2)&lt;=$I44,IF(INDEX(DATOS,0,$P$2)&gt;=$J44,IF(ISNUMBER(INDEX(DATOS,0,P$5)),IF(INDEX(DATOS,0,$N$2)=0,IF(INDEX(DATOS,0,$O$2)=1,IF(INDEX(DATOS,0,$Q$2)=$E44,INDEX(DATOS,0,P$5)))))))),"sd")</f>
        <v>3700</v>
      </c>
      <c r="Q44" s="118">
        <f t="array" ref="Q44">IFERROR(AVERAGE(IF(INDEX(DATOS,0,$P$2)&lt;=$I44,IF(INDEX(DATOS,0,$P$2)&gt;=$J44,IF(ISNUMBER(INDEX(DATOS,0,Q$5)),IF(INDEX(DATOS,0,$N$2)=0,IF(INDEX(DATOS,0,$O$2)=1,IF(INDEX(DATOS,0,$Q$2)=$E44,INDEX(DATOS,0,Q$5)))))))),"sd")</f>
        <v>8.35</v>
      </c>
      <c r="R44" s="118">
        <f t="array" ref="R44">IFERROR(AVERAGE(IF(INDEX(DATOS,0,$P$2)&lt;=$I44,IF(INDEX(DATOS,0,$P$2)&gt;=$J44,IF(ISNUMBER(INDEX(DATOS,0,R$5)),IF(INDEX(DATOS,0,$N$2)=0,IF(INDEX(DATOS,0,$O$2)=1,IF(INDEX(DATOS,0,$Q$2)=$E44,INDEX(DATOS,0,R$5)))))))),"sd")</f>
        <v>217.5</v>
      </c>
      <c r="S44" s="68">
        <f t="array" ref="S44">IF(ISNUMBER(K44),MAX(IF(K44&gt;=INDEX(ESCALA,0,$S$2),INDEX(ESCALA,0,$R$2))),1)</f>
        <v>6</v>
      </c>
      <c r="T44" s="119" t="str">
        <f t="shared" si="4"/>
        <v>Dpto. Diamante                          ,-32.167,-60.417,2018,2018,99,10.8,20.6,80.7, 9.9,3700.0, 8.4,217.5, 6</v>
      </c>
    </row>
    <row r="45" spans="1:20" x14ac:dyDescent="0.35">
      <c r="A45">
        <f t="shared" si="5"/>
        <v>38</v>
      </c>
      <c r="B45" s="35">
        <f t="array" ref="B45">IF(B44=0,0,MIN(IF(INDEX(DATOS,0,$P$2)&lt;=$I45,IF(INDEX(DATOS,0,$P$2)&gt;=$J45,IF(ISNUMBER(INDEX(DATOS,0,$C45)),IF(INDEX(DATOS,0,$N$2)=0,IF(INDEX(DATOS,0,$O$2)=1,IF(ISNA(MATCH(INDEX(DATOS,0,$Q$2),IF($J$8:J44=J45,$E$8:E44),0)),INDEX(DATOS,0,$M$2)))))))))</f>
        <v>669</v>
      </c>
      <c r="C45" s="32">
        <f>MATCH(D45,INDEX(DATOS,1,),0)</f>
        <v>20</v>
      </c>
      <c r="D45" s="114" t="s">
        <v>1</v>
      </c>
      <c r="E45" s="34" t="str">
        <f>IF($B45=0,"--",INDEX(DATOS,$B45,Q$2))</f>
        <v>Departamento de Concordia, ER</v>
      </c>
      <c r="F45" s="34" t="str">
        <f>IFERROR(SUBSTITUTE(SUBSTITUTE(SUBSTITUTE(SUBSTITUTE(SUBSTITUTE(MID(E45,1,FIND(",",E45)-1),"Departamento de","Dpto."),"Partido de","Part."),"Coronel","Cnel."),"General","Gral."),"Comandante","Cmte."),E45)</f>
        <v>Dpto. Concordia</v>
      </c>
      <c r="G45" s="117">
        <f>IFERROR(VLOOKUP($E45,LOC_UNICOS,G$2,0),-999)</f>
        <v>-31.0833333</v>
      </c>
      <c r="H45" s="117">
        <f>IFERROR(VLOOKUP($E45,LOC_UNICOS,H$2,0),-999)</f>
        <v>-58.6666667</v>
      </c>
      <c r="I45" s="116">
        <f t="shared" si="2"/>
        <v>2018</v>
      </c>
      <c r="J45" s="116">
        <f t="shared" si="3"/>
        <v>2018</v>
      </c>
      <c r="K45" s="118">
        <f t="array" ref="K45">IFERROR(AVERAGE(IF(INDEX(DATOS,0,$P$2)&lt;=$I45,IF(INDEX(DATOS,0,$P$2)&gt;=$J45,IF(ISNUMBER(INDEX(DATOS,0,K$5)),IF(INDEX(DATOS,0,$N$2)=0,IF(INDEX(DATOS,0,$O$2)=1,IF(INDEX(DATOS,0,$Q$2)=$E45,INDEX(DATOS,0,K$5)))))))),"sd")</f>
        <v>97</v>
      </c>
      <c r="L45" s="118">
        <f t="array" ref="L45">IFERROR(AVERAGE(IF(INDEX(DATOS,0,$P$2)&lt;=$I45,IF(INDEX(DATOS,0,$P$2)&gt;=$J45,IF(ISNUMBER(INDEX(DATOS,0,L$5)),IF(INDEX(DATOS,0,$N$2)=0,IF(INDEX(DATOS,0,$O$2)=1,IF(INDEX(DATOS,0,$Q$2)=$E45,INDEX(DATOS,0,L$5)))))))),"sd")</f>
        <v>2.1</v>
      </c>
      <c r="M45" s="118">
        <f t="array" ref="M45">IFERROR(AVERAGE(IF(INDEX(DATOS,0,$P$2)&lt;=$I45,IF(INDEX(DATOS,0,$P$2)&gt;=$J45,IF(ISNUMBER(INDEX(DATOS,0,M$5)),IF(INDEX(DATOS,0,$N$2)=0,IF(INDEX(DATOS,0,$O$2)=1,IF(INDEX(DATOS,0,$Q$2)=$E45,INDEX(DATOS,0,M$5)))))))),"sd")</f>
        <v>20.399999999999999</v>
      </c>
      <c r="N45" s="118">
        <f t="array" ref="N45">IFERROR(AVERAGE(IF(INDEX(DATOS,0,$P$2)&lt;=$I45,IF(INDEX(DATOS,0,$P$2)&gt;=$J45,IF(ISNUMBER(INDEX(DATOS,0,N$5)),IF(INDEX(DATOS,0,$N$2)=0,IF(INDEX(DATOS,0,$O$2)=1,IF(INDEX(DATOS,0,$Q$2)=$E45,INDEX(DATOS,0,N$5)))))))),"sd")</f>
        <v>79.3</v>
      </c>
      <c r="O45" s="118">
        <f t="array" ref="O45">IFERROR(AVERAGE(IF(INDEX(DATOS,0,$P$2)&lt;=$I45,IF(INDEX(DATOS,0,$P$2)&gt;=$J45,IF(ISNUMBER(INDEX(DATOS,0,O$5)),IF(INDEX(DATOS,0,$N$2)=0,IF(INDEX(DATOS,0,$O$2)=1,IF(INDEX(DATOS,0,$Q$2)=$E45,INDEX(DATOS,0,O$5)))))))),"sd")</f>
        <v>9.5</v>
      </c>
      <c r="P45" s="118">
        <f t="array" ref="P45">IFERROR(AVERAGE(IF(INDEX(DATOS,0,$P$2)&lt;=$I45,IF(INDEX(DATOS,0,$P$2)&gt;=$J45,IF(ISNUMBER(INDEX(DATOS,0,P$5)),IF(INDEX(DATOS,0,$N$2)=0,IF(INDEX(DATOS,0,$O$2)=1,IF(INDEX(DATOS,0,$Q$2)=$E45,INDEX(DATOS,0,P$5)))))))),"sd")</f>
        <v>3500</v>
      </c>
      <c r="Q45" s="118">
        <f t="array" ref="Q45">IFERROR(AVERAGE(IF(INDEX(DATOS,0,$P$2)&lt;=$I45,IF(INDEX(DATOS,0,$P$2)&gt;=$J45,IF(ISNUMBER(INDEX(DATOS,0,Q$5)),IF(INDEX(DATOS,0,$N$2)=0,IF(INDEX(DATOS,0,$O$2)=1,IF(INDEX(DATOS,0,$Q$2)=$E45,INDEX(DATOS,0,Q$5)))))))),"sd")</f>
        <v>12</v>
      </c>
      <c r="R45" s="118">
        <f t="array" ref="R45">IFERROR(AVERAGE(IF(INDEX(DATOS,0,$P$2)&lt;=$I45,IF(INDEX(DATOS,0,$P$2)&gt;=$J45,IF(ISNUMBER(INDEX(DATOS,0,R$5)),IF(INDEX(DATOS,0,$N$2)=0,IF(INDEX(DATOS,0,$O$2)=1,IF(INDEX(DATOS,0,$Q$2)=$E45,INDEX(DATOS,0,R$5)))))))),"sd")</f>
        <v>241</v>
      </c>
      <c r="S45" s="68">
        <f t="array" ref="S45">IF(ISNUMBER(K45),MAX(IF(K45&gt;=INDEX(ESCALA,0,$S$2),INDEX(ESCALA,0,$R$2))),1)</f>
        <v>5</v>
      </c>
      <c r="T45" s="119" t="str">
        <f t="shared" si="4"/>
        <v>Dpto. Concordia                         ,-31.083,-58.667,2018,2018,97, 2.1,20.4,79.3, 9.5,3500.0,12.0,241.0, 5</v>
      </c>
    </row>
    <row r="46" spans="1:20" x14ac:dyDescent="0.35">
      <c r="A46">
        <f t="shared" si="5"/>
        <v>39</v>
      </c>
      <c r="B46" s="35">
        <f t="array" ref="B46">IF(B45=0,0,MIN(IF(INDEX(DATOS,0,$P$2)&lt;=$I46,IF(INDEX(DATOS,0,$P$2)&gt;=$J46,IF(ISNUMBER(INDEX(DATOS,0,$C46)),IF(INDEX(DATOS,0,$N$2)=0,IF(INDEX(DATOS,0,$O$2)=1,IF(ISNA(MATCH(INDEX(DATOS,0,$Q$2),IF($J$8:J45=J46,$E$8:E45),0)),INDEX(DATOS,0,$M$2)))))))))</f>
        <v>670</v>
      </c>
      <c r="C46" s="32">
        <f>MATCH(D46,INDEX(DATOS,1,),0)</f>
        <v>20</v>
      </c>
      <c r="D46" s="114" t="s">
        <v>1</v>
      </c>
      <c r="E46" s="34" t="str">
        <f>IF($B46=0,"--",INDEX(DATOS,$B46,Q$2))</f>
        <v>Departamento de La Paz, ER</v>
      </c>
      <c r="F46" s="34" t="str">
        <f>IFERROR(SUBSTITUTE(SUBSTITUTE(SUBSTITUTE(SUBSTITUTE(SUBSTITUTE(MID(E46,1,FIND(",",E46)-1),"Departamento de","Dpto."),"Partido de","Part."),"Coronel","Cnel."),"General","Gral."),"Comandante","Cmte."),E46)</f>
        <v>Dpto. La Paz</v>
      </c>
      <c r="G46" s="117">
        <f>IFERROR(VLOOKUP($E46,LOC_UNICOS,G$2,0),-999)</f>
        <v>-30.8333333</v>
      </c>
      <c r="H46" s="117">
        <f>IFERROR(VLOOKUP($E46,LOC_UNICOS,H$2,0),-999)</f>
        <v>-59.4166667</v>
      </c>
      <c r="I46" s="116">
        <f t="shared" si="2"/>
        <v>2018</v>
      </c>
      <c r="J46" s="116">
        <f t="shared" si="3"/>
        <v>2018</v>
      </c>
      <c r="K46" s="118">
        <f t="array" ref="K46">IFERROR(AVERAGE(IF(INDEX(DATOS,0,$P$2)&lt;=$I46,IF(INDEX(DATOS,0,$P$2)&gt;=$J46,IF(ISNUMBER(INDEX(DATOS,0,K$5)),IF(INDEX(DATOS,0,$N$2)=0,IF(INDEX(DATOS,0,$O$2)=1,IF(INDEX(DATOS,0,$Q$2)=$E46,INDEX(DATOS,0,K$5)))))))),"sd")</f>
        <v>99.5</v>
      </c>
      <c r="L46" s="118">
        <f t="array" ref="L46">IFERROR(AVERAGE(IF(INDEX(DATOS,0,$P$2)&lt;=$I46,IF(INDEX(DATOS,0,$P$2)&gt;=$J46,IF(ISNUMBER(INDEX(DATOS,0,L$5)),IF(INDEX(DATOS,0,$N$2)=0,IF(INDEX(DATOS,0,$O$2)=1,IF(INDEX(DATOS,0,$Q$2)=$E46,INDEX(DATOS,0,L$5)))))))),"sd")</f>
        <v>15</v>
      </c>
      <c r="M46" s="118">
        <f t="array" ref="M46">IFERROR(AVERAGE(IF(INDEX(DATOS,0,$P$2)&lt;=$I46,IF(INDEX(DATOS,0,$P$2)&gt;=$J46,IF(ISNUMBER(INDEX(DATOS,0,M$5)),IF(INDEX(DATOS,0,$N$2)=0,IF(INDEX(DATOS,0,$O$2)=1,IF(INDEX(DATOS,0,$Q$2)=$E46,INDEX(DATOS,0,M$5)))))))),"sd")</f>
        <v>24.2</v>
      </c>
      <c r="N46" s="118">
        <f t="array" ref="N46">IFERROR(AVERAGE(IF(INDEX(DATOS,0,$P$2)&lt;=$I46,IF(INDEX(DATOS,0,$P$2)&gt;=$J46,IF(ISNUMBER(INDEX(DATOS,0,N$5)),IF(INDEX(DATOS,0,$N$2)=0,IF(INDEX(DATOS,0,$O$2)=1,IF(INDEX(DATOS,0,$Q$2)=$E46,INDEX(DATOS,0,N$5)))))))),"sd")</f>
        <v>81</v>
      </c>
      <c r="O46" s="118">
        <f t="array" ref="O46">IFERROR(AVERAGE(IF(INDEX(DATOS,0,$P$2)&lt;=$I46,IF(INDEX(DATOS,0,$P$2)&gt;=$J46,IF(ISNUMBER(INDEX(DATOS,0,O$5)),IF(INDEX(DATOS,0,$N$2)=0,IF(INDEX(DATOS,0,$O$2)=1,IF(INDEX(DATOS,0,$Q$2)=$E46,INDEX(DATOS,0,O$5)))))))),"sd")</f>
        <v>10</v>
      </c>
      <c r="P46" s="118">
        <f t="array" ref="P46">IFERROR(AVERAGE(IF(INDEX(DATOS,0,$P$2)&lt;=$I46,IF(INDEX(DATOS,0,$P$2)&gt;=$J46,IF(ISNUMBER(INDEX(DATOS,0,P$5)),IF(INDEX(DATOS,0,$N$2)=0,IF(INDEX(DATOS,0,$O$2)=1,IF(INDEX(DATOS,0,$Q$2)=$E46,INDEX(DATOS,0,P$5)))))))),"sd")</f>
        <v>3600</v>
      </c>
      <c r="Q46" s="118">
        <f t="array" ref="Q46">IFERROR(AVERAGE(IF(INDEX(DATOS,0,$P$2)&lt;=$I46,IF(INDEX(DATOS,0,$P$2)&gt;=$J46,IF(ISNUMBER(INDEX(DATOS,0,Q$5)),IF(INDEX(DATOS,0,$N$2)=0,IF(INDEX(DATOS,0,$O$2)=1,IF(INDEX(DATOS,0,$Q$2)=$E46,INDEX(DATOS,0,Q$5)))))))),"sd")</f>
        <v>2</v>
      </c>
      <c r="R46" s="118">
        <f t="array" ref="R46">IFERROR(AVERAGE(IF(INDEX(DATOS,0,$P$2)&lt;=$I46,IF(INDEX(DATOS,0,$P$2)&gt;=$J46,IF(ISNUMBER(INDEX(DATOS,0,R$5)),IF(INDEX(DATOS,0,$N$2)=0,IF(INDEX(DATOS,0,$O$2)=1,IF(INDEX(DATOS,0,$Q$2)=$E46,INDEX(DATOS,0,R$5)))))))),"sd")</f>
        <v>251</v>
      </c>
      <c r="S46" s="68">
        <f t="array" ref="S46">IF(ISNUMBER(K46),MAX(IF(K46&gt;=INDEX(ESCALA,0,$S$2),INDEX(ESCALA,0,$R$2))),1)</f>
        <v>6</v>
      </c>
      <c r="T46" s="119" t="str">
        <f t="shared" si="4"/>
        <v>Dpto. La Paz                            ,-30.833,-59.417,2018,2018,100,15.0,24.2,81.0,10.0,3600.0, 2.0,251.0, 6</v>
      </c>
    </row>
    <row r="47" spans="1:20" x14ac:dyDescent="0.35">
      <c r="A47">
        <f t="shared" si="5"/>
        <v>40</v>
      </c>
      <c r="B47" s="35">
        <f t="array" ref="B47">IF(B46=0,0,MIN(IF(INDEX(DATOS,0,$P$2)&lt;=$I47,IF(INDEX(DATOS,0,$P$2)&gt;=$J47,IF(ISNUMBER(INDEX(DATOS,0,$C47)),IF(INDEX(DATOS,0,$N$2)=0,IF(INDEX(DATOS,0,$O$2)=1,IF(ISNA(MATCH(INDEX(DATOS,0,$Q$2),IF($J$8:J46=J47,$E$8:E46),0)),INDEX(DATOS,0,$M$2)))))))))</f>
        <v>671</v>
      </c>
      <c r="C47" s="32">
        <f>MATCH(D47,INDEX(DATOS,1,),0)</f>
        <v>20</v>
      </c>
      <c r="D47" s="114" t="s">
        <v>1</v>
      </c>
      <c r="E47" s="34" t="str">
        <f>IF($B47=0,"--",INDEX(DATOS,$B47,Q$2))</f>
        <v>Departamento de Tala, ER</v>
      </c>
      <c r="F47" s="34" t="str">
        <f>IFERROR(SUBSTITUTE(SUBSTITUTE(SUBSTITUTE(SUBSTITUTE(SUBSTITUTE(MID(E47,1,FIND(",",E47)-1),"Departamento de","Dpto."),"Partido de","Part."),"Coronel","Cnel."),"General","Gral."),"Comandante","Cmte."),E47)</f>
        <v>Dpto. Tala</v>
      </c>
      <c r="G47" s="117">
        <f>IFERROR(VLOOKUP($E47,LOC_UNICOS,G$2,0),-999)</f>
        <v>-32.3333333</v>
      </c>
      <c r="H47" s="117">
        <f>IFERROR(VLOOKUP($E47,LOC_UNICOS,H$2,0),-999)</f>
        <v>-59.3333333</v>
      </c>
      <c r="I47" s="116">
        <f t="shared" si="2"/>
        <v>2018</v>
      </c>
      <c r="J47" s="116">
        <f t="shared" si="3"/>
        <v>2018</v>
      </c>
      <c r="K47" s="118">
        <f t="array" ref="K47">IFERROR(AVERAGE(IF(INDEX(DATOS,0,$P$2)&lt;=$I47,IF(INDEX(DATOS,0,$P$2)&gt;=$J47,IF(ISNUMBER(INDEX(DATOS,0,K$5)),IF(INDEX(DATOS,0,$N$2)=0,IF(INDEX(DATOS,0,$O$2)=1,IF(INDEX(DATOS,0,$Q$2)=$E47,INDEX(DATOS,0,K$5)))))))),"sd")</f>
        <v>99.9</v>
      </c>
      <c r="L47" s="118">
        <f t="array" ref="L47">IFERROR(AVERAGE(IF(INDEX(DATOS,0,$P$2)&lt;=$I47,IF(INDEX(DATOS,0,$P$2)&gt;=$J47,IF(ISNUMBER(INDEX(DATOS,0,L$5)),IF(INDEX(DATOS,0,$N$2)=0,IF(INDEX(DATOS,0,$O$2)=1,IF(INDEX(DATOS,0,$Q$2)=$E47,INDEX(DATOS,0,L$5)))))))),"sd")</f>
        <v>3.5</v>
      </c>
      <c r="M47" s="118">
        <f t="array" ref="M47">IFERROR(AVERAGE(IF(INDEX(DATOS,0,$P$2)&lt;=$I47,IF(INDEX(DATOS,0,$P$2)&gt;=$J47,IF(ISNUMBER(INDEX(DATOS,0,M$5)),IF(INDEX(DATOS,0,$N$2)=0,IF(INDEX(DATOS,0,$O$2)=1,IF(INDEX(DATOS,0,$Q$2)=$E47,INDEX(DATOS,0,M$5)))))))),"sd")</f>
        <v>22.5</v>
      </c>
      <c r="N47" s="118">
        <f t="array" ref="N47">IFERROR(AVERAGE(IF(INDEX(DATOS,0,$P$2)&lt;=$I47,IF(INDEX(DATOS,0,$P$2)&gt;=$J47,IF(ISNUMBER(INDEX(DATOS,0,N$5)),IF(INDEX(DATOS,0,$N$2)=0,IF(INDEX(DATOS,0,$O$2)=1,IF(INDEX(DATOS,0,$Q$2)=$E47,INDEX(DATOS,0,N$5)))))))),"sd")</f>
        <v>79.7</v>
      </c>
      <c r="O47" s="118">
        <f t="array" ref="O47">IFERROR(AVERAGE(IF(INDEX(DATOS,0,$P$2)&lt;=$I47,IF(INDEX(DATOS,0,$P$2)&gt;=$J47,IF(ISNUMBER(INDEX(DATOS,0,O$5)),IF(INDEX(DATOS,0,$N$2)=0,IF(INDEX(DATOS,0,$O$2)=1,IF(INDEX(DATOS,0,$Q$2)=$E47,INDEX(DATOS,0,O$5)))))))),"sd")</f>
        <v>10.199999999999999</v>
      </c>
      <c r="P47" s="118">
        <f t="array" ref="P47">IFERROR(AVERAGE(IF(INDEX(DATOS,0,$P$2)&lt;=$I47,IF(INDEX(DATOS,0,$P$2)&gt;=$J47,IF(ISNUMBER(INDEX(DATOS,0,P$5)),IF(INDEX(DATOS,0,$N$2)=0,IF(INDEX(DATOS,0,$O$2)=1,IF(INDEX(DATOS,0,$Q$2)=$E47,INDEX(DATOS,0,P$5)))))))),"sd")</f>
        <v>3500</v>
      </c>
      <c r="Q47" s="118">
        <f t="array" ref="Q47">IFERROR(AVERAGE(IF(INDEX(DATOS,0,$P$2)&lt;=$I47,IF(INDEX(DATOS,0,$P$2)&gt;=$J47,IF(ISNUMBER(INDEX(DATOS,0,Q$5)),IF(INDEX(DATOS,0,$N$2)=0,IF(INDEX(DATOS,0,$O$2)=1,IF(INDEX(DATOS,0,$Q$2)=$E47,INDEX(DATOS,0,Q$5)))))))),"sd")</f>
        <v>8.8000000000000007</v>
      </c>
      <c r="R47" s="118">
        <f t="array" ref="R47">IFERROR(AVERAGE(IF(INDEX(DATOS,0,$P$2)&lt;=$I47,IF(INDEX(DATOS,0,$P$2)&gt;=$J47,IF(ISNUMBER(INDEX(DATOS,0,R$5)),IF(INDEX(DATOS,0,$N$2)=0,IF(INDEX(DATOS,0,$O$2)=1,IF(INDEX(DATOS,0,$Q$2)=$E47,INDEX(DATOS,0,R$5)))))))),"sd")</f>
        <v>240</v>
      </c>
      <c r="S47" s="68">
        <f t="array" ref="S47">IF(ISNUMBER(K47),MAX(IF(K47&gt;=INDEX(ESCALA,0,$S$2),INDEX(ESCALA,0,$R$2))),1)</f>
        <v>6</v>
      </c>
      <c r="T47" s="119" t="str">
        <f t="shared" si="4"/>
        <v>Dpto. Tala                              ,-32.333,-59.333,2018,2018,100, 3.5,22.5,79.7,10.2,3500.0, 8.8,240.0, 6</v>
      </c>
    </row>
    <row r="48" spans="1:20" x14ac:dyDescent="0.35">
      <c r="A48">
        <f t="shared" si="5"/>
        <v>41</v>
      </c>
      <c r="B48" s="35">
        <f t="array" ref="B48">IF(B47=0,0,MIN(IF(INDEX(DATOS,0,$P$2)&lt;=$I48,IF(INDEX(DATOS,0,$P$2)&gt;=$J48,IF(ISNUMBER(INDEX(DATOS,0,$C48)),IF(INDEX(DATOS,0,$N$2)=0,IF(INDEX(DATOS,0,$O$2)=1,IF(ISNA(MATCH(INDEX(DATOS,0,$Q$2),IF($J$8:J47=J48,$E$8:E47),0)),INDEX(DATOS,0,$M$2)))))))))</f>
        <v>672</v>
      </c>
      <c r="C48" s="32">
        <f>MATCH(D48,INDEX(DATOS,1,),0)</f>
        <v>20</v>
      </c>
      <c r="D48" s="114" t="s">
        <v>1</v>
      </c>
      <c r="E48" s="34" t="str">
        <f>IF($B48=0,"--",INDEX(DATOS,$B48,Q$2))</f>
        <v>Departamento de Gualeguay, ER</v>
      </c>
      <c r="F48" s="34" t="str">
        <f>IFERROR(SUBSTITUTE(SUBSTITUTE(SUBSTITUTE(SUBSTITUTE(SUBSTITUTE(MID(E48,1,FIND(",",E48)-1),"Departamento de","Dpto."),"Partido de","Part."),"Coronel","Cnel."),"General","Gral."),"Comandante","Cmte."),E48)</f>
        <v>Dpto. Gualeguay</v>
      </c>
      <c r="G48" s="117">
        <f>IFERROR(VLOOKUP($E48,LOC_UNICOS,G$2,0),-999)</f>
        <v>-33</v>
      </c>
      <c r="H48" s="117">
        <f>IFERROR(VLOOKUP($E48,LOC_UNICOS,H$2,0),-999)</f>
        <v>-59.5833333</v>
      </c>
      <c r="I48" s="116">
        <f t="shared" si="2"/>
        <v>2018</v>
      </c>
      <c r="J48" s="116">
        <f t="shared" si="3"/>
        <v>2018</v>
      </c>
      <c r="K48" s="118">
        <f t="array" ref="K48">IFERROR(AVERAGE(IF(INDEX(DATOS,0,$P$2)&lt;=$I48,IF(INDEX(DATOS,0,$P$2)&gt;=$J48,IF(ISNUMBER(INDEX(DATOS,0,K$5)),IF(INDEX(DATOS,0,$N$2)=0,IF(INDEX(DATOS,0,$O$2)=1,IF(INDEX(DATOS,0,$Q$2)=$E48,INDEX(DATOS,0,K$5)))))))),"sd")</f>
        <v>99</v>
      </c>
      <c r="L48" s="118">
        <f t="array" ref="L48">IFERROR(AVERAGE(IF(INDEX(DATOS,0,$P$2)&lt;=$I48,IF(INDEX(DATOS,0,$P$2)&gt;=$J48,IF(ISNUMBER(INDEX(DATOS,0,L$5)),IF(INDEX(DATOS,0,$N$2)=0,IF(INDEX(DATOS,0,$O$2)=1,IF(INDEX(DATOS,0,$Q$2)=$E48,INDEX(DATOS,0,L$5)))))))),"sd")</f>
        <v>23.15</v>
      </c>
      <c r="M48" s="118">
        <f t="array" ref="M48">IFERROR(AVERAGE(IF(INDEX(DATOS,0,$P$2)&lt;=$I48,IF(INDEX(DATOS,0,$P$2)&gt;=$J48,IF(ISNUMBER(INDEX(DATOS,0,M$5)),IF(INDEX(DATOS,0,$N$2)=0,IF(INDEX(DATOS,0,$O$2)=1,IF(INDEX(DATOS,0,$Q$2)=$E48,INDEX(DATOS,0,M$5)))))))),"sd")</f>
        <v>21.85</v>
      </c>
      <c r="N48" s="118">
        <f t="array" ref="N48">IFERROR(AVERAGE(IF(INDEX(DATOS,0,$P$2)&lt;=$I48,IF(INDEX(DATOS,0,$P$2)&gt;=$J48,IF(ISNUMBER(INDEX(DATOS,0,N$5)),IF(INDEX(DATOS,0,$N$2)=0,IF(INDEX(DATOS,0,$O$2)=1,IF(INDEX(DATOS,0,$Q$2)=$E48,INDEX(DATOS,0,N$5)))))))),"sd")</f>
        <v>79.650000000000006</v>
      </c>
      <c r="O48" s="118">
        <f t="array" ref="O48">IFERROR(AVERAGE(IF(INDEX(DATOS,0,$P$2)&lt;=$I48,IF(INDEX(DATOS,0,$P$2)&gt;=$J48,IF(ISNUMBER(INDEX(DATOS,0,O$5)),IF(INDEX(DATOS,0,$N$2)=0,IF(INDEX(DATOS,0,$O$2)=1,IF(INDEX(DATOS,0,$Q$2)=$E48,INDEX(DATOS,0,O$5)))))))),"sd")</f>
        <v>10.050000000000001</v>
      </c>
      <c r="P48" s="118">
        <f t="array" ref="P48">IFERROR(AVERAGE(IF(INDEX(DATOS,0,$P$2)&lt;=$I48,IF(INDEX(DATOS,0,$P$2)&gt;=$J48,IF(ISNUMBER(INDEX(DATOS,0,P$5)),IF(INDEX(DATOS,0,$N$2)=0,IF(INDEX(DATOS,0,$O$2)=1,IF(INDEX(DATOS,0,$Q$2)=$E48,INDEX(DATOS,0,P$5)))))))),"sd")</f>
        <v>4000</v>
      </c>
      <c r="Q48" s="118">
        <f t="array" ref="Q48">IFERROR(AVERAGE(IF(INDEX(DATOS,0,$P$2)&lt;=$I48,IF(INDEX(DATOS,0,$P$2)&gt;=$J48,IF(ISNUMBER(INDEX(DATOS,0,Q$5)),IF(INDEX(DATOS,0,$N$2)=0,IF(INDEX(DATOS,0,$O$2)=1,IF(INDEX(DATOS,0,$Q$2)=$E48,INDEX(DATOS,0,Q$5)))))))),"sd")</f>
        <v>2</v>
      </c>
      <c r="R48" s="118">
        <f t="array" ref="R48">IFERROR(AVERAGE(IF(INDEX(DATOS,0,$P$2)&lt;=$I48,IF(INDEX(DATOS,0,$P$2)&gt;=$J48,IF(ISNUMBER(INDEX(DATOS,0,R$5)),IF(INDEX(DATOS,0,$N$2)=0,IF(INDEX(DATOS,0,$O$2)=1,IF(INDEX(DATOS,0,$Q$2)=$E48,INDEX(DATOS,0,R$5)))))))),"sd")</f>
        <v>224.5</v>
      </c>
      <c r="S48" s="68">
        <f t="array" ref="S48">IF(ISNUMBER(K48),MAX(IF(K48&gt;=INDEX(ESCALA,0,$S$2),INDEX(ESCALA,0,$R$2))),1)</f>
        <v>6</v>
      </c>
      <c r="T48" s="119" t="str">
        <f t="shared" si="4"/>
        <v>Dpto. Gualeguay                         ,-33.000,-59.583,2018,2018,99,23.2,21.9,79.7,10.1,4000.0, 2.0,224.5, 6</v>
      </c>
    </row>
    <row r="49" spans="1:20" x14ac:dyDescent="0.35">
      <c r="A49">
        <f t="shared" si="5"/>
        <v>42</v>
      </c>
      <c r="B49" s="35">
        <f t="array" ref="B49">IF(B48=0,0,MIN(IF(INDEX(DATOS,0,$P$2)&lt;=$I49,IF(INDEX(DATOS,0,$P$2)&gt;=$J49,IF(ISNUMBER(INDEX(DATOS,0,$C49)),IF(INDEX(DATOS,0,$N$2)=0,IF(INDEX(DATOS,0,$O$2)=1,IF(ISNA(MATCH(INDEX(DATOS,0,$Q$2),IF($J$8:J48=J49,$E$8:E48),0)),INDEX(DATOS,0,$M$2)))))))))</f>
        <v>674</v>
      </c>
      <c r="C49" s="32">
        <f>MATCH(D49,INDEX(DATOS,1,),0)</f>
        <v>20</v>
      </c>
      <c r="D49" s="114" t="s">
        <v>1</v>
      </c>
      <c r="E49" s="34" t="str">
        <f>IF($B49=0,"--",INDEX(DATOS,$B49,Q$2))</f>
        <v>Departamento de Gualeguaychú, ER</v>
      </c>
      <c r="F49" s="34" t="str">
        <f>IFERROR(SUBSTITUTE(SUBSTITUTE(SUBSTITUTE(SUBSTITUTE(SUBSTITUTE(MID(E49,1,FIND(",",E49)-1),"Departamento de","Dpto."),"Partido de","Part."),"Coronel","Cnel."),"General","Gral."),"Comandante","Cmte."),E49)</f>
        <v>Dpto. Gualeguaychú</v>
      </c>
      <c r="G49" s="117">
        <f>IFERROR(VLOOKUP($E49,LOC_UNICOS,G$2,0),-999)</f>
        <v>-33.25</v>
      </c>
      <c r="H49" s="117">
        <f>IFERROR(VLOOKUP($E49,LOC_UNICOS,H$2,0),-999)</f>
        <v>-59</v>
      </c>
      <c r="I49" s="116">
        <f t="shared" si="2"/>
        <v>2018</v>
      </c>
      <c r="J49" s="116">
        <f t="shared" si="3"/>
        <v>2018</v>
      </c>
      <c r="K49" s="118">
        <f t="array" ref="K49">IFERROR(AVERAGE(IF(INDEX(DATOS,0,$P$2)&lt;=$I49,IF(INDEX(DATOS,0,$P$2)&gt;=$J49,IF(ISNUMBER(INDEX(DATOS,0,K$5)),IF(INDEX(DATOS,0,$N$2)=0,IF(INDEX(DATOS,0,$O$2)=1,IF(INDEX(DATOS,0,$Q$2)=$E49,INDEX(DATOS,0,K$5)))))))),"sd")</f>
        <v>98.133333333333326</v>
      </c>
      <c r="L49" s="118">
        <f t="array" ref="L49">IFERROR(AVERAGE(IF(INDEX(DATOS,0,$P$2)&lt;=$I49,IF(INDEX(DATOS,0,$P$2)&gt;=$J49,IF(ISNUMBER(INDEX(DATOS,0,L$5)),IF(INDEX(DATOS,0,$N$2)=0,IF(INDEX(DATOS,0,$O$2)=1,IF(INDEX(DATOS,0,$Q$2)=$E49,INDEX(DATOS,0,L$5)))))))),"sd")</f>
        <v>10.366666666666665</v>
      </c>
      <c r="M49" s="118">
        <f t="array" ref="M49">IFERROR(AVERAGE(IF(INDEX(DATOS,0,$P$2)&lt;=$I49,IF(INDEX(DATOS,0,$P$2)&gt;=$J49,IF(ISNUMBER(INDEX(DATOS,0,M$5)),IF(INDEX(DATOS,0,$N$2)=0,IF(INDEX(DATOS,0,$O$2)=1,IF(INDEX(DATOS,0,$Q$2)=$E49,INDEX(DATOS,0,M$5)))))))),"sd")</f>
        <v>21.066666666666666</v>
      </c>
      <c r="N49" s="118">
        <f t="array" ref="N49">IFERROR(AVERAGE(IF(INDEX(DATOS,0,$P$2)&lt;=$I49,IF(INDEX(DATOS,0,$P$2)&gt;=$J49,IF(ISNUMBER(INDEX(DATOS,0,N$5)),IF(INDEX(DATOS,0,$N$2)=0,IF(INDEX(DATOS,0,$O$2)=1,IF(INDEX(DATOS,0,$Q$2)=$E49,INDEX(DATOS,0,N$5)))))))),"sd")</f>
        <v>78.7</v>
      </c>
      <c r="O49" s="118">
        <f t="array" ref="O49">IFERROR(AVERAGE(IF(INDEX(DATOS,0,$P$2)&lt;=$I49,IF(INDEX(DATOS,0,$P$2)&gt;=$J49,IF(ISNUMBER(INDEX(DATOS,0,O$5)),IF(INDEX(DATOS,0,$N$2)=0,IF(INDEX(DATOS,0,$O$2)=1,IF(INDEX(DATOS,0,$Q$2)=$E49,INDEX(DATOS,0,O$5)))))))),"sd")</f>
        <v>10</v>
      </c>
      <c r="P49" s="118">
        <f t="array" ref="P49">IFERROR(AVERAGE(IF(INDEX(DATOS,0,$P$2)&lt;=$I49,IF(INDEX(DATOS,0,$P$2)&gt;=$J49,IF(ISNUMBER(INDEX(DATOS,0,P$5)),IF(INDEX(DATOS,0,$N$2)=0,IF(INDEX(DATOS,0,$O$2)=1,IF(INDEX(DATOS,0,$Q$2)=$E49,INDEX(DATOS,0,P$5)))))))),"sd")</f>
        <v>3600</v>
      </c>
      <c r="Q49" s="118">
        <f t="array" ref="Q49">IFERROR(AVERAGE(IF(INDEX(DATOS,0,$P$2)&lt;=$I49,IF(INDEX(DATOS,0,$P$2)&gt;=$J49,IF(ISNUMBER(INDEX(DATOS,0,Q$5)),IF(INDEX(DATOS,0,$N$2)=0,IF(INDEX(DATOS,0,$O$2)=1,IF(INDEX(DATOS,0,$Q$2)=$E49,INDEX(DATOS,0,Q$5)))))))),"sd")</f>
        <v>3.1666666666666665</v>
      </c>
      <c r="R49" s="118">
        <f t="array" ref="R49">IFERROR(AVERAGE(IF(INDEX(DATOS,0,$P$2)&lt;=$I49,IF(INDEX(DATOS,0,$P$2)&gt;=$J49,IF(ISNUMBER(INDEX(DATOS,0,R$5)),IF(INDEX(DATOS,0,$N$2)=0,IF(INDEX(DATOS,0,$O$2)=1,IF(INDEX(DATOS,0,$Q$2)=$E49,INDEX(DATOS,0,R$5)))))))),"sd")</f>
        <v>231</v>
      </c>
      <c r="S49" s="68">
        <f t="array" ref="S49">IF(ISNUMBER(K49),MAX(IF(K49&gt;=INDEX(ESCALA,0,$S$2),INDEX(ESCALA,0,$R$2))),1)</f>
        <v>6</v>
      </c>
      <c r="T49" s="119" t="str">
        <f t="shared" si="4"/>
        <v>Dpto. Gualeguaychú                      ,-33.250,-59.000,2018,2018,98,10.4,21.1,78.7,10.0,3600.0, 3.2,231.0, 6</v>
      </c>
    </row>
    <row r="50" spans="1:20" x14ac:dyDescent="0.35">
      <c r="A50">
        <f t="shared" si="5"/>
        <v>43</v>
      </c>
      <c r="B50" s="35">
        <f t="array" ref="B50">IF(B49=0,0,MIN(IF(INDEX(DATOS,0,$P$2)&lt;=$I50,IF(INDEX(DATOS,0,$P$2)&gt;=$J50,IF(ISNUMBER(INDEX(DATOS,0,$C50)),IF(INDEX(DATOS,0,$N$2)=0,IF(INDEX(DATOS,0,$O$2)=1,IF(ISNA(MATCH(INDEX(DATOS,0,$Q$2),IF($J$8:J49=J50,$E$8:E49),0)),INDEX(DATOS,0,$M$2)))))))))</f>
        <v>677</v>
      </c>
      <c r="C50" s="32">
        <f>MATCH(D50,INDEX(DATOS,1,),0)</f>
        <v>20</v>
      </c>
      <c r="D50" s="114" t="s">
        <v>1</v>
      </c>
      <c r="E50" s="34" t="str">
        <f>IF($B50=0,"--",INDEX(DATOS,$B50,Q$2))</f>
        <v>Departamento de Nogoyá, ER</v>
      </c>
      <c r="F50" s="34" t="str">
        <f>IFERROR(SUBSTITUTE(SUBSTITUTE(SUBSTITUTE(SUBSTITUTE(SUBSTITUTE(MID(E50,1,FIND(",",E50)-1),"Departamento de","Dpto."),"Partido de","Part."),"Coronel","Cnel."),"General","Gral."),"Comandante","Cmte."),E50)</f>
        <v>Dpto. Nogoyá</v>
      </c>
      <c r="G50" s="117">
        <f>IFERROR(VLOOKUP($E50,LOC_UNICOS,G$2,0),-999)</f>
        <v>-32.1666667</v>
      </c>
      <c r="H50" s="117">
        <f>IFERROR(VLOOKUP($E50,LOC_UNICOS,H$2,0),-999)</f>
        <v>-59.8333333</v>
      </c>
      <c r="I50" s="116">
        <f t="shared" si="2"/>
        <v>2018</v>
      </c>
      <c r="J50" s="116">
        <f t="shared" si="3"/>
        <v>2018</v>
      </c>
      <c r="K50" s="118">
        <f t="array" ref="K50">IFERROR(AVERAGE(IF(INDEX(DATOS,0,$P$2)&lt;=$I50,IF(INDEX(DATOS,0,$P$2)&gt;=$J50,IF(ISNUMBER(INDEX(DATOS,0,K$5)),IF(INDEX(DATOS,0,$N$2)=0,IF(INDEX(DATOS,0,$O$2)=1,IF(INDEX(DATOS,0,$Q$2)=$E50,INDEX(DATOS,0,K$5)))))))),"sd")</f>
        <v>99.133333333333326</v>
      </c>
      <c r="L50" s="118">
        <f t="array" ref="L50">IFERROR(AVERAGE(IF(INDEX(DATOS,0,$P$2)&lt;=$I50,IF(INDEX(DATOS,0,$P$2)&gt;=$J50,IF(ISNUMBER(INDEX(DATOS,0,L$5)),IF(INDEX(DATOS,0,$N$2)=0,IF(INDEX(DATOS,0,$O$2)=1,IF(INDEX(DATOS,0,$Q$2)=$E50,INDEX(DATOS,0,L$5)))))))),"sd")</f>
        <v>13.5</v>
      </c>
      <c r="M50" s="118">
        <f t="array" ref="M50">IFERROR(AVERAGE(IF(INDEX(DATOS,0,$P$2)&lt;=$I50,IF(INDEX(DATOS,0,$P$2)&gt;=$J50,IF(ISNUMBER(INDEX(DATOS,0,M$5)),IF(INDEX(DATOS,0,$N$2)=0,IF(INDEX(DATOS,0,$O$2)=1,IF(INDEX(DATOS,0,$Q$2)=$E50,INDEX(DATOS,0,M$5)))))))),"sd")</f>
        <v>21.333333333333332</v>
      </c>
      <c r="N50" s="118">
        <f t="array" ref="N50">IFERROR(AVERAGE(IF(INDEX(DATOS,0,$P$2)&lt;=$I50,IF(INDEX(DATOS,0,$P$2)&gt;=$J50,IF(ISNUMBER(INDEX(DATOS,0,N$5)),IF(INDEX(DATOS,0,$N$2)=0,IF(INDEX(DATOS,0,$O$2)=1,IF(INDEX(DATOS,0,$Q$2)=$E50,INDEX(DATOS,0,N$5)))))))),"sd")</f>
        <v>79.733333333333334</v>
      </c>
      <c r="O50" s="118">
        <f t="array" ref="O50">IFERROR(AVERAGE(IF(INDEX(DATOS,0,$P$2)&lt;=$I50,IF(INDEX(DATOS,0,$P$2)&gt;=$J50,IF(ISNUMBER(INDEX(DATOS,0,O$5)),IF(INDEX(DATOS,0,$N$2)=0,IF(INDEX(DATOS,0,$O$2)=1,IF(INDEX(DATOS,0,$Q$2)=$E50,INDEX(DATOS,0,O$5)))))))),"sd")</f>
        <v>10.033333333333333</v>
      </c>
      <c r="P50" s="118">
        <f t="array" ref="P50">IFERROR(AVERAGE(IF(INDEX(DATOS,0,$P$2)&lt;=$I50,IF(INDEX(DATOS,0,$P$2)&gt;=$J50,IF(ISNUMBER(INDEX(DATOS,0,P$5)),IF(INDEX(DATOS,0,$N$2)=0,IF(INDEX(DATOS,0,$O$2)=1,IF(INDEX(DATOS,0,$Q$2)=$E50,INDEX(DATOS,0,P$5)))))))),"sd")</f>
        <v>3500</v>
      </c>
      <c r="Q50" s="118">
        <f t="array" ref="Q50">IFERROR(AVERAGE(IF(INDEX(DATOS,0,$P$2)&lt;=$I50,IF(INDEX(DATOS,0,$P$2)&gt;=$J50,IF(ISNUMBER(INDEX(DATOS,0,Q$5)),IF(INDEX(DATOS,0,$N$2)=0,IF(INDEX(DATOS,0,$O$2)=1,IF(INDEX(DATOS,0,$Q$2)=$E50,INDEX(DATOS,0,Q$5)))))))),"sd")</f>
        <v>4.8500000000000005</v>
      </c>
      <c r="R50" s="118">
        <f t="array" ref="R50">IFERROR(AVERAGE(IF(INDEX(DATOS,0,$P$2)&lt;=$I50,IF(INDEX(DATOS,0,$P$2)&gt;=$J50,IF(ISNUMBER(INDEX(DATOS,0,R$5)),IF(INDEX(DATOS,0,$N$2)=0,IF(INDEX(DATOS,0,$O$2)=1,IF(INDEX(DATOS,0,$Q$2)=$E50,INDEX(DATOS,0,R$5)))))))),"sd")</f>
        <v>226.33333333333334</v>
      </c>
      <c r="S50" s="68">
        <f t="array" ref="S50">IF(ISNUMBER(K50),MAX(IF(K50&gt;=INDEX(ESCALA,0,$S$2),INDEX(ESCALA,0,$R$2))),1)</f>
        <v>6</v>
      </c>
      <c r="T50" s="119" t="str">
        <f t="shared" si="4"/>
        <v>Dpto. Nogoyá                            ,-32.167,-59.833,2018,2018,99,13.5,21.3,79.7,10.0,3500.0, 4.9,226.3, 6</v>
      </c>
    </row>
    <row r="51" spans="1:20" x14ac:dyDescent="0.35">
      <c r="A51">
        <f t="shared" si="5"/>
        <v>44</v>
      </c>
      <c r="B51" s="35">
        <f t="array" ref="B51">IF(B50=0,0,MIN(IF(INDEX(DATOS,0,$P$2)&lt;=$I51,IF(INDEX(DATOS,0,$P$2)&gt;=$J51,IF(ISNUMBER(INDEX(DATOS,0,$C51)),IF(INDEX(DATOS,0,$N$2)=0,IF(INDEX(DATOS,0,$O$2)=1,IF(ISNA(MATCH(INDEX(DATOS,0,$Q$2),IF($J$8:J50=J51,$E$8:E50),0)),INDEX(DATOS,0,$M$2)))))))))</f>
        <v>680</v>
      </c>
      <c r="C51" s="32">
        <f>MATCH(D51,INDEX(DATOS,1,),0)</f>
        <v>20</v>
      </c>
      <c r="D51" s="114" t="s">
        <v>1</v>
      </c>
      <c r="E51" s="34" t="str">
        <f>IF($B51=0,"--",INDEX(DATOS,$B51,Q$2))</f>
        <v>Departamento de Uruguay, ER</v>
      </c>
      <c r="F51" s="34" t="str">
        <f>IFERROR(SUBSTITUTE(SUBSTITUTE(SUBSTITUTE(SUBSTITUTE(SUBSTITUTE(MID(E51,1,FIND(",",E51)-1),"Departamento de","Dpto."),"Partido de","Part."),"Coronel","Cnel."),"General","Gral."),"Comandante","Cmte."),E51)</f>
        <v>Dpto. Uruguay</v>
      </c>
      <c r="G51" s="117">
        <f>IFERROR(VLOOKUP($E51,LOC_UNICOS,G$2,0),-999)</f>
        <v>-32.5833333</v>
      </c>
      <c r="H51" s="117">
        <f>IFERROR(VLOOKUP($E51,LOC_UNICOS,H$2,0),-999)</f>
        <v>-58.5833333</v>
      </c>
      <c r="I51" s="116">
        <f t="shared" si="2"/>
        <v>2018</v>
      </c>
      <c r="J51" s="116">
        <f t="shared" si="3"/>
        <v>2018</v>
      </c>
      <c r="K51" s="118">
        <f t="array" ref="K51">IFERROR(AVERAGE(IF(INDEX(DATOS,0,$P$2)&lt;=$I51,IF(INDEX(DATOS,0,$P$2)&gt;=$J51,IF(ISNUMBER(INDEX(DATOS,0,K$5)),IF(INDEX(DATOS,0,$N$2)=0,IF(INDEX(DATOS,0,$O$2)=1,IF(INDEX(DATOS,0,$Q$2)=$E51,INDEX(DATOS,0,K$5)))))))),"sd")</f>
        <v>97.300000000000011</v>
      </c>
      <c r="L51" s="118">
        <f t="array" ref="L51">IFERROR(AVERAGE(IF(INDEX(DATOS,0,$P$2)&lt;=$I51,IF(INDEX(DATOS,0,$P$2)&gt;=$J51,IF(ISNUMBER(INDEX(DATOS,0,L$5)),IF(INDEX(DATOS,0,$N$2)=0,IF(INDEX(DATOS,0,$O$2)=1,IF(INDEX(DATOS,0,$Q$2)=$E51,INDEX(DATOS,0,L$5)))))))),"sd")</f>
        <v>14.3</v>
      </c>
      <c r="M51" s="118">
        <f t="array" ref="M51">IFERROR(AVERAGE(IF(INDEX(DATOS,0,$P$2)&lt;=$I51,IF(INDEX(DATOS,0,$P$2)&gt;=$J51,IF(ISNUMBER(INDEX(DATOS,0,M$5)),IF(INDEX(DATOS,0,$N$2)=0,IF(INDEX(DATOS,0,$O$2)=1,IF(INDEX(DATOS,0,$Q$2)=$E51,INDEX(DATOS,0,M$5)))))))),"sd")</f>
        <v>21.05</v>
      </c>
      <c r="N51" s="118">
        <f t="array" ref="N51">IFERROR(AVERAGE(IF(INDEX(DATOS,0,$P$2)&lt;=$I51,IF(INDEX(DATOS,0,$P$2)&gt;=$J51,IF(ISNUMBER(INDEX(DATOS,0,N$5)),IF(INDEX(DATOS,0,$N$2)=0,IF(INDEX(DATOS,0,$O$2)=1,IF(INDEX(DATOS,0,$Q$2)=$E51,INDEX(DATOS,0,N$5)))))))),"sd")</f>
        <v>79.300000000000011</v>
      </c>
      <c r="O51" s="118">
        <f t="array" ref="O51">IFERROR(AVERAGE(IF(INDEX(DATOS,0,$P$2)&lt;=$I51,IF(INDEX(DATOS,0,$P$2)&gt;=$J51,IF(ISNUMBER(INDEX(DATOS,0,O$5)),IF(INDEX(DATOS,0,$N$2)=0,IF(INDEX(DATOS,0,$O$2)=1,IF(INDEX(DATOS,0,$Q$2)=$E51,INDEX(DATOS,0,O$5)))))))),"sd")</f>
        <v>9.8500000000000014</v>
      </c>
      <c r="P51" s="118">
        <f t="array" ref="P51">IFERROR(AVERAGE(IF(INDEX(DATOS,0,$P$2)&lt;=$I51,IF(INDEX(DATOS,0,$P$2)&gt;=$J51,IF(ISNUMBER(INDEX(DATOS,0,P$5)),IF(INDEX(DATOS,0,$N$2)=0,IF(INDEX(DATOS,0,$O$2)=1,IF(INDEX(DATOS,0,$Q$2)=$E51,INDEX(DATOS,0,P$5)))))))),"sd")</f>
        <v>3500</v>
      </c>
      <c r="Q51" s="118">
        <f t="array" ref="Q51">IFERROR(AVERAGE(IF(INDEX(DATOS,0,$P$2)&lt;=$I51,IF(INDEX(DATOS,0,$P$2)&gt;=$J51,IF(ISNUMBER(INDEX(DATOS,0,Q$5)),IF(INDEX(DATOS,0,$N$2)=0,IF(INDEX(DATOS,0,$O$2)=1,IF(INDEX(DATOS,0,$Q$2)=$E51,INDEX(DATOS,0,Q$5)))))))),"sd")</f>
        <v>7.95</v>
      </c>
      <c r="R51" s="118">
        <f t="array" ref="R51">IFERROR(AVERAGE(IF(INDEX(DATOS,0,$P$2)&lt;=$I51,IF(INDEX(DATOS,0,$P$2)&gt;=$J51,IF(ISNUMBER(INDEX(DATOS,0,R$5)),IF(INDEX(DATOS,0,$N$2)=0,IF(INDEX(DATOS,0,$O$2)=1,IF(INDEX(DATOS,0,$Q$2)=$E51,INDEX(DATOS,0,R$5)))))))),"sd")</f>
        <v>234</v>
      </c>
      <c r="S51" s="68">
        <f t="array" ref="S51">IF(ISNUMBER(K51),MAX(IF(K51&gt;=INDEX(ESCALA,0,$S$2),INDEX(ESCALA,0,$R$2))),1)</f>
        <v>5</v>
      </c>
      <c r="T51" s="119" t="str">
        <f t="shared" si="4"/>
        <v>Dpto. Uruguay                           ,-32.583,-58.583,2018,2018,97,14.3,21.1,79.3, 9.9,3500.0, 8.0,234.0, 5</v>
      </c>
    </row>
    <row r="52" spans="1:20" x14ac:dyDescent="0.35">
      <c r="A52">
        <f t="shared" si="5"/>
        <v>45</v>
      </c>
      <c r="B52" s="35">
        <f t="array" ref="B52">IF(B51=0,0,MIN(IF(INDEX(DATOS,0,$P$2)&lt;=$I52,IF(INDEX(DATOS,0,$P$2)&gt;=$J52,IF(ISNUMBER(INDEX(DATOS,0,$C52)),IF(INDEX(DATOS,0,$N$2)=0,IF(INDEX(DATOS,0,$O$2)=1,IF(ISNA(MATCH(INDEX(DATOS,0,$Q$2),IF($J$8:J51=J52,$E$8:E51),0)),INDEX(DATOS,0,$M$2)))))))))</f>
        <v>682</v>
      </c>
      <c r="C52" s="32">
        <f>MATCH(D52,INDEX(DATOS,1,),0)</f>
        <v>20</v>
      </c>
      <c r="D52" s="114" t="s">
        <v>1</v>
      </c>
      <c r="E52" s="34" t="str">
        <f>IF($B52=0,"--",INDEX(DATOS,$B52,Q$2))</f>
        <v>Departamento de Victoria, ER</v>
      </c>
      <c r="F52" s="34" t="str">
        <f>IFERROR(SUBSTITUTE(SUBSTITUTE(SUBSTITUTE(SUBSTITUTE(SUBSTITUTE(MID(E52,1,FIND(",",E52)-1),"Departamento de","Dpto."),"Partido de","Part."),"Coronel","Cnel."),"General","Gral."),"Comandante","Cmte."),E52)</f>
        <v>Dpto. Victoria</v>
      </c>
      <c r="G52" s="117">
        <f>IFERROR(VLOOKUP($E52,LOC_UNICOS,G$2,0),-999)</f>
        <v>-32.6666667</v>
      </c>
      <c r="H52" s="117">
        <f>IFERROR(VLOOKUP($E52,LOC_UNICOS,H$2,0),-999)</f>
        <v>-60.3333333</v>
      </c>
      <c r="I52" s="116">
        <f t="shared" si="2"/>
        <v>2018</v>
      </c>
      <c r="J52" s="116">
        <f t="shared" si="3"/>
        <v>2018</v>
      </c>
      <c r="K52" s="118">
        <f t="array" ref="K52">IFERROR(AVERAGE(IF(INDEX(DATOS,0,$P$2)&lt;=$I52,IF(INDEX(DATOS,0,$P$2)&gt;=$J52,IF(ISNUMBER(INDEX(DATOS,0,K$5)),IF(INDEX(DATOS,0,$N$2)=0,IF(INDEX(DATOS,0,$O$2)=1,IF(INDEX(DATOS,0,$Q$2)=$E52,INDEX(DATOS,0,K$5)))))))),"sd")</f>
        <v>99.65</v>
      </c>
      <c r="L52" s="118">
        <f t="array" ref="L52">IFERROR(AVERAGE(IF(INDEX(DATOS,0,$P$2)&lt;=$I52,IF(INDEX(DATOS,0,$P$2)&gt;=$J52,IF(ISNUMBER(INDEX(DATOS,0,L$5)),IF(INDEX(DATOS,0,$N$2)=0,IF(INDEX(DATOS,0,$O$2)=1,IF(INDEX(DATOS,0,$Q$2)=$E52,INDEX(DATOS,0,L$5)))))))),"sd")</f>
        <v>21.9</v>
      </c>
      <c r="M52" s="118">
        <f t="array" ref="M52">IFERROR(AVERAGE(IF(INDEX(DATOS,0,$P$2)&lt;=$I52,IF(INDEX(DATOS,0,$P$2)&gt;=$J52,IF(ISNUMBER(INDEX(DATOS,0,M$5)),IF(INDEX(DATOS,0,$N$2)=0,IF(INDEX(DATOS,0,$O$2)=1,IF(INDEX(DATOS,0,$Q$2)=$E52,INDEX(DATOS,0,M$5)))))))),"sd")</f>
        <v>23.85</v>
      </c>
      <c r="N52" s="118">
        <f t="array" ref="N52">IFERROR(AVERAGE(IF(INDEX(DATOS,0,$P$2)&lt;=$I52,IF(INDEX(DATOS,0,$P$2)&gt;=$J52,IF(ISNUMBER(INDEX(DATOS,0,N$5)),IF(INDEX(DATOS,0,$N$2)=0,IF(INDEX(DATOS,0,$O$2)=1,IF(INDEX(DATOS,0,$Q$2)=$E52,INDEX(DATOS,0,N$5)))))))),"sd")</f>
        <v>79.25</v>
      </c>
      <c r="O52" s="118">
        <f t="array" ref="O52">IFERROR(AVERAGE(IF(INDEX(DATOS,0,$P$2)&lt;=$I52,IF(INDEX(DATOS,0,$P$2)&gt;=$J52,IF(ISNUMBER(INDEX(DATOS,0,O$5)),IF(INDEX(DATOS,0,$N$2)=0,IF(INDEX(DATOS,0,$O$2)=1,IF(INDEX(DATOS,0,$Q$2)=$E52,INDEX(DATOS,0,O$5)))))))),"sd")</f>
        <v>10.45</v>
      </c>
      <c r="P52" s="118">
        <f t="array" ref="P52">IFERROR(AVERAGE(IF(INDEX(DATOS,0,$P$2)&lt;=$I52,IF(INDEX(DATOS,0,$P$2)&gt;=$J52,IF(ISNUMBER(INDEX(DATOS,0,P$5)),IF(INDEX(DATOS,0,$N$2)=0,IF(INDEX(DATOS,0,$O$2)=1,IF(INDEX(DATOS,0,$Q$2)=$E52,INDEX(DATOS,0,P$5)))))))),"sd")</f>
        <v>3800</v>
      </c>
      <c r="Q52" s="118">
        <f t="array" ref="Q52">IFERROR(AVERAGE(IF(INDEX(DATOS,0,$P$2)&lt;=$I52,IF(INDEX(DATOS,0,$P$2)&gt;=$J52,IF(ISNUMBER(INDEX(DATOS,0,Q$5)),IF(INDEX(DATOS,0,$N$2)=0,IF(INDEX(DATOS,0,$O$2)=1,IF(INDEX(DATOS,0,$Q$2)=$E52,INDEX(DATOS,0,Q$5)))))))),"sd")</f>
        <v>6.3000000000000007</v>
      </c>
      <c r="R52" s="118">
        <f t="array" ref="R52">IFERROR(AVERAGE(IF(INDEX(DATOS,0,$P$2)&lt;=$I52,IF(INDEX(DATOS,0,$P$2)&gt;=$J52,IF(ISNUMBER(INDEX(DATOS,0,R$5)),IF(INDEX(DATOS,0,$N$2)=0,IF(INDEX(DATOS,0,$O$2)=1,IF(INDEX(DATOS,0,$Q$2)=$E52,INDEX(DATOS,0,R$5)))))))),"sd")</f>
        <v>251</v>
      </c>
      <c r="S52" s="68">
        <f t="array" ref="S52">IF(ISNUMBER(K52),MAX(IF(K52&gt;=INDEX(ESCALA,0,$S$2),INDEX(ESCALA,0,$R$2))),1)</f>
        <v>6</v>
      </c>
      <c r="T52" s="119" t="str">
        <f t="shared" si="4"/>
        <v>Dpto. Victoria                          ,-32.667,-60.333,2018,2018,100,21.9,23.9,79.3,10.5,3800.0, 6.3,251.0, 6</v>
      </c>
    </row>
    <row r="53" spans="1:20" x14ac:dyDescent="0.35">
      <c r="A53">
        <f t="shared" si="5"/>
        <v>46</v>
      </c>
      <c r="B53" s="35">
        <f t="array" ref="B53">IF(B52=0,0,MIN(IF(INDEX(DATOS,0,$P$2)&lt;=$I53,IF(INDEX(DATOS,0,$P$2)&gt;=$J53,IF(ISNUMBER(INDEX(DATOS,0,$C53)),IF(INDEX(DATOS,0,$N$2)=0,IF(INDEX(DATOS,0,$O$2)=1,IF(ISNA(MATCH(INDEX(DATOS,0,$Q$2),IF($J$8:J52=J53,$E$8:E52),0)),INDEX(DATOS,0,$M$2)))))))))</f>
        <v>685</v>
      </c>
      <c r="C53" s="32">
        <f>MATCH(D53,INDEX(DATOS,1,),0)</f>
        <v>20</v>
      </c>
      <c r="D53" s="114" t="s">
        <v>1</v>
      </c>
      <c r="E53" s="34" t="str">
        <f>IF($B53=0,"--",INDEX(DATOS,$B53,Q$2))</f>
        <v>Departamento de San Salvador, ER</v>
      </c>
      <c r="F53" s="34" t="str">
        <f>IFERROR(SUBSTITUTE(SUBSTITUTE(SUBSTITUTE(SUBSTITUTE(SUBSTITUTE(MID(E53,1,FIND(",",E53)-1),"Departamento de","Dpto."),"Partido de","Part."),"Coronel","Cnel."),"General","Gral."),"Comandante","Cmte."),E53)</f>
        <v>Dpto. San Salvador</v>
      </c>
      <c r="G53" s="117">
        <f>IFERROR(VLOOKUP($E53,LOC_UNICOS,G$2,0),-999)</f>
        <v>-31.618055999999999</v>
      </c>
      <c r="H53" s="117">
        <f>IFERROR(VLOOKUP($E53,LOC_UNICOS,H$2,0),-999)</f>
        <v>-58.505000000000003</v>
      </c>
      <c r="I53" s="116">
        <f t="shared" si="2"/>
        <v>2018</v>
      </c>
      <c r="J53" s="116">
        <f t="shared" si="3"/>
        <v>2018</v>
      </c>
      <c r="K53" s="118">
        <f t="array" ref="K53">IFERROR(AVERAGE(IF(INDEX(DATOS,0,$P$2)&lt;=$I53,IF(INDEX(DATOS,0,$P$2)&gt;=$J53,IF(ISNUMBER(INDEX(DATOS,0,K$5)),IF(INDEX(DATOS,0,$N$2)=0,IF(INDEX(DATOS,0,$O$2)=1,IF(INDEX(DATOS,0,$Q$2)=$E53,INDEX(DATOS,0,K$5)))))))),"sd")</f>
        <v>100.3</v>
      </c>
      <c r="L53" s="118">
        <f t="array" ref="L53">IFERROR(AVERAGE(IF(INDEX(DATOS,0,$P$2)&lt;=$I53,IF(INDEX(DATOS,0,$P$2)&gt;=$J53,IF(ISNUMBER(INDEX(DATOS,0,L$5)),IF(INDEX(DATOS,0,$N$2)=0,IF(INDEX(DATOS,0,$O$2)=1,IF(INDEX(DATOS,0,$Q$2)=$E53,INDEX(DATOS,0,L$5)))))))),"sd")</f>
        <v>17.8</v>
      </c>
      <c r="M53" s="118">
        <f t="array" ref="M53">IFERROR(AVERAGE(IF(INDEX(DATOS,0,$P$2)&lt;=$I53,IF(INDEX(DATOS,0,$P$2)&gt;=$J53,IF(ISNUMBER(INDEX(DATOS,0,M$5)),IF(INDEX(DATOS,0,$N$2)=0,IF(INDEX(DATOS,0,$O$2)=1,IF(INDEX(DATOS,0,$Q$2)=$E53,INDEX(DATOS,0,M$5)))))))),"sd")</f>
        <v>22.4</v>
      </c>
      <c r="N53" s="118">
        <f t="array" ref="N53">IFERROR(AVERAGE(IF(INDEX(DATOS,0,$P$2)&lt;=$I53,IF(INDEX(DATOS,0,$P$2)&gt;=$J53,IF(ISNUMBER(INDEX(DATOS,0,N$5)),IF(INDEX(DATOS,0,$N$2)=0,IF(INDEX(DATOS,0,$O$2)=1,IF(INDEX(DATOS,0,$Q$2)=$E53,INDEX(DATOS,0,N$5)))))))),"sd")</f>
        <v>80.5</v>
      </c>
      <c r="O53" s="118">
        <f t="array" ref="O53">IFERROR(AVERAGE(IF(INDEX(DATOS,0,$P$2)&lt;=$I53,IF(INDEX(DATOS,0,$P$2)&gt;=$J53,IF(ISNUMBER(INDEX(DATOS,0,O$5)),IF(INDEX(DATOS,0,$N$2)=0,IF(INDEX(DATOS,0,$O$2)=1,IF(INDEX(DATOS,0,$Q$2)=$E53,INDEX(DATOS,0,O$5)))))))),"sd")</f>
        <v>10.4</v>
      </c>
      <c r="P53" s="118">
        <f t="array" ref="P53">IFERROR(AVERAGE(IF(INDEX(DATOS,0,$P$2)&lt;=$I53,IF(INDEX(DATOS,0,$P$2)&gt;=$J53,IF(ISNUMBER(INDEX(DATOS,0,P$5)),IF(INDEX(DATOS,0,$N$2)=0,IF(INDEX(DATOS,0,$O$2)=1,IF(INDEX(DATOS,0,$Q$2)=$E53,INDEX(DATOS,0,P$5)))))))),"sd")</f>
        <v>3200</v>
      </c>
      <c r="Q53" s="118">
        <f t="array" ref="Q53">IFERROR(AVERAGE(IF(INDEX(DATOS,0,$P$2)&lt;=$I53,IF(INDEX(DATOS,0,$P$2)&gt;=$J53,IF(ISNUMBER(INDEX(DATOS,0,Q$5)),IF(INDEX(DATOS,0,$N$2)=0,IF(INDEX(DATOS,0,$O$2)=1,IF(INDEX(DATOS,0,$Q$2)=$E53,INDEX(DATOS,0,Q$5)))))))),"sd")</f>
        <v>3.9</v>
      </c>
      <c r="R53" s="118">
        <f t="array" ref="R53">IFERROR(AVERAGE(IF(INDEX(DATOS,0,$P$2)&lt;=$I53,IF(INDEX(DATOS,0,$P$2)&gt;=$J53,IF(ISNUMBER(INDEX(DATOS,0,R$5)),IF(INDEX(DATOS,0,$N$2)=0,IF(INDEX(DATOS,0,$O$2)=1,IF(INDEX(DATOS,0,$Q$2)=$E53,INDEX(DATOS,0,R$5)))))))),"sd")</f>
        <v>223</v>
      </c>
      <c r="S53" s="68">
        <f t="array" ref="S53">IF(ISNUMBER(K53),MAX(IF(K53&gt;=INDEX(ESCALA,0,$S$2),INDEX(ESCALA,0,$R$2))),1)</f>
        <v>7</v>
      </c>
      <c r="T53" s="119" t="str">
        <f t="shared" si="4"/>
        <v>Dpto. San Salvador                      ,-31.618,-58.505,2018,2018,100,17.8,22.4,80.5,10.4,3200.0, 3.9,223.0, 7</v>
      </c>
    </row>
    <row r="54" spans="1:20" x14ac:dyDescent="0.35">
      <c r="A54">
        <f t="shared" si="5"/>
        <v>47</v>
      </c>
      <c r="B54" s="35">
        <f t="array" ref="B54">IF(B53=0,0,MIN(IF(INDEX(DATOS,0,$P$2)&lt;=$I54,IF(INDEX(DATOS,0,$P$2)&gt;=$J54,IF(ISNUMBER(INDEX(DATOS,0,$C54)),IF(INDEX(DATOS,0,$N$2)=0,IF(INDEX(DATOS,0,$O$2)=1,IF(ISNA(MATCH(INDEX(DATOS,0,$Q$2),IF($J$8:J53=J54,$E$8:E53),0)),INDEX(DATOS,0,$M$2)))))))))</f>
        <v>686</v>
      </c>
      <c r="C54" s="32">
        <f>MATCH(D54,INDEX(DATOS,1,),0)</f>
        <v>20</v>
      </c>
      <c r="D54" s="114" t="s">
        <v>1</v>
      </c>
      <c r="E54" s="34" t="str">
        <f>IF($B54=0,"--",INDEX(DATOS,$B54,Q$2))</f>
        <v>Partido de Balcarce, BA</v>
      </c>
      <c r="F54" s="34" t="str">
        <f>IFERROR(SUBSTITUTE(SUBSTITUTE(SUBSTITUTE(SUBSTITUTE(SUBSTITUTE(MID(E54,1,FIND(",",E54)-1),"Departamento de","Dpto."),"Partido de","Part."),"Coronel","Cnel."),"General","Gral."),"Comandante","Cmte."),E54)</f>
        <v>Part. Balcarce</v>
      </c>
      <c r="G54" s="117">
        <f>IFERROR(VLOOKUP($E54,LOC_UNICOS,G$2,0),-999)</f>
        <v>-37.75</v>
      </c>
      <c r="H54" s="117">
        <f>IFERROR(VLOOKUP($E54,LOC_UNICOS,H$2,0),-999)</f>
        <v>-58.25</v>
      </c>
      <c r="I54" s="116">
        <f t="shared" si="2"/>
        <v>2018</v>
      </c>
      <c r="J54" s="116">
        <f t="shared" si="3"/>
        <v>2018</v>
      </c>
      <c r="K54" s="118">
        <f t="array" ref="K54">IFERROR(AVERAGE(IF(INDEX(DATOS,0,$P$2)&lt;=$I54,IF(INDEX(DATOS,0,$P$2)&gt;=$J54,IF(ISNUMBER(INDEX(DATOS,0,K$5)),IF(INDEX(DATOS,0,$N$2)=0,IF(INDEX(DATOS,0,$O$2)=1,IF(INDEX(DATOS,0,$Q$2)=$E54,INDEX(DATOS,0,K$5)))))))),"sd")</f>
        <v>99.8</v>
      </c>
      <c r="L54" s="118">
        <f t="array" ref="L54">IFERROR(AVERAGE(IF(INDEX(DATOS,0,$P$2)&lt;=$I54,IF(INDEX(DATOS,0,$P$2)&gt;=$J54,IF(ISNUMBER(INDEX(DATOS,0,L$5)),IF(INDEX(DATOS,0,$N$2)=0,IF(INDEX(DATOS,0,$O$2)=1,IF(INDEX(DATOS,0,$Q$2)=$E54,INDEX(DATOS,0,L$5)))))))),"sd")</f>
        <v>9.1</v>
      </c>
      <c r="M54" s="118">
        <f t="array" ref="M54">IFERROR(AVERAGE(IF(INDEX(DATOS,0,$P$2)&lt;=$I54,IF(INDEX(DATOS,0,$P$2)&gt;=$J54,IF(ISNUMBER(INDEX(DATOS,0,M$5)),IF(INDEX(DATOS,0,$N$2)=0,IF(INDEX(DATOS,0,$O$2)=1,IF(INDEX(DATOS,0,$Q$2)=$E54,INDEX(DATOS,0,M$5)))))))),"sd")</f>
        <v>26.133333333333336</v>
      </c>
      <c r="N54" s="118">
        <f t="array" ref="N54">IFERROR(AVERAGE(IF(INDEX(DATOS,0,$P$2)&lt;=$I54,IF(INDEX(DATOS,0,$P$2)&gt;=$J54,IF(ISNUMBER(INDEX(DATOS,0,N$5)),IF(INDEX(DATOS,0,$N$2)=0,IF(INDEX(DATOS,0,$O$2)=1,IF(INDEX(DATOS,0,$Q$2)=$E54,INDEX(DATOS,0,N$5)))))))),"sd")</f>
        <v>76.966666666666669</v>
      </c>
      <c r="O54" s="118">
        <f t="array" ref="O54">IFERROR(AVERAGE(IF(INDEX(DATOS,0,$P$2)&lt;=$I54,IF(INDEX(DATOS,0,$P$2)&gt;=$J54,IF(ISNUMBER(INDEX(DATOS,0,O$5)),IF(INDEX(DATOS,0,$N$2)=0,IF(INDEX(DATOS,0,$O$2)=1,IF(INDEX(DATOS,0,$Q$2)=$E54,INDEX(DATOS,0,O$5)))))))),"sd")</f>
        <v>10.9</v>
      </c>
      <c r="P54" s="118">
        <f t="array" ref="P54">IFERROR(AVERAGE(IF(INDEX(DATOS,0,$P$2)&lt;=$I54,IF(INDEX(DATOS,0,$P$2)&gt;=$J54,IF(ISNUMBER(INDEX(DATOS,0,P$5)),IF(INDEX(DATOS,0,$N$2)=0,IF(INDEX(DATOS,0,$O$2)=1,IF(INDEX(DATOS,0,$Q$2)=$E54,INDEX(DATOS,0,P$5)))))))),"sd")</f>
        <v>4399.9913224574802</v>
      </c>
      <c r="Q54" s="118">
        <f t="array" ref="Q54">IFERROR(AVERAGE(IF(INDEX(DATOS,0,$P$2)&lt;=$I54,IF(INDEX(DATOS,0,$P$2)&gt;=$J54,IF(ISNUMBER(INDEX(DATOS,0,Q$5)),IF(INDEX(DATOS,0,$N$2)=0,IF(INDEX(DATOS,0,$O$2)=1,IF(INDEX(DATOS,0,$Q$2)=$E54,INDEX(DATOS,0,Q$5)))))))),"sd")</f>
        <v>0.79333333333333333</v>
      </c>
      <c r="R54" s="118">
        <f t="array" ref="R54">IFERROR(AVERAGE(IF(INDEX(DATOS,0,$P$2)&lt;=$I54,IF(INDEX(DATOS,0,$P$2)&gt;=$J54,IF(ISNUMBER(INDEX(DATOS,0,R$5)),IF(INDEX(DATOS,0,$N$2)=0,IF(INDEX(DATOS,0,$O$2)=1,IF(INDEX(DATOS,0,$Q$2)=$E54,INDEX(DATOS,0,R$5)))))))),"sd")</f>
        <v>221.33333333333334</v>
      </c>
      <c r="S54" s="68">
        <f t="array" ref="S54">IF(ISNUMBER(K54),MAX(IF(K54&gt;=INDEX(ESCALA,0,$S$2),INDEX(ESCALA,0,$R$2))),1)</f>
        <v>6</v>
      </c>
      <c r="T54" s="119" t="str">
        <f t="shared" si="4"/>
        <v>Part. Balcarce                          ,-37.750,-58.250,2018,2018,100, 9.1,26.1,77.0,10.9,4400.0, 0.8,221.3, 6</v>
      </c>
    </row>
    <row r="55" spans="1:20" x14ac:dyDescent="0.35">
      <c r="A55">
        <f t="shared" si="5"/>
        <v>48</v>
      </c>
      <c r="B55" s="35">
        <f t="array" ref="B55">IF(B54=0,0,MIN(IF(INDEX(DATOS,0,$P$2)&lt;=$I55,IF(INDEX(DATOS,0,$P$2)&gt;=$J55,IF(ISNUMBER(INDEX(DATOS,0,$C55)),IF(INDEX(DATOS,0,$N$2)=0,IF(INDEX(DATOS,0,$O$2)=1,IF(ISNA(MATCH(INDEX(DATOS,0,$Q$2),IF($J$8:J54=J55,$E$8:E54),0)),INDEX(DATOS,0,$M$2)))))))))</f>
        <v>689</v>
      </c>
      <c r="C55" s="32">
        <f>MATCH(D55,INDEX(DATOS,1,),0)</f>
        <v>20</v>
      </c>
      <c r="D55" s="114" t="s">
        <v>1</v>
      </c>
      <c r="E55" s="34" t="str">
        <f>IF($B55=0,"--",INDEX(DATOS,$B55,Q$2))</f>
        <v>Partido de Necochea, BA</v>
      </c>
      <c r="F55" s="34" t="str">
        <f>IFERROR(SUBSTITUTE(SUBSTITUTE(SUBSTITUTE(SUBSTITUTE(SUBSTITUTE(MID(E55,1,FIND(",",E55)-1),"Departamento de","Dpto."),"Partido de","Part."),"Coronel","Cnel."),"General","Gral."),"Comandante","Cmte."),E55)</f>
        <v>Part. Necochea</v>
      </c>
      <c r="G55" s="117">
        <f>IFERROR(VLOOKUP($E55,LOC_UNICOS,G$2,0),-999)</f>
        <v>-38.25</v>
      </c>
      <c r="H55" s="117">
        <f>IFERROR(VLOOKUP($E55,LOC_UNICOS,H$2,0),-999)</f>
        <v>-59.25</v>
      </c>
      <c r="I55" s="116">
        <f t="shared" si="2"/>
        <v>2018</v>
      </c>
      <c r="J55" s="116">
        <f t="shared" si="3"/>
        <v>2018</v>
      </c>
      <c r="K55" s="118">
        <f t="array" ref="K55">IFERROR(AVERAGE(IF(INDEX(DATOS,0,$P$2)&lt;=$I55,IF(INDEX(DATOS,0,$P$2)&gt;=$J55,IF(ISNUMBER(INDEX(DATOS,0,K$5)),IF(INDEX(DATOS,0,$N$2)=0,IF(INDEX(DATOS,0,$O$2)=1,IF(INDEX(DATOS,0,$Q$2)=$E55,INDEX(DATOS,0,K$5)))))))),"sd")</f>
        <v>99.15</v>
      </c>
      <c r="L55" s="118">
        <f t="array" ref="L55">IFERROR(AVERAGE(IF(INDEX(DATOS,0,$P$2)&lt;=$I55,IF(INDEX(DATOS,0,$P$2)&gt;=$J55,IF(ISNUMBER(INDEX(DATOS,0,L$5)),IF(INDEX(DATOS,0,$N$2)=0,IF(INDEX(DATOS,0,$O$2)=1,IF(INDEX(DATOS,0,$Q$2)=$E55,INDEX(DATOS,0,L$5)))))))),"sd")</f>
        <v>10.149999999999999</v>
      </c>
      <c r="M55" s="118">
        <f t="array" ref="M55">IFERROR(AVERAGE(IF(INDEX(DATOS,0,$P$2)&lt;=$I55,IF(INDEX(DATOS,0,$P$2)&gt;=$J55,IF(ISNUMBER(INDEX(DATOS,0,M$5)),IF(INDEX(DATOS,0,$N$2)=0,IF(INDEX(DATOS,0,$O$2)=1,IF(INDEX(DATOS,0,$Q$2)=$E55,INDEX(DATOS,0,M$5)))))))),"sd")</f>
        <v>24.75</v>
      </c>
      <c r="N55" s="118">
        <f t="array" ref="N55">IFERROR(AVERAGE(IF(INDEX(DATOS,0,$P$2)&lt;=$I55,IF(INDEX(DATOS,0,$P$2)&gt;=$J55,IF(ISNUMBER(INDEX(DATOS,0,N$5)),IF(INDEX(DATOS,0,$N$2)=0,IF(INDEX(DATOS,0,$O$2)=1,IF(INDEX(DATOS,0,$Q$2)=$E55,INDEX(DATOS,0,N$5)))))))),"sd")</f>
        <v>76.775000000000006</v>
      </c>
      <c r="O55" s="118">
        <f t="array" ref="O55">IFERROR(AVERAGE(IF(INDEX(DATOS,0,$P$2)&lt;=$I55,IF(INDEX(DATOS,0,$P$2)&gt;=$J55,IF(ISNUMBER(INDEX(DATOS,0,O$5)),IF(INDEX(DATOS,0,$N$2)=0,IF(INDEX(DATOS,0,$O$2)=1,IF(INDEX(DATOS,0,$Q$2)=$E55,INDEX(DATOS,0,O$5)))))))),"sd")</f>
        <v>10.574999999999999</v>
      </c>
      <c r="P55" s="118">
        <f t="array" ref="P55">IFERROR(AVERAGE(IF(INDEX(DATOS,0,$P$2)&lt;=$I55,IF(INDEX(DATOS,0,$P$2)&gt;=$J55,IF(ISNUMBER(INDEX(DATOS,0,P$5)),IF(INDEX(DATOS,0,$N$2)=0,IF(INDEX(DATOS,0,$O$2)=1,IF(INDEX(DATOS,0,$Q$2)=$E55,INDEX(DATOS,0,P$5)))))))),"sd")</f>
        <v>4192.5690540210217</v>
      </c>
      <c r="Q55" s="118">
        <f t="array" ref="Q55">IFERROR(AVERAGE(IF(INDEX(DATOS,0,$P$2)&lt;=$I55,IF(INDEX(DATOS,0,$P$2)&gt;=$J55,IF(ISNUMBER(INDEX(DATOS,0,Q$5)),IF(INDEX(DATOS,0,$N$2)=0,IF(INDEX(DATOS,0,$O$2)=1,IF(INDEX(DATOS,0,$Q$2)=$E55,INDEX(DATOS,0,Q$5)))))))),"sd")</f>
        <v>0.125</v>
      </c>
      <c r="R55" s="118">
        <f t="array" ref="R55">IFERROR(AVERAGE(IF(INDEX(DATOS,0,$P$2)&lt;=$I55,IF(INDEX(DATOS,0,$P$2)&gt;=$J55,IF(ISNUMBER(INDEX(DATOS,0,R$5)),IF(INDEX(DATOS,0,$N$2)=0,IF(INDEX(DATOS,0,$O$2)=1,IF(INDEX(DATOS,0,$Q$2)=$E55,INDEX(DATOS,0,R$5)))))))),"sd")</f>
        <v>214.5</v>
      </c>
      <c r="S55" s="68">
        <f t="array" ref="S55">IF(ISNUMBER(K55),MAX(IF(K55&gt;=INDEX(ESCALA,0,$S$2),INDEX(ESCALA,0,$R$2))),1)</f>
        <v>6</v>
      </c>
      <c r="T55" s="119" t="str">
        <f t="shared" si="4"/>
        <v>Part. Necochea                          ,-38.250,-59.250,2018,2018,99,10.2,24.8,76.8,10.6,4192.6, 0.1,214.5, 6</v>
      </c>
    </row>
    <row r="56" spans="1:20" x14ac:dyDescent="0.35">
      <c r="A56">
        <f t="shared" si="5"/>
        <v>49</v>
      </c>
      <c r="B56" s="35">
        <f t="array" ref="B56">IF(B55=0,0,MIN(IF(INDEX(DATOS,0,$P$2)&lt;=$I56,IF(INDEX(DATOS,0,$P$2)&gt;=$J56,IF(ISNUMBER(INDEX(DATOS,0,$C56)),IF(INDEX(DATOS,0,$N$2)=0,IF(INDEX(DATOS,0,$O$2)=1,IF(ISNA(MATCH(INDEX(DATOS,0,$Q$2),IF($J$8:J55=J56,$E$8:E55),0)),INDEX(DATOS,0,$M$2)))))))))</f>
        <v>693</v>
      </c>
      <c r="C56" s="32">
        <f>MATCH(D56,INDEX(DATOS,1,),0)</f>
        <v>20</v>
      </c>
      <c r="D56" s="114" t="s">
        <v>1</v>
      </c>
      <c r="E56" s="34" t="str">
        <f>IF($B56=0,"--",INDEX(DATOS,$B56,Q$2))</f>
        <v>Partido de Lobería, BA</v>
      </c>
      <c r="F56" s="34" t="str">
        <f>IFERROR(SUBSTITUTE(SUBSTITUTE(SUBSTITUTE(SUBSTITUTE(SUBSTITUTE(MID(E56,1,FIND(",",E56)-1),"Departamento de","Dpto."),"Partido de","Part."),"Coronel","Cnel."),"General","Gral."),"Comandante","Cmte."),E56)</f>
        <v>Part. Lobería</v>
      </c>
      <c r="G56" s="117">
        <f>IFERROR(VLOOKUP($E56,LOC_UNICOS,G$2,0),-999)</f>
        <v>-38.0833333</v>
      </c>
      <c r="H56" s="117">
        <f>IFERROR(VLOOKUP($E56,LOC_UNICOS,H$2,0),-999)</f>
        <v>-58.75</v>
      </c>
      <c r="I56" s="116">
        <f t="shared" si="2"/>
        <v>2018</v>
      </c>
      <c r="J56" s="116">
        <f t="shared" si="3"/>
        <v>2018</v>
      </c>
      <c r="K56" s="118">
        <f t="array" ref="K56">IFERROR(AVERAGE(IF(INDEX(DATOS,0,$P$2)&lt;=$I56,IF(INDEX(DATOS,0,$P$2)&gt;=$J56,IF(ISNUMBER(INDEX(DATOS,0,K$5)),IF(INDEX(DATOS,0,$N$2)=0,IF(INDEX(DATOS,0,$O$2)=1,IF(INDEX(DATOS,0,$Q$2)=$E56,INDEX(DATOS,0,K$5)))))))),"sd")</f>
        <v>99.640000000000015</v>
      </c>
      <c r="L56" s="118">
        <f t="array" ref="L56">IFERROR(AVERAGE(IF(INDEX(DATOS,0,$P$2)&lt;=$I56,IF(INDEX(DATOS,0,$P$2)&gt;=$J56,IF(ISNUMBER(INDEX(DATOS,0,L$5)),IF(INDEX(DATOS,0,$N$2)=0,IF(INDEX(DATOS,0,$O$2)=1,IF(INDEX(DATOS,0,$Q$2)=$E56,INDEX(DATOS,0,L$5)))))))),"sd")</f>
        <v>9.7799999999999994</v>
      </c>
      <c r="M56" s="118">
        <f t="array" ref="M56">IFERROR(AVERAGE(IF(INDEX(DATOS,0,$P$2)&lt;=$I56,IF(INDEX(DATOS,0,$P$2)&gt;=$J56,IF(ISNUMBER(INDEX(DATOS,0,M$5)),IF(INDEX(DATOS,0,$N$2)=0,IF(INDEX(DATOS,0,$O$2)=1,IF(INDEX(DATOS,0,$Q$2)=$E56,INDEX(DATOS,0,M$5)))))))),"sd")</f>
        <v>25.74</v>
      </c>
      <c r="N56" s="118">
        <f t="array" ref="N56">IFERROR(AVERAGE(IF(INDEX(DATOS,0,$P$2)&lt;=$I56,IF(INDEX(DATOS,0,$P$2)&gt;=$J56,IF(ISNUMBER(INDEX(DATOS,0,N$5)),IF(INDEX(DATOS,0,$N$2)=0,IF(INDEX(DATOS,0,$O$2)=1,IF(INDEX(DATOS,0,$Q$2)=$E56,INDEX(DATOS,0,N$5)))))))),"sd")</f>
        <v>77.14</v>
      </c>
      <c r="O56" s="118">
        <f t="array" ref="O56">IFERROR(AVERAGE(IF(INDEX(DATOS,0,$P$2)&lt;=$I56,IF(INDEX(DATOS,0,$P$2)&gt;=$J56,IF(ISNUMBER(INDEX(DATOS,0,O$5)),IF(INDEX(DATOS,0,$N$2)=0,IF(INDEX(DATOS,0,$O$2)=1,IF(INDEX(DATOS,0,$Q$2)=$E56,INDEX(DATOS,0,O$5)))))))),"sd")</f>
        <v>10.82</v>
      </c>
      <c r="P56" s="118">
        <f t="array" ref="P56">IFERROR(AVERAGE(IF(INDEX(DATOS,0,$P$2)&lt;=$I56,IF(INDEX(DATOS,0,$P$2)&gt;=$J56,IF(ISNUMBER(INDEX(DATOS,0,P$5)),IF(INDEX(DATOS,0,$N$2)=0,IF(INDEX(DATOS,0,$O$2)=1,IF(INDEX(DATOS,0,$Q$2)=$E56,INDEX(DATOS,0,P$5)))))))),"sd")</f>
        <v>4500.5059021922434</v>
      </c>
      <c r="Q56" s="118">
        <f t="array" ref="Q56">IFERROR(AVERAGE(IF(INDEX(DATOS,0,$P$2)&lt;=$I56,IF(INDEX(DATOS,0,$P$2)&gt;=$J56,IF(ISNUMBER(INDEX(DATOS,0,Q$5)),IF(INDEX(DATOS,0,$N$2)=0,IF(INDEX(DATOS,0,$O$2)=1,IF(INDEX(DATOS,0,$Q$2)=$E56,INDEX(DATOS,0,Q$5)))))))),"sd")</f>
        <v>0.82799999999999996</v>
      </c>
      <c r="R56" s="118">
        <f t="array" ref="R56">IFERROR(AVERAGE(IF(INDEX(DATOS,0,$P$2)&lt;=$I56,IF(INDEX(DATOS,0,$P$2)&gt;=$J56,IF(ISNUMBER(INDEX(DATOS,0,R$5)),IF(INDEX(DATOS,0,$N$2)=0,IF(INDEX(DATOS,0,$O$2)=1,IF(INDEX(DATOS,0,$Q$2)=$E56,INDEX(DATOS,0,R$5)))))))),"sd")</f>
        <v>231</v>
      </c>
      <c r="S56" s="68">
        <f t="array" ref="S56">IF(ISNUMBER(K56),MAX(IF(K56&gt;=INDEX(ESCALA,0,$S$2),INDEX(ESCALA,0,$R$2))),1)</f>
        <v>6</v>
      </c>
      <c r="T56" s="119" t="str">
        <f t="shared" si="4"/>
        <v>Part. Lobería                           ,-38.083,-58.750,2018,2018,100, 9.8,25.7,77.1,10.8,4500.5, 0.8,231.0, 6</v>
      </c>
    </row>
    <row r="57" spans="1:20" x14ac:dyDescent="0.35">
      <c r="A57">
        <f t="shared" si="5"/>
        <v>50</v>
      </c>
      <c r="B57" s="35">
        <f t="array" ref="B57">IF(B56=0,0,MIN(IF(INDEX(DATOS,0,$P$2)&lt;=$I57,IF(INDEX(DATOS,0,$P$2)&gt;=$J57,IF(ISNUMBER(INDEX(DATOS,0,$C57)),IF(INDEX(DATOS,0,$N$2)=0,IF(INDEX(DATOS,0,$O$2)=1,IF(ISNA(MATCH(INDEX(DATOS,0,$Q$2),IF($J$8:J56=J57,$E$8:E56),0)),INDEX(DATOS,0,$M$2)))))))))</f>
        <v>697</v>
      </c>
      <c r="C57" s="32">
        <f>MATCH(D57,INDEX(DATOS,1,),0)</f>
        <v>20</v>
      </c>
      <c r="D57" s="114" t="s">
        <v>1</v>
      </c>
      <c r="E57" s="34" t="str">
        <f>IF($B57=0,"--",INDEX(DATOS,$B57,Q$2))</f>
        <v>Partido de General Alvarado, BA</v>
      </c>
      <c r="F57" s="34" t="str">
        <f>IFERROR(SUBSTITUTE(SUBSTITUTE(SUBSTITUTE(SUBSTITUTE(SUBSTITUTE(MID(E57,1,FIND(",",E57)-1),"Departamento de","Dpto."),"Partido de","Part."),"Coronel","Cnel."),"General","Gral."),"Comandante","Cmte."),E57)</f>
        <v>Part. Gral. Alvarado</v>
      </c>
      <c r="G57" s="117">
        <f>IFERROR(VLOOKUP($E57,LOC_UNICOS,G$2,0),-999)</f>
        <v>-38.1666667</v>
      </c>
      <c r="H57" s="117">
        <f>IFERROR(VLOOKUP($E57,LOC_UNICOS,H$2,0),-999)</f>
        <v>-58.0833333</v>
      </c>
      <c r="I57" s="116">
        <f t="shared" si="2"/>
        <v>2018</v>
      </c>
      <c r="J57" s="116">
        <f t="shared" si="3"/>
        <v>2018</v>
      </c>
      <c r="K57" s="118">
        <f t="array" ref="K57">IFERROR(AVERAGE(IF(INDEX(DATOS,0,$P$2)&lt;=$I57,IF(INDEX(DATOS,0,$P$2)&gt;=$J57,IF(ISNUMBER(INDEX(DATOS,0,K$5)),IF(INDEX(DATOS,0,$N$2)=0,IF(INDEX(DATOS,0,$O$2)=1,IF(INDEX(DATOS,0,$Q$2)=$E57,INDEX(DATOS,0,K$5)))))))),"sd")</f>
        <v>99</v>
      </c>
      <c r="L57" s="118">
        <f t="array" ref="L57">IFERROR(AVERAGE(IF(INDEX(DATOS,0,$P$2)&lt;=$I57,IF(INDEX(DATOS,0,$P$2)&gt;=$J57,IF(ISNUMBER(INDEX(DATOS,0,L$5)),IF(INDEX(DATOS,0,$N$2)=0,IF(INDEX(DATOS,0,$O$2)=1,IF(INDEX(DATOS,0,$Q$2)=$E57,INDEX(DATOS,0,L$5)))))))),"sd")</f>
        <v>14.4</v>
      </c>
      <c r="M57" s="118">
        <f t="array" ref="M57">IFERROR(AVERAGE(IF(INDEX(DATOS,0,$P$2)&lt;=$I57,IF(INDEX(DATOS,0,$P$2)&gt;=$J57,IF(ISNUMBER(INDEX(DATOS,0,M$5)),IF(INDEX(DATOS,0,$N$2)=0,IF(INDEX(DATOS,0,$O$2)=1,IF(INDEX(DATOS,0,$Q$2)=$E57,INDEX(DATOS,0,M$5)))))))),"sd")</f>
        <v>25.7</v>
      </c>
      <c r="N57" s="118">
        <f t="array" ref="N57">IFERROR(AVERAGE(IF(INDEX(DATOS,0,$P$2)&lt;=$I57,IF(INDEX(DATOS,0,$P$2)&gt;=$J57,IF(ISNUMBER(INDEX(DATOS,0,N$5)),IF(INDEX(DATOS,0,$N$2)=0,IF(INDEX(DATOS,0,$O$2)=1,IF(INDEX(DATOS,0,$Q$2)=$E57,INDEX(DATOS,0,N$5)))))))),"sd")</f>
        <v>77.099999999999994</v>
      </c>
      <c r="O57" s="118">
        <f t="array" ref="O57">IFERROR(AVERAGE(IF(INDEX(DATOS,0,$P$2)&lt;=$I57,IF(INDEX(DATOS,0,$P$2)&gt;=$J57,IF(ISNUMBER(INDEX(DATOS,0,O$5)),IF(INDEX(DATOS,0,$N$2)=0,IF(INDEX(DATOS,0,$O$2)=1,IF(INDEX(DATOS,0,$Q$2)=$E57,INDEX(DATOS,0,O$5)))))))),"sd")</f>
        <v>10.5</v>
      </c>
      <c r="P57" s="118">
        <f t="array" ref="P57">IFERROR(AVERAGE(IF(INDEX(DATOS,0,$P$2)&lt;=$I57,IF(INDEX(DATOS,0,$P$2)&gt;=$J57,IF(ISNUMBER(INDEX(DATOS,0,P$5)),IF(INDEX(DATOS,0,$N$2)=0,IF(INDEX(DATOS,0,$O$2)=1,IF(INDEX(DATOS,0,$Q$2)=$E57,INDEX(DATOS,0,P$5)))))))),"sd")</f>
        <v>4599.992927113909</v>
      </c>
      <c r="Q57" s="118">
        <f t="array" ref="Q57">IFERROR(AVERAGE(IF(INDEX(DATOS,0,$P$2)&lt;=$I57,IF(INDEX(DATOS,0,$P$2)&gt;=$J57,IF(ISNUMBER(INDEX(DATOS,0,Q$5)),IF(INDEX(DATOS,0,$N$2)=0,IF(INDEX(DATOS,0,$O$2)=1,IF(INDEX(DATOS,0,$Q$2)=$E57,INDEX(DATOS,0,Q$5)))))))),"sd")</f>
        <v>0</v>
      </c>
      <c r="R57" s="118">
        <f t="array" ref="R57">IFERROR(AVERAGE(IF(INDEX(DATOS,0,$P$2)&lt;=$I57,IF(INDEX(DATOS,0,$P$2)&gt;=$J57,IF(ISNUMBER(INDEX(DATOS,0,R$5)),IF(INDEX(DATOS,0,$N$2)=0,IF(INDEX(DATOS,0,$O$2)=1,IF(INDEX(DATOS,0,$Q$2)=$E57,INDEX(DATOS,0,R$5)))))))),"sd")</f>
        <v>222</v>
      </c>
      <c r="S57" s="68">
        <f t="array" ref="S57">IF(ISNUMBER(K57),MAX(IF(K57&gt;=INDEX(ESCALA,0,$S$2),INDEX(ESCALA,0,$R$2))),1)</f>
        <v>6</v>
      </c>
      <c r="T57" s="119" t="str">
        <f t="shared" si="4"/>
        <v>Part. Gral. Alvarado                    ,-38.167,-58.083,2018,2018,99,14.4,25.7,77.1,10.5,4600.0, 0.0,222.0, 6</v>
      </c>
    </row>
    <row r="58" spans="1:20" x14ac:dyDescent="0.35">
      <c r="A58">
        <f t="shared" si="5"/>
        <v>51</v>
      </c>
      <c r="B58" s="35">
        <f t="array" ref="B58">IF(B57=0,0,MIN(IF(INDEX(DATOS,0,$P$2)&lt;=$I58,IF(INDEX(DATOS,0,$P$2)&gt;=$J58,IF(ISNUMBER(INDEX(DATOS,0,$C58)),IF(INDEX(DATOS,0,$N$2)=0,IF(INDEX(DATOS,0,$O$2)=1,IF(ISNA(MATCH(INDEX(DATOS,0,$Q$2),IF($J$8:J57=J58,$E$8:E57),0)),INDEX(DATOS,0,$M$2)))))))))</f>
        <v>698</v>
      </c>
      <c r="C58" s="32">
        <f>MATCH(D58,INDEX(DATOS,1,),0)</f>
        <v>20</v>
      </c>
      <c r="D58" s="114" t="s">
        <v>1</v>
      </c>
      <c r="E58" s="34" t="str">
        <f>IF($B58=0,"--",INDEX(DATOS,$B58,Q$2))</f>
        <v>Partido de General Madariaga, BA</v>
      </c>
      <c r="F58" s="34" t="str">
        <f>IFERROR(SUBSTITUTE(SUBSTITUTE(SUBSTITUTE(SUBSTITUTE(SUBSTITUTE(MID(E58,1,FIND(",",E58)-1),"Departamento de","Dpto."),"Partido de","Part."),"Coronel","Cnel."),"General","Gral."),"Comandante","Cmte."),E58)</f>
        <v>Part. Gral. Madariaga</v>
      </c>
      <c r="G58" s="117">
        <f>IFERROR(VLOOKUP($E58,LOC_UNICOS,G$2,0),-999)</f>
        <v>-37.25</v>
      </c>
      <c r="H58" s="117">
        <f>IFERROR(VLOOKUP($E58,LOC_UNICOS,H$2,0),-999)</f>
        <v>-57.25</v>
      </c>
      <c r="I58" s="116">
        <f t="shared" si="2"/>
        <v>2018</v>
      </c>
      <c r="J58" s="116">
        <f t="shared" si="3"/>
        <v>2018</v>
      </c>
      <c r="K58" s="118">
        <f t="array" ref="K58">IFERROR(AVERAGE(IF(INDEX(DATOS,0,$P$2)&lt;=$I58,IF(INDEX(DATOS,0,$P$2)&gt;=$J58,IF(ISNUMBER(INDEX(DATOS,0,K$5)),IF(INDEX(DATOS,0,$N$2)=0,IF(INDEX(DATOS,0,$O$2)=1,IF(INDEX(DATOS,0,$Q$2)=$E58,INDEX(DATOS,0,K$5)))))))),"sd")</f>
        <v>99</v>
      </c>
      <c r="L58" s="118">
        <f t="array" ref="L58">IFERROR(AVERAGE(IF(INDEX(DATOS,0,$P$2)&lt;=$I58,IF(INDEX(DATOS,0,$P$2)&gt;=$J58,IF(ISNUMBER(INDEX(DATOS,0,L$5)),IF(INDEX(DATOS,0,$N$2)=0,IF(INDEX(DATOS,0,$O$2)=1,IF(INDEX(DATOS,0,$Q$2)=$E58,INDEX(DATOS,0,L$5)))))))),"sd")</f>
        <v>12.7</v>
      </c>
      <c r="M58" s="118">
        <f t="array" ref="M58">IFERROR(AVERAGE(IF(INDEX(DATOS,0,$P$2)&lt;=$I58,IF(INDEX(DATOS,0,$P$2)&gt;=$J58,IF(ISNUMBER(INDEX(DATOS,0,M$5)),IF(INDEX(DATOS,0,$N$2)=0,IF(INDEX(DATOS,0,$O$2)=1,IF(INDEX(DATOS,0,$Q$2)=$E58,INDEX(DATOS,0,M$5)))))))),"sd")</f>
        <v>25</v>
      </c>
      <c r="N58" s="118">
        <f t="array" ref="N58">IFERROR(AVERAGE(IF(INDEX(DATOS,0,$P$2)&lt;=$I58,IF(INDEX(DATOS,0,$P$2)&gt;=$J58,IF(ISNUMBER(INDEX(DATOS,0,N$5)),IF(INDEX(DATOS,0,$N$2)=0,IF(INDEX(DATOS,0,$O$2)=1,IF(INDEX(DATOS,0,$Q$2)=$E58,INDEX(DATOS,0,N$5)))))))),"sd")</f>
        <v>77.599999999999994</v>
      </c>
      <c r="O58" s="118">
        <f t="array" ref="O58">IFERROR(AVERAGE(IF(INDEX(DATOS,0,$P$2)&lt;=$I58,IF(INDEX(DATOS,0,$P$2)&gt;=$J58,IF(ISNUMBER(INDEX(DATOS,0,O$5)),IF(INDEX(DATOS,0,$N$2)=0,IF(INDEX(DATOS,0,$O$2)=1,IF(INDEX(DATOS,0,$Q$2)=$E58,INDEX(DATOS,0,O$5)))))))),"sd")</f>
        <v>10.5</v>
      </c>
      <c r="P58" s="118">
        <f t="array" ref="P58">IFERROR(AVERAGE(IF(INDEX(DATOS,0,$P$2)&lt;=$I58,IF(INDEX(DATOS,0,$P$2)&gt;=$J58,IF(ISNUMBER(INDEX(DATOS,0,P$5)),IF(INDEX(DATOS,0,$N$2)=0,IF(INDEX(DATOS,0,$O$2)=1,IF(INDEX(DATOS,0,$Q$2)=$E58,INDEX(DATOS,0,P$5)))))))),"sd")</f>
        <v>5400</v>
      </c>
      <c r="Q58" s="118">
        <f t="array" ref="Q58">IFERROR(AVERAGE(IF(INDEX(DATOS,0,$P$2)&lt;=$I58,IF(INDEX(DATOS,0,$P$2)&gt;=$J58,IF(ISNUMBER(INDEX(DATOS,0,Q$5)),IF(INDEX(DATOS,0,$N$2)=0,IF(INDEX(DATOS,0,$O$2)=1,IF(INDEX(DATOS,0,$Q$2)=$E58,INDEX(DATOS,0,Q$5)))))))),"sd")</f>
        <v>0.32</v>
      </c>
      <c r="R58" s="118">
        <f t="array" ref="R58">IFERROR(AVERAGE(IF(INDEX(DATOS,0,$P$2)&lt;=$I58,IF(INDEX(DATOS,0,$P$2)&gt;=$J58,IF(ISNUMBER(INDEX(DATOS,0,R$5)),IF(INDEX(DATOS,0,$N$2)=0,IF(INDEX(DATOS,0,$O$2)=1,IF(INDEX(DATOS,0,$Q$2)=$E58,INDEX(DATOS,0,R$5)))))))),"sd")</f>
        <v>215</v>
      </c>
      <c r="S58" s="68">
        <f t="array" ref="S58">IF(ISNUMBER(K58),MAX(IF(K58&gt;=INDEX(ESCALA,0,$S$2),INDEX(ESCALA,0,$R$2))),1)</f>
        <v>6</v>
      </c>
      <c r="T58" s="119" t="str">
        <f t="shared" si="4"/>
        <v>Part. Gral. Madariaga                   ,-37.250,-57.250,2018,2018,99,12.7,25.0,77.6,10.5,5400.0, 0.3,215.0, 6</v>
      </c>
    </row>
    <row r="59" spans="1:20" x14ac:dyDescent="0.35">
      <c r="A59">
        <f t="shared" si="5"/>
        <v>52</v>
      </c>
      <c r="B59" s="35">
        <f t="array" ref="B59">IF(B58=0,0,MIN(IF(INDEX(DATOS,0,$P$2)&lt;=$I59,IF(INDEX(DATOS,0,$P$2)&gt;=$J59,IF(ISNUMBER(INDEX(DATOS,0,$C59)),IF(INDEX(DATOS,0,$N$2)=0,IF(INDEX(DATOS,0,$O$2)=1,IF(ISNA(MATCH(INDEX(DATOS,0,$Q$2),IF($J$8:J58=J59,$E$8:E58),0)),INDEX(DATOS,0,$M$2)))))))))</f>
        <v>699</v>
      </c>
      <c r="C59" s="32">
        <f>MATCH(D59,INDEX(DATOS,1,),0)</f>
        <v>20</v>
      </c>
      <c r="D59" s="114" t="s">
        <v>1</v>
      </c>
      <c r="E59" s="34" t="str">
        <f>IF($B59=0,"--",INDEX(DATOS,$B59,Q$2))</f>
        <v>Partido de General Pueyrredón, BA</v>
      </c>
      <c r="F59" s="34" t="str">
        <f>IFERROR(SUBSTITUTE(SUBSTITUTE(SUBSTITUTE(SUBSTITUTE(SUBSTITUTE(MID(E59,1,FIND(",",E59)-1),"Departamento de","Dpto."),"Partido de","Part."),"Coronel","Cnel."),"General","Gral."),"Comandante","Cmte."),E59)</f>
        <v>Part. Gral. Pueyrredón</v>
      </c>
      <c r="G59" s="117">
        <f>IFERROR(VLOOKUP($E59,LOC_UNICOS,G$2,0),-999)</f>
        <v>-38</v>
      </c>
      <c r="H59" s="117">
        <f>IFERROR(VLOOKUP($E59,LOC_UNICOS,H$2,0),-999)</f>
        <v>-57.75</v>
      </c>
      <c r="I59" s="116">
        <f t="shared" si="2"/>
        <v>2018</v>
      </c>
      <c r="J59" s="116">
        <f t="shared" si="3"/>
        <v>2018</v>
      </c>
      <c r="K59" s="118">
        <f t="array" ref="K59">IFERROR(AVERAGE(IF(INDEX(DATOS,0,$P$2)&lt;=$I59,IF(INDEX(DATOS,0,$P$2)&gt;=$J59,IF(ISNUMBER(INDEX(DATOS,0,K$5)),IF(INDEX(DATOS,0,$N$2)=0,IF(INDEX(DATOS,0,$O$2)=1,IF(INDEX(DATOS,0,$Q$2)=$E59,INDEX(DATOS,0,K$5)))))))),"sd")</f>
        <v>99.2</v>
      </c>
      <c r="L59" s="118">
        <f t="array" ref="L59">IFERROR(AVERAGE(IF(INDEX(DATOS,0,$P$2)&lt;=$I59,IF(INDEX(DATOS,0,$P$2)&gt;=$J59,IF(ISNUMBER(INDEX(DATOS,0,L$5)),IF(INDEX(DATOS,0,$N$2)=0,IF(INDEX(DATOS,0,$O$2)=1,IF(INDEX(DATOS,0,$Q$2)=$E59,INDEX(DATOS,0,L$5)))))))),"sd")</f>
        <v>10.7</v>
      </c>
      <c r="M59" s="118">
        <f t="array" ref="M59">IFERROR(AVERAGE(IF(INDEX(DATOS,0,$P$2)&lt;=$I59,IF(INDEX(DATOS,0,$P$2)&gt;=$J59,IF(ISNUMBER(INDEX(DATOS,0,M$5)),IF(INDEX(DATOS,0,$N$2)=0,IF(INDEX(DATOS,0,$O$2)=1,IF(INDEX(DATOS,0,$Q$2)=$E59,INDEX(DATOS,0,M$5)))))))),"sd")</f>
        <v>23.1</v>
      </c>
      <c r="N59" s="118">
        <f t="array" ref="N59">IFERROR(AVERAGE(IF(INDEX(DATOS,0,$P$2)&lt;=$I59,IF(INDEX(DATOS,0,$P$2)&gt;=$J59,IF(ISNUMBER(INDEX(DATOS,0,N$5)),IF(INDEX(DATOS,0,$N$2)=0,IF(INDEX(DATOS,0,$O$2)=1,IF(INDEX(DATOS,0,$Q$2)=$E59,INDEX(DATOS,0,N$5)))))))),"sd")</f>
        <v>77.3</v>
      </c>
      <c r="O59" s="118">
        <f t="array" ref="O59">IFERROR(AVERAGE(IF(INDEX(DATOS,0,$P$2)&lt;=$I59,IF(INDEX(DATOS,0,$P$2)&gt;=$J59,IF(ISNUMBER(INDEX(DATOS,0,O$5)),IF(INDEX(DATOS,0,$N$2)=0,IF(INDEX(DATOS,0,$O$2)=1,IF(INDEX(DATOS,0,$Q$2)=$E59,INDEX(DATOS,0,O$5)))))))),"sd")</f>
        <v>10.6</v>
      </c>
      <c r="P59" s="118">
        <f t="array" ref="P59">IFERROR(AVERAGE(IF(INDEX(DATOS,0,$P$2)&lt;=$I59,IF(INDEX(DATOS,0,$P$2)&gt;=$J59,IF(ISNUMBER(INDEX(DATOS,0,P$5)),IF(INDEX(DATOS,0,$N$2)=0,IF(INDEX(DATOS,0,$O$2)=1,IF(INDEX(DATOS,0,$Q$2)=$E59,INDEX(DATOS,0,P$5)))))))),"sd")</f>
        <v>5000</v>
      </c>
      <c r="Q59" s="118">
        <f t="array" ref="Q59">IFERROR(AVERAGE(IF(INDEX(DATOS,0,$P$2)&lt;=$I59,IF(INDEX(DATOS,0,$P$2)&gt;=$J59,IF(ISNUMBER(INDEX(DATOS,0,Q$5)),IF(INDEX(DATOS,0,$N$2)=0,IF(INDEX(DATOS,0,$O$2)=1,IF(INDEX(DATOS,0,$Q$2)=$E59,INDEX(DATOS,0,Q$5)))))))),"sd")</f>
        <v>0</v>
      </c>
      <c r="R59" s="118">
        <f t="array" ref="R59">IFERROR(AVERAGE(IF(INDEX(DATOS,0,$P$2)&lt;=$I59,IF(INDEX(DATOS,0,$P$2)&gt;=$J59,IF(ISNUMBER(INDEX(DATOS,0,R$5)),IF(INDEX(DATOS,0,$N$2)=0,IF(INDEX(DATOS,0,$O$2)=1,IF(INDEX(DATOS,0,$Q$2)=$E59,INDEX(DATOS,0,R$5)))))))),"sd")</f>
        <v>208</v>
      </c>
      <c r="S59" s="68">
        <f t="array" ref="S59">IF(ISNUMBER(K59),MAX(IF(K59&gt;=INDEX(ESCALA,0,$S$2),INDEX(ESCALA,0,$R$2))),1)</f>
        <v>6</v>
      </c>
      <c r="T59" s="119" t="str">
        <f t="shared" si="4"/>
        <v>Part. Gral. Pueyrredón                  ,-38.000,-57.750,2018,2018,99,10.7,23.1,77.3,10.6,5000.0, 0.0,208.0, 6</v>
      </c>
    </row>
    <row r="60" spans="1:20" x14ac:dyDescent="0.35">
      <c r="A60">
        <f t="shared" si="5"/>
        <v>53</v>
      </c>
      <c r="B60" s="35">
        <f t="array" ref="B60">IF(B59=0,0,MIN(IF(INDEX(DATOS,0,$P$2)&lt;=$I60,IF(INDEX(DATOS,0,$P$2)&gt;=$J60,IF(ISNUMBER(INDEX(DATOS,0,$C60)),IF(INDEX(DATOS,0,$N$2)=0,IF(INDEX(DATOS,0,$O$2)=1,IF(ISNA(MATCH(INDEX(DATOS,0,$Q$2),IF($J$8:J59=J60,$E$8:E59),0)),INDEX(DATOS,0,$M$2)))))))))</f>
        <v>700</v>
      </c>
      <c r="C60" s="32">
        <f>MATCH(D60,INDEX(DATOS,1,),0)</f>
        <v>20</v>
      </c>
      <c r="D60" s="114" t="s">
        <v>1</v>
      </c>
      <c r="E60" s="34" t="str">
        <f>IF($B60=0,"--",INDEX(DATOS,$B60,Q$2))</f>
        <v>Partido de Rauch, BA</v>
      </c>
      <c r="F60" s="34" t="str">
        <f>IFERROR(SUBSTITUTE(SUBSTITUTE(SUBSTITUTE(SUBSTITUTE(SUBSTITUTE(MID(E60,1,FIND(",",E60)-1),"Departamento de","Dpto."),"Partido de","Part."),"Coronel","Cnel."),"General","Gral."),"Comandante","Cmte."),E60)</f>
        <v>Part. Rauch</v>
      </c>
      <c r="G60" s="117">
        <f>IFERROR(VLOOKUP($E60,LOC_UNICOS,G$2,0),-999)</f>
        <v>-36.5833333</v>
      </c>
      <c r="H60" s="117">
        <f>IFERROR(VLOOKUP($E60,LOC_UNICOS,H$2,0),-999)</f>
        <v>-58.8333333</v>
      </c>
      <c r="I60" s="116">
        <f t="shared" si="2"/>
        <v>2018</v>
      </c>
      <c r="J60" s="116">
        <f t="shared" si="3"/>
        <v>2018</v>
      </c>
      <c r="K60" s="118">
        <f t="array" ref="K60">IFERROR(AVERAGE(IF(INDEX(DATOS,0,$P$2)&lt;=$I60,IF(INDEX(DATOS,0,$P$2)&gt;=$J60,IF(ISNUMBER(INDEX(DATOS,0,K$5)),IF(INDEX(DATOS,0,$N$2)=0,IF(INDEX(DATOS,0,$O$2)=1,IF(INDEX(DATOS,0,$Q$2)=$E60,INDEX(DATOS,0,K$5)))))))),"sd")</f>
        <v>102</v>
      </c>
      <c r="L60" s="118">
        <f t="array" ref="L60">IFERROR(AVERAGE(IF(INDEX(DATOS,0,$P$2)&lt;=$I60,IF(INDEX(DATOS,0,$P$2)&gt;=$J60,IF(ISNUMBER(INDEX(DATOS,0,L$5)),IF(INDEX(DATOS,0,$N$2)=0,IF(INDEX(DATOS,0,$O$2)=1,IF(INDEX(DATOS,0,$Q$2)=$E60,INDEX(DATOS,0,L$5)))))))),"sd")</f>
        <v>11.4</v>
      </c>
      <c r="M60" s="118">
        <f t="array" ref="M60">IFERROR(AVERAGE(IF(INDEX(DATOS,0,$P$2)&lt;=$I60,IF(INDEX(DATOS,0,$P$2)&gt;=$J60,IF(ISNUMBER(INDEX(DATOS,0,M$5)),IF(INDEX(DATOS,0,$N$2)=0,IF(INDEX(DATOS,0,$O$2)=1,IF(INDEX(DATOS,0,$Q$2)=$E60,INDEX(DATOS,0,M$5)))))))),"sd")</f>
        <v>28</v>
      </c>
      <c r="N60" s="118">
        <f t="array" ref="N60">IFERROR(AVERAGE(IF(INDEX(DATOS,0,$P$2)&lt;=$I60,IF(INDEX(DATOS,0,$P$2)&gt;=$J60,IF(ISNUMBER(INDEX(DATOS,0,N$5)),IF(INDEX(DATOS,0,$N$2)=0,IF(INDEX(DATOS,0,$O$2)=1,IF(INDEX(DATOS,0,$Q$2)=$E60,INDEX(DATOS,0,N$5)))))))),"sd")</f>
        <v>76.3</v>
      </c>
      <c r="O60" s="118">
        <f t="array" ref="O60">IFERROR(AVERAGE(IF(INDEX(DATOS,0,$P$2)&lt;=$I60,IF(INDEX(DATOS,0,$P$2)&gt;=$J60,IF(ISNUMBER(INDEX(DATOS,0,O$5)),IF(INDEX(DATOS,0,$N$2)=0,IF(INDEX(DATOS,0,$O$2)=1,IF(INDEX(DATOS,0,$Q$2)=$E60,INDEX(DATOS,0,O$5)))))))),"sd")</f>
        <v>12</v>
      </c>
      <c r="P60" s="118">
        <f t="array" ref="P60">IFERROR(AVERAGE(IF(INDEX(DATOS,0,$P$2)&lt;=$I60,IF(INDEX(DATOS,0,$P$2)&gt;=$J60,IF(ISNUMBER(INDEX(DATOS,0,P$5)),IF(INDEX(DATOS,0,$N$2)=0,IF(INDEX(DATOS,0,$O$2)=1,IF(INDEX(DATOS,0,$Q$2)=$E60,INDEX(DATOS,0,P$5)))))))),"sd")</f>
        <v>4000</v>
      </c>
      <c r="Q60" s="118">
        <f t="array" ref="Q60">IFERROR(AVERAGE(IF(INDEX(DATOS,0,$P$2)&lt;=$I60,IF(INDEX(DATOS,0,$P$2)&gt;=$J60,IF(ISNUMBER(INDEX(DATOS,0,Q$5)),IF(INDEX(DATOS,0,$N$2)=0,IF(INDEX(DATOS,0,$O$2)=1,IF(INDEX(DATOS,0,$Q$2)=$E60,INDEX(DATOS,0,Q$5)))))))),"sd")</f>
        <v>0.56000000000000005</v>
      </c>
      <c r="R60" s="118">
        <f t="array" ref="R60">IFERROR(AVERAGE(IF(INDEX(DATOS,0,$P$2)&lt;=$I60,IF(INDEX(DATOS,0,$P$2)&gt;=$J60,IF(ISNUMBER(INDEX(DATOS,0,R$5)),IF(INDEX(DATOS,0,$N$2)=0,IF(INDEX(DATOS,0,$O$2)=1,IF(INDEX(DATOS,0,$Q$2)=$E60,INDEX(DATOS,0,R$5)))))))),"sd")</f>
        <v>210</v>
      </c>
      <c r="S60" s="68">
        <f t="array" ref="S60">IF(ISNUMBER(K60),MAX(IF(K60&gt;=INDEX(ESCALA,0,$S$2),INDEX(ESCALA,0,$R$2))),1)</f>
        <v>8</v>
      </c>
      <c r="T60" s="119" t="str">
        <f t="shared" si="4"/>
        <v>Part. Rauch                             ,-36.583,-58.833,2018,2018,102,11.4,28.0,76.3,12.0,4000.0, 0.6,210.0, 8</v>
      </c>
    </row>
    <row r="61" spans="1:20" x14ac:dyDescent="0.35">
      <c r="A61">
        <f t="shared" si="5"/>
        <v>54</v>
      </c>
      <c r="B61" s="35">
        <f t="array" ref="B61">IF(B60=0,0,MIN(IF(INDEX(DATOS,0,$P$2)&lt;=$I61,IF(INDEX(DATOS,0,$P$2)&gt;=$J61,IF(ISNUMBER(INDEX(DATOS,0,$C61)),IF(INDEX(DATOS,0,$N$2)=0,IF(INDEX(DATOS,0,$O$2)=1,IF(ISNA(MATCH(INDEX(DATOS,0,$Q$2),IF($J$8:J60=J61,$E$8:E60),0)),INDEX(DATOS,0,$M$2)))))))))</f>
        <v>701</v>
      </c>
      <c r="C61" s="32">
        <f>MATCH(D61,INDEX(DATOS,1,),0)</f>
        <v>20</v>
      </c>
      <c r="D61" s="114" t="s">
        <v>1</v>
      </c>
      <c r="E61" s="34" t="str">
        <f>IF($B61=0,"--",INDEX(DATOS,$B61,Q$2))</f>
        <v>Partido de General La Madrid, BA</v>
      </c>
      <c r="F61" s="34" t="str">
        <f>IFERROR(SUBSTITUTE(SUBSTITUTE(SUBSTITUTE(SUBSTITUTE(SUBSTITUTE(MID(E61,1,FIND(",",E61)-1),"Departamento de","Dpto."),"Partido de","Part."),"Coronel","Cnel."),"General","Gral."),"Comandante","Cmte."),E61)</f>
        <v>Part. Gral. La Madrid</v>
      </c>
      <c r="G61" s="117">
        <f>IFERROR(VLOOKUP($E61,LOC_UNICOS,G$2,0),-999)</f>
        <v>-37.5</v>
      </c>
      <c r="H61" s="117">
        <f>IFERROR(VLOOKUP($E61,LOC_UNICOS,H$2,0),-999)</f>
        <v>-61.25</v>
      </c>
      <c r="I61" s="116">
        <f t="shared" si="2"/>
        <v>2018</v>
      </c>
      <c r="J61" s="116">
        <f t="shared" si="3"/>
        <v>2018</v>
      </c>
      <c r="K61" s="118">
        <f t="array" ref="K61">IFERROR(AVERAGE(IF(INDEX(DATOS,0,$P$2)&lt;=$I61,IF(INDEX(DATOS,0,$P$2)&gt;=$J61,IF(ISNUMBER(INDEX(DATOS,0,K$5)),IF(INDEX(DATOS,0,$N$2)=0,IF(INDEX(DATOS,0,$O$2)=1,IF(INDEX(DATOS,0,$Q$2)=$E61,INDEX(DATOS,0,K$5)))))))),"sd")</f>
        <v>103.3</v>
      </c>
      <c r="L61" s="118">
        <f t="array" ref="L61">IFERROR(AVERAGE(IF(INDEX(DATOS,0,$P$2)&lt;=$I61,IF(INDEX(DATOS,0,$P$2)&gt;=$J61,IF(ISNUMBER(INDEX(DATOS,0,L$5)),IF(INDEX(DATOS,0,$N$2)=0,IF(INDEX(DATOS,0,$O$2)=1,IF(INDEX(DATOS,0,$Q$2)=$E61,INDEX(DATOS,0,L$5)))))))),"sd")</f>
        <v>12.199999999999998</v>
      </c>
      <c r="M61" s="118">
        <f t="array" ref="M61">IFERROR(AVERAGE(IF(INDEX(DATOS,0,$P$2)&lt;=$I61,IF(INDEX(DATOS,0,$P$2)&gt;=$J61,IF(ISNUMBER(INDEX(DATOS,0,M$5)),IF(INDEX(DATOS,0,$N$2)=0,IF(INDEX(DATOS,0,$O$2)=1,IF(INDEX(DATOS,0,$Q$2)=$E61,INDEX(DATOS,0,M$5)))))))),"sd")</f>
        <v>26.966666666666669</v>
      </c>
      <c r="N61" s="118">
        <f t="array" ref="N61">IFERROR(AVERAGE(IF(INDEX(DATOS,0,$P$2)&lt;=$I61,IF(INDEX(DATOS,0,$P$2)&gt;=$J61,IF(ISNUMBER(INDEX(DATOS,0,N$5)),IF(INDEX(DATOS,0,$N$2)=0,IF(INDEX(DATOS,0,$O$2)=1,IF(INDEX(DATOS,0,$Q$2)=$E61,INDEX(DATOS,0,N$5)))))))),"sd")</f>
        <v>80.05</v>
      </c>
      <c r="O61" s="118">
        <f t="array" ref="O61">IFERROR(AVERAGE(IF(INDEX(DATOS,0,$P$2)&lt;=$I61,IF(INDEX(DATOS,0,$P$2)&gt;=$J61,IF(ISNUMBER(INDEX(DATOS,0,O$5)),IF(INDEX(DATOS,0,$N$2)=0,IF(INDEX(DATOS,0,$O$2)=1,IF(INDEX(DATOS,0,$Q$2)=$E61,INDEX(DATOS,0,O$5)))))))),"sd")</f>
        <v>11.9</v>
      </c>
      <c r="P61" s="118">
        <f t="array" ref="P61">IFERROR(AVERAGE(IF(INDEX(DATOS,0,$P$2)&lt;=$I61,IF(INDEX(DATOS,0,$P$2)&gt;=$J61,IF(ISNUMBER(INDEX(DATOS,0,P$5)),IF(INDEX(DATOS,0,$N$2)=0,IF(INDEX(DATOS,0,$O$2)=1,IF(INDEX(DATOS,0,$Q$2)=$E61,INDEX(DATOS,0,P$5)))))))),"sd")</f>
        <v>2696.0839160839159</v>
      </c>
      <c r="Q61" s="118">
        <f t="array" ref="Q61">IFERROR(AVERAGE(IF(INDEX(DATOS,0,$P$2)&lt;=$I61,IF(INDEX(DATOS,0,$P$2)&gt;=$J61,IF(ISNUMBER(INDEX(DATOS,0,Q$5)),IF(INDEX(DATOS,0,$N$2)=0,IF(INDEX(DATOS,0,$O$2)=1,IF(INDEX(DATOS,0,$Q$2)=$E61,INDEX(DATOS,0,Q$5)))))))),"sd")</f>
        <v>0.43333333333333335</v>
      </c>
      <c r="R61" s="118">
        <f t="array" ref="R61">IFERROR(AVERAGE(IF(INDEX(DATOS,0,$P$2)&lt;=$I61,IF(INDEX(DATOS,0,$P$2)&gt;=$J61,IF(ISNUMBER(INDEX(DATOS,0,R$5)),IF(INDEX(DATOS,0,$N$2)=0,IF(INDEX(DATOS,0,$O$2)=1,IF(INDEX(DATOS,0,$Q$2)=$E61,INDEX(DATOS,0,R$5)))))))),"sd")</f>
        <v>280.66666666666669</v>
      </c>
      <c r="S61" s="68">
        <f t="array" ref="S61">IF(ISNUMBER(K61),MAX(IF(K61&gt;=INDEX(ESCALA,0,$S$2),INDEX(ESCALA,0,$R$2))),1)</f>
        <v>8</v>
      </c>
      <c r="T61" s="119" t="str">
        <f t="shared" si="4"/>
        <v>Part. Gral. La Madrid                   ,-37.500,-61.250,2018,2018,103,12.2,27.0,80.1,11.9,2696.1, 0.4,280.7, 8</v>
      </c>
    </row>
    <row r="62" spans="1:20" x14ac:dyDescent="0.35">
      <c r="A62">
        <f t="shared" si="5"/>
        <v>55</v>
      </c>
      <c r="B62" s="35">
        <f t="array" ref="B62">IF(B61=0,0,MIN(IF(INDEX(DATOS,0,$P$2)&lt;=$I62,IF(INDEX(DATOS,0,$P$2)&gt;=$J62,IF(ISNUMBER(INDEX(DATOS,0,$C62)),IF(INDEX(DATOS,0,$N$2)=0,IF(INDEX(DATOS,0,$O$2)=1,IF(ISNA(MATCH(INDEX(DATOS,0,$Q$2),IF($J$8:J61=J62,$E$8:E61),0)),INDEX(DATOS,0,$M$2)))))))))</f>
        <v>704</v>
      </c>
      <c r="C62" s="32">
        <f>MATCH(D62,INDEX(DATOS,1,),0)</f>
        <v>20</v>
      </c>
      <c r="D62" s="114" t="s">
        <v>1</v>
      </c>
      <c r="E62" s="34" t="str">
        <f>IF($B62=0,"--",INDEX(DATOS,$B62,Q$2))</f>
        <v>Partido de Adolfo Gonzáles Chaves, BA</v>
      </c>
      <c r="F62" s="34" t="str">
        <f>IFERROR(SUBSTITUTE(SUBSTITUTE(SUBSTITUTE(SUBSTITUTE(SUBSTITUTE(MID(E62,1,FIND(",",E62)-1),"Departamento de","Dpto."),"Partido de","Part."),"Coronel","Cnel."),"General","Gral."),"Comandante","Cmte."),E62)</f>
        <v>Part. Adolfo Gonzáles Chaves</v>
      </c>
      <c r="G62" s="117">
        <f>IFERROR(VLOOKUP($E62,LOC_UNICOS,G$2,0),-999)</f>
        <v>-38</v>
      </c>
      <c r="H62" s="117">
        <f>IFERROR(VLOOKUP($E62,LOC_UNICOS,H$2,0),-999)</f>
        <v>-60.25</v>
      </c>
      <c r="I62" s="116">
        <f t="shared" si="2"/>
        <v>2018</v>
      </c>
      <c r="J62" s="116">
        <f t="shared" si="3"/>
        <v>2018</v>
      </c>
      <c r="K62" s="118">
        <f t="array" ref="K62">IFERROR(AVERAGE(IF(INDEX(DATOS,0,$P$2)&lt;=$I62,IF(INDEX(DATOS,0,$P$2)&gt;=$J62,IF(ISNUMBER(INDEX(DATOS,0,K$5)),IF(INDEX(DATOS,0,$N$2)=0,IF(INDEX(DATOS,0,$O$2)=1,IF(INDEX(DATOS,0,$Q$2)=$E62,INDEX(DATOS,0,K$5)))))))),"sd")</f>
        <v>99.13333333333334</v>
      </c>
      <c r="L62" s="118">
        <f t="array" ref="L62">IFERROR(AVERAGE(IF(INDEX(DATOS,0,$P$2)&lt;=$I62,IF(INDEX(DATOS,0,$P$2)&gt;=$J62,IF(ISNUMBER(INDEX(DATOS,0,L$5)),IF(INDEX(DATOS,0,$N$2)=0,IF(INDEX(DATOS,0,$O$2)=1,IF(INDEX(DATOS,0,$Q$2)=$E62,INDEX(DATOS,0,L$5)))))))),"sd")</f>
        <v>12.1</v>
      </c>
      <c r="M62" s="118">
        <f t="array" ref="M62">IFERROR(AVERAGE(IF(INDEX(DATOS,0,$P$2)&lt;=$I62,IF(INDEX(DATOS,0,$P$2)&gt;=$J62,IF(ISNUMBER(INDEX(DATOS,0,M$5)),IF(INDEX(DATOS,0,$N$2)=0,IF(INDEX(DATOS,0,$O$2)=1,IF(INDEX(DATOS,0,$Q$2)=$E62,INDEX(DATOS,0,M$5)))))))),"sd")</f>
        <v>21.033333333333335</v>
      </c>
      <c r="N62" s="118">
        <f t="array" ref="N62">IFERROR(AVERAGE(IF(INDEX(DATOS,0,$P$2)&lt;=$I62,IF(INDEX(DATOS,0,$P$2)&gt;=$J62,IF(ISNUMBER(INDEX(DATOS,0,N$5)),IF(INDEX(DATOS,0,$N$2)=0,IF(INDEX(DATOS,0,$O$2)=1,IF(INDEX(DATOS,0,$Q$2)=$E62,INDEX(DATOS,0,N$5)))))))),"sd")</f>
        <v>77.25</v>
      </c>
      <c r="O62" s="118">
        <f t="array" ref="O62">IFERROR(AVERAGE(IF(INDEX(DATOS,0,$P$2)&lt;=$I62,IF(INDEX(DATOS,0,$P$2)&gt;=$J62,IF(ISNUMBER(INDEX(DATOS,0,O$5)),IF(INDEX(DATOS,0,$N$2)=0,IF(INDEX(DATOS,0,$O$2)=1,IF(INDEX(DATOS,0,$Q$2)=$E62,INDEX(DATOS,0,O$5)))))))),"sd")</f>
        <v>10.566666666666665</v>
      </c>
      <c r="P62" s="118">
        <f t="array" ref="P62">IFERROR(AVERAGE(IF(INDEX(DATOS,0,$P$2)&lt;=$I62,IF(INDEX(DATOS,0,$P$2)&gt;=$J62,IF(ISNUMBER(INDEX(DATOS,0,P$5)),IF(INDEX(DATOS,0,$N$2)=0,IF(INDEX(DATOS,0,$O$2)=1,IF(INDEX(DATOS,0,$Q$2)=$E62,INDEX(DATOS,0,P$5)))))))),"sd")</f>
        <v>4200.6155805561457</v>
      </c>
      <c r="Q62" s="118">
        <f t="array" ref="Q62">IFERROR(AVERAGE(IF(INDEX(DATOS,0,$P$2)&lt;=$I62,IF(INDEX(DATOS,0,$P$2)&gt;=$J62,IF(ISNUMBER(INDEX(DATOS,0,Q$5)),IF(INDEX(DATOS,0,$N$2)=0,IF(INDEX(DATOS,0,$O$2)=1,IF(INDEX(DATOS,0,$Q$2)=$E62,INDEX(DATOS,0,Q$5)))))))),"sd")</f>
        <v>2.0666666666666669</v>
      </c>
      <c r="R62" s="118">
        <f t="array" ref="R62">IFERROR(AVERAGE(IF(INDEX(DATOS,0,$P$2)&lt;=$I62,IF(INDEX(DATOS,0,$P$2)&gt;=$J62,IF(ISNUMBER(INDEX(DATOS,0,R$5)),IF(INDEX(DATOS,0,$N$2)=0,IF(INDEX(DATOS,0,$O$2)=1,IF(INDEX(DATOS,0,$Q$2)=$E62,INDEX(DATOS,0,R$5)))))))),"sd")</f>
        <v>245.33333333333334</v>
      </c>
      <c r="S62" s="68">
        <f t="array" ref="S62">IF(ISNUMBER(K62),MAX(IF(K62&gt;=INDEX(ESCALA,0,$S$2),INDEX(ESCALA,0,$R$2))),1)</f>
        <v>6</v>
      </c>
      <c r="T62" s="119" t="str">
        <f t="shared" si="4"/>
        <v>Part. Adolfo Gonzáles Chaves            ,-38.000,-60.250,2018,2018,99,12.1,21.0,77.3,10.6,4200.6, 2.1,245.3, 6</v>
      </c>
    </row>
    <row r="63" spans="1:20" x14ac:dyDescent="0.35">
      <c r="A63">
        <f t="shared" si="5"/>
        <v>56</v>
      </c>
      <c r="B63" s="35">
        <f t="array" ref="B63">IF(B62=0,0,MIN(IF(INDEX(DATOS,0,$P$2)&lt;=$I63,IF(INDEX(DATOS,0,$P$2)&gt;=$J63,IF(ISNUMBER(INDEX(DATOS,0,$C63)),IF(INDEX(DATOS,0,$N$2)=0,IF(INDEX(DATOS,0,$O$2)=1,IF(ISNA(MATCH(INDEX(DATOS,0,$Q$2),IF($J$8:J62=J63,$E$8:E62),0)),INDEX(DATOS,0,$M$2)))))))))</f>
        <v>707</v>
      </c>
      <c r="C63" s="32">
        <f>MATCH(D63,INDEX(DATOS,1,),0)</f>
        <v>20</v>
      </c>
      <c r="D63" s="114" t="s">
        <v>1</v>
      </c>
      <c r="E63" s="34" t="str">
        <f>IF($B63=0,"--",INDEX(DATOS,$B63,Q$2))</f>
        <v>Partido de Laprida, BA</v>
      </c>
      <c r="F63" s="34" t="str">
        <f>IFERROR(SUBSTITUTE(SUBSTITUTE(SUBSTITUTE(SUBSTITUTE(SUBSTITUTE(MID(E63,1,FIND(",",E63)-1),"Departamento de","Dpto."),"Partido de","Part."),"Coronel","Cnel."),"General","Gral."),"Comandante","Cmte."),E63)</f>
        <v>Part. Laprida</v>
      </c>
      <c r="G63" s="117">
        <f>IFERROR(VLOOKUP($E63,LOC_UNICOS,G$2,0),-999)</f>
        <v>-37.5</v>
      </c>
      <c r="H63" s="117">
        <f>IFERROR(VLOOKUP($E63,LOC_UNICOS,H$2,0),-999)</f>
        <v>-60.75</v>
      </c>
      <c r="I63" s="116">
        <f t="shared" si="2"/>
        <v>2018</v>
      </c>
      <c r="J63" s="116">
        <f t="shared" si="3"/>
        <v>2018</v>
      </c>
      <c r="K63" s="118">
        <f t="array" ref="K63">IFERROR(AVERAGE(IF(INDEX(DATOS,0,$P$2)&lt;=$I63,IF(INDEX(DATOS,0,$P$2)&gt;=$J63,IF(ISNUMBER(INDEX(DATOS,0,K$5)),IF(INDEX(DATOS,0,$N$2)=0,IF(INDEX(DATOS,0,$O$2)=1,IF(INDEX(DATOS,0,$Q$2)=$E63,INDEX(DATOS,0,K$5)))))))),"sd")</f>
        <v>99.9</v>
      </c>
      <c r="L63" s="118">
        <f t="array" ref="L63">IFERROR(AVERAGE(IF(INDEX(DATOS,0,$P$2)&lt;=$I63,IF(INDEX(DATOS,0,$P$2)&gt;=$J63,IF(ISNUMBER(INDEX(DATOS,0,L$5)),IF(INDEX(DATOS,0,$N$2)=0,IF(INDEX(DATOS,0,$O$2)=1,IF(INDEX(DATOS,0,$Q$2)=$E63,INDEX(DATOS,0,L$5)))))))),"sd")</f>
        <v>13.3</v>
      </c>
      <c r="M63" s="118">
        <f t="array" ref="M63">IFERROR(AVERAGE(IF(INDEX(DATOS,0,$P$2)&lt;=$I63,IF(INDEX(DATOS,0,$P$2)&gt;=$J63,IF(ISNUMBER(INDEX(DATOS,0,M$5)),IF(INDEX(DATOS,0,$N$2)=0,IF(INDEX(DATOS,0,$O$2)=1,IF(INDEX(DATOS,0,$Q$2)=$E63,INDEX(DATOS,0,M$5)))))))),"sd")</f>
        <v>20.6</v>
      </c>
      <c r="N63" s="118">
        <f t="array" ref="N63">IFERROR(AVERAGE(IF(INDEX(DATOS,0,$P$2)&lt;=$I63,IF(INDEX(DATOS,0,$P$2)&gt;=$J63,IF(ISNUMBER(INDEX(DATOS,0,N$5)),IF(INDEX(DATOS,0,$N$2)=0,IF(INDEX(DATOS,0,$O$2)=1,IF(INDEX(DATOS,0,$Q$2)=$E63,INDEX(DATOS,0,N$5)))))))),"sd")</f>
        <v>79.900000000000006</v>
      </c>
      <c r="O63" s="118">
        <f t="array" ref="O63">IFERROR(AVERAGE(IF(INDEX(DATOS,0,$P$2)&lt;=$I63,IF(INDEX(DATOS,0,$P$2)&gt;=$J63,IF(ISNUMBER(INDEX(DATOS,0,O$5)),IF(INDEX(DATOS,0,$N$2)=0,IF(INDEX(DATOS,0,$O$2)=1,IF(INDEX(DATOS,0,$Q$2)=$E63,INDEX(DATOS,0,O$5)))))))),"sd")</f>
        <v>10.199999999999999</v>
      </c>
      <c r="P63" s="118">
        <f t="array" ref="P63">IFERROR(AVERAGE(IF(INDEX(DATOS,0,$P$2)&lt;=$I63,IF(INDEX(DATOS,0,$P$2)&gt;=$J63,IF(ISNUMBER(INDEX(DATOS,0,P$5)),IF(INDEX(DATOS,0,$N$2)=0,IF(INDEX(DATOS,0,$O$2)=1,IF(INDEX(DATOS,0,$Q$2)=$E63,INDEX(DATOS,0,P$5)))))))),"sd")</f>
        <v>4100</v>
      </c>
      <c r="Q63" s="118">
        <f t="array" ref="Q63">IFERROR(AVERAGE(IF(INDEX(DATOS,0,$P$2)&lt;=$I63,IF(INDEX(DATOS,0,$P$2)&gt;=$J63,IF(ISNUMBER(INDEX(DATOS,0,Q$5)),IF(INDEX(DATOS,0,$N$2)=0,IF(INDEX(DATOS,0,$O$2)=1,IF(INDEX(DATOS,0,$Q$2)=$E63,INDEX(DATOS,0,Q$5)))))))),"sd")</f>
        <v>1.2</v>
      </c>
      <c r="R63" s="118">
        <f t="array" ref="R63">IFERROR(AVERAGE(IF(INDEX(DATOS,0,$P$2)&lt;=$I63,IF(INDEX(DATOS,0,$P$2)&gt;=$J63,IF(ISNUMBER(INDEX(DATOS,0,R$5)),IF(INDEX(DATOS,0,$N$2)=0,IF(INDEX(DATOS,0,$O$2)=1,IF(INDEX(DATOS,0,$Q$2)=$E63,INDEX(DATOS,0,R$5)))))))),"sd")</f>
        <v>224</v>
      </c>
      <c r="S63" s="68">
        <f t="array" ref="S63">IF(ISNUMBER(K63),MAX(IF(K63&gt;=INDEX(ESCALA,0,$S$2),INDEX(ESCALA,0,$R$2))),1)</f>
        <v>6</v>
      </c>
      <c r="T63" s="119" t="str">
        <f t="shared" si="4"/>
        <v>Part. Laprida                           ,-37.500,-60.750,2018,2018,100,13.3,20.6,79.9,10.2,4100.0, 1.2,224.0, 6</v>
      </c>
    </row>
    <row r="64" spans="1:20" x14ac:dyDescent="0.35">
      <c r="A64">
        <f t="shared" si="5"/>
        <v>57</v>
      </c>
      <c r="B64" s="35">
        <f t="array" ref="B64">IF(B63=0,0,MIN(IF(INDEX(DATOS,0,$P$2)&lt;=$I64,IF(INDEX(DATOS,0,$P$2)&gt;=$J64,IF(ISNUMBER(INDEX(DATOS,0,$C64)),IF(INDEX(DATOS,0,$N$2)=0,IF(INDEX(DATOS,0,$O$2)=1,IF(ISNA(MATCH(INDEX(DATOS,0,$Q$2),IF($J$8:J63=J64,$E$8:E63),0)),INDEX(DATOS,0,$M$2)))))))))</f>
        <v>708</v>
      </c>
      <c r="C64" s="32">
        <f>MATCH(D64,INDEX(DATOS,1,),0)</f>
        <v>20</v>
      </c>
      <c r="D64" s="114" t="s">
        <v>1</v>
      </c>
      <c r="E64" s="34" t="str">
        <f>IF($B64=0,"--",INDEX(DATOS,$B64,Q$2))</f>
        <v>Partido de San Cayetano, BA</v>
      </c>
      <c r="F64" s="34" t="str">
        <f>IFERROR(SUBSTITUTE(SUBSTITUTE(SUBSTITUTE(SUBSTITUTE(SUBSTITUTE(MID(E64,1,FIND(",",E64)-1),"Departamento de","Dpto."),"Partido de","Part."),"Coronel","Cnel."),"General","Gral."),"Comandante","Cmte."),E64)</f>
        <v>Part. San Cayetano</v>
      </c>
      <c r="G64" s="117">
        <f>IFERROR(VLOOKUP($E64,LOC_UNICOS,G$2,0),-999)</f>
        <v>-38.4166667</v>
      </c>
      <c r="H64" s="117">
        <f>IFERROR(VLOOKUP($E64,LOC_UNICOS,H$2,0),-999)</f>
        <v>-59.6666667</v>
      </c>
      <c r="I64" s="116">
        <f t="shared" si="2"/>
        <v>2018</v>
      </c>
      <c r="J64" s="116">
        <f t="shared" si="3"/>
        <v>2018</v>
      </c>
      <c r="K64" s="118">
        <f t="array" ref="K64">IFERROR(AVERAGE(IF(INDEX(DATOS,0,$P$2)&lt;=$I64,IF(INDEX(DATOS,0,$P$2)&gt;=$J64,IF(ISNUMBER(INDEX(DATOS,0,K$5)),IF(INDEX(DATOS,0,$N$2)=0,IF(INDEX(DATOS,0,$O$2)=1,IF(INDEX(DATOS,0,$Q$2)=$E64,INDEX(DATOS,0,K$5)))))))),"sd")</f>
        <v>100.75</v>
      </c>
      <c r="L64" s="118">
        <f t="array" ref="L64">IFERROR(AVERAGE(IF(INDEX(DATOS,0,$P$2)&lt;=$I64,IF(INDEX(DATOS,0,$P$2)&gt;=$J64,IF(ISNUMBER(INDEX(DATOS,0,L$5)),IF(INDEX(DATOS,0,$N$2)=0,IF(INDEX(DATOS,0,$O$2)=1,IF(INDEX(DATOS,0,$Q$2)=$E64,INDEX(DATOS,0,L$5)))))))),"sd")</f>
        <v>6.5</v>
      </c>
      <c r="M64" s="118">
        <f t="array" ref="M64">IFERROR(AVERAGE(IF(INDEX(DATOS,0,$P$2)&lt;=$I64,IF(INDEX(DATOS,0,$P$2)&gt;=$J64,IF(ISNUMBER(INDEX(DATOS,0,M$5)),IF(INDEX(DATOS,0,$N$2)=0,IF(INDEX(DATOS,0,$O$2)=1,IF(INDEX(DATOS,0,$Q$2)=$E64,INDEX(DATOS,0,M$5)))))))),"sd")</f>
        <v>22.299999999999997</v>
      </c>
      <c r="N64" s="118">
        <f t="array" ref="N64">IFERROR(AVERAGE(IF(INDEX(DATOS,0,$P$2)&lt;=$I64,IF(INDEX(DATOS,0,$P$2)&gt;=$J64,IF(ISNUMBER(INDEX(DATOS,0,N$5)),IF(INDEX(DATOS,0,$N$2)=0,IF(INDEX(DATOS,0,$O$2)=1,IF(INDEX(DATOS,0,$Q$2)=$E64,INDEX(DATOS,0,N$5)))))))),"sd")</f>
        <v>79.674999999999997</v>
      </c>
      <c r="O64" s="118">
        <f t="array" ref="O64">IFERROR(AVERAGE(IF(INDEX(DATOS,0,$P$2)&lt;=$I64,IF(INDEX(DATOS,0,$P$2)&gt;=$J64,IF(ISNUMBER(INDEX(DATOS,0,O$5)),IF(INDEX(DATOS,0,$N$2)=0,IF(INDEX(DATOS,0,$O$2)=1,IF(INDEX(DATOS,0,$Q$2)=$E64,INDEX(DATOS,0,O$5)))))))),"sd")</f>
        <v>10.9</v>
      </c>
      <c r="P64" s="118">
        <f t="array" ref="P64">IFERROR(AVERAGE(IF(INDEX(DATOS,0,$P$2)&lt;=$I64,IF(INDEX(DATOS,0,$P$2)&gt;=$J64,IF(ISNUMBER(INDEX(DATOS,0,P$5)),IF(INDEX(DATOS,0,$N$2)=0,IF(INDEX(DATOS,0,$O$2)=1,IF(INDEX(DATOS,0,$Q$2)=$E64,INDEX(DATOS,0,P$5)))))))),"sd")</f>
        <v>4194.6894822245167</v>
      </c>
      <c r="Q64" s="118">
        <f t="array" ref="Q64">IFERROR(AVERAGE(IF(INDEX(DATOS,0,$P$2)&lt;=$I64,IF(INDEX(DATOS,0,$P$2)&gt;=$J64,IF(ISNUMBER(INDEX(DATOS,0,Q$5)),IF(INDEX(DATOS,0,$N$2)=0,IF(INDEX(DATOS,0,$O$2)=1,IF(INDEX(DATOS,0,$Q$2)=$E64,INDEX(DATOS,0,Q$5)))))))),"sd")</f>
        <v>6.5</v>
      </c>
      <c r="R64" s="118">
        <f t="array" ref="R64">IFERROR(AVERAGE(IF(INDEX(DATOS,0,$P$2)&lt;=$I64,IF(INDEX(DATOS,0,$P$2)&gt;=$J64,IF(ISNUMBER(INDEX(DATOS,0,R$5)),IF(INDEX(DATOS,0,$N$2)=0,IF(INDEX(DATOS,0,$O$2)=1,IF(INDEX(DATOS,0,$Q$2)=$E64,INDEX(DATOS,0,R$5)))))))),"sd")</f>
        <v>269.5</v>
      </c>
      <c r="S64" s="68">
        <f t="array" ref="S64">IF(ISNUMBER(K64),MAX(IF(K64&gt;=INDEX(ESCALA,0,$S$2),INDEX(ESCALA,0,$R$2))),1)</f>
        <v>7</v>
      </c>
      <c r="T64" s="119" t="str">
        <f t="shared" si="4"/>
        <v>Part. San Cayetano                      ,-38.417,-59.667,2018,2018,101, 6.5,22.3,79.7,10.9,4194.7, 6.5,269.5, 7</v>
      </c>
    </row>
    <row r="65" spans="1:20" x14ac:dyDescent="0.35">
      <c r="A65">
        <f t="shared" si="5"/>
        <v>58</v>
      </c>
      <c r="B65" s="35">
        <f t="array" ref="B65">IF(B64=0,0,MIN(IF(INDEX(DATOS,0,$P$2)&lt;=$I65,IF(INDEX(DATOS,0,$P$2)&gt;=$J65,IF(ISNUMBER(INDEX(DATOS,0,$C65)),IF(INDEX(DATOS,0,$N$2)=0,IF(INDEX(DATOS,0,$O$2)=1,IF(ISNA(MATCH(INDEX(DATOS,0,$Q$2),IF($J$8:J64=J65,$E$8:E64),0)),INDEX(DATOS,0,$M$2)))))))))</f>
        <v>710</v>
      </c>
      <c r="C65" s="32">
        <f>MATCH(D65,INDEX(DATOS,1,),0)</f>
        <v>20</v>
      </c>
      <c r="D65" s="114" t="s">
        <v>1</v>
      </c>
      <c r="E65" s="34" t="str">
        <f>IF($B65=0,"--",INDEX(DATOS,$B65,Q$2))</f>
        <v>Partido de Tandil, BA</v>
      </c>
      <c r="F65" s="34" t="str">
        <f>IFERROR(SUBSTITUTE(SUBSTITUTE(SUBSTITUTE(SUBSTITUTE(SUBSTITUTE(MID(E65,1,FIND(",",E65)-1),"Departamento de","Dpto."),"Partido de","Part."),"Coronel","Cnel."),"General","Gral."),"Comandante","Cmte."),E65)</f>
        <v>Part. Tandil</v>
      </c>
      <c r="G65" s="117">
        <f>IFERROR(VLOOKUP($E65,LOC_UNICOS,G$2,0),-999)</f>
        <v>-37.3333333</v>
      </c>
      <c r="H65" s="117">
        <f>IFERROR(VLOOKUP($E65,LOC_UNICOS,H$2,0),-999)</f>
        <v>-59.25</v>
      </c>
      <c r="I65" s="116">
        <f t="shared" si="2"/>
        <v>2018</v>
      </c>
      <c r="J65" s="116">
        <f t="shared" si="3"/>
        <v>2018</v>
      </c>
      <c r="K65" s="118">
        <f t="array" ref="K65">IFERROR(AVERAGE(IF(INDEX(DATOS,0,$P$2)&lt;=$I65,IF(INDEX(DATOS,0,$P$2)&gt;=$J65,IF(ISNUMBER(INDEX(DATOS,0,K$5)),IF(INDEX(DATOS,0,$N$2)=0,IF(INDEX(DATOS,0,$O$2)=1,IF(INDEX(DATOS,0,$Q$2)=$E65,INDEX(DATOS,0,K$5)))))))),"sd")</f>
        <v>103.03333333333335</v>
      </c>
      <c r="L65" s="118">
        <f t="array" ref="L65">IFERROR(AVERAGE(IF(INDEX(DATOS,0,$P$2)&lt;=$I65,IF(INDEX(DATOS,0,$P$2)&gt;=$J65,IF(ISNUMBER(INDEX(DATOS,0,L$5)),IF(INDEX(DATOS,0,$N$2)=0,IF(INDEX(DATOS,0,$O$2)=1,IF(INDEX(DATOS,0,$Q$2)=$E65,INDEX(DATOS,0,L$5)))))))),"sd")</f>
        <v>11.700000000000001</v>
      </c>
      <c r="M65" s="118">
        <f t="array" ref="M65">IFERROR(AVERAGE(IF(INDEX(DATOS,0,$P$2)&lt;=$I65,IF(INDEX(DATOS,0,$P$2)&gt;=$J65,IF(ISNUMBER(INDEX(DATOS,0,M$5)),IF(INDEX(DATOS,0,$N$2)=0,IF(INDEX(DATOS,0,$O$2)=1,IF(INDEX(DATOS,0,$Q$2)=$E65,INDEX(DATOS,0,M$5)))))))),"sd")</f>
        <v>26.766666666666666</v>
      </c>
      <c r="N65" s="118">
        <f t="array" ref="N65">IFERROR(AVERAGE(IF(INDEX(DATOS,0,$P$2)&lt;=$I65,IF(INDEX(DATOS,0,$P$2)&gt;=$J65,IF(ISNUMBER(INDEX(DATOS,0,N$5)),IF(INDEX(DATOS,0,$N$2)=0,IF(INDEX(DATOS,0,$O$2)=1,IF(INDEX(DATOS,0,$Q$2)=$E65,INDEX(DATOS,0,N$5)))))))),"sd")</f>
        <v>77.233333333333334</v>
      </c>
      <c r="O65" s="118">
        <f t="array" ref="O65">IFERROR(AVERAGE(IF(INDEX(DATOS,0,$P$2)&lt;=$I65,IF(INDEX(DATOS,0,$P$2)&gt;=$J65,IF(ISNUMBER(INDEX(DATOS,0,O$5)),IF(INDEX(DATOS,0,$N$2)=0,IF(INDEX(DATOS,0,$O$2)=1,IF(INDEX(DATOS,0,$Q$2)=$E65,INDEX(DATOS,0,O$5)))))))),"sd")</f>
        <v>12.433333333333332</v>
      </c>
      <c r="P65" s="118">
        <f t="array" ref="P65">IFERROR(AVERAGE(IF(INDEX(DATOS,0,$P$2)&lt;=$I65,IF(INDEX(DATOS,0,$P$2)&gt;=$J65,IF(ISNUMBER(INDEX(DATOS,0,P$5)),IF(INDEX(DATOS,0,$N$2)=0,IF(INDEX(DATOS,0,$O$2)=1,IF(INDEX(DATOS,0,$Q$2)=$E65,INDEX(DATOS,0,P$5)))))))),"sd")</f>
        <v>4300.3995270903824</v>
      </c>
      <c r="Q65" s="118">
        <f t="array" ref="Q65">IFERROR(AVERAGE(IF(INDEX(DATOS,0,$P$2)&lt;=$I65,IF(INDEX(DATOS,0,$P$2)&gt;=$J65,IF(ISNUMBER(INDEX(DATOS,0,Q$5)),IF(INDEX(DATOS,0,$N$2)=0,IF(INDEX(DATOS,0,$O$2)=1,IF(INDEX(DATOS,0,$Q$2)=$E65,INDEX(DATOS,0,Q$5)))))))),"sd")</f>
        <v>1.5</v>
      </c>
      <c r="R65" s="118">
        <f t="array" ref="R65">IFERROR(AVERAGE(IF(INDEX(DATOS,0,$P$2)&lt;=$I65,IF(INDEX(DATOS,0,$P$2)&gt;=$J65,IF(ISNUMBER(INDEX(DATOS,0,R$5)),IF(INDEX(DATOS,0,$N$2)=0,IF(INDEX(DATOS,0,$O$2)=1,IF(INDEX(DATOS,0,$Q$2)=$E65,INDEX(DATOS,0,R$5)))))))),"sd")</f>
        <v>249</v>
      </c>
      <c r="S65" s="68">
        <f t="array" ref="S65">IF(ISNUMBER(K65),MAX(IF(K65&gt;=INDEX(ESCALA,0,$S$2),INDEX(ESCALA,0,$R$2))),1)</f>
        <v>8</v>
      </c>
      <c r="T65" s="119" t="str">
        <f t="shared" si="4"/>
        <v>Part. Tandil                            ,-37.333,-59.250,2018,2018,103,11.7,26.8,77.2,12.4,4300.4, 1.5,249.0, 8</v>
      </c>
    </row>
    <row r="66" spans="1:20" x14ac:dyDescent="0.35">
      <c r="A66">
        <f t="shared" si="5"/>
        <v>59</v>
      </c>
      <c r="B66" s="35">
        <f t="array" ref="B66">IF(B65=0,0,MIN(IF(INDEX(DATOS,0,$P$2)&lt;=$I66,IF(INDEX(DATOS,0,$P$2)&gt;=$J66,IF(ISNUMBER(INDEX(DATOS,0,$C66)),IF(INDEX(DATOS,0,$N$2)=0,IF(INDEX(DATOS,0,$O$2)=1,IF(ISNA(MATCH(INDEX(DATOS,0,$Q$2),IF($J$8:J65=J66,$E$8:E65),0)),INDEX(DATOS,0,$M$2)))))))))</f>
        <v>713</v>
      </c>
      <c r="C66" s="32">
        <f>MATCH(D66,INDEX(DATOS,1,),0)</f>
        <v>20</v>
      </c>
      <c r="D66" s="114" t="s">
        <v>1</v>
      </c>
      <c r="E66" s="34" t="str">
        <f>IF($B66=0,"--",INDEX(DATOS,$B66,Q$2))</f>
        <v>Partido de Tres Arroyos, BA</v>
      </c>
      <c r="F66" s="34" t="str">
        <f>IFERROR(SUBSTITUTE(SUBSTITUTE(SUBSTITUTE(SUBSTITUTE(SUBSTITUTE(MID(E66,1,FIND(",",E66)-1),"Departamento de","Dpto."),"Partido de","Part."),"Coronel","Cnel."),"General","Gral."),"Comandante","Cmte."),E66)</f>
        <v>Part. Tres Arroyos</v>
      </c>
      <c r="G66" s="117">
        <f>IFERROR(VLOOKUP($E66,LOC_UNICOS,G$2,0),-999)</f>
        <v>-38.5</v>
      </c>
      <c r="H66" s="117">
        <f>IFERROR(VLOOKUP($E66,LOC_UNICOS,H$2,0),-999)</f>
        <v>-60.25</v>
      </c>
      <c r="I66" s="116">
        <f t="shared" si="2"/>
        <v>2018</v>
      </c>
      <c r="J66" s="116">
        <f t="shared" si="3"/>
        <v>2018</v>
      </c>
      <c r="K66" s="118">
        <f t="array" ref="K66">IFERROR(AVERAGE(IF(INDEX(DATOS,0,$P$2)&lt;=$I66,IF(INDEX(DATOS,0,$P$2)&gt;=$J66,IF(ISNUMBER(INDEX(DATOS,0,K$5)),IF(INDEX(DATOS,0,$N$2)=0,IF(INDEX(DATOS,0,$O$2)=1,IF(INDEX(DATOS,0,$Q$2)=$E66,INDEX(DATOS,0,K$5)))))))),"sd")</f>
        <v>101.91428571428571</v>
      </c>
      <c r="L66" s="118">
        <f t="array" ref="L66">IFERROR(AVERAGE(IF(INDEX(DATOS,0,$P$2)&lt;=$I66,IF(INDEX(DATOS,0,$P$2)&gt;=$J66,IF(ISNUMBER(INDEX(DATOS,0,L$5)),IF(INDEX(DATOS,0,$N$2)=0,IF(INDEX(DATOS,0,$O$2)=1,IF(INDEX(DATOS,0,$Q$2)=$E66,INDEX(DATOS,0,L$5)))))))),"sd")</f>
        <v>10.742857142857142</v>
      </c>
      <c r="M66" s="118">
        <f t="array" ref="M66">IFERROR(AVERAGE(IF(INDEX(DATOS,0,$P$2)&lt;=$I66,IF(INDEX(DATOS,0,$P$2)&gt;=$J66,IF(ISNUMBER(INDEX(DATOS,0,M$5)),IF(INDEX(DATOS,0,$N$2)=0,IF(INDEX(DATOS,0,$O$2)=1,IF(INDEX(DATOS,0,$Q$2)=$E66,INDEX(DATOS,0,M$5)))))))),"sd")</f>
        <v>26.842857142857138</v>
      </c>
      <c r="N66" s="118">
        <f t="array" ref="N66">IFERROR(AVERAGE(IF(INDEX(DATOS,0,$P$2)&lt;=$I66,IF(INDEX(DATOS,0,$P$2)&gt;=$J66,IF(ISNUMBER(INDEX(DATOS,0,N$5)),IF(INDEX(DATOS,0,$N$2)=0,IF(INDEX(DATOS,0,$O$2)=1,IF(INDEX(DATOS,0,$Q$2)=$E66,INDEX(DATOS,0,N$5)))))))),"sd")</f>
        <v>80.135714285714286</v>
      </c>
      <c r="O66" s="118">
        <f t="array" ref="O66">IFERROR(AVERAGE(IF(INDEX(DATOS,0,$P$2)&lt;=$I66,IF(INDEX(DATOS,0,$P$2)&gt;=$J66,IF(ISNUMBER(INDEX(DATOS,0,O$5)),IF(INDEX(DATOS,0,$N$2)=0,IF(INDEX(DATOS,0,$O$2)=1,IF(INDEX(DATOS,0,$Q$2)=$E66,INDEX(DATOS,0,O$5)))))))),"sd")</f>
        <v>11.314285714285715</v>
      </c>
      <c r="P66" s="118">
        <f t="array" ref="P66">IFERROR(AVERAGE(IF(INDEX(DATOS,0,$P$2)&lt;=$I66,IF(INDEX(DATOS,0,$P$2)&gt;=$J66,IF(ISNUMBER(INDEX(DATOS,0,P$5)),IF(INDEX(DATOS,0,$N$2)=0,IF(INDEX(DATOS,0,$O$2)=1,IF(INDEX(DATOS,0,$Q$2)=$E66,INDEX(DATOS,0,P$5)))))))),"sd")</f>
        <v>4197.2550231839259</v>
      </c>
      <c r="Q66" s="118">
        <f t="array" ref="Q66">IFERROR(AVERAGE(IF(INDEX(DATOS,0,$P$2)&lt;=$I66,IF(INDEX(DATOS,0,$P$2)&gt;=$J66,IF(ISNUMBER(INDEX(DATOS,0,Q$5)),IF(INDEX(DATOS,0,$N$2)=0,IF(INDEX(DATOS,0,$O$2)=1,IF(INDEX(DATOS,0,$Q$2)=$E66,INDEX(DATOS,0,Q$5)))))))),"sd")</f>
        <v>2.3285714285714287</v>
      </c>
      <c r="R66" s="118">
        <f t="array" ref="R66">IFERROR(AVERAGE(IF(INDEX(DATOS,0,$P$2)&lt;=$I66,IF(INDEX(DATOS,0,$P$2)&gt;=$J66,IF(ISNUMBER(INDEX(DATOS,0,R$5)),IF(INDEX(DATOS,0,$N$2)=0,IF(INDEX(DATOS,0,$O$2)=1,IF(INDEX(DATOS,0,$Q$2)=$E66,INDEX(DATOS,0,R$5)))))))),"sd")</f>
        <v>246.57142857142858</v>
      </c>
      <c r="S66" s="68">
        <f t="array" ref="S66">IF(ISNUMBER(K66),MAX(IF(K66&gt;=INDEX(ESCALA,0,$S$2),INDEX(ESCALA,0,$R$2))),1)</f>
        <v>7</v>
      </c>
      <c r="T66" s="119" t="str">
        <f t="shared" si="4"/>
        <v>Part. Tres Arroyos                      ,-38.500,-60.250,2018,2018,102,10.7,26.8,80.1,11.3,4197.3, 2.3,246.6, 7</v>
      </c>
    </row>
    <row r="67" spans="1:20" x14ac:dyDescent="0.35">
      <c r="A67">
        <f t="shared" si="5"/>
        <v>60</v>
      </c>
      <c r="B67" s="35">
        <f t="array" ref="B67">IF(B66=0,0,MIN(IF(INDEX(DATOS,0,$P$2)&lt;=$I67,IF(INDEX(DATOS,0,$P$2)&gt;=$J67,IF(ISNUMBER(INDEX(DATOS,0,$C67)),IF(INDEX(DATOS,0,$N$2)=0,IF(INDEX(DATOS,0,$O$2)=1,IF(ISNA(MATCH(INDEX(DATOS,0,$Q$2),IF($J$8:J66=J67,$E$8:E66),0)),INDEX(DATOS,0,$M$2)))))))))</f>
        <v>721</v>
      </c>
      <c r="C67" s="32">
        <f>MATCH(D67,INDEX(DATOS,1,),0)</f>
        <v>20</v>
      </c>
      <c r="D67" s="114" t="s">
        <v>1</v>
      </c>
      <c r="E67" s="34" t="str">
        <f>IF($B67=0,"--",INDEX(DATOS,$B67,Q$2))</f>
        <v>Departamento de Río Primero, CB</v>
      </c>
      <c r="F67" s="34" t="str">
        <f>IFERROR(SUBSTITUTE(SUBSTITUTE(SUBSTITUTE(SUBSTITUTE(SUBSTITUTE(MID(E67,1,FIND(",",E67)-1),"Departamento de","Dpto."),"Partido de","Part."),"Coronel","Cnel."),"General","Gral."),"Comandante","Cmte."),E67)</f>
        <v>Dpto. Río Primero</v>
      </c>
      <c r="G67" s="117">
        <f>IFERROR(VLOOKUP($E67,LOC_UNICOS,G$2,0),-999)</f>
        <v>-31.0833333</v>
      </c>
      <c r="H67" s="117">
        <f>IFERROR(VLOOKUP($E67,LOC_UNICOS,H$2,0),-999)</f>
        <v>-63.5</v>
      </c>
      <c r="I67" s="116">
        <f t="shared" si="2"/>
        <v>2018</v>
      </c>
      <c r="J67" s="116">
        <f t="shared" si="3"/>
        <v>2018</v>
      </c>
      <c r="K67" s="118">
        <f t="array" ref="K67">IFERROR(AVERAGE(IF(INDEX(DATOS,0,$P$2)&lt;=$I67,IF(INDEX(DATOS,0,$P$2)&gt;=$J67,IF(ISNUMBER(INDEX(DATOS,0,K$5)),IF(INDEX(DATOS,0,$N$2)=0,IF(INDEX(DATOS,0,$O$2)=1,IF(INDEX(DATOS,0,$Q$2)=$E67,INDEX(DATOS,0,K$5)))))))),"sd")</f>
        <v>102.52500000000001</v>
      </c>
      <c r="L67" s="118">
        <f t="array" ref="L67">IFERROR(AVERAGE(IF(INDEX(DATOS,0,$P$2)&lt;=$I67,IF(INDEX(DATOS,0,$P$2)&gt;=$J67,IF(ISNUMBER(INDEX(DATOS,0,L$5)),IF(INDEX(DATOS,0,$N$2)=0,IF(INDEX(DATOS,0,$O$2)=1,IF(INDEX(DATOS,0,$Q$2)=$E67,INDEX(DATOS,0,L$5)))))))),"sd")</f>
        <v>14.3</v>
      </c>
      <c r="M67" s="118">
        <f t="array" ref="M67">IFERROR(AVERAGE(IF(INDEX(DATOS,0,$P$2)&lt;=$I67,IF(INDEX(DATOS,0,$P$2)&gt;=$J67,IF(ISNUMBER(INDEX(DATOS,0,M$5)),IF(INDEX(DATOS,0,$N$2)=0,IF(INDEX(DATOS,0,$O$2)=1,IF(INDEX(DATOS,0,$Q$2)=$E67,INDEX(DATOS,0,M$5)))))))),"sd")</f>
        <v>27.95</v>
      </c>
      <c r="N67" s="118">
        <f t="array" ref="N67">IFERROR(AVERAGE(IF(INDEX(DATOS,0,$P$2)&lt;=$I67,IF(INDEX(DATOS,0,$P$2)&gt;=$J67,IF(ISNUMBER(INDEX(DATOS,0,N$5)),IF(INDEX(DATOS,0,$N$2)=0,IF(INDEX(DATOS,0,$O$2)=1,IF(INDEX(DATOS,0,$Q$2)=$E67,INDEX(DATOS,0,N$5)))))))),"sd")</f>
        <v>77.625</v>
      </c>
      <c r="O67" s="118">
        <f t="array" ref="O67">IFERROR(AVERAGE(IF(INDEX(DATOS,0,$P$2)&lt;=$I67,IF(INDEX(DATOS,0,$P$2)&gt;=$J67,IF(ISNUMBER(INDEX(DATOS,0,O$5)),IF(INDEX(DATOS,0,$N$2)=0,IF(INDEX(DATOS,0,$O$2)=1,IF(INDEX(DATOS,0,$Q$2)=$E67,INDEX(DATOS,0,O$5)))))))),"sd")</f>
        <v>12.074999999999999</v>
      </c>
      <c r="P67" s="118">
        <f t="array" ref="P67">IFERROR(AVERAGE(IF(INDEX(DATOS,0,$P$2)&lt;=$I67,IF(INDEX(DATOS,0,$P$2)&gt;=$J67,IF(ISNUMBER(INDEX(DATOS,0,P$5)),IF(INDEX(DATOS,0,$N$2)=0,IF(INDEX(DATOS,0,$O$2)=1,IF(INDEX(DATOS,0,$Q$2)=$E67,INDEX(DATOS,0,P$5)))))))),"sd")</f>
        <v>2500</v>
      </c>
      <c r="Q67" s="118">
        <f t="array" ref="Q67">IFERROR(AVERAGE(IF(INDEX(DATOS,0,$P$2)&lt;=$I67,IF(INDEX(DATOS,0,$P$2)&gt;=$J67,IF(ISNUMBER(INDEX(DATOS,0,Q$5)),IF(INDEX(DATOS,0,$N$2)=0,IF(INDEX(DATOS,0,$O$2)=1,IF(INDEX(DATOS,0,$Q$2)=$E67,INDEX(DATOS,0,Q$5)))))))),"sd")</f>
        <v>0.4</v>
      </c>
      <c r="R67" s="118">
        <f t="array" ref="R67">IFERROR(AVERAGE(IF(INDEX(DATOS,0,$P$2)&lt;=$I67,IF(INDEX(DATOS,0,$P$2)&gt;=$J67,IF(ISNUMBER(INDEX(DATOS,0,R$5)),IF(INDEX(DATOS,0,$N$2)=0,IF(INDEX(DATOS,0,$O$2)=1,IF(INDEX(DATOS,0,$Q$2)=$E67,INDEX(DATOS,0,R$5)))))))),"sd")</f>
        <v>317.5</v>
      </c>
      <c r="S67" s="68">
        <f t="array" ref="S67">IF(ISNUMBER(K67),MAX(IF(K67&gt;=INDEX(ESCALA,0,$S$2),INDEX(ESCALA,0,$R$2))),1)</f>
        <v>8</v>
      </c>
      <c r="T67" s="119" t="str">
        <f t="shared" si="4"/>
        <v>Dpto. Río Primero                       ,-31.083,-63.500,2018,2018,103,14.3,28.0,77.6,12.1,2500.0, 0.4,317.5, 8</v>
      </c>
    </row>
    <row r="68" spans="1:20" x14ac:dyDescent="0.35">
      <c r="A68">
        <f t="shared" si="5"/>
        <v>61</v>
      </c>
      <c r="B68" s="35">
        <f t="array" ref="B68">IF(B67=0,0,MIN(IF(INDEX(DATOS,0,$P$2)&lt;=$I68,IF(INDEX(DATOS,0,$P$2)&gt;=$J68,IF(ISNUMBER(INDEX(DATOS,0,$C68)),IF(INDEX(DATOS,0,$N$2)=0,IF(INDEX(DATOS,0,$O$2)=1,IF(ISNA(MATCH(INDEX(DATOS,0,$Q$2),IF($J$8:J67=J68,$E$8:E67),0)),INDEX(DATOS,0,$M$2)))))))))</f>
        <v>725</v>
      </c>
      <c r="C68" s="32">
        <f>MATCH(D68,INDEX(DATOS,1,),0)</f>
        <v>20</v>
      </c>
      <c r="D68" s="114" t="s">
        <v>1</v>
      </c>
      <c r="E68" s="34" t="str">
        <f>IF($B68=0,"--",INDEX(DATOS,$B68,Q$2))</f>
        <v>Departamento de General San Martín, CB</v>
      </c>
      <c r="F68" s="34" t="str">
        <f>IFERROR(SUBSTITUTE(SUBSTITUTE(SUBSTITUTE(SUBSTITUTE(SUBSTITUTE(MID(E68,1,FIND(",",E68)-1),"Departamento de","Dpto."),"Partido de","Part."),"Coronel","Cnel."),"General","Gral."),"Comandante","Cmte."),E68)</f>
        <v>Dpto. Gral. San Martín</v>
      </c>
      <c r="G68" s="117">
        <f>IFERROR(VLOOKUP($E68,LOC_UNICOS,G$2,0),-999)</f>
        <v>-32.5</v>
      </c>
      <c r="H68" s="117">
        <f>IFERROR(VLOOKUP($E68,LOC_UNICOS,H$2,0),-999)</f>
        <v>-63.3333333</v>
      </c>
      <c r="I68" s="116">
        <f t="shared" si="2"/>
        <v>2018</v>
      </c>
      <c r="J68" s="116">
        <f t="shared" si="3"/>
        <v>2018</v>
      </c>
      <c r="K68" s="118">
        <f t="array" ref="K68">IFERROR(AVERAGE(IF(INDEX(DATOS,0,$P$2)&lt;=$I68,IF(INDEX(DATOS,0,$P$2)&gt;=$J68,IF(ISNUMBER(INDEX(DATOS,0,K$5)),IF(INDEX(DATOS,0,$N$2)=0,IF(INDEX(DATOS,0,$O$2)=1,IF(INDEX(DATOS,0,$Q$2)=$E68,INDEX(DATOS,0,K$5)))))))),"sd")</f>
        <v>102.12</v>
      </c>
      <c r="L68" s="118">
        <f t="array" ref="L68">IFERROR(AVERAGE(IF(INDEX(DATOS,0,$P$2)&lt;=$I68,IF(INDEX(DATOS,0,$P$2)&gt;=$J68,IF(ISNUMBER(INDEX(DATOS,0,L$5)),IF(INDEX(DATOS,0,$N$2)=0,IF(INDEX(DATOS,0,$O$2)=1,IF(INDEX(DATOS,0,$Q$2)=$E68,INDEX(DATOS,0,L$5)))))))),"sd")</f>
        <v>12.78</v>
      </c>
      <c r="M68" s="118">
        <f t="array" ref="M68">IFERROR(AVERAGE(IF(INDEX(DATOS,0,$P$2)&lt;=$I68,IF(INDEX(DATOS,0,$P$2)&gt;=$J68,IF(ISNUMBER(INDEX(DATOS,0,M$5)),IF(INDEX(DATOS,0,$N$2)=0,IF(INDEX(DATOS,0,$O$2)=1,IF(INDEX(DATOS,0,$Q$2)=$E68,INDEX(DATOS,0,M$5)))))))),"sd")</f>
        <v>30.540000000000003</v>
      </c>
      <c r="N68" s="118">
        <f t="array" ref="N68">IFERROR(AVERAGE(IF(INDEX(DATOS,0,$P$2)&lt;=$I68,IF(INDEX(DATOS,0,$P$2)&gt;=$J68,IF(ISNUMBER(INDEX(DATOS,0,N$5)),IF(INDEX(DATOS,0,$N$2)=0,IF(INDEX(DATOS,0,$O$2)=1,IF(INDEX(DATOS,0,$Q$2)=$E68,INDEX(DATOS,0,N$5)))))))),"sd")</f>
        <v>77.150000000000006</v>
      </c>
      <c r="O68" s="118">
        <f t="array" ref="O68">IFERROR(AVERAGE(IF(INDEX(DATOS,0,$P$2)&lt;=$I68,IF(INDEX(DATOS,0,$P$2)&gt;=$J68,IF(ISNUMBER(INDEX(DATOS,0,O$5)),IF(INDEX(DATOS,0,$N$2)=0,IF(INDEX(DATOS,0,$O$2)=1,IF(INDEX(DATOS,0,$Q$2)=$E68,INDEX(DATOS,0,O$5)))))))),"sd")</f>
        <v>12.059999999999999</v>
      </c>
      <c r="P68" s="118">
        <f t="array" ref="P68">IFERROR(AVERAGE(IF(INDEX(DATOS,0,$P$2)&lt;=$I68,IF(INDEX(DATOS,0,$P$2)&gt;=$J68,IF(ISNUMBER(INDEX(DATOS,0,P$5)),IF(INDEX(DATOS,0,$N$2)=0,IF(INDEX(DATOS,0,$O$2)=1,IF(INDEX(DATOS,0,$Q$2)=$E68,INDEX(DATOS,0,P$5)))))))),"sd")</f>
        <v>2800</v>
      </c>
      <c r="Q68" s="118">
        <f t="array" ref="Q68">IFERROR(AVERAGE(IF(INDEX(DATOS,0,$P$2)&lt;=$I68,IF(INDEX(DATOS,0,$P$2)&gt;=$J68,IF(ISNUMBER(INDEX(DATOS,0,Q$5)),IF(INDEX(DATOS,0,$N$2)=0,IF(INDEX(DATOS,0,$O$2)=1,IF(INDEX(DATOS,0,$Q$2)=$E68,INDEX(DATOS,0,Q$5)))))))),"sd")</f>
        <v>0.53999999999999992</v>
      </c>
      <c r="R68" s="118">
        <f t="array" ref="R68">IFERROR(AVERAGE(IF(INDEX(DATOS,0,$P$2)&lt;=$I68,IF(INDEX(DATOS,0,$P$2)&gt;=$J68,IF(ISNUMBER(INDEX(DATOS,0,R$5)),IF(INDEX(DATOS,0,$N$2)=0,IF(INDEX(DATOS,0,$O$2)=1,IF(INDEX(DATOS,0,$Q$2)=$E68,INDEX(DATOS,0,R$5)))))))),"sd")</f>
        <v>331.2</v>
      </c>
      <c r="S68" s="68">
        <f t="array" ref="S68">IF(ISNUMBER(K68),MAX(IF(K68&gt;=INDEX(ESCALA,0,$S$2),INDEX(ESCALA,0,$R$2))),1)</f>
        <v>8</v>
      </c>
      <c r="T68" s="119" t="str">
        <f t="shared" si="4"/>
        <v>Dpto. Gral. San Martín                  ,-32.500,-63.333,2018,2018,102,12.8,30.5,77.2,12.1,2800.0, 0.5,331.2, 8</v>
      </c>
    </row>
    <row r="69" spans="1:20" x14ac:dyDescent="0.35">
      <c r="A69">
        <f t="shared" si="5"/>
        <v>62</v>
      </c>
      <c r="B69" s="35">
        <f t="array" ref="B69">IF(B68=0,0,MIN(IF(INDEX(DATOS,0,$P$2)&lt;=$I69,IF(INDEX(DATOS,0,$P$2)&gt;=$J69,IF(ISNUMBER(INDEX(DATOS,0,$C69)),IF(INDEX(DATOS,0,$N$2)=0,IF(INDEX(DATOS,0,$O$2)=1,IF(ISNA(MATCH(INDEX(DATOS,0,$Q$2),IF($J$8:J68=J69,$E$8:E68),0)),INDEX(DATOS,0,$M$2)))))))))</f>
        <v>730</v>
      </c>
      <c r="C69" s="32">
        <f>MATCH(D69,INDEX(DATOS,1,),0)</f>
        <v>20</v>
      </c>
      <c r="D69" s="114" t="s">
        <v>1</v>
      </c>
      <c r="E69" s="34" t="str">
        <f>IF($B69=0,"--",INDEX(DATOS,$B69,Q$2))</f>
        <v>Departamento de Tercero Arriba, CB</v>
      </c>
      <c r="F69" s="34" t="str">
        <f>IFERROR(SUBSTITUTE(SUBSTITUTE(SUBSTITUTE(SUBSTITUTE(SUBSTITUTE(MID(E69,1,FIND(",",E69)-1),"Departamento de","Dpto."),"Partido de","Part."),"Coronel","Cnel."),"General","Gral."),"Comandante","Cmte."),E69)</f>
        <v>Dpto. Tercero Arriba</v>
      </c>
      <c r="G69" s="117">
        <f>IFERROR(VLOOKUP($E69,LOC_UNICOS,G$2,0),-999)</f>
        <v>-32.3333333</v>
      </c>
      <c r="H69" s="117">
        <f>IFERROR(VLOOKUP($E69,LOC_UNICOS,H$2,0),-999)</f>
        <v>-63.75</v>
      </c>
      <c r="I69" s="116">
        <f t="shared" si="2"/>
        <v>2018</v>
      </c>
      <c r="J69" s="116">
        <f t="shared" si="3"/>
        <v>2018</v>
      </c>
      <c r="K69" s="118">
        <f t="array" ref="K69">IFERROR(AVERAGE(IF(INDEX(DATOS,0,$P$2)&lt;=$I69,IF(INDEX(DATOS,0,$P$2)&gt;=$J69,IF(ISNUMBER(INDEX(DATOS,0,K$5)),IF(INDEX(DATOS,0,$N$2)=0,IF(INDEX(DATOS,0,$O$2)=1,IF(INDEX(DATOS,0,$Q$2)=$E69,INDEX(DATOS,0,K$5)))))))),"sd")</f>
        <v>104.53333333333335</v>
      </c>
      <c r="L69" s="118">
        <f t="array" ref="L69">IFERROR(AVERAGE(IF(INDEX(DATOS,0,$P$2)&lt;=$I69,IF(INDEX(DATOS,0,$P$2)&gt;=$J69,IF(ISNUMBER(INDEX(DATOS,0,L$5)),IF(INDEX(DATOS,0,$N$2)=0,IF(INDEX(DATOS,0,$O$2)=1,IF(INDEX(DATOS,0,$Q$2)=$E69,INDEX(DATOS,0,L$5)))))))),"sd")</f>
        <v>18.433333333333334</v>
      </c>
      <c r="M69" s="118">
        <f t="array" ref="M69">IFERROR(AVERAGE(IF(INDEX(DATOS,0,$P$2)&lt;=$I69,IF(INDEX(DATOS,0,$P$2)&gt;=$J69,IF(ISNUMBER(INDEX(DATOS,0,M$5)),IF(INDEX(DATOS,0,$N$2)=0,IF(INDEX(DATOS,0,$O$2)=1,IF(INDEX(DATOS,0,$Q$2)=$E69,INDEX(DATOS,0,M$5)))))))),"sd")</f>
        <v>31.599999999999998</v>
      </c>
      <c r="N69" s="118">
        <f t="array" ref="N69">IFERROR(AVERAGE(IF(INDEX(DATOS,0,$P$2)&lt;=$I69,IF(INDEX(DATOS,0,$P$2)&gt;=$J69,IF(ISNUMBER(INDEX(DATOS,0,N$5)),IF(INDEX(DATOS,0,$N$2)=0,IF(INDEX(DATOS,0,$O$2)=1,IF(INDEX(DATOS,0,$Q$2)=$E69,INDEX(DATOS,0,N$5)))))))),"sd")</f>
        <v>78.216666666666669</v>
      </c>
      <c r="O69" s="118">
        <f t="array" ref="O69">IFERROR(AVERAGE(IF(INDEX(DATOS,0,$P$2)&lt;=$I69,IF(INDEX(DATOS,0,$P$2)&gt;=$J69,IF(ISNUMBER(INDEX(DATOS,0,O$5)),IF(INDEX(DATOS,0,$N$2)=0,IF(INDEX(DATOS,0,$O$2)=1,IF(INDEX(DATOS,0,$Q$2)=$E69,INDEX(DATOS,0,O$5)))))))),"sd")</f>
        <v>13.266666666666666</v>
      </c>
      <c r="P69" s="118">
        <f t="array" ref="P69">IFERROR(AVERAGE(IF(INDEX(DATOS,0,$P$2)&lt;=$I69,IF(INDEX(DATOS,0,$P$2)&gt;=$J69,IF(ISNUMBER(INDEX(DATOS,0,P$5)),IF(INDEX(DATOS,0,$N$2)=0,IF(INDEX(DATOS,0,$O$2)=1,IF(INDEX(DATOS,0,$Q$2)=$E69,INDEX(DATOS,0,P$5)))))))),"sd")</f>
        <v>2200</v>
      </c>
      <c r="Q69" s="118">
        <f t="array" ref="Q69">IFERROR(AVERAGE(IF(INDEX(DATOS,0,$P$2)&lt;=$I69,IF(INDEX(DATOS,0,$P$2)&gt;=$J69,IF(ISNUMBER(INDEX(DATOS,0,Q$5)),IF(INDEX(DATOS,0,$N$2)=0,IF(INDEX(DATOS,0,$O$2)=1,IF(INDEX(DATOS,0,$Q$2)=$E69,INDEX(DATOS,0,Q$5)))))))),"sd")</f>
        <v>0.16666666666666666</v>
      </c>
      <c r="R69" s="118">
        <f t="array" ref="R69">IFERROR(AVERAGE(IF(INDEX(DATOS,0,$P$2)&lt;=$I69,IF(INDEX(DATOS,0,$P$2)&gt;=$J69,IF(ISNUMBER(INDEX(DATOS,0,R$5)),IF(INDEX(DATOS,0,$N$2)=0,IF(INDEX(DATOS,0,$O$2)=1,IF(INDEX(DATOS,0,$Q$2)=$E69,INDEX(DATOS,0,R$5)))))))),"sd")</f>
        <v>342.66666666666669</v>
      </c>
      <c r="S69" s="68">
        <f t="array" ref="S69">IF(ISNUMBER(K69),MAX(IF(K69&gt;=INDEX(ESCALA,0,$S$2),INDEX(ESCALA,0,$R$2))),1)</f>
        <v>9</v>
      </c>
      <c r="T69" s="119" t="str">
        <f t="shared" si="4"/>
        <v>Dpto. Tercero Arriba                    ,-32.333,-63.750,2018,2018,105,18.4,31.6,78.2,13.3,2200.0, 0.2,342.7, 9</v>
      </c>
    </row>
    <row r="70" spans="1:20" x14ac:dyDescent="0.35">
      <c r="A70">
        <f t="shared" si="5"/>
        <v>63</v>
      </c>
      <c r="B70" s="35">
        <f t="array" ref="B70">IF(B69=0,0,MIN(IF(INDEX(DATOS,0,$P$2)&lt;=$I70,IF(INDEX(DATOS,0,$P$2)&gt;=$J70,IF(ISNUMBER(INDEX(DATOS,0,$C70)),IF(INDEX(DATOS,0,$N$2)=0,IF(INDEX(DATOS,0,$O$2)=1,IF(ISNA(MATCH(INDEX(DATOS,0,$Q$2),IF($J$8:J69=J70,$E$8:E69),0)),INDEX(DATOS,0,$M$2)))))))))</f>
        <v>734</v>
      </c>
      <c r="C70" s="32">
        <f>MATCH(D70,INDEX(DATOS,1,),0)</f>
        <v>20</v>
      </c>
      <c r="D70" s="114" t="s">
        <v>1</v>
      </c>
      <c r="E70" s="34" t="str">
        <f>IF($B70=0,"--",INDEX(DATOS,$B70,Q$2))</f>
        <v>Departamento de Río Segundo, CB</v>
      </c>
      <c r="F70" s="34" t="str">
        <f>IFERROR(SUBSTITUTE(SUBSTITUTE(SUBSTITUTE(SUBSTITUTE(SUBSTITUTE(MID(E70,1,FIND(",",E70)-1),"Departamento de","Dpto."),"Partido de","Part."),"Coronel","Cnel."),"General","Gral."),"Comandante","Cmte."),E70)</f>
        <v>Dpto. Río Segundo</v>
      </c>
      <c r="G70" s="117">
        <f>IFERROR(VLOOKUP($E70,LOC_UNICOS,G$2,0),-999)</f>
        <v>-31.75</v>
      </c>
      <c r="H70" s="117">
        <f>IFERROR(VLOOKUP($E70,LOC_UNICOS,H$2,0),-999)</f>
        <v>-63.5</v>
      </c>
      <c r="I70" s="116">
        <f t="shared" si="2"/>
        <v>2018</v>
      </c>
      <c r="J70" s="116">
        <f t="shared" si="3"/>
        <v>2018</v>
      </c>
      <c r="K70" s="118">
        <f t="array" ref="K70">IFERROR(AVERAGE(IF(INDEX(DATOS,0,$P$2)&lt;=$I70,IF(INDEX(DATOS,0,$P$2)&gt;=$J70,IF(ISNUMBER(INDEX(DATOS,0,K$5)),IF(INDEX(DATOS,0,$N$2)=0,IF(INDEX(DATOS,0,$O$2)=1,IF(INDEX(DATOS,0,$Q$2)=$E70,INDEX(DATOS,0,K$5)))))))),"sd")</f>
        <v>102.30000000000001</v>
      </c>
      <c r="L70" s="118">
        <f t="array" ref="L70">IFERROR(AVERAGE(IF(INDEX(DATOS,0,$P$2)&lt;=$I70,IF(INDEX(DATOS,0,$P$2)&gt;=$J70,IF(ISNUMBER(INDEX(DATOS,0,L$5)),IF(INDEX(DATOS,0,$N$2)=0,IF(INDEX(DATOS,0,$O$2)=1,IF(INDEX(DATOS,0,$Q$2)=$E70,INDEX(DATOS,0,L$5)))))))),"sd")</f>
        <v>13.459999999999999</v>
      </c>
      <c r="M70" s="118">
        <f t="array" ref="M70">IFERROR(AVERAGE(IF(INDEX(DATOS,0,$P$2)&lt;=$I70,IF(INDEX(DATOS,0,$P$2)&gt;=$J70,IF(ISNUMBER(INDEX(DATOS,0,M$5)),IF(INDEX(DATOS,0,$N$2)=0,IF(INDEX(DATOS,0,$O$2)=1,IF(INDEX(DATOS,0,$Q$2)=$E70,INDEX(DATOS,0,M$5)))))))),"sd")</f>
        <v>27.9</v>
      </c>
      <c r="N70" s="118">
        <f t="array" ref="N70">IFERROR(AVERAGE(IF(INDEX(DATOS,0,$P$2)&lt;=$I70,IF(INDEX(DATOS,0,$P$2)&gt;=$J70,IF(ISNUMBER(INDEX(DATOS,0,N$5)),IF(INDEX(DATOS,0,$N$2)=0,IF(INDEX(DATOS,0,$O$2)=1,IF(INDEX(DATOS,0,$Q$2)=$E70,INDEX(DATOS,0,N$5)))))))),"sd")</f>
        <v>78.849999999999994</v>
      </c>
      <c r="O70" s="118">
        <f t="array" ref="O70">IFERROR(AVERAGE(IF(INDEX(DATOS,0,$P$2)&lt;=$I70,IF(INDEX(DATOS,0,$P$2)&gt;=$J70,IF(ISNUMBER(INDEX(DATOS,0,O$5)),IF(INDEX(DATOS,0,$N$2)=0,IF(INDEX(DATOS,0,$O$2)=1,IF(INDEX(DATOS,0,$Q$2)=$E70,INDEX(DATOS,0,O$5)))))))),"sd")</f>
        <v>11.999999999999998</v>
      </c>
      <c r="P70" s="118">
        <f t="array" ref="P70">IFERROR(AVERAGE(IF(INDEX(DATOS,0,$P$2)&lt;=$I70,IF(INDEX(DATOS,0,$P$2)&gt;=$J70,IF(ISNUMBER(INDEX(DATOS,0,P$5)),IF(INDEX(DATOS,0,$N$2)=0,IF(INDEX(DATOS,0,$O$2)=1,IF(INDEX(DATOS,0,$Q$2)=$E70,INDEX(DATOS,0,P$5)))))))),"sd")</f>
        <v>2600</v>
      </c>
      <c r="Q70" s="118">
        <f t="array" ref="Q70">IFERROR(AVERAGE(IF(INDEX(DATOS,0,$P$2)&lt;=$I70,IF(INDEX(DATOS,0,$P$2)&gt;=$J70,IF(ISNUMBER(INDEX(DATOS,0,Q$5)),IF(INDEX(DATOS,0,$N$2)=0,IF(INDEX(DATOS,0,$O$2)=1,IF(INDEX(DATOS,0,$Q$2)=$E70,INDEX(DATOS,0,Q$5)))))))),"sd")</f>
        <v>0.53999999999999992</v>
      </c>
      <c r="R70" s="118">
        <f t="array" ref="R70">IFERROR(AVERAGE(IF(INDEX(DATOS,0,$P$2)&lt;=$I70,IF(INDEX(DATOS,0,$P$2)&gt;=$J70,IF(ISNUMBER(INDEX(DATOS,0,R$5)),IF(INDEX(DATOS,0,$N$2)=0,IF(INDEX(DATOS,0,$O$2)=1,IF(INDEX(DATOS,0,$Q$2)=$E70,INDEX(DATOS,0,R$5)))))))),"sd")</f>
        <v>345.6</v>
      </c>
      <c r="S70" s="68">
        <f t="array" ref="S70">IF(ISNUMBER(K70),MAX(IF(K70&gt;=INDEX(ESCALA,0,$S$2),INDEX(ESCALA,0,$R$2))),1)</f>
        <v>8</v>
      </c>
      <c r="T70" s="119" t="str">
        <f t="shared" si="4"/>
        <v>Dpto. Río Segundo                       ,-31.750,-63.500,2018,2018,102,13.5,27.9,78.9,12.0,2600.0, 0.5,345.6, 8</v>
      </c>
    </row>
    <row r="71" spans="1:20" x14ac:dyDescent="0.35">
      <c r="A71">
        <f t="shared" si="5"/>
        <v>64</v>
      </c>
      <c r="B71" s="35">
        <f t="array" ref="B71">IF(B70=0,0,MIN(IF(INDEX(DATOS,0,$P$2)&lt;=$I71,IF(INDEX(DATOS,0,$P$2)&gt;=$J71,IF(ISNUMBER(INDEX(DATOS,0,$C71)),IF(INDEX(DATOS,0,$N$2)=0,IF(INDEX(DATOS,0,$O$2)=1,IF(ISNA(MATCH(INDEX(DATOS,0,$Q$2),IF($J$8:J70=J71,$E$8:E70),0)),INDEX(DATOS,0,$M$2)))))))))</f>
        <v>743</v>
      </c>
      <c r="C71" s="32">
        <f>MATCH(D71,INDEX(DATOS,1,),0)</f>
        <v>20</v>
      </c>
      <c r="D71" s="114" t="s">
        <v>1</v>
      </c>
      <c r="E71" s="34" t="str">
        <f>IF($B71=0,"--",INDEX(DATOS,$B71,Q$2))</f>
        <v>Departamento de San Javier, CB</v>
      </c>
      <c r="F71" s="34" t="str">
        <f>IFERROR(SUBSTITUTE(SUBSTITUTE(SUBSTITUTE(SUBSTITUTE(SUBSTITUTE(MID(E71,1,FIND(",",E71)-1),"Departamento de","Dpto."),"Partido de","Part."),"Coronel","Cnel."),"General","Gral."),"Comandante","Cmte."),E71)</f>
        <v>Dpto. San Javier</v>
      </c>
      <c r="G71" s="117">
        <f>IFERROR(VLOOKUP($E71,LOC_UNICOS,G$2,0),-999)</f>
        <v>-32.0833333</v>
      </c>
      <c r="H71" s="117">
        <f>IFERROR(VLOOKUP($E71,LOC_UNICOS,H$2,0),-999)</f>
        <v>-65.166666699999993</v>
      </c>
      <c r="I71" s="116">
        <f t="shared" si="2"/>
        <v>2018</v>
      </c>
      <c r="J71" s="116">
        <f t="shared" si="3"/>
        <v>2018</v>
      </c>
      <c r="K71" s="118">
        <f t="array" ref="K71">IFERROR(AVERAGE(IF(INDEX(DATOS,0,$P$2)&lt;=$I71,IF(INDEX(DATOS,0,$P$2)&gt;=$J71,IF(ISNUMBER(INDEX(DATOS,0,K$5)),IF(INDEX(DATOS,0,$N$2)=0,IF(INDEX(DATOS,0,$O$2)=1,IF(INDEX(DATOS,0,$Q$2)=$E71,INDEX(DATOS,0,K$5)))))))),"sd")</f>
        <v>103.3</v>
      </c>
      <c r="L71" s="118">
        <f t="array" ref="L71">IFERROR(AVERAGE(IF(INDEX(DATOS,0,$P$2)&lt;=$I71,IF(INDEX(DATOS,0,$P$2)&gt;=$J71,IF(ISNUMBER(INDEX(DATOS,0,L$5)),IF(INDEX(DATOS,0,$N$2)=0,IF(INDEX(DATOS,0,$O$2)=1,IF(INDEX(DATOS,0,$Q$2)=$E71,INDEX(DATOS,0,L$5)))))))),"sd")</f>
        <v>14.6</v>
      </c>
      <c r="M71" s="118">
        <f t="array" ref="M71">IFERROR(AVERAGE(IF(INDEX(DATOS,0,$P$2)&lt;=$I71,IF(INDEX(DATOS,0,$P$2)&gt;=$J71,IF(ISNUMBER(INDEX(DATOS,0,M$5)),IF(INDEX(DATOS,0,$N$2)=0,IF(INDEX(DATOS,0,$O$2)=1,IF(INDEX(DATOS,0,$Q$2)=$E71,INDEX(DATOS,0,M$5)))))))),"sd")</f>
        <v>30.3</v>
      </c>
      <c r="N71" s="118">
        <f t="array" ref="N71">IFERROR(AVERAGE(IF(INDEX(DATOS,0,$P$2)&lt;=$I71,IF(INDEX(DATOS,0,$P$2)&gt;=$J71,IF(ISNUMBER(INDEX(DATOS,0,N$5)),IF(INDEX(DATOS,0,$N$2)=0,IF(INDEX(DATOS,0,$O$2)=1,IF(INDEX(DATOS,0,$Q$2)=$E71,INDEX(DATOS,0,N$5)))))))),"sd")</f>
        <v>80.8</v>
      </c>
      <c r="O71" s="118">
        <f t="array" ref="O71">IFERROR(AVERAGE(IF(INDEX(DATOS,0,$P$2)&lt;=$I71,IF(INDEX(DATOS,0,$P$2)&gt;=$J71,IF(ISNUMBER(INDEX(DATOS,0,O$5)),IF(INDEX(DATOS,0,$N$2)=0,IF(INDEX(DATOS,0,$O$2)=1,IF(INDEX(DATOS,0,$Q$2)=$E71,INDEX(DATOS,0,O$5)))))))),"sd")</f>
        <v>11.9</v>
      </c>
      <c r="P71" s="118">
        <f t="array" ref="P71">IFERROR(AVERAGE(IF(INDEX(DATOS,0,$P$2)&lt;=$I71,IF(INDEX(DATOS,0,$P$2)&gt;=$J71,IF(ISNUMBER(INDEX(DATOS,0,P$5)),IF(INDEX(DATOS,0,$N$2)=0,IF(INDEX(DATOS,0,$O$2)=1,IF(INDEX(DATOS,0,$Q$2)=$E71,INDEX(DATOS,0,P$5)))))))),"sd")</f>
        <v>3800</v>
      </c>
      <c r="Q71" s="118">
        <f t="array" ref="Q71">IFERROR(AVERAGE(IF(INDEX(DATOS,0,$P$2)&lt;=$I71,IF(INDEX(DATOS,0,$P$2)&gt;=$J71,IF(ISNUMBER(INDEX(DATOS,0,Q$5)),IF(INDEX(DATOS,0,$N$2)=0,IF(INDEX(DATOS,0,$O$2)=1,IF(INDEX(DATOS,0,$Q$2)=$E71,INDEX(DATOS,0,Q$5)))))))),"sd")</f>
        <v>0.7</v>
      </c>
      <c r="R71" s="118">
        <f t="array" ref="R71">IFERROR(AVERAGE(IF(INDEX(DATOS,0,$P$2)&lt;=$I71,IF(INDEX(DATOS,0,$P$2)&gt;=$J71,IF(ISNUMBER(INDEX(DATOS,0,R$5)),IF(INDEX(DATOS,0,$N$2)=0,IF(INDEX(DATOS,0,$O$2)=1,IF(INDEX(DATOS,0,$Q$2)=$E71,INDEX(DATOS,0,R$5)))))))),"sd")</f>
        <v>352</v>
      </c>
      <c r="S71" s="68">
        <f t="array" ref="S71">IF(ISNUMBER(K71),MAX(IF(K71&gt;=INDEX(ESCALA,0,$S$2),INDEX(ESCALA,0,$R$2))),1)</f>
        <v>8</v>
      </c>
      <c r="T71" s="119" t="str">
        <f t="shared" si="4"/>
        <v>Dpto. San Javier                        ,-32.083,-65.167,2018,2018,103,14.6,30.3,80.8,11.9,3800.0, 0.7,352.0, 8</v>
      </c>
    </row>
    <row r="72" spans="1:20" x14ac:dyDescent="0.35">
      <c r="A72">
        <f t="shared" si="5"/>
        <v>65</v>
      </c>
      <c r="B72" s="35">
        <f t="array" ref="B72">IF(B71=0,0,MIN(IF(INDEX(DATOS,0,$P$2)&lt;=$I72,IF(INDEX(DATOS,0,$P$2)&gt;=$J72,IF(ISNUMBER(INDEX(DATOS,0,$C72)),IF(INDEX(DATOS,0,$N$2)=0,IF(INDEX(DATOS,0,$O$2)=1,IF(ISNA(MATCH(INDEX(DATOS,0,$Q$2),IF($J$8:J71=J72,$E$8:E71),0)),INDEX(DATOS,0,$M$2)))))))))</f>
        <v>744</v>
      </c>
      <c r="C72" s="32">
        <f>MATCH(D72,INDEX(DATOS,1,),0)</f>
        <v>20</v>
      </c>
      <c r="D72" s="114" t="s">
        <v>1</v>
      </c>
      <c r="E72" s="34" t="str">
        <f>IF($B72=0,"--",INDEX(DATOS,$B72,Q$2))</f>
        <v>Departamento de Juan Martín de Pueyrredón, SL</v>
      </c>
      <c r="F72" s="34" t="str">
        <f>IFERROR(SUBSTITUTE(SUBSTITUTE(SUBSTITUTE(SUBSTITUTE(SUBSTITUTE(MID(E72,1,FIND(",",E72)-1),"Departamento de","Dpto."),"Partido de","Part."),"Coronel","Cnel."),"General","Gral."),"Comandante","Cmte."),E72)</f>
        <v>Dpto. Juan Martín de Pueyrredón</v>
      </c>
      <c r="G72" s="117">
        <f>IFERROR(VLOOKUP($E72,LOC_UNICOS,G$2,0),-999)</f>
        <v>-33.299999999999997</v>
      </c>
      <c r="H72" s="117">
        <f>IFERROR(VLOOKUP($E72,LOC_UNICOS,H$2,0),-999)</f>
        <v>-66.333333333333329</v>
      </c>
      <c r="I72" s="116">
        <f t="shared" si="2"/>
        <v>2018</v>
      </c>
      <c r="J72" s="116">
        <f t="shared" si="3"/>
        <v>2018</v>
      </c>
      <c r="K72" s="118">
        <f t="array" ref="K72">IFERROR(AVERAGE(IF(INDEX(DATOS,0,$P$2)&lt;=$I72,IF(INDEX(DATOS,0,$P$2)&gt;=$J72,IF(ISNUMBER(INDEX(DATOS,0,K$5)),IF(INDEX(DATOS,0,$N$2)=0,IF(INDEX(DATOS,0,$O$2)=1,IF(INDEX(DATOS,0,$Q$2)=$E72,INDEX(DATOS,0,K$5)))))))),"sd")</f>
        <v>104.4</v>
      </c>
      <c r="L72" s="118">
        <f t="array" ref="L72">IFERROR(AVERAGE(IF(INDEX(DATOS,0,$P$2)&lt;=$I72,IF(INDEX(DATOS,0,$P$2)&gt;=$J72,IF(ISNUMBER(INDEX(DATOS,0,L$5)),IF(INDEX(DATOS,0,$N$2)=0,IF(INDEX(DATOS,0,$O$2)=1,IF(INDEX(DATOS,0,$Q$2)=$E72,INDEX(DATOS,0,L$5)))))))),"sd")</f>
        <v>9.3000000000000007</v>
      </c>
      <c r="M72" s="118">
        <f t="array" ref="M72">IFERROR(AVERAGE(IF(INDEX(DATOS,0,$P$2)&lt;=$I72,IF(INDEX(DATOS,0,$P$2)&gt;=$J72,IF(ISNUMBER(INDEX(DATOS,0,M$5)),IF(INDEX(DATOS,0,$N$2)=0,IF(INDEX(DATOS,0,$O$2)=1,IF(INDEX(DATOS,0,$Q$2)=$E72,INDEX(DATOS,0,M$5)))))))),"sd")</f>
        <v>34.1</v>
      </c>
      <c r="N72" s="118">
        <f t="array" ref="N72">IFERROR(AVERAGE(IF(INDEX(DATOS,0,$P$2)&lt;=$I72,IF(INDEX(DATOS,0,$P$2)&gt;=$J72,IF(ISNUMBER(INDEX(DATOS,0,N$5)),IF(INDEX(DATOS,0,$N$2)=0,IF(INDEX(DATOS,0,$O$2)=1,IF(INDEX(DATOS,0,$Q$2)=$E72,INDEX(DATOS,0,N$5)))))))),"sd")</f>
        <v>77.7</v>
      </c>
      <c r="O72" s="118">
        <f t="array" ref="O72">IFERROR(AVERAGE(IF(INDEX(DATOS,0,$P$2)&lt;=$I72,IF(INDEX(DATOS,0,$P$2)&gt;=$J72,IF(ISNUMBER(INDEX(DATOS,0,O$5)),IF(INDEX(DATOS,0,$N$2)=0,IF(INDEX(DATOS,0,$O$2)=1,IF(INDEX(DATOS,0,$Q$2)=$E72,INDEX(DATOS,0,O$5)))))))),"sd")</f>
        <v>13.2</v>
      </c>
      <c r="P72" s="118">
        <f t="array" ref="P72">IFERROR(AVERAGE(IF(INDEX(DATOS,0,$P$2)&lt;=$I72,IF(INDEX(DATOS,0,$P$2)&gt;=$J72,IF(ISNUMBER(INDEX(DATOS,0,P$5)),IF(INDEX(DATOS,0,$N$2)=0,IF(INDEX(DATOS,0,$O$2)=1,IF(INDEX(DATOS,0,$Q$2)=$E72,INDEX(DATOS,0,P$5)))))))),"sd")</f>
        <v>1300</v>
      </c>
      <c r="Q72" s="118">
        <f t="array" ref="Q72">IFERROR(AVERAGE(IF(INDEX(DATOS,0,$P$2)&lt;=$I72,IF(INDEX(DATOS,0,$P$2)&gt;=$J72,IF(ISNUMBER(INDEX(DATOS,0,Q$5)),IF(INDEX(DATOS,0,$N$2)=0,IF(INDEX(DATOS,0,$O$2)=1,IF(INDEX(DATOS,0,$Q$2)=$E72,INDEX(DATOS,0,Q$5)))))))),"sd")</f>
        <v>0</v>
      </c>
      <c r="R72" s="118">
        <f t="array" ref="R72">IFERROR(AVERAGE(IF(INDEX(DATOS,0,$P$2)&lt;=$I72,IF(INDEX(DATOS,0,$P$2)&gt;=$J72,IF(ISNUMBER(INDEX(DATOS,0,R$5)),IF(INDEX(DATOS,0,$N$2)=0,IF(INDEX(DATOS,0,$O$2)=1,IF(INDEX(DATOS,0,$Q$2)=$E72,INDEX(DATOS,0,R$5)))))))),"sd")</f>
        <v>320</v>
      </c>
      <c r="S72" s="68">
        <f t="array" ref="S72">IF(ISNUMBER(K72),MAX(IF(K72&gt;=INDEX(ESCALA,0,$S$2),INDEX(ESCALA,0,$R$2))),1)</f>
        <v>9</v>
      </c>
      <c r="T72" s="119" t="str">
        <f t="shared" si="4"/>
        <v>Dpto. Juan Martín de Pueyrredón         ,-33.300,-66.333,2018,2018,104, 9.3,34.1,77.7,13.2,1300.0, 0.0,320.0, 9</v>
      </c>
    </row>
    <row r="73" spans="1:20" x14ac:dyDescent="0.35">
      <c r="A73">
        <f t="shared" si="5"/>
        <v>66</v>
      </c>
      <c r="B73" s="35">
        <f t="array" ref="B73">IF(B72=0,0,MIN(IF(INDEX(DATOS,0,$P$2)&lt;=$I73,IF(INDEX(DATOS,0,$P$2)&gt;=$J73,IF(ISNUMBER(INDEX(DATOS,0,$C73)),IF(INDEX(DATOS,0,$N$2)=0,IF(INDEX(DATOS,0,$O$2)=1,IF(ISNA(MATCH(INDEX(DATOS,0,$Q$2),IF($J$8:J72=J73,$E$8:E72),0)),INDEX(DATOS,0,$M$2)))))))))</f>
        <v>750</v>
      </c>
      <c r="C73" s="32">
        <f>MATCH(D73,INDEX(DATOS,1,),0)</f>
        <v>20</v>
      </c>
      <c r="D73" s="114" t="s">
        <v>1</v>
      </c>
      <c r="E73" s="34" t="str">
        <f>IF($B73=0,"--",INDEX(DATOS,$B73,Q$2))</f>
        <v>Departamento de Río Cuarto, CB</v>
      </c>
      <c r="F73" s="34" t="str">
        <f>IFERROR(SUBSTITUTE(SUBSTITUTE(SUBSTITUTE(SUBSTITUTE(SUBSTITUTE(MID(E73,1,FIND(",",E73)-1),"Departamento de","Dpto."),"Partido de","Part."),"Coronel","Cnel."),"General","Gral."),"Comandante","Cmte."),E73)</f>
        <v>Dpto. Río Cuarto</v>
      </c>
      <c r="G73" s="117">
        <f>IFERROR(VLOOKUP($E73,LOC_UNICOS,G$2,0),-999)</f>
        <v>-33.3333333</v>
      </c>
      <c r="H73" s="117">
        <f>IFERROR(VLOOKUP($E73,LOC_UNICOS,H$2,0),-999)</f>
        <v>-64.5</v>
      </c>
      <c r="I73" s="116">
        <f t="shared" ref="I73:I136" si="6">$B$1</f>
        <v>2018</v>
      </c>
      <c r="J73" s="116">
        <f t="shared" ref="J73:J136" si="7">I73</f>
        <v>2018</v>
      </c>
      <c r="K73" s="118">
        <f t="array" ref="K73">IFERROR(AVERAGE(IF(INDEX(DATOS,0,$P$2)&lt;=$I73,IF(INDEX(DATOS,0,$P$2)&gt;=$J73,IF(ISNUMBER(INDEX(DATOS,0,K$5)),IF(INDEX(DATOS,0,$N$2)=0,IF(INDEX(DATOS,0,$O$2)=1,IF(INDEX(DATOS,0,$Q$2)=$E73,INDEX(DATOS,0,K$5)))))))),"sd")</f>
        <v>103.43333333333334</v>
      </c>
      <c r="L73" s="118">
        <f t="array" ref="L73">IFERROR(AVERAGE(IF(INDEX(DATOS,0,$P$2)&lt;=$I73,IF(INDEX(DATOS,0,$P$2)&gt;=$J73,IF(ISNUMBER(INDEX(DATOS,0,L$5)),IF(INDEX(DATOS,0,$N$2)=0,IF(INDEX(DATOS,0,$O$2)=1,IF(INDEX(DATOS,0,$Q$2)=$E73,INDEX(DATOS,0,L$5)))))))),"sd")</f>
        <v>10.133333333333335</v>
      </c>
      <c r="M73" s="118">
        <f t="array" ref="M73">IFERROR(AVERAGE(IF(INDEX(DATOS,0,$P$2)&lt;=$I73,IF(INDEX(DATOS,0,$P$2)&gt;=$J73,IF(ISNUMBER(INDEX(DATOS,0,M$5)),IF(INDEX(DATOS,0,$N$2)=0,IF(INDEX(DATOS,0,$O$2)=1,IF(INDEX(DATOS,0,$Q$2)=$E73,INDEX(DATOS,0,M$5)))))))),"sd")</f>
        <v>29.866666666666664</v>
      </c>
      <c r="N73" s="118">
        <f t="array" ref="N73">IFERROR(AVERAGE(IF(INDEX(DATOS,0,$P$2)&lt;=$I73,IF(INDEX(DATOS,0,$P$2)&gt;=$J73,IF(ISNUMBER(INDEX(DATOS,0,N$5)),IF(INDEX(DATOS,0,$N$2)=0,IF(INDEX(DATOS,0,$O$2)=1,IF(INDEX(DATOS,0,$Q$2)=$E73,INDEX(DATOS,0,N$5)))))))),"sd")</f>
        <v>79.850000000000009</v>
      </c>
      <c r="O73" s="118">
        <f t="array" ref="O73">IFERROR(AVERAGE(IF(INDEX(DATOS,0,$P$2)&lt;=$I73,IF(INDEX(DATOS,0,$P$2)&gt;=$J73,IF(ISNUMBER(INDEX(DATOS,0,O$5)),IF(INDEX(DATOS,0,$N$2)=0,IF(INDEX(DATOS,0,$O$2)=1,IF(INDEX(DATOS,0,$Q$2)=$E73,INDEX(DATOS,0,O$5)))))))),"sd")</f>
        <v>11.966666666666667</v>
      </c>
      <c r="P73" s="118">
        <f t="array" ref="P73">IFERROR(AVERAGE(IF(INDEX(DATOS,0,$P$2)&lt;=$I73,IF(INDEX(DATOS,0,$P$2)&gt;=$J73,IF(ISNUMBER(INDEX(DATOS,0,P$5)),IF(INDEX(DATOS,0,$N$2)=0,IF(INDEX(DATOS,0,$O$2)=1,IF(INDEX(DATOS,0,$Q$2)=$E73,INDEX(DATOS,0,P$5)))))))),"sd")</f>
        <v>2000</v>
      </c>
      <c r="Q73" s="118">
        <f t="array" ref="Q73">IFERROR(AVERAGE(IF(INDEX(DATOS,0,$P$2)&lt;=$I73,IF(INDEX(DATOS,0,$P$2)&gt;=$J73,IF(ISNUMBER(INDEX(DATOS,0,Q$5)),IF(INDEX(DATOS,0,$N$2)=0,IF(INDEX(DATOS,0,$O$2)=1,IF(INDEX(DATOS,0,$Q$2)=$E73,INDEX(DATOS,0,Q$5)))))))),"sd")</f>
        <v>6.6666666666666666E-2</v>
      </c>
      <c r="R73" s="118">
        <f t="array" ref="R73">IFERROR(AVERAGE(IF(INDEX(DATOS,0,$P$2)&lt;=$I73,IF(INDEX(DATOS,0,$P$2)&gt;=$J73,IF(ISNUMBER(INDEX(DATOS,0,R$5)),IF(INDEX(DATOS,0,$N$2)=0,IF(INDEX(DATOS,0,$O$2)=1,IF(INDEX(DATOS,0,$Q$2)=$E73,INDEX(DATOS,0,R$5)))))))),"sd")</f>
        <v>308.66666666666669</v>
      </c>
      <c r="S73" s="68">
        <f t="array" ref="S73">IF(ISNUMBER(K73),MAX(IF(K73&gt;=INDEX(ESCALA,0,$S$2),INDEX(ESCALA,0,$R$2))),1)</f>
        <v>8</v>
      </c>
      <c r="T73" s="119" t="str">
        <f t="shared" ref="T73:T136" si="8">IF(B73=0,"",F73&amp;REPT(" ",40-LEN(F73))&amp;","&amp;TEXT(G73,"?0.000")&amp;","&amp;TEXT(H73,"?0.000")&amp;","&amp;TEXT(I73,"?0")&amp;","&amp;TEXT(J73,"?0")&amp;","&amp;TEXT(K73,"?0")&amp;","&amp;TEXT(L73,"?0.0")&amp;","&amp;TEXT(M73,"?0.0")&amp;","&amp;TEXT(N73,"?0.0")&amp;","&amp;TEXT(O73,"?0.0")&amp;","&amp;TEXT(P73,"?0.0")&amp;","&amp;TEXT(Q73,"?0.0")&amp;","&amp;TEXT(R73,"?0.0")&amp;","&amp;TEXT(S73,"??"))</f>
        <v>Dpto. Río Cuarto                        ,-33.333,-64.500,2018,2018,103,10.1,29.9,79.9,12.0,2000.0, 0.1,308.7, 8</v>
      </c>
    </row>
    <row r="74" spans="1:20" x14ac:dyDescent="0.35">
      <c r="A74">
        <f t="shared" ref="A74:A137" si="9">A73+1</f>
        <v>67</v>
      </c>
      <c r="B74" s="35">
        <f t="array" ref="B74">IF(B73=0,0,MIN(IF(INDEX(DATOS,0,$P$2)&lt;=$I74,IF(INDEX(DATOS,0,$P$2)&gt;=$J74,IF(ISNUMBER(INDEX(DATOS,0,$C74)),IF(INDEX(DATOS,0,$N$2)=0,IF(INDEX(DATOS,0,$O$2)=1,IF(ISNA(MATCH(INDEX(DATOS,0,$Q$2),IF($J$8:J73=J74,$E$8:E73),0)),INDEX(DATOS,0,$M$2)))))))))</f>
        <v>753</v>
      </c>
      <c r="C74" s="32">
        <f>MATCH(D74,INDEX(DATOS,1,),0)</f>
        <v>20</v>
      </c>
      <c r="D74" s="114" t="s">
        <v>1</v>
      </c>
      <c r="E74" s="34" t="str">
        <f>IF($B74=0,"--",INDEX(DATOS,$B74,Q$2))</f>
        <v>Departamento de Juárez Celman, CB</v>
      </c>
      <c r="F74" s="34" t="str">
        <f>IFERROR(SUBSTITUTE(SUBSTITUTE(SUBSTITUTE(SUBSTITUTE(SUBSTITUTE(MID(E74,1,FIND(",",E74)-1),"Departamento de","Dpto."),"Partido de","Part."),"Coronel","Cnel."),"General","Gral."),"Comandante","Cmte."),E74)</f>
        <v>Dpto. Juárez Celman</v>
      </c>
      <c r="G74" s="117">
        <f>IFERROR(VLOOKUP($E74,LOC_UNICOS,G$2,0),-999)</f>
        <v>-33.3333333</v>
      </c>
      <c r="H74" s="117">
        <f>IFERROR(VLOOKUP($E74,LOC_UNICOS,H$2,0),-999)</f>
        <v>-63.6666667</v>
      </c>
      <c r="I74" s="116">
        <f t="shared" si="6"/>
        <v>2018</v>
      </c>
      <c r="J74" s="116">
        <f t="shared" si="7"/>
        <v>2018</v>
      </c>
      <c r="K74" s="118">
        <f t="array" ref="K74">IFERROR(AVERAGE(IF(INDEX(DATOS,0,$P$2)&lt;=$I74,IF(INDEX(DATOS,0,$P$2)&gt;=$J74,IF(ISNUMBER(INDEX(DATOS,0,K$5)),IF(INDEX(DATOS,0,$N$2)=0,IF(INDEX(DATOS,0,$O$2)=1,IF(INDEX(DATOS,0,$Q$2)=$E74,INDEX(DATOS,0,K$5)))))))),"sd")</f>
        <v>103.76666666666665</v>
      </c>
      <c r="L74" s="118">
        <f t="array" ref="L74">IFERROR(AVERAGE(IF(INDEX(DATOS,0,$P$2)&lt;=$I74,IF(INDEX(DATOS,0,$P$2)&gt;=$J74,IF(ISNUMBER(INDEX(DATOS,0,L$5)),IF(INDEX(DATOS,0,$N$2)=0,IF(INDEX(DATOS,0,$O$2)=1,IF(INDEX(DATOS,0,$Q$2)=$E74,INDEX(DATOS,0,L$5)))))))),"sd")</f>
        <v>9.4333333333333336</v>
      </c>
      <c r="M74" s="118">
        <f t="array" ref="M74">IFERROR(AVERAGE(IF(INDEX(DATOS,0,$P$2)&lt;=$I74,IF(INDEX(DATOS,0,$P$2)&gt;=$J74,IF(ISNUMBER(INDEX(DATOS,0,M$5)),IF(INDEX(DATOS,0,$N$2)=0,IF(INDEX(DATOS,0,$O$2)=1,IF(INDEX(DATOS,0,$Q$2)=$E74,INDEX(DATOS,0,M$5)))))))),"sd")</f>
        <v>33.266666666666666</v>
      </c>
      <c r="N74" s="118">
        <f t="array" ref="N74">IFERROR(AVERAGE(IF(INDEX(DATOS,0,$P$2)&lt;=$I74,IF(INDEX(DATOS,0,$P$2)&gt;=$J74,IF(ISNUMBER(INDEX(DATOS,0,N$5)),IF(INDEX(DATOS,0,$N$2)=0,IF(INDEX(DATOS,0,$O$2)=1,IF(INDEX(DATOS,0,$Q$2)=$E74,INDEX(DATOS,0,N$5)))))))),"sd")</f>
        <v>78.866666666666674</v>
      </c>
      <c r="O74" s="118">
        <f t="array" ref="O74">IFERROR(AVERAGE(IF(INDEX(DATOS,0,$P$2)&lt;=$I74,IF(INDEX(DATOS,0,$P$2)&gt;=$J74,IF(ISNUMBER(INDEX(DATOS,0,O$5)),IF(INDEX(DATOS,0,$N$2)=0,IF(INDEX(DATOS,0,$O$2)=1,IF(INDEX(DATOS,0,$Q$2)=$E74,INDEX(DATOS,0,O$5)))))))),"sd")</f>
        <v>12.633333333333335</v>
      </c>
      <c r="P74" s="118">
        <f t="array" ref="P74">IFERROR(AVERAGE(IF(INDEX(DATOS,0,$P$2)&lt;=$I74,IF(INDEX(DATOS,0,$P$2)&gt;=$J74,IF(ISNUMBER(INDEX(DATOS,0,P$5)),IF(INDEX(DATOS,0,$N$2)=0,IF(INDEX(DATOS,0,$O$2)=1,IF(INDEX(DATOS,0,$Q$2)=$E74,INDEX(DATOS,0,P$5)))))))),"sd")</f>
        <v>2200</v>
      </c>
      <c r="Q74" s="118">
        <f t="array" ref="Q74">IFERROR(AVERAGE(IF(INDEX(DATOS,0,$P$2)&lt;=$I74,IF(INDEX(DATOS,0,$P$2)&gt;=$J74,IF(ISNUMBER(INDEX(DATOS,0,Q$5)),IF(INDEX(DATOS,0,$N$2)=0,IF(INDEX(DATOS,0,$O$2)=1,IF(INDEX(DATOS,0,$Q$2)=$E74,INDEX(DATOS,0,Q$5)))))))),"sd")</f>
        <v>0</v>
      </c>
      <c r="R74" s="118">
        <f t="array" ref="R74">IFERROR(AVERAGE(IF(INDEX(DATOS,0,$P$2)&lt;=$I74,IF(INDEX(DATOS,0,$P$2)&gt;=$J74,IF(ISNUMBER(INDEX(DATOS,0,R$5)),IF(INDEX(DATOS,0,$N$2)=0,IF(INDEX(DATOS,0,$O$2)=1,IF(INDEX(DATOS,0,$Q$2)=$E74,INDEX(DATOS,0,R$5)))))))),"sd")</f>
        <v>343.33333333333331</v>
      </c>
      <c r="S74" s="68">
        <f t="array" ref="S74">IF(ISNUMBER(K74),MAX(IF(K74&gt;=INDEX(ESCALA,0,$S$2),INDEX(ESCALA,0,$R$2))),1)</f>
        <v>8</v>
      </c>
      <c r="T74" s="119" t="str">
        <f t="shared" si="8"/>
        <v>Dpto. Juárez Celman                     ,-33.333,-63.667,2018,2018,104, 9.4,33.3,78.9,12.6,2200.0, 0.0,343.3, 8</v>
      </c>
    </row>
    <row r="75" spans="1:20" x14ac:dyDescent="0.35">
      <c r="A75">
        <f t="shared" si="9"/>
        <v>68</v>
      </c>
      <c r="B75" s="35">
        <f t="array" ref="B75">IF(B74=0,0,MIN(IF(INDEX(DATOS,0,$P$2)&lt;=$I75,IF(INDEX(DATOS,0,$P$2)&gt;=$J75,IF(ISNUMBER(INDEX(DATOS,0,$C75)),IF(INDEX(DATOS,0,$N$2)=0,IF(INDEX(DATOS,0,$O$2)=1,IF(ISNA(MATCH(INDEX(DATOS,0,$Q$2),IF($J$8:J74=J75,$E$8:E74),0)),INDEX(DATOS,0,$M$2)))))))))</f>
        <v>756</v>
      </c>
      <c r="C75" s="32">
        <f>MATCH(D75,INDEX(DATOS,1,),0)</f>
        <v>20</v>
      </c>
      <c r="D75" s="114" t="s">
        <v>1</v>
      </c>
      <c r="E75" s="34" t="str">
        <f>IF($B75=0,"--",INDEX(DATOS,$B75,Q$2))</f>
        <v>Departamento de Atreucó, LP</v>
      </c>
      <c r="F75" s="34" t="str">
        <f>IFERROR(SUBSTITUTE(SUBSTITUTE(SUBSTITUTE(SUBSTITUTE(SUBSTITUTE(MID(E75,1,FIND(",",E75)-1),"Departamento de","Dpto."),"Partido de","Part."),"Coronel","Cnel."),"General","Gral."),"Comandante","Cmte."),E75)</f>
        <v>Dpto. Atreucó</v>
      </c>
      <c r="G75" s="117">
        <f>IFERROR(VLOOKUP($E75,LOC_UNICOS,G$2,0),-999)</f>
        <v>-37</v>
      </c>
      <c r="H75" s="117">
        <f>IFERROR(VLOOKUP($E75,LOC_UNICOS,H$2,0),-999)</f>
        <v>-63.75</v>
      </c>
      <c r="I75" s="116">
        <f t="shared" si="6"/>
        <v>2018</v>
      </c>
      <c r="J75" s="116">
        <f t="shared" si="7"/>
        <v>2018</v>
      </c>
      <c r="K75" s="118">
        <f t="array" ref="K75">IFERROR(AVERAGE(IF(INDEX(DATOS,0,$P$2)&lt;=$I75,IF(INDEX(DATOS,0,$P$2)&gt;=$J75,IF(ISNUMBER(INDEX(DATOS,0,K$5)),IF(INDEX(DATOS,0,$N$2)=0,IF(INDEX(DATOS,0,$O$2)=1,IF(INDEX(DATOS,0,$Q$2)=$E75,INDEX(DATOS,0,K$5)))))))),"sd")</f>
        <v>103.9</v>
      </c>
      <c r="L75" s="118">
        <f t="array" ref="L75">IFERROR(AVERAGE(IF(INDEX(DATOS,0,$P$2)&lt;=$I75,IF(INDEX(DATOS,0,$P$2)&gt;=$J75,IF(ISNUMBER(INDEX(DATOS,0,L$5)),IF(INDEX(DATOS,0,$N$2)=0,IF(INDEX(DATOS,0,$O$2)=1,IF(INDEX(DATOS,0,$Q$2)=$E75,INDEX(DATOS,0,L$5)))))))),"sd")</f>
        <v>17.7</v>
      </c>
      <c r="M75" s="118">
        <f t="array" ref="M75">IFERROR(AVERAGE(IF(INDEX(DATOS,0,$P$2)&lt;=$I75,IF(INDEX(DATOS,0,$P$2)&gt;=$J75,IF(ISNUMBER(INDEX(DATOS,0,M$5)),IF(INDEX(DATOS,0,$N$2)=0,IF(INDEX(DATOS,0,$O$2)=1,IF(INDEX(DATOS,0,$Q$2)=$E75,INDEX(DATOS,0,M$5)))))))),"sd")</f>
        <v>29.1</v>
      </c>
      <c r="N75" s="118">
        <f t="array" ref="N75">IFERROR(AVERAGE(IF(INDEX(DATOS,0,$P$2)&lt;=$I75,IF(INDEX(DATOS,0,$P$2)&gt;=$J75,IF(ISNUMBER(INDEX(DATOS,0,N$5)),IF(INDEX(DATOS,0,$N$2)=0,IF(INDEX(DATOS,0,$O$2)=1,IF(INDEX(DATOS,0,$Q$2)=$E75,INDEX(DATOS,0,N$5)))))))),"sd")</f>
        <v>81.150000000000006</v>
      </c>
      <c r="O75" s="118">
        <f t="array" ref="O75">IFERROR(AVERAGE(IF(INDEX(DATOS,0,$P$2)&lt;=$I75,IF(INDEX(DATOS,0,$P$2)&gt;=$J75,IF(ISNUMBER(INDEX(DATOS,0,O$5)),IF(INDEX(DATOS,0,$N$2)=0,IF(INDEX(DATOS,0,$O$2)=1,IF(INDEX(DATOS,0,$Q$2)=$E75,INDEX(DATOS,0,O$5)))))))),"sd")</f>
        <v>12.2</v>
      </c>
      <c r="P75" s="118">
        <f t="array" ref="P75">IFERROR(AVERAGE(IF(INDEX(DATOS,0,$P$2)&lt;=$I75,IF(INDEX(DATOS,0,$P$2)&gt;=$J75,IF(ISNUMBER(INDEX(DATOS,0,P$5)),IF(INDEX(DATOS,0,$N$2)=0,IF(INDEX(DATOS,0,$O$2)=1,IF(INDEX(DATOS,0,$Q$2)=$E75,INDEX(DATOS,0,P$5)))))))),"sd")</f>
        <v>2500</v>
      </c>
      <c r="Q75" s="118">
        <f t="array" ref="Q75">IFERROR(AVERAGE(IF(INDEX(DATOS,0,$P$2)&lt;=$I75,IF(INDEX(DATOS,0,$P$2)&gt;=$J75,IF(ISNUMBER(INDEX(DATOS,0,Q$5)),IF(INDEX(DATOS,0,$N$2)=0,IF(INDEX(DATOS,0,$O$2)=1,IF(INDEX(DATOS,0,$Q$2)=$E75,INDEX(DATOS,0,Q$5)))))))),"sd")</f>
        <v>0.8</v>
      </c>
      <c r="R75" s="118">
        <f t="array" ref="R75">IFERROR(AVERAGE(IF(INDEX(DATOS,0,$P$2)&lt;=$I75,IF(INDEX(DATOS,0,$P$2)&gt;=$J75,IF(ISNUMBER(INDEX(DATOS,0,R$5)),IF(INDEX(DATOS,0,$N$2)=0,IF(INDEX(DATOS,0,$O$2)=1,IF(INDEX(DATOS,0,$Q$2)=$E75,INDEX(DATOS,0,R$5)))))))),"sd")</f>
        <v>316</v>
      </c>
      <c r="S75" s="68">
        <f t="array" ref="S75">IF(ISNUMBER(K75),MAX(IF(K75&gt;=INDEX(ESCALA,0,$S$2),INDEX(ESCALA,0,$R$2))),1)</f>
        <v>8</v>
      </c>
      <c r="T75" s="119" t="str">
        <f t="shared" si="8"/>
        <v>Dpto. Atreucó                           ,-37.000,-63.750,2018,2018,104,17.7,29.1,81.2,12.2,2500.0, 0.8,316.0, 8</v>
      </c>
    </row>
    <row r="76" spans="1:20" x14ac:dyDescent="0.35">
      <c r="A76">
        <f t="shared" si="9"/>
        <v>69</v>
      </c>
      <c r="B76" s="35">
        <f t="array" ref="B76">IF(B75=0,0,MIN(IF(INDEX(DATOS,0,$P$2)&lt;=$I76,IF(INDEX(DATOS,0,$P$2)&gt;=$J76,IF(ISNUMBER(INDEX(DATOS,0,$C76)),IF(INDEX(DATOS,0,$N$2)=0,IF(INDEX(DATOS,0,$O$2)=1,IF(ISNA(MATCH(INDEX(DATOS,0,$Q$2),IF($J$8:J75=J76,$E$8:E75),0)),INDEX(DATOS,0,$M$2)))))))))</f>
        <v>757</v>
      </c>
      <c r="C76" s="32">
        <f>MATCH(D76,INDEX(DATOS,1,),0)</f>
        <v>20</v>
      </c>
      <c r="D76" s="114" t="s">
        <v>1</v>
      </c>
      <c r="E76" s="34" t="str">
        <f>IF($B76=0,"--",INDEX(DATOS,$B76,Q$2))</f>
        <v>Departamento de Capital, LP</v>
      </c>
      <c r="F76" s="34" t="str">
        <f>IFERROR(SUBSTITUTE(SUBSTITUTE(SUBSTITUTE(SUBSTITUTE(SUBSTITUTE(MID(E76,1,FIND(",",E76)-1),"Departamento de","Dpto."),"Partido de","Part."),"Coronel","Cnel."),"General","Gral."),"Comandante","Cmte."),E76)</f>
        <v>Dpto. Capital</v>
      </c>
      <c r="G76" s="117">
        <f>IFERROR(VLOOKUP($E76,LOC_UNICOS,G$2,0),-999)</f>
        <v>-36.5</v>
      </c>
      <c r="H76" s="117">
        <f>IFERROR(VLOOKUP($E76,LOC_UNICOS,H$2,0),-999)</f>
        <v>-64.25</v>
      </c>
      <c r="I76" s="116">
        <f t="shared" si="6"/>
        <v>2018</v>
      </c>
      <c r="J76" s="116">
        <f t="shared" si="7"/>
        <v>2018</v>
      </c>
      <c r="K76" s="118">
        <f t="array" ref="K76">IFERROR(AVERAGE(IF(INDEX(DATOS,0,$P$2)&lt;=$I76,IF(INDEX(DATOS,0,$P$2)&gt;=$J76,IF(ISNUMBER(INDEX(DATOS,0,K$5)),IF(INDEX(DATOS,0,$N$2)=0,IF(INDEX(DATOS,0,$O$2)=1,IF(INDEX(DATOS,0,$Q$2)=$E76,INDEX(DATOS,0,K$5)))))))),"sd")</f>
        <v>102.8</v>
      </c>
      <c r="L76" s="118">
        <f t="array" ref="L76">IFERROR(AVERAGE(IF(INDEX(DATOS,0,$P$2)&lt;=$I76,IF(INDEX(DATOS,0,$P$2)&gt;=$J76,IF(ISNUMBER(INDEX(DATOS,0,L$5)),IF(INDEX(DATOS,0,$N$2)=0,IF(INDEX(DATOS,0,$O$2)=1,IF(INDEX(DATOS,0,$Q$2)=$E76,INDEX(DATOS,0,L$5)))))))),"sd")</f>
        <v>19</v>
      </c>
      <c r="M76" s="118">
        <f t="array" ref="M76">IFERROR(AVERAGE(IF(INDEX(DATOS,0,$P$2)&lt;=$I76,IF(INDEX(DATOS,0,$P$2)&gt;=$J76,IF(ISNUMBER(INDEX(DATOS,0,M$5)),IF(INDEX(DATOS,0,$N$2)=0,IF(INDEX(DATOS,0,$O$2)=1,IF(INDEX(DATOS,0,$Q$2)=$E76,INDEX(DATOS,0,M$5)))))))),"sd")</f>
        <v>26.950000000000003</v>
      </c>
      <c r="N76" s="118">
        <f t="array" ref="N76">IFERROR(AVERAGE(IF(INDEX(DATOS,0,$P$2)&lt;=$I76,IF(INDEX(DATOS,0,$P$2)&gt;=$J76,IF(ISNUMBER(INDEX(DATOS,0,N$5)),IF(INDEX(DATOS,0,$N$2)=0,IF(INDEX(DATOS,0,$O$2)=1,IF(INDEX(DATOS,0,$Q$2)=$E76,INDEX(DATOS,0,N$5)))))))),"sd")</f>
        <v>81.825000000000003</v>
      </c>
      <c r="O76" s="118">
        <f t="array" ref="O76">IFERROR(AVERAGE(IF(INDEX(DATOS,0,$P$2)&lt;=$I76,IF(INDEX(DATOS,0,$P$2)&gt;=$J76,IF(ISNUMBER(INDEX(DATOS,0,O$5)),IF(INDEX(DATOS,0,$N$2)=0,IF(INDEX(DATOS,0,$O$2)=1,IF(INDEX(DATOS,0,$Q$2)=$E76,INDEX(DATOS,0,O$5)))))))),"sd")</f>
        <v>11.65</v>
      </c>
      <c r="P76" s="118">
        <f t="array" ref="P76">IFERROR(AVERAGE(IF(INDEX(DATOS,0,$P$2)&lt;=$I76,IF(INDEX(DATOS,0,$P$2)&gt;=$J76,IF(ISNUMBER(INDEX(DATOS,0,P$5)),IF(INDEX(DATOS,0,$N$2)=0,IF(INDEX(DATOS,0,$O$2)=1,IF(INDEX(DATOS,0,$Q$2)=$E76,INDEX(DATOS,0,P$5)))))))),"sd")</f>
        <v>2200</v>
      </c>
      <c r="Q76" s="118">
        <f t="array" ref="Q76">IFERROR(AVERAGE(IF(INDEX(DATOS,0,$P$2)&lt;=$I76,IF(INDEX(DATOS,0,$P$2)&gt;=$J76,IF(ISNUMBER(INDEX(DATOS,0,Q$5)),IF(INDEX(DATOS,0,$N$2)=0,IF(INDEX(DATOS,0,$O$2)=1,IF(INDEX(DATOS,0,$Q$2)=$E76,INDEX(DATOS,0,Q$5)))))))),"sd")</f>
        <v>0.5</v>
      </c>
      <c r="R76" s="118">
        <f t="array" ref="R76">IFERROR(AVERAGE(IF(INDEX(DATOS,0,$P$2)&lt;=$I76,IF(INDEX(DATOS,0,$P$2)&gt;=$J76,IF(ISNUMBER(INDEX(DATOS,0,R$5)),IF(INDEX(DATOS,0,$N$2)=0,IF(INDEX(DATOS,0,$O$2)=1,IF(INDEX(DATOS,0,$Q$2)=$E76,INDEX(DATOS,0,R$5)))))))),"sd")</f>
        <v>292.5</v>
      </c>
      <c r="S76" s="68">
        <f t="array" ref="S76">IF(ISNUMBER(K76),MAX(IF(K76&gt;=INDEX(ESCALA,0,$S$2),INDEX(ESCALA,0,$R$2))),1)</f>
        <v>8</v>
      </c>
      <c r="T76" s="119" t="str">
        <f t="shared" si="8"/>
        <v>Dpto. Capital                           ,-36.500,-64.250,2018,2018,103,19.0,27.0,81.8,11.7,2200.0, 0.5,292.5, 8</v>
      </c>
    </row>
    <row r="77" spans="1:20" x14ac:dyDescent="0.35">
      <c r="A77">
        <f t="shared" si="9"/>
        <v>70</v>
      </c>
      <c r="B77" s="35">
        <f t="array" ref="B77">IF(B76=0,0,MIN(IF(INDEX(DATOS,0,$P$2)&lt;=$I77,IF(INDEX(DATOS,0,$P$2)&gt;=$J77,IF(ISNUMBER(INDEX(DATOS,0,$C77)),IF(INDEX(DATOS,0,$N$2)=0,IF(INDEX(DATOS,0,$O$2)=1,IF(ISNA(MATCH(INDEX(DATOS,0,$Q$2),IF($J$8:J76=J77,$E$8:E76),0)),INDEX(DATOS,0,$M$2)))))))))</f>
        <v>759</v>
      </c>
      <c r="C77" s="32">
        <f>MATCH(D77,INDEX(DATOS,1,),0)</f>
        <v>20</v>
      </c>
      <c r="D77" s="114" t="s">
        <v>1</v>
      </c>
      <c r="E77" s="34" t="str">
        <f>IF($B77=0,"--",INDEX(DATOS,$B77,Q$2))</f>
        <v>Departamento de Conhelo, LP</v>
      </c>
      <c r="F77" s="34" t="str">
        <f>IFERROR(SUBSTITUTE(SUBSTITUTE(SUBSTITUTE(SUBSTITUTE(SUBSTITUTE(MID(E77,1,FIND(",",E77)-1),"Departamento de","Dpto."),"Partido de","Part."),"Coronel","Cnel."),"General","Gral."),"Comandante","Cmte."),E77)</f>
        <v>Dpto. Conhelo</v>
      </c>
      <c r="G77" s="117">
        <f>IFERROR(VLOOKUP($E77,LOC_UNICOS,G$2,0),-999)</f>
        <v>-36</v>
      </c>
      <c r="H77" s="117">
        <f>IFERROR(VLOOKUP($E77,LOC_UNICOS,H$2,0),-999)</f>
        <v>-64.5</v>
      </c>
      <c r="I77" s="116">
        <f t="shared" si="6"/>
        <v>2018</v>
      </c>
      <c r="J77" s="116">
        <f t="shared" si="7"/>
        <v>2018</v>
      </c>
      <c r="K77" s="118">
        <f t="array" ref="K77">IFERROR(AVERAGE(IF(INDEX(DATOS,0,$P$2)&lt;=$I77,IF(INDEX(DATOS,0,$P$2)&gt;=$J77,IF(ISNUMBER(INDEX(DATOS,0,K$5)),IF(INDEX(DATOS,0,$N$2)=0,IF(INDEX(DATOS,0,$O$2)=1,IF(INDEX(DATOS,0,$Q$2)=$E77,INDEX(DATOS,0,K$5)))))))),"sd")</f>
        <v>105.4</v>
      </c>
      <c r="L77" s="118">
        <f t="array" ref="L77">IFERROR(AVERAGE(IF(INDEX(DATOS,0,$P$2)&lt;=$I77,IF(INDEX(DATOS,0,$P$2)&gt;=$J77,IF(ISNUMBER(INDEX(DATOS,0,L$5)),IF(INDEX(DATOS,0,$N$2)=0,IF(INDEX(DATOS,0,$O$2)=1,IF(INDEX(DATOS,0,$Q$2)=$E77,INDEX(DATOS,0,L$5)))))))),"sd")</f>
        <v>21.6</v>
      </c>
      <c r="M77" s="118">
        <f t="array" ref="M77">IFERROR(AVERAGE(IF(INDEX(DATOS,0,$P$2)&lt;=$I77,IF(INDEX(DATOS,0,$P$2)&gt;=$J77,IF(ISNUMBER(INDEX(DATOS,0,M$5)),IF(INDEX(DATOS,0,$N$2)=0,IF(INDEX(DATOS,0,$O$2)=1,IF(INDEX(DATOS,0,$Q$2)=$E77,INDEX(DATOS,0,M$5)))))))),"sd")</f>
        <v>30.35</v>
      </c>
      <c r="N77" s="118">
        <f t="array" ref="N77">IFERROR(AVERAGE(IF(INDEX(DATOS,0,$P$2)&lt;=$I77,IF(INDEX(DATOS,0,$P$2)&gt;=$J77,IF(ISNUMBER(INDEX(DATOS,0,N$5)),IF(INDEX(DATOS,0,$N$2)=0,IF(INDEX(DATOS,0,$O$2)=1,IF(INDEX(DATOS,0,$Q$2)=$E77,INDEX(DATOS,0,N$5)))))))),"sd")</f>
        <v>79.349999999999994</v>
      </c>
      <c r="O77" s="118">
        <f t="array" ref="O77">IFERROR(AVERAGE(IF(INDEX(DATOS,0,$P$2)&lt;=$I77,IF(INDEX(DATOS,0,$P$2)&gt;=$J77,IF(ISNUMBER(INDEX(DATOS,0,O$5)),IF(INDEX(DATOS,0,$N$2)=0,IF(INDEX(DATOS,0,$O$2)=1,IF(INDEX(DATOS,0,$Q$2)=$E77,INDEX(DATOS,0,O$5)))))))),"sd")</f>
        <v>12.95</v>
      </c>
      <c r="P77" s="118">
        <f t="array" ref="P77">IFERROR(AVERAGE(IF(INDEX(DATOS,0,$P$2)&lt;=$I77,IF(INDEX(DATOS,0,$P$2)&gt;=$J77,IF(ISNUMBER(INDEX(DATOS,0,P$5)),IF(INDEX(DATOS,0,$N$2)=0,IF(INDEX(DATOS,0,$O$2)=1,IF(INDEX(DATOS,0,$Q$2)=$E77,INDEX(DATOS,0,P$5)))))))),"sd")</f>
        <v>3000</v>
      </c>
      <c r="Q77" s="118">
        <f t="array" ref="Q77">IFERROR(AVERAGE(IF(INDEX(DATOS,0,$P$2)&lt;=$I77,IF(INDEX(DATOS,0,$P$2)&gt;=$J77,IF(ISNUMBER(INDEX(DATOS,0,Q$5)),IF(INDEX(DATOS,0,$N$2)=0,IF(INDEX(DATOS,0,$O$2)=1,IF(INDEX(DATOS,0,$Q$2)=$E77,INDEX(DATOS,0,Q$5)))))))),"sd")</f>
        <v>0.9</v>
      </c>
      <c r="R77" s="118">
        <f t="array" ref="R77">IFERROR(AVERAGE(IF(INDEX(DATOS,0,$P$2)&lt;=$I77,IF(INDEX(DATOS,0,$P$2)&gt;=$J77,IF(ISNUMBER(INDEX(DATOS,0,R$5)),IF(INDEX(DATOS,0,$N$2)=0,IF(INDEX(DATOS,0,$O$2)=1,IF(INDEX(DATOS,0,$Q$2)=$E77,INDEX(DATOS,0,R$5)))))))),"sd")</f>
        <v>331.5</v>
      </c>
      <c r="S77" s="68">
        <f t="array" ref="S77">IF(ISNUMBER(K77),MAX(IF(K77&gt;=INDEX(ESCALA,0,$S$2),INDEX(ESCALA,0,$R$2))),1)</f>
        <v>9</v>
      </c>
      <c r="T77" s="119" t="str">
        <f t="shared" si="8"/>
        <v>Dpto. Conhelo                           ,-36.000,-64.500,2018,2018,105,21.6,30.4,79.4,13.0,3000.0, 0.9,331.5, 9</v>
      </c>
    </row>
    <row r="78" spans="1:20" x14ac:dyDescent="0.35">
      <c r="A78">
        <f t="shared" si="9"/>
        <v>71</v>
      </c>
      <c r="B78" s="35">
        <f t="array" ref="B78">IF(B77=0,0,MIN(IF(INDEX(DATOS,0,$P$2)&lt;=$I78,IF(INDEX(DATOS,0,$P$2)&gt;=$J78,IF(ISNUMBER(INDEX(DATOS,0,$C78)),IF(INDEX(DATOS,0,$N$2)=0,IF(INDEX(DATOS,0,$O$2)=1,IF(ISNA(MATCH(INDEX(DATOS,0,$Q$2),IF($J$8:J77=J78,$E$8:E77),0)),INDEX(DATOS,0,$M$2)))))))))</f>
        <v>761</v>
      </c>
      <c r="C78" s="32">
        <f>MATCH(D78,INDEX(DATOS,1,),0)</f>
        <v>20</v>
      </c>
      <c r="D78" s="114" t="s">
        <v>1</v>
      </c>
      <c r="E78" s="34" t="str">
        <f>IF($B78=0,"--",INDEX(DATOS,$B78,Q$2))</f>
        <v>Departamento de Chapaleufú, LP</v>
      </c>
      <c r="F78" s="34" t="str">
        <f>IFERROR(SUBSTITUTE(SUBSTITUTE(SUBSTITUTE(SUBSTITUTE(SUBSTITUTE(MID(E78,1,FIND(",",E78)-1),"Departamento de","Dpto."),"Partido de","Part."),"Coronel","Cnel."),"General","Gral."),"Comandante","Cmte."),E78)</f>
        <v>Dpto. Chapaleufú</v>
      </c>
      <c r="G78" s="117">
        <f>IFERROR(VLOOKUP($E78,LOC_UNICOS,G$2,0),-999)</f>
        <v>-35.1666667</v>
      </c>
      <c r="H78" s="117">
        <f>IFERROR(VLOOKUP($E78,LOC_UNICOS,H$2,0),-999)</f>
        <v>-63.75</v>
      </c>
      <c r="I78" s="116">
        <f t="shared" si="6"/>
        <v>2018</v>
      </c>
      <c r="J78" s="116">
        <f t="shared" si="7"/>
        <v>2018</v>
      </c>
      <c r="K78" s="118">
        <f t="array" ref="K78">IFERROR(AVERAGE(IF(INDEX(DATOS,0,$P$2)&lt;=$I78,IF(INDEX(DATOS,0,$P$2)&gt;=$J78,IF(ISNUMBER(INDEX(DATOS,0,K$5)),IF(INDEX(DATOS,0,$N$2)=0,IF(INDEX(DATOS,0,$O$2)=1,IF(INDEX(DATOS,0,$Q$2)=$E78,INDEX(DATOS,0,K$5)))))))),"sd")</f>
        <v>105.3</v>
      </c>
      <c r="L78" s="118">
        <f t="array" ref="L78">IFERROR(AVERAGE(IF(INDEX(DATOS,0,$P$2)&lt;=$I78,IF(INDEX(DATOS,0,$P$2)&gt;=$J78,IF(ISNUMBER(INDEX(DATOS,0,L$5)),IF(INDEX(DATOS,0,$N$2)=0,IF(INDEX(DATOS,0,$O$2)=1,IF(INDEX(DATOS,0,$Q$2)=$E78,INDEX(DATOS,0,L$5)))))))),"sd")</f>
        <v>22.4</v>
      </c>
      <c r="M78" s="118">
        <f t="array" ref="M78">IFERROR(AVERAGE(IF(INDEX(DATOS,0,$P$2)&lt;=$I78,IF(INDEX(DATOS,0,$P$2)&gt;=$J78,IF(ISNUMBER(INDEX(DATOS,0,M$5)),IF(INDEX(DATOS,0,$N$2)=0,IF(INDEX(DATOS,0,$O$2)=1,IF(INDEX(DATOS,0,$Q$2)=$E78,INDEX(DATOS,0,M$5)))))))),"sd")</f>
        <v>32</v>
      </c>
      <c r="N78" s="118">
        <f t="array" ref="N78">IFERROR(AVERAGE(IF(INDEX(DATOS,0,$P$2)&lt;=$I78,IF(INDEX(DATOS,0,$P$2)&gt;=$J78,IF(ISNUMBER(INDEX(DATOS,0,N$5)),IF(INDEX(DATOS,0,$N$2)=0,IF(INDEX(DATOS,0,$O$2)=1,IF(INDEX(DATOS,0,$Q$2)=$E78,INDEX(DATOS,0,N$5)))))))),"sd")</f>
        <v>80.150000000000006</v>
      </c>
      <c r="O78" s="118">
        <f t="array" ref="O78">IFERROR(AVERAGE(IF(INDEX(DATOS,0,$P$2)&lt;=$I78,IF(INDEX(DATOS,0,$P$2)&gt;=$J78,IF(ISNUMBER(INDEX(DATOS,0,O$5)),IF(INDEX(DATOS,0,$N$2)=0,IF(INDEX(DATOS,0,$O$2)=1,IF(INDEX(DATOS,0,$Q$2)=$E78,INDEX(DATOS,0,O$5)))))))),"sd")</f>
        <v>12.9</v>
      </c>
      <c r="P78" s="118">
        <f t="array" ref="P78">IFERROR(AVERAGE(IF(INDEX(DATOS,0,$P$2)&lt;=$I78,IF(INDEX(DATOS,0,$P$2)&gt;=$J78,IF(ISNUMBER(INDEX(DATOS,0,P$5)),IF(INDEX(DATOS,0,$N$2)=0,IF(INDEX(DATOS,0,$O$2)=1,IF(INDEX(DATOS,0,$Q$2)=$E78,INDEX(DATOS,0,P$5)))))))),"sd")</f>
        <v>3400</v>
      </c>
      <c r="Q78" s="118">
        <f t="array" ref="Q78">IFERROR(AVERAGE(IF(INDEX(DATOS,0,$P$2)&lt;=$I78,IF(INDEX(DATOS,0,$P$2)&gt;=$J78,IF(ISNUMBER(INDEX(DATOS,0,Q$5)),IF(INDEX(DATOS,0,$N$2)=0,IF(INDEX(DATOS,0,$O$2)=1,IF(INDEX(DATOS,0,$Q$2)=$E78,INDEX(DATOS,0,Q$5)))))))),"sd")</f>
        <v>3.8</v>
      </c>
      <c r="R78" s="118">
        <f t="array" ref="R78">IFERROR(AVERAGE(IF(INDEX(DATOS,0,$P$2)&lt;=$I78,IF(INDEX(DATOS,0,$P$2)&gt;=$J78,IF(ISNUMBER(INDEX(DATOS,0,R$5)),IF(INDEX(DATOS,0,$N$2)=0,IF(INDEX(DATOS,0,$O$2)=1,IF(INDEX(DATOS,0,$Q$2)=$E78,INDEX(DATOS,0,R$5)))))))),"sd")</f>
        <v>307</v>
      </c>
      <c r="S78" s="68">
        <f t="array" ref="S78">IF(ISNUMBER(K78),MAX(IF(K78&gt;=INDEX(ESCALA,0,$S$2),INDEX(ESCALA,0,$R$2))),1)</f>
        <v>9</v>
      </c>
      <c r="T78" s="119" t="str">
        <f t="shared" si="8"/>
        <v>Dpto. Chapaleufú                        ,-35.167,-63.750,2018,2018,105,22.4,32.0,80.2,12.9,3400.0, 3.8,307.0, 9</v>
      </c>
    </row>
    <row r="79" spans="1:20" x14ac:dyDescent="0.35">
      <c r="A79">
        <f t="shared" si="9"/>
        <v>72</v>
      </c>
      <c r="B79" s="35">
        <f t="array" ref="B79">IF(B78=0,0,MIN(IF(INDEX(DATOS,0,$P$2)&lt;=$I79,IF(INDEX(DATOS,0,$P$2)&gt;=$J79,IF(ISNUMBER(INDEX(DATOS,0,$C79)),IF(INDEX(DATOS,0,$N$2)=0,IF(INDEX(DATOS,0,$O$2)=1,IF(ISNA(MATCH(INDEX(DATOS,0,$Q$2),IF($J$8:J78=J79,$E$8:E78),0)),INDEX(DATOS,0,$M$2)))))))))</f>
        <v>762</v>
      </c>
      <c r="C79" s="32">
        <f>MATCH(D79,INDEX(DATOS,1,),0)</f>
        <v>20</v>
      </c>
      <c r="D79" s="114" t="s">
        <v>1</v>
      </c>
      <c r="E79" s="34" t="str">
        <f>IF($B79=0,"--",INDEX(DATOS,$B79,Q$2))</f>
        <v>Departamento de Guatraché, LP</v>
      </c>
      <c r="F79" s="34" t="str">
        <f>IFERROR(SUBSTITUTE(SUBSTITUTE(SUBSTITUTE(SUBSTITUTE(SUBSTITUTE(MID(E79,1,FIND(",",E79)-1),"Departamento de","Dpto."),"Partido de","Part."),"Coronel","Cnel."),"General","Gral."),"Comandante","Cmte."),E79)</f>
        <v>Dpto. Guatraché</v>
      </c>
      <c r="G79" s="117">
        <f>IFERROR(VLOOKUP($E79,LOC_UNICOS,G$2,0),-999)</f>
        <v>-37.5</v>
      </c>
      <c r="H79" s="117">
        <f>IFERROR(VLOOKUP($E79,LOC_UNICOS,H$2,0),-999)</f>
        <v>-63.75</v>
      </c>
      <c r="I79" s="116">
        <f t="shared" si="6"/>
        <v>2018</v>
      </c>
      <c r="J79" s="116">
        <f t="shared" si="7"/>
        <v>2018</v>
      </c>
      <c r="K79" s="118">
        <f t="array" ref="K79">IFERROR(AVERAGE(IF(INDEX(DATOS,0,$P$2)&lt;=$I79,IF(INDEX(DATOS,0,$P$2)&gt;=$J79,IF(ISNUMBER(INDEX(DATOS,0,K$5)),IF(INDEX(DATOS,0,$N$2)=0,IF(INDEX(DATOS,0,$O$2)=1,IF(INDEX(DATOS,0,$Q$2)=$E79,INDEX(DATOS,0,K$5)))))))),"sd")</f>
        <v>100.83333333333333</v>
      </c>
      <c r="L79" s="118">
        <f t="array" ref="L79">IFERROR(AVERAGE(IF(INDEX(DATOS,0,$P$2)&lt;=$I79,IF(INDEX(DATOS,0,$P$2)&gt;=$J79,IF(ISNUMBER(INDEX(DATOS,0,L$5)),IF(INDEX(DATOS,0,$N$2)=0,IF(INDEX(DATOS,0,$O$2)=1,IF(INDEX(DATOS,0,$Q$2)=$E79,INDEX(DATOS,0,L$5)))))))),"sd")</f>
        <v>17.733333333333334</v>
      </c>
      <c r="M79" s="118">
        <f t="array" ref="M79">IFERROR(AVERAGE(IF(INDEX(DATOS,0,$P$2)&lt;=$I79,IF(INDEX(DATOS,0,$P$2)&gt;=$J79,IF(ISNUMBER(INDEX(DATOS,0,M$5)),IF(INDEX(DATOS,0,$N$2)=0,IF(INDEX(DATOS,0,$O$2)=1,IF(INDEX(DATOS,0,$Q$2)=$E79,INDEX(DATOS,0,M$5)))))))),"sd")</f>
        <v>25.033333333333331</v>
      </c>
      <c r="N79" s="118">
        <f t="array" ref="N79">IFERROR(AVERAGE(IF(INDEX(DATOS,0,$P$2)&lt;=$I79,IF(INDEX(DATOS,0,$P$2)&gt;=$J79,IF(ISNUMBER(INDEX(DATOS,0,N$5)),IF(INDEX(DATOS,0,$N$2)=0,IF(INDEX(DATOS,0,$O$2)=1,IF(INDEX(DATOS,0,$Q$2)=$E79,INDEX(DATOS,0,N$5)))))))),"sd")</f>
        <v>81.933333333333337</v>
      </c>
      <c r="O79" s="118">
        <f t="array" ref="O79">IFERROR(AVERAGE(IF(INDEX(DATOS,0,$P$2)&lt;=$I79,IF(INDEX(DATOS,0,$P$2)&gt;=$J79,IF(ISNUMBER(INDEX(DATOS,0,O$5)),IF(INDEX(DATOS,0,$N$2)=0,IF(INDEX(DATOS,0,$O$2)=1,IF(INDEX(DATOS,0,$Q$2)=$E79,INDEX(DATOS,0,O$5)))))))),"sd")</f>
        <v>10.666666666666666</v>
      </c>
      <c r="P79" s="118">
        <f t="array" ref="P79">IFERROR(AVERAGE(IF(INDEX(DATOS,0,$P$2)&lt;=$I79,IF(INDEX(DATOS,0,$P$2)&gt;=$J79,IF(ISNUMBER(INDEX(DATOS,0,P$5)),IF(INDEX(DATOS,0,$N$2)=0,IF(INDEX(DATOS,0,$O$2)=1,IF(INDEX(DATOS,0,$Q$2)=$E79,INDEX(DATOS,0,P$5)))))))),"sd")</f>
        <v>2000</v>
      </c>
      <c r="Q79" s="118">
        <f t="array" ref="Q79">IFERROR(AVERAGE(IF(INDEX(DATOS,0,$P$2)&lt;=$I79,IF(INDEX(DATOS,0,$P$2)&gt;=$J79,IF(ISNUMBER(INDEX(DATOS,0,Q$5)),IF(INDEX(DATOS,0,$N$2)=0,IF(INDEX(DATOS,0,$O$2)=1,IF(INDEX(DATOS,0,$Q$2)=$E79,INDEX(DATOS,0,Q$5)))))))),"sd")</f>
        <v>3.8666666666666667</v>
      </c>
      <c r="R79" s="118">
        <f t="array" ref="R79">IFERROR(AVERAGE(IF(INDEX(DATOS,0,$P$2)&lt;=$I79,IF(INDEX(DATOS,0,$P$2)&gt;=$J79,IF(ISNUMBER(INDEX(DATOS,0,R$5)),IF(INDEX(DATOS,0,$N$2)=0,IF(INDEX(DATOS,0,$O$2)=1,IF(INDEX(DATOS,0,$Q$2)=$E79,INDEX(DATOS,0,R$5)))))))),"sd")</f>
        <v>253.66666666666666</v>
      </c>
      <c r="S79" s="68">
        <f t="array" ref="S79">IF(ISNUMBER(K79),MAX(IF(K79&gt;=INDEX(ESCALA,0,$S$2),INDEX(ESCALA,0,$R$2))),1)</f>
        <v>7</v>
      </c>
      <c r="T79" s="119" t="str">
        <f t="shared" si="8"/>
        <v>Dpto. Guatraché                         ,-37.500,-63.750,2018,2018,101,17.7,25.0,81.9,10.7,2000.0, 3.9,253.7, 7</v>
      </c>
    </row>
    <row r="80" spans="1:20" x14ac:dyDescent="0.35">
      <c r="A80">
        <f t="shared" si="9"/>
        <v>73</v>
      </c>
      <c r="B80" s="35">
        <f t="array" ref="B80">IF(B79=0,0,MIN(IF(INDEX(DATOS,0,$P$2)&lt;=$I80,IF(INDEX(DATOS,0,$P$2)&gt;=$J80,IF(ISNUMBER(INDEX(DATOS,0,$C80)),IF(INDEX(DATOS,0,$N$2)=0,IF(INDEX(DATOS,0,$O$2)=1,IF(ISNA(MATCH(INDEX(DATOS,0,$Q$2),IF($J$8:J79=J80,$E$8:E79),0)),INDEX(DATOS,0,$M$2)))))))))</f>
        <v>765</v>
      </c>
      <c r="C80" s="32">
        <f>MATCH(D80,INDEX(DATOS,1,),0)</f>
        <v>20</v>
      </c>
      <c r="D80" s="114" t="s">
        <v>1</v>
      </c>
      <c r="E80" s="34" t="str">
        <f>IF($B80=0,"--",INDEX(DATOS,$B80,Q$2))</f>
        <v>Departamento de Hucal, LP</v>
      </c>
      <c r="F80" s="34" t="str">
        <f>IFERROR(SUBSTITUTE(SUBSTITUTE(SUBSTITUTE(SUBSTITUTE(SUBSTITUTE(MID(E80,1,FIND(",",E80)-1),"Departamento de","Dpto."),"Partido de","Part."),"Coronel","Cnel."),"General","Gral."),"Comandante","Cmte."),E80)</f>
        <v>Dpto. Hucal</v>
      </c>
      <c r="G80" s="117">
        <f>IFERROR(VLOOKUP($E80,LOC_UNICOS,G$2,0),-999)</f>
        <v>-38</v>
      </c>
      <c r="H80" s="117">
        <f>IFERROR(VLOOKUP($E80,LOC_UNICOS,H$2,0),-999)</f>
        <v>-64</v>
      </c>
      <c r="I80" s="116">
        <f t="shared" si="6"/>
        <v>2018</v>
      </c>
      <c r="J80" s="116">
        <f t="shared" si="7"/>
        <v>2018</v>
      </c>
      <c r="K80" s="118">
        <f t="array" ref="K80">IFERROR(AVERAGE(IF(INDEX(DATOS,0,$P$2)&lt;=$I80,IF(INDEX(DATOS,0,$P$2)&gt;=$J80,IF(ISNUMBER(INDEX(DATOS,0,K$5)),IF(INDEX(DATOS,0,$N$2)=0,IF(INDEX(DATOS,0,$O$2)=1,IF(INDEX(DATOS,0,$Q$2)=$E80,INDEX(DATOS,0,K$5)))))))),"sd")</f>
        <v>102.8</v>
      </c>
      <c r="L80" s="118">
        <f t="array" ref="L80">IFERROR(AVERAGE(IF(INDEX(DATOS,0,$P$2)&lt;=$I80,IF(INDEX(DATOS,0,$P$2)&gt;=$J80,IF(ISNUMBER(INDEX(DATOS,0,L$5)),IF(INDEX(DATOS,0,$N$2)=0,IF(INDEX(DATOS,0,$O$2)=1,IF(INDEX(DATOS,0,$Q$2)=$E80,INDEX(DATOS,0,L$5)))))))),"sd")</f>
        <v>23.35</v>
      </c>
      <c r="M80" s="118">
        <f t="array" ref="M80">IFERROR(AVERAGE(IF(INDEX(DATOS,0,$P$2)&lt;=$I80,IF(INDEX(DATOS,0,$P$2)&gt;=$J80,IF(ISNUMBER(INDEX(DATOS,0,M$5)),IF(INDEX(DATOS,0,$N$2)=0,IF(INDEX(DATOS,0,$O$2)=1,IF(INDEX(DATOS,0,$Q$2)=$E80,INDEX(DATOS,0,M$5)))))))),"sd")</f>
        <v>30.849999999999998</v>
      </c>
      <c r="N80" s="118">
        <f t="array" ref="N80">IFERROR(AVERAGE(IF(INDEX(DATOS,0,$P$2)&lt;=$I80,IF(INDEX(DATOS,0,$P$2)&gt;=$J80,IF(ISNUMBER(INDEX(DATOS,0,N$5)),IF(INDEX(DATOS,0,$N$2)=0,IF(INDEX(DATOS,0,$O$2)=1,IF(INDEX(DATOS,0,$Q$2)=$E80,INDEX(DATOS,0,N$5)))))))),"sd")</f>
        <v>81.050000000000011</v>
      </c>
      <c r="O80" s="118">
        <f t="array" ref="O80">IFERROR(AVERAGE(IF(INDEX(DATOS,0,$P$2)&lt;=$I80,IF(INDEX(DATOS,0,$P$2)&gt;=$J80,IF(ISNUMBER(INDEX(DATOS,0,O$5)),IF(INDEX(DATOS,0,$N$2)=0,IF(INDEX(DATOS,0,$O$2)=1,IF(INDEX(DATOS,0,$Q$2)=$E80,INDEX(DATOS,0,O$5)))))))),"sd")</f>
        <v>11.65</v>
      </c>
      <c r="P80" s="118">
        <f t="array" ref="P80">IFERROR(AVERAGE(IF(INDEX(DATOS,0,$P$2)&lt;=$I80,IF(INDEX(DATOS,0,$P$2)&gt;=$J80,IF(ISNUMBER(INDEX(DATOS,0,P$5)),IF(INDEX(DATOS,0,$N$2)=0,IF(INDEX(DATOS,0,$O$2)=1,IF(INDEX(DATOS,0,$Q$2)=$E80,INDEX(DATOS,0,P$5)))))))),"sd")</f>
        <v>1900</v>
      </c>
      <c r="Q80" s="118">
        <f t="array" ref="Q80">IFERROR(AVERAGE(IF(INDEX(DATOS,0,$P$2)&lt;=$I80,IF(INDEX(DATOS,0,$P$2)&gt;=$J80,IF(ISNUMBER(INDEX(DATOS,0,Q$5)),IF(INDEX(DATOS,0,$N$2)=0,IF(INDEX(DATOS,0,$O$2)=1,IF(INDEX(DATOS,0,$Q$2)=$E80,INDEX(DATOS,0,Q$5)))))))),"sd")</f>
        <v>0.6</v>
      </c>
      <c r="R80" s="118">
        <f t="array" ref="R80">IFERROR(AVERAGE(IF(INDEX(DATOS,0,$P$2)&lt;=$I80,IF(INDEX(DATOS,0,$P$2)&gt;=$J80,IF(ISNUMBER(INDEX(DATOS,0,R$5)),IF(INDEX(DATOS,0,$N$2)=0,IF(INDEX(DATOS,0,$O$2)=1,IF(INDEX(DATOS,0,$Q$2)=$E80,INDEX(DATOS,0,R$5)))))))),"sd")</f>
        <v>271.5</v>
      </c>
      <c r="S80" s="68">
        <f t="array" ref="S80">IF(ISNUMBER(K80),MAX(IF(K80&gt;=INDEX(ESCALA,0,$S$2),INDEX(ESCALA,0,$R$2))),1)</f>
        <v>8</v>
      </c>
      <c r="T80" s="119" t="str">
        <f t="shared" si="8"/>
        <v>Dpto. Hucal                             ,-38.000,-64.000,2018,2018,103,23.4,30.9,81.1,11.7,1900.0, 0.6,271.5, 8</v>
      </c>
    </row>
    <row r="81" spans="1:20" x14ac:dyDescent="0.35">
      <c r="A81">
        <f t="shared" si="9"/>
        <v>74</v>
      </c>
      <c r="B81" s="35">
        <f t="array" ref="B81">IF(B80=0,0,MIN(IF(INDEX(DATOS,0,$P$2)&lt;=$I81,IF(INDEX(DATOS,0,$P$2)&gt;=$J81,IF(ISNUMBER(INDEX(DATOS,0,$C81)),IF(INDEX(DATOS,0,$N$2)=0,IF(INDEX(DATOS,0,$O$2)=1,IF(ISNA(MATCH(INDEX(DATOS,0,$Q$2),IF($J$8:J80=J81,$E$8:E80),0)),INDEX(DATOS,0,$M$2)))))))))</f>
        <v>767</v>
      </c>
      <c r="C81" s="32">
        <f>MATCH(D81,INDEX(DATOS,1,),0)</f>
        <v>20</v>
      </c>
      <c r="D81" s="114" t="s">
        <v>1</v>
      </c>
      <c r="E81" s="34" t="str">
        <f>IF($B81=0,"--",INDEX(DATOS,$B81,Q$2))</f>
        <v>Departamento de Quemú-Quemú, LP</v>
      </c>
      <c r="F81" s="34" t="str">
        <f>IFERROR(SUBSTITUTE(SUBSTITUTE(SUBSTITUTE(SUBSTITUTE(SUBSTITUTE(MID(E81,1,FIND(",",E81)-1),"Departamento de","Dpto."),"Partido de","Part."),"Coronel","Cnel."),"General","Gral."),"Comandante","Cmte."),E81)</f>
        <v>Dpto. Quemú-Quemú</v>
      </c>
      <c r="G81" s="117">
        <f>IFERROR(VLOOKUP($E81,LOC_UNICOS,G$2,0),-999)</f>
        <v>-36.25</v>
      </c>
      <c r="H81" s="117">
        <f>IFERROR(VLOOKUP($E81,LOC_UNICOS,H$2,0),-999)</f>
        <v>-63.75</v>
      </c>
      <c r="I81" s="116">
        <f t="shared" si="6"/>
        <v>2018</v>
      </c>
      <c r="J81" s="116">
        <f t="shared" si="7"/>
        <v>2018</v>
      </c>
      <c r="K81" s="118">
        <f t="array" ref="K81">IFERROR(AVERAGE(IF(INDEX(DATOS,0,$P$2)&lt;=$I81,IF(INDEX(DATOS,0,$P$2)&gt;=$J81,IF(ISNUMBER(INDEX(DATOS,0,K$5)),IF(INDEX(DATOS,0,$N$2)=0,IF(INDEX(DATOS,0,$O$2)=1,IF(INDEX(DATOS,0,$Q$2)=$E81,INDEX(DATOS,0,K$5)))))))),"sd")</f>
        <v>103.9</v>
      </c>
      <c r="L81" s="118">
        <f t="array" ref="L81">IFERROR(AVERAGE(IF(INDEX(DATOS,0,$P$2)&lt;=$I81,IF(INDEX(DATOS,0,$P$2)&gt;=$J81,IF(ISNUMBER(INDEX(DATOS,0,L$5)),IF(INDEX(DATOS,0,$N$2)=0,IF(INDEX(DATOS,0,$O$2)=1,IF(INDEX(DATOS,0,$Q$2)=$E81,INDEX(DATOS,0,L$5)))))))),"sd")</f>
        <v>16.100000000000001</v>
      </c>
      <c r="M81" s="118">
        <f t="array" ref="M81">IFERROR(AVERAGE(IF(INDEX(DATOS,0,$P$2)&lt;=$I81,IF(INDEX(DATOS,0,$P$2)&gt;=$J81,IF(ISNUMBER(INDEX(DATOS,0,M$5)),IF(INDEX(DATOS,0,$N$2)=0,IF(INDEX(DATOS,0,$O$2)=1,IF(INDEX(DATOS,0,$Q$2)=$E81,INDEX(DATOS,0,M$5)))))))),"sd")</f>
        <v>27.8</v>
      </c>
      <c r="N81" s="118">
        <f t="array" ref="N81">IFERROR(AVERAGE(IF(INDEX(DATOS,0,$P$2)&lt;=$I81,IF(INDEX(DATOS,0,$P$2)&gt;=$J81,IF(ISNUMBER(INDEX(DATOS,0,N$5)),IF(INDEX(DATOS,0,$N$2)=0,IF(INDEX(DATOS,0,$O$2)=1,IF(INDEX(DATOS,0,$Q$2)=$E81,INDEX(DATOS,0,N$5)))))))),"sd")</f>
        <v>79</v>
      </c>
      <c r="O81" s="118">
        <f t="array" ref="O81">IFERROR(AVERAGE(IF(INDEX(DATOS,0,$P$2)&lt;=$I81,IF(INDEX(DATOS,0,$P$2)&gt;=$J81,IF(ISNUMBER(INDEX(DATOS,0,O$5)),IF(INDEX(DATOS,0,$N$2)=0,IF(INDEX(DATOS,0,$O$2)=1,IF(INDEX(DATOS,0,$Q$2)=$E81,INDEX(DATOS,0,O$5)))))))),"sd")</f>
        <v>12.2</v>
      </c>
      <c r="P81" s="118">
        <f t="array" ref="P81">IFERROR(AVERAGE(IF(INDEX(DATOS,0,$P$2)&lt;=$I81,IF(INDEX(DATOS,0,$P$2)&gt;=$J81,IF(ISNUMBER(INDEX(DATOS,0,P$5)),IF(INDEX(DATOS,0,$N$2)=0,IF(INDEX(DATOS,0,$O$2)=1,IF(INDEX(DATOS,0,$Q$2)=$E81,INDEX(DATOS,0,P$5)))))))),"sd")</f>
        <v>3200</v>
      </c>
      <c r="Q81" s="118">
        <f t="array" ref="Q81">IFERROR(AVERAGE(IF(INDEX(DATOS,0,$P$2)&lt;=$I81,IF(INDEX(DATOS,0,$P$2)&gt;=$J81,IF(ISNUMBER(INDEX(DATOS,0,Q$5)),IF(INDEX(DATOS,0,$N$2)=0,IF(INDEX(DATOS,0,$O$2)=1,IF(INDEX(DATOS,0,$Q$2)=$E81,INDEX(DATOS,0,Q$5)))))))),"sd")</f>
        <v>1.4</v>
      </c>
      <c r="R81" s="118">
        <f t="array" ref="R81">IFERROR(AVERAGE(IF(INDEX(DATOS,0,$P$2)&lt;=$I81,IF(INDEX(DATOS,0,$P$2)&gt;=$J81,IF(ISNUMBER(INDEX(DATOS,0,R$5)),IF(INDEX(DATOS,0,$N$2)=0,IF(INDEX(DATOS,0,$O$2)=1,IF(INDEX(DATOS,0,$Q$2)=$E81,INDEX(DATOS,0,R$5)))))))),"sd")</f>
        <v>292</v>
      </c>
      <c r="S81" s="68">
        <f t="array" ref="S81">IF(ISNUMBER(K81),MAX(IF(K81&gt;=INDEX(ESCALA,0,$S$2),INDEX(ESCALA,0,$R$2))),1)</f>
        <v>8</v>
      </c>
      <c r="T81" s="119" t="str">
        <f t="shared" si="8"/>
        <v>Dpto. Quemú-Quemú                       ,-36.250,-63.750,2018,2018,104,16.1,27.8,79.0,12.2,3200.0, 1.4,292.0, 8</v>
      </c>
    </row>
    <row r="82" spans="1:20" x14ac:dyDescent="0.35">
      <c r="A82">
        <f t="shared" si="9"/>
        <v>75</v>
      </c>
      <c r="B82" s="35">
        <f t="array" ref="B82">IF(B81=0,0,MIN(IF(INDEX(DATOS,0,$P$2)&lt;=$I82,IF(INDEX(DATOS,0,$P$2)&gt;=$J82,IF(ISNUMBER(INDEX(DATOS,0,$C82)),IF(INDEX(DATOS,0,$N$2)=0,IF(INDEX(DATOS,0,$O$2)=1,IF(ISNA(MATCH(INDEX(DATOS,0,$Q$2),IF($J$8:J81=J82,$E$8:E81),0)),INDEX(DATOS,0,$M$2)))))))))</f>
        <v>768</v>
      </c>
      <c r="C82" s="32">
        <f>MATCH(D82,INDEX(DATOS,1,),0)</f>
        <v>20</v>
      </c>
      <c r="D82" s="114" t="s">
        <v>1</v>
      </c>
      <c r="E82" s="34" t="str">
        <f>IF($B82=0,"--",INDEX(DATOS,$B82,Q$2))</f>
        <v>Departamento de Rancul, LP</v>
      </c>
      <c r="F82" s="34" t="str">
        <f>IFERROR(SUBSTITUTE(SUBSTITUTE(SUBSTITUTE(SUBSTITUTE(SUBSTITUTE(MID(E82,1,FIND(",",E82)-1),"Departamento de","Dpto."),"Partido de","Part."),"Coronel","Cnel."),"General","Gral."),"Comandante","Cmte."),E82)</f>
        <v>Dpto. Rancul</v>
      </c>
      <c r="G82" s="117">
        <f>IFERROR(VLOOKUP($E82,LOC_UNICOS,G$2,0),-999)</f>
        <v>-35.5</v>
      </c>
      <c r="H82" s="117">
        <f>IFERROR(VLOOKUP($E82,LOC_UNICOS,H$2,0),-999)</f>
        <v>-64.75</v>
      </c>
      <c r="I82" s="116">
        <f t="shared" si="6"/>
        <v>2018</v>
      </c>
      <c r="J82" s="116">
        <f t="shared" si="7"/>
        <v>2018</v>
      </c>
      <c r="K82" s="118">
        <f t="array" ref="K82">IFERROR(AVERAGE(IF(INDEX(DATOS,0,$P$2)&lt;=$I82,IF(INDEX(DATOS,0,$P$2)&gt;=$J82,IF(ISNUMBER(INDEX(DATOS,0,K$5)),IF(INDEX(DATOS,0,$N$2)=0,IF(INDEX(DATOS,0,$O$2)=1,IF(INDEX(DATOS,0,$Q$2)=$E82,INDEX(DATOS,0,K$5)))))))),"sd")</f>
        <v>104.1</v>
      </c>
      <c r="L82" s="118">
        <f t="array" ref="L82">IFERROR(AVERAGE(IF(INDEX(DATOS,0,$P$2)&lt;=$I82,IF(INDEX(DATOS,0,$P$2)&gt;=$J82,IF(ISNUMBER(INDEX(DATOS,0,L$5)),IF(INDEX(DATOS,0,$N$2)=0,IF(INDEX(DATOS,0,$O$2)=1,IF(INDEX(DATOS,0,$Q$2)=$E82,INDEX(DATOS,0,L$5)))))))),"sd")</f>
        <v>16.149999999999999</v>
      </c>
      <c r="M82" s="118">
        <f t="array" ref="M82">IFERROR(AVERAGE(IF(INDEX(DATOS,0,$P$2)&lt;=$I82,IF(INDEX(DATOS,0,$P$2)&gt;=$J82,IF(ISNUMBER(INDEX(DATOS,0,M$5)),IF(INDEX(DATOS,0,$N$2)=0,IF(INDEX(DATOS,0,$O$2)=1,IF(INDEX(DATOS,0,$Q$2)=$E82,INDEX(DATOS,0,M$5)))))))),"sd")</f>
        <v>31</v>
      </c>
      <c r="N82" s="118">
        <f t="array" ref="N82">IFERROR(AVERAGE(IF(INDEX(DATOS,0,$P$2)&lt;=$I82,IF(INDEX(DATOS,0,$P$2)&gt;=$J82,IF(ISNUMBER(INDEX(DATOS,0,N$5)),IF(INDEX(DATOS,0,$N$2)=0,IF(INDEX(DATOS,0,$O$2)=1,IF(INDEX(DATOS,0,$Q$2)=$E82,INDEX(DATOS,0,N$5)))))))),"sd")</f>
        <v>79.800000000000011</v>
      </c>
      <c r="O82" s="118">
        <f t="array" ref="O82">IFERROR(AVERAGE(IF(INDEX(DATOS,0,$P$2)&lt;=$I82,IF(INDEX(DATOS,0,$P$2)&gt;=$J82,IF(ISNUMBER(INDEX(DATOS,0,O$5)),IF(INDEX(DATOS,0,$N$2)=0,IF(INDEX(DATOS,0,$O$2)=1,IF(INDEX(DATOS,0,$Q$2)=$E82,INDEX(DATOS,0,O$5)))))))),"sd")</f>
        <v>12.3</v>
      </c>
      <c r="P82" s="118">
        <f t="array" ref="P82">IFERROR(AVERAGE(IF(INDEX(DATOS,0,$P$2)&lt;=$I82,IF(INDEX(DATOS,0,$P$2)&gt;=$J82,IF(ISNUMBER(INDEX(DATOS,0,P$5)),IF(INDEX(DATOS,0,$N$2)=0,IF(INDEX(DATOS,0,$O$2)=1,IF(INDEX(DATOS,0,$Q$2)=$E82,INDEX(DATOS,0,P$5)))))))),"sd")</f>
        <v>3000</v>
      </c>
      <c r="Q82" s="118">
        <f t="array" ref="Q82">IFERROR(AVERAGE(IF(INDEX(DATOS,0,$P$2)&lt;=$I82,IF(INDEX(DATOS,0,$P$2)&gt;=$J82,IF(ISNUMBER(INDEX(DATOS,0,Q$5)),IF(INDEX(DATOS,0,$N$2)=0,IF(INDEX(DATOS,0,$O$2)=1,IF(INDEX(DATOS,0,$Q$2)=$E82,INDEX(DATOS,0,Q$5)))))))),"sd")</f>
        <v>1.6</v>
      </c>
      <c r="R82" s="118">
        <f t="array" ref="R82">IFERROR(AVERAGE(IF(INDEX(DATOS,0,$P$2)&lt;=$I82,IF(INDEX(DATOS,0,$P$2)&gt;=$J82,IF(ISNUMBER(INDEX(DATOS,0,R$5)),IF(INDEX(DATOS,0,$N$2)=0,IF(INDEX(DATOS,0,$O$2)=1,IF(INDEX(DATOS,0,$Q$2)=$E82,INDEX(DATOS,0,R$5)))))))),"sd")</f>
        <v>293.5</v>
      </c>
      <c r="S82" s="68">
        <f t="array" ref="S82">IF(ISNUMBER(K82),MAX(IF(K82&gt;=INDEX(ESCALA,0,$S$2),INDEX(ESCALA,0,$R$2))),1)</f>
        <v>9</v>
      </c>
      <c r="T82" s="119" t="str">
        <f t="shared" si="8"/>
        <v>Dpto. Rancul                            ,-35.500,-64.750,2018,2018,104,16.2,31.0,79.8,12.3,3000.0, 1.6,293.5, 9</v>
      </c>
    </row>
    <row r="83" spans="1:20" x14ac:dyDescent="0.35">
      <c r="A83">
        <f t="shared" si="9"/>
        <v>76</v>
      </c>
      <c r="B83" s="35">
        <f t="array" ref="B83">IF(B82=0,0,MIN(IF(INDEX(DATOS,0,$P$2)&lt;=$I83,IF(INDEX(DATOS,0,$P$2)&gt;=$J83,IF(ISNUMBER(INDEX(DATOS,0,$C83)),IF(INDEX(DATOS,0,$N$2)=0,IF(INDEX(DATOS,0,$O$2)=1,IF(ISNA(MATCH(INDEX(DATOS,0,$Q$2),IF($J$8:J82=J83,$E$8:E82),0)),INDEX(DATOS,0,$M$2)))))))))</f>
        <v>770</v>
      </c>
      <c r="C83" s="32">
        <f>MATCH(D83,INDEX(DATOS,1,),0)</f>
        <v>20</v>
      </c>
      <c r="D83" s="114" t="s">
        <v>1</v>
      </c>
      <c r="E83" s="34" t="str">
        <f>IF($B83=0,"--",INDEX(DATOS,$B83,Q$2))</f>
        <v>Departamento de Realicó, LP</v>
      </c>
      <c r="F83" s="34" t="str">
        <f>IFERROR(SUBSTITUTE(SUBSTITUTE(SUBSTITUTE(SUBSTITUTE(SUBSTITUTE(MID(E83,1,FIND(",",E83)-1),"Departamento de","Dpto."),"Partido de","Part."),"Coronel","Cnel."),"General","Gral."),"Comandante","Cmte."),E83)</f>
        <v>Dpto. Realicó</v>
      </c>
      <c r="G83" s="117">
        <f>IFERROR(VLOOKUP($E83,LOC_UNICOS,G$2,0),-999)</f>
        <v>-35.25</v>
      </c>
      <c r="H83" s="117">
        <f>IFERROR(VLOOKUP($E83,LOC_UNICOS,H$2,0),-999)</f>
        <v>-64.25</v>
      </c>
      <c r="I83" s="116">
        <f t="shared" si="6"/>
        <v>2018</v>
      </c>
      <c r="J83" s="116">
        <f t="shared" si="7"/>
        <v>2018</v>
      </c>
      <c r="K83" s="118">
        <f t="array" ref="K83">IFERROR(AVERAGE(IF(INDEX(DATOS,0,$P$2)&lt;=$I83,IF(INDEX(DATOS,0,$P$2)&gt;=$J83,IF(ISNUMBER(INDEX(DATOS,0,K$5)),IF(INDEX(DATOS,0,$N$2)=0,IF(INDEX(DATOS,0,$O$2)=1,IF(INDEX(DATOS,0,$Q$2)=$E83,INDEX(DATOS,0,K$5)))))))),"sd")</f>
        <v>105.3</v>
      </c>
      <c r="L83" s="118">
        <f t="array" ref="L83">IFERROR(AVERAGE(IF(INDEX(DATOS,0,$P$2)&lt;=$I83,IF(INDEX(DATOS,0,$P$2)&gt;=$J83,IF(ISNUMBER(INDEX(DATOS,0,L$5)),IF(INDEX(DATOS,0,$N$2)=0,IF(INDEX(DATOS,0,$O$2)=1,IF(INDEX(DATOS,0,$Q$2)=$E83,INDEX(DATOS,0,L$5)))))))),"sd")</f>
        <v>16.7</v>
      </c>
      <c r="M83" s="118">
        <f t="array" ref="M83">IFERROR(AVERAGE(IF(INDEX(DATOS,0,$P$2)&lt;=$I83,IF(INDEX(DATOS,0,$P$2)&gt;=$J83,IF(ISNUMBER(INDEX(DATOS,0,M$5)),IF(INDEX(DATOS,0,$N$2)=0,IF(INDEX(DATOS,0,$O$2)=1,IF(INDEX(DATOS,0,$Q$2)=$E83,INDEX(DATOS,0,M$5)))))))),"sd")</f>
        <v>33</v>
      </c>
      <c r="N83" s="118">
        <f t="array" ref="N83">IFERROR(AVERAGE(IF(INDEX(DATOS,0,$P$2)&lt;=$I83,IF(INDEX(DATOS,0,$P$2)&gt;=$J83,IF(ISNUMBER(INDEX(DATOS,0,N$5)),IF(INDEX(DATOS,0,$N$2)=0,IF(INDEX(DATOS,0,$O$2)=1,IF(INDEX(DATOS,0,$Q$2)=$E83,INDEX(DATOS,0,N$5)))))))),"sd")</f>
        <v>80.599999999999994</v>
      </c>
      <c r="O83" s="118">
        <f t="array" ref="O83">IFERROR(AVERAGE(IF(INDEX(DATOS,0,$P$2)&lt;=$I83,IF(INDEX(DATOS,0,$P$2)&gt;=$J83,IF(ISNUMBER(INDEX(DATOS,0,O$5)),IF(INDEX(DATOS,0,$N$2)=0,IF(INDEX(DATOS,0,$O$2)=1,IF(INDEX(DATOS,0,$Q$2)=$E83,INDEX(DATOS,0,O$5)))))))),"sd")</f>
        <v>12.9</v>
      </c>
      <c r="P83" s="118">
        <f t="array" ref="P83">IFERROR(AVERAGE(IF(INDEX(DATOS,0,$P$2)&lt;=$I83,IF(INDEX(DATOS,0,$P$2)&gt;=$J83,IF(ISNUMBER(INDEX(DATOS,0,P$5)),IF(INDEX(DATOS,0,$N$2)=0,IF(INDEX(DATOS,0,$O$2)=1,IF(INDEX(DATOS,0,$Q$2)=$E83,INDEX(DATOS,0,P$5)))))))),"sd")</f>
        <v>2000</v>
      </c>
      <c r="Q83" s="118">
        <f t="array" ref="Q83">IFERROR(AVERAGE(IF(INDEX(DATOS,0,$P$2)&lt;=$I83,IF(INDEX(DATOS,0,$P$2)&gt;=$J83,IF(ISNUMBER(INDEX(DATOS,0,Q$5)),IF(INDEX(DATOS,0,$N$2)=0,IF(INDEX(DATOS,0,$O$2)=1,IF(INDEX(DATOS,0,$Q$2)=$E83,INDEX(DATOS,0,Q$5)))))))),"sd")</f>
        <v>0.3</v>
      </c>
      <c r="R83" s="118">
        <f t="array" ref="R83">IFERROR(AVERAGE(IF(INDEX(DATOS,0,$P$2)&lt;=$I83,IF(INDEX(DATOS,0,$P$2)&gt;=$J83,IF(ISNUMBER(INDEX(DATOS,0,R$5)),IF(INDEX(DATOS,0,$N$2)=0,IF(INDEX(DATOS,0,$O$2)=1,IF(INDEX(DATOS,0,$Q$2)=$E83,INDEX(DATOS,0,R$5)))))))),"sd")</f>
        <v>294</v>
      </c>
      <c r="S83" s="68">
        <f t="array" ref="S83">IF(ISNUMBER(K83),MAX(IF(K83&gt;=INDEX(ESCALA,0,$S$2),INDEX(ESCALA,0,$R$2))),1)</f>
        <v>9</v>
      </c>
      <c r="T83" s="119" t="str">
        <f t="shared" si="8"/>
        <v>Dpto. Realicó                           ,-35.250,-64.250,2018,2018,105,16.7,33.0,80.6,12.9,2000.0, 0.3,294.0, 9</v>
      </c>
    </row>
    <row r="84" spans="1:20" x14ac:dyDescent="0.35">
      <c r="A84">
        <f t="shared" si="9"/>
        <v>77</v>
      </c>
      <c r="B84" s="35">
        <f t="array" ref="B84">IF(B83=0,0,MIN(IF(INDEX(DATOS,0,$P$2)&lt;=$I84,IF(INDEX(DATOS,0,$P$2)&gt;=$J84,IF(ISNUMBER(INDEX(DATOS,0,$C84)),IF(INDEX(DATOS,0,$N$2)=0,IF(INDEX(DATOS,0,$O$2)=1,IF(ISNA(MATCH(INDEX(DATOS,0,$Q$2),IF($J$8:J83=J84,$E$8:E83),0)),INDEX(DATOS,0,$M$2)))))))))</f>
        <v>771</v>
      </c>
      <c r="C84" s="32">
        <f>MATCH(D84,INDEX(DATOS,1,),0)</f>
        <v>20</v>
      </c>
      <c r="D84" s="114" t="s">
        <v>1</v>
      </c>
      <c r="E84" s="34" t="str">
        <f>IF($B84=0,"--",INDEX(DATOS,$B84,Q$2))</f>
        <v>Departamento de Toay, LP</v>
      </c>
      <c r="F84" s="34" t="str">
        <f>IFERROR(SUBSTITUTE(SUBSTITUTE(SUBSTITUTE(SUBSTITUTE(SUBSTITUTE(MID(E84,1,FIND(",",E84)-1),"Departamento de","Dpto."),"Partido de","Part."),"Coronel","Cnel."),"General","Gral."),"Comandante","Cmte."),E84)</f>
        <v>Dpto. Toay</v>
      </c>
      <c r="G84" s="117">
        <f>IFERROR(VLOOKUP($E84,LOC_UNICOS,G$2,0),-999)</f>
        <v>-36.5833333</v>
      </c>
      <c r="H84" s="117">
        <f>IFERROR(VLOOKUP($E84,LOC_UNICOS,H$2,0),-999)</f>
        <v>-64.8</v>
      </c>
      <c r="I84" s="116">
        <f t="shared" si="6"/>
        <v>2018</v>
      </c>
      <c r="J84" s="116">
        <f t="shared" si="7"/>
        <v>2018</v>
      </c>
      <c r="K84" s="118">
        <f t="array" ref="K84">IFERROR(AVERAGE(IF(INDEX(DATOS,0,$P$2)&lt;=$I84,IF(INDEX(DATOS,0,$P$2)&gt;=$J84,IF(ISNUMBER(INDEX(DATOS,0,K$5)),IF(INDEX(DATOS,0,$N$2)=0,IF(INDEX(DATOS,0,$O$2)=1,IF(INDEX(DATOS,0,$Q$2)=$E84,INDEX(DATOS,0,K$5)))))))),"sd")</f>
        <v>101.9</v>
      </c>
      <c r="L84" s="118">
        <f t="array" ref="L84">IFERROR(AVERAGE(IF(INDEX(DATOS,0,$P$2)&lt;=$I84,IF(INDEX(DATOS,0,$P$2)&gt;=$J84,IF(ISNUMBER(INDEX(DATOS,0,L$5)),IF(INDEX(DATOS,0,$N$2)=0,IF(INDEX(DATOS,0,$O$2)=1,IF(INDEX(DATOS,0,$Q$2)=$E84,INDEX(DATOS,0,L$5)))))))),"sd")</f>
        <v>15.3</v>
      </c>
      <c r="M84" s="118">
        <f t="array" ref="M84">IFERROR(AVERAGE(IF(INDEX(DATOS,0,$P$2)&lt;=$I84,IF(INDEX(DATOS,0,$P$2)&gt;=$J84,IF(ISNUMBER(INDEX(DATOS,0,M$5)),IF(INDEX(DATOS,0,$N$2)=0,IF(INDEX(DATOS,0,$O$2)=1,IF(INDEX(DATOS,0,$Q$2)=$E84,INDEX(DATOS,0,M$5)))))))),"sd")</f>
        <v>27.9</v>
      </c>
      <c r="N84" s="118">
        <f t="array" ref="N84">IFERROR(AVERAGE(IF(INDEX(DATOS,0,$P$2)&lt;=$I84,IF(INDEX(DATOS,0,$P$2)&gt;=$J84,IF(ISNUMBER(INDEX(DATOS,0,N$5)),IF(INDEX(DATOS,0,$N$2)=0,IF(INDEX(DATOS,0,$O$2)=1,IF(INDEX(DATOS,0,$Q$2)=$E84,INDEX(DATOS,0,N$5)))))))),"sd")</f>
        <v>81.7</v>
      </c>
      <c r="O84" s="118">
        <f t="array" ref="O84">IFERROR(AVERAGE(IF(INDEX(DATOS,0,$P$2)&lt;=$I84,IF(INDEX(DATOS,0,$P$2)&gt;=$J84,IF(ISNUMBER(INDEX(DATOS,0,O$5)),IF(INDEX(DATOS,0,$N$2)=0,IF(INDEX(DATOS,0,$O$2)=1,IF(INDEX(DATOS,0,$Q$2)=$E84,INDEX(DATOS,0,O$5)))))))),"sd")</f>
        <v>11.2</v>
      </c>
      <c r="P84" s="118">
        <f t="array" ref="P84">IFERROR(AVERAGE(IF(INDEX(DATOS,0,$P$2)&lt;=$I84,IF(INDEX(DATOS,0,$P$2)&gt;=$J84,IF(ISNUMBER(INDEX(DATOS,0,P$5)),IF(INDEX(DATOS,0,$N$2)=0,IF(INDEX(DATOS,0,$O$2)=1,IF(INDEX(DATOS,0,$Q$2)=$E84,INDEX(DATOS,0,P$5)))))))),"sd")</f>
        <v>1800</v>
      </c>
      <c r="Q84" s="118">
        <f t="array" ref="Q84">IFERROR(AVERAGE(IF(INDEX(DATOS,0,$P$2)&lt;=$I84,IF(INDEX(DATOS,0,$P$2)&gt;=$J84,IF(ISNUMBER(INDEX(DATOS,0,Q$5)),IF(INDEX(DATOS,0,$N$2)=0,IF(INDEX(DATOS,0,$O$2)=1,IF(INDEX(DATOS,0,$Q$2)=$E84,INDEX(DATOS,0,Q$5)))))))),"sd")</f>
        <v>0.4</v>
      </c>
      <c r="R84" s="118">
        <f t="array" ref="R84">IFERROR(AVERAGE(IF(INDEX(DATOS,0,$P$2)&lt;=$I84,IF(INDEX(DATOS,0,$P$2)&gt;=$J84,IF(ISNUMBER(INDEX(DATOS,0,R$5)),IF(INDEX(DATOS,0,$N$2)=0,IF(INDEX(DATOS,0,$O$2)=1,IF(INDEX(DATOS,0,$Q$2)=$E84,INDEX(DATOS,0,R$5)))))))),"sd")</f>
        <v>270</v>
      </c>
      <c r="S84" s="68">
        <f t="array" ref="S84">IF(ISNUMBER(K84),MAX(IF(K84&gt;=INDEX(ESCALA,0,$S$2),INDEX(ESCALA,0,$R$2))),1)</f>
        <v>7</v>
      </c>
      <c r="T84" s="119" t="str">
        <f t="shared" si="8"/>
        <v>Dpto. Toay                              ,-36.583,-64.800,2018,2018,102,15.3,27.9,81.7,11.2,1800.0, 0.4,270.0, 7</v>
      </c>
    </row>
    <row r="85" spans="1:20" x14ac:dyDescent="0.35">
      <c r="A85">
        <f t="shared" si="9"/>
        <v>78</v>
      </c>
      <c r="B85" s="35">
        <f t="array" ref="B85">IF(B84=0,0,MIN(IF(INDEX(DATOS,0,$P$2)&lt;=$I85,IF(INDEX(DATOS,0,$P$2)&gt;=$J85,IF(ISNUMBER(INDEX(DATOS,0,$C85)),IF(INDEX(DATOS,0,$N$2)=0,IF(INDEX(DATOS,0,$O$2)=1,IF(ISNA(MATCH(INDEX(DATOS,0,$Q$2),IF($J$8:J84=J85,$E$8:E84),0)),INDEX(DATOS,0,$M$2)))))))))</f>
        <v>772</v>
      </c>
      <c r="C85" s="32">
        <f>MATCH(D85,INDEX(DATOS,1,),0)</f>
        <v>20</v>
      </c>
      <c r="D85" s="114" t="s">
        <v>1</v>
      </c>
      <c r="E85" s="34" t="str">
        <f>IF($B85=0,"--",INDEX(DATOS,$B85,Q$2))</f>
        <v>Departamento de Trenel, LP</v>
      </c>
      <c r="F85" s="34" t="str">
        <f>IFERROR(SUBSTITUTE(SUBSTITUTE(SUBSTITUTE(SUBSTITUTE(SUBSTITUTE(MID(E85,1,FIND(",",E85)-1),"Departamento de","Dpto."),"Partido de","Part."),"Coronel","Cnel."),"General","Gral."),"Comandante","Cmte."),E85)</f>
        <v>Dpto. Trenel</v>
      </c>
      <c r="G85" s="117">
        <f>IFERROR(VLOOKUP($E85,LOC_UNICOS,G$2,0),-999)</f>
        <v>-35.6666667</v>
      </c>
      <c r="H85" s="117">
        <f>IFERROR(VLOOKUP($E85,LOC_UNICOS,H$2,0),-999)</f>
        <v>-64.25</v>
      </c>
      <c r="I85" s="116">
        <f t="shared" si="6"/>
        <v>2018</v>
      </c>
      <c r="J85" s="116">
        <f t="shared" si="7"/>
        <v>2018</v>
      </c>
      <c r="K85" s="118">
        <f t="array" ref="K85">IFERROR(AVERAGE(IF(INDEX(DATOS,0,$P$2)&lt;=$I85,IF(INDEX(DATOS,0,$P$2)&gt;=$J85,IF(ISNUMBER(INDEX(DATOS,0,K$5)),IF(INDEX(DATOS,0,$N$2)=0,IF(INDEX(DATOS,0,$O$2)=1,IF(INDEX(DATOS,0,$Q$2)=$E85,INDEX(DATOS,0,K$5)))))))),"sd")</f>
        <v>106.1</v>
      </c>
      <c r="L85" s="118">
        <f t="array" ref="L85">IFERROR(AVERAGE(IF(INDEX(DATOS,0,$P$2)&lt;=$I85,IF(INDEX(DATOS,0,$P$2)&gt;=$J85,IF(ISNUMBER(INDEX(DATOS,0,L$5)),IF(INDEX(DATOS,0,$N$2)=0,IF(INDEX(DATOS,0,$O$2)=1,IF(INDEX(DATOS,0,$Q$2)=$E85,INDEX(DATOS,0,L$5)))))))),"sd")</f>
        <v>15.2</v>
      </c>
      <c r="M85" s="118">
        <f t="array" ref="M85">IFERROR(AVERAGE(IF(INDEX(DATOS,0,$P$2)&lt;=$I85,IF(INDEX(DATOS,0,$P$2)&gt;=$J85,IF(ISNUMBER(INDEX(DATOS,0,M$5)),IF(INDEX(DATOS,0,$N$2)=0,IF(INDEX(DATOS,0,$O$2)=1,IF(INDEX(DATOS,0,$Q$2)=$E85,INDEX(DATOS,0,M$5)))))))),"sd")</f>
        <v>32.5</v>
      </c>
      <c r="N85" s="118">
        <f t="array" ref="N85">IFERROR(AVERAGE(IF(INDEX(DATOS,0,$P$2)&lt;=$I85,IF(INDEX(DATOS,0,$P$2)&gt;=$J85,IF(ISNUMBER(INDEX(DATOS,0,N$5)),IF(INDEX(DATOS,0,$N$2)=0,IF(INDEX(DATOS,0,$O$2)=1,IF(INDEX(DATOS,0,$Q$2)=$E85,INDEX(DATOS,0,N$5)))))))),"sd")</f>
        <v>79.900000000000006</v>
      </c>
      <c r="O85" s="118">
        <f t="array" ref="O85">IFERROR(AVERAGE(IF(INDEX(DATOS,0,$P$2)&lt;=$I85,IF(INDEX(DATOS,0,$P$2)&gt;=$J85,IF(ISNUMBER(INDEX(DATOS,0,O$5)),IF(INDEX(DATOS,0,$N$2)=0,IF(INDEX(DATOS,0,$O$2)=1,IF(INDEX(DATOS,0,$Q$2)=$E85,INDEX(DATOS,0,O$5)))))))),"sd")</f>
        <v>13.3</v>
      </c>
      <c r="P85" s="118">
        <f t="array" ref="P85">IFERROR(AVERAGE(IF(INDEX(DATOS,0,$P$2)&lt;=$I85,IF(INDEX(DATOS,0,$P$2)&gt;=$J85,IF(ISNUMBER(INDEX(DATOS,0,P$5)),IF(INDEX(DATOS,0,$N$2)=0,IF(INDEX(DATOS,0,$O$2)=1,IF(INDEX(DATOS,0,$Q$2)=$E85,INDEX(DATOS,0,P$5)))))))),"sd")</f>
        <v>2200</v>
      </c>
      <c r="Q85" s="118">
        <f t="array" ref="Q85">IFERROR(AVERAGE(IF(INDEX(DATOS,0,$P$2)&lt;=$I85,IF(INDEX(DATOS,0,$P$2)&gt;=$J85,IF(ISNUMBER(INDEX(DATOS,0,Q$5)),IF(INDEX(DATOS,0,$N$2)=0,IF(INDEX(DATOS,0,$O$2)=1,IF(INDEX(DATOS,0,$Q$2)=$E85,INDEX(DATOS,0,Q$5)))))))),"sd")</f>
        <v>0.4</v>
      </c>
      <c r="R85" s="118">
        <f t="array" ref="R85">IFERROR(AVERAGE(IF(INDEX(DATOS,0,$P$2)&lt;=$I85,IF(INDEX(DATOS,0,$P$2)&gt;=$J85,IF(ISNUMBER(INDEX(DATOS,0,R$5)),IF(INDEX(DATOS,0,$N$2)=0,IF(INDEX(DATOS,0,$O$2)=1,IF(INDEX(DATOS,0,$Q$2)=$E85,INDEX(DATOS,0,R$5)))))))),"sd")</f>
        <v>300</v>
      </c>
      <c r="S85" s="68">
        <f t="array" ref="S85">IF(ISNUMBER(K85),MAX(IF(K85&gt;=INDEX(ESCALA,0,$S$2),INDEX(ESCALA,0,$R$2))),1)</f>
        <v>10</v>
      </c>
      <c r="T85" s="119" t="str">
        <f t="shared" si="8"/>
        <v>Dpto. Trenel                            ,-35.667,-64.250,2018,2018,106,15.2,32.5,79.9,13.3,2200.0, 0.4,300.0,10</v>
      </c>
    </row>
    <row r="86" spans="1:20" x14ac:dyDescent="0.35">
      <c r="A86">
        <f t="shared" si="9"/>
        <v>79</v>
      </c>
      <c r="B86" s="35">
        <f t="array" ref="B86">IF(B85=0,0,MIN(IF(INDEX(DATOS,0,$P$2)&lt;=$I86,IF(INDEX(DATOS,0,$P$2)&gt;=$J86,IF(ISNUMBER(INDEX(DATOS,0,$C86)),IF(INDEX(DATOS,0,$N$2)=0,IF(INDEX(DATOS,0,$O$2)=1,IF(ISNA(MATCH(INDEX(DATOS,0,$Q$2),IF($J$8:J85=J86,$E$8:E85),0)),INDEX(DATOS,0,$M$2)))))))))</f>
        <v>773</v>
      </c>
      <c r="C86" s="32">
        <f>MATCH(D86,INDEX(DATOS,1,),0)</f>
        <v>20</v>
      </c>
      <c r="D86" s="114" t="s">
        <v>1</v>
      </c>
      <c r="E86" s="34" t="str">
        <f>IF($B86=0,"--",INDEX(DATOS,$B86,Q$2))</f>
        <v>Departamento de Utracán, LP</v>
      </c>
      <c r="F86" s="34" t="str">
        <f>IFERROR(SUBSTITUTE(SUBSTITUTE(SUBSTITUTE(SUBSTITUTE(SUBSTITUTE(MID(E86,1,FIND(",",E86)-1),"Departamento de","Dpto."),"Partido de","Part."),"Coronel","Cnel."),"General","Gral."),"Comandante","Cmte."),E86)</f>
        <v>Dpto. Utracán</v>
      </c>
      <c r="G86" s="117">
        <f>IFERROR(VLOOKUP($E86,LOC_UNICOS,G$2,0),-999)</f>
        <v>-37.25</v>
      </c>
      <c r="H86" s="117">
        <f>IFERROR(VLOOKUP($E86,LOC_UNICOS,H$2,0),-999)</f>
        <v>-65</v>
      </c>
      <c r="I86" s="116">
        <f t="shared" si="6"/>
        <v>2018</v>
      </c>
      <c r="J86" s="116">
        <f t="shared" si="7"/>
        <v>2018</v>
      </c>
      <c r="K86" s="118">
        <f t="array" ref="K86">IFERROR(AVERAGE(IF(INDEX(DATOS,0,$P$2)&lt;=$I86,IF(INDEX(DATOS,0,$P$2)&gt;=$J86,IF(ISNUMBER(INDEX(DATOS,0,K$5)),IF(INDEX(DATOS,0,$N$2)=0,IF(INDEX(DATOS,0,$O$2)=1,IF(INDEX(DATOS,0,$Q$2)=$E86,INDEX(DATOS,0,K$5)))))))),"sd")</f>
        <v>100.7</v>
      </c>
      <c r="L86" s="118">
        <f t="array" ref="L86">IFERROR(AVERAGE(IF(INDEX(DATOS,0,$P$2)&lt;=$I86,IF(INDEX(DATOS,0,$P$2)&gt;=$J86,IF(ISNUMBER(INDEX(DATOS,0,L$5)),IF(INDEX(DATOS,0,$N$2)=0,IF(INDEX(DATOS,0,$O$2)=1,IF(INDEX(DATOS,0,$Q$2)=$E86,INDEX(DATOS,0,L$5)))))))),"sd")</f>
        <v>11.9</v>
      </c>
      <c r="M86" s="118">
        <f t="array" ref="M86">IFERROR(AVERAGE(IF(INDEX(DATOS,0,$P$2)&lt;=$I86,IF(INDEX(DATOS,0,$P$2)&gt;=$J86,IF(ISNUMBER(INDEX(DATOS,0,M$5)),IF(INDEX(DATOS,0,$N$2)=0,IF(INDEX(DATOS,0,$O$2)=1,IF(INDEX(DATOS,0,$Q$2)=$E86,INDEX(DATOS,0,M$5)))))))),"sd")</f>
        <v>26.6</v>
      </c>
      <c r="N86" s="118">
        <f t="array" ref="N86">IFERROR(AVERAGE(IF(INDEX(DATOS,0,$P$2)&lt;=$I86,IF(INDEX(DATOS,0,$P$2)&gt;=$J86,IF(ISNUMBER(INDEX(DATOS,0,N$5)),IF(INDEX(DATOS,0,$N$2)=0,IF(INDEX(DATOS,0,$O$2)=1,IF(INDEX(DATOS,0,$Q$2)=$E86,INDEX(DATOS,0,N$5)))))))),"sd")</f>
        <v>82.15</v>
      </c>
      <c r="O86" s="118">
        <f t="array" ref="O86">IFERROR(AVERAGE(IF(INDEX(DATOS,0,$P$2)&lt;=$I86,IF(INDEX(DATOS,0,$P$2)&gt;=$J86,IF(ISNUMBER(INDEX(DATOS,0,O$5)),IF(INDEX(DATOS,0,$N$2)=0,IF(INDEX(DATOS,0,$O$2)=1,IF(INDEX(DATOS,0,$Q$2)=$E86,INDEX(DATOS,0,O$5)))))))),"sd")</f>
        <v>10.6</v>
      </c>
      <c r="P86" s="118">
        <f t="array" ref="P86">IFERROR(AVERAGE(IF(INDEX(DATOS,0,$P$2)&lt;=$I86,IF(INDEX(DATOS,0,$P$2)&gt;=$J86,IF(ISNUMBER(INDEX(DATOS,0,P$5)),IF(INDEX(DATOS,0,$N$2)=0,IF(INDEX(DATOS,0,$O$2)=1,IF(INDEX(DATOS,0,$Q$2)=$E86,INDEX(DATOS,0,P$5)))))))),"sd")</f>
        <v>1800</v>
      </c>
      <c r="Q86" s="118">
        <f t="array" ref="Q86">IFERROR(AVERAGE(IF(INDEX(DATOS,0,$P$2)&lt;=$I86,IF(INDEX(DATOS,0,$P$2)&gt;=$J86,IF(ISNUMBER(INDEX(DATOS,0,Q$5)),IF(INDEX(DATOS,0,$N$2)=0,IF(INDEX(DATOS,0,$O$2)=1,IF(INDEX(DATOS,0,$Q$2)=$E86,INDEX(DATOS,0,Q$5)))))))),"sd")</f>
        <v>0</v>
      </c>
      <c r="R86" s="118">
        <f t="array" ref="R86">IFERROR(AVERAGE(IF(INDEX(DATOS,0,$P$2)&lt;=$I86,IF(INDEX(DATOS,0,$P$2)&gt;=$J86,IF(ISNUMBER(INDEX(DATOS,0,R$5)),IF(INDEX(DATOS,0,$N$2)=0,IF(INDEX(DATOS,0,$O$2)=1,IF(INDEX(DATOS,0,$Q$2)=$E86,INDEX(DATOS,0,R$5)))))))),"sd")</f>
        <v>293</v>
      </c>
      <c r="S86" s="68">
        <f t="array" ref="S86">IF(ISNUMBER(K86),MAX(IF(K86&gt;=INDEX(ESCALA,0,$S$2),INDEX(ESCALA,0,$R$2))),1)</f>
        <v>7</v>
      </c>
      <c r="T86" s="119" t="str">
        <f t="shared" si="8"/>
        <v>Dpto. Utracán                           ,-37.250,-65.000,2018,2018,101,11.9,26.6,82.2,10.6,1800.0, 0.0,293.0, 7</v>
      </c>
    </row>
    <row r="87" spans="1:20" x14ac:dyDescent="0.35">
      <c r="A87">
        <f t="shared" si="9"/>
        <v>80</v>
      </c>
      <c r="B87" s="35">
        <f t="array" ref="B87">IF(B86=0,0,MIN(IF(INDEX(DATOS,0,$P$2)&lt;=$I87,IF(INDEX(DATOS,0,$P$2)&gt;=$J87,IF(ISNUMBER(INDEX(DATOS,0,$C87)),IF(INDEX(DATOS,0,$N$2)=0,IF(INDEX(DATOS,0,$O$2)=1,IF(ISNA(MATCH(INDEX(DATOS,0,$Q$2),IF($J$8:J86=J87,$E$8:E86),0)),INDEX(DATOS,0,$M$2)))))))))</f>
        <v>774</v>
      </c>
      <c r="C87" s="32">
        <f>MATCH(D87,INDEX(DATOS,1,),0)</f>
        <v>20</v>
      </c>
      <c r="D87" s="114" t="s">
        <v>1</v>
      </c>
      <c r="E87" s="34" t="str">
        <f>IF($B87=0,"--",INDEX(DATOS,$B87,Q$2))</f>
        <v>Partido de Adolfo Alsina, BA</v>
      </c>
      <c r="F87" s="34" t="str">
        <f>IFERROR(SUBSTITUTE(SUBSTITUTE(SUBSTITUTE(SUBSTITUTE(SUBSTITUTE(MID(E87,1,FIND(",",E87)-1),"Departamento de","Dpto."),"Partido de","Part."),"Coronel","Cnel."),"General","Gral."),"Comandante","Cmte."),E87)</f>
        <v>Part. Adolfo Alsina</v>
      </c>
      <c r="G87" s="117">
        <f>IFERROR(VLOOKUP($E87,LOC_UNICOS,G$2,0),-999)</f>
        <v>-37.25</v>
      </c>
      <c r="H87" s="117">
        <f>IFERROR(VLOOKUP($E87,LOC_UNICOS,H$2,0),-999)</f>
        <v>-63</v>
      </c>
      <c r="I87" s="116">
        <f t="shared" si="6"/>
        <v>2018</v>
      </c>
      <c r="J87" s="116">
        <f t="shared" si="7"/>
        <v>2018</v>
      </c>
      <c r="K87" s="118">
        <f t="array" ref="K87">IFERROR(AVERAGE(IF(INDEX(DATOS,0,$P$2)&lt;=$I87,IF(INDEX(DATOS,0,$P$2)&gt;=$J87,IF(ISNUMBER(INDEX(DATOS,0,K$5)),IF(INDEX(DATOS,0,$N$2)=0,IF(INDEX(DATOS,0,$O$2)=1,IF(INDEX(DATOS,0,$Q$2)=$E87,INDEX(DATOS,0,K$5)))))))),"sd")</f>
        <v>100.5</v>
      </c>
      <c r="L87" s="118">
        <f t="array" ref="L87">IFERROR(AVERAGE(IF(INDEX(DATOS,0,$P$2)&lt;=$I87,IF(INDEX(DATOS,0,$P$2)&gt;=$J87,IF(ISNUMBER(INDEX(DATOS,0,L$5)),IF(INDEX(DATOS,0,$N$2)=0,IF(INDEX(DATOS,0,$O$2)=1,IF(INDEX(DATOS,0,$Q$2)=$E87,INDEX(DATOS,0,L$5)))))))),"sd")</f>
        <v>8.5</v>
      </c>
      <c r="M87" s="118">
        <f t="array" ref="M87">IFERROR(AVERAGE(IF(INDEX(DATOS,0,$P$2)&lt;=$I87,IF(INDEX(DATOS,0,$P$2)&gt;=$J87,IF(ISNUMBER(INDEX(DATOS,0,M$5)),IF(INDEX(DATOS,0,$N$2)=0,IF(INDEX(DATOS,0,$O$2)=1,IF(INDEX(DATOS,0,$Q$2)=$E87,INDEX(DATOS,0,M$5)))))))),"sd")</f>
        <v>26.8</v>
      </c>
      <c r="N87" s="118">
        <f t="array" ref="N87">IFERROR(AVERAGE(IF(INDEX(DATOS,0,$P$2)&lt;=$I87,IF(INDEX(DATOS,0,$P$2)&gt;=$J87,IF(ISNUMBER(INDEX(DATOS,0,N$5)),IF(INDEX(DATOS,0,$N$2)=0,IF(INDEX(DATOS,0,$O$2)=1,IF(INDEX(DATOS,0,$Q$2)=$E87,INDEX(DATOS,0,N$5)))))))),"sd")</f>
        <v>79.224999999999994</v>
      </c>
      <c r="O87" s="118">
        <f t="array" ref="O87">IFERROR(AVERAGE(IF(INDEX(DATOS,0,$P$2)&lt;=$I87,IF(INDEX(DATOS,0,$P$2)&gt;=$J87,IF(ISNUMBER(INDEX(DATOS,0,O$5)),IF(INDEX(DATOS,0,$N$2)=0,IF(INDEX(DATOS,0,$O$2)=1,IF(INDEX(DATOS,0,$Q$2)=$E87,INDEX(DATOS,0,O$5)))))))),"sd")</f>
        <v>10.5</v>
      </c>
      <c r="P87" s="118">
        <f t="array" ref="P87">IFERROR(AVERAGE(IF(INDEX(DATOS,0,$P$2)&lt;=$I87,IF(INDEX(DATOS,0,$P$2)&gt;=$J87,IF(ISNUMBER(INDEX(DATOS,0,P$5)),IF(INDEX(DATOS,0,$N$2)=0,IF(INDEX(DATOS,0,$O$2)=1,IF(INDEX(DATOS,0,$Q$2)=$E87,INDEX(DATOS,0,P$5)))))))),"sd")</f>
        <v>2998.5294117647059</v>
      </c>
      <c r="Q87" s="118">
        <f t="array" ref="Q87">IFERROR(AVERAGE(IF(INDEX(DATOS,0,$P$2)&lt;=$I87,IF(INDEX(DATOS,0,$P$2)&gt;=$J87,IF(ISNUMBER(INDEX(DATOS,0,Q$5)),IF(INDEX(DATOS,0,$N$2)=0,IF(INDEX(DATOS,0,$O$2)=1,IF(INDEX(DATOS,0,$Q$2)=$E87,INDEX(DATOS,0,Q$5)))))))),"sd")</f>
        <v>1.4</v>
      </c>
      <c r="R87" s="118">
        <f t="array" ref="R87">IFERROR(AVERAGE(IF(INDEX(DATOS,0,$P$2)&lt;=$I87,IF(INDEX(DATOS,0,$P$2)&gt;=$J87,IF(ISNUMBER(INDEX(DATOS,0,R$5)),IF(INDEX(DATOS,0,$N$2)=0,IF(INDEX(DATOS,0,$O$2)=1,IF(INDEX(DATOS,0,$Q$2)=$E87,INDEX(DATOS,0,R$5)))))))),"sd")</f>
        <v>284.5</v>
      </c>
      <c r="S87" s="68">
        <f t="array" ref="S87">IF(ISNUMBER(K87),MAX(IF(K87&gt;=INDEX(ESCALA,0,$S$2),INDEX(ESCALA,0,$R$2))),1)</f>
        <v>7</v>
      </c>
      <c r="T87" s="119" t="str">
        <f t="shared" si="8"/>
        <v>Part. Adolfo Alsina                     ,-37.250,-63.000,2018,2018,101, 8.5,26.8,79.2,10.5,2998.5, 1.4,284.5, 7</v>
      </c>
    </row>
    <row r="88" spans="1:20" x14ac:dyDescent="0.35">
      <c r="A88">
        <f t="shared" si="9"/>
        <v>81</v>
      </c>
      <c r="B88" s="35">
        <f t="array" ref="B88">IF(B87=0,0,MIN(IF(INDEX(DATOS,0,$P$2)&lt;=$I88,IF(INDEX(DATOS,0,$P$2)&gt;=$J88,IF(ISNUMBER(INDEX(DATOS,0,$C88)),IF(INDEX(DATOS,0,$N$2)=0,IF(INDEX(DATOS,0,$O$2)=1,IF(ISNA(MATCH(INDEX(DATOS,0,$Q$2),IF($J$8:J87=J88,$E$8:E87),0)),INDEX(DATOS,0,$M$2)))))))))</f>
        <v>776</v>
      </c>
      <c r="C88" s="32">
        <f>MATCH(D88,INDEX(DATOS,1,),0)</f>
        <v>20</v>
      </c>
      <c r="D88" s="114" t="s">
        <v>1</v>
      </c>
      <c r="E88" s="34" t="str">
        <f>IF($B88=0,"--",INDEX(DATOS,$B88,Q$2))</f>
        <v>Partido de Bahía Blanca, BA</v>
      </c>
      <c r="F88" s="34" t="str">
        <f>IFERROR(SUBSTITUTE(SUBSTITUTE(SUBSTITUTE(SUBSTITUTE(SUBSTITUTE(MID(E88,1,FIND(",",E88)-1),"Departamento de","Dpto."),"Partido de","Part."),"Coronel","Cnel."),"General","Gral."),"Comandante","Cmte."),E88)</f>
        <v>Part. Bahía Blanca</v>
      </c>
      <c r="G88" s="117">
        <f>IFERROR(VLOOKUP($E88,LOC_UNICOS,G$2,0),-999)</f>
        <v>-38.6666667</v>
      </c>
      <c r="H88" s="117">
        <f>IFERROR(VLOOKUP($E88,LOC_UNICOS,H$2,0),-999)</f>
        <v>-62.3333333</v>
      </c>
      <c r="I88" s="116">
        <f t="shared" si="6"/>
        <v>2018</v>
      </c>
      <c r="J88" s="116">
        <f t="shared" si="7"/>
        <v>2018</v>
      </c>
      <c r="K88" s="118">
        <f t="array" ref="K88">IFERROR(AVERAGE(IF(INDEX(DATOS,0,$P$2)&lt;=$I88,IF(INDEX(DATOS,0,$P$2)&gt;=$J88,IF(ISNUMBER(INDEX(DATOS,0,K$5)),IF(INDEX(DATOS,0,$N$2)=0,IF(INDEX(DATOS,0,$O$2)=1,IF(INDEX(DATOS,0,$Q$2)=$E88,INDEX(DATOS,0,K$5)))))))),"sd")</f>
        <v>101.3</v>
      </c>
      <c r="L88" s="118">
        <f t="array" ref="L88">IFERROR(AVERAGE(IF(INDEX(DATOS,0,$P$2)&lt;=$I88,IF(INDEX(DATOS,0,$P$2)&gt;=$J88,IF(ISNUMBER(INDEX(DATOS,0,L$5)),IF(INDEX(DATOS,0,$N$2)=0,IF(INDEX(DATOS,0,$O$2)=1,IF(INDEX(DATOS,0,$Q$2)=$E88,INDEX(DATOS,0,L$5)))))))),"sd")</f>
        <v>17.899999999999999</v>
      </c>
      <c r="M88" s="118">
        <f t="array" ref="M88">IFERROR(AVERAGE(IF(INDEX(DATOS,0,$P$2)&lt;=$I88,IF(INDEX(DATOS,0,$P$2)&gt;=$J88,IF(ISNUMBER(INDEX(DATOS,0,M$5)),IF(INDEX(DATOS,0,$N$2)=0,IF(INDEX(DATOS,0,$O$2)=1,IF(INDEX(DATOS,0,$Q$2)=$E88,INDEX(DATOS,0,M$5)))))))),"sd")</f>
        <v>26.5</v>
      </c>
      <c r="N88" s="118">
        <f t="array" ref="N88">IFERROR(AVERAGE(IF(INDEX(DATOS,0,$P$2)&lt;=$I88,IF(INDEX(DATOS,0,$P$2)&gt;=$J88,IF(ISNUMBER(INDEX(DATOS,0,N$5)),IF(INDEX(DATOS,0,$N$2)=0,IF(INDEX(DATOS,0,$O$2)=1,IF(INDEX(DATOS,0,$Q$2)=$E88,INDEX(DATOS,0,N$5)))))))),"sd")</f>
        <v>81.25</v>
      </c>
      <c r="O88" s="118">
        <f t="array" ref="O88">IFERROR(AVERAGE(IF(INDEX(DATOS,0,$P$2)&lt;=$I88,IF(INDEX(DATOS,0,$P$2)&gt;=$J88,IF(ISNUMBER(INDEX(DATOS,0,O$5)),IF(INDEX(DATOS,0,$N$2)=0,IF(INDEX(DATOS,0,$O$2)=1,IF(INDEX(DATOS,0,$Q$2)=$E88,INDEX(DATOS,0,O$5)))))))),"sd")</f>
        <v>10.9</v>
      </c>
      <c r="P88" s="118">
        <f t="array" ref="P88">IFERROR(AVERAGE(IF(INDEX(DATOS,0,$P$2)&lt;=$I88,IF(INDEX(DATOS,0,$P$2)&gt;=$J88,IF(ISNUMBER(INDEX(DATOS,0,P$5)),IF(INDEX(DATOS,0,$N$2)=0,IF(INDEX(DATOS,0,$O$2)=1,IF(INDEX(DATOS,0,$Q$2)=$E88,INDEX(DATOS,0,P$5)))))))),"sd")</f>
        <v>2800</v>
      </c>
      <c r="Q88" s="118">
        <f t="array" ref="Q88">IFERROR(AVERAGE(IF(INDEX(DATOS,0,$P$2)&lt;=$I88,IF(INDEX(DATOS,0,$P$2)&gt;=$J88,IF(ISNUMBER(INDEX(DATOS,0,Q$5)),IF(INDEX(DATOS,0,$N$2)=0,IF(INDEX(DATOS,0,$O$2)=1,IF(INDEX(DATOS,0,$Q$2)=$E88,INDEX(DATOS,0,Q$5)))))))),"sd")</f>
        <v>0.8</v>
      </c>
      <c r="R88" s="118">
        <f t="array" ref="R88">IFERROR(AVERAGE(IF(INDEX(DATOS,0,$P$2)&lt;=$I88,IF(INDEX(DATOS,0,$P$2)&gt;=$J88,IF(ISNUMBER(INDEX(DATOS,0,R$5)),IF(INDEX(DATOS,0,$N$2)=0,IF(INDEX(DATOS,0,$O$2)=1,IF(INDEX(DATOS,0,$Q$2)=$E88,INDEX(DATOS,0,R$5)))))))),"sd")</f>
        <v>256</v>
      </c>
      <c r="S88" s="68">
        <f t="array" ref="S88">IF(ISNUMBER(K88),MAX(IF(K88&gt;=INDEX(ESCALA,0,$S$2),INDEX(ESCALA,0,$R$2))),1)</f>
        <v>7</v>
      </c>
      <c r="T88" s="119" t="str">
        <f t="shared" si="8"/>
        <v>Part. Bahía Blanca                      ,-38.667,-62.333,2018,2018,101,17.9,26.5,81.3,10.9,2800.0, 0.8,256.0, 7</v>
      </c>
    </row>
    <row r="89" spans="1:20" x14ac:dyDescent="0.35">
      <c r="A89">
        <f t="shared" si="9"/>
        <v>82</v>
      </c>
      <c r="B89" s="35">
        <f t="array" ref="B89">IF(B88=0,0,MIN(IF(INDEX(DATOS,0,$P$2)&lt;=$I89,IF(INDEX(DATOS,0,$P$2)&gt;=$J89,IF(ISNUMBER(INDEX(DATOS,0,$C89)),IF(INDEX(DATOS,0,$N$2)=0,IF(INDEX(DATOS,0,$O$2)=1,IF(ISNA(MATCH(INDEX(DATOS,0,$Q$2),IF($J$8:J88=J89,$E$8:E88),0)),INDEX(DATOS,0,$M$2)))))))))</f>
        <v>777</v>
      </c>
      <c r="C89" s="32">
        <f>MATCH(D89,INDEX(DATOS,1,),0)</f>
        <v>20</v>
      </c>
      <c r="D89" s="114" t="s">
        <v>1</v>
      </c>
      <c r="E89" s="34" t="str">
        <f>IF($B89=0,"--",INDEX(DATOS,$B89,Q$2))</f>
        <v>Partido de Coronel Dorrego, BA</v>
      </c>
      <c r="F89" s="34" t="str">
        <f>IFERROR(SUBSTITUTE(SUBSTITUTE(SUBSTITUTE(SUBSTITUTE(SUBSTITUTE(MID(E89,1,FIND(",",E89)-1),"Departamento de","Dpto."),"Partido de","Part."),"Coronel","Cnel."),"General","Gral."),"Comandante","Cmte."),E89)</f>
        <v>Part. Cnel. Dorrego</v>
      </c>
      <c r="G89" s="117">
        <f>IFERROR(VLOOKUP($E89,LOC_UNICOS,G$2,0),-999)</f>
        <v>-38.6666667</v>
      </c>
      <c r="H89" s="117">
        <f>IFERROR(VLOOKUP($E89,LOC_UNICOS,H$2,0),-999)</f>
        <v>-61.1666667</v>
      </c>
      <c r="I89" s="116">
        <f t="shared" si="6"/>
        <v>2018</v>
      </c>
      <c r="J89" s="116">
        <f t="shared" si="7"/>
        <v>2018</v>
      </c>
      <c r="K89" s="118">
        <f t="array" ref="K89">IFERROR(AVERAGE(IF(INDEX(DATOS,0,$P$2)&lt;=$I89,IF(INDEX(DATOS,0,$P$2)&gt;=$J89,IF(ISNUMBER(INDEX(DATOS,0,K$5)),IF(INDEX(DATOS,0,$N$2)=0,IF(INDEX(DATOS,0,$O$2)=1,IF(INDEX(DATOS,0,$Q$2)=$E89,INDEX(DATOS,0,K$5)))))))),"sd")</f>
        <v>103.34</v>
      </c>
      <c r="L89" s="118">
        <f t="array" ref="L89">IFERROR(AVERAGE(IF(INDEX(DATOS,0,$P$2)&lt;=$I89,IF(INDEX(DATOS,0,$P$2)&gt;=$J89,IF(ISNUMBER(INDEX(DATOS,0,L$5)),IF(INDEX(DATOS,0,$N$2)=0,IF(INDEX(DATOS,0,$O$2)=1,IF(INDEX(DATOS,0,$Q$2)=$E89,INDEX(DATOS,0,L$5)))))))),"sd")</f>
        <v>15.280000000000001</v>
      </c>
      <c r="M89" s="118">
        <f t="array" ref="M89">IFERROR(AVERAGE(IF(INDEX(DATOS,0,$P$2)&lt;=$I89,IF(INDEX(DATOS,0,$P$2)&gt;=$J89,IF(ISNUMBER(INDEX(DATOS,0,M$5)),IF(INDEX(DATOS,0,$N$2)=0,IF(INDEX(DATOS,0,$O$2)=1,IF(INDEX(DATOS,0,$Q$2)=$E89,INDEX(DATOS,0,M$5)))))))),"sd")</f>
        <v>29.360000000000003</v>
      </c>
      <c r="N89" s="118">
        <f t="array" ref="N89">IFERROR(AVERAGE(IF(INDEX(DATOS,0,$P$2)&lt;=$I89,IF(INDEX(DATOS,0,$P$2)&gt;=$J89,IF(ISNUMBER(INDEX(DATOS,0,N$5)),IF(INDEX(DATOS,0,$N$2)=0,IF(INDEX(DATOS,0,$O$2)=1,IF(INDEX(DATOS,0,$Q$2)=$E89,INDEX(DATOS,0,N$5)))))))),"sd")</f>
        <v>82.330000000000013</v>
      </c>
      <c r="O89" s="118">
        <f t="array" ref="O89">IFERROR(AVERAGE(IF(INDEX(DATOS,0,$P$2)&lt;=$I89,IF(INDEX(DATOS,0,$P$2)&gt;=$J89,IF(ISNUMBER(INDEX(DATOS,0,O$5)),IF(INDEX(DATOS,0,$N$2)=0,IF(INDEX(DATOS,0,$O$2)=1,IF(INDEX(DATOS,0,$Q$2)=$E89,INDEX(DATOS,0,O$5)))))))),"sd")</f>
        <v>11.919999999999998</v>
      </c>
      <c r="P89" s="118">
        <f t="array" ref="P89">IFERROR(AVERAGE(IF(INDEX(DATOS,0,$P$2)&lt;=$I89,IF(INDEX(DATOS,0,$P$2)&gt;=$J89,IF(ISNUMBER(INDEX(DATOS,0,P$5)),IF(INDEX(DATOS,0,$N$2)=0,IF(INDEX(DATOS,0,$O$2)=1,IF(INDEX(DATOS,0,$Q$2)=$E89,INDEX(DATOS,0,P$5)))))))),"sd")</f>
        <v>4170.7094948003205</v>
      </c>
      <c r="Q89" s="118">
        <f t="array" ref="Q89">IFERROR(AVERAGE(IF(INDEX(DATOS,0,$P$2)&lt;=$I89,IF(INDEX(DATOS,0,$P$2)&gt;=$J89,IF(ISNUMBER(INDEX(DATOS,0,Q$5)),IF(INDEX(DATOS,0,$N$2)=0,IF(INDEX(DATOS,0,$O$2)=1,IF(INDEX(DATOS,0,$Q$2)=$E89,INDEX(DATOS,0,Q$5)))))))),"sd")</f>
        <v>2.14</v>
      </c>
      <c r="R89" s="118">
        <f t="array" ref="R89">IFERROR(AVERAGE(IF(INDEX(DATOS,0,$P$2)&lt;=$I89,IF(INDEX(DATOS,0,$P$2)&gt;=$J89,IF(ISNUMBER(INDEX(DATOS,0,R$5)),IF(INDEX(DATOS,0,$N$2)=0,IF(INDEX(DATOS,0,$O$2)=1,IF(INDEX(DATOS,0,$Q$2)=$E89,INDEX(DATOS,0,R$5)))))))),"sd")</f>
        <v>324.39999999999998</v>
      </c>
      <c r="S89" s="68">
        <f t="array" ref="S89">IF(ISNUMBER(K89),MAX(IF(K89&gt;=INDEX(ESCALA,0,$S$2),INDEX(ESCALA,0,$R$2))),1)</f>
        <v>8</v>
      </c>
      <c r="T89" s="119" t="str">
        <f t="shared" si="8"/>
        <v>Part. Cnel. Dorrego                     ,-38.667,-61.167,2018,2018,103,15.3,29.4,82.3,11.9,4170.7, 2.1,324.4, 8</v>
      </c>
    </row>
    <row r="90" spans="1:20" x14ac:dyDescent="0.35">
      <c r="A90">
        <f t="shared" si="9"/>
        <v>83</v>
      </c>
      <c r="B90" s="35">
        <f t="array" ref="B90">IF(B89=0,0,MIN(IF(INDEX(DATOS,0,$P$2)&lt;=$I90,IF(INDEX(DATOS,0,$P$2)&gt;=$J90,IF(ISNUMBER(INDEX(DATOS,0,$C90)),IF(INDEX(DATOS,0,$N$2)=0,IF(INDEX(DATOS,0,$O$2)=1,IF(ISNA(MATCH(INDEX(DATOS,0,$Q$2),IF($J$8:J89=J90,$E$8:E89),0)),INDEX(DATOS,0,$M$2)))))))))</f>
        <v>782</v>
      </c>
      <c r="C90" s="32">
        <f>MATCH(D90,INDEX(DATOS,1,),0)</f>
        <v>20</v>
      </c>
      <c r="D90" s="114" t="s">
        <v>1</v>
      </c>
      <c r="E90" s="34" t="str">
        <f>IF($B90=0,"--",INDEX(DATOS,$B90,Q$2))</f>
        <v>Partido de Coronel Pringles, BA</v>
      </c>
      <c r="F90" s="34" t="str">
        <f>IFERROR(SUBSTITUTE(SUBSTITUTE(SUBSTITUTE(SUBSTITUTE(SUBSTITUTE(MID(E90,1,FIND(",",E90)-1),"Departamento de","Dpto."),"Partido de","Part."),"Coronel","Cnel."),"General","Gral."),"Comandante","Cmte."),E90)</f>
        <v>Part. Cnel. Pringles</v>
      </c>
      <c r="G90" s="117">
        <f>IFERROR(VLOOKUP($E90,LOC_UNICOS,G$2,0),-999)</f>
        <v>-38.25</v>
      </c>
      <c r="H90" s="117">
        <f>IFERROR(VLOOKUP($E90,LOC_UNICOS,H$2,0),-999)</f>
        <v>-61.3333333</v>
      </c>
      <c r="I90" s="116">
        <f t="shared" si="6"/>
        <v>2018</v>
      </c>
      <c r="J90" s="116">
        <f t="shared" si="7"/>
        <v>2018</v>
      </c>
      <c r="K90" s="118">
        <f t="array" ref="K90">IFERROR(AVERAGE(IF(INDEX(DATOS,0,$P$2)&lt;=$I90,IF(INDEX(DATOS,0,$P$2)&gt;=$J90,IF(ISNUMBER(INDEX(DATOS,0,K$5)),IF(INDEX(DATOS,0,$N$2)=0,IF(INDEX(DATOS,0,$O$2)=1,IF(INDEX(DATOS,0,$Q$2)=$E90,INDEX(DATOS,0,K$5)))))))),"sd")</f>
        <v>102.64999999999999</v>
      </c>
      <c r="L90" s="118">
        <f t="array" ref="L90">IFERROR(AVERAGE(IF(INDEX(DATOS,0,$P$2)&lt;=$I90,IF(INDEX(DATOS,0,$P$2)&gt;=$J90,IF(ISNUMBER(INDEX(DATOS,0,L$5)),IF(INDEX(DATOS,0,$N$2)=0,IF(INDEX(DATOS,0,$O$2)=1,IF(INDEX(DATOS,0,$Q$2)=$E90,INDEX(DATOS,0,L$5)))))))),"sd")</f>
        <v>15.774999999999999</v>
      </c>
      <c r="M90" s="118">
        <f t="array" ref="M90">IFERROR(AVERAGE(IF(INDEX(DATOS,0,$P$2)&lt;=$I90,IF(INDEX(DATOS,0,$P$2)&gt;=$J90,IF(ISNUMBER(INDEX(DATOS,0,M$5)),IF(INDEX(DATOS,0,$N$2)=0,IF(INDEX(DATOS,0,$O$2)=1,IF(INDEX(DATOS,0,$Q$2)=$E90,INDEX(DATOS,0,M$5)))))))),"sd")</f>
        <v>28.200000000000003</v>
      </c>
      <c r="N90" s="118">
        <f t="array" ref="N90">IFERROR(AVERAGE(IF(INDEX(DATOS,0,$P$2)&lt;=$I90,IF(INDEX(DATOS,0,$P$2)&gt;=$J90,IF(ISNUMBER(INDEX(DATOS,0,N$5)),IF(INDEX(DATOS,0,$N$2)=0,IF(INDEX(DATOS,0,$O$2)=1,IF(INDEX(DATOS,0,$Q$2)=$E90,INDEX(DATOS,0,N$5)))))))),"sd")</f>
        <v>81.537499999999994</v>
      </c>
      <c r="O90" s="118">
        <f t="array" ref="O90">IFERROR(AVERAGE(IF(INDEX(DATOS,0,$P$2)&lt;=$I90,IF(INDEX(DATOS,0,$P$2)&gt;=$J90,IF(ISNUMBER(INDEX(DATOS,0,O$5)),IF(INDEX(DATOS,0,$N$2)=0,IF(INDEX(DATOS,0,$O$2)=1,IF(INDEX(DATOS,0,$Q$2)=$E90,INDEX(DATOS,0,O$5)))))))),"sd")</f>
        <v>11.575000000000001</v>
      </c>
      <c r="P90" s="118">
        <f t="array" ref="P90">IFERROR(AVERAGE(IF(INDEX(DATOS,0,$P$2)&lt;=$I90,IF(INDEX(DATOS,0,$P$2)&gt;=$J90,IF(ISNUMBER(INDEX(DATOS,0,P$5)),IF(INDEX(DATOS,0,$N$2)=0,IF(INDEX(DATOS,0,$O$2)=1,IF(INDEX(DATOS,0,$Q$2)=$E90,INDEX(DATOS,0,P$5)))))))),"sd")</f>
        <v>4179.7801492417557</v>
      </c>
      <c r="Q90" s="118">
        <f t="array" ref="Q90">IFERROR(AVERAGE(IF(INDEX(DATOS,0,$P$2)&lt;=$I90,IF(INDEX(DATOS,0,$P$2)&gt;=$J90,IF(ISNUMBER(INDEX(DATOS,0,Q$5)),IF(INDEX(DATOS,0,$N$2)=0,IF(INDEX(DATOS,0,$O$2)=1,IF(INDEX(DATOS,0,$Q$2)=$E90,INDEX(DATOS,0,Q$5)))))))),"sd")</f>
        <v>1.1749999999999998</v>
      </c>
      <c r="R90" s="118">
        <f t="array" ref="R90">IFERROR(AVERAGE(IF(INDEX(DATOS,0,$P$2)&lt;=$I90,IF(INDEX(DATOS,0,$P$2)&gt;=$J90,IF(ISNUMBER(INDEX(DATOS,0,R$5)),IF(INDEX(DATOS,0,$N$2)=0,IF(INDEX(DATOS,0,$O$2)=1,IF(INDEX(DATOS,0,$Q$2)=$E90,INDEX(DATOS,0,R$5)))))))),"sd")</f>
        <v>302</v>
      </c>
      <c r="S90" s="68">
        <f t="array" ref="S90">IF(ISNUMBER(K90),MAX(IF(K90&gt;=INDEX(ESCALA,0,$S$2),INDEX(ESCALA,0,$R$2))),1)</f>
        <v>8</v>
      </c>
      <c r="T90" s="119" t="str">
        <f t="shared" si="8"/>
        <v>Part. Cnel. Pringles                    ,-38.250,-61.333,2018,2018,103,15.8,28.2,81.5,11.6,4179.8, 1.2,302.0, 8</v>
      </c>
    </row>
    <row r="91" spans="1:20" x14ac:dyDescent="0.35">
      <c r="A91">
        <f t="shared" si="9"/>
        <v>84</v>
      </c>
      <c r="B91" s="35">
        <f t="array" ref="B91">IF(B90=0,0,MIN(IF(INDEX(DATOS,0,$P$2)&lt;=$I91,IF(INDEX(DATOS,0,$P$2)&gt;=$J91,IF(ISNUMBER(INDEX(DATOS,0,$C91)),IF(INDEX(DATOS,0,$N$2)=0,IF(INDEX(DATOS,0,$O$2)=1,IF(ISNA(MATCH(INDEX(DATOS,0,$Q$2),IF($J$8:J90=J91,$E$8:E90),0)),INDEX(DATOS,0,$M$2)))))))))</f>
        <v>786</v>
      </c>
      <c r="C91" s="32">
        <f>MATCH(D91,INDEX(DATOS,1,),0)</f>
        <v>20</v>
      </c>
      <c r="D91" s="114" t="s">
        <v>1</v>
      </c>
      <c r="E91" s="34" t="str">
        <f>IF($B91=0,"--",INDEX(DATOS,$B91,Q$2))</f>
        <v>Partido de Coronel de Marina Leonardo Rosales, BA</v>
      </c>
      <c r="F91" s="34" t="str">
        <f>IFERROR(SUBSTITUTE(SUBSTITUTE(SUBSTITUTE(SUBSTITUTE(SUBSTITUTE(MID(E91,1,FIND(",",E91)-1),"Departamento de","Dpto."),"Partido de","Part."),"Coronel","Cnel."),"General","Gral."),"Comandante","Cmte."),E91)</f>
        <v>Part. Cnel. de Marina Leonardo Rosales</v>
      </c>
      <c r="G91" s="117">
        <f>IFERROR(VLOOKUP($E91,LOC_UNICOS,G$2,0),-999)</f>
        <v>-38.880277999999997</v>
      </c>
      <c r="H91" s="117">
        <f>IFERROR(VLOOKUP($E91,LOC_UNICOS,H$2,0),-999)</f>
        <v>-62.075000000000003</v>
      </c>
      <c r="I91" s="116">
        <f t="shared" si="6"/>
        <v>2018</v>
      </c>
      <c r="J91" s="116">
        <f t="shared" si="7"/>
        <v>2018</v>
      </c>
      <c r="K91" s="118">
        <f t="array" ref="K91">IFERROR(AVERAGE(IF(INDEX(DATOS,0,$P$2)&lt;=$I91,IF(INDEX(DATOS,0,$P$2)&gt;=$J91,IF(ISNUMBER(INDEX(DATOS,0,K$5)),IF(INDEX(DATOS,0,$N$2)=0,IF(INDEX(DATOS,0,$O$2)=1,IF(INDEX(DATOS,0,$Q$2)=$E91,INDEX(DATOS,0,K$5)))))))),"sd")</f>
        <v>99.4</v>
      </c>
      <c r="L91" s="118">
        <f t="array" ref="L91">IFERROR(AVERAGE(IF(INDEX(DATOS,0,$P$2)&lt;=$I91,IF(INDEX(DATOS,0,$P$2)&gt;=$J91,IF(ISNUMBER(INDEX(DATOS,0,L$5)),IF(INDEX(DATOS,0,$N$2)=0,IF(INDEX(DATOS,0,$O$2)=1,IF(INDEX(DATOS,0,$Q$2)=$E91,INDEX(DATOS,0,L$5)))))))),"sd")</f>
        <v>9.3000000000000007</v>
      </c>
      <c r="M91" s="118">
        <f t="array" ref="M91">IFERROR(AVERAGE(IF(INDEX(DATOS,0,$P$2)&lt;=$I91,IF(INDEX(DATOS,0,$P$2)&gt;=$J91,IF(ISNUMBER(INDEX(DATOS,0,M$5)),IF(INDEX(DATOS,0,$N$2)=0,IF(INDEX(DATOS,0,$O$2)=1,IF(INDEX(DATOS,0,$Q$2)=$E91,INDEX(DATOS,0,M$5)))))))),"sd")</f>
        <v>26.4</v>
      </c>
      <c r="N91" s="118">
        <f t="array" ref="N91">IFERROR(AVERAGE(IF(INDEX(DATOS,0,$P$2)&lt;=$I91,IF(INDEX(DATOS,0,$P$2)&gt;=$J91,IF(ISNUMBER(INDEX(DATOS,0,N$5)),IF(INDEX(DATOS,0,$N$2)=0,IF(INDEX(DATOS,0,$O$2)=1,IF(INDEX(DATOS,0,$Q$2)=$E91,INDEX(DATOS,0,N$5)))))))),"sd")</f>
        <v>77.25</v>
      </c>
      <c r="O91" s="118">
        <f t="array" ref="O91">IFERROR(AVERAGE(IF(INDEX(DATOS,0,$P$2)&lt;=$I91,IF(INDEX(DATOS,0,$P$2)&gt;=$J91,IF(ISNUMBER(INDEX(DATOS,0,O$5)),IF(INDEX(DATOS,0,$N$2)=0,IF(INDEX(DATOS,0,$O$2)=1,IF(INDEX(DATOS,0,$Q$2)=$E91,INDEX(DATOS,0,O$5)))))))),"sd")</f>
        <v>10.7</v>
      </c>
      <c r="P91" s="118">
        <f t="array" ref="P91">IFERROR(AVERAGE(IF(INDEX(DATOS,0,$P$2)&lt;=$I91,IF(INDEX(DATOS,0,$P$2)&gt;=$J91,IF(ISNUMBER(INDEX(DATOS,0,P$5)),IF(INDEX(DATOS,0,$N$2)=0,IF(INDEX(DATOS,0,$O$2)=1,IF(INDEX(DATOS,0,$Q$2)=$E91,INDEX(DATOS,0,P$5)))))))),"sd")</f>
        <v>3500</v>
      </c>
      <c r="Q91" s="118">
        <f t="array" ref="Q91">IFERROR(AVERAGE(IF(INDEX(DATOS,0,$P$2)&lt;=$I91,IF(INDEX(DATOS,0,$P$2)&gt;=$J91,IF(ISNUMBER(INDEX(DATOS,0,Q$5)),IF(INDEX(DATOS,0,$N$2)=0,IF(INDEX(DATOS,0,$O$2)=1,IF(INDEX(DATOS,0,$Q$2)=$E91,INDEX(DATOS,0,Q$5)))))))),"sd")</f>
        <v>3.6</v>
      </c>
      <c r="R91" s="118">
        <f t="array" ref="R91">IFERROR(AVERAGE(IF(INDEX(DATOS,0,$P$2)&lt;=$I91,IF(INDEX(DATOS,0,$P$2)&gt;=$J91,IF(ISNUMBER(INDEX(DATOS,0,R$5)),IF(INDEX(DATOS,0,$N$2)=0,IF(INDEX(DATOS,0,$O$2)=1,IF(INDEX(DATOS,0,$Q$2)=$E91,INDEX(DATOS,0,R$5)))))))),"sd")</f>
        <v>248</v>
      </c>
      <c r="S91" s="68">
        <f t="array" ref="S91">IF(ISNUMBER(K91),MAX(IF(K91&gt;=INDEX(ESCALA,0,$S$2),INDEX(ESCALA,0,$R$2))),1)</f>
        <v>6</v>
      </c>
      <c r="T91" s="119" t="str">
        <f t="shared" si="8"/>
        <v>Part. Cnel. de Marina Leonardo Rosales  ,-38.880,-62.075,2018,2018,99, 9.3,26.4,77.3,10.7,3500.0, 3.6,248.0, 6</v>
      </c>
    </row>
    <row r="92" spans="1:20" x14ac:dyDescent="0.35">
      <c r="A92">
        <f t="shared" si="9"/>
        <v>85</v>
      </c>
      <c r="B92" s="35">
        <f t="array" ref="B92">IF(B91=0,0,MIN(IF(INDEX(DATOS,0,$P$2)&lt;=$I92,IF(INDEX(DATOS,0,$P$2)&gt;=$J92,IF(ISNUMBER(INDEX(DATOS,0,$C92)),IF(INDEX(DATOS,0,$N$2)=0,IF(INDEX(DATOS,0,$O$2)=1,IF(ISNA(MATCH(INDEX(DATOS,0,$Q$2),IF($J$8:J91=J92,$E$8:E91),0)),INDEX(DATOS,0,$M$2)))))))))</f>
        <v>787</v>
      </c>
      <c r="C92" s="32">
        <f>MATCH(D92,INDEX(DATOS,1,),0)</f>
        <v>20</v>
      </c>
      <c r="D92" s="114" t="s">
        <v>1</v>
      </c>
      <c r="E92" s="34" t="str">
        <f>IF($B92=0,"--",INDEX(DATOS,$B92,Q$2))</f>
        <v>Partido de Coronel Suárez, BA</v>
      </c>
      <c r="F92" s="34" t="str">
        <f>IFERROR(SUBSTITUTE(SUBSTITUTE(SUBSTITUTE(SUBSTITUTE(SUBSTITUTE(MID(E92,1,FIND(",",E92)-1),"Departamento de","Dpto."),"Partido de","Part."),"Coronel","Cnel."),"General","Gral."),"Comandante","Cmte."),E92)</f>
        <v>Part. Cnel. Suárez</v>
      </c>
      <c r="G92" s="117">
        <f>IFERROR(VLOOKUP($E92,LOC_UNICOS,G$2,0),-999)</f>
        <v>-37.5</v>
      </c>
      <c r="H92" s="117">
        <f>IFERROR(VLOOKUP($E92,LOC_UNICOS,H$2,0),-999)</f>
        <v>-61.8333333</v>
      </c>
      <c r="I92" s="116">
        <f t="shared" si="6"/>
        <v>2018</v>
      </c>
      <c r="J92" s="116">
        <f t="shared" si="7"/>
        <v>2018</v>
      </c>
      <c r="K92" s="118">
        <f t="array" ref="K92">IFERROR(AVERAGE(IF(INDEX(DATOS,0,$P$2)&lt;=$I92,IF(INDEX(DATOS,0,$P$2)&gt;=$J92,IF(ISNUMBER(INDEX(DATOS,0,K$5)),IF(INDEX(DATOS,0,$N$2)=0,IF(INDEX(DATOS,0,$O$2)=1,IF(INDEX(DATOS,0,$Q$2)=$E92,INDEX(DATOS,0,K$5)))))))),"sd")</f>
        <v>102.83333333333333</v>
      </c>
      <c r="L92" s="118">
        <f t="array" ref="L92">IFERROR(AVERAGE(IF(INDEX(DATOS,0,$P$2)&lt;=$I92,IF(INDEX(DATOS,0,$P$2)&gt;=$J92,IF(ISNUMBER(INDEX(DATOS,0,L$5)),IF(INDEX(DATOS,0,$N$2)=0,IF(INDEX(DATOS,0,$O$2)=1,IF(INDEX(DATOS,0,$Q$2)=$E92,INDEX(DATOS,0,L$5)))))))),"sd")</f>
        <v>15.133333333333331</v>
      </c>
      <c r="M92" s="118">
        <f t="array" ref="M92">IFERROR(AVERAGE(IF(INDEX(DATOS,0,$P$2)&lt;=$I92,IF(INDEX(DATOS,0,$P$2)&gt;=$J92,IF(ISNUMBER(INDEX(DATOS,0,M$5)),IF(INDEX(DATOS,0,$N$2)=0,IF(INDEX(DATOS,0,$O$2)=1,IF(INDEX(DATOS,0,$Q$2)=$E92,INDEX(DATOS,0,M$5)))))))),"sd")</f>
        <v>28.833333333333332</v>
      </c>
      <c r="N92" s="118">
        <f t="array" ref="N92">IFERROR(AVERAGE(IF(INDEX(DATOS,0,$P$2)&lt;=$I92,IF(INDEX(DATOS,0,$P$2)&gt;=$J92,IF(ISNUMBER(INDEX(DATOS,0,N$5)),IF(INDEX(DATOS,0,$N$2)=0,IF(INDEX(DATOS,0,$O$2)=1,IF(INDEX(DATOS,0,$Q$2)=$E92,INDEX(DATOS,0,N$5)))))))),"sd")</f>
        <v>79.5</v>
      </c>
      <c r="O92" s="118">
        <f t="array" ref="O92">IFERROR(AVERAGE(IF(INDEX(DATOS,0,$P$2)&lt;=$I92,IF(INDEX(DATOS,0,$P$2)&gt;=$J92,IF(ISNUMBER(INDEX(DATOS,0,O$5)),IF(INDEX(DATOS,0,$N$2)=0,IF(INDEX(DATOS,0,$O$2)=1,IF(INDEX(DATOS,0,$Q$2)=$E92,INDEX(DATOS,0,O$5)))))))),"sd")</f>
        <v>11.916666666666666</v>
      </c>
      <c r="P92" s="118">
        <f t="array" ref="P92">IFERROR(AVERAGE(IF(INDEX(DATOS,0,$P$2)&lt;=$I92,IF(INDEX(DATOS,0,$P$2)&gt;=$J92,IF(ISNUMBER(INDEX(DATOS,0,P$5)),IF(INDEX(DATOS,0,$N$2)=0,IF(INDEX(DATOS,0,$O$2)=1,IF(INDEX(DATOS,0,$Q$2)=$E92,INDEX(DATOS,0,P$5)))))))),"sd")</f>
        <v>3000</v>
      </c>
      <c r="Q92" s="118">
        <f t="array" ref="Q92">IFERROR(AVERAGE(IF(INDEX(DATOS,0,$P$2)&lt;=$I92,IF(INDEX(DATOS,0,$P$2)&gt;=$J92,IF(ISNUMBER(INDEX(DATOS,0,Q$5)),IF(INDEX(DATOS,0,$N$2)=0,IF(INDEX(DATOS,0,$O$2)=1,IF(INDEX(DATOS,0,$Q$2)=$E92,INDEX(DATOS,0,Q$5)))))))),"sd")</f>
        <v>1.9833333333333332</v>
      </c>
      <c r="R92" s="118">
        <f t="array" ref="R92">IFERROR(AVERAGE(IF(INDEX(DATOS,0,$P$2)&lt;=$I92,IF(INDEX(DATOS,0,$P$2)&gt;=$J92,IF(ISNUMBER(INDEX(DATOS,0,R$5)),IF(INDEX(DATOS,0,$N$2)=0,IF(INDEX(DATOS,0,$O$2)=1,IF(INDEX(DATOS,0,$Q$2)=$E92,INDEX(DATOS,0,R$5)))))))),"sd")</f>
        <v>304.33333333333331</v>
      </c>
      <c r="S92" s="68">
        <f t="array" ref="S92">IF(ISNUMBER(K92),MAX(IF(K92&gt;=INDEX(ESCALA,0,$S$2),INDEX(ESCALA,0,$R$2))),1)</f>
        <v>8</v>
      </c>
      <c r="T92" s="119" t="str">
        <f t="shared" si="8"/>
        <v>Part. Cnel. Suárez                      ,-37.500,-61.833,2018,2018,103,15.1,28.8,79.5,11.9,3000.0, 2.0,304.3, 8</v>
      </c>
    </row>
    <row r="93" spans="1:20" x14ac:dyDescent="0.35">
      <c r="A93">
        <f t="shared" si="9"/>
        <v>86</v>
      </c>
      <c r="B93" s="35">
        <f t="array" ref="B93">IF(B92=0,0,MIN(IF(INDEX(DATOS,0,$P$2)&lt;=$I93,IF(INDEX(DATOS,0,$P$2)&gt;=$J93,IF(ISNUMBER(INDEX(DATOS,0,$C93)),IF(INDEX(DATOS,0,$N$2)=0,IF(INDEX(DATOS,0,$O$2)=1,IF(ISNA(MATCH(INDEX(DATOS,0,$Q$2),IF($J$8:J92=J93,$E$8:E92),0)),INDEX(DATOS,0,$M$2)))))))))</f>
        <v>793</v>
      </c>
      <c r="C93" s="32">
        <f>MATCH(D93,INDEX(DATOS,1,),0)</f>
        <v>20</v>
      </c>
      <c r="D93" s="114" t="s">
        <v>1</v>
      </c>
      <c r="E93" s="34" t="str">
        <f>IF($B93=0,"--",INDEX(DATOS,$B93,Q$2))</f>
        <v>Partido de Guaminí, BA</v>
      </c>
      <c r="F93" s="34" t="str">
        <f>IFERROR(SUBSTITUTE(SUBSTITUTE(SUBSTITUTE(SUBSTITUTE(SUBSTITUTE(MID(E93,1,FIND(",",E93)-1),"Departamento de","Dpto."),"Partido de","Part."),"Coronel","Cnel."),"General","Gral."),"Comandante","Cmte."),E93)</f>
        <v>Part. Guaminí</v>
      </c>
      <c r="G93" s="117">
        <f>IFERROR(VLOOKUP($E93,LOC_UNICOS,G$2,0),-999)</f>
        <v>-36.75</v>
      </c>
      <c r="H93" s="117">
        <f>IFERROR(VLOOKUP($E93,LOC_UNICOS,H$2,0),-999)</f>
        <v>-62.5</v>
      </c>
      <c r="I93" s="116">
        <f t="shared" si="6"/>
        <v>2018</v>
      </c>
      <c r="J93" s="116">
        <f t="shared" si="7"/>
        <v>2018</v>
      </c>
      <c r="K93" s="118">
        <f t="array" ref="K93">IFERROR(AVERAGE(IF(INDEX(DATOS,0,$P$2)&lt;=$I93,IF(INDEX(DATOS,0,$P$2)&gt;=$J93,IF(ISNUMBER(INDEX(DATOS,0,K$5)),IF(INDEX(DATOS,0,$N$2)=0,IF(INDEX(DATOS,0,$O$2)=1,IF(INDEX(DATOS,0,$Q$2)=$E93,INDEX(DATOS,0,K$5)))))))),"sd")</f>
        <v>102.56666666666666</v>
      </c>
      <c r="L93" s="118">
        <f t="array" ref="L93">IFERROR(AVERAGE(IF(INDEX(DATOS,0,$P$2)&lt;=$I93,IF(INDEX(DATOS,0,$P$2)&gt;=$J93,IF(ISNUMBER(INDEX(DATOS,0,L$5)),IF(INDEX(DATOS,0,$N$2)=0,IF(INDEX(DATOS,0,$O$2)=1,IF(INDEX(DATOS,0,$Q$2)=$E93,INDEX(DATOS,0,L$5)))))))),"sd")</f>
        <v>13.333333333333334</v>
      </c>
      <c r="M93" s="118">
        <f t="array" ref="M93">IFERROR(AVERAGE(IF(INDEX(DATOS,0,$P$2)&lt;=$I93,IF(INDEX(DATOS,0,$P$2)&gt;=$J93,IF(ISNUMBER(INDEX(DATOS,0,M$5)),IF(INDEX(DATOS,0,$N$2)=0,IF(INDEX(DATOS,0,$O$2)=1,IF(INDEX(DATOS,0,$Q$2)=$E93,INDEX(DATOS,0,M$5)))))))),"sd")</f>
        <v>27.2</v>
      </c>
      <c r="N93" s="118">
        <f t="array" ref="N93">IFERROR(AVERAGE(IF(INDEX(DATOS,0,$P$2)&lt;=$I93,IF(INDEX(DATOS,0,$P$2)&gt;=$J93,IF(ISNUMBER(INDEX(DATOS,0,N$5)),IF(INDEX(DATOS,0,$N$2)=0,IF(INDEX(DATOS,0,$O$2)=1,IF(INDEX(DATOS,0,$Q$2)=$E93,INDEX(DATOS,0,N$5)))))))),"sd")</f>
        <v>79.899999999999991</v>
      </c>
      <c r="O93" s="118">
        <f t="array" ref="O93">IFERROR(AVERAGE(IF(INDEX(DATOS,0,$P$2)&lt;=$I93,IF(INDEX(DATOS,0,$P$2)&gt;=$J93,IF(ISNUMBER(INDEX(DATOS,0,O$5)),IF(INDEX(DATOS,0,$N$2)=0,IF(INDEX(DATOS,0,$O$2)=1,IF(INDEX(DATOS,0,$Q$2)=$E93,INDEX(DATOS,0,O$5)))))))),"sd")</f>
        <v>11.533333333333333</v>
      </c>
      <c r="P93" s="118">
        <f t="array" ref="P93">IFERROR(AVERAGE(IF(INDEX(DATOS,0,$P$2)&lt;=$I93,IF(INDEX(DATOS,0,$P$2)&gt;=$J93,IF(ISNUMBER(INDEX(DATOS,0,P$5)),IF(INDEX(DATOS,0,$N$2)=0,IF(INDEX(DATOS,0,$O$2)=1,IF(INDEX(DATOS,0,$Q$2)=$E93,INDEX(DATOS,0,P$5)))))))),"sd")</f>
        <v>3197.0021413276231</v>
      </c>
      <c r="Q93" s="118">
        <f t="array" ref="Q93">IFERROR(AVERAGE(IF(INDEX(DATOS,0,$P$2)&lt;=$I93,IF(INDEX(DATOS,0,$P$2)&gt;=$J93,IF(ISNUMBER(INDEX(DATOS,0,Q$5)),IF(INDEX(DATOS,0,$N$2)=0,IF(INDEX(DATOS,0,$O$2)=1,IF(INDEX(DATOS,0,$Q$2)=$E93,INDEX(DATOS,0,Q$5)))))))),"sd")</f>
        <v>0.46666666666666662</v>
      </c>
      <c r="R93" s="118">
        <f t="array" ref="R93">IFERROR(AVERAGE(IF(INDEX(DATOS,0,$P$2)&lt;=$I93,IF(INDEX(DATOS,0,$P$2)&gt;=$J93,IF(ISNUMBER(INDEX(DATOS,0,R$5)),IF(INDEX(DATOS,0,$N$2)=0,IF(INDEX(DATOS,0,$O$2)=1,IF(INDEX(DATOS,0,$Q$2)=$E93,INDEX(DATOS,0,R$5)))))))),"sd")</f>
        <v>284</v>
      </c>
      <c r="S93" s="68">
        <f t="array" ref="S93">IF(ISNUMBER(K93),MAX(IF(K93&gt;=INDEX(ESCALA,0,$S$2),INDEX(ESCALA,0,$R$2))),1)</f>
        <v>8</v>
      </c>
      <c r="T93" s="119" t="str">
        <f t="shared" si="8"/>
        <v>Part. Guaminí                           ,-36.750,-62.500,2018,2018,103,13.3,27.2,79.9,11.5,3197.0, 0.5,284.0, 8</v>
      </c>
    </row>
    <row r="94" spans="1:20" x14ac:dyDescent="0.35">
      <c r="A94">
        <f t="shared" si="9"/>
        <v>87</v>
      </c>
      <c r="B94" s="35">
        <f t="array" ref="B94">IF(B93=0,0,MIN(IF(INDEX(DATOS,0,$P$2)&lt;=$I94,IF(INDEX(DATOS,0,$P$2)&gt;=$J94,IF(ISNUMBER(INDEX(DATOS,0,$C94)),IF(INDEX(DATOS,0,$N$2)=0,IF(INDEX(DATOS,0,$O$2)=1,IF(ISNA(MATCH(INDEX(DATOS,0,$Q$2),IF($J$8:J93=J94,$E$8:E93),0)),INDEX(DATOS,0,$M$2)))))))))</f>
        <v>796</v>
      </c>
      <c r="C94" s="32">
        <f>MATCH(D94,INDEX(DATOS,1,),0)</f>
        <v>20</v>
      </c>
      <c r="D94" s="114" t="s">
        <v>1</v>
      </c>
      <c r="E94" s="34" t="str">
        <f>IF($B94=0,"--",INDEX(DATOS,$B94,Q$2))</f>
        <v>Partido de Patagones, BA</v>
      </c>
      <c r="F94" s="34" t="str">
        <f>IFERROR(SUBSTITUTE(SUBSTITUTE(SUBSTITUTE(SUBSTITUTE(SUBSTITUTE(MID(E94,1,FIND(",",E94)-1),"Departamento de","Dpto."),"Partido de","Part."),"Coronel","Cnel."),"General","Gral."),"Comandante","Cmte."),E94)</f>
        <v>Part. Patagones</v>
      </c>
      <c r="G94" s="117">
        <f>IFERROR(VLOOKUP($E94,LOC_UNICOS,G$2,0),-999)</f>
        <v>-40.25</v>
      </c>
      <c r="H94" s="117">
        <f>IFERROR(VLOOKUP($E94,LOC_UNICOS,H$2,0),-999)</f>
        <v>-62.9166667</v>
      </c>
      <c r="I94" s="116">
        <f t="shared" si="6"/>
        <v>2018</v>
      </c>
      <c r="J94" s="116">
        <f t="shared" si="7"/>
        <v>2018</v>
      </c>
      <c r="K94" s="118">
        <f t="array" ref="K94">IFERROR(AVERAGE(IF(INDEX(DATOS,0,$P$2)&lt;=$I94,IF(INDEX(DATOS,0,$P$2)&gt;=$J94,IF(ISNUMBER(INDEX(DATOS,0,K$5)),IF(INDEX(DATOS,0,$N$2)=0,IF(INDEX(DATOS,0,$O$2)=1,IF(INDEX(DATOS,0,$Q$2)=$E94,INDEX(DATOS,0,K$5)))))))),"sd")</f>
        <v>99.199999999999989</v>
      </c>
      <c r="L94" s="118">
        <f t="array" ref="L94">IFERROR(AVERAGE(IF(INDEX(DATOS,0,$P$2)&lt;=$I94,IF(INDEX(DATOS,0,$P$2)&gt;=$J94,IF(ISNUMBER(INDEX(DATOS,0,L$5)),IF(INDEX(DATOS,0,$N$2)=0,IF(INDEX(DATOS,0,$O$2)=1,IF(INDEX(DATOS,0,$Q$2)=$E94,INDEX(DATOS,0,L$5)))))))),"sd")</f>
        <v>14.100000000000001</v>
      </c>
      <c r="M94" s="118">
        <f t="array" ref="M94">IFERROR(AVERAGE(IF(INDEX(DATOS,0,$P$2)&lt;=$I94,IF(INDEX(DATOS,0,$P$2)&gt;=$J94,IF(ISNUMBER(INDEX(DATOS,0,M$5)),IF(INDEX(DATOS,0,$N$2)=0,IF(INDEX(DATOS,0,$O$2)=1,IF(INDEX(DATOS,0,$Q$2)=$E94,INDEX(DATOS,0,M$5)))))))),"sd")</f>
        <v>27.15</v>
      </c>
      <c r="N94" s="118">
        <f t="array" ref="N94">IFERROR(AVERAGE(IF(INDEX(DATOS,0,$P$2)&lt;=$I94,IF(INDEX(DATOS,0,$P$2)&gt;=$J94,IF(ISNUMBER(INDEX(DATOS,0,N$5)),IF(INDEX(DATOS,0,$N$2)=0,IF(INDEX(DATOS,0,$O$2)=1,IF(INDEX(DATOS,0,$Q$2)=$E94,INDEX(DATOS,0,N$5)))))))),"sd")</f>
        <v>80.48</v>
      </c>
      <c r="O94" s="118">
        <f t="array" ref="O94">IFERROR(AVERAGE(IF(INDEX(DATOS,0,$P$2)&lt;=$I94,IF(INDEX(DATOS,0,$P$2)&gt;=$J94,IF(ISNUMBER(INDEX(DATOS,0,O$5)),IF(INDEX(DATOS,0,$N$2)=0,IF(INDEX(DATOS,0,$O$2)=1,IF(INDEX(DATOS,0,$Q$2)=$E94,INDEX(DATOS,0,O$5)))))))),"sd")</f>
        <v>10.199999999999999</v>
      </c>
      <c r="P94" s="118">
        <f t="array" ref="P94">IFERROR(AVERAGE(IF(INDEX(DATOS,0,$P$2)&lt;=$I94,IF(INDEX(DATOS,0,$P$2)&gt;=$J94,IF(ISNUMBER(INDEX(DATOS,0,P$5)),IF(INDEX(DATOS,0,$N$2)=0,IF(INDEX(DATOS,0,$O$2)=1,IF(INDEX(DATOS,0,$Q$2)=$E94,INDEX(DATOS,0,P$5)))))))),"sd")</f>
        <v>1812.8755364806868</v>
      </c>
      <c r="Q94" s="118">
        <f t="array" ref="Q94">IFERROR(AVERAGE(IF(INDEX(DATOS,0,$P$2)&lt;=$I94,IF(INDEX(DATOS,0,$P$2)&gt;=$J94,IF(ISNUMBER(INDEX(DATOS,0,Q$5)),IF(INDEX(DATOS,0,$N$2)=0,IF(INDEX(DATOS,0,$O$2)=1,IF(INDEX(DATOS,0,$Q$2)=$E94,INDEX(DATOS,0,Q$5)))))))),"sd")</f>
        <v>5</v>
      </c>
      <c r="R94" s="118">
        <f t="array" ref="R94">IFERROR(AVERAGE(IF(INDEX(DATOS,0,$P$2)&lt;=$I94,IF(INDEX(DATOS,0,$P$2)&gt;=$J94,IF(ISNUMBER(INDEX(DATOS,0,R$5)),IF(INDEX(DATOS,0,$N$2)=0,IF(INDEX(DATOS,0,$O$2)=1,IF(INDEX(DATOS,0,$Q$2)=$E94,INDEX(DATOS,0,R$5)))))))),"sd")</f>
        <v>324.5</v>
      </c>
      <c r="S94" s="68">
        <f t="array" ref="S94">IF(ISNUMBER(K94),MAX(IF(K94&gt;=INDEX(ESCALA,0,$S$2),INDEX(ESCALA,0,$R$2))),1)</f>
        <v>6</v>
      </c>
      <c r="T94" s="119" t="str">
        <f t="shared" si="8"/>
        <v>Part. Patagones                         ,-40.250,-62.917,2018,2018,99,14.1,27.2,80.5,10.2,1812.9, 5.0,324.5, 6</v>
      </c>
    </row>
    <row r="95" spans="1:20" x14ac:dyDescent="0.35">
      <c r="A95">
        <f t="shared" si="9"/>
        <v>88</v>
      </c>
      <c r="B95" s="35">
        <f t="array" ref="B95">IF(B94=0,0,MIN(IF(INDEX(DATOS,0,$P$2)&lt;=$I95,IF(INDEX(DATOS,0,$P$2)&gt;=$J95,IF(ISNUMBER(INDEX(DATOS,0,$C95)),IF(INDEX(DATOS,0,$N$2)=0,IF(INDEX(DATOS,0,$O$2)=1,IF(ISNA(MATCH(INDEX(DATOS,0,$Q$2),IF($J$8:J94=J95,$E$8:E94),0)),INDEX(DATOS,0,$M$2)))))))))</f>
        <v>798</v>
      </c>
      <c r="C95" s="32">
        <f>MATCH(D95,INDEX(DATOS,1,),0)</f>
        <v>20</v>
      </c>
      <c r="D95" s="114" t="s">
        <v>1</v>
      </c>
      <c r="E95" s="34" t="str">
        <f>IF($B95=0,"--",INDEX(DATOS,$B95,Q$2))</f>
        <v>Partido de Pellegrini, BA</v>
      </c>
      <c r="F95" s="34" t="str">
        <f>IFERROR(SUBSTITUTE(SUBSTITUTE(SUBSTITUTE(SUBSTITUTE(SUBSTITUTE(MID(E95,1,FIND(",",E95)-1),"Departamento de","Dpto."),"Partido de","Part."),"Coronel","Cnel."),"General","Gral."),"Comandante","Cmte."),E95)</f>
        <v>Part. Pellegrini</v>
      </c>
      <c r="G95" s="117">
        <f>IFERROR(VLOOKUP($E95,LOC_UNICOS,G$2,0),-999)</f>
        <v>-36.3333333</v>
      </c>
      <c r="H95" s="117">
        <f>IFERROR(VLOOKUP($E95,LOC_UNICOS,H$2,0),-999)</f>
        <v>-63</v>
      </c>
      <c r="I95" s="116">
        <f t="shared" si="6"/>
        <v>2018</v>
      </c>
      <c r="J95" s="116">
        <f t="shared" si="7"/>
        <v>2018</v>
      </c>
      <c r="K95" s="118">
        <f t="array" ref="K95">IFERROR(AVERAGE(IF(INDEX(DATOS,0,$P$2)&lt;=$I95,IF(INDEX(DATOS,0,$P$2)&gt;=$J95,IF(ISNUMBER(INDEX(DATOS,0,K$5)),IF(INDEX(DATOS,0,$N$2)=0,IF(INDEX(DATOS,0,$O$2)=1,IF(INDEX(DATOS,0,$Q$2)=$E95,INDEX(DATOS,0,K$5)))))))),"sd")</f>
        <v>102.4</v>
      </c>
      <c r="L95" s="118">
        <f t="array" ref="L95">IFERROR(AVERAGE(IF(INDEX(DATOS,0,$P$2)&lt;=$I95,IF(INDEX(DATOS,0,$P$2)&gt;=$J95,IF(ISNUMBER(INDEX(DATOS,0,L$5)),IF(INDEX(DATOS,0,$N$2)=0,IF(INDEX(DATOS,0,$O$2)=1,IF(INDEX(DATOS,0,$Q$2)=$E95,INDEX(DATOS,0,L$5)))))))),"sd")</f>
        <v>25.3</v>
      </c>
      <c r="M95" s="118">
        <f t="array" ref="M95">IFERROR(AVERAGE(IF(INDEX(DATOS,0,$P$2)&lt;=$I95,IF(INDEX(DATOS,0,$P$2)&gt;=$J95,IF(ISNUMBER(INDEX(DATOS,0,M$5)),IF(INDEX(DATOS,0,$N$2)=0,IF(INDEX(DATOS,0,$O$2)=1,IF(INDEX(DATOS,0,$Q$2)=$E95,INDEX(DATOS,0,M$5)))))))),"sd")</f>
        <v>31.2</v>
      </c>
      <c r="N95" s="118">
        <f t="array" ref="N95">IFERROR(AVERAGE(IF(INDEX(DATOS,0,$P$2)&lt;=$I95,IF(INDEX(DATOS,0,$P$2)&gt;=$J95,IF(ISNUMBER(INDEX(DATOS,0,N$5)),IF(INDEX(DATOS,0,$N$2)=0,IF(INDEX(DATOS,0,$O$2)=1,IF(INDEX(DATOS,0,$Q$2)=$E95,INDEX(DATOS,0,N$5)))))))),"sd")</f>
        <v>76.099999999999994</v>
      </c>
      <c r="O95" s="118">
        <f t="array" ref="O95">IFERROR(AVERAGE(IF(INDEX(DATOS,0,$P$2)&lt;=$I95,IF(INDEX(DATOS,0,$P$2)&gt;=$J95,IF(ISNUMBER(INDEX(DATOS,0,O$5)),IF(INDEX(DATOS,0,$N$2)=0,IF(INDEX(DATOS,0,$O$2)=1,IF(INDEX(DATOS,0,$Q$2)=$E95,INDEX(DATOS,0,O$5)))))))),"sd")</f>
        <v>12.2</v>
      </c>
      <c r="P95" s="118">
        <f t="array" ref="P95">IFERROR(AVERAGE(IF(INDEX(DATOS,0,$P$2)&lt;=$I95,IF(INDEX(DATOS,0,$P$2)&gt;=$J95,IF(ISNUMBER(INDEX(DATOS,0,P$5)),IF(INDEX(DATOS,0,$N$2)=0,IF(INDEX(DATOS,0,$O$2)=1,IF(INDEX(DATOS,0,$Q$2)=$E95,INDEX(DATOS,0,P$5)))))))),"sd")</f>
        <v>3474.3589743589746</v>
      </c>
      <c r="Q95" s="118">
        <f t="array" ref="Q95">IFERROR(AVERAGE(IF(INDEX(DATOS,0,$P$2)&lt;=$I95,IF(INDEX(DATOS,0,$P$2)&gt;=$J95,IF(ISNUMBER(INDEX(DATOS,0,Q$5)),IF(INDEX(DATOS,0,$N$2)=0,IF(INDEX(DATOS,0,$O$2)=1,IF(INDEX(DATOS,0,$Q$2)=$E95,INDEX(DATOS,0,Q$5)))))))),"sd")</f>
        <v>0.8</v>
      </c>
      <c r="R95" s="118">
        <f t="array" ref="R95">IFERROR(AVERAGE(IF(INDEX(DATOS,0,$P$2)&lt;=$I95,IF(INDEX(DATOS,0,$P$2)&gt;=$J95,IF(ISNUMBER(INDEX(DATOS,0,R$5)),IF(INDEX(DATOS,0,$N$2)=0,IF(INDEX(DATOS,0,$O$2)=1,IF(INDEX(DATOS,0,$Q$2)=$E95,INDEX(DATOS,0,R$5)))))))),"sd")</f>
        <v>345</v>
      </c>
      <c r="S95" s="68">
        <f t="array" ref="S95">IF(ISNUMBER(K95),MAX(IF(K95&gt;=INDEX(ESCALA,0,$S$2),INDEX(ESCALA,0,$R$2))),1)</f>
        <v>8</v>
      </c>
      <c r="T95" s="119" t="str">
        <f t="shared" si="8"/>
        <v>Part. Pellegrini                        ,-36.333,-63.000,2018,2018,102,25.3,31.2,76.1,12.2,3474.4, 0.8,345.0, 8</v>
      </c>
    </row>
    <row r="96" spans="1:20" x14ac:dyDescent="0.35">
      <c r="A96">
        <f t="shared" si="9"/>
        <v>89</v>
      </c>
      <c r="B96" s="35">
        <f t="array" ref="B96">IF(B95=0,0,MIN(IF(INDEX(DATOS,0,$P$2)&lt;=$I96,IF(INDEX(DATOS,0,$P$2)&gt;=$J96,IF(ISNUMBER(INDEX(DATOS,0,$C96)),IF(INDEX(DATOS,0,$N$2)=0,IF(INDEX(DATOS,0,$O$2)=1,IF(ISNA(MATCH(INDEX(DATOS,0,$Q$2),IF($J$8:J95=J96,$E$8:E95),0)),INDEX(DATOS,0,$M$2)))))))))</f>
        <v>799</v>
      </c>
      <c r="C96" s="32">
        <f>MATCH(D96,INDEX(DATOS,1,),0)</f>
        <v>20</v>
      </c>
      <c r="D96" s="114" t="s">
        <v>1</v>
      </c>
      <c r="E96" s="34" t="str">
        <f>IF($B96=0,"--",INDEX(DATOS,$B96,Q$2))</f>
        <v>Partido de Puán, BA</v>
      </c>
      <c r="F96" s="34" t="str">
        <f>IFERROR(SUBSTITUTE(SUBSTITUTE(SUBSTITUTE(SUBSTITUTE(SUBSTITUTE(MID(E96,1,FIND(",",E96)-1),"Departamento de","Dpto."),"Partido de","Part."),"Coronel","Cnel."),"General","Gral."),"Comandante","Cmte."),E96)</f>
        <v>Part. Puán</v>
      </c>
      <c r="G96" s="117">
        <f>IFERROR(VLOOKUP($E96,LOC_UNICOS,G$2,0),-999)</f>
        <v>-38.1666667</v>
      </c>
      <c r="H96" s="117">
        <f>IFERROR(VLOOKUP($E96,LOC_UNICOS,H$2,0),-999)</f>
        <v>-63</v>
      </c>
      <c r="I96" s="116">
        <f t="shared" si="6"/>
        <v>2018</v>
      </c>
      <c r="J96" s="116">
        <f t="shared" si="7"/>
        <v>2018</v>
      </c>
      <c r="K96" s="118">
        <f t="array" ref="K96">IFERROR(AVERAGE(IF(INDEX(DATOS,0,$P$2)&lt;=$I96,IF(INDEX(DATOS,0,$P$2)&gt;=$J96,IF(ISNUMBER(INDEX(DATOS,0,K$5)),IF(INDEX(DATOS,0,$N$2)=0,IF(INDEX(DATOS,0,$O$2)=1,IF(INDEX(DATOS,0,$Q$2)=$E96,INDEX(DATOS,0,K$5)))))))),"sd")</f>
        <v>101.03333333333335</v>
      </c>
      <c r="L96" s="118">
        <f t="array" ref="L96">IFERROR(AVERAGE(IF(INDEX(DATOS,0,$P$2)&lt;=$I96,IF(INDEX(DATOS,0,$P$2)&gt;=$J96,IF(ISNUMBER(INDEX(DATOS,0,L$5)),IF(INDEX(DATOS,0,$N$2)=0,IF(INDEX(DATOS,0,$O$2)=1,IF(INDEX(DATOS,0,$Q$2)=$E96,INDEX(DATOS,0,L$5)))))))),"sd")</f>
        <v>13.466666666666669</v>
      </c>
      <c r="M96" s="118">
        <f t="array" ref="M96">IFERROR(AVERAGE(IF(INDEX(DATOS,0,$P$2)&lt;=$I96,IF(INDEX(DATOS,0,$P$2)&gt;=$J96,IF(ISNUMBER(INDEX(DATOS,0,M$5)),IF(INDEX(DATOS,0,$N$2)=0,IF(INDEX(DATOS,0,$O$2)=1,IF(INDEX(DATOS,0,$Q$2)=$E96,INDEX(DATOS,0,M$5)))))))),"sd")</f>
        <v>24.400000000000002</v>
      </c>
      <c r="N96" s="118">
        <f t="array" ref="N96">IFERROR(AVERAGE(IF(INDEX(DATOS,0,$P$2)&lt;=$I96,IF(INDEX(DATOS,0,$P$2)&gt;=$J96,IF(ISNUMBER(INDEX(DATOS,0,N$5)),IF(INDEX(DATOS,0,$N$2)=0,IF(INDEX(DATOS,0,$O$2)=1,IF(INDEX(DATOS,0,$Q$2)=$E96,INDEX(DATOS,0,N$5)))))))),"sd")</f>
        <v>83.350000000000009</v>
      </c>
      <c r="O96" s="118">
        <f t="array" ref="O96">IFERROR(AVERAGE(IF(INDEX(DATOS,0,$P$2)&lt;=$I96,IF(INDEX(DATOS,0,$P$2)&gt;=$J96,IF(ISNUMBER(INDEX(DATOS,0,O$5)),IF(INDEX(DATOS,0,$N$2)=0,IF(INDEX(DATOS,0,$O$2)=1,IF(INDEX(DATOS,0,$Q$2)=$E96,INDEX(DATOS,0,O$5)))))))),"sd")</f>
        <v>10.766666666666666</v>
      </c>
      <c r="P96" s="118">
        <f t="array" ref="P96">IFERROR(AVERAGE(IF(INDEX(DATOS,0,$P$2)&lt;=$I96,IF(INDEX(DATOS,0,$P$2)&gt;=$J96,IF(ISNUMBER(INDEX(DATOS,0,P$5)),IF(INDEX(DATOS,0,$N$2)=0,IF(INDEX(DATOS,0,$O$2)=1,IF(INDEX(DATOS,0,$Q$2)=$E96,INDEX(DATOS,0,P$5)))))))),"sd")</f>
        <v>2597.4229176254025</v>
      </c>
      <c r="Q96" s="118">
        <f t="array" ref="Q96">IFERROR(AVERAGE(IF(INDEX(DATOS,0,$P$2)&lt;=$I96,IF(INDEX(DATOS,0,$P$2)&gt;=$J96,IF(ISNUMBER(INDEX(DATOS,0,Q$5)),IF(INDEX(DATOS,0,$N$2)=0,IF(INDEX(DATOS,0,$O$2)=1,IF(INDEX(DATOS,0,$Q$2)=$E96,INDEX(DATOS,0,Q$5)))))))),"sd")</f>
        <v>3.1</v>
      </c>
      <c r="R96" s="118">
        <f t="array" ref="R96">IFERROR(AVERAGE(IF(INDEX(DATOS,0,$P$2)&lt;=$I96,IF(INDEX(DATOS,0,$P$2)&gt;=$J96,IF(ISNUMBER(INDEX(DATOS,0,R$5)),IF(INDEX(DATOS,0,$N$2)=0,IF(INDEX(DATOS,0,$O$2)=1,IF(INDEX(DATOS,0,$Q$2)=$E96,INDEX(DATOS,0,R$5)))))))),"sd")</f>
        <v>235.66666666666666</v>
      </c>
      <c r="S96" s="68">
        <f t="array" ref="S96">IF(ISNUMBER(K96),MAX(IF(K96&gt;=INDEX(ESCALA,0,$S$2),INDEX(ESCALA,0,$R$2))),1)</f>
        <v>7</v>
      </c>
      <c r="T96" s="119" t="str">
        <f t="shared" si="8"/>
        <v>Part. Puán                              ,-38.167,-63.000,2018,2018,101,13.5,24.4,83.4,10.8,2597.4, 3.1,235.7, 7</v>
      </c>
    </row>
    <row r="97" spans="1:20" x14ac:dyDescent="0.35">
      <c r="A97">
        <f t="shared" si="9"/>
        <v>90</v>
      </c>
      <c r="B97" s="35">
        <f t="array" ref="B97">IF(B96=0,0,MIN(IF(INDEX(DATOS,0,$P$2)&lt;=$I97,IF(INDEX(DATOS,0,$P$2)&gt;=$J97,IF(ISNUMBER(INDEX(DATOS,0,$C97)),IF(INDEX(DATOS,0,$N$2)=0,IF(INDEX(DATOS,0,$O$2)=1,IF(ISNA(MATCH(INDEX(DATOS,0,$Q$2),IF($J$8:J96=J97,$E$8:E96),0)),INDEX(DATOS,0,$M$2)))))))))</f>
        <v>802</v>
      </c>
      <c r="C97" s="32">
        <f>MATCH(D97,INDEX(DATOS,1,),0)</f>
        <v>20</v>
      </c>
      <c r="D97" s="114" t="s">
        <v>1</v>
      </c>
      <c r="E97" s="34" t="str">
        <f>IF($B97=0,"--",INDEX(DATOS,$B97,Q$2))</f>
        <v>Partido de Saavedra, BA</v>
      </c>
      <c r="F97" s="34" t="str">
        <f>IFERROR(SUBSTITUTE(SUBSTITUTE(SUBSTITUTE(SUBSTITUTE(SUBSTITUTE(MID(E97,1,FIND(",",E97)-1),"Departamento de","Dpto."),"Partido de","Part."),"Coronel","Cnel."),"General","Gral."),"Comandante","Cmte."),E97)</f>
        <v>Part. Saavedra</v>
      </c>
      <c r="G97" s="117">
        <f>IFERROR(VLOOKUP($E97,LOC_UNICOS,G$2,0),-999)</f>
        <v>-37.75</v>
      </c>
      <c r="H97" s="117">
        <f>IFERROR(VLOOKUP($E97,LOC_UNICOS,H$2,0),-999)</f>
        <v>-62.5</v>
      </c>
      <c r="I97" s="116">
        <f t="shared" si="6"/>
        <v>2018</v>
      </c>
      <c r="J97" s="116">
        <f t="shared" si="7"/>
        <v>2018</v>
      </c>
      <c r="K97" s="118">
        <f t="array" ref="K97">IFERROR(AVERAGE(IF(INDEX(DATOS,0,$P$2)&lt;=$I97,IF(INDEX(DATOS,0,$P$2)&gt;=$J97,IF(ISNUMBER(INDEX(DATOS,0,K$5)),IF(INDEX(DATOS,0,$N$2)=0,IF(INDEX(DATOS,0,$O$2)=1,IF(INDEX(DATOS,0,$Q$2)=$E97,INDEX(DATOS,0,K$5)))))))),"sd")</f>
        <v>100.10000000000001</v>
      </c>
      <c r="L97" s="118">
        <f t="array" ref="L97">IFERROR(AVERAGE(IF(INDEX(DATOS,0,$P$2)&lt;=$I97,IF(INDEX(DATOS,0,$P$2)&gt;=$J97,IF(ISNUMBER(INDEX(DATOS,0,L$5)),IF(INDEX(DATOS,0,$N$2)=0,IF(INDEX(DATOS,0,$O$2)=1,IF(INDEX(DATOS,0,$Q$2)=$E97,INDEX(DATOS,0,L$5)))))))),"sd")</f>
        <v>11.933333333333332</v>
      </c>
      <c r="M97" s="118">
        <f t="array" ref="M97">IFERROR(AVERAGE(IF(INDEX(DATOS,0,$P$2)&lt;=$I97,IF(INDEX(DATOS,0,$P$2)&gt;=$J97,IF(ISNUMBER(INDEX(DATOS,0,M$5)),IF(INDEX(DATOS,0,$N$2)=0,IF(INDEX(DATOS,0,$O$2)=1,IF(INDEX(DATOS,0,$Q$2)=$E97,INDEX(DATOS,0,M$5)))))))),"sd")</f>
        <v>24.466666666666665</v>
      </c>
      <c r="N97" s="118">
        <f t="array" ref="N97">IFERROR(AVERAGE(IF(INDEX(DATOS,0,$P$2)&lt;=$I97,IF(INDEX(DATOS,0,$P$2)&gt;=$J97,IF(ISNUMBER(INDEX(DATOS,0,N$5)),IF(INDEX(DATOS,0,$N$2)=0,IF(INDEX(DATOS,0,$O$2)=1,IF(INDEX(DATOS,0,$Q$2)=$E97,INDEX(DATOS,0,N$5)))))))),"sd")</f>
        <v>79.899999999999991</v>
      </c>
      <c r="O97" s="118">
        <f t="array" ref="O97">IFERROR(AVERAGE(IF(INDEX(DATOS,0,$P$2)&lt;=$I97,IF(INDEX(DATOS,0,$P$2)&gt;=$J97,IF(ISNUMBER(INDEX(DATOS,0,O$5)),IF(INDEX(DATOS,0,$N$2)=0,IF(INDEX(DATOS,0,$O$2)=1,IF(INDEX(DATOS,0,$Q$2)=$E97,INDEX(DATOS,0,O$5)))))))),"sd")</f>
        <v>10.533333333333333</v>
      </c>
      <c r="P97" s="118">
        <f t="array" ref="P97">IFERROR(AVERAGE(IF(INDEX(DATOS,0,$P$2)&lt;=$I97,IF(INDEX(DATOS,0,$P$2)&gt;=$J97,IF(ISNUMBER(INDEX(DATOS,0,P$5)),IF(INDEX(DATOS,0,$N$2)=0,IF(INDEX(DATOS,0,$O$2)=1,IF(INDEX(DATOS,0,$Q$2)=$E97,INDEX(DATOS,0,P$5)))))))),"sd")</f>
        <v>2600</v>
      </c>
      <c r="Q97" s="118">
        <f t="array" ref="Q97">IFERROR(AVERAGE(IF(INDEX(DATOS,0,$P$2)&lt;=$I97,IF(INDEX(DATOS,0,$P$2)&gt;=$J97,IF(ISNUMBER(INDEX(DATOS,0,Q$5)),IF(INDEX(DATOS,0,$N$2)=0,IF(INDEX(DATOS,0,$O$2)=1,IF(INDEX(DATOS,0,$Q$2)=$E97,INDEX(DATOS,0,Q$5)))))))),"sd")</f>
        <v>1.4666666666666668</v>
      </c>
      <c r="R97" s="118">
        <f t="array" ref="R97">IFERROR(AVERAGE(IF(INDEX(DATOS,0,$P$2)&lt;=$I97,IF(INDEX(DATOS,0,$P$2)&gt;=$J97,IF(ISNUMBER(INDEX(DATOS,0,R$5)),IF(INDEX(DATOS,0,$N$2)=0,IF(INDEX(DATOS,0,$O$2)=1,IF(INDEX(DATOS,0,$Q$2)=$E97,INDEX(DATOS,0,R$5)))))))),"sd")</f>
        <v>277</v>
      </c>
      <c r="S97" s="68">
        <f t="array" ref="S97">IF(ISNUMBER(K97),MAX(IF(K97&gt;=INDEX(ESCALA,0,$S$2),INDEX(ESCALA,0,$R$2))),1)</f>
        <v>7</v>
      </c>
      <c r="T97" s="119" t="str">
        <f t="shared" si="8"/>
        <v>Part. Saavedra                          ,-37.750,-62.500,2018,2018,100,11.9,24.5,79.9,10.5,2600.0, 1.5,277.0, 7</v>
      </c>
    </row>
    <row r="98" spans="1:20" x14ac:dyDescent="0.35">
      <c r="A98">
        <f t="shared" si="9"/>
        <v>91</v>
      </c>
      <c r="B98" s="35">
        <f t="array" ref="B98">IF(B97=0,0,MIN(IF(INDEX(DATOS,0,$P$2)&lt;=$I98,IF(INDEX(DATOS,0,$P$2)&gt;=$J98,IF(ISNUMBER(INDEX(DATOS,0,$C98)),IF(INDEX(DATOS,0,$N$2)=0,IF(INDEX(DATOS,0,$O$2)=1,IF(ISNA(MATCH(INDEX(DATOS,0,$Q$2),IF($J$8:J97=J98,$E$8:E97),0)),INDEX(DATOS,0,$M$2)))))))))</f>
        <v>805</v>
      </c>
      <c r="C98" s="32">
        <f>MATCH(D98,INDEX(DATOS,1,),0)</f>
        <v>20</v>
      </c>
      <c r="D98" s="114" t="s">
        <v>1</v>
      </c>
      <c r="E98" s="34" t="str">
        <f>IF($B98=0,"--",INDEX(DATOS,$B98,Q$2))</f>
        <v>Partido de Villarino, BA</v>
      </c>
      <c r="F98" s="34" t="str">
        <f>IFERROR(SUBSTITUTE(SUBSTITUTE(SUBSTITUTE(SUBSTITUTE(SUBSTITUTE(MID(E98,1,FIND(",",E98)-1),"Departamento de","Dpto."),"Partido de","Part."),"Coronel","Cnel."),"General","Gral."),"Comandante","Cmte."),E98)</f>
        <v>Part. Villarino</v>
      </c>
      <c r="G98" s="117">
        <f>IFERROR(VLOOKUP($E98,LOC_UNICOS,G$2,0),-999)</f>
        <v>-39</v>
      </c>
      <c r="H98" s="117">
        <f>IFERROR(VLOOKUP($E98,LOC_UNICOS,H$2,0),-999)</f>
        <v>-62.75</v>
      </c>
      <c r="I98" s="116">
        <f t="shared" si="6"/>
        <v>2018</v>
      </c>
      <c r="J98" s="116">
        <f t="shared" si="7"/>
        <v>2018</v>
      </c>
      <c r="K98" s="118">
        <f t="array" ref="K98">IFERROR(AVERAGE(IF(INDEX(DATOS,0,$P$2)&lt;=$I98,IF(INDEX(DATOS,0,$P$2)&gt;=$J98,IF(ISNUMBER(INDEX(DATOS,0,K$5)),IF(INDEX(DATOS,0,$N$2)=0,IF(INDEX(DATOS,0,$O$2)=1,IF(INDEX(DATOS,0,$Q$2)=$E98,INDEX(DATOS,0,K$5)))))))),"sd")</f>
        <v>102.5</v>
      </c>
      <c r="L98" s="118">
        <f t="array" ref="L98">IFERROR(AVERAGE(IF(INDEX(DATOS,0,$P$2)&lt;=$I98,IF(INDEX(DATOS,0,$P$2)&gt;=$J98,IF(ISNUMBER(INDEX(DATOS,0,L$5)),IF(INDEX(DATOS,0,$N$2)=0,IF(INDEX(DATOS,0,$O$2)=1,IF(INDEX(DATOS,0,$Q$2)=$E98,INDEX(DATOS,0,L$5)))))))),"sd")</f>
        <v>16.3</v>
      </c>
      <c r="M98" s="118">
        <f t="array" ref="M98">IFERROR(AVERAGE(IF(INDEX(DATOS,0,$P$2)&lt;=$I98,IF(INDEX(DATOS,0,$P$2)&gt;=$J98,IF(ISNUMBER(INDEX(DATOS,0,M$5)),IF(INDEX(DATOS,0,$N$2)=0,IF(INDEX(DATOS,0,$O$2)=1,IF(INDEX(DATOS,0,$Q$2)=$E98,INDEX(DATOS,0,M$5)))))))),"sd")</f>
        <v>27.7</v>
      </c>
      <c r="N98" s="118">
        <f t="array" ref="N98">IFERROR(AVERAGE(IF(INDEX(DATOS,0,$P$2)&lt;=$I98,IF(INDEX(DATOS,0,$P$2)&gt;=$J98,IF(ISNUMBER(INDEX(DATOS,0,N$5)),IF(INDEX(DATOS,0,$N$2)=0,IF(INDEX(DATOS,0,$O$2)=1,IF(INDEX(DATOS,0,$Q$2)=$E98,INDEX(DATOS,0,N$5)))))))),"sd")</f>
        <v>83.05</v>
      </c>
      <c r="O98" s="118">
        <f t="array" ref="O98">IFERROR(AVERAGE(IF(INDEX(DATOS,0,$P$2)&lt;=$I98,IF(INDEX(DATOS,0,$P$2)&gt;=$J98,IF(ISNUMBER(INDEX(DATOS,0,O$5)),IF(INDEX(DATOS,0,$N$2)=0,IF(INDEX(DATOS,0,$O$2)=1,IF(INDEX(DATOS,0,$Q$2)=$E98,INDEX(DATOS,0,O$5)))))))),"sd")</f>
        <v>11.5</v>
      </c>
      <c r="P98" s="118">
        <f t="array" ref="P98">IFERROR(AVERAGE(IF(INDEX(DATOS,0,$P$2)&lt;=$I98,IF(INDEX(DATOS,0,$P$2)&gt;=$J98,IF(ISNUMBER(INDEX(DATOS,0,P$5)),IF(INDEX(DATOS,0,$N$2)=0,IF(INDEX(DATOS,0,$O$2)=1,IF(INDEX(DATOS,0,$Q$2)=$E98,INDEX(DATOS,0,P$5)))))))),"sd")</f>
        <v>1836.5853658536587</v>
      </c>
      <c r="Q98" s="118">
        <f t="array" ref="Q98">IFERROR(AVERAGE(IF(INDEX(DATOS,0,$P$2)&lt;=$I98,IF(INDEX(DATOS,0,$P$2)&gt;=$J98,IF(ISNUMBER(INDEX(DATOS,0,Q$5)),IF(INDEX(DATOS,0,$N$2)=0,IF(INDEX(DATOS,0,$O$2)=1,IF(INDEX(DATOS,0,$Q$2)=$E98,INDEX(DATOS,0,Q$5)))))))),"sd")</f>
        <v>0.4</v>
      </c>
      <c r="R98" s="118">
        <f t="array" ref="R98">IFERROR(AVERAGE(IF(INDEX(DATOS,0,$P$2)&lt;=$I98,IF(INDEX(DATOS,0,$P$2)&gt;=$J98,IF(ISNUMBER(INDEX(DATOS,0,R$5)),IF(INDEX(DATOS,0,$N$2)=0,IF(INDEX(DATOS,0,$O$2)=1,IF(INDEX(DATOS,0,$Q$2)=$E98,INDEX(DATOS,0,R$5)))))))),"sd")</f>
        <v>324</v>
      </c>
      <c r="S98" s="68">
        <f t="array" ref="S98">IF(ISNUMBER(K98),MAX(IF(K98&gt;=INDEX(ESCALA,0,$S$2),INDEX(ESCALA,0,$R$2))),1)</f>
        <v>8</v>
      </c>
      <c r="T98" s="119" t="str">
        <f t="shared" si="8"/>
        <v>Part. Villarino                         ,-39.000,-62.750,2018,2018,103,16.3,27.7,83.1,11.5,1836.6, 0.4,324.0, 8</v>
      </c>
    </row>
    <row r="99" spans="1:20" x14ac:dyDescent="0.35">
      <c r="A99">
        <f t="shared" si="9"/>
        <v>92</v>
      </c>
      <c r="B99" s="35">
        <f t="array" ref="B99">IF(B98=0,0,MIN(IF(INDEX(DATOS,0,$P$2)&lt;=$I99,IF(INDEX(DATOS,0,$P$2)&gt;=$J99,IF(ISNUMBER(INDEX(DATOS,0,$C99)),IF(INDEX(DATOS,0,$N$2)=0,IF(INDEX(DATOS,0,$O$2)=1,IF(ISNA(MATCH(INDEX(DATOS,0,$Q$2),IF($J$8:J98=J99,$E$8:E98),0)),INDEX(DATOS,0,$M$2)))))))))</f>
        <v>806</v>
      </c>
      <c r="C99" s="32">
        <f>MATCH(D99,INDEX(DATOS,1,),0)</f>
        <v>20</v>
      </c>
      <c r="D99" s="114" t="s">
        <v>1</v>
      </c>
      <c r="E99" s="34" t="str">
        <f>IF($B99=0,"--",INDEX(DATOS,$B99,Q$2))</f>
        <v>Partido de Tornquist, BA</v>
      </c>
      <c r="F99" s="34" t="str">
        <f>IFERROR(SUBSTITUTE(SUBSTITUTE(SUBSTITUTE(SUBSTITUTE(SUBSTITUTE(MID(E99,1,FIND(",",E99)-1),"Departamento de","Dpto."),"Partido de","Part."),"Coronel","Cnel."),"General","Gral."),"Comandante","Cmte."),E99)</f>
        <v>Part. Tornquist</v>
      </c>
      <c r="G99" s="117">
        <f>IFERROR(VLOOKUP($E99,LOC_UNICOS,G$2,0),-999)</f>
        <v>-38.25</v>
      </c>
      <c r="H99" s="117">
        <f>IFERROR(VLOOKUP($E99,LOC_UNICOS,H$2,0),-999)</f>
        <v>-62.25</v>
      </c>
      <c r="I99" s="116">
        <f t="shared" si="6"/>
        <v>2018</v>
      </c>
      <c r="J99" s="116">
        <f t="shared" si="7"/>
        <v>2018</v>
      </c>
      <c r="K99" s="118">
        <f t="array" ref="K99">IFERROR(AVERAGE(IF(INDEX(DATOS,0,$P$2)&lt;=$I99,IF(INDEX(DATOS,0,$P$2)&gt;=$J99,IF(ISNUMBER(INDEX(DATOS,0,K$5)),IF(INDEX(DATOS,0,$N$2)=0,IF(INDEX(DATOS,0,$O$2)=1,IF(INDEX(DATOS,0,$Q$2)=$E99,INDEX(DATOS,0,K$5)))))))),"sd")</f>
        <v>101.30000000000001</v>
      </c>
      <c r="L99" s="118">
        <f t="array" ref="L99">IFERROR(AVERAGE(IF(INDEX(DATOS,0,$P$2)&lt;=$I99,IF(INDEX(DATOS,0,$P$2)&gt;=$J99,IF(ISNUMBER(INDEX(DATOS,0,L$5)),IF(INDEX(DATOS,0,$N$2)=0,IF(INDEX(DATOS,0,$O$2)=1,IF(INDEX(DATOS,0,$Q$2)=$E99,INDEX(DATOS,0,L$5)))))))),"sd")</f>
        <v>12.100000000000001</v>
      </c>
      <c r="M99" s="118">
        <f t="array" ref="M99">IFERROR(AVERAGE(IF(INDEX(DATOS,0,$P$2)&lt;=$I99,IF(INDEX(DATOS,0,$P$2)&gt;=$J99,IF(ISNUMBER(INDEX(DATOS,0,M$5)),IF(INDEX(DATOS,0,$N$2)=0,IF(INDEX(DATOS,0,$O$2)=1,IF(INDEX(DATOS,0,$Q$2)=$E99,INDEX(DATOS,0,M$5)))))))),"sd")</f>
        <v>24.7</v>
      </c>
      <c r="N99" s="118">
        <f t="array" ref="N99">IFERROR(AVERAGE(IF(INDEX(DATOS,0,$P$2)&lt;=$I99,IF(INDEX(DATOS,0,$P$2)&gt;=$J99,IF(ISNUMBER(INDEX(DATOS,0,N$5)),IF(INDEX(DATOS,0,$N$2)=0,IF(INDEX(DATOS,0,$O$2)=1,IF(INDEX(DATOS,0,$Q$2)=$E99,INDEX(DATOS,0,N$5)))))))),"sd")</f>
        <v>81.7</v>
      </c>
      <c r="O99" s="118">
        <f t="array" ref="O99">IFERROR(AVERAGE(IF(INDEX(DATOS,0,$P$2)&lt;=$I99,IF(INDEX(DATOS,0,$P$2)&gt;=$J99,IF(ISNUMBER(INDEX(DATOS,0,O$5)),IF(INDEX(DATOS,0,$N$2)=0,IF(INDEX(DATOS,0,$O$2)=1,IF(INDEX(DATOS,0,$Q$2)=$E99,INDEX(DATOS,0,O$5)))))))),"sd")</f>
        <v>10.899999999999999</v>
      </c>
      <c r="P99" s="118">
        <f t="array" ref="P99">IFERROR(AVERAGE(IF(INDEX(DATOS,0,$P$2)&lt;=$I99,IF(INDEX(DATOS,0,$P$2)&gt;=$J99,IF(ISNUMBER(INDEX(DATOS,0,P$5)),IF(INDEX(DATOS,0,$N$2)=0,IF(INDEX(DATOS,0,$O$2)=1,IF(INDEX(DATOS,0,$Q$2)=$E99,INDEX(DATOS,0,P$5)))))))),"sd")</f>
        <v>2690.6160819204297</v>
      </c>
      <c r="Q99" s="118">
        <f t="array" ref="Q99">IFERROR(AVERAGE(IF(INDEX(DATOS,0,$P$2)&lt;=$I99,IF(INDEX(DATOS,0,$P$2)&gt;=$J99,IF(ISNUMBER(INDEX(DATOS,0,Q$5)),IF(INDEX(DATOS,0,$N$2)=0,IF(INDEX(DATOS,0,$O$2)=1,IF(INDEX(DATOS,0,$Q$2)=$E99,INDEX(DATOS,0,Q$5)))))))),"sd")</f>
        <v>3.5</v>
      </c>
      <c r="R99" s="118">
        <f t="array" ref="R99">IFERROR(AVERAGE(IF(INDEX(DATOS,0,$P$2)&lt;=$I99,IF(INDEX(DATOS,0,$P$2)&gt;=$J99,IF(ISNUMBER(INDEX(DATOS,0,R$5)),IF(INDEX(DATOS,0,$N$2)=0,IF(INDEX(DATOS,0,$O$2)=1,IF(INDEX(DATOS,0,$Q$2)=$E99,INDEX(DATOS,0,R$5)))))))),"sd")</f>
        <v>234.5</v>
      </c>
      <c r="S99" s="68">
        <f t="array" ref="S99">IF(ISNUMBER(K99),MAX(IF(K99&gt;=INDEX(ESCALA,0,$S$2),INDEX(ESCALA,0,$R$2))),1)</f>
        <v>7</v>
      </c>
      <c r="T99" s="119" t="str">
        <f t="shared" si="8"/>
        <v>Part. Tornquist                         ,-38.250,-62.250,2018,2018,101,12.1,24.7,81.7,10.9,2690.6, 3.5,234.5, 7</v>
      </c>
    </row>
    <row r="100" spans="1:20" x14ac:dyDescent="0.35">
      <c r="A100">
        <f t="shared" si="9"/>
        <v>93</v>
      </c>
      <c r="B100" s="35">
        <f t="array" ref="B100">IF(B99=0,0,MIN(IF(INDEX(DATOS,0,$P$2)&lt;=$I100,IF(INDEX(DATOS,0,$P$2)&gt;=$J100,IF(ISNUMBER(INDEX(DATOS,0,$C100)),IF(INDEX(DATOS,0,$N$2)=0,IF(INDEX(DATOS,0,$O$2)=1,IF(ISNA(MATCH(INDEX(DATOS,0,$Q$2),IF($J$8:J99=J100,$E$8:E99),0)),INDEX(DATOS,0,$M$2)))))))))</f>
        <v>808</v>
      </c>
      <c r="C100" s="32">
        <f>MATCH(D100,INDEX(DATOS,1,),0)</f>
        <v>20</v>
      </c>
      <c r="D100" s="114" t="s">
        <v>1</v>
      </c>
      <c r="E100" s="34" t="str">
        <f>IF($B100=0,"--",INDEX(DATOS,$B100,Q$2))</f>
        <v>Departamento de General Roca, CB</v>
      </c>
      <c r="F100" s="34" t="str">
        <f>IFERROR(SUBSTITUTE(SUBSTITUTE(SUBSTITUTE(SUBSTITUTE(SUBSTITUTE(MID(E100,1,FIND(",",E100)-1),"Departamento de","Dpto."),"Partido de","Part."),"Coronel","Cnel."),"General","Gral."),"Comandante","Cmte."),E100)</f>
        <v>Dpto. Gral. Roca</v>
      </c>
      <c r="G100" s="117">
        <f>IFERROR(VLOOKUP($E100,LOC_UNICOS,G$2,0),-999)</f>
        <v>-34.6666667</v>
      </c>
      <c r="H100" s="117">
        <f>IFERROR(VLOOKUP($E100,LOC_UNICOS,H$2,0),-999)</f>
        <v>-64.25</v>
      </c>
      <c r="I100" s="116">
        <f t="shared" si="6"/>
        <v>2018</v>
      </c>
      <c r="J100" s="116">
        <f t="shared" si="7"/>
        <v>2018</v>
      </c>
      <c r="K100" s="118">
        <f t="array" ref="K100">IFERROR(AVERAGE(IF(INDEX(DATOS,0,$P$2)&lt;=$I100,IF(INDEX(DATOS,0,$P$2)&gt;=$J100,IF(ISNUMBER(INDEX(DATOS,0,K$5)),IF(INDEX(DATOS,0,$N$2)=0,IF(INDEX(DATOS,0,$O$2)=1,IF(INDEX(DATOS,0,$Q$2)=$E100,INDEX(DATOS,0,K$5)))))))),"sd")</f>
        <v>103.4</v>
      </c>
      <c r="L100" s="118">
        <f t="array" ref="L100">IFERROR(AVERAGE(IF(INDEX(DATOS,0,$P$2)&lt;=$I100,IF(INDEX(DATOS,0,$P$2)&gt;=$J100,IF(ISNUMBER(INDEX(DATOS,0,L$5)),IF(INDEX(DATOS,0,$N$2)=0,IF(INDEX(DATOS,0,$O$2)=1,IF(INDEX(DATOS,0,$Q$2)=$E100,INDEX(DATOS,0,L$5)))))))),"sd")</f>
        <v>18.225000000000001</v>
      </c>
      <c r="M100" s="118">
        <f t="array" ref="M100">IFERROR(AVERAGE(IF(INDEX(DATOS,0,$P$2)&lt;=$I100,IF(INDEX(DATOS,0,$P$2)&gt;=$J100,IF(ISNUMBER(INDEX(DATOS,0,M$5)),IF(INDEX(DATOS,0,$N$2)=0,IF(INDEX(DATOS,0,$O$2)=1,IF(INDEX(DATOS,0,$Q$2)=$E100,INDEX(DATOS,0,M$5)))))))),"sd")</f>
        <v>27.45</v>
      </c>
      <c r="N100" s="118">
        <f t="array" ref="N100">IFERROR(AVERAGE(IF(INDEX(DATOS,0,$P$2)&lt;=$I100,IF(INDEX(DATOS,0,$P$2)&gt;=$J100,IF(ISNUMBER(INDEX(DATOS,0,N$5)),IF(INDEX(DATOS,0,$N$2)=0,IF(INDEX(DATOS,0,$O$2)=1,IF(INDEX(DATOS,0,$Q$2)=$E100,INDEX(DATOS,0,N$5)))))))),"sd")</f>
        <v>81.875</v>
      </c>
      <c r="O100" s="118">
        <f t="array" ref="O100">IFERROR(AVERAGE(IF(INDEX(DATOS,0,$P$2)&lt;=$I100,IF(INDEX(DATOS,0,$P$2)&gt;=$J100,IF(ISNUMBER(INDEX(DATOS,0,O$5)),IF(INDEX(DATOS,0,$N$2)=0,IF(INDEX(DATOS,0,$O$2)=1,IF(INDEX(DATOS,0,$Q$2)=$E100,INDEX(DATOS,0,O$5)))))))),"sd")</f>
        <v>11.95</v>
      </c>
      <c r="P100" s="118">
        <f t="array" ref="P100">IFERROR(AVERAGE(IF(INDEX(DATOS,0,$P$2)&lt;=$I100,IF(INDEX(DATOS,0,$P$2)&gt;=$J100,IF(ISNUMBER(INDEX(DATOS,0,P$5)),IF(INDEX(DATOS,0,$N$2)=0,IF(INDEX(DATOS,0,$O$2)=1,IF(INDEX(DATOS,0,$Q$2)=$E100,INDEX(DATOS,0,P$5)))))))),"sd")</f>
        <v>3500</v>
      </c>
      <c r="Q100" s="118">
        <f t="array" ref="Q100">IFERROR(AVERAGE(IF(INDEX(DATOS,0,$P$2)&lt;=$I100,IF(INDEX(DATOS,0,$P$2)&gt;=$J100,IF(ISNUMBER(INDEX(DATOS,0,Q$5)),IF(INDEX(DATOS,0,$N$2)=0,IF(INDEX(DATOS,0,$O$2)=1,IF(INDEX(DATOS,0,$Q$2)=$E100,INDEX(DATOS,0,Q$5)))))))),"sd")</f>
        <v>5.0250000000000004</v>
      </c>
      <c r="R100" s="118">
        <f t="array" ref="R100">IFERROR(AVERAGE(IF(INDEX(DATOS,0,$P$2)&lt;=$I100,IF(INDEX(DATOS,0,$P$2)&gt;=$J100,IF(ISNUMBER(INDEX(DATOS,0,R$5)),IF(INDEX(DATOS,0,$N$2)=0,IF(INDEX(DATOS,0,$O$2)=1,IF(INDEX(DATOS,0,$Q$2)=$E100,INDEX(DATOS,0,R$5)))))))),"sd")</f>
        <v>297</v>
      </c>
      <c r="S100" s="68">
        <f t="array" ref="S100">IF(ISNUMBER(K100),MAX(IF(K100&gt;=INDEX(ESCALA,0,$S$2),INDEX(ESCALA,0,$R$2))),1)</f>
        <v>8</v>
      </c>
      <c r="T100" s="119" t="str">
        <f t="shared" si="8"/>
        <v>Dpto. Gral. Roca                        ,-34.667,-64.250,2018,2018,103,18.2,27.5,81.9,12.0,3500.0, 5.0,297.0, 8</v>
      </c>
    </row>
    <row r="101" spans="1:20" x14ac:dyDescent="0.35">
      <c r="A101">
        <f t="shared" si="9"/>
        <v>94</v>
      </c>
      <c r="B101" s="35">
        <f t="array" ref="B101">IF(B100=0,0,MIN(IF(INDEX(DATOS,0,$P$2)&lt;=$I101,IF(INDEX(DATOS,0,$P$2)&gt;=$J101,IF(ISNUMBER(INDEX(DATOS,0,$C101)),IF(INDEX(DATOS,0,$N$2)=0,IF(INDEX(DATOS,0,$O$2)=1,IF(ISNA(MATCH(INDEX(DATOS,0,$Q$2),IF($J$8:J100=J101,$E$8:E100),0)),INDEX(DATOS,0,$M$2)))))))))</f>
        <v>0</v>
      </c>
      <c r="C101" s="32">
        <f>MATCH(D101,INDEX(DATOS,1,),0)</f>
        <v>20</v>
      </c>
      <c r="D101" s="114" t="s">
        <v>1</v>
      </c>
      <c r="E101" s="34" t="str">
        <f>IF($B101=0,"--",INDEX(DATOS,$B101,Q$2))</f>
        <v>--</v>
      </c>
      <c r="F101" s="34" t="str">
        <f>IFERROR(SUBSTITUTE(SUBSTITUTE(SUBSTITUTE(SUBSTITUTE(SUBSTITUTE(MID(E101,1,FIND(",",E101)-1),"Departamento de","Dpto."),"Partido de","Part."),"Coronel","Cnel."),"General","Gral."),"Comandante","Cmte."),E101)</f>
        <v>--</v>
      </c>
      <c r="G101" s="117">
        <f>IFERROR(VLOOKUP($E101,LOC_UNICOS,G$2,0),-999)</f>
        <v>-999</v>
      </c>
      <c r="H101" s="117">
        <f>IFERROR(VLOOKUP($E101,LOC_UNICOS,H$2,0),-999)</f>
        <v>-999</v>
      </c>
      <c r="I101" s="116">
        <f t="shared" si="6"/>
        <v>2018</v>
      </c>
      <c r="J101" s="116">
        <f t="shared" si="7"/>
        <v>2018</v>
      </c>
      <c r="K101" s="118" t="str">
        <f t="array" ref="K101">IFERROR(AVERAGE(IF(INDEX(DATOS,0,$P$2)&lt;=$I101,IF(INDEX(DATOS,0,$P$2)&gt;=$J101,IF(ISNUMBER(INDEX(DATOS,0,K$5)),IF(INDEX(DATOS,0,$N$2)=0,IF(INDEX(DATOS,0,$O$2)=1,IF(INDEX(DATOS,0,$Q$2)=$E101,INDEX(DATOS,0,K$5)))))))),"sd")</f>
        <v>sd</v>
      </c>
      <c r="L101" s="118" t="str">
        <f t="array" ref="L101">IFERROR(AVERAGE(IF(INDEX(DATOS,0,$P$2)&lt;=$I101,IF(INDEX(DATOS,0,$P$2)&gt;=$J101,IF(ISNUMBER(INDEX(DATOS,0,L$5)),IF(INDEX(DATOS,0,$N$2)=0,IF(INDEX(DATOS,0,$O$2)=1,IF(INDEX(DATOS,0,$Q$2)=$E101,INDEX(DATOS,0,L$5)))))))),"sd")</f>
        <v>sd</v>
      </c>
      <c r="M101" s="118" t="str">
        <f t="array" ref="M101">IFERROR(AVERAGE(IF(INDEX(DATOS,0,$P$2)&lt;=$I101,IF(INDEX(DATOS,0,$P$2)&gt;=$J101,IF(ISNUMBER(INDEX(DATOS,0,M$5)),IF(INDEX(DATOS,0,$N$2)=0,IF(INDEX(DATOS,0,$O$2)=1,IF(INDEX(DATOS,0,$Q$2)=$E101,INDEX(DATOS,0,M$5)))))))),"sd")</f>
        <v>sd</v>
      </c>
      <c r="N101" s="118" t="str">
        <f t="array" ref="N101">IFERROR(AVERAGE(IF(INDEX(DATOS,0,$P$2)&lt;=$I101,IF(INDEX(DATOS,0,$P$2)&gt;=$J101,IF(ISNUMBER(INDEX(DATOS,0,N$5)),IF(INDEX(DATOS,0,$N$2)=0,IF(INDEX(DATOS,0,$O$2)=1,IF(INDEX(DATOS,0,$Q$2)=$E101,INDEX(DATOS,0,N$5)))))))),"sd")</f>
        <v>sd</v>
      </c>
      <c r="O101" s="118" t="str">
        <f t="array" ref="O101">IFERROR(AVERAGE(IF(INDEX(DATOS,0,$P$2)&lt;=$I101,IF(INDEX(DATOS,0,$P$2)&gt;=$J101,IF(ISNUMBER(INDEX(DATOS,0,O$5)),IF(INDEX(DATOS,0,$N$2)=0,IF(INDEX(DATOS,0,$O$2)=1,IF(INDEX(DATOS,0,$Q$2)=$E101,INDEX(DATOS,0,O$5)))))))),"sd")</f>
        <v>sd</v>
      </c>
      <c r="P101" s="118" t="str">
        <f t="array" ref="P101">IFERROR(AVERAGE(IF(INDEX(DATOS,0,$P$2)&lt;=$I101,IF(INDEX(DATOS,0,$P$2)&gt;=$J101,IF(ISNUMBER(INDEX(DATOS,0,P$5)),IF(INDEX(DATOS,0,$N$2)=0,IF(INDEX(DATOS,0,$O$2)=1,IF(INDEX(DATOS,0,$Q$2)=$E101,INDEX(DATOS,0,P$5)))))))),"sd")</f>
        <v>sd</v>
      </c>
      <c r="Q101" s="118" t="str">
        <f t="array" ref="Q101">IFERROR(AVERAGE(IF(INDEX(DATOS,0,$P$2)&lt;=$I101,IF(INDEX(DATOS,0,$P$2)&gt;=$J101,IF(ISNUMBER(INDEX(DATOS,0,Q$5)),IF(INDEX(DATOS,0,$N$2)=0,IF(INDEX(DATOS,0,$O$2)=1,IF(INDEX(DATOS,0,$Q$2)=$E101,INDEX(DATOS,0,Q$5)))))))),"sd")</f>
        <v>sd</v>
      </c>
      <c r="R101" s="118" t="str">
        <f t="array" ref="R101">IFERROR(AVERAGE(IF(INDEX(DATOS,0,$P$2)&lt;=$I101,IF(INDEX(DATOS,0,$P$2)&gt;=$J101,IF(ISNUMBER(INDEX(DATOS,0,R$5)),IF(INDEX(DATOS,0,$N$2)=0,IF(INDEX(DATOS,0,$O$2)=1,IF(INDEX(DATOS,0,$Q$2)=$E101,INDEX(DATOS,0,R$5)))))))),"sd")</f>
        <v>sd</v>
      </c>
      <c r="S101" s="68">
        <f t="array" ref="S101">IF(ISNUMBER(K101),MAX(IF(K101&gt;=INDEX(ESCALA,0,$S$2),INDEX(ESCALA,0,$R$2))),1)</f>
        <v>1</v>
      </c>
      <c r="T101" s="119" t="str">
        <f t="shared" si="8"/>
        <v/>
      </c>
    </row>
    <row r="102" spans="1:20" x14ac:dyDescent="0.35">
      <c r="A102">
        <f t="shared" si="9"/>
        <v>95</v>
      </c>
      <c r="B102" s="35">
        <f t="array" ref="B102">IF(B101=0,0,MIN(IF(INDEX(DATOS,0,$P$2)&lt;=$I102,IF(INDEX(DATOS,0,$P$2)&gt;=$J102,IF(ISNUMBER(INDEX(DATOS,0,$C102)),IF(INDEX(DATOS,0,$N$2)=0,IF(INDEX(DATOS,0,$O$2)=1,IF(ISNA(MATCH(INDEX(DATOS,0,$Q$2),IF($J$8:J101=J102,$E$8:E101),0)),INDEX(DATOS,0,$M$2)))))))))</f>
        <v>0</v>
      </c>
      <c r="C102" s="32">
        <f>MATCH(D102,INDEX(DATOS,1,),0)</f>
        <v>20</v>
      </c>
      <c r="D102" s="114" t="s">
        <v>1</v>
      </c>
      <c r="E102" s="34" t="str">
        <f>IF($B102=0,"--",INDEX(DATOS,$B102,Q$2))</f>
        <v>--</v>
      </c>
      <c r="F102" s="34" t="str">
        <f>IFERROR(SUBSTITUTE(SUBSTITUTE(SUBSTITUTE(SUBSTITUTE(SUBSTITUTE(MID(E102,1,FIND(",",E102)-1),"Departamento de","Dpto."),"Partido de","Part."),"Coronel","Cnel."),"General","Gral."),"Comandante","Cmte."),E102)</f>
        <v>--</v>
      </c>
      <c r="G102" s="117">
        <f>IFERROR(VLOOKUP($E102,LOC_UNICOS,G$2,0),-999)</f>
        <v>-999</v>
      </c>
      <c r="H102" s="117">
        <f>IFERROR(VLOOKUP($E102,LOC_UNICOS,H$2,0),-999)</f>
        <v>-999</v>
      </c>
      <c r="I102" s="116">
        <f t="shared" si="6"/>
        <v>2018</v>
      </c>
      <c r="J102" s="116">
        <f t="shared" si="7"/>
        <v>2018</v>
      </c>
      <c r="K102" s="118" t="str">
        <f t="array" ref="K102">IFERROR(AVERAGE(IF(INDEX(DATOS,0,$P$2)&lt;=$I102,IF(INDEX(DATOS,0,$P$2)&gt;=$J102,IF(ISNUMBER(INDEX(DATOS,0,K$5)),IF(INDEX(DATOS,0,$N$2)=0,IF(INDEX(DATOS,0,$O$2)=1,IF(INDEX(DATOS,0,$Q$2)=$E102,INDEX(DATOS,0,K$5)))))))),"sd")</f>
        <v>sd</v>
      </c>
      <c r="L102" s="118" t="str">
        <f t="array" ref="L102">IFERROR(AVERAGE(IF(INDEX(DATOS,0,$P$2)&lt;=$I102,IF(INDEX(DATOS,0,$P$2)&gt;=$J102,IF(ISNUMBER(INDEX(DATOS,0,L$5)),IF(INDEX(DATOS,0,$N$2)=0,IF(INDEX(DATOS,0,$O$2)=1,IF(INDEX(DATOS,0,$Q$2)=$E102,INDEX(DATOS,0,L$5)))))))),"sd")</f>
        <v>sd</v>
      </c>
      <c r="M102" s="118" t="str">
        <f t="array" ref="M102">IFERROR(AVERAGE(IF(INDEX(DATOS,0,$P$2)&lt;=$I102,IF(INDEX(DATOS,0,$P$2)&gt;=$J102,IF(ISNUMBER(INDEX(DATOS,0,M$5)),IF(INDEX(DATOS,0,$N$2)=0,IF(INDEX(DATOS,0,$O$2)=1,IF(INDEX(DATOS,0,$Q$2)=$E102,INDEX(DATOS,0,M$5)))))))),"sd")</f>
        <v>sd</v>
      </c>
      <c r="N102" s="118" t="str">
        <f t="array" ref="N102">IFERROR(AVERAGE(IF(INDEX(DATOS,0,$P$2)&lt;=$I102,IF(INDEX(DATOS,0,$P$2)&gt;=$J102,IF(ISNUMBER(INDEX(DATOS,0,N$5)),IF(INDEX(DATOS,0,$N$2)=0,IF(INDEX(DATOS,0,$O$2)=1,IF(INDEX(DATOS,0,$Q$2)=$E102,INDEX(DATOS,0,N$5)))))))),"sd")</f>
        <v>sd</v>
      </c>
      <c r="O102" s="118" t="str">
        <f t="array" ref="O102">IFERROR(AVERAGE(IF(INDEX(DATOS,0,$P$2)&lt;=$I102,IF(INDEX(DATOS,0,$P$2)&gt;=$J102,IF(ISNUMBER(INDEX(DATOS,0,O$5)),IF(INDEX(DATOS,0,$N$2)=0,IF(INDEX(DATOS,0,$O$2)=1,IF(INDEX(DATOS,0,$Q$2)=$E102,INDEX(DATOS,0,O$5)))))))),"sd")</f>
        <v>sd</v>
      </c>
      <c r="P102" s="118" t="str">
        <f t="array" ref="P102">IFERROR(AVERAGE(IF(INDEX(DATOS,0,$P$2)&lt;=$I102,IF(INDEX(DATOS,0,$P$2)&gt;=$J102,IF(ISNUMBER(INDEX(DATOS,0,P$5)),IF(INDEX(DATOS,0,$N$2)=0,IF(INDEX(DATOS,0,$O$2)=1,IF(INDEX(DATOS,0,$Q$2)=$E102,INDEX(DATOS,0,P$5)))))))),"sd")</f>
        <v>sd</v>
      </c>
      <c r="Q102" s="118" t="str">
        <f t="array" ref="Q102">IFERROR(AVERAGE(IF(INDEX(DATOS,0,$P$2)&lt;=$I102,IF(INDEX(DATOS,0,$P$2)&gt;=$J102,IF(ISNUMBER(INDEX(DATOS,0,Q$5)),IF(INDEX(DATOS,0,$N$2)=0,IF(INDEX(DATOS,0,$O$2)=1,IF(INDEX(DATOS,0,$Q$2)=$E102,INDEX(DATOS,0,Q$5)))))))),"sd")</f>
        <v>sd</v>
      </c>
      <c r="R102" s="118" t="str">
        <f t="array" ref="R102">IFERROR(AVERAGE(IF(INDEX(DATOS,0,$P$2)&lt;=$I102,IF(INDEX(DATOS,0,$P$2)&gt;=$J102,IF(ISNUMBER(INDEX(DATOS,0,R$5)),IF(INDEX(DATOS,0,$N$2)=0,IF(INDEX(DATOS,0,$O$2)=1,IF(INDEX(DATOS,0,$Q$2)=$E102,INDEX(DATOS,0,R$5)))))))),"sd")</f>
        <v>sd</v>
      </c>
      <c r="S102" s="68">
        <f t="array" ref="S102">IF(ISNUMBER(K102),MAX(IF(K102&gt;=INDEX(ESCALA,0,$S$2),INDEX(ESCALA,0,$R$2))),1)</f>
        <v>1</v>
      </c>
      <c r="T102" s="119" t="str">
        <f t="shared" si="8"/>
        <v/>
      </c>
    </row>
    <row r="103" spans="1:20" x14ac:dyDescent="0.35">
      <c r="A103">
        <f t="shared" si="9"/>
        <v>96</v>
      </c>
      <c r="B103" s="35">
        <f t="array" ref="B103">IF(B102=0,0,MIN(IF(INDEX(DATOS,0,$P$2)&lt;=$I103,IF(INDEX(DATOS,0,$P$2)&gt;=$J103,IF(ISNUMBER(INDEX(DATOS,0,$C103)),IF(INDEX(DATOS,0,$N$2)=0,IF(INDEX(DATOS,0,$O$2)=1,IF(ISNA(MATCH(INDEX(DATOS,0,$Q$2),IF($J$8:J102=J103,$E$8:E102),0)),INDEX(DATOS,0,$M$2)))))))))</f>
        <v>0</v>
      </c>
      <c r="C103" s="32">
        <f>MATCH(D103,INDEX(DATOS,1,),0)</f>
        <v>20</v>
      </c>
      <c r="D103" s="114" t="s">
        <v>1</v>
      </c>
      <c r="E103" s="34" t="str">
        <f>IF($B103=0,"--",INDEX(DATOS,$B103,Q$2))</f>
        <v>--</v>
      </c>
      <c r="F103" s="34" t="str">
        <f>IFERROR(SUBSTITUTE(SUBSTITUTE(SUBSTITUTE(SUBSTITUTE(SUBSTITUTE(MID(E103,1,FIND(",",E103)-1),"Departamento de","Dpto."),"Partido de","Part."),"Coronel","Cnel."),"General","Gral."),"Comandante","Cmte."),E103)</f>
        <v>--</v>
      </c>
      <c r="G103" s="117">
        <f>IFERROR(VLOOKUP($E103,LOC_UNICOS,G$2,0),-999)</f>
        <v>-999</v>
      </c>
      <c r="H103" s="117">
        <f>IFERROR(VLOOKUP($E103,LOC_UNICOS,H$2,0),-999)</f>
        <v>-999</v>
      </c>
      <c r="I103" s="116">
        <f t="shared" si="6"/>
        <v>2018</v>
      </c>
      <c r="J103" s="116">
        <f t="shared" si="7"/>
        <v>2018</v>
      </c>
      <c r="K103" s="118" t="str">
        <f t="array" ref="K103">IFERROR(AVERAGE(IF(INDEX(DATOS,0,$P$2)&lt;=$I103,IF(INDEX(DATOS,0,$P$2)&gt;=$J103,IF(ISNUMBER(INDEX(DATOS,0,K$5)),IF(INDEX(DATOS,0,$N$2)=0,IF(INDEX(DATOS,0,$O$2)=1,IF(INDEX(DATOS,0,$Q$2)=$E103,INDEX(DATOS,0,K$5)))))))),"sd")</f>
        <v>sd</v>
      </c>
      <c r="L103" s="118" t="str">
        <f t="array" ref="L103">IFERROR(AVERAGE(IF(INDEX(DATOS,0,$P$2)&lt;=$I103,IF(INDEX(DATOS,0,$P$2)&gt;=$J103,IF(ISNUMBER(INDEX(DATOS,0,L$5)),IF(INDEX(DATOS,0,$N$2)=0,IF(INDEX(DATOS,0,$O$2)=1,IF(INDEX(DATOS,0,$Q$2)=$E103,INDEX(DATOS,0,L$5)))))))),"sd")</f>
        <v>sd</v>
      </c>
      <c r="M103" s="118" t="str">
        <f t="array" ref="M103">IFERROR(AVERAGE(IF(INDEX(DATOS,0,$P$2)&lt;=$I103,IF(INDEX(DATOS,0,$P$2)&gt;=$J103,IF(ISNUMBER(INDEX(DATOS,0,M$5)),IF(INDEX(DATOS,0,$N$2)=0,IF(INDEX(DATOS,0,$O$2)=1,IF(INDEX(DATOS,0,$Q$2)=$E103,INDEX(DATOS,0,M$5)))))))),"sd")</f>
        <v>sd</v>
      </c>
      <c r="N103" s="118" t="str">
        <f t="array" ref="N103">IFERROR(AVERAGE(IF(INDEX(DATOS,0,$P$2)&lt;=$I103,IF(INDEX(DATOS,0,$P$2)&gt;=$J103,IF(ISNUMBER(INDEX(DATOS,0,N$5)),IF(INDEX(DATOS,0,$N$2)=0,IF(INDEX(DATOS,0,$O$2)=1,IF(INDEX(DATOS,0,$Q$2)=$E103,INDEX(DATOS,0,N$5)))))))),"sd")</f>
        <v>sd</v>
      </c>
      <c r="O103" s="118" t="str">
        <f t="array" ref="O103">IFERROR(AVERAGE(IF(INDEX(DATOS,0,$P$2)&lt;=$I103,IF(INDEX(DATOS,0,$P$2)&gt;=$J103,IF(ISNUMBER(INDEX(DATOS,0,O$5)),IF(INDEX(DATOS,0,$N$2)=0,IF(INDEX(DATOS,0,$O$2)=1,IF(INDEX(DATOS,0,$Q$2)=$E103,INDEX(DATOS,0,O$5)))))))),"sd")</f>
        <v>sd</v>
      </c>
      <c r="P103" s="118" t="str">
        <f t="array" ref="P103">IFERROR(AVERAGE(IF(INDEX(DATOS,0,$P$2)&lt;=$I103,IF(INDEX(DATOS,0,$P$2)&gt;=$J103,IF(ISNUMBER(INDEX(DATOS,0,P$5)),IF(INDEX(DATOS,0,$N$2)=0,IF(INDEX(DATOS,0,$O$2)=1,IF(INDEX(DATOS,0,$Q$2)=$E103,INDEX(DATOS,0,P$5)))))))),"sd")</f>
        <v>sd</v>
      </c>
      <c r="Q103" s="118" t="str">
        <f t="array" ref="Q103">IFERROR(AVERAGE(IF(INDEX(DATOS,0,$P$2)&lt;=$I103,IF(INDEX(DATOS,0,$P$2)&gt;=$J103,IF(ISNUMBER(INDEX(DATOS,0,Q$5)),IF(INDEX(DATOS,0,$N$2)=0,IF(INDEX(DATOS,0,$O$2)=1,IF(INDEX(DATOS,0,$Q$2)=$E103,INDEX(DATOS,0,Q$5)))))))),"sd")</f>
        <v>sd</v>
      </c>
      <c r="R103" s="118" t="str">
        <f t="array" ref="R103">IFERROR(AVERAGE(IF(INDEX(DATOS,0,$P$2)&lt;=$I103,IF(INDEX(DATOS,0,$P$2)&gt;=$J103,IF(ISNUMBER(INDEX(DATOS,0,R$5)),IF(INDEX(DATOS,0,$N$2)=0,IF(INDEX(DATOS,0,$O$2)=1,IF(INDEX(DATOS,0,$Q$2)=$E103,INDEX(DATOS,0,R$5)))))))),"sd")</f>
        <v>sd</v>
      </c>
      <c r="S103" s="68">
        <f t="array" ref="S103">IF(ISNUMBER(K103),MAX(IF(K103&gt;=INDEX(ESCALA,0,$S$2),INDEX(ESCALA,0,$R$2))),1)</f>
        <v>1</v>
      </c>
      <c r="T103" s="119" t="str">
        <f t="shared" si="8"/>
        <v/>
      </c>
    </row>
    <row r="104" spans="1:20" x14ac:dyDescent="0.35">
      <c r="A104">
        <f t="shared" si="9"/>
        <v>97</v>
      </c>
      <c r="B104" s="35">
        <f t="array" ref="B104">IF(B103=0,0,MIN(IF(INDEX(DATOS,0,$P$2)&lt;=$I104,IF(INDEX(DATOS,0,$P$2)&gt;=$J104,IF(ISNUMBER(INDEX(DATOS,0,$C104)),IF(INDEX(DATOS,0,$N$2)=0,IF(INDEX(DATOS,0,$O$2)=1,IF(ISNA(MATCH(INDEX(DATOS,0,$Q$2),IF($J$8:J103=J104,$E$8:E103),0)),INDEX(DATOS,0,$M$2)))))))))</f>
        <v>0</v>
      </c>
      <c r="C104" s="32">
        <f>MATCH(D104,INDEX(DATOS,1,),0)</f>
        <v>20</v>
      </c>
      <c r="D104" s="114" t="s">
        <v>1</v>
      </c>
      <c r="E104" s="34" t="str">
        <f>IF($B104=0,"--",INDEX(DATOS,$B104,Q$2))</f>
        <v>--</v>
      </c>
      <c r="F104" s="34" t="str">
        <f>IFERROR(SUBSTITUTE(SUBSTITUTE(SUBSTITUTE(SUBSTITUTE(SUBSTITUTE(MID(E104,1,FIND(",",E104)-1),"Departamento de","Dpto."),"Partido de","Part."),"Coronel","Cnel."),"General","Gral."),"Comandante","Cmte."),E104)</f>
        <v>--</v>
      </c>
      <c r="G104" s="117">
        <f>IFERROR(VLOOKUP($E104,LOC_UNICOS,G$2,0),-999)</f>
        <v>-999</v>
      </c>
      <c r="H104" s="117">
        <f>IFERROR(VLOOKUP($E104,LOC_UNICOS,H$2,0),-999)</f>
        <v>-999</v>
      </c>
      <c r="I104" s="116">
        <f t="shared" si="6"/>
        <v>2018</v>
      </c>
      <c r="J104" s="116">
        <f t="shared" si="7"/>
        <v>2018</v>
      </c>
      <c r="K104" s="118" t="str">
        <f t="array" ref="K104">IFERROR(AVERAGE(IF(INDEX(DATOS,0,$P$2)&lt;=$I104,IF(INDEX(DATOS,0,$P$2)&gt;=$J104,IF(ISNUMBER(INDEX(DATOS,0,K$5)),IF(INDEX(DATOS,0,$N$2)=0,IF(INDEX(DATOS,0,$O$2)=1,IF(INDEX(DATOS,0,$Q$2)=$E104,INDEX(DATOS,0,K$5)))))))),"sd")</f>
        <v>sd</v>
      </c>
      <c r="L104" s="118" t="str">
        <f t="array" ref="L104">IFERROR(AVERAGE(IF(INDEX(DATOS,0,$P$2)&lt;=$I104,IF(INDEX(DATOS,0,$P$2)&gt;=$J104,IF(ISNUMBER(INDEX(DATOS,0,L$5)),IF(INDEX(DATOS,0,$N$2)=0,IF(INDEX(DATOS,0,$O$2)=1,IF(INDEX(DATOS,0,$Q$2)=$E104,INDEX(DATOS,0,L$5)))))))),"sd")</f>
        <v>sd</v>
      </c>
      <c r="M104" s="118" t="str">
        <f t="array" ref="M104">IFERROR(AVERAGE(IF(INDEX(DATOS,0,$P$2)&lt;=$I104,IF(INDEX(DATOS,0,$P$2)&gt;=$J104,IF(ISNUMBER(INDEX(DATOS,0,M$5)),IF(INDEX(DATOS,0,$N$2)=0,IF(INDEX(DATOS,0,$O$2)=1,IF(INDEX(DATOS,0,$Q$2)=$E104,INDEX(DATOS,0,M$5)))))))),"sd")</f>
        <v>sd</v>
      </c>
      <c r="N104" s="118" t="str">
        <f t="array" ref="N104">IFERROR(AVERAGE(IF(INDEX(DATOS,0,$P$2)&lt;=$I104,IF(INDEX(DATOS,0,$P$2)&gt;=$J104,IF(ISNUMBER(INDEX(DATOS,0,N$5)),IF(INDEX(DATOS,0,$N$2)=0,IF(INDEX(DATOS,0,$O$2)=1,IF(INDEX(DATOS,0,$Q$2)=$E104,INDEX(DATOS,0,N$5)))))))),"sd")</f>
        <v>sd</v>
      </c>
      <c r="O104" s="118" t="str">
        <f t="array" ref="O104">IFERROR(AVERAGE(IF(INDEX(DATOS,0,$P$2)&lt;=$I104,IF(INDEX(DATOS,0,$P$2)&gt;=$J104,IF(ISNUMBER(INDEX(DATOS,0,O$5)),IF(INDEX(DATOS,0,$N$2)=0,IF(INDEX(DATOS,0,$O$2)=1,IF(INDEX(DATOS,0,$Q$2)=$E104,INDEX(DATOS,0,O$5)))))))),"sd")</f>
        <v>sd</v>
      </c>
      <c r="P104" s="118" t="str">
        <f t="array" ref="P104">IFERROR(AVERAGE(IF(INDEX(DATOS,0,$P$2)&lt;=$I104,IF(INDEX(DATOS,0,$P$2)&gt;=$J104,IF(ISNUMBER(INDEX(DATOS,0,P$5)),IF(INDEX(DATOS,0,$N$2)=0,IF(INDEX(DATOS,0,$O$2)=1,IF(INDEX(DATOS,0,$Q$2)=$E104,INDEX(DATOS,0,P$5)))))))),"sd")</f>
        <v>sd</v>
      </c>
      <c r="Q104" s="118" t="str">
        <f t="array" ref="Q104">IFERROR(AVERAGE(IF(INDEX(DATOS,0,$P$2)&lt;=$I104,IF(INDEX(DATOS,0,$P$2)&gt;=$J104,IF(ISNUMBER(INDEX(DATOS,0,Q$5)),IF(INDEX(DATOS,0,$N$2)=0,IF(INDEX(DATOS,0,$O$2)=1,IF(INDEX(DATOS,0,$Q$2)=$E104,INDEX(DATOS,0,Q$5)))))))),"sd")</f>
        <v>sd</v>
      </c>
      <c r="R104" s="118" t="str">
        <f t="array" ref="R104">IFERROR(AVERAGE(IF(INDEX(DATOS,0,$P$2)&lt;=$I104,IF(INDEX(DATOS,0,$P$2)&gt;=$J104,IF(ISNUMBER(INDEX(DATOS,0,R$5)),IF(INDEX(DATOS,0,$N$2)=0,IF(INDEX(DATOS,0,$O$2)=1,IF(INDEX(DATOS,0,$Q$2)=$E104,INDEX(DATOS,0,R$5)))))))),"sd")</f>
        <v>sd</v>
      </c>
      <c r="S104" s="68">
        <f t="array" ref="S104">IF(ISNUMBER(K104),MAX(IF(K104&gt;=INDEX(ESCALA,0,$S$2),INDEX(ESCALA,0,$R$2))),1)</f>
        <v>1</v>
      </c>
      <c r="T104" s="119" t="str">
        <f t="shared" si="8"/>
        <v/>
      </c>
    </row>
    <row r="105" spans="1:20" x14ac:dyDescent="0.35">
      <c r="A105">
        <f t="shared" si="9"/>
        <v>98</v>
      </c>
      <c r="B105" s="35">
        <f t="array" ref="B105">IF(B104=0,0,MIN(IF(INDEX(DATOS,0,$P$2)&lt;=$I105,IF(INDEX(DATOS,0,$P$2)&gt;=$J105,IF(ISNUMBER(INDEX(DATOS,0,$C105)),IF(INDEX(DATOS,0,$N$2)=0,IF(INDEX(DATOS,0,$O$2)=1,IF(ISNA(MATCH(INDEX(DATOS,0,$Q$2),IF($J$8:J104=J105,$E$8:E104),0)),INDEX(DATOS,0,$M$2)))))))))</f>
        <v>0</v>
      </c>
      <c r="C105" s="32">
        <f>MATCH(D105,INDEX(DATOS,1,),0)</f>
        <v>20</v>
      </c>
      <c r="D105" s="114" t="s">
        <v>1</v>
      </c>
      <c r="E105" s="34" t="str">
        <f>IF($B105=0,"--",INDEX(DATOS,$B105,Q$2))</f>
        <v>--</v>
      </c>
      <c r="F105" s="34" t="str">
        <f>IFERROR(SUBSTITUTE(SUBSTITUTE(SUBSTITUTE(SUBSTITUTE(SUBSTITUTE(MID(E105,1,FIND(",",E105)-1),"Departamento de","Dpto."),"Partido de","Part."),"Coronel","Cnel."),"General","Gral."),"Comandante","Cmte."),E105)</f>
        <v>--</v>
      </c>
      <c r="G105" s="117">
        <f>IFERROR(VLOOKUP($E105,LOC_UNICOS,G$2,0),-999)</f>
        <v>-999</v>
      </c>
      <c r="H105" s="117">
        <f>IFERROR(VLOOKUP($E105,LOC_UNICOS,H$2,0),-999)</f>
        <v>-999</v>
      </c>
      <c r="I105" s="116">
        <f t="shared" si="6"/>
        <v>2018</v>
      </c>
      <c r="J105" s="116">
        <f t="shared" si="7"/>
        <v>2018</v>
      </c>
      <c r="K105" s="118" t="str">
        <f t="array" ref="K105">IFERROR(AVERAGE(IF(INDEX(DATOS,0,$P$2)&lt;=$I105,IF(INDEX(DATOS,0,$P$2)&gt;=$J105,IF(ISNUMBER(INDEX(DATOS,0,K$5)),IF(INDEX(DATOS,0,$N$2)=0,IF(INDEX(DATOS,0,$O$2)=1,IF(INDEX(DATOS,0,$Q$2)=$E105,INDEX(DATOS,0,K$5)))))))),"sd")</f>
        <v>sd</v>
      </c>
      <c r="L105" s="118" t="str">
        <f t="array" ref="L105">IFERROR(AVERAGE(IF(INDEX(DATOS,0,$P$2)&lt;=$I105,IF(INDEX(DATOS,0,$P$2)&gt;=$J105,IF(ISNUMBER(INDEX(DATOS,0,L$5)),IF(INDEX(DATOS,0,$N$2)=0,IF(INDEX(DATOS,0,$O$2)=1,IF(INDEX(DATOS,0,$Q$2)=$E105,INDEX(DATOS,0,L$5)))))))),"sd")</f>
        <v>sd</v>
      </c>
      <c r="M105" s="118" t="str">
        <f t="array" ref="M105">IFERROR(AVERAGE(IF(INDEX(DATOS,0,$P$2)&lt;=$I105,IF(INDEX(DATOS,0,$P$2)&gt;=$J105,IF(ISNUMBER(INDEX(DATOS,0,M$5)),IF(INDEX(DATOS,0,$N$2)=0,IF(INDEX(DATOS,0,$O$2)=1,IF(INDEX(DATOS,0,$Q$2)=$E105,INDEX(DATOS,0,M$5)))))))),"sd")</f>
        <v>sd</v>
      </c>
      <c r="N105" s="118" t="str">
        <f t="array" ref="N105">IFERROR(AVERAGE(IF(INDEX(DATOS,0,$P$2)&lt;=$I105,IF(INDEX(DATOS,0,$P$2)&gt;=$J105,IF(ISNUMBER(INDEX(DATOS,0,N$5)),IF(INDEX(DATOS,0,$N$2)=0,IF(INDEX(DATOS,0,$O$2)=1,IF(INDEX(DATOS,0,$Q$2)=$E105,INDEX(DATOS,0,N$5)))))))),"sd")</f>
        <v>sd</v>
      </c>
      <c r="O105" s="118" t="str">
        <f t="array" ref="O105">IFERROR(AVERAGE(IF(INDEX(DATOS,0,$P$2)&lt;=$I105,IF(INDEX(DATOS,0,$P$2)&gt;=$J105,IF(ISNUMBER(INDEX(DATOS,0,O$5)),IF(INDEX(DATOS,0,$N$2)=0,IF(INDEX(DATOS,0,$O$2)=1,IF(INDEX(DATOS,0,$Q$2)=$E105,INDEX(DATOS,0,O$5)))))))),"sd")</f>
        <v>sd</v>
      </c>
      <c r="P105" s="118" t="str">
        <f t="array" ref="P105">IFERROR(AVERAGE(IF(INDEX(DATOS,0,$P$2)&lt;=$I105,IF(INDEX(DATOS,0,$P$2)&gt;=$J105,IF(ISNUMBER(INDEX(DATOS,0,P$5)),IF(INDEX(DATOS,0,$N$2)=0,IF(INDEX(DATOS,0,$O$2)=1,IF(INDEX(DATOS,0,$Q$2)=$E105,INDEX(DATOS,0,P$5)))))))),"sd")</f>
        <v>sd</v>
      </c>
      <c r="Q105" s="118" t="str">
        <f t="array" ref="Q105">IFERROR(AVERAGE(IF(INDEX(DATOS,0,$P$2)&lt;=$I105,IF(INDEX(DATOS,0,$P$2)&gt;=$J105,IF(ISNUMBER(INDEX(DATOS,0,Q$5)),IF(INDEX(DATOS,0,$N$2)=0,IF(INDEX(DATOS,0,$O$2)=1,IF(INDEX(DATOS,0,$Q$2)=$E105,INDEX(DATOS,0,Q$5)))))))),"sd")</f>
        <v>sd</v>
      </c>
      <c r="R105" s="118" t="str">
        <f t="array" ref="R105">IFERROR(AVERAGE(IF(INDEX(DATOS,0,$P$2)&lt;=$I105,IF(INDEX(DATOS,0,$P$2)&gt;=$J105,IF(ISNUMBER(INDEX(DATOS,0,R$5)),IF(INDEX(DATOS,0,$N$2)=0,IF(INDEX(DATOS,0,$O$2)=1,IF(INDEX(DATOS,0,$Q$2)=$E105,INDEX(DATOS,0,R$5)))))))),"sd")</f>
        <v>sd</v>
      </c>
      <c r="S105" s="68">
        <f t="array" ref="S105">IF(ISNUMBER(K105),MAX(IF(K105&gt;=INDEX(ESCALA,0,$S$2),INDEX(ESCALA,0,$R$2))),1)</f>
        <v>1</v>
      </c>
      <c r="T105" s="119" t="str">
        <f t="shared" si="8"/>
        <v/>
      </c>
    </row>
    <row r="106" spans="1:20" x14ac:dyDescent="0.35">
      <c r="A106">
        <f t="shared" si="9"/>
        <v>99</v>
      </c>
      <c r="B106" s="35">
        <f t="array" ref="B106">IF(B105=0,0,MIN(IF(INDEX(DATOS,0,$P$2)&lt;=$I106,IF(INDEX(DATOS,0,$P$2)&gt;=$J106,IF(ISNUMBER(INDEX(DATOS,0,$C106)),IF(INDEX(DATOS,0,$N$2)=0,IF(INDEX(DATOS,0,$O$2)=1,IF(ISNA(MATCH(INDEX(DATOS,0,$Q$2),IF($J$8:J105=J106,$E$8:E105),0)),INDEX(DATOS,0,$M$2)))))))))</f>
        <v>0</v>
      </c>
      <c r="C106" s="32">
        <f>MATCH(D106,INDEX(DATOS,1,),0)</f>
        <v>20</v>
      </c>
      <c r="D106" s="114" t="s">
        <v>1</v>
      </c>
      <c r="E106" s="34" t="str">
        <f>IF($B106=0,"--",INDEX(DATOS,$B106,Q$2))</f>
        <v>--</v>
      </c>
      <c r="F106" s="34" t="str">
        <f>IFERROR(SUBSTITUTE(SUBSTITUTE(SUBSTITUTE(SUBSTITUTE(SUBSTITUTE(MID(E106,1,FIND(",",E106)-1),"Departamento de","Dpto."),"Partido de","Part."),"Coronel","Cnel."),"General","Gral."),"Comandante","Cmte."),E106)</f>
        <v>--</v>
      </c>
      <c r="G106" s="117">
        <f>IFERROR(VLOOKUP($E106,LOC_UNICOS,G$2,0),-999)</f>
        <v>-999</v>
      </c>
      <c r="H106" s="117">
        <f>IFERROR(VLOOKUP($E106,LOC_UNICOS,H$2,0),-999)</f>
        <v>-999</v>
      </c>
      <c r="I106" s="116">
        <f t="shared" si="6"/>
        <v>2018</v>
      </c>
      <c r="J106" s="116">
        <f t="shared" si="7"/>
        <v>2018</v>
      </c>
      <c r="K106" s="118" t="str">
        <f t="array" ref="K106">IFERROR(AVERAGE(IF(INDEX(DATOS,0,$P$2)&lt;=$I106,IF(INDEX(DATOS,0,$P$2)&gt;=$J106,IF(ISNUMBER(INDEX(DATOS,0,K$5)),IF(INDEX(DATOS,0,$N$2)=0,IF(INDEX(DATOS,0,$O$2)=1,IF(INDEX(DATOS,0,$Q$2)=$E106,INDEX(DATOS,0,K$5)))))))),"sd")</f>
        <v>sd</v>
      </c>
      <c r="L106" s="118" t="str">
        <f t="array" ref="L106">IFERROR(AVERAGE(IF(INDEX(DATOS,0,$P$2)&lt;=$I106,IF(INDEX(DATOS,0,$P$2)&gt;=$J106,IF(ISNUMBER(INDEX(DATOS,0,L$5)),IF(INDEX(DATOS,0,$N$2)=0,IF(INDEX(DATOS,0,$O$2)=1,IF(INDEX(DATOS,0,$Q$2)=$E106,INDEX(DATOS,0,L$5)))))))),"sd")</f>
        <v>sd</v>
      </c>
      <c r="M106" s="118" t="str">
        <f t="array" ref="M106">IFERROR(AVERAGE(IF(INDEX(DATOS,0,$P$2)&lt;=$I106,IF(INDEX(DATOS,0,$P$2)&gt;=$J106,IF(ISNUMBER(INDEX(DATOS,0,M$5)),IF(INDEX(DATOS,0,$N$2)=0,IF(INDEX(DATOS,0,$O$2)=1,IF(INDEX(DATOS,0,$Q$2)=$E106,INDEX(DATOS,0,M$5)))))))),"sd")</f>
        <v>sd</v>
      </c>
      <c r="N106" s="118" t="str">
        <f t="array" ref="N106">IFERROR(AVERAGE(IF(INDEX(DATOS,0,$P$2)&lt;=$I106,IF(INDEX(DATOS,0,$P$2)&gt;=$J106,IF(ISNUMBER(INDEX(DATOS,0,N$5)),IF(INDEX(DATOS,0,$N$2)=0,IF(INDEX(DATOS,0,$O$2)=1,IF(INDEX(DATOS,0,$Q$2)=$E106,INDEX(DATOS,0,N$5)))))))),"sd")</f>
        <v>sd</v>
      </c>
      <c r="O106" s="118" t="str">
        <f t="array" ref="O106">IFERROR(AVERAGE(IF(INDEX(DATOS,0,$P$2)&lt;=$I106,IF(INDEX(DATOS,0,$P$2)&gt;=$J106,IF(ISNUMBER(INDEX(DATOS,0,O$5)),IF(INDEX(DATOS,0,$N$2)=0,IF(INDEX(DATOS,0,$O$2)=1,IF(INDEX(DATOS,0,$Q$2)=$E106,INDEX(DATOS,0,O$5)))))))),"sd")</f>
        <v>sd</v>
      </c>
      <c r="P106" s="118" t="str">
        <f t="array" ref="P106">IFERROR(AVERAGE(IF(INDEX(DATOS,0,$P$2)&lt;=$I106,IF(INDEX(DATOS,0,$P$2)&gt;=$J106,IF(ISNUMBER(INDEX(DATOS,0,P$5)),IF(INDEX(DATOS,0,$N$2)=0,IF(INDEX(DATOS,0,$O$2)=1,IF(INDEX(DATOS,0,$Q$2)=$E106,INDEX(DATOS,0,P$5)))))))),"sd")</f>
        <v>sd</v>
      </c>
      <c r="Q106" s="118" t="str">
        <f t="array" ref="Q106">IFERROR(AVERAGE(IF(INDEX(DATOS,0,$P$2)&lt;=$I106,IF(INDEX(DATOS,0,$P$2)&gt;=$J106,IF(ISNUMBER(INDEX(DATOS,0,Q$5)),IF(INDEX(DATOS,0,$N$2)=0,IF(INDEX(DATOS,0,$O$2)=1,IF(INDEX(DATOS,0,$Q$2)=$E106,INDEX(DATOS,0,Q$5)))))))),"sd")</f>
        <v>sd</v>
      </c>
      <c r="R106" s="118" t="str">
        <f t="array" ref="R106">IFERROR(AVERAGE(IF(INDEX(DATOS,0,$P$2)&lt;=$I106,IF(INDEX(DATOS,0,$P$2)&gt;=$J106,IF(ISNUMBER(INDEX(DATOS,0,R$5)),IF(INDEX(DATOS,0,$N$2)=0,IF(INDEX(DATOS,0,$O$2)=1,IF(INDEX(DATOS,0,$Q$2)=$E106,INDEX(DATOS,0,R$5)))))))),"sd")</f>
        <v>sd</v>
      </c>
      <c r="S106" s="68">
        <f t="array" ref="S106">IF(ISNUMBER(K106),MAX(IF(K106&gt;=INDEX(ESCALA,0,$S$2),INDEX(ESCALA,0,$R$2))),1)</f>
        <v>1</v>
      </c>
      <c r="T106" s="119" t="str">
        <f t="shared" si="8"/>
        <v/>
      </c>
    </row>
    <row r="107" spans="1:20" x14ac:dyDescent="0.35">
      <c r="A107">
        <f t="shared" si="9"/>
        <v>100</v>
      </c>
      <c r="B107" s="35">
        <f t="array" ref="B107">IF(B106=0,0,MIN(IF(INDEX(DATOS,0,$P$2)&lt;=$I107,IF(INDEX(DATOS,0,$P$2)&gt;=$J107,IF(ISNUMBER(INDEX(DATOS,0,$C107)),IF(INDEX(DATOS,0,$N$2)=0,IF(INDEX(DATOS,0,$O$2)=1,IF(ISNA(MATCH(INDEX(DATOS,0,$Q$2),IF($J$8:J106=J107,$E$8:E106),0)),INDEX(DATOS,0,$M$2)))))))))</f>
        <v>0</v>
      </c>
      <c r="C107" s="32">
        <f>MATCH(D107,INDEX(DATOS,1,),0)</f>
        <v>20</v>
      </c>
      <c r="D107" s="114" t="s">
        <v>1</v>
      </c>
      <c r="E107" s="34" t="str">
        <f>IF($B107=0,"--",INDEX(DATOS,$B107,Q$2))</f>
        <v>--</v>
      </c>
      <c r="F107" s="34" t="str">
        <f>IFERROR(SUBSTITUTE(SUBSTITUTE(SUBSTITUTE(SUBSTITUTE(SUBSTITUTE(MID(E107,1,FIND(",",E107)-1),"Departamento de","Dpto."),"Partido de","Part."),"Coronel","Cnel."),"General","Gral."),"Comandante","Cmte."),E107)</f>
        <v>--</v>
      </c>
      <c r="G107" s="117">
        <f>IFERROR(VLOOKUP($E107,LOC_UNICOS,G$2,0),-999)</f>
        <v>-999</v>
      </c>
      <c r="H107" s="117">
        <f>IFERROR(VLOOKUP($E107,LOC_UNICOS,H$2,0),-999)</f>
        <v>-999</v>
      </c>
      <c r="I107" s="116">
        <f t="shared" si="6"/>
        <v>2018</v>
      </c>
      <c r="J107" s="116">
        <f t="shared" si="7"/>
        <v>2018</v>
      </c>
      <c r="K107" s="118" t="str">
        <f t="array" ref="K107">IFERROR(AVERAGE(IF(INDEX(DATOS,0,$P$2)&lt;=$I107,IF(INDEX(DATOS,0,$P$2)&gt;=$J107,IF(ISNUMBER(INDEX(DATOS,0,K$5)),IF(INDEX(DATOS,0,$N$2)=0,IF(INDEX(DATOS,0,$O$2)=1,IF(INDEX(DATOS,0,$Q$2)=$E107,INDEX(DATOS,0,K$5)))))))),"sd")</f>
        <v>sd</v>
      </c>
      <c r="L107" s="118" t="str">
        <f t="array" ref="L107">IFERROR(AVERAGE(IF(INDEX(DATOS,0,$P$2)&lt;=$I107,IF(INDEX(DATOS,0,$P$2)&gt;=$J107,IF(ISNUMBER(INDEX(DATOS,0,L$5)),IF(INDEX(DATOS,0,$N$2)=0,IF(INDEX(DATOS,0,$O$2)=1,IF(INDEX(DATOS,0,$Q$2)=$E107,INDEX(DATOS,0,L$5)))))))),"sd")</f>
        <v>sd</v>
      </c>
      <c r="M107" s="118" t="str">
        <f t="array" ref="M107">IFERROR(AVERAGE(IF(INDEX(DATOS,0,$P$2)&lt;=$I107,IF(INDEX(DATOS,0,$P$2)&gt;=$J107,IF(ISNUMBER(INDEX(DATOS,0,M$5)),IF(INDEX(DATOS,0,$N$2)=0,IF(INDEX(DATOS,0,$O$2)=1,IF(INDEX(DATOS,0,$Q$2)=$E107,INDEX(DATOS,0,M$5)))))))),"sd")</f>
        <v>sd</v>
      </c>
      <c r="N107" s="118" t="str">
        <f t="array" ref="N107">IFERROR(AVERAGE(IF(INDEX(DATOS,0,$P$2)&lt;=$I107,IF(INDEX(DATOS,0,$P$2)&gt;=$J107,IF(ISNUMBER(INDEX(DATOS,0,N$5)),IF(INDEX(DATOS,0,$N$2)=0,IF(INDEX(DATOS,0,$O$2)=1,IF(INDEX(DATOS,0,$Q$2)=$E107,INDEX(DATOS,0,N$5)))))))),"sd")</f>
        <v>sd</v>
      </c>
      <c r="O107" s="118" t="str">
        <f t="array" ref="O107">IFERROR(AVERAGE(IF(INDEX(DATOS,0,$P$2)&lt;=$I107,IF(INDEX(DATOS,0,$P$2)&gt;=$J107,IF(ISNUMBER(INDEX(DATOS,0,O$5)),IF(INDEX(DATOS,0,$N$2)=0,IF(INDEX(DATOS,0,$O$2)=1,IF(INDEX(DATOS,0,$Q$2)=$E107,INDEX(DATOS,0,O$5)))))))),"sd")</f>
        <v>sd</v>
      </c>
      <c r="P107" s="118" t="str">
        <f t="array" ref="P107">IFERROR(AVERAGE(IF(INDEX(DATOS,0,$P$2)&lt;=$I107,IF(INDEX(DATOS,0,$P$2)&gt;=$J107,IF(ISNUMBER(INDEX(DATOS,0,P$5)),IF(INDEX(DATOS,0,$N$2)=0,IF(INDEX(DATOS,0,$O$2)=1,IF(INDEX(DATOS,0,$Q$2)=$E107,INDEX(DATOS,0,P$5)))))))),"sd")</f>
        <v>sd</v>
      </c>
      <c r="Q107" s="118" t="str">
        <f t="array" ref="Q107">IFERROR(AVERAGE(IF(INDEX(DATOS,0,$P$2)&lt;=$I107,IF(INDEX(DATOS,0,$P$2)&gt;=$J107,IF(ISNUMBER(INDEX(DATOS,0,Q$5)),IF(INDEX(DATOS,0,$N$2)=0,IF(INDEX(DATOS,0,$O$2)=1,IF(INDEX(DATOS,0,$Q$2)=$E107,INDEX(DATOS,0,Q$5)))))))),"sd")</f>
        <v>sd</v>
      </c>
      <c r="R107" s="118" t="str">
        <f t="array" ref="R107">IFERROR(AVERAGE(IF(INDEX(DATOS,0,$P$2)&lt;=$I107,IF(INDEX(DATOS,0,$P$2)&gt;=$J107,IF(ISNUMBER(INDEX(DATOS,0,R$5)),IF(INDEX(DATOS,0,$N$2)=0,IF(INDEX(DATOS,0,$O$2)=1,IF(INDEX(DATOS,0,$Q$2)=$E107,INDEX(DATOS,0,R$5)))))))),"sd")</f>
        <v>sd</v>
      </c>
      <c r="S107" s="68">
        <f t="array" ref="S107">IF(ISNUMBER(K107),MAX(IF(K107&gt;=INDEX(ESCALA,0,$S$2),INDEX(ESCALA,0,$R$2))),1)</f>
        <v>1</v>
      </c>
      <c r="T107" s="119" t="str">
        <f t="shared" si="8"/>
        <v/>
      </c>
    </row>
    <row r="108" spans="1:20" x14ac:dyDescent="0.35">
      <c r="A108">
        <f t="shared" si="9"/>
        <v>101</v>
      </c>
      <c r="B108" s="35">
        <f t="array" ref="B108">IF(B107=0,0,MIN(IF(INDEX(DATOS,0,$P$2)&lt;=$I108,IF(INDEX(DATOS,0,$P$2)&gt;=$J108,IF(ISNUMBER(INDEX(DATOS,0,$C108)),IF(INDEX(DATOS,0,$N$2)=0,IF(INDEX(DATOS,0,$O$2)=1,IF(ISNA(MATCH(INDEX(DATOS,0,$Q$2),IF($J$8:J107=J108,$E$8:E107),0)),INDEX(DATOS,0,$M$2)))))))))</f>
        <v>0</v>
      </c>
      <c r="C108" s="32">
        <f>MATCH(D108,INDEX(DATOS,1,),0)</f>
        <v>20</v>
      </c>
      <c r="D108" s="114" t="s">
        <v>1</v>
      </c>
      <c r="E108" s="34" t="str">
        <f>IF($B108=0,"--",INDEX(DATOS,$B108,Q$2))</f>
        <v>--</v>
      </c>
      <c r="F108" s="34" t="str">
        <f>IFERROR(SUBSTITUTE(SUBSTITUTE(SUBSTITUTE(SUBSTITUTE(SUBSTITUTE(MID(E108,1,FIND(",",E108)-1),"Departamento de","Dpto."),"Partido de","Part."),"Coronel","Cnel."),"General","Gral."),"Comandante","Cmte."),E108)</f>
        <v>--</v>
      </c>
      <c r="G108" s="117">
        <f>IFERROR(VLOOKUP($E108,LOC_UNICOS,G$2,0),-999)</f>
        <v>-999</v>
      </c>
      <c r="H108" s="117">
        <f>IFERROR(VLOOKUP($E108,LOC_UNICOS,H$2,0),-999)</f>
        <v>-999</v>
      </c>
      <c r="I108" s="116">
        <f t="shared" si="6"/>
        <v>2018</v>
      </c>
      <c r="J108" s="116">
        <f t="shared" si="7"/>
        <v>2018</v>
      </c>
      <c r="K108" s="118" t="str">
        <f t="array" ref="K108">IFERROR(AVERAGE(IF(INDEX(DATOS,0,$P$2)&lt;=$I108,IF(INDEX(DATOS,0,$P$2)&gt;=$J108,IF(ISNUMBER(INDEX(DATOS,0,K$5)),IF(INDEX(DATOS,0,$N$2)=0,IF(INDEX(DATOS,0,$O$2)=1,IF(INDEX(DATOS,0,$Q$2)=$E108,INDEX(DATOS,0,K$5)))))))),"sd")</f>
        <v>sd</v>
      </c>
      <c r="L108" s="118" t="str">
        <f t="array" ref="L108">IFERROR(AVERAGE(IF(INDEX(DATOS,0,$P$2)&lt;=$I108,IF(INDEX(DATOS,0,$P$2)&gt;=$J108,IF(ISNUMBER(INDEX(DATOS,0,L$5)),IF(INDEX(DATOS,0,$N$2)=0,IF(INDEX(DATOS,0,$O$2)=1,IF(INDEX(DATOS,0,$Q$2)=$E108,INDEX(DATOS,0,L$5)))))))),"sd")</f>
        <v>sd</v>
      </c>
      <c r="M108" s="118" t="str">
        <f t="array" ref="M108">IFERROR(AVERAGE(IF(INDEX(DATOS,0,$P$2)&lt;=$I108,IF(INDEX(DATOS,0,$P$2)&gt;=$J108,IF(ISNUMBER(INDEX(DATOS,0,M$5)),IF(INDEX(DATOS,0,$N$2)=0,IF(INDEX(DATOS,0,$O$2)=1,IF(INDEX(DATOS,0,$Q$2)=$E108,INDEX(DATOS,0,M$5)))))))),"sd")</f>
        <v>sd</v>
      </c>
      <c r="N108" s="118" t="str">
        <f t="array" ref="N108">IFERROR(AVERAGE(IF(INDEX(DATOS,0,$P$2)&lt;=$I108,IF(INDEX(DATOS,0,$P$2)&gt;=$J108,IF(ISNUMBER(INDEX(DATOS,0,N$5)),IF(INDEX(DATOS,0,$N$2)=0,IF(INDEX(DATOS,0,$O$2)=1,IF(INDEX(DATOS,0,$Q$2)=$E108,INDEX(DATOS,0,N$5)))))))),"sd")</f>
        <v>sd</v>
      </c>
      <c r="O108" s="118" t="str">
        <f t="array" ref="O108">IFERROR(AVERAGE(IF(INDEX(DATOS,0,$P$2)&lt;=$I108,IF(INDEX(DATOS,0,$P$2)&gt;=$J108,IF(ISNUMBER(INDEX(DATOS,0,O$5)),IF(INDEX(DATOS,0,$N$2)=0,IF(INDEX(DATOS,0,$O$2)=1,IF(INDEX(DATOS,0,$Q$2)=$E108,INDEX(DATOS,0,O$5)))))))),"sd")</f>
        <v>sd</v>
      </c>
      <c r="P108" s="118" t="str">
        <f t="array" ref="P108">IFERROR(AVERAGE(IF(INDEX(DATOS,0,$P$2)&lt;=$I108,IF(INDEX(DATOS,0,$P$2)&gt;=$J108,IF(ISNUMBER(INDEX(DATOS,0,P$5)),IF(INDEX(DATOS,0,$N$2)=0,IF(INDEX(DATOS,0,$O$2)=1,IF(INDEX(DATOS,0,$Q$2)=$E108,INDEX(DATOS,0,P$5)))))))),"sd")</f>
        <v>sd</v>
      </c>
      <c r="Q108" s="118" t="str">
        <f t="array" ref="Q108">IFERROR(AVERAGE(IF(INDEX(DATOS,0,$P$2)&lt;=$I108,IF(INDEX(DATOS,0,$P$2)&gt;=$J108,IF(ISNUMBER(INDEX(DATOS,0,Q$5)),IF(INDEX(DATOS,0,$N$2)=0,IF(INDEX(DATOS,0,$O$2)=1,IF(INDEX(DATOS,0,$Q$2)=$E108,INDEX(DATOS,0,Q$5)))))))),"sd")</f>
        <v>sd</v>
      </c>
      <c r="R108" s="118" t="str">
        <f t="array" ref="R108">IFERROR(AVERAGE(IF(INDEX(DATOS,0,$P$2)&lt;=$I108,IF(INDEX(DATOS,0,$P$2)&gt;=$J108,IF(ISNUMBER(INDEX(DATOS,0,R$5)),IF(INDEX(DATOS,0,$N$2)=0,IF(INDEX(DATOS,0,$O$2)=1,IF(INDEX(DATOS,0,$Q$2)=$E108,INDEX(DATOS,0,R$5)))))))),"sd")</f>
        <v>sd</v>
      </c>
      <c r="S108" s="68">
        <f t="array" ref="S108">IF(ISNUMBER(K108),MAX(IF(K108&gt;=INDEX(ESCALA,0,$S$2),INDEX(ESCALA,0,$R$2))),1)</f>
        <v>1</v>
      </c>
      <c r="T108" s="119" t="str">
        <f t="shared" si="8"/>
        <v/>
      </c>
    </row>
    <row r="109" spans="1:20" x14ac:dyDescent="0.35">
      <c r="A109">
        <f t="shared" si="9"/>
        <v>102</v>
      </c>
      <c r="B109" s="35">
        <f t="array" ref="B109">IF(B108=0,0,MIN(IF(INDEX(DATOS,0,$P$2)&lt;=$I109,IF(INDEX(DATOS,0,$P$2)&gt;=$J109,IF(ISNUMBER(INDEX(DATOS,0,$C109)),IF(INDEX(DATOS,0,$N$2)=0,IF(INDEX(DATOS,0,$O$2)=1,IF(ISNA(MATCH(INDEX(DATOS,0,$Q$2),IF($J$8:J108=J109,$E$8:E108),0)),INDEX(DATOS,0,$M$2)))))))))</f>
        <v>0</v>
      </c>
      <c r="C109" s="32">
        <f>MATCH(D109,INDEX(DATOS,1,),0)</f>
        <v>20</v>
      </c>
      <c r="D109" s="114" t="s">
        <v>1</v>
      </c>
      <c r="E109" s="34" t="str">
        <f>IF($B109=0,"--",INDEX(DATOS,$B109,Q$2))</f>
        <v>--</v>
      </c>
      <c r="F109" s="34" t="str">
        <f>IFERROR(SUBSTITUTE(SUBSTITUTE(SUBSTITUTE(SUBSTITUTE(SUBSTITUTE(MID(E109,1,FIND(",",E109)-1),"Departamento de","Dpto."),"Partido de","Part."),"Coronel","Cnel."),"General","Gral."),"Comandante","Cmte."),E109)</f>
        <v>--</v>
      </c>
      <c r="G109" s="117">
        <f>IFERROR(VLOOKUP($E109,LOC_UNICOS,G$2,0),-999)</f>
        <v>-999</v>
      </c>
      <c r="H109" s="117">
        <f>IFERROR(VLOOKUP($E109,LOC_UNICOS,H$2,0),-999)</f>
        <v>-999</v>
      </c>
      <c r="I109" s="116">
        <f t="shared" si="6"/>
        <v>2018</v>
      </c>
      <c r="J109" s="116">
        <f t="shared" si="7"/>
        <v>2018</v>
      </c>
      <c r="K109" s="118" t="str">
        <f t="array" ref="K109">IFERROR(AVERAGE(IF(INDEX(DATOS,0,$P$2)&lt;=$I109,IF(INDEX(DATOS,0,$P$2)&gt;=$J109,IF(ISNUMBER(INDEX(DATOS,0,K$5)),IF(INDEX(DATOS,0,$N$2)=0,IF(INDEX(DATOS,0,$O$2)=1,IF(INDEX(DATOS,0,$Q$2)=$E109,INDEX(DATOS,0,K$5)))))))),"sd")</f>
        <v>sd</v>
      </c>
      <c r="L109" s="118" t="str">
        <f t="array" ref="L109">IFERROR(AVERAGE(IF(INDEX(DATOS,0,$P$2)&lt;=$I109,IF(INDEX(DATOS,0,$P$2)&gt;=$J109,IF(ISNUMBER(INDEX(DATOS,0,L$5)),IF(INDEX(DATOS,0,$N$2)=0,IF(INDEX(DATOS,0,$O$2)=1,IF(INDEX(DATOS,0,$Q$2)=$E109,INDEX(DATOS,0,L$5)))))))),"sd")</f>
        <v>sd</v>
      </c>
      <c r="M109" s="118" t="str">
        <f t="array" ref="M109">IFERROR(AVERAGE(IF(INDEX(DATOS,0,$P$2)&lt;=$I109,IF(INDEX(DATOS,0,$P$2)&gt;=$J109,IF(ISNUMBER(INDEX(DATOS,0,M$5)),IF(INDEX(DATOS,0,$N$2)=0,IF(INDEX(DATOS,0,$O$2)=1,IF(INDEX(DATOS,0,$Q$2)=$E109,INDEX(DATOS,0,M$5)))))))),"sd")</f>
        <v>sd</v>
      </c>
      <c r="N109" s="118" t="str">
        <f t="array" ref="N109">IFERROR(AVERAGE(IF(INDEX(DATOS,0,$P$2)&lt;=$I109,IF(INDEX(DATOS,0,$P$2)&gt;=$J109,IF(ISNUMBER(INDEX(DATOS,0,N$5)),IF(INDEX(DATOS,0,$N$2)=0,IF(INDEX(DATOS,0,$O$2)=1,IF(INDEX(DATOS,0,$Q$2)=$E109,INDEX(DATOS,0,N$5)))))))),"sd")</f>
        <v>sd</v>
      </c>
      <c r="O109" s="118" t="str">
        <f t="array" ref="O109">IFERROR(AVERAGE(IF(INDEX(DATOS,0,$P$2)&lt;=$I109,IF(INDEX(DATOS,0,$P$2)&gt;=$J109,IF(ISNUMBER(INDEX(DATOS,0,O$5)),IF(INDEX(DATOS,0,$N$2)=0,IF(INDEX(DATOS,0,$O$2)=1,IF(INDEX(DATOS,0,$Q$2)=$E109,INDEX(DATOS,0,O$5)))))))),"sd")</f>
        <v>sd</v>
      </c>
      <c r="P109" s="118" t="str">
        <f t="array" ref="P109">IFERROR(AVERAGE(IF(INDEX(DATOS,0,$P$2)&lt;=$I109,IF(INDEX(DATOS,0,$P$2)&gt;=$J109,IF(ISNUMBER(INDEX(DATOS,0,P$5)),IF(INDEX(DATOS,0,$N$2)=0,IF(INDEX(DATOS,0,$O$2)=1,IF(INDEX(DATOS,0,$Q$2)=$E109,INDEX(DATOS,0,P$5)))))))),"sd")</f>
        <v>sd</v>
      </c>
      <c r="Q109" s="118" t="str">
        <f t="array" ref="Q109">IFERROR(AVERAGE(IF(INDEX(DATOS,0,$P$2)&lt;=$I109,IF(INDEX(DATOS,0,$P$2)&gt;=$J109,IF(ISNUMBER(INDEX(DATOS,0,Q$5)),IF(INDEX(DATOS,0,$N$2)=0,IF(INDEX(DATOS,0,$O$2)=1,IF(INDEX(DATOS,0,$Q$2)=$E109,INDEX(DATOS,0,Q$5)))))))),"sd")</f>
        <v>sd</v>
      </c>
      <c r="R109" s="118" t="str">
        <f t="array" ref="R109">IFERROR(AVERAGE(IF(INDEX(DATOS,0,$P$2)&lt;=$I109,IF(INDEX(DATOS,0,$P$2)&gt;=$J109,IF(ISNUMBER(INDEX(DATOS,0,R$5)),IF(INDEX(DATOS,0,$N$2)=0,IF(INDEX(DATOS,0,$O$2)=1,IF(INDEX(DATOS,0,$Q$2)=$E109,INDEX(DATOS,0,R$5)))))))),"sd")</f>
        <v>sd</v>
      </c>
      <c r="S109" s="68">
        <f t="array" ref="S109">IF(ISNUMBER(K109),MAX(IF(K109&gt;=INDEX(ESCALA,0,$S$2),INDEX(ESCALA,0,$R$2))),1)</f>
        <v>1</v>
      </c>
      <c r="T109" s="119" t="str">
        <f t="shared" si="8"/>
        <v/>
      </c>
    </row>
    <row r="110" spans="1:20" x14ac:dyDescent="0.35">
      <c r="A110">
        <f t="shared" si="9"/>
        <v>103</v>
      </c>
      <c r="B110" s="35">
        <f t="array" ref="B110">IF(B109=0,0,MIN(IF(INDEX(DATOS,0,$P$2)&lt;=$I110,IF(INDEX(DATOS,0,$P$2)&gt;=$J110,IF(ISNUMBER(INDEX(DATOS,0,$C110)),IF(INDEX(DATOS,0,$N$2)=0,IF(INDEX(DATOS,0,$O$2)=1,IF(ISNA(MATCH(INDEX(DATOS,0,$Q$2),IF($J$8:J109=J110,$E$8:E109),0)),INDEX(DATOS,0,$M$2)))))))))</f>
        <v>0</v>
      </c>
      <c r="C110" s="32">
        <f>MATCH(D110,INDEX(DATOS,1,),0)</f>
        <v>20</v>
      </c>
      <c r="D110" s="114" t="s">
        <v>1</v>
      </c>
      <c r="E110" s="34" t="str">
        <f>IF($B110=0,"--",INDEX(DATOS,$B110,Q$2))</f>
        <v>--</v>
      </c>
      <c r="F110" s="34" t="str">
        <f>IFERROR(SUBSTITUTE(SUBSTITUTE(SUBSTITUTE(SUBSTITUTE(SUBSTITUTE(MID(E110,1,FIND(",",E110)-1),"Departamento de","Dpto."),"Partido de","Part."),"Coronel","Cnel."),"General","Gral."),"Comandante","Cmte."),E110)</f>
        <v>--</v>
      </c>
      <c r="G110" s="117">
        <f>IFERROR(VLOOKUP($E110,LOC_UNICOS,G$2,0),-999)</f>
        <v>-999</v>
      </c>
      <c r="H110" s="117">
        <f>IFERROR(VLOOKUP($E110,LOC_UNICOS,H$2,0),-999)</f>
        <v>-999</v>
      </c>
      <c r="I110" s="116">
        <f t="shared" si="6"/>
        <v>2018</v>
      </c>
      <c r="J110" s="116">
        <f t="shared" si="7"/>
        <v>2018</v>
      </c>
      <c r="K110" s="118" t="str">
        <f t="array" ref="K110">IFERROR(AVERAGE(IF(INDEX(DATOS,0,$P$2)&lt;=$I110,IF(INDEX(DATOS,0,$P$2)&gt;=$J110,IF(ISNUMBER(INDEX(DATOS,0,K$5)),IF(INDEX(DATOS,0,$N$2)=0,IF(INDEX(DATOS,0,$O$2)=1,IF(INDEX(DATOS,0,$Q$2)=$E110,INDEX(DATOS,0,K$5)))))))),"sd")</f>
        <v>sd</v>
      </c>
      <c r="L110" s="118" t="str">
        <f t="array" ref="L110">IFERROR(AVERAGE(IF(INDEX(DATOS,0,$P$2)&lt;=$I110,IF(INDEX(DATOS,0,$P$2)&gt;=$J110,IF(ISNUMBER(INDEX(DATOS,0,L$5)),IF(INDEX(DATOS,0,$N$2)=0,IF(INDEX(DATOS,0,$O$2)=1,IF(INDEX(DATOS,0,$Q$2)=$E110,INDEX(DATOS,0,L$5)))))))),"sd")</f>
        <v>sd</v>
      </c>
      <c r="M110" s="118" t="str">
        <f t="array" ref="M110">IFERROR(AVERAGE(IF(INDEX(DATOS,0,$P$2)&lt;=$I110,IF(INDEX(DATOS,0,$P$2)&gt;=$J110,IF(ISNUMBER(INDEX(DATOS,0,M$5)),IF(INDEX(DATOS,0,$N$2)=0,IF(INDEX(DATOS,0,$O$2)=1,IF(INDEX(DATOS,0,$Q$2)=$E110,INDEX(DATOS,0,M$5)))))))),"sd")</f>
        <v>sd</v>
      </c>
      <c r="N110" s="118" t="str">
        <f t="array" ref="N110">IFERROR(AVERAGE(IF(INDEX(DATOS,0,$P$2)&lt;=$I110,IF(INDEX(DATOS,0,$P$2)&gt;=$J110,IF(ISNUMBER(INDEX(DATOS,0,N$5)),IF(INDEX(DATOS,0,$N$2)=0,IF(INDEX(DATOS,0,$O$2)=1,IF(INDEX(DATOS,0,$Q$2)=$E110,INDEX(DATOS,0,N$5)))))))),"sd")</f>
        <v>sd</v>
      </c>
      <c r="O110" s="118" t="str">
        <f t="array" ref="O110">IFERROR(AVERAGE(IF(INDEX(DATOS,0,$P$2)&lt;=$I110,IF(INDEX(DATOS,0,$P$2)&gt;=$J110,IF(ISNUMBER(INDEX(DATOS,0,O$5)),IF(INDEX(DATOS,0,$N$2)=0,IF(INDEX(DATOS,0,$O$2)=1,IF(INDEX(DATOS,0,$Q$2)=$E110,INDEX(DATOS,0,O$5)))))))),"sd")</f>
        <v>sd</v>
      </c>
      <c r="P110" s="118" t="str">
        <f t="array" ref="P110">IFERROR(AVERAGE(IF(INDEX(DATOS,0,$P$2)&lt;=$I110,IF(INDEX(DATOS,0,$P$2)&gt;=$J110,IF(ISNUMBER(INDEX(DATOS,0,P$5)),IF(INDEX(DATOS,0,$N$2)=0,IF(INDEX(DATOS,0,$O$2)=1,IF(INDEX(DATOS,0,$Q$2)=$E110,INDEX(DATOS,0,P$5)))))))),"sd")</f>
        <v>sd</v>
      </c>
      <c r="Q110" s="118" t="str">
        <f t="array" ref="Q110">IFERROR(AVERAGE(IF(INDEX(DATOS,0,$P$2)&lt;=$I110,IF(INDEX(DATOS,0,$P$2)&gt;=$J110,IF(ISNUMBER(INDEX(DATOS,0,Q$5)),IF(INDEX(DATOS,0,$N$2)=0,IF(INDEX(DATOS,0,$O$2)=1,IF(INDEX(DATOS,0,$Q$2)=$E110,INDEX(DATOS,0,Q$5)))))))),"sd")</f>
        <v>sd</v>
      </c>
      <c r="R110" s="118" t="str">
        <f t="array" ref="R110">IFERROR(AVERAGE(IF(INDEX(DATOS,0,$P$2)&lt;=$I110,IF(INDEX(DATOS,0,$P$2)&gt;=$J110,IF(ISNUMBER(INDEX(DATOS,0,R$5)),IF(INDEX(DATOS,0,$N$2)=0,IF(INDEX(DATOS,0,$O$2)=1,IF(INDEX(DATOS,0,$Q$2)=$E110,INDEX(DATOS,0,R$5)))))))),"sd")</f>
        <v>sd</v>
      </c>
      <c r="S110" s="68">
        <f t="array" ref="S110">IF(ISNUMBER(K110),MAX(IF(K110&gt;=INDEX(ESCALA,0,$S$2),INDEX(ESCALA,0,$R$2))),1)</f>
        <v>1</v>
      </c>
      <c r="T110" s="119" t="str">
        <f t="shared" si="8"/>
        <v/>
      </c>
    </row>
    <row r="111" spans="1:20" x14ac:dyDescent="0.35">
      <c r="A111">
        <f t="shared" si="9"/>
        <v>104</v>
      </c>
      <c r="B111" s="35">
        <f t="array" ref="B111">IF(B110=0,0,MIN(IF(INDEX(DATOS,0,$P$2)&lt;=$I111,IF(INDEX(DATOS,0,$P$2)&gt;=$J111,IF(ISNUMBER(INDEX(DATOS,0,$C111)),IF(INDEX(DATOS,0,$N$2)=0,IF(INDEX(DATOS,0,$O$2)=1,IF(ISNA(MATCH(INDEX(DATOS,0,$Q$2),IF($J$8:J110=J111,$E$8:E110),0)),INDEX(DATOS,0,$M$2)))))))))</f>
        <v>0</v>
      </c>
      <c r="C111" s="32">
        <f>MATCH(D111,INDEX(DATOS,1,),0)</f>
        <v>20</v>
      </c>
      <c r="D111" s="114" t="s">
        <v>1</v>
      </c>
      <c r="E111" s="34" t="str">
        <f>IF($B111=0,"--",INDEX(DATOS,$B111,Q$2))</f>
        <v>--</v>
      </c>
      <c r="F111" s="34" t="str">
        <f>IFERROR(SUBSTITUTE(SUBSTITUTE(SUBSTITUTE(SUBSTITUTE(SUBSTITUTE(MID(E111,1,FIND(",",E111)-1),"Departamento de","Dpto."),"Partido de","Part."),"Coronel","Cnel."),"General","Gral."),"Comandante","Cmte."),E111)</f>
        <v>--</v>
      </c>
      <c r="G111" s="117">
        <f>IFERROR(VLOOKUP($E111,LOC_UNICOS,G$2,0),-999)</f>
        <v>-999</v>
      </c>
      <c r="H111" s="117">
        <f>IFERROR(VLOOKUP($E111,LOC_UNICOS,H$2,0),-999)</f>
        <v>-999</v>
      </c>
      <c r="I111" s="116">
        <f t="shared" si="6"/>
        <v>2018</v>
      </c>
      <c r="J111" s="116">
        <f t="shared" si="7"/>
        <v>2018</v>
      </c>
      <c r="K111" s="118" t="str">
        <f t="array" ref="K111">IFERROR(AVERAGE(IF(INDEX(DATOS,0,$P$2)&lt;=$I111,IF(INDEX(DATOS,0,$P$2)&gt;=$J111,IF(ISNUMBER(INDEX(DATOS,0,K$5)),IF(INDEX(DATOS,0,$N$2)=0,IF(INDEX(DATOS,0,$O$2)=1,IF(INDEX(DATOS,0,$Q$2)=$E111,INDEX(DATOS,0,K$5)))))))),"sd")</f>
        <v>sd</v>
      </c>
      <c r="L111" s="118" t="str">
        <f t="array" ref="L111">IFERROR(AVERAGE(IF(INDEX(DATOS,0,$P$2)&lt;=$I111,IF(INDEX(DATOS,0,$P$2)&gt;=$J111,IF(ISNUMBER(INDEX(DATOS,0,L$5)),IF(INDEX(DATOS,0,$N$2)=0,IF(INDEX(DATOS,0,$O$2)=1,IF(INDEX(DATOS,0,$Q$2)=$E111,INDEX(DATOS,0,L$5)))))))),"sd")</f>
        <v>sd</v>
      </c>
      <c r="M111" s="118" t="str">
        <f t="array" ref="M111">IFERROR(AVERAGE(IF(INDEX(DATOS,0,$P$2)&lt;=$I111,IF(INDEX(DATOS,0,$P$2)&gt;=$J111,IF(ISNUMBER(INDEX(DATOS,0,M$5)),IF(INDEX(DATOS,0,$N$2)=0,IF(INDEX(DATOS,0,$O$2)=1,IF(INDEX(DATOS,0,$Q$2)=$E111,INDEX(DATOS,0,M$5)))))))),"sd")</f>
        <v>sd</v>
      </c>
      <c r="N111" s="118" t="str">
        <f t="array" ref="N111">IFERROR(AVERAGE(IF(INDEX(DATOS,0,$P$2)&lt;=$I111,IF(INDEX(DATOS,0,$P$2)&gt;=$J111,IF(ISNUMBER(INDEX(DATOS,0,N$5)),IF(INDEX(DATOS,0,$N$2)=0,IF(INDEX(DATOS,0,$O$2)=1,IF(INDEX(DATOS,0,$Q$2)=$E111,INDEX(DATOS,0,N$5)))))))),"sd")</f>
        <v>sd</v>
      </c>
      <c r="O111" s="118" t="str">
        <f t="array" ref="O111">IFERROR(AVERAGE(IF(INDEX(DATOS,0,$P$2)&lt;=$I111,IF(INDEX(DATOS,0,$P$2)&gt;=$J111,IF(ISNUMBER(INDEX(DATOS,0,O$5)),IF(INDEX(DATOS,0,$N$2)=0,IF(INDEX(DATOS,0,$O$2)=1,IF(INDEX(DATOS,0,$Q$2)=$E111,INDEX(DATOS,0,O$5)))))))),"sd")</f>
        <v>sd</v>
      </c>
      <c r="P111" s="118" t="str">
        <f t="array" ref="P111">IFERROR(AVERAGE(IF(INDEX(DATOS,0,$P$2)&lt;=$I111,IF(INDEX(DATOS,0,$P$2)&gt;=$J111,IF(ISNUMBER(INDEX(DATOS,0,P$5)),IF(INDEX(DATOS,0,$N$2)=0,IF(INDEX(DATOS,0,$O$2)=1,IF(INDEX(DATOS,0,$Q$2)=$E111,INDEX(DATOS,0,P$5)))))))),"sd")</f>
        <v>sd</v>
      </c>
      <c r="Q111" s="118" t="str">
        <f t="array" ref="Q111">IFERROR(AVERAGE(IF(INDEX(DATOS,0,$P$2)&lt;=$I111,IF(INDEX(DATOS,0,$P$2)&gt;=$J111,IF(ISNUMBER(INDEX(DATOS,0,Q$5)),IF(INDEX(DATOS,0,$N$2)=0,IF(INDEX(DATOS,0,$O$2)=1,IF(INDEX(DATOS,0,$Q$2)=$E111,INDEX(DATOS,0,Q$5)))))))),"sd")</f>
        <v>sd</v>
      </c>
      <c r="R111" s="118" t="str">
        <f t="array" ref="R111">IFERROR(AVERAGE(IF(INDEX(DATOS,0,$P$2)&lt;=$I111,IF(INDEX(DATOS,0,$P$2)&gt;=$J111,IF(ISNUMBER(INDEX(DATOS,0,R$5)),IF(INDEX(DATOS,0,$N$2)=0,IF(INDEX(DATOS,0,$O$2)=1,IF(INDEX(DATOS,0,$Q$2)=$E111,INDEX(DATOS,0,R$5)))))))),"sd")</f>
        <v>sd</v>
      </c>
      <c r="S111" s="68">
        <f t="array" ref="S111">IF(ISNUMBER(K111),MAX(IF(K111&gt;=INDEX(ESCALA,0,$S$2),INDEX(ESCALA,0,$R$2))),1)</f>
        <v>1</v>
      </c>
      <c r="T111" s="119" t="str">
        <f t="shared" si="8"/>
        <v/>
      </c>
    </row>
    <row r="112" spans="1:20" x14ac:dyDescent="0.35">
      <c r="A112">
        <f t="shared" si="9"/>
        <v>105</v>
      </c>
      <c r="B112" s="35">
        <f t="array" ref="B112">IF(B111=0,0,MIN(IF(INDEX(DATOS,0,$P$2)&lt;=$I112,IF(INDEX(DATOS,0,$P$2)&gt;=$J112,IF(ISNUMBER(INDEX(DATOS,0,$C112)),IF(INDEX(DATOS,0,$N$2)=0,IF(INDEX(DATOS,0,$O$2)=1,IF(ISNA(MATCH(INDEX(DATOS,0,$Q$2),IF($J$8:J111=J112,$E$8:E111),0)),INDEX(DATOS,0,$M$2)))))))))</f>
        <v>0</v>
      </c>
      <c r="C112" s="32">
        <f>MATCH(D112,INDEX(DATOS,1,),0)</f>
        <v>20</v>
      </c>
      <c r="D112" s="114" t="s">
        <v>1</v>
      </c>
      <c r="E112" s="34" t="str">
        <f>IF($B112=0,"--",INDEX(DATOS,$B112,Q$2))</f>
        <v>--</v>
      </c>
      <c r="F112" s="34" t="str">
        <f>IFERROR(SUBSTITUTE(SUBSTITUTE(SUBSTITUTE(SUBSTITUTE(SUBSTITUTE(MID(E112,1,FIND(",",E112)-1),"Departamento de","Dpto."),"Partido de","Part."),"Coronel","Cnel."),"General","Gral."),"Comandante","Cmte."),E112)</f>
        <v>--</v>
      </c>
      <c r="G112" s="117">
        <f>IFERROR(VLOOKUP($E112,LOC_UNICOS,G$2,0),-999)</f>
        <v>-999</v>
      </c>
      <c r="H112" s="117">
        <f>IFERROR(VLOOKUP($E112,LOC_UNICOS,H$2,0),-999)</f>
        <v>-999</v>
      </c>
      <c r="I112" s="116">
        <f t="shared" si="6"/>
        <v>2018</v>
      </c>
      <c r="J112" s="116">
        <f t="shared" si="7"/>
        <v>2018</v>
      </c>
      <c r="K112" s="118" t="str">
        <f t="array" ref="K112">IFERROR(AVERAGE(IF(INDEX(DATOS,0,$P$2)&lt;=$I112,IF(INDEX(DATOS,0,$P$2)&gt;=$J112,IF(ISNUMBER(INDEX(DATOS,0,K$5)),IF(INDEX(DATOS,0,$N$2)=0,IF(INDEX(DATOS,0,$O$2)=1,IF(INDEX(DATOS,0,$Q$2)=$E112,INDEX(DATOS,0,K$5)))))))),"sd")</f>
        <v>sd</v>
      </c>
      <c r="L112" s="118" t="str">
        <f t="array" ref="L112">IFERROR(AVERAGE(IF(INDEX(DATOS,0,$P$2)&lt;=$I112,IF(INDEX(DATOS,0,$P$2)&gt;=$J112,IF(ISNUMBER(INDEX(DATOS,0,L$5)),IF(INDEX(DATOS,0,$N$2)=0,IF(INDEX(DATOS,0,$O$2)=1,IF(INDEX(DATOS,0,$Q$2)=$E112,INDEX(DATOS,0,L$5)))))))),"sd")</f>
        <v>sd</v>
      </c>
      <c r="M112" s="118" t="str">
        <f t="array" ref="M112">IFERROR(AVERAGE(IF(INDEX(DATOS,0,$P$2)&lt;=$I112,IF(INDEX(DATOS,0,$P$2)&gt;=$J112,IF(ISNUMBER(INDEX(DATOS,0,M$5)),IF(INDEX(DATOS,0,$N$2)=0,IF(INDEX(DATOS,0,$O$2)=1,IF(INDEX(DATOS,0,$Q$2)=$E112,INDEX(DATOS,0,M$5)))))))),"sd")</f>
        <v>sd</v>
      </c>
      <c r="N112" s="118" t="str">
        <f t="array" ref="N112">IFERROR(AVERAGE(IF(INDEX(DATOS,0,$P$2)&lt;=$I112,IF(INDEX(DATOS,0,$P$2)&gt;=$J112,IF(ISNUMBER(INDEX(DATOS,0,N$5)),IF(INDEX(DATOS,0,$N$2)=0,IF(INDEX(DATOS,0,$O$2)=1,IF(INDEX(DATOS,0,$Q$2)=$E112,INDEX(DATOS,0,N$5)))))))),"sd")</f>
        <v>sd</v>
      </c>
      <c r="O112" s="118" t="str">
        <f t="array" ref="O112">IFERROR(AVERAGE(IF(INDEX(DATOS,0,$P$2)&lt;=$I112,IF(INDEX(DATOS,0,$P$2)&gt;=$J112,IF(ISNUMBER(INDEX(DATOS,0,O$5)),IF(INDEX(DATOS,0,$N$2)=0,IF(INDEX(DATOS,0,$O$2)=1,IF(INDEX(DATOS,0,$Q$2)=$E112,INDEX(DATOS,0,O$5)))))))),"sd")</f>
        <v>sd</v>
      </c>
      <c r="P112" s="118" t="str">
        <f t="array" ref="P112">IFERROR(AVERAGE(IF(INDEX(DATOS,0,$P$2)&lt;=$I112,IF(INDEX(DATOS,0,$P$2)&gt;=$J112,IF(ISNUMBER(INDEX(DATOS,0,P$5)),IF(INDEX(DATOS,0,$N$2)=0,IF(INDEX(DATOS,0,$O$2)=1,IF(INDEX(DATOS,0,$Q$2)=$E112,INDEX(DATOS,0,P$5)))))))),"sd")</f>
        <v>sd</v>
      </c>
      <c r="Q112" s="118" t="str">
        <f t="array" ref="Q112">IFERROR(AVERAGE(IF(INDEX(DATOS,0,$P$2)&lt;=$I112,IF(INDEX(DATOS,0,$P$2)&gt;=$J112,IF(ISNUMBER(INDEX(DATOS,0,Q$5)),IF(INDEX(DATOS,0,$N$2)=0,IF(INDEX(DATOS,0,$O$2)=1,IF(INDEX(DATOS,0,$Q$2)=$E112,INDEX(DATOS,0,Q$5)))))))),"sd")</f>
        <v>sd</v>
      </c>
      <c r="R112" s="118" t="str">
        <f t="array" ref="R112">IFERROR(AVERAGE(IF(INDEX(DATOS,0,$P$2)&lt;=$I112,IF(INDEX(DATOS,0,$P$2)&gt;=$J112,IF(ISNUMBER(INDEX(DATOS,0,R$5)),IF(INDEX(DATOS,0,$N$2)=0,IF(INDEX(DATOS,0,$O$2)=1,IF(INDEX(DATOS,0,$Q$2)=$E112,INDEX(DATOS,0,R$5)))))))),"sd")</f>
        <v>sd</v>
      </c>
      <c r="S112" s="68">
        <f t="array" ref="S112">IF(ISNUMBER(K112),MAX(IF(K112&gt;=INDEX(ESCALA,0,$S$2),INDEX(ESCALA,0,$R$2))),1)</f>
        <v>1</v>
      </c>
      <c r="T112" s="119" t="str">
        <f t="shared" si="8"/>
        <v/>
      </c>
    </row>
    <row r="113" spans="1:20" x14ac:dyDescent="0.35">
      <c r="A113">
        <f t="shared" si="9"/>
        <v>106</v>
      </c>
      <c r="B113" s="35">
        <f t="array" ref="B113">IF(B112=0,0,MIN(IF(INDEX(DATOS,0,$P$2)&lt;=$I113,IF(INDEX(DATOS,0,$P$2)&gt;=$J113,IF(ISNUMBER(INDEX(DATOS,0,$C113)),IF(INDEX(DATOS,0,$N$2)=0,IF(INDEX(DATOS,0,$O$2)=1,IF(ISNA(MATCH(INDEX(DATOS,0,$Q$2),IF($J$8:J112=J113,$E$8:E112),0)),INDEX(DATOS,0,$M$2)))))))))</f>
        <v>0</v>
      </c>
      <c r="C113" s="32">
        <f>MATCH(D113,INDEX(DATOS,1,),0)</f>
        <v>20</v>
      </c>
      <c r="D113" s="114" t="s">
        <v>1</v>
      </c>
      <c r="E113" s="34" t="str">
        <f>IF($B113=0,"--",INDEX(DATOS,$B113,Q$2))</f>
        <v>--</v>
      </c>
      <c r="F113" s="34" t="str">
        <f>IFERROR(SUBSTITUTE(SUBSTITUTE(SUBSTITUTE(SUBSTITUTE(SUBSTITUTE(MID(E113,1,FIND(",",E113)-1),"Departamento de","Dpto."),"Partido de","Part."),"Coronel","Cnel."),"General","Gral."),"Comandante","Cmte."),E113)</f>
        <v>--</v>
      </c>
      <c r="G113" s="117">
        <f>IFERROR(VLOOKUP($E113,LOC_UNICOS,G$2,0),-999)</f>
        <v>-999</v>
      </c>
      <c r="H113" s="117">
        <f>IFERROR(VLOOKUP($E113,LOC_UNICOS,H$2,0),-999)</f>
        <v>-999</v>
      </c>
      <c r="I113" s="116">
        <f t="shared" si="6"/>
        <v>2018</v>
      </c>
      <c r="J113" s="116">
        <f t="shared" si="7"/>
        <v>2018</v>
      </c>
      <c r="K113" s="118" t="str">
        <f t="array" ref="K113">IFERROR(AVERAGE(IF(INDEX(DATOS,0,$P$2)&lt;=$I113,IF(INDEX(DATOS,0,$P$2)&gt;=$J113,IF(ISNUMBER(INDEX(DATOS,0,K$5)),IF(INDEX(DATOS,0,$N$2)=0,IF(INDEX(DATOS,0,$O$2)=1,IF(INDEX(DATOS,0,$Q$2)=$E113,INDEX(DATOS,0,K$5)))))))),"sd")</f>
        <v>sd</v>
      </c>
      <c r="L113" s="118" t="str">
        <f t="array" ref="L113">IFERROR(AVERAGE(IF(INDEX(DATOS,0,$P$2)&lt;=$I113,IF(INDEX(DATOS,0,$P$2)&gt;=$J113,IF(ISNUMBER(INDEX(DATOS,0,L$5)),IF(INDEX(DATOS,0,$N$2)=0,IF(INDEX(DATOS,0,$O$2)=1,IF(INDEX(DATOS,0,$Q$2)=$E113,INDEX(DATOS,0,L$5)))))))),"sd")</f>
        <v>sd</v>
      </c>
      <c r="M113" s="118" t="str">
        <f t="array" ref="M113">IFERROR(AVERAGE(IF(INDEX(DATOS,0,$P$2)&lt;=$I113,IF(INDEX(DATOS,0,$P$2)&gt;=$J113,IF(ISNUMBER(INDEX(DATOS,0,M$5)),IF(INDEX(DATOS,0,$N$2)=0,IF(INDEX(DATOS,0,$O$2)=1,IF(INDEX(DATOS,0,$Q$2)=$E113,INDEX(DATOS,0,M$5)))))))),"sd")</f>
        <v>sd</v>
      </c>
      <c r="N113" s="118" t="str">
        <f t="array" ref="N113">IFERROR(AVERAGE(IF(INDEX(DATOS,0,$P$2)&lt;=$I113,IF(INDEX(DATOS,0,$P$2)&gt;=$J113,IF(ISNUMBER(INDEX(DATOS,0,N$5)),IF(INDEX(DATOS,0,$N$2)=0,IF(INDEX(DATOS,0,$O$2)=1,IF(INDEX(DATOS,0,$Q$2)=$E113,INDEX(DATOS,0,N$5)))))))),"sd")</f>
        <v>sd</v>
      </c>
      <c r="O113" s="118" t="str">
        <f t="array" ref="O113">IFERROR(AVERAGE(IF(INDEX(DATOS,0,$P$2)&lt;=$I113,IF(INDEX(DATOS,0,$P$2)&gt;=$J113,IF(ISNUMBER(INDEX(DATOS,0,O$5)),IF(INDEX(DATOS,0,$N$2)=0,IF(INDEX(DATOS,0,$O$2)=1,IF(INDEX(DATOS,0,$Q$2)=$E113,INDEX(DATOS,0,O$5)))))))),"sd")</f>
        <v>sd</v>
      </c>
      <c r="P113" s="118" t="str">
        <f t="array" ref="P113">IFERROR(AVERAGE(IF(INDEX(DATOS,0,$P$2)&lt;=$I113,IF(INDEX(DATOS,0,$P$2)&gt;=$J113,IF(ISNUMBER(INDEX(DATOS,0,P$5)),IF(INDEX(DATOS,0,$N$2)=0,IF(INDEX(DATOS,0,$O$2)=1,IF(INDEX(DATOS,0,$Q$2)=$E113,INDEX(DATOS,0,P$5)))))))),"sd")</f>
        <v>sd</v>
      </c>
      <c r="Q113" s="118" t="str">
        <f t="array" ref="Q113">IFERROR(AVERAGE(IF(INDEX(DATOS,0,$P$2)&lt;=$I113,IF(INDEX(DATOS,0,$P$2)&gt;=$J113,IF(ISNUMBER(INDEX(DATOS,0,Q$5)),IF(INDEX(DATOS,0,$N$2)=0,IF(INDEX(DATOS,0,$O$2)=1,IF(INDEX(DATOS,0,$Q$2)=$E113,INDEX(DATOS,0,Q$5)))))))),"sd")</f>
        <v>sd</v>
      </c>
      <c r="R113" s="118" t="str">
        <f t="array" ref="R113">IFERROR(AVERAGE(IF(INDEX(DATOS,0,$P$2)&lt;=$I113,IF(INDEX(DATOS,0,$P$2)&gt;=$J113,IF(ISNUMBER(INDEX(DATOS,0,R$5)),IF(INDEX(DATOS,0,$N$2)=0,IF(INDEX(DATOS,0,$O$2)=1,IF(INDEX(DATOS,0,$Q$2)=$E113,INDEX(DATOS,0,R$5)))))))),"sd")</f>
        <v>sd</v>
      </c>
      <c r="S113" s="68">
        <f t="array" ref="S113">IF(ISNUMBER(K113),MAX(IF(K113&gt;=INDEX(ESCALA,0,$S$2),INDEX(ESCALA,0,$R$2))),1)</f>
        <v>1</v>
      </c>
      <c r="T113" s="119" t="str">
        <f t="shared" si="8"/>
        <v/>
      </c>
    </row>
    <row r="114" spans="1:20" x14ac:dyDescent="0.35">
      <c r="A114">
        <f t="shared" si="9"/>
        <v>107</v>
      </c>
      <c r="B114" s="35">
        <f t="array" ref="B114">IF(B113=0,0,MIN(IF(INDEX(DATOS,0,$P$2)&lt;=$I114,IF(INDEX(DATOS,0,$P$2)&gt;=$J114,IF(ISNUMBER(INDEX(DATOS,0,$C114)),IF(INDEX(DATOS,0,$N$2)=0,IF(INDEX(DATOS,0,$O$2)=1,IF(ISNA(MATCH(INDEX(DATOS,0,$Q$2),IF($J$8:J113=J114,$E$8:E113),0)),INDEX(DATOS,0,$M$2)))))))))</f>
        <v>0</v>
      </c>
      <c r="C114" s="32">
        <f>MATCH(D114,INDEX(DATOS,1,),0)</f>
        <v>20</v>
      </c>
      <c r="D114" s="114" t="s">
        <v>1</v>
      </c>
      <c r="E114" s="34" t="str">
        <f>IF($B114=0,"--",INDEX(DATOS,$B114,Q$2))</f>
        <v>--</v>
      </c>
      <c r="F114" s="34" t="str">
        <f>IFERROR(SUBSTITUTE(SUBSTITUTE(SUBSTITUTE(SUBSTITUTE(SUBSTITUTE(MID(E114,1,FIND(",",E114)-1),"Departamento de","Dpto."),"Partido de","Part."),"Coronel","Cnel."),"General","Gral."),"Comandante","Cmte."),E114)</f>
        <v>--</v>
      </c>
      <c r="G114" s="117">
        <f>IFERROR(VLOOKUP($E114,LOC_UNICOS,G$2,0),-999)</f>
        <v>-999</v>
      </c>
      <c r="H114" s="117">
        <f>IFERROR(VLOOKUP($E114,LOC_UNICOS,H$2,0),-999)</f>
        <v>-999</v>
      </c>
      <c r="I114" s="116">
        <f t="shared" si="6"/>
        <v>2018</v>
      </c>
      <c r="J114" s="116">
        <f t="shared" si="7"/>
        <v>2018</v>
      </c>
      <c r="K114" s="118" t="str">
        <f t="array" ref="K114">IFERROR(AVERAGE(IF(INDEX(DATOS,0,$P$2)&lt;=$I114,IF(INDEX(DATOS,0,$P$2)&gt;=$J114,IF(ISNUMBER(INDEX(DATOS,0,K$5)),IF(INDEX(DATOS,0,$N$2)=0,IF(INDEX(DATOS,0,$O$2)=1,IF(INDEX(DATOS,0,$Q$2)=$E114,INDEX(DATOS,0,K$5)))))))),"sd")</f>
        <v>sd</v>
      </c>
      <c r="L114" s="118" t="str">
        <f t="array" ref="L114">IFERROR(AVERAGE(IF(INDEX(DATOS,0,$P$2)&lt;=$I114,IF(INDEX(DATOS,0,$P$2)&gt;=$J114,IF(ISNUMBER(INDEX(DATOS,0,L$5)),IF(INDEX(DATOS,0,$N$2)=0,IF(INDEX(DATOS,0,$O$2)=1,IF(INDEX(DATOS,0,$Q$2)=$E114,INDEX(DATOS,0,L$5)))))))),"sd")</f>
        <v>sd</v>
      </c>
      <c r="M114" s="118" t="str">
        <f t="array" ref="M114">IFERROR(AVERAGE(IF(INDEX(DATOS,0,$P$2)&lt;=$I114,IF(INDEX(DATOS,0,$P$2)&gt;=$J114,IF(ISNUMBER(INDEX(DATOS,0,M$5)),IF(INDEX(DATOS,0,$N$2)=0,IF(INDEX(DATOS,0,$O$2)=1,IF(INDEX(DATOS,0,$Q$2)=$E114,INDEX(DATOS,0,M$5)))))))),"sd")</f>
        <v>sd</v>
      </c>
      <c r="N114" s="118" t="str">
        <f t="array" ref="N114">IFERROR(AVERAGE(IF(INDEX(DATOS,0,$P$2)&lt;=$I114,IF(INDEX(DATOS,0,$P$2)&gt;=$J114,IF(ISNUMBER(INDEX(DATOS,0,N$5)),IF(INDEX(DATOS,0,$N$2)=0,IF(INDEX(DATOS,0,$O$2)=1,IF(INDEX(DATOS,0,$Q$2)=$E114,INDEX(DATOS,0,N$5)))))))),"sd")</f>
        <v>sd</v>
      </c>
      <c r="O114" s="118" t="str">
        <f t="array" ref="O114">IFERROR(AVERAGE(IF(INDEX(DATOS,0,$P$2)&lt;=$I114,IF(INDEX(DATOS,0,$P$2)&gt;=$J114,IF(ISNUMBER(INDEX(DATOS,0,O$5)),IF(INDEX(DATOS,0,$N$2)=0,IF(INDEX(DATOS,0,$O$2)=1,IF(INDEX(DATOS,0,$Q$2)=$E114,INDEX(DATOS,0,O$5)))))))),"sd")</f>
        <v>sd</v>
      </c>
      <c r="P114" s="118" t="str">
        <f t="array" ref="P114">IFERROR(AVERAGE(IF(INDEX(DATOS,0,$P$2)&lt;=$I114,IF(INDEX(DATOS,0,$P$2)&gt;=$J114,IF(ISNUMBER(INDEX(DATOS,0,P$5)),IF(INDEX(DATOS,0,$N$2)=0,IF(INDEX(DATOS,0,$O$2)=1,IF(INDEX(DATOS,0,$Q$2)=$E114,INDEX(DATOS,0,P$5)))))))),"sd")</f>
        <v>sd</v>
      </c>
      <c r="Q114" s="118" t="str">
        <f t="array" ref="Q114">IFERROR(AVERAGE(IF(INDEX(DATOS,0,$P$2)&lt;=$I114,IF(INDEX(DATOS,0,$P$2)&gt;=$J114,IF(ISNUMBER(INDEX(DATOS,0,Q$5)),IF(INDEX(DATOS,0,$N$2)=0,IF(INDEX(DATOS,0,$O$2)=1,IF(INDEX(DATOS,0,$Q$2)=$E114,INDEX(DATOS,0,Q$5)))))))),"sd")</f>
        <v>sd</v>
      </c>
      <c r="R114" s="118" t="str">
        <f t="array" ref="R114">IFERROR(AVERAGE(IF(INDEX(DATOS,0,$P$2)&lt;=$I114,IF(INDEX(DATOS,0,$P$2)&gt;=$J114,IF(ISNUMBER(INDEX(DATOS,0,R$5)),IF(INDEX(DATOS,0,$N$2)=0,IF(INDEX(DATOS,0,$O$2)=1,IF(INDEX(DATOS,0,$Q$2)=$E114,INDEX(DATOS,0,R$5)))))))),"sd")</f>
        <v>sd</v>
      </c>
      <c r="S114" s="68">
        <f t="array" ref="S114">IF(ISNUMBER(K114),MAX(IF(K114&gt;=INDEX(ESCALA,0,$S$2),INDEX(ESCALA,0,$R$2))),1)</f>
        <v>1</v>
      </c>
      <c r="T114" s="119" t="str">
        <f t="shared" si="8"/>
        <v/>
      </c>
    </row>
    <row r="115" spans="1:20" x14ac:dyDescent="0.35">
      <c r="A115">
        <f t="shared" si="9"/>
        <v>108</v>
      </c>
      <c r="B115" s="35">
        <f t="array" ref="B115">IF(B114=0,0,MIN(IF(INDEX(DATOS,0,$P$2)&lt;=$I115,IF(INDEX(DATOS,0,$P$2)&gt;=$J115,IF(ISNUMBER(INDEX(DATOS,0,$C115)),IF(INDEX(DATOS,0,$N$2)=0,IF(INDEX(DATOS,0,$O$2)=1,IF(ISNA(MATCH(INDEX(DATOS,0,$Q$2),IF($J$8:J114=J115,$E$8:E114),0)),INDEX(DATOS,0,$M$2)))))))))</f>
        <v>0</v>
      </c>
      <c r="C115" s="32">
        <f>MATCH(D115,INDEX(DATOS,1,),0)</f>
        <v>20</v>
      </c>
      <c r="D115" s="114" t="s">
        <v>1</v>
      </c>
      <c r="E115" s="34" t="str">
        <f>IF($B115=0,"--",INDEX(DATOS,$B115,Q$2))</f>
        <v>--</v>
      </c>
      <c r="F115" s="34" t="str">
        <f>IFERROR(SUBSTITUTE(SUBSTITUTE(SUBSTITUTE(SUBSTITUTE(SUBSTITUTE(MID(E115,1,FIND(",",E115)-1),"Departamento de","Dpto."),"Partido de","Part."),"Coronel","Cnel."),"General","Gral."),"Comandante","Cmte."),E115)</f>
        <v>--</v>
      </c>
      <c r="G115" s="117">
        <f>IFERROR(VLOOKUP($E115,LOC_UNICOS,G$2,0),-999)</f>
        <v>-999</v>
      </c>
      <c r="H115" s="117">
        <f>IFERROR(VLOOKUP($E115,LOC_UNICOS,H$2,0),-999)</f>
        <v>-999</v>
      </c>
      <c r="I115" s="116">
        <f t="shared" si="6"/>
        <v>2018</v>
      </c>
      <c r="J115" s="116">
        <f t="shared" si="7"/>
        <v>2018</v>
      </c>
      <c r="K115" s="118" t="str">
        <f t="array" ref="K115">IFERROR(AVERAGE(IF(INDEX(DATOS,0,$P$2)&lt;=$I115,IF(INDEX(DATOS,0,$P$2)&gt;=$J115,IF(ISNUMBER(INDEX(DATOS,0,K$5)),IF(INDEX(DATOS,0,$N$2)=0,IF(INDEX(DATOS,0,$O$2)=1,IF(INDEX(DATOS,0,$Q$2)=$E115,INDEX(DATOS,0,K$5)))))))),"sd")</f>
        <v>sd</v>
      </c>
      <c r="L115" s="118" t="str">
        <f t="array" ref="L115">IFERROR(AVERAGE(IF(INDEX(DATOS,0,$P$2)&lt;=$I115,IF(INDEX(DATOS,0,$P$2)&gt;=$J115,IF(ISNUMBER(INDEX(DATOS,0,L$5)),IF(INDEX(DATOS,0,$N$2)=0,IF(INDEX(DATOS,0,$O$2)=1,IF(INDEX(DATOS,0,$Q$2)=$E115,INDEX(DATOS,0,L$5)))))))),"sd")</f>
        <v>sd</v>
      </c>
      <c r="M115" s="118" t="str">
        <f t="array" ref="M115">IFERROR(AVERAGE(IF(INDEX(DATOS,0,$P$2)&lt;=$I115,IF(INDEX(DATOS,0,$P$2)&gt;=$J115,IF(ISNUMBER(INDEX(DATOS,0,M$5)),IF(INDEX(DATOS,0,$N$2)=0,IF(INDEX(DATOS,0,$O$2)=1,IF(INDEX(DATOS,0,$Q$2)=$E115,INDEX(DATOS,0,M$5)))))))),"sd")</f>
        <v>sd</v>
      </c>
      <c r="N115" s="118" t="str">
        <f t="array" ref="N115">IFERROR(AVERAGE(IF(INDEX(DATOS,0,$P$2)&lt;=$I115,IF(INDEX(DATOS,0,$P$2)&gt;=$J115,IF(ISNUMBER(INDEX(DATOS,0,N$5)),IF(INDEX(DATOS,0,$N$2)=0,IF(INDEX(DATOS,0,$O$2)=1,IF(INDEX(DATOS,0,$Q$2)=$E115,INDEX(DATOS,0,N$5)))))))),"sd")</f>
        <v>sd</v>
      </c>
      <c r="O115" s="118" t="str">
        <f t="array" ref="O115">IFERROR(AVERAGE(IF(INDEX(DATOS,0,$P$2)&lt;=$I115,IF(INDEX(DATOS,0,$P$2)&gt;=$J115,IF(ISNUMBER(INDEX(DATOS,0,O$5)),IF(INDEX(DATOS,0,$N$2)=0,IF(INDEX(DATOS,0,$O$2)=1,IF(INDEX(DATOS,0,$Q$2)=$E115,INDEX(DATOS,0,O$5)))))))),"sd")</f>
        <v>sd</v>
      </c>
      <c r="P115" s="118" t="str">
        <f t="array" ref="P115">IFERROR(AVERAGE(IF(INDEX(DATOS,0,$P$2)&lt;=$I115,IF(INDEX(DATOS,0,$P$2)&gt;=$J115,IF(ISNUMBER(INDEX(DATOS,0,P$5)),IF(INDEX(DATOS,0,$N$2)=0,IF(INDEX(DATOS,0,$O$2)=1,IF(INDEX(DATOS,0,$Q$2)=$E115,INDEX(DATOS,0,P$5)))))))),"sd")</f>
        <v>sd</v>
      </c>
      <c r="Q115" s="118" t="str">
        <f t="array" ref="Q115">IFERROR(AVERAGE(IF(INDEX(DATOS,0,$P$2)&lt;=$I115,IF(INDEX(DATOS,0,$P$2)&gt;=$J115,IF(ISNUMBER(INDEX(DATOS,0,Q$5)),IF(INDEX(DATOS,0,$N$2)=0,IF(INDEX(DATOS,0,$O$2)=1,IF(INDEX(DATOS,0,$Q$2)=$E115,INDEX(DATOS,0,Q$5)))))))),"sd")</f>
        <v>sd</v>
      </c>
      <c r="R115" s="118" t="str">
        <f t="array" ref="R115">IFERROR(AVERAGE(IF(INDEX(DATOS,0,$P$2)&lt;=$I115,IF(INDEX(DATOS,0,$P$2)&gt;=$J115,IF(ISNUMBER(INDEX(DATOS,0,R$5)),IF(INDEX(DATOS,0,$N$2)=0,IF(INDEX(DATOS,0,$O$2)=1,IF(INDEX(DATOS,0,$Q$2)=$E115,INDEX(DATOS,0,R$5)))))))),"sd")</f>
        <v>sd</v>
      </c>
      <c r="S115" s="68">
        <f t="array" ref="S115">IF(ISNUMBER(K115),MAX(IF(K115&gt;=INDEX(ESCALA,0,$S$2),INDEX(ESCALA,0,$R$2))),1)</f>
        <v>1</v>
      </c>
      <c r="T115" s="119" t="str">
        <f t="shared" si="8"/>
        <v/>
      </c>
    </row>
    <row r="116" spans="1:20" x14ac:dyDescent="0.35">
      <c r="A116">
        <f t="shared" si="9"/>
        <v>109</v>
      </c>
      <c r="B116" s="35">
        <f t="array" ref="B116">IF(B115=0,0,MIN(IF(INDEX(DATOS,0,$P$2)&lt;=$I116,IF(INDEX(DATOS,0,$P$2)&gt;=$J116,IF(ISNUMBER(INDEX(DATOS,0,$C116)),IF(INDEX(DATOS,0,$N$2)=0,IF(INDEX(DATOS,0,$O$2)=1,IF(ISNA(MATCH(INDEX(DATOS,0,$Q$2),IF($J$8:J115=J116,$E$8:E115),0)),INDEX(DATOS,0,$M$2)))))))))</f>
        <v>0</v>
      </c>
      <c r="C116" s="32">
        <f>MATCH(D116,INDEX(DATOS,1,),0)</f>
        <v>20</v>
      </c>
      <c r="D116" s="114" t="s">
        <v>1</v>
      </c>
      <c r="E116" s="34" t="str">
        <f>IF($B116=0,"--",INDEX(DATOS,$B116,Q$2))</f>
        <v>--</v>
      </c>
      <c r="F116" s="34" t="str">
        <f>IFERROR(SUBSTITUTE(SUBSTITUTE(SUBSTITUTE(SUBSTITUTE(SUBSTITUTE(MID(E116,1,FIND(",",E116)-1),"Departamento de","Dpto."),"Partido de","Part."),"Coronel","Cnel."),"General","Gral."),"Comandante","Cmte."),E116)</f>
        <v>--</v>
      </c>
      <c r="G116" s="117">
        <f>IFERROR(VLOOKUP($E116,LOC_UNICOS,G$2,0),-999)</f>
        <v>-999</v>
      </c>
      <c r="H116" s="117">
        <f>IFERROR(VLOOKUP($E116,LOC_UNICOS,H$2,0),-999)</f>
        <v>-999</v>
      </c>
      <c r="I116" s="116">
        <f t="shared" si="6"/>
        <v>2018</v>
      </c>
      <c r="J116" s="116">
        <f t="shared" si="7"/>
        <v>2018</v>
      </c>
      <c r="K116" s="118" t="str">
        <f t="array" ref="K116">IFERROR(AVERAGE(IF(INDEX(DATOS,0,$P$2)&lt;=$I116,IF(INDEX(DATOS,0,$P$2)&gt;=$J116,IF(ISNUMBER(INDEX(DATOS,0,K$5)),IF(INDEX(DATOS,0,$N$2)=0,IF(INDEX(DATOS,0,$O$2)=1,IF(INDEX(DATOS,0,$Q$2)=$E116,INDEX(DATOS,0,K$5)))))))),"sd")</f>
        <v>sd</v>
      </c>
      <c r="L116" s="118" t="str">
        <f t="array" ref="L116">IFERROR(AVERAGE(IF(INDEX(DATOS,0,$P$2)&lt;=$I116,IF(INDEX(DATOS,0,$P$2)&gt;=$J116,IF(ISNUMBER(INDEX(DATOS,0,L$5)),IF(INDEX(DATOS,0,$N$2)=0,IF(INDEX(DATOS,0,$O$2)=1,IF(INDEX(DATOS,0,$Q$2)=$E116,INDEX(DATOS,0,L$5)))))))),"sd")</f>
        <v>sd</v>
      </c>
      <c r="M116" s="118" t="str">
        <f t="array" ref="M116">IFERROR(AVERAGE(IF(INDEX(DATOS,0,$P$2)&lt;=$I116,IF(INDEX(DATOS,0,$P$2)&gt;=$J116,IF(ISNUMBER(INDEX(DATOS,0,M$5)),IF(INDEX(DATOS,0,$N$2)=0,IF(INDEX(DATOS,0,$O$2)=1,IF(INDEX(DATOS,0,$Q$2)=$E116,INDEX(DATOS,0,M$5)))))))),"sd")</f>
        <v>sd</v>
      </c>
      <c r="N116" s="118" t="str">
        <f t="array" ref="N116">IFERROR(AVERAGE(IF(INDEX(DATOS,0,$P$2)&lt;=$I116,IF(INDEX(DATOS,0,$P$2)&gt;=$J116,IF(ISNUMBER(INDEX(DATOS,0,N$5)),IF(INDEX(DATOS,0,$N$2)=0,IF(INDEX(DATOS,0,$O$2)=1,IF(INDEX(DATOS,0,$Q$2)=$E116,INDEX(DATOS,0,N$5)))))))),"sd")</f>
        <v>sd</v>
      </c>
      <c r="O116" s="118" t="str">
        <f t="array" ref="O116">IFERROR(AVERAGE(IF(INDEX(DATOS,0,$P$2)&lt;=$I116,IF(INDEX(DATOS,0,$P$2)&gt;=$J116,IF(ISNUMBER(INDEX(DATOS,0,O$5)),IF(INDEX(DATOS,0,$N$2)=0,IF(INDEX(DATOS,0,$O$2)=1,IF(INDEX(DATOS,0,$Q$2)=$E116,INDEX(DATOS,0,O$5)))))))),"sd")</f>
        <v>sd</v>
      </c>
      <c r="P116" s="118" t="str">
        <f t="array" ref="P116">IFERROR(AVERAGE(IF(INDEX(DATOS,0,$P$2)&lt;=$I116,IF(INDEX(DATOS,0,$P$2)&gt;=$J116,IF(ISNUMBER(INDEX(DATOS,0,P$5)),IF(INDEX(DATOS,0,$N$2)=0,IF(INDEX(DATOS,0,$O$2)=1,IF(INDEX(DATOS,0,$Q$2)=$E116,INDEX(DATOS,0,P$5)))))))),"sd")</f>
        <v>sd</v>
      </c>
      <c r="Q116" s="118" t="str">
        <f t="array" ref="Q116">IFERROR(AVERAGE(IF(INDEX(DATOS,0,$P$2)&lt;=$I116,IF(INDEX(DATOS,0,$P$2)&gt;=$J116,IF(ISNUMBER(INDEX(DATOS,0,Q$5)),IF(INDEX(DATOS,0,$N$2)=0,IF(INDEX(DATOS,0,$O$2)=1,IF(INDEX(DATOS,0,$Q$2)=$E116,INDEX(DATOS,0,Q$5)))))))),"sd")</f>
        <v>sd</v>
      </c>
      <c r="R116" s="118" t="str">
        <f t="array" ref="R116">IFERROR(AVERAGE(IF(INDEX(DATOS,0,$P$2)&lt;=$I116,IF(INDEX(DATOS,0,$P$2)&gt;=$J116,IF(ISNUMBER(INDEX(DATOS,0,R$5)),IF(INDEX(DATOS,0,$N$2)=0,IF(INDEX(DATOS,0,$O$2)=1,IF(INDEX(DATOS,0,$Q$2)=$E116,INDEX(DATOS,0,R$5)))))))),"sd")</f>
        <v>sd</v>
      </c>
      <c r="S116" s="68">
        <f t="array" ref="S116">IF(ISNUMBER(K116),MAX(IF(K116&gt;=INDEX(ESCALA,0,$S$2),INDEX(ESCALA,0,$R$2))),1)</f>
        <v>1</v>
      </c>
      <c r="T116" s="119" t="str">
        <f t="shared" si="8"/>
        <v/>
      </c>
    </row>
    <row r="117" spans="1:20" x14ac:dyDescent="0.35">
      <c r="A117">
        <f t="shared" si="9"/>
        <v>110</v>
      </c>
      <c r="B117" s="35">
        <f t="array" ref="B117">IF(B116=0,0,MIN(IF(INDEX(DATOS,0,$P$2)&lt;=$I117,IF(INDEX(DATOS,0,$P$2)&gt;=$J117,IF(ISNUMBER(INDEX(DATOS,0,$C117)),IF(INDEX(DATOS,0,$N$2)=0,IF(INDEX(DATOS,0,$O$2)=1,IF(ISNA(MATCH(INDEX(DATOS,0,$Q$2),IF($J$8:J116=J117,$E$8:E116),0)),INDEX(DATOS,0,$M$2)))))))))</f>
        <v>0</v>
      </c>
      <c r="C117" s="32">
        <f>MATCH(D117,INDEX(DATOS,1,),0)</f>
        <v>20</v>
      </c>
      <c r="D117" s="114" t="s">
        <v>1</v>
      </c>
      <c r="E117" s="34" t="str">
        <f>IF($B117=0,"--",INDEX(DATOS,$B117,Q$2))</f>
        <v>--</v>
      </c>
      <c r="F117" s="34" t="str">
        <f>IFERROR(SUBSTITUTE(SUBSTITUTE(SUBSTITUTE(SUBSTITUTE(SUBSTITUTE(MID(E117,1,FIND(",",E117)-1),"Departamento de","Dpto."),"Partido de","Part."),"Coronel","Cnel."),"General","Gral."),"Comandante","Cmte."),E117)</f>
        <v>--</v>
      </c>
      <c r="G117" s="117">
        <f>IFERROR(VLOOKUP($E117,LOC_UNICOS,G$2,0),-999)</f>
        <v>-999</v>
      </c>
      <c r="H117" s="117">
        <f>IFERROR(VLOOKUP($E117,LOC_UNICOS,H$2,0),-999)</f>
        <v>-999</v>
      </c>
      <c r="I117" s="116">
        <f t="shared" si="6"/>
        <v>2018</v>
      </c>
      <c r="J117" s="116">
        <f t="shared" si="7"/>
        <v>2018</v>
      </c>
      <c r="K117" s="118" t="str">
        <f t="array" ref="K117">IFERROR(AVERAGE(IF(INDEX(DATOS,0,$P$2)&lt;=$I117,IF(INDEX(DATOS,0,$P$2)&gt;=$J117,IF(ISNUMBER(INDEX(DATOS,0,K$5)),IF(INDEX(DATOS,0,$N$2)=0,IF(INDEX(DATOS,0,$O$2)=1,IF(INDEX(DATOS,0,$Q$2)=$E117,INDEX(DATOS,0,K$5)))))))),"sd")</f>
        <v>sd</v>
      </c>
      <c r="L117" s="118" t="str">
        <f t="array" ref="L117">IFERROR(AVERAGE(IF(INDEX(DATOS,0,$P$2)&lt;=$I117,IF(INDEX(DATOS,0,$P$2)&gt;=$J117,IF(ISNUMBER(INDEX(DATOS,0,L$5)),IF(INDEX(DATOS,0,$N$2)=0,IF(INDEX(DATOS,0,$O$2)=1,IF(INDEX(DATOS,0,$Q$2)=$E117,INDEX(DATOS,0,L$5)))))))),"sd")</f>
        <v>sd</v>
      </c>
      <c r="M117" s="118" t="str">
        <f t="array" ref="M117">IFERROR(AVERAGE(IF(INDEX(DATOS,0,$P$2)&lt;=$I117,IF(INDEX(DATOS,0,$P$2)&gt;=$J117,IF(ISNUMBER(INDEX(DATOS,0,M$5)),IF(INDEX(DATOS,0,$N$2)=0,IF(INDEX(DATOS,0,$O$2)=1,IF(INDEX(DATOS,0,$Q$2)=$E117,INDEX(DATOS,0,M$5)))))))),"sd")</f>
        <v>sd</v>
      </c>
      <c r="N117" s="118" t="str">
        <f t="array" ref="N117">IFERROR(AVERAGE(IF(INDEX(DATOS,0,$P$2)&lt;=$I117,IF(INDEX(DATOS,0,$P$2)&gt;=$J117,IF(ISNUMBER(INDEX(DATOS,0,N$5)),IF(INDEX(DATOS,0,$N$2)=0,IF(INDEX(DATOS,0,$O$2)=1,IF(INDEX(DATOS,0,$Q$2)=$E117,INDEX(DATOS,0,N$5)))))))),"sd")</f>
        <v>sd</v>
      </c>
      <c r="O117" s="118" t="str">
        <f t="array" ref="O117">IFERROR(AVERAGE(IF(INDEX(DATOS,0,$P$2)&lt;=$I117,IF(INDEX(DATOS,0,$P$2)&gt;=$J117,IF(ISNUMBER(INDEX(DATOS,0,O$5)),IF(INDEX(DATOS,0,$N$2)=0,IF(INDEX(DATOS,0,$O$2)=1,IF(INDEX(DATOS,0,$Q$2)=$E117,INDEX(DATOS,0,O$5)))))))),"sd")</f>
        <v>sd</v>
      </c>
      <c r="P117" s="118" t="str">
        <f t="array" ref="P117">IFERROR(AVERAGE(IF(INDEX(DATOS,0,$P$2)&lt;=$I117,IF(INDEX(DATOS,0,$P$2)&gt;=$J117,IF(ISNUMBER(INDEX(DATOS,0,P$5)),IF(INDEX(DATOS,0,$N$2)=0,IF(INDEX(DATOS,0,$O$2)=1,IF(INDEX(DATOS,0,$Q$2)=$E117,INDEX(DATOS,0,P$5)))))))),"sd")</f>
        <v>sd</v>
      </c>
      <c r="Q117" s="118" t="str">
        <f t="array" ref="Q117">IFERROR(AVERAGE(IF(INDEX(DATOS,0,$P$2)&lt;=$I117,IF(INDEX(DATOS,0,$P$2)&gt;=$J117,IF(ISNUMBER(INDEX(DATOS,0,Q$5)),IF(INDEX(DATOS,0,$N$2)=0,IF(INDEX(DATOS,0,$O$2)=1,IF(INDEX(DATOS,0,$Q$2)=$E117,INDEX(DATOS,0,Q$5)))))))),"sd")</f>
        <v>sd</v>
      </c>
      <c r="R117" s="118" t="str">
        <f t="array" ref="R117">IFERROR(AVERAGE(IF(INDEX(DATOS,0,$P$2)&lt;=$I117,IF(INDEX(DATOS,0,$P$2)&gt;=$J117,IF(ISNUMBER(INDEX(DATOS,0,R$5)),IF(INDEX(DATOS,0,$N$2)=0,IF(INDEX(DATOS,0,$O$2)=1,IF(INDEX(DATOS,0,$Q$2)=$E117,INDEX(DATOS,0,R$5)))))))),"sd")</f>
        <v>sd</v>
      </c>
      <c r="S117" s="68">
        <f t="array" ref="S117">IF(ISNUMBER(K117),MAX(IF(K117&gt;=INDEX(ESCALA,0,$S$2),INDEX(ESCALA,0,$R$2))),1)</f>
        <v>1</v>
      </c>
      <c r="T117" s="119" t="str">
        <f t="shared" si="8"/>
        <v/>
      </c>
    </row>
    <row r="118" spans="1:20" x14ac:dyDescent="0.35">
      <c r="A118">
        <f t="shared" si="9"/>
        <v>111</v>
      </c>
      <c r="B118" s="35">
        <f t="array" ref="B118">IF(B117=0,0,MIN(IF(INDEX(DATOS,0,$P$2)&lt;=$I118,IF(INDEX(DATOS,0,$P$2)&gt;=$J118,IF(ISNUMBER(INDEX(DATOS,0,$C118)),IF(INDEX(DATOS,0,$N$2)=0,IF(INDEX(DATOS,0,$O$2)=1,IF(ISNA(MATCH(INDEX(DATOS,0,$Q$2),IF($J$8:J117=J118,$E$8:E117),0)),INDEX(DATOS,0,$M$2)))))))))</f>
        <v>0</v>
      </c>
      <c r="C118" s="32">
        <f>MATCH(D118,INDEX(DATOS,1,),0)</f>
        <v>20</v>
      </c>
      <c r="D118" s="114" t="s">
        <v>1</v>
      </c>
      <c r="E118" s="34" t="str">
        <f>IF($B118=0,"--",INDEX(DATOS,$B118,Q$2))</f>
        <v>--</v>
      </c>
      <c r="F118" s="34" t="str">
        <f>IFERROR(SUBSTITUTE(SUBSTITUTE(SUBSTITUTE(SUBSTITUTE(SUBSTITUTE(MID(E118,1,FIND(",",E118)-1),"Departamento de","Dpto."),"Partido de","Part."),"Coronel","Cnel."),"General","Gral."),"Comandante","Cmte."),E118)</f>
        <v>--</v>
      </c>
      <c r="G118" s="117">
        <f>IFERROR(VLOOKUP($E118,LOC_UNICOS,G$2,0),-999)</f>
        <v>-999</v>
      </c>
      <c r="H118" s="117">
        <f>IFERROR(VLOOKUP($E118,LOC_UNICOS,H$2,0),-999)</f>
        <v>-999</v>
      </c>
      <c r="I118" s="116">
        <f t="shared" si="6"/>
        <v>2018</v>
      </c>
      <c r="J118" s="116">
        <f t="shared" si="7"/>
        <v>2018</v>
      </c>
      <c r="K118" s="118" t="str">
        <f t="array" ref="K118">IFERROR(AVERAGE(IF(INDEX(DATOS,0,$P$2)&lt;=$I118,IF(INDEX(DATOS,0,$P$2)&gt;=$J118,IF(ISNUMBER(INDEX(DATOS,0,K$5)),IF(INDEX(DATOS,0,$N$2)=0,IF(INDEX(DATOS,0,$O$2)=1,IF(INDEX(DATOS,0,$Q$2)=$E118,INDEX(DATOS,0,K$5)))))))),"sd")</f>
        <v>sd</v>
      </c>
      <c r="L118" s="118" t="str">
        <f t="array" ref="L118">IFERROR(AVERAGE(IF(INDEX(DATOS,0,$P$2)&lt;=$I118,IF(INDEX(DATOS,0,$P$2)&gt;=$J118,IF(ISNUMBER(INDEX(DATOS,0,L$5)),IF(INDEX(DATOS,0,$N$2)=0,IF(INDEX(DATOS,0,$O$2)=1,IF(INDEX(DATOS,0,$Q$2)=$E118,INDEX(DATOS,0,L$5)))))))),"sd")</f>
        <v>sd</v>
      </c>
      <c r="M118" s="118" t="str">
        <f t="array" ref="M118">IFERROR(AVERAGE(IF(INDEX(DATOS,0,$P$2)&lt;=$I118,IF(INDEX(DATOS,0,$P$2)&gt;=$J118,IF(ISNUMBER(INDEX(DATOS,0,M$5)),IF(INDEX(DATOS,0,$N$2)=0,IF(INDEX(DATOS,0,$O$2)=1,IF(INDEX(DATOS,0,$Q$2)=$E118,INDEX(DATOS,0,M$5)))))))),"sd")</f>
        <v>sd</v>
      </c>
      <c r="N118" s="118" t="str">
        <f t="array" ref="N118">IFERROR(AVERAGE(IF(INDEX(DATOS,0,$P$2)&lt;=$I118,IF(INDEX(DATOS,0,$P$2)&gt;=$J118,IF(ISNUMBER(INDEX(DATOS,0,N$5)),IF(INDEX(DATOS,0,$N$2)=0,IF(INDEX(DATOS,0,$O$2)=1,IF(INDEX(DATOS,0,$Q$2)=$E118,INDEX(DATOS,0,N$5)))))))),"sd")</f>
        <v>sd</v>
      </c>
      <c r="O118" s="118" t="str">
        <f t="array" ref="O118">IFERROR(AVERAGE(IF(INDEX(DATOS,0,$P$2)&lt;=$I118,IF(INDEX(DATOS,0,$P$2)&gt;=$J118,IF(ISNUMBER(INDEX(DATOS,0,O$5)),IF(INDEX(DATOS,0,$N$2)=0,IF(INDEX(DATOS,0,$O$2)=1,IF(INDEX(DATOS,0,$Q$2)=$E118,INDEX(DATOS,0,O$5)))))))),"sd")</f>
        <v>sd</v>
      </c>
      <c r="P118" s="118" t="str">
        <f t="array" ref="P118">IFERROR(AVERAGE(IF(INDEX(DATOS,0,$P$2)&lt;=$I118,IF(INDEX(DATOS,0,$P$2)&gt;=$J118,IF(ISNUMBER(INDEX(DATOS,0,P$5)),IF(INDEX(DATOS,0,$N$2)=0,IF(INDEX(DATOS,0,$O$2)=1,IF(INDEX(DATOS,0,$Q$2)=$E118,INDEX(DATOS,0,P$5)))))))),"sd")</f>
        <v>sd</v>
      </c>
      <c r="Q118" s="118" t="str">
        <f t="array" ref="Q118">IFERROR(AVERAGE(IF(INDEX(DATOS,0,$P$2)&lt;=$I118,IF(INDEX(DATOS,0,$P$2)&gt;=$J118,IF(ISNUMBER(INDEX(DATOS,0,Q$5)),IF(INDEX(DATOS,0,$N$2)=0,IF(INDEX(DATOS,0,$O$2)=1,IF(INDEX(DATOS,0,$Q$2)=$E118,INDEX(DATOS,0,Q$5)))))))),"sd")</f>
        <v>sd</v>
      </c>
      <c r="R118" s="118" t="str">
        <f t="array" ref="R118">IFERROR(AVERAGE(IF(INDEX(DATOS,0,$P$2)&lt;=$I118,IF(INDEX(DATOS,0,$P$2)&gt;=$J118,IF(ISNUMBER(INDEX(DATOS,0,R$5)),IF(INDEX(DATOS,0,$N$2)=0,IF(INDEX(DATOS,0,$O$2)=1,IF(INDEX(DATOS,0,$Q$2)=$E118,INDEX(DATOS,0,R$5)))))))),"sd")</f>
        <v>sd</v>
      </c>
      <c r="S118" s="68">
        <f t="array" ref="S118">IF(ISNUMBER(K118),MAX(IF(K118&gt;=INDEX(ESCALA,0,$S$2),INDEX(ESCALA,0,$R$2))),1)</f>
        <v>1</v>
      </c>
      <c r="T118" s="119" t="str">
        <f t="shared" si="8"/>
        <v/>
      </c>
    </row>
    <row r="119" spans="1:20" x14ac:dyDescent="0.35">
      <c r="A119">
        <f t="shared" si="9"/>
        <v>112</v>
      </c>
      <c r="B119" s="35">
        <f t="array" ref="B119">IF(B118=0,0,MIN(IF(INDEX(DATOS,0,$P$2)&lt;=$I119,IF(INDEX(DATOS,0,$P$2)&gt;=$J119,IF(ISNUMBER(INDEX(DATOS,0,$C119)),IF(INDEX(DATOS,0,$N$2)=0,IF(INDEX(DATOS,0,$O$2)=1,IF(ISNA(MATCH(INDEX(DATOS,0,$Q$2),IF($J$8:J118=J119,$E$8:E118),0)),INDEX(DATOS,0,$M$2)))))))))</f>
        <v>0</v>
      </c>
      <c r="C119" s="32">
        <f>MATCH(D119,INDEX(DATOS,1,),0)</f>
        <v>20</v>
      </c>
      <c r="D119" s="114" t="s">
        <v>1</v>
      </c>
      <c r="E119" s="34" t="str">
        <f>IF($B119=0,"--",INDEX(DATOS,$B119,Q$2))</f>
        <v>--</v>
      </c>
      <c r="F119" s="34" t="str">
        <f>IFERROR(SUBSTITUTE(SUBSTITUTE(SUBSTITUTE(SUBSTITUTE(SUBSTITUTE(MID(E119,1,FIND(",",E119)-1),"Departamento de","Dpto."),"Partido de","Part."),"Coronel","Cnel."),"General","Gral."),"Comandante","Cmte."),E119)</f>
        <v>--</v>
      </c>
      <c r="G119" s="117">
        <f>IFERROR(VLOOKUP($E119,LOC_UNICOS,G$2,0),-999)</f>
        <v>-999</v>
      </c>
      <c r="H119" s="117">
        <f>IFERROR(VLOOKUP($E119,LOC_UNICOS,H$2,0),-999)</f>
        <v>-999</v>
      </c>
      <c r="I119" s="116">
        <f t="shared" si="6"/>
        <v>2018</v>
      </c>
      <c r="J119" s="116">
        <f t="shared" si="7"/>
        <v>2018</v>
      </c>
      <c r="K119" s="118" t="str">
        <f t="array" ref="K119">IFERROR(AVERAGE(IF(INDEX(DATOS,0,$P$2)&lt;=$I119,IF(INDEX(DATOS,0,$P$2)&gt;=$J119,IF(ISNUMBER(INDEX(DATOS,0,K$5)),IF(INDEX(DATOS,0,$N$2)=0,IF(INDEX(DATOS,0,$O$2)=1,IF(INDEX(DATOS,0,$Q$2)=$E119,INDEX(DATOS,0,K$5)))))))),"sd")</f>
        <v>sd</v>
      </c>
      <c r="L119" s="118" t="str">
        <f t="array" ref="L119">IFERROR(AVERAGE(IF(INDEX(DATOS,0,$P$2)&lt;=$I119,IF(INDEX(DATOS,0,$P$2)&gt;=$J119,IF(ISNUMBER(INDEX(DATOS,0,L$5)),IF(INDEX(DATOS,0,$N$2)=0,IF(INDEX(DATOS,0,$O$2)=1,IF(INDEX(DATOS,0,$Q$2)=$E119,INDEX(DATOS,0,L$5)))))))),"sd")</f>
        <v>sd</v>
      </c>
      <c r="M119" s="118" t="str">
        <f t="array" ref="M119">IFERROR(AVERAGE(IF(INDEX(DATOS,0,$P$2)&lt;=$I119,IF(INDEX(DATOS,0,$P$2)&gt;=$J119,IF(ISNUMBER(INDEX(DATOS,0,M$5)),IF(INDEX(DATOS,0,$N$2)=0,IF(INDEX(DATOS,0,$O$2)=1,IF(INDEX(DATOS,0,$Q$2)=$E119,INDEX(DATOS,0,M$5)))))))),"sd")</f>
        <v>sd</v>
      </c>
      <c r="N119" s="118" t="str">
        <f t="array" ref="N119">IFERROR(AVERAGE(IF(INDEX(DATOS,0,$P$2)&lt;=$I119,IF(INDEX(DATOS,0,$P$2)&gt;=$J119,IF(ISNUMBER(INDEX(DATOS,0,N$5)),IF(INDEX(DATOS,0,$N$2)=0,IF(INDEX(DATOS,0,$O$2)=1,IF(INDEX(DATOS,0,$Q$2)=$E119,INDEX(DATOS,0,N$5)))))))),"sd")</f>
        <v>sd</v>
      </c>
      <c r="O119" s="118" t="str">
        <f t="array" ref="O119">IFERROR(AVERAGE(IF(INDEX(DATOS,0,$P$2)&lt;=$I119,IF(INDEX(DATOS,0,$P$2)&gt;=$J119,IF(ISNUMBER(INDEX(DATOS,0,O$5)),IF(INDEX(DATOS,0,$N$2)=0,IF(INDEX(DATOS,0,$O$2)=1,IF(INDEX(DATOS,0,$Q$2)=$E119,INDEX(DATOS,0,O$5)))))))),"sd")</f>
        <v>sd</v>
      </c>
      <c r="P119" s="118" t="str">
        <f t="array" ref="P119">IFERROR(AVERAGE(IF(INDEX(DATOS,0,$P$2)&lt;=$I119,IF(INDEX(DATOS,0,$P$2)&gt;=$J119,IF(ISNUMBER(INDEX(DATOS,0,P$5)),IF(INDEX(DATOS,0,$N$2)=0,IF(INDEX(DATOS,0,$O$2)=1,IF(INDEX(DATOS,0,$Q$2)=$E119,INDEX(DATOS,0,P$5)))))))),"sd")</f>
        <v>sd</v>
      </c>
      <c r="Q119" s="118" t="str">
        <f t="array" ref="Q119">IFERROR(AVERAGE(IF(INDEX(DATOS,0,$P$2)&lt;=$I119,IF(INDEX(DATOS,0,$P$2)&gt;=$J119,IF(ISNUMBER(INDEX(DATOS,0,Q$5)),IF(INDEX(DATOS,0,$N$2)=0,IF(INDEX(DATOS,0,$O$2)=1,IF(INDEX(DATOS,0,$Q$2)=$E119,INDEX(DATOS,0,Q$5)))))))),"sd")</f>
        <v>sd</v>
      </c>
      <c r="R119" s="118" t="str">
        <f t="array" ref="R119">IFERROR(AVERAGE(IF(INDEX(DATOS,0,$P$2)&lt;=$I119,IF(INDEX(DATOS,0,$P$2)&gt;=$J119,IF(ISNUMBER(INDEX(DATOS,0,R$5)),IF(INDEX(DATOS,0,$N$2)=0,IF(INDEX(DATOS,0,$O$2)=1,IF(INDEX(DATOS,0,$Q$2)=$E119,INDEX(DATOS,0,R$5)))))))),"sd")</f>
        <v>sd</v>
      </c>
      <c r="S119" s="68">
        <f t="array" ref="S119">IF(ISNUMBER(K119),MAX(IF(K119&gt;=INDEX(ESCALA,0,$S$2),INDEX(ESCALA,0,$R$2))),1)</f>
        <v>1</v>
      </c>
      <c r="T119" s="119" t="str">
        <f t="shared" si="8"/>
        <v/>
      </c>
    </row>
    <row r="120" spans="1:20" x14ac:dyDescent="0.35">
      <c r="A120">
        <f t="shared" si="9"/>
        <v>113</v>
      </c>
      <c r="B120" s="35">
        <f t="array" ref="B120">IF(B119=0,0,MIN(IF(INDEX(DATOS,0,$P$2)&lt;=$I120,IF(INDEX(DATOS,0,$P$2)&gt;=$J120,IF(ISNUMBER(INDEX(DATOS,0,$C120)),IF(INDEX(DATOS,0,$N$2)=0,IF(INDEX(DATOS,0,$O$2)=1,IF(ISNA(MATCH(INDEX(DATOS,0,$Q$2),IF($J$8:J119=J120,$E$8:E119),0)),INDEX(DATOS,0,$M$2)))))))))</f>
        <v>0</v>
      </c>
      <c r="C120" s="32">
        <f>MATCH(D120,INDEX(DATOS,1,),0)</f>
        <v>20</v>
      </c>
      <c r="D120" s="114" t="s">
        <v>1</v>
      </c>
      <c r="E120" s="34" t="str">
        <f>IF($B120=0,"--",INDEX(DATOS,$B120,Q$2))</f>
        <v>--</v>
      </c>
      <c r="F120" s="34" t="str">
        <f>IFERROR(SUBSTITUTE(SUBSTITUTE(SUBSTITUTE(SUBSTITUTE(SUBSTITUTE(MID(E120,1,FIND(",",E120)-1),"Departamento de","Dpto."),"Partido de","Part."),"Coronel","Cnel."),"General","Gral."),"Comandante","Cmte."),E120)</f>
        <v>--</v>
      </c>
      <c r="G120" s="117">
        <f>IFERROR(VLOOKUP($E120,LOC_UNICOS,G$2,0),-999)</f>
        <v>-999</v>
      </c>
      <c r="H120" s="117">
        <f>IFERROR(VLOOKUP($E120,LOC_UNICOS,H$2,0),-999)</f>
        <v>-999</v>
      </c>
      <c r="I120" s="116">
        <f t="shared" si="6"/>
        <v>2018</v>
      </c>
      <c r="J120" s="116">
        <f t="shared" si="7"/>
        <v>2018</v>
      </c>
      <c r="K120" s="118" t="str">
        <f t="array" ref="K120">IFERROR(AVERAGE(IF(INDEX(DATOS,0,$P$2)&lt;=$I120,IF(INDEX(DATOS,0,$P$2)&gt;=$J120,IF(ISNUMBER(INDEX(DATOS,0,K$5)),IF(INDEX(DATOS,0,$N$2)=0,IF(INDEX(DATOS,0,$O$2)=1,IF(INDEX(DATOS,0,$Q$2)=$E120,INDEX(DATOS,0,K$5)))))))),"sd")</f>
        <v>sd</v>
      </c>
      <c r="L120" s="118" t="str">
        <f t="array" ref="L120">IFERROR(AVERAGE(IF(INDEX(DATOS,0,$P$2)&lt;=$I120,IF(INDEX(DATOS,0,$P$2)&gt;=$J120,IF(ISNUMBER(INDEX(DATOS,0,L$5)),IF(INDEX(DATOS,0,$N$2)=0,IF(INDEX(DATOS,0,$O$2)=1,IF(INDEX(DATOS,0,$Q$2)=$E120,INDEX(DATOS,0,L$5)))))))),"sd")</f>
        <v>sd</v>
      </c>
      <c r="M120" s="118" t="str">
        <f t="array" ref="M120">IFERROR(AVERAGE(IF(INDEX(DATOS,0,$P$2)&lt;=$I120,IF(INDEX(DATOS,0,$P$2)&gt;=$J120,IF(ISNUMBER(INDEX(DATOS,0,M$5)),IF(INDEX(DATOS,0,$N$2)=0,IF(INDEX(DATOS,0,$O$2)=1,IF(INDEX(DATOS,0,$Q$2)=$E120,INDEX(DATOS,0,M$5)))))))),"sd")</f>
        <v>sd</v>
      </c>
      <c r="N120" s="118" t="str">
        <f t="array" ref="N120">IFERROR(AVERAGE(IF(INDEX(DATOS,0,$P$2)&lt;=$I120,IF(INDEX(DATOS,0,$P$2)&gt;=$J120,IF(ISNUMBER(INDEX(DATOS,0,N$5)),IF(INDEX(DATOS,0,$N$2)=0,IF(INDEX(DATOS,0,$O$2)=1,IF(INDEX(DATOS,0,$Q$2)=$E120,INDEX(DATOS,0,N$5)))))))),"sd")</f>
        <v>sd</v>
      </c>
      <c r="O120" s="118" t="str">
        <f t="array" ref="O120">IFERROR(AVERAGE(IF(INDEX(DATOS,0,$P$2)&lt;=$I120,IF(INDEX(DATOS,0,$P$2)&gt;=$J120,IF(ISNUMBER(INDEX(DATOS,0,O$5)),IF(INDEX(DATOS,0,$N$2)=0,IF(INDEX(DATOS,0,$O$2)=1,IF(INDEX(DATOS,0,$Q$2)=$E120,INDEX(DATOS,0,O$5)))))))),"sd")</f>
        <v>sd</v>
      </c>
      <c r="P120" s="118" t="str">
        <f t="array" ref="P120">IFERROR(AVERAGE(IF(INDEX(DATOS,0,$P$2)&lt;=$I120,IF(INDEX(DATOS,0,$P$2)&gt;=$J120,IF(ISNUMBER(INDEX(DATOS,0,P$5)),IF(INDEX(DATOS,0,$N$2)=0,IF(INDEX(DATOS,0,$O$2)=1,IF(INDEX(DATOS,0,$Q$2)=$E120,INDEX(DATOS,0,P$5)))))))),"sd")</f>
        <v>sd</v>
      </c>
      <c r="Q120" s="118" t="str">
        <f t="array" ref="Q120">IFERROR(AVERAGE(IF(INDEX(DATOS,0,$P$2)&lt;=$I120,IF(INDEX(DATOS,0,$P$2)&gt;=$J120,IF(ISNUMBER(INDEX(DATOS,0,Q$5)),IF(INDEX(DATOS,0,$N$2)=0,IF(INDEX(DATOS,0,$O$2)=1,IF(INDEX(DATOS,0,$Q$2)=$E120,INDEX(DATOS,0,Q$5)))))))),"sd")</f>
        <v>sd</v>
      </c>
      <c r="R120" s="118" t="str">
        <f t="array" ref="R120">IFERROR(AVERAGE(IF(INDEX(DATOS,0,$P$2)&lt;=$I120,IF(INDEX(DATOS,0,$P$2)&gt;=$J120,IF(ISNUMBER(INDEX(DATOS,0,R$5)),IF(INDEX(DATOS,0,$N$2)=0,IF(INDEX(DATOS,0,$O$2)=1,IF(INDEX(DATOS,0,$Q$2)=$E120,INDEX(DATOS,0,R$5)))))))),"sd")</f>
        <v>sd</v>
      </c>
      <c r="S120" s="68">
        <f t="array" ref="S120">IF(ISNUMBER(K120),MAX(IF(K120&gt;=INDEX(ESCALA,0,$S$2),INDEX(ESCALA,0,$R$2))),1)</f>
        <v>1</v>
      </c>
      <c r="T120" s="119" t="str">
        <f t="shared" si="8"/>
        <v/>
      </c>
    </row>
    <row r="121" spans="1:20" x14ac:dyDescent="0.35">
      <c r="A121">
        <f t="shared" si="9"/>
        <v>114</v>
      </c>
      <c r="B121" s="35">
        <f t="array" ref="B121">IF(B120=0,0,MIN(IF(INDEX(DATOS,0,$P$2)&lt;=$I121,IF(INDEX(DATOS,0,$P$2)&gt;=$J121,IF(ISNUMBER(INDEX(DATOS,0,$C121)),IF(INDEX(DATOS,0,$N$2)=0,IF(INDEX(DATOS,0,$O$2)=1,IF(ISNA(MATCH(INDEX(DATOS,0,$Q$2),IF($J$8:J120=J121,$E$8:E120),0)),INDEX(DATOS,0,$M$2)))))))))</f>
        <v>0</v>
      </c>
      <c r="C121" s="32">
        <f>MATCH(D121,INDEX(DATOS,1,),0)</f>
        <v>20</v>
      </c>
      <c r="D121" s="114" t="s">
        <v>1</v>
      </c>
      <c r="E121" s="34" t="str">
        <f>IF($B121=0,"--",INDEX(DATOS,$B121,Q$2))</f>
        <v>--</v>
      </c>
      <c r="F121" s="34" t="str">
        <f>IFERROR(SUBSTITUTE(SUBSTITUTE(SUBSTITUTE(SUBSTITUTE(SUBSTITUTE(MID(E121,1,FIND(",",E121)-1),"Departamento de","Dpto."),"Partido de","Part."),"Coronel","Cnel."),"General","Gral."),"Comandante","Cmte."),E121)</f>
        <v>--</v>
      </c>
      <c r="G121" s="117">
        <f>IFERROR(VLOOKUP($E121,LOC_UNICOS,G$2,0),-999)</f>
        <v>-999</v>
      </c>
      <c r="H121" s="117">
        <f>IFERROR(VLOOKUP($E121,LOC_UNICOS,H$2,0),-999)</f>
        <v>-999</v>
      </c>
      <c r="I121" s="116">
        <f t="shared" si="6"/>
        <v>2018</v>
      </c>
      <c r="J121" s="116">
        <f t="shared" si="7"/>
        <v>2018</v>
      </c>
      <c r="K121" s="118" t="str">
        <f t="array" ref="K121">IFERROR(AVERAGE(IF(INDEX(DATOS,0,$P$2)&lt;=$I121,IF(INDEX(DATOS,0,$P$2)&gt;=$J121,IF(ISNUMBER(INDEX(DATOS,0,K$5)),IF(INDEX(DATOS,0,$N$2)=0,IF(INDEX(DATOS,0,$O$2)=1,IF(INDEX(DATOS,0,$Q$2)=$E121,INDEX(DATOS,0,K$5)))))))),"sd")</f>
        <v>sd</v>
      </c>
      <c r="L121" s="118" t="str">
        <f t="array" ref="L121">IFERROR(AVERAGE(IF(INDEX(DATOS,0,$P$2)&lt;=$I121,IF(INDEX(DATOS,0,$P$2)&gt;=$J121,IF(ISNUMBER(INDEX(DATOS,0,L$5)),IF(INDEX(DATOS,0,$N$2)=0,IF(INDEX(DATOS,0,$O$2)=1,IF(INDEX(DATOS,0,$Q$2)=$E121,INDEX(DATOS,0,L$5)))))))),"sd")</f>
        <v>sd</v>
      </c>
      <c r="M121" s="118" t="str">
        <f t="array" ref="M121">IFERROR(AVERAGE(IF(INDEX(DATOS,0,$P$2)&lt;=$I121,IF(INDEX(DATOS,0,$P$2)&gt;=$J121,IF(ISNUMBER(INDEX(DATOS,0,M$5)),IF(INDEX(DATOS,0,$N$2)=0,IF(INDEX(DATOS,0,$O$2)=1,IF(INDEX(DATOS,0,$Q$2)=$E121,INDEX(DATOS,0,M$5)))))))),"sd")</f>
        <v>sd</v>
      </c>
      <c r="N121" s="118" t="str">
        <f t="array" ref="N121">IFERROR(AVERAGE(IF(INDEX(DATOS,0,$P$2)&lt;=$I121,IF(INDEX(DATOS,0,$P$2)&gt;=$J121,IF(ISNUMBER(INDEX(DATOS,0,N$5)),IF(INDEX(DATOS,0,$N$2)=0,IF(INDEX(DATOS,0,$O$2)=1,IF(INDEX(DATOS,0,$Q$2)=$E121,INDEX(DATOS,0,N$5)))))))),"sd")</f>
        <v>sd</v>
      </c>
      <c r="O121" s="118" t="str">
        <f t="array" ref="O121">IFERROR(AVERAGE(IF(INDEX(DATOS,0,$P$2)&lt;=$I121,IF(INDEX(DATOS,0,$P$2)&gt;=$J121,IF(ISNUMBER(INDEX(DATOS,0,O$5)),IF(INDEX(DATOS,0,$N$2)=0,IF(INDEX(DATOS,0,$O$2)=1,IF(INDEX(DATOS,0,$Q$2)=$E121,INDEX(DATOS,0,O$5)))))))),"sd")</f>
        <v>sd</v>
      </c>
      <c r="P121" s="118" t="str">
        <f t="array" ref="P121">IFERROR(AVERAGE(IF(INDEX(DATOS,0,$P$2)&lt;=$I121,IF(INDEX(DATOS,0,$P$2)&gt;=$J121,IF(ISNUMBER(INDEX(DATOS,0,P$5)),IF(INDEX(DATOS,0,$N$2)=0,IF(INDEX(DATOS,0,$O$2)=1,IF(INDEX(DATOS,0,$Q$2)=$E121,INDEX(DATOS,0,P$5)))))))),"sd")</f>
        <v>sd</v>
      </c>
      <c r="Q121" s="118" t="str">
        <f t="array" ref="Q121">IFERROR(AVERAGE(IF(INDEX(DATOS,0,$P$2)&lt;=$I121,IF(INDEX(DATOS,0,$P$2)&gt;=$J121,IF(ISNUMBER(INDEX(DATOS,0,Q$5)),IF(INDEX(DATOS,0,$N$2)=0,IF(INDEX(DATOS,0,$O$2)=1,IF(INDEX(DATOS,0,$Q$2)=$E121,INDEX(DATOS,0,Q$5)))))))),"sd")</f>
        <v>sd</v>
      </c>
      <c r="R121" s="118" t="str">
        <f t="array" ref="R121">IFERROR(AVERAGE(IF(INDEX(DATOS,0,$P$2)&lt;=$I121,IF(INDEX(DATOS,0,$P$2)&gt;=$J121,IF(ISNUMBER(INDEX(DATOS,0,R$5)),IF(INDEX(DATOS,0,$N$2)=0,IF(INDEX(DATOS,0,$O$2)=1,IF(INDEX(DATOS,0,$Q$2)=$E121,INDEX(DATOS,0,R$5)))))))),"sd")</f>
        <v>sd</v>
      </c>
      <c r="S121" s="68">
        <f t="array" ref="S121">IF(ISNUMBER(K121),MAX(IF(K121&gt;=INDEX(ESCALA,0,$S$2),INDEX(ESCALA,0,$R$2))),1)</f>
        <v>1</v>
      </c>
      <c r="T121" s="119" t="str">
        <f t="shared" si="8"/>
        <v/>
      </c>
    </row>
    <row r="122" spans="1:20" x14ac:dyDescent="0.35">
      <c r="A122">
        <f t="shared" si="9"/>
        <v>115</v>
      </c>
      <c r="B122" s="35">
        <f t="array" ref="B122">IF(B121=0,0,MIN(IF(INDEX(DATOS,0,$P$2)&lt;=$I122,IF(INDEX(DATOS,0,$P$2)&gt;=$J122,IF(ISNUMBER(INDEX(DATOS,0,$C122)),IF(INDEX(DATOS,0,$N$2)=0,IF(INDEX(DATOS,0,$O$2)=1,IF(ISNA(MATCH(INDEX(DATOS,0,$Q$2),IF($J$8:J121=J122,$E$8:E121),0)),INDEX(DATOS,0,$M$2)))))))))</f>
        <v>0</v>
      </c>
      <c r="C122" s="32">
        <f>MATCH(D122,INDEX(DATOS,1,),0)</f>
        <v>20</v>
      </c>
      <c r="D122" s="114" t="s">
        <v>1</v>
      </c>
      <c r="E122" s="34" t="str">
        <f>IF($B122=0,"--",INDEX(DATOS,$B122,Q$2))</f>
        <v>--</v>
      </c>
      <c r="F122" s="34" t="str">
        <f>IFERROR(SUBSTITUTE(SUBSTITUTE(SUBSTITUTE(SUBSTITUTE(SUBSTITUTE(MID(E122,1,FIND(",",E122)-1),"Departamento de","Dpto."),"Partido de","Part."),"Coronel","Cnel."),"General","Gral."),"Comandante","Cmte."),E122)</f>
        <v>--</v>
      </c>
      <c r="G122" s="117">
        <f>IFERROR(VLOOKUP($E122,LOC_UNICOS,G$2,0),-999)</f>
        <v>-999</v>
      </c>
      <c r="H122" s="117">
        <f>IFERROR(VLOOKUP($E122,LOC_UNICOS,H$2,0),-999)</f>
        <v>-999</v>
      </c>
      <c r="I122" s="116">
        <f t="shared" si="6"/>
        <v>2018</v>
      </c>
      <c r="J122" s="116">
        <f t="shared" si="7"/>
        <v>2018</v>
      </c>
      <c r="K122" s="118" t="str">
        <f t="array" ref="K122">IFERROR(AVERAGE(IF(INDEX(DATOS,0,$P$2)&lt;=$I122,IF(INDEX(DATOS,0,$P$2)&gt;=$J122,IF(ISNUMBER(INDEX(DATOS,0,K$5)),IF(INDEX(DATOS,0,$N$2)=0,IF(INDEX(DATOS,0,$O$2)=1,IF(INDEX(DATOS,0,$Q$2)=$E122,INDEX(DATOS,0,K$5)))))))),"sd")</f>
        <v>sd</v>
      </c>
      <c r="L122" s="118" t="str">
        <f t="array" ref="L122">IFERROR(AVERAGE(IF(INDEX(DATOS,0,$P$2)&lt;=$I122,IF(INDEX(DATOS,0,$P$2)&gt;=$J122,IF(ISNUMBER(INDEX(DATOS,0,L$5)),IF(INDEX(DATOS,0,$N$2)=0,IF(INDEX(DATOS,0,$O$2)=1,IF(INDEX(DATOS,0,$Q$2)=$E122,INDEX(DATOS,0,L$5)))))))),"sd")</f>
        <v>sd</v>
      </c>
      <c r="M122" s="118" t="str">
        <f t="array" ref="M122">IFERROR(AVERAGE(IF(INDEX(DATOS,0,$P$2)&lt;=$I122,IF(INDEX(DATOS,0,$P$2)&gt;=$J122,IF(ISNUMBER(INDEX(DATOS,0,M$5)),IF(INDEX(DATOS,0,$N$2)=0,IF(INDEX(DATOS,0,$O$2)=1,IF(INDEX(DATOS,0,$Q$2)=$E122,INDEX(DATOS,0,M$5)))))))),"sd")</f>
        <v>sd</v>
      </c>
      <c r="N122" s="118" t="str">
        <f t="array" ref="N122">IFERROR(AVERAGE(IF(INDEX(DATOS,0,$P$2)&lt;=$I122,IF(INDEX(DATOS,0,$P$2)&gt;=$J122,IF(ISNUMBER(INDEX(DATOS,0,N$5)),IF(INDEX(DATOS,0,$N$2)=0,IF(INDEX(DATOS,0,$O$2)=1,IF(INDEX(DATOS,0,$Q$2)=$E122,INDEX(DATOS,0,N$5)))))))),"sd")</f>
        <v>sd</v>
      </c>
      <c r="O122" s="118" t="str">
        <f t="array" ref="O122">IFERROR(AVERAGE(IF(INDEX(DATOS,0,$P$2)&lt;=$I122,IF(INDEX(DATOS,0,$P$2)&gt;=$J122,IF(ISNUMBER(INDEX(DATOS,0,O$5)),IF(INDEX(DATOS,0,$N$2)=0,IF(INDEX(DATOS,0,$O$2)=1,IF(INDEX(DATOS,0,$Q$2)=$E122,INDEX(DATOS,0,O$5)))))))),"sd")</f>
        <v>sd</v>
      </c>
      <c r="P122" s="118" t="str">
        <f t="array" ref="P122">IFERROR(AVERAGE(IF(INDEX(DATOS,0,$P$2)&lt;=$I122,IF(INDEX(DATOS,0,$P$2)&gt;=$J122,IF(ISNUMBER(INDEX(DATOS,0,P$5)),IF(INDEX(DATOS,0,$N$2)=0,IF(INDEX(DATOS,0,$O$2)=1,IF(INDEX(DATOS,0,$Q$2)=$E122,INDEX(DATOS,0,P$5)))))))),"sd")</f>
        <v>sd</v>
      </c>
      <c r="Q122" s="118" t="str">
        <f t="array" ref="Q122">IFERROR(AVERAGE(IF(INDEX(DATOS,0,$P$2)&lt;=$I122,IF(INDEX(DATOS,0,$P$2)&gt;=$J122,IF(ISNUMBER(INDEX(DATOS,0,Q$5)),IF(INDEX(DATOS,0,$N$2)=0,IF(INDEX(DATOS,0,$O$2)=1,IF(INDEX(DATOS,0,$Q$2)=$E122,INDEX(DATOS,0,Q$5)))))))),"sd")</f>
        <v>sd</v>
      </c>
      <c r="R122" s="118" t="str">
        <f t="array" ref="R122">IFERROR(AVERAGE(IF(INDEX(DATOS,0,$P$2)&lt;=$I122,IF(INDEX(DATOS,0,$P$2)&gt;=$J122,IF(ISNUMBER(INDEX(DATOS,0,R$5)),IF(INDEX(DATOS,0,$N$2)=0,IF(INDEX(DATOS,0,$O$2)=1,IF(INDEX(DATOS,0,$Q$2)=$E122,INDEX(DATOS,0,R$5)))))))),"sd")</f>
        <v>sd</v>
      </c>
      <c r="S122" s="68">
        <f t="array" ref="S122">IF(ISNUMBER(K122),MAX(IF(K122&gt;=INDEX(ESCALA,0,$S$2),INDEX(ESCALA,0,$R$2))),1)</f>
        <v>1</v>
      </c>
      <c r="T122" s="119" t="str">
        <f t="shared" si="8"/>
        <v/>
      </c>
    </row>
    <row r="123" spans="1:20" x14ac:dyDescent="0.35">
      <c r="A123">
        <f t="shared" si="9"/>
        <v>116</v>
      </c>
      <c r="B123" s="35">
        <f t="array" ref="B123">IF(B122=0,0,MIN(IF(INDEX(DATOS,0,$P$2)&lt;=$I123,IF(INDEX(DATOS,0,$P$2)&gt;=$J123,IF(ISNUMBER(INDEX(DATOS,0,$C123)),IF(INDEX(DATOS,0,$N$2)=0,IF(INDEX(DATOS,0,$O$2)=1,IF(ISNA(MATCH(INDEX(DATOS,0,$Q$2),IF($J$8:J122=J123,$E$8:E122),0)),INDEX(DATOS,0,$M$2)))))))))</f>
        <v>0</v>
      </c>
      <c r="C123" s="32">
        <f>MATCH(D123,INDEX(DATOS,1,),0)</f>
        <v>20</v>
      </c>
      <c r="D123" s="114" t="s">
        <v>1</v>
      </c>
      <c r="E123" s="34" t="str">
        <f>IF($B123=0,"--",INDEX(DATOS,$B123,Q$2))</f>
        <v>--</v>
      </c>
      <c r="F123" s="34" t="str">
        <f>IFERROR(SUBSTITUTE(SUBSTITUTE(SUBSTITUTE(SUBSTITUTE(SUBSTITUTE(MID(E123,1,FIND(",",E123)-1),"Departamento de","Dpto."),"Partido de","Part."),"Coronel","Cnel."),"General","Gral."),"Comandante","Cmte."),E123)</f>
        <v>--</v>
      </c>
      <c r="G123" s="117">
        <f>IFERROR(VLOOKUP($E123,LOC_UNICOS,G$2,0),-999)</f>
        <v>-999</v>
      </c>
      <c r="H123" s="117">
        <f>IFERROR(VLOOKUP($E123,LOC_UNICOS,H$2,0),-999)</f>
        <v>-999</v>
      </c>
      <c r="I123" s="116">
        <f t="shared" si="6"/>
        <v>2018</v>
      </c>
      <c r="J123" s="116">
        <f t="shared" si="7"/>
        <v>2018</v>
      </c>
      <c r="K123" s="118" t="str">
        <f t="array" ref="K123">IFERROR(AVERAGE(IF(INDEX(DATOS,0,$P$2)&lt;=$I123,IF(INDEX(DATOS,0,$P$2)&gt;=$J123,IF(ISNUMBER(INDEX(DATOS,0,K$5)),IF(INDEX(DATOS,0,$N$2)=0,IF(INDEX(DATOS,0,$O$2)=1,IF(INDEX(DATOS,0,$Q$2)=$E123,INDEX(DATOS,0,K$5)))))))),"sd")</f>
        <v>sd</v>
      </c>
      <c r="L123" s="118" t="str">
        <f t="array" ref="L123">IFERROR(AVERAGE(IF(INDEX(DATOS,0,$P$2)&lt;=$I123,IF(INDEX(DATOS,0,$P$2)&gt;=$J123,IF(ISNUMBER(INDEX(DATOS,0,L$5)),IF(INDEX(DATOS,0,$N$2)=0,IF(INDEX(DATOS,0,$O$2)=1,IF(INDEX(DATOS,0,$Q$2)=$E123,INDEX(DATOS,0,L$5)))))))),"sd")</f>
        <v>sd</v>
      </c>
      <c r="M123" s="118" t="str">
        <f t="array" ref="M123">IFERROR(AVERAGE(IF(INDEX(DATOS,0,$P$2)&lt;=$I123,IF(INDEX(DATOS,0,$P$2)&gt;=$J123,IF(ISNUMBER(INDEX(DATOS,0,M$5)),IF(INDEX(DATOS,0,$N$2)=0,IF(INDEX(DATOS,0,$O$2)=1,IF(INDEX(DATOS,0,$Q$2)=$E123,INDEX(DATOS,0,M$5)))))))),"sd")</f>
        <v>sd</v>
      </c>
      <c r="N123" s="118" t="str">
        <f t="array" ref="N123">IFERROR(AVERAGE(IF(INDEX(DATOS,0,$P$2)&lt;=$I123,IF(INDEX(DATOS,0,$P$2)&gt;=$J123,IF(ISNUMBER(INDEX(DATOS,0,N$5)),IF(INDEX(DATOS,0,$N$2)=0,IF(INDEX(DATOS,0,$O$2)=1,IF(INDEX(DATOS,0,$Q$2)=$E123,INDEX(DATOS,0,N$5)))))))),"sd")</f>
        <v>sd</v>
      </c>
      <c r="O123" s="118" t="str">
        <f t="array" ref="O123">IFERROR(AVERAGE(IF(INDEX(DATOS,0,$P$2)&lt;=$I123,IF(INDEX(DATOS,0,$P$2)&gt;=$J123,IF(ISNUMBER(INDEX(DATOS,0,O$5)),IF(INDEX(DATOS,0,$N$2)=0,IF(INDEX(DATOS,0,$O$2)=1,IF(INDEX(DATOS,0,$Q$2)=$E123,INDEX(DATOS,0,O$5)))))))),"sd")</f>
        <v>sd</v>
      </c>
      <c r="P123" s="118" t="str">
        <f t="array" ref="P123">IFERROR(AVERAGE(IF(INDEX(DATOS,0,$P$2)&lt;=$I123,IF(INDEX(DATOS,0,$P$2)&gt;=$J123,IF(ISNUMBER(INDEX(DATOS,0,P$5)),IF(INDEX(DATOS,0,$N$2)=0,IF(INDEX(DATOS,0,$O$2)=1,IF(INDEX(DATOS,0,$Q$2)=$E123,INDEX(DATOS,0,P$5)))))))),"sd")</f>
        <v>sd</v>
      </c>
      <c r="Q123" s="118" t="str">
        <f t="array" ref="Q123">IFERROR(AVERAGE(IF(INDEX(DATOS,0,$P$2)&lt;=$I123,IF(INDEX(DATOS,0,$P$2)&gt;=$J123,IF(ISNUMBER(INDEX(DATOS,0,Q$5)),IF(INDEX(DATOS,0,$N$2)=0,IF(INDEX(DATOS,0,$O$2)=1,IF(INDEX(DATOS,0,$Q$2)=$E123,INDEX(DATOS,0,Q$5)))))))),"sd")</f>
        <v>sd</v>
      </c>
      <c r="R123" s="118" t="str">
        <f t="array" ref="R123">IFERROR(AVERAGE(IF(INDEX(DATOS,0,$P$2)&lt;=$I123,IF(INDEX(DATOS,0,$P$2)&gt;=$J123,IF(ISNUMBER(INDEX(DATOS,0,R$5)),IF(INDEX(DATOS,0,$N$2)=0,IF(INDEX(DATOS,0,$O$2)=1,IF(INDEX(DATOS,0,$Q$2)=$E123,INDEX(DATOS,0,R$5)))))))),"sd")</f>
        <v>sd</v>
      </c>
      <c r="S123" s="68">
        <f t="array" ref="S123">IF(ISNUMBER(K123),MAX(IF(K123&gt;=INDEX(ESCALA,0,$S$2),INDEX(ESCALA,0,$R$2))),1)</f>
        <v>1</v>
      </c>
      <c r="T123" s="119" t="str">
        <f t="shared" si="8"/>
        <v/>
      </c>
    </row>
    <row r="124" spans="1:20" x14ac:dyDescent="0.35">
      <c r="A124">
        <f t="shared" si="9"/>
        <v>117</v>
      </c>
      <c r="B124" s="35">
        <f t="array" ref="B124">IF(B123=0,0,MIN(IF(INDEX(DATOS,0,$P$2)&lt;=$I124,IF(INDEX(DATOS,0,$P$2)&gt;=$J124,IF(ISNUMBER(INDEX(DATOS,0,$C124)),IF(INDEX(DATOS,0,$N$2)=0,IF(INDEX(DATOS,0,$O$2)=1,IF(ISNA(MATCH(INDEX(DATOS,0,$Q$2),IF($J$8:J123=J124,$E$8:E123),0)),INDEX(DATOS,0,$M$2)))))))))</f>
        <v>0</v>
      </c>
      <c r="C124" s="32">
        <f>MATCH(D124,INDEX(DATOS,1,),0)</f>
        <v>20</v>
      </c>
      <c r="D124" s="114" t="s">
        <v>1</v>
      </c>
      <c r="E124" s="34" t="str">
        <f>IF($B124=0,"--",INDEX(DATOS,$B124,Q$2))</f>
        <v>--</v>
      </c>
      <c r="F124" s="34" t="str">
        <f>IFERROR(SUBSTITUTE(SUBSTITUTE(SUBSTITUTE(SUBSTITUTE(SUBSTITUTE(MID(E124,1,FIND(",",E124)-1),"Departamento de","Dpto."),"Partido de","Part."),"Coronel","Cnel."),"General","Gral."),"Comandante","Cmte."),E124)</f>
        <v>--</v>
      </c>
      <c r="G124" s="117">
        <f>IFERROR(VLOOKUP($E124,LOC_UNICOS,G$2,0),-999)</f>
        <v>-999</v>
      </c>
      <c r="H124" s="117">
        <f>IFERROR(VLOOKUP($E124,LOC_UNICOS,H$2,0),-999)</f>
        <v>-999</v>
      </c>
      <c r="I124" s="116">
        <f t="shared" si="6"/>
        <v>2018</v>
      </c>
      <c r="J124" s="116">
        <f t="shared" si="7"/>
        <v>2018</v>
      </c>
      <c r="K124" s="118" t="str">
        <f t="array" ref="K124">IFERROR(AVERAGE(IF(INDEX(DATOS,0,$P$2)&lt;=$I124,IF(INDEX(DATOS,0,$P$2)&gt;=$J124,IF(ISNUMBER(INDEX(DATOS,0,K$5)),IF(INDEX(DATOS,0,$N$2)=0,IF(INDEX(DATOS,0,$O$2)=1,IF(INDEX(DATOS,0,$Q$2)=$E124,INDEX(DATOS,0,K$5)))))))),"sd")</f>
        <v>sd</v>
      </c>
      <c r="L124" s="118" t="str">
        <f t="array" ref="L124">IFERROR(AVERAGE(IF(INDEX(DATOS,0,$P$2)&lt;=$I124,IF(INDEX(DATOS,0,$P$2)&gt;=$J124,IF(ISNUMBER(INDEX(DATOS,0,L$5)),IF(INDEX(DATOS,0,$N$2)=0,IF(INDEX(DATOS,0,$O$2)=1,IF(INDEX(DATOS,0,$Q$2)=$E124,INDEX(DATOS,0,L$5)))))))),"sd")</f>
        <v>sd</v>
      </c>
      <c r="M124" s="118" t="str">
        <f t="array" ref="M124">IFERROR(AVERAGE(IF(INDEX(DATOS,0,$P$2)&lt;=$I124,IF(INDEX(DATOS,0,$P$2)&gt;=$J124,IF(ISNUMBER(INDEX(DATOS,0,M$5)),IF(INDEX(DATOS,0,$N$2)=0,IF(INDEX(DATOS,0,$O$2)=1,IF(INDEX(DATOS,0,$Q$2)=$E124,INDEX(DATOS,0,M$5)))))))),"sd")</f>
        <v>sd</v>
      </c>
      <c r="N124" s="118" t="str">
        <f t="array" ref="N124">IFERROR(AVERAGE(IF(INDEX(DATOS,0,$P$2)&lt;=$I124,IF(INDEX(DATOS,0,$P$2)&gt;=$J124,IF(ISNUMBER(INDEX(DATOS,0,N$5)),IF(INDEX(DATOS,0,$N$2)=0,IF(INDEX(DATOS,0,$O$2)=1,IF(INDEX(DATOS,0,$Q$2)=$E124,INDEX(DATOS,0,N$5)))))))),"sd")</f>
        <v>sd</v>
      </c>
      <c r="O124" s="118" t="str">
        <f t="array" ref="O124">IFERROR(AVERAGE(IF(INDEX(DATOS,0,$P$2)&lt;=$I124,IF(INDEX(DATOS,0,$P$2)&gt;=$J124,IF(ISNUMBER(INDEX(DATOS,0,O$5)),IF(INDEX(DATOS,0,$N$2)=0,IF(INDEX(DATOS,0,$O$2)=1,IF(INDEX(DATOS,0,$Q$2)=$E124,INDEX(DATOS,0,O$5)))))))),"sd")</f>
        <v>sd</v>
      </c>
      <c r="P124" s="118" t="str">
        <f t="array" ref="P124">IFERROR(AVERAGE(IF(INDEX(DATOS,0,$P$2)&lt;=$I124,IF(INDEX(DATOS,0,$P$2)&gt;=$J124,IF(ISNUMBER(INDEX(DATOS,0,P$5)),IF(INDEX(DATOS,0,$N$2)=0,IF(INDEX(DATOS,0,$O$2)=1,IF(INDEX(DATOS,0,$Q$2)=$E124,INDEX(DATOS,0,P$5)))))))),"sd")</f>
        <v>sd</v>
      </c>
      <c r="Q124" s="118" t="str">
        <f t="array" ref="Q124">IFERROR(AVERAGE(IF(INDEX(DATOS,0,$P$2)&lt;=$I124,IF(INDEX(DATOS,0,$P$2)&gt;=$J124,IF(ISNUMBER(INDEX(DATOS,0,Q$5)),IF(INDEX(DATOS,0,$N$2)=0,IF(INDEX(DATOS,0,$O$2)=1,IF(INDEX(DATOS,0,$Q$2)=$E124,INDEX(DATOS,0,Q$5)))))))),"sd")</f>
        <v>sd</v>
      </c>
      <c r="R124" s="118" t="str">
        <f t="array" ref="R124">IFERROR(AVERAGE(IF(INDEX(DATOS,0,$P$2)&lt;=$I124,IF(INDEX(DATOS,0,$P$2)&gt;=$J124,IF(ISNUMBER(INDEX(DATOS,0,R$5)),IF(INDEX(DATOS,0,$N$2)=0,IF(INDEX(DATOS,0,$O$2)=1,IF(INDEX(DATOS,0,$Q$2)=$E124,INDEX(DATOS,0,R$5)))))))),"sd")</f>
        <v>sd</v>
      </c>
      <c r="S124" s="68">
        <f t="array" ref="S124">IF(ISNUMBER(K124),MAX(IF(K124&gt;=INDEX(ESCALA,0,$S$2),INDEX(ESCALA,0,$R$2))),1)</f>
        <v>1</v>
      </c>
      <c r="T124" s="119" t="str">
        <f t="shared" si="8"/>
        <v/>
      </c>
    </row>
    <row r="125" spans="1:20" x14ac:dyDescent="0.35">
      <c r="A125">
        <f t="shared" si="9"/>
        <v>118</v>
      </c>
      <c r="B125" s="35">
        <f t="array" ref="B125">IF(B124=0,0,MIN(IF(INDEX(DATOS,0,$P$2)&lt;=$I125,IF(INDEX(DATOS,0,$P$2)&gt;=$J125,IF(ISNUMBER(INDEX(DATOS,0,$C125)),IF(INDEX(DATOS,0,$N$2)=0,IF(INDEX(DATOS,0,$O$2)=1,IF(ISNA(MATCH(INDEX(DATOS,0,$Q$2),IF($J$8:J124=J125,$E$8:E124),0)),INDEX(DATOS,0,$M$2)))))))))</f>
        <v>0</v>
      </c>
      <c r="C125" s="32">
        <f>MATCH(D125,INDEX(DATOS,1,),0)</f>
        <v>20</v>
      </c>
      <c r="D125" s="114" t="s">
        <v>1</v>
      </c>
      <c r="E125" s="34" t="str">
        <f>IF($B125=0,"--",INDEX(DATOS,$B125,Q$2))</f>
        <v>--</v>
      </c>
      <c r="F125" s="34" t="str">
        <f>IFERROR(SUBSTITUTE(SUBSTITUTE(SUBSTITUTE(SUBSTITUTE(SUBSTITUTE(MID(E125,1,FIND(",",E125)-1),"Departamento de","Dpto."),"Partido de","Part."),"Coronel","Cnel."),"General","Gral."),"Comandante","Cmte."),E125)</f>
        <v>--</v>
      </c>
      <c r="G125" s="117">
        <f>IFERROR(VLOOKUP($E125,LOC_UNICOS,G$2,0),-999)</f>
        <v>-999</v>
      </c>
      <c r="H125" s="117">
        <f>IFERROR(VLOOKUP($E125,LOC_UNICOS,H$2,0),-999)</f>
        <v>-999</v>
      </c>
      <c r="I125" s="116">
        <f t="shared" si="6"/>
        <v>2018</v>
      </c>
      <c r="J125" s="116">
        <f t="shared" si="7"/>
        <v>2018</v>
      </c>
      <c r="K125" s="118" t="str">
        <f t="array" ref="K125">IFERROR(AVERAGE(IF(INDEX(DATOS,0,$P$2)&lt;=$I125,IF(INDEX(DATOS,0,$P$2)&gt;=$J125,IF(ISNUMBER(INDEX(DATOS,0,K$5)),IF(INDEX(DATOS,0,$N$2)=0,IF(INDEX(DATOS,0,$O$2)=1,IF(INDEX(DATOS,0,$Q$2)=$E125,INDEX(DATOS,0,K$5)))))))),"sd")</f>
        <v>sd</v>
      </c>
      <c r="L125" s="118" t="str">
        <f t="array" ref="L125">IFERROR(AVERAGE(IF(INDEX(DATOS,0,$P$2)&lt;=$I125,IF(INDEX(DATOS,0,$P$2)&gt;=$J125,IF(ISNUMBER(INDEX(DATOS,0,L$5)),IF(INDEX(DATOS,0,$N$2)=0,IF(INDEX(DATOS,0,$O$2)=1,IF(INDEX(DATOS,0,$Q$2)=$E125,INDEX(DATOS,0,L$5)))))))),"sd")</f>
        <v>sd</v>
      </c>
      <c r="M125" s="118" t="str">
        <f t="array" ref="M125">IFERROR(AVERAGE(IF(INDEX(DATOS,0,$P$2)&lt;=$I125,IF(INDEX(DATOS,0,$P$2)&gt;=$J125,IF(ISNUMBER(INDEX(DATOS,0,M$5)),IF(INDEX(DATOS,0,$N$2)=0,IF(INDEX(DATOS,0,$O$2)=1,IF(INDEX(DATOS,0,$Q$2)=$E125,INDEX(DATOS,0,M$5)))))))),"sd")</f>
        <v>sd</v>
      </c>
      <c r="N125" s="118" t="str">
        <f t="array" ref="N125">IFERROR(AVERAGE(IF(INDEX(DATOS,0,$P$2)&lt;=$I125,IF(INDEX(DATOS,0,$P$2)&gt;=$J125,IF(ISNUMBER(INDEX(DATOS,0,N$5)),IF(INDEX(DATOS,0,$N$2)=0,IF(INDEX(DATOS,0,$O$2)=1,IF(INDEX(DATOS,0,$Q$2)=$E125,INDEX(DATOS,0,N$5)))))))),"sd")</f>
        <v>sd</v>
      </c>
      <c r="O125" s="118" t="str">
        <f t="array" ref="O125">IFERROR(AVERAGE(IF(INDEX(DATOS,0,$P$2)&lt;=$I125,IF(INDEX(DATOS,0,$P$2)&gt;=$J125,IF(ISNUMBER(INDEX(DATOS,0,O$5)),IF(INDEX(DATOS,0,$N$2)=0,IF(INDEX(DATOS,0,$O$2)=1,IF(INDEX(DATOS,0,$Q$2)=$E125,INDEX(DATOS,0,O$5)))))))),"sd")</f>
        <v>sd</v>
      </c>
      <c r="P125" s="118" t="str">
        <f t="array" ref="P125">IFERROR(AVERAGE(IF(INDEX(DATOS,0,$P$2)&lt;=$I125,IF(INDEX(DATOS,0,$P$2)&gt;=$J125,IF(ISNUMBER(INDEX(DATOS,0,P$5)),IF(INDEX(DATOS,0,$N$2)=0,IF(INDEX(DATOS,0,$O$2)=1,IF(INDEX(DATOS,0,$Q$2)=$E125,INDEX(DATOS,0,P$5)))))))),"sd")</f>
        <v>sd</v>
      </c>
      <c r="Q125" s="118" t="str">
        <f t="array" ref="Q125">IFERROR(AVERAGE(IF(INDEX(DATOS,0,$P$2)&lt;=$I125,IF(INDEX(DATOS,0,$P$2)&gt;=$J125,IF(ISNUMBER(INDEX(DATOS,0,Q$5)),IF(INDEX(DATOS,0,$N$2)=0,IF(INDEX(DATOS,0,$O$2)=1,IF(INDEX(DATOS,0,$Q$2)=$E125,INDEX(DATOS,0,Q$5)))))))),"sd")</f>
        <v>sd</v>
      </c>
      <c r="R125" s="118" t="str">
        <f t="array" ref="R125">IFERROR(AVERAGE(IF(INDEX(DATOS,0,$P$2)&lt;=$I125,IF(INDEX(DATOS,0,$P$2)&gt;=$J125,IF(ISNUMBER(INDEX(DATOS,0,R$5)),IF(INDEX(DATOS,0,$N$2)=0,IF(INDEX(DATOS,0,$O$2)=1,IF(INDEX(DATOS,0,$Q$2)=$E125,INDEX(DATOS,0,R$5)))))))),"sd")</f>
        <v>sd</v>
      </c>
      <c r="S125" s="68">
        <f t="array" ref="S125">IF(ISNUMBER(K125),MAX(IF(K125&gt;=INDEX(ESCALA,0,$S$2),INDEX(ESCALA,0,$R$2))),1)</f>
        <v>1</v>
      </c>
      <c r="T125" s="119" t="str">
        <f t="shared" si="8"/>
        <v/>
      </c>
    </row>
    <row r="126" spans="1:20" x14ac:dyDescent="0.35">
      <c r="A126">
        <f t="shared" si="9"/>
        <v>119</v>
      </c>
      <c r="B126" s="35">
        <f t="array" ref="B126">IF(B125=0,0,MIN(IF(INDEX(DATOS,0,$P$2)&lt;=$I126,IF(INDEX(DATOS,0,$P$2)&gt;=$J126,IF(ISNUMBER(INDEX(DATOS,0,$C126)),IF(INDEX(DATOS,0,$N$2)=0,IF(INDEX(DATOS,0,$O$2)=1,IF(ISNA(MATCH(INDEX(DATOS,0,$Q$2),IF($J$8:J125=J126,$E$8:E125),0)),INDEX(DATOS,0,$M$2)))))))))</f>
        <v>0</v>
      </c>
      <c r="C126" s="32">
        <f>MATCH(D126,INDEX(DATOS,1,),0)</f>
        <v>20</v>
      </c>
      <c r="D126" s="114" t="s">
        <v>1</v>
      </c>
      <c r="E126" s="34" t="str">
        <f>IF($B126=0,"--",INDEX(DATOS,$B126,Q$2))</f>
        <v>--</v>
      </c>
      <c r="F126" s="34" t="str">
        <f>IFERROR(SUBSTITUTE(SUBSTITUTE(SUBSTITUTE(SUBSTITUTE(SUBSTITUTE(MID(E126,1,FIND(",",E126)-1),"Departamento de","Dpto."),"Partido de","Part."),"Coronel","Cnel."),"General","Gral."),"Comandante","Cmte."),E126)</f>
        <v>--</v>
      </c>
      <c r="G126" s="117">
        <f>IFERROR(VLOOKUP($E126,LOC_UNICOS,G$2,0),-999)</f>
        <v>-999</v>
      </c>
      <c r="H126" s="117">
        <f>IFERROR(VLOOKUP($E126,LOC_UNICOS,H$2,0),-999)</f>
        <v>-999</v>
      </c>
      <c r="I126" s="116">
        <f t="shared" si="6"/>
        <v>2018</v>
      </c>
      <c r="J126" s="116">
        <f t="shared" si="7"/>
        <v>2018</v>
      </c>
      <c r="K126" s="118" t="str">
        <f t="array" ref="K126">IFERROR(AVERAGE(IF(INDEX(DATOS,0,$P$2)&lt;=$I126,IF(INDEX(DATOS,0,$P$2)&gt;=$J126,IF(ISNUMBER(INDEX(DATOS,0,K$5)),IF(INDEX(DATOS,0,$N$2)=0,IF(INDEX(DATOS,0,$O$2)=1,IF(INDEX(DATOS,0,$Q$2)=$E126,INDEX(DATOS,0,K$5)))))))),"sd")</f>
        <v>sd</v>
      </c>
      <c r="L126" s="118" t="str">
        <f t="array" ref="L126">IFERROR(AVERAGE(IF(INDEX(DATOS,0,$P$2)&lt;=$I126,IF(INDEX(DATOS,0,$P$2)&gt;=$J126,IF(ISNUMBER(INDEX(DATOS,0,L$5)),IF(INDEX(DATOS,0,$N$2)=0,IF(INDEX(DATOS,0,$O$2)=1,IF(INDEX(DATOS,0,$Q$2)=$E126,INDEX(DATOS,0,L$5)))))))),"sd")</f>
        <v>sd</v>
      </c>
      <c r="M126" s="118" t="str">
        <f t="array" ref="M126">IFERROR(AVERAGE(IF(INDEX(DATOS,0,$P$2)&lt;=$I126,IF(INDEX(DATOS,0,$P$2)&gt;=$J126,IF(ISNUMBER(INDEX(DATOS,0,M$5)),IF(INDEX(DATOS,0,$N$2)=0,IF(INDEX(DATOS,0,$O$2)=1,IF(INDEX(DATOS,0,$Q$2)=$E126,INDEX(DATOS,0,M$5)))))))),"sd")</f>
        <v>sd</v>
      </c>
      <c r="N126" s="118" t="str">
        <f t="array" ref="N126">IFERROR(AVERAGE(IF(INDEX(DATOS,0,$P$2)&lt;=$I126,IF(INDEX(DATOS,0,$P$2)&gt;=$J126,IF(ISNUMBER(INDEX(DATOS,0,N$5)),IF(INDEX(DATOS,0,$N$2)=0,IF(INDEX(DATOS,0,$O$2)=1,IF(INDEX(DATOS,0,$Q$2)=$E126,INDEX(DATOS,0,N$5)))))))),"sd")</f>
        <v>sd</v>
      </c>
      <c r="O126" s="118" t="str">
        <f t="array" ref="O126">IFERROR(AVERAGE(IF(INDEX(DATOS,0,$P$2)&lt;=$I126,IF(INDEX(DATOS,0,$P$2)&gt;=$J126,IF(ISNUMBER(INDEX(DATOS,0,O$5)),IF(INDEX(DATOS,0,$N$2)=0,IF(INDEX(DATOS,0,$O$2)=1,IF(INDEX(DATOS,0,$Q$2)=$E126,INDEX(DATOS,0,O$5)))))))),"sd")</f>
        <v>sd</v>
      </c>
      <c r="P126" s="118" t="str">
        <f t="array" ref="P126">IFERROR(AVERAGE(IF(INDEX(DATOS,0,$P$2)&lt;=$I126,IF(INDEX(DATOS,0,$P$2)&gt;=$J126,IF(ISNUMBER(INDEX(DATOS,0,P$5)),IF(INDEX(DATOS,0,$N$2)=0,IF(INDEX(DATOS,0,$O$2)=1,IF(INDEX(DATOS,0,$Q$2)=$E126,INDEX(DATOS,0,P$5)))))))),"sd")</f>
        <v>sd</v>
      </c>
      <c r="Q126" s="118" t="str">
        <f t="array" ref="Q126">IFERROR(AVERAGE(IF(INDEX(DATOS,0,$P$2)&lt;=$I126,IF(INDEX(DATOS,0,$P$2)&gt;=$J126,IF(ISNUMBER(INDEX(DATOS,0,Q$5)),IF(INDEX(DATOS,0,$N$2)=0,IF(INDEX(DATOS,0,$O$2)=1,IF(INDEX(DATOS,0,$Q$2)=$E126,INDEX(DATOS,0,Q$5)))))))),"sd")</f>
        <v>sd</v>
      </c>
      <c r="R126" s="118" t="str">
        <f t="array" ref="R126">IFERROR(AVERAGE(IF(INDEX(DATOS,0,$P$2)&lt;=$I126,IF(INDEX(DATOS,0,$P$2)&gt;=$J126,IF(ISNUMBER(INDEX(DATOS,0,R$5)),IF(INDEX(DATOS,0,$N$2)=0,IF(INDEX(DATOS,0,$O$2)=1,IF(INDEX(DATOS,0,$Q$2)=$E126,INDEX(DATOS,0,R$5)))))))),"sd")</f>
        <v>sd</v>
      </c>
      <c r="S126" s="68">
        <f t="array" ref="S126">IF(ISNUMBER(K126),MAX(IF(K126&gt;=INDEX(ESCALA,0,$S$2),INDEX(ESCALA,0,$R$2))),1)</f>
        <v>1</v>
      </c>
      <c r="T126" s="119" t="str">
        <f t="shared" si="8"/>
        <v/>
      </c>
    </row>
    <row r="127" spans="1:20" x14ac:dyDescent="0.35">
      <c r="A127">
        <f t="shared" si="9"/>
        <v>120</v>
      </c>
      <c r="B127" s="35">
        <f t="array" ref="B127">IF(B126=0,0,MIN(IF(INDEX(DATOS,0,$P$2)&lt;=$I127,IF(INDEX(DATOS,0,$P$2)&gt;=$J127,IF(ISNUMBER(INDEX(DATOS,0,$C127)),IF(INDEX(DATOS,0,$N$2)=0,IF(INDEX(DATOS,0,$O$2)=1,IF(ISNA(MATCH(INDEX(DATOS,0,$Q$2),IF($J$8:J126=J127,$E$8:E126),0)),INDEX(DATOS,0,$M$2)))))))))</f>
        <v>0</v>
      </c>
      <c r="C127" s="32">
        <f>MATCH(D127,INDEX(DATOS,1,),0)</f>
        <v>20</v>
      </c>
      <c r="D127" s="114" t="s">
        <v>1</v>
      </c>
      <c r="E127" s="34" t="str">
        <f>IF($B127=0,"--",INDEX(DATOS,$B127,Q$2))</f>
        <v>--</v>
      </c>
      <c r="F127" s="34" t="str">
        <f>IFERROR(SUBSTITUTE(SUBSTITUTE(SUBSTITUTE(SUBSTITUTE(SUBSTITUTE(MID(E127,1,FIND(",",E127)-1),"Departamento de","Dpto."),"Partido de","Part."),"Coronel","Cnel."),"General","Gral."),"Comandante","Cmte."),E127)</f>
        <v>--</v>
      </c>
      <c r="G127" s="117">
        <f>IFERROR(VLOOKUP($E127,LOC_UNICOS,G$2,0),-999)</f>
        <v>-999</v>
      </c>
      <c r="H127" s="117">
        <f>IFERROR(VLOOKUP($E127,LOC_UNICOS,H$2,0),-999)</f>
        <v>-999</v>
      </c>
      <c r="I127" s="116">
        <f t="shared" si="6"/>
        <v>2018</v>
      </c>
      <c r="J127" s="116">
        <f t="shared" si="7"/>
        <v>2018</v>
      </c>
      <c r="K127" s="118" t="str">
        <f t="array" ref="K127">IFERROR(AVERAGE(IF(INDEX(DATOS,0,$P$2)&lt;=$I127,IF(INDEX(DATOS,0,$P$2)&gt;=$J127,IF(ISNUMBER(INDEX(DATOS,0,K$5)),IF(INDEX(DATOS,0,$N$2)=0,IF(INDEX(DATOS,0,$O$2)=1,IF(INDEX(DATOS,0,$Q$2)=$E127,INDEX(DATOS,0,K$5)))))))),"sd")</f>
        <v>sd</v>
      </c>
      <c r="L127" s="118" t="str">
        <f t="array" ref="L127">IFERROR(AVERAGE(IF(INDEX(DATOS,0,$P$2)&lt;=$I127,IF(INDEX(DATOS,0,$P$2)&gt;=$J127,IF(ISNUMBER(INDEX(DATOS,0,L$5)),IF(INDEX(DATOS,0,$N$2)=0,IF(INDEX(DATOS,0,$O$2)=1,IF(INDEX(DATOS,0,$Q$2)=$E127,INDEX(DATOS,0,L$5)))))))),"sd")</f>
        <v>sd</v>
      </c>
      <c r="M127" s="118" t="str">
        <f t="array" ref="M127">IFERROR(AVERAGE(IF(INDEX(DATOS,0,$P$2)&lt;=$I127,IF(INDEX(DATOS,0,$P$2)&gt;=$J127,IF(ISNUMBER(INDEX(DATOS,0,M$5)),IF(INDEX(DATOS,0,$N$2)=0,IF(INDEX(DATOS,0,$O$2)=1,IF(INDEX(DATOS,0,$Q$2)=$E127,INDEX(DATOS,0,M$5)))))))),"sd")</f>
        <v>sd</v>
      </c>
      <c r="N127" s="118" t="str">
        <f t="array" ref="N127">IFERROR(AVERAGE(IF(INDEX(DATOS,0,$P$2)&lt;=$I127,IF(INDEX(DATOS,0,$P$2)&gt;=$J127,IF(ISNUMBER(INDEX(DATOS,0,N$5)),IF(INDEX(DATOS,0,$N$2)=0,IF(INDEX(DATOS,0,$O$2)=1,IF(INDEX(DATOS,0,$Q$2)=$E127,INDEX(DATOS,0,N$5)))))))),"sd")</f>
        <v>sd</v>
      </c>
      <c r="O127" s="118" t="str">
        <f t="array" ref="O127">IFERROR(AVERAGE(IF(INDEX(DATOS,0,$P$2)&lt;=$I127,IF(INDEX(DATOS,0,$P$2)&gt;=$J127,IF(ISNUMBER(INDEX(DATOS,0,O$5)),IF(INDEX(DATOS,0,$N$2)=0,IF(INDEX(DATOS,0,$O$2)=1,IF(INDEX(DATOS,0,$Q$2)=$E127,INDEX(DATOS,0,O$5)))))))),"sd")</f>
        <v>sd</v>
      </c>
      <c r="P127" s="118" t="str">
        <f t="array" ref="P127">IFERROR(AVERAGE(IF(INDEX(DATOS,0,$P$2)&lt;=$I127,IF(INDEX(DATOS,0,$P$2)&gt;=$J127,IF(ISNUMBER(INDEX(DATOS,0,P$5)),IF(INDEX(DATOS,0,$N$2)=0,IF(INDEX(DATOS,0,$O$2)=1,IF(INDEX(DATOS,0,$Q$2)=$E127,INDEX(DATOS,0,P$5)))))))),"sd")</f>
        <v>sd</v>
      </c>
      <c r="Q127" s="118" t="str">
        <f t="array" ref="Q127">IFERROR(AVERAGE(IF(INDEX(DATOS,0,$P$2)&lt;=$I127,IF(INDEX(DATOS,0,$P$2)&gt;=$J127,IF(ISNUMBER(INDEX(DATOS,0,Q$5)),IF(INDEX(DATOS,0,$N$2)=0,IF(INDEX(DATOS,0,$O$2)=1,IF(INDEX(DATOS,0,$Q$2)=$E127,INDEX(DATOS,0,Q$5)))))))),"sd")</f>
        <v>sd</v>
      </c>
      <c r="R127" s="118" t="str">
        <f t="array" ref="R127">IFERROR(AVERAGE(IF(INDEX(DATOS,0,$P$2)&lt;=$I127,IF(INDEX(DATOS,0,$P$2)&gt;=$J127,IF(ISNUMBER(INDEX(DATOS,0,R$5)),IF(INDEX(DATOS,0,$N$2)=0,IF(INDEX(DATOS,0,$O$2)=1,IF(INDEX(DATOS,0,$Q$2)=$E127,INDEX(DATOS,0,R$5)))))))),"sd")</f>
        <v>sd</v>
      </c>
      <c r="S127" s="68">
        <f t="array" ref="S127">IF(ISNUMBER(K127),MAX(IF(K127&gt;=INDEX(ESCALA,0,$S$2),INDEX(ESCALA,0,$R$2))),1)</f>
        <v>1</v>
      </c>
      <c r="T127" s="119" t="str">
        <f t="shared" si="8"/>
        <v/>
      </c>
    </row>
    <row r="128" spans="1:20" x14ac:dyDescent="0.35">
      <c r="A128">
        <f t="shared" si="9"/>
        <v>121</v>
      </c>
      <c r="B128" s="35">
        <f t="array" ref="B128">IF(B127=0,0,MIN(IF(INDEX(DATOS,0,$P$2)&lt;=$I128,IF(INDEX(DATOS,0,$P$2)&gt;=$J128,IF(ISNUMBER(INDEX(DATOS,0,$C128)),IF(INDEX(DATOS,0,$N$2)=0,IF(INDEX(DATOS,0,$O$2)=1,IF(ISNA(MATCH(INDEX(DATOS,0,$Q$2),IF($J$8:J127=J128,$E$8:E127),0)),INDEX(DATOS,0,$M$2)))))))))</f>
        <v>0</v>
      </c>
      <c r="C128" s="32">
        <f>MATCH(D128,INDEX(DATOS,1,),0)</f>
        <v>20</v>
      </c>
      <c r="D128" s="114" t="s">
        <v>1</v>
      </c>
      <c r="E128" s="34" t="str">
        <f>IF($B128=0,"--",INDEX(DATOS,$B128,Q$2))</f>
        <v>--</v>
      </c>
      <c r="F128" s="34" t="str">
        <f>IFERROR(SUBSTITUTE(SUBSTITUTE(SUBSTITUTE(SUBSTITUTE(SUBSTITUTE(MID(E128,1,FIND(",",E128)-1),"Departamento de","Dpto."),"Partido de","Part."),"Coronel","Cnel."),"General","Gral."),"Comandante","Cmte."),E128)</f>
        <v>--</v>
      </c>
      <c r="G128" s="117">
        <f>IFERROR(VLOOKUP($E128,LOC_UNICOS,G$2,0),-999)</f>
        <v>-999</v>
      </c>
      <c r="H128" s="117">
        <f>IFERROR(VLOOKUP($E128,LOC_UNICOS,H$2,0),-999)</f>
        <v>-999</v>
      </c>
      <c r="I128" s="116">
        <f t="shared" si="6"/>
        <v>2018</v>
      </c>
      <c r="J128" s="116">
        <f t="shared" si="7"/>
        <v>2018</v>
      </c>
      <c r="K128" s="118" t="str">
        <f t="array" ref="K128">IFERROR(AVERAGE(IF(INDEX(DATOS,0,$P$2)&lt;=$I128,IF(INDEX(DATOS,0,$P$2)&gt;=$J128,IF(ISNUMBER(INDEX(DATOS,0,K$5)),IF(INDEX(DATOS,0,$N$2)=0,IF(INDEX(DATOS,0,$O$2)=1,IF(INDEX(DATOS,0,$Q$2)=$E128,INDEX(DATOS,0,K$5)))))))),"sd")</f>
        <v>sd</v>
      </c>
      <c r="L128" s="118" t="str">
        <f t="array" ref="L128">IFERROR(AVERAGE(IF(INDEX(DATOS,0,$P$2)&lt;=$I128,IF(INDEX(DATOS,0,$P$2)&gt;=$J128,IF(ISNUMBER(INDEX(DATOS,0,L$5)),IF(INDEX(DATOS,0,$N$2)=0,IF(INDEX(DATOS,0,$O$2)=1,IF(INDEX(DATOS,0,$Q$2)=$E128,INDEX(DATOS,0,L$5)))))))),"sd")</f>
        <v>sd</v>
      </c>
      <c r="M128" s="118" t="str">
        <f t="array" ref="M128">IFERROR(AVERAGE(IF(INDEX(DATOS,0,$P$2)&lt;=$I128,IF(INDEX(DATOS,0,$P$2)&gt;=$J128,IF(ISNUMBER(INDEX(DATOS,0,M$5)),IF(INDEX(DATOS,0,$N$2)=0,IF(INDEX(DATOS,0,$O$2)=1,IF(INDEX(DATOS,0,$Q$2)=$E128,INDEX(DATOS,0,M$5)))))))),"sd")</f>
        <v>sd</v>
      </c>
      <c r="N128" s="118" t="str">
        <f t="array" ref="N128">IFERROR(AVERAGE(IF(INDEX(DATOS,0,$P$2)&lt;=$I128,IF(INDEX(DATOS,0,$P$2)&gt;=$J128,IF(ISNUMBER(INDEX(DATOS,0,N$5)),IF(INDEX(DATOS,0,$N$2)=0,IF(INDEX(DATOS,0,$O$2)=1,IF(INDEX(DATOS,0,$Q$2)=$E128,INDEX(DATOS,0,N$5)))))))),"sd")</f>
        <v>sd</v>
      </c>
      <c r="O128" s="118" t="str">
        <f t="array" ref="O128">IFERROR(AVERAGE(IF(INDEX(DATOS,0,$P$2)&lt;=$I128,IF(INDEX(DATOS,0,$P$2)&gt;=$J128,IF(ISNUMBER(INDEX(DATOS,0,O$5)),IF(INDEX(DATOS,0,$N$2)=0,IF(INDEX(DATOS,0,$O$2)=1,IF(INDEX(DATOS,0,$Q$2)=$E128,INDEX(DATOS,0,O$5)))))))),"sd")</f>
        <v>sd</v>
      </c>
      <c r="P128" s="118" t="str">
        <f t="array" ref="P128">IFERROR(AVERAGE(IF(INDEX(DATOS,0,$P$2)&lt;=$I128,IF(INDEX(DATOS,0,$P$2)&gt;=$J128,IF(ISNUMBER(INDEX(DATOS,0,P$5)),IF(INDEX(DATOS,0,$N$2)=0,IF(INDEX(DATOS,0,$O$2)=1,IF(INDEX(DATOS,0,$Q$2)=$E128,INDEX(DATOS,0,P$5)))))))),"sd")</f>
        <v>sd</v>
      </c>
      <c r="Q128" s="118" t="str">
        <f t="array" ref="Q128">IFERROR(AVERAGE(IF(INDEX(DATOS,0,$P$2)&lt;=$I128,IF(INDEX(DATOS,0,$P$2)&gt;=$J128,IF(ISNUMBER(INDEX(DATOS,0,Q$5)),IF(INDEX(DATOS,0,$N$2)=0,IF(INDEX(DATOS,0,$O$2)=1,IF(INDEX(DATOS,0,$Q$2)=$E128,INDEX(DATOS,0,Q$5)))))))),"sd")</f>
        <v>sd</v>
      </c>
      <c r="R128" s="118" t="str">
        <f t="array" ref="R128">IFERROR(AVERAGE(IF(INDEX(DATOS,0,$P$2)&lt;=$I128,IF(INDEX(DATOS,0,$P$2)&gt;=$J128,IF(ISNUMBER(INDEX(DATOS,0,R$5)),IF(INDEX(DATOS,0,$N$2)=0,IF(INDEX(DATOS,0,$O$2)=1,IF(INDEX(DATOS,0,$Q$2)=$E128,INDEX(DATOS,0,R$5)))))))),"sd")</f>
        <v>sd</v>
      </c>
      <c r="S128" s="68">
        <f t="array" ref="S128">IF(ISNUMBER(K128),MAX(IF(K128&gt;=INDEX(ESCALA,0,$S$2),INDEX(ESCALA,0,$R$2))),1)</f>
        <v>1</v>
      </c>
      <c r="T128" s="119" t="str">
        <f t="shared" si="8"/>
        <v/>
      </c>
    </row>
    <row r="129" spans="1:20" x14ac:dyDescent="0.35">
      <c r="A129">
        <f t="shared" si="9"/>
        <v>122</v>
      </c>
      <c r="B129" s="35">
        <f t="array" ref="B129">IF(B128=0,0,MIN(IF(INDEX(DATOS,0,$P$2)&lt;=$I129,IF(INDEX(DATOS,0,$P$2)&gt;=$J129,IF(ISNUMBER(INDEX(DATOS,0,$C129)),IF(INDEX(DATOS,0,$N$2)=0,IF(INDEX(DATOS,0,$O$2)=1,IF(ISNA(MATCH(INDEX(DATOS,0,$Q$2),IF($J$8:J128=J129,$E$8:E128),0)),INDEX(DATOS,0,$M$2)))))))))</f>
        <v>0</v>
      </c>
      <c r="C129" s="32">
        <f>MATCH(D129,INDEX(DATOS,1,),0)</f>
        <v>20</v>
      </c>
      <c r="D129" s="114" t="s">
        <v>1</v>
      </c>
      <c r="E129" s="34" t="str">
        <f>IF($B129=0,"--",INDEX(DATOS,$B129,Q$2))</f>
        <v>--</v>
      </c>
      <c r="F129" s="34" t="str">
        <f>IFERROR(SUBSTITUTE(SUBSTITUTE(SUBSTITUTE(SUBSTITUTE(SUBSTITUTE(MID(E129,1,FIND(",",E129)-1),"Departamento de","Dpto."),"Partido de","Part."),"Coronel","Cnel."),"General","Gral."),"Comandante","Cmte."),E129)</f>
        <v>--</v>
      </c>
      <c r="G129" s="117">
        <f>IFERROR(VLOOKUP($E129,LOC_UNICOS,G$2,0),-999)</f>
        <v>-999</v>
      </c>
      <c r="H129" s="117">
        <f>IFERROR(VLOOKUP($E129,LOC_UNICOS,H$2,0),-999)</f>
        <v>-999</v>
      </c>
      <c r="I129" s="116">
        <f t="shared" si="6"/>
        <v>2018</v>
      </c>
      <c r="J129" s="116">
        <f t="shared" si="7"/>
        <v>2018</v>
      </c>
      <c r="K129" s="118" t="str">
        <f t="array" ref="K129">IFERROR(AVERAGE(IF(INDEX(DATOS,0,$P$2)&lt;=$I129,IF(INDEX(DATOS,0,$P$2)&gt;=$J129,IF(ISNUMBER(INDEX(DATOS,0,K$5)),IF(INDEX(DATOS,0,$N$2)=0,IF(INDEX(DATOS,0,$O$2)=1,IF(INDEX(DATOS,0,$Q$2)=$E129,INDEX(DATOS,0,K$5)))))))),"sd")</f>
        <v>sd</v>
      </c>
      <c r="L129" s="118" t="str">
        <f t="array" ref="L129">IFERROR(AVERAGE(IF(INDEX(DATOS,0,$P$2)&lt;=$I129,IF(INDEX(DATOS,0,$P$2)&gt;=$J129,IF(ISNUMBER(INDEX(DATOS,0,L$5)),IF(INDEX(DATOS,0,$N$2)=0,IF(INDEX(DATOS,0,$O$2)=1,IF(INDEX(DATOS,0,$Q$2)=$E129,INDEX(DATOS,0,L$5)))))))),"sd")</f>
        <v>sd</v>
      </c>
      <c r="M129" s="118" t="str">
        <f t="array" ref="M129">IFERROR(AVERAGE(IF(INDEX(DATOS,0,$P$2)&lt;=$I129,IF(INDEX(DATOS,0,$P$2)&gt;=$J129,IF(ISNUMBER(INDEX(DATOS,0,M$5)),IF(INDEX(DATOS,0,$N$2)=0,IF(INDEX(DATOS,0,$O$2)=1,IF(INDEX(DATOS,0,$Q$2)=$E129,INDEX(DATOS,0,M$5)))))))),"sd")</f>
        <v>sd</v>
      </c>
      <c r="N129" s="118" t="str">
        <f t="array" ref="N129">IFERROR(AVERAGE(IF(INDEX(DATOS,0,$P$2)&lt;=$I129,IF(INDEX(DATOS,0,$P$2)&gt;=$J129,IF(ISNUMBER(INDEX(DATOS,0,N$5)),IF(INDEX(DATOS,0,$N$2)=0,IF(INDEX(DATOS,0,$O$2)=1,IF(INDEX(DATOS,0,$Q$2)=$E129,INDEX(DATOS,0,N$5)))))))),"sd")</f>
        <v>sd</v>
      </c>
      <c r="O129" s="118" t="str">
        <f t="array" ref="O129">IFERROR(AVERAGE(IF(INDEX(DATOS,0,$P$2)&lt;=$I129,IF(INDEX(DATOS,0,$P$2)&gt;=$J129,IF(ISNUMBER(INDEX(DATOS,0,O$5)),IF(INDEX(DATOS,0,$N$2)=0,IF(INDEX(DATOS,0,$O$2)=1,IF(INDEX(DATOS,0,$Q$2)=$E129,INDEX(DATOS,0,O$5)))))))),"sd")</f>
        <v>sd</v>
      </c>
      <c r="P129" s="118" t="str">
        <f t="array" ref="P129">IFERROR(AVERAGE(IF(INDEX(DATOS,0,$P$2)&lt;=$I129,IF(INDEX(DATOS,0,$P$2)&gt;=$J129,IF(ISNUMBER(INDEX(DATOS,0,P$5)),IF(INDEX(DATOS,0,$N$2)=0,IF(INDEX(DATOS,0,$O$2)=1,IF(INDEX(DATOS,0,$Q$2)=$E129,INDEX(DATOS,0,P$5)))))))),"sd")</f>
        <v>sd</v>
      </c>
      <c r="Q129" s="118" t="str">
        <f t="array" ref="Q129">IFERROR(AVERAGE(IF(INDEX(DATOS,0,$P$2)&lt;=$I129,IF(INDEX(DATOS,0,$P$2)&gt;=$J129,IF(ISNUMBER(INDEX(DATOS,0,Q$5)),IF(INDEX(DATOS,0,$N$2)=0,IF(INDEX(DATOS,0,$O$2)=1,IF(INDEX(DATOS,0,$Q$2)=$E129,INDEX(DATOS,0,Q$5)))))))),"sd")</f>
        <v>sd</v>
      </c>
      <c r="R129" s="118" t="str">
        <f t="array" ref="R129">IFERROR(AVERAGE(IF(INDEX(DATOS,0,$P$2)&lt;=$I129,IF(INDEX(DATOS,0,$P$2)&gt;=$J129,IF(ISNUMBER(INDEX(DATOS,0,R$5)),IF(INDEX(DATOS,0,$N$2)=0,IF(INDEX(DATOS,0,$O$2)=1,IF(INDEX(DATOS,0,$Q$2)=$E129,INDEX(DATOS,0,R$5)))))))),"sd")</f>
        <v>sd</v>
      </c>
      <c r="S129" s="68">
        <f t="array" ref="S129">IF(ISNUMBER(K129),MAX(IF(K129&gt;=INDEX(ESCALA,0,$S$2),INDEX(ESCALA,0,$R$2))),1)</f>
        <v>1</v>
      </c>
      <c r="T129" s="119" t="str">
        <f t="shared" si="8"/>
        <v/>
      </c>
    </row>
    <row r="130" spans="1:20" x14ac:dyDescent="0.35">
      <c r="A130">
        <f t="shared" si="9"/>
        <v>123</v>
      </c>
      <c r="B130" s="35">
        <f t="array" ref="B130">IF(B129=0,0,MIN(IF(INDEX(DATOS,0,$P$2)&lt;=$I130,IF(INDEX(DATOS,0,$P$2)&gt;=$J130,IF(ISNUMBER(INDEX(DATOS,0,$C130)),IF(INDEX(DATOS,0,$N$2)=0,IF(INDEX(DATOS,0,$O$2)=1,IF(ISNA(MATCH(INDEX(DATOS,0,$Q$2),IF($J$8:J129=J130,$E$8:E129),0)),INDEX(DATOS,0,$M$2)))))))))</f>
        <v>0</v>
      </c>
      <c r="C130" s="32">
        <f>MATCH(D130,INDEX(DATOS,1,),0)</f>
        <v>20</v>
      </c>
      <c r="D130" s="114" t="s">
        <v>1</v>
      </c>
      <c r="E130" s="34" t="str">
        <f>IF($B130=0,"--",INDEX(DATOS,$B130,Q$2))</f>
        <v>--</v>
      </c>
      <c r="F130" s="34" t="str">
        <f>IFERROR(SUBSTITUTE(SUBSTITUTE(SUBSTITUTE(SUBSTITUTE(SUBSTITUTE(MID(E130,1,FIND(",",E130)-1),"Departamento de","Dpto."),"Partido de","Part."),"Coronel","Cnel."),"General","Gral."),"Comandante","Cmte."),E130)</f>
        <v>--</v>
      </c>
      <c r="G130" s="117">
        <f>IFERROR(VLOOKUP($E130,LOC_UNICOS,G$2,0),-999)</f>
        <v>-999</v>
      </c>
      <c r="H130" s="117">
        <f>IFERROR(VLOOKUP($E130,LOC_UNICOS,H$2,0),-999)</f>
        <v>-999</v>
      </c>
      <c r="I130" s="116">
        <f t="shared" si="6"/>
        <v>2018</v>
      </c>
      <c r="J130" s="116">
        <f t="shared" si="7"/>
        <v>2018</v>
      </c>
      <c r="K130" s="118" t="str">
        <f t="array" ref="K130">IFERROR(AVERAGE(IF(INDEX(DATOS,0,$P$2)&lt;=$I130,IF(INDEX(DATOS,0,$P$2)&gt;=$J130,IF(ISNUMBER(INDEX(DATOS,0,K$5)),IF(INDEX(DATOS,0,$N$2)=0,IF(INDEX(DATOS,0,$O$2)=1,IF(INDEX(DATOS,0,$Q$2)=$E130,INDEX(DATOS,0,K$5)))))))),"sd")</f>
        <v>sd</v>
      </c>
      <c r="L130" s="118" t="str">
        <f t="array" ref="L130">IFERROR(AVERAGE(IF(INDEX(DATOS,0,$P$2)&lt;=$I130,IF(INDEX(DATOS,0,$P$2)&gt;=$J130,IF(ISNUMBER(INDEX(DATOS,0,L$5)),IF(INDEX(DATOS,0,$N$2)=0,IF(INDEX(DATOS,0,$O$2)=1,IF(INDEX(DATOS,0,$Q$2)=$E130,INDEX(DATOS,0,L$5)))))))),"sd")</f>
        <v>sd</v>
      </c>
      <c r="M130" s="118" t="str">
        <f t="array" ref="M130">IFERROR(AVERAGE(IF(INDEX(DATOS,0,$P$2)&lt;=$I130,IF(INDEX(DATOS,0,$P$2)&gt;=$J130,IF(ISNUMBER(INDEX(DATOS,0,M$5)),IF(INDEX(DATOS,0,$N$2)=0,IF(INDEX(DATOS,0,$O$2)=1,IF(INDEX(DATOS,0,$Q$2)=$E130,INDEX(DATOS,0,M$5)))))))),"sd")</f>
        <v>sd</v>
      </c>
      <c r="N130" s="118" t="str">
        <f t="array" ref="N130">IFERROR(AVERAGE(IF(INDEX(DATOS,0,$P$2)&lt;=$I130,IF(INDEX(DATOS,0,$P$2)&gt;=$J130,IF(ISNUMBER(INDEX(DATOS,0,N$5)),IF(INDEX(DATOS,0,$N$2)=0,IF(INDEX(DATOS,0,$O$2)=1,IF(INDEX(DATOS,0,$Q$2)=$E130,INDEX(DATOS,0,N$5)))))))),"sd")</f>
        <v>sd</v>
      </c>
      <c r="O130" s="118" t="str">
        <f t="array" ref="O130">IFERROR(AVERAGE(IF(INDEX(DATOS,0,$P$2)&lt;=$I130,IF(INDEX(DATOS,0,$P$2)&gt;=$J130,IF(ISNUMBER(INDEX(DATOS,0,O$5)),IF(INDEX(DATOS,0,$N$2)=0,IF(INDEX(DATOS,0,$O$2)=1,IF(INDEX(DATOS,0,$Q$2)=$E130,INDEX(DATOS,0,O$5)))))))),"sd")</f>
        <v>sd</v>
      </c>
      <c r="P130" s="118" t="str">
        <f t="array" ref="P130">IFERROR(AVERAGE(IF(INDEX(DATOS,0,$P$2)&lt;=$I130,IF(INDEX(DATOS,0,$P$2)&gt;=$J130,IF(ISNUMBER(INDEX(DATOS,0,P$5)),IF(INDEX(DATOS,0,$N$2)=0,IF(INDEX(DATOS,0,$O$2)=1,IF(INDEX(DATOS,0,$Q$2)=$E130,INDEX(DATOS,0,P$5)))))))),"sd")</f>
        <v>sd</v>
      </c>
      <c r="Q130" s="118" t="str">
        <f t="array" ref="Q130">IFERROR(AVERAGE(IF(INDEX(DATOS,0,$P$2)&lt;=$I130,IF(INDEX(DATOS,0,$P$2)&gt;=$J130,IF(ISNUMBER(INDEX(DATOS,0,Q$5)),IF(INDEX(DATOS,0,$N$2)=0,IF(INDEX(DATOS,0,$O$2)=1,IF(INDEX(DATOS,0,$Q$2)=$E130,INDEX(DATOS,0,Q$5)))))))),"sd")</f>
        <v>sd</v>
      </c>
      <c r="R130" s="118" t="str">
        <f t="array" ref="R130">IFERROR(AVERAGE(IF(INDEX(DATOS,0,$P$2)&lt;=$I130,IF(INDEX(DATOS,0,$P$2)&gt;=$J130,IF(ISNUMBER(INDEX(DATOS,0,R$5)),IF(INDEX(DATOS,0,$N$2)=0,IF(INDEX(DATOS,0,$O$2)=1,IF(INDEX(DATOS,0,$Q$2)=$E130,INDEX(DATOS,0,R$5)))))))),"sd")</f>
        <v>sd</v>
      </c>
      <c r="S130" s="68">
        <f t="array" ref="S130">IF(ISNUMBER(K130),MAX(IF(K130&gt;=INDEX(ESCALA,0,$S$2),INDEX(ESCALA,0,$R$2))),1)</f>
        <v>1</v>
      </c>
      <c r="T130" s="119" t="str">
        <f t="shared" si="8"/>
        <v/>
      </c>
    </row>
    <row r="131" spans="1:20" x14ac:dyDescent="0.35">
      <c r="A131">
        <f t="shared" si="9"/>
        <v>124</v>
      </c>
      <c r="B131" s="35">
        <f t="array" ref="B131">IF(B130=0,0,MIN(IF(INDEX(DATOS,0,$P$2)&lt;=$I131,IF(INDEX(DATOS,0,$P$2)&gt;=$J131,IF(ISNUMBER(INDEX(DATOS,0,$C131)),IF(INDEX(DATOS,0,$N$2)=0,IF(INDEX(DATOS,0,$O$2)=1,IF(ISNA(MATCH(INDEX(DATOS,0,$Q$2),IF($J$8:J130=J131,$E$8:E130),0)),INDEX(DATOS,0,$M$2)))))))))</f>
        <v>0</v>
      </c>
      <c r="C131" s="32">
        <f>MATCH(D131,INDEX(DATOS,1,),0)</f>
        <v>20</v>
      </c>
      <c r="D131" s="114" t="s">
        <v>1</v>
      </c>
      <c r="E131" s="34" t="str">
        <f>IF($B131=0,"--",INDEX(DATOS,$B131,Q$2))</f>
        <v>--</v>
      </c>
      <c r="F131" s="34" t="str">
        <f>IFERROR(SUBSTITUTE(SUBSTITUTE(SUBSTITUTE(SUBSTITUTE(SUBSTITUTE(MID(E131,1,FIND(",",E131)-1),"Departamento de","Dpto."),"Partido de","Part."),"Coronel","Cnel."),"General","Gral."),"Comandante","Cmte."),E131)</f>
        <v>--</v>
      </c>
      <c r="G131" s="117">
        <f>IFERROR(VLOOKUP($E131,LOC_UNICOS,G$2,0),-999)</f>
        <v>-999</v>
      </c>
      <c r="H131" s="117">
        <f>IFERROR(VLOOKUP($E131,LOC_UNICOS,H$2,0),-999)</f>
        <v>-999</v>
      </c>
      <c r="I131" s="116">
        <f t="shared" si="6"/>
        <v>2018</v>
      </c>
      <c r="J131" s="116">
        <f t="shared" si="7"/>
        <v>2018</v>
      </c>
      <c r="K131" s="118" t="str">
        <f t="array" ref="K131">IFERROR(AVERAGE(IF(INDEX(DATOS,0,$P$2)&lt;=$I131,IF(INDEX(DATOS,0,$P$2)&gt;=$J131,IF(ISNUMBER(INDEX(DATOS,0,K$5)),IF(INDEX(DATOS,0,$N$2)=0,IF(INDEX(DATOS,0,$O$2)=1,IF(INDEX(DATOS,0,$Q$2)=$E131,INDEX(DATOS,0,K$5)))))))),"sd")</f>
        <v>sd</v>
      </c>
      <c r="L131" s="118" t="str">
        <f t="array" ref="L131">IFERROR(AVERAGE(IF(INDEX(DATOS,0,$P$2)&lt;=$I131,IF(INDEX(DATOS,0,$P$2)&gt;=$J131,IF(ISNUMBER(INDEX(DATOS,0,L$5)),IF(INDEX(DATOS,0,$N$2)=0,IF(INDEX(DATOS,0,$O$2)=1,IF(INDEX(DATOS,0,$Q$2)=$E131,INDEX(DATOS,0,L$5)))))))),"sd")</f>
        <v>sd</v>
      </c>
      <c r="M131" s="118" t="str">
        <f t="array" ref="M131">IFERROR(AVERAGE(IF(INDEX(DATOS,0,$P$2)&lt;=$I131,IF(INDEX(DATOS,0,$P$2)&gt;=$J131,IF(ISNUMBER(INDEX(DATOS,0,M$5)),IF(INDEX(DATOS,0,$N$2)=0,IF(INDEX(DATOS,0,$O$2)=1,IF(INDEX(DATOS,0,$Q$2)=$E131,INDEX(DATOS,0,M$5)))))))),"sd")</f>
        <v>sd</v>
      </c>
      <c r="N131" s="118" t="str">
        <f t="array" ref="N131">IFERROR(AVERAGE(IF(INDEX(DATOS,0,$P$2)&lt;=$I131,IF(INDEX(DATOS,0,$P$2)&gt;=$J131,IF(ISNUMBER(INDEX(DATOS,0,N$5)),IF(INDEX(DATOS,0,$N$2)=0,IF(INDEX(DATOS,0,$O$2)=1,IF(INDEX(DATOS,0,$Q$2)=$E131,INDEX(DATOS,0,N$5)))))))),"sd")</f>
        <v>sd</v>
      </c>
      <c r="O131" s="118" t="str">
        <f t="array" ref="O131">IFERROR(AVERAGE(IF(INDEX(DATOS,0,$P$2)&lt;=$I131,IF(INDEX(DATOS,0,$P$2)&gt;=$J131,IF(ISNUMBER(INDEX(DATOS,0,O$5)),IF(INDEX(DATOS,0,$N$2)=0,IF(INDEX(DATOS,0,$O$2)=1,IF(INDEX(DATOS,0,$Q$2)=$E131,INDEX(DATOS,0,O$5)))))))),"sd")</f>
        <v>sd</v>
      </c>
      <c r="P131" s="118" t="str">
        <f t="array" ref="P131">IFERROR(AVERAGE(IF(INDEX(DATOS,0,$P$2)&lt;=$I131,IF(INDEX(DATOS,0,$P$2)&gt;=$J131,IF(ISNUMBER(INDEX(DATOS,0,P$5)),IF(INDEX(DATOS,0,$N$2)=0,IF(INDEX(DATOS,0,$O$2)=1,IF(INDEX(DATOS,0,$Q$2)=$E131,INDEX(DATOS,0,P$5)))))))),"sd")</f>
        <v>sd</v>
      </c>
      <c r="Q131" s="118" t="str">
        <f t="array" ref="Q131">IFERROR(AVERAGE(IF(INDEX(DATOS,0,$P$2)&lt;=$I131,IF(INDEX(DATOS,0,$P$2)&gt;=$J131,IF(ISNUMBER(INDEX(DATOS,0,Q$5)),IF(INDEX(DATOS,0,$N$2)=0,IF(INDEX(DATOS,0,$O$2)=1,IF(INDEX(DATOS,0,$Q$2)=$E131,INDEX(DATOS,0,Q$5)))))))),"sd")</f>
        <v>sd</v>
      </c>
      <c r="R131" s="118" t="str">
        <f t="array" ref="R131">IFERROR(AVERAGE(IF(INDEX(DATOS,0,$P$2)&lt;=$I131,IF(INDEX(DATOS,0,$P$2)&gt;=$J131,IF(ISNUMBER(INDEX(DATOS,0,R$5)),IF(INDEX(DATOS,0,$N$2)=0,IF(INDEX(DATOS,0,$O$2)=1,IF(INDEX(DATOS,0,$Q$2)=$E131,INDEX(DATOS,0,R$5)))))))),"sd")</f>
        <v>sd</v>
      </c>
      <c r="S131" s="68">
        <f t="array" ref="S131">IF(ISNUMBER(K131),MAX(IF(K131&gt;=INDEX(ESCALA,0,$S$2),INDEX(ESCALA,0,$R$2))),1)</f>
        <v>1</v>
      </c>
      <c r="T131" s="119" t="str">
        <f t="shared" si="8"/>
        <v/>
      </c>
    </row>
    <row r="132" spans="1:20" x14ac:dyDescent="0.35">
      <c r="A132">
        <f t="shared" si="9"/>
        <v>125</v>
      </c>
      <c r="B132" s="35">
        <f t="array" ref="B132">IF(B131=0,0,MIN(IF(INDEX(DATOS,0,$P$2)&lt;=$I132,IF(INDEX(DATOS,0,$P$2)&gt;=$J132,IF(ISNUMBER(INDEX(DATOS,0,$C132)),IF(INDEX(DATOS,0,$N$2)=0,IF(INDEX(DATOS,0,$O$2)=1,IF(ISNA(MATCH(INDEX(DATOS,0,$Q$2),IF($J$8:J131=J132,$E$8:E131),0)),INDEX(DATOS,0,$M$2)))))))))</f>
        <v>0</v>
      </c>
      <c r="C132" s="32">
        <f>MATCH(D132,INDEX(DATOS,1,),0)</f>
        <v>20</v>
      </c>
      <c r="D132" s="114" t="s">
        <v>1</v>
      </c>
      <c r="E132" s="34" t="str">
        <f>IF($B132=0,"--",INDEX(DATOS,$B132,Q$2))</f>
        <v>--</v>
      </c>
      <c r="F132" s="34" t="str">
        <f>IFERROR(SUBSTITUTE(SUBSTITUTE(SUBSTITUTE(SUBSTITUTE(SUBSTITUTE(MID(E132,1,FIND(",",E132)-1),"Departamento de","Dpto."),"Partido de","Part."),"Coronel","Cnel."),"General","Gral."),"Comandante","Cmte."),E132)</f>
        <v>--</v>
      </c>
      <c r="G132" s="117">
        <f>IFERROR(VLOOKUP($E132,LOC_UNICOS,G$2,0),-999)</f>
        <v>-999</v>
      </c>
      <c r="H132" s="117">
        <f>IFERROR(VLOOKUP($E132,LOC_UNICOS,H$2,0),-999)</f>
        <v>-999</v>
      </c>
      <c r="I132" s="116">
        <f t="shared" si="6"/>
        <v>2018</v>
      </c>
      <c r="J132" s="116">
        <f t="shared" si="7"/>
        <v>2018</v>
      </c>
      <c r="K132" s="118" t="str">
        <f t="array" ref="K132">IFERROR(AVERAGE(IF(INDEX(DATOS,0,$P$2)&lt;=$I132,IF(INDEX(DATOS,0,$P$2)&gt;=$J132,IF(ISNUMBER(INDEX(DATOS,0,K$5)),IF(INDEX(DATOS,0,$N$2)=0,IF(INDEX(DATOS,0,$O$2)=1,IF(INDEX(DATOS,0,$Q$2)=$E132,INDEX(DATOS,0,K$5)))))))),"sd")</f>
        <v>sd</v>
      </c>
      <c r="L132" s="118" t="str">
        <f t="array" ref="L132">IFERROR(AVERAGE(IF(INDEX(DATOS,0,$P$2)&lt;=$I132,IF(INDEX(DATOS,0,$P$2)&gt;=$J132,IF(ISNUMBER(INDEX(DATOS,0,L$5)),IF(INDEX(DATOS,0,$N$2)=0,IF(INDEX(DATOS,0,$O$2)=1,IF(INDEX(DATOS,0,$Q$2)=$E132,INDEX(DATOS,0,L$5)))))))),"sd")</f>
        <v>sd</v>
      </c>
      <c r="M132" s="118" t="str">
        <f t="array" ref="M132">IFERROR(AVERAGE(IF(INDEX(DATOS,0,$P$2)&lt;=$I132,IF(INDEX(DATOS,0,$P$2)&gt;=$J132,IF(ISNUMBER(INDEX(DATOS,0,M$5)),IF(INDEX(DATOS,0,$N$2)=0,IF(INDEX(DATOS,0,$O$2)=1,IF(INDEX(DATOS,0,$Q$2)=$E132,INDEX(DATOS,0,M$5)))))))),"sd")</f>
        <v>sd</v>
      </c>
      <c r="N132" s="118" t="str">
        <f t="array" ref="N132">IFERROR(AVERAGE(IF(INDEX(DATOS,0,$P$2)&lt;=$I132,IF(INDEX(DATOS,0,$P$2)&gt;=$J132,IF(ISNUMBER(INDEX(DATOS,0,N$5)),IF(INDEX(DATOS,0,$N$2)=0,IF(INDEX(DATOS,0,$O$2)=1,IF(INDEX(DATOS,0,$Q$2)=$E132,INDEX(DATOS,0,N$5)))))))),"sd")</f>
        <v>sd</v>
      </c>
      <c r="O132" s="118" t="str">
        <f t="array" ref="O132">IFERROR(AVERAGE(IF(INDEX(DATOS,0,$P$2)&lt;=$I132,IF(INDEX(DATOS,0,$P$2)&gt;=$J132,IF(ISNUMBER(INDEX(DATOS,0,O$5)),IF(INDEX(DATOS,0,$N$2)=0,IF(INDEX(DATOS,0,$O$2)=1,IF(INDEX(DATOS,0,$Q$2)=$E132,INDEX(DATOS,0,O$5)))))))),"sd")</f>
        <v>sd</v>
      </c>
      <c r="P132" s="118" t="str">
        <f t="array" ref="P132">IFERROR(AVERAGE(IF(INDEX(DATOS,0,$P$2)&lt;=$I132,IF(INDEX(DATOS,0,$P$2)&gt;=$J132,IF(ISNUMBER(INDEX(DATOS,0,P$5)),IF(INDEX(DATOS,0,$N$2)=0,IF(INDEX(DATOS,0,$O$2)=1,IF(INDEX(DATOS,0,$Q$2)=$E132,INDEX(DATOS,0,P$5)))))))),"sd")</f>
        <v>sd</v>
      </c>
      <c r="Q132" s="118" t="str">
        <f t="array" ref="Q132">IFERROR(AVERAGE(IF(INDEX(DATOS,0,$P$2)&lt;=$I132,IF(INDEX(DATOS,0,$P$2)&gt;=$J132,IF(ISNUMBER(INDEX(DATOS,0,Q$5)),IF(INDEX(DATOS,0,$N$2)=0,IF(INDEX(DATOS,0,$O$2)=1,IF(INDEX(DATOS,0,$Q$2)=$E132,INDEX(DATOS,0,Q$5)))))))),"sd")</f>
        <v>sd</v>
      </c>
      <c r="R132" s="118" t="str">
        <f t="array" ref="R132">IFERROR(AVERAGE(IF(INDEX(DATOS,0,$P$2)&lt;=$I132,IF(INDEX(DATOS,0,$P$2)&gt;=$J132,IF(ISNUMBER(INDEX(DATOS,0,R$5)),IF(INDEX(DATOS,0,$N$2)=0,IF(INDEX(DATOS,0,$O$2)=1,IF(INDEX(DATOS,0,$Q$2)=$E132,INDEX(DATOS,0,R$5)))))))),"sd")</f>
        <v>sd</v>
      </c>
      <c r="S132" s="68">
        <f t="array" ref="S132">IF(ISNUMBER(K132),MAX(IF(K132&gt;=INDEX(ESCALA,0,$S$2),INDEX(ESCALA,0,$R$2))),1)</f>
        <v>1</v>
      </c>
      <c r="T132" s="119" t="str">
        <f t="shared" si="8"/>
        <v/>
      </c>
    </row>
    <row r="133" spans="1:20" x14ac:dyDescent="0.35">
      <c r="A133">
        <f t="shared" si="9"/>
        <v>126</v>
      </c>
      <c r="B133" s="35">
        <f t="array" ref="B133">IF(B132=0,0,MIN(IF(INDEX(DATOS,0,$P$2)&lt;=$I133,IF(INDEX(DATOS,0,$P$2)&gt;=$J133,IF(ISNUMBER(INDEX(DATOS,0,$C133)),IF(INDEX(DATOS,0,$N$2)=0,IF(INDEX(DATOS,0,$O$2)=1,IF(ISNA(MATCH(INDEX(DATOS,0,$Q$2),IF($J$8:J132=J133,$E$8:E132),0)),INDEX(DATOS,0,$M$2)))))))))</f>
        <v>0</v>
      </c>
      <c r="C133" s="32">
        <f>MATCH(D133,INDEX(DATOS,1,),0)</f>
        <v>20</v>
      </c>
      <c r="D133" s="114" t="s">
        <v>1</v>
      </c>
      <c r="E133" s="34" t="str">
        <f>IF($B133=0,"--",INDEX(DATOS,$B133,Q$2))</f>
        <v>--</v>
      </c>
      <c r="F133" s="34" t="str">
        <f>IFERROR(SUBSTITUTE(SUBSTITUTE(SUBSTITUTE(SUBSTITUTE(SUBSTITUTE(MID(E133,1,FIND(",",E133)-1),"Departamento de","Dpto."),"Partido de","Part."),"Coronel","Cnel."),"General","Gral."),"Comandante","Cmte."),E133)</f>
        <v>--</v>
      </c>
      <c r="G133" s="117">
        <f>IFERROR(VLOOKUP($E133,LOC_UNICOS,G$2,0),-999)</f>
        <v>-999</v>
      </c>
      <c r="H133" s="117">
        <f>IFERROR(VLOOKUP($E133,LOC_UNICOS,H$2,0),-999)</f>
        <v>-999</v>
      </c>
      <c r="I133" s="116">
        <f t="shared" si="6"/>
        <v>2018</v>
      </c>
      <c r="J133" s="116">
        <f t="shared" si="7"/>
        <v>2018</v>
      </c>
      <c r="K133" s="118" t="str">
        <f t="array" ref="K133">IFERROR(AVERAGE(IF(INDEX(DATOS,0,$P$2)&lt;=$I133,IF(INDEX(DATOS,0,$P$2)&gt;=$J133,IF(ISNUMBER(INDEX(DATOS,0,K$5)),IF(INDEX(DATOS,0,$N$2)=0,IF(INDEX(DATOS,0,$O$2)=1,IF(INDEX(DATOS,0,$Q$2)=$E133,INDEX(DATOS,0,K$5)))))))),"sd")</f>
        <v>sd</v>
      </c>
      <c r="L133" s="118" t="str">
        <f t="array" ref="L133">IFERROR(AVERAGE(IF(INDEX(DATOS,0,$P$2)&lt;=$I133,IF(INDEX(DATOS,0,$P$2)&gt;=$J133,IF(ISNUMBER(INDEX(DATOS,0,L$5)),IF(INDEX(DATOS,0,$N$2)=0,IF(INDEX(DATOS,0,$O$2)=1,IF(INDEX(DATOS,0,$Q$2)=$E133,INDEX(DATOS,0,L$5)))))))),"sd")</f>
        <v>sd</v>
      </c>
      <c r="M133" s="118" t="str">
        <f t="array" ref="M133">IFERROR(AVERAGE(IF(INDEX(DATOS,0,$P$2)&lt;=$I133,IF(INDEX(DATOS,0,$P$2)&gt;=$J133,IF(ISNUMBER(INDEX(DATOS,0,M$5)),IF(INDEX(DATOS,0,$N$2)=0,IF(INDEX(DATOS,0,$O$2)=1,IF(INDEX(DATOS,0,$Q$2)=$E133,INDEX(DATOS,0,M$5)))))))),"sd")</f>
        <v>sd</v>
      </c>
      <c r="N133" s="118" t="str">
        <f t="array" ref="N133">IFERROR(AVERAGE(IF(INDEX(DATOS,0,$P$2)&lt;=$I133,IF(INDEX(DATOS,0,$P$2)&gt;=$J133,IF(ISNUMBER(INDEX(DATOS,0,N$5)),IF(INDEX(DATOS,0,$N$2)=0,IF(INDEX(DATOS,0,$O$2)=1,IF(INDEX(DATOS,0,$Q$2)=$E133,INDEX(DATOS,0,N$5)))))))),"sd")</f>
        <v>sd</v>
      </c>
      <c r="O133" s="118" t="str">
        <f t="array" ref="O133">IFERROR(AVERAGE(IF(INDEX(DATOS,0,$P$2)&lt;=$I133,IF(INDEX(DATOS,0,$P$2)&gt;=$J133,IF(ISNUMBER(INDEX(DATOS,0,O$5)),IF(INDEX(DATOS,0,$N$2)=0,IF(INDEX(DATOS,0,$O$2)=1,IF(INDEX(DATOS,0,$Q$2)=$E133,INDEX(DATOS,0,O$5)))))))),"sd")</f>
        <v>sd</v>
      </c>
      <c r="P133" s="118" t="str">
        <f t="array" ref="P133">IFERROR(AVERAGE(IF(INDEX(DATOS,0,$P$2)&lt;=$I133,IF(INDEX(DATOS,0,$P$2)&gt;=$J133,IF(ISNUMBER(INDEX(DATOS,0,P$5)),IF(INDEX(DATOS,0,$N$2)=0,IF(INDEX(DATOS,0,$O$2)=1,IF(INDEX(DATOS,0,$Q$2)=$E133,INDEX(DATOS,0,P$5)))))))),"sd")</f>
        <v>sd</v>
      </c>
      <c r="Q133" s="118" t="str">
        <f t="array" ref="Q133">IFERROR(AVERAGE(IF(INDEX(DATOS,0,$P$2)&lt;=$I133,IF(INDEX(DATOS,0,$P$2)&gt;=$J133,IF(ISNUMBER(INDEX(DATOS,0,Q$5)),IF(INDEX(DATOS,0,$N$2)=0,IF(INDEX(DATOS,0,$O$2)=1,IF(INDEX(DATOS,0,$Q$2)=$E133,INDEX(DATOS,0,Q$5)))))))),"sd")</f>
        <v>sd</v>
      </c>
      <c r="R133" s="118" t="str">
        <f t="array" ref="R133">IFERROR(AVERAGE(IF(INDEX(DATOS,0,$P$2)&lt;=$I133,IF(INDEX(DATOS,0,$P$2)&gt;=$J133,IF(ISNUMBER(INDEX(DATOS,0,R$5)),IF(INDEX(DATOS,0,$N$2)=0,IF(INDEX(DATOS,0,$O$2)=1,IF(INDEX(DATOS,0,$Q$2)=$E133,INDEX(DATOS,0,R$5)))))))),"sd")</f>
        <v>sd</v>
      </c>
      <c r="S133" s="68">
        <f t="array" ref="S133">IF(ISNUMBER(K133),MAX(IF(K133&gt;=INDEX(ESCALA,0,$S$2),INDEX(ESCALA,0,$R$2))),1)</f>
        <v>1</v>
      </c>
      <c r="T133" s="119" t="str">
        <f t="shared" si="8"/>
        <v/>
      </c>
    </row>
    <row r="134" spans="1:20" x14ac:dyDescent="0.35">
      <c r="A134">
        <f t="shared" si="9"/>
        <v>127</v>
      </c>
      <c r="B134" s="35">
        <f t="array" ref="B134">IF(B133=0,0,MIN(IF(INDEX(DATOS,0,$P$2)&lt;=$I134,IF(INDEX(DATOS,0,$P$2)&gt;=$J134,IF(ISNUMBER(INDEX(DATOS,0,$C134)),IF(INDEX(DATOS,0,$N$2)=0,IF(INDEX(DATOS,0,$O$2)=1,IF(ISNA(MATCH(INDEX(DATOS,0,$Q$2),IF($J$8:J133=J134,$E$8:E133),0)),INDEX(DATOS,0,$M$2)))))))))</f>
        <v>0</v>
      </c>
      <c r="C134" s="32">
        <f>MATCH(D134,INDEX(DATOS,1,),0)</f>
        <v>20</v>
      </c>
      <c r="D134" s="114" t="s">
        <v>1</v>
      </c>
      <c r="E134" s="34" t="str">
        <f>IF($B134=0,"--",INDEX(DATOS,$B134,Q$2))</f>
        <v>--</v>
      </c>
      <c r="F134" s="34" t="str">
        <f>IFERROR(SUBSTITUTE(SUBSTITUTE(SUBSTITUTE(SUBSTITUTE(SUBSTITUTE(MID(E134,1,FIND(",",E134)-1),"Departamento de","Dpto."),"Partido de","Part."),"Coronel","Cnel."),"General","Gral."),"Comandante","Cmte."),E134)</f>
        <v>--</v>
      </c>
      <c r="G134" s="117">
        <f>IFERROR(VLOOKUP($E134,LOC_UNICOS,G$2,0),-999)</f>
        <v>-999</v>
      </c>
      <c r="H134" s="117">
        <f>IFERROR(VLOOKUP($E134,LOC_UNICOS,H$2,0),-999)</f>
        <v>-999</v>
      </c>
      <c r="I134" s="116">
        <f t="shared" si="6"/>
        <v>2018</v>
      </c>
      <c r="J134" s="116">
        <f t="shared" si="7"/>
        <v>2018</v>
      </c>
      <c r="K134" s="118" t="str">
        <f t="array" ref="K134">IFERROR(AVERAGE(IF(INDEX(DATOS,0,$P$2)&lt;=$I134,IF(INDEX(DATOS,0,$P$2)&gt;=$J134,IF(ISNUMBER(INDEX(DATOS,0,K$5)),IF(INDEX(DATOS,0,$N$2)=0,IF(INDEX(DATOS,0,$O$2)=1,IF(INDEX(DATOS,0,$Q$2)=$E134,INDEX(DATOS,0,K$5)))))))),"sd")</f>
        <v>sd</v>
      </c>
      <c r="L134" s="118" t="str">
        <f t="array" ref="L134">IFERROR(AVERAGE(IF(INDEX(DATOS,0,$P$2)&lt;=$I134,IF(INDEX(DATOS,0,$P$2)&gt;=$J134,IF(ISNUMBER(INDEX(DATOS,0,L$5)),IF(INDEX(DATOS,0,$N$2)=0,IF(INDEX(DATOS,0,$O$2)=1,IF(INDEX(DATOS,0,$Q$2)=$E134,INDEX(DATOS,0,L$5)))))))),"sd")</f>
        <v>sd</v>
      </c>
      <c r="M134" s="118" t="str">
        <f t="array" ref="M134">IFERROR(AVERAGE(IF(INDEX(DATOS,0,$P$2)&lt;=$I134,IF(INDEX(DATOS,0,$P$2)&gt;=$J134,IF(ISNUMBER(INDEX(DATOS,0,M$5)),IF(INDEX(DATOS,0,$N$2)=0,IF(INDEX(DATOS,0,$O$2)=1,IF(INDEX(DATOS,0,$Q$2)=$E134,INDEX(DATOS,0,M$5)))))))),"sd")</f>
        <v>sd</v>
      </c>
      <c r="N134" s="118" t="str">
        <f t="array" ref="N134">IFERROR(AVERAGE(IF(INDEX(DATOS,0,$P$2)&lt;=$I134,IF(INDEX(DATOS,0,$P$2)&gt;=$J134,IF(ISNUMBER(INDEX(DATOS,0,N$5)),IF(INDEX(DATOS,0,$N$2)=0,IF(INDEX(DATOS,0,$O$2)=1,IF(INDEX(DATOS,0,$Q$2)=$E134,INDEX(DATOS,0,N$5)))))))),"sd")</f>
        <v>sd</v>
      </c>
      <c r="O134" s="118" t="str">
        <f t="array" ref="O134">IFERROR(AVERAGE(IF(INDEX(DATOS,0,$P$2)&lt;=$I134,IF(INDEX(DATOS,0,$P$2)&gt;=$J134,IF(ISNUMBER(INDEX(DATOS,0,O$5)),IF(INDEX(DATOS,0,$N$2)=0,IF(INDEX(DATOS,0,$O$2)=1,IF(INDEX(DATOS,0,$Q$2)=$E134,INDEX(DATOS,0,O$5)))))))),"sd")</f>
        <v>sd</v>
      </c>
      <c r="P134" s="118" t="str">
        <f t="array" ref="P134">IFERROR(AVERAGE(IF(INDEX(DATOS,0,$P$2)&lt;=$I134,IF(INDEX(DATOS,0,$P$2)&gt;=$J134,IF(ISNUMBER(INDEX(DATOS,0,P$5)),IF(INDEX(DATOS,0,$N$2)=0,IF(INDEX(DATOS,0,$O$2)=1,IF(INDEX(DATOS,0,$Q$2)=$E134,INDEX(DATOS,0,P$5)))))))),"sd")</f>
        <v>sd</v>
      </c>
      <c r="Q134" s="118" t="str">
        <f t="array" ref="Q134">IFERROR(AVERAGE(IF(INDEX(DATOS,0,$P$2)&lt;=$I134,IF(INDEX(DATOS,0,$P$2)&gt;=$J134,IF(ISNUMBER(INDEX(DATOS,0,Q$5)),IF(INDEX(DATOS,0,$N$2)=0,IF(INDEX(DATOS,0,$O$2)=1,IF(INDEX(DATOS,0,$Q$2)=$E134,INDEX(DATOS,0,Q$5)))))))),"sd")</f>
        <v>sd</v>
      </c>
      <c r="R134" s="118" t="str">
        <f t="array" ref="R134">IFERROR(AVERAGE(IF(INDEX(DATOS,0,$P$2)&lt;=$I134,IF(INDEX(DATOS,0,$P$2)&gt;=$J134,IF(ISNUMBER(INDEX(DATOS,0,R$5)),IF(INDEX(DATOS,0,$N$2)=0,IF(INDEX(DATOS,0,$O$2)=1,IF(INDEX(DATOS,0,$Q$2)=$E134,INDEX(DATOS,0,R$5)))))))),"sd")</f>
        <v>sd</v>
      </c>
      <c r="S134" s="68">
        <f t="array" ref="S134">IF(ISNUMBER(K134),MAX(IF(K134&gt;=INDEX(ESCALA,0,$S$2),INDEX(ESCALA,0,$R$2))),1)</f>
        <v>1</v>
      </c>
      <c r="T134" s="119" t="str">
        <f t="shared" si="8"/>
        <v/>
      </c>
    </row>
    <row r="135" spans="1:20" x14ac:dyDescent="0.35">
      <c r="A135">
        <f t="shared" si="9"/>
        <v>128</v>
      </c>
      <c r="B135" s="35">
        <f t="array" ref="B135">IF(B134=0,0,MIN(IF(INDEX(DATOS,0,$P$2)&lt;=$I135,IF(INDEX(DATOS,0,$P$2)&gt;=$J135,IF(ISNUMBER(INDEX(DATOS,0,$C135)),IF(INDEX(DATOS,0,$N$2)=0,IF(INDEX(DATOS,0,$O$2)=1,IF(ISNA(MATCH(INDEX(DATOS,0,$Q$2),IF($J$8:J134=J135,$E$8:E134),0)),INDEX(DATOS,0,$M$2)))))))))</f>
        <v>0</v>
      </c>
      <c r="C135" s="32">
        <f>MATCH(D135,INDEX(DATOS,1,),0)</f>
        <v>20</v>
      </c>
      <c r="D135" s="114" t="s">
        <v>1</v>
      </c>
      <c r="E135" s="34" t="str">
        <f>IF($B135=0,"--",INDEX(DATOS,$B135,Q$2))</f>
        <v>--</v>
      </c>
      <c r="F135" s="34" t="str">
        <f>IFERROR(SUBSTITUTE(SUBSTITUTE(SUBSTITUTE(SUBSTITUTE(SUBSTITUTE(MID(E135,1,FIND(",",E135)-1),"Departamento de","Dpto."),"Partido de","Part."),"Coronel","Cnel."),"General","Gral."),"Comandante","Cmte."),E135)</f>
        <v>--</v>
      </c>
      <c r="G135" s="117">
        <f>IFERROR(VLOOKUP($E135,LOC_UNICOS,G$2,0),-999)</f>
        <v>-999</v>
      </c>
      <c r="H135" s="117">
        <f>IFERROR(VLOOKUP($E135,LOC_UNICOS,H$2,0),-999)</f>
        <v>-999</v>
      </c>
      <c r="I135" s="116">
        <f t="shared" si="6"/>
        <v>2018</v>
      </c>
      <c r="J135" s="116">
        <f t="shared" si="7"/>
        <v>2018</v>
      </c>
      <c r="K135" s="118" t="str">
        <f t="array" ref="K135">IFERROR(AVERAGE(IF(INDEX(DATOS,0,$P$2)&lt;=$I135,IF(INDEX(DATOS,0,$P$2)&gt;=$J135,IF(ISNUMBER(INDEX(DATOS,0,K$5)),IF(INDEX(DATOS,0,$N$2)=0,IF(INDEX(DATOS,0,$O$2)=1,IF(INDEX(DATOS,0,$Q$2)=$E135,INDEX(DATOS,0,K$5)))))))),"sd")</f>
        <v>sd</v>
      </c>
      <c r="L135" s="118" t="str">
        <f t="array" ref="L135">IFERROR(AVERAGE(IF(INDEX(DATOS,0,$P$2)&lt;=$I135,IF(INDEX(DATOS,0,$P$2)&gt;=$J135,IF(ISNUMBER(INDEX(DATOS,0,L$5)),IF(INDEX(DATOS,0,$N$2)=0,IF(INDEX(DATOS,0,$O$2)=1,IF(INDEX(DATOS,0,$Q$2)=$E135,INDEX(DATOS,0,L$5)))))))),"sd")</f>
        <v>sd</v>
      </c>
      <c r="M135" s="118" t="str">
        <f t="array" ref="M135">IFERROR(AVERAGE(IF(INDEX(DATOS,0,$P$2)&lt;=$I135,IF(INDEX(DATOS,0,$P$2)&gt;=$J135,IF(ISNUMBER(INDEX(DATOS,0,M$5)),IF(INDEX(DATOS,0,$N$2)=0,IF(INDEX(DATOS,0,$O$2)=1,IF(INDEX(DATOS,0,$Q$2)=$E135,INDEX(DATOS,0,M$5)))))))),"sd")</f>
        <v>sd</v>
      </c>
      <c r="N135" s="118" t="str">
        <f t="array" ref="N135">IFERROR(AVERAGE(IF(INDEX(DATOS,0,$P$2)&lt;=$I135,IF(INDEX(DATOS,0,$P$2)&gt;=$J135,IF(ISNUMBER(INDEX(DATOS,0,N$5)),IF(INDEX(DATOS,0,$N$2)=0,IF(INDEX(DATOS,0,$O$2)=1,IF(INDEX(DATOS,0,$Q$2)=$E135,INDEX(DATOS,0,N$5)))))))),"sd")</f>
        <v>sd</v>
      </c>
      <c r="O135" s="118" t="str">
        <f t="array" ref="O135">IFERROR(AVERAGE(IF(INDEX(DATOS,0,$P$2)&lt;=$I135,IF(INDEX(DATOS,0,$P$2)&gt;=$J135,IF(ISNUMBER(INDEX(DATOS,0,O$5)),IF(INDEX(DATOS,0,$N$2)=0,IF(INDEX(DATOS,0,$O$2)=1,IF(INDEX(DATOS,0,$Q$2)=$E135,INDEX(DATOS,0,O$5)))))))),"sd")</f>
        <v>sd</v>
      </c>
      <c r="P135" s="118" t="str">
        <f t="array" ref="P135">IFERROR(AVERAGE(IF(INDEX(DATOS,0,$P$2)&lt;=$I135,IF(INDEX(DATOS,0,$P$2)&gt;=$J135,IF(ISNUMBER(INDEX(DATOS,0,P$5)),IF(INDEX(DATOS,0,$N$2)=0,IF(INDEX(DATOS,0,$O$2)=1,IF(INDEX(DATOS,0,$Q$2)=$E135,INDEX(DATOS,0,P$5)))))))),"sd")</f>
        <v>sd</v>
      </c>
      <c r="Q135" s="118" t="str">
        <f t="array" ref="Q135">IFERROR(AVERAGE(IF(INDEX(DATOS,0,$P$2)&lt;=$I135,IF(INDEX(DATOS,0,$P$2)&gt;=$J135,IF(ISNUMBER(INDEX(DATOS,0,Q$5)),IF(INDEX(DATOS,0,$N$2)=0,IF(INDEX(DATOS,0,$O$2)=1,IF(INDEX(DATOS,0,$Q$2)=$E135,INDEX(DATOS,0,Q$5)))))))),"sd")</f>
        <v>sd</v>
      </c>
      <c r="R135" s="118" t="str">
        <f t="array" ref="R135">IFERROR(AVERAGE(IF(INDEX(DATOS,0,$P$2)&lt;=$I135,IF(INDEX(DATOS,0,$P$2)&gt;=$J135,IF(ISNUMBER(INDEX(DATOS,0,R$5)),IF(INDEX(DATOS,0,$N$2)=0,IF(INDEX(DATOS,0,$O$2)=1,IF(INDEX(DATOS,0,$Q$2)=$E135,INDEX(DATOS,0,R$5)))))))),"sd")</f>
        <v>sd</v>
      </c>
      <c r="S135" s="68">
        <f t="array" ref="S135">IF(ISNUMBER(K135),MAX(IF(K135&gt;=INDEX(ESCALA,0,$S$2),INDEX(ESCALA,0,$R$2))),1)</f>
        <v>1</v>
      </c>
      <c r="T135" s="119" t="str">
        <f t="shared" si="8"/>
        <v/>
      </c>
    </row>
    <row r="136" spans="1:20" x14ac:dyDescent="0.35">
      <c r="A136">
        <f t="shared" si="9"/>
        <v>129</v>
      </c>
      <c r="B136" s="35">
        <f t="array" ref="B136">IF(B135=0,0,MIN(IF(INDEX(DATOS,0,$P$2)&lt;=$I136,IF(INDEX(DATOS,0,$P$2)&gt;=$J136,IF(ISNUMBER(INDEX(DATOS,0,$C136)),IF(INDEX(DATOS,0,$N$2)=0,IF(INDEX(DATOS,0,$O$2)=1,IF(ISNA(MATCH(INDEX(DATOS,0,$Q$2),IF($J$8:J135=J136,$E$8:E135),0)),INDEX(DATOS,0,$M$2)))))))))</f>
        <v>0</v>
      </c>
      <c r="C136" s="32">
        <f>MATCH(D136,INDEX(DATOS,1,),0)</f>
        <v>20</v>
      </c>
      <c r="D136" s="114" t="s">
        <v>1</v>
      </c>
      <c r="E136" s="34" t="str">
        <f>IF($B136=0,"--",INDEX(DATOS,$B136,Q$2))</f>
        <v>--</v>
      </c>
      <c r="F136" s="34" t="str">
        <f>IFERROR(SUBSTITUTE(SUBSTITUTE(SUBSTITUTE(SUBSTITUTE(SUBSTITUTE(MID(E136,1,FIND(",",E136)-1),"Departamento de","Dpto."),"Partido de","Part."),"Coronel","Cnel."),"General","Gral."),"Comandante","Cmte."),E136)</f>
        <v>--</v>
      </c>
      <c r="G136" s="117">
        <f>IFERROR(VLOOKUP($E136,LOC_UNICOS,G$2,0),-999)</f>
        <v>-999</v>
      </c>
      <c r="H136" s="117">
        <f>IFERROR(VLOOKUP($E136,LOC_UNICOS,H$2,0),-999)</f>
        <v>-999</v>
      </c>
      <c r="I136" s="116">
        <f t="shared" si="6"/>
        <v>2018</v>
      </c>
      <c r="J136" s="116">
        <f t="shared" si="7"/>
        <v>2018</v>
      </c>
      <c r="K136" s="118" t="str">
        <f t="array" ref="K136">IFERROR(AVERAGE(IF(INDEX(DATOS,0,$P$2)&lt;=$I136,IF(INDEX(DATOS,0,$P$2)&gt;=$J136,IF(ISNUMBER(INDEX(DATOS,0,K$5)),IF(INDEX(DATOS,0,$N$2)=0,IF(INDEX(DATOS,0,$O$2)=1,IF(INDEX(DATOS,0,$Q$2)=$E136,INDEX(DATOS,0,K$5)))))))),"sd")</f>
        <v>sd</v>
      </c>
      <c r="L136" s="118" t="str">
        <f t="array" ref="L136">IFERROR(AVERAGE(IF(INDEX(DATOS,0,$P$2)&lt;=$I136,IF(INDEX(DATOS,0,$P$2)&gt;=$J136,IF(ISNUMBER(INDEX(DATOS,0,L$5)),IF(INDEX(DATOS,0,$N$2)=0,IF(INDEX(DATOS,0,$O$2)=1,IF(INDEX(DATOS,0,$Q$2)=$E136,INDEX(DATOS,0,L$5)))))))),"sd")</f>
        <v>sd</v>
      </c>
      <c r="M136" s="118" t="str">
        <f t="array" ref="M136">IFERROR(AVERAGE(IF(INDEX(DATOS,0,$P$2)&lt;=$I136,IF(INDEX(DATOS,0,$P$2)&gt;=$J136,IF(ISNUMBER(INDEX(DATOS,0,M$5)),IF(INDEX(DATOS,0,$N$2)=0,IF(INDEX(DATOS,0,$O$2)=1,IF(INDEX(DATOS,0,$Q$2)=$E136,INDEX(DATOS,0,M$5)))))))),"sd")</f>
        <v>sd</v>
      </c>
      <c r="N136" s="118" t="str">
        <f t="array" ref="N136">IFERROR(AVERAGE(IF(INDEX(DATOS,0,$P$2)&lt;=$I136,IF(INDEX(DATOS,0,$P$2)&gt;=$J136,IF(ISNUMBER(INDEX(DATOS,0,N$5)),IF(INDEX(DATOS,0,$N$2)=0,IF(INDEX(DATOS,0,$O$2)=1,IF(INDEX(DATOS,0,$Q$2)=$E136,INDEX(DATOS,0,N$5)))))))),"sd")</f>
        <v>sd</v>
      </c>
      <c r="O136" s="118" t="str">
        <f t="array" ref="O136">IFERROR(AVERAGE(IF(INDEX(DATOS,0,$P$2)&lt;=$I136,IF(INDEX(DATOS,0,$P$2)&gt;=$J136,IF(ISNUMBER(INDEX(DATOS,0,O$5)),IF(INDEX(DATOS,0,$N$2)=0,IF(INDEX(DATOS,0,$O$2)=1,IF(INDEX(DATOS,0,$Q$2)=$E136,INDEX(DATOS,0,O$5)))))))),"sd")</f>
        <v>sd</v>
      </c>
      <c r="P136" s="118" t="str">
        <f t="array" ref="P136">IFERROR(AVERAGE(IF(INDEX(DATOS,0,$P$2)&lt;=$I136,IF(INDEX(DATOS,0,$P$2)&gt;=$J136,IF(ISNUMBER(INDEX(DATOS,0,P$5)),IF(INDEX(DATOS,0,$N$2)=0,IF(INDEX(DATOS,0,$O$2)=1,IF(INDEX(DATOS,0,$Q$2)=$E136,INDEX(DATOS,0,P$5)))))))),"sd")</f>
        <v>sd</v>
      </c>
      <c r="Q136" s="118" t="str">
        <f t="array" ref="Q136">IFERROR(AVERAGE(IF(INDEX(DATOS,0,$P$2)&lt;=$I136,IF(INDEX(DATOS,0,$P$2)&gt;=$J136,IF(ISNUMBER(INDEX(DATOS,0,Q$5)),IF(INDEX(DATOS,0,$N$2)=0,IF(INDEX(DATOS,0,$O$2)=1,IF(INDEX(DATOS,0,$Q$2)=$E136,INDEX(DATOS,0,Q$5)))))))),"sd")</f>
        <v>sd</v>
      </c>
      <c r="R136" s="118" t="str">
        <f t="array" ref="R136">IFERROR(AVERAGE(IF(INDEX(DATOS,0,$P$2)&lt;=$I136,IF(INDEX(DATOS,0,$P$2)&gt;=$J136,IF(ISNUMBER(INDEX(DATOS,0,R$5)),IF(INDEX(DATOS,0,$N$2)=0,IF(INDEX(DATOS,0,$O$2)=1,IF(INDEX(DATOS,0,$Q$2)=$E136,INDEX(DATOS,0,R$5)))))))),"sd")</f>
        <v>sd</v>
      </c>
      <c r="S136" s="68">
        <f t="array" ref="S136">IF(ISNUMBER(K136),MAX(IF(K136&gt;=INDEX(ESCALA,0,$S$2),INDEX(ESCALA,0,$R$2))),1)</f>
        <v>1</v>
      </c>
      <c r="T136" s="119" t="str">
        <f t="shared" si="8"/>
        <v/>
      </c>
    </row>
    <row r="137" spans="1:20" x14ac:dyDescent="0.35">
      <c r="A137">
        <f t="shared" si="9"/>
        <v>130</v>
      </c>
      <c r="B137" s="35">
        <f t="array" ref="B137">IF(B136=0,0,MIN(IF(INDEX(DATOS,0,$P$2)&lt;=$I137,IF(INDEX(DATOS,0,$P$2)&gt;=$J137,IF(ISNUMBER(INDEX(DATOS,0,$C137)),IF(INDEX(DATOS,0,$N$2)=0,IF(INDEX(DATOS,0,$O$2)=1,IF(ISNA(MATCH(INDEX(DATOS,0,$Q$2),IF($J$8:J136=J137,$E$8:E136),0)),INDEX(DATOS,0,$M$2)))))))))</f>
        <v>0</v>
      </c>
      <c r="C137" s="32">
        <f>MATCH(D137,INDEX(DATOS,1,),0)</f>
        <v>20</v>
      </c>
      <c r="D137" s="114" t="s">
        <v>1</v>
      </c>
      <c r="E137" s="34" t="str">
        <f>IF($B137=0,"--",INDEX(DATOS,$B137,Q$2))</f>
        <v>--</v>
      </c>
      <c r="F137" s="34" t="str">
        <f>IFERROR(SUBSTITUTE(SUBSTITUTE(SUBSTITUTE(SUBSTITUTE(SUBSTITUTE(MID(E137,1,FIND(",",E137)-1),"Departamento de","Dpto."),"Partido de","Part."),"Coronel","Cnel."),"General","Gral."),"Comandante","Cmte."),E137)</f>
        <v>--</v>
      </c>
      <c r="G137" s="117">
        <f>IFERROR(VLOOKUP($E137,LOC_UNICOS,G$2,0),-999)</f>
        <v>-999</v>
      </c>
      <c r="H137" s="117">
        <f>IFERROR(VLOOKUP($E137,LOC_UNICOS,H$2,0),-999)</f>
        <v>-999</v>
      </c>
      <c r="I137" s="116">
        <f t="shared" ref="I137:I200" si="10">$B$1</f>
        <v>2018</v>
      </c>
      <c r="J137" s="116">
        <f t="shared" ref="J137:J200" si="11">I137</f>
        <v>2018</v>
      </c>
      <c r="K137" s="118" t="str">
        <f t="array" ref="K137">IFERROR(AVERAGE(IF(INDEX(DATOS,0,$P$2)&lt;=$I137,IF(INDEX(DATOS,0,$P$2)&gt;=$J137,IF(ISNUMBER(INDEX(DATOS,0,K$5)),IF(INDEX(DATOS,0,$N$2)=0,IF(INDEX(DATOS,0,$O$2)=1,IF(INDEX(DATOS,0,$Q$2)=$E137,INDEX(DATOS,0,K$5)))))))),"sd")</f>
        <v>sd</v>
      </c>
      <c r="L137" s="118" t="str">
        <f t="array" ref="L137">IFERROR(AVERAGE(IF(INDEX(DATOS,0,$P$2)&lt;=$I137,IF(INDEX(DATOS,0,$P$2)&gt;=$J137,IF(ISNUMBER(INDEX(DATOS,0,L$5)),IF(INDEX(DATOS,0,$N$2)=0,IF(INDEX(DATOS,0,$O$2)=1,IF(INDEX(DATOS,0,$Q$2)=$E137,INDEX(DATOS,0,L$5)))))))),"sd")</f>
        <v>sd</v>
      </c>
      <c r="M137" s="118" t="str">
        <f t="array" ref="M137">IFERROR(AVERAGE(IF(INDEX(DATOS,0,$P$2)&lt;=$I137,IF(INDEX(DATOS,0,$P$2)&gt;=$J137,IF(ISNUMBER(INDEX(DATOS,0,M$5)),IF(INDEX(DATOS,0,$N$2)=0,IF(INDEX(DATOS,0,$O$2)=1,IF(INDEX(DATOS,0,$Q$2)=$E137,INDEX(DATOS,0,M$5)))))))),"sd")</f>
        <v>sd</v>
      </c>
      <c r="N137" s="118" t="str">
        <f t="array" ref="N137">IFERROR(AVERAGE(IF(INDEX(DATOS,0,$P$2)&lt;=$I137,IF(INDEX(DATOS,0,$P$2)&gt;=$J137,IF(ISNUMBER(INDEX(DATOS,0,N$5)),IF(INDEX(DATOS,0,$N$2)=0,IF(INDEX(DATOS,0,$O$2)=1,IF(INDEX(DATOS,0,$Q$2)=$E137,INDEX(DATOS,0,N$5)))))))),"sd")</f>
        <v>sd</v>
      </c>
      <c r="O137" s="118" t="str">
        <f t="array" ref="O137">IFERROR(AVERAGE(IF(INDEX(DATOS,0,$P$2)&lt;=$I137,IF(INDEX(DATOS,0,$P$2)&gt;=$J137,IF(ISNUMBER(INDEX(DATOS,0,O$5)),IF(INDEX(DATOS,0,$N$2)=0,IF(INDEX(DATOS,0,$O$2)=1,IF(INDEX(DATOS,0,$Q$2)=$E137,INDEX(DATOS,0,O$5)))))))),"sd")</f>
        <v>sd</v>
      </c>
      <c r="P137" s="118" t="str">
        <f t="array" ref="P137">IFERROR(AVERAGE(IF(INDEX(DATOS,0,$P$2)&lt;=$I137,IF(INDEX(DATOS,0,$P$2)&gt;=$J137,IF(ISNUMBER(INDEX(DATOS,0,P$5)),IF(INDEX(DATOS,0,$N$2)=0,IF(INDEX(DATOS,0,$O$2)=1,IF(INDEX(DATOS,0,$Q$2)=$E137,INDEX(DATOS,0,P$5)))))))),"sd")</f>
        <v>sd</v>
      </c>
      <c r="Q137" s="118" t="str">
        <f t="array" ref="Q137">IFERROR(AVERAGE(IF(INDEX(DATOS,0,$P$2)&lt;=$I137,IF(INDEX(DATOS,0,$P$2)&gt;=$J137,IF(ISNUMBER(INDEX(DATOS,0,Q$5)),IF(INDEX(DATOS,0,$N$2)=0,IF(INDEX(DATOS,0,$O$2)=1,IF(INDEX(DATOS,0,$Q$2)=$E137,INDEX(DATOS,0,Q$5)))))))),"sd")</f>
        <v>sd</v>
      </c>
      <c r="R137" s="118" t="str">
        <f t="array" ref="R137">IFERROR(AVERAGE(IF(INDEX(DATOS,0,$P$2)&lt;=$I137,IF(INDEX(DATOS,0,$P$2)&gt;=$J137,IF(ISNUMBER(INDEX(DATOS,0,R$5)),IF(INDEX(DATOS,0,$N$2)=0,IF(INDEX(DATOS,0,$O$2)=1,IF(INDEX(DATOS,0,$Q$2)=$E137,INDEX(DATOS,0,R$5)))))))),"sd")</f>
        <v>sd</v>
      </c>
      <c r="S137" s="68">
        <f t="array" ref="S137">IF(ISNUMBER(K137),MAX(IF(K137&gt;=INDEX(ESCALA,0,$S$2),INDEX(ESCALA,0,$R$2))),1)</f>
        <v>1</v>
      </c>
      <c r="T137" s="119" t="str">
        <f t="shared" ref="T137:T200" si="12">IF(B137=0,"",F137&amp;REPT(" ",40-LEN(F137))&amp;","&amp;TEXT(G137,"?0.000")&amp;","&amp;TEXT(H137,"?0.000")&amp;","&amp;TEXT(I137,"?0")&amp;","&amp;TEXT(J137,"?0")&amp;","&amp;TEXT(K137,"?0")&amp;","&amp;TEXT(L137,"?0.0")&amp;","&amp;TEXT(M137,"?0.0")&amp;","&amp;TEXT(N137,"?0.0")&amp;","&amp;TEXT(O137,"?0.0")&amp;","&amp;TEXT(P137,"?0.0")&amp;","&amp;TEXT(Q137,"?0.0")&amp;","&amp;TEXT(R137,"?0.0")&amp;","&amp;TEXT(S137,"??"))</f>
        <v/>
      </c>
    </row>
    <row r="138" spans="1:20" x14ac:dyDescent="0.35">
      <c r="A138">
        <f t="shared" ref="A138:A201" si="13">A137+1</f>
        <v>131</v>
      </c>
      <c r="B138" s="35">
        <f t="array" ref="B138">IF(B137=0,0,MIN(IF(INDEX(DATOS,0,$P$2)&lt;=$I138,IF(INDEX(DATOS,0,$P$2)&gt;=$J138,IF(ISNUMBER(INDEX(DATOS,0,$C138)),IF(INDEX(DATOS,0,$N$2)=0,IF(INDEX(DATOS,0,$O$2)=1,IF(ISNA(MATCH(INDEX(DATOS,0,$Q$2),IF($J$8:J137=J138,$E$8:E137),0)),INDEX(DATOS,0,$M$2)))))))))</f>
        <v>0</v>
      </c>
      <c r="C138" s="32">
        <f>MATCH(D138,INDEX(DATOS,1,),0)</f>
        <v>20</v>
      </c>
      <c r="D138" s="114" t="s">
        <v>1</v>
      </c>
      <c r="E138" s="34" t="str">
        <f>IF($B138=0,"--",INDEX(DATOS,$B138,Q$2))</f>
        <v>--</v>
      </c>
      <c r="F138" s="34" t="str">
        <f>IFERROR(SUBSTITUTE(SUBSTITUTE(SUBSTITUTE(SUBSTITUTE(SUBSTITUTE(MID(E138,1,FIND(",",E138)-1),"Departamento de","Dpto."),"Partido de","Part."),"Coronel","Cnel."),"General","Gral."),"Comandante","Cmte."),E138)</f>
        <v>--</v>
      </c>
      <c r="G138" s="117">
        <f>IFERROR(VLOOKUP($E138,LOC_UNICOS,G$2,0),-999)</f>
        <v>-999</v>
      </c>
      <c r="H138" s="117">
        <f>IFERROR(VLOOKUP($E138,LOC_UNICOS,H$2,0),-999)</f>
        <v>-999</v>
      </c>
      <c r="I138" s="116">
        <f t="shared" si="10"/>
        <v>2018</v>
      </c>
      <c r="J138" s="116">
        <f t="shared" si="11"/>
        <v>2018</v>
      </c>
      <c r="K138" s="118" t="str">
        <f t="array" ref="K138">IFERROR(AVERAGE(IF(INDEX(DATOS,0,$P$2)&lt;=$I138,IF(INDEX(DATOS,0,$P$2)&gt;=$J138,IF(ISNUMBER(INDEX(DATOS,0,K$5)),IF(INDEX(DATOS,0,$N$2)=0,IF(INDEX(DATOS,0,$O$2)=1,IF(INDEX(DATOS,0,$Q$2)=$E138,INDEX(DATOS,0,K$5)))))))),"sd")</f>
        <v>sd</v>
      </c>
      <c r="L138" s="118" t="str">
        <f t="array" ref="L138">IFERROR(AVERAGE(IF(INDEX(DATOS,0,$P$2)&lt;=$I138,IF(INDEX(DATOS,0,$P$2)&gt;=$J138,IF(ISNUMBER(INDEX(DATOS,0,L$5)),IF(INDEX(DATOS,0,$N$2)=0,IF(INDEX(DATOS,0,$O$2)=1,IF(INDEX(DATOS,0,$Q$2)=$E138,INDEX(DATOS,0,L$5)))))))),"sd")</f>
        <v>sd</v>
      </c>
      <c r="M138" s="118" t="str">
        <f t="array" ref="M138">IFERROR(AVERAGE(IF(INDEX(DATOS,0,$P$2)&lt;=$I138,IF(INDEX(DATOS,0,$P$2)&gt;=$J138,IF(ISNUMBER(INDEX(DATOS,0,M$5)),IF(INDEX(DATOS,0,$N$2)=0,IF(INDEX(DATOS,0,$O$2)=1,IF(INDEX(DATOS,0,$Q$2)=$E138,INDEX(DATOS,0,M$5)))))))),"sd")</f>
        <v>sd</v>
      </c>
      <c r="N138" s="118" t="str">
        <f t="array" ref="N138">IFERROR(AVERAGE(IF(INDEX(DATOS,0,$P$2)&lt;=$I138,IF(INDEX(DATOS,0,$P$2)&gt;=$J138,IF(ISNUMBER(INDEX(DATOS,0,N$5)),IF(INDEX(DATOS,0,$N$2)=0,IF(INDEX(DATOS,0,$O$2)=1,IF(INDEX(DATOS,0,$Q$2)=$E138,INDEX(DATOS,0,N$5)))))))),"sd")</f>
        <v>sd</v>
      </c>
      <c r="O138" s="118" t="str">
        <f t="array" ref="O138">IFERROR(AVERAGE(IF(INDEX(DATOS,0,$P$2)&lt;=$I138,IF(INDEX(DATOS,0,$P$2)&gt;=$J138,IF(ISNUMBER(INDEX(DATOS,0,O$5)),IF(INDEX(DATOS,0,$N$2)=0,IF(INDEX(DATOS,0,$O$2)=1,IF(INDEX(DATOS,0,$Q$2)=$E138,INDEX(DATOS,0,O$5)))))))),"sd")</f>
        <v>sd</v>
      </c>
      <c r="P138" s="118" t="str">
        <f t="array" ref="P138">IFERROR(AVERAGE(IF(INDEX(DATOS,0,$P$2)&lt;=$I138,IF(INDEX(DATOS,0,$P$2)&gt;=$J138,IF(ISNUMBER(INDEX(DATOS,0,P$5)),IF(INDEX(DATOS,0,$N$2)=0,IF(INDEX(DATOS,0,$O$2)=1,IF(INDEX(DATOS,0,$Q$2)=$E138,INDEX(DATOS,0,P$5)))))))),"sd")</f>
        <v>sd</v>
      </c>
      <c r="Q138" s="118" t="str">
        <f t="array" ref="Q138">IFERROR(AVERAGE(IF(INDEX(DATOS,0,$P$2)&lt;=$I138,IF(INDEX(DATOS,0,$P$2)&gt;=$J138,IF(ISNUMBER(INDEX(DATOS,0,Q$5)),IF(INDEX(DATOS,0,$N$2)=0,IF(INDEX(DATOS,0,$O$2)=1,IF(INDEX(DATOS,0,$Q$2)=$E138,INDEX(DATOS,0,Q$5)))))))),"sd")</f>
        <v>sd</v>
      </c>
      <c r="R138" s="118" t="str">
        <f t="array" ref="R138">IFERROR(AVERAGE(IF(INDEX(DATOS,0,$P$2)&lt;=$I138,IF(INDEX(DATOS,0,$P$2)&gt;=$J138,IF(ISNUMBER(INDEX(DATOS,0,R$5)),IF(INDEX(DATOS,0,$N$2)=0,IF(INDEX(DATOS,0,$O$2)=1,IF(INDEX(DATOS,0,$Q$2)=$E138,INDEX(DATOS,0,R$5)))))))),"sd")</f>
        <v>sd</v>
      </c>
      <c r="S138" s="68">
        <f t="array" ref="S138">IF(ISNUMBER(K138),MAX(IF(K138&gt;=INDEX(ESCALA,0,$S$2),INDEX(ESCALA,0,$R$2))),1)</f>
        <v>1</v>
      </c>
      <c r="T138" s="119" t="str">
        <f t="shared" si="12"/>
        <v/>
      </c>
    </row>
    <row r="139" spans="1:20" x14ac:dyDescent="0.35">
      <c r="A139">
        <f t="shared" si="13"/>
        <v>132</v>
      </c>
      <c r="B139" s="35">
        <f t="array" ref="B139">IF(B138=0,0,MIN(IF(INDEX(DATOS,0,$P$2)&lt;=$I139,IF(INDEX(DATOS,0,$P$2)&gt;=$J139,IF(ISNUMBER(INDEX(DATOS,0,$C139)),IF(INDEX(DATOS,0,$N$2)=0,IF(INDEX(DATOS,0,$O$2)=1,IF(ISNA(MATCH(INDEX(DATOS,0,$Q$2),IF($J$8:J138=J139,$E$8:E138),0)),INDEX(DATOS,0,$M$2)))))))))</f>
        <v>0</v>
      </c>
      <c r="C139" s="32">
        <f>MATCH(D139,INDEX(DATOS,1,),0)</f>
        <v>20</v>
      </c>
      <c r="D139" s="114" t="s">
        <v>1</v>
      </c>
      <c r="E139" s="34" t="str">
        <f>IF($B139=0,"--",INDEX(DATOS,$B139,Q$2))</f>
        <v>--</v>
      </c>
      <c r="F139" s="34" t="str">
        <f>IFERROR(SUBSTITUTE(SUBSTITUTE(SUBSTITUTE(SUBSTITUTE(SUBSTITUTE(MID(E139,1,FIND(",",E139)-1),"Departamento de","Dpto."),"Partido de","Part."),"Coronel","Cnel."),"General","Gral."),"Comandante","Cmte."),E139)</f>
        <v>--</v>
      </c>
      <c r="G139" s="117">
        <f>IFERROR(VLOOKUP($E139,LOC_UNICOS,G$2,0),-999)</f>
        <v>-999</v>
      </c>
      <c r="H139" s="117">
        <f>IFERROR(VLOOKUP($E139,LOC_UNICOS,H$2,0),-999)</f>
        <v>-999</v>
      </c>
      <c r="I139" s="116">
        <f t="shared" si="10"/>
        <v>2018</v>
      </c>
      <c r="J139" s="116">
        <f t="shared" si="11"/>
        <v>2018</v>
      </c>
      <c r="K139" s="118" t="str">
        <f t="array" ref="K139">IFERROR(AVERAGE(IF(INDEX(DATOS,0,$P$2)&lt;=$I139,IF(INDEX(DATOS,0,$P$2)&gt;=$J139,IF(ISNUMBER(INDEX(DATOS,0,K$5)),IF(INDEX(DATOS,0,$N$2)=0,IF(INDEX(DATOS,0,$O$2)=1,IF(INDEX(DATOS,0,$Q$2)=$E139,INDEX(DATOS,0,K$5)))))))),"sd")</f>
        <v>sd</v>
      </c>
      <c r="L139" s="118" t="str">
        <f t="array" ref="L139">IFERROR(AVERAGE(IF(INDEX(DATOS,0,$P$2)&lt;=$I139,IF(INDEX(DATOS,0,$P$2)&gt;=$J139,IF(ISNUMBER(INDEX(DATOS,0,L$5)),IF(INDEX(DATOS,0,$N$2)=0,IF(INDEX(DATOS,0,$O$2)=1,IF(INDEX(DATOS,0,$Q$2)=$E139,INDEX(DATOS,0,L$5)))))))),"sd")</f>
        <v>sd</v>
      </c>
      <c r="M139" s="118" t="str">
        <f t="array" ref="M139">IFERROR(AVERAGE(IF(INDEX(DATOS,0,$P$2)&lt;=$I139,IF(INDEX(DATOS,0,$P$2)&gt;=$J139,IF(ISNUMBER(INDEX(DATOS,0,M$5)),IF(INDEX(DATOS,0,$N$2)=0,IF(INDEX(DATOS,0,$O$2)=1,IF(INDEX(DATOS,0,$Q$2)=$E139,INDEX(DATOS,0,M$5)))))))),"sd")</f>
        <v>sd</v>
      </c>
      <c r="N139" s="118" t="str">
        <f t="array" ref="N139">IFERROR(AVERAGE(IF(INDEX(DATOS,0,$P$2)&lt;=$I139,IF(INDEX(DATOS,0,$P$2)&gt;=$J139,IF(ISNUMBER(INDEX(DATOS,0,N$5)),IF(INDEX(DATOS,0,$N$2)=0,IF(INDEX(DATOS,0,$O$2)=1,IF(INDEX(DATOS,0,$Q$2)=$E139,INDEX(DATOS,0,N$5)))))))),"sd")</f>
        <v>sd</v>
      </c>
      <c r="O139" s="118" t="str">
        <f t="array" ref="O139">IFERROR(AVERAGE(IF(INDEX(DATOS,0,$P$2)&lt;=$I139,IF(INDEX(DATOS,0,$P$2)&gt;=$J139,IF(ISNUMBER(INDEX(DATOS,0,O$5)),IF(INDEX(DATOS,0,$N$2)=0,IF(INDEX(DATOS,0,$O$2)=1,IF(INDEX(DATOS,0,$Q$2)=$E139,INDEX(DATOS,0,O$5)))))))),"sd")</f>
        <v>sd</v>
      </c>
      <c r="P139" s="118" t="str">
        <f t="array" ref="P139">IFERROR(AVERAGE(IF(INDEX(DATOS,0,$P$2)&lt;=$I139,IF(INDEX(DATOS,0,$P$2)&gt;=$J139,IF(ISNUMBER(INDEX(DATOS,0,P$5)),IF(INDEX(DATOS,0,$N$2)=0,IF(INDEX(DATOS,0,$O$2)=1,IF(INDEX(DATOS,0,$Q$2)=$E139,INDEX(DATOS,0,P$5)))))))),"sd")</f>
        <v>sd</v>
      </c>
      <c r="Q139" s="118" t="str">
        <f t="array" ref="Q139">IFERROR(AVERAGE(IF(INDEX(DATOS,0,$P$2)&lt;=$I139,IF(INDEX(DATOS,0,$P$2)&gt;=$J139,IF(ISNUMBER(INDEX(DATOS,0,Q$5)),IF(INDEX(DATOS,0,$N$2)=0,IF(INDEX(DATOS,0,$O$2)=1,IF(INDEX(DATOS,0,$Q$2)=$E139,INDEX(DATOS,0,Q$5)))))))),"sd")</f>
        <v>sd</v>
      </c>
      <c r="R139" s="118" t="str">
        <f t="array" ref="R139">IFERROR(AVERAGE(IF(INDEX(DATOS,0,$P$2)&lt;=$I139,IF(INDEX(DATOS,0,$P$2)&gt;=$J139,IF(ISNUMBER(INDEX(DATOS,0,R$5)),IF(INDEX(DATOS,0,$N$2)=0,IF(INDEX(DATOS,0,$O$2)=1,IF(INDEX(DATOS,0,$Q$2)=$E139,INDEX(DATOS,0,R$5)))))))),"sd")</f>
        <v>sd</v>
      </c>
      <c r="S139" s="68">
        <f t="array" ref="S139">IF(ISNUMBER(K139),MAX(IF(K139&gt;=INDEX(ESCALA,0,$S$2),INDEX(ESCALA,0,$R$2))),1)</f>
        <v>1</v>
      </c>
      <c r="T139" s="119" t="str">
        <f t="shared" si="12"/>
        <v/>
      </c>
    </row>
    <row r="140" spans="1:20" x14ac:dyDescent="0.35">
      <c r="A140">
        <f t="shared" si="13"/>
        <v>133</v>
      </c>
      <c r="B140" s="35">
        <f t="array" ref="B140">IF(B139=0,0,MIN(IF(INDEX(DATOS,0,$P$2)&lt;=$I140,IF(INDEX(DATOS,0,$P$2)&gt;=$J140,IF(ISNUMBER(INDEX(DATOS,0,$C140)),IF(INDEX(DATOS,0,$N$2)=0,IF(INDEX(DATOS,0,$O$2)=1,IF(ISNA(MATCH(INDEX(DATOS,0,$Q$2),IF($J$8:J139=J140,$E$8:E139),0)),INDEX(DATOS,0,$M$2)))))))))</f>
        <v>0</v>
      </c>
      <c r="C140" s="32">
        <f>MATCH(D140,INDEX(DATOS,1,),0)</f>
        <v>20</v>
      </c>
      <c r="D140" s="114" t="s">
        <v>1</v>
      </c>
      <c r="E140" s="34" t="str">
        <f>IF($B140=0,"--",INDEX(DATOS,$B140,Q$2))</f>
        <v>--</v>
      </c>
      <c r="F140" s="34" t="str">
        <f>IFERROR(SUBSTITUTE(SUBSTITUTE(SUBSTITUTE(SUBSTITUTE(SUBSTITUTE(MID(E140,1,FIND(",",E140)-1),"Departamento de","Dpto."),"Partido de","Part."),"Coronel","Cnel."),"General","Gral."),"Comandante","Cmte."),E140)</f>
        <v>--</v>
      </c>
      <c r="G140" s="117">
        <f>IFERROR(VLOOKUP($E140,LOC_UNICOS,G$2,0),-999)</f>
        <v>-999</v>
      </c>
      <c r="H140" s="117">
        <f>IFERROR(VLOOKUP($E140,LOC_UNICOS,H$2,0),-999)</f>
        <v>-999</v>
      </c>
      <c r="I140" s="116">
        <f t="shared" si="10"/>
        <v>2018</v>
      </c>
      <c r="J140" s="116">
        <f t="shared" si="11"/>
        <v>2018</v>
      </c>
      <c r="K140" s="118" t="str">
        <f t="array" ref="K140">IFERROR(AVERAGE(IF(INDEX(DATOS,0,$P$2)&lt;=$I140,IF(INDEX(DATOS,0,$P$2)&gt;=$J140,IF(ISNUMBER(INDEX(DATOS,0,K$5)),IF(INDEX(DATOS,0,$N$2)=0,IF(INDEX(DATOS,0,$O$2)=1,IF(INDEX(DATOS,0,$Q$2)=$E140,INDEX(DATOS,0,K$5)))))))),"sd")</f>
        <v>sd</v>
      </c>
      <c r="L140" s="118" t="str">
        <f t="array" ref="L140">IFERROR(AVERAGE(IF(INDEX(DATOS,0,$P$2)&lt;=$I140,IF(INDEX(DATOS,0,$P$2)&gt;=$J140,IF(ISNUMBER(INDEX(DATOS,0,L$5)),IF(INDEX(DATOS,0,$N$2)=0,IF(INDEX(DATOS,0,$O$2)=1,IF(INDEX(DATOS,0,$Q$2)=$E140,INDEX(DATOS,0,L$5)))))))),"sd")</f>
        <v>sd</v>
      </c>
      <c r="M140" s="118" t="str">
        <f t="array" ref="M140">IFERROR(AVERAGE(IF(INDEX(DATOS,0,$P$2)&lt;=$I140,IF(INDEX(DATOS,0,$P$2)&gt;=$J140,IF(ISNUMBER(INDEX(DATOS,0,M$5)),IF(INDEX(DATOS,0,$N$2)=0,IF(INDEX(DATOS,0,$O$2)=1,IF(INDEX(DATOS,0,$Q$2)=$E140,INDEX(DATOS,0,M$5)))))))),"sd")</f>
        <v>sd</v>
      </c>
      <c r="N140" s="118" t="str">
        <f t="array" ref="N140">IFERROR(AVERAGE(IF(INDEX(DATOS,0,$P$2)&lt;=$I140,IF(INDEX(DATOS,0,$P$2)&gt;=$J140,IF(ISNUMBER(INDEX(DATOS,0,N$5)),IF(INDEX(DATOS,0,$N$2)=0,IF(INDEX(DATOS,0,$O$2)=1,IF(INDEX(DATOS,0,$Q$2)=$E140,INDEX(DATOS,0,N$5)))))))),"sd")</f>
        <v>sd</v>
      </c>
      <c r="O140" s="118" t="str">
        <f t="array" ref="O140">IFERROR(AVERAGE(IF(INDEX(DATOS,0,$P$2)&lt;=$I140,IF(INDEX(DATOS,0,$P$2)&gt;=$J140,IF(ISNUMBER(INDEX(DATOS,0,O$5)),IF(INDEX(DATOS,0,$N$2)=0,IF(INDEX(DATOS,0,$O$2)=1,IF(INDEX(DATOS,0,$Q$2)=$E140,INDEX(DATOS,0,O$5)))))))),"sd")</f>
        <v>sd</v>
      </c>
      <c r="P140" s="118" t="str">
        <f t="array" ref="P140">IFERROR(AVERAGE(IF(INDEX(DATOS,0,$P$2)&lt;=$I140,IF(INDEX(DATOS,0,$P$2)&gt;=$J140,IF(ISNUMBER(INDEX(DATOS,0,P$5)),IF(INDEX(DATOS,0,$N$2)=0,IF(INDEX(DATOS,0,$O$2)=1,IF(INDEX(DATOS,0,$Q$2)=$E140,INDEX(DATOS,0,P$5)))))))),"sd")</f>
        <v>sd</v>
      </c>
      <c r="Q140" s="118" t="str">
        <f t="array" ref="Q140">IFERROR(AVERAGE(IF(INDEX(DATOS,0,$P$2)&lt;=$I140,IF(INDEX(DATOS,0,$P$2)&gt;=$J140,IF(ISNUMBER(INDEX(DATOS,0,Q$5)),IF(INDEX(DATOS,0,$N$2)=0,IF(INDEX(DATOS,0,$O$2)=1,IF(INDEX(DATOS,0,$Q$2)=$E140,INDEX(DATOS,0,Q$5)))))))),"sd")</f>
        <v>sd</v>
      </c>
      <c r="R140" s="118" t="str">
        <f t="array" ref="R140">IFERROR(AVERAGE(IF(INDEX(DATOS,0,$P$2)&lt;=$I140,IF(INDEX(DATOS,0,$P$2)&gt;=$J140,IF(ISNUMBER(INDEX(DATOS,0,R$5)),IF(INDEX(DATOS,0,$N$2)=0,IF(INDEX(DATOS,0,$O$2)=1,IF(INDEX(DATOS,0,$Q$2)=$E140,INDEX(DATOS,0,R$5)))))))),"sd")</f>
        <v>sd</v>
      </c>
      <c r="S140" s="68">
        <f t="array" ref="S140">IF(ISNUMBER(K140),MAX(IF(K140&gt;=INDEX(ESCALA,0,$S$2),INDEX(ESCALA,0,$R$2))),1)</f>
        <v>1</v>
      </c>
      <c r="T140" s="119" t="str">
        <f t="shared" si="12"/>
        <v/>
      </c>
    </row>
    <row r="141" spans="1:20" x14ac:dyDescent="0.35">
      <c r="A141">
        <f t="shared" si="13"/>
        <v>134</v>
      </c>
      <c r="B141" s="35">
        <f t="array" ref="B141">IF(B140=0,0,MIN(IF(INDEX(DATOS,0,$P$2)&lt;=$I141,IF(INDEX(DATOS,0,$P$2)&gt;=$J141,IF(ISNUMBER(INDEX(DATOS,0,$C141)),IF(INDEX(DATOS,0,$N$2)=0,IF(INDEX(DATOS,0,$O$2)=1,IF(ISNA(MATCH(INDEX(DATOS,0,$Q$2),IF($J$8:J140=J141,$E$8:E140),0)),INDEX(DATOS,0,$M$2)))))))))</f>
        <v>0</v>
      </c>
      <c r="C141" s="32">
        <f>MATCH(D141,INDEX(DATOS,1,),0)</f>
        <v>20</v>
      </c>
      <c r="D141" s="114" t="s">
        <v>1</v>
      </c>
      <c r="E141" s="34" t="str">
        <f>IF($B141=0,"--",INDEX(DATOS,$B141,Q$2))</f>
        <v>--</v>
      </c>
      <c r="F141" s="34" t="str">
        <f>IFERROR(SUBSTITUTE(SUBSTITUTE(SUBSTITUTE(SUBSTITUTE(SUBSTITUTE(MID(E141,1,FIND(",",E141)-1),"Departamento de","Dpto."),"Partido de","Part."),"Coronel","Cnel."),"General","Gral."),"Comandante","Cmte."),E141)</f>
        <v>--</v>
      </c>
      <c r="G141" s="117">
        <f>IFERROR(VLOOKUP($E141,LOC_UNICOS,G$2,0),-999)</f>
        <v>-999</v>
      </c>
      <c r="H141" s="117">
        <f>IFERROR(VLOOKUP($E141,LOC_UNICOS,H$2,0),-999)</f>
        <v>-999</v>
      </c>
      <c r="I141" s="116">
        <f t="shared" si="10"/>
        <v>2018</v>
      </c>
      <c r="J141" s="116">
        <f t="shared" si="11"/>
        <v>2018</v>
      </c>
      <c r="K141" s="118" t="str">
        <f t="array" ref="K141">IFERROR(AVERAGE(IF(INDEX(DATOS,0,$P$2)&lt;=$I141,IF(INDEX(DATOS,0,$P$2)&gt;=$J141,IF(ISNUMBER(INDEX(DATOS,0,K$5)),IF(INDEX(DATOS,0,$N$2)=0,IF(INDEX(DATOS,0,$O$2)=1,IF(INDEX(DATOS,0,$Q$2)=$E141,INDEX(DATOS,0,K$5)))))))),"sd")</f>
        <v>sd</v>
      </c>
      <c r="L141" s="118" t="str">
        <f t="array" ref="L141">IFERROR(AVERAGE(IF(INDEX(DATOS,0,$P$2)&lt;=$I141,IF(INDEX(DATOS,0,$P$2)&gt;=$J141,IF(ISNUMBER(INDEX(DATOS,0,L$5)),IF(INDEX(DATOS,0,$N$2)=0,IF(INDEX(DATOS,0,$O$2)=1,IF(INDEX(DATOS,0,$Q$2)=$E141,INDEX(DATOS,0,L$5)))))))),"sd")</f>
        <v>sd</v>
      </c>
      <c r="M141" s="118" t="str">
        <f t="array" ref="M141">IFERROR(AVERAGE(IF(INDEX(DATOS,0,$P$2)&lt;=$I141,IF(INDEX(DATOS,0,$P$2)&gt;=$J141,IF(ISNUMBER(INDEX(DATOS,0,M$5)),IF(INDEX(DATOS,0,$N$2)=0,IF(INDEX(DATOS,0,$O$2)=1,IF(INDEX(DATOS,0,$Q$2)=$E141,INDEX(DATOS,0,M$5)))))))),"sd")</f>
        <v>sd</v>
      </c>
      <c r="N141" s="118" t="str">
        <f t="array" ref="N141">IFERROR(AVERAGE(IF(INDEX(DATOS,0,$P$2)&lt;=$I141,IF(INDEX(DATOS,0,$P$2)&gt;=$J141,IF(ISNUMBER(INDEX(DATOS,0,N$5)),IF(INDEX(DATOS,0,$N$2)=0,IF(INDEX(DATOS,0,$O$2)=1,IF(INDEX(DATOS,0,$Q$2)=$E141,INDEX(DATOS,0,N$5)))))))),"sd")</f>
        <v>sd</v>
      </c>
      <c r="O141" s="118" t="str">
        <f t="array" ref="O141">IFERROR(AVERAGE(IF(INDEX(DATOS,0,$P$2)&lt;=$I141,IF(INDEX(DATOS,0,$P$2)&gt;=$J141,IF(ISNUMBER(INDEX(DATOS,0,O$5)),IF(INDEX(DATOS,0,$N$2)=0,IF(INDEX(DATOS,0,$O$2)=1,IF(INDEX(DATOS,0,$Q$2)=$E141,INDEX(DATOS,0,O$5)))))))),"sd")</f>
        <v>sd</v>
      </c>
      <c r="P141" s="118" t="str">
        <f t="array" ref="P141">IFERROR(AVERAGE(IF(INDEX(DATOS,0,$P$2)&lt;=$I141,IF(INDEX(DATOS,0,$P$2)&gt;=$J141,IF(ISNUMBER(INDEX(DATOS,0,P$5)),IF(INDEX(DATOS,0,$N$2)=0,IF(INDEX(DATOS,0,$O$2)=1,IF(INDEX(DATOS,0,$Q$2)=$E141,INDEX(DATOS,0,P$5)))))))),"sd")</f>
        <v>sd</v>
      </c>
      <c r="Q141" s="118" t="str">
        <f t="array" ref="Q141">IFERROR(AVERAGE(IF(INDEX(DATOS,0,$P$2)&lt;=$I141,IF(INDEX(DATOS,0,$P$2)&gt;=$J141,IF(ISNUMBER(INDEX(DATOS,0,Q$5)),IF(INDEX(DATOS,0,$N$2)=0,IF(INDEX(DATOS,0,$O$2)=1,IF(INDEX(DATOS,0,$Q$2)=$E141,INDEX(DATOS,0,Q$5)))))))),"sd")</f>
        <v>sd</v>
      </c>
      <c r="R141" s="118" t="str">
        <f t="array" ref="R141">IFERROR(AVERAGE(IF(INDEX(DATOS,0,$P$2)&lt;=$I141,IF(INDEX(DATOS,0,$P$2)&gt;=$J141,IF(ISNUMBER(INDEX(DATOS,0,R$5)),IF(INDEX(DATOS,0,$N$2)=0,IF(INDEX(DATOS,0,$O$2)=1,IF(INDEX(DATOS,0,$Q$2)=$E141,INDEX(DATOS,0,R$5)))))))),"sd")</f>
        <v>sd</v>
      </c>
      <c r="S141" s="68">
        <f t="array" ref="S141">IF(ISNUMBER(K141),MAX(IF(K141&gt;=INDEX(ESCALA,0,$S$2),INDEX(ESCALA,0,$R$2))),1)</f>
        <v>1</v>
      </c>
      <c r="T141" s="119" t="str">
        <f t="shared" si="12"/>
        <v/>
      </c>
    </row>
    <row r="142" spans="1:20" x14ac:dyDescent="0.35">
      <c r="A142">
        <f t="shared" si="13"/>
        <v>135</v>
      </c>
      <c r="B142" s="35">
        <f t="array" ref="B142">IF(B141=0,0,MIN(IF(INDEX(DATOS,0,$P$2)&lt;=$I142,IF(INDEX(DATOS,0,$P$2)&gt;=$J142,IF(ISNUMBER(INDEX(DATOS,0,$C142)),IF(INDEX(DATOS,0,$N$2)=0,IF(INDEX(DATOS,0,$O$2)=1,IF(ISNA(MATCH(INDEX(DATOS,0,$Q$2),IF($J$8:J141=J142,$E$8:E141),0)),INDEX(DATOS,0,$M$2)))))))))</f>
        <v>0</v>
      </c>
      <c r="C142" s="32">
        <f>MATCH(D142,INDEX(DATOS,1,),0)</f>
        <v>20</v>
      </c>
      <c r="D142" s="114" t="s">
        <v>1</v>
      </c>
      <c r="E142" s="34" t="str">
        <f>IF($B142=0,"--",INDEX(DATOS,$B142,Q$2))</f>
        <v>--</v>
      </c>
      <c r="F142" s="34" t="str">
        <f>IFERROR(SUBSTITUTE(SUBSTITUTE(SUBSTITUTE(SUBSTITUTE(SUBSTITUTE(MID(E142,1,FIND(",",E142)-1),"Departamento de","Dpto."),"Partido de","Part."),"Coronel","Cnel."),"General","Gral."),"Comandante","Cmte."),E142)</f>
        <v>--</v>
      </c>
      <c r="G142" s="117">
        <f>IFERROR(VLOOKUP($E142,LOC_UNICOS,G$2,0),-999)</f>
        <v>-999</v>
      </c>
      <c r="H142" s="117">
        <f>IFERROR(VLOOKUP($E142,LOC_UNICOS,H$2,0),-999)</f>
        <v>-999</v>
      </c>
      <c r="I142" s="116">
        <f t="shared" si="10"/>
        <v>2018</v>
      </c>
      <c r="J142" s="116">
        <f t="shared" si="11"/>
        <v>2018</v>
      </c>
      <c r="K142" s="118" t="str">
        <f t="array" ref="K142">IFERROR(AVERAGE(IF(INDEX(DATOS,0,$P$2)&lt;=$I142,IF(INDEX(DATOS,0,$P$2)&gt;=$J142,IF(ISNUMBER(INDEX(DATOS,0,K$5)),IF(INDEX(DATOS,0,$N$2)=0,IF(INDEX(DATOS,0,$O$2)=1,IF(INDEX(DATOS,0,$Q$2)=$E142,INDEX(DATOS,0,K$5)))))))),"sd")</f>
        <v>sd</v>
      </c>
      <c r="L142" s="118" t="str">
        <f t="array" ref="L142">IFERROR(AVERAGE(IF(INDEX(DATOS,0,$P$2)&lt;=$I142,IF(INDEX(DATOS,0,$P$2)&gt;=$J142,IF(ISNUMBER(INDEX(DATOS,0,L$5)),IF(INDEX(DATOS,0,$N$2)=0,IF(INDEX(DATOS,0,$O$2)=1,IF(INDEX(DATOS,0,$Q$2)=$E142,INDEX(DATOS,0,L$5)))))))),"sd")</f>
        <v>sd</v>
      </c>
      <c r="M142" s="118" t="str">
        <f t="array" ref="M142">IFERROR(AVERAGE(IF(INDEX(DATOS,0,$P$2)&lt;=$I142,IF(INDEX(DATOS,0,$P$2)&gt;=$J142,IF(ISNUMBER(INDEX(DATOS,0,M$5)),IF(INDEX(DATOS,0,$N$2)=0,IF(INDEX(DATOS,0,$O$2)=1,IF(INDEX(DATOS,0,$Q$2)=$E142,INDEX(DATOS,0,M$5)))))))),"sd")</f>
        <v>sd</v>
      </c>
      <c r="N142" s="118" t="str">
        <f t="array" ref="N142">IFERROR(AVERAGE(IF(INDEX(DATOS,0,$P$2)&lt;=$I142,IF(INDEX(DATOS,0,$P$2)&gt;=$J142,IF(ISNUMBER(INDEX(DATOS,0,N$5)),IF(INDEX(DATOS,0,$N$2)=0,IF(INDEX(DATOS,0,$O$2)=1,IF(INDEX(DATOS,0,$Q$2)=$E142,INDEX(DATOS,0,N$5)))))))),"sd")</f>
        <v>sd</v>
      </c>
      <c r="O142" s="118" t="str">
        <f t="array" ref="O142">IFERROR(AVERAGE(IF(INDEX(DATOS,0,$P$2)&lt;=$I142,IF(INDEX(DATOS,0,$P$2)&gt;=$J142,IF(ISNUMBER(INDEX(DATOS,0,O$5)),IF(INDEX(DATOS,0,$N$2)=0,IF(INDEX(DATOS,0,$O$2)=1,IF(INDEX(DATOS,0,$Q$2)=$E142,INDEX(DATOS,0,O$5)))))))),"sd")</f>
        <v>sd</v>
      </c>
      <c r="P142" s="118" t="str">
        <f t="array" ref="P142">IFERROR(AVERAGE(IF(INDEX(DATOS,0,$P$2)&lt;=$I142,IF(INDEX(DATOS,0,$P$2)&gt;=$J142,IF(ISNUMBER(INDEX(DATOS,0,P$5)),IF(INDEX(DATOS,0,$N$2)=0,IF(INDEX(DATOS,0,$O$2)=1,IF(INDEX(DATOS,0,$Q$2)=$E142,INDEX(DATOS,0,P$5)))))))),"sd")</f>
        <v>sd</v>
      </c>
      <c r="Q142" s="118" t="str">
        <f t="array" ref="Q142">IFERROR(AVERAGE(IF(INDEX(DATOS,0,$P$2)&lt;=$I142,IF(INDEX(DATOS,0,$P$2)&gt;=$J142,IF(ISNUMBER(INDEX(DATOS,0,Q$5)),IF(INDEX(DATOS,0,$N$2)=0,IF(INDEX(DATOS,0,$O$2)=1,IF(INDEX(DATOS,0,$Q$2)=$E142,INDEX(DATOS,0,Q$5)))))))),"sd")</f>
        <v>sd</v>
      </c>
      <c r="R142" s="118" t="str">
        <f t="array" ref="R142">IFERROR(AVERAGE(IF(INDEX(DATOS,0,$P$2)&lt;=$I142,IF(INDEX(DATOS,0,$P$2)&gt;=$J142,IF(ISNUMBER(INDEX(DATOS,0,R$5)),IF(INDEX(DATOS,0,$N$2)=0,IF(INDEX(DATOS,0,$O$2)=1,IF(INDEX(DATOS,0,$Q$2)=$E142,INDEX(DATOS,0,R$5)))))))),"sd")</f>
        <v>sd</v>
      </c>
      <c r="S142" s="68">
        <f t="array" ref="S142">IF(ISNUMBER(K142),MAX(IF(K142&gt;=INDEX(ESCALA,0,$S$2),INDEX(ESCALA,0,$R$2))),1)</f>
        <v>1</v>
      </c>
      <c r="T142" s="119" t="str">
        <f t="shared" si="12"/>
        <v/>
      </c>
    </row>
    <row r="143" spans="1:20" x14ac:dyDescent="0.35">
      <c r="A143">
        <f t="shared" si="13"/>
        <v>136</v>
      </c>
      <c r="B143" s="35">
        <f t="array" ref="B143">IF(B142=0,0,MIN(IF(INDEX(DATOS,0,$P$2)&lt;=$I143,IF(INDEX(DATOS,0,$P$2)&gt;=$J143,IF(ISNUMBER(INDEX(DATOS,0,$C143)),IF(INDEX(DATOS,0,$N$2)=0,IF(INDEX(DATOS,0,$O$2)=1,IF(ISNA(MATCH(INDEX(DATOS,0,$Q$2),IF($J$8:J142=J143,$E$8:E142),0)),INDEX(DATOS,0,$M$2)))))))))</f>
        <v>0</v>
      </c>
      <c r="C143" s="32">
        <f>MATCH(D143,INDEX(DATOS,1,),0)</f>
        <v>20</v>
      </c>
      <c r="D143" s="114" t="s">
        <v>1</v>
      </c>
      <c r="E143" s="34" t="str">
        <f>IF($B143=0,"--",INDEX(DATOS,$B143,Q$2))</f>
        <v>--</v>
      </c>
      <c r="F143" s="34" t="str">
        <f>IFERROR(SUBSTITUTE(SUBSTITUTE(SUBSTITUTE(SUBSTITUTE(SUBSTITUTE(MID(E143,1,FIND(",",E143)-1),"Departamento de","Dpto."),"Partido de","Part."),"Coronel","Cnel."),"General","Gral."),"Comandante","Cmte."),E143)</f>
        <v>--</v>
      </c>
      <c r="G143" s="117">
        <f>IFERROR(VLOOKUP($E143,LOC_UNICOS,G$2,0),-999)</f>
        <v>-999</v>
      </c>
      <c r="H143" s="117">
        <f>IFERROR(VLOOKUP($E143,LOC_UNICOS,H$2,0),-999)</f>
        <v>-999</v>
      </c>
      <c r="I143" s="116">
        <f t="shared" si="10"/>
        <v>2018</v>
      </c>
      <c r="J143" s="116">
        <f t="shared" si="11"/>
        <v>2018</v>
      </c>
      <c r="K143" s="118" t="str">
        <f t="array" ref="K143">IFERROR(AVERAGE(IF(INDEX(DATOS,0,$P$2)&lt;=$I143,IF(INDEX(DATOS,0,$P$2)&gt;=$J143,IF(ISNUMBER(INDEX(DATOS,0,K$5)),IF(INDEX(DATOS,0,$N$2)=0,IF(INDEX(DATOS,0,$O$2)=1,IF(INDEX(DATOS,0,$Q$2)=$E143,INDEX(DATOS,0,K$5)))))))),"sd")</f>
        <v>sd</v>
      </c>
      <c r="L143" s="118" t="str">
        <f t="array" ref="L143">IFERROR(AVERAGE(IF(INDEX(DATOS,0,$P$2)&lt;=$I143,IF(INDEX(DATOS,0,$P$2)&gt;=$J143,IF(ISNUMBER(INDEX(DATOS,0,L$5)),IF(INDEX(DATOS,0,$N$2)=0,IF(INDEX(DATOS,0,$O$2)=1,IF(INDEX(DATOS,0,$Q$2)=$E143,INDEX(DATOS,0,L$5)))))))),"sd")</f>
        <v>sd</v>
      </c>
      <c r="M143" s="118" t="str">
        <f t="array" ref="M143">IFERROR(AVERAGE(IF(INDEX(DATOS,0,$P$2)&lt;=$I143,IF(INDEX(DATOS,0,$P$2)&gt;=$J143,IF(ISNUMBER(INDEX(DATOS,0,M$5)),IF(INDEX(DATOS,0,$N$2)=0,IF(INDEX(DATOS,0,$O$2)=1,IF(INDEX(DATOS,0,$Q$2)=$E143,INDEX(DATOS,0,M$5)))))))),"sd")</f>
        <v>sd</v>
      </c>
      <c r="N143" s="118" t="str">
        <f t="array" ref="N143">IFERROR(AVERAGE(IF(INDEX(DATOS,0,$P$2)&lt;=$I143,IF(INDEX(DATOS,0,$P$2)&gt;=$J143,IF(ISNUMBER(INDEX(DATOS,0,N$5)),IF(INDEX(DATOS,0,$N$2)=0,IF(INDEX(DATOS,0,$O$2)=1,IF(INDEX(DATOS,0,$Q$2)=$E143,INDEX(DATOS,0,N$5)))))))),"sd")</f>
        <v>sd</v>
      </c>
      <c r="O143" s="118" t="str">
        <f t="array" ref="O143">IFERROR(AVERAGE(IF(INDEX(DATOS,0,$P$2)&lt;=$I143,IF(INDEX(DATOS,0,$P$2)&gt;=$J143,IF(ISNUMBER(INDEX(DATOS,0,O$5)),IF(INDEX(DATOS,0,$N$2)=0,IF(INDEX(DATOS,0,$O$2)=1,IF(INDEX(DATOS,0,$Q$2)=$E143,INDEX(DATOS,0,O$5)))))))),"sd")</f>
        <v>sd</v>
      </c>
      <c r="P143" s="118" t="str">
        <f t="array" ref="P143">IFERROR(AVERAGE(IF(INDEX(DATOS,0,$P$2)&lt;=$I143,IF(INDEX(DATOS,0,$P$2)&gt;=$J143,IF(ISNUMBER(INDEX(DATOS,0,P$5)),IF(INDEX(DATOS,0,$N$2)=0,IF(INDEX(DATOS,0,$O$2)=1,IF(INDEX(DATOS,0,$Q$2)=$E143,INDEX(DATOS,0,P$5)))))))),"sd")</f>
        <v>sd</v>
      </c>
      <c r="Q143" s="118" t="str">
        <f t="array" ref="Q143">IFERROR(AVERAGE(IF(INDEX(DATOS,0,$P$2)&lt;=$I143,IF(INDEX(DATOS,0,$P$2)&gt;=$J143,IF(ISNUMBER(INDEX(DATOS,0,Q$5)),IF(INDEX(DATOS,0,$N$2)=0,IF(INDEX(DATOS,0,$O$2)=1,IF(INDEX(DATOS,0,$Q$2)=$E143,INDEX(DATOS,0,Q$5)))))))),"sd")</f>
        <v>sd</v>
      </c>
      <c r="R143" s="118" t="str">
        <f t="array" ref="R143">IFERROR(AVERAGE(IF(INDEX(DATOS,0,$P$2)&lt;=$I143,IF(INDEX(DATOS,0,$P$2)&gt;=$J143,IF(ISNUMBER(INDEX(DATOS,0,R$5)),IF(INDEX(DATOS,0,$N$2)=0,IF(INDEX(DATOS,0,$O$2)=1,IF(INDEX(DATOS,0,$Q$2)=$E143,INDEX(DATOS,0,R$5)))))))),"sd")</f>
        <v>sd</v>
      </c>
      <c r="S143" s="68">
        <f t="array" ref="S143">IF(ISNUMBER(K143),MAX(IF(K143&gt;=INDEX(ESCALA,0,$S$2),INDEX(ESCALA,0,$R$2))),1)</f>
        <v>1</v>
      </c>
      <c r="T143" s="119" t="str">
        <f t="shared" si="12"/>
        <v/>
      </c>
    </row>
    <row r="144" spans="1:20" x14ac:dyDescent="0.35">
      <c r="A144">
        <f t="shared" si="13"/>
        <v>137</v>
      </c>
      <c r="B144" s="35">
        <f t="array" ref="B144">IF(B143=0,0,MIN(IF(INDEX(DATOS,0,$P$2)&lt;=$I144,IF(INDEX(DATOS,0,$P$2)&gt;=$J144,IF(ISNUMBER(INDEX(DATOS,0,$C144)),IF(INDEX(DATOS,0,$N$2)=0,IF(INDEX(DATOS,0,$O$2)=1,IF(ISNA(MATCH(INDEX(DATOS,0,$Q$2),IF($J$8:J143=J144,$E$8:E143),0)),INDEX(DATOS,0,$M$2)))))))))</f>
        <v>0</v>
      </c>
      <c r="C144" s="32">
        <f>MATCH(D144,INDEX(DATOS,1,),0)</f>
        <v>20</v>
      </c>
      <c r="D144" s="114" t="s">
        <v>1</v>
      </c>
      <c r="E144" s="34" t="str">
        <f>IF($B144=0,"--",INDEX(DATOS,$B144,Q$2))</f>
        <v>--</v>
      </c>
      <c r="F144" s="34" t="str">
        <f>IFERROR(SUBSTITUTE(SUBSTITUTE(SUBSTITUTE(SUBSTITUTE(SUBSTITUTE(MID(E144,1,FIND(",",E144)-1),"Departamento de","Dpto."),"Partido de","Part."),"Coronel","Cnel."),"General","Gral."),"Comandante","Cmte."),E144)</f>
        <v>--</v>
      </c>
      <c r="G144" s="117">
        <f>IFERROR(VLOOKUP($E144,LOC_UNICOS,G$2,0),-999)</f>
        <v>-999</v>
      </c>
      <c r="H144" s="117">
        <f>IFERROR(VLOOKUP($E144,LOC_UNICOS,H$2,0),-999)</f>
        <v>-999</v>
      </c>
      <c r="I144" s="116">
        <f t="shared" si="10"/>
        <v>2018</v>
      </c>
      <c r="J144" s="116">
        <f t="shared" si="11"/>
        <v>2018</v>
      </c>
      <c r="K144" s="118" t="str">
        <f t="array" ref="K144">IFERROR(AVERAGE(IF(INDEX(DATOS,0,$P$2)&lt;=$I144,IF(INDEX(DATOS,0,$P$2)&gt;=$J144,IF(ISNUMBER(INDEX(DATOS,0,K$5)),IF(INDEX(DATOS,0,$N$2)=0,IF(INDEX(DATOS,0,$O$2)=1,IF(INDEX(DATOS,0,$Q$2)=$E144,INDEX(DATOS,0,K$5)))))))),"sd")</f>
        <v>sd</v>
      </c>
      <c r="L144" s="118" t="str">
        <f t="array" ref="L144">IFERROR(AVERAGE(IF(INDEX(DATOS,0,$P$2)&lt;=$I144,IF(INDEX(DATOS,0,$P$2)&gt;=$J144,IF(ISNUMBER(INDEX(DATOS,0,L$5)),IF(INDEX(DATOS,0,$N$2)=0,IF(INDEX(DATOS,0,$O$2)=1,IF(INDEX(DATOS,0,$Q$2)=$E144,INDEX(DATOS,0,L$5)))))))),"sd")</f>
        <v>sd</v>
      </c>
      <c r="M144" s="118" t="str">
        <f t="array" ref="M144">IFERROR(AVERAGE(IF(INDEX(DATOS,0,$P$2)&lt;=$I144,IF(INDEX(DATOS,0,$P$2)&gt;=$J144,IF(ISNUMBER(INDEX(DATOS,0,M$5)),IF(INDEX(DATOS,0,$N$2)=0,IF(INDEX(DATOS,0,$O$2)=1,IF(INDEX(DATOS,0,$Q$2)=$E144,INDEX(DATOS,0,M$5)))))))),"sd")</f>
        <v>sd</v>
      </c>
      <c r="N144" s="118" t="str">
        <f t="array" ref="N144">IFERROR(AVERAGE(IF(INDEX(DATOS,0,$P$2)&lt;=$I144,IF(INDEX(DATOS,0,$P$2)&gt;=$J144,IF(ISNUMBER(INDEX(DATOS,0,N$5)),IF(INDEX(DATOS,0,$N$2)=0,IF(INDEX(DATOS,0,$O$2)=1,IF(INDEX(DATOS,0,$Q$2)=$E144,INDEX(DATOS,0,N$5)))))))),"sd")</f>
        <v>sd</v>
      </c>
      <c r="O144" s="118" t="str">
        <f t="array" ref="O144">IFERROR(AVERAGE(IF(INDEX(DATOS,0,$P$2)&lt;=$I144,IF(INDEX(DATOS,0,$P$2)&gt;=$J144,IF(ISNUMBER(INDEX(DATOS,0,O$5)),IF(INDEX(DATOS,0,$N$2)=0,IF(INDEX(DATOS,0,$O$2)=1,IF(INDEX(DATOS,0,$Q$2)=$E144,INDEX(DATOS,0,O$5)))))))),"sd")</f>
        <v>sd</v>
      </c>
      <c r="P144" s="118" t="str">
        <f t="array" ref="P144">IFERROR(AVERAGE(IF(INDEX(DATOS,0,$P$2)&lt;=$I144,IF(INDEX(DATOS,0,$P$2)&gt;=$J144,IF(ISNUMBER(INDEX(DATOS,0,P$5)),IF(INDEX(DATOS,0,$N$2)=0,IF(INDEX(DATOS,0,$O$2)=1,IF(INDEX(DATOS,0,$Q$2)=$E144,INDEX(DATOS,0,P$5)))))))),"sd")</f>
        <v>sd</v>
      </c>
      <c r="Q144" s="118" t="str">
        <f t="array" ref="Q144">IFERROR(AVERAGE(IF(INDEX(DATOS,0,$P$2)&lt;=$I144,IF(INDEX(DATOS,0,$P$2)&gt;=$J144,IF(ISNUMBER(INDEX(DATOS,0,Q$5)),IF(INDEX(DATOS,0,$N$2)=0,IF(INDEX(DATOS,0,$O$2)=1,IF(INDEX(DATOS,0,$Q$2)=$E144,INDEX(DATOS,0,Q$5)))))))),"sd")</f>
        <v>sd</v>
      </c>
      <c r="R144" s="118" t="str">
        <f t="array" ref="R144">IFERROR(AVERAGE(IF(INDEX(DATOS,0,$P$2)&lt;=$I144,IF(INDEX(DATOS,0,$P$2)&gt;=$J144,IF(ISNUMBER(INDEX(DATOS,0,R$5)),IF(INDEX(DATOS,0,$N$2)=0,IF(INDEX(DATOS,0,$O$2)=1,IF(INDEX(DATOS,0,$Q$2)=$E144,INDEX(DATOS,0,R$5)))))))),"sd")</f>
        <v>sd</v>
      </c>
      <c r="S144" s="68">
        <f t="array" ref="S144">IF(ISNUMBER(K144),MAX(IF(K144&gt;=INDEX(ESCALA,0,$S$2),INDEX(ESCALA,0,$R$2))),1)</f>
        <v>1</v>
      </c>
      <c r="T144" s="119" t="str">
        <f t="shared" si="12"/>
        <v/>
      </c>
    </row>
    <row r="145" spans="1:20" x14ac:dyDescent="0.35">
      <c r="A145">
        <f t="shared" si="13"/>
        <v>138</v>
      </c>
      <c r="B145" s="35">
        <f t="array" ref="B145">IF(B144=0,0,MIN(IF(INDEX(DATOS,0,$P$2)&lt;=$I145,IF(INDEX(DATOS,0,$P$2)&gt;=$J145,IF(ISNUMBER(INDEX(DATOS,0,$C145)),IF(INDEX(DATOS,0,$N$2)=0,IF(INDEX(DATOS,0,$O$2)=1,IF(ISNA(MATCH(INDEX(DATOS,0,$Q$2),IF($J$8:J144=J145,$E$8:E144),0)),INDEX(DATOS,0,$M$2)))))))))</f>
        <v>0</v>
      </c>
      <c r="C145" s="32">
        <f>MATCH(D145,INDEX(DATOS,1,),0)</f>
        <v>20</v>
      </c>
      <c r="D145" s="114" t="s">
        <v>1</v>
      </c>
      <c r="E145" s="34" t="str">
        <f>IF($B145=0,"--",INDEX(DATOS,$B145,Q$2))</f>
        <v>--</v>
      </c>
      <c r="F145" s="34" t="str">
        <f>IFERROR(SUBSTITUTE(SUBSTITUTE(SUBSTITUTE(SUBSTITUTE(SUBSTITUTE(MID(E145,1,FIND(",",E145)-1),"Departamento de","Dpto."),"Partido de","Part."),"Coronel","Cnel."),"General","Gral."),"Comandante","Cmte."),E145)</f>
        <v>--</v>
      </c>
      <c r="G145" s="117">
        <f>IFERROR(VLOOKUP($E145,LOC_UNICOS,G$2,0),-999)</f>
        <v>-999</v>
      </c>
      <c r="H145" s="117">
        <f>IFERROR(VLOOKUP($E145,LOC_UNICOS,H$2,0),-999)</f>
        <v>-999</v>
      </c>
      <c r="I145" s="116">
        <f t="shared" si="10"/>
        <v>2018</v>
      </c>
      <c r="J145" s="116">
        <f t="shared" si="11"/>
        <v>2018</v>
      </c>
      <c r="K145" s="118" t="str">
        <f t="array" ref="K145">IFERROR(AVERAGE(IF(INDEX(DATOS,0,$P$2)&lt;=$I145,IF(INDEX(DATOS,0,$P$2)&gt;=$J145,IF(ISNUMBER(INDEX(DATOS,0,K$5)),IF(INDEX(DATOS,0,$N$2)=0,IF(INDEX(DATOS,0,$O$2)=1,IF(INDEX(DATOS,0,$Q$2)=$E145,INDEX(DATOS,0,K$5)))))))),"sd")</f>
        <v>sd</v>
      </c>
      <c r="L145" s="118" t="str">
        <f t="array" ref="L145">IFERROR(AVERAGE(IF(INDEX(DATOS,0,$P$2)&lt;=$I145,IF(INDEX(DATOS,0,$P$2)&gt;=$J145,IF(ISNUMBER(INDEX(DATOS,0,L$5)),IF(INDEX(DATOS,0,$N$2)=0,IF(INDEX(DATOS,0,$O$2)=1,IF(INDEX(DATOS,0,$Q$2)=$E145,INDEX(DATOS,0,L$5)))))))),"sd")</f>
        <v>sd</v>
      </c>
      <c r="M145" s="118" t="str">
        <f t="array" ref="M145">IFERROR(AVERAGE(IF(INDEX(DATOS,0,$P$2)&lt;=$I145,IF(INDEX(DATOS,0,$P$2)&gt;=$J145,IF(ISNUMBER(INDEX(DATOS,0,M$5)),IF(INDEX(DATOS,0,$N$2)=0,IF(INDEX(DATOS,0,$O$2)=1,IF(INDEX(DATOS,0,$Q$2)=$E145,INDEX(DATOS,0,M$5)))))))),"sd")</f>
        <v>sd</v>
      </c>
      <c r="N145" s="118" t="str">
        <f t="array" ref="N145">IFERROR(AVERAGE(IF(INDEX(DATOS,0,$P$2)&lt;=$I145,IF(INDEX(DATOS,0,$P$2)&gt;=$J145,IF(ISNUMBER(INDEX(DATOS,0,N$5)),IF(INDEX(DATOS,0,$N$2)=0,IF(INDEX(DATOS,0,$O$2)=1,IF(INDEX(DATOS,0,$Q$2)=$E145,INDEX(DATOS,0,N$5)))))))),"sd")</f>
        <v>sd</v>
      </c>
      <c r="O145" s="118" t="str">
        <f t="array" ref="O145">IFERROR(AVERAGE(IF(INDEX(DATOS,0,$P$2)&lt;=$I145,IF(INDEX(DATOS,0,$P$2)&gt;=$J145,IF(ISNUMBER(INDEX(DATOS,0,O$5)),IF(INDEX(DATOS,0,$N$2)=0,IF(INDEX(DATOS,0,$O$2)=1,IF(INDEX(DATOS,0,$Q$2)=$E145,INDEX(DATOS,0,O$5)))))))),"sd")</f>
        <v>sd</v>
      </c>
      <c r="P145" s="118" t="str">
        <f t="array" ref="P145">IFERROR(AVERAGE(IF(INDEX(DATOS,0,$P$2)&lt;=$I145,IF(INDEX(DATOS,0,$P$2)&gt;=$J145,IF(ISNUMBER(INDEX(DATOS,0,P$5)),IF(INDEX(DATOS,0,$N$2)=0,IF(INDEX(DATOS,0,$O$2)=1,IF(INDEX(DATOS,0,$Q$2)=$E145,INDEX(DATOS,0,P$5)))))))),"sd")</f>
        <v>sd</v>
      </c>
      <c r="Q145" s="118" t="str">
        <f t="array" ref="Q145">IFERROR(AVERAGE(IF(INDEX(DATOS,0,$P$2)&lt;=$I145,IF(INDEX(DATOS,0,$P$2)&gt;=$J145,IF(ISNUMBER(INDEX(DATOS,0,Q$5)),IF(INDEX(DATOS,0,$N$2)=0,IF(INDEX(DATOS,0,$O$2)=1,IF(INDEX(DATOS,0,$Q$2)=$E145,INDEX(DATOS,0,Q$5)))))))),"sd")</f>
        <v>sd</v>
      </c>
      <c r="R145" s="118" t="str">
        <f t="array" ref="R145">IFERROR(AVERAGE(IF(INDEX(DATOS,0,$P$2)&lt;=$I145,IF(INDEX(DATOS,0,$P$2)&gt;=$J145,IF(ISNUMBER(INDEX(DATOS,0,R$5)),IF(INDEX(DATOS,0,$N$2)=0,IF(INDEX(DATOS,0,$O$2)=1,IF(INDEX(DATOS,0,$Q$2)=$E145,INDEX(DATOS,0,R$5)))))))),"sd")</f>
        <v>sd</v>
      </c>
      <c r="S145" s="68">
        <f t="array" ref="S145">IF(ISNUMBER(K145),MAX(IF(K145&gt;=INDEX(ESCALA,0,$S$2),INDEX(ESCALA,0,$R$2))),1)</f>
        <v>1</v>
      </c>
      <c r="T145" s="119" t="str">
        <f t="shared" si="12"/>
        <v/>
      </c>
    </row>
    <row r="146" spans="1:20" x14ac:dyDescent="0.35">
      <c r="A146">
        <f t="shared" si="13"/>
        <v>139</v>
      </c>
      <c r="B146" s="35">
        <f t="array" ref="B146">IF(B145=0,0,MIN(IF(INDEX(DATOS,0,$P$2)&lt;=$I146,IF(INDEX(DATOS,0,$P$2)&gt;=$J146,IF(ISNUMBER(INDEX(DATOS,0,$C146)),IF(INDEX(DATOS,0,$N$2)=0,IF(INDEX(DATOS,0,$O$2)=1,IF(ISNA(MATCH(INDEX(DATOS,0,$Q$2),IF($J$8:J145=J146,$E$8:E145),0)),INDEX(DATOS,0,$M$2)))))))))</f>
        <v>0</v>
      </c>
      <c r="C146" s="32">
        <f>MATCH(D146,INDEX(DATOS,1,),0)</f>
        <v>20</v>
      </c>
      <c r="D146" s="114" t="s">
        <v>1</v>
      </c>
      <c r="E146" s="34" t="str">
        <f>IF($B146=0,"--",INDEX(DATOS,$B146,Q$2))</f>
        <v>--</v>
      </c>
      <c r="F146" s="34" t="str">
        <f>IFERROR(SUBSTITUTE(SUBSTITUTE(SUBSTITUTE(SUBSTITUTE(SUBSTITUTE(MID(E146,1,FIND(",",E146)-1),"Departamento de","Dpto."),"Partido de","Part."),"Coronel","Cnel."),"General","Gral."),"Comandante","Cmte."),E146)</f>
        <v>--</v>
      </c>
      <c r="G146" s="117">
        <f>IFERROR(VLOOKUP($E146,LOC_UNICOS,G$2,0),-999)</f>
        <v>-999</v>
      </c>
      <c r="H146" s="117">
        <f>IFERROR(VLOOKUP($E146,LOC_UNICOS,H$2,0),-999)</f>
        <v>-999</v>
      </c>
      <c r="I146" s="116">
        <f t="shared" si="10"/>
        <v>2018</v>
      </c>
      <c r="J146" s="116">
        <f t="shared" si="11"/>
        <v>2018</v>
      </c>
      <c r="K146" s="118" t="str">
        <f t="array" ref="K146">IFERROR(AVERAGE(IF(INDEX(DATOS,0,$P$2)&lt;=$I146,IF(INDEX(DATOS,0,$P$2)&gt;=$J146,IF(ISNUMBER(INDEX(DATOS,0,K$5)),IF(INDEX(DATOS,0,$N$2)=0,IF(INDEX(DATOS,0,$O$2)=1,IF(INDEX(DATOS,0,$Q$2)=$E146,INDEX(DATOS,0,K$5)))))))),"sd")</f>
        <v>sd</v>
      </c>
      <c r="L146" s="118" t="str">
        <f t="array" ref="L146">IFERROR(AVERAGE(IF(INDEX(DATOS,0,$P$2)&lt;=$I146,IF(INDEX(DATOS,0,$P$2)&gt;=$J146,IF(ISNUMBER(INDEX(DATOS,0,L$5)),IF(INDEX(DATOS,0,$N$2)=0,IF(INDEX(DATOS,0,$O$2)=1,IF(INDEX(DATOS,0,$Q$2)=$E146,INDEX(DATOS,0,L$5)))))))),"sd")</f>
        <v>sd</v>
      </c>
      <c r="M146" s="118" t="str">
        <f t="array" ref="M146">IFERROR(AVERAGE(IF(INDEX(DATOS,0,$P$2)&lt;=$I146,IF(INDEX(DATOS,0,$P$2)&gt;=$J146,IF(ISNUMBER(INDEX(DATOS,0,M$5)),IF(INDEX(DATOS,0,$N$2)=0,IF(INDEX(DATOS,0,$O$2)=1,IF(INDEX(DATOS,0,$Q$2)=$E146,INDEX(DATOS,0,M$5)))))))),"sd")</f>
        <v>sd</v>
      </c>
      <c r="N146" s="118" t="str">
        <f t="array" ref="N146">IFERROR(AVERAGE(IF(INDEX(DATOS,0,$P$2)&lt;=$I146,IF(INDEX(DATOS,0,$P$2)&gt;=$J146,IF(ISNUMBER(INDEX(DATOS,0,N$5)),IF(INDEX(DATOS,0,$N$2)=0,IF(INDEX(DATOS,0,$O$2)=1,IF(INDEX(DATOS,0,$Q$2)=$E146,INDEX(DATOS,0,N$5)))))))),"sd")</f>
        <v>sd</v>
      </c>
      <c r="O146" s="118" t="str">
        <f t="array" ref="O146">IFERROR(AVERAGE(IF(INDEX(DATOS,0,$P$2)&lt;=$I146,IF(INDEX(DATOS,0,$P$2)&gt;=$J146,IF(ISNUMBER(INDEX(DATOS,0,O$5)),IF(INDEX(DATOS,0,$N$2)=0,IF(INDEX(DATOS,0,$O$2)=1,IF(INDEX(DATOS,0,$Q$2)=$E146,INDEX(DATOS,0,O$5)))))))),"sd")</f>
        <v>sd</v>
      </c>
      <c r="P146" s="118" t="str">
        <f t="array" ref="P146">IFERROR(AVERAGE(IF(INDEX(DATOS,0,$P$2)&lt;=$I146,IF(INDEX(DATOS,0,$P$2)&gt;=$J146,IF(ISNUMBER(INDEX(DATOS,0,P$5)),IF(INDEX(DATOS,0,$N$2)=0,IF(INDEX(DATOS,0,$O$2)=1,IF(INDEX(DATOS,0,$Q$2)=$E146,INDEX(DATOS,0,P$5)))))))),"sd")</f>
        <v>sd</v>
      </c>
      <c r="Q146" s="118" t="str">
        <f t="array" ref="Q146">IFERROR(AVERAGE(IF(INDEX(DATOS,0,$P$2)&lt;=$I146,IF(INDEX(DATOS,0,$P$2)&gt;=$J146,IF(ISNUMBER(INDEX(DATOS,0,Q$5)),IF(INDEX(DATOS,0,$N$2)=0,IF(INDEX(DATOS,0,$O$2)=1,IF(INDEX(DATOS,0,$Q$2)=$E146,INDEX(DATOS,0,Q$5)))))))),"sd")</f>
        <v>sd</v>
      </c>
      <c r="R146" s="118" t="str">
        <f t="array" ref="R146">IFERROR(AVERAGE(IF(INDEX(DATOS,0,$P$2)&lt;=$I146,IF(INDEX(DATOS,0,$P$2)&gt;=$J146,IF(ISNUMBER(INDEX(DATOS,0,R$5)),IF(INDEX(DATOS,0,$N$2)=0,IF(INDEX(DATOS,0,$O$2)=1,IF(INDEX(DATOS,0,$Q$2)=$E146,INDEX(DATOS,0,R$5)))))))),"sd")</f>
        <v>sd</v>
      </c>
      <c r="S146" s="68">
        <f t="array" ref="S146">IF(ISNUMBER(K146),MAX(IF(K146&gt;=INDEX(ESCALA,0,$S$2),INDEX(ESCALA,0,$R$2))),1)</f>
        <v>1</v>
      </c>
      <c r="T146" s="119" t="str">
        <f t="shared" si="12"/>
        <v/>
      </c>
    </row>
    <row r="147" spans="1:20" x14ac:dyDescent="0.35">
      <c r="A147">
        <f t="shared" si="13"/>
        <v>140</v>
      </c>
      <c r="B147" s="35">
        <f t="array" ref="B147">IF(B146=0,0,MIN(IF(INDEX(DATOS,0,$P$2)&lt;=$I147,IF(INDEX(DATOS,0,$P$2)&gt;=$J147,IF(ISNUMBER(INDEX(DATOS,0,$C147)),IF(INDEX(DATOS,0,$N$2)=0,IF(INDEX(DATOS,0,$O$2)=1,IF(ISNA(MATCH(INDEX(DATOS,0,$Q$2),IF($J$8:J146=J147,$E$8:E146),0)),INDEX(DATOS,0,$M$2)))))))))</f>
        <v>0</v>
      </c>
      <c r="C147" s="32">
        <f>MATCH(D147,INDEX(DATOS,1,),0)</f>
        <v>20</v>
      </c>
      <c r="D147" s="114" t="s">
        <v>1</v>
      </c>
      <c r="E147" s="34" t="str">
        <f>IF($B147=0,"--",INDEX(DATOS,$B147,Q$2))</f>
        <v>--</v>
      </c>
      <c r="F147" s="34" t="str">
        <f>IFERROR(SUBSTITUTE(SUBSTITUTE(SUBSTITUTE(SUBSTITUTE(SUBSTITUTE(MID(E147,1,FIND(",",E147)-1),"Departamento de","Dpto."),"Partido de","Part."),"Coronel","Cnel."),"General","Gral."),"Comandante","Cmte."),E147)</f>
        <v>--</v>
      </c>
      <c r="G147" s="117">
        <f>IFERROR(VLOOKUP($E147,LOC_UNICOS,G$2,0),-999)</f>
        <v>-999</v>
      </c>
      <c r="H147" s="117">
        <f>IFERROR(VLOOKUP($E147,LOC_UNICOS,H$2,0),-999)</f>
        <v>-999</v>
      </c>
      <c r="I147" s="116">
        <f t="shared" si="10"/>
        <v>2018</v>
      </c>
      <c r="J147" s="116">
        <f t="shared" si="11"/>
        <v>2018</v>
      </c>
      <c r="K147" s="118" t="str">
        <f t="array" ref="K147">IFERROR(AVERAGE(IF(INDEX(DATOS,0,$P$2)&lt;=$I147,IF(INDEX(DATOS,0,$P$2)&gt;=$J147,IF(ISNUMBER(INDEX(DATOS,0,K$5)),IF(INDEX(DATOS,0,$N$2)=0,IF(INDEX(DATOS,0,$O$2)=1,IF(INDEX(DATOS,0,$Q$2)=$E147,INDEX(DATOS,0,K$5)))))))),"sd")</f>
        <v>sd</v>
      </c>
      <c r="L147" s="118" t="str">
        <f t="array" ref="L147">IFERROR(AVERAGE(IF(INDEX(DATOS,0,$P$2)&lt;=$I147,IF(INDEX(DATOS,0,$P$2)&gt;=$J147,IF(ISNUMBER(INDEX(DATOS,0,L$5)),IF(INDEX(DATOS,0,$N$2)=0,IF(INDEX(DATOS,0,$O$2)=1,IF(INDEX(DATOS,0,$Q$2)=$E147,INDEX(DATOS,0,L$5)))))))),"sd")</f>
        <v>sd</v>
      </c>
      <c r="M147" s="118" t="str">
        <f t="array" ref="M147">IFERROR(AVERAGE(IF(INDEX(DATOS,0,$P$2)&lt;=$I147,IF(INDEX(DATOS,0,$P$2)&gt;=$J147,IF(ISNUMBER(INDEX(DATOS,0,M$5)),IF(INDEX(DATOS,0,$N$2)=0,IF(INDEX(DATOS,0,$O$2)=1,IF(INDEX(DATOS,0,$Q$2)=$E147,INDEX(DATOS,0,M$5)))))))),"sd")</f>
        <v>sd</v>
      </c>
      <c r="N147" s="118" t="str">
        <f t="array" ref="N147">IFERROR(AVERAGE(IF(INDEX(DATOS,0,$P$2)&lt;=$I147,IF(INDEX(DATOS,0,$P$2)&gt;=$J147,IF(ISNUMBER(INDEX(DATOS,0,N$5)),IF(INDEX(DATOS,0,$N$2)=0,IF(INDEX(DATOS,0,$O$2)=1,IF(INDEX(DATOS,0,$Q$2)=$E147,INDEX(DATOS,0,N$5)))))))),"sd")</f>
        <v>sd</v>
      </c>
      <c r="O147" s="118" t="str">
        <f t="array" ref="O147">IFERROR(AVERAGE(IF(INDEX(DATOS,0,$P$2)&lt;=$I147,IF(INDEX(DATOS,0,$P$2)&gt;=$J147,IF(ISNUMBER(INDEX(DATOS,0,O$5)),IF(INDEX(DATOS,0,$N$2)=0,IF(INDEX(DATOS,0,$O$2)=1,IF(INDEX(DATOS,0,$Q$2)=$E147,INDEX(DATOS,0,O$5)))))))),"sd")</f>
        <v>sd</v>
      </c>
      <c r="P147" s="118" t="str">
        <f t="array" ref="P147">IFERROR(AVERAGE(IF(INDEX(DATOS,0,$P$2)&lt;=$I147,IF(INDEX(DATOS,0,$P$2)&gt;=$J147,IF(ISNUMBER(INDEX(DATOS,0,P$5)),IF(INDEX(DATOS,0,$N$2)=0,IF(INDEX(DATOS,0,$O$2)=1,IF(INDEX(DATOS,0,$Q$2)=$E147,INDEX(DATOS,0,P$5)))))))),"sd")</f>
        <v>sd</v>
      </c>
      <c r="Q147" s="118" t="str">
        <f t="array" ref="Q147">IFERROR(AVERAGE(IF(INDEX(DATOS,0,$P$2)&lt;=$I147,IF(INDEX(DATOS,0,$P$2)&gt;=$J147,IF(ISNUMBER(INDEX(DATOS,0,Q$5)),IF(INDEX(DATOS,0,$N$2)=0,IF(INDEX(DATOS,0,$O$2)=1,IF(INDEX(DATOS,0,$Q$2)=$E147,INDEX(DATOS,0,Q$5)))))))),"sd")</f>
        <v>sd</v>
      </c>
      <c r="R147" s="118" t="str">
        <f t="array" ref="R147">IFERROR(AVERAGE(IF(INDEX(DATOS,0,$P$2)&lt;=$I147,IF(INDEX(DATOS,0,$P$2)&gt;=$J147,IF(ISNUMBER(INDEX(DATOS,0,R$5)),IF(INDEX(DATOS,0,$N$2)=0,IF(INDEX(DATOS,0,$O$2)=1,IF(INDEX(DATOS,0,$Q$2)=$E147,INDEX(DATOS,0,R$5)))))))),"sd")</f>
        <v>sd</v>
      </c>
      <c r="S147" s="68">
        <f t="array" ref="S147">IF(ISNUMBER(K147),MAX(IF(K147&gt;=INDEX(ESCALA,0,$S$2),INDEX(ESCALA,0,$R$2))),1)</f>
        <v>1</v>
      </c>
      <c r="T147" s="119" t="str">
        <f t="shared" si="12"/>
        <v/>
      </c>
    </row>
    <row r="148" spans="1:20" x14ac:dyDescent="0.35">
      <c r="A148">
        <f t="shared" si="13"/>
        <v>141</v>
      </c>
      <c r="B148" s="35">
        <f t="array" ref="B148">IF(B147=0,0,MIN(IF(INDEX(DATOS,0,$P$2)&lt;=$I148,IF(INDEX(DATOS,0,$P$2)&gt;=$J148,IF(ISNUMBER(INDEX(DATOS,0,$C148)),IF(INDEX(DATOS,0,$N$2)=0,IF(INDEX(DATOS,0,$O$2)=1,IF(ISNA(MATCH(INDEX(DATOS,0,$Q$2),IF($J$8:J147=J148,$E$8:E147),0)),INDEX(DATOS,0,$M$2)))))))))</f>
        <v>0</v>
      </c>
      <c r="C148" s="32">
        <f>MATCH(D148,INDEX(DATOS,1,),0)</f>
        <v>20</v>
      </c>
      <c r="D148" s="114" t="s">
        <v>1</v>
      </c>
      <c r="E148" s="34" t="str">
        <f>IF($B148=0,"--",INDEX(DATOS,$B148,Q$2))</f>
        <v>--</v>
      </c>
      <c r="F148" s="34" t="str">
        <f>IFERROR(SUBSTITUTE(SUBSTITUTE(SUBSTITUTE(SUBSTITUTE(SUBSTITUTE(MID(E148,1,FIND(",",E148)-1),"Departamento de","Dpto."),"Partido de","Part."),"Coronel","Cnel."),"General","Gral."),"Comandante","Cmte."),E148)</f>
        <v>--</v>
      </c>
      <c r="G148" s="117">
        <f>IFERROR(VLOOKUP($E148,LOC_UNICOS,G$2,0),-999)</f>
        <v>-999</v>
      </c>
      <c r="H148" s="117">
        <f>IFERROR(VLOOKUP($E148,LOC_UNICOS,H$2,0),-999)</f>
        <v>-999</v>
      </c>
      <c r="I148" s="116">
        <f t="shared" si="10"/>
        <v>2018</v>
      </c>
      <c r="J148" s="116">
        <f t="shared" si="11"/>
        <v>2018</v>
      </c>
      <c r="K148" s="118" t="str">
        <f t="array" ref="K148">IFERROR(AVERAGE(IF(INDEX(DATOS,0,$P$2)&lt;=$I148,IF(INDEX(DATOS,0,$P$2)&gt;=$J148,IF(ISNUMBER(INDEX(DATOS,0,K$5)),IF(INDEX(DATOS,0,$N$2)=0,IF(INDEX(DATOS,0,$O$2)=1,IF(INDEX(DATOS,0,$Q$2)=$E148,INDEX(DATOS,0,K$5)))))))),"sd")</f>
        <v>sd</v>
      </c>
      <c r="L148" s="118" t="str">
        <f t="array" ref="L148">IFERROR(AVERAGE(IF(INDEX(DATOS,0,$P$2)&lt;=$I148,IF(INDEX(DATOS,0,$P$2)&gt;=$J148,IF(ISNUMBER(INDEX(DATOS,0,L$5)),IF(INDEX(DATOS,0,$N$2)=0,IF(INDEX(DATOS,0,$O$2)=1,IF(INDEX(DATOS,0,$Q$2)=$E148,INDEX(DATOS,0,L$5)))))))),"sd")</f>
        <v>sd</v>
      </c>
      <c r="M148" s="118" t="str">
        <f t="array" ref="M148">IFERROR(AVERAGE(IF(INDEX(DATOS,0,$P$2)&lt;=$I148,IF(INDEX(DATOS,0,$P$2)&gt;=$J148,IF(ISNUMBER(INDEX(DATOS,0,M$5)),IF(INDEX(DATOS,0,$N$2)=0,IF(INDEX(DATOS,0,$O$2)=1,IF(INDEX(DATOS,0,$Q$2)=$E148,INDEX(DATOS,0,M$5)))))))),"sd")</f>
        <v>sd</v>
      </c>
      <c r="N148" s="118" t="str">
        <f t="array" ref="N148">IFERROR(AVERAGE(IF(INDEX(DATOS,0,$P$2)&lt;=$I148,IF(INDEX(DATOS,0,$P$2)&gt;=$J148,IF(ISNUMBER(INDEX(DATOS,0,N$5)),IF(INDEX(DATOS,0,$N$2)=0,IF(INDEX(DATOS,0,$O$2)=1,IF(INDEX(DATOS,0,$Q$2)=$E148,INDEX(DATOS,0,N$5)))))))),"sd")</f>
        <v>sd</v>
      </c>
      <c r="O148" s="118" t="str">
        <f t="array" ref="O148">IFERROR(AVERAGE(IF(INDEX(DATOS,0,$P$2)&lt;=$I148,IF(INDEX(DATOS,0,$P$2)&gt;=$J148,IF(ISNUMBER(INDEX(DATOS,0,O$5)),IF(INDEX(DATOS,0,$N$2)=0,IF(INDEX(DATOS,0,$O$2)=1,IF(INDEX(DATOS,0,$Q$2)=$E148,INDEX(DATOS,0,O$5)))))))),"sd")</f>
        <v>sd</v>
      </c>
      <c r="P148" s="118" t="str">
        <f t="array" ref="P148">IFERROR(AVERAGE(IF(INDEX(DATOS,0,$P$2)&lt;=$I148,IF(INDEX(DATOS,0,$P$2)&gt;=$J148,IF(ISNUMBER(INDEX(DATOS,0,P$5)),IF(INDEX(DATOS,0,$N$2)=0,IF(INDEX(DATOS,0,$O$2)=1,IF(INDEX(DATOS,0,$Q$2)=$E148,INDEX(DATOS,0,P$5)))))))),"sd")</f>
        <v>sd</v>
      </c>
      <c r="Q148" s="118" t="str">
        <f t="array" ref="Q148">IFERROR(AVERAGE(IF(INDEX(DATOS,0,$P$2)&lt;=$I148,IF(INDEX(DATOS,0,$P$2)&gt;=$J148,IF(ISNUMBER(INDEX(DATOS,0,Q$5)),IF(INDEX(DATOS,0,$N$2)=0,IF(INDEX(DATOS,0,$O$2)=1,IF(INDEX(DATOS,0,$Q$2)=$E148,INDEX(DATOS,0,Q$5)))))))),"sd")</f>
        <v>sd</v>
      </c>
      <c r="R148" s="118" t="str">
        <f t="array" ref="R148">IFERROR(AVERAGE(IF(INDEX(DATOS,0,$P$2)&lt;=$I148,IF(INDEX(DATOS,0,$P$2)&gt;=$J148,IF(ISNUMBER(INDEX(DATOS,0,R$5)),IF(INDEX(DATOS,0,$N$2)=0,IF(INDEX(DATOS,0,$O$2)=1,IF(INDEX(DATOS,0,$Q$2)=$E148,INDEX(DATOS,0,R$5)))))))),"sd")</f>
        <v>sd</v>
      </c>
      <c r="S148" s="68">
        <f t="array" ref="S148">IF(ISNUMBER(K148),MAX(IF(K148&gt;=INDEX(ESCALA,0,$S$2),INDEX(ESCALA,0,$R$2))),1)</f>
        <v>1</v>
      </c>
      <c r="T148" s="119" t="str">
        <f t="shared" si="12"/>
        <v/>
      </c>
    </row>
    <row r="149" spans="1:20" x14ac:dyDescent="0.35">
      <c r="A149">
        <f t="shared" si="13"/>
        <v>142</v>
      </c>
      <c r="B149" s="35">
        <f t="array" ref="B149">IF(B148=0,0,MIN(IF(INDEX(DATOS,0,$P$2)&lt;=$I149,IF(INDEX(DATOS,0,$P$2)&gt;=$J149,IF(ISNUMBER(INDEX(DATOS,0,$C149)),IF(INDEX(DATOS,0,$N$2)=0,IF(INDEX(DATOS,0,$O$2)=1,IF(ISNA(MATCH(INDEX(DATOS,0,$Q$2),IF($J$8:J148=J149,$E$8:E148),0)),INDEX(DATOS,0,$M$2)))))))))</f>
        <v>0</v>
      </c>
      <c r="C149" s="32">
        <f>MATCH(D149,INDEX(DATOS,1,),0)</f>
        <v>20</v>
      </c>
      <c r="D149" s="114" t="s">
        <v>1</v>
      </c>
      <c r="E149" s="34" t="str">
        <f>IF($B149=0,"--",INDEX(DATOS,$B149,Q$2))</f>
        <v>--</v>
      </c>
      <c r="F149" s="34" t="str">
        <f>IFERROR(SUBSTITUTE(SUBSTITUTE(SUBSTITUTE(SUBSTITUTE(SUBSTITUTE(MID(E149,1,FIND(",",E149)-1),"Departamento de","Dpto."),"Partido de","Part."),"Coronel","Cnel."),"General","Gral."),"Comandante","Cmte."),E149)</f>
        <v>--</v>
      </c>
      <c r="G149" s="117">
        <f>IFERROR(VLOOKUP($E149,LOC_UNICOS,G$2,0),-999)</f>
        <v>-999</v>
      </c>
      <c r="H149" s="117">
        <f>IFERROR(VLOOKUP($E149,LOC_UNICOS,H$2,0),-999)</f>
        <v>-999</v>
      </c>
      <c r="I149" s="116">
        <f t="shared" si="10"/>
        <v>2018</v>
      </c>
      <c r="J149" s="116">
        <f t="shared" si="11"/>
        <v>2018</v>
      </c>
      <c r="K149" s="118" t="str">
        <f t="array" ref="K149">IFERROR(AVERAGE(IF(INDEX(DATOS,0,$P$2)&lt;=$I149,IF(INDEX(DATOS,0,$P$2)&gt;=$J149,IF(ISNUMBER(INDEX(DATOS,0,K$5)),IF(INDEX(DATOS,0,$N$2)=0,IF(INDEX(DATOS,0,$O$2)=1,IF(INDEX(DATOS,0,$Q$2)=$E149,INDEX(DATOS,0,K$5)))))))),"sd")</f>
        <v>sd</v>
      </c>
      <c r="L149" s="118" t="str">
        <f t="array" ref="L149">IFERROR(AVERAGE(IF(INDEX(DATOS,0,$P$2)&lt;=$I149,IF(INDEX(DATOS,0,$P$2)&gt;=$J149,IF(ISNUMBER(INDEX(DATOS,0,L$5)),IF(INDEX(DATOS,0,$N$2)=0,IF(INDEX(DATOS,0,$O$2)=1,IF(INDEX(DATOS,0,$Q$2)=$E149,INDEX(DATOS,0,L$5)))))))),"sd")</f>
        <v>sd</v>
      </c>
      <c r="M149" s="118" t="str">
        <f t="array" ref="M149">IFERROR(AVERAGE(IF(INDEX(DATOS,0,$P$2)&lt;=$I149,IF(INDEX(DATOS,0,$P$2)&gt;=$J149,IF(ISNUMBER(INDEX(DATOS,0,M$5)),IF(INDEX(DATOS,0,$N$2)=0,IF(INDEX(DATOS,0,$O$2)=1,IF(INDEX(DATOS,0,$Q$2)=$E149,INDEX(DATOS,0,M$5)))))))),"sd")</f>
        <v>sd</v>
      </c>
      <c r="N149" s="118" t="str">
        <f t="array" ref="N149">IFERROR(AVERAGE(IF(INDEX(DATOS,0,$P$2)&lt;=$I149,IF(INDEX(DATOS,0,$P$2)&gt;=$J149,IF(ISNUMBER(INDEX(DATOS,0,N$5)),IF(INDEX(DATOS,0,$N$2)=0,IF(INDEX(DATOS,0,$O$2)=1,IF(INDEX(DATOS,0,$Q$2)=$E149,INDEX(DATOS,0,N$5)))))))),"sd")</f>
        <v>sd</v>
      </c>
      <c r="O149" s="118" t="str">
        <f t="array" ref="O149">IFERROR(AVERAGE(IF(INDEX(DATOS,0,$P$2)&lt;=$I149,IF(INDEX(DATOS,0,$P$2)&gt;=$J149,IF(ISNUMBER(INDEX(DATOS,0,O$5)),IF(INDEX(DATOS,0,$N$2)=0,IF(INDEX(DATOS,0,$O$2)=1,IF(INDEX(DATOS,0,$Q$2)=$E149,INDEX(DATOS,0,O$5)))))))),"sd")</f>
        <v>sd</v>
      </c>
      <c r="P149" s="118" t="str">
        <f t="array" ref="P149">IFERROR(AVERAGE(IF(INDEX(DATOS,0,$P$2)&lt;=$I149,IF(INDEX(DATOS,0,$P$2)&gt;=$J149,IF(ISNUMBER(INDEX(DATOS,0,P$5)),IF(INDEX(DATOS,0,$N$2)=0,IF(INDEX(DATOS,0,$O$2)=1,IF(INDEX(DATOS,0,$Q$2)=$E149,INDEX(DATOS,0,P$5)))))))),"sd")</f>
        <v>sd</v>
      </c>
      <c r="Q149" s="118" t="str">
        <f t="array" ref="Q149">IFERROR(AVERAGE(IF(INDEX(DATOS,0,$P$2)&lt;=$I149,IF(INDEX(DATOS,0,$P$2)&gt;=$J149,IF(ISNUMBER(INDEX(DATOS,0,Q$5)),IF(INDEX(DATOS,0,$N$2)=0,IF(INDEX(DATOS,0,$O$2)=1,IF(INDEX(DATOS,0,$Q$2)=$E149,INDEX(DATOS,0,Q$5)))))))),"sd")</f>
        <v>sd</v>
      </c>
      <c r="R149" s="118" t="str">
        <f t="array" ref="R149">IFERROR(AVERAGE(IF(INDEX(DATOS,0,$P$2)&lt;=$I149,IF(INDEX(DATOS,0,$P$2)&gt;=$J149,IF(ISNUMBER(INDEX(DATOS,0,R$5)),IF(INDEX(DATOS,0,$N$2)=0,IF(INDEX(DATOS,0,$O$2)=1,IF(INDEX(DATOS,0,$Q$2)=$E149,INDEX(DATOS,0,R$5)))))))),"sd")</f>
        <v>sd</v>
      </c>
      <c r="S149" s="68">
        <f t="array" ref="S149">IF(ISNUMBER(K149),MAX(IF(K149&gt;=INDEX(ESCALA,0,$S$2),INDEX(ESCALA,0,$R$2))),1)</f>
        <v>1</v>
      </c>
      <c r="T149" s="119" t="str">
        <f t="shared" si="12"/>
        <v/>
      </c>
    </row>
    <row r="150" spans="1:20" x14ac:dyDescent="0.35">
      <c r="A150">
        <f t="shared" si="13"/>
        <v>143</v>
      </c>
      <c r="B150" s="35">
        <f t="array" ref="B150">IF(B149=0,0,MIN(IF(INDEX(DATOS,0,$P$2)&lt;=$I150,IF(INDEX(DATOS,0,$P$2)&gt;=$J150,IF(ISNUMBER(INDEX(DATOS,0,$C150)),IF(INDEX(DATOS,0,$N$2)=0,IF(INDEX(DATOS,0,$O$2)=1,IF(ISNA(MATCH(INDEX(DATOS,0,$Q$2),IF($J$8:J149=J150,$E$8:E149),0)),INDEX(DATOS,0,$M$2)))))))))</f>
        <v>0</v>
      </c>
      <c r="C150" s="32">
        <f>MATCH(D150,INDEX(DATOS,1,),0)</f>
        <v>20</v>
      </c>
      <c r="D150" s="114" t="s">
        <v>1</v>
      </c>
      <c r="E150" s="34" t="str">
        <f>IF($B150=0,"--",INDEX(DATOS,$B150,Q$2))</f>
        <v>--</v>
      </c>
      <c r="F150" s="34" t="str">
        <f>IFERROR(SUBSTITUTE(SUBSTITUTE(SUBSTITUTE(SUBSTITUTE(SUBSTITUTE(MID(E150,1,FIND(",",E150)-1),"Departamento de","Dpto."),"Partido de","Part."),"Coronel","Cnel."),"General","Gral."),"Comandante","Cmte."),E150)</f>
        <v>--</v>
      </c>
      <c r="G150" s="117">
        <f>IFERROR(VLOOKUP($E150,LOC_UNICOS,G$2,0),-999)</f>
        <v>-999</v>
      </c>
      <c r="H150" s="117">
        <f>IFERROR(VLOOKUP($E150,LOC_UNICOS,H$2,0),-999)</f>
        <v>-999</v>
      </c>
      <c r="I150" s="116">
        <f t="shared" si="10"/>
        <v>2018</v>
      </c>
      <c r="J150" s="116">
        <f t="shared" si="11"/>
        <v>2018</v>
      </c>
      <c r="K150" s="118" t="str">
        <f t="array" ref="K150">IFERROR(AVERAGE(IF(INDEX(DATOS,0,$P$2)&lt;=$I150,IF(INDEX(DATOS,0,$P$2)&gt;=$J150,IF(ISNUMBER(INDEX(DATOS,0,K$5)),IF(INDEX(DATOS,0,$N$2)=0,IF(INDEX(DATOS,0,$O$2)=1,IF(INDEX(DATOS,0,$Q$2)=$E150,INDEX(DATOS,0,K$5)))))))),"sd")</f>
        <v>sd</v>
      </c>
      <c r="L150" s="118" t="str">
        <f t="array" ref="L150">IFERROR(AVERAGE(IF(INDEX(DATOS,0,$P$2)&lt;=$I150,IF(INDEX(DATOS,0,$P$2)&gt;=$J150,IF(ISNUMBER(INDEX(DATOS,0,L$5)),IF(INDEX(DATOS,0,$N$2)=0,IF(INDEX(DATOS,0,$O$2)=1,IF(INDEX(DATOS,0,$Q$2)=$E150,INDEX(DATOS,0,L$5)))))))),"sd")</f>
        <v>sd</v>
      </c>
      <c r="M150" s="118" t="str">
        <f t="array" ref="M150">IFERROR(AVERAGE(IF(INDEX(DATOS,0,$P$2)&lt;=$I150,IF(INDEX(DATOS,0,$P$2)&gt;=$J150,IF(ISNUMBER(INDEX(DATOS,0,M$5)),IF(INDEX(DATOS,0,$N$2)=0,IF(INDEX(DATOS,0,$O$2)=1,IF(INDEX(DATOS,0,$Q$2)=$E150,INDEX(DATOS,0,M$5)))))))),"sd")</f>
        <v>sd</v>
      </c>
      <c r="N150" s="118" t="str">
        <f t="array" ref="N150">IFERROR(AVERAGE(IF(INDEX(DATOS,0,$P$2)&lt;=$I150,IF(INDEX(DATOS,0,$P$2)&gt;=$J150,IF(ISNUMBER(INDEX(DATOS,0,N$5)),IF(INDEX(DATOS,0,$N$2)=0,IF(INDEX(DATOS,0,$O$2)=1,IF(INDEX(DATOS,0,$Q$2)=$E150,INDEX(DATOS,0,N$5)))))))),"sd")</f>
        <v>sd</v>
      </c>
      <c r="O150" s="118" t="str">
        <f t="array" ref="O150">IFERROR(AVERAGE(IF(INDEX(DATOS,0,$P$2)&lt;=$I150,IF(INDEX(DATOS,0,$P$2)&gt;=$J150,IF(ISNUMBER(INDEX(DATOS,0,O$5)),IF(INDEX(DATOS,0,$N$2)=0,IF(INDEX(DATOS,0,$O$2)=1,IF(INDEX(DATOS,0,$Q$2)=$E150,INDEX(DATOS,0,O$5)))))))),"sd")</f>
        <v>sd</v>
      </c>
      <c r="P150" s="118" t="str">
        <f t="array" ref="P150">IFERROR(AVERAGE(IF(INDEX(DATOS,0,$P$2)&lt;=$I150,IF(INDEX(DATOS,0,$P$2)&gt;=$J150,IF(ISNUMBER(INDEX(DATOS,0,P$5)),IF(INDEX(DATOS,0,$N$2)=0,IF(INDEX(DATOS,0,$O$2)=1,IF(INDEX(DATOS,0,$Q$2)=$E150,INDEX(DATOS,0,P$5)))))))),"sd")</f>
        <v>sd</v>
      </c>
      <c r="Q150" s="118" t="str">
        <f t="array" ref="Q150">IFERROR(AVERAGE(IF(INDEX(DATOS,0,$P$2)&lt;=$I150,IF(INDEX(DATOS,0,$P$2)&gt;=$J150,IF(ISNUMBER(INDEX(DATOS,0,Q$5)),IF(INDEX(DATOS,0,$N$2)=0,IF(INDEX(DATOS,0,$O$2)=1,IF(INDEX(DATOS,0,$Q$2)=$E150,INDEX(DATOS,0,Q$5)))))))),"sd")</f>
        <v>sd</v>
      </c>
      <c r="R150" s="118" t="str">
        <f t="array" ref="R150">IFERROR(AVERAGE(IF(INDEX(DATOS,0,$P$2)&lt;=$I150,IF(INDEX(DATOS,0,$P$2)&gt;=$J150,IF(ISNUMBER(INDEX(DATOS,0,R$5)),IF(INDEX(DATOS,0,$N$2)=0,IF(INDEX(DATOS,0,$O$2)=1,IF(INDEX(DATOS,0,$Q$2)=$E150,INDEX(DATOS,0,R$5)))))))),"sd")</f>
        <v>sd</v>
      </c>
      <c r="S150" s="68">
        <f t="array" ref="S150">IF(ISNUMBER(K150),MAX(IF(K150&gt;=INDEX(ESCALA,0,$S$2),INDEX(ESCALA,0,$R$2))),1)</f>
        <v>1</v>
      </c>
      <c r="T150" s="119" t="str">
        <f t="shared" si="12"/>
        <v/>
      </c>
    </row>
    <row r="151" spans="1:20" x14ac:dyDescent="0.35">
      <c r="A151">
        <f t="shared" si="13"/>
        <v>144</v>
      </c>
      <c r="B151" s="35">
        <f t="array" ref="B151">IF(B150=0,0,MIN(IF(INDEX(DATOS,0,$P$2)&lt;=$I151,IF(INDEX(DATOS,0,$P$2)&gt;=$J151,IF(ISNUMBER(INDEX(DATOS,0,$C151)),IF(INDEX(DATOS,0,$N$2)=0,IF(INDEX(DATOS,0,$O$2)=1,IF(ISNA(MATCH(INDEX(DATOS,0,$Q$2),IF($J$8:J150=J151,$E$8:E150),0)),INDEX(DATOS,0,$M$2)))))))))</f>
        <v>0</v>
      </c>
      <c r="C151" s="32">
        <f>MATCH(D151,INDEX(DATOS,1,),0)</f>
        <v>20</v>
      </c>
      <c r="D151" s="114" t="s">
        <v>1</v>
      </c>
      <c r="E151" s="34" t="str">
        <f>IF($B151=0,"--",INDEX(DATOS,$B151,Q$2))</f>
        <v>--</v>
      </c>
      <c r="F151" s="34" t="str">
        <f>IFERROR(SUBSTITUTE(SUBSTITUTE(SUBSTITUTE(SUBSTITUTE(SUBSTITUTE(MID(E151,1,FIND(",",E151)-1),"Departamento de","Dpto."),"Partido de","Part."),"Coronel","Cnel."),"General","Gral."),"Comandante","Cmte."),E151)</f>
        <v>--</v>
      </c>
      <c r="G151" s="117">
        <f>IFERROR(VLOOKUP($E151,LOC_UNICOS,G$2,0),-999)</f>
        <v>-999</v>
      </c>
      <c r="H151" s="117">
        <f>IFERROR(VLOOKUP($E151,LOC_UNICOS,H$2,0),-999)</f>
        <v>-999</v>
      </c>
      <c r="I151" s="116">
        <f t="shared" si="10"/>
        <v>2018</v>
      </c>
      <c r="J151" s="116">
        <f t="shared" si="11"/>
        <v>2018</v>
      </c>
      <c r="K151" s="118" t="str">
        <f t="array" ref="K151">IFERROR(AVERAGE(IF(INDEX(DATOS,0,$P$2)&lt;=$I151,IF(INDEX(DATOS,0,$P$2)&gt;=$J151,IF(ISNUMBER(INDEX(DATOS,0,K$5)),IF(INDEX(DATOS,0,$N$2)=0,IF(INDEX(DATOS,0,$O$2)=1,IF(INDEX(DATOS,0,$Q$2)=$E151,INDEX(DATOS,0,K$5)))))))),"sd")</f>
        <v>sd</v>
      </c>
      <c r="L151" s="118" t="str">
        <f t="array" ref="L151">IFERROR(AVERAGE(IF(INDEX(DATOS,0,$P$2)&lt;=$I151,IF(INDEX(DATOS,0,$P$2)&gt;=$J151,IF(ISNUMBER(INDEX(DATOS,0,L$5)),IF(INDEX(DATOS,0,$N$2)=0,IF(INDEX(DATOS,0,$O$2)=1,IF(INDEX(DATOS,0,$Q$2)=$E151,INDEX(DATOS,0,L$5)))))))),"sd")</f>
        <v>sd</v>
      </c>
      <c r="M151" s="118" t="str">
        <f t="array" ref="M151">IFERROR(AVERAGE(IF(INDEX(DATOS,0,$P$2)&lt;=$I151,IF(INDEX(DATOS,0,$P$2)&gt;=$J151,IF(ISNUMBER(INDEX(DATOS,0,M$5)),IF(INDEX(DATOS,0,$N$2)=0,IF(INDEX(DATOS,0,$O$2)=1,IF(INDEX(DATOS,0,$Q$2)=$E151,INDEX(DATOS,0,M$5)))))))),"sd")</f>
        <v>sd</v>
      </c>
      <c r="N151" s="118" t="str">
        <f t="array" ref="N151">IFERROR(AVERAGE(IF(INDEX(DATOS,0,$P$2)&lt;=$I151,IF(INDEX(DATOS,0,$P$2)&gt;=$J151,IF(ISNUMBER(INDEX(DATOS,0,N$5)),IF(INDEX(DATOS,0,$N$2)=0,IF(INDEX(DATOS,0,$O$2)=1,IF(INDEX(DATOS,0,$Q$2)=$E151,INDEX(DATOS,0,N$5)))))))),"sd")</f>
        <v>sd</v>
      </c>
      <c r="O151" s="118" t="str">
        <f t="array" ref="O151">IFERROR(AVERAGE(IF(INDEX(DATOS,0,$P$2)&lt;=$I151,IF(INDEX(DATOS,0,$P$2)&gt;=$J151,IF(ISNUMBER(INDEX(DATOS,0,O$5)),IF(INDEX(DATOS,0,$N$2)=0,IF(INDEX(DATOS,0,$O$2)=1,IF(INDEX(DATOS,0,$Q$2)=$E151,INDEX(DATOS,0,O$5)))))))),"sd")</f>
        <v>sd</v>
      </c>
      <c r="P151" s="118" t="str">
        <f t="array" ref="P151">IFERROR(AVERAGE(IF(INDEX(DATOS,0,$P$2)&lt;=$I151,IF(INDEX(DATOS,0,$P$2)&gt;=$J151,IF(ISNUMBER(INDEX(DATOS,0,P$5)),IF(INDEX(DATOS,0,$N$2)=0,IF(INDEX(DATOS,0,$O$2)=1,IF(INDEX(DATOS,0,$Q$2)=$E151,INDEX(DATOS,0,P$5)))))))),"sd")</f>
        <v>sd</v>
      </c>
      <c r="Q151" s="118" t="str">
        <f t="array" ref="Q151">IFERROR(AVERAGE(IF(INDEX(DATOS,0,$P$2)&lt;=$I151,IF(INDEX(DATOS,0,$P$2)&gt;=$J151,IF(ISNUMBER(INDEX(DATOS,0,Q$5)),IF(INDEX(DATOS,0,$N$2)=0,IF(INDEX(DATOS,0,$O$2)=1,IF(INDEX(DATOS,0,$Q$2)=$E151,INDEX(DATOS,0,Q$5)))))))),"sd")</f>
        <v>sd</v>
      </c>
      <c r="R151" s="118" t="str">
        <f t="array" ref="R151">IFERROR(AVERAGE(IF(INDEX(DATOS,0,$P$2)&lt;=$I151,IF(INDEX(DATOS,0,$P$2)&gt;=$J151,IF(ISNUMBER(INDEX(DATOS,0,R$5)),IF(INDEX(DATOS,0,$N$2)=0,IF(INDEX(DATOS,0,$O$2)=1,IF(INDEX(DATOS,0,$Q$2)=$E151,INDEX(DATOS,0,R$5)))))))),"sd")</f>
        <v>sd</v>
      </c>
      <c r="S151" s="68">
        <f t="array" ref="S151">IF(ISNUMBER(K151),MAX(IF(K151&gt;=INDEX(ESCALA,0,$S$2),INDEX(ESCALA,0,$R$2))),1)</f>
        <v>1</v>
      </c>
      <c r="T151" s="119" t="str">
        <f t="shared" si="12"/>
        <v/>
      </c>
    </row>
    <row r="152" spans="1:20" x14ac:dyDescent="0.35">
      <c r="A152">
        <f t="shared" si="13"/>
        <v>145</v>
      </c>
      <c r="B152" s="35">
        <f t="array" ref="B152">IF(B151=0,0,MIN(IF(INDEX(DATOS,0,$P$2)&lt;=$I152,IF(INDEX(DATOS,0,$P$2)&gt;=$J152,IF(ISNUMBER(INDEX(DATOS,0,$C152)),IF(INDEX(DATOS,0,$N$2)=0,IF(INDEX(DATOS,0,$O$2)=1,IF(ISNA(MATCH(INDEX(DATOS,0,$Q$2),IF($J$8:J151=J152,$E$8:E151),0)),INDEX(DATOS,0,$M$2)))))))))</f>
        <v>0</v>
      </c>
      <c r="C152" s="32">
        <f>MATCH(D152,INDEX(DATOS,1,),0)</f>
        <v>20</v>
      </c>
      <c r="D152" s="114" t="s">
        <v>1</v>
      </c>
      <c r="E152" s="34" t="str">
        <f>IF($B152=0,"--",INDEX(DATOS,$B152,Q$2))</f>
        <v>--</v>
      </c>
      <c r="F152" s="34" t="str">
        <f>IFERROR(SUBSTITUTE(SUBSTITUTE(SUBSTITUTE(SUBSTITUTE(SUBSTITUTE(MID(E152,1,FIND(",",E152)-1),"Departamento de","Dpto."),"Partido de","Part."),"Coronel","Cnel."),"General","Gral."),"Comandante","Cmte."),E152)</f>
        <v>--</v>
      </c>
      <c r="G152" s="117">
        <f>IFERROR(VLOOKUP($E152,LOC_UNICOS,G$2,0),-999)</f>
        <v>-999</v>
      </c>
      <c r="H152" s="117">
        <f>IFERROR(VLOOKUP($E152,LOC_UNICOS,H$2,0),-999)</f>
        <v>-999</v>
      </c>
      <c r="I152" s="116">
        <f t="shared" si="10"/>
        <v>2018</v>
      </c>
      <c r="J152" s="116">
        <f t="shared" si="11"/>
        <v>2018</v>
      </c>
      <c r="K152" s="118" t="str">
        <f t="array" ref="K152">IFERROR(AVERAGE(IF(INDEX(DATOS,0,$P$2)&lt;=$I152,IF(INDEX(DATOS,0,$P$2)&gt;=$J152,IF(ISNUMBER(INDEX(DATOS,0,K$5)),IF(INDEX(DATOS,0,$N$2)=0,IF(INDEX(DATOS,0,$O$2)=1,IF(INDEX(DATOS,0,$Q$2)=$E152,INDEX(DATOS,0,K$5)))))))),"sd")</f>
        <v>sd</v>
      </c>
      <c r="L152" s="118" t="str">
        <f t="array" ref="L152">IFERROR(AVERAGE(IF(INDEX(DATOS,0,$P$2)&lt;=$I152,IF(INDEX(DATOS,0,$P$2)&gt;=$J152,IF(ISNUMBER(INDEX(DATOS,0,L$5)),IF(INDEX(DATOS,0,$N$2)=0,IF(INDEX(DATOS,0,$O$2)=1,IF(INDEX(DATOS,0,$Q$2)=$E152,INDEX(DATOS,0,L$5)))))))),"sd")</f>
        <v>sd</v>
      </c>
      <c r="M152" s="118" t="str">
        <f t="array" ref="M152">IFERROR(AVERAGE(IF(INDEX(DATOS,0,$P$2)&lt;=$I152,IF(INDEX(DATOS,0,$P$2)&gt;=$J152,IF(ISNUMBER(INDEX(DATOS,0,M$5)),IF(INDEX(DATOS,0,$N$2)=0,IF(INDEX(DATOS,0,$O$2)=1,IF(INDEX(DATOS,0,$Q$2)=$E152,INDEX(DATOS,0,M$5)))))))),"sd")</f>
        <v>sd</v>
      </c>
      <c r="N152" s="118" t="str">
        <f t="array" ref="N152">IFERROR(AVERAGE(IF(INDEX(DATOS,0,$P$2)&lt;=$I152,IF(INDEX(DATOS,0,$P$2)&gt;=$J152,IF(ISNUMBER(INDEX(DATOS,0,N$5)),IF(INDEX(DATOS,0,$N$2)=0,IF(INDEX(DATOS,0,$O$2)=1,IF(INDEX(DATOS,0,$Q$2)=$E152,INDEX(DATOS,0,N$5)))))))),"sd")</f>
        <v>sd</v>
      </c>
      <c r="O152" s="118" t="str">
        <f t="array" ref="O152">IFERROR(AVERAGE(IF(INDEX(DATOS,0,$P$2)&lt;=$I152,IF(INDEX(DATOS,0,$P$2)&gt;=$J152,IF(ISNUMBER(INDEX(DATOS,0,O$5)),IF(INDEX(DATOS,0,$N$2)=0,IF(INDEX(DATOS,0,$O$2)=1,IF(INDEX(DATOS,0,$Q$2)=$E152,INDEX(DATOS,0,O$5)))))))),"sd")</f>
        <v>sd</v>
      </c>
      <c r="P152" s="118" t="str">
        <f t="array" ref="P152">IFERROR(AVERAGE(IF(INDEX(DATOS,0,$P$2)&lt;=$I152,IF(INDEX(DATOS,0,$P$2)&gt;=$J152,IF(ISNUMBER(INDEX(DATOS,0,P$5)),IF(INDEX(DATOS,0,$N$2)=0,IF(INDEX(DATOS,0,$O$2)=1,IF(INDEX(DATOS,0,$Q$2)=$E152,INDEX(DATOS,0,P$5)))))))),"sd")</f>
        <v>sd</v>
      </c>
      <c r="Q152" s="118" t="str">
        <f t="array" ref="Q152">IFERROR(AVERAGE(IF(INDEX(DATOS,0,$P$2)&lt;=$I152,IF(INDEX(DATOS,0,$P$2)&gt;=$J152,IF(ISNUMBER(INDEX(DATOS,0,Q$5)),IF(INDEX(DATOS,0,$N$2)=0,IF(INDEX(DATOS,0,$O$2)=1,IF(INDEX(DATOS,0,$Q$2)=$E152,INDEX(DATOS,0,Q$5)))))))),"sd")</f>
        <v>sd</v>
      </c>
      <c r="R152" s="118" t="str">
        <f t="array" ref="R152">IFERROR(AVERAGE(IF(INDEX(DATOS,0,$P$2)&lt;=$I152,IF(INDEX(DATOS,0,$P$2)&gt;=$J152,IF(ISNUMBER(INDEX(DATOS,0,R$5)),IF(INDEX(DATOS,0,$N$2)=0,IF(INDEX(DATOS,0,$O$2)=1,IF(INDEX(DATOS,0,$Q$2)=$E152,INDEX(DATOS,0,R$5)))))))),"sd")</f>
        <v>sd</v>
      </c>
      <c r="S152" s="68">
        <f t="array" ref="S152">IF(ISNUMBER(K152),MAX(IF(K152&gt;=INDEX(ESCALA,0,$S$2),INDEX(ESCALA,0,$R$2))),1)</f>
        <v>1</v>
      </c>
      <c r="T152" s="119" t="str">
        <f t="shared" si="12"/>
        <v/>
      </c>
    </row>
    <row r="153" spans="1:20" x14ac:dyDescent="0.35">
      <c r="A153">
        <f t="shared" si="13"/>
        <v>146</v>
      </c>
      <c r="B153" s="35">
        <f t="array" ref="B153">IF(B152=0,0,MIN(IF(INDEX(DATOS,0,$P$2)&lt;=$I153,IF(INDEX(DATOS,0,$P$2)&gt;=$J153,IF(ISNUMBER(INDEX(DATOS,0,$C153)),IF(INDEX(DATOS,0,$N$2)=0,IF(INDEX(DATOS,0,$O$2)=1,IF(ISNA(MATCH(INDEX(DATOS,0,$Q$2),IF($J$8:J152=J153,$E$8:E152),0)),INDEX(DATOS,0,$M$2)))))))))</f>
        <v>0</v>
      </c>
      <c r="C153" s="32">
        <f>MATCH(D153,INDEX(DATOS,1,),0)</f>
        <v>20</v>
      </c>
      <c r="D153" s="114" t="s">
        <v>1</v>
      </c>
      <c r="E153" s="34" t="str">
        <f>IF($B153=0,"--",INDEX(DATOS,$B153,Q$2))</f>
        <v>--</v>
      </c>
      <c r="F153" s="34" t="str">
        <f>IFERROR(SUBSTITUTE(SUBSTITUTE(SUBSTITUTE(SUBSTITUTE(SUBSTITUTE(MID(E153,1,FIND(",",E153)-1),"Departamento de","Dpto."),"Partido de","Part."),"Coronel","Cnel."),"General","Gral."),"Comandante","Cmte."),E153)</f>
        <v>--</v>
      </c>
      <c r="G153" s="117">
        <f>IFERROR(VLOOKUP($E153,LOC_UNICOS,G$2,0),-999)</f>
        <v>-999</v>
      </c>
      <c r="H153" s="117">
        <f>IFERROR(VLOOKUP($E153,LOC_UNICOS,H$2,0),-999)</f>
        <v>-999</v>
      </c>
      <c r="I153" s="116">
        <f t="shared" si="10"/>
        <v>2018</v>
      </c>
      <c r="J153" s="116">
        <f t="shared" si="11"/>
        <v>2018</v>
      </c>
      <c r="K153" s="118" t="str">
        <f t="array" ref="K153">IFERROR(AVERAGE(IF(INDEX(DATOS,0,$P$2)&lt;=$I153,IF(INDEX(DATOS,0,$P$2)&gt;=$J153,IF(ISNUMBER(INDEX(DATOS,0,K$5)),IF(INDEX(DATOS,0,$N$2)=0,IF(INDEX(DATOS,0,$O$2)=1,IF(INDEX(DATOS,0,$Q$2)=$E153,INDEX(DATOS,0,K$5)))))))),"sd")</f>
        <v>sd</v>
      </c>
      <c r="L153" s="118" t="str">
        <f t="array" ref="L153">IFERROR(AVERAGE(IF(INDEX(DATOS,0,$P$2)&lt;=$I153,IF(INDEX(DATOS,0,$P$2)&gt;=$J153,IF(ISNUMBER(INDEX(DATOS,0,L$5)),IF(INDEX(DATOS,0,$N$2)=0,IF(INDEX(DATOS,0,$O$2)=1,IF(INDEX(DATOS,0,$Q$2)=$E153,INDEX(DATOS,0,L$5)))))))),"sd")</f>
        <v>sd</v>
      </c>
      <c r="M153" s="118" t="str">
        <f t="array" ref="M153">IFERROR(AVERAGE(IF(INDEX(DATOS,0,$P$2)&lt;=$I153,IF(INDEX(DATOS,0,$P$2)&gt;=$J153,IF(ISNUMBER(INDEX(DATOS,0,M$5)),IF(INDEX(DATOS,0,$N$2)=0,IF(INDEX(DATOS,0,$O$2)=1,IF(INDEX(DATOS,0,$Q$2)=$E153,INDEX(DATOS,0,M$5)))))))),"sd")</f>
        <v>sd</v>
      </c>
      <c r="N153" s="118" t="str">
        <f t="array" ref="N153">IFERROR(AVERAGE(IF(INDEX(DATOS,0,$P$2)&lt;=$I153,IF(INDEX(DATOS,0,$P$2)&gt;=$J153,IF(ISNUMBER(INDEX(DATOS,0,N$5)),IF(INDEX(DATOS,0,$N$2)=0,IF(INDEX(DATOS,0,$O$2)=1,IF(INDEX(DATOS,0,$Q$2)=$E153,INDEX(DATOS,0,N$5)))))))),"sd")</f>
        <v>sd</v>
      </c>
      <c r="O153" s="118" t="str">
        <f t="array" ref="O153">IFERROR(AVERAGE(IF(INDEX(DATOS,0,$P$2)&lt;=$I153,IF(INDEX(DATOS,0,$P$2)&gt;=$J153,IF(ISNUMBER(INDEX(DATOS,0,O$5)),IF(INDEX(DATOS,0,$N$2)=0,IF(INDEX(DATOS,0,$O$2)=1,IF(INDEX(DATOS,0,$Q$2)=$E153,INDEX(DATOS,0,O$5)))))))),"sd")</f>
        <v>sd</v>
      </c>
      <c r="P153" s="118" t="str">
        <f t="array" ref="P153">IFERROR(AVERAGE(IF(INDEX(DATOS,0,$P$2)&lt;=$I153,IF(INDEX(DATOS,0,$P$2)&gt;=$J153,IF(ISNUMBER(INDEX(DATOS,0,P$5)),IF(INDEX(DATOS,0,$N$2)=0,IF(INDEX(DATOS,0,$O$2)=1,IF(INDEX(DATOS,0,$Q$2)=$E153,INDEX(DATOS,0,P$5)))))))),"sd")</f>
        <v>sd</v>
      </c>
      <c r="Q153" s="118" t="str">
        <f t="array" ref="Q153">IFERROR(AVERAGE(IF(INDEX(DATOS,0,$P$2)&lt;=$I153,IF(INDEX(DATOS,0,$P$2)&gt;=$J153,IF(ISNUMBER(INDEX(DATOS,0,Q$5)),IF(INDEX(DATOS,0,$N$2)=0,IF(INDEX(DATOS,0,$O$2)=1,IF(INDEX(DATOS,0,$Q$2)=$E153,INDEX(DATOS,0,Q$5)))))))),"sd")</f>
        <v>sd</v>
      </c>
      <c r="R153" s="118" t="str">
        <f t="array" ref="R153">IFERROR(AVERAGE(IF(INDEX(DATOS,0,$P$2)&lt;=$I153,IF(INDEX(DATOS,0,$P$2)&gt;=$J153,IF(ISNUMBER(INDEX(DATOS,0,R$5)),IF(INDEX(DATOS,0,$N$2)=0,IF(INDEX(DATOS,0,$O$2)=1,IF(INDEX(DATOS,0,$Q$2)=$E153,INDEX(DATOS,0,R$5)))))))),"sd")</f>
        <v>sd</v>
      </c>
      <c r="S153" s="68">
        <f t="array" ref="S153">IF(ISNUMBER(K153),MAX(IF(K153&gt;=INDEX(ESCALA,0,$S$2),INDEX(ESCALA,0,$R$2))),1)</f>
        <v>1</v>
      </c>
      <c r="T153" s="119" t="str">
        <f t="shared" si="12"/>
        <v/>
      </c>
    </row>
    <row r="154" spans="1:20" x14ac:dyDescent="0.35">
      <c r="A154">
        <f t="shared" si="13"/>
        <v>147</v>
      </c>
      <c r="B154" s="35">
        <f t="array" ref="B154">IF(B153=0,0,MIN(IF(INDEX(DATOS,0,$P$2)&lt;=$I154,IF(INDEX(DATOS,0,$P$2)&gt;=$J154,IF(ISNUMBER(INDEX(DATOS,0,$C154)),IF(INDEX(DATOS,0,$N$2)=0,IF(INDEX(DATOS,0,$O$2)=1,IF(ISNA(MATCH(INDEX(DATOS,0,$Q$2),IF($J$8:J153=J154,$E$8:E153),0)),INDEX(DATOS,0,$M$2)))))))))</f>
        <v>0</v>
      </c>
      <c r="C154" s="32">
        <f>MATCH(D154,INDEX(DATOS,1,),0)</f>
        <v>20</v>
      </c>
      <c r="D154" s="114" t="s">
        <v>1</v>
      </c>
      <c r="E154" s="34" t="str">
        <f>IF($B154=0,"--",INDEX(DATOS,$B154,Q$2))</f>
        <v>--</v>
      </c>
      <c r="F154" s="34" t="str">
        <f>IFERROR(SUBSTITUTE(SUBSTITUTE(SUBSTITUTE(SUBSTITUTE(SUBSTITUTE(MID(E154,1,FIND(",",E154)-1),"Departamento de","Dpto."),"Partido de","Part."),"Coronel","Cnel."),"General","Gral."),"Comandante","Cmte."),E154)</f>
        <v>--</v>
      </c>
      <c r="G154" s="117">
        <f>IFERROR(VLOOKUP($E154,LOC_UNICOS,G$2,0),-999)</f>
        <v>-999</v>
      </c>
      <c r="H154" s="117">
        <f>IFERROR(VLOOKUP($E154,LOC_UNICOS,H$2,0),-999)</f>
        <v>-999</v>
      </c>
      <c r="I154" s="116">
        <f t="shared" si="10"/>
        <v>2018</v>
      </c>
      <c r="J154" s="116">
        <f t="shared" si="11"/>
        <v>2018</v>
      </c>
      <c r="K154" s="118" t="str">
        <f t="array" ref="K154">IFERROR(AVERAGE(IF(INDEX(DATOS,0,$P$2)&lt;=$I154,IF(INDEX(DATOS,0,$P$2)&gt;=$J154,IF(ISNUMBER(INDEX(DATOS,0,K$5)),IF(INDEX(DATOS,0,$N$2)=0,IF(INDEX(DATOS,0,$O$2)=1,IF(INDEX(DATOS,0,$Q$2)=$E154,INDEX(DATOS,0,K$5)))))))),"sd")</f>
        <v>sd</v>
      </c>
      <c r="L154" s="118" t="str">
        <f t="array" ref="L154">IFERROR(AVERAGE(IF(INDEX(DATOS,0,$P$2)&lt;=$I154,IF(INDEX(DATOS,0,$P$2)&gt;=$J154,IF(ISNUMBER(INDEX(DATOS,0,L$5)),IF(INDEX(DATOS,0,$N$2)=0,IF(INDEX(DATOS,0,$O$2)=1,IF(INDEX(DATOS,0,$Q$2)=$E154,INDEX(DATOS,0,L$5)))))))),"sd")</f>
        <v>sd</v>
      </c>
      <c r="M154" s="118" t="str">
        <f t="array" ref="M154">IFERROR(AVERAGE(IF(INDEX(DATOS,0,$P$2)&lt;=$I154,IF(INDEX(DATOS,0,$P$2)&gt;=$J154,IF(ISNUMBER(INDEX(DATOS,0,M$5)),IF(INDEX(DATOS,0,$N$2)=0,IF(INDEX(DATOS,0,$O$2)=1,IF(INDEX(DATOS,0,$Q$2)=$E154,INDEX(DATOS,0,M$5)))))))),"sd")</f>
        <v>sd</v>
      </c>
      <c r="N154" s="118" t="str">
        <f t="array" ref="N154">IFERROR(AVERAGE(IF(INDEX(DATOS,0,$P$2)&lt;=$I154,IF(INDEX(DATOS,0,$P$2)&gt;=$J154,IF(ISNUMBER(INDEX(DATOS,0,N$5)),IF(INDEX(DATOS,0,$N$2)=0,IF(INDEX(DATOS,0,$O$2)=1,IF(INDEX(DATOS,0,$Q$2)=$E154,INDEX(DATOS,0,N$5)))))))),"sd")</f>
        <v>sd</v>
      </c>
      <c r="O154" s="118" t="str">
        <f t="array" ref="O154">IFERROR(AVERAGE(IF(INDEX(DATOS,0,$P$2)&lt;=$I154,IF(INDEX(DATOS,0,$P$2)&gt;=$J154,IF(ISNUMBER(INDEX(DATOS,0,O$5)),IF(INDEX(DATOS,0,$N$2)=0,IF(INDEX(DATOS,0,$O$2)=1,IF(INDEX(DATOS,0,$Q$2)=$E154,INDEX(DATOS,0,O$5)))))))),"sd")</f>
        <v>sd</v>
      </c>
      <c r="P154" s="118" t="str">
        <f t="array" ref="P154">IFERROR(AVERAGE(IF(INDEX(DATOS,0,$P$2)&lt;=$I154,IF(INDEX(DATOS,0,$P$2)&gt;=$J154,IF(ISNUMBER(INDEX(DATOS,0,P$5)),IF(INDEX(DATOS,0,$N$2)=0,IF(INDEX(DATOS,0,$O$2)=1,IF(INDEX(DATOS,0,$Q$2)=$E154,INDEX(DATOS,0,P$5)))))))),"sd")</f>
        <v>sd</v>
      </c>
      <c r="Q154" s="118" t="str">
        <f t="array" ref="Q154">IFERROR(AVERAGE(IF(INDEX(DATOS,0,$P$2)&lt;=$I154,IF(INDEX(DATOS,0,$P$2)&gt;=$J154,IF(ISNUMBER(INDEX(DATOS,0,Q$5)),IF(INDEX(DATOS,0,$N$2)=0,IF(INDEX(DATOS,0,$O$2)=1,IF(INDEX(DATOS,0,$Q$2)=$E154,INDEX(DATOS,0,Q$5)))))))),"sd")</f>
        <v>sd</v>
      </c>
      <c r="R154" s="118" t="str">
        <f t="array" ref="R154">IFERROR(AVERAGE(IF(INDEX(DATOS,0,$P$2)&lt;=$I154,IF(INDEX(DATOS,0,$P$2)&gt;=$J154,IF(ISNUMBER(INDEX(DATOS,0,R$5)),IF(INDEX(DATOS,0,$N$2)=0,IF(INDEX(DATOS,0,$O$2)=1,IF(INDEX(DATOS,0,$Q$2)=$E154,INDEX(DATOS,0,R$5)))))))),"sd")</f>
        <v>sd</v>
      </c>
      <c r="S154" s="68">
        <f t="array" ref="S154">IF(ISNUMBER(K154),MAX(IF(K154&gt;=INDEX(ESCALA,0,$S$2),INDEX(ESCALA,0,$R$2))),1)</f>
        <v>1</v>
      </c>
      <c r="T154" s="119" t="str">
        <f t="shared" si="12"/>
        <v/>
      </c>
    </row>
    <row r="155" spans="1:20" x14ac:dyDescent="0.35">
      <c r="A155">
        <f t="shared" si="13"/>
        <v>148</v>
      </c>
      <c r="B155" s="35">
        <f t="array" ref="B155">IF(B154=0,0,MIN(IF(INDEX(DATOS,0,$P$2)&lt;=$I155,IF(INDEX(DATOS,0,$P$2)&gt;=$J155,IF(ISNUMBER(INDEX(DATOS,0,$C155)),IF(INDEX(DATOS,0,$N$2)=0,IF(INDEX(DATOS,0,$O$2)=1,IF(ISNA(MATCH(INDEX(DATOS,0,$Q$2),IF($J$8:J154=J155,$E$8:E154),0)),INDEX(DATOS,0,$M$2)))))))))</f>
        <v>0</v>
      </c>
      <c r="C155" s="32">
        <f>MATCH(D155,INDEX(DATOS,1,),0)</f>
        <v>20</v>
      </c>
      <c r="D155" s="114" t="s">
        <v>1</v>
      </c>
      <c r="E155" s="34" t="str">
        <f>IF($B155=0,"--",INDEX(DATOS,$B155,Q$2))</f>
        <v>--</v>
      </c>
      <c r="F155" s="34" t="str">
        <f>IFERROR(SUBSTITUTE(SUBSTITUTE(SUBSTITUTE(SUBSTITUTE(SUBSTITUTE(MID(E155,1,FIND(",",E155)-1),"Departamento de","Dpto."),"Partido de","Part."),"Coronel","Cnel."),"General","Gral."),"Comandante","Cmte."),E155)</f>
        <v>--</v>
      </c>
      <c r="G155" s="117">
        <f>IFERROR(VLOOKUP($E155,LOC_UNICOS,G$2,0),-999)</f>
        <v>-999</v>
      </c>
      <c r="H155" s="117">
        <f>IFERROR(VLOOKUP($E155,LOC_UNICOS,H$2,0),-999)</f>
        <v>-999</v>
      </c>
      <c r="I155" s="116">
        <f t="shared" si="10"/>
        <v>2018</v>
      </c>
      <c r="J155" s="116">
        <f t="shared" si="11"/>
        <v>2018</v>
      </c>
      <c r="K155" s="118" t="str">
        <f t="array" ref="K155">IFERROR(AVERAGE(IF(INDEX(DATOS,0,$P$2)&lt;=$I155,IF(INDEX(DATOS,0,$P$2)&gt;=$J155,IF(ISNUMBER(INDEX(DATOS,0,K$5)),IF(INDEX(DATOS,0,$N$2)=0,IF(INDEX(DATOS,0,$O$2)=1,IF(INDEX(DATOS,0,$Q$2)=$E155,INDEX(DATOS,0,K$5)))))))),"sd")</f>
        <v>sd</v>
      </c>
      <c r="L155" s="118" t="str">
        <f t="array" ref="L155">IFERROR(AVERAGE(IF(INDEX(DATOS,0,$P$2)&lt;=$I155,IF(INDEX(DATOS,0,$P$2)&gt;=$J155,IF(ISNUMBER(INDEX(DATOS,0,L$5)),IF(INDEX(DATOS,0,$N$2)=0,IF(INDEX(DATOS,0,$O$2)=1,IF(INDEX(DATOS,0,$Q$2)=$E155,INDEX(DATOS,0,L$5)))))))),"sd")</f>
        <v>sd</v>
      </c>
      <c r="M155" s="118" t="str">
        <f t="array" ref="M155">IFERROR(AVERAGE(IF(INDEX(DATOS,0,$P$2)&lt;=$I155,IF(INDEX(DATOS,0,$P$2)&gt;=$J155,IF(ISNUMBER(INDEX(DATOS,0,M$5)),IF(INDEX(DATOS,0,$N$2)=0,IF(INDEX(DATOS,0,$O$2)=1,IF(INDEX(DATOS,0,$Q$2)=$E155,INDEX(DATOS,0,M$5)))))))),"sd")</f>
        <v>sd</v>
      </c>
      <c r="N155" s="118" t="str">
        <f t="array" ref="N155">IFERROR(AVERAGE(IF(INDEX(DATOS,0,$P$2)&lt;=$I155,IF(INDEX(DATOS,0,$P$2)&gt;=$J155,IF(ISNUMBER(INDEX(DATOS,0,N$5)),IF(INDEX(DATOS,0,$N$2)=0,IF(INDEX(DATOS,0,$O$2)=1,IF(INDEX(DATOS,0,$Q$2)=$E155,INDEX(DATOS,0,N$5)))))))),"sd")</f>
        <v>sd</v>
      </c>
      <c r="O155" s="118" t="str">
        <f t="array" ref="O155">IFERROR(AVERAGE(IF(INDEX(DATOS,0,$P$2)&lt;=$I155,IF(INDEX(DATOS,0,$P$2)&gt;=$J155,IF(ISNUMBER(INDEX(DATOS,0,O$5)),IF(INDEX(DATOS,0,$N$2)=0,IF(INDEX(DATOS,0,$O$2)=1,IF(INDEX(DATOS,0,$Q$2)=$E155,INDEX(DATOS,0,O$5)))))))),"sd")</f>
        <v>sd</v>
      </c>
      <c r="P155" s="118" t="str">
        <f t="array" ref="P155">IFERROR(AVERAGE(IF(INDEX(DATOS,0,$P$2)&lt;=$I155,IF(INDEX(DATOS,0,$P$2)&gt;=$J155,IF(ISNUMBER(INDEX(DATOS,0,P$5)),IF(INDEX(DATOS,0,$N$2)=0,IF(INDEX(DATOS,0,$O$2)=1,IF(INDEX(DATOS,0,$Q$2)=$E155,INDEX(DATOS,0,P$5)))))))),"sd")</f>
        <v>sd</v>
      </c>
      <c r="Q155" s="118" t="str">
        <f t="array" ref="Q155">IFERROR(AVERAGE(IF(INDEX(DATOS,0,$P$2)&lt;=$I155,IF(INDEX(DATOS,0,$P$2)&gt;=$J155,IF(ISNUMBER(INDEX(DATOS,0,Q$5)),IF(INDEX(DATOS,0,$N$2)=0,IF(INDEX(DATOS,0,$O$2)=1,IF(INDEX(DATOS,0,$Q$2)=$E155,INDEX(DATOS,0,Q$5)))))))),"sd")</f>
        <v>sd</v>
      </c>
      <c r="R155" s="118" t="str">
        <f t="array" ref="R155">IFERROR(AVERAGE(IF(INDEX(DATOS,0,$P$2)&lt;=$I155,IF(INDEX(DATOS,0,$P$2)&gt;=$J155,IF(ISNUMBER(INDEX(DATOS,0,R$5)),IF(INDEX(DATOS,0,$N$2)=0,IF(INDEX(DATOS,0,$O$2)=1,IF(INDEX(DATOS,0,$Q$2)=$E155,INDEX(DATOS,0,R$5)))))))),"sd")</f>
        <v>sd</v>
      </c>
      <c r="S155" s="68">
        <f t="array" ref="S155">IF(ISNUMBER(K155),MAX(IF(K155&gt;=INDEX(ESCALA,0,$S$2),INDEX(ESCALA,0,$R$2))),1)</f>
        <v>1</v>
      </c>
      <c r="T155" s="119" t="str">
        <f t="shared" si="12"/>
        <v/>
      </c>
    </row>
    <row r="156" spans="1:20" x14ac:dyDescent="0.35">
      <c r="A156">
        <f t="shared" si="13"/>
        <v>149</v>
      </c>
      <c r="B156" s="35">
        <f t="array" ref="B156">IF(B155=0,0,MIN(IF(INDEX(DATOS,0,$P$2)&lt;=$I156,IF(INDEX(DATOS,0,$P$2)&gt;=$J156,IF(ISNUMBER(INDEX(DATOS,0,$C156)),IF(INDEX(DATOS,0,$N$2)=0,IF(INDEX(DATOS,0,$O$2)=1,IF(ISNA(MATCH(INDEX(DATOS,0,$Q$2),IF($J$8:J155=J156,$E$8:E155),0)),INDEX(DATOS,0,$M$2)))))))))</f>
        <v>0</v>
      </c>
      <c r="C156" s="32">
        <f>MATCH(D156,INDEX(DATOS,1,),0)</f>
        <v>20</v>
      </c>
      <c r="D156" s="114" t="s">
        <v>1</v>
      </c>
      <c r="E156" s="34" t="str">
        <f>IF($B156=0,"--",INDEX(DATOS,$B156,Q$2))</f>
        <v>--</v>
      </c>
      <c r="F156" s="34" t="str">
        <f>IFERROR(SUBSTITUTE(SUBSTITUTE(SUBSTITUTE(SUBSTITUTE(SUBSTITUTE(MID(E156,1,FIND(",",E156)-1),"Departamento de","Dpto."),"Partido de","Part."),"Coronel","Cnel."),"General","Gral."),"Comandante","Cmte."),E156)</f>
        <v>--</v>
      </c>
      <c r="G156" s="117">
        <f>IFERROR(VLOOKUP($E156,LOC_UNICOS,G$2,0),-999)</f>
        <v>-999</v>
      </c>
      <c r="H156" s="117">
        <f>IFERROR(VLOOKUP($E156,LOC_UNICOS,H$2,0),-999)</f>
        <v>-999</v>
      </c>
      <c r="I156" s="116">
        <f t="shared" si="10"/>
        <v>2018</v>
      </c>
      <c r="J156" s="116">
        <f t="shared" si="11"/>
        <v>2018</v>
      </c>
      <c r="K156" s="118" t="str">
        <f t="array" ref="K156">IFERROR(AVERAGE(IF(INDEX(DATOS,0,$P$2)&lt;=$I156,IF(INDEX(DATOS,0,$P$2)&gt;=$J156,IF(ISNUMBER(INDEX(DATOS,0,K$5)),IF(INDEX(DATOS,0,$N$2)=0,IF(INDEX(DATOS,0,$O$2)=1,IF(INDEX(DATOS,0,$Q$2)=$E156,INDEX(DATOS,0,K$5)))))))),"sd")</f>
        <v>sd</v>
      </c>
      <c r="L156" s="118" t="str">
        <f t="array" ref="L156">IFERROR(AVERAGE(IF(INDEX(DATOS,0,$P$2)&lt;=$I156,IF(INDEX(DATOS,0,$P$2)&gt;=$J156,IF(ISNUMBER(INDEX(DATOS,0,L$5)),IF(INDEX(DATOS,0,$N$2)=0,IF(INDEX(DATOS,0,$O$2)=1,IF(INDEX(DATOS,0,$Q$2)=$E156,INDEX(DATOS,0,L$5)))))))),"sd")</f>
        <v>sd</v>
      </c>
      <c r="M156" s="118" t="str">
        <f t="array" ref="M156">IFERROR(AVERAGE(IF(INDEX(DATOS,0,$P$2)&lt;=$I156,IF(INDEX(DATOS,0,$P$2)&gt;=$J156,IF(ISNUMBER(INDEX(DATOS,0,M$5)),IF(INDEX(DATOS,0,$N$2)=0,IF(INDEX(DATOS,0,$O$2)=1,IF(INDEX(DATOS,0,$Q$2)=$E156,INDEX(DATOS,0,M$5)))))))),"sd")</f>
        <v>sd</v>
      </c>
      <c r="N156" s="118" t="str">
        <f t="array" ref="N156">IFERROR(AVERAGE(IF(INDEX(DATOS,0,$P$2)&lt;=$I156,IF(INDEX(DATOS,0,$P$2)&gt;=$J156,IF(ISNUMBER(INDEX(DATOS,0,N$5)),IF(INDEX(DATOS,0,$N$2)=0,IF(INDEX(DATOS,0,$O$2)=1,IF(INDEX(DATOS,0,$Q$2)=$E156,INDEX(DATOS,0,N$5)))))))),"sd")</f>
        <v>sd</v>
      </c>
      <c r="O156" s="118" t="str">
        <f t="array" ref="O156">IFERROR(AVERAGE(IF(INDEX(DATOS,0,$P$2)&lt;=$I156,IF(INDEX(DATOS,0,$P$2)&gt;=$J156,IF(ISNUMBER(INDEX(DATOS,0,O$5)),IF(INDEX(DATOS,0,$N$2)=0,IF(INDEX(DATOS,0,$O$2)=1,IF(INDEX(DATOS,0,$Q$2)=$E156,INDEX(DATOS,0,O$5)))))))),"sd")</f>
        <v>sd</v>
      </c>
      <c r="P156" s="118" t="str">
        <f t="array" ref="P156">IFERROR(AVERAGE(IF(INDEX(DATOS,0,$P$2)&lt;=$I156,IF(INDEX(DATOS,0,$P$2)&gt;=$J156,IF(ISNUMBER(INDEX(DATOS,0,P$5)),IF(INDEX(DATOS,0,$N$2)=0,IF(INDEX(DATOS,0,$O$2)=1,IF(INDEX(DATOS,0,$Q$2)=$E156,INDEX(DATOS,0,P$5)))))))),"sd")</f>
        <v>sd</v>
      </c>
      <c r="Q156" s="118" t="str">
        <f t="array" ref="Q156">IFERROR(AVERAGE(IF(INDEX(DATOS,0,$P$2)&lt;=$I156,IF(INDEX(DATOS,0,$P$2)&gt;=$J156,IF(ISNUMBER(INDEX(DATOS,0,Q$5)),IF(INDEX(DATOS,0,$N$2)=0,IF(INDEX(DATOS,0,$O$2)=1,IF(INDEX(DATOS,0,$Q$2)=$E156,INDEX(DATOS,0,Q$5)))))))),"sd")</f>
        <v>sd</v>
      </c>
      <c r="R156" s="118" t="str">
        <f t="array" ref="R156">IFERROR(AVERAGE(IF(INDEX(DATOS,0,$P$2)&lt;=$I156,IF(INDEX(DATOS,0,$P$2)&gt;=$J156,IF(ISNUMBER(INDEX(DATOS,0,R$5)),IF(INDEX(DATOS,0,$N$2)=0,IF(INDEX(DATOS,0,$O$2)=1,IF(INDEX(DATOS,0,$Q$2)=$E156,INDEX(DATOS,0,R$5)))))))),"sd")</f>
        <v>sd</v>
      </c>
      <c r="S156" s="68">
        <f t="array" ref="S156">IF(ISNUMBER(K156),MAX(IF(K156&gt;=INDEX(ESCALA,0,$S$2),INDEX(ESCALA,0,$R$2))),1)</f>
        <v>1</v>
      </c>
      <c r="T156" s="119" t="str">
        <f t="shared" si="12"/>
        <v/>
      </c>
    </row>
    <row r="157" spans="1:20" x14ac:dyDescent="0.35">
      <c r="A157">
        <f t="shared" si="13"/>
        <v>150</v>
      </c>
      <c r="B157" s="35">
        <f t="array" ref="B157">IF(B156=0,0,MIN(IF(INDEX(DATOS,0,$P$2)&lt;=$I157,IF(INDEX(DATOS,0,$P$2)&gt;=$J157,IF(ISNUMBER(INDEX(DATOS,0,$C157)),IF(INDEX(DATOS,0,$N$2)=0,IF(INDEX(DATOS,0,$O$2)=1,IF(ISNA(MATCH(INDEX(DATOS,0,$Q$2),IF($J$8:J156=J157,$E$8:E156),0)),INDEX(DATOS,0,$M$2)))))))))</f>
        <v>0</v>
      </c>
      <c r="C157" s="32">
        <f>MATCH(D157,INDEX(DATOS,1,),0)</f>
        <v>20</v>
      </c>
      <c r="D157" s="114" t="s">
        <v>1</v>
      </c>
      <c r="E157" s="34" t="str">
        <f>IF($B157=0,"--",INDEX(DATOS,$B157,Q$2))</f>
        <v>--</v>
      </c>
      <c r="F157" s="34" t="str">
        <f>IFERROR(SUBSTITUTE(SUBSTITUTE(SUBSTITUTE(SUBSTITUTE(SUBSTITUTE(MID(E157,1,FIND(",",E157)-1),"Departamento de","Dpto."),"Partido de","Part."),"Coronel","Cnel."),"General","Gral."),"Comandante","Cmte."),E157)</f>
        <v>--</v>
      </c>
      <c r="G157" s="117">
        <f>IFERROR(VLOOKUP($E157,LOC_UNICOS,G$2,0),-999)</f>
        <v>-999</v>
      </c>
      <c r="H157" s="117">
        <f>IFERROR(VLOOKUP($E157,LOC_UNICOS,H$2,0),-999)</f>
        <v>-999</v>
      </c>
      <c r="I157" s="116">
        <f t="shared" si="10"/>
        <v>2018</v>
      </c>
      <c r="J157" s="116">
        <f t="shared" si="11"/>
        <v>2018</v>
      </c>
      <c r="K157" s="118" t="str">
        <f t="array" ref="K157">IFERROR(AVERAGE(IF(INDEX(DATOS,0,$P$2)&lt;=$I157,IF(INDEX(DATOS,0,$P$2)&gt;=$J157,IF(ISNUMBER(INDEX(DATOS,0,K$5)),IF(INDEX(DATOS,0,$N$2)=0,IF(INDEX(DATOS,0,$O$2)=1,IF(INDEX(DATOS,0,$Q$2)=$E157,INDEX(DATOS,0,K$5)))))))),"sd")</f>
        <v>sd</v>
      </c>
      <c r="L157" s="118" t="str">
        <f t="array" ref="L157">IFERROR(AVERAGE(IF(INDEX(DATOS,0,$P$2)&lt;=$I157,IF(INDEX(DATOS,0,$P$2)&gt;=$J157,IF(ISNUMBER(INDEX(DATOS,0,L$5)),IF(INDEX(DATOS,0,$N$2)=0,IF(INDEX(DATOS,0,$O$2)=1,IF(INDEX(DATOS,0,$Q$2)=$E157,INDEX(DATOS,0,L$5)))))))),"sd")</f>
        <v>sd</v>
      </c>
      <c r="M157" s="118" t="str">
        <f t="array" ref="M157">IFERROR(AVERAGE(IF(INDEX(DATOS,0,$P$2)&lt;=$I157,IF(INDEX(DATOS,0,$P$2)&gt;=$J157,IF(ISNUMBER(INDEX(DATOS,0,M$5)),IF(INDEX(DATOS,0,$N$2)=0,IF(INDEX(DATOS,0,$O$2)=1,IF(INDEX(DATOS,0,$Q$2)=$E157,INDEX(DATOS,0,M$5)))))))),"sd")</f>
        <v>sd</v>
      </c>
      <c r="N157" s="118" t="str">
        <f t="array" ref="N157">IFERROR(AVERAGE(IF(INDEX(DATOS,0,$P$2)&lt;=$I157,IF(INDEX(DATOS,0,$P$2)&gt;=$J157,IF(ISNUMBER(INDEX(DATOS,0,N$5)),IF(INDEX(DATOS,0,$N$2)=0,IF(INDEX(DATOS,0,$O$2)=1,IF(INDEX(DATOS,0,$Q$2)=$E157,INDEX(DATOS,0,N$5)))))))),"sd")</f>
        <v>sd</v>
      </c>
      <c r="O157" s="118" t="str">
        <f t="array" ref="O157">IFERROR(AVERAGE(IF(INDEX(DATOS,0,$P$2)&lt;=$I157,IF(INDEX(DATOS,0,$P$2)&gt;=$J157,IF(ISNUMBER(INDEX(DATOS,0,O$5)),IF(INDEX(DATOS,0,$N$2)=0,IF(INDEX(DATOS,0,$O$2)=1,IF(INDEX(DATOS,0,$Q$2)=$E157,INDEX(DATOS,0,O$5)))))))),"sd")</f>
        <v>sd</v>
      </c>
      <c r="P157" s="118" t="str">
        <f t="array" ref="P157">IFERROR(AVERAGE(IF(INDEX(DATOS,0,$P$2)&lt;=$I157,IF(INDEX(DATOS,0,$P$2)&gt;=$J157,IF(ISNUMBER(INDEX(DATOS,0,P$5)),IF(INDEX(DATOS,0,$N$2)=0,IF(INDEX(DATOS,0,$O$2)=1,IF(INDEX(DATOS,0,$Q$2)=$E157,INDEX(DATOS,0,P$5)))))))),"sd")</f>
        <v>sd</v>
      </c>
      <c r="Q157" s="118" t="str">
        <f t="array" ref="Q157">IFERROR(AVERAGE(IF(INDEX(DATOS,0,$P$2)&lt;=$I157,IF(INDEX(DATOS,0,$P$2)&gt;=$J157,IF(ISNUMBER(INDEX(DATOS,0,Q$5)),IF(INDEX(DATOS,0,$N$2)=0,IF(INDEX(DATOS,0,$O$2)=1,IF(INDEX(DATOS,0,$Q$2)=$E157,INDEX(DATOS,0,Q$5)))))))),"sd")</f>
        <v>sd</v>
      </c>
      <c r="R157" s="118" t="str">
        <f t="array" ref="R157">IFERROR(AVERAGE(IF(INDEX(DATOS,0,$P$2)&lt;=$I157,IF(INDEX(DATOS,0,$P$2)&gt;=$J157,IF(ISNUMBER(INDEX(DATOS,0,R$5)),IF(INDEX(DATOS,0,$N$2)=0,IF(INDEX(DATOS,0,$O$2)=1,IF(INDEX(DATOS,0,$Q$2)=$E157,INDEX(DATOS,0,R$5)))))))),"sd")</f>
        <v>sd</v>
      </c>
      <c r="S157" s="68">
        <f t="array" ref="S157">IF(ISNUMBER(K157),MAX(IF(K157&gt;=INDEX(ESCALA,0,$S$2),INDEX(ESCALA,0,$R$2))),1)</f>
        <v>1</v>
      </c>
      <c r="T157" s="119" t="str">
        <f t="shared" si="12"/>
        <v/>
      </c>
    </row>
    <row r="158" spans="1:20" x14ac:dyDescent="0.35">
      <c r="A158">
        <f t="shared" si="13"/>
        <v>151</v>
      </c>
      <c r="B158" s="35">
        <f t="array" ref="B158">IF(B157=0,0,MIN(IF(INDEX(DATOS,0,$P$2)&lt;=$I158,IF(INDEX(DATOS,0,$P$2)&gt;=$J158,IF(ISNUMBER(INDEX(DATOS,0,$C158)),IF(INDEX(DATOS,0,$N$2)=0,IF(INDEX(DATOS,0,$O$2)=1,IF(ISNA(MATCH(INDEX(DATOS,0,$Q$2),IF($J$8:J157=J158,$E$8:E157),0)),INDEX(DATOS,0,$M$2)))))))))</f>
        <v>0</v>
      </c>
      <c r="C158" s="32">
        <f>MATCH(D158,INDEX(DATOS,1,),0)</f>
        <v>20</v>
      </c>
      <c r="D158" s="114" t="s">
        <v>1</v>
      </c>
      <c r="E158" s="34" t="str">
        <f>IF($B158=0,"--",INDEX(DATOS,$B158,Q$2))</f>
        <v>--</v>
      </c>
      <c r="F158" s="34" t="str">
        <f>IFERROR(SUBSTITUTE(SUBSTITUTE(SUBSTITUTE(SUBSTITUTE(SUBSTITUTE(MID(E158,1,FIND(",",E158)-1),"Departamento de","Dpto."),"Partido de","Part."),"Coronel","Cnel."),"General","Gral."),"Comandante","Cmte."),E158)</f>
        <v>--</v>
      </c>
      <c r="G158" s="117">
        <f>IFERROR(VLOOKUP($E158,LOC_UNICOS,G$2,0),-999)</f>
        <v>-999</v>
      </c>
      <c r="H158" s="117">
        <f>IFERROR(VLOOKUP($E158,LOC_UNICOS,H$2,0),-999)</f>
        <v>-999</v>
      </c>
      <c r="I158" s="116">
        <f t="shared" si="10"/>
        <v>2018</v>
      </c>
      <c r="J158" s="116">
        <f t="shared" si="11"/>
        <v>2018</v>
      </c>
      <c r="K158" s="118" t="str">
        <f t="array" ref="K158">IFERROR(AVERAGE(IF(INDEX(DATOS,0,$P$2)&lt;=$I158,IF(INDEX(DATOS,0,$P$2)&gt;=$J158,IF(ISNUMBER(INDEX(DATOS,0,K$5)),IF(INDEX(DATOS,0,$N$2)=0,IF(INDEX(DATOS,0,$O$2)=1,IF(INDEX(DATOS,0,$Q$2)=$E158,INDEX(DATOS,0,K$5)))))))),"sd")</f>
        <v>sd</v>
      </c>
      <c r="L158" s="118" t="str">
        <f t="array" ref="L158">IFERROR(AVERAGE(IF(INDEX(DATOS,0,$P$2)&lt;=$I158,IF(INDEX(DATOS,0,$P$2)&gt;=$J158,IF(ISNUMBER(INDEX(DATOS,0,L$5)),IF(INDEX(DATOS,0,$N$2)=0,IF(INDEX(DATOS,0,$O$2)=1,IF(INDEX(DATOS,0,$Q$2)=$E158,INDEX(DATOS,0,L$5)))))))),"sd")</f>
        <v>sd</v>
      </c>
      <c r="M158" s="118" t="str">
        <f t="array" ref="M158">IFERROR(AVERAGE(IF(INDEX(DATOS,0,$P$2)&lt;=$I158,IF(INDEX(DATOS,0,$P$2)&gt;=$J158,IF(ISNUMBER(INDEX(DATOS,0,M$5)),IF(INDEX(DATOS,0,$N$2)=0,IF(INDEX(DATOS,0,$O$2)=1,IF(INDEX(DATOS,0,$Q$2)=$E158,INDEX(DATOS,0,M$5)))))))),"sd")</f>
        <v>sd</v>
      </c>
      <c r="N158" s="118" t="str">
        <f t="array" ref="N158">IFERROR(AVERAGE(IF(INDEX(DATOS,0,$P$2)&lt;=$I158,IF(INDEX(DATOS,0,$P$2)&gt;=$J158,IF(ISNUMBER(INDEX(DATOS,0,N$5)),IF(INDEX(DATOS,0,$N$2)=0,IF(INDEX(DATOS,0,$O$2)=1,IF(INDEX(DATOS,0,$Q$2)=$E158,INDEX(DATOS,0,N$5)))))))),"sd")</f>
        <v>sd</v>
      </c>
      <c r="O158" s="118" t="str">
        <f t="array" ref="O158">IFERROR(AVERAGE(IF(INDEX(DATOS,0,$P$2)&lt;=$I158,IF(INDEX(DATOS,0,$P$2)&gt;=$J158,IF(ISNUMBER(INDEX(DATOS,0,O$5)),IF(INDEX(DATOS,0,$N$2)=0,IF(INDEX(DATOS,0,$O$2)=1,IF(INDEX(DATOS,0,$Q$2)=$E158,INDEX(DATOS,0,O$5)))))))),"sd")</f>
        <v>sd</v>
      </c>
      <c r="P158" s="118" t="str">
        <f t="array" ref="P158">IFERROR(AVERAGE(IF(INDEX(DATOS,0,$P$2)&lt;=$I158,IF(INDEX(DATOS,0,$P$2)&gt;=$J158,IF(ISNUMBER(INDEX(DATOS,0,P$5)),IF(INDEX(DATOS,0,$N$2)=0,IF(INDEX(DATOS,0,$O$2)=1,IF(INDEX(DATOS,0,$Q$2)=$E158,INDEX(DATOS,0,P$5)))))))),"sd")</f>
        <v>sd</v>
      </c>
      <c r="Q158" s="118" t="str">
        <f t="array" ref="Q158">IFERROR(AVERAGE(IF(INDEX(DATOS,0,$P$2)&lt;=$I158,IF(INDEX(DATOS,0,$P$2)&gt;=$J158,IF(ISNUMBER(INDEX(DATOS,0,Q$5)),IF(INDEX(DATOS,0,$N$2)=0,IF(INDEX(DATOS,0,$O$2)=1,IF(INDEX(DATOS,0,$Q$2)=$E158,INDEX(DATOS,0,Q$5)))))))),"sd")</f>
        <v>sd</v>
      </c>
      <c r="R158" s="118" t="str">
        <f t="array" ref="R158">IFERROR(AVERAGE(IF(INDEX(DATOS,0,$P$2)&lt;=$I158,IF(INDEX(DATOS,0,$P$2)&gt;=$J158,IF(ISNUMBER(INDEX(DATOS,0,R$5)),IF(INDEX(DATOS,0,$N$2)=0,IF(INDEX(DATOS,0,$O$2)=1,IF(INDEX(DATOS,0,$Q$2)=$E158,INDEX(DATOS,0,R$5)))))))),"sd")</f>
        <v>sd</v>
      </c>
      <c r="S158" s="68">
        <f t="array" ref="S158">IF(ISNUMBER(K158),MAX(IF(K158&gt;=INDEX(ESCALA,0,$S$2),INDEX(ESCALA,0,$R$2))),1)</f>
        <v>1</v>
      </c>
      <c r="T158" s="119" t="str">
        <f t="shared" si="12"/>
        <v/>
      </c>
    </row>
    <row r="159" spans="1:20" x14ac:dyDescent="0.35">
      <c r="A159">
        <f t="shared" si="13"/>
        <v>152</v>
      </c>
      <c r="B159" s="35">
        <f t="array" ref="B159">IF(B158=0,0,MIN(IF(INDEX(DATOS,0,$P$2)&lt;=$I159,IF(INDEX(DATOS,0,$P$2)&gt;=$J159,IF(ISNUMBER(INDEX(DATOS,0,$C159)),IF(INDEX(DATOS,0,$N$2)=0,IF(INDEX(DATOS,0,$O$2)=1,IF(ISNA(MATCH(INDEX(DATOS,0,$Q$2),IF($J$8:J158=J159,$E$8:E158),0)),INDEX(DATOS,0,$M$2)))))))))</f>
        <v>0</v>
      </c>
      <c r="C159" s="32">
        <f>MATCH(D159,INDEX(DATOS,1,),0)</f>
        <v>20</v>
      </c>
      <c r="D159" s="114" t="s">
        <v>1</v>
      </c>
      <c r="E159" s="34" t="str">
        <f>IF($B159=0,"--",INDEX(DATOS,$B159,Q$2))</f>
        <v>--</v>
      </c>
      <c r="F159" s="34" t="str">
        <f>IFERROR(SUBSTITUTE(SUBSTITUTE(SUBSTITUTE(SUBSTITUTE(SUBSTITUTE(MID(E159,1,FIND(",",E159)-1),"Departamento de","Dpto."),"Partido de","Part."),"Coronel","Cnel."),"General","Gral."),"Comandante","Cmte."),E159)</f>
        <v>--</v>
      </c>
      <c r="G159" s="117">
        <f>IFERROR(VLOOKUP($E159,LOC_UNICOS,G$2,0),-999)</f>
        <v>-999</v>
      </c>
      <c r="H159" s="117">
        <f>IFERROR(VLOOKUP($E159,LOC_UNICOS,H$2,0),-999)</f>
        <v>-999</v>
      </c>
      <c r="I159" s="116">
        <f t="shared" si="10"/>
        <v>2018</v>
      </c>
      <c r="J159" s="116">
        <f t="shared" si="11"/>
        <v>2018</v>
      </c>
      <c r="K159" s="118" t="str">
        <f t="array" ref="K159">IFERROR(AVERAGE(IF(INDEX(DATOS,0,$P$2)&lt;=$I159,IF(INDEX(DATOS,0,$P$2)&gt;=$J159,IF(ISNUMBER(INDEX(DATOS,0,K$5)),IF(INDEX(DATOS,0,$N$2)=0,IF(INDEX(DATOS,0,$O$2)=1,IF(INDEX(DATOS,0,$Q$2)=$E159,INDEX(DATOS,0,K$5)))))))),"sd")</f>
        <v>sd</v>
      </c>
      <c r="L159" s="118" t="str">
        <f t="array" ref="L159">IFERROR(AVERAGE(IF(INDEX(DATOS,0,$P$2)&lt;=$I159,IF(INDEX(DATOS,0,$P$2)&gt;=$J159,IF(ISNUMBER(INDEX(DATOS,0,L$5)),IF(INDEX(DATOS,0,$N$2)=0,IF(INDEX(DATOS,0,$O$2)=1,IF(INDEX(DATOS,0,$Q$2)=$E159,INDEX(DATOS,0,L$5)))))))),"sd")</f>
        <v>sd</v>
      </c>
      <c r="M159" s="118" t="str">
        <f t="array" ref="M159">IFERROR(AVERAGE(IF(INDEX(DATOS,0,$P$2)&lt;=$I159,IF(INDEX(DATOS,0,$P$2)&gt;=$J159,IF(ISNUMBER(INDEX(DATOS,0,M$5)),IF(INDEX(DATOS,0,$N$2)=0,IF(INDEX(DATOS,0,$O$2)=1,IF(INDEX(DATOS,0,$Q$2)=$E159,INDEX(DATOS,0,M$5)))))))),"sd")</f>
        <v>sd</v>
      </c>
      <c r="N159" s="118" t="str">
        <f t="array" ref="N159">IFERROR(AVERAGE(IF(INDEX(DATOS,0,$P$2)&lt;=$I159,IF(INDEX(DATOS,0,$P$2)&gt;=$J159,IF(ISNUMBER(INDEX(DATOS,0,N$5)),IF(INDEX(DATOS,0,$N$2)=0,IF(INDEX(DATOS,0,$O$2)=1,IF(INDEX(DATOS,0,$Q$2)=$E159,INDEX(DATOS,0,N$5)))))))),"sd")</f>
        <v>sd</v>
      </c>
      <c r="O159" s="118" t="str">
        <f t="array" ref="O159">IFERROR(AVERAGE(IF(INDEX(DATOS,0,$P$2)&lt;=$I159,IF(INDEX(DATOS,0,$P$2)&gt;=$J159,IF(ISNUMBER(INDEX(DATOS,0,O$5)),IF(INDEX(DATOS,0,$N$2)=0,IF(INDEX(DATOS,0,$O$2)=1,IF(INDEX(DATOS,0,$Q$2)=$E159,INDEX(DATOS,0,O$5)))))))),"sd")</f>
        <v>sd</v>
      </c>
      <c r="P159" s="118" t="str">
        <f t="array" ref="P159">IFERROR(AVERAGE(IF(INDEX(DATOS,0,$P$2)&lt;=$I159,IF(INDEX(DATOS,0,$P$2)&gt;=$J159,IF(ISNUMBER(INDEX(DATOS,0,P$5)),IF(INDEX(DATOS,0,$N$2)=0,IF(INDEX(DATOS,0,$O$2)=1,IF(INDEX(DATOS,0,$Q$2)=$E159,INDEX(DATOS,0,P$5)))))))),"sd")</f>
        <v>sd</v>
      </c>
      <c r="Q159" s="118" t="str">
        <f t="array" ref="Q159">IFERROR(AVERAGE(IF(INDEX(DATOS,0,$P$2)&lt;=$I159,IF(INDEX(DATOS,0,$P$2)&gt;=$J159,IF(ISNUMBER(INDEX(DATOS,0,Q$5)),IF(INDEX(DATOS,0,$N$2)=0,IF(INDEX(DATOS,0,$O$2)=1,IF(INDEX(DATOS,0,$Q$2)=$E159,INDEX(DATOS,0,Q$5)))))))),"sd")</f>
        <v>sd</v>
      </c>
      <c r="R159" s="118" t="str">
        <f t="array" ref="R159">IFERROR(AVERAGE(IF(INDEX(DATOS,0,$P$2)&lt;=$I159,IF(INDEX(DATOS,0,$P$2)&gt;=$J159,IF(ISNUMBER(INDEX(DATOS,0,R$5)),IF(INDEX(DATOS,0,$N$2)=0,IF(INDEX(DATOS,0,$O$2)=1,IF(INDEX(DATOS,0,$Q$2)=$E159,INDEX(DATOS,0,R$5)))))))),"sd")</f>
        <v>sd</v>
      </c>
      <c r="S159" s="68">
        <f t="array" ref="S159">IF(ISNUMBER(K159),MAX(IF(K159&gt;=INDEX(ESCALA,0,$S$2),INDEX(ESCALA,0,$R$2))),1)</f>
        <v>1</v>
      </c>
      <c r="T159" s="119" t="str">
        <f t="shared" si="12"/>
        <v/>
      </c>
    </row>
    <row r="160" spans="1:20" x14ac:dyDescent="0.35">
      <c r="A160">
        <f t="shared" si="13"/>
        <v>153</v>
      </c>
      <c r="B160" s="35">
        <f t="array" ref="B160">IF(B159=0,0,MIN(IF(INDEX(DATOS,0,$P$2)&lt;=$I160,IF(INDEX(DATOS,0,$P$2)&gt;=$J160,IF(ISNUMBER(INDEX(DATOS,0,$C160)),IF(INDEX(DATOS,0,$N$2)=0,IF(INDEX(DATOS,0,$O$2)=1,IF(ISNA(MATCH(INDEX(DATOS,0,$Q$2),IF($J$8:J159=J160,$E$8:E159),0)),INDEX(DATOS,0,$M$2)))))))))</f>
        <v>0</v>
      </c>
      <c r="C160" s="32">
        <f>MATCH(D160,INDEX(DATOS,1,),0)</f>
        <v>20</v>
      </c>
      <c r="D160" s="114" t="s">
        <v>1</v>
      </c>
      <c r="E160" s="34" t="str">
        <f>IF($B160=0,"--",INDEX(DATOS,$B160,Q$2))</f>
        <v>--</v>
      </c>
      <c r="F160" s="34" t="str">
        <f>IFERROR(SUBSTITUTE(SUBSTITUTE(SUBSTITUTE(SUBSTITUTE(SUBSTITUTE(MID(E160,1,FIND(",",E160)-1),"Departamento de","Dpto."),"Partido de","Part."),"Coronel","Cnel."),"General","Gral."),"Comandante","Cmte."),E160)</f>
        <v>--</v>
      </c>
      <c r="G160" s="117">
        <f>IFERROR(VLOOKUP($E160,LOC_UNICOS,G$2,0),-999)</f>
        <v>-999</v>
      </c>
      <c r="H160" s="117">
        <f>IFERROR(VLOOKUP($E160,LOC_UNICOS,H$2,0),-999)</f>
        <v>-999</v>
      </c>
      <c r="I160" s="116">
        <f t="shared" si="10"/>
        <v>2018</v>
      </c>
      <c r="J160" s="116">
        <f t="shared" si="11"/>
        <v>2018</v>
      </c>
      <c r="K160" s="118" t="str">
        <f t="array" ref="K160">IFERROR(AVERAGE(IF(INDEX(DATOS,0,$P$2)&lt;=$I160,IF(INDEX(DATOS,0,$P$2)&gt;=$J160,IF(ISNUMBER(INDEX(DATOS,0,K$5)),IF(INDEX(DATOS,0,$N$2)=0,IF(INDEX(DATOS,0,$O$2)=1,IF(INDEX(DATOS,0,$Q$2)=$E160,INDEX(DATOS,0,K$5)))))))),"sd")</f>
        <v>sd</v>
      </c>
      <c r="L160" s="118" t="str">
        <f t="array" ref="L160">IFERROR(AVERAGE(IF(INDEX(DATOS,0,$P$2)&lt;=$I160,IF(INDEX(DATOS,0,$P$2)&gt;=$J160,IF(ISNUMBER(INDEX(DATOS,0,L$5)),IF(INDEX(DATOS,0,$N$2)=0,IF(INDEX(DATOS,0,$O$2)=1,IF(INDEX(DATOS,0,$Q$2)=$E160,INDEX(DATOS,0,L$5)))))))),"sd")</f>
        <v>sd</v>
      </c>
      <c r="M160" s="118" t="str">
        <f t="array" ref="M160">IFERROR(AVERAGE(IF(INDEX(DATOS,0,$P$2)&lt;=$I160,IF(INDEX(DATOS,0,$P$2)&gt;=$J160,IF(ISNUMBER(INDEX(DATOS,0,M$5)),IF(INDEX(DATOS,0,$N$2)=0,IF(INDEX(DATOS,0,$O$2)=1,IF(INDEX(DATOS,0,$Q$2)=$E160,INDEX(DATOS,0,M$5)))))))),"sd")</f>
        <v>sd</v>
      </c>
      <c r="N160" s="118" t="str">
        <f t="array" ref="N160">IFERROR(AVERAGE(IF(INDEX(DATOS,0,$P$2)&lt;=$I160,IF(INDEX(DATOS,0,$P$2)&gt;=$J160,IF(ISNUMBER(INDEX(DATOS,0,N$5)),IF(INDEX(DATOS,0,$N$2)=0,IF(INDEX(DATOS,0,$O$2)=1,IF(INDEX(DATOS,0,$Q$2)=$E160,INDEX(DATOS,0,N$5)))))))),"sd")</f>
        <v>sd</v>
      </c>
      <c r="O160" s="118" t="str">
        <f t="array" ref="O160">IFERROR(AVERAGE(IF(INDEX(DATOS,0,$P$2)&lt;=$I160,IF(INDEX(DATOS,0,$P$2)&gt;=$J160,IF(ISNUMBER(INDEX(DATOS,0,O$5)),IF(INDEX(DATOS,0,$N$2)=0,IF(INDEX(DATOS,0,$O$2)=1,IF(INDEX(DATOS,0,$Q$2)=$E160,INDEX(DATOS,0,O$5)))))))),"sd")</f>
        <v>sd</v>
      </c>
      <c r="P160" s="118" t="str">
        <f t="array" ref="P160">IFERROR(AVERAGE(IF(INDEX(DATOS,0,$P$2)&lt;=$I160,IF(INDEX(DATOS,0,$P$2)&gt;=$J160,IF(ISNUMBER(INDEX(DATOS,0,P$5)),IF(INDEX(DATOS,0,$N$2)=0,IF(INDEX(DATOS,0,$O$2)=1,IF(INDEX(DATOS,0,$Q$2)=$E160,INDEX(DATOS,0,P$5)))))))),"sd")</f>
        <v>sd</v>
      </c>
      <c r="Q160" s="118" t="str">
        <f t="array" ref="Q160">IFERROR(AVERAGE(IF(INDEX(DATOS,0,$P$2)&lt;=$I160,IF(INDEX(DATOS,0,$P$2)&gt;=$J160,IF(ISNUMBER(INDEX(DATOS,0,Q$5)),IF(INDEX(DATOS,0,$N$2)=0,IF(INDEX(DATOS,0,$O$2)=1,IF(INDEX(DATOS,0,$Q$2)=$E160,INDEX(DATOS,0,Q$5)))))))),"sd")</f>
        <v>sd</v>
      </c>
      <c r="R160" s="118" t="str">
        <f t="array" ref="R160">IFERROR(AVERAGE(IF(INDEX(DATOS,0,$P$2)&lt;=$I160,IF(INDEX(DATOS,0,$P$2)&gt;=$J160,IF(ISNUMBER(INDEX(DATOS,0,R$5)),IF(INDEX(DATOS,0,$N$2)=0,IF(INDEX(DATOS,0,$O$2)=1,IF(INDEX(DATOS,0,$Q$2)=$E160,INDEX(DATOS,0,R$5)))))))),"sd")</f>
        <v>sd</v>
      </c>
      <c r="S160" s="68">
        <f t="array" ref="S160">IF(ISNUMBER(K160),MAX(IF(K160&gt;=INDEX(ESCALA,0,$S$2),INDEX(ESCALA,0,$R$2))),1)</f>
        <v>1</v>
      </c>
      <c r="T160" s="119" t="str">
        <f t="shared" si="12"/>
        <v/>
      </c>
    </row>
    <row r="161" spans="1:20" x14ac:dyDescent="0.35">
      <c r="A161">
        <f t="shared" si="13"/>
        <v>154</v>
      </c>
      <c r="B161" s="35">
        <f t="array" ref="B161">IF(B160=0,0,MIN(IF(INDEX(DATOS,0,$P$2)&lt;=$I161,IF(INDEX(DATOS,0,$P$2)&gt;=$J161,IF(ISNUMBER(INDEX(DATOS,0,$C161)),IF(INDEX(DATOS,0,$N$2)=0,IF(INDEX(DATOS,0,$O$2)=1,IF(ISNA(MATCH(INDEX(DATOS,0,$Q$2),IF($J$8:J160=J161,$E$8:E160),0)),INDEX(DATOS,0,$M$2)))))))))</f>
        <v>0</v>
      </c>
      <c r="C161" s="32">
        <f>MATCH(D161,INDEX(DATOS,1,),0)</f>
        <v>20</v>
      </c>
      <c r="D161" s="114" t="s">
        <v>1</v>
      </c>
      <c r="E161" s="34" t="str">
        <f>IF($B161=0,"--",INDEX(DATOS,$B161,Q$2))</f>
        <v>--</v>
      </c>
      <c r="F161" s="34" t="str">
        <f>IFERROR(SUBSTITUTE(SUBSTITUTE(SUBSTITUTE(SUBSTITUTE(SUBSTITUTE(MID(E161,1,FIND(",",E161)-1),"Departamento de","Dpto."),"Partido de","Part."),"Coronel","Cnel."),"General","Gral."),"Comandante","Cmte."),E161)</f>
        <v>--</v>
      </c>
      <c r="G161" s="117">
        <f>IFERROR(VLOOKUP($E161,LOC_UNICOS,G$2,0),-999)</f>
        <v>-999</v>
      </c>
      <c r="H161" s="117">
        <f>IFERROR(VLOOKUP($E161,LOC_UNICOS,H$2,0),-999)</f>
        <v>-999</v>
      </c>
      <c r="I161" s="116">
        <f t="shared" si="10"/>
        <v>2018</v>
      </c>
      <c r="J161" s="116">
        <f t="shared" si="11"/>
        <v>2018</v>
      </c>
      <c r="K161" s="118" t="str">
        <f t="array" ref="K161">IFERROR(AVERAGE(IF(INDEX(DATOS,0,$P$2)&lt;=$I161,IF(INDEX(DATOS,0,$P$2)&gt;=$J161,IF(ISNUMBER(INDEX(DATOS,0,K$5)),IF(INDEX(DATOS,0,$N$2)=0,IF(INDEX(DATOS,0,$O$2)=1,IF(INDEX(DATOS,0,$Q$2)=$E161,INDEX(DATOS,0,K$5)))))))),"sd")</f>
        <v>sd</v>
      </c>
      <c r="L161" s="118" t="str">
        <f t="array" ref="L161">IFERROR(AVERAGE(IF(INDEX(DATOS,0,$P$2)&lt;=$I161,IF(INDEX(DATOS,0,$P$2)&gt;=$J161,IF(ISNUMBER(INDEX(DATOS,0,L$5)),IF(INDEX(DATOS,0,$N$2)=0,IF(INDEX(DATOS,0,$O$2)=1,IF(INDEX(DATOS,0,$Q$2)=$E161,INDEX(DATOS,0,L$5)))))))),"sd")</f>
        <v>sd</v>
      </c>
      <c r="M161" s="118" t="str">
        <f t="array" ref="M161">IFERROR(AVERAGE(IF(INDEX(DATOS,0,$P$2)&lt;=$I161,IF(INDEX(DATOS,0,$P$2)&gt;=$J161,IF(ISNUMBER(INDEX(DATOS,0,M$5)),IF(INDEX(DATOS,0,$N$2)=0,IF(INDEX(DATOS,0,$O$2)=1,IF(INDEX(DATOS,0,$Q$2)=$E161,INDEX(DATOS,0,M$5)))))))),"sd")</f>
        <v>sd</v>
      </c>
      <c r="N161" s="118" t="str">
        <f t="array" ref="N161">IFERROR(AVERAGE(IF(INDEX(DATOS,0,$P$2)&lt;=$I161,IF(INDEX(DATOS,0,$P$2)&gt;=$J161,IF(ISNUMBER(INDEX(DATOS,0,N$5)),IF(INDEX(DATOS,0,$N$2)=0,IF(INDEX(DATOS,0,$O$2)=1,IF(INDEX(DATOS,0,$Q$2)=$E161,INDEX(DATOS,0,N$5)))))))),"sd")</f>
        <v>sd</v>
      </c>
      <c r="O161" s="118" t="str">
        <f t="array" ref="O161">IFERROR(AVERAGE(IF(INDEX(DATOS,0,$P$2)&lt;=$I161,IF(INDEX(DATOS,0,$P$2)&gt;=$J161,IF(ISNUMBER(INDEX(DATOS,0,O$5)),IF(INDEX(DATOS,0,$N$2)=0,IF(INDEX(DATOS,0,$O$2)=1,IF(INDEX(DATOS,0,$Q$2)=$E161,INDEX(DATOS,0,O$5)))))))),"sd")</f>
        <v>sd</v>
      </c>
      <c r="P161" s="118" t="str">
        <f t="array" ref="P161">IFERROR(AVERAGE(IF(INDEX(DATOS,0,$P$2)&lt;=$I161,IF(INDEX(DATOS,0,$P$2)&gt;=$J161,IF(ISNUMBER(INDEX(DATOS,0,P$5)),IF(INDEX(DATOS,0,$N$2)=0,IF(INDEX(DATOS,0,$O$2)=1,IF(INDEX(DATOS,0,$Q$2)=$E161,INDEX(DATOS,0,P$5)))))))),"sd")</f>
        <v>sd</v>
      </c>
      <c r="Q161" s="118" t="str">
        <f t="array" ref="Q161">IFERROR(AVERAGE(IF(INDEX(DATOS,0,$P$2)&lt;=$I161,IF(INDEX(DATOS,0,$P$2)&gt;=$J161,IF(ISNUMBER(INDEX(DATOS,0,Q$5)),IF(INDEX(DATOS,0,$N$2)=0,IF(INDEX(DATOS,0,$O$2)=1,IF(INDEX(DATOS,0,$Q$2)=$E161,INDEX(DATOS,0,Q$5)))))))),"sd")</f>
        <v>sd</v>
      </c>
      <c r="R161" s="118" t="str">
        <f t="array" ref="R161">IFERROR(AVERAGE(IF(INDEX(DATOS,0,$P$2)&lt;=$I161,IF(INDEX(DATOS,0,$P$2)&gt;=$J161,IF(ISNUMBER(INDEX(DATOS,0,R$5)),IF(INDEX(DATOS,0,$N$2)=0,IF(INDEX(DATOS,0,$O$2)=1,IF(INDEX(DATOS,0,$Q$2)=$E161,INDEX(DATOS,0,R$5)))))))),"sd")</f>
        <v>sd</v>
      </c>
      <c r="S161" s="68">
        <f t="array" ref="S161">IF(ISNUMBER(K161),MAX(IF(K161&gt;=INDEX(ESCALA,0,$S$2),INDEX(ESCALA,0,$R$2))),1)</f>
        <v>1</v>
      </c>
      <c r="T161" s="119" t="str">
        <f t="shared" si="12"/>
        <v/>
      </c>
    </row>
    <row r="162" spans="1:20" x14ac:dyDescent="0.35">
      <c r="A162">
        <f t="shared" si="13"/>
        <v>155</v>
      </c>
      <c r="B162" s="35">
        <f t="array" ref="B162">IF(B161=0,0,MIN(IF(INDEX(DATOS,0,$P$2)&lt;=$I162,IF(INDEX(DATOS,0,$P$2)&gt;=$J162,IF(ISNUMBER(INDEX(DATOS,0,$C162)),IF(INDEX(DATOS,0,$N$2)=0,IF(INDEX(DATOS,0,$O$2)=1,IF(ISNA(MATCH(INDEX(DATOS,0,$Q$2),IF($J$8:J161=J162,$E$8:E161),0)),INDEX(DATOS,0,$M$2)))))))))</f>
        <v>0</v>
      </c>
      <c r="C162" s="32">
        <f>MATCH(D162,INDEX(DATOS,1,),0)</f>
        <v>20</v>
      </c>
      <c r="D162" s="114" t="s">
        <v>1</v>
      </c>
      <c r="E162" s="34" t="str">
        <f>IF($B162=0,"--",INDEX(DATOS,$B162,Q$2))</f>
        <v>--</v>
      </c>
      <c r="F162" s="34" t="str">
        <f>IFERROR(SUBSTITUTE(SUBSTITUTE(SUBSTITUTE(SUBSTITUTE(SUBSTITUTE(MID(E162,1,FIND(",",E162)-1),"Departamento de","Dpto."),"Partido de","Part."),"Coronel","Cnel."),"General","Gral."),"Comandante","Cmte."),E162)</f>
        <v>--</v>
      </c>
      <c r="G162" s="117">
        <f>IFERROR(VLOOKUP($E162,LOC_UNICOS,G$2,0),-999)</f>
        <v>-999</v>
      </c>
      <c r="H162" s="117">
        <f>IFERROR(VLOOKUP($E162,LOC_UNICOS,H$2,0),-999)</f>
        <v>-999</v>
      </c>
      <c r="I162" s="116">
        <f t="shared" si="10"/>
        <v>2018</v>
      </c>
      <c r="J162" s="116">
        <f t="shared" si="11"/>
        <v>2018</v>
      </c>
      <c r="K162" s="118" t="str">
        <f t="array" ref="K162">IFERROR(AVERAGE(IF(INDEX(DATOS,0,$P$2)&lt;=$I162,IF(INDEX(DATOS,0,$P$2)&gt;=$J162,IF(ISNUMBER(INDEX(DATOS,0,K$5)),IF(INDEX(DATOS,0,$N$2)=0,IF(INDEX(DATOS,0,$O$2)=1,IF(INDEX(DATOS,0,$Q$2)=$E162,INDEX(DATOS,0,K$5)))))))),"sd")</f>
        <v>sd</v>
      </c>
      <c r="L162" s="118" t="str">
        <f t="array" ref="L162">IFERROR(AVERAGE(IF(INDEX(DATOS,0,$P$2)&lt;=$I162,IF(INDEX(DATOS,0,$P$2)&gt;=$J162,IF(ISNUMBER(INDEX(DATOS,0,L$5)),IF(INDEX(DATOS,0,$N$2)=0,IF(INDEX(DATOS,0,$O$2)=1,IF(INDEX(DATOS,0,$Q$2)=$E162,INDEX(DATOS,0,L$5)))))))),"sd")</f>
        <v>sd</v>
      </c>
      <c r="M162" s="118" t="str">
        <f t="array" ref="M162">IFERROR(AVERAGE(IF(INDEX(DATOS,0,$P$2)&lt;=$I162,IF(INDEX(DATOS,0,$P$2)&gt;=$J162,IF(ISNUMBER(INDEX(DATOS,0,M$5)),IF(INDEX(DATOS,0,$N$2)=0,IF(INDEX(DATOS,0,$O$2)=1,IF(INDEX(DATOS,0,$Q$2)=$E162,INDEX(DATOS,0,M$5)))))))),"sd")</f>
        <v>sd</v>
      </c>
      <c r="N162" s="118" t="str">
        <f t="array" ref="N162">IFERROR(AVERAGE(IF(INDEX(DATOS,0,$P$2)&lt;=$I162,IF(INDEX(DATOS,0,$P$2)&gt;=$J162,IF(ISNUMBER(INDEX(DATOS,0,N$5)),IF(INDEX(DATOS,0,$N$2)=0,IF(INDEX(DATOS,0,$O$2)=1,IF(INDEX(DATOS,0,$Q$2)=$E162,INDEX(DATOS,0,N$5)))))))),"sd")</f>
        <v>sd</v>
      </c>
      <c r="O162" s="118" t="str">
        <f t="array" ref="O162">IFERROR(AVERAGE(IF(INDEX(DATOS,0,$P$2)&lt;=$I162,IF(INDEX(DATOS,0,$P$2)&gt;=$J162,IF(ISNUMBER(INDEX(DATOS,0,O$5)),IF(INDEX(DATOS,0,$N$2)=0,IF(INDEX(DATOS,0,$O$2)=1,IF(INDEX(DATOS,0,$Q$2)=$E162,INDEX(DATOS,0,O$5)))))))),"sd")</f>
        <v>sd</v>
      </c>
      <c r="P162" s="118" t="str">
        <f t="array" ref="P162">IFERROR(AVERAGE(IF(INDEX(DATOS,0,$P$2)&lt;=$I162,IF(INDEX(DATOS,0,$P$2)&gt;=$J162,IF(ISNUMBER(INDEX(DATOS,0,P$5)),IF(INDEX(DATOS,0,$N$2)=0,IF(INDEX(DATOS,0,$O$2)=1,IF(INDEX(DATOS,0,$Q$2)=$E162,INDEX(DATOS,0,P$5)))))))),"sd")</f>
        <v>sd</v>
      </c>
      <c r="Q162" s="118" t="str">
        <f t="array" ref="Q162">IFERROR(AVERAGE(IF(INDEX(DATOS,0,$P$2)&lt;=$I162,IF(INDEX(DATOS,0,$P$2)&gt;=$J162,IF(ISNUMBER(INDEX(DATOS,0,Q$5)),IF(INDEX(DATOS,0,$N$2)=0,IF(INDEX(DATOS,0,$O$2)=1,IF(INDEX(DATOS,0,$Q$2)=$E162,INDEX(DATOS,0,Q$5)))))))),"sd")</f>
        <v>sd</v>
      </c>
      <c r="R162" s="118" t="str">
        <f t="array" ref="R162">IFERROR(AVERAGE(IF(INDEX(DATOS,0,$P$2)&lt;=$I162,IF(INDEX(DATOS,0,$P$2)&gt;=$J162,IF(ISNUMBER(INDEX(DATOS,0,R$5)),IF(INDEX(DATOS,0,$N$2)=0,IF(INDEX(DATOS,0,$O$2)=1,IF(INDEX(DATOS,0,$Q$2)=$E162,INDEX(DATOS,0,R$5)))))))),"sd")</f>
        <v>sd</v>
      </c>
      <c r="S162" s="68">
        <f t="array" ref="S162">IF(ISNUMBER(K162),MAX(IF(K162&gt;=INDEX(ESCALA,0,$S$2),INDEX(ESCALA,0,$R$2))),1)</f>
        <v>1</v>
      </c>
      <c r="T162" s="119" t="str">
        <f t="shared" si="12"/>
        <v/>
      </c>
    </row>
    <row r="163" spans="1:20" x14ac:dyDescent="0.35">
      <c r="A163">
        <f t="shared" si="13"/>
        <v>156</v>
      </c>
      <c r="B163" s="35">
        <f t="array" ref="B163">IF(B162=0,0,MIN(IF(INDEX(DATOS,0,$P$2)&lt;=$I163,IF(INDEX(DATOS,0,$P$2)&gt;=$J163,IF(ISNUMBER(INDEX(DATOS,0,$C163)),IF(INDEX(DATOS,0,$N$2)=0,IF(INDEX(DATOS,0,$O$2)=1,IF(ISNA(MATCH(INDEX(DATOS,0,$Q$2),IF($J$8:J162=J163,$E$8:E162),0)),INDEX(DATOS,0,$M$2)))))))))</f>
        <v>0</v>
      </c>
      <c r="C163" s="32">
        <f>MATCH(D163,INDEX(DATOS,1,),0)</f>
        <v>20</v>
      </c>
      <c r="D163" s="114" t="s">
        <v>1</v>
      </c>
      <c r="E163" s="34" t="str">
        <f>IF($B163=0,"--",INDEX(DATOS,$B163,Q$2))</f>
        <v>--</v>
      </c>
      <c r="F163" s="34" t="str">
        <f>IFERROR(SUBSTITUTE(SUBSTITUTE(SUBSTITUTE(SUBSTITUTE(SUBSTITUTE(MID(E163,1,FIND(",",E163)-1),"Departamento de","Dpto."),"Partido de","Part."),"Coronel","Cnel."),"General","Gral."),"Comandante","Cmte."),E163)</f>
        <v>--</v>
      </c>
      <c r="G163" s="117">
        <f>IFERROR(VLOOKUP($E163,LOC_UNICOS,G$2,0),-999)</f>
        <v>-999</v>
      </c>
      <c r="H163" s="117">
        <f>IFERROR(VLOOKUP($E163,LOC_UNICOS,H$2,0),-999)</f>
        <v>-999</v>
      </c>
      <c r="I163" s="116">
        <f t="shared" si="10"/>
        <v>2018</v>
      </c>
      <c r="J163" s="116">
        <f t="shared" si="11"/>
        <v>2018</v>
      </c>
      <c r="K163" s="118" t="str">
        <f t="array" ref="K163">IFERROR(AVERAGE(IF(INDEX(DATOS,0,$P$2)&lt;=$I163,IF(INDEX(DATOS,0,$P$2)&gt;=$J163,IF(ISNUMBER(INDEX(DATOS,0,K$5)),IF(INDEX(DATOS,0,$N$2)=0,IF(INDEX(DATOS,0,$O$2)=1,IF(INDEX(DATOS,0,$Q$2)=$E163,INDEX(DATOS,0,K$5)))))))),"sd")</f>
        <v>sd</v>
      </c>
      <c r="L163" s="118" t="str">
        <f t="array" ref="L163">IFERROR(AVERAGE(IF(INDEX(DATOS,0,$P$2)&lt;=$I163,IF(INDEX(DATOS,0,$P$2)&gt;=$J163,IF(ISNUMBER(INDEX(DATOS,0,L$5)),IF(INDEX(DATOS,0,$N$2)=0,IF(INDEX(DATOS,0,$O$2)=1,IF(INDEX(DATOS,0,$Q$2)=$E163,INDEX(DATOS,0,L$5)))))))),"sd")</f>
        <v>sd</v>
      </c>
      <c r="M163" s="118" t="str">
        <f t="array" ref="M163">IFERROR(AVERAGE(IF(INDEX(DATOS,0,$P$2)&lt;=$I163,IF(INDEX(DATOS,0,$P$2)&gt;=$J163,IF(ISNUMBER(INDEX(DATOS,0,M$5)),IF(INDEX(DATOS,0,$N$2)=0,IF(INDEX(DATOS,0,$O$2)=1,IF(INDEX(DATOS,0,$Q$2)=$E163,INDEX(DATOS,0,M$5)))))))),"sd")</f>
        <v>sd</v>
      </c>
      <c r="N163" s="118" t="str">
        <f t="array" ref="N163">IFERROR(AVERAGE(IF(INDEX(DATOS,0,$P$2)&lt;=$I163,IF(INDEX(DATOS,0,$P$2)&gt;=$J163,IF(ISNUMBER(INDEX(DATOS,0,N$5)),IF(INDEX(DATOS,0,$N$2)=0,IF(INDEX(DATOS,0,$O$2)=1,IF(INDEX(DATOS,0,$Q$2)=$E163,INDEX(DATOS,0,N$5)))))))),"sd")</f>
        <v>sd</v>
      </c>
      <c r="O163" s="118" t="str">
        <f t="array" ref="O163">IFERROR(AVERAGE(IF(INDEX(DATOS,0,$P$2)&lt;=$I163,IF(INDEX(DATOS,0,$P$2)&gt;=$J163,IF(ISNUMBER(INDEX(DATOS,0,O$5)),IF(INDEX(DATOS,0,$N$2)=0,IF(INDEX(DATOS,0,$O$2)=1,IF(INDEX(DATOS,0,$Q$2)=$E163,INDEX(DATOS,0,O$5)))))))),"sd")</f>
        <v>sd</v>
      </c>
      <c r="P163" s="118" t="str">
        <f t="array" ref="P163">IFERROR(AVERAGE(IF(INDEX(DATOS,0,$P$2)&lt;=$I163,IF(INDEX(DATOS,0,$P$2)&gt;=$J163,IF(ISNUMBER(INDEX(DATOS,0,P$5)),IF(INDEX(DATOS,0,$N$2)=0,IF(INDEX(DATOS,0,$O$2)=1,IF(INDEX(DATOS,0,$Q$2)=$E163,INDEX(DATOS,0,P$5)))))))),"sd")</f>
        <v>sd</v>
      </c>
      <c r="Q163" s="118" t="str">
        <f t="array" ref="Q163">IFERROR(AVERAGE(IF(INDEX(DATOS,0,$P$2)&lt;=$I163,IF(INDEX(DATOS,0,$P$2)&gt;=$J163,IF(ISNUMBER(INDEX(DATOS,0,Q$5)),IF(INDEX(DATOS,0,$N$2)=0,IF(INDEX(DATOS,0,$O$2)=1,IF(INDEX(DATOS,0,$Q$2)=$E163,INDEX(DATOS,0,Q$5)))))))),"sd")</f>
        <v>sd</v>
      </c>
      <c r="R163" s="118" t="str">
        <f t="array" ref="R163">IFERROR(AVERAGE(IF(INDEX(DATOS,0,$P$2)&lt;=$I163,IF(INDEX(DATOS,0,$P$2)&gt;=$J163,IF(ISNUMBER(INDEX(DATOS,0,R$5)),IF(INDEX(DATOS,0,$N$2)=0,IF(INDEX(DATOS,0,$O$2)=1,IF(INDEX(DATOS,0,$Q$2)=$E163,INDEX(DATOS,0,R$5)))))))),"sd")</f>
        <v>sd</v>
      </c>
      <c r="S163" s="68">
        <f t="array" ref="S163">IF(ISNUMBER(K163),MAX(IF(K163&gt;=INDEX(ESCALA,0,$S$2),INDEX(ESCALA,0,$R$2))),1)</f>
        <v>1</v>
      </c>
      <c r="T163" s="119" t="str">
        <f t="shared" si="12"/>
        <v/>
      </c>
    </row>
    <row r="164" spans="1:20" x14ac:dyDescent="0.35">
      <c r="A164">
        <f t="shared" si="13"/>
        <v>157</v>
      </c>
      <c r="B164" s="35">
        <f t="array" ref="B164">IF(B163=0,0,MIN(IF(INDEX(DATOS,0,$P$2)&lt;=$I164,IF(INDEX(DATOS,0,$P$2)&gt;=$J164,IF(ISNUMBER(INDEX(DATOS,0,$C164)),IF(INDEX(DATOS,0,$N$2)=0,IF(INDEX(DATOS,0,$O$2)=1,IF(ISNA(MATCH(INDEX(DATOS,0,$Q$2),IF($J$8:J163=J164,$E$8:E163),0)),INDEX(DATOS,0,$M$2)))))))))</f>
        <v>0</v>
      </c>
      <c r="C164" s="32">
        <f>MATCH(D164,INDEX(DATOS,1,),0)</f>
        <v>20</v>
      </c>
      <c r="D164" s="114" t="s">
        <v>1</v>
      </c>
      <c r="E164" s="34" t="str">
        <f>IF($B164=0,"--",INDEX(DATOS,$B164,Q$2))</f>
        <v>--</v>
      </c>
      <c r="F164" s="34" t="str">
        <f>IFERROR(SUBSTITUTE(SUBSTITUTE(SUBSTITUTE(SUBSTITUTE(SUBSTITUTE(MID(E164,1,FIND(",",E164)-1),"Departamento de","Dpto."),"Partido de","Part."),"Coronel","Cnel."),"General","Gral."),"Comandante","Cmte."),E164)</f>
        <v>--</v>
      </c>
      <c r="G164" s="117">
        <f>IFERROR(VLOOKUP($E164,LOC_UNICOS,G$2,0),-999)</f>
        <v>-999</v>
      </c>
      <c r="H164" s="117">
        <f>IFERROR(VLOOKUP($E164,LOC_UNICOS,H$2,0),-999)</f>
        <v>-999</v>
      </c>
      <c r="I164" s="116">
        <f t="shared" si="10"/>
        <v>2018</v>
      </c>
      <c r="J164" s="116">
        <f t="shared" si="11"/>
        <v>2018</v>
      </c>
      <c r="K164" s="118" t="str">
        <f t="array" ref="K164">IFERROR(AVERAGE(IF(INDEX(DATOS,0,$P$2)&lt;=$I164,IF(INDEX(DATOS,0,$P$2)&gt;=$J164,IF(ISNUMBER(INDEX(DATOS,0,K$5)),IF(INDEX(DATOS,0,$N$2)=0,IF(INDEX(DATOS,0,$O$2)=1,IF(INDEX(DATOS,0,$Q$2)=$E164,INDEX(DATOS,0,K$5)))))))),"sd")</f>
        <v>sd</v>
      </c>
      <c r="L164" s="118" t="str">
        <f t="array" ref="L164">IFERROR(AVERAGE(IF(INDEX(DATOS,0,$P$2)&lt;=$I164,IF(INDEX(DATOS,0,$P$2)&gt;=$J164,IF(ISNUMBER(INDEX(DATOS,0,L$5)),IF(INDEX(DATOS,0,$N$2)=0,IF(INDEX(DATOS,0,$O$2)=1,IF(INDEX(DATOS,0,$Q$2)=$E164,INDEX(DATOS,0,L$5)))))))),"sd")</f>
        <v>sd</v>
      </c>
      <c r="M164" s="118" t="str">
        <f t="array" ref="M164">IFERROR(AVERAGE(IF(INDEX(DATOS,0,$P$2)&lt;=$I164,IF(INDEX(DATOS,0,$P$2)&gt;=$J164,IF(ISNUMBER(INDEX(DATOS,0,M$5)),IF(INDEX(DATOS,0,$N$2)=0,IF(INDEX(DATOS,0,$O$2)=1,IF(INDEX(DATOS,0,$Q$2)=$E164,INDEX(DATOS,0,M$5)))))))),"sd")</f>
        <v>sd</v>
      </c>
      <c r="N164" s="118" t="str">
        <f t="array" ref="N164">IFERROR(AVERAGE(IF(INDEX(DATOS,0,$P$2)&lt;=$I164,IF(INDEX(DATOS,0,$P$2)&gt;=$J164,IF(ISNUMBER(INDEX(DATOS,0,N$5)),IF(INDEX(DATOS,0,$N$2)=0,IF(INDEX(DATOS,0,$O$2)=1,IF(INDEX(DATOS,0,$Q$2)=$E164,INDEX(DATOS,0,N$5)))))))),"sd")</f>
        <v>sd</v>
      </c>
      <c r="O164" s="118" t="str">
        <f t="array" ref="O164">IFERROR(AVERAGE(IF(INDEX(DATOS,0,$P$2)&lt;=$I164,IF(INDEX(DATOS,0,$P$2)&gt;=$J164,IF(ISNUMBER(INDEX(DATOS,0,O$5)),IF(INDEX(DATOS,0,$N$2)=0,IF(INDEX(DATOS,0,$O$2)=1,IF(INDEX(DATOS,0,$Q$2)=$E164,INDEX(DATOS,0,O$5)))))))),"sd")</f>
        <v>sd</v>
      </c>
      <c r="P164" s="118" t="str">
        <f t="array" ref="P164">IFERROR(AVERAGE(IF(INDEX(DATOS,0,$P$2)&lt;=$I164,IF(INDEX(DATOS,0,$P$2)&gt;=$J164,IF(ISNUMBER(INDEX(DATOS,0,P$5)),IF(INDEX(DATOS,0,$N$2)=0,IF(INDEX(DATOS,0,$O$2)=1,IF(INDEX(DATOS,0,$Q$2)=$E164,INDEX(DATOS,0,P$5)))))))),"sd")</f>
        <v>sd</v>
      </c>
      <c r="Q164" s="118" t="str">
        <f t="array" ref="Q164">IFERROR(AVERAGE(IF(INDEX(DATOS,0,$P$2)&lt;=$I164,IF(INDEX(DATOS,0,$P$2)&gt;=$J164,IF(ISNUMBER(INDEX(DATOS,0,Q$5)),IF(INDEX(DATOS,0,$N$2)=0,IF(INDEX(DATOS,0,$O$2)=1,IF(INDEX(DATOS,0,$Q$2)=$E164,INDEX(DATOS,0,Q$5)))))))),"sd")</f>
        <v>sd</v>
      </c>
      <c r="R164" s="118" t="str">
        <f t="array" ref="R164">IFERROR(AVERAGE(IF(INDEX(DATOS,0,$P$2)&lt;=$I164,IF(INDEX(DATOS,0,$P$2)&gt;=$J164,IF(ISNUMBER(INDEX(DATOS,0,R$5)),IF(INDEX(DATOS,0,$N$2)=0,IF(INDEX(DATOS,0,$O$2)=1,IF(INDEX(DATOS,0,$Q$2)=$E164,INDEX(DATOS,0,R$5)))))))),"sd")</f>
        <v>sd</v>
      </c>
      <c r="S164" s="68">
        <f t="array" ref="S164">IF(ISNUMBER(K164),MAX(IF(K164&gt;=INDEX(ESCALA,0,$S$2),INDEX(ESCALA,0,$R$2))),1)</f>
        <v>1</v>
      </c>
      <c r="T164" s="119" t="str">
        <f t="shared" si="12"/>
        <v/>
      </c>
    </row>
    <row r="165" spans="1:20" x14ac:dyDescent="0.35">
      <c r="A165">
        <f t="shared" si="13"/>
        <v>158</v>
      </c>
      <c r="B165" s="35">
        <f t="array" ref="B165">IF(B164=0,0,MIN(IF(INDEX(DATOS,0,$P$2)&lt;=$I165,IF(INDEX(DATOS,0,$P$2)&gt;=$J165,IF(ISNUMBER(INDEX(DATOS,0,$C165)),IF(INDEX(DATOS,0,$N$2)=0,IF(INDEX(DATOS,0,$O$2)=1,IF(ISNA(MATCH(INDEX(DATOS,0,$Q$2),IF($J$8:J164=J165,$E$8:E164),0)),INDEX(DATOS,0,$M$2)))))))))</f>
        <v>0</v>
      </c>
      <c r="C165" s="32">
        <f>MATCH(D165,INDEX(DATOS,1,),0)</f>
        <v>20</v>
      </c>
      <c r="D165" s="114" t="s">
        <v>1</v>
      </c>
      <c r="E165" s="34" t="str">
        <f>IF($B165=0,"--",INDEX(DATOS,$B165,Q$2))</f>
        <v>--</v>
      </c>
      <c r="F165" s="34" t="str">
        <f>IFERROR(SUBSTITUTE(SUBSTITUTE(SUBSTITUTE(SUBSTITUTE(SUBSTITUTE(MID(E165,1,FIND(",",E165)-1),"Departamento de","Dpto."),"Partido de","Part."),"Coronel","Cnel."),"General","Gral."),"Comandante","Cmte."),E165)</f>
        <v>--</v>
      </c>
      <c r="G165" s="117">
        <f>IFERROR(VLOOKUP($E165,LOC_UNICOS,G$2,0),-999)</f>
        <v>-999</v>
      </c>
      <c r="H165" s="117">
        <f>IFERROR(VLOOKUP($E165,LOC_UNICOS,H$2,0),-999)</f>
        <v>-999</v>
      </c>
      <c r="I165" s="116">
        <f t="shared" si="10"/>
        <v>2018</v>
      </c>
      <c r="J165" s="116">
        <f t="shared" si="11"/>
        <v>2018</v>
      </c>
      <c r="K165" s="118" t="str">
        <f t="array" ref="K165">IFERROR(AVERAGE(IF(INDEX(DATOS,0,$P$2)&lt;=$I165,IF(INDEX(DATOS,0,$P$2)&gt;=$J165,IF(ISNUMBER(INDEX(DATOS,0,K$5)),IF(INDEX(DATOS,0,$N$2)=0,IF(INDEX(DATOS,0,$O$2)=1,IF(INDEX(DATOS,0,$Q$2)=$E165,INDEX(DATOS,0,K$5)))))))),"sd")</f>
        <v>sd</v>
      </c>
      <c r="L165" s="118" t="str">
        <f t="array" ref="L165">IFERROR(AVERAGE(IF(INDEX(DATOS,0,$P$2)&lt;=$I165,IF(INDEX(DATOS,0,$P$2)&gt;=$J165,IF(ISNUMBER(INDEX(DATOS,0,L$5)),IF(INDEX(DATOS,0,$N$2)=0,IF(INDEX(DATOS,0,$O$2)=1,IF(INDEX(DATOS,0,$Q$2)=$E165,INDEX(DATOS,0,L$5)))))))),"sd")</f>
        <v>sd</v>
      </c>
      <c r="M165" s="118" t="str">
        <f t="array" ref="M165">IFERROR(AVERAGE(IF(INDEX(DATOS,0,$P$2)&lt;=$I165,IF(INDEX(DATOS,0,$P$2)&gt;=$J165,IF(ISNUMBER(INDEX(DATOS,0,M$5)),IF(INDEX(DATOS,0,$N$2)=0,IF(INDEX(DATOS,0,$O$2)=1,IF(INDEX(DATOS,0,$Q$2)=$E165,INDEX(DATOS,0,M$5)))))))),"sd")</f>
        <v>sd</v>
      </c>
      <c r="N165" s="118" t="str">
        <f t="array" ref="N165">IFERROR(AVERAGE(IF(INDEX(DATOS,0,$P$2)&lt;=$I165,IF(INDEX(DATOS,0,$P$2)&gt;=$J165,IF(ISNUMBER(INDEX(DATOS,0,N$5)),IF(INDEX(DATOS,0,$N$2)=0,IF(INDEX(DATOS,0,$O$2)=1,IF(INDEX(DATOS,0,$Q$2)=$E165,INDEX(DATOS,0,N$5)))))))),"sd")</f>
        <v>sd</v>
      </c>
      <c r="O165" s="118" t="str">
        <f t="array" ref="O165">IFERROR(AVERAGE(IF(INDEX(DATOS,0,$P$2)&lt;=$I165,IF(INDEX(DATOS,0,$P$2)&gt;=$J165,IF(ISNUMBER(INDEX(DATOS,0,O$5)),IF(INDEX(DATOS,0,$N$2)=0,IF(INDEX(DATOS,0,$O$2)=1,IF(INDEX(DATOS,0,$Q$2)=$E165,INDEX(DATOS,0,O$5)))))))),"sd")</f>
        <v>sd</v>
      </c>
      <c r="P165" s="118" t="str">
        <f t="array" ref="P165">IFERROR(AVERAGE(IF(INDEX(DATOS,0,$P$2)&lt;=$I165,IF(INDEX(DATOS,0,$P$2)&gt;=$J165,IF(ISNUMBER(INDEX(DATOS,0,P$5)),IF(INDEX(DATOS,0,$N$2)=0,IF(INDEX(DATOS,0,$O$2)=1,IF(INDEX(DATOS,0,$Q$2)=$E165,INDEX(DATOS,0,P$5)))))))),"sd")</f>
        <v>sd</v>
      </c>
      <c r="Q165" s="118" t="str">
        <f t="array" ref="Q165">IFERROR(AVERAGE(IF(INDEX(DATOS,0,$P$2)&lt;=$I165,IF(INDEX(DATOS,0,$P$2)&gt;=$J165,IF(ISNUMBER(INDEX(DATOS,0,Q$5)),IF(INDEX(DATOS,0,$N$2)=0,IF(INDEX(DATOS,0,$O$2)=1,IF(INDEX(DATOS,0,$Q$2)=$E165,INDEX(DATOS,0,Q$5)))))))),"sd")</f>
        <v>sd</v>
      </c>
      <c r="R165" s="118" t="str">
        <f t="array" ref="R165">IFERROR(AVERAGE(IF(INDEX(DATOS,0,$P$2)&lt;=$I165,IF(INDEX(DATOS,0,$P$2)&gt;=$J165,IF(ISNUMBER(INDEX(DATOS,0,R$5)),IF(INDEX(DATOS,0,$N$2)=0,IF(INDEX(DATOS,0,$O$2)=1,IF(INDEX(DATOS,0,$Q$2)=$E165,INDEX(DATOS,0,R$5)))))))),"sd")</f>
        <v>sd</v>
      </c>
      <c r="S165" s="68">
        <f t="array" ref="S165">IF(ISNUMBER(K165),MAX(IF(K165&gt;=INDEX(ESCALA,0,$S$2),INDEX(ESCALA,0,$R$2))),1)</f>
        <v>1</v>
      </c>
      <c r="T165" s="119" t="str">
        <f t="shared" si="12"/>
        <v/>
      </c>
    </row>
    <row r="166" spans="1:20" x14ac:dyDescent="0.35">
      <c r="A166">
        <f t="shared" si="13"/>
        <v>159</v>
      </c>
      <c r="B166" s="35">
        <f t="array" ref="B166">IF(B165=0,0,MIN(IF(INDEX(DATOS,0,$P$2)&lt;=$I166,IF(INDEX(DATOS,0,$P$2)&gt;=$J166,IF(ISNUMBER(INDEX(DATOS,0,$C166)),IF(INDEX(DATOS,0,$N$2)=0,IF(INDEX(DATOS,0,$O$2)=1,IF(ISNA(MATCH(INDEX(DATOS,0,$Q$2),IF($J$8:J165=J166,$E$8:E165),0)),INDEX(DATOS,0,$M$2)))))))))</f>
        <v>0</v>
      </c>
      <c r="C166" s="32">
        <f>MATCH(D166,INDEX(DATOS,1,),0)</f>
        <v>20</v>
      </c>
      <c r="D166" s="114" t="s">
        <v>1</v>
      </c>
      <c r="E166" s="34" t="str">
        <f>IF($B166=0,"--",INDEX(DATOS,$B166,Q$2))</f>
        <v>--</v>
      </c>
      <c r="F166" s="34" t="str">
        <f>IFERROR(SUBSTITUTE(SUBSTITUTE(SUBSTITUTE(SUBSTITUTE(SUBSTITUTE(MID(E166,1,FIND(",",E166)-1),"Departamento de","Dpto."),"Partido de","Part."),"Coronel","Cnel."),"General","Gral."),"Comandante","Cmte."),E166)</f>
        <v>--</v>
      </c>
      <c r="G166" s="117">
        <f>IFERROR(VLOOKUP($E166,LOC_UNICOS,G$2,0),-999)</f>
        <v>-999</v>
      </c>
      <c r="H166" s="117">
        <f>IFERROR(VLOOKUP($E166,LOC_UNICOS,H$2,0),-999)</f>
        <v>-999</v>
      </c>
      <c r="I166" s="116">
        <f t="shared" si="10"/>
        <v>2018</v>
      </c>
      <c r="J166" s="116">
        <f t="shared" si="11"/>
        <v>2018</v>
      </c>
      <c r="K166" s="118" t="str">
        <f t="array" ref="K166">IFERROR(AVERAGE(IF(INDEX(DATOS,0,$P$2)&lt;=$I166,IF(INDEX(DATOS,0,$P$2)&gt;=$J166,IF(ISNUMBER(INDEX(DATOS,0,K$5)),IF(INDEX(DATOS,0,$N$2)=0,IF(INDEX(DATOS,0,$O$2)=1,IF(INDEX(DATOS,0,$Q$2)=$E166,INDEX(DATOS,0,K$5)))))))),"sd")</f>
        <v>sd</v>
      </c>
      <c r="L166" s="118" t="str">
        <f t="array" ref="L166">IFERROR(AVERAGE(IF(INDEX(DATOS,0,$P$2)&lt;=$I166,IF(INDEX(DATOS,0,$P$2)&gt;=$J166,IF(ISNUMBER(INDEX(DATOS,0,L$5)),IF(INDEX(DATOS,0,$N$2)=0,IF(INDEX(DATOS,0,$O$2)=1,IF(INDEX(DATOS,0,$Q$2)=$E166,INDEX(DATOS,0,L$5)))))))),"sd")</f>
        <v>sd</v>
      </c>
      <c r="M166" s="118" t="str">
        <f t="array" ref="M166">IFERROR(AVERAGE(IF(INDEX(DATOS,0,$P$2)&lt;=$I166,IF(INDEX(DATOS,0,$P$2)&gt;=$J166,IF(ISNUMBER(INDEX(DATOS,0,M$5)),IF(INDEX(DATOS,0,$N$2)=0,IF(INDEX(DATOS,0,$O$2)=1,IF(INDEX(DATOS,0,$Q$2)=$E166,INDEX(DATOS,0,M$5)))))))),"sd")</f>
        <v>sd</v>
      </c>
      <c r="N166" s="118" t="str">
        <f t="array" ref="N166">IFERROR(AVERAGE(IF(INDEX(DATOS,0,$P$2)&lt;=$I166,IF(INDEX(DATOS,0,$P$2)&gt;=$J166,IF(ISNUMBER(INDEX(DATOS,0,N$5)),IF(INDEX(DATOS,0,$N$2)=0,IF(INDEX(DATOS,0,$O$2)=1,IF(INDEX(DATOS,0,$Q$2)=$E166,INDEX(DATOS,0,N$5)))))))),"sd")</f>
        <v>sd</v>
      </c>
      <c r="O166" s="118" t="str">
        <f t="array" ref="O166">IFERROR(AVERAGE(IF(INDEX(DATOS,0,$P$2)&lt;=$I166,IF(INDEX(DATOS,0,$P$2)&gt;=$J166,IF(ISNUMBER(INDEX(DATOS,0,O$5)),IF(INDEX(DATOS,0,$N$2)=0,IF(INDEX(DATOS,0,$O$2)=1,IF(INDEX(DATOS,0,$Q$2)=$E166,INDEX(DATOS,0,O$5)))))))),"sd")</f>
        <v>sd</v>
      </c>
      <c r="P166" s="118" t="str">
        <f t="array" ref="P166">IFERROR(AVERAGE(IF(INDEX(DATOS,0,$P$2)&lt;=$I166,IF(INDEX(DATOS,0,$P$2)&gt;=$J166,IF(ISNUMBER(INDEX(DATOS,0,P$5)),IF(INDEX(DATOS,0,$N$2)=0,IF(INDEX(DATOS,0,$O$2)=1,IF(INDEX(DATOS,0,$Q$2)=$E166,INDEX(DATOS,0,P$5)))))))),"sd")</f>
        <v>sd</v>
      </c>
      <c r="Q166" s="118" t="str">
        <f t="array" ref="Q166">IFERROR(AVERAGE(IF(INDEX(DATOS,0,$P$2)&lt;=$I166,IF(INDEX(DATOS,0,$P$2)&gt;=$J166,IF(ISNUMBER(INDEX(DATOS,0,Q$5)),IF(INDEX(DATOS,0,$N$2)=0,IF(INDEX(DATOS,0,$O$2)=1,IF(INDEX(DATOS,0,$Q$2)=$E166,INDEX(DATOS,0,Q$5)))))))),"sd")</f>
        <v>sd</v>
      </c>
      <c r="R166" s="118" t="str">
        <f t="array" ref="R166">IFERROR(AVERAGE(IF(INDEX(DATOS,0,$P$2)&lt;=$I166,IF(INDEX(DATOS,0,$P$2)&gt;=$J166,IF(ISNUMBER(INDEX(DATOS,0,R$5)),IF(INDEX(DATOS,0,$N$2)=0,IF(INDEX(DATOS,0,$O$2)=1,IF(INDEX(DATOS,0,$Q$2)=$E166,INDEX(DATOS,0,R$5)))))))),"sd")</f>
        <v>sd</v>
      </c>
      <c r="S166" s="68">
        <f t="array" ref="S166">IF(ISNUMBER(K166),MAX(IF(K166&gt;=INDEX(ESCALA,0,$S$2),INDEX(ESCALA,0,$R$2))),1)</f>
        <v>1</v>
      </c>
      <c r="T166" s="119" t="str">
        <f t="shared" si="12"/>
        <v/>
      </c>
    </row>
    <row r="167" spans="1:20" x14ac:dyDescent="0.35">
      <c r="A167">
        <f t="shared" si="13"/>
        <v>160</v>
      </c>
      <c r="B167" s="35">
        <f t="array" ref="B167">IF(B166=0,0,MIN(IF(INDEX(DATOS,0,$P$2)&lt;=$I167,IF(INDEX(DATOS,0,$P$2)&gt;=$J167,IF(ISNUMBER(INDEX(DATOS,0,$C167)),IF(INDEX(DATOS,0,$N$2)=0,IF(INDEX(DATOS,0,$O$2)=1,IF(ISNA(MATCH(INDEX(DATOS,0,$Q$2),IF($J$8:J166=J167,$E$8:E166),0)),INDEX(DATOS,0,$M$2)))))))))</f>
        <v>0</v>
      </c>
      <c r="C167" s="32">
        <f>MATCH(D167,INDEX(DATOS,1,),0)</f>
        <v>20</v>
      </c>
      <c r="D167" s="114" t="s">
        <v>1</v>
      </c>
      <c r="E167" s="34" t="str">
        <f>IF($B167=0,"--",INDEX(DATOS,$B167,Q$2))</f>
        <v>--</v>
      </c>
      <c r="F167" s="34" t="str">
        <f>IFERROR(SUBSTITUTE(SUBSTITUTE(SUBSTITUTE(SUBSTITUTE(SUBSTITUTE(MID(E167,1,FIND(",",E167)-1),"Departamento de","Dpto."),"Partido de","Part."),"Coronel","Cnel."),"General","Gral."),"Comandante","Cmte."),E167)</f>
        <v>--</v>
      </c>
      <c r="G167" s="117">
        <f>IFERROR(VLOOKUP($E167,LOC_UNICOS,G$2,0),-999)</f>
        <v>-999</v>
      </c>
      <c r="H167" s="117">
        <f>IFERROR(VLOOKUP($E167,LOC_UNICOS,H$2,0),-999)</f>
        <v>-999</v>
      </c>
      <c r="I167" s="116">
        <f t="shared" si="10"/>
        <v>2018</v>
      </c>
      <c r="J167" s="116">
        <f t="shared" si="11"/>
        <v>2018</v>
      </c>
      <c r="K167" s="118" t="str">
        <f t="array" ref="K167">IFERROR(AVERAGE(IF(INDEX(DATOS,0,$P$2)&lt;=$I167,IF(INDEX(DATOS,0,$P$2)&gt;=$J167,IF(ISNUMBER(INDEX(DATOS,0,K$5)),IF(INDEX(DATOS,0,$N$2)=0,IF(INDEX(DATOS,0,$O$2)=1,IF(INDEX(DATOS,0,$Q$2)=$E167,INDEX(DATOS,0,K$5)))))))),"sd")</f>
        <v>sd</v>
      </c>
      <c r="L167" s="118" t="str">
        <f t="array" ref="L167">IFERROR(AVERAGE(IF(INDEX(DATOS,0,$P$2)&lt;=$I167,IF(INDEX(DATOS,0,$P$2)&gt;=$J167,IF(ISNUMBER(INDEX(DATOS,0,L$5)),IF(INDEX(DATOS,0,$N$2)=0,IF(INDEX(DATOS,0,$O$2)=1,IF(INDEX(DATOS,0,$Q$2)=$E167,INDEX(DATOS,0,L$5)))))))),"sd")</f>
        <v>sd</v>
      </c>
      <c r="M167" s="118" t="str">
        <f t="array" ref="M167">IFERROR(AVERAGE(IF(INDEX(DATOS,0,$P$2)&lt;=$I167,IF(INDEX(DATOS,0,$P$2)&gt;=$J167,IF(ISNUMBER(INDEX(DATOS,0,M$5)),IF(INDEX(DATOS,0,$N$2)=0,IF(INDEX(DATOS,0,$O$2)=1,IF(INDEX(DATOS,0,$Q$2)=$E167,INDEX(DATOS,0,M$5)))))))),"sd")</f>
        <v>sd</v>
      </c>
      <c r="N167" s="118" t="str">
        <f t="array" ref="N167">IFERROR(AVERAGE(IF(INDEX(DATOS,0,$P$2)&lt;=$I167,IF(INDEX(DATOS,0,$P$2)&gt;=$J167,IF(ISNUMBER(INDEX(DATOS,0,N$5)),IF(INDEX(DATOS,0,$N$2)=0,IF(INDEX(DATOS,0,$O$2)=1,IF(INDEX(DATOS,0,$Q$2)=$E167,INDEX(DATOS,0,N$5)))))))),"sd")</f>
        <v>sd</v>
      </c>
      <c r="O167" s="118" t="str">
        <f t="array" ref="O167">IFERROR(AVERAGE(IF(INDEX(DATOS,0,$P$2)&lt;=$I167,IF(INDEX(DATOS,0,$P$2)&gt;=$J167,IF(ISNUMBER(INDEX(DATOS,0,O$5)),IF(INDEX(DATOS,0,$N$2)=0,IF(INDEX(DATOS,0,$O$2)=1,IF(INDEX(DATOS,0,$Q$2)=$E167,INDEX(DATOS,0,O$5)))))))),"sd")</f>
        <v>sd</v>
      </c>
      <c r="P167" s="118" t="str">
        <f t="array" ref="P167">IFERROR(AVERAGE(IF(INDEX(DATOS,0,$P$2)&lt;=$I167,IF(INDEX(DATOS,0,$P$2)&gt;=$J167,IF(ISNUMBER(INDEX(DATOS,0,P$5)),IF(INDEX(DATOS,0,$N$2)=0,IF(INDEX(DATOS,0,$O$2)=1,IF(INDEX(DATOS,0,$Q$2)=$E167,INDEX(DATOS,0,P$5)))))))),"sd")</f>
        <v>sd</v>
      </c>
      <c r="Q167" s="118" t="str">
        <f t="array" ref="Q167">IFERROR(AVERAGE(IF(INDEX(DATOS,0,$P$2)&lt;=$I167,IF(INDEX(DATOS,0,$P$2)&gt;=$J167,IF(ISNUMBER(INDEX(DATOS,0,Q$5)),IF(INDEX(DATOS,0,$N$2)=0,IF(INDEX(DATOS,0,$O$2)=1,IF(INDEX(DATOS,0,$Q$2)=$E167,INDEX(DATOS,0,Q$5)))))))),"sd")</f>
        <v>sd</v>
      </c>
      <c r="R167" s="118" t="str">
        <f t="array" ref="R167">IFERROR(AVERAGE(IF(INDEX(DATOS,0,$P$2)&lt;=$I167,IF(INDEX(DATOS,0,$P$2)&gt;=$J167,IF(ISNUMBER(INDEX(DATOS,0,R$5)),IF(INDEX(DATOS,0,$N$2)=0,IF(INDEX(DATOS,0,$O$2)=1,IF(INDEX(DATOS,0,$Q$2)=$E167,INDEX(DATOS,0,R$5)))))))),"sd")</f>
        <v>sd</v>
      </c>
      <c r="S167" s="68">
        <f t="array" ref="S167">IF(ISNUMBER(K167),MAX(IF(K167&gt;=INDEX(ESCALA,0,$S$2),INDEX(ESCALA,0,$R$2))),1)</f>
        <v>1</v>
      </c>
      <c r="T167" s="119" t="str">
        <f t="shared" si="12"/>
        <v/>
      </c>
    </row>
    <row r="168" spans="1:20" x14ac:dyDescent="0.35">
      <c r="A168">
        <f t="shared" si="13"/>
        <v>161</v>
      </c>
      <c r="B168" s="35">
        <f t="array" ref="B168">IF(B167=0,0,MIN(IF(INDEX(DATOS,0,$P$2)&lt;=$I168,IF(INDEX(DATOS,0,$P$2)&gt;=$J168,IF(ISNUMBER(INDEX(DATOS,0,$C168)),IF(INDEX(DATOS,0,$N$2)=0,IF(INDEX(DATOS,0,$O$2)=1,IF(ISNA(MATCH(INDEX(DATOS,0,$Q$2),IF($J$8:J167=J168,$E$8:E167),0)),INDEX(DATOS,0,$M$2)))))))))</f>
        <v>0</v>
      </c>
      <c r="C168" s="32">
        <f>MATCH(D168,INDEX(DATOS,1,),0)</f>
        <v>20</v>
      </c>
      <c r="D168" s="114" t="s">
        <v>1</v>
      </c>
      <c r="E168" s="34" t="str">
        <f>IF($B168=0,"--",INDEX(DATOS,$B168,Q$2))</f>
        <v>--</v>
      </c>
      <c r="F168" s="34" t="str">
        <f>IFERROR(SUBSTITUTE(SUBSTITUTE(SUBSTITUTE(SUBSTITUTE(SUBSTITUTE(MID(E168,1,FIND(",",E168)-1),"Departamento de","Dpto."),"Partido de","Part."),"Coronel","Cnel."),"General","Gral."),"Comandante","Cmte."),E168)</f>
        <v>--</v>
      </c>
      <c r="G168" s="117">
        <f>IFERROR(VLOOKUP($E168,LOC_UNICOS,G$2,0),-999)</f>
        <v>-999</v>
      </c>
      <c r="H168" s="117">
        <f>IFERROR(VLOOKUP($E168,LOC_UNICOS,H$2,0),-999)</f>
        <v>-999</v>
      </c>
      <c r="I168" s="116">
        <f t="shared" si="10"/>
        <v>2018</v>
      </c>
      <c r="J168" s="116">
        <f t="shared" si="11"/>
        <v>2018</v>
      </c>
      <c r="K168" s="118" t="str">
        <f t="array" ref="K168">IFERROR(AVERAGE(IF(INDEX(DATOS,0,$P$2)&lt;=$I168,IF(INDEX(DATOS,0,$P$2)&gt;=$J168,IF(ISNUMBER(INDEX(DATOS,0,K$5)),IF(INDEX(DATOS,0,$N$2)=0,IF(INDEX(DATOS,0,$O$2)=1,IF(INDEX(DATOS,0,$Q$2)=$E168,INDEX(DATOS,0,K$5)))))))),"sd")</f>
        <v>sd</v>
      </c>
      <c r="L168" s="118" t="str">
        <f t="array" ref="L168">IFERROR(AVERAGE(IF(INDEX(DATOS,0,$P$2)&lt;=$I168,IF(INDEX(DATOS,0,$P$2)&gt;=$J168,IF(ISNUMBER(INDEX(DATOS,0,L$5)),IF(INDEX(DATOS,0,$N$2)=0,IF(INDEX(DATOS,0,$O$2)=1,IF(INDEX(DATOS,0,$Q$2)=$E168,INDEX(DATOS,0,L$5)))))))),"sd")</f>
        <v>sd</v>
      </c>
      <c r="M168" s="118" t="str">
        <f t="array" ref="M168">IFERROR(AVERAGE(IF(INDEX(DATOS,0,$P$2)&lt;=$I168,IF(INDEX(DATOS,0,$P$2)&gt;=$J168,IF(ISNUMBER(INDEX(DATOS,0,M$5)),IF(INDEX(DATOS,0,$N$2)=0,IF(INDEX(DATOS,0,$O$2)=1,IF(INDEX(DATOS,0,$Q$2)=$E168,INDEX(DATOS,0,M$5)))))))),"sd")</f>
        <v>sd</v>
      </c>
      <c r="N168" s="118" t="str">
        <f t="array" ref="N168">IFERROR(AVERAGE(IF(INDEX(DATOS,0,$P$2)&lt;=$I168,IF(INDEX(DATOS,0,$P$2)&gt;=$J168,IF(ISNUMBER(INDEX(DATOS,0,N$5)),IF(INDEX(DATOS,0,$N$2)=0,IF(INDEX(DATOS,0,$O$2)=1,IF(INDEX(DATOS,0,$Q$2)=$E168,INDEX(DATOS,0,N$5)))))))),"sd")</f>
        <v>sd</v>
      </c>
      <c r="O168" s="118" t="str">
        <f t="array" ref="O168">IFERROR(AVERAGE(IF(INDEX(DATOS,0,$P$2)&lt;=$I168,IF(INDEX(DATOS,0,$P$2)&gt;=$J168,IF(ISNUMBER(INDEX(DATOS,0,O$5)),IF(INDEX(DATOS,0,$N$2)=0,IF(INDEX(DATOS,0,$O$2)=1,IF(INDEX(DATOS,0,$Q$2)=$E168,INDEX(DATOS,0,O$5)))))))),"sd")</f>
        <v>sd</v>
      </c>
      <c r="P168" s="118" t="str">
        <f t="array" ref="P168">IFERROR(AVERAGE(IF(INDEX(DATOS,0,$P$2)&lt;=$I168,IF(INDEX(DATOS,0,$P$2)&gt;=$J168,IF(ISNUMBER(INDEX(DATOS,0,P$5)),IF(INDEX(DATOS,0,$N$2)=0,IF(INDEX(DATOS,0,$O$2)=1,IF(INDEX(DATOS,0,$Q$2)=$E168,INDEX(DATOS,0,P$5)))))))),"sd")</f>
        <v>sd</v>
      </c>
      <c r="Q168" s="118" t="str">
        <f t="array" ref="Q168">IFERROR(AVERAGE(IF(INDEX(DATOS,0,$P$2)&lt;=$I168,IF(INDEX(DATOS,0,$P$2)&gt;=$J168,IF(ISNUMBER(INDEX(DATOS,0,Q$5)),IF(INDEX(DATOS,0,$N$2)=0,IF(INDEX(DATOS,0,$O$2)=1,IF(INDEX(DATOS,0,$Q$2)=$E168,INDEX(DATOS,0,Q$5)))))))),"sd")</f>
        <v>sd</v>
      </c>
      <c r="R168" s="118" t="str">
        <f t="array" ref="R168">IFERROR(AVERAGE(IF(INDEX(DATOS,0,$P$2)&lt;=$I168,IF(INDEX(DATOS,0,$P$2)&gt;=$J168,IF(ISNUMBER(INDEX(DATOS,0,R$5)),IF(INDEX(DATOS,0,$N$2)=0,IF(INDEX(DATOS,0,$O$2)=1,IF(INDEX(DATOS,0,$Q$2)=$E168,INDEX(DATOS,0,R$5)))))))),"sd")</f>
        <v>sd</v>
      </c>
      <c r="S168" s="68">
        <f t="array" ref="S168">IF(ISNUMBER(K168),MAX(IF(K168&gt;=INDEX(ESCALA,0,$S$2),INDEX(ESCALA,0,$R$2))),1)</f>
        <v>1</v>
      </c>
      <c r="T168" s="119" t="str">
        <f t="shared" si="12"/>
        <v/>
      </c>
    </row>
    <row r="169" spans="1:20" x14ac:dyDescent="0.35">
      <c r="A169">
        <f t="shared" si="13"/>
        <v>162</v>
      </c>
      <c r="B169" s="35">
        <f t="array" ref="B169">IF(B168=0,0,MIN(IF(INDEX(DATOS,0,$P$2)&lt;=$I169,IF(INDEX(DATOS,0,$P$2)&gt;=$J169,IF(ISNUMBER(INDEX(DATOS,0,$C169)),IF(INDEX(DATOS,0,$N$2)=0,IF(INDEX(DATOS,0,$O$2)=1,IF(ISNA(MATCH(INDEX(DATOS,0,$Q$2),IF($J$8:J168=J169,$E$8:E168),0)),INDEX(DATOS,0,$M$2)))))))))</f>
        <v>0</v>
      </c>
      <c r="C169" s="32">
        <f>MATCH(D169,INDEX(DATOS,1,),0)</f>
        <v>20</v>
      </c>
      <c r="D169" s="114" t="s">
        <v>1</v>
      </c>
      <c r="E169" s="34" t="str">
        <f>IF($B169=0,"--",INDEX(DATOS,$B169,Q$2))</f>
        <v>--</v>
      </c>
      <c r="F169" s="34" t="str">
        <f>IFERROR(SUBSTITUTE(SUBSTITUTE(SUBSTITUTE(SUBSTITUTE(SUBSTITUTE(MID(E169,1,FIND(",",E169)-1),"Departamento de","Dpto."),"Partido de","Part."),"Coronel","Cnel."),"General","Gral."),"Comandante","Cmte."),E169)</f>
        <v>--</v>
      </c>
      <c r="G169" s="117">
        <f>IFERROR(VLOOKUP($E169,LOC_UNICOS,G$2,0),-999)</f>
        <v>-999</v>
      </c>
      <c r="H169" s="117">
        <f>IFERROR(VLOOKUP($E169,LOC_UNICOS,H$2,0),-999)</f>
        <v>-999</v>
      </c>
      <c r="I169" s="116">
        <f t="shared" si="10"/>
        <v>2018</v>
      </c>
      <c r="J169" s="116">
        <f t="shared" si="11"/>
        <v>2018</v>
      </c>
      <c r="K169" s="118" t="str">
        <f t="array" ref="K169">IFERROR(AVERAGE(IF(INDEX(DATOS,0,$P$2)&lt;=$I169,IF(INDEX(DATOS,0,$P$2)&gt;=$J169,IF(ISNUMBER(INDEX(DATOS,0,K$5)),IF(INDEX(DATOS,0,$N$2)=0,IF(INDEX(DATOS,0,$O$2)=1,IF(INDEX(DATOS,0,$Q$2)=$E169,INDEX(DATOS,0,K$5)))))))),"sd")</f>
        <v>sd</v>
      </c>
      <c r="L169" s="118" t="str">
        <f t="array" ref="L169">IFERROR(AVERAGE(IF(INDEX(DATOS,0,$P$2)&lt;=$I169,IF(INDEX(DATOS,0,$P$2)&gt;=$J169,IF(ISNUMBER(INDEX(DATOS,0,L$5)),IF(INDEX(DATOS,0,$N$2)=0,IF(INDEX(DATOS,0,$O$2)=1,IF(INDEX(DATOS,0,$Q$2)=$E169,INDEX(DATOS,0,L$5)))))))),"sd")</f>
        <v>sd</v>
      </c>
      <c r="M169" s="118" t="str">
        <f t="array" ref="M169">IFERROR(AVERAGE(IF(INDEX(DATOS,0,$P$2)&lt;=$I169,IF(INDEX(DATOS,0,$P$2)&gt;=$J169,IF(ISNUMBER(INDEX(DATOS,0,M$5)),IF(INDEX(DATOS,0,$N$2)=0,IF(INDEX(DATOS,0,$O$2)=1,IF(INDEX(DATOS,0,$Q$2)=$E169,INDEX(DATOS,0,M$5)))))))),"sd")</f>
        <v>sd</v>
      </c>
      <c r="N169" s="118" t="str">
        <f t="array" ref="N169">IFERROR(AVERAGE(IF(INDEX(DATOS,0,$P$2)&lt;=$I169,IF(INDEX(DATOS,0,$P$2)&gt;=$J169,IF(ISNUMBER(INDEX(DATOS,0,N$5)),IF(INDEX(DATOS,0,$N$2)=0,IF(INDEX(DATOS,0,$O$2)=1,IF(INDEX(DATOS,0,$Q$2)=$E169,INDEX(DATOS,0,N$5)))))))),"sd")</f>
        <v>sd</v>
      </c>
      <c r="O169" s="118" t="str">
        <f t="array" ref="O169">IFERROR(AVERAGE(IF(INDEX(DATOS,0,$P$2)&lt;=$I169,IF(INDEX(DATOS,0,$P$2)&gt;=$J169,IF(ISNUMBER(INDEX(DATOS,0,O$5)),IF(INDEX(DATOS,0,$N$2)=0,IF(INDEX(DATOS,0,$O$2)=1,IF(INDEX(DATOS,0,$Q$2)=$E169,INDEX(DATOS,0,O$5)))))))),"sd")</f>
        <v>sd</v>
      </c>
      <c r="P169" s="118" t="str">
        <f t="array" ref="P169">IFERROR(AVERAGE(IF(INDEX(DATOS,0,$P$2)&lt;=$I169,IF(INDEX(DATOS,0,$P$2)&gt;=$J169,IF(ISNUMBER(INDEX(DATOS,0,P$5)),IF(INDEX(DATOS,0,$N$2)=0,IF(INDEX(DATOS,0,$O$2)=1,IF(INDEX(DATOS,0,$Q$2)=$E169,INDEX(DATOS,0,P$5)))))))),"sd")</f>
        <v>sd</v>
      </c>
      <c r="Q169" s="118" t="str">
        <f t="array" ref="Q169">IFERROR(AVERAGE(IF(INDEX(DATOS,0,$P$2)&lt;=$I169,IF(INDEX(DATOS,0,$P$2)&gt;=$J169,IF(ISNUMBER(INDEX(DATOS,0,Q$5)),IF(INDEX(DATOS,0,$N$2)=0,IF(INDEX(DATOS,0,$O$2)=1,IF(INDEX(DATOS,0,$Q$2)=$E169,INDEX(DATOS,0,Q$5)))))))),"sd")</f>
        <v>sd</v>
      </c>
      <c r="R169" s="118" t="str">
        <f t="array" ref="R169">IFERROR(AVERAGE(IF(INDEX(DATOS,0,$P$2)&lt;=$I169,IF(INDEX(DATOS,0,$P$2)&gt;=$J169,IF(ISNUMBER(INDEX(DATOS,0,R$5)),IF(INDEX(DATOS,0,$N$2)=0,IF(INDEX(DATOS,0,$O$2)=1,IF(INDEX(DATOS,0,$Q$2)=$E169,INDEX(DATOS,0,R$5)))))))),"sd")</f>
        <v>sd</v>
      </c>
      <c r="S169" s="68">
        <f t="array" ref="S169">IF(ISNUMBER(K169),MAX(IF(K169&gt;=INDEX(ESCALA,0,$S$2),INDEX(ESCALA,0,$R$2))),1)</f>
        <v>1</v>
      </c>
      <c r="T169" s="119" t="str">
        <f t="shared" si="12"/>
        <v/>
      </c>
    </row>
    <row r="170" spans="1:20" x14ac:dyDescent="0.35">
      <c r="A170">
        <f t="shared" si="13"/>
        <v>163</v>
      </c>
      <c r="B170" s="35">
        <f t="array" ref="B170">IF(B169=0,0,MIN(IF(INDEX(DATOS,0,$P$2)&lt;=$I170,IF(INDEX(DATOS,0,$P$2)&gt;=$J170,IF(ISNUMBER(INDEX(DATOS,0,$C170)),IF(INDEX(DATOS,0,$N$2)=0,IF(INDEX(DATOS,0,$O$2)=1,IF(ISNA(MATCH(INDEX(DATOS,0,$Q$2),IF($J$8:J169=J170,$E$8:E169),0)),INDEX(DATOS,0,$M$2)))))))))</f>
        <v>0</v>
      </c>
      <c r="C170" s="32">
        <f>MATCH(D170,INDEX(DATOS,1,),0)</f>
        <v>20</v>
      </c>
      <c r="D170" s="114" t="s">
        <v>1</v>
      </c>
      <c r="E170" s="34" t="str">
        <f>IF($B170=0,"--",INDEX(DATOS,$B170,Q$2))</f>
        <v>--</v>
      </c>
      <c r="F170" s="34" t="str">
        <f>IFERROR(SUBSTITUTE(SUBSTITUTE(SUBSTITUTE(SUBSTITUTE(SUBSTITUTE(MID(E170,1,FIND(",",E170)-1),"Departamento de","Dpto."),"Partido de","Part."),"Coronel","Cnel."),"General","Gral."),"Comandante","Cmte."),E170)</f>
        <v>--</v>
      </c>
      <c r="G170" s="117">
        <f>IFERROR(VLOOKUP($E170,LOC_UNICOS,G$2,0),-999)</f>
        <v>-999</v>
      </c>
      <c r="H170" s="117">
        <f>IFERROR(VLOOKUP($E170,LOC_UNICOS,H$2,0),-999)</f>
        <v>-999</v>
      </c>
      <c r="I170" s="116">
        <f t="shared" si="10"/>
        <v>2018</v>
      </c>
      <c r="J170" s="116">
        <f t="shared" si="11"/>
        <v>2018</v>
      </c>
      <c r="K170" s="118" t="str">
        <f t="array" ref="K170">IFERROR(AVERAGE(IF(INDEX(DATOS,0,$P$2)&lt;=$I170,IF(INDEX(DATOS,0,$P$2)&gt;=$J170,IF(ISNUMBER(INDEX(DATOS,0,K$5)),IF(INDEX(DATOS,0,$N$2)=0,IF(INDEX(DATOS,0,$O$2)=1,IF(INDEX(DATOS,0,$Q$2)=$E170,INDEX(DATOS,0,K$5)))))))),"sd")</f>
        <v>sd</v>
      </c>
      <c r="L170" s="118" t="str">
        <f t="array" ref="L170">IFERROR(AVERAGE(IF(INDEX(DATOS,0,$P$2)&lt;=$I170,IF(INDEX(DATOS,0,$P$2)&gt;=$J170,IF(ISNUMBER(INDEX(DATOS,0,L$5)),IF(INDEX(DATOS,0,$N$2)=0,IF(INDEX(DATOS,0,$O$2)=1,IF(INDEX(DATOS,0,$Q$2)=$E170,INDEX(DATOS,0,L$5)))))))),"sd")</f>
        <v>sd</v>
      </c>
      <c r="M170" s="118" t="str">
        <f t="array" ref="M170">IFERROR(AVERAGE(IF(INDEX(DATOS,0,$P$2)&lt;=$I170,IF(INDEX(DATOS,0,$P$2)&gt;=$J170,IF(ISNUMBER(INDEX(DATOS,0,M$5)),IF(INDEX(DATOS,0,$N$2)=0,IF(INDEX(DATOS,0,$O$2)=1,IF(INDEX(DATOS,0,$Q$2)=$E170,INDEX(DATOS,0,M$5)))))))),"sd")</f>
        <v>sd</v>
      </c>
      <c r="N170" s="118" t="str">
        <f t="array" ref="N170">IFERROR(AVERAGE(IF(INDEX(DATOS,0,$P$2)&lt;=$I170,IF(INDEX(DATOS,0,$P$2)&gt;=$J170,IF(ISNUMBER(INDEX(DATOS,0,N$5)),IF(INDEX(DATOS,0,$N$2)=0,IF(INDEX(DATOS,0,$O$2)=1,IF(INDEX(DATOS,0,$Q$2)=$E170,INDEX(DATOS,0,N$5)))))))),"sd")</f>
        <v>sd</v>
      </c>
      <c r="O170" s="118" t="str">
        <f t="array" ref="O170">IFERROR(AVERAGE(IF(INDEX(DATOS,0,$P$2)&lt;=$I170,IF(INDEX(DATOS,0,$P$2)&gt;=$J170,IF(ISNUMBER(INDEX(DATOS,0,O$5)),IF(INDEX(DATOS,0,$N$2)=0,IF(INDEX(DATOS,0,$O$2)=1,IF(INDEX(DATOS,0,$Q$2)=$E170,INDEX(DATOS,0,O$5)))))))),"sd")</f>
        <v>sd</v>
      </c>
      <c r="P170" s="118" t="str">
        <f t="array" ref="P170">IFERROR(AVERAGE(IF(INDEX(DATOS,0,$P$2)&lt;=$I170,IF(INDEX(DATOS,0,$P$2)&gt;=$J170,IF(ISNUMBER(INDEX(DATOS,0,P$5)),IF(INDEX(DATOS,0,$N$2)=0,IF(INDEX(DATOS,0,$O$2)=1,IF(INDEX(DATOS,0,$Q$2)=$E170,INDEX(DATOS,0,P$5)))))))),"sd")</f>
        <v>sd</v>
      </c>
      <c r="Q170" s="118" t="str">
        <f t="array" ref="Q170">IFERROR(AVERAGE(IF(INDEX(DATOS,0,$P$2)&lt;=$I170,IF(INDEX(DATOS,0,$P$2)&gt;=$J170,IF(ISNUMBER(INDEX(DATOS,0,Q$5)),IF(INDEX(DATOS,0,$N$2)=0,IF(INDEX(DATOS,0,$O$2)=1,IF(INDEX(DATOS,0,$Q$2)=$E170,INDEX(DATOS,0,Q$5)))))))),"sd")</f>
        <v>sd</v>
      </c>
      <c r="R170" s="118" t="str">
        <f t="array" ref="R170">IFERROR(AVERAGE(IF(INDEX(DATOS,0,$P$2)&lt;=$I170,IF(INDEX(DATOS,0,$P$2)&gt;=$J170,IF(ISNUMBER(INDEX(DATOS,0,R$5)),IF(INDEX(DATOS,0,$N$2)=0,IF(INDEX(DATOS,0,$O$2)=1,IF(INDEX(DATOS,0,$Q$2)=$E170,INDEX(DATOS,0,R$5)))))))),"sd")</f>
        <v>sd</v>
      </c>
      <c r="S170" s="68">
        <f t="array" ref="S170">IF(ISNUMBER(K170),MAX(IF(K170&gt;=INDEX(ESCALA,0,$S$2),INDEX(ESCALA,0,$R$2))),1)</f>
        <v>1</v>
      </c>
      <c r="T170" s="119" t="str">
        <f t="shared" si="12"/>
        <v/>
      </c>
    </row>
    <row r="171" spans="1:20" x14ac:dyDescent="0.35">
      <c r="A171">
        <f t="shared" si="13"/>
        <v>164</v>
      </c>
      <c r="B171" s="35">
        <f t="array" ref="B171">IF(B170=0,0,MIN(IF(INDEX(DATOS,0,$P$2)&lt;=$I171,IF(INDEX(DATOS,0,$P$2)&gt;=$J171,IF(ISNUMBER(INDEX(DATOS,0,$C171)),IF(INDEX(DATOS,0,$N$2)=0,IF(INDEX(DATOS,0,$O$2)=1,IF(ISNA(MATCH(INDEX(DATOS,0,$Q$2),IF($J$8:J170=J171,$E$8:E170),0)),INDEX(DATOS,0,$M$2)))))))))</f>
        <v>0</v>
      </c>
      <c r="C171" s="32">
        <f>MATCH(D171,INDEX(DATOS,1,),0)</f>
        <v>20</v>
      </c>
      <c r="D171" s="114" t="s">
        <v>1</v>
      </c>
      <c r="E171" s="34" t="str">
        <f>IF($B171=0,"--",INDEX(DATOS,$B171,Q$2))</f>
        <v>--</v>
      </c>
      <c r="F171" s="34" t="str">
        <f>IFERROR(SUBSTITUTE(SUBSTITUTE(SUBSTITUTE(SUBSTITUTE(SUBSTITUTE(MID(E171,1,FIND(",",E171)-1),"Departamento de","Dpto."),"Partido de","Part."),"Coronel","Cnel."),"General","Gral."),"Comandante","Cmte."),E171)</f>
        <v>--</v>
      </c>
      <c r="G171" s="117">
        <f>IFERROR(VLOOKUP($E171,LOC_UNICOS,G$2,0),-999)</f>
        <v>-999</v>
      </c>
      <c r="H171" s="117">
        <f>IFERROR(VLOOKUP($E171,LOC_UNICOS,H$2,0),-999)</f>
        <v>-999</v>
      </c>
      <c r="I171" s="116">
        <f t="shared" si="10"/>
        <v>2018</v>
      </c>
      <c r="J171" s="116">
        <f t="shared" si="11"/>
        <v>2018</v>
      </c>
      <c r="K171" s="118" t="str">
        <f t="array" ref="K171">IFERROR(AVERAGE(IF(INDEX(DATOS,0,$P$2)&lt;=$I171,IF(INDEX(DATOS,0,$P$2)&gt;=$J171,IF(ISNUMBER(INDEX(DATOS,0,K$5)),IF(INDEX(DATOS,0,$N$2)=0,IF(INDEX(DATOS,0,$O$2)=1,IF(INDEX(DATOS,0,$Q$2)=$E171,INDEX(DATOS,0,K$5)))))))),"sd")</f>
        <v>sd</v>
      </c>
      <c r="L171" s="118" t="str">
        <f t="array" ref="L171">IFERROR(AVERAGE(IF(INDEX(DATOS,0,$P$2)&lt;=$I171,IF(INDEX(DATOS,0,$P$2)&gt;=$J171,IF(ISNUMBER(INDEX(DATOS,0,L$5)),IF(INDEX(DATOS,0,$N$2)=0,IF(INDEX(DATOS,0,$O$2)=1,IF(INDEX(DATOS,0,$Q$2)=$E171,INDEX(DATOS,0,L$5)))))))),"sd")</f>
        <v>sd</v>
      </c>
      <c r="M171" s="118" t="str">
        <f t="array" ref="M171">IFERROR(AVERAGE(IF(INDEX(DATOS,0,$P$2)&lt;=$I171,IF(INDEX(DATOS,0,$P$2)&gt;=$J171,IF(ISNUMBER(INDEX(DATOS,0,M$5)),IF(INDEX(DATOS,0,$N$2)=0,IF(INDEX(DATOS,0,$O$2)=1,IF(INDEX(DATOS,0,$Q$2)=$E171,INDEX(DATOS,0,M$5)))))))),"sd")</f>
        <v>sd</v>
      </c>
      <c r="N171" s="118" t="str">
        <f t="array" ref="N171">IFERROR(AVERAGE(IF(INDEX(DATOS,0,$P$2)&lt;=$I171,IF(INDEX(DATOS,0,$P$2)&gt;=$J171,IF(ISNUMBER(INDEX(DATOS,0,N$5)),IF(INDEX(DATOS,0,$N$2)=0,IF(INDEX(DATOS,0,$O$2)=1,IF(INDEX(DATOS,0,$Q$2)=$E171,INDEX(DATOS,0,N$5)))))))),"sd")</f>
        <v>sd</v>
      </c>
      <c r="O171" s="118" t="str">
        <f t="array" ref="O171">IFERROR(AVERAGE(IF(INDEX(DATOS,0,$P$2)&lt;=$I171,IF(INDEX(DATOS,0,$P$2)&gt;=$J171,IF(ISNUMBER(INDEX(DATOS,0,O$5)),IF(INDEX(DATOS,0,$N$2)=0,IF(INDEX(DATOS,0,$O$2)=1,IF(INDEX(DATOS,0,$Q$2)=$E171,INDEX(DATOS,0,O$5)))))))),"sd")</f>
        <v>sd</v>
      </c>
      <c r="P171" s="118" t="str">
        <f t="array" ref="P171">IFERROR(AVERAGE(IF(INDEX(DATOS,0,$P$2)&lt;=$I171,IF(INDEX(DATOS,0,$P$2)&gt;=$J171,IF(ISNUMBER(INDEX(DATOS,0,P$5)),IF(INDEX(DATOS,0,$N$2)=0,IF(INDEX(DATOS,0,$O$2)=1,IF(INDEX(DATOS,0,$Q$2)=$E171,INDEX(DATOS,0,P$5)))))))),"sd")</f>
        <v>sd</v>
      </c>
      <c r="Q171" s="118" t="str">
        <f t="array" ref="Q171">IFERROR(AVERAGE(IF(INDEX(DATOS,0,$P$2)&lt;=$I171,IF(INDEX(DATOS,0,$P$2)&gt;=$J171,IF(ISNUMBER(INDEX(DATOS,0,Q$5)),IF(INDEX(DATOS,0,$N$2)=0,IF(INDEX(DATOS,0,$O$2)=1,IF(INDEX(DATOS,0,$Q$2)=$E171,INDEX(DATOS,0,Q$5)))))))),"sd")</f>
        <v>sd</v>
      </c>
      <c r="R171" s="118" t="str">
        <f t="array" ref="R171">IFERROR(AVERAGE(IF(INDEX(DATOS,0,$P$2)&lt;=$I171,IF(INDEX(DATOS,0,$P$2)&gt;=$J171,IF(ISNUMBER(INDEX(DATOS,0,R$5)),IF(INDEX(DATOS,0,$N$2)=0,IF(INDEX(DATOS,0,$O$2)=1,IF(INDEX(DATOS,0,$Q$2)=$E171,INDEX(DATOS,0,R$5)))))))),"sd")</f>
        <v>sd</v>
      </c>
      <c r="S171" s="68">
        <f t="array" ref="S171">IF(ISNUMBER(K171),MAX(IF(K171&gt;=INDEX(ESCALA,0,$S$2),INDEX(ESCALA,0,$R$2))),1)</f>
        <v>1</v>
      </c>
      <c r="T171" s="119" t="str">
        <f t="shared" si="12"/>
        <v/>
      </c>
    </row>
    <row r="172" spans="1:20" x14ac:dyDescent="0.35">
      <c r="A172">
        <f t="shared" si="13"/>
        <v>165</v>
      </c>
      <c r="B172" s="35">
        <f t="array" ref="B172">IF(B171=0,0,MIN(IF(INDEX(DATOS,0,$P$2)&lt;=$I172,IF(INDEX(DATOS,0,$P$2)&gt;=$J172,IF(ISNUMBER(INDEX(DATOS,0,$C172)),IF(INDEX(DATOS,0,$N$2)=0,IF(INDEX(DATOS,0,$O$2)=1,IF(ISNA(MATCH(INDEX(DATOS,0,$Q$2),IF($J$8:J171=J172,$E$8:E171),0)),INDEX(DATOS,0,$M$2)))))))))</f>
        <v>0</v>
      </c>
      <c r="C172" s="32">
        <f>MATCH(D172,INDEX(DATOS,1,),0)</f>
        <v>20</v>
      </c>
      <c r="D172" s="114" t="s">
        <v>1</v>
      </c>
      <c r="E172" s="34" t="str">
        <f>IF($B172=0,"--",INDEX(DATOS,$B172,Q$2))</f>
        <v>--</v>
      </c>
      <c r="F172" s="34" t="str">
        <f>IFERROR(SUBSTITUTE(SUBSTITUTE(SUBSTITUTE(SUBSTITUTE(SUBSTITUTE(MID(E172,1,FIND(",",E172)-1),"Departamento de","Dpto."),"Partido de","Part."),"Coronel","Cnel."),"General","Gral."),"Comandante","Cmte."),E172)</f>
        <v>--</v>
      </c>
      <c r="G172" s="117">
        <f>IFERROR(VLOOKUP($E172,LOC_UNICOS,G$2,0),-999)</f>
        <v>-999</v>
      </c>
      <c r="H172" s="117">
        <f>IFERROR(VLOOKUP($E172,LOC_UNICOS,H$2,0),-999)</f>
        <v>-999</v>
      </c>
      <c r="I172" s="116">
        <f t="shared" si="10"/>
        <v>2018</v>
      </c>
      <c r="J172" s="116">
        <f t="shared" si="11"/>
        <v>2018</v>
      </c>
      <c r="K172" s="118" t="str">
        <f t="array" ref="K172">IFERROR(AVERAGE(IF(INDEX(DATOS,0,$P$2)&lt;=$I172,IF(INDEX(DATOS,0,$P$2)&gt;=$J172,IF(ISNUMBER(INDEX(DATOS,0,K$5)),IF(INDEX(DATOS,0,$N$2)=0,IF(INDEX(DATOS,0,$O$2)=1,IF(INDEX(DATOS,0,$Q$2)=$E172,INDEX(DATOS,0,K$5)))))))),"sd")</f>
        <v>sd</v>
      </c>
      <c r="L172" s="118" t="str">
        <f t="array" ref="L172">IFERROR(AVERAGE(IF(INDEX(DATOS,0,$P$2)&lt;=$I172,IF(INDEX(DATOS,0,$P$2)&gt;=$J172,IF(ISNUMBER(INDEX(DATOS,0,L$5)),IF(INDEX(DATOS,0,$N$2)=0,IF(INDEX(DATOS,0,$O$2)=1,IF(INDEX(DATOS,0,$Q$2)=$E172,INDEX(DATOS,0,L$5)))))))),"sd")</f>
        <v>sd</v>
      </c>
      <c r="M172" s="118" t="str">
        <f t="array" ref="M172">IFERROR(AVERAGE(IF(INDEX(DATOS,0,$P$2)&lt;=$I172,IF(INDEX(DATOS,0,$P$2)&gt;=$J172,IF(ISNUMBER(INDEX(DATOS,0,M$5)),IF(INDEX(DATOS,0,$N$2)=0,IF(INDEX(DATOS,0,$O$2)=1,IF(INDEX(DATOS,0,$Q$2)=$E172,INDEX(DATOS,0,M$5)))))))),"sd")</f>
        <v>sd</v>
      </c>
      <c r="N172" s="118" t="str">
        <f t="array" ref="N172">IFERROR(AVERAGE(IF(INDEX(DATOS,0,$P$2)&lt;=$I172,IF(INDEX(DATOS,0,$P$2)&gt;=$J172,IF(ISNUMBER(INDEX(DATOS,0,N$5)),IF(INDEX(DATOS,0,$N$2)=0,IF(INDEX(DATOS,0,$O$2)=1,IF(INDEX(DATOS,0,$Q$2)=$E172,INDEX(DATOS,0,N$5)))))))),"sd")</f>
        <v>sd</v>
      </c>
      <c r="O172" s="118" t="str">
        <f t="array" ref="O172">IFERROR(AVERAGE(IF(INDEX(DATOS,0,$P$2)&lt;=$I172,IF(INDEX(DATOS,0,$P$2)&gt;=$J172,IF(ISNUMBER(INDEX(DATOS,0,O$5)),IF(INDEX(DATOS,0,$N$2)=0,IF(INDEX(DATOS,0,$O$2)=1,IF(INDEX(DATOS,0,$Q$2)=$E172,INDEX(DATOS,0,O$5)))))))),"sd")</f>
        <v>sd</v>
      </c>
      <c r="P172" s="118" t="str">
        <f t="array" ref="P172">IFERROR(AVERAGE(IF(INDEX(DATOS,0,$P$2)&lt;=$I172,IF(INDEX(DATOS,0,$P$2)&gt;=$J172,IF(ISNUMBER(INDEX(DATOS,0,P$5)),IF(INDEX(DATOS,0,$N$2)=0,IF(INDEX(DATOS,0,$O$2)=1,IF(INDEX(DATOS,0,$Q$2)=$E172,INDEX(DATOS,0,P$5)))))))),"sd")</f>
        <v>sd</v>
      </c>
      <c r="Q172" s="118" t="str">
        <f t="array" ref="Q172">IFERROR(AVERAGE(IF(INDEX(DATOS,0,$P$2)&lt;=$I172,IF(INDEX(DATOS,0,$P$2)&gt;=$J172,IF(ISNUMBER(INDEX(DATOS,0,Q$5)),IF(INDEX(DATOS,0,$N$2)=0,IF(INDEX(DATOS,0,$O$2)=1,IF(INDEX(DATOS,0,$Q$2)=$E172,INDEX(DATOS,0,Q$5)))))))),"sd")</f>
        <v>sd</v>
      </c>
      <c r="R172" s="118" t="str">
        <f t="array" ref="R172">IFERROR(AVERAGE(IF(INDEX(DATOS,0,$P$2)&lt;=$I172,IF(INDEX(DATOS,0,$P$2)&gt;=$J172,IF(ISNUMBER(INDEX(DATOS,0,R$5)),IF(INDEX(DATOS,0,$N$2)=0,IF(INDEX(DATOS,0,$O$2)=1,IF(INDEX(DATOS,0,$Q$2)=$E172,INDEX(DATOS,0,R$5)))))))),"sd")</f>
        <v>sd</v>
      </c>
      <c r="S172" s="68">
        <f t="array" ref="S172">IF(ISNUMBER(K172),MAX(IF(K172&gt;=INDEX(ESCALA,0,$S$2),INDEX(ESCALA,0,$R$2))),1)</f>
        <v>1</v>
      </c>
      <c r="T172" s="119" t="str">
        <f t="shared" si="12"/>
        <v/>
      </c>
    </row>
    <row r="173" spans="1:20" x14ac:dyDescent="0.35">
      <c r="A173">
        <f t="shared" si="13"/>
        <v>166</v>
      </c>
      <c r="B173" s="35">
        <f t="array" ref="B173">IF(B172=0,0,MIN(IF(INDEX(DATOS,0,$P$2)&lt;=$I173,IF(INDEX(DATOS,0,$P$2)&gt;=$J173,IF(ISNUMBER(INDEX(DATOS,0,$C173)),IF(INDEX(DATOS,0,$N$2)=0,IF(INDEX(DATOS,0,$O$2)=1,IF(ISNA(MATCH(INDEX(DATOS,0,$Q$2),IF($J$8:J172=J173,$E$8:E172),0)),INDEX(DATOS,0,$M$2)))))))))</f>
        <v>0</v>
      </c>
      <c r="C173" s="32">
        <f>MATCH(D173,INDEX(DATOS,1,),0)</f>
        <v>20</v>
      </c>
      <c r="D173" s="114" t="s">
        <v>1</v>
      </c>
      <c r="E173" s="34" t="str">
        <f>IF($B173=0,"--",INDEX(DATOS,$B173,Q$2))</f>
        <v>--</v>
      </c>
      <c r="F173" s="34" t="str">
        <f>IFERROR(SUBSTITUTE(SUBSTITUTE(SUBSTITUTE(SUBSTITUTE(SUBSTITUTE(MID(E173,1,FIND(",",E173)-1),"Departamento de","Dpto."),"Partido de","Part."),"Coronel","Cnel."),"General","Gral."),"Comandante","Cmte."),E173)</f>
        <v>--</v>
      </c>
      <c r="G173" s="117">
        <f>IFERROR(VLOOKUP($E173,LOC_UNICOS,G$2,0),-999)</f>
        <v>-999</v>
      </c>
      <c r="H173" s="117">
        <f>IFERROR(VLOOKUP($E173,LOC_UNICOS,H$2,0),-999)</f>
        <v>-999</v>
      </c>
      <c r="I173" s="116">
        <f t="shared" si="10"/>
        <v>2018</v>
      </c>
      <c r="J173" s="116">
        <f t="shared" si="11"/>
        <v>2018</v>
      </c>
      <c r="K173" s="118" t="str">
        <f t="array" ref="K173">IFERROR(AVERAGE(IF(INDEX(DATOS,0,$P$2)&lt;=$I173,IF(INDEX(DATOS,0,$P$2)&gt;=$J173,IF(ISNUMBER(INDEX(DATOS,0,K$5)),IF(INDEX(DATOS,0,$N$2)=0,IF(INDEX(DATOS,0,$O$2)=1,IF(INDEX(DATOS,0,$Q$2)=$E173,INDEX(DATOS,0,K$5)))))))),"sd")</f>
        <v>sd</v>
      </c>
      <c r="L173" s="118" t="str">
        <f t="array" ref="L173">IFERROR(AVERAGE(IF(INDEX(DATOS,0,$P$2)&lt;=$I173,IF(INDEX(DATOS,0,$P$2)&gt;=$J173,IF(ISNUMBER(INDEX(DATOS,0,L$5)),IF(INDEX(DATOS,0,$N$2)=0,IF(INDEX(DATOS,0,$O$2)=1,IF(INDEX(DATOS,0,$Q$2)=$E173,INDEX(DATOS,0,L$5)))))))),"sd")</f>
        <v>sd</v>
      </c>
      <c r="M173" s="118" t="str">
        <f t="array" ref="M173">IFERROR(AVERAGE(IF(INDEX(DATOS,0,$P$2)&lt;=$I173,IF(INDEX(DATOS,0,$P$2)&gt;=$J173,IF(ISNUMBER(INDEX(DATOS,0,M$5)),IF(INDEX(DATOS,0,$N$2)=0,IF(INDEX(DATOS,0,$O$2)=1,IF(INDEX(DATOS,0,$Q$2)=$E173,INDEX(DATOS,0,M$5)))))))),"sd")</f>
        <v>sd</v>
      </c>
      <c r="N173" s="118" t="str">
        <f t="array" ref="N173">IFERROR(AVERAGE(IF(INDEX(DATOS,0,$P$2)&lt;=$I173,IF(INDEX(DATOS,0,$P$2)&gt;=$J173,IF(ISNUMBER(INDEX(DATOS,0,N$5)),IF(INDEX(DATOS,0,$N$2)=0,IF(INDEX(DATOS,0,$O$2)=1,IF(INDEX(DATOS,0,$Q$2)=$E173,INDEX(DATOS,0,N$5)))))))),"sd")</f>
        <v>sd</v>
      </c>
      <c r="O173" s="118" t="str">
        <f t="array" ref="O173">IFERROR(AVERAGE(IF(INDEX(DATOS,0,$P$2)&lt;=$I173,IF(INDEX(DATOS,0,$P$2)&gt;=$J173,IF(ISNUMBER(INDEX(DATOS,0,O$5)),IF(INDEX(DATOS,0,$N$2)=0,IF(INDEX(DATOS,0,$O$2)=1,IF(INDEX(DATOS,0,$Q$2)=$E173,INDEX(DATOS,0,O$5)))))))),"sd")</f>
        <v>sd</v>
      </c>
      <c r="P173" s="118" t="str">
        <f t="array" ref="P173">IFERROR(AVERAGE(IF(INDEX(DATOS,0,$P$2)&lt;=$I173,IF(INDEX(DATOS,0,$P$2)&gt;=$J173,IF(ISNUMBER(INDEX(DATOS,0,P$5)),IF(INDEX(DATOS,0,$N$2)=0,IF(INDEX(DATOS,0,$O$2)=1,IF(INDEX(DATOS,0,$Q$2)=$E173,INDEX(DATOS,0,P$5)))))))),"sd")</f>
        <v>sd</v>
      </c>
      <c r="Q173" s="118" t="str">
        <f t="array" ref="Q173">IFERROR(AVERAGE(IF(INDEX(DATOS,0,$P$2)&lt;=$I173,IF(INDEX(DATOS,0,$P$2)&gt;=$J173,IF(ISNUMBER(INDEX(DATOS,0,Q$5)),IF(INDEX(DATOS,0,$N$2)=0,IF(INDEX(DATOS,0,$O$2)=1,IF(INDEX(DATOS,0,$Q$2)=$E173,INDEX(DATOS,0,Q$5)))))))),"sd")</f>
        <v>sd</v>
      </c>
      <c r="R173" s="118" t="str">
        <f t="array" ref="R173">IFERROR(AVERAGE(IF(INDEX(DATOS,0,$P$2)&lt;=$I173,IF(INDEX(DATOS,0,$P$2)&gt;=$J173,IF(ISNUMBER(INDEX(DATOS,0,R$5)),IF(INDEX(DATOS,0,$N$2)=0,IF(INDEX(DATOS,0,$O$2)=1,IF(INDEX(DATOS,0,$Q$2)=$E173,INDEX(DATOS,0,R$5)))))))),"sd")</f>
        <v>sd</v>
      </c>
      <c r="S173" s="68">
        <f t="array" ref="S173">IF(ISNUMBER(K173),MAX(IF(K173&gt;=INDEX(ESCALA,0,$S$2),INDEX(ESCALA,0,$R$2))),1)</f>
        <v>1</v>
      </c>
      <c r="T173" s="119" t="str">
        <f t="shared" si="12"/>
        <v/>
      </c>
    </row>
    <row r="174" spans="1:20" x14ac:dyDescent="0.35">
      <c r="A174">
        <f t="shared" si="13"/>
        <v>167</v>
      </c>
      <c r="B174" s="35">
        <f t="array" ref="B174">IF(B173=0,0,MIN(IF(INDEX(DATOS,0,$P$2)&lt;=$I174,IF(INDEX(DATOS,0,$P$2)&gt;=$J174,IF(ISNUMBER(INDEX(DATOS,0,$C174)),IF(INDEX(DATOS,0,$N$2)=0,IF(INDEX(DATOS,0,$O$2)=1,IF(ISNA(MATCH(INDEX(DATOS,0,$Q$2),IF($J$8:J173=J174,$E$8:E173),0)),INDEX(DATOS,0,$M$2)))))))))</f>
        <v>0</v>
      </c>
      <c r="C174" s="32">
        <f>MATCH(D174,INDEX(DATOS,1,),0)</f>
        <v>20</v>
      </c>
      <c r="D174" s="114" t="s">
        <v>1</v>
      </c>
      <c r="E174" s="34" t="str">
        <f>IF($B174=0,"--",INDEX(DATOS,$B174,Q$2))</f>
        <v>--</v>
      </c>
      <c r="F174" s="34" t="str">
        <f>IFERROR(SUBSTITUTE(SUBSTITUTE(SUBSTITUTE(SUBSTITUTE(SUBSTITUTE(MID(E174,1,FIND(",",E174)-1),"Departamento de","Dpto."),"Partido de","Part."),"Coronel","Cnel."),"General","Gral."),"Comandante","Cmte."),E174)</f>
        <v>--</v>
      </c>
      <c r="G174" s="117">
        <f>IFERROR(VLOOKUP($E174,LOC_UNICOS,G$2,0),-999)</f>
        <v>-999</v>
      </c>
      <c r="H174" s="117">
        <f>IFERROR(VLOOKUP($E174,LOC_UNICOS,H$2,0),-999)</f>
        <v>-999</v>
      </c>
      <c r="I174" s="116">
        <f t="shared" si="10"/>
        <v>2018</v>
      </c>
      <c r="J174" s="116">
        <f t="shared" si="11"/>
        <v>2018</v>
      </c>
      <c r="K174" s="118" t="str">
        <f t="array" ref="K174">IFERROR(AVERAGE(IF(INDEX(DATOS,0,$P$2)&lt;=$I174,IF(INDEX(DATOS,0,$P$2)&gt;=$J174,IF(ISNUMBER(INDEX(DATOS,0,K$5)),IF(INDEX(DATOS,0,$N$2)=0,IF(INDEX(DATOS,0,$O$2)=1,IF(INDEX(DATOS,0,$Q$2)=$E174,INDEX(DATOS,0,K$5)))))))),"sd")</f>
        <v>sd</v>
      </c>
      <c r="L174" s="118" t="str">
        <f t="array" ref="L174">IFERROR(AVERAGE(IF(INDEX(DATOS,0,$P$2)&lt;=$I174,IF(INDEX(DATOS,0,$P$2)&gt;=$J174,IF(ISNUMBER(INDEX(DATOS,0,L$5)),IF(INDEX(DATOS,0,$N$2)=0,IF(INDEX(DATOS,0,$O$2)=1,IF(INDEX(DATOS,0,$Q$2)=$E174,INDEX(DATOS,0,L$5)))))))),"sd")</f>
        <v>sd</v>
      </c>
      <c r="M174" s="118" t="str">
        <f t="array" ref="M174">IFERROR(AVERAGE(IF(INDEX(DATOS,0,$P$2)&lt;=$I174,IF(INDEX(DATOS,0,$P$2)&gt;=$J174,IF(ISNUMBER(INDEX(DATOS,0,M$5)),IF(INDEX(DATOS,0,$N$2)=0,IF(INDEX(DATOS,0,$O$2)=1,IF(INDEX(DATOS,0,$Q$2)=$E174,INDEX(DATOS,0,M$5)))))))),"sd")</f>
        <v>sd</v>
      </c>
      <c r="N174" s="118" t="str">
        <f t="array" ref="N174">IFERROR(AVERAGE(IF(INDEX(DATOS,0,$P$2)&lt;=$I174,IF(INDEX(DATOS,0,$P$2)&gt;=$J174,IF(ISNUMBER(INDEX(DATOS,0,N$5)),IF(INDEX(DATOS,0,$N$2)=0,IF(INDEX(DATOS,0,$O$2)=1,IF(INDEX(DATOS,0,$Q$2)=$E174,INDEX(DATOS,0,N$5)))))))),"sd")</f>
        <v>sd</v>
      </c>
      <c r="O174" s="118" t="str">
        <f t="array" ref="O174">IFERROR(AVERAGE(IF(INDEX(DATOS,0,$P$2)&lt;=$I174,IF(INDEX(DATOS,0,$P$2)&gt;=$J174,IF(ISNUMBER(INDEX(DATOS,0,O$5)),IF(INDEX(DATOS,0,$N$2)=0,IF(INDEX(DATOS,0,$O$2)=1,IF(INDEX(DATOS,0,$Q$2)=$E174,INDEX(DATOS,0,O$5)))))))),"sd")</f>
        <v>sd</v>
      </c>
      <c r="P174" s="118" t="str">
        <f t="array" ref="P174">IFERROR(AVERAGE(IF(INDEX(DATOS,0,$P$2)&lt;=$I174,IF(INDEX(DATOS,0,$P$2)&gt;=$J174,IF(ISNUMBER(INDEX(DATOS,0,P$5)),IF(INDEX(DATOS,0,$N$2)=0,IF(INDEX(DATOS,0,$O$2)=1,IF(INDEX(DATOS,0,$Q$2)=$E174,INDEX(DATOS,0,P$5)))))))),"sd")</f>
        <v>sd</v>
      </c>
      <c r="Q174" s="118" t="str">
        <f t="array" ref="Q174">IFERROR(AVERAGE(IF(INDEX(DATOS,0,$P$2)&lt;=$I174,IF(INDEX(DATOS,0,$P$2)&gt;=$J174,IF(ISNUMBER(INDEX(DATOS,0,Q$5)),IF(INDEX(DATOS,0,$N$2)=0,IF(INDEX(DATOS,0,$O$2)=1,IF(INDEX(DATOS,0,$Q$2)=$E174,INDEX(DATOS,0,Q$5)))))))),"sd")</f>
        <v>sd</v>
      </c>
      <c r="R174" s="118" t="str">
        <f t="array" ref="R174">IFERROR(AVERAGE(IF(INDEX(DATOS,0,$P$2)&lt;=$I174,IF(INDEX(DATOS,0,$P$2)&gt;=$J174,IF(ISNUMBER(INDEX(DATOS,0,R$5)),IF(INDEX(DATOS,0,$N$2)=0,IF(INDEX(DATOS,0,$O$2)=1,IF(INDEX(DATOS,0,$Q$2)=$E174,INDEX(DATOS,0,R$5)))))))),"sd")</f>
        <v>sd</v>
      </c>
      <c r="S174" s="68">
        <f t="array" ref="S174">IF(ISNUMBER(K174),MAX(IF(K174&gt;=INDEX(ESCALA,0,$S$2),INDEX(ESCALA,0,$R$2))),1)</f>
        <v>1</v>
      </c>
      <c r="T174" s="119" t="str">
        <f t="shared" si="12"/>
        <v/>
      </c>
    </row>
    <row r="175" spans="1:20" x14ac:dyDescent="0.35">
      <c r="A175">
        <f t="shared" si="13"/>
        <v>168</v>
      </c>
      <c r="B175" s="35">
        <f t="array" ref="B175">IF(B174=0,0,MIN(IF(INDEX(DATOS,0,$P$2)&lt;=$I175,IF(INDEX(DATOS,0,$P$2)&gt;=$J175,IF(ISNUMBER(INDEX(DATOS,0,$C175)),IF(INDEX(DATOS,0,$N$2)=0,IF(INDEX(DATOS,0,$O$2)=1,IF(ISNA(MATCH(INDEX(DATOS,0,$Q$2),IF($J$8:J174=J175,$E$8:E174),0)),INDEX(DATOS,0,$M$2)))))))))</f>
        <v>0</v>
      </c>
      <c r="C175" s="32">
        <f>MATCH(D175,INDEX(DATOS,1,),0)</f>
        <v>20</v>
      </c>
      <c r="D175" s="114" t="s">
        <v>1</v>
      </c>
      <c r="E175" s="34" t="str">
        <f>IF($B175=0,"--",INDEX(DATOS,$B175,Q$2))</f>
        <v>--</v>
      </c>
      <c r="F175" s="34" t="str">
        <f>IFERROR(SUBSTITUTE(SUBSTITUTE(SUBSTITUTE(SUBSTITUTE(SUBSTITUTE(MID(E175,1,FIND(",",E175)-1),"Departamento de","Dpto."),"Partido de","Part."),"Coronel","Cnel."),"General","Gral."),"Comandante","Cmte."),E175)</f>
        <v>--</v>
      </c>
      <c r="G175" s="117">
        <f>IFERROR(VLOOKUP($E175,LOC_UNICOS,G$2,0),-999)</f>
        <v>-999</v>
      </c>
      <c r="H175" s="117">
        <f>IFERROR(VLOOKUP($E175,LOC_UNICOS,H$2,0),-999)</f>
        <v>-999</v>
      </c>
      <c r="I175" s="116">
        <f t="shared" si="10"/>
        <v>2018</v>
      </c>
      <c r="J175" s="116">
        <f t="shared" si="11"/>
        <v>2018</v>
      </c>
      <c r="K175" s="118" t="str">
        <f t="array" ref="K175">IFERROR(AVERAGE(IF(INDEX(DATOS,0,$P$2)&lt;=$I175,IF(INDEX(DATOS,0,$P$2)&gt;=$J175,IF(ISNUMBER(INDEX(DATOS,0,K$5)),IF(INDEX(DATOS,0,$N$2)=0,IF(INDEX(DATOS,0,$O$2)=1,IF(INDEX(DATOS,0,$Q$2)=$E175,INDEX(DATOS,0,K$5)))))))),"sd")</f>
        <v>sd</v>
      </c>
      <c r="L175" s="118" t="str">
        <f t="array" ref="L175">IFERROR(AVERAGE(IF(INDEX(DATOS,0,$P$2)&lt;=$I175,IF(INDEX(DATOS,0,$P$2)&gt;=$J175,IF(ISNUMBER(INDEX(DATOS,0,L$5)),IF(INDEX(DATOS,0,$N$2)=0,IF(INDEX(DATOS,0,$O$2)=1,IF(INDEX(DATOS,0,$Q$2)=$E175,INDEX(DATOS,0,L$5)))))))),"sd")</f>
        <v>sd</v>
      </c>
      <c r="M175" s="118" t="str">
        <f t="array" ref="M175">IFERROR(AVERAGE(IF(INDEX(DATOS,0,$P$2)&lt;=$I175,IF(INDEX(DATOS,0,$P$2)&gt;=$J175,IF(ISNUMBER(INDEX(DATOS,0,M$5)),IF(INDEX(DATOS,0,$N$2)=0,IF(INDEX(DATOS,0,$O$2)=1,IF(INDEX(DATOS,0,$Q$2)=$E175,INDEX(DATOS,0,M$5)))))))),"sd")</f>
        <v>sd</v>
      </c>
      <c r="N175" s="118" t="str">
        <f t="array" ref="N175">IFERROR(AVERAGE(IF(INDEX(DATOS,0,$P$2)&lt;=$I175,IF(INDEX(DATOS,0,$P$2)&gt;=$J175,IF(ISNUMBER(INDEX(DATOS,0,N$5)),IF(INDEX(DATOS,0,$N$2)=0,IF(INDEX(DATOS,0,$O$2)=1,IF(INDEX(DATOS,0,$Q$2)=$E175,INDEX(DATOS,0,N$5)))))))),"sd")</f>
        <v>sd</v>
      </c>
      <c r="O175" s="118" t="str">
        <f t="array" ref="O175">IFERROR(AVERAGE(IF(INDEX(DATOS,0,$P$2)&lt;=$I175,IF(INDEX(DATOS,0,$P$2)&gt;=$J175,IF(ISNUMBER(INDEX(DATOS,0,O$5)),IF(INDEX(DATOS,0,$N$2)=0,IF(INDEX(DATOS,0,$O$2)=1,IF(INDEX(DATOS,0,$Q$2)=$E175,INDEX(DATOS,0,O$5)))))))),"sd")</f>
        <v>sd</v>
      </c>
      <c r="P175" s="118" t="str">
        <f t="array" ref="P175">IFERROR(AVERAGE(IF(INDEX(DATOS,0,$P$2)&lt;=$I175,IF(INDEX(DATOS,0,$P$2)&gt;=$J175,IF(ISNUMBER(INDEX(DATOS,0,P$5)),IF(INDEX(DATOS,0,$N$2)=0,IF(INDEX(DATOS,0,$O$2)=1,IF(INDEX(DATOS,0,$Q$2)=$E175,INDEX(DATOS,0,P$5)))))))),"sd")</f>
        <v>sd</v>
      </c>
      <c r="Q175" s="118" t="str">
        <f t="array" ref="Q175">IFERROR(AVERAGE(IF(INDEX(DATOS,0,$P$2)&lt;=$I175,IF(INDEX(DATOS,0,$P$2)&gt;=$J175,IF(ISNUMBER(INDEX(DATOS,0,Q$5)),IF(INDEX(DATOS,0,$N$2)=0,IF(INDEX(DATOS,0,$O$2)=1,IF(INDEX(DATOS,0,$Q$2)=$E175,INDEX(DATOS,0,Q$5)))))))),"sd")</f>
        <v>sd</v>
      </c>
      <c r="R175" s="118" t="str">
        <f t="array" ref="R175">IFERROR(AVERAGE(IF(INDEX(DATOS,0,$P$2)&lt;=$I175,IF(INDEX(DATOS,0,$P$2)&gt;=$J175,IF(ISNUMBER(INDEX(DATOS,0,R$5)),IF(INDEX(DATOS,0,$N$2)=0,IF(INDEX(DATOS,0,$O$2)=1,IF(INDEX(DATOS,0,$Q$2)=$E175,INDEX(DATOS,0,R$5)))))))),"sd")</f>
        <v>sd</v>
      </c>
      <c r="S175" s="68">
        <f t="array" ref="S175">IF(ISNUMBER(K175),MAX(IF(K175&gt;=INDEX(ESCALA,0,$S$2),INDEX(ESCALA,0,$R$2))),1)</f>
        <v>1</v>
      </c>
      <c r="T175" s="119" t="str">
        <f t="shared" si="12"/>
        <v/>
      </c>
    </row>
    <row r="176" spans="1:20" x14ac:dyDescent="0.35">
      <c r="A176">
        <f t="shared" si="13"/>
        <v>169</v>
      </c>
      <c r="B176" s="35">
        <f t="array" ref="B176">IF(B175=0,0,MIN(IF(INDEX(DATOS,0,$P$2)&lt;=$I176,IF(INDEX(DATOS,0,$P$2)&gt;=$J176,IF(ISNUMBER(INDEX(DATOS,0,$C176)),IF(INDEX(DATOS,0,$N$2)=0,IF(INDEX(DATOS,0,$O$2)=1,IF(ISNA(MATCH(INDEX(DATOS,0,$Q$2),IF($J$8:J175=J176,$E$8:E175),0)),INDEX(DATOS,0,$M$2)))))))))</f>
        <v>0</v>
      </c>
      <c r="C176" s="32">
        <f>MATCH(D176,INDEX(DATOS,1,),0)</f>
        <v>20</v>
      </c>
      <c r="D176" s="114" t="s">
        <v>1</v>
      </c>
      <c r="E176" s="34" t="str">
        <f>IF($B176=0,"--",INDEX(DATOS,$B176,Q$2))</f>
        <v>--</v>
      </c>
      <c r="F176" s="34" t="str">
        <f>IFERROR(SUBSTITUTE(SUBSTITUTE(SUBSTITUTE(SUBSTITUTE(SUBSTITUTE(MID(E176,1,FIND(",",E176)-1),"Departamento de","Dpto."),"Partido de","Part."),"Coronel","Cnel."),"General","Gral."),"Comandante","Cmte."),E176)</f>
        <v>--</v>
      </c>
      <c r="G176" s="117">
        <f>IFERROR(VLOOKUP($E176,LOC_UNICOS,G$2,0),-999)</f>
        <v>-999</v>
      </c>
      <c r="H176" s="117">
        <f>IFERROR(VLOOKUP($E176,LOC_UNICOS,H$2,0),-999)</f>
        <v>-999</v>
      </c>
      <c r="I176" s="116">
        <f t="shared" si="10"/>
        <v>2018</v>
      </c>
      <c r="J176" s="116">
        <f t="shared" si="11"/>
        <v>2018</v>
      </c>
      <c r="K176" s="118" t="str">
        <f t="array" ref="K176">IFERROR(AVERAGE(IF(INDEX(DATOS,0,$P$2)&lt;=$I176,IF(INDEX(DATOS,0,$P$2)&gt;=$J176,IF(ISNUMBER(INDEX(DATOS,0,K$5)),IF(INDEX(DATOS,0,$N$2)=0,IF(INDEX(DATOS,0,$O$2)=1,IF(INDEX(DATOS,0,$Q$2)=$E176,INDEX(DATOS,0,K$5)))))))),"sd")</f>
        <v>sd</v>
      </c>
      <c r="L176" s="118" t="str">
        <f t="array" ref="L176">IFERROR(AVERAGE(IF(INDEX(DATOS,0,$P$2)&lt;=$I176,IF(INDEX(DATOS,0,$P$2)&gt;=$J176,IF(ISNUMBER(INDEX(DATOS,0,L$5)),IF(INDEX(DATOS,0,$N$2)=0,IF(INDEX(DATOS,0,$O$2)=1,IF(INDEX(DATOS,0,$Q$2)=$E176,INDEX(DATOS,0,L$5)))))))),"sd")</f>
        <v>sd</v>
      </c>
      <c r="M176" s="118" t="str">
        <f t="array" ref="M176">IFERROR(AVERAGE(IF(INDEX(DATOS,0,$P$2)&lt;=$I176,IF(INDEX(DATOS,0,$P$2)&gt;=$J176,IF(ISNUMBER(INDEX(DATOS,0,M$5)),IF(INDEX(DATOS,0,$N$2)=0,IF(INDEX(DATOS,0,$O$2)=1,IF(INDEX(DATOS,0,$Q$2)=$E176,INDEX(DATOS,0,M$5)))))))),"sd")</f>
        <v>sd</v>
      </c>
      <c r="N176" s="118" t="str">
        <f t="array" ref="N176">IFERROR(AVERAGE(IF(INDEX(DATOS,0,$P$2)&lt;=$I176,IF(INDEX(DATOS,0,$P$2)&gt;=$J176,IF(ISNUMBER(INDEX(DATOS,0,N$5)),IF(INDEX(DATOS,0,$N$2)=0,IF(INDEX(DATOS,0,$O$2)=1,IF(INDEX(DATOS,0,$Q$2)=$E176,INDEX(DATOS,0,N$5)))))))),"sd")</f>
        <v>sd</v>
      </c>
      <c r="O176" s="118" t="str">
        <f t="array" ref="O176">IFERROR(AVERAGE(IF(INDEX(DATOS,0,$P$2)&lt;=$I176,IF(INDEX(DATOS,0,$P$2)&gt;=$J176,IF(ISNUMBER(INDEX(DATOS,0,O$5)),IF(INDEX(DATOS,0,$N$2)=0,IF(INDEX(DATOS,0,$O$2)=1,IF(INDEX(DATOS,0,$Q$2)=$E176,INDEX(DATOS,0,O$5)))))))),"sd")</f>
        <v>sd</v>
      </c>
      <c r="P176" s="118" t="str">
        <f t="array" ref="P176">IFERROR(AVERAGE(IF(INDEX(DATOS,0,$P$2)&lt;=$I176,IF(INDEX(DATOS,0,$P$2)&gt;=$J176,IF(ISNUMBER(INDEX(DATOS,0,P$5)),IF(INDEX(DATOS,0,$N$2)=0,IF(INDEX(DATOS,0,$O$2)=1,IF(INDEX(DATOS,0,$Q$2)=$E176,INDEX(DATOS,0,P$5)))))))),"sd")</f>
        <v>sd</v>
      </c>
      <c r="Q176" s="118" t="str">
        <f t="array" ref="Q176">IFERROR(AVERAGE(IF(INDEX(DATOS,0,$P$2)&lt;=$I176,IF(INDEX(DATOS,0,$P$2)&gt;=$J176,IF(ISNUMBER(INDEX(DATOS,0,Q$5)),IF(INDEX(DATOS,0,$N$2)=0,IF(INDEX(DATOS,0,$O$2)=1,IF(INDEX(DATOS,0,$Q$2)=$E176,INDEX(DATOS,0,Q$5)))))))),"sd")</f>
        <v>sd</v>
      </c>
      <c r="R176" s="118" t="str">
        <f t="array" ref="R176">IFERROR(AVERAGE(IF(INDEX(DATOS,0,$P$2)&lt;=$I176,IF(INDEX(DATOS,0,$P$2)&gt;=$J176,IF(ISNUMBER(INDEX(DATOS,0,R$5)),IF(INDEX(DATOS,0,$N$2)=0,IF(INDEX(DATOS,0,$O$2)=1,IF(INDEX(DATOS,0,$Q$2)=$E176,INDEX(DATOS,0,R$5)))))))),"sd")</f>
        <v>sd</v>
      </c>
      <c r="S176" s="68">
        <f t="array" ref="S176">IF(ISNUMBER(K176),MAX(IF(K176&gt;=INDEX(ESCALA,0,$S$2),INDEX(ESCALA,0,$R$2))),1)</f>
        <v>1</v>
      </c>
      <c r="T176" s="119" t="str">
        <f t="shared" si="12"/>
        <v/>
      </c>
    </row>
    <row r="177" spans="1:20" x14ac:dyDescent="0.35">
      <c r="A177">
        <f t="shared" si="13"/>
        <v>170</v>
      </c>
      <c r="B177" s="35">
        <f t="array" ref="B177">IF(B176=0,0,MIN(IF(INDEX(DATOS,0,$P$2)&lt;=$I177,IF(INDEX(DATOS,0,$P$2)&gt;=$J177,IF(ISNUMBER(INDEX(DATOS,0,$C177)),IF(INDEX(DATOS,0,$N$2)=0,IF(INDEX(DATOS,0,$O$2)=1,IF(ISNA(MATCH(INDEX(DATOS,0,$Q$2),IF($J$8:J176=J177,$E$8:E176),0)),INDEX(DATOS,0,$M$2)))))))))</f>
        <v>0</v>
      </c>
      <c r="C177" s="32">
        <f>MATCH(D177,INDEX(DATOS,1,),0)</f>
        <v>20</v>
      </c>
      <c r="D177" s="114" t="s">
        <v>1</v>
      </c>
      <c r="E177" s="34" t="str">
        <f>IF($B177=0,"--",INDEX(DATOS,$B177,Q$2))</f>
        <v>--</v>
      </c>
      <c r="F177" s="34" t="str">
        <f>IFERROR(SUBSTITUTE(SUBSTITUTE(SUBSTITUTE(SUBSTITUTE(SUBSTITUTE(MID(E177,1,FIND(",",E177)-1),"Departamento de","Dpto."),"Partido de","Part."),"Coronel","Cnel."),"General","Gral."),"Comandante","Cmte."),E177)</f>
        <v>--</v>
      </c>
      <c r="G177" s="117">
        <f>IFERROR(VLOOKUP($E177,LOC_UNICOS,G$2,0),-999)</f>
        <v>-999</v>
      </c>
      <c r="H177" s="117">
        <f>IFERROR(VLOOKUP($E177,LOC_UNICOS,H$2,0),-999)</f>
        <v>-999</v>
      </c>
      <c r="I177" s="116">
        <f t="shared" si="10"/>
        <v>2018</v>
      </c>
      <c r="J177" s="116">
        <f t="shared" si="11"/>
        <v>2018</v>
      </c>
      <c r="K177" s="118" t="str">
        <f t="array" ref="K177">IFERROR(AVERAGE(IF(INDEX(DATOS,0,$P$2)&lt;=$I177,IF(INDEX(DATOS,0,$P$2)&gt;=$J177,IF(ISNUMBER(INDEX(DATOS,0,K$5)),IF(INDEX(DATOS,0,$N$2)=0,IF(INDEX(DATOS,0,$O$2)=1,IF(INDEX(DATOS,0,$Q$2)=$E177,INDEX(DATOS,0,K$5)))))))),"sd")</f>
        <v>sd</v>
      </c>
      <c r="L177" s="118" t="str">
        <f t="array" ref="L177">IFERROR(AVERAGE(IF(INDEX(DATOS,0,$P$2)&lt;=$I177,IF(INDEX(DATOS,0,$P$2)&gt;=$J177,IF(ISNUMBER(INDEX(DATOS,0,L$5)),IF(INDEX(DATOS,0,$N$2)=0,IF(INDEX(DATOS,0,$O$2)=1,IF(INDEX(DATOS,0,$Q$2)=$E177,INDEX(DATOS,0,L$5)))))))),"sd")</f>
        <v>sd</v>
      </c>
      <c r="M177" s="118" t="str">
        <f t="array" ref="M177">IFERROR(AVERAGE(IF(INDEX(DATOS,0,$P$2)&lt;=$I177,IF(INDEX(DATOS,0,$P$2)&gt;=$J177,IF(ISNUMBER(INDEX(DATOS,0,M$5)),IF(INDEX(DATOS,0,$N$2)=0,IF(INDEX(DATOS,0,$O$2)=1,IF(INDEX(DATOS,0,$Q$2)=$E177,INDEX(DATOS,0,M$5)))))))),"sd")</f>
        <v>sd</v>
      </c>
      <c r="N177" s="118" t="str">
        <f t="array" ref="N177">IFERROR(AVERAGE(IF(INDEX(DATOS,0,$P$2)&lt;=$I177,IF(INDEX(DATOS,0,$P$2)&gt;=$J177,IF(ISNUMBER(INDEX(DATOS,0,N$5)),IF(INDEX(DATOS,0,$N$2)=0,IF(INDEX(DATOS,0,$O$2)=1,IF(INDEX(DATOS,0,$Q$2)=$E177,INDEX(DATOS,0,N$5)))))))),"sd")</f>
        <v>sd</v>
      </c>
      <c r="O177" s="118" t="str">
        <f t="array" ref="O177">IFERROR(AVERAGE(IF(INDEX(DATOS,0,$P$2)&lt;=$I177,IF(INDEX(DATOS,0,$P$2)&gt;=$J177,IF(ISNUMBER(INDEX(DATOS,0,O$5)),IF(INDEX(DATOS,0,$N$2)=0,IF(INDEX(DATOS,0,$O$2)=1,IF(INDEX(DATOS,0,$Q$2)=$E177,INDEX(DATOS,0,O$5)))))))),"sd")</f>
        <v>sd</v>
      </c>
      <c r="P177" s="118" t="str">
        <f t="array" ref="P177">IFERROR(AVERAGE(IF(INDEX(DATOS,0,$P$2)&lt;=$I177,IF(INDEX(DATOS,0,$P$2)&gt;=$J177,IF(ISNUMBER(INDEX(DATOS,0,P$5)),IF(INDEX(DATOS,0,$N$2)=0,IF(INDEX(DATOS,0,$O$2)=1,IF(INDEX(DATOS,0,$Q$2)=$E177,INDEX(DATOS,0,P$5)))))))),"sd")</f>
        <v>sd</v>
      </c>
      <c r="Q177" s="118" t="str">
        <f t="array" ref="Q177">IFERROR(AVERAGE(IF(INDEX(DATOS,0,$P$2)&lt;=$I177,IF(INDEX(DATOS,0,$P$2)&gt;=$J177,IF(ISNUMBER(INDEX(DATOS,0,Q$5)),IF(INDEX(DATOS,0,$N$2)=0,IF(INDEX(DATOS,0,$O$2)=1,IF(INDEX(DATOS,0,$Q$2)=$E177,INDEX(DATOS,0,Q$5)))))))),"sd")</f>
        <v>sd</v>
      </c>
      <c r="R177" s="118" t="str">
        <f t="array" ref="R177">IFERROR(AVERAGE(IF(INDEX(DATOS,0,$P$2)&lt;=$I177,IF(INDEX(DATOS,0,$P$2)&gt;=$J177,IF(ISNUMBER(INDEX(DATOS,0,R$5)),IF(INDEX(DATOS,0,$N$2)=0,IF(INDEX(DATOS,0,$O$2)=1,IF(INDEX(DATOS,0,$Q$2)=$E177,INDEX(DATOS,0,R$5)))))))),"sd")</f>
        <v>sd</v>
      </c>
      <c r="S177" s="68">
        <f t="array" ref="S177">IF(ISNUMBER(K177),MAX(IF(K177&gt;=INDEX(ESCALA,0,$S$2),INDEX(ESCALA,0,$R$2))),1)</f>
        <v>1</v>
      </c>
      <c r="T177" s="119" t="str">
        <f t="shared" si="12"/>
        <v/>
      </c>
    </row>
    <row r="178" spans="1:20" x14ac:dyDescent="0.35">
      <c r="A178">
        <f t="shared" si="13"/>
        <v>171</v>
      </c>
      <c r="B178" s="35">
        <f t="array" ref="B178">IF(B177=0,0,MIN(IF(INDEX(DATOS,0,$P$2)&lt;=$I178,IF(INDEX(DATOS,0,$P$2)&gt;=$J178,IF(ISNUMBER(INDEX(DATOS,0,$C178)),IF(INDEX(DATOS,0,$N$2)=0,IF(INDEX(DATOS,0,$O$2)=1,IF(ISNA(MATCH(INDEX(DATOS,0,$Q$2),IF($J$8:J177=J178,$E$8:E177),0)),INDEX(DATOS,0,$M$2)))))))))</f>
        <v>0</v>
      </c>
      <c r="C178" s="32">
        <f>MATCH(D178,INDEX(DATOS,1,),0)</f>
        <v>20</v>
      </c>
      <c r="D178" s="114" t="s">
        <v>1</v>
      </c>
      <c r="E178" s="34" t="str">
        <f>IF($B178=0,"--",INDEX(DATOS,$B178,Q$2))</f>
        <v>--</v>
      </c>
      <c r="F178" s="34" t="str">
        <f>IFERROR(SUBSTITUTE(SUBSTITUTE(SUBSTITUTE(SUBSTITUTE(SUBSTITUTE(MID(E178,1,FIND(",",E178)-1),"Departamento de","Dpto."),"Partido de","Part."),"Coronel","Cnel."),"General","Gral."),"Comandante","Cmte."),E178)</f>
        <v>--</v>
      </c>
      <c r="G178" s="117">
        <f>IFERROR(VLOOKUP($E178,LOC_UNICOS,G$2,0),-999)</f>
        <v>-999</v>
      </c>
      <c r="H178" s="117">
        <f>IFERROR(VLOOKUP($E178,LOC_UNICOS,H$2,0),-999)</f>
        <v>-999</v>
      </c>
      <c r="I178" s="116">
        <f t="shared" si="10"/>
        <v>2018</v>
      </c>
      <c r="J178" s="116">
        <f t="shared" si="11"/>
        <v>2018</v>
      </c>
      <c r="K178" s="118" t="str">
        <f t="array" ref="K178">IFERROR(AVERAGE(IF(INDEX(DATOS,0,$P$2)&lt;=$I178,IF(INDEX(DATOS,0,$P$2)&gt;=$J178,IF(ISNUMBER(INDEX(DATOS,0,K$5)),IF(INDEX(DATOS,0,$N$2)=0,IF(INDEX(DATOS,0,$O$2)=1,IF(INDEX(DATOS,0,$Q$2)=$E178,INDEX(DATOS,0,K$5)))))))),"sd")</f>
        <v>sd</v>
      </c>
      <c r="L178" s="118" t="str">
        <f t="array" ref="L178">IFERROR(AVERAGE(IF(INDEX(DATOS,0,$P$2)&lt;=$I178,IF(INDEX(DATOS,0,$P$2)&gt;=$J178,IF(ISNUMBER(INDEX(DATOS,0,L$5)),IF(INDEX(DATOS,0,$N$2)=0,IF(INDEX(DATOS,0,$O$2)=1,IF(INDEX(DATOS,0,$Q$2)=$E178,INDEX(DATOS,0,L$5)))))))),"sd")</f>
        <v>sd</v>
      </c>
      <c r="M178" s="118" t="str">
        <f t="array" ref="M178">IFERROR(AVERAGE(IF(INDEX(DATOS,0,$P$2)&lt;=$I178,IF(INDEX(DATOS,0,$P$2)&gt;=$J178,IF(ISNUMBER(INDEX(DATOS,0,M$5)),IF(INDEX(DATOS,0,$N$2)=0,IF(INDEX(DATOS,0,$O$2)=1,IF(INDEX(DATOS,0,$Q$2)=$E178,INDEX(DATOS,0,M$5)))))))),"sd")</f>
        <v>sd</v>
      </c>
      <c r="N178" s="118" t="str">
        <f t="array" ref="N178">IFERROR(AVERAGE(IF(INDEX(DATOS,0,$P$2)&lt;=$I178,IF(INDEX(DATOS,0,$P$2)&gt;=$J178,IF(ISNUMBER(INDEX(DATOS,0,N$5)),IF(INDEX(DATOS,0,$N$2)=0,IF(INDEX(DATOS,0,$O$2)=1,IF(INDEX(DATOS,0,$Q$2)=$E178,INDEX(DATOS,0,N$5)))))))),"sd")</f>
        <v>sd</v>
      </c>
      <c r="O178" s="118" t="str">
        <f t="array" ref="O178">IFERROR(AVERAGE(IF(INDEX(DATOS,0,$P$2)&lt;=$I178,IF(INDEX(DATOS,0,$P$2)&gt;=$J178,IF(ISNUMBER(INDEX(DATOS,0,O$5)),IF(INDEX(DATOS,0,$N$2)=0,IF(INDEX(DATOS,0,$O$2)=1,IF(INDEX(DATOS,0,$Q$2)=$E178,INDEX(DATOS,0,O$5)))))))),"sd")</f>
        <v>sd</v>
      </c>
      <c r="P178" s="118" t="str">
        <f t="array" ref="P178">IFERROR(AVERAGE(IF(INDEX(DATOS,0,$P$2)&lt;=$I178,IF(INDEX(DATOS,0,$P$2)&gt;=$J178,IF(ISNUMBER(INDEX(DATOS,0,P$5)),IF(INDEX(DATOS,0,$N$2)=0,IF(INDEX(DATOS,0,$O$2)=1,IF(INDEX(DATOS,0,$Q$2)=$E178,INDEX(DATOS,0,P$5)))))))),"sd")</f>
        <v>sd</v>
      </c>
      <c r="Q178" s="118" t="str">
        <f t="array" ref="Q178">IFERROR(AVERAGE(IF(INDEX(DATOS,0,$P$2)&lt;=$I178,IF(INDEX(DATOS,0,$P$2)&gt;=$J178,IF(ISNUMBER(INDEX(DATOS,0,Q$5)),IF(INDEX(DATOS,0,$N$2)=0,IF(INDEX(DATOS,0,$O$2)=1,IF(INDEX(DATOS,0,$Q$2)=$E178,INDEX(DATOS,0,Q$5)))))))),"sd")</f>
        <v>sd</v>
      </c>
      <c r="R178" s="118" t="str">
        <f t="array" ref="R178">IFERROR(AVERAGE(IF(INDEX(DATOS,0,$P$2)&lt;=$I178,IF(INDEX(DATOS,0,$P$2)&gt;=$J178,IF(ISNUMBER(INDEX(DATOS,0,R$5)),IF(INDEX(DATOS,0,$N$2)=0,IF(INDEX(DATOS,0,$O$2)=1,IF(INDEX(DATOS,0,$Q$2)=$E178,INDEX(DATOS,0,R$5)))))))),"sd")</f>
        <v>sd</v>
      </c>
      <c r="S178" s="68">
        <f t="array" ref="S178">IF(ISNUMBER(K178),MAX(IF(K178&gt;=INDEX(ESCALA,0,$S$2),INDEX(ESCALA,0,$R$2))),1)</f>
        <v>1</v>
      </c>
      <c r="T178" s="119" t="str">
        <f t="shared" si="12"/>
        <v/>
      </c>
    </row>
    <row r="179" spans="1:20" x14ac:dyDescent="0.35">
      <c r="A179">
        <f t="shared" si="13"/>
        <v>172</v>
      </c>
      <c r="B179" s="35">
        <f t="array" ref="B179">IF(B178=0,0,MIN(IF(INDEX(DATOS,0,$P$2)&lt;=$I179,IF(INDEX(DATOS,0,$P$2)&gt;=$J179,IF(ISNUMBER(INDEX(DATOS,0,$C179)),IF(INDEX(DATOS,0,$N$2)=0,IF(INDEX(DATOS,0,$O$2)=1,IF(ISNA(MATCH(INDEX(DATOS,0,$Q$2),IF($J$8:J178=J179,$E$8:E178),0)),INDEX(DATOS,0,$M$2)))))))))</f>
        <v>0</v>
      </c>
      <c r="C179" s="32">
        <f>MATCH(D179,INDEX(DATOS,1,),0)</f>
        <v>20</v>
      </c>
      <c r="D179" s="114" t="s">
        <v>1</v>
      </c>
      <c r="E179" s="34" t="str">
        <f>IF($B179=0,"--",INDEX(DATOS,$B179,Q$2))</f>
        <v>--</v>
      </c>
      <c r="F179" s="34" t="str">
        <f>IFERROR(SUBSTITUTE(SUBSTITUTE(SUBSTITUTE(SUBSTITUTE(SUBSTITUTE(MID(E179,1,FIND(",",E179)-1),"Departamento de","Dpto."),"Partido de","Part."),"Coronel","Cnel."),"General","Gral."),"Comandante","Cmte."),E179)</f>
        <v>--</v>
      </c>
      <c r="G179" s="117">
        <f>IFERROR(VLOOKUP($E179,LOC_UNICOS,G$2,0),-999)</f>
        <v>-999</v>
      </c>
      <c r="H179" s="117">
        <f>IFERROR(VLOOKUP($E179,LOC_UNICOS,H$2,0),-999)</f>
        <v>-999</v>
      </c>
      <c r="I179" s="116">
        <f t="shared" si="10"/>
        <v>2018</v>
      </c>
      <c r="J179" s="116">
        <f t="shared" si="11"/>
        <v>2018</v>
      </c>
      <c r="K179" s="118" t="str">
        <f t="array" ref="K179">IFERROR(AVERAGE(IF(INDEX(DATOS,0,$P$2)&lt;=$I179,IF(INDEX(DATOS,0,$P$2)&gt;=$J179,IF(ISNUMBER(INDEX(DATOS,0,K$5)),IF(INDEX(DATOS,0,$N$2)=0,IF(INDEX(DATOS,0,$O$2)=1,IF(INDEX(DATOS,0,$Q$2)=$E179,INDEX(DATOS,0,K$5)))))))),"sd")</f>
        <v>sd</v>
      </c>
      <c r="L179" s="118" t="str">
        <f t="array" ref="L179">IFERROR(AVERAGE(IF(INDEX(DATOS,0,$P$2)&lt;=$I179,IF(INDEX(DATOS,0,$P$2)&gt;=$J179,IF(ISNUMBER(INDEX(DATOS,0,L$5)),IF(INDEX(DATOS,0,$N$2)=0,IF(INDEX(DATOS,0,$O$2)=1,IF(INDEX(DATOS,0,$Q$2)=$E179,INDEX(DATOS,0,L$5)))))))),"sd")</f>
        <v>sd</v>
      </c>
      <c r="M179" s="118" t="str">
        <f t="array" ref="M179">IFERROR(AVERAGE(IF(INDEX(DATOS,0,$P$2)&lt;=$I179,IF(INDEX(DATOS,0,$P$2)&gt;=$J179,IF(ISNUMBER(INDEX(DATOS,0,M$5)),IF(INDEX(DATOS,0,$N$2)=0,IF(INDEX(DATOS,0,$O$2)=1,IF(INDEX(DATOS,0,$Q$2)=$E179,INDEX(DATOS,0,M$5)))))))),"sd")</f>
        <v>sd</v>
      </c>
      <c r="N179" s="118" t="str">
        <f t="array" ref="N179">IFERROR(AVERAGE(IF(INDEX(DATOS,0,$P$2)&lt;=$I179,IF(INDEX(DATOS,0,$P$2)&gt;=$J179,IF(ISNUMBER(INDEX(DATOS,0,N$5)),IF(INDEX(DATOS,0,$N$2)=0,IF(INDEX(DATOS,0,$O$2)=1,IF(INDEX(DATOS,0,$Q$2)=$E179,INDEX(DATOS,0,N$5)))))))),"sd")</f>
        <v>sd</v>
      </c>
      <c r="O179" s="118" t="str">
        <f t="array" ref="O179">IFERROR(AVERAGE(IF(INDEX(DATOS,0,$P$2)&lt;=$I179,IF(INDEX(DATOS,0,$P$2)&gt;=$J179,IF(ISNUMBER(INDEX(DATOS,0,O$5)),IF(INDEX(DATOS,0,$N$2)=0,IF(INDEX(DATOS,0,$O$2)=1,IF(INDEX(DATOS,0,$Q$2)=$E179,INDEX(DATOS,0,O$5)))))))),"sd")</f>
        <v>sd</v>
      </c>
      <c r="P179" s="118" t="str">
        <f t="array" ref="P179">IFERROR(AVERAGE(IF(INDEX(DATOS,0,$P$2)&lt;=$I179,IF(INDEX(DATOS,0,$P$2)&gt;=$J179,IF(ISNUMBER(INDEX(DATOS,0,P$5)),IF(INDEX(DATOS,0,$N$2)=0,IF(INDEX(DATOS,0,$O$2)=1,IF(INDEX(DATOS,0,$Q$2)=$E179,INDEX(DATOS,0,P$5)))))))),"sd")</f>
        <v>sd</v>
      </c>
      <c r="Q179" s="118" t="str">
        <f t="array" ref="Q179">IFERROR(AVERAGE(IF(INDEX(DATOS,0,$P$2)&lt;=$I179,IF(INDEX(DATOS,0,$P$2)&gt;=$J179,IF(ISNUMBER(INDEX(DATOS,0,Q$5)),IF(INDEX(DATOS,0,$N$2)=0,IF(INDEX(DATOS,0,$O$2)=1,IF(INDEX(DATOS,0,$Q$2)=$E179,INDEX(DATOS,0,Q$5)))))))),"sd")</f>
        <v>sd</v>
      </c>
      <c r="R179" s="118" t="str">
        <f t="array" ref="R179">IFERROR(AVERAGE(IF(INDEX(DATOS,0,$P$2)&lt;=$I179,IF(INDEX(DATOS,0,$P$2)&gt;=$J179,IF(ISNUMBER(INDEX(DATOS,0,R$5)),IF(INDEX(DATOS,0,$N$2)=0,IF(INDEX(DATOS,0,$O$2)=1,IF(INDEX(DATOS,0,$Q$2)=$E179,INDEX(DATOS,0,R$5)))))))),"sd")</f>
        <v>sd</v>
      </c>
      <c r="S179" s="68">
        <f t="array" ref="S179">IF(ISNUMBER(K179),MAX(IF(K179&gt;=INDEX(ESCALA,0,$S$2),INDEX(ESCALA,0,$R$2))),1)</f>
        <v>1</v>
      </c>
      <c r="T179" s="119" t="str">
        <f t="shared" si="12"/>
        <v/>
      </c>
    </row>
    <row r="180" spans="1:20" x14ac:dyDescent="0.35">
      <c r="A180">
        <f t="shared" si="13"/>
        <v>173</v>
      </c>
      <c r="B180" s="35">
        <f t="array" ref="B180">IF(B179=0,0,MIN(IF(INDEX(DATOS,0,$P$2)&lt;=$I180,IF(INDEX(DATOS,0,$P$2)&gt;=$J180,IF(ISNUMBER(INDEX(DATOS,0,$C180)),IF(INDEX(DATOS,0,$N$2)=0,IF(INDEX(DATOS,0,$O$2)=1,IF(ISNA(MATCH(INDEX(DATOS,0,$Q$2),IF($J$8:J179=J180,$E$8:E179),0)),INDEX(DATOS,0,$M$2)))))))))</f>
        <v>0</v>
      </c>
      <c r="C180" s="32">
        <f>MATCH(D180,INDEX(DATOS,1,),0)</f>
        <v>20</v>
      </c>
      <c r="D180" s="114" t="s">
        <v>1</v>
      </c>
      <c r="E180" s="34" t="str">
        <f>IF($B180=0,"--",INDEX(DATOS,$B180,Q$2))</f>
        <v>--</v>
      </c>
      <c r="F180" s="34" t="str">
        <f>IFERROR(SUBSTITUTE(SUBSTITUTE(SUBSTITUTE(SUBSTITUTE(SUBSTITUTE(MID(E180,1,FIND(",",E180)-1),"Departamento de","Dpto."),"Partido de","Part."),"Coronel","Cnel."),"General","Gral."),"Comandante","Cmte."),E180)</f>
        <v>--</v>
      </c>
      <c r="G180" s="117">
        <f>IFERROR(VLOOKUP($E180,LOC_UNICOS,G$2,0),-999)</f>
        <v>-999</v>
      </c>
      <c r="H180" s="117">
        <f>IFERROR(VLOOKUP($E180,LOC_UNICOS,H$2,0),-999)</f>
        <v>-999</v>
      </c>
      <c r="I180" s="116">
        <f t="shared" si="10"/>
        <v>2018</v>
      </c>
      <c r="J180" s="116">
        <f t="shared" si="11"/>
        <v>2018</v>
      </c>
      <c r="K180" s="118" t="str">
        <f t="array" ref="K180">IFERROR(AVERAGE(IF(INDEX(DATOS,0,$P$2)&lt;=$I180,IF(INDEX(DATOS,0,$P$2)&gt;=$J180,IF(ISNUMBER(INDEX(DATOS,0,K$5)),IF(INDEX(DATOS,0,$N$2)=0,IF(INDEX(DATOS,0,$O$2)=1,IF(INDEX(DATOS,0,$Q$2)=$E180,INDEX(DATOS,0,K$5)))))))),"sd")</f>
        <v>sd</v>
      </c>
      <c r="L180" s="118" t="str">
        <f t="array" ref="L180">IFERROR(AVERAGE(IF(INDEX(DATOS,0,$P$2)&lt;=$I180,IF(INDEX(DATOS,0,$P$2)&gt;=$J180,IF(ISNUMBER(INDEX(DATOS,0,L$5)),IF(INDEX(DATOS,0,$N$2)=0,IF(INDEX(DATOS,0,$O$2)=1,IF(INDEX(DATOS,0,$Q$2)=$E180,INDEX(DATOS,0,L$5)))))))),"sd")</f>
        <v>sd</v>
      </c>
      <c r="M180" s="118" t="str">
        <f t="array" ref="M180">IFERROR(AVERAGE(IF(INDEX(DATOS,0,$P$2)&lt;=$I180,IF(INDEX(DATOS,0,$P$2)&gt;=$J180,IF(ISNUMBER(INDEX(DATOS,0,M$5)),IF(INDEX(DATOS,0,$N$2)=0,IF(INDEX(DATOS,0,$O$2)=1,IF(INDEX(DATOS,0,$Q$2)=$E180,INDEX(DATOS,0,M$5)))))))),"sd")</f>
        <v>sd</v>
      </c>
      <c r="N180" s="118" t="str">
        <f t="array" ref="N180">IFERROR(AVERAGE(IF(INDEX(DATOS,0,$P$2)&lt;=$I180,IF(INDEX(DATOS,0,$P$2)&gt;=$J180,IF(ISNUMBER(INDEX(DATOS,0,N$5)),IF(INDEX(DATOS,0,$N$2)=0,IF(INDEX(DATOS,0,$O$2)=1,IF(INDEX(DATOS,0,$Q$2)=$E180,INDEX(DATOS,0,N$5)))))))),"sd")</f>
        <v>sd</v>
      </c>
      <c r="O180" s="118" t="str">
        <f t="array" ref="O180">IFERROR(AVERAGE(IF(INDEX(DATOS,0,$P$2)&lt;=$I180,IF(INDEX(DATOS,0,$P$2)&gt;=$J180,IF(ISNUMBER(INDEX(DATOS,0,O$5)),IF(INDEX(DATOS,0,$N$2)=0,IF(INDEX(DATOS,0,$O$2)=1,IF(INDEX(DATOS,0,$Q$2)=$E180,INDEX(DATOS,0,O$5)))))))),"sd")</f>
        <v>sd</v>
      </c>
      <c r="P180" s="118" t="str">
        <f t="array" ref="P180">IFERROR(AVERAGE(IF(INDEX(DATOS,0,$P$2)&lt;=$I180,IF(INDEX(DATOS,0,$P$2)&gt;=$J180,IF(ISNUMBER(INDEX(DATOS,0,P$5)),IF(INDEX(DATOS,0,$N$2)=0,IF(INDEX(DATOS,0,$O$2)=1,IF(INDEX(DATOS,0,$Q$2)=$E180,INDEX(DATOS,0,P$5)))))))),"sd")</f>
        <v>sd</v>
      </c>
      <c r="Q180" s="118" t="str">
        <f t="array" ref="Q180">IFERROR(AVERAGE(IF(INDEX(DATOS,0,$P$2)&lt;=$I180,IF(INDEX(DATOS,0,$P$2)&gt;=$J180,IF(ISNUMBER(INDEX(DATOS,0,Q$5)),IF(INDEX(DATOS,0,$N$2)=0,IF(INDEX(DATOS,0,$O$2)=1,IF(INDEX(DATOS,0,$Q$2)=$E180,INDEX(DATOS,0,Q$5)))))))),"sd")</f>
        <v>sd</v>
      </c>
      <c r="R180" s="118" t="str">
        <f t="array" ref="R180">IFERROR(AVERAGE(IF(INDEX(DATOS,0,$P$2)&lt;=$I180,IF(INDEX(DATOS,0,$P$2)&gt;=$J180,IF(ISNUMBER(INDEX(DATOS,0,R$5)),IF(INDEX(DATOS,0,$N$2)=0,IF(INDEX(DATOS,0,$O$2)=1,IF(INDEX(DATOS,0,$Q$2)=$E180,INDEX(DATOS,0,R$5)))))))),"sd")</f>
        <v>sd</v>
      </c>
      <c r="S180" s="68">
        <f t="array" ref="S180">IF(ISNUMBER(K180),MAX(IF(K180&gt;=INDEX(ESCALA,0,$S$2),INDEX(ESCALA,0,$R$2))),1)</f>
        <v>1</v>
      </c>
      <c r="T180" s="119" t="str">
        <f t="shared" si="12"/>
        <v/>
      </c>
    </row>
    <row r="181" spans="1:20" x14ac:dyDescent="0.35">
      <c r="A181">
        <f t="shared" si="13"/>
        <v>174</v>
      </c>
      <c r="B181" s="35">
        <f t="array" ref="B181">IF(B180=0,0,MIN(IF(INDEX(DATOS,0,$P$2)&lt;=$I181,IF(INDEX(DATOS,0,$P$2)&gt;=$J181,IF(ISNUMBER(INDEX(DATOS,0,$C181)),IF(INDEX(DATOS,0,$N$2)=0,IF(INDEX(DATOS,0,$O$2)=1,IF(ISNA(MATCH(INDEX(DATOS,0,$Q$2),IF($J$8:J180=J181,$E$8:E180),0)),INDEX(DATOS,0,$M$2)))))))))</f>
        <v>0</v>
      </c>
      <c r="C181" s="32">
        <f>MATCH(D181,INDEX(DATOS,1,),0)</f>
        <v>20</v>
      </c>
      <c r="D181" s="114" t="s">
        <v>1</v>
      </c>
      <c r="E181" s="34" t="str">
        <f>IF($B181=0,"--",INDEX(DATOS,$B181,Q$2))</f>
        <v>--</v>
      </c>
      <c r="F181" s="34" t="str">
        <f>IFERROR(SUBSTITUTE(SUBSTITUTE(SUBSTITUTE(SUBSTITUTE(SUBSTITUTE(MID(E181,1,FIND(",",E181)-1),"Departamento de","Dpto."),"Partido de","Part."),"Coronel","Cnel."),"General","Gral."),"Comandante","Cmte."),E181)</f>
        <v>--</v>
      </c>
      <c r="G181" s="117">
        <f>IFERROR(VLOOKUP($E181,LOC_UNICOS,G$2,0),-999)</f>
        <v>-999</v>
      </c>
      <c r="H181" s="117">
        <f>IFERROR(VLOOKUP($E181,LOC_UNICOS,H$2,0),-999)</f>
        <v>-999</v>
      </c>
      <c r="I181" s="116">
        <f t="shared" si="10"/>
        <v>2018</v>
      </c>
      <c r="J181" s="116">
        <f t="shared" si="11"/>
        <v>2018</v>
      </c>
      <c r="K181" s="118" t="str">
        <f t="array" ref="K181">IFERROR(AVERAGE(IF(INDEX(DATOS,0,$P$2)&lt;=$I181,IF(INDEX(DATOS,0,$P$2)&gt;=$J181,IF(ISNUMBER(INDEX(DATOS,0,K$5)),IF(INDEX(DATOS,0,$N$2)=0,IF(INDEX(DATOS,0,$O$2)=1,IF(INDEX(DATOS,0,$Q$2)=$E181,INDEX(DATOS,0,K$5)))))))),"sd")</f>
        <v>sd</v>
      </c>
      <c r="L181" s="118" t="str">
        <f t="array" ref="L181">IFERROR(AVERAGE(IF(INDEX(DATOS,0,$P$2)&lt;=$I181,IF(INDEX(DATOS,0,$P$2)&gt;=$J181,IF(ISNUMBER(INDEX(DATOS,0,L$5)),IF(INDEX(DATOS,0,$N$2)=0,IF(INDEX(DATOS,0,$O$2)=1,IF(INDEX(DATOS,0,$Q$2)=$E181,INDEX(DATOS,0,L$5)))))))),"sd")</f>
        <v>sd</v>
      </c>
      <c r="M181" s="118" t="str">
        <f t="array" ref="M181">IFERROR(AVERAGE(IF(INDEX(DATOS,0,$P$2)&lt;=$I181,IF(INDEX(DATOS,0,$P$2)&gt;=$J181,IF(ISNUMBER(INDEX(DATOS,0,M$5)),IF(INDEX(DATOS,0,$N$2)=0,IF(INDEX(DATOS,0,$O$2)=1,IF(INDEX(DATOS,0,$Q$2)=$E181,INDEX(DATOS,0,M$5)))))))),"sd")</f>
        <v>sd</v>
      </c>
      <c r="N181" s="118" t="str">
        <f t="array" ref="N181">IFERROR(AVERAGE(IF(INDEX(DATOS,0,$P$2)&lt;=$I181,IF(INDEX(DATOS,0,$P$2)&gt;=$J181,IF(ISNUMBER(INDEX(DATOS,0,N$5)),IF(INDEX(DATOS,0,$N$2)=0,IF(INDEX(DATOS,0,$O$2)=1,IF(INDEX(DATOS,0,$Q$2)=$E181,INDEX(DATOS,0,N$5)))))))),"sd")</f>
        <v>sd</v>
      </c>
      <c r="O181" s="118" t="str">
        <f t="array" ref="O181">IFERROR(AVERAGE(IF(INDEX(DATOS,0,$P$2)&lt;=$I181,IF(INDEX(DATOS,0,$P$2)&gt;=$J181,IF(ISNUMBER(INDEX(DATOS,0,O$5)),IF(INDEX(DATOS,0,$N$2)=0,IF(INDEX(DATOS,0,$O$2)=1,IF(INDEX(DATOS,0,$Q$2)=$E181,INDEX(DATOS,0,O$5)))))))),"sd")</f>
        <v>sd</v>
      </c>
      <c r="P181" s="118" t="str">
        <f t="array" ref="P181">IFERROR(AVERAGE(IF(INDEX(DATOS,0,$P$2)&lt;=$I181,IF(INDEX(DATOS,0,$P$2)&gt;=$J181,IF(ISNUMBER(INDEX(DATOS,0,P$5)),IF(INDEX(DATOS,0,$N$2)=0,IF(INDEX(DATOS,0,$O$2)=1,IF(INDEX(DATOS,0,$Q$2)=$E181,INDEX(DATOS,0,P$5)))))))),"sd")</f>
        <v>sd</v>
      </c>
      <c r="Q181" s="118" t="str">
        <f t="array" ref="Q181">IFERROR(AVERAGE(IF(INDEX(DATOS,0,$P$2)&lt;=$I181,IF(INDEX(DATOS,0,$P$2)&gt;=$J181,IF(ISNUMBER(INDEX(DATOS,0,Q$5)),IF(INDEX(DATOS,0,$N$2)=0,IF(INDEX(DATOS,0,$O$2)=1,IF(INDEX(DATOS,0,$Q$2)=$E181,INDEX(DATOS,0,Q$5)))))))),"sd")</f>
        <v>sd</v>
      </c>
      <c r="R181" s="118" t="str">
        <f t="array" ref="R181">IFERROR(AVERAGE(IF(INDEX(DATOS,0,$P$2)&lt;=$I181,IF(INDEX(DATOS,0,$P$2)&gt;=$J181,IF(ISNUMBER(INDEX(DATOS,0,R$5)),IF(INDEX(DATOS,0,$N$2)=0,IF(INDEX(DATOS,0,$O$2)=1,IF(INDEX(DATOS,0,$Q$2)=$E181,INDEX(DATOS,0,R$5)))))))),"sd")</f>
        <v>sd</v>
      </c>
      <c r="S181" s="68">
        <f t="array" ref="S181">IF(ISNUMBER(K181),MAX(IF(K181&gt;=INDEX(ESCALA,0,$S$2),INDEX(ESCALA,0,$R$2))),1)</f>
        <v>1</v>
      </c>
      <c r="T181" s="119" t="str">
        <f t="shared" si="12"/>
        <v/>
      </c>
    </row>
    <row r="182" spans="1:20" x14ac:dyDescent="0.35">
      <c r="A182">
        <f t="shared" si="13"/>
        <v>175</v>
      </c>
      <c r="B182" s="35">
        <f t="array" ref="B182">IF(B181=0,0,MIN(IF(INDEX(DATOS,0,$P$2)&lt;=$I182,IF(INDEX(DATOS,0,$P$2)&gt;=$J182,IF(ISNUMBER(INDEX(DATOS,0,$C182)),IF(INDEX(DATOS,0,$N$2)=0,IF(INDEX(DATOS,0,$O$2)=1,IF(ISNA(MATCH(INDEX(DATOS,0,$Q$2),IF($J$8:J181=J182,$E$8:E181),0)),INDEX(DATOS,0,$M$2)))))))))</f>
        <v>0</v>
      </c>
      <c r="C182" s="32">
        <f>MATCH(D182,INDEX(DATOS,1,),0)</f>
        <v>20</v>
      </c>
      <c r="D182" s="114" t="s">
        <v>1</v>
      </c>
      <c r="E182" s="34" t="str">
        <f>IF($B182=0,"--",INDEX(DATOS,$B182,Q$2))</f>
        <v>--</v>
      </c>
      <c r="F182" s="34" t="str">
        <f>IFERROR(SUBSTITUTE(SUBSTITUTE(SUBSTITUTE(SUBSTITUTE(SUBSTITUTE(MID(E182,1,FIND(",",E182)-1),"Departamento de","Dpto."),"Partido de","Part."),"Coronel","Cnel."),"General","Gral."),"Comandante","Cmte."),E182)</f>
        <v>--</v>
      </c>
      <c r="G182" s="117">
        <f>IFERROR(VLOOKUP($E182,LOC_UNICOS,G$2,0),-999)</f>
        <v>-999</v>
      </c>
      <c r="H182" s="117">
        <f>IFERROR(VLOOKUP($E182,LOC_UNICOS,H$2,0),-999)</f>
        <v>-999</v>
      </c>
      <c r="I182" s="116">
        <f t="shared" si="10"/>
        <v>2018</v>
      </c>
      <c r="J182" s="116">
        <f t="shared" si="11"/>
        <v>2018</v>
      </c>
      <c r="K182" s="118" t="str">
        <f t="array" ref="K182">IFERROR(AVERAGE(IF(INDEX(DATOS,0,$P$2)&lt;=$I182,IF(INDEX(DATOS,0,$P$2)&gt;=$J182,IF(ISNUMBER(INDEX(DATOS,0,K$5)),IF(INDEX(DATOS,0,$N$2)=0,IF(INDEX(DATOS,0,$O$2)=1,IF(INDEX(DATOS,0,$Q$2)=$E182,INDEX(DATOS,0,K$5)))))))),"sd")</f>
        <v>sd</v>
      </c>
      <c r="L182" s="118" t="str">
        <f t="array" ref="L182">IFERROR(AVERAGE(IF(INDEX(DATOS,0,$P$2)&lt;=$I182,IF(INDEX(DATOS,0,$P$2)&gt;=$J182,IF(ISNUMBER(INDEX(DATOS,0,L$5)),IF(INDEX(DATOS,0,$N$2)=0,IF(INDEX(DATOS,0,$O$2)=1,IF(INDEX(DATOS,0,$Q$2)=$E182,INDEX(DATOS,0,L$5)))))))),"sd")</f>
        <v>sd</v>
      </c>
      <c r="M182" s="118" t="str">
        <f t="array" ref="M182">IFERROR(AVERAGE(IF(INDEX(DATOS,0,$P$2)&lt;=$I182,IF(INDEX(DATOS,0,$P$2)&gt;=$J182,IF(ISNUMBER(INDEX(DATOS,0,M$5)),IF(INDEX(DATOS,0,$N$2)=0,IF(INDEX(DATOS,0,$O$2)=1,IF(INDEX(DATOS,0,$Q$2)=$E182,INDEX(DATOS,0,M$5)))))))),"sd")</f>
        <v>sd</v>
      </c>
      <c r="N182" s="118" t="str">
        <f t="array" ref="N182">IFERROR(AVERAGE(IF(INDEX(DATOS,0,$P$2)&lt;=$I182,IF(INDEX(DATOS,0,$P$2)&gt;=$J182,IF(ISNUMBER(INDEX(DATOS,0,N$5)),IF(INDEX(DATOS,0,$N$2)=0,IF(INDEX(DATOS,0,$O$2)=1,IF(INDEX(DATOS,0,$Q$2)=$E182,INDEX(DATOS,0,N$5)))))))),"sd")</f>
        <v>sd</v>
      </c>
      <c r="O182" s="118" t="str">
        <f t="array" ref="O182">IFERROR(AVERAGE(IF(INDEX(DATOS,0,$P$2)&lt;=$I182,IF(INDEX(DATOS,0,$P$2)&gt;=$J182,IF(ISNUMBER(INDEX(DATOS,0,O$5)),IF(INDEX(DATOS,0,$N$2)=0,IF(INDEX(DATOS,0,$O$2)=1,IF(INDEX(DATOS,0,$Q$2)=$E182,INDEX(DATOS,0,O$5)))))))),"sd")</f>
        <v>sd</v>
      </c>
      <c r="P182" s="118" t="str">
        <f t="array" ref="P182">IFERROR(AVERAGE(IF(INDEX(DATOS,0,$P$2)&lt;=$I182,IF(INDEX(DATOS,0,$P$2)&gt;=$J182,IF(ISNUMBER(INDEX(DATOS,0,P$5)),IF(INDEX(DATOS,0,$N$2)=0,IF(INDEX(DATOS,0,$O$2)=1,IF(INDEX(DATOS,0,$Q$2)=$E182,INDEX(DATOS,0,P$5)))))))),"sd")</f>
        <v>sd</v>
      </c>
      <c r="Q182" s="118" t="str">
        <f t="array" ref="Q182">IFERROR(AVERAGE(IF(INDEX(DATOS,0,$P$2)&lt;=$I182,IF(INDEX(DATOS,0,$P$2)&gt;=$J182,IF(ISNUMBER(INDEX(DATOS,0,Q$5)),IF(INDEX(DATOS,0,$N$2)=0,IF(INDEX(DATOS,0,$O$2)=1,IF(INDEX(DATOS,0,$Q$2)=$E182,INDEX(DATOS,0,Q$5)))))))),"sd")</f>
        <v>sd</v>
      </c>
      <c r="R182" s="118" t="str">
        <f t="array" ref="R182">IFERROR(AVERAGE(IF(INDEX(DATOS,0,$P$2)&lt;=$I182,IF(INDEX(DATOS,0,$P$2)&gt;=$J182,IF(ISNUMBER(INDEX(DATOS,0,R$5)),IF(INDEX(DATOS,0,$N$2)=0,IF(INDEX(DATOS,0,$O$2)=1,IF(INDEX(DATOS,0,$Q$2)=$E182,INDEX(DATOS,0,R$5)))))))),"sd")</f>
        <v>sd</v>
      </c>
      <c r="S182" s="68">
        <f t="array" ref="S182">IF(ISNUMBER(K182),MAX(IF(K182&gt;=INDEX(ESCALA,0,$S$2),INDEX(ESCALA,0,$R$2))),1)</f>
        <v>1</v>
      </c>
      <c r="T182" s="119" t="str">
        <f t="shared" si="12"/>
        <v/>
      </c>
    </row>
    <row r="183" spans="1:20" x14ac:dyDescent="0.35">
      <c r="A183">
        <f t="shared" si="13"/>
        <v>176</v>
      </c>
      <c r="B183" s="35">
        <f t="array" ref="B183">IF(B182=0,0,MIN(IF(INDEX(DATOS,0,$P$2)&lt;=$I183,IF(INDEX(DATOS,0,$P$2)&gt;=$J183,IF(ISNUMBER(INDEX(DATOS,0,$C183)),IF(INDEX(DATOS,0,$N$2)=0,IF(INDEX(DATOS,0,$O$2)=1,IF(ISNA(MATCH(INDEX(DATOS,0,$Q$2),IF($J$8:J182=J183,$E$8:E182),0)),INDEX(DATOS,0,$M$2)))))))))</f>
        <v>0</v>
      </c>
      <c r="C183" s="32">
        <f>MATCH(D183,INDEX(DATOS,1,),0)</f>
        <v>20</v>
      </c>
      <c r="D183" s="114" t="s">
        <v>1</v>
      </c>
      <c r="E183" s="34" t="str">
        <f>IF($B183=0,"--",INDEX(DATOS,$B183,Q$2))</f>
        <v>--</v>
      </c>
      <c r="F183" s="34" t="str">
        <f>IFERROR(SUBSTITUTE(SUBSTITUTE(SUBSTITUTE(SUBSTITUTE(SUBSTITUTE(MID(E183,1,FIND(",",E183)-1),"Departamento de","Dpto."),"Partido de","Part."),"Coronel","Cnel."),"General","Gral."),"Comandante","Cmte."),E183)</f>
        <v>--</v>
      </c>
      <c r="G183" s="117">
        <f>IFERROR(VLOOKUP($E183,LOC_UNICOS,G$2,0),-999)</f>
        <v>-999</v>
      </c>
      <c r="H183" s="117">
        <f>IFERROR(VLOOKUP($E183,LOC_UNICOS,H$2,0),-999)</f>
        <v>-999</v>
      </c>
      <c r="I183" s="116">
        <f t="shared" si="10"/>
        <v>2018</v>
      </c>
      <c r="J183" s="116">
        <f t="shared" si="11"/>
        <v>2018</v>
      </c>
      <c r="K183" s="118" t="str">
        <f t="array" ref="K183">IFERROR(AVERAGE(IF(INDEX(DATOS,0,$P$2)&lt;=$I183,IF(INDEX(DATOS,0,$P$2)&gt;=$J183,IF(ISNUMBER(INDEX(DATOS,0,K$5)),IF(INDEX(DATOS,0,$N$2)=0,IF(INDEX(DATOS,0,$O$2)=1,IF(INDEX(DATOS,0,$Q$2)=$E183,INDEX(DATOS,0,K$5)))))))),"sd")</f>
        <v>sd</v>
      </c>
      <c r="L183" s="118" t="str">
        <f t="array" ref="L183">IFERROR(AVERAGE(IF(INDEX(DATOS,0,$P$2)&lt;=$I183,IF(INDEX(DATOS,0,$P$2)&gt;=$J183,IF(ISNUMBER(INDEX(DATOS,0,L$5)),IF(INDEX(DATOS,0,$N$2)=0,IF(INDEX(DATOS,0,$O$2)=1,IF(INDEX(DATOS,0,$Q$2)=$E183,INDEX(DATOS,0,L$5)))))))),"sd")</f>
        <v>sd</v>
      </c>
      <c r="M183" s="118" t="str">
        <f t="array" ref="M183">IFERROR(AVERAGE(IF(INDEX(DATOS,0,$P$2)&lt;=$I183,IF(INDEX(DATOS,0,$P$2)&gt;=$J183,IF(ISNUMBER(INDEX(DATOS,0,M$5)),IF(INDEX(DATOS,0,$N$2)=0,IF(INDEX(DATOS,0,$O$2)=1,IF(INDEX(DATOS,0,$Q$2)=$E183,INDEX(DATOS,0,M$5)))))))),"sd")</f>
        <v>sd</v>
      </c>
      <c r="N183" s="118" t="str">
        <f t="array" ref="N183">IFERROR(AVERAGE(IF(INDEX(DATOS,0,$P$2)&lt;=$I183,IF(INDEX(DATOS,0,$P$2)&gt;=$J183,IF(ISNUMBER(INDEX(DATOS,0,N$5)),IF(INDEX(DATOS,0,$N$2)=0,IF(INDEX(DATOS,0,$O$2)=1,IF(INDEX(DATOS,0,$Q$2)=$E183,INDEX(DATOS,0,N$5)))))))),"sd")</f>
        <v>sd</v>
      </c>
      <c r="O183" s="118" t="str">
        <f t="array" ref="O183">IFERROR(AVERAGE(IF(INDEX(DATOS,0,$P$2)&lt;=$I183,IF(INDEX(DATOS,0,$P$2)&gt;=$J183,IF(ISNUMBER(INDEX(DATOS,0,O$5)),IF(INDEX(DATOS,0,$N$2)=0,IF(INDEX(DATOS,0,$O$2)=1,IF(INDEX(DATOS,0,$Q$2)=$E183,INDEX(DATOS,0,O$5)))))))),"sd")</f>
        <v>sd</v>
      </c>
      <c r="P183" s="118" t="str">
        <f t="array" ref="P183">IFERROR(AVERAGE(IF(INDEX(DATOS,0,$P$2)&lt;=$I183,IF(INDEX(DATOS,0,$P$2)&gt;=$J183,IF(ISNUMBER(INDEX(DATOS,0,P$5)),IF(INDEX(DATOS,0,$N$2)=0,IF(INDEX(DATOS,0,$O$2)=1,IF(INDEX(DATOS,0,$Q$2)=$E183,INDEX(DATOS,0,P$5)))))))),"sd")</f>
        <v>sd</v>
      </c>
      <c r="Q183" s="118" t="str">
        <f t="array" ref="Q183">IFERROR(AVERAGE(IF(INDEX(DATOS,0,$P$2)&lt;=$I183,IF(INDEX(DATOS,0,$P$2)&gt;=$J183,IF(ISNUMBER(INDEX(DATOS,0,Q$5)),IF(INDEX(DATOS,0,$N$2)=0,IF(INDEX(DATOS,0,$O$2)=1,IF(INDEX(DATOS,0,$Q$2)=$E183,INDEX(DATOS,0,Q$5)))))))),"sd")</f>
        <v>sd</v>
      </c>
      <c r="R183" s="118" t="str">
        <f t="array" ref="R183">IFERROR(AVERAGE(IF(INDEX(DATOS,0,$P$2)&lt;=$I183,IF(INDEX(DATOS,0,$P$2)&gt;=$J183,IF(ISNUMBER(INDEX(DATOS,0,R$5)),IF(INDEX(DATOS,0,$N$2)=0,IF(INDEX(DATOS,0,$O$2)=1,IF(INDEX(DATOS,0,$Q$2)=$E183,INDEX(DATOS,0,R$5)))))))),"sd")</f>
        <v>sd</v>
      </c>
      <c r="S183" s="68">
        <f t="array" ref="S183">IF(ISNUMBER(K183),MAX(IF(K183&gt;=INDEX(ESCALA,0,$S$2),INDEX(ESCALA,0,$R$2))),1)</f>
        <v>1</v>
      </c>
      <c r="T183" s="119" t="str">
        <f t="shared" si="12"/>
        <v/>
      </c>
    </row>
    <row r="184" spans="1:20" x14ac:dyDescent="0.35">
      <c r="A184">
        <f t="shared" si="13"/>
        <v>177</v>
      </c>
      <c r="B184" s="35">
        <f t="array" ref="B184">IF(B183=0,0,MIN(IF(INDEX(DATOS,0,$P$2)&lt;=$I184,IF(INDEX(DATOS,0,$P$2)&gt;=$J184,IF(ISNUMBER(INDEX(DATOS,0,$C184)),IF(INDEX(DATOS,0,$N$2)=0,IF(INDEX(DATOS,0,$O$2)=1,IF(ISNA(MATCH(INDEX(DATOS,0,$Q$2),IF($J$8:J183=J184,$E$8:E183),0)),INDEX(DATOS,0,$M$2)))))))))</f>
        <v>0</v>
      </c>
      <c r="C184" s="32">
        <f>MATCH(D184,INDEX(DATOS,1,),0)</f>
        <v>20</v>
      </c>
      <c r="D184" s="114" t="s">
        <v>1</v>
      </c>
      <c r="E184" s="34" t="str">
        <f>IF($B184=0,"--",INDEX(DATOS,$B184,Q$2))</f>
        <v>--</v>
      </c>
      <c r="F184" s="34" t="str">
        <f>IFERROR(SUBSTITUTE(SUBSTITUTE(SUBSTITUTE(SUBSTITUTE(SUBSTITUTE(MID(E184,1,FIND(",",E184)-1),"Departamento de","Dpto."),"Partido de","Part."),"Coronel","Cnel."),"General","Gral."),"Comandante","Cmte."),E184)</f>
        <v>--</v>
      </c>
      <c r="G184" s="117">
        <f>IFERROR(VLOOKUP($E184,LOC_UNICOS,G$2,0),-999)</f>
        <v>-999</v>
      </c>
      <c r="H184" s="117">
        <f>IFERROR(VLOOKUP($E184,LOC_UNICOS,H$2,0),-999)</f>
        <v>-999</v>
      </c>
      <c r="I184" s="116">
        <f t="shared" si="10"/>
        <v>2018</v>
      </c>
      <c r="J184" s="116">
        <f t="shared" si="11"/>
        <v>2018</v>
      </c>
      <c r="K184" s="118" t="str">
        <f t="array" ref="K184">IFERROR(AVERAGE(IF(INDEX(DATOS,0,$P$2)&lt;=$I184,IF(INDEX(DATOS,0,$P$2)&gt;=$J184,IF(ISNUMBER(INDEX(DATOS,0,K$5)),IF(INDEX(DATOS,0,$N$2)=0,IF(INDEX(DATOS,0,$O$2)=1,IF(INDEX(DATOS,0,$Q$2)=$E184,INDEX(DATOS,0,K$5)))))))),"sd")</f>
        <v>sd</v>
      </c>
      <c r="L184" s="118" t="str">
        <f t="array" ref="L184">IFERROR(AVERAGE(IF(INDEX(DATOS,0,$P$2)&lt;=$I184,IF(INDEX(DATOS,0,$P$2)&gt;=$J184,IF(ISNUMBER(INDEX(DATOS,0,L$5)),IF(INDEX(DATOS,0,$N$2)=0,IF(INDEX(DATOS,0,$O$2)=1,IF(INDEX(DATOS,0,$Q$2)=$E184,INDEX(DATOS,0,L$5)))))))),"sd")</f>
        <v>sd</v>
      </c>
      <c r="M184" s="118" t="str">
        <f t="array" ref="M184">IFERROR(AVERAGE(IF(INDEX(DATOS,0,$P$2)&lt;=$I184,IF(INDEX(DATOS,0,$P$2)&gt;=$J184,IF(ISNUMBER(INDEX(DATOS,0,M$5)),IF(INDEX(DATOS,0,$N$2)=0,IF(INDEX(DATOS,0,$O$2)=1,IF(INDEX(DATOS,0,$Q$2)=$E184,INDEX(DATOS,0,M$5)))))))),"sd")</f>
        <v>sd</v>
      </c>
      <c r="N184" s="118" t="str">
        <f t="array" ref="N184">IFERROR(AVERAGE(IF(INDEX(DATOS,0,$P$2)&lt;=$I184,IF(INDEX(DATOS,0,$P$2)&gt;=$J184,IF(ISNUMBER(INDEX(DATOS,0,N$5)),IF(INDEX(DATOS,0,$N$2)=0,IF(INDEX(DATOS,0,$O$2)=1,IF(INDEX(DATOS,0,$Q$2)=$E184,INDEX(DATOS,0,N$5)))))))),"sd")</f>
        <v>sd</v>
      </c>
      <c r="O184" s="118" t="str">
        <f t="array" ref="O184">IFERROR(AVERAGE(IF(INDEX(DATOS,0,$P$2)&lt;=$I184,IF(INDEX(DATOS,0,$P$2)&gt;=$J184,IF(ISNUMBER(INDEX(DATOS,0,O$5)),IF(INDEX(DATOS,0,$N$2)=0,IF(INDEX(DATOS,0,$O$2)=1,IF(INDEX(DATOS,0,$Q$2)=$E184,INDEX(DATOS,0,O$5)))))))),"sd")</f>
        <v>sd</v>
      </c>
      <c r="P184" s="118" t="str">
        <f t="array" ref="P184">IFERROR(AVERAGE(IF(INDEX(DATOS,0,$P$2)&lt;=$I184,IF(INDEX(DATOS,0,$P$2)&gt;=$J184,IF(ISNUMBER(INDEX(DATOS,0,P$5)),IF(INDEX(DATOS,0,$N$2)=0,IF(INDEX(DATOS,0,$O$2)=1,IF(INDEX(DATOS,0,$Q$2)=$E184,INDEX(DATOS,0,P$5)))))))),"sd")</f>
        <v>sd</v>
      </c>
      <c r="Q184" s="118" t="str">
        <f t="array" ref="Q184">IFERROR(AVERAGE(IF(INDEX(DATOS,0,$P$2)&lt;=$I184,IF(INDEX(DATOS,0,$P$2)&gt;=$J184,IF(ISNUMBER(INDEX(DATOS,0,Q$5)),IF(INDEX(DATOS,0,$N$2)=0,IF(INDEX(DATOS,0,$O$2)=1,IF(INDEX(DATOS,0,$Q$2)=$E184,INDEX(DATOS,0,Q$5)))))))),"sd")</f>
        <v>sd</v>
      </c>
      <c r="R184" s="118" t="str">
        <f t="array" ref="R184">IFERROR(AVERAGE(IF(INDEX(DATOS,0,$P$2)&lt;=$I184,IF(INDEX(DATOS,0,$P$2)&gt;=$J184,IF(ISNUMBER(INDEX(DATOS,0,R$5)),IF(INDEX(DATOS,0,$N$2)=0,IF(INDEX(DATOS,0,$O$2)=1,IF(INDEX(DATOS,0,$Q$2)=$E184,INDEX(DATOS,0,R$5)))))))),"sd")</f>
        <v>sd</v>
      </c>
      <c r="S184" s="68">
        <f t="array" ref="S184">IF(ISNUMBER(K184),MAX(IF(K184&gt;=INDEX(ESCALA,0,$S$2),INDEX(ESCALA,0,$R$2))),1)</f>
        <v>1</v>
      </c>
      <c r="T184" s="119" t="str">
        <f t="shared" si="12"/>
        <v/>
      </c>
    </row>
    <row r="185" spans="1:20" x14ac:dyDescent="0.35">
      <c r="A185">
        <f t="shared" si="13"/>
        <v>178</v>
      </c>
      <c r="B185" s="35">
        <f t="array" ref="B185">IF(B184=0,0,MIN(IF(INDEX(DATOS,0,$P$2)&lt;=$I185,IF(INDEX(DATOS,0,$P$2)&gt;=$J185,IF(ISNUMBER(INDEX(DATOS,0,$C185)),IF(INDEX(DATOS,0,$N$2)=0,IF(INDEX(DATOS,0,$O$2)=1,IF(ISNA(MATCH(INDEX(DATOS,0,$Q$2),IF($J$8:J184=J185,$E$8:E184),0)),INDEX(DATOS,0,$M$2)))))))))</f>
        <v>0</v>
      </c>
      <c r="C185" s="32">
        <f>MATCH(D185,INDEX(DATOS,1,),0)</f>
        <v>20</v>
      </c>
      <c r="D185" s="114" t="s">
        <v>1</v>
      </c>
      <c r="E185" s="34" t="str">
        <f>IF($B185=0,"--",INDEX(DATOS,$B185,Q$2))</f>
        <v>--</v>
      </c>
      <c r="F185" s="34" t="str">
        <f>IFERROR(SUBSTITUTE(SUBSTITUTE(SUBSTITUTE(SUBSTITUTE(SUBSTITUTE(MID(E185,1,FIND(",",E185)-1),"Departamento de","Dpto."),"Partido de","Part."),"Coronel","Cnel."),"General","Gral."),"Comandante","Cmte."),E185)</f>
        <v>--</v>
      </c>
      <c r="G185" s="117">
        <f>IFERROR(VLOOKUP($E185,LOC_UNICOS,G$2,0),-999)</f>
        <v>-999</v>
      </c>
      <c r="H185" s="117">
        <f>IFERROR(VLOOKUP($E185,LOC_UNICOS,H$2,0),-999)</f>
        <v>-999</v>
      </c>
      <c r="I185" s="116">
        <f t="shared" si="10"/>
        <v>2018</v>
      </c>
      <c r="J185" s="116">
        <f t="shared" si="11"/>
        <v>2018</v>
      </c>
      <c r="K185" s="118" t="str">
        <f t="array" ref="K185">IFERROR(AVERAGE(IF(INDEX(DATOS,0,$P$2)&lt;=$I185,IF(INDEX(DATOS,0,$P$2)&gt;=$J185,IF(ISNUMBER(INDEX(DATOS,0,K$5)),IF(INDEX(DATOS,0,$N$2)=0,IF(INDEX(DATOS,0,$O$2)=1,IF(INDEX(DATOS,0,$Q$2)=$E185,INDEX(DATOS,0,K$5)))))))),"sd")</f>
        <v>sd</v>
      </c>
      <c r="L185" s="118" t="str">
        <f t="array" ref="L185">IFERROR(AVERAGE(IF(INDEX(DATOS,0,$P$2)&lt;=$I185,IF(INDEX(DATOS,0,$P$2)&gt;=$J185,IF(ISNUMBER(INDEX(DATOS,0,L$5)),IF(INDEX(DATOS,0,$N$2)=0,IF(INDEX(DATOS,0,$O$2)=1,IF(INDEX(DATOS,0,$Q$2)=$E185,INDEX(DATOS,0,L$5)))))))),"sd")</f>
        <v>sd</v>
      </c>
      <c r="M185" s="118" t="str">
        <f t="array" ref="M185">IFERROR(AVERAGE(IF(INDEX(DATOS,0,$P$2)&lt;=$I185,IF(INDEX(DATOS,0,$P$2)&gt;=$J185,IF(ISNUMBER(INDEX(DATOS,0,M$5)),IF(INDEX(DATOS,0,$N$2)=0,IF(INDEX(DATOS,0,$O$2)=1,IF(INDEX(DATOS,0,$Q$2)=$E185,INDEX(DATOS,0,M$5)))))))),"sd")</f>
        <v>sd</v>
      </c>
      <c r="N185" s="118" t="str">
        <f t="array" ref="N185">IFERROR(AVERAGE(IF(INDEX(DATOS,0,$P$2)&lt;=$I185,IF(INDEX(DATOS,0,$P$2)&gt;=$J185,IF(ISNUMBER(INDEX(DATOS,0,N$5)),IF(INDEX(DATOS,0,$N$2)=0,IF(INDEX(DATOS,0,$O$2)=1,IF(INDEX(DATOS,0,$Q$2)=$E185,INDEX(DATOS,0,N$5)))))))),"sd")</f>
        <v>sd</v>
      </c>
      <c r="O185" s="118" t="str">
        <f t="array" ref="O185">IFERROR(AVERAGE(IF(INDEX(DATOS,0,$P$2)&lt;=$I185,IF(INDEX(DATOS,0,$P$2)&gt;=$J185,IF(ISNUMBER(INDEX(DATOS,0,O$5)),IF(INDEX(DATOS,0,$N$2)=0,IF(INDEX(DATOS,0,$O$2)=1,IF(INDEX(DATOS,0,$Q$2)=$E185,INDEX(DATOS,0,O$5)))))))),"sd")</f>
        <v>sd</v>
      </c>
      <c r="P185" s="118" t="str">
        <f t="array" ref="P185">IFERROR(AVERAGE(IF(INDEX(DATOS,0,$P$2)&lt;=$I185,IF(INDEX(DATOS,0,$P$2)&gt;=$J185,IF(ISNUMBER(INDEX(DATOS,0,P$5)),IF(INDEX(DATOS,0,$N$2)=0,IF(INDEX(DATOS,0,$O$2)=1,IF(INDEX(DATOS,0,$Q$2)=$E185,INDEX(DATOS,0,P$5)))))))),"sd")</f>
        <v>sd</v>
      </c>
      <c r="Q185" s="118" t="str">
        <f t="array" ref="Q185">IFERROR(AVERAGE(IF(INDEX(DATOS,0,$P$2)&lt;=$I185,IF(INDEX(DATOS,0,$P$2)&gt;=$J185,IF(ISNUMBER(INDEX(DATOS,0,Q$5)),IF(INDEX(DATOS,0,$N$2)=0,IF(INDEX(DATOS,0,$O$2)=1,IF(INDEX(DATOS,0,$Q$2)=$E185,INDEX(DATOS,0,Q$5)))))))),"sd")</f>
        <v>sd</v>
      </c>
      <c r="R185" s="118" t="str">
        <f t="array" ref="R185">IFERROR(AVERAGE(IF(INDEX(DATOS,0,$P$2)&lt;=$I185,IF(INDEX(DATOS,0,$P$2)&gt;=$J185,IF(ISNUMBER(INDEX(DATOS,0,R$5)),IF(INDEX(DATOS,0,$N$2)=0,IF(INDEX(DATOS,0,$O$2)=1,IF(INDEX(DATOS,0,$Q$2)=$E185,INDEX(DATOS,0,R$5)))))))),"sd")</f>
        <v>sd</v>
      </c>
      <c r="S185" s="68">
        <f t="array" ref="S185">IF(ISNUMBER(K185),MAX(IF(K185&gt;=INDEX(ESCALA,0,$S$2),INDEX(ESCALA,0,$R$2))),1)</f>
        <v>1</v>
      </c>
      <c r="T185" s="119" t="str">
        <f t="shared" si="12"/>
        <v/>
      </c>
    </row>
    <row r="186" spans="1:20" x14ac:dyDescent="0.35">
      <c r="A186">
        <f t="shared" si="13"/>
        <v>179</v>
      </c>
      <c r="B186" s="35">
        <f t="array" ref="B186">IF(B185=0,0,MIN(IF(INDEX(DATOS,0,$P$2)&lt;=$I186,IF(INDEX(DATOS,0,$P$2)&gt;=$J186,IF(ISNUMBER(INDEX(DATOS,0,$C186)),IF(INDEX(DATOS,0,$N$2)=0,IF(INDEX(DATOS,0,$O$2)=1,IF(ISNA(MATCH(INDEX(DATOS,0,$Q$2),IF($J$8:J185=J186,$E$8:E185),0)),INDEX(DATOS,0,$M$2)))))))))</f>
        <v>0</v>
      </c>
      <c r="C186" s="32">
        <f>MATCH(D186,INDEX(DATOS,1,),0)</f>
        <v>20</v>
      </c>
      <c r="D186" s="114" t="s">
        <v>1</v>
      </c>
      <c r="E186" s="34" t="str">
        <f>IF($B186=0,"--",INDEX(DATOS,$B186,Q$2))</f>
        <v>--</v>
      </c>
      <c r="F186" s="34" t="str">
        <f>IFERROR(SUBSTITUTE(SUBSTITUTE(SUBSTITUTE(SUBSTITUTE(SUBSTITUTE(MID(E186,1,FIND(",",E186)-1),"Departamento de","Dpto."),"Partido de","Part."),"Coronel","Cnel."),"General","Gral."),"Comandante","Cmte."),E186)</f>
        <v>--</v>
      </c>
      <c r="G186" s="117">
        <f>IFERROR(VLOOKUP($E186,LOC_UNICOS,G$2,0),-999)</f>
        <v>-999</v>
      </c>
      <c r="H186" s="117">
        <f>IFERROR(VLOOKUP($E186,LOC_UNICOS,H$2,0),-999)</f>
        <v>-999</v>
      </c>
      <c r="I186" s="116">
        <f t="shared" si="10"/>
        <v>2018</v>
      </c>
      <c r="J186" s="116">
        <f t="shared" si="11"/>
        <v>2018</v>
      </c>
      <c r="K186" s="118" t="str">
        <f t="array" ref="K186">IFERROR(AVERAGE(IF(INDEX(DATOS,0,$P$2)&lt;=$I186,IF(INDEX(DATOS,0,$P$2)&gt;=$J186,IF(ISNUMBER(INDEX(DATOS,0,K$5)),IF(INDEX(DATOS,0,$N$2)=0,IF(INDEX(DATOS,0,$O$2)=1,IF(INDEX(DATOS,0,$Q$2)=$E186,INDEX(DATOS,0,K$5)))))))),"sd")</f>
        <v>sd</v>
      </c>
      <c r="L186" s="118" t="str">
        <f t="array" ref="L186">IFERROR(AVERAGE(IF(INDEX(DATOS,0,$P$2)&lt;=$I186,IF(INDEX(DATOS,0,$P$2)&gt;=$J186,IF(ISNUMBER(INDEX(DATOS,0,L$5)),IF(INDEX(DATOS,0,$N$2)=0,IF(INDEX(DATOS,0,$O$2)=1,IF(INDEX(DATOS,0,$Q$2)=$E186,INDEX(DATOS,0,L$5)))))))),"sd")</f>
        <v>sd</v>
      </c>
      <c r="M186" s="118" t="str">
        <f t="array" ref="M186">IFERROR(AVERAGE(IF(INDEX(DATOS,0,$P$2)&lt;=$I186,IF(INDEX(DATOS,0,$P$2)&gt;=$J186,IF(ISNUMBER(INDEX(DATOS,0,M$5)),IF(INDEX(DATOS,0,$N$2)=0,IF(INDEX(DATOS,0,$O$2)=1,IF(INDEX(DATOS,0,$Q$2)=$E186,INDEX(DATOS,0,M$5)))))))),"sd")</f>
        <v>sd</v>
      </c>
      <c r="N186" s="118" t="str">
        <f t="array" ref="N186">IFERROR(AVERAGE(IF(INDEX(DATOS,0,$P$2)&lt;=$I186,IF(INDEX(DATOS,0,$P$2)&gt;=$J186,IF(ISNUMBER(INDEX(DATOS,0,N$5)),IF(INDEX(DATOS,0,$N$2)=0,IF(INDEX(DATOS,0,$O$2)=1,IF(INDEX(DATOS,0,$Q$2)=$E186,INDEX(DATOS,0,N$5)))))))),"sd")</f>
        <v>sd</v>
      </c>
      <c r="O186" s="118" t="str">
        <f t="array" ref="O186">IFERROR(AVERAGE(IF(INDEX(DATOS,0,$P$2)&lt;=$I186,IF(INDEX(DATOS,0,$P$2)&gt;=$J186,IF(ISNUMBER(INDEX(DATOS,0,O$5)),IF(INDEX(DATOS,0,$N$2)=0,IF(INDEX(DATOS,0,$O$2)=1,IF(INDEX(DATOS,0,$Q$2)=$E186,INDEX(DATOS,0,O$5)))))))),"sd")</f>
        <v>sd</v>
      </c>
      <c r="P186" s="118" t="str">
        <f t="array" ref="P186">IFERROR(AVERAGE(IF(INDEX(DATOS,0,$P$2)&lt;=$I186,IF(INDEX(DATOS,0,$P$2)&gt;=$J186,IF(ISNUMBER(INDEX(DATOS,0,P$5)),IF(INDEX(DATOS,0,$N$2)=0,IF(INDEX(DATOS,0,$O$2)=1,IF(INDEX(DATOS,0,$Q$2)=$E186,INDEX(DATOS,0,P$5)))))))),"sd")</f>
        <v>sd</v>
      </c>
      <c r="Q186" s="118" t="str">
        <f t="array" ref="Q186">IFERROR(AVERAGE(IF(INDEX(DATOS,0,$P$2)&lt;=$I186,IF(INDEX(DATOS,0,$P$2)&gt;=$J186,IF(ISNUMBER(INDEX(DATOS,0,Q$5)),IF(INDEX(DATOS,0,$N$2)=0,IF(INDEX(DATOS,0,$O$2)=1,IF(INDEX(DATOS,0,$Q$2)=$E186,INDEX(DATOS,0,Q$5)))))))),"sd")</f>
        <v>sd</v>
      </c>
      <c r="R186" s="118" t="str">
        <f t="array" ref="R186">IFERROR(AVERAGE(IF(INDEX(DATOS,0,$P$2)&lt;=$I186,IF(INDEX(DATOS,0,$P$2)&gt;=$J186,IF(ISNUMBER(INDEX(DATOS,0,R$5)),IF(INDEX(DATOS,0,$N$2)=0,IF(INDEX(DATOS,0,$O$2)=1,IF(INDEX(DATOS,0,$Q$2)=$E186,INDEX(DATOS,0,R$5)))))))),"sd")</f>
        <v>sd</v>
      </c>
      <c r="S186" s="68">
        <f t="array" ref="S186">IF(ISNUMBER(K186),MAX(IF(K186&gt;=INDEX(ESCALA,0,$S$2),INDEX(ESCALA,0,$R$2))),1)</f>
        <v>1</v>
      </c>
      <c r="T186" s="119" t="str">
        <f t="shared" si="12"/>
        <v/>
      </c>
    </row>
    <row r="187" spans="1:20" x14ac:dyDescent="0.35">
      <c r="A187">
        <f t="shared" si="13"/>
        <v>180</v>
      </c>
      <c r="B187" s="35">
        <f t="array" ref="B187">IF(B186=0,0,MIN(IF(INDEX(DATOS,0,$P$2)&lt;=$I187,IF(INDEX(DATOS,0,$P$2)&gt;=$J187,IF(ISNUMBER(INDEX(DATOS,0,$C187)),IF(INDEX(DATOS,0,$N$2)=0,IF(INDEX(DATOS,0,$O$2)=1,IF(ISNA(MATCH(INDEX(DATOS,0,$Q$2),IF($J$8:J186=J187,$E$8:E186),0)),INDEX(DATOS,0,$M$2)))))))))</f>
        <v>0</v>
      </c>
      <c r="C187" s="32">
        <f>MATCH(D187,INDEX(DATOS,1,),0)</f>
        <v>20</v>
      </c>
      <c r="D187" s="114" t="s">
        <v>1</v>
      </c>
      <c r="E187" s="34" t="str">
        <f>IF($B187=0,"--",INDEX(DATOS,$B187,Q$2))</f>
        <v>--</v>
      </c>
      <c r="F187" s="34" t="str">
        <f>IFERROR(SUBSTITUTE(SUBSTITUTE(SUBSTITUTE(SUBSTITUTE(SUBSTITUTE(MID(E187,1,FIND(",",E187)-1),"Departamento de","Dpto."),"Partido de","Part."),"Coronel","Cnel."),"General","Gral."),"Comandante","Cmte."),E187)</f>
        <v>--</v>
      </c>
      <c r="G187" s="117">
        <f>IFERROR(VLOOKUP($E187,LOC_UNICOS,G$2,0),-999)</f>
        <v>-999</v>
      </c>
      <c r="H187" s="117">
        <f>IFERROR(VLOOKUP($E187,LOC_UNICOS,H$2,0),-999)</f>
        <v>-999</v>
      </c>
      <c r="I187" s="116">
        <f t="shared" si="10"/>
        <v>2018</v>
      </c>
      <c r="J187" s="116">
        <f t="shared" si="11"/>
        <v>2018</v>
      </c>
      <c r="K187" s="118" t="str">
        <f t="array" ref="K187">IFERROR(AVERAGE(IF(INDEX(DATOS,0,$P$2)&lt;=$I187,IF(INDEX(DATOS,0,$P$2)&gt;=$J187,IF(ISNUMBER(INDEX(DATOS,0,K$5)),IF(INDEX(DATOS,0,$N$2)=0,IF(INDEX(DATOS,0,$O$2)=1,IF(INDEX(DATOS,0,$Q$2)=$E187,INDEX(DATOS,0,K$5)))))))),"sd")</f>
        <v>sd</v>
      </c>
      <c r="L187" s="118" t="str">
        <f t="array" ref="L187">IFERROR(AVERAGE(IF(INDEX(DATOS,0,$P$2)&lt;=$I187,IF(INDEX(DATOS,0,$P$2)&gt;=$J187,IF(ISNUMBER(INDEX(DATOS,0,L$5)),IF(INDEX(DATOS,0,$N$2)=0,IF(INDEX(DATOS,0,$O$2)=1,IF(INDEX(DATOS,0,$Q$2)=$E187,INDEX(DATOS,0,L$5)))))))),"sd")</f>
        <v>sd</v>
      </c>
      <c r="M187" s="118" t="str">
        <f t="array" ref="M187">IFERROR(AVERAGE(IF(INDEX(DATOS,0,$P$2)&lt;=$I187,IF(INDEX(DATOS,0,$P$2)&gt;=$J187,IF(ISNUMBER(INDEX(DATOS,0,M$5)),IF(INDEX(DATOS,0,$N$2)=0,IF(INDEX(DATOS,0,$O$2)=1,IF(INDEX(DATOS,0,$Q$2)=$E187,INDEX(DATOS,0,M$5)))))))),"sd")</f>
        <v>sd</v>
      </c>
      <c r="N187" s="118" t="str">
        <f t="array" ref="N187">IFERROR(AVERAGE(IF(INDEX(DATOS,0,$P$2)&lt;=$I187,IF(INDEX(DATOS,0,$P$2)&gt;=$J187,IF(ISNUMBER(INDEX(DATOS,0,N$5)),IF(INDEX(DATOS,0,$N$2)=0,IF(INDEX(DATOS,0,$O$2)=1,IF(INDEX(DATOS,0,$Q$2)=$E187,INDEX(DATOS,0,N$5)))))))),"sd")</f>
        <v>sd</v>
      </c>
      <c r="O187" s="118" t="str">
        <f t="array" ref="O187">IFERROR(AVERAGE(IF(INDEX(DATOS,0,$P$2)&lt;=$I187,IF(INDEX(DATOS,0,$P$2)&gt;=$J187,IF(ISNUMBER(INDEX(DATOS,0,O$5)),IF(INDEX(DATOS,0,$N$2)=0,IF(INDEX(DATOS,0,$O$2)=1,IF(INDEX(DATOS,0,$Q$2)=$E187,INDEX(DATOS,0,O$5)))))))),"sd")</f>
        <v>sd</v>
      </c>
      <c r="P187" s="118" t="str">
        <f t="array" ref="P187">IFERROR(AVERAGE(IF(INDEX(DATOS,0,$P$2)&lt;=$I187,IF(INDEX(DATOS,0,$P$2)&gt;=$J187,IF(ISNUMBER(INDEX(DATOS,0,P$5)),IF(INDEX(DATOS,0,$N$2)=0,IF(INDEX(DATOS,0,$O$2)=1,IF(INDEX(DATOS,0,$Q$2)=$E187,INDEX(DATOS,0,P$5)))))))),"sd")</f>
        <v>sd</v>
      </c>
      <c r="Q187" s="118" t="str">
        <f t="array" ref="Q187">IFERROR(AVERAGE(IF(INDEX(DATOS,0,$P$2)&lt;=$I187,IF(INDEX(DATOS,0,$P$2)&gt;=$J187,IF(ISNUMBER(INDEX(DATOS,0,Q$5)),IF(INDEX(DATOS,0,$N$2)=0,IF(INDEX(DATOS,0,$O$2)=1,IF(INDEX(DATOS,0,$Q$2)=$E187,INDEX(DATOS,0,Q$5)))))))),"sd")</f>
        <v>sd</v>
      </c>
      <c r="R187" s="118" t="str">
        <f t="array" ref="R187">IFERROR(AVERAGE(IF(INDEX(DATOS,0,$P$2)&lt;=$I187,IF(INDEX(DATOS,0,$P$2)&gt;=$J187,IF(ISNUMBER(INDEX(DATOS,0,R$5)),IF(INDEX(DATOS,0,$N$2)=0,IF(INDEX(DATOS,0,$O$2)=1,IF(INDEX(DATOS,0,$Q$2)=$E187,INDEX(DATOS,0,R$5)))))))),"sd")</f>
        <v>sd</v>
      </c>
      <c r="S187" s="68">
        <f t="array" ref="S187">IF(ISNUMBER(K187),MAX(IF(K187&gt;=INDEX(ESCALA,0,$S$2),INDEX(ESCALA,0,$R$2))),1)</f>
        <v>1</v>
      </c>
      <c r="T187" s="119" t="str">
        <f t="shared" si="12"/>
        <v/>
      </c>
    </row>
    <row r="188" spans="1:20" x14ac:dyDescent="0.35">
      <c r="A188">
        <f t="shared" si="13"/>
        <v>181</v>
      </c>
      <c r="B188" s="35">
        <f t="array" ref="B188">IF(B187=0,0,MIN(IF(INDEX(DATOS,0,$P$2)&lt;=$I188,IF(INDEX(DATOS,0,$P$2)&gt;=$J188,IF(ISNUMBER(INDEX(DATOS,0,$C188)),IF(INDEX(DATOS,0,$N$2)=0,IF(INDEX(DATOS,0,$O$2)=1,IF(ISNA(MATCH(INDEX(DATOS,0,$Q$2),IF($J$8:J187=J188,$E$8:E187),0)),INDEX(DATOS,0,$M$2)))))))))</f>
        <v>0</v>
      </c>
      <c r="C188" s="32">
        <f>MATCH(D188,INDEX(DATOS,1,),0)</f>
        <v>20</v>
      </c>
      <c r="D188" s="114" t="s">
        <v>1</v>
      </c>
      <c r="E188" s="34" t="str">
        <f>IF($B188=0,"--",INDEX(DATOS,$B188,Q$2))</f>
        <v>--</v>
      </c>
      <c r="F188" s="34" t="str">
        <f>IFERROR(SUBSTITUTE(SUBSTITUTE(SUBSTITUTE(SUBSTITUTE(SUBSTITUTE(MID(E188,1,FIND(",",E188)-1),"Departamento de","Dpto."),"Partido de","Part."),"Coronel","Cnel."),"General","Gral."),"Comandante","Cmte."),E188)</f>
        <v>--</v>
      </c>
      <c r="G188" s="117">
        <f>IFERROR(VLOOKUP($E188,LOC_UNICOS,G$2,0),-999)</f>
        <v>-999</v>
      </c>
      <c r="H188" s="117">
        <f>IFERROR(VLOOKUP($E188,LOC_UNICOS,H$2,0),-999)</f>
        <v>-999</v>
      </c>
      <c r="I188" s="116">
        <f t="shared" si="10"/>
        <v>2018</v>
      </c>
      <c r="J188" s="116">
        <f t="shared" si="11"/>
        <v>2018</v>
      </c>
      <c r="K188" s="118" t="str">
        <f t="array" ref="K188">IFERROR(AVERAGE(IF(INDEX(DATOS,0,$P$2)&lt;=$I188,IF(INDEX(DATOS,0,$P$2)&gt;=$J188,IF(ISNUMBER(INDEX(DATOS,0,K$5)),IF(INDEX(DATOS,0,$N$2)=0,IF(INDEX(DATOS,0,$O$2)=1,IF(INDEX(DATOS,0,$Q$2)=$E188,INDEX(DATOS,0,K$5)))))))),"sd")</f>
        <v>sd</v>
      </c>
      <c r="L188" s="118" t="str">
        <f t="array" ref="L188">IFERROR(AVERAGE(IF(INDEX(DATOS,0,$P$2)&lt;=$I188,IF(INDEX(DATOS,0,$P$2)&gt;=$J188,IF(ISNUMBER(INDEX(DATOS,0,L$5)),IF(INDEX(DATOS,0,$N$2)=0,IF(INDEX(DATOS,0,$O$2)=1,IF(INDEX(DATOS,0,$Q$2)=$E188,INDEX(DATOS,0,L$5)))))))),"sd")</f>
        <v>sd</v>
      </c>
      <c r="M188" s="118" t="str">
        <f t="array" ref="M188">IFERROR(AVERAGE(IF(INDEX(DATOS,0,$P$2)&lt;=$I188,IF(INDEX(DATOS,0,$P$2)&gt;=$J188,IF(ISNUMBER(INDEX(DATOS,0,M$5)),IF(INDEX(DATOS,0,$N$2)=0,IF(INDEX(DATOS,0,$O$2)=1,IF(INDEX(DATOS,0,$Q$2)=$E188,INDEX(DATOS,0,M$5)))))))),"sd")</f>
        <v>sd</v>
      </c>
      <c r="N188" s="118" t="str">
        <f t="array" ref="N188">IFERROR(AVERAGE(IF(INDEX(DATOS,0,$P$2)&lt;=$I188,IF(INDEX(DATOS,0,$P$2)&gt;=$J188,IF(ISNUMBER(INDEX(DATOS,0,N$5)),IF(INDEX(DATOS,0,$N$2)=0,IF(INDEX(DATOS,0,$O$2)=1,IF(INDEX(DATOS,0,$Q$2)=$E188,INDEX(DATOS,0,N$5)))))))),"sd")</f>
        <v>sd</v>
      </c>
      <c r="O188" s="118" t="str">
        <f t="array" ref="O188">IFERROR(AVERAGE(IF(INDEX(DATOS,0,$P$2)&lt;=$I188,IF(INDEX(DATOS,0,$P$2)&gt;=$J188,IF(ISNUMBER(INDEX(DATOS,0,O$5)),IF(INDEX(DATOS,0,$N$2)=0,IF(INDEX(DATOS,0,$O$2)=1,IF(INDEX(DATOS,0,$Q$2)=$E188,INDEX(DATOS,0,O$5)))))))),"sd")</f>
        <v>sd</v>
      </c>
      <c r="P188" s="118" t="str">
        <f t="array" ref="P188">IFERROR(AVERAGE(IF(INDEX(DATOS,0,$P$2)&lt;=$I188,IF(INDEX(DATOS,0,$P$2)&gt;=$J188,IF(ISNUMBER(INDEX(DATOS,0,P$5)),IF(INDEX(DATOS,0,$N$2)=0,IF(INDEX(DATOS,0,$O$2)=1,IF(INDEX(DATOS,0,$Q$2)=$E188,INDEX(DATOS,0,P$5)))))))),"sd")</f>
        <v>sd</v>
      </c>
      <c r="Q188" s="118" t="str">
        <f t="array" ref="Q188">IFERROR(AVERAGE(IF(INDEX(DATOS,0,$P$2)&lt;=$I188,IF(INDEX(DATOS,0,$P$2)&gt;=$J188,IF(ISNUMBER(INDEX(DATOS,0,Q$5)),IF(INDEX(DATOS,0,$N$2)=0,IF(INDEX(DATOS,0,$O$2)=1,IF(INDEX(DATOS,0,$Q$2)=$E188,INDEX(DATOS,0,Q$5)))))))),"sd")</f>
        <v>sd</v>
      </c>
      <c r="R188" s="118" t="str">
        <f t="array" ref="R188">IFERROR(AVERAGE(IF(INDEX(DATOS,0,$P$2)&lt;=$I188,IF(INDEX(DATOS,0,$P$2)&gt;=$J188,IF(ISNUMBER(INDEX(DATOS,0,R$5)),IF(INDEX(DATOS,0,$N$2)=0,IF(INDEX(DATOS,0,$O$2)=1,IF(INDEX(DATOS,0,$Q$2)=$E188,INDEX(DATOS,0,R$5)))))))),"sd")</f>
        <v>sd</v>
      </c>
      <c r="S188" s="68">
        <f t="array" ref="S188">IF(ISNUMBER(K188),MAX(IF(K188&gt;=INDEX(ESCALA,0,$S$2),INDEX(ESCALA,0,$R$2))),1)</f>
        <v>1</v>
      </c>
      <c r="T188" s="119" t="str">
        <f t="shared" si="12"/>
        <v/>
      </c>
    </row>
    <row r="189" spans="1:20" x14ac:dyDescent="0.35">
      <c r="A189">
        <f t="shared" si="13"/>
        <v>182</v>
      </c>
      <c r="B189" s="35">
        <f t="array" ref="B189">IF(B188=0,0,MIN(IF(INDEX(DATOS,0,$P$2)&lt;=$I189,IF(INDEX(DATOS,0,$P$2)&gt;=$J189,IF(ISNUMBER(INDEX(DATOS,0,$C189)),IF(INDEX(DATOS,0,$N$2)=0,IF(INDEX(DATOS,0,$O$2)=1,IF(ISNA(MATCH(INDEX(DATOS,0,$Q$2),IF($J$8:J188=J189,$E$8:E188),0)),INDEX(DATOS,0,$M$2)))))))))</f>
        <v>0</v>
      </c>
      <c r="C189" s="32">
        <f>MATCH(D189,INDEX(DATOS,1,),0)</f>
        <v>20</v>
      </c>
      <c r="D189" s="114" t="s">
        <v>1</v>
      </c>
      <c r="E189" s="34" t="str">
        <f>IF($B189=0,"--",INDEX(DATOS,$B189,Q$2))</f>
        <v>--</v>
      </c>
      <c r="F189" s="34" t="str">
        <f>IFERROR(SUBSTITUTE(SUBSTITUTE(SUBSTITUTE(SUBSTITUTE(SUBSTITUTE(MID(E189,1,FIND(",",E189)-1),"Departamento de","Dpto."),"Partido de","Part."),"Coronel","Cnel."),"General","Gral."),"Comandante","Cmte."),E189)</f>
        <v>--</v>
      </c>
      <c r="G189" s="117">
        <f>IFERROR(VLOOKUP($E189,LOC_UNICOS,G$2,0),-999)</f>
        <v>-999</v>
      </c>
      <c r="H189" s="117">
        <f>IFERROR(VLOOKUP($E189,LOC_UNICOS,H$2,0),-999)</f>
        <v>-999</v>
      </c>
      <c r="I189" s="116">
        <f t="shared" si="10"/>
        <v>2018</v>
      </c>
      <c r="J189" s="116">
        <f t="shared" si="11"/>
        <v>2018</v>
      </c>
      <c r="K189" s="118" t="str">
        <f t="array" ref="K189">IFERROR(AVERAGE(IF(INDEX(DATOS,0,$P$2)&lt;=$I189,IF(INDEX(DATOS,0,$P$2)&gt;=$J189,IF(ISNUMBER(INDEX(DATOS,0,K$5)),IF(INDEX(DATOS,0,$N$2)=0,IF(INDEX(DATOS,0,$O$2)=1,IF(INDEX(DATOS,0,$Q$2)=$E189,INDEX(DATOS,0,K$5)))))))),"sd")</f>
        <v>sd</v>
      </c>
      <c r="L189" s="118" t="str">
        <f t="array" ref="L189">IFERROR(AVERAGE(IF(INDEX(DATOS,0,$P$2)&lt;=$I189,IF(INDEX(DATOS,0,$P$2)&gt;=$J189,IF(ISNUMBER(INDEX(DATOS,0,L$5)),IF(INDEX(DATOS,0,$N$2)=0,IF(INDEX(DATOS,0,$O$2)=1,IF(INDEX(DATOS,0,$Q$2)=$E189,INDEX(DATOS,0,L$5)))))))),"sd")</f>
        <v>sd</v>
      </c>
      <c r="M189" s="118" t="str">
        <f t="array" ref="M189">IFERROR(AVERAGE(IF(INDEX(DATOS,0,$P$2)&lt;=$I189,IF(INDEX(DATOS,0,$P$2)&gt;=$J189,IF(ISNUMBER(INDEX(DATOS,0,M$5)),IF(INDEX(DATOS,0,$N$2)=0,IF(INDEX(DATOS,0,$O$2)=1,IF(INDEX(DATOS,0,$Q$2)=$E189,INDEX(DATOS,0,M$5)))))))),"sd")</f>
        <v>sd</v>
      </c>
      <c r="N189" s="118" t="str">
        <f t="array" ref="N189">IFERROR(AVERAGE(IF(INDEX(DATOS,0,$P$2)&lt;=$I189,IF(INDEX(DATOS,0,$P$2)&gt;=$J189,IF(ISNUMBER(INDEX(DATOS,0,N$5)),IF(INDEX(DATOS,0,$N$2)=0,IF(INDEX(DATOS,0,$O$2)=1,IF(INDEX(DATOS,0,$Q$2)=$E189,INDEX(DATOS,0,N$5)))))))),"sd")</f>
        <v>sd</v>
      </c>
      <c r="O189" s="118" t="str">
        <f t="array" ref="O189">IFERROR(AVERAGE(IF(INDEX(DATOS,0,$P$2)&lt;=$I189,IF(INDEX(DATOS,0,$P$2)&gt;=$J189,IF(ISNUMBER(INDEX(DATOS,0,O$5)),IF(INDEX(DATOS,0,$N$2)=0,IF(INDEX(DATOS,0,$O$2)=1,IF(INDEX(DATOS,0,$Q$2)=$E189,INDEX(DATOS,0,O$5)))))))),"sd")</f>
        <v>sd</v>
      </c>
      <c r="P189" s="118" t="str">
        <f t="array" ref="P189">IFERROR(AVERAGE(IF(INDEX(DATOS,0,$P$2)&lt;=$I189,IF(INDEX(DATOS,0,$P$2)&gt;=$J189,IF(ISNUMBER(INDEX(DATOS,0,P$5)),IF(INDEX(DATOS,0,$N$2)=0,IF(INDEX(DATOS,0,$O$2)=1,IF(INDEX(DATOS,0,$Q$2)=$E189,INDEX(DATOS,0,P$5)))))))),"sd")</f>
        <v>sd</v>
      </c>
      <c r="Q189" s="118" t="str">
        <f t="array" ref="Q189">IFERROR(AVERAGE(IF(INDEX(DATOS,0,$P$2)&lt;=$I189,IF(INDEX(DATOS,0,$P$2)&gt;=$J189,IF(ISNUMBER(INDEX(DATOS,0,Q$5)),IF(INDEX(DATOS,0,$N$2)=0,IF(INDEX(DATOS,0,$O$2)=1,IF(INDEX(DATOS,0,$Q$2)=$E189,INDEX(DATOS,0,Q$5)))))))),"sd")</f>
        <v>sd</v>
      </c>
      <c r="R189" s="118" t="str">
        <f t="array" ref="R189">IFERROR(AVERAGE(IF(INDEX(DATOS,0,$P$2)&lt;=$I189,IF(INDEX(DATOS,0,$P$2)&gt;=$J189,IF(ISNUMBER(INDEX(DATOS,0,R$5)),IF(INDEX(DATOS,0,$N$2)=0,IF(INDEX(DATOS,0,$O$2)=1,IF(INDEX(DATOS,0,$Q$2)=$E189,INDEX(DATOS,0,R$5)))))))),"sd")</f>
        <v>sd</v>
      </c>
      <c r="S189" s="68">
        <f t="array" ref="S189">IF(ISNUMBER(K189),MAX(IF(K189&gt;=INDEX(ESCALA,0,$S$2),INDEX(ESCALA,0,$R$2))),1)</f>
        <v>1</v>
      </c>
      <c r="T189" s="119" t="str">
        <f t="shared" si="12"/>
        <v/>
      </c>
    </row>
    <row r="190" spans="1:20" x14ac:dyDescent="0.35">
      <c r="A190">
        <f t="shared" si="13"/>
        <v>183</v>
      </c>
      <c r="B190" s="35">
        <f t="array" ref="B190">IF(B189=0,0,MIN(IF(INDEX(DATOS,0,$P$2)&lt;=$I190,IF(INDEX(DATOS,0,$P$2)&gt;=$J190,IF(ISNUMBER(INDEX(DATOS,0,$C190)),IF(INDEX(DATOS,0,$N$2)=0,IF(INDEX(DATOS,0,$O$2)=1,IF(ISNA(MATCH(INDEX(DATOS,0,$Q$2),IF($J$8:J189=J190,$E$8:E189),0)),INDEX(DATOS,0,$M$2)))))))))</f>
        <v>0</v>
      </c>
      <c r="C190" s="32">
        <f>MATCH(D190,INDEX(DATOS,1,),0)</f>
        <v>20</v>
      </c>
      <c r="D190" s="114" t="s">
        <v>1</v>
      </c>
      <c r="E190" s="34" t="str">
        <f>IF($B190=0,"--",INDEX(DATOS,$B190,Q$2))</f>
        <v>--</v>
      </c>
      <c r="F190" s="34" t="str">
        <f>IFERROR(SUBSTITUTE(SUBSTITUTE(SUBSTITUTE(SUBSTITUTE(SUBSTITUTE(MID(E190,1,FIND(",",E190)-1),"Departamento de","Dpto."),"Partido de","Part."),"Coronel","Cnel."),"General","Gral."),"Comandante","Cmte."),E190)</f>
        <v>--</v>
      </c>
      <c r="G190" s="117">
        <f>IFERROR(VLOOKUP($E190,LOC_UNICOS,G$2,0),-999)</f>
        <v>-999</v>
      </c>
      <c r="H190" s="117">
        <f>IFERROR(VLOOKUP($E190,LOC_UNICOS,H$2,0),-999)</f>
        <v>-999</v>
      </c>
      <c r="I190" s="116">
        <f t="shared" si="10"/>
        <v>2018</v>
      </c>
      <c r="J190" s="116">
        <f t="shared" si="11"/>
        <v>2018</v>
      </c>
      <c r="K190" s="118" t="str">
        <f t="array" ref="K190">IFERROR(AVERAGE(IF(INDEX(DATOS,0,$P$2)&lt;=$I190,IF(INDEX(DATOS,0,$P$2)&gt;=$J190,IF(ISNUMBER(INDEX(DATOS,0,K$5)),IF(INDEX(DATOS,0,$N$2)=0,IF(INDEX(DATOS,0,$O$2)=1,IF(INDEX(DATOS,0,$Q$2)=$E190,INDEX(DATOS,0,K$5)))))))),"sd")</f>
        <v>sd</v>
      </c>
      <c r="L190" s="118" t="str">
        <f t="array" ref="L190">IFERROR(AVERAGE(IF(INDEX(DATOS,0,$P$2)&lt;=$I190,IF(INDEX(DATOS,0,$P$2)&gt;=$J190,IF(ISNUMBER(INDEX(DATOS,0,L$5)),IF(INDEX(DATOS,0,$N$2)=0,IF(INDEX(DATOS,0,$O$2)=1,IF(INDEX(DATOS,0,$Q$2)=$E190,INDEX(DATOS,0,L$5)))))))),"sd")</f>
        <v>sd</v>
      </c>
      <c r="M190" s="118" t="str">
        <f t="array" ref="M190">IFERROR(AVERAGE(IF(INDEX(DATOS,0,$P$2)&lt;=$I190,IF(INDEX(DATOS,0,$P$2)&gt;=$J190,IF(ISNUMBER(INDEX(DATOS,0,M$5)),IF(INDEX(DATOS,0,$N$2)=0,IF(INDEX(DATOS,0,$O$2)=1,IF(INDEX(DATOS,0,$Q$2)=$E190,INDEX(DATOS,0,M$5)))))))),"sd")</f>
        <v>sd</v>
      </c>
      <c r="N190" s="118" t="str">
        <f t="array" ref="N190">IFERROR(AVERAGE(IF(INDEX(DATOS,0,$P$2)&lt;=$I190,IF(INDEX(DATOS,0,$P$2)&gt;=$J190,IF(ISNUMBER(INDEX(DATOS,0,N$5)),IF(INDEX(DATOS,0,$N$2)=0,IF(INDEX(DATOS,0,$O$2)=1,IF(INDEX(DATOS,0,$Q$2)=$E190,INDEX(DATOS,0,N$5)))))))),"sd")</f>
        <v>sd</v>
      </c>
      <c r="O190" s="118" t="str">
        <f t="array" ref="O190">IFERROR(AVERAGE(IF(INDEX(DATOS,0,$P$2)&lt;=$I190,IF(INDEX(DATOS,0,$P$2)&gt;=$J190,IF(ISNUMBER(INDEX(DATOS,0,O$5)),IF(INDEX(DATOS,0,$N$2)=0,IF(INDEX(DATOS,0,$O$2)=1,IF(INDEX(DATOS,0,$Q$2)=$E190,INDEX(DATOS,0,O$5)))))))),"sd")</f>
        <v>sd</v>
      </c>
      <c r="P190" s="118" t="str">
        <f t="array" ref="P190">IFERROR(AVERAGE(IF(INDEX(DATOS,0,$P$2)&lt;=$I190,IF(INDEX(DATOS,0,$P$2)&gt;=$J190,IF(ISNUMBER(INDEX(DATOS,0,P$5)),IF(INDEX(DATOS,0,$N$2)=0,IF(INDEX(DATOS,0,$O$2)=1,IF(INDEX(DATOS,0,$Q$2)=$E190,INDEX(DATOS,0,P$5)))))))),"sd")</f>
        <v>sd</v>
      </c>
      <c r="Q190" s="118" t="str">
        <f t="array" ref="Q190">IFERROR(AVERAGE(IF(INDEX(DATOS,0,$P$2)&lt;=$I190,IF(INDEX(DATOS,0,$P$2)&gt;=$J190,IF(ISNUMBER(INDEX(DATOS,0,Q$5)),IF(INDEX(DATOS,0,$N$2)=0,IF(INDEX(DATOS,0,$O$2)=1,IF(INDEX(DATOS,0,$Q$2)=$E190,INDEX(DATOS,0,Q$5)))))))),"sd")</f>
        <v>sd</v>
      </c>
      <c r="R190" s="118" t="str">
        <f t="array" ref="R190">IFERROR(AVERAGE(IF(INDEX(DATOS,0,$P$2)&lt;=$I190,IF(INDEX(DATOS,0,$P$2)&gt;=$J190,IF(ISNUMBER(INDEX(DATOS,0,R$5)),IF(INDEX(DATOS,0,$N$2)=0,IF(INDEX(DATOS,0,$O$2)=1,IF(INDEX(DATOS,0,$Q$2)=$E190,INDEX(DATOS,0,R$5)))))))),"sd")</f>
        <v>sd</v>
      </c>
      <c r="S190" s="68">
        <f t="array" ref="S190">IF(ISNUMBER(K190),MAX(IF(K190&gt;=INDEX(ESCALA,0,$S$2),INDEX(ESCALA,0,$R$2))),1)</f>
        <v>1</v>
      </c>
      <c r="T190" s="119" t="str">
        <f t="shared" si="12"/>
        <v/>
      </c>
    </row>
    <row r="191" spans="1:20" x14ac:dyDescent="0.35">
      <c r="A191">
        <f t="shared" si="13"/>
        <v>184</v>
      </c>
      <c r="B191" s="35">
        <f t="array" ref="B191">IF(B190=0,0,MIN(IF(INDEX(DATOS,0,$P$2)&lt;=$I191,IF(INDEX(DATOS,0,$P$2)&gt;=$J191,IF(ISNUMBER(INDEX(DATOS,0,$C191)),IF(INDEX(DATOS,0,$N$2)=0,IF(INDEX(DATOS,0,$O$2)=1,IF(ISNA(MATCH(INDEX(DATOS,0,$Q$2),IF($J$8:J190=J191,$E$8:E190),0)),INDEX(DATOS,0,$M$2)))))))))</f>
        <v>0</v>
      </c>
      <c r="C191" s="32">
        <f>MATCH(D191,INDEX(DATOS,1,),0)</f>
        <v>20</v>
      </c>
      <c r="D191" s="114" t="s">
        <v>1</v>
      </c>
      <c r="E191" s="34" t="str">
        <f>IF($B191=0,"--",INDEX(DATOS,$B191,Q$2))</f>
        <v>--</v>
      </c>
      <c r="F191" s="34" t="str">
        <f>IFERROR(SUBSTITUTE(SUBSTITUTE(SUBSTITUTE(SUBSTITUTE(SUBSTITUTE(MID(E191,1,FIND(",",E191)-1),"Departamento de","Dpto."),"Partido de","Part."),"Coronel","Cnel."),"General","Gral."),"Comandante","Cmte."),E191)</f>
        <v>--</v>
      </c>
      <c r="G191" s="117">
        <f>IFERROR(VLOOKUP($E191,LOC_UNICOS,G$2,0),-999)</f>
        <v>-999</v>
      </c>
      <c r="H191" s="117">
        <f>IFERROR(VLOOKUP($E191,LOC_UNICOS,H$2,0),-999)</f>
        <v>-999</v>
      </c>
      <c r="I191" s="116">
        <f t="shared" si="10"/>
        <v>2018</v>
      </c>
      <c r="J191" s="116">
        <f t="shared" si="11"/>
        <v>2018</v>
      </c>
      <c r="K191" s="118" t="str">
        <f t="array" ref="K191">IFERROR(AVERAGE(IF(INDEX(DATOS,0,$P$2)&lt;=$I191,IF(INDEX(DATOS,0,$P$2)&gt;=$J191,IF(ISNUMBER(INDEX(DATOS,0,K$5)),IF(INDEX(DATOS,0,$N$2)=0,IF(INDEX(DATOS,0,$O$2)=1,IF(INDEX(DATOS,0,$Q$2)=$E191,INDEX(DATOS,0,K$5)))))))),"sd")</f>
        <v>sd</v>
      </c>
      <c r="L191" s="118" t="str">
        <f t="array" ref="L191">IFERROR(AVERAGE(IF(INDEX(DATOS,0,$P$2)&lt;=$I191,IF(INDEX(DATOS,0,$P$2)&gt;=$J191,IF(ISNUMBER(INDEX(DATOS,0,L$5)),IF(INDEX(DATOS,0,$N$2)=0,IF(INDEX(DATOS,0,$O$2)=1,IF(INDEX(DATOS,0,$Q$2)=$E191,INDEX(DATOS,0,L$5)))))))),"sd")</f>
        <v>sd</v>
      </c>
      <c r="M191" s="118" t="str">
        <f t="array" ref="M191">IFERROR(AVERAGE(IF(INDEX(DATOS,0,$P$2)&lt;=$I191,IF(INDEX(DATOS,0,$P$2)&gt;=$J191,IF(ISNUMBER(INDEX(DATOS,0,M$5)),IF(INDEX(DATOS,0,$N$2)=0,IF(INDEX(DATOS,0,$O$2)=1,IF(INDEX(DATOS,0,$Q$2)=$E191,INDEX(DATOS,0,M$5)))))))),"sd")</f>
        <v>sd</v>
      </c>
      <c r="N191" s="118" t="str">
        <f t="array" ref="N191">IFERROR(AVERAGE(IF(INDEX(DATOS,0,$P$2)&lt;=$I191,IF(INDEX(DATOS,0,$P$2)&gt;=$J191,IF(ISNUMBER(INDEX(DATOS,0,N$5)),IF(INDEX(DATOS,0,$N$2)=0,IF(INDEX(DATOS,0,$O$2)=1,IF(INDEX(DATOS,0,$Q$2)=$E191,INDEX(DATOS,0,N$5)))))))),"sd")</f>
        <v>sd</v>
      </c>
      <c r="O191" s="118" t="str">
        <f t="array" ref="O191">IFERROR(AVERAGE(IF(INDEX(DATOS,0,$P$2)&lt;=$I191,IF(INDEX(DATOS,0,$P$2)&gt;=$J191,IF(ISNUMBER(INDEX(DATOS,0,O$5)),IF(INDEX(DATOS,0,$N$2)=0,IF(INDEX(DATOS,0,$O$2)=1,IF(INDEX(DATOS,0,$Q$2)=$E191,INDEX(DATOS,0,O$5)))))))),"sd")</f>
        <v>sd</v>
      </c>
      <c r="P191" s="118" t="str">
        <f t="array" ref="P191">IFERROR(AVERAGE(IF(INDEX(DATOS,0,$P$2)&lt;=$I191,IF(INDEX(DATOS,0,$P$2)&gt;=$J191,IF(ISNUMBER(INDEX(DATOS,0,P$5)),IF(INDEX(DATOS,0,$N$2)=0,IF(INDEX(DATOS,0,$O$2)=1,IF(INDEX(DATOS,0,$Q$2)=$E191,INDEX(DATOS,0,P$5)))))))),"sd")</f>
        <v>sd</v>
      </c>
      <c r="Q191" s="118" t="str">
        <f t="array" ref="Q191">IFERROR(AVERAGE(IF(INDEX(DATOS,0,$P$2)&lt;=$I191,IF(INDEX(DATOS,0,$P$2)&gt;=$J191,IF(ISNUMBER(INDEX(DATOS,0,Q$5)),IF(INDEX(DATOS,0,$N$2)=0,IF(INDEX(DATOS,0,$O$2)=1,IF(INDEX(DATOS,0,$Q$2)=$E191,INDEX(DATOS,0,Q$5)))))))),"sd")</f>
        <v>sd</v>
      </c>
      <c r="R191" s="118" t="str">
        <f t="array" ref="R191">IFERROR(AVERAGE(IF(INDEX(DATOS,0,$P$2)&lt;=$I191,IF(INDEX(DATOS,0,$P$2)&gt;=$J191,IF(ISNUMBER(INDEX(DATOS,0,R$5)),IF(INDEX(DATOS,0,$N$2)=0,IF(INDEX(DATOS,0,$O$2)=1,IF(INDEX(DATOS,0,$Q$2)=$E191,INDEX(DATOS,0,R$5)))))))),"sd")</f>
        <v>sd</v>
      </c>
      <c r="S191" s="68">
        <f t="array" ref="S191">IF(ISNUMBER(K191),MAX(IF(K191&gt;=INDEX(ESCALA,0,$S$2),INDEX(ESCALA,0,$R$2))),1)</f>
        <v>1</v>
      </c>
      <c r="T191" s="119" t="str">
        <f t="shared" si="12"/>
        <v/>
      </c>
    </row>
    <row r="192" spans="1:20" x14ac:dyDescent="0.35">
      <c r="A192">
        <f t="shared" si="13"/>
        <v>185</v>
      </c>
      <c r="B192" s="35">
        <f t="array" ref="B192">IF(B191=0,0,MIN(IF(INDEX(DATOS,0,$P$2)&lt;=$I192,IF(INDEX(DATOS,0,$P$2)&gt;=$J192,IF(ISNUMBER(INDEX(DATOS,0,$C192)),IF(INDEX(DATOS,0,$N$2)=0,IF(INDEX(DATOS,0,$O$2)=1,IF(ISNA(MATCH(INDEX(DATOS,0,$Q$2),IF($J$8:J191=J192,$E$8:E191),0)),INDEX(DATOS,0,$M$2)))))))))</f>
        <v>0</v>
      </c>
      <c r="C192" s="32">
        <f>MATCH(D192,INDEX(DATOS,1,),0)</f>
        <v>20</v>
      </c>
      <c r="D192" s="114" t="s">
        <v>1</v>
      </c>
      <c r="E192" s="34" t="str">
        <f>IF($B192=0,"--",INDEX(DATOS,$B192,Q$2))</f>
        <v>--</v>
      </c>
      <c r="F192" s="34" t="str">
        <f>IFERROR(SUBSTITUTE(SUBSTITUTE(SUBSTITUTE(SUBSTITUTE(SUBSTITUTE(MID(E192,1,FIND(",",E192)-1),"Departamento de","Dpto."),"Partido de","Part."),"Coronel","Cnel."),"General","Gral."),"Comandante","Cmte."),E192)</f>
        <v>--</v>
      </c>
      <c r="G192" s="117">
        <f>IFERROR(VLOOKUP($E192,LOC_UNICOS,G$2,0),-999)</f>
        <v>-999</v>
      </c>
      <c r="H192" s="117">
        <f>IFERROR(VLOOKUP($E192,LOC_UNICOS,H$2,0),-999)</f>
        <v>-999</v>
      </c>
      <c r="I192" s="116">
        <f t="shared" si="10"/>
        <v>2018</v>
      </c>
      <c r="J192" s="116">
        <f t="shared" si="11"/>
        <v>2018</v>
      </c>
      <c r="K192" s="118" t="str">
        <f t="array" ref="K192">IFERROR(AVERAGE(IF(INDEX(DATOS,0,$P$2)&lt;=$I192,IF(INDEX(DATOS,0,$P$2)&gt;=$J192,IF(ISNUMBER(INDEX(DATOS,0,K$5)),IF(INDEX(DATOS,0,$N$2)=0,IF(INDEX(DATOS,0,$O$2)=1,IF(INDEX(DATOS,0,$Q$2)=$E192,INDEX(DATOS,0,K$5)))))))),"sd")</f>
        <v>sd</v>
      </c>
      <c r="L192" s="118" t="str">
        <f t="array" ref="L192">IFERROR(AVERAGE(IF(INDEX(DATOS,0,$P$2)&lt;=$I192,IF(INDEX(DATOS,0,$P$2)&gt;=$J192,IF(ISNUMBER(INDEX(DATOS,0,L$5)),IF(INDEX(DATOS,0,$N$2)=0,IF(INDEX(DATOS,0,$O$2)=1,IF(INDEX(DATOS,0,$Q$2)=$E192,INDEX(DATOS,0,L$5)))))))),"sd")</f>
        <v>sd</v>
      </c>
      <c r="M192" s="118" t="str">
        <f t="array" ref="M192">IFERROR(AVERAGE(IF(INDEX(DATOS,0,$P$2)&lt;=$I192,IF(INDEX(DATOS,0,$P$2)&gt;=$J192,IF(ISNUMBER(INDEX(DATOS,0,M$5)),IF(INDEX(DATOS,0,$N$2)=0,IF(INDEX(DATOS,0,$O$2)=1,IF(INDEX(DATOS,0,$Q$2)=$E192,INDEX(DATOS,0,M$5)))))))),"sd")</f>
        <v>sd</v>
      </c>
      <c r="N192" s="118" t="str">
        <f t="array" ref="N192">IFERROR(AVERAGE(IF(INDEX(DATOS,0,$P$2)&lt;=$I192,IF(INDEX(DATOS,0,$P$2)&gt;=$J192,IF(ISNUMBER(INDEX(DATOS,0,N$5)),IF(INDEX(DATOS,0,$N$2)=0,IF(INDEX(DATOS,0,$O$2)=1,IF(INDEX(DATOS,0,$Q$2)=$E192,INDEX(DATOS,0,N$5)))))))),"sd")</f>
        <v>sd</v>
      </c>
      <c r="O192" s="118" t="str">
        <f t="array" ref="O192">IFERROR(AVERAGE(IF(INDEX(DATOS,0,$P$2)&lt;=$I192,IF(INDEX(DATOS,0,$P$2)&gt;=$J192,IF(ISNUMBER(INDEX(DATOS,0,O$5)),IF(INDEX(DATOS,0,$N$2)=0,IF(INDEX(DATOS,0,$O$2)=1,IF(INDEX(DATOS,0,$Q$2)=$E192,INDEX(DATOS,0,O$5)))))))),"sd")</f>
        <v>sd</v>
      </c>
      <c r="P192" s="118" t="str">
        <f t="array" ref="P192">IFERROR(AVERAGE(IF(INDEX(DATOS,0,$P$2)&lt;=$I192,IF(INDEX(DATOS,0,$P$2)&gt;=$J192,IF(ISNUMBER(INDEX(DATOS,0,P$5)),IF(INDEX(DATOS,0,$N$2)=0,IF(INDEX(DATOS,0,$O$2)=1,IF(INDEX(DATOS,0,$Q$2)=$E192,INDEX(DATOS,0,P$5)))))))),"sd")</f>
        <v>sd</v>
      </c>
      <c r="Q192" s="118" t="str">
        <f t="array" ref="Q192">IFERROR(AVERAGE(IF(INDEX(DATOS,0,$P$2)&lt;=$I192,IF(INDEX(DATOS,0,$P$2)&gt;=$J192,IF(ISNUMBER(INDEX(DATOS,0,Q$5)),IF(INDEX(DATOS,0,$N$2)=0,IF(INDEX(DATOS,0,$O$2)=1,IF(INDEX(DATOS,0,$Q$2)=$E192,INDEX(DATOS,0,Q$5)))))))),"sd")</f>
        <v>sd</v>
      </c>
      <c r="R192" s="118" t="str">
        <f t="array" ref="R192">IFERROR(AVERAGE(IF(INDEX(DATOS,0,$P$2)&lt;=$I192,IF(INDEX(DATOS,0,$P$2)&gt;=$J192,IF(ISNUMBER(INDEX(DATOS,0,R$5)),IF(INDEX(DATOS,0,$N$2)=0,IF(INDEX(DATOS,0,$O$2)=1,IF(INDEX(DATOS,0,$Q$2)=$E192,INDEX(DATOS,0,R$5)))))))),"sd")</f>
        <v>sd</v>
      </c>
      <c r="S192" s="68">
        <f t="array" ref="S192">IF(ISNUMBER(K192),MAX(IF(K192&gt;=INDEX(ESCALA,0,$S$2),INDEX(ESCALA,0,$R$2))),1)</f>
        <v>1</v>
      </c>
      <c r="T192" s="119" t="str">
        <f t="shared" si="12"/>
        <v/>
      </c>
    </row>
    <row r="193" spans="1:20" x14ac:dyDescent="0.35">
      <c r="A193">
        <f t="shared" si="13"/>
        <v>186</v>
      </c>
      <c r="B193" s="35">
        <f t="array" ref="B193">IF(B192=0,0,MIN(IF(INDEX(DATOS,0,$P$2)&lt;=$I193,IF(INDEX(DATOS,0,$P$2)&gt;=$J193,IF(ISNUMBER(INDEX(DATOS,0,$C193)),IF(INDEX(DATOS,0,$N$2)=0,IF(INDEX(DATOS,0,$O$2)=1,IF(ISNA(MATCH(INDEX(DATOS,0,$Q$2),IF($J$8:J192=J193,$E$8:E192),0)),INDEX(DATOS,0,$M$2)))))))))</f>
        <v>0</v>
      </c>
      <c r="C193" s="32">
        <f>MATCH(D193,INDEX(DATOS,1,),0)</f>
        <v>20</v>
      </c>
      <c r="D193" s="114" t="s">
        <v>1</v>
      </c>
      <c r="E193" s="34" t="str">
        <f>IF($B193=0,"--",INDEX(DATOS,$B193,Q$2))</f>
        <v>--</v>
      </c>
      <c r="F193" s="34" t="str">
        <f>IFERROR(SUBSTITUTE(SUBSTITUTE(SUBSTITUTE(SUBSTITUTE(SUBSTITUTE(MID(E193,1,FIND(",",E193)-1),"Departamento de","Dpto."),"Partido de","Part."),"Coronel","Cnel."),"General","Gral."),"Comandante","Cmte."),E193)</f>
        <v>--</v>
      </c>
      <c r="G193" s="117">
        <f>IFERROR(VLOOKUP($E193,LOC_UNICOS,G$2,0),-999)</f>
        <v>-999</v>
      </c>
      <c r="H193" s="117">
        <f>IFERROR(VLOOKUP($E193,LOC_UNICOS,H$2,0),-999)</f>
        <v>-999</v>
      </c>
      <c r="I193" s="116">
        <f t="shared" si="10"/>
        <v>2018</v>
      </c>
      <c r="J193" s="116">
        <f t="shared" si="11"/>
        <v>2018</v>
      </c>
      <c r="K193" s="118" t="str">
        <f t="array" ref="K193">IFERROR(AVERAGE(IF(INDEX(DATOS,0,$P$2)&lt;=$I193,IF(INDEX(DATOS,0,$P$2)&gt;=$J193,IF(ISNUMBER(INDEX(DATOS,0,K$5)),IF(INDEX(DATOS,0,$N$2)=0,IF(INDEX(DATOS,0,$O$2)=1,IF(INDEX(DATOS,0,$Q$2)=$E193,INDEX(DATOS,0,K$5)))))))),"sd")</f>
        <v>sd</v>
      </c>
      <c r="L193" s="118" t="str">
        <f t="array" ref="L193">IFERROR(AVERAGE(IF(INDEX(DATOS,0,$P$2)&lt;=$I193,IF(INDEX(DATOS,0,$P$2)&gt;=$J193,IF(ISNUMBER(INDEX(DATOS,0,L$5)),IF(INDEX(DATOS,0,$N$2)=0,IF(INDEX(DATOS,0,$O$2)=1,IF(INDEX(DATOS,0,$Q$2)=$E193,INDEX(DATOS,0,L$5)))))))),"sd")</f>
        <v>sd</v>
      </c>
      <c r="M193" s="118" t="str">
        <f t="array" ref="M193">IFERROR(AVERAGE(IF(INDEX(DATOS,0,$P$2)&lt;=$I193,IF(INDEX(DATOS,0,$P$2)&gt;=$J193,IF(ISNUMBER(INDEX(DATOS,0,M$5)),IF(INDEX(DATOS,0,$N$2)=0,IF(INDEX(DATOS,0,$O$2)=1,IF(INDEX(DATOS,0,$Q$2)=$E193,INDEX(DATOS,0,M$5)))))))),"sd")</f>
        <v>sd</v>
      </c>
      <c r="N193" s="118" t="str">
        <f t="array" ref="N193">IFERROR(AVERAGE(IF(INDEX(DATOS,0,$P$2)&lt;=$I193,IF(INDEX(DATOS,0,$P$2)&gt;=$J193,IF(ISNUMBER(INDEX(DATOS,0,N$5)),IF(INDEX(DATOS,0,$N$2)=0,IF(INDEX(DATOS,0,$O$2)=1,IF(INDEX(DATOS,0,$Q$2)=$E193,INDEX(DATOS,0,N$5)))))))),"sd")</f>
        <v>sd</v>
      </c>
      <c r="O193" s="118" t="str">
        <f t="array" ref="O193">IFERROR(AVERAGE(IF(INDEX(DATOS,0,$P$2)&lt;=$I193,IF(INDEX(DATOS,0,$P$2)&gt;=$J193,IF(ISNUMBER(INDEX(DATOS,0,O$5)),IF(INDEX(DATOS,0,$N$2)=0,IF(INDEX(DATOS,0,$O$2)=1,IF(INDEX(DATOS,0,$Q$2)=$E193,INDEX(DATOS,0,O$5)))))))),"sd")</f>
        <v>sd</v>
      </c>
      <c r="P193" s="118" t="str">
        <f t="array" ref="P193">IFERROR(AVERAGE(IF(INDEX(DATOS,0,$P$2)&lt;=$I193,IF(INDEX(DATOS,0,$P$2)&gt;=$J193,IF(ISNUMBER(INDEX(DATOS,0,P$5)),IF(INDEX(DATOS,0,$N$2)=0,IF(INDEX(DATOS,0,$O$2)=1,IF(INDEX(DATOS,0,$Q$2)=$E193,INDEX(DATOS,0,P$5)))))))),"sd")</f>
        <v>sd</v>
      </c>
      <c r="Q193" s="118" t="str">
        <f t="array" ref="Q193">IFERROR(AVERAGE(IF(INDEX(DATOS,0,$P$2)&lt;=$I193,IF(INDEX(DATOS,0,$P$2)&gt;=$J193,IF(ISNUMBER(INDEX(DATOS,0,Q$5)),IF(INDEX(DATOS,0,$N$2)=0,IF(INDEX(DATOS,0,$O$2)=1,IF(INDEX(DATOS,0,$Q$2)=$E193,INDEX(DATOS,0,Q$5)))))))),"sd")</f>
        <v>sd</v>
      </c>
      <c r="R193" s="118" t="str">
        <f t="array" ref="R193">IFERROR(AVERAGE(IF(INDEX(DATOS,0,$P$2)&lt;=$I193,IF(INDEX(DATOS,0,$P$2)&gt;=$J193,IF(ISNUMBER(INDEX(DATOS,0,R$5)),IF(INDEX(DATOS,0,$N$2)=0,IF(INDEX(DATOS,0,$O$2)=1,IF(INDEX(DATOS,0,$Q$2)=$E193,INDEX(DATOS,0,R$5)))))))),"sd")</f>
        <v>sd</v>
      </c>
      <c r="S193" s="68">
        <f t="array" ref="S193">IF(ISNUMBER(K193),MAX(IF(K193&gt;=INDEX(ESCALA,0,$S$2),INDEX(ESCALA,0,$R$2))),1)</f>
        <v>1</v>
      </c>
      <c r="T193" s="119" t="str">
        <f t="shared" si="12"/>
        <v/>
      </c>
    </row>
    <row r="194" spans="1:20" x14ac:dyDescent="0.35">
      <c r="A194">
        <f t="shared" si="13"/>
        <v>187</v>
      </c>
      <c r="B194" s="35">
        <f t="array" ref="B194">IF(B193=0,0,MIN(IF(INDEX(DATOS,0,$P$2)&lt;=$I194,IF(INDEX(DATOS,0,$P$2)&gt;=$J194,IF(ISNUMBER(INDEX(DATOS,0,$C194)),IF(INDEX(DATOS,0,$N$2)=0,IF(INDEX(DATOS,0,$O$2)=1,IF(ISNA(MATCH(INDEX(DATOS,0,$Q$2),IF($J$8:J193=J194,$E$8:E193),0)),INDEX(DATOS,0,$M$2)))))))))</f>
        <v>0</v>
      </c>
      <c r="C194" s="32">
        <f>MATCH(D194,INDEX(DATOS,1,),0)</f>
        <v>20</v>
      </c>
      <c r="D194" s="114" t="s">
        <v>1</v>
      </c>
      <c r="E194" s="34" t="str">
        <f>IF($B194=0,"--",INDEX(DATOS,$B194,Q$2))</f>
        <v>--</v>
      </c>
      <c r="F194" s="34" t="str">
        <f>IFERROR(SUBSTITUTE(SUBSTITUTE(SUBSTITUTE(SUBSTITUTE(SUBSTITUTE(MID(E194,1,FIND(",",E194)-1),"Departamento de","Dpto."),"Partido de","Part."),"Coronel","Cnel."),"General","Gral."),"Comandante","Cmte."),E194)</f>
        <v>--</v>
      </c>
      <c r="G194" s="117">
        <f>IFERROR(VLOOKUP($E194,LOC_UNICOS,G$2,0),-999)</f>
        <v>-999</v>
      </c>
      <c r="H194" s="117">
        <f>IFERROR(VLOOKUP($E194,LOC_UNICOS,H$2,0),-999)</f>
        <v>-999</v>
      </c>
      <c r="I194" s="116">
        <f t="shared" si="10"/>
        <v>2018</v>
      </c>
      <c r="J194" s="116">
        <f t="shared" si="11"/>
        <v>2018</v>
      </c>
      <c r="K194" s="118" t="str">
        <f t="array" ref="K194">IFERROR(AVERAGE(IF(INDEX(DATOS,0,$P$2)&lt;=$I194,IF(INDEX(DATOS,0,$P$2)&gt;=$J194,IF(ISNUMBER(INDEX(DATOS,0,K$5)),IF(INDEX(DATOS,0,$N$2)=0,IF(INDEX(DATOS,0,$O$2)=1,IF(INDEX(DATOS,0,$Q$2)=$E194,INDEX(DATOS,0,K$5)))))))),"sd")</f>
        <v>sd</v>
      </c>
      <c r="L194" s="118" t="str">
        <f t="array" ref="L194">IFERROR(AVERAGE(IF(INDEX(DATOS,0,$P$2)&lt;=$I194,IF(INDEX(DATOS,0,$P$2)&gt;=$J194,IF(ISNUMBER(INDEX(DATOS,0,L$5)),IF(INDEX(DATOS,0,$N$2)=0,IF(INDEX(DATOS,0,$O$2)=1,IF(INDEX(DATOS,0,$Q$2)=$E194,INDEX(DATOS,0,L$5)))))))),"sd")</f>
        <v>sd</v>
      </c>
      <c r="M194" s="118" t="str">
        <f t="array" ref="M194">IFERROR(AVERAGE(IF(INDEX(DATOS,0,$P$2)&lt;=$I194,IF(INDEX(DATOS,0,$P$2)&gt;=$J194,IF(ISNUMBER(INDEX(DATOS,0,M$5)),IF(INDEX(DATOS,0,$N$2)=0,IF(INDEX(DATOS,0,$O$2)=1,IF(INDEX(DATOS,0,$Q$2)=$E194,INDEX(DATOS,0,M$5)))))))),"sd")</f>
        <v>sd</v>
      </c>
      <c r="N194" s="118" t="str">
        <f t="array" ref="N194">IFERROR(AVERAGE(IF(INDEX(DATOS,0,$P$2)&lt;=$I194,IF(INDEX(DATOS,0,$P$2)&gt;=$J194,IF(ISNUMBER(INDEX(DATOS,0,N$5)),IF(INDEX(DATOS,0,$N$2)=0,IF(INDEX(DATOS,0,$O$2)=1,IF(INDEX(DATOS,0,$Q$2)=$E194,INDEX(DATOS,0,N$5)))))))),"sd")</f>
        <v>sd</v>
      </c>
      <c r="O194" s="118" t="str">
        <f t="array" ref="O194">IFERROR(AVERAGE(IF(INDEX(DATOS,0,$P$2)&lt;=$I194,IF(INDEX(DATOS,0,$P$2)&gt;=$J194,IF(ISNUMBER(INDEX(DATOS,0,O$5)),IF(INDEX(DATOS,0,$N$2)=0,IF(INDEX(DATOS,0,$O$2)=1,IF(INDEX(DATOS,0,$Q$2)=$E194,INDEX(DATOS,0,O$5)))))))),"sd")</f>
        <v>sd</v>
      </c>
      <c r="P194" s="118" t="str">
        <f t="array" ref="P194">IFERROR(AVERAGE(IF(INDEX(DATOS,0,$P$2)&lt;=$I194,IF(INDEX(DATOS,0,$P$2)&gt;=$J194,IF(ISNUMBER(INDEX(DATOS,0,P$5)),IF(INDEX(DATOS,0,$N$2)=0,IF(INDEX(DATOS,0,$O$2)=1,IF(INDEX(DATOS,0,$Q$2)=$E194,INDEX(DATOS,0,P$5)))))))),"sd")</f>
        <v>sd</v>
      </c>
      <c r="Q194" s="118" t="str">
        <f t="array" ref="Q194">IFERROR(AVERAGE(IF(INDEX(DATOS,0,$P$2)&lt;=$I194,IF(INDEX(DATOS,0,$P$2)&gt;=$J194,IF(ISNUMBER(INDEX(DATOS,0,Q$5)),IF(INDEX(DATOS,0,$N$2)=0,IF(INDEX(DATOS,0,$O$2)=1,IF(INDEX(DATOS,0,$Q$2)=$E194,INDEX(DATOS,0,Q$5)))))))),"sd")</f>
        <v>sd</v>
      </c>
      <c r="R194" s="118" t="str">
        <f t="array" ref="R194">IFERROR(AVERAGE(IF(INDEX(DATOS,0,$P$2)&lt;=$I194,IF(INDEX(DATOS,0,$P$2)&gt;=$J194,IF(ISNUMBER(INDEX(DATOS,0,R$5)),IF(INDEX(DATOS,0,$N$2)=0,IF(INDEX(DATOS,0,$O$2)=1,IF(INDEX(DATOS,0,$Q$2)=$E194,INDEX(DATOS,0,R$5)))))))),"sd")</f>
        <v>sd</v>
      </c>
      <c r="S194" s="68">
        <f t="array" ref="S194">IF(ISNUMBER(K194),MAX(IF(K194&gt;=INDEX(ESCALA,0,$S$2),INDEX(ESCALA,0,$R$2))),1)</f>
        <v>1</v>
      </c>
      <c r="T194" s="119" t="str">
        <f t="shared" si="12"/>
        <v/>
      </c>
    </row>
    <row r="195" spans="1:20" x14ac:dyDescent="0.35">
      <c r="A195">
        <f t="shared" si="13"/>
        <v>188</v>
      </c>
      <c r="B195" s="35">
        <f t="array" ref="B195">IF(B194=0,0,MIN(IF(INDEX(DATOS,0,$P$2)&lt;=$I195,IF(INDEX(DATOS,0,$P$2)&gt;=$J195,IF(ISNUMBER(INDEX(DATOS,0,$C195)),IF(INDEX(DATOS,0,$N$2)=0,IF(INDEX(DATOS,0,$O$2)=1,IF(ISNA(MATCH(INDEX(DATOS,0,$Q$2),IF($J$8:J194=J195,$E$8:E194),0)),INDEX(DATOS,0,$M$2)))))))))</f>
        <v>0</v>
      </c>
      <c r="C195" s="32">
        <f>MATCH(D195,INDEX(DATOS,1,),0)</f>
        <v>20</v>
      </c>
      <c r="D195" s="114" t="s">
        <v>1</v>
      </c>
      <c r="E195" s="34" t="str">
        <f>IF($B195=0,"--",INDEX(DATOS,$B195,Q$2))</f>
        <v>--</v>
      </c>
      <c r="F195" s="34" t="str">
        <f>IFERROR(SUBSTITUTE(SUBSTITUTE(SUBSTITUTE(SUBSTITUTE(SUBSTITUTE(MID(E195,1,FIND(",",E195)-1),"Departamento de","Dpto."),"Partido de","Part."),"Coronel","Cnel."),"General","Gral."),"Comandante","Cmte."),E195)</f>
        <v>--</v>
      </c>
      <c r="G195" s="117">
        <f>IFERROR(VLOOKUP($E195,LOC_UNICOS,G$2,0),-999)</f>
        <v>-999</v>
      </c>
      <c r="H195" s="117">
        <f>IFERROR(VLOOKUP($E195,LOC_UNICOS,H$2,0),-999)</f>
        <v>-999</v>
      </c>
      <c r="I195" s="116">
        <f t="shared" si="10"/>
        <v>2018</v>
      </c>
      <c r="J195" s="116">
        <f t="shared" si="11"/>
        <v>2018</v>
      </c>
      <c r="K195" s="118" t="str">
        <f t="array" ref="K195">IFERROR(AVERAGE(IF(INDEX(DATOS,0,$P$2)&lt;=$I195,IF(INDEX(DATOS,0,$P$2)&gt;=$J195,IF(ISNUMBER(INDEX(DATOS,0,K$5)),IF(INDEX(DATOS,0,$N$2)=0,IF(INDEX(DATOS,0,$O$2)=1,IF(INDEX(DATOS,0,$Q$2)=$E195,INDEX(DATOS,0,K$5)))))))),"sd")</f>
        <v>sd</v>
      </c>
      <c r="L195" s="118" t="str">
        <f t="array" ref="L195">IFERROR(AVERAGE(IF(INDEX(DATOS,0,$P$2)&lt;=$I195,IF(INDEX(DATOS,0,$P$2)&gt;=$J195,IF(ISNUMBER(INDEX(DATOS,0,L$5)),IF(INDEX(DATOS,0,$N$2)=0,IF(INDEX(DATOS,0,$O$2)=1,IF(INDEX(DATOS,0,$Q$2)=$E195,INDEX(DATOS,0,L$5)))))))),"sd")</f>
        <v>sd</v>
      </c>
      <c r="M195" s="118" t="str">
        <f t="array" ref="M195">IFERROR(AVERAGE(IF(INDEX(DATOS,0,$P$2)&lt;=$I195,IF(INDEX(DATOS,0,$P$2)&gt;=$J195,IF(ISNUMBER(INDEX(DATOS,0,M$5)),IF(INDEX(DATOS,0,$N$2)=0,IF(INDEX(DATOS,0,$O$2)=1,IF(INDEX(DATOS,0,$Q$2)=$E195,INDEX(DATOS,0,M$5)))))))),"sd")</f>
        <v>sd</v>
      </c>
      <c r="N195" s="118" t="str">
        <f t="array" ref="N195">IFERROR(AVERAGE(IF(INDEX(DATOS,0,$P$2)&lt;=$I195,IF(INDEX(DATOS,0,$P$2)&gt;=$J195,IF(ISNUMBER(INDEX(DATOS,0,N$5)),IF(INDEX(DATOS,0,$N$2)=0,IF(INDEX(DATOS,0,$O$2)=1,IF(INDEX(DATOS,0,$Q$2)=$E195,INDEX(DATOS,0,N$5)))))))),"sd")</f>
        <v>sd</v>
      </c>
      <c r="O195" s="118" t="str">
        <f t="array" ref="O195">IFERROR(AVERAGE(IF(INDEX(DATOS,0,$P$2)&lt;=$I195,IF(INDEX(DATOS,0,$P$2)&gt;=$J195,IF(ISNUMBER(INDEX(DATOS,0,O$5)),IF(INDEX(DATOS,0,$N$2)=0,IF(INDEX(DATOS,0,$O$2)=1,IF(INDEX(DATOS,0,$Q$2)=$E195,INDEX(DATOS,0,O$5)))))))),"sd")</f>
        <v>sd</v>
      </c>
      <c r="P195" s="118" t="str">
        <f t="array" ref="P195">IFERROR(AVERAGE(IF(INDEX(DATOS,0,$P$2)&lt;=$I195,IF(INDEX(DATOS,0,$P$2)&gt;=$J195,IF(ISNUMBER(INDEX(DATOS,0,P$5)),IF(INDEX(DATOS,0,$N$2)=0,IF(INDEX(DATOS,0,$O$2)=1,IF(INDEX(DATOS,0,$Q$2)=$E195,INDEX(DATOS,0,P$5)))))))),"sd")</f>
        <v>sd</v>
      </c>
      <c r="Q195" s="118" t="str">
        <f t="array" ref="Q195">IFERROR(AVERAGE(IF(INDEX(DATOS,0,$P$2)&lt;=$I195,IF(INDEX(DATOS,0,$P$2)&gt;=$J195,IF(ISNUMBER(INDEX(DATOS,0,Q$5)),IF(INDEX(DATOS,0,$N$2)=0,IF(INDEX(DATOS,0,$O$2)=1,IF(INDEX(DATOS,0,$Q$2)=$E195,INDEX(DATOS,0,Q$5)))))))),"sd")</f>
        <v>sd</v>
      </c>
      <c r="R195" s="118" t="str">
        <f t="array" ref="R195">IFERROR(AVERAGE(IF(INDEX(DATOS,0,$P$2)&lt;=$I195,IF(INDEX(DATOS,0,$P$2)&gt;=$J195,IF(ISNUMBER(INDEX(DATOS,0,R$5)),IF(INDEX(DATOS,0,$N$2)=0,IF(INDEX(DATOS,0,$O$2)=1,IF(INDEX(DATOS,0,$Q$2)=$E195,INDEX(DATOS,0,R$5)))))))),"sd")</f>
        <v>sd</v>
      </c>
      <c r="S195" s="68">
        <f t="array" ref="S195">IF(ISNUMBER(K195),MAX(IF(K195&gt;=INDEX(ESCALA,0,$S$2),INDEX(ESCALA,0,$R$2))),1)</f>
        <v>1</v>
      </c>
      <c r="T195" s="119" t="str">
        <f t="shared" si="12"/>
        <v/>
      </c>
    </row>
    <row r="196" spans="1:20" x14ac:dyDescent="0.35">
      <c r="A196">
        <f t="shared" si="13"/>
        <v>189</v>
      </c>
      <c r="B196" s="35">
        <f t="array" ref="B196">IF(B195=0,0,MIN(IF(INDEX(DATOS,0,$P$2)&lt;=$I196,IF(INDEX(DATOS,0,$P$2)&gt;=$J196,IF(ISNUMBER(INDEX(DATOS,0,$C196)),IF(INDEX(DATOS,0,$N$2)=0,IF(INDEX(DATOS,0,$O$2)=1,IF(ISNA(MATCH(INDEX(DATOS,0,$Q$2),IF($J$8:J195=J196,$E$8:E195),0)),INDEX(DATOS,0,$M$2)))))))))</f>
        <v>0</v>
      </c>
      <c r="C196" s="32">
        <f>MATCH(D196,INDEX(DATOS,1,),0)</f>
        <v>20</v>
      </c>
      <c r="D196" s="114" t="s">
        <v>1</v>
      </c>
      <c r="E196" s="34" t="str">
        <f>IF($B196=0,"--",INDEX(DATOS,$B196,Q$2))</f>
        <v>--</v>
      </c>
      <c r="F196" s="34" t="str">
        <f>IFERROR(SUBSTITUTE(SUBSTITUTE(SUBSTITUTE(SUBSTITUTE(SUBSTITUTE(MID(E196,1,FIND(",",E196)-1),"Departamento de","Dpto."),"Partido de","Part."),"Coronel","Cnel."),"General","Gral."),"Comandante","Cmte."),E196)</f>
        <v>--</v>
      </c>
      <c r="G196" s="117">
        <f>IFERROR(VLOOKUP($E196,LOC_UNICOS,G$2,0),-999)</f>
        <v>-999</v>
      </c>
      <c r="H196" s="117">
        <f>IFERROR(VLOOKUP($E196,LOC_UNICOS,H$2,0),-999)</f>
        <v>-999</v>
      </c>
      <c r="I196" s="116">
        <f t="shared" si="10"/>
        <v>2018</v>
      </c>
      <c r="J196" s="116">
        <f t="shared" si="11"/>
        <v>2018</v>
      </c>
      <c r="K196" s="118" t="str">
        <f t="array" ref="K196">IFERROR(AVERAGE(IF(INDEX(DATOS,0,$P$2)&lt;=$I196,IF(INDEX(DATOS,0,$P$2)&gt;=$J196,IF(ISNUMBER(INDEX(DATOS,0,K$5)),IF(INDEX(DATOS,0,$N$2)=0,IF(INDEX(DATOS,0,$O$2)=1,IF(INDEX(DATOS,0,$Q$2)=$E196,INDEX(DATOS,0,K$5)))))))),"sd")</f>
        <v>sd</v>
      </c>
      <c r="L196" s="118" t="str">
        <f t="array" ref="L196">IFERROR(AVERAGE(IF(INDEX(DATOS,0,$P$2)&lt;=$I196,IF(INDEX(DATOS,0,$P$2)&gt;=$J196,IF(ISNUMBER(INDEX(DATOS,0,L$5)),IF(INDEX(DATOS,0,$N$2)=0,IF(INDEX(DATOS,0,$O$2)=1,IF(INDEX(DATOS,0,$Q$2)=$E196,INDEX(DATOS,0,L$5)))))))),"sd")</f>
        <v>sd</v>
      </c>
      <c r="M196" s="118" t="str">
        <f t="array" ref="M196">IFERROR(AVERAGE(IF(INDEX(DATOS,0,$P$2)&lt;=$I196,IF(INDEX(DATOS,0,$P$2)&gt;=$J196,IF(ISNUMBER(INDEX(DATOS,0,M$5)),IF(INDEX(DATOS,0,$N$2)=0,IF(INDEX(DATOS,0,$O$2)=1,IF(INDEX(DATOS,0,$Q$2)=$E196,INDEX(DATOS,0,M$5)))))))),"sd")</f>
        <v>sd</v>
      </c>
      <c r="N196" s="118" t="str">
        <f t="array" ref="N196">IFERROR(AVERAGE(IF(INDEX(DATOS,0,$P$2)&lt;=$I196,IF(INDEX(DATOS,0,$P$2)&gt;=$J196,IF(ISNUMBER(INDEX(DATOS,0,N$5)),IF(INDEX(DATOS,0,$N$2)=0,IF(INDEX(DATOS,0,$O$2)=1,IF(INDEX(DATOS,0,$Q$2)=$E196,INDEX(DATOS,0,N$5)))))))),"sd")</f>
        <v>sd</v>
      </c>
      <c r="O196" s="118" t="str">
        <f t="array" ref="O196">IFERROR(AVERAGE(IF(INDEX(DATOS,0,$P$2)&lt;=$I196,IF(INDEX(DATOS,0,$P$2)&gt;=$J196,IF(ISNUMBER(INDEX(DATOS,0,O$5)),IF(INDEX(DATOS,0,$N$2)=0,IF(INDEX(DATOS,0,$O$2)=1,IF(INDEX(DATOS,0,$Q$2)=$E196,INDEX(DATOS,0,O$5)))))))),"sd")</f>
        <v>sd</v>
      </c>
      <c r="P196" s="118" t="str">
        <f t="array" ref="P196">IFERROR(AVERAGE(IF(INDEX(DATOS,0,$P$2)&lt;=$I196,IF(INDEX(DATOS,0,$P$2)&gt;=$J196,IF(ISNUMBER(INDEX(DATOS,0,P$5)),IF(INDEX(DATOS,0,$N$2)=0,IF(INDEX(DATOS,0,$O$2)=1,IF(INDEX(DATOS,0,$Q$2)=$E196,INDEX(DATOS,0,P$5)))))))),"sd")</f>
        <v>sd</v>
      </c>
      <c r="Q196" s="118" t="str">
        <f t="array" ref="Q196">IFERROR(AVERAGE(IF(INDEX(DATOS,0,$P$2)&lt;=$I196,IF(INDEX(DATOS,0,$P$2)&gt;=$J196,IF(ISNUMBER(INDEX(DATOS,0,Q$5)),IF(INDEX(DATOS,0,$N$2)=0,IF(INDEX(DATOS,0,$O$2)=1,IF(INDEX(DATOS,0,$Q$2)=$E196,INDEX(DATOS,0,Q$5)))))))),"sd")</f>
        <v>sd</v>
      </c>
      <c r="R196" s="118" t="str">
        <f t="array" ref="R196">IFERROR(AVERAGE(IF(INDEX(DATOS,0,$P$2)&lt;=$I196,IF(INDEX(DATOS,0,$P$2)&gt;=$J196,IF(ISNUMBER(INDEX(DATOS,0,R$5)),IF(INDEX(DATOS,0,$N$2)=0,IF(INDEX(DATOS,0,$O$2)=1,IF(INDEX(DATOS,0,$Q$2)=$E196,INDEX(DATOS,0,R$5)))))))),"sd")</f>
        <v>sd</v>
      </c>
      <c r="S196" s="68">
        <f t="array" ref="S196">IF(ISNUMBER(K196),MAX(IF(K196&gt;=INDEX(ESCALA,0,$S$2),INDEX(ESCALA,0,$R$2))),1)</f>
        <v>1</v>
      </c>
      <c r="T196" s="119" t="str">
        <f t="shared" si="12"/>
        <v/>
      </c>
    </row>
    <row r="197" spans="1:20" x14ac:dyDescent="0.35">
      <c r="A197">
        <f t="shared" si="13"/>
        <v>190</v>
      </c>
      <c r="B197" s="35">
        <f t="array" ref="B197">IF(B196=0,0,MIN(IF(INDEX(DATOS,0,$P$2)&lt;=$I197,IF(INDEX(DATOS,0,$P$2)&gt;=$J197,IF(ISNUMBER(INDEX(DATOS,0,$C197)),IF(INDEX(DATOS,0,$N$2)=0,IF(INDEX(DATOS,0,$O$2)=1,IF(ISNA(MATCH(INDEX(DATOS,0,$Q$2),IF($J$8:J196=J197,$E$8:E196),0)),INDEX(DATOS,0,$M$2)))))))))</f>
        <v>0</v>
      </c>
      <c r="C197" s="32">
        <f>MATCH(D197,INDEX(DATOS,1,),0)</f>
        <v>20</v>
      </c>
      <c r="D197" s="114" t="s">
        <v>1</v>
      </c>
      <c r="E197" s="34" t="str">
        <f>IF($B197=0,"--",INDEX(DATOS,$B197,Q$2))</f>
        <v>--</v>
      </c>
      <c r="F197" s="34" t="str">
        <f>IFERROR(SUBSTITUTE(SUBSTITUTE(SUBSTITUTE(SUBSTITUTE(SUBSTITUTE(MID(E197,1,FIND(",",E197)-1),"Departamento de","Dpto."),"Partido de","Part."),"Coronel","Cnel."),"General","Gral."),"Comandante","Cmte."),E197)</f>
        <v>--</v>
      </c>
      <c r="G197" s="117">
        <f>IFERROR(VLOOKUP($E197,LOC_UNICOS,G$2,0),-999)</f>
        <v>-999</v>
      </c>
      <c r="H197" s="117">
        <f>IFERROR(VLOOKUP($E197,LOC_UNICOS,H$2,0),-999)</f>
        <v>-999</v>
      </c>
      <c r="I197" s="116">
        <f t="shared" si="10"/>
        <v>2018</v>
      </c>
      <c r="J197" s="116">
        <f t="shared" si="11"/>
        <v>2018</v>
      </c>
      <c r="K197" s="118" t="str">
        <f t="array" ref="K197">IFERROR(AVERAGE(IF(INDEX(DATOS,0,$P$2)&lt;=$I197,IF(INDEX(DATOS,0,$P$2)&gt;=$J197,IF(ISNUMBER(INDEX(DATOS,0,K$5)),IF(INDEX(DATOS,0,$N$2)=0,IF(INDEX(DATOS,0,$O$2)=1,IF(INDEX(DATOS,0,$Q$2)=$E197,INDEX(DATOS,0,K$5)))))))),"sd")</f>
        <v>sd</v>
      </c>
      <c r="L197" s="118" t="str">
        <f t="array" ref="L197">IFERROR(AVERAGE(IF(INDEX(DATOS,0,$P$2)&lt;=$I197,IF(INDEX(DATOS,0,$P$2)&gt;=$J197,IF(ISNUMBER(INDEX(DATOS,0,L$5)),IF(INDEX(DATOS,0,$N$2)=0,IF(INDEX(DATOS,0,$O$2)=1,IF(INDEX(DATOS,0,$Q$2)=$E197,INDEX(DATOS,0,L$5)))))))),"sd")</f>
        <v>sd</v>
      </c>
      <c r="M197" s="118" t="str">
        <f t="array" ref="M197">IFERROR(AVERAGE(IF(INDEX(DATOS,0,$P$2)&lt;=$I197,IF(INDEX(DATOS,0,$P$2)&gt;=$J197,IF(ISNUMBER(INDEX(DATOS,0,M$5)),IF(INDEX(DATOS,0,$N$2)=0,IF(INDEX(DATOS,0,$O$2)=1,IF(INDEX(DATOS,0,$Q$2)=$E197,INDEX(DATOS,0,M$5)))))))),"sd")</f>
        <v>sd</v>
      </c>
      <c r="N197" s="118" t="str">
        <f t="array" ref="N197">IFERROR(AVERAGE(IF(INDEX(DATOS,0,$P$2)&lt;=$I197,IF(INDEX(DATOS,0,$P$2)&gt;=$J197,IF(ISNUMBER(INDEX(DATOS,0,N$5)),IF(INDEX(DATOS,0,$N$2)=0,IF(INDEX(DATOS,0,$O$2)=1,IF(INDEX(DATOS,0,$Q$2)=$E197,INDEX(DATOS,0,N$5)))))))),"sd")</f>
        <v>sd</v>
      </c>
      <c r="O197" s="118" t="str">
        <f t="array" ref="O197">IFERROR(AVERAGE(IF(INDEX(DATOS,0,$P$2)&lt;=$I197,IF(INDEX(DATOS,0,$P$2)&gt;=$J197,IF(ISNUMBER(INDEX(DATOS,0,O$5)),IF(INDEX(DATOS,0,$N$2)=0,IF(INDEX(DATOS,0,$O$2)=1,IF(INDEX(DATOS,0,$Q$2)=$E197,INDEX(DATOS,0,O$5)))))))),"sd")</f>
        <v>sd</v>
      </c>
      <c r="P197" s="118" t="str">
        <f t="array" ref="P197">IFERROR(AVERAGE(IF(INDEX(DATOS,0,$P$2)&lt;=$I197,IF(INDEX(DATOS,0,$P$2)&gt;=$J197,IF(ISNUMBER(INDEX(DATOS,0,P$5)),IF(INDEX(DATOS,0,$N$2)=0,IF(INDEX(DATOS,0,$O$2)=1,IF(INDEX(DATOS,0,$Q$2)=$E197,INDEX(DATOS,0,P$5)))))))),"sd")</f>
        <v>sd</v>
      </c>
      <c r="Q197" s="118" t="str">
        <f t="array" ref="Q197">IFERROR(AVERAGE(IF(INDEX(DATOS,0,$P$2)&lt;=$I197,IF(INDEX(DATOS,0,$P$2)&gt;=$J197,IF(ISNUMBER(INDEX(DATOS,0,Q$5)),IF(INDEX(DATOS,0,$N$2)=0,IF(INDEX(DATOS,0,$O$2)=1,IF(INDEX(DATOS,0,$Q$2)=$E197,INDEX(DATOS,0,Q$5)))))))),"sd")</f>
        <v>sd</v>
      </c>
      <c r="R197" s="118" t="str">
        <f t="array" ref="R197">IFERROR(AVERAGE(IF(INDEX(DATOS,0,$P$2)&lt;=$I197,IF(INDEX(DATOS,0,$P$2)&gt;=$J197,IF(ISNUMBER(INDEX(DATOS,0,R$5)),IF(INDEX(DATOS,0,$N$2)=0,IF(INDEX(DATOS,0,$O$2)=1,IF(INDEX(DATOS,0,$Q$2)=$E197,INDEX(DATOS,0,R$5)))))))),"sd")</f>
        <v>sd</v>
      </c>
      <c r="S197" s="68">
        <f t="array" ref="S197">IF(ISNUMBER(K197),MAX(IF(K197&gt;=INDEX(ESCALA,0,$S$2),INDEX(ESCALA,0,$R$2))),1)</f>
        <v>1</v>
      </c>
      <c r="T197" s="119" t="str">
        <f t="shared" si="12"/>
        <v/>
      </c>
    </row>
    <row r="198" spans="1:20" x14ac:dyDescent="0.35">
      <c r="A198">
        <f t="shared" si="13"/>
        <v>191</v>
      </c>
      <c r="B198" s="35">
        <f t="array" ref="B198">IF(B197=0,0,MIN(IF(INDEX(DATOS,0,$P$2)&lt;=$I198,IF(INDEX(DATOS,0,$P$2)&gt;=$J198,IF(ISNUMBER(INDEX(DATOS,0,$C198)),IF(INDEX(DATOS,0,$N$2)=0,IF(INDEX(DATOS,0,$O$2)=1,IF(ISNA(MATCH(INDEX(DATOS,0,$Q$2),IF($J$8:J197=J198,$E$8:E197),0)),INDEX(DATOS,0,$M$2)))))))))</f>
        <v>0</v>
      </c>
      <c r="C198" s="32">
        <f>MATCH(D198,INDEX(DATOS,1,),0)</f>
        <v>20</v>
      </c>
      <c r="D198" s="114" t="s">
        <v>1</v>
      </c>
      <c r="E198" s="34" t="str">
        <f>IF($B198=0,"--",INDEX(DATOS,$B198,Q$2))</f>
        <v>--</v>
      </c>
      <c r="F198" s="34" t="str">
        <f>IFERROR(SUBSTITUTE(SUBSTITUTE(SUBSTITUTE(SUBSTITUTE(SUBSTITUTE(MID(E198,1,FIND(",",E198)-1),"Departamento de","Dpto."),"Partido de","Part."),"Coronel","Cnel."),"General","Gral."),"Comandante","Cmte."),E198)</f>
        <v>--</v>
      </c>
      <c r="G198" s="117">
        <f>IFERROR(VLOOKUP($E198,LOC_UNICOS,G$2,0),-999)</f>
        <v>-999</v>
      </c>
      <c r="H198" s="117">
        <f>IFERROR(VLOOKUP($E198,LOC_UNICOS,H$2,0),-999)</f>
        <v>-999</v>
      </c>
      <c r="I198" s="116">
        <f t="shared" si="10"/>
        <v>2018</v>
      </c>
      <c r="J198" s="116">
        <f t="shared" si="11"/>
        <v>2018</v>
      </c>
      <c r="K198" s="118" t="str">
        <f t="array" ref="K198">IFERROR(AVERAGE(IF(INDEX(DATOS,0,$P$2)&lt;=$I198,IF(INDEX(DATOS,0,$P$2)&gt;=$J198,IF(ISNUMBER(INDEX(DATOS,0,K$5)),IF(INDEX(DATOS,0,$N$2)=0,IF(INDEX(DATOS,0,$O$2)=1,IF(INDEX(DATOS,0,$Q$2)=$E198,INDEX(DATOS,0,K$5)))))))),"sd")</f>
        <v>sd</v>
      </c>
      <c r="L198" s="118" t="str">
        <f t="array" ref="L198">IFERROR(AVERAGE(IF(INDEX(DATOS,0,$P$2)&lt;=$I198,IF(INDEX(DATOS,0,$P$2)&gt;=$J198,IF(ISNUMBER(INDEX(DATOS,0,L$5)),IF(INDEX(DATOS,0,$N$2)=0,IF(INDEX(DATOS,0,$O$2)=1,IF(INDEX(DATOS,0,$Q$2)=$E198,INDEX(DATOS,0,L$5)))))))),"sd")</f>
        <v>sd</v>
      </c>
      <c r="M198" s="118" t="str">
        <f t="array" ref="M198">IFERROR(AVERAGE(IF(INDEX(DATOS,0,$P$2)&lt;=$I198,IF(INDEX(DATOS,0,$P$2)&gt;=$J198,IF(ISNUMBER(INDEX(DATOS,0,M$5)),IF(INDEX(DATOS,0,$N$2)=0,IF(INDEX(DATOS,0,$O$2)=1,IF(INDEX(DATOS,0,$Q$2)=$E198,INDEX(DATOS,0,M$5)))))))),"sd")</f>
        <v>sd</v>
      </c>
      <c r="N198" s="118" t="str">
        <f t="array" ref="N198">IFERROR(AVERAGE(IF(INDEX(DATOS,0,$P$2)&lt;=$I198,IF(INDEX(DATOS,0,$P$2)&gt;=$J198,IF(ISNUMBER(INDEX(DATOS,0,N$5)),IF(INDEX(DATOS,0,$N$2)=0,IF(INDEX(DATOS,0,$O$2)=1,IF(INDEX(DATOS,0,$Q$2)=$E198,INDEX(DATOS,0,N$5)))))))),"sd")</f>
        <v>sd</v>
      </c>
      <c r="O198" s="118" t="str">
        <f t="array" ref="O198">IFERROR(AVERAGE(IF(INDEX(DATOS,0,$P$2)&lt;=$I198,IF(INDEX(DATOS,0,$P$2)&gt;=$J198,IF(ISNUMBER(INDEX(DATOS,0,O$5)),IF(INDEX(DATOS,0,$N$2)=0,IF(INDEX(DATOS,0,$O$2)=1,IF(INDEX(DATOS,0,$Q$2)=$E198,INDEX(DATOS,0,O$5)))))))),"sd")</f>
        <v>sd</v>
      </c>
      <c r="P198" s="118" t="str">
        <f t="array" ref="P198">IFERROR(AVERAGE(IF(INDEX(DATOS,0,$P$2)&lt;=$I198,IF(INDEX(DATOS,0,$P$2)&gt;=$J198,IF(ISNUMBER(INDEX(DATOS,0,P$5)),IF(INDEX(DATOS,0,$N$2)=0,IF(INDEX(DATOS,0,$O$2)=1,IF(INDEX(DATOS,0,$Q$2)=$E198,INDEX(DATOS,0,P$5)))))))),"sd")</f>
        <v>sd</v>
      </c>
      <c r="Q198" s="118" t="str">
        <f t="array" ref="Q198">IFERROR(AVERAGE(IF(INDEX(DATOS,0,$P$2)&lt;=$I198,IF(INDEX(DATOS,0,$P$2)&gt;=$J198,IF(ISNUMBER(INDEX(DATOS,0,Q$5)),IF(INDEX(DATOS,0,$N$2)=0,IF(INDEX(DATOS,0,$O$2)=1,IF(INDEX(DATOS,0,$Q$2)=$E198,INDEX(DATOS,0,Q$5)))))))),"sd")</f>
        <v>sd</v>
      </c>
      <c r="R198" s="118" t="str">
        <f t="array" ref="R198">IFERROR(AVERAGE(IF(INDEX(DATOS,0,$P$2)&lt;=$I198,IF(INDEX(DATOS,0,$P$2)&gt;=$J198,IF(ISNUMBER(INDEX(DATOS,0,R$5)),IF(INDEX(DATOS,0,$N$2)=0,IF(INDEX(DATOS,0,$O$2)=1,IF(INDEX(DATOS,0,$Q$2)=$E198,INDEX(DATOS,0,R$5)))))))),"sd")</f>
        <v>sd</v>
      </c>
      <c r="S198" s="68">
        <f t="array" ref="S198">IF(ISNUMBER(K198),MAX(IF(K198&gt;=INDEX(ESCALA,0,$S$2),INDEX(ESCALA,0,$R$2))),1)</f>
        <v>1</v>
      </c>
      <c r="T198" s="119" t="str">
        <f t="shared" si="12"/>
        <v/>
      </c>
    </row>
    <row r="199" spans="1:20" x14ac:dyDescent="0.35">
      <c r="A199">
        <f t="shared" si="13"/>
        <v>192</v>
      </c>
      <c r="B199" s="35">
        <f t="array" ref="B199">IF(B198=0,0,MIN(IF(INDEX(DATOS,0,$P$2)&lt;=$I199,IF(INDEX(DATOS,0,$P$2)&gt;=$J199,IF(ISNUMBER(INDEX(DATOS,0,$C199)),IF(INDEX(DATOS,0,$N$2)=0,IF(INDEX(DATOS,0,$O$2)=1,IF(ISNA(MATCH(INDEX(DATOS,0,$Q$2),IF($J$8:J198=J199,$E$8:E198),0)),INDEX(DATOS,0,$M$2)))))))))</f>
        <v>0</v>
      </c>
      <c r="C199" s="32">
        <f>MATCH(D199,INDEX(DATOS,1,),0)</f>
        <v>20</v>
      </c>
      <c r="D199" s="114" t="s">
        <v>1</v>
      </c>
      <c r="E199" s="34" t="str">
        <f>IF($B199=0,"--",INDEX(DATOS,$B199,Q$2))</f>
        <v>--</v>
      </c>
      <c r="F199" s="34" t="str">
        <f>IFERROR(SUBSTITUTE(SUBSTITUTE(SUBSTITUTE(SUBSTITUTE(SUBSTITUTE(MID(E199,1,FIND(",",E199)-1),"Departamento de","Dpto."),"Partido de","Part."),"Coronel","Cnel."),"General","Gral."),"Comandante","Cmte."),E199)</f>
        <v>--</v>
      </c>
      <c r="G199" s="117">
        <f>IFERROR(VLOOKUP($E199,LOC_UNICOS,G$2,0),-999)</f>
        <v>-999</v>
      </c>
      <c r="H199" s="117">
        <f>IFERROR(VLOOKUP($E199,LOC_UNICOS,H$2,0),-999)</f>
        <v>-999</v>
      </c>
      <c r="I199" s="116">
        <f t="shared" si="10"/>
        <v>2018</v>
      </c>
      <c r="J199" s="116">
        <f t="shared" si="11"/>
        <v>2018</v>
      </c>
      <c r="K199" s="118" t="str">
        <f t="array" ref="K199">IFERROR(AVERAGE(IF(INDEX(DATOS,0,$P$2)&lt;=$I199,IF(INDEX(DATOS,0,$P$2)&gt;=$J199,IF(ISNUMBER(INDEX(DATOS,0,K$5)),IF(INDEX(DATOS,0,$N$2)=0,IF(INDEX(DATOS,0,$O$2)=1,IF(INDEX(DATOS,0,$Q$2)=$E199,INDEX(DATOS,0,K$5)))))))),"sd")</f>
        <v>sd</v>
      </c>
      <c r="L199" s="118" t="str">
        <f t="array" ref="L199">IFERROR(AVERAGE(IF(INDEX(DATOS,0,$P$2)&lt;=$I199,IF(INDEX(DATOS,0,$P$2)&gt;=$J199,IF(ISNUMBER(INDEX(DATOS,0,L$5)),IF(INDEX(DATOS,0,$N$2)=0,IF(INDEX(DATOS,0,$O$2)=1,IF(INDEX(DATOS,0,$Q$2)=$E199,INDEX(DATOS,0,L$5)))))))),"sd")</f>
        <v>sd</v>
      </c>
      <c r="M199" s="118" t="str">
        <f t="array" ref="M199">IFERROR(AVERAGE(IF(INDEX(DATOS,0,$P$2)&lt;=$I199,IF(INDEX(DATOS,0,$P$2)&gt;=$J199,IF(ISNUMBER(INDEX(DATOS,0,M$5)),IF(INDEX(DATOS,0,$N$2)=0,IF(INDEX(DATOS,0,$O$2)=1,IF(INDEX(DATOS,0,$Q$2)=$E199,INDEX(DATOS,0,M$5)))))))),"sd")</f>
        <v>sd</v>
      </c>
      <c r="N199" s="118" t="str">
        <f t="array" ref="N199">IFERROR(AVERAGE(IF(INDEX(DATOS,0,$P$2)&lt;=$I199,IF(INDEX(DATOS,0,$P$2)&gt;=$J199,IF(ISNUMBER(INDEX(DATOS,0,N$5)),IF(INDEX(DATOS,0,$N$2)=0,IF(INDEX(DATOS,0,$O$2)=1,IF(INDEX(DATOS,0,$Q$2)=$E199,INDEX(DATOS,0,N$5)))))))),"sd")</f>
        <v>sd</v>
      </c>
      <c r="O199" s="118" t="str">
        <f t="array" ref="O199">IFERROR(AVERAGE(IF(INDEX(DATOS,0,$P$2)&lt;=$I199,IF(INDEX(DATOS,0,$P$2)&gt;=$J199,IF(ISNUMBER(INDEX(DATOS,0,O$5)),IF(INDEX(DATOS,0,$N$2)=0,IF(INDEX(DATOS,0,$O$2)=1,IF(INDEX(DATOS,0,$Q$2)=$E199,INDEX(DATOS,0,O$5)))))))),"sd")</f>
        <v>sd</v>
      </c>
      <c r="P199" s="118" t="str">
        <f t="array" ref="P199">IFERROR(AVERAGE(IF(INDEX(DATOS,0,$P$2)&lt;=$I199,IF(INDEX(DATOS,0,$P$2)&gt;=$J199,IF(ISNUMBER(INDEX(DATOS,0,P$5)),IF(INDEX(DATOS,0,$N$2)=0,IF(INDEX(DATOS,0,$O$2)=1,IF(INDEX(DATOS,0,$Q$2)=$E199,INDEX(DATOS,0,P$5)))))))),"sd")</f>
        <v>sd</v>
      </c>
      <c r="Q199" s="118" t="str">
        <f t="array" ref="Q199">IFERROR(AVERAGE(IF(INDEX(DATOS,0,$P$2)&lt;=$I199,IF(INDEX(DATOS,0,$P$2)&gt;=$J199,IF(ISNUMBER(INDEX(DATOS,0,Q$5)),IF(INDEX(DATOS,0,$N$2)=0,IF(INDEX(DATOS,0,$O$2)=1,IF(INDEX(DATOS,0,$Q$2)=$E199,INDEX(DATOS,0,Q$5)))))))),"sd")</f>
        <v>sd</v>
      </c>
      <c r="R199" s="118" t="str">
        <f t="array" ref="R199">IFERROR(AVERAGE(IF(INDEX(DATOS,0,$P$2)&lt;=$I199,IF(INDEX(DATOS,0,$P$2)&gt;=$J199,IF(ISNUMBER(INDEX(DATOS,0,R$5)),IF(INDEX(DATOS,0,$N$2)=0,IF(INDEX(DATOS,0,$O$2)=1,IF(INDEX(DATOS,0,$Q$2)=$E199,INDEX(DATOS,0,R$5)))))))),"sd")</f>
        <v>sd</v>
      </c>
      <c r="S199" s="68">
        <f t="array" ref="S199">IF(ISNUMBER(K199),MAX(IF(K199&gt;=INDEX(ESCALA,0,$S$2),INDEX(ESCALA,0,$R$2))),1)</f>
        <v>1</v>
      </c>
      <c r="T199" s="119" t="str">
        <f t="shared" si="12"/>
        <v/>
      </c>
    </row>
    <row r="200" spans="1:20" x14ac:dyDescent="0.35">
      <c r="A200">
        <f t="shared" si="13"/>
        <v>193</v>
      </c>
      <c r="B200" s="35">
        <f t="array" ref="B200">IF(B199=0,0,MIN(IF(INDEX(DATOS,0,$P$2)&lt;=$I200,IF(INDEX(DATOS,0,$P$2)&gt;=$J200,IF(ISNUMBER(INDEX(DATOS,0,$C200)),IF(INDEX(DATOS,0,$N$2)=0,IF(INDEX(DATOS,0,$O$2)=1,IF(ISNA(MATCH(INDEX(DATOS,0,$Q$2),IF($J$8:J199=J200,$E$8:E199),0)),INDEX(DATOS,0,$M$2)))))))))</f>
        <v>0</v>
      </c>
      <c r="C200" s="32">
        <f>MATCH(D200,INDEX(DATOS,1,),0)</f>
        <v>20</v>
      </c>
      <c r="D200" s="114" t="s">
        <v>1</v>
      </c>
      <c r="E200" s="34" t="str">
        <f>IF($B200=0,"--",INDEX(DATOS,$B200,Q$2))</f>
        <v>--</v>
      </c>
      <c r="F200" s="34" t="str">
        <f>IFERROR(SUBSTITUTE(SUBSTITUTE(SUBSTITUTE(SUBSTITUTE(SUBSTITUTE(MID(E200,1,FIND(",",E200)-1),"Departamento de","Dpto."),"Partido de","Part."),"Coronel","Cnel."),"General","Gral."),"Comandante","Cmte."),E200)</f>
        <v>--</v>
      </c>
      <c r="G200" s="117">
        <f>IFERROR(VLOOKUP($E200,LOC_UNICOS,G$2,0),-999)</f>
        <v>-999</v>
      </c>
      <c r="H200" s="117">
        <f>IFERROR(VLOOKUP($E200,LOC_UNICOS,H$2,0),-999)</f>
        <v>-999</v>
      </c>
      <c r="I200" s="116">
        <f t="shared" si="10"/>
        <v>2018</v>
      </c>
      <c r="J200" s="116">
        <f t="shared" si="11"/>
        <v>2018</v>
      </c>
      <c r="K200" s="118" t="str">
        <f t="array" ref="K200">IFERROR(AVERAGE(IF(INDEX(DATOS,0,$P$2)&lt;=$I200,IF(INDEX(DATOS,0,$P$2)&gt;=$J200,IF(ISNUMBER(INDEX(DATOS,0,K$5)),IF(INDEX(DATOS,0,$N$2)=0,IF(INDEX(DATOS,0,$O$2)=1,IF(INDEX(DATOS,0,$Q$2)=$E200,INDEX(DATOS,0,K$5)))))))),"sd")</f>
        <v>sd</v>
      </c>
      <c r="L200" s="118" t="str">
        <f t="array" ref="L200">IFERROR(AVERAGE(IF(INDEX(DATOS,0,$P$2)&lt;=$I200,IF(INDEX(DATOS,0,$P$2)&gt;=$J200,IF(ISNUMBER(INDEX(DATOS,0,L$5)),IF(INDEX(DATOS,0,$N$2)=0,IF(INDEX(DATOS,0,$O$2)=1,IF(INDEX(DATOS,0,$Q$2)=$E200,INDEX(DATOS,0,L$5)))))))),"sd")</f>
        <v>sd</v>
      </c>
      <c r="M200" s="118" t="str">
        <f t="array" ref="M200">IFERROR(AVERAGE(IF(INDEX(DATOS,0,$P$2)&lt;=$I200,IF(INDEX(DATOS,0,$P$2)&gt;=$J200,IF(ISNUMBER(INDEX(DATOS,0,M$5)),IF(INDEX(DATOS,0,$N$2)=0,IF(INDEX(DATOS,0,$O$2)=1,IF(INDEX(DATOS,0,$Q$2)=$E200,INDEX(DATOS,0,M$5)))))))),"sd")</f>
        <v>sd</v>
      </c>
      <c r="N200" s="118" t="str">
        <f t="array" ref="N200">IFERROR(AVERAGE(IF(INDEX(DATOS,0,$P$2)&lt;=$I200,IF(INDEX(DATOS,0,$P$2)&gt;=$J200,IF(ISNUMBER(INDEX(DATOS,0,N$5)),IF(INDEX(DATOS,0,$N$2)=0,IF(INDEX(DATOS,0,$O$2)=1,IF(INDEX(DATOS,0,$Q$2)=$E200,INDEX(DATOS,0,N$5)))))))),"sd")</f>
        <v>sd</v>
      </c>
      <c r="O200" s="118" t="str">
        <f t="array" ref="O200">IFERROR(AVERAGE(IF(INDEX(DATOS,0,$P$2)&lt;=$I200,IF(INDEX(DATOS,0,$P$2)&gt;=$J200,IF(ISNUMBER(INDEX(DATOS,0,O$5)),IF(INDEX(DATOS,0,$N$2)=0,IF(INDEX(DATOS,0,$O$2)=1,IF(INDEX(DATOS,0,$Q$2)=$E200,INDEX(DATOS,0,O$5)))))))),"sd")</f>
        <v>sd</v>
      </c>
      <c r="P200" s="118" t="str">
        <f t="array" ref="P200">IFERROR(AVERAGE(IF(INDEX(DATOS,0,$P$2)&lt;=$I200,IF(INDEX(DATOS,0,$P$2)&gt;=$J200,IF(ISNUMBER(INDEX(DATOS,0,P$5)),IF(INDEX(DATOS,0,$N$2)=0,IF(INDEX(DATOS,0,$O$2)=1,IF(INDEX(DATOS,0,$Q$2)=$E200,INDEX(DATOS,0,P$5)))))))),"sd")</f>
        <v>sd</v>
      </c>
      <c r="Q200" s="118" t="str">
        <f t="array" ref="Q200">IFERROR(AVERAGE(IF(INDEX(DATOS,0,$P$2)&lt;=$I200,IF(INDEX(DATOS,0,$P$2)&gt;=$J200,IF(ISNUMBER(INDEX(DATOS,0,Q$5)),IF(INDEX(DATOS,0,$N$2)=0,IF(INDEX(DATOS,0,$O$2)=1,IF(INDEX(DATOS,0,$Q$2)=$E200,INDEX(DATOS,0,Q$5)))))))),"sd")</f>
        <v>sd</v>
      </c>
      <c r="R200" s="118" t="str">
        <f t="array" ref="R200">IFERROR(AVERAGE(IF(INDEX(DATOS,0,$P$2)&lt;=$I200,IF(INDEX(DATOS,0,$P$2)&gt;=$J200,IF(ISNUMBER(INDEX(DATOS,0,R$5)),IF(INDEX(DATOS,0,$N$2)=0,IF(INDEX(DATOS,0,$O$2)=1,IF(INDEX(DATOS,0,$Q$2)=$E200,INDEX(DATOS,0,R$5)))))))),"sd")</f>
        <v>sd</v>
      </c>
      <c r="S200" s="68">
        <f t="array" ref="S200">IF(ISNUMBER(K200),MAX(IF(K200&gt;=INDEX(ESCALA,0,$S$2),INDEX(ESCALA,0,$R$2))),1)</f>
        <v>1</v>
      </c>
      <c r="T200" s="119" t="str">
        <f t="shared" si="12"/>
        <v/>
      </c>
    </row>
    <row r="201" spans="1:20" x14ac:dyDescent="0.35">
      <c r="A201">
        <f t="shared" si="13"/>
        <v>194</v>
      </c>
      <c r="B201" s="35">
        <f t="array" ref="B201">IF(B200=0,0,MIN(IF(INDEX(DATOS,0,$P$2)&lt;=$I201,IF(INDEX(DATOS,0,$P$2)&gt;=$J201,IF(ISNUMBER(INDEX(DATOS,0,$C201)),IF(INDEX(DATOS,0,$N$2)=0,IF(INDEX(DATOS,0,$O$2)=1,IF(ISNA(MATCH(INDEX(DATOS,0,$Q$2),IF($J$8:J200=J201,$E$8:E200),0)),INDEX(DATOS,0,$M$2)))))))))</f>
        <v>0</v>
      </c>
      <c r="C201" s="32">
        <f>MATCH(D201,INDEX(DATOS,1,),0)</f>
        <v>20</v>
      </c>
      <c r="D201" s="114" t="s">
        <v>1</v>
      </c>
      <c r="E201" s="34" t="str">
        <f>IF($B201=0,"--",INDEX(DATOS,$B201,Q$2))</f>
        <v>--</v>
      </c>
      <c r="F201" s="34" t="str">
        <f>IFERROR(SUBSTITUTE(SUBSTITUTE(SUBSTITUTE(SUBSTITUTE(SUBSTITUTE(MID(E201,1,FIND(",",E201)-1),"Departamento de","Dpto."),"Partido de","Part."),"Coronel","Cnel."),"General","Gral."),"Comandante","Cmte."),E201)</f>
        <v>--</v>
      </c>
      <c r="G201" s="117">
        <f>IFERROR(VLOOKUP($E201,LOC_UNICOS,G$2,0),-999)</f>
        <v>-999</v>
      </c>
      <c r="H201" s="117">
        <f>IFERROR(VLOOKUP($E201,LOC_UNICOS,H$2,0),-999)</f>
        <v>-999</v>
      </c>
      <c r="I201" s="116">
        <f t="shared" ref="I201:I207" si="14">$B$1</f>
        <v>2018</v>
      </c>
      <c r="J201" s="116">
        <f t="shared" ref="J201:J207" si="15">I201</f>
        <v>2018</v>
      </c>
      <c r="K201" s="118" t="str">
        <f t="array" ref="K201">IFERROR(AVERAGE(IF(INDEX(DATOS,0,$P$2)&lt;=$I201,IF(INDEX(DATOS,0,$P$2)&gt;=$J201,IF(ISNUMBER(INDEX(DATOS,0,K$5)),IF(INDEX(DATOS,0,$N$2)=0,IF(INDEX(DATOS,0,$O$2)=1,IF(INDEX(DATOS,0,$Q$2)=$E201,INDEX(DATOS,0,K$5)))))))),"sd")</f>
        <v>sd</v>
      </c>
      <c r="L201" s="118" t="str">
        <f t="array" ref="L201">IFERROR(AVERAGE(IF(INDEX(DATOS,0,$P$2)&lt;=$I201,IF(INDEX(DATOS,0,$P$2)&gt;=$J201,IF(ISNUMBER(INDEX(DATOS,0,L$5)),IF(INDEX(DATOS,0,$N$2)=0,IF(INDEX(DATOS,0,$O$2)=1,IF(INDEX(DATOS,0,$Q$2)=$E201,INDEX(DATOS,0,L$5)))))))),"sd")</f>
        <v>sd</v>
      </c>
      <c r="M201" s="118" t="str">
        <f t="array" ref="M201">IFERROR(AVERAGE(IF(INDEX(DATOS,0,$P$2)&lt;=$I201,IF(INDEX(DATOS,0,$P$2)&gt;=$J201,IF(ISNUMBER(INDEX(DATOS,0,M$5)),IF(INDEX(DATOS,0,$N$2)=0,IF(INDEX(DATOS,0,$O$2)=1,IF(INDEX(DATOS,0,$Q$2)=$E201,INDEX(DATOS,0,M$5)))))))),"sd")</f>
        <v>sd</v>
      </c>
      <c r="N201" s="118" t="str">
        <f t="array" ref="N201">IFERROR(AVERAGE(IF(INDEX(DATOS,0,$P$2)&lt;=$I201,IF(INDEX(DATOS,0,$P$2)&gt;=$J201,IF(ISNUMBER(INDEX(DATOS,0,N$5)),IF(INDEX(DATOS,0,$N$2)=0,IF(INDEX(DATOS,0,$O$2)=1,IF(INDEX(DATOS,0,$Q$2)=$E201,INDEX(DATOS,0,N$5)))))))),"sd")</f>
        <v>sd</v>
      </c>
      <c r="O201" s="118" t="str">
        <f t="array" ref="O201">IFERROR(AVERAGE(IF(INDEX(DATOS,0,$P$2)&lt;=$I201,IF(INDEX(DATOS,0,$P$2)&gt;=$J201,IF(ISNUMBER(INDEX(DATOS,0,O$5)),IF(INDEX(DATOS,0,$N$2)=0,IF(INDEX(DATOS,0,$O$2)=1,IF(INDEX(DATOS,0,$Q$2)=$E201,INDEX(DATOS,0,O$5)))))))),"sd")</f>
        <v>sd</v>
      </c>
      <c r="P201" s="118" t="str">
        <f t="array" ref="P201">IFERROR(AVERAGE(IF(INDEX(DATOS,0,$P$2)&lt;=$I201,IF(INDEX(DATOS,0,$P$2)&gt;=$J201,IF(ISNUMBER(INDEX(DATOS,0,P$5)),IF(INDEX(DATOS,0,$N$2)=0,IF(INDEX(DATOS,0,$O$2)=1,IF(INDEX(DATOS,0,$Q$2)=$E201,INDEX(DATOS,0,P$5)))))))),"sd")</f>
        <v>sd</v>
      </c>
      <c r="Q201" s="118" t="str">
        <f t="array" ref="Q201">IFERROR(AVERAGE(IF(INDEX(DATOS,0,$P$2)&lt;=$I201,IF(INDEX(DATOS,0,$P$2)&gt;=$J201,IF(ISNUMBER(INDEX(DATOS,0,Q$5)),IF(INDEX(DATOS,0,$N$2)=0,IF(INDEX(DATOS,0,$O$2)=1,IF(INDEX(DATOS,0,$Q$2)=$E201,INDEX(DATOS,0,Q$5)))))))),"sd")</f>
        <v>sd</v>
      </c>
      <c r="R201" s="118" t="str">
        <f t="array" ref="R201">IFERROR(AVERAGE(IF(INDEX(DATOS,0,$P$2)&lt;=$I201,IF(INDEX(DATOS,0,$P$2)&gt;=$J201,IF(ISNUMBER(INDEX(DATOS,0,R$5)),IF(INDEX(DATOS,0,$N$2)=0,IF(INDEX(DATOS,0,$O$2)=1,IF(INDEX(DATOS,0,$Q$2)=$E201,INDEX(DATOS,0,R$5)))))))),"sd")</f>
        <v>sd</v>
      </c>
      <c r="S201" s="68">
        <f t="array" ref="S201">IF(ISNUMBER(K201),MAX(IF(K201&gt;=INDEX(ESCALA,0,$S$2),INDEX(ESCALA,0,$R$2))),1)</f>
        <v>1</v>
      </c>
      <c r="T201" s="119" t="str">
        <f t="shared" ref="T201:T207" si="16">IF(B201=0,"",F201&amp;REPT(" ",40-LEN(F201))&amp;","&amp;TEXT(G201,"?0.000")&amp;","&amp;TEXT(H201,"?0.000")&amp;","&amp;TEXT(I201,"?0")&amp;","&amp;TEXT(J201,"?0")&amp;","&amp;TEXT(K201,"?0")&amp;","&amp;TEXT(L201,"?0.0")&amp;","&amp;TEXT(M201,"?0.0")&amp;","&amp;TEXT(N201,"?0.0")&amp;","&amp;TEXT(O201,"?0.0")&amp;","&amp;TEXT(P201,"?0.0")&amp;","&amp;TEXT(Q201,"?0.0")&amp;","&amp;TEXT(R201,"?0.0")&amp;","&amp;TEXT(S201,"??"))</f>
        <v/>
      </c>
    </row>
    <row r="202" spans="1:20" x14ac:dyDescent="0.35">
      <c r="A202">
        <f t="shared" ref="A202:A207" si="17">A201+1</f>
        <v>195</v>
      </c>
      <c r="B202" s="35">
        <f t="array" ref="B202">IF(B201=0,0,MIN(IF(INDEX(DATOS,0,$P$2)&lt;=$I202,IF(INDEX(DATOS,0,$P$2)&gt;=$J202,IF(ISNUMBER(INDEX(DATOS,0,$C202)),IF(INDEX(DATOS,0,$N$2)=0,IF(INDEX(DATOS,0,$O$2)=1,IF(ISNA(MATCH(INDEX(DATOS,0,$Q$2),IF($J$8:J201=J202,$E$8:E201),0)),INDEX(DATOS,0,$M$2)))))))))</f>
        <v>0</v>
      </c>
      <c r="C202" s="32">
        <f>MATCH(D202,INDEX(DATOS,1,),0)</f>
        <v>20</v>
      </c>
      <c r="D202" s="114" t="s">
        <v>1</v>
      </c>
      <c r="E202" s="34" t="str">
        <f>IF($B202=0,"--",INDEX(DATOS,$B202,Q$2))</f>
        <v>--</v>
      </c>
      <c r="F202" s="34" t="str">
        <f>IFERROR(SUBSTITUTE(SUBSTITUTE(SUBSTITUTE(SUBSTITUTE(SUBSTITUTE(MID(E202,1,FIND(",",E202)-1),"Departamento de","Dpto."),"Partido de","Part."),"Coronel","Cnel."),"General","Gral."),"Comandante","Cmte."),E202)</f>
        <v>--</v>
      </c>
      <c r="G202" s="117">
        <f>IFERROR(VLOOKUP($E202,LOC_UNICOS,G$2,0),-999)</f>
        <v>-999</v>
      </c>
      <c r="H202" s="117">
        <f>IFERROR(VLOOKUP($E202,LOC_UNICOS,H$2,0),-999)</f>
        <v>-999</v>
      </c>
      <c r="I202" s="116">
        <f t="shared" si="14"/>
        <v>2018</v>
      </c>
      <c r="J202" s="116">
        <f t="shared" si="15"/>
        <v>2018</v>
      </c>
      <c r="K202" s="118" t="str">
        <f t="array" ref="K202">IFERROR(AVERAGE(IF(INDEX(DATOS,0,$P$2)&lt;=$I202,IF(INDEX(DATOS,0,$P$2)&gt;=$J202,IF(ISNUMBER(INDEX(DATOS,0,K$5)),IF(INDEX(DATOS,0,$N$2)=0,IF(INDEX(DATOS,0,$O$2)=1,IF(INDEX(DATOS,0,$Q$2)=$E202,INDEX(DATOS,0,K$5)))))))),"sd")</f>
        <v>sd</v>
      </c>
      <c r="L202" s="118" t="str">
        <f t="array" ref="L202">IFERROR(AVERAGE(IF(INDEX(DATOS,0,$P$2)&lt;=$I202,IF(INDEX(DATOS,0,$P$2)&gt;=$J202,IF(ISNUMBER(INDEX(DATOS,0,L$5)),IF(INDEX(DATOS,0,$N$2)=0,IF(INDEX(DATOS,0,$O$2)=1,IF(INDEX(DATOS,0,$Q$2)=$E202,INDEX(DATOS,0,L$5)))))))),"sd")</f>
        <v>sd</v>
      </c>
      <c r="M202" s="118" t="str">
        <f t="array" ref="M202">IFERROR(AVERAGE(IF(INDEX(DATOS,0,$P$2)&lt;=$I202,IF(INDEX(DATOS,0,$P$2)&gt;=$J202,IF(ISNUMBER(INDEX(DATOS,0,M$5)),IF(INDEX(DATOS,0,$N$2)=0,IF(INDEX(DATOS,0,$O$2)=1,IF(INDEX(DATOS,0,$Q$2)=$E202,INDEX(DATOS,0,M$5)))))))),"sd")</f>
        <v>sd</v>
      </c>
      <c r="N202" s="118" t="str">
        <f t="array" ref="N202">IFERROR(AVERAGE(IF(INDEX(DATOS,0,$P$2)&lt;=$I202,IF(INDEX(DATOS,0,$P$2)&gt;=$J202,IF(ISNUMBER(INDEX(DATOS,0,N$5)),IF(INDEX(DATOS,0,$N$2)=0,IF(INDEX(DATOS,0,$O$2)=1,IF(INDEX(DATOS,0,$Q$2)=$E202,INDEX(DATOS,0,N$5)))))))),"sd")</f>
        <v>sd</v>
      </c>
      <c r="O202" s="118" t="str">
        <f t="array" ref="O202">IFERROR(AVERAGE(IF(INDEX(DATOS,0,$P$2)&lt;=$I202,IF(INDEX(DATOS,0,$P$2)&gt;=$J202,IF(ISNUMBER(INDEX(DATOS,0,O$5)),IF(INDEX(DATOS,0,$N$2)=0,IF(INDEX(DATOS,0,$O$2)=1,IF(INDEX(DATOS,0,$Q$2)=$E202,INDEX(DATOS,0,O$5)))))))),"sd")</f>
        <v>sd</v>
      </c>
      <c r="P202" s="118" t="str">
        <f t="array" ref="P202">IFERROR(AVERAGE(IF(INDEX(DATOS,0,$P$2)&lt;=$I202,IF(INDEX(DATOS,0,$P$2)&gt;=$J202,IF(ISNUMBER(INDEX(DATOS,0,P$5)),IF(INDEX(DATOS,0,$N$2)=0,IF(INDEX(DATOS,0,$O$2)=1,IF(INDEX(DATOS,0,$Q$2)=$E202,INDEX(DATOS,0,P$5)))))))),"sd")</f>
        <v>sd</v>
      </c>
      <c r="Q202" s="118" t="str">
        <f t="array" ref="Q202">IFERROR(AVERAGE(IF(INDEX(DATOS,0,$P$2)&lt;=$I202,IF(INDEX(DATOS,0,$P$2)&gt;=$J202,IF(ISNUMBER(INDEX(DATOS,0,Q$5)),IF(INDEX(DATOS,0,$N$2)=0,IF(INDEX(DATOS,0,$O$2)=1,IF(INDEX(DATOS,0,$Q$2)=$E202,INDEX(DATOS,0,Q$5)))))))),"sd")</f>
        <v>sd</v>
      </c>
      <c r="R202" s="118" t="str">
        <f t="array" ref="R202">IFERROR(AVERAGE(IF(INDEX(DATOS,0,$P$2)&lt;=$I202,IF(INDEX(DATOS,0,$P$2)&gt;=$J202,IF(ISNUMBER(INDEX(DATOS,0,R$5)),IF(INDEX(DATOS,0,$N$2)=0,IF(INDEX(DATOS,0,$O$2)=1,IF(INDEX(DATOS,0,$Q$2)=$E202,INDEX(DATOS,0,R$5)))))))),"sd")</f>
        <v>sd</v>
      </c>
      <c r="S202" s="68">
        <f t="array" ref="S202">IF(ISNUMBER(K202),MAX(IF(K202&gt;=INDEX(ESCALA,0,$S$2),INDEX(ESCALA,0,$R$2))),1)</f>
        <v>1</v>
      </c>
      <c r="T202" s="119" t="str">
        <f t="shared" si="16"/>
        <v/>
      </c>
    </row>
    <row r="203" spans="1:20" x14ac:dyDescent="0.35">
      <c r="A203">
        <f t="shared" si="17"/>
        <v>196</v>
      </c>
      <c r="B203" s="35">
        <f t="array" ref="B203">IF(B202=0,0,MIN(IF(INDEX(DATOS,0,$P$2)&lt;=$I203,IF(INDEX(DATOS,0,$P$2)&gt;=$J203,IF(ISNUMBER(INDEX(DATOS,0,$C203)),IF(INDEX(DATOS,0,$N$2)=0,IF(INDEX(DATOS,0,$O$2)=1,IF(ISNA(MATCH(INDEX(DATOS,0,$Q$2),IF($J$8:J202=J203,$E$8:E202),0)),INDEX(DATOS,0,$M$2)))))))))</f>
        <v>0</v>
      </c>
      <c r="C203" s="32">
        <f>MATCH(D203,INDEX(DATOS,1,),0)</f>
        <v>20</v>
      </c>
      <c r="D203" s="114" t="s">
        <v>1</v>
      </c>
      <c r="E203" s="34" t="str">
        <f>IF($B203=0,"--",INDEX(DATOS,$B203,Q$2))</f>
        <v>--</v>
      </c>
      <c r="F203" s="34" t="str">
        <f>IFERROR(SUBSTITUTE(SUBSTITUTE(SUBSTITUTE(SUBSTITUTE(SUBSTITUTE(MID(E203,1,FIND(",",E203)-1),"Departamento de","Dpto."),"Partido de","Part."),"Coronel","Cnel."),"General","Gral."),"Comandante","Cmte."),E203)</f>
        <v>--</v>
      </c>
      <c r="G203" s="117">
        <f>IFERROR(VLOOKUP($E203,LOC_UNICOS,G$2,0),-999)</f>
        <v>-999</v>
      </c>
      <c r="H203" s="117">
        <f>IFERROR(VLOOKUP($E203,LOC_UNICOS,H$2,0),-999)</f>
        <v>-999</v>
      </c>
      <c r="I203" s="116">
        <f t="shared" si="14"/>
        <v>2018</v>
      </c>
      <c r="J203" s="116">
        <f t="shared" si="15"/>
        <v>2018</v>
      </c>
      <c r="K203" s="118" t="str">
        <f t="array" ref="K203">IFERROR(AVERAGE(IF(INDEX(DATOS,0,$P$2)&lt;=$I203,IF(INDEX(DATOS,0,$P$2)&gt;=$J203,IF(ISNUMBER(INDEX(DATOS,0,K$5)),IF(INDEX(DATOS,0,$N$2)=0,IF(INDEX(DATOS,0,$O$2)=1,IF(INDEX(DATOS,0,$Q$2)=$E203,INDEX(DATOS,0,K$5)))))))),"sd")</f>
        <v>sd</v>
      </c>
      <c r="L203" s="118" t="str">
        <f t="array" ref="L203">IFERROR(AVERAGE(IF(INDEX(DATOS,0,$P$2)&lt;=$I203,IF(INDEX(DATOS,0,$P$2)&gt;=$J203,IF(ISNUMBER(INDEX(DATOS,0,L$5)),IF(INDEX(DATOS,0,$N$2)=0,IF(INDEX(DATOS,0,$O$2)=1,IF(INDEX(DATOS,0,$Q$2)=$E203,INDEX(DATOS,0,L$5)))))))),"sd")</f>
        <v>sd</v>
      </c>
      <c r="M203" s="118" t="str">
        <f t="array" ref="M203">IFERROR(AVERAGE(IF(INDEX(DATOS,0,$P$2)&lt;=$I203,IF(INDEX(DATOS,0,$P$2)&gt;=$J203,IF(ISNUMBER(INDEX(DATOS,0,M$5)),IF(INDEX(DATOS,0,$N$2)=0,IF(INDEX(DATOS,0,$O$2)=1,IF(INDEX(DATOS,0,$Q$2)=$E203,INDEX(DATOS,0,M$5)))))))),"sd")</f>
        <v>sd</v>
      </c>
      <c r="N203" s="118" t="str">
        <f t="array" ref="N203">IFERROR(AVERAGE(IF(INDEX(DATOS,0,$P$2)&lt;=$I203,IF(INDEX(DATOS,0,$P$2)&gt;=$J203,IF(ISNUMBER(INDEX(DATOS,0,N$5)),IF(INDEX(DATOS,0,$N$2)=0,IF(INDEX(DATOS,0,$O$2)=1,IF(INDEX(DATOS,0,$Q$2)=$E203,INDEX(DATOS,0,N$5)))))))),"sd")</f>
        <v>sd</v>
      </c>
      <c r="O203" s="118" t="str">
        <f t="array" ref="O203">IFERROR(AVERAGE(IF(INDEX(DATOS,0,$P$2)&lt;=$I203,IF(INDEX(DATOS,0,$P$2)&gt;=$J203,IF(ISNUMBER(INDEX(DATOS,0,O$5)),IF(INDEX(DATOS,0,$N$2)=0,IF(INDEX(DATOS,0,$O$2)=1,IF(INDEX(DATOS,0,$Q$2)=$E203,INDEX(DATOS,0,O$5)))))))),"sd")</f>
        <v>sd</v>
      </c>
      <c r="P203" s="118" t="str">
        <f t="array" ref="P203">IFERROR(AVERAGE(IF(INDEX(DATOS,0,$P$2)&lt;=$I203,IF(INDEX(DATOS,0,$P$2)&gt;=$J203,IF(ISNUMBER(INDEX(DATOS,0,P$5)),IF(INDEX(DATOS,0,$N$2)=0,IF(INDEX(DATOS,0,$O$2)=1,IF(INDEX(DATOS,0,$Q$2)=$E203,INDEX(DATOS,0,P$5)))))))),"sd")</f>
        <v>sd</v>
      </c>
      <c r="Q203" s="118" t="str">
        <f t="array" ref="Q203">IFERROR(AVERAGE(IF(INDEX(DATOS,0,$P$2)&lt;=$I203,IF(INDEX(DATOS,0,$P$2)&gt;=$J203,IF(ISNUMBER(INDEX(DATOS,0,Q$5)),IF(INDEX(DATOS,0,$N$2)=0,IF(INDEX(DATOS,0,$O$2)=1,IF(INDEX(DATOS,0,$Q$2)=$E203,INDEX(DATOS,0,Q$5)))))))),"sd")</f>
        <v>sd</v>
      </c>
      <c r="R203" s="118" t="str">
        <f t="array" ref="R203">IFERROR(AVERAGE(IF(INDEX(DATOS,0,$P$2)&lt;=$I203,IF(INDEX(DATOS,0,$P$2)&gt;=$J203,IF(ISNUMBER(INDEX(DATOS,0,R$5)),IF(INDEX(DATOS,0,$N$2)=0,IF(INDEX(DATOS,0,$O$2)=1,IF(INDEX(DATOS,0,$Q$2)=$E203,INDEX(DATOS,0,R$5)))))))),"sd")</f>
        <v>sd</v>
      </c>
      <c r="S203" s="68">
        <f t="array" ref="S203">IF(ISNUMBER(K203),MAX(IF(K203&gt;=INDEX(ESCALA,0,$S$2),INDEX(ESCALA,0,$R$2))),1)</f>
        <v>1</v>
      </c>
      <c r="T203" s="119" t="str">
        <f t="shared" si="16"/>
        <v/>
      </c>
    </row>
    <row r="204" spans="1:20" x14ac:dyDescent="0.35">
      <c r="A204">
        <f t="shared" si="17"/>
        <v>197</v>
      </c>
      <c r="B204" s="35">
        <f t="array" ref="B204">IF(B203=0,0,MIN(IF(INDEX(DATOS,0,$P$2)&lt;=$I204,IF(INDEX(DATOS,0,$P$2)&gt;=$J204,IF(ISNUMBER(INDEX(DATOS,0,$C204)),IF(INDEX(DATOS,0,$N$2)=0,IF(INDEX(DATOS,0,$O$2)=1,IF(ISNA(MATCH(INDEX(DATOS,0,$Q$2),IF($J$8:J203=J204,$E$8:E203),0)),INDEX(DATOS,0,$M$2)))))))))</f>
        <v>0</v>
      </c>
      <c r="C204" s="32">
        <f>MATCH(D204,INDEX(DATOS,1,),0)</f>
        <v>20</v>
      </c>
      <c r="D204" s="114" t="s">
        <v>1</v>
      </c>
      <c r="E204" s="34" t="str">
        <f>IF($B204=0,"--",INDEX(DATOS,$B204,Q$2))</f>
        <v>--</v>
      </c>
      <c r="F204" s="34" t="str">
        <f>IFERROR(SUBSTITUTE(SUBSTITUTE(SUBSTITUTE(SUBSTITUTE(SUBSTITUTE(MID(E204,1,FIND(",",E204)-1),"Departamento de","Dpto."),"Partido de","Part."),"Coronel","Cnel."),"General","Gral."),"Comandante","Cmte."),E204)</f>
        <v>--</v>
      </c>
      <c r="G204" s="117">
        <f>IFERROR(VLOOKUP($E204,LOC_UNICOS,G$2,0),-999)</f>
        <v>-999</v>
      </c>
      <c r="H204" s="117">
        <f>IFERROR(VLOOKUP($E204,LOC_UNICOS,H$2,0),-999)</f>
        <v>-999</v>
      </c>
      <c r="I204" s="116">
        <f t="shared" si="14"/>
        <v>2018</v>
      </c>
      <c r="J204" s="116">
        <f t="shared" si="15"/>
        <v>2018</v>
      </c>
      <c r="K204" s="118" t="str">
        <f t="array" ref="K204">IFERROR(AVERAGE(IF(INDEX(DATOS,0,$P$2)&lt;=$I204,IF(INDEX(DATOS,0,$P$2)&gt;=$J204,IF(ISNUMBER(INDEX(DATOS,0,K$5)),IF(INDEX(DATOS,0,$N$2)=0,IF(INDEX(DATOS,0,$O$2)=1,IF(INDEX(DATOS,0,$Q$2)=$E204,INDEX(DATOS,0,K$5)))))))),"sd")</f>
        <v>sd</v>
      </c>
      <c r="L204" s="118" t="str">
        <f t="array" ref="L204">IFERROR(AVERAGE(IF(INDEX(DATOS,0,$P$2)&lt;=$I204,IF(INDEX(DATOS,0,$P$2)&gt;=$J204,IF(ISNUMBER(INDEX(DATOS,0,L$5)),IF(INDEX(DATOS,0,$N$2)=0,IF(INDEX(DATOS,0,$O$2)=1,IF(INDEX(DATOS,0,$Q$2)=$E204,INDEX(DATOS,0,L$5)))))))),"sd")</f>
        <v>sd</v>
      </c>
      <c r="M204" s="118" t="str">
        <f t="array" ref="M204">IFERROR(AVERAGE(IF(INDEX(DATOS,0,$P$2)&lt;=$I204,IF(INDEX(DATOS,0,$P$2)&gt;=$J204,IF(ISNUMBER(INDEX(DATOS,0,M$5)),IF(INDEX(DATOS,0,$N$2)=0,IF(INDEX(DATOS,0,$O$2)=1,IF(INDEX(DATOS,0,$Q$2)=$E204,INDEX(DATOS,0,M$5)))))))),"sd")</f>
        <v>sd</v>
      </c>
      <c r="N204" s="118" t="str">
        <f t="array" ref="N204">IFERROR(AVERAGE(IF(INDEX(DATOS,0,$P$2)&lt;=$I204,IF(INDEX(DATOS,0,$P$2)&gt;=$J204,IF(ISNUMBER(INDEX(DATOS,0,N$5)),IF(INDEX(DATOS,0,$N$2)=0,IF(INDEX(DATOS,0,$O$2)=1,IF(INDEX(DATOS,0,$Q$2)=$E204,INDEX(DATOS,0,N$5)))))))),"sd")</f>
        <v>sd</v>
      </c>
      <c r="O204" s="118" t="str">
        <f t="array" ref="O204">IFERROR(AVERAGE(IF(INDEX(DATOS,0,$P$2)&lt;=$I204,IF(INDEX(DATOS,0,$P$2)&gt;=$J204,IF(ISNUMBER(INDEX(DATOS,0,O$5)),IF(INDEX(DATOS,0,$N$2)=0,IF(INDEX(DATOS,0,$O$2)=1,IF(INDEX(DATOS,0,$Q$2)=$E204,INDEX(DATOS,0,O$5)))))))),"sd")</f>
        <v>sd</v>
      </c>
      <c r="P204" s="118" t="str">
        <f t="array" ref="P204">IFERROR(AVERAGE(IF(INDEX(DATOS,0,$P$2)&lt;=$I204,IF(INDEX(DATOS,0,$P$2)&gt;=$J204,IF(ISNUMBER(INDEX(DATOS,0,P$5)),IF(INDEX(DATOS,0,$N$2)=0,IF(INDEX(DATOS,0,$O$2)=1,IF(INDEX(DATOS,0,$Q$2)=$E204,INDEX(DATOS,0,P$5)))))))),"sd")</f>
        <v>sd</v>
      </c>
      <c r="Q204" s="118" t="str">
        <f t="array" ref="Q204">IFERROR(AVERAGE(IF(INDEX(DATOS,0,$P$2)&lt;=$I204,IF(INDEX(DATOS,0,$P$2)&gt;=$J204,IF(ISNUMBER(INDEX(DATOS,0,Q$5)),IF(INDEX(DATOS,0,$N$2)=0,IF(INDEX(DATOS,0,$O$2)=1,IF(INDEX(DATOS,0,$Q$2)=$E204,INDEX(DATOS,0,Q$5)))))))),"sd")</f>
        <v>sd</v>
      </c>
      <c r="R204" s="118" t="str">
        <f t="array" ref="R204">IFERROR(AVERAGE(IF(INDEX(DATOS,0,$P$2)&lt;=$I204,IF(INDEX(DATOS,0,$P$2)&gt;=$J204,IF(ISNUMBER(INDEX(DATOS,0,R$5)),IF(INDEX(DATOS,0,$N$2)=0,IF(INDEX(DATOS,0,$O$2)=1,IF(INDEX(DATOS,0,$Q$2)=$E204,INDEX(DATOS,0,R$5)))))))),"sd")</f>
        <v>sd</v>
      </c>
      <c r="S204" s="68">
        <f t="array" ref="S204">IF(ISNUMBER(K204),MAX(IF(K204&gt;=INDEX(ESCALA,0,$S$2),INDEX(ESCALA,0,$R$2))),1)</f>
        <v>1</v>
      </c>
      <c r="T204" s="119" t="str">
        <f t="shared" si="16"/>
        <v/>
      </c>
    </row>
    <row r="205" spans="1:20" x14ac:dyDescent="0.35">
      <c r="A205">
        <f t="shared" si="17"/>
        <v>198</v>
      </c>
      <c r="B205" s="35">
        <f t="array" ref="B205">IF(B204=0,0,MIN(IF(INDEX(DATOS,0,$P$2)&lt;=$I205,IF(INDEX(DATOS,0,$P$2)&gt;=$J205,IF(ISNUMBER(INDEX(DATOS,0,$C205)),IF(INDEX(DATOS,0,$N$2)=0,IF(INDEX(DATOS,0,$O$2)=1,IF(ISNA(MATCH(INDEX(DATOS,0,$Q$2),IF($J$8:J204=J205,$E$8:E204),0)),INDEX(DATOS,0,$M$2)))))))))</f>
        <v>0</v>
      </c>
      <c r="C205" s="32">
        <f>MATCH(D205,INDEX(DATOS,1,),0)</f>
        <v>20</v>
      </c>
      <c r="D205" s="114" t="s">
        <v>1</v>
      </c>
      <c r="E205" s="34" t="str">
        <f>IF($B205=0,"--",INDEX(DATOS,$B205,Q$2))</f>
        <v>--</v>
      </c>
      <c r="F205" s="34" t="str">
        <f>IFERROR(SUBSTITUTE(SUBSTITUTE(SUBSTITUTE(SUBSTITUTE(SUBSTITUTE(MID(E205,1,FIND(",",E205)-1),"Departamento de","Dpto."),"Partido de","Part."),"Coronel","Cnel."),"General","Gral."),"Comandante","Cmte."),E205)</f>
        <v>--</v>
      </c>
      <c r="G205" s="117">
        <f>IFERROR(VLOOKUP($E205,LOC_UNICOS,G$2,0),-999)</f>
        <v>-999</v>
      </c>
      <c r="H205" s="117">
        <f>IFERROR(VLOOKUP($E205,LOC_UNICOS,H$2,0),-999)</f>
        <v>-999</v>
      </c>
      <c r="I205" s="116">
        <f t="shared" si="14"/>
        <v>2018</v>
      </c>
      <c r="J205" s="116">
        <f t="shared" si="15"/>
        <v>2018</v>
      </c>
      <c r="K205" s="118" t="str">
        <f t="array" ref="K205">IFERROR(AVERAGE(IF(INDEX(DATOS,0,$P$2)&lt;=$I205,IF(INDEX(DATOS,0,$P$2)&gt;=$J205,IF(ISNUMBER(INDEX(DATOS,0,K$5)),IF(INDEX(DATOS,0,$N$2)=0,IF(INDEX(DATOS,0,$O$2)=1,IF(INDEX(DATOS,0,$Q$2)=$E205,INDEX(DATOS,0,K$5)))))))),"sd")</f>
        <v>sd</v>
      </c>
      <c r="L205" s="118" t="str">
        <f t="array" ref="L205">IFERROR(AVERAGE(IF(INDEX(DATOS,0,$P$2)&lt;=$I205,IF(INDEX(DATOS,0,$P$2)&gt;=$J205,IF(ISNUMBER(INDEX(DATOS,0,L$5)),IF(INDEX(DATOS,0,$N$2)=0,IF(INDEX(DATOS,0,$O$2)=1,IF(INDEX(DATOS,0,$Q$2)=$E205,INDEX(DATOS,0,L$5)))))))),"sd")</f>
        <v>sd</v>
      </c>
      <c r="M205" s="118" t="str">
        <f t="array" ref="M205">IFERROR(AVERAGE(IF(INDEX(DATOS,0,$P$2)&lt;=$I205,IF(INDEX(DATOS,0,$P$2)&gt;=$J205,IF(ISNUMBER(INDEX(DATOS,0,M$5)),IF(INDEX(DATOS,0,$N$2)=0,IF(INDEX(DATOS,0,$O$2)=1,IF(INDEX(DATOS,0,$Q$2)=$E205,INDEX(DATOS,0,M$5)))))))),"sd")</f>
        <v>sd</v>
      </c>
      <c r="N205" s="118" t="str">
        <f t="array" ref="N205">IFERROR(AVERAGE(IF(INDEX(DATOS,0,$P$2)&lt;=$I205,IF(INDEX(DATOS,0,$P$2)&gt;=$J205,IF(ISNUMBER(INDEX(DATOS,0,N$5)),IF(INDEX(DATOS,0,$N$2)=0,IF(INDEX(DATOS,0,$O$2)=1,IF(INDEX(DATOS,0,$Q$2)=$E205,INDEX(DATOS,0,N$5)))))))),"sd")</f>
        <v>sd</v>
      </c>
      <c r="O205" s="118" t="str">
        <f t="array" ref="O205">IFERROR(AVERAGE(IF(INDEX(DATOS,0,$P$2)&lt;=$I205,IF(INDEX(DATOS,0,$P$2)&gt;=$J205,IF(ISNUMBER(INDEX(DATOS,0,O$5)),IF(INDEX(DATOS,0,$N$2)=0,IF(INDEX(DATOS,0,$O$2)=1,IF(INDEX(DATOS,0,$Q$2)=$E205,INDEX(DATOS,0,O$5)))))))),"sd")</f>
        <v>sd</v>
      </c>
      <c r="P205" s="118" t="str">
        <f t="array" ref="P205">IFERROR(AVERAGE(IF(INDEX(DATOS,0,$P$2)&lt;=$I205,IF(INDEX(DATOS,0,$P$2)&gt;=$J205,IF(ISNUMBER(INDEX(DATOS,0,P$5)),IF(INDEX(DATOS,0,$N$2)=0,IF(INDEX(DATOS,0,$O$2)=1,IF(INDEX(DATOS,0,$Q$2)=$E205,INDEX(DATOS,0,P$5)))))))),"sd")</f>
        <v>sd</v>
      </c>
      <c r="Q205" s="118" t="str">
        <f t="array" ref="Q205">IFERROR(AVERAGE(IF(INDEX(DATOS,0,$P$2)&lt;=$I205,IF(INDEX(DATOS,0,$P$2)&gt;=$J205,IF(ISNUMBER(INDEX(DATOS,0,Q$5)),IF(INDEX(DATOS,0,$N$2)=0,IF(INDEX(DATOS,0,$O$2)=1,IF(INDEX(DATOS,0,$Q$2)=$E205,INDEX(DATOS,0,Q$5)))))))),"sd")</f>
        <v>sd</v>
      </c>
      <c r="R205" s="118" t="str">
        <f t="array" ref="R205">IFERROR(AVERAGE(IF(INDEX(DATOS,0,$P$2)&lt;=$I205,IF(INDEX(DATOS,0,$P$2)&gt;=$J205,IF(ISNUMBER(INDEX(DATOS,0,R$5)),IF(INDEX(DATOS,0,$N$2)=0,IF(INDEX(DATOS,0,$O$2)=1,IF(INDEX(DATOS,0,$Q$2)=$E205,INDEX(DATOS,0,R$5)))))))),"sd")</f>
        <v>sd</v>
      </c>
      <c r="S205" s="68">
        <f t="array" ref="S205">IF(ISNUMBER(K205),MAX(IF(K205&gt;=INDEX(ESCALA,0,$S$2),INDEX(ESCALA,0,$R$2))),1)</f>
        <v>1</v>
      </c>
      <c r="T205" s="119" t="str">
        <f t="shared" si="16"/>
        <v/>
      </c>
    </row>
    <row r="206" spans="1:20" x14ac:dyDescent="0.35">
      <c r="A206">
        <f t="shared" si="17"/>
        <v>199</v>
      </c>
      <c r="B206" s="35">
        <f t="array" ref="B206">IF(B205=0,0,MIN(IF(INDEX(DATOS,0,$P$2)&lt;=$I206,IF(INDEX(DATOS,0,$P$2)&gt;=$J206,IF(ISNUMBER(INDEX(DATOS,0,$C206)),IF(INDEX(DATOS,0,$N$2)=0,IF(INDEX(DATOS,0,$O$2)=1,IF(ISNA(MATCH(INDEX(DATOS,0,$Q$2),IF($J$8:J205=J206,$E$8:E205),0)),INDEX(DATOS,0,$M$2)))))))))</f>
        <v>0</v>
      </c>
      <c r="C206" s="32">
        <f>MATCH(D206,INDEX(DATOS,1,),0)</f>
        <v>20</v>
      </c>
      <c r="D206" s="114" t="s">
        <v>1</v>
      </c>
      <c r="E206" s="34" t="str">
        <f>IF($B206=0,"--",INDEX(DATOS,$B206,Q$2))</f>
        <v>--</v>
      </c>
      <c r="F206" s="34" t="str">
        <f>IFERROR(SUBSTITUTE(SUBSTITUTE(SUBSTITUTE(SUBSTITUTE(SUBSTITUTE(MID(E206,1,FIND(",",E206)-1),"Departamento de","Dpto."),"Partido de","Part."),"Coronel","Cnel."),"General","Gral."),"Comandante","Cmte."),E206)</f>
        <v>--</v>
      </c>
      <c r="G206" s="117">
        <f>IFERROR(VLOOKUP($E206,LOC_UNICOS,G$2,0),-999)</f>
        <v>-999</v>
      </c>
      <c r="H206" s="117">
        <f>IFERROR(VLOOKUP($E206,LOC_UNICOS,H$2,0),-999)</f>
        <v>-999</v>
      </c>
      <c r="I206" s="116">
        <f t="shared" si="14"/>
        <v>2018</v>
      </c>
      <c r="J206" s="116">
        <f t="shared" si="15"/>
        <v>2018</v>
      </c>
      <c r="K206" s="118" t="str">
        <f t="array" ref="K206">IFERROR(AVERAGE(IF(INDEX(DATOS,0,$P$2)&lt;=$I206,IF(INDEX(DATOS,0,$P$2)&gt;=$J206,IF(ISNUMBER(INDEX(DATOS,0,K$5)),IF(INDEX(DATOS,0,$N$2)=0,IF(INDEX(DATOS,0,$O$2)=1,IF(INDEX(DATOS,0,$Q$2)=$E206,INDEX(DATOS,0,K$5)))))))),"sd")</f>
        <v>sd</v>
      </c>
      <c r="L206" s="118" t="str">
        <f t="array" ref="L206">IFERROR(AVERAGE(IF(INDEX(DATOS,0,$P$2)&lt;=$I206,IF(INDEX(DATOS,0,$P$2)&gt;=$J206,IF(ISNUMBER(INDEX(DATOS,0,L$5)),IF(INDEX(DATOS,0,$N$2)=0,IF(INDEX(DATOS,0,$O$2)=1,IF(INDEX(DATOS,0,$Q$2)=$E206,INDEX(DATOS,0,L$5)))))))),"sd")</f>
        <v>sd</v>
      </c>
      <c r="M206" s="118" t="str">
        <f t="array" ref="M206">IFERROR(AVERAGE(IF(INDEX(DATOS,0,$P$2)&lt;=$I206,IF(INDEX(DATOS,0,$P$2)&gt;=$J206,IF(ISNUMBER(INDEX(DATOS,0,M$5)),IF(INDEX(DATOS,0,$N$2)=0,IF(INDEX(DATOS,0,$O$2)=1,IF(INDEX(DATOS,0,$Q$2)=$E206,INDEX(DATOS,0,M$5)))))))),"sd")</f>
        <v>sd</v>
      </c>
      <c r="N206" s="118" t="str">
        <f t="array" ref="N206">IFERROR(AVERAGE(IF(INDEX(DATOS,0,$P$2)&lt;=$I206,IF(INDEX(DATOS,0,$P$2)&gt;=$J206,IF(ISNUMBER(INDEX(DATOS,0,N$5)),IF(INDEX(DATOS,0,$N$2)=0,IF(INDEX(DATOS,0,$O$2)=1,IF(INDEX(DATOS,0,$Q$2)=$E206,INDEX(DATOS,0,N$5)))))))),"sd")</f>
        <v>sd</v>
      </c>
      <c r="O206" s="118" t="str">
        <f t="array" ref="O206">IFERROR(AVERAGE(IF(INDEX(DATOS,0,$P$2)&lt;=$I206,IF(INDEX(DATOS,0,$P$2)&gt;=$J206,IF(ISNUMBER(INDEX(DATOS,0,O$5)),IF(INDEX(DATOS,0,$N$2)=0,IF(INDEX(DATOS,0,$O$2)=1,IF(INDEX(DATOS,0,$Q$2)=$E206,INDEX(DATOS,0,O$5)))))))),"sd")</f>
        <v>sd</v>
      </c>
      <c r="P206" s="118" t="str">
        <f t="array" ref="P206">IFERROR(AVERAGE(IF(INDEX(DATOS,0,$P$2)&lt;=$I206,IF(INDEX(DATOS,0,$P$2)&gt;=$J206,IF(ISNUMBER(INDEX(DATOS,0,P$5)),IF(INDEX(DATOS,0,$N$2)=0,IF(INDEX(DATOS,0,$O$2)=1,IF(INDEX(DATOS,0,$Q$2)=$E206,INDEX(DATOS,0,P$5)))))))),"sd")</f>
        <v>sd</v>
      </c>
      <c r="Q206" s="118" t="str">
        <f t="array" ref="Q206">IFERROR(AVERAGE(IF(INDEX(DATOS,0,$P$2)&lt;=$I206,IF(INDEX(DATOS,0,$P$2)&gt;=$J206,IF(ISNUMBER(INDEX(DATOS,0,Q$5)),IF(INDEX(DATOS,0,$N$2)=0,IF(INDEX(DATOS,0,$O$2)=1,IF(INDEX(DATOS,0,$Q$2)=$E206,INDEX(DATOS,0,Q$5)))))))),"sd")</f>
        <v>sd</v>
      </c>
      <c r="R206" s="118" t="str">
        <f t="array" ref="R206">IFERROR(AVERAGE(IF(INDEX(DATOS,0,$P$2)&lt;=$I206,IF(INDEX(DATOS,0,$P$2)&gt;=$J206,IF(ISNUMBER(INDEX(DATOS,0,R$5)),IF(INDEX(DATOS,0,$N$2)=0,IF(INDEX(DATOS,0,$O$2)=1,IF(INDEX(DATOS,0,$Q$2)=$E206,INDEX(DATOS,0,R$5)))))))),"sd")</f>
        <v>sd</v>
      </c>
      <c r="S206" s="68">
        <f t="array" ref="S206">IF(ISNUMBER(K206),MAX(IF(K206&gt;=INDEX(ESCALA,0,$S$2),INDEX(ESCALA,0,$R$2))),1)</f>
        <v>1</v>
      </c>
      <c r="T206" s="119" t="str">
        <f t="shared" si="16"/>
        <v/>
      </c>
    </row>
    <row r="207" spans="1:20" x14ac:dyDescent="0.35">
      <c r="A207">
        <f t="shared" si="17"/>
        <v>200</v>
      </c>
      <c r="B207" s="35">
        <f t="array" ref="B207">IF(B206=0,0,MIN(IF(INDEX(DATOS,0,$P$2)&lt;=$I207,IF(INDEX(DATOS,0,$P$2)&gt;=$J207,IF(ISNUMBER(INDEX(DATOS,0,$C207)),IF(INDEX(DATOS,0,$N$2)=0,IF(INDEX(DATOS,0,$O$2)=1,IF(ISNA(MATCH(INDEX(DATOS,0,$Q$2),IF($J$8:J206=J207,$E$8:E206),0)),INDEX(DATOS,0,$M$2)))))))))</f>
        <v>0</v>
      </c>
      <c r="C207" s="32">
        <f>MATCH(D207,INDEX(DATOS,1,),0)</f>
        <v>20</v>
      </c>
      <c r="D207" s="114" t="s">
        <v>1</v>
      </c>
      <c r="E207" s="34" t="str">
        <f>IF($B207=0,"--",INDEX(DATOS,$B207,Q$2))</f>
        <v>--</v>
      </c>
      <c r="F207" s="34" t="str">
        <f>IFERROR(SUBSTITUTE(SUBSTITUTE(SUBSTITUTE(SUBSTITUTE(SUBSTITUTE(MID(E207,1,FIND(",",E207)-1),"Departamento de","Dpto."),"Partido de","Part."),"Coronel","Cnel."),"General","Gral."),"Comandante","Cmte."),E207)</f>
        <v>--</v>
      </c>
      <c r="G207" s="117">
        <f>IFERROR(VLOOKUP($E207,LOC_UNICOS,G$2,0),-999)</f>
        <v>-999</v>
      </c>
      <c r="H207" s="117">
        <f>IFERROR(VLOOKUP($E207,LOC_UNICOS,H$2,0),-999)</f>
        <v>-999</v>
      </c>
      <c r="I207" s="116">
        <f t="shared" si="14"/>
        <v>2018</v>
      </c>
      <c r="J207" s="116">
        <f t="shared" si="15"/>
        <v>2018</v>
      </c>
      <c r="K207" s="118" t="str">
        <f t="array" ref="K207">IFERROR(AVERAGE(IF(INDEX(DATOS,0,$P$2)&lt;=$I207,IF(INDEX(DATOS,0,$P$2)&gt;=$J207,IF(ISNUMBER(INDEX(DATOS,0,K$5)),IF(INDEX(DATOS,0,$N$2)=0,IF(INDEX(DATOS,0,$O$2)=1,IF(INDEX(DATOS,0,$Q$2)=$E207,INDEX(DATOS,0,K$5)))))))),"sd")</f>
        <v>sd</v>
      </c>
      <c r="L207" s="118" t="str">
        <f t="array" ref="L207">IFERROR(AVERAGE(IF(INDEX(DATOS,0,$P$2)&lt;=$I207,IF(INDEX(DATOS,0,$P$2)&gt;=$J207,IF(ISNUMBER(INDEX(DATOS,0,L$5)),IF(INDEX(DATOS,0,$N$2)=0,IF(INDEX(DATOS,0,$O$2)=1,IF(INDEX(DATOS,0,$Q$2)=$E207,INDEX(DATOS,0,L$5)))))))),"sd")</f>
        <v>sd</v>
      </c>
      <c r="M207" s="118" t="str">
        <f t="array" ref="M207">IFERROR(AVERAGE(IF(INDEX(DATOS,0,$P$2)&lt;=$I207,IF(INDEX(DATOS,0,$P$2)&gt;=$J207,IF(ISNUMBER(INDEX(DATOS,0,M$5)),IF(INDEX(DATOS,0,$N$2)=0,IF(INDEX(DATOS,0,$O$2)=1,IF(INDEX(DATOS,0,$Q$2)=$E207,INDEX(DATOS,0,M$5)))))))),"sd")</f>
        <v>sd</v>
      </c>
      <c r="N207" s="118" t="str">
        <f t="array" ref="N207">IFERROR(AVERAGE(IF(INDEX(DATOS,0,$P$2)&lt;=$I207,IF(INDEX(DATOS,0,$P$2)&gt;=$J207,IF(ISNUMBER(INDEX(DATOS,0,N$5)),IF(INDEX(DATOS,0,$N$2)=0,IF(INDEX(DATOS,0,$O$2)=1,IF(INDEX(DATOS,0,$Q$2)=$E207,INDEX(DATOS,0,N$5)))))))),"sd")</f>
        <v>sd</v>
      </c>
      <c r="O207" s="118" t="str">
        <f t="array" ref="O207">IFERROR(AVERAGE(IF(INDEX(DATOS,0,$P$2)&lt;=$I207,IF(INDEX(DATOS,0,$P$2)&gt;=$J207,IF(ISNUMBER(INDEX(DATOS,0,O$5)),IF(INDEX(DATOS,0,$N$2)=0,IF(INDEX(DATOS,0,$O$2)=1,IF(INDEX(DATOS,0,$Q$2)=$E207,INDEX(DATOS,0,O$5)))))))),"sd")</f>
        <v>sd</v>
      </c>
      <c r="P207" s="118" t="str">
        <f t="array" ref="P207">IFERROR(AVERAGE(IF(INDEX(DATOS,0,$P$2)&lt;=$I207,IF(INDEX(DATOS,0,$P$2)&gt;=$J207,IF(ISNUMBER(INDEX(DATOS,0,P$5)),IF(INDEX(DATOS,0,$N$2)=0,IF(INDEX(DATOS,0,$O$2)=1,IF(INDEX(DATOS,0,$Q$2)=$E207,INDEX(DATOS,0,P$5)))))))),"sd")</f>
        <v>sd</v>
      </c>
      <c r="Q207" s="118" t="str">
        <f t="array" ref="Q207">IFERROR(AVERAGE(IF(INDEX(DATOS,0,$P$2)&lt;=$I207,IF(INDEX(DATOS,0,$P$2)&gt;=$J207,IF(ISNUMBER(INDEX(DATOS,0,Q$5)),IF(INDEX(DATOS,0,$N$2)=0,IF(INDEX(DATOS,0,$O$2)=1,IF(INDEX(DATOS,0,$Q$2)=$E207,INDEX(DATOS,0,Q$5)))))))),"sd")</f>
        <v>sd</v>
      </c>
      <c r="R207" s="118" t="str">
        <f t="array" ref="R207">IFERROR(AVERAGE(IF(INDEX(DATOS,0,$P$2)&lt;=$I207,IF(INDEX(DATOS,0,$P$2)&gt;=$J207,IF(ISNUMBER(INDEX(DATOS,0,R$5)),IF(INDEX(DATOS,0,$N$2)=0,IF(INDEX(DATOS,0,$O$2)=1,IF(INDEX(DATOS,0,$Q$2)=$E207,INDEX(DATOS,0,R$5)))))))),"sd")</f>
        <v>sd</v>
      </c>
      <c r="S207" s="68">
        <f t="array" ref="S207">IF(ISNUMBER(K207),MAX(IF(K207&gt;=INDEX(ESCALA,0,$S$2),INDEX(ESCALA,0,$R$2))),1)</f>
        <v>1</v>
      </c>
      <c r="T207" s="119" t="str">
        <f t="shared" si="16"/>
        <v/>
      </c>
    </row>
    <row r="208" spans="1:20" x14ac:dyDescent="0.35">
      <c r="B208" s="35"/>
      <c r="C208" s="32"/>
      <c r="D208" s="114"/>
      <c r="E208" s="34"/>
      <c r="F208" s="34"/>
      <c r="G208" s="117"/>
      <c r="H208" s="117"/>
      <c r="I208" s="116"/>
      <c r="J208" s="116"/>
      <c r="K208" s="118"/>
      <c r="L208" s="118"/>
      <c r="M208" s="118"/>
      <c r="N208" s="118"/>
      <c r="O208" s="118"/>
      <c r="P208" s="118"/>
      <c r="Q208" s="118"/>
      <c r="R208" s="118"/>
      <c r="S208" s="118"/>
      <c r="T208" s="28"/>
    </row>
  </sheetData>
  <pageMargins left="0.75" right="0.75" top="1" bottom="1" header="0" footer="0"/>
  <pageSetup paperSize="9" orientation="portrait" horizontalDpi="1200" verticalDpi="12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18D80-EB5C-4EF1-8942-E81F73C36E93}">
  <dimension ref="A1:C14"/>
  <sheetViews>
    <sheetView tabSelected="1" zoomScale="80" zoomScaleNormal="80" workbookViewId="0">
      <selection activeCell="B14" sqref="B14"/>
    </sheetView>
  </sheetViews>
  <sheetFormatPr baseColWidth="10" defaultRowHeight="14.5" x14ac:dyDescent="0.35"/>
  <sheetData>
    <row r="1" spans="1:3" x14ac:dyDescent="0.35">
      <c r="B1" s="47" t="s">
        <v>74</v>
      </c>
      <c r="C1" s="47" t="s">
        <v>74</v>
      </c>
    </row>
    <row r="2" spans="1:3" x14ac:dyDescent="0.35">
      <c r="A2" s="108" t="s">
        <v>706</v>
      </c>
      <c r="B2" s="121" t="s">
        <v>708</v>
      </c>
      <c r="C2" s="121" t="s">
        <v>709</v>
      </c>
    </row>
    <row r="3" spans="1:3" x14ac:dyDescent="0.35">
      <c r="A3" s="30">
        <v>1</v>
      </c>
      <c r="B3">
        <v>1</v>
      </c>
      <c r="C3">
        <v>90</v>
      </c>
    </row>
    <row r="4" spans="1:3" x14ac:dyDescent="0.35">
      <c r="A4" s="30">
        <f>A3+1</f>
        <v>2</v>
      </c>
      <c r="B4">
        <f>C3</f>
        <v>90</v>
      </c>
      <c r="C4">
        <f>B4+2</f>
        <v>92</v>
      </c>
    </row>
    <row r="5" spans="1:3" x14ac:dyDescent="0.35">
      <c r="A5" s="30">
        <f t="shared" ref="A5:A13" si="0">A4+1</f>
        <v>3</v>
      </c>
      <c r="B5">
        <f>C4</f>
        <v>92</v>
      </c>
      <c r="C5">
        <f t="shared" ref="C5:C13" si="1">B5+2</f>
        <v>94</v>
      </c>
    </row>
    <row r="6" spans="1:3" x14ac:dyDescent="0.35">
      <c r="A6" s="30">
        <f t="shared" si="0"/>
        <v>4</v>
      </c>
      <c r="B6">
        <f t="shared" ref="B6:B14" si="2">C5</f>
        <v>94</v>
      </c>
      <c r="C6">
        <f t="shared" si="1"/>
        <v>96</v>
      </c>
    </row>
    <row r="7" spans="1:3" x14ac:dyDescent="0.35">
      <c r="A7" s="30">
        <f t="shared" si="0"/>
        <v>5</v>
      </c>
      <c r="B7">
        <f t="shared" si="2"/>
        <v>96</v>
      </c>
      <c r="C7">
        <f t="shared" si="1"/>
        <v>98</v>
      </c>
    </row>
    <row r="8" spans="1:3" x14ac:dyDescent="0.35">
      <c r="A8" s="30">
        <f t="shared" si="0"/>
        <v>6</v>
      </c>
      <c r="B8">
        <f t="shared" si="2"/>
        <v>98</v>
      </c>
      <c r="C8">
        <f t="shared" si="1"/>
        <v>100</v>
      </c>
    </row>
    <row r="9" spans="1:3" x14ac:dyDescent="0.35">
      <c r="A9" s="30">
        <f t="shared" si="0"/>
        <v>7</v>
      </c>
      <c r="B9">
        <f t="shared" si="2"/>
        <v>100</v>
      </c>
      <c r="C9">
        <f t="shared" si="1"/>
        <v>102</v>
      </c>
    </row>
    <row r="10" spans="1:3" x14ac:dyDescent="0.35">
      <c r="A10" s="30">
        <f t="shared" si="0"/>
        <v>8</v>
      </c>
      <c r="B10">
        <f t="shared" si="2"/>
        <v>102</v>
      </c>
      <c r="C10">
        <f t="shared" si="1"/>
        <v>104</v>
      </c>
    </row>
    <row r="11" spans="1:3" x14ac:dyDescent="0.35">
      <c r="A11" s="30">
        <f t="shared" si="0"/>
        <v>9</v>
      </c>
      <c r="B11">
        <f t="shared" si="2"/>
        <v>104</v>
      </c>
      <c r="C11">
        <f t="shared" si="1"/>
        <v>106</v>
      </c>
    </row>
    <row r="12" spans="1:3" x14ac:dyDescent="0.35">
      <c r="A12" s="30">
        <f t="shared" si="0"/>
        <v>10</v>
      </c>
      <c r="B12">
        <f t="shared" si="2"/>
        <v>106</v>
      </c>
      <c r="C12">
        <f t="shared" si="1"/>
        <v>108</v>
      </c>
    </row>
    <row r="13" spans="1:3" x14ac:dyDescent="0.35">
      <c r="A13" s="30">
        <f t="shared" si="0"/>
        <v>11</v>
      </c>
      <c r="B13">
        <f t="shared" si="2"/>
        <v>108</v>
      </c>
      <c r="C13">
        <f t="shared" si="1"/>
        <v>110</v>
      </c>
    </row>
    <row r="14" spans="1:3" x14ac:dyDescent="0.35">
      <c r="A14">
        <v>12</v>
      </c>
      <c r="B14">
        <f t="shared" si="2"/>
        <v>110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7998E-2183-4C3E-9DF4-717CC5AA6379}">
  <dimension ref="A1:S208"/>
  <sheetViews>
    <sheetView zoomScale="80" zoomScaleNormal="80" workbookViewId="0">
      <pane xSplit="5" ySplit="7" topLeftCell="I8" activePane="bottomRight" state="frozen"/>
      <selection activeCell="I183" sqref="I183"/>
      <selection pane="topRight" activeCell="I183" sqref="I183"/>
      <selection pane="bottomLeft" activeCell="I183" sqref="I183"/>
      <selection pane="bottomRight" activeCell="I16" sqref="I16"/>
    </sheetView>
  </sheetViews>
  <sheetFormatPr baseColWidth="10" defaultRowHeight="14.5" x14ac:dyDescent="0.35"/>
  <cols>
    <col min="2" max="3" width="7.453125" customWidth="1"/>
    <col min="4" max="4" width="8.6328125" customWidth="1"/>
    <col min="5" max="5" width="16.1796875" customWidth="1"/>
    <col min="6" max="6" width="23.453125" customWidth="1"/>
    <col min="7" max="12" width="10.90625" customWidth="1"/>
    <col min="14" max="16" width="10.90625" customWidth="1"/>
    <col min="19" max="19" width="119.453125" customWidth="1"/>
  </cols>
  <sheetData>
    <row r="1" spans="1:19" x14ac:dyDescent="0.35">
      <c r="A1" s="18" t="s">
        <v>3</v>
      </c>
      <c r="B1" s="43">
        <v>2018</v>
      </c>
      <c r="C1" s="22"/>
      <c r="G1" t="str">
        <f>Nombres!I3</f>
        <v>Lat PEA</v>
      </c>
      <c r="H1" t="str">
        <f>Nombres!J3</f>
        <v>Long PEA</v>
      </c>
      <c r="I1" s="3"/>
      <c r="L1" s="3"/>
      <c r="M1" s="3" t="str">
        <f>Datos!A7</f>
        <v>Fila</v>
      </c>
      <c r="N1" s="3" t="str">
        <f>Datos!B7</f>
        <v>Outlier</v>
      </c>
      <c r="O1" t="str">
        <f>Datos!C7</f>
        <v>Usado</v>
      </c>
      <c r="P1" s="3" t="str">
        <f>Datos!D7</f>
        <v>Siembra PEA</v>
      </c>
      <c r="Q1" s="28" t="str">
        <f>Datos!E7</f>
        <v>Dpto PEA 2020</v>
      </c>
      <c r="R1" s="3"/>
      <c r="S1" s="28"/>
    </row>
    <row r="2" spans="1:19" x14ac:dyDescent="0.35">
      <c r="G2" s="15">
        <f>MATCH(G1,INDEX(LOC_UNICOS,1,0),0)</f>
        <v>3</v>
      </c>
      <c r="H2" s="15">
        <f>MATCH(H1,INDEX(LOC_UNICOS,1,0),0)</f>
        <v>4</v>
      </c>
      <c r="I2" s="15"/>
      <c r="J2" s="19"/>
      <c r="L2" s="15"/>
      <c r="M2" s="15">
        <f t="shared" ref="M2:O2" si="0">MATCH(M1,INDEX(DATOS,1,0),0)</f>
        <v>1</v>
      </c>
      <c r="N2" s="15">
        <f t="shared" si="0"/>
        <v>2</v>
      </c>
      <c r="O2" s="15">
        <f t="shared" si="0"/>
        <v>3</v>
      </c>
      <c r="P2" s="15">
        <f>MATCH(P1,INDEX(DATOS,1,0),0)</f>
        <v>4</v>
      </c>
      <c r="Q2" s="15">
        <f>MATCH(Q1,INDEX(DATOS,1,0),0)</f>
        <v>5</v>
      </c>
      <c r="R2" s="15"/>
      <c r="S2" s="15"/>
    </row>
    <row r="3" spans="1:19" x14ac:dyDescent="0.35">
      <c r="A3" s="44" t="s">
        <v>73</v>
      </c>
    </row>
    <row r="4" spans="1:19" x14ac:dyDescent="0.35">
      <c r="A4" s="21"/>
      <c r="B4" s="21"/>
      <c r="C4" s="21"/>
      <c r="D4" s="21"/>
      <c r="E4" s="21"/>
      <c r="F4" s="21"/>
      <c r="G4" s="21"/>
      <c r="H4" s="21"/>
      <c r="I4" s="11"/>
      <c r="J4" s="14"/>
      <c r="K4" s="24"/>
      <c r="S4" s="14"/>
    </row>
    <row r="5" spans="1:19" x14ac:dyDescent="0.35">
      <c r="A5" s="21"/>
      <c r="B5" s="21"/>
      <c r="C5" s="21"/>
      <c r="D5" s="21"/>
      <c r="E5" s="21"/>
      <c r="F5" s="21"/>
      <c r="G5" s="21"/>
      <c r="H5" s="21"/>
      <c r="I5" s="11"/>
      <c r="J5" s="14"/>
      <c r="K5" s="15">
        <f>MATCH(K6,INDEX(DATOS,1,0),0)</f>
        <v>11</v>
      </c>
      <c r="L5" s="15">
        <f>MATCH(L6,INDEX(DATOS,1,0),0)</f>
        <v>35</v>
      </c>
      <c r="M5" s="15">
        <f>MATCH(M6,INDEX(DATOS,1,0),0)</f>
        <v>29</v>
      </c>
      <c r="N5" s="15">
        <f>MATCH(N6,INDEX(DATOS,1,0),0)</f>
        <v>20</v>
      </c>
      <c r="O5" s="15">
        <f>MATCH(O6,INDEX(DATOS,1,0),0)</f>
        <v>25</v>
      </c>
      <c r="P5" s="15">
        <f>MATCH(P6,INDEX(DATOS,1,0),0)</f>
        <v>9</v>
      </c>
      <c r="Q5" s="15">
        <f>MATCH(Q6,INDEX(DATOS,1,0),0)</f>
        <v>24</v>
      </c>
      <c r="S5" s="14"/>
    </row>
    <row r="6" spans="1:19" x14ac:dyDescent="0.35">
      <c r="B6" s="35"/>
      <c r="D6" s="15"/>
      <c r="H6" s="15"/>
      <c r="K6" s="15" t="s">
        <v>74</v>
      </c>
      <c r="L6" s="15" t="s">
        <v>58</v>
      </c>
      <c r="M6" s="15" t="s">
        <v>59</v>
      </c>
      <c r="N6" s="15" t="s">
        <v>1</v>
      </c>
      <c r="O6" s="15" t="s">
        <v>26</v>
      </c>
      <c r="P6" s="15" t="s">
        <v>76</v>
      </c>
      <c r="Q6" s="15" t="s">
        <v>703</v>
      </c>
    </row>
    <row r="7" spans="1:19" x14ac:dyDescent="0.35">
      <c r="A7" s="16" t="s">
        <v>5</v>
      </c>
      <c r="B7" s="16" t="s">
        <v>4</v>
      </c>
      <c r="C7" s="7" t="s">
        <v>69</v>
      </c>
      <c r="D7" s="113" t="s">
        <v>68</v>
      </c>
      <c r="E7" s="13" t="str">
        <f>Datos!E7</f>
        <v>Dpto PEA 2020</v>
      </c>
      <c r="F7" s="13" t="s">
        <v>698</v>
      </c>
      <c r="G7" s="108" t="s">
        <v>271</v>
      </c>
      <c r="H7" s="108" t="s">
        <v>272</v>
      </c>
      <c r="I7" s="16" t="s">
        <v>704</v>
      </c>
      <c r="J7" s="16" t="s">
        <v>705</v>
      </c>
      <c r="K7" s="47" t="str">
        <f>K6&amp;"_media"</f>
        <v>BON_media</v>
      </c>
      <c r="L7" s="47" t="str">
        <f t="shared" ref="L7:Q7" si="1">L6&amp;"_media"</f>
        <v>ESTAB_media</v>
      </c>
      <c r="M7" s="47" t="str">
        <f t="shared" si="1"/>
        <v>GH_media</v>
      </c>
      <c r="N7" s="47" t="str">
        <f t="shared" si="1"/>
        <v>PH_media</v>
      </c>
      <c r="O7" s="47" t="str">
        <f t="shared" si="1"/>
        <v>PROT_media</v>
      </c>
      <c r="P7" s="47" t="str">
        <f t="shared" si="1"/>
        <v>RTO_media</v>
      </c>
      <c r="Q7" s="47" t="str">
        <f t="shared" si="1"/>
        <v>P.BLANCA_media</v>
      </c>
      <c r="R7" s="17"/>
      <c r="S7" s="119" t="str">
        <f>F7&amp;","&amp;G7&amp;","&amp;H7&amp;","&amp;I7&amp;","&amp;J7&amp;","&amp;K7&amp;","&amp;L7&amp;","&amp;M7&amp;","&amp;N7&amp;","&amp;O7&amp;","&amp;P7&amp;","&amp;Q7</f>
        <v>Dpto Label,Latitud,Longitud,Año_max,Año_min,BON_media,ESTAB_media,GH_media,PH_media,PROT_media,RTO_media,P.BLANCA_media</v>
      </c>
    </row>
    <row r="8" spans="1:19" x14ac:dyDescent="0.35">
      <c r="A8">
        <v>1</v>
      </c>
      <c r="B8" s="35">
        <f t="array" ref="B8">MIN(IF(INDEX(DATOS,0,$P$2)&lt;=$I8,IF(INDEX(DATOS,0,$P$2)&gt;=$J8,IF(ISNUMBER(INDEX(DATOS,0,C8)),IF(INDEX(DATOS,0,$N$2)=0,IF(INDEX(DATOS,0,$O$2)=1,INDEX(DATOS,0,$M$2)))))))</f>
        <v>316</v>
      </c>
      <c r="C8" s="32">
        <f>MATCH(D8,INDEX(DATOS,1,),0)</f>
        <v>20</v>
      </c>
      <c r="D8" s="114" t="s">
        <v>1</v>
      </c>
      <c r="E8" s="34" t="str">
        <f>IF($B8=0,"--",INDEX(DATOS,$B8,Q$2))</f>
        <v>Departamento de General Obligado, SF</v>
      </c>
      <c r="F8" s="34" t="str">
        <f>IFERROR(SUBSTITUTE(SUBSTITUTE(SUBSTITUTE(SUBSTITUTE(SUBSTITUTE(MID(E8,1,FIND(",",E8)-1),"Departamento de","Dpto."),"Partido de","Part."),"Coronel","Cnel."),"General","Gral."),"Comandante","Cmte."),E8)</f>
        <v>Dpto. Gral. Obligado</v>
      </c>
      <c r="G8" s="117">
        <f>IFERROR(VLOOKUP($E8,LOC_UNICOS,G$2,0),"sd")</f>
        <v>-28.75</v>
      </c>
      <c r="H8" s="117">
        <f>IFERROR(VLOOKUP($E8,LOC_UNICOS,H$2,0),"sd")</f>
        <v>-59.75</v>
      </c>
      <c r="I8" s="116">
        <f>$B$1</f>
        <v>2018</v>
      </c>
      <c r="J8" s="116">
        <f>I8-1</f>
        <v>2017</v>
      </c>
      <c r="K8" s="118">
        <f t="array" ref="K8">IFERROR(AVERAGE(IF(INDEX(DATOS,0,$P$2)&lt;=$I8,IF(INDEX(DATOS,0,$P$2)&gt;=$J8,IF(ISNUMBER(INDEX(DATOS,0,K$5)),IF(INDEX(DATOS,0,$N$2)=0,IF(INDEX(DATOS,0,$O$2)=1,IF(INDEX(DATOS,0,$Q$2)=$E8,INDEX(DATOS,0,K$5)))))))),"sd")</f>
        <v>101.69999999999999</v>
      </c>
      <c r="L8" s="118">
        <f t="array" ref="L8">IFERROR(AVERAGE(IF(INDEX(DATOS,0,$P$2)&lt;=$I8,IF(INDEX(DATOS,0,$P$2)&gt;=$J8,IF(ISNUMBER(INDEX(DATOS,0,L$5)),IF(INDEX(DATOS,0,$N$2)=0,IF(INDEX(DATOS,0,$O$2)=1,IF(INDEX(DATOS,0,$Q$2)=$E8,INDEX(DATOS,0,L$5)))))))),"sd")</f>
        <v>15.55</v>
      </c>
      <c r="M8" s="118">
        <f t="array" ref="M8">IFERROR(AVERAGE(IF(INDEX(DATOS,0,$P$2)&lt;=$I8,IF(INDEX(DATOS,0,$P$2)&gt;=$J8,IF(ISNUMBER(INDEX(DATOS,0,M$5)),IF(INDEX(DATOS,0,$N$2)=0,IF(INDEX(DATOS,0,$O$2)=1,IF(INDEX(DATOS,0,$Q$2)=$E8,INDEX(DATOS,0,M$5)))))))),"sd")</f>
        <v>24</v>
      </c>
      <c r="N8" s="118">
        <f t="array" ref="N8">IFERROR(AVERAGE(IF(INDEX(DATOS,0,$P$2)&lt;=$I8,IF(INDEX(DATOS,0,$P$2)&gt;=$J8,IF(ISNUMBER(INDEX(DATOS,0,N$5)),IF(INDEX(DATOS,0,$N$2)=0,IF(INDEX(DATOS,0,$O$2)=1,IF(INDEX(DATOS,0,$Q$2)=$E8,INDEX(DATOS,0,N$5)))))))),"sd")</f>
        <v>81.550000000000011</v>
      </c>
      <c r="O8" s="118">
        <f t="array" ref="O8">IFERROR(AVERAGE(IF(INDEX(DATOS,0,$P$2)&lt;=$I8,IF(INDEX(DATOS,0,$P$2)&gt;=$J8,IF(ISNUMBER(INDEX(DATOS,0,O$5)),IF(INDEX(DATOS,0,$N$2)=0,IF(INDEX(DATOS,0,$O$2)=1,IF(INDEX(DATOS,0,$Q$2)=$E8,INDEX(DATOS,0,O$5)))))))),"sd")</f>
        <v>11.100000000000001</v>
      </c>
      <c r="P8" s="118">
        <f t="array" ref="P8">IFERROR(AVERAGE(IF(INDEX(DATOS,0,$P$2)&lt;=$I8,IF(INDEX(DATOS,0,$P$2)&gt;=$J8,IF(ISNUMBER(INDEX(DATOS,0,P$5)),IF(INDEX(DATOS,0,$N$2)=0,IF(INDEX(DATOS,0,$O$2)=1,IF(INDEX(DATOS,0,$Q$2)=$E8,INDEX(DATOS,0,P$5)))))))),"sd")</f>
        <v>2050</v>
      </c>
      <c r="Q8" s="118">
        <f t="array" ref="Q8">IFERROR(AVERAGE(IF(INDEX(DATOS,0,$P$2)&lt;=$I8,IF(INDEX(DATOS,0,$P$2)&gt;=$J8,IF(ISNUMBER(INDEX(DATOS,0,Q$5)),IF(INDEX(DATOS,0,$N$2)=0,IF(INDEX(DATOS,0,$O$2)=1,IF(INDEX(DATOS,0,$Q$2)=$E8,INDEX(DATOS,0,Q$5)))))))),"sd")</f>
        <v>11.85</v>
      </c>
      <c r="R8" s="118"/>
      <c r="S8" s="119" t="str">
        <f>F8&amp;REPT(" ",40-LEN(F8))&amp;","&amp;TEXT(G8,"?0.000")&amp;","&amp;TEXT(H8,"?0.000")&amp;","&amp;TEXT(I8,"?0")&amp;","&amp;TEXT(J8,"?0")&amp;","&amp;TEXT(K8,"?0.000")&amp;","&amp;TEXT(L8,"?0.000")&amp;","&amp;TEXT(M8,"?0.000")&amp;","&amp;TEXT(N8,"?0.000")&amp;","&amp;TEXT(O8,"?0.000")&amp;","&amp;TEXT(P8,"?0.000")&amp;","&amp;TEXT(Q8,"?0.000")</f>
        <v>Dpto. Gral. Obligado                    ,-28.750,-59.750,2018,2017,101.700,15.550,24.000,81.550,11.100,2050.000,11.850</v>
      </c>
    </row>
    <row r="9" spans="1:19" x14ac:dyDescent="0.35">
      <c r="A9">
        <f>A8+1</f>
        <v>2</v>
      </c>
      <c r="B9" s="35">
        <f t="array" ref="B9">IF(B8=0,0,MIN(IF(INDEX(DATOS,0,$P$2)&lt;=$I9,IF(INDEX(DATOS,0,$P$2)&gt;=$J9,IF(ISNUMBER(INDEX(DATOS,0,$C9)),IF(INDEX(DATOS,0,$N$2)=0,IF(INDEX(DATOS,0,$O$2)=1,IF(ISNA(MATCH(INDEX(DATOS,0,$Q$2),IF($J$8:J8=J9,$E$8:E8),0)),INDEX(DATOS,0,$M$2)))))))))</f>
        <v>317</v>
      </c>
      <c r="C9" s="32">
        <f>MATCH(D9,INDEX(DATOS,1,),0)</f>
        <v>20</v>
      </c>
      <c r="D9" s="114" t="s">
        <v>1</v>
      </c>
      <c r="E9" s="34" t="str">
        <f>IF($B9=0,"--",INDEX(DATOS,$B9,Q$2))</f>
        <v>Departamento de 9 de Julio, SF</v>
      </c>
      <c r="F9" s="34" t="str">
        <f>IFERROR(SUBSTITUTE(SUBSTITUTE(SUBSTITUTE(SUBSTITUTE(SUBSTITUTE(MID(E9,1,FIND(",",E9)-1),"Departamento de","Dpto."),"Partido de","Part."),"Coronel","Cnel."),"General","Gral."),"Comandante","Cmte."),E9)</f>
        <v>Dpto. 9 de Julio</v>
      </c>
      <c r="G9" s="117">
        <f>IFERROR(VLOOKUP($E9,LOC_UNICOS,G$2,0),"sd")</f>
        <v>-28.8333333</v>
      </c>
      <c r="H9" s="117">
        <f>IFERROR(VLOOKUP($E9,LOC_UNICOS,H$2,0),"sd")</f>
        <v>-61.3333333</v>
      </c>
      <c r="I9" s="116">
        <f t="shared" ref="I9:I72" si="2">$B$1</f>
        <v>2018</v>
      </c>
      <c r="J9" s="116">
        <f t="shared" ref="J9:J72" si="3">I9-1</f>
        <v>2017</v>
      </c>
      <c r="K9" s="118">
        <f t="array" ref="K9">IFERROR(AVERAGE(IF(INDEX(DATOS,0,$P$2)&lt;=$I9,IF(INDEX(DATOS,0,$P$2)&gt;=$J9,IF(ISNUMBER(INDEX(DATOS,0,K$5)),IF(INDEX(DATOS,0,$N$2)=0,IF(INDEX(DATOS,0,$O$2)=1,IF(INDEX(DATOS,0,$Q$2)=$E9,INDEX(DATOS,0,K$5)))))))),"sd")</f>
        <v>100.14999999999998</v>
      </c>
      <c r="L9" s="118">
        <f t="array" ref="L9">IFERROR(AVERAGE(IF(INDEX(DATOS,0,$P$2)&lt;=$I9,IF(INDEX(DATOS,0,$P$2)&gt;=$J9,IF(ISNUMBER(INDEX(DATOS,0,L$5)),IF(INDEX(DATOS,0,$N$2)=0,IF(INDEX(DATOS,0,$O$2)=1,IF(INDEX(DATOS,0,$Q$2)=$E9,INDEX(DATOS,0,L$5)))))))),"sd")</f>
        <v>11.425000000000002</v>
      </c>
      <c r="M9" s="118">
        <f t="array" ref="M9">IFERROR(AVERAGE(IF(INDEX(DATOS,0,$P$2)&lt;=$I9,IF(INDEX(DATOS,0,$P$2)&gt;=$J9,IF(ISNUMBER(INDEX(DATOS,0,M$5)),IF(INDEX(DATOS,0,$N$2)=0,IF(INDEX(DATOS,0,$O$2)=1,IF(INDEX(DATOS,0,$Q$2)=$E9,INDEX(DATOS,0,M$5)))))))),"sd")</f>
        <v>25.266666666666666</v>
      </c>
      <c r="N9" s="118">
        <f t="array" ref="N9">IFERROR(AVERAGE(IF(INDEX(DATOS,0,$P$2)&lt;=$I9,IF(INDEX(DATOS,0,$P$2)&gt;=$J9,IF(ISNUMBER(INDEX(DATOS,0,N$5)),IF(INDEX(DATOS,0,$N$2)=0,IF(INDEX(DATOS,0,$O$2)=1,IF(INDEX(DATOS,0,$Q$2)=$E9,INDEX(DATOS,0,N$5)))))))),"sd")</f>
        <v>80.604166666666671</v>
      </c>
      <c r="O9" s="118">
        <f t="array" ref="O9">IFERROR(AVERAGE(IF(INDEX(DATOS,0,$P$2)&lt;=$I9,IF(INDEX(DATOS,0,$P$2)&gt;=$J9,IF(ISNUMBER(INDEX(DATOS,0,O$5)),IF(INDEX(DATOS,0,$N$2)=0,IF(INDEX(DATOS,0,$O$2)=1,IF(INDEX(DATOS,0,$Q$2)=$E9,INDEX(DATOS,0,O$5)))))))),"sd")</f>
        <v>10.633333333333333</v>
      </c>
      <c r="P9" s="118">
        <f t="array" ref="P9">IFERROR(AVERAGE(IF(INDEX(DATOS,0,$P$2)&lt;=$I9,IF(INDEX(DATOS,0,$P$2)&gt;=$J9,IF(ISNUMBER(INDEX(DATOS,0,P$5)),IF(INDEX(DATOS,0,$N$2)=0,IF(INDEX(DATOS,0,$O$2)=1,IF(INDEX(DATOS,0,$Q$2)=$E9,INDEX(DATOS,0,P$5)))))))),"sd")</f>
        <v>2933.3333333333335</v>
      </c>
      <c r="Q9" s="118">
        <f t="array" ref="Q9">IFERROR(AVERAGE(IF(INDEX(DATOS,0,$P$2)&lt;=$I9,IF(INDEX(DATOS,0,$P$2)&gt;=$J9,IF(ISNUMBER(INDEX(DATOS,0,Q$5)),IF(INDEX(DATOS,0,$N$2)=0,IF(INDEX(DATOS,0,$O$2)=1,IF(INDEX(DATOS,0,$Q$2)=$E9,INDEX(DATOS,0,Q$5)))))))),"sd")</f>
        <v>5.5024999999999986</v>
      </c>
      <c r="R9" s="118"/>
      <c r="S9" s="119" t="str">
        <f t="shared" ref="S9:S72" si="4">F9&amp;REPT(" ",40-LEN(F9))&amp;","&amp;TEXT(G9,"?0.000")&amp;","&amp;TEXT(H9,"?0.000")&amp;","&amp;TEXT(I9,"?0")&amp;","&amp;TEXT(J9,"?0")&amp;","&amp;TEXT(K9,"?0.000")&amp;","&amp;TEXT(L9,"?0.000")&amp;","&amp;TEXT(M9,"?0.000")&amp;","&amp;TEXT(N9,"?0.000")&amp;","&amp;TEXT(O9,"?0.000")&amp;","&amp;TEXT(P9,"?0.000")&amp;","&amp;TEXT(Q9,"?0.000")</f>
        <v>Dpto. 9 de Julio                        ,-28.833,-61.333,2018,2017,100.150,11.425,25.267,80.604,10.633,2933.333, 5.503</v>
      </c>
    </row>
    <row r="10" spans="1:19" x14ac:dyDescent="0.35">
      <c r="A10">
        <f t="shared" ref="A10:A73" si="5">A9+1</f>
        <v>3</v>
      </c>
      <c r="B10" s="35">
        <f t="array" ref="B10">IF(B9=0,0,MIN(IF(INDEX(DATOS,0,$P$2)&lt;=$I10,IF(INDEX(DATOS,0,$P$2)&gt;=$J10,IF(ISNUMBER(INDEX(DATOS,0,$C10)),IF(INDEX(DATOS,0,$N$2)=0,IF(INDEX(DATOS,0,$O$2)=1,IF(ISNA(MATCH(INDEX(DATOS,0,$Q$2),IF($J$8:J9=J10,$E$8:E9),0)),INDEX(DATOS,0,$M$2)))))))))</f>
        <v>324</v>
      </c>
      <c r="C10" s="32">
        <f>MATCH(D10,INDEX(DATOS,1,),0)</f>
        <v>20</v>
      </c>
      <c r="D10" s="114" t="s">
        <v>1</v>
      </c>
      <c r="E10" s="34" t="str">
        <f>IF($B10=0,"--",INDEX(DATOS,$B10,Q$2))</f>
        <v>Departamento de San Javier, CB</v>
      </c>
      <c r="F10" s="34" t="str">
        <f>IFERROR(SUBSTITUTE(SUBSTITUTE(SUBSTITUTE(SUBSTITUTE(SUBSTITUTE(MID(E10,1,FIND(",",E10)-1),"Departamento de","Dpto."),"Partido de","Part."),"Coronel","Cnel."),"General","Gral."),"Comandante","Cmte."),E10)</f>
        <v>Dpto. San Javier</v>
      </c>
      <c r="G10" s="117">
        <f>IFERROR(VLOOKUP($E10,LOC_UNICOS,G$2,0),"sd")</f>
        <v>-32.0833333</v>
      </c>
      <c r="H10" s="117">
        <f>IFERROR(VLOOKUP($E10,LOC_UNICOS,H$2,0),"sd")</f>
        <v>-65.166666699999993</v>
      </c>
      <c r="I10" s="116">
        <f t="shared" si="2"/>
        <v>2018</v>
      </c>
      <c r="J10" s="116">
        <f t="shared" si="3"/>
        <v>2017</v>
      </c>
      <c r="K10" s="118">
        <f t="array" ref="K10">IFERROR(AVERAGE(IF(INDEX(DATOS,0,$P$2)&lt;=$I10,IF(INDEX(DATOS,0,$P$2)&gt;=$J10,IF(ISNUMBER(INDEX(DATOS,0,K$5)),IF(INDEX(DATOS,0,$N$2)=0,IF(INDEX(DATOS,0,$O$2)=1,IF(INDEX(DATOS,0,$Q$2)=$E10,INDEX(DATOS,0,K$5)))))))),"sd")</f>
        <v>102.83333333333333</v>
      </c>
      <c r="L10" s="118">
        <f t="array" ref="L10">IFERROR(AVERAGE(IF(INDEX(DATOS,0,$P$2)&lt;=$I10,IF(INDEX(DATOS,0,$P$2)&gt;=$J10,IF(ISNUMBER(INDEX(DATOS,0,L$5)),IF(INDEX(DATOS,0,$N$2)=0,IF(INDEX(DATOS,0,$O$2)=1,IF(INDEX(DATOS,0,$Q$2)=$E10,INDEX(DATOS,0,L$5)))))))),"sd")</f>
        <v>11.766666666666666</v>
      </c>
      <c r="M10" s="118">
        <f t="array" ref="M10">IFERROR(AVERAGE(IF(INDEX(DATOS,0,$P$2)&lt;=$I10,IF(INDEX(DATOS,0,$P$2)&gt;=$J10,IF(ISNUMBER(INDEX(DATOS,0,M$5)),IF(INDEX(DATOS,0,$N$2)=0,IF(INDEX(DATOS,0,$O$2)=1,IF(INDEX(DATOS,0,$Q$2)=$E10,INDEX(DATOS,0,M$5)))))))),"sd")</f>
        <v>28.433333333333334</v>
      </c>
      <c r="N10" s="118">
        <f t="array" ref="N10">IFERROR(AVERAGE(IF(INDEX(DATOS,0,$P$2)&lt;=$I10,IF(INDEX(DATOS,0,$P$2)&gt;=$J10,IF(ISNUMBER(INDEX(DATOS,0,N$5)),IF(INDEX(DATOS,0,$N$2)=0,IF(INDEX(DATOS,0,$O$2)=1,IF(INDEX(DATOS,0,$Q$2)=$E10,INDEX(DATOS,0,N$5)))))))),"sd")</f>
        <v>80.95</v>
      </c>
      <c r="O10" s="118">
        <f t="array" ref="O10">IFERROR(AVERAGE(IF(INDEX(DATOS,0,$P$2)&lt;=$I10,IF(INDEX(DATOS,0,$P$2)&gt;=$J10,IF(ISNUMBER(INDEX(DATOS,0,O$5)),IF(INDEX(DATOS,0,$N$2)=0,IF(INDEX(DATOS,0,$O$2)=1,IF(INDEX(DATOS,0,$Q$2)=$E10,INDEX(DATOS,0,O$5)))))))),"sd")</f>
        <v>11.666666666666666</v>
      </c>
      <c r="P10" s="118">
        <f t="array" ref="P10">IFERROR(AVERAGE(IF(INDEX(DATOS,0,$P$2)&lt;=$I10,IF(INDEX(DATOS,0,$P$2)&gt;=$J10,IF(ISNUMBER(INDEX(DATOS,0,P$5)),IF(INDEX(DATOS,0,$N$2)=0,IF(INDEX(DATOS,0,$O$2)=1,IF(INDEX(DATOS,0,$Q$2)=$E10,INDEX(DATOS,0,P$5)))))))),"sd")</f>
        <v>3800</v>
      </c>
      <c r="Q10" s="118">
        <f t="array" ref="Q10">IFERROR(AVERAGE(IF(INDEX(DATOS,0,$P$2)&lt;=$I10,IF(INDEX(DATOS,0,$P$2)&gt;=$J10,IF(ISNUMBER(INDEX(DATOS,0,Q$5)),IF(INDEX(DATOS,0,$N$2)=0,IF(INDEX(DATOS,0,$O$2)=1,IF(INDEX(DATOS,0,$Q$2)=$E10,INDEX(DATOS,0,Q$5)))))))),"sd")</f>
        <v>3.0666666666666664</v>
      </c>
      <c r="R10" s="118"/>
      <c r="S10" s="119" t="str">
        <f t="shared" si="4"/>
        <v>Dpto. San Javier                        ,-32.083,-65.167,2018,2017,102.833,11.767,28.433,80.950,11.667,3800.000, 3.067</v>
      </c>
    </row>
    <row r="11" spans="1:19" x14ac:dyDescent="0.35">
      <c r="A11">
        <f t="shared" si="5"/>
        <v>4</v>
      </c>
      <c r="B11" s="35">
        <f t="array" ref="B11">IF(B10=0,0,MIN(IF(INDEX(DATOS,0,$P$2)&lt;=$I11,IF(INDEX(DATOS,0,$P$2)&gt;=$J11,IF(ISNUMBER(INDEX(DATOS,0,$C11)),IF(INDEX(DATOS,0,$N$2)=0,IF(INDEX(DATOS,0,$O$2)=1,IF(ISNA(MATCH(INDEX(DATOS,0,$Q$2),IF($J$8:J10=J11,$E$8:E10),0)),INDEX(DATOS,0,$M$2)))))))))</f>
        <v>326</v>
      </c>
      <c r="C11" s="32">
        <f>MATCH(D11,INDEX(DATOS,1,),0)</f>
        <v>20</v>
      </c>
      <c r="D11" s="114" t="s">
        <v>1</v>
      </c>
      <c r="E11" s="34" t="str">
        <f>IF($B11=0,"--",INDEX(DATOS,$B11,Q$2))</f>
        <v>Departamento de Vera, SF</v>
      </c>
      <c r="F11" s="34" t="str">
        <f>IFERROR(SUBSTITUTE(SUBSTITUTE(SUBSTITUTE(SUBSTITUTE(SUBSTITUTE(MID(E11,1,FIND(",",E11)-1),"Departamento de","Dpto."),"Partido de","Part."),"Coronel","Cnel."),"General","Gral."),"Comandante","Cmte."),E11)</f>
        <v>Dpto. Vera</v>
      </c>
      <c r="G11" s="117">
        <f>IFERROR(VLOOKUP($E11,LOC_UNICOS,G$2,0),"sd")</f>
        <v>-29</v>
      </c>
      <c r="H11" s="117">
        <f>IFERROR(VLOOKUP($E11,LOC_UNICOS,H$2,0),"sd")</f>
        <v>-60.5</v>
      </c>
      <c r="I11" s="116">
        <f t="shared" si="2"/>
        <v>2018</v>
      </c>
      <c r="J11" s="116">
        <f t="shared" si="3"/>
        <v>2017</v>
      </c>
      <c r="K11" s="118">
        <f t="array" ref="K11">IFERROR(AVERAGE(IF(INDEX(DATOS,0,$P$2)&lt;=$I11,IF(INDEX(DATOS,0,$P$2)&gt;=$J11,IF(ISNUMBER(INDEX(DATOS,0,K$5)),IF(INDEX(DATOS,0,$N$2)=0,IF(INDEX(DATOS,0,$O$2)=1,IF(INDEX(DATOS,0,$Q$2)=$E11,INDEX(DATOS,0,K$5)))))))),"sd")</f>
        <v>102.4</v>
      </c>
      <c r="L11" s="118">
        <f t="array" ref="L11">IFERROR(AVERAGE(IF(INDEX(DATOS,0,$P$2)&lt;=$I11,IF(INDEX(DATOS,0,$P$2)&gt;=$J11,IF(ISNUMBER(INDEX(DATOS,0,L$5)),IF(INDEX(DATOS,0,$N$2)=0,IF(INDEX(DATOS,0,$O$2)=1,IF(INDEX(DATOS,0,$Q$2)=$E11,INDEX(DATOS,0,L$5)))))))),"sd")</f>
        <v>11.85</v>
      </c>
      <c r="M11" s="118">
        <f t="array" ref="M11">IFERROR(AVERAGE(IF(INDEX(DATOS,0,$P$2)&lt;=$I11,IF(INDEX(DATOS,0,$P$2)&gt;=$J11,IF(ISNUMBER(INDEX(DATOS,0,M$5)),IF(INDEX(DATOS,0,$N$2)=0,IF(INDEX(DATOS,0,$O$2)=1,IF(INDEX(DATOS,0,$Q$2)=$E11,INDEX(DATOS,0,M$5)))))))),"sd")</f>
        <v>28.25</v>
      </c>
      <c r="N11" s="118">
        <f t="array" ref="N11">IFERROR(AVERAGE(IF(INDEX(DATOS,0,$P$2)&lt;=$I11,IF(INDEX(DATOS,0,$P$2)&gt;=$J11,IF(ISNUMBER(INDEX(DATOS,0,N$5)),IF(INDEX(DATOS,0,$N$2)=0,IF(INDEX(DATOS,0,$O$2)=1,IF(INDEX(DATOS,0,$Q$2)=$E11,INDEX(DATOS,0,N$5)))))))),"sd")</f>
        <v>81.150000000000006</v>
      </c>
      <c r="O11" s="118">
        <f t="array" ref="O11">IFERROR(AVERAGE(IF(INDEX(DATOS,0,$P$2)&lt;=$I11,IF(INDEX(DATOS,0,$P$2)&gt;=$J11,IF(ISNUMBER(INDEX(DATOS,0,O$5)),IF(INDEX(DATOS,0,$N$2)=0,IF(INDEX(DATOS,0,$O$2)=1,IF(INDEX(DATOS,0,$Q$2)=$E11,INDEX(DATOS,0,O$5)))))))),"sd")</f>
        <v>11.45</v>
      </c>
      <c r="P11" s="118">
        <f t="array" ref="P11">IFERROR(AVERAGE(IF(INDEX(DATOS,0,$P$2)&lt;=$I11,IF(INDEX(DATOS,0,$P$2)&gt;=$J11,IF(ISNUMBER(INDEX(DATOS,0,P$5)),IF(INDEX(DATOS,0,$N$2)=0,IF(INDEX(DATOS,0,$O$2)=1,IF(INDEX(DATOS,0,$Q$2)=$E11,INDEX(DATOS,0,P$5)))))))),"sd")</f>
        <v>2100</v>
      </c>
      <c r="Q11" s="118">
        <f t="array" ref="Q11">IFERROR(AVERAGE(IF(INDEX(DATOS,0,$P$2)&lt;=$I11,IF(INDEX(DATOS,0,$P$2)&gt;=$J11,IF(ISNUMBER(INDEX(DATOS,0,Q$5)),IF(INDEX(DATOS,0,$N$2)=0,IF(INDEX(DATOS,0,$O$2)=1,IF(INDEX(DATOS,0,$Q$2)=$E11,INDEX(DATOS,0,Q$5)))))))),"sd")</f>
        <v>1.75</v>
      </c>
      <c r="R11" s="118"/>
      <c r="S11" s="119" t="str">
        <f t="shared" si="4"/>
        <v>Dpto. Vera                              ,-29.000,-60.500,2018,2017,102.400,11.850,28.250,81.150,11.450,2100.000, 1.750</v>
      </c>
    </row>
    <row r="12" spans="1:19" x14ac:dyDescent="0.35">
      <c r="A12">
        <f t="shared" si="5"/>
        <v>5</v>
      </c>
      <c r="B12" s="35">
        <f t="array" ref="B12">IF(B11=0,0,MIN(IF(INDEX(DATOS,0,$P$2)&lt;=$I12,IF(INDEX(DATOS,0,$P$2)&gt;=$J12,IF(ISNUMBER(INDEX(DATOS,0,$C12)),IF(INDEX(DATOS,0,$N$2)=0,IF(INDEX(DATOS,0,$O$2)=1,IF(ISNA(MATCH(INDEX(DATOS,0,$Q$2),IF($J$8:J11=J12,$E$8:E11),0)),INDEX(DATOS,0,$M$2)))))))))</f>
        <v>328</v>
      </c>
      <c r="C12" s="32">
        <f>MATCH(D12,INDEX(DATOS,1,),0)</f>
        <v>20</v>
      </c>
      <c r="D12" s="114" t="s">
        <v>1</v>
      </c>
      <c r="E12" s="34" t="str">
        <f>IF($B12=0,"--",INDEX(DATOS,$B12,Q$2))</f>
        <v>Departamento de Castellanos, SF</v>
      </c>
      <c r="F12" s="34" t="str">
        <f>IFERROR(SUBSTITUTE(SUBSTITUTE(SUBSTITUTE(SUBSTITUTE(SUBSTITUTE(MID(E12,1,FIND(",",E12)-1),"Departamento de","Dpto."),"Partido de","Part."),"Coronel","Cnel."),"General","Gral."),"Comandante","Cmte."),E12)</f>
        <v>Dpto. Castellanos</v>
      </c>
      <c r="G12" s="117">
        <f>IFERROR(VLOOKUP($E12,LOC_UNICOS,G$2,0),"sd")</f>
        <v>-31.1666667</v>
      </c>
      <c r="H12" s="117">
        <f>IFERROR(VLOOKUP($E12,LOC_UNICOS,H$2,0),"sd")</f>
        <v>-61.6666667</v>
      </c>
      <c r="I12" s="116">
        <f t="shared" si="2"/>
        <v>2018</v>
      </c>
      <c r="J12" s="116">
        <f t="shared" si="3"/>
        <v>2017</v>
      </c>
      <c r="K12" s="118">
        <f t="array" ref="K12">IFERROR(AVERAGE(IF(INDEX(DATOS,0,$P$2)&lt;=$I12,IF(INDEX(DATOS,0,$P$2)&gt;=$J12,IF(ISNUMBER(INDEX(DATOS,0,K$5)),IF(INDEX(DATOS,0,$N$2)=0,IF(INDEX(DATOS,0,$O$2)=1,IF(INDEX(DATOS,0,$Q$2)=$E12,INDEX(DATOS,0,K$5)))))))),"sd")</f>
        <v>101.32000000000001</v>
      </c>
      <c r="L12" s="118">
        <f t="array" ref="L12">IFERROR(AVERAGE(IF(INDEX(DATOS,0,$P$2)&lt;=$I12,IF(INDEX(DATOS,0,$P$2)&gt;=$J12,IF(ISNUMBER(INDEX(DATOS,0,L$5)),IF(INDEX(DATOS,0,$N$2)=0,IF(INDEX(DATOS,0,$O$2)=1,IF(INDEX(DATOS,0,$Q$2)=$E12,INDEX(DATOS,0,L$5)))))))),"sd")</f>
        <v>12.1</v>
      </c>
      <c r="M12" s="118">
        <f t="array" ref="M12">IFERROR(AVERAGE(IF(INDEX(DATOS,0,$P$2)&lt;=$I12,IF(INDEX(DATOS,0,$P$2)&gt;=$J12,IF(ISNUMBER(INDEX(DATOS,0,M$5)),IF(INDEX(DATOS,0,$N$2)=0,IF(INDEX(DATOS,0,$O$2)=1,IF(INDEX(DATOS,0,$Q$2)=$E12,INDEX(DATOS,0,M$5)))))))),"sd")</f>
        <v>27.15</v>
      </c>
      <c r="N12" s="118">
        <f t="array" ref="N12">IFERROR(AVERAGE(IF(INDEX(DATOS,0,$P$2)&lt;=$I12,IF(INDEX(DATOS,0,$P$2)&gt;=$J12,IF(ISNUMBER(INDEX(DATOS,0,N$5)),IF(INDEX(DATOS,0,$N$2)=0,IF(INDEX(DATOS,0,$O$2)=1,IF(INDEX(DATOS,0,$Q$2)=$E12,INDEX(DATOS,0,N$5)))))))),"sd")</f>
        <v>79.47</v>
      </c>
      <c r="O12" s="118">
        <f t="array" ref="O12">IFERROR(AVERAGE(IF(INDEX(DATOS,0,$P$2)&lt;=$I12,IF(INDEX(DATOS,0,$P$2)&gt;=$J12,IF(ISNUMBER(INDEX(DATOS,0,O$5)),IF(INDEX(DATOS,0,$N$2)=0,IF(INDEX(DATOS,0,$O$2)=1,IF(INDEX(DATOS,0,$Q$2)=$E12,INDEX(DATOS,0,O$5)))))))),"sd")</f>
        <v>11.040000000000001</v>
      </c>
      <c r="P12" s="118">
        <f t="array" ref="P12">IFERROR(AVERAGE(IF(INDEX(DATOS,0,$P$2)&lt;=$I12,IF(INDEX(DATOS,0,$P$2)&gt;=$J12,IF(ISNUMBER(INDEX(DATOS,0,P$5)),IF(INDEX(DATOS,0,$N$2)=0,IF(INDEX(DATOS,0,$O$2)=1,IF(INDEX(DATOS,0,$Q$2)=$E12,INDEX(DATOS,0,P$5)))))))),"sd")</f>
        <v>2939.9991008407146</v>
      </c>
      <c r="Q12" s="118">
        <f t="array" ref="Q12">IFERROR(AVERAGE(IF(INDEX(DATOS,0,$P$2)&lt;=$I12,IF(INDEX(DATOS,0,$P$2)&gt;=$J12,IF(ISNUMBER(INDEX(DATOS,0,Q$5)),IF(INDEX(DATOS,0,$N$2)=0,IF(INDEX(DATOS,0,$O$2)=1,IF(INDEX(DATOS,0,$Q$2)=$E12,INDEX(DATOS,0,Q$5)))))))),"sd")</f>
        <v>7.4700000000000006</v>
      </c>
      <c r="R12" s="118"/>
      <c r="S12" s="119" t="str">
        <f t="shared" si="4"/>
        <v>Dpto. Castellanos                       ,-31.167,-61.667,2018,2017,101.320,12.100,27.150,79.470,11.040,2939.999, 7.470</v>
      </c>
    </row>
    <row r="13" spans="1:19" x14ac:dyDescent="0.35">
      <c r="A13">
        <f t="shared" si="5"/>
        <v>6</v>
      </c>
      <c r="B13" s="35">
        <f t="array" ref="B13">IF(B12=0,0,MIN(IF(INDEX(DATOS,0,$P$2)&lt;=$I13,IF(INDEX(DATOS,0,$P$2)&gt;=$J13,IF(ISNUMBER(INDEX(DATOS,0,$C13)),IF(INDEX(DATOS,0,$N$2)=0,IF(INDEX(DATOS,0,$O$2)=1,IF(ISNA(MATCH(INDEX(DATOS,0,$Q$2),IF($J$8:J12=J13,$E$8:E12),0)),INDEX(DATOS,0,$M$2)))))))))</f>
        <v>332</v>
      </c>
      <c r="C13" s="32">
        <f>MATCH(D13,INDEX(DATOS,1,),0)</f>
        <v>20</v>
      </c>
      <c r="D13" s="114" t="s">
        <v>1</v>
      </c>
      <c r="E13" s="34" t="str">
        <f>IF($B13=0,"--",INDEX(DATOS,$B13,Q$2))</f>
        <v>Departamento de La Capital, SF</v>
      </c>
      <c r="F13" s="34" t="str">
        <f>IFERROR(SUBSTITUTE(SUBSTITUTE(SUBSTITUTE(SUBSTITUTE(SUBSTITUTE(MID(E13,1,FIND(",",E13)-1),"Departamento de","Dpto."),"Partido de","Part."),"Coronel","Cnel."),"General","Gral."),"Comandante","Cmte."),E13)</f>
        <v>Dpto. La Capital</v>
      </c>
      <c r="G13" s="117">
        <f>IFERROR(VLOOKUP($E13,LOC_UNICOS,G$2,0),"sd")</f>
        <v>-31.5</v>
      </c>
      <c r="H13" s="117">
        <f>IFERROR(VLOOKUP($E13,LOC_UNICOS,H$2,0),"sd")</f>
        <v>-60.6666667</v>
      </c>
      <c r="I13" s="116">
        <f t="shared" si="2"/>
        <v>2018</v>
      </c>
      <c r="J13" s="116">
        <f t="shared" si="3"/>
        <v>2017</v>
      </c>
      <c r="K13" s="118">
        <f t="array" ref="K13">IFERROR(AVERAGE(IF(INDEX(DATOS,0,$P$2)&lt;=$I13,IF(INDEX(DATOS,0,$P$2)&gt;=$J13,IF(ISNUMBER(INDEX(DATOS,0,K$5)),IF(INDEX(DATOS,0,$N$2)=0,IF(INDEX(DATOS,0,$O$2)=1,IF(INDEX(DATOS,0,$Q$2)=$E13,INDEX(DATOS,0,K$5)))))))),"sd")</f>
        <v>100.4</v>
      </c>
      <c r="L13" s="118">
        <f t="array" ref="L13">IFERROR(AVERAGE(IF(INDEX(DATOS,0,$P$2)&lt;=$I13,IF(INDEX(DATOS,0,$P$2)&gt;=$J13,IF(ISNUMBER(INDEX(DATOS,0,L$5)),IF(INDEX(DATOS,0,$N$2)=0,IF(INDEX(DATOS,0,$O$2)=1,IF(INDEX(DATOS,0,$Q$2)=$E13,INDEX(DATOS,0,L$5)))))))),"sd")</f>
        <v>15.2</v>
      </c>
      <c r="M13" s="118">
        <f t="array" ref="M13">IFERROR(AVERAGE(IF(INDEX(DATOS,0,$P$2)&lt;=$I13,IF(INDEX(DATOS,0,$P$2)&gt;=$J13,IF(ISNUMBER(INDEX(DATOS,0,M$5)),IF(INDEX(DATOS,0,$N$2)=0,IF(INDEX(DATOS,0,$O$2)=1,IF(INDEX(DATOS,0,$Q$2)=$E13,INDEX(DATOS,0,M$5)))))))),"sd")</f>
        <v>25.75</v>
      </c>
      <c r="N13" s="118">
        <f t="array" ref="N13">IFERROR(AVERAGE(IF(INDEX(DATOS,0,$P$2)&lt;=$I13,IF(INDEX(DATOS,0,$P$2)&gt;=$J13,IF(ISNUMBER(INDEX(DATOS,0,N$5)),IF(INDEX(DATOS,0,$N$2)=0,IF(INDEX(DATOS,0,$O$2)=1,IF(INDEX(DATOS,0,$Q$2)=$E13,INDEX(DATOS,0,N$5)))))))),"sd")</f>
        <v>81.650000000000006</v>
      </c>
      <c r="O13" s="118">
        <f t="array" ref="O13">IFERROR(AVERAGE(IF(INDEX(DATOS,0,$P$2)&lt;=$I13,IF(INDEX(DATOS,0,$P$2)&gt;=$J13,IF(ISNUMBER(INDEX(DATOS,0,O$5)),IF(INDEX(DATOS,0,$N$2)=0,IF(INDEX(DATOS,0,$O$2)=1,IF(INDEX(DATOS,0,$Q$2)=$E13,INDEX(DATOS,0,O$5)))))))),"sd")</f>
        <v>10.45</v>
      </c>
      <c r="P13" s="118">
        <f t="array" ref="P13">IFERROR(AVERAGE(IF(INDEX(DATOS,0,$P$2)&lt;=$I13,IF(INDEX(DATOS,0,$P$2)&gt;=$J13,IF(ISNUMBER(INDEX(DATOS,0,P$5)),IF(INDEX(DATOS,0,$N$2)=0,IF(INDEX(DATOS,0,$O$2)=1,IF(INDEX(DATOS,0,$Q$2)=$E13,INDEX(DATOS,0,P$5)))))))),"sd")</f>
        <v>2750</v>
      </c>
      <c r="Q13" s="118">
        <f t="array" ref="Q13">IFERROR(AVERAGE(IF(INDEX(DATOS,0,$P$2)&lt;=$I13,IF(INDEX(DATOS,0,$P$2)&gt;=$J13,IF(ISNUMBER(INDEX(DATOS,0,Q$5)),IF(INDEX(DATOS,0,$N$2)=0,IF(INDEX(DATOS,0,$O$2)=1,IF(INDEX(DATOS,0,$Q$2)=$E13,INDEX(DATOS,0,Q$5)))))))),"sd")</f>
        <v>4.75</v>
      </c>
      <c r="R13" s="118"/>
      <c r="S13" s="119" t="str">
        <f t="shared" si="4"/>
        <v>Dpto. La Capital                        ,-31.500,-60.667,2018,2017,100.400,15.200,25.750,81.650,10.450,2750.000, 4.750</v>
      </c>
    </row>
    <row r="14" spans="1:19" x14ac:dyDescent="0.35">
      <c r="A14">
        <f t="shared" si="5"/>
        <v>7</v>
      </c>
      <c r="B14" s="35">
        <f t="array" ref="B14">IF(B13=0,0,MIN(IF(INDEX(DATOS,0,$P$2)&lt;=$I14,IF(INDEX(DATOS,0,$P$2)&gt;=$J14,IF(ISNUMBER(INDEX(DATOS,0,$C14)),IF(INDEX(DATOS,0,$N$2)=0,IF(INDEX(DATOS,0,$O$2)=1,IF(ISNA(MATCH(INDEX(DATOS,0,$Q$2),IF($J$8:J13=J14,$E$8:E13),0)),INDEX(DATOS,0,$M$2)))))))))</f>
        <v>333</v>
      </c>
      <c r="C14" s="32">
        <f>MATCH(D14,INDEX(DATOS,1,),0)</f>
        <v>20</v>
      </c>
      <c r="D14" s="114" t="s">
        <v>1</v>
      </c>
      <c r="E14" s="34" t="str">
        <f>IF($B14=0,"--",INDEX(DATOS,$B14,Q$2))</f>
        <v>Departamento de Las Colonias, SF</v>
      </c>
      <c r="F14" s="34" t="str">
        <f>IFERROR(SUBSTITUTE(SUBSTITUTE(SUBSTITUTE(SUBSTITUTE(SUBSTITUTE(MID(E14,1,FIND(",",E14)-1),"Departamento de","Dpto."),"Partido de","Part."),"Coronel","Cnel."),"General","Gral."),"Comandante","Cmte."),E14)</f>
        <v>Dpto. Las Colonias</v>
      </c>
      <c r="G14" s="117">
        <f>IFERROR(VLOOKUP($E14,LOC_UNICOS,G$2,0),"sd")</f>
        <v>-31.5</v>
      </c>
      <c r="H14" s="117">
        <f>IFERROR(VLOOKUP($E14,LOC_UNICOS,H$2,0),"sd")</f>
        <v>-61.133333299999997</v>
      </c>
      <c r="I14" s="116">
        <f t="shared" si="2"/>
        <v>2018</v>
      </c>
      <c r="J14" s="116">
        <f t="shared" si="3"/>
        <v>2017</v>
      </c>
      <c r="K14" s="118">
        <f t="array" ref="K14">IFERROR(AVERAGE(IF(INDEX(DATOS,0,$P$2)&lt;=$I14,IF(INDEX(DATOS,0,$P$2)&gt;=$J14,IF(ISNUMBER(INDEX(DATOS,0,K$5)),IF(INDEX(DATOS,0,$N$2)=0,IF(INDEX(DATOS,0,$O$2)=1,IF(INDEX(DATOS,0,$Q$2)=$E14,INDEX(DATOS,0,K$5)))))))),"sd")</f>
        <v>100.2375</v>
      </c>
      <c r="L14" s="118">
        <f t="array" ref="L14">IFERROR(AVERAGE(IF(INDEX(DATOS,0,$P$2)&lt;=$I14,IF(INDEX(DATOS,0,$P$2)&gt;=$J14,IF(ISNUMBER(INDEX(DATOS,0,L$5)),IF(INDEX(DATOS,0,$N$2)=0,IF(INDEX(DATOS,0,$O$2)=1,IF(INDEX(DATOS,0,$Q$2)=$E14,INDEX(DATOS,0,L$5)))))))),"sd")</f>
        <v>9.3625000000000007</v>
      </c>
      <c r="M14" s="118">
        <f t="array" ref="M14">IFERROR(AVERAGE(IF(INDEX(DATOS,0,$P$2)&lt;=$I14,IF(INDEX(DATOS,0,$P$2)&gt;=$J14,IF(ISNUMBER(INDEX(DATOS,0,M$5)),IF(INDEX(DATOS,0,$N$2)=0,IF(INDEX(DATOS,0,$O$2)=1,IF(INDEX(DATOS,0,$Q$2)=$E14,INDEX(DATOS,0,M$5)))))))),"sd")</f>
        <v>25.074999999999999</v>
      </c>
      <c r="N14" s="118">
        <f t="array" ref="N14">IFERROR(AVERAGE(IF(INDEX(DATOS,0,$P$2)&lt;=$I14,IF(INDEX(DATOS,0,$P$2)&gt;=$J14,IF(ISNUMBER(INDEX(DATOS,0,N$5)),IF(INDEX(DATOS,0,$N$2)=0,IF(INDEX(DATOS,0,$O$2)=1,IF(INDEX(DATOS,0,$Q$2)=$E14,INDEX(DATOS,0,N$5)))))))),"sd")</f>
        <v>81.8</v>
      </c>
      <c r="O14" s="118">
        <f t="array" ref="O14">IFERROR(AVERAGE(IF(INDEX(DATOS,0,$P$2)&lt;=$I14,IF(INDEX(DATOS,0,$P$2)&gt;=$J14,IF(ISNUMBER(INDEX(DATOS,0,O$5)),IF(INDEX(DATOS,0,$N$2)=0,IF(INDEX(DATOS,0,$O$2)=1,IF(INDEX(DATOS,0,$Q$2)=$E14,INDEX(DATOS,0,O$5)))))))),"sd")</f>
        <v>10.4375</v>
      </c>
      <c r="P14" s="118">
        <f t="array" ref="P14">IFERROR(AVERAGE(IF(INDEX(DATOS,0,$P$2)&lt;=$I14,IF(INDEX(DATOS,0,$P$2)&gt;=$J14,IF(ISNUMBER(INDEX(DATOS,0,P$5)),IF(INDEX(DATOS,0,$N$2)=0,IF(INDEX(DATOS,0,$O$2)=1,IF(INDEX(DATOS,0,$Q$2)=$E14,INDEX(DATOS,0,P$5)))))))),"sd")</f>
        <v>2999.9989230636684</v>
      </c>
      <c r="Q14" s="118">
        <f t="array" ref="Q14">IFERROR(AVERAGE(IF(INDEX(DATOS,0,$P$2)&lt;=$I14,IF(INDEX(DATOS,0,$P$2)&gt;=$J14,IF(ISNUMBER(INDEX(DATOS,0,Q$5)),IF(INDEX(DATOS,0,$N$2)=0,IF(INDEX(DATOS,0,$O$2)=1,IF(INDEX(DATOS,0,$Q$2)=$E14,INDEX(DATOS,0,Q$5)))))))),"sd")</f>
        <v>8.4375</v>
      </c>
      <c r="R14" s="118"/>
      <c r="S14" s="119" t="str">
        <f t="shared" si="4"/>
        <v>Dpto. Las Colonias                      ,-31.500,-61.133,2018,2017,100.238, 9.363,25.075,81.800,10.438,2999.999, 8.438</v>
      </c>
    </row>
    <row r="15" spans="1:19" x14ac:dyDescent="0.35">
      <c r="A15">
        <f t="shared" si="5"/>
        <v>8</v>
      </c>
      <c r="B15" s="35">
        <f t="array" ref="B15">IF(B14=0,0,MIN(IF(INDEX(DATOS,0,$P$2)&lt;=$I15,IF(INDEX(DATOS,0,$P$2)&gt;=$J15,IF(ISNUMBER(INDEX(DATOS,0,$C15)),IF(INDEX(DATOS,0,$N$2)=0,IF(INDEX(DATOS,0,$O$2)=1,IF(ISNA(MATCH(INDEX(DATOS,0,$Q$2),IF($J$8:J14=J15,$E$8:E14),0)),INDEX(DATOS,0,$M$2)))))))))</f>
        <v>337</v>
      </c>
      <c r="C15" s="32">
        <f>MATCH(D15,INDEX(DATOS,1,),0)</f>
        <v>20</v>
      </c>
      <c r="D15" s="114" t="s">
        <v>1</v>
      </c>
      <c r="E15" s="34" t="str">
        <f>IF($B15=0,"--",INDEX(DATOS,$B15,Q$2))</f>
        <v>Departamento de San Cristóbal, SF</v>
      </c>
      <c r="F15" s="34" t="str">
        <f>IFERROR(SUBSTITUTE(SUBSTITUTE(SUBSTITUTE(SUBSTITUTE(SUBSTITUTE(MID(E15,1,FIND(",",E15)-1),"Departamento de","Dpto."),"Partido de","Part."),"Coronel","Cnel."),"General","Gral."),"Comandante","Cmte."),E15)</f>
        <v>Dpto. San Cristóbal</v>
      </c>
      <c r="G15" s="117">
        <f>IFERROR(VLOOKUP($E15,LOC_UNICOS,G$2,0),"sd")</f>
        <v>-30.3333333</v>
      </c>
      <c r="H15" s="117">
        <f>IFERROR(VLOOKUP($E15,LOC_UNICOS,H$2,0),"sd")</f>
        <v>-61.3333333</v>
      </c>
      <c r="I15" s="116">
        <f t="shared" si="2"/>
        <v>2018</v>
      </c>
      <c r="J15" s="116">
        <f t="shared" si="3"/>
        <v>2017</v>
      </c>
      <c r="K15" s="118">
        <f t="array" ref="K15">IFERROR(AVERAGE(IF(INDEX(DATOS,0,$P$2)&lt;=$I15,IF(INDEX(DATOS,0,$P$2)&gt;=$J15,IF(ISNUMBER(INDEX(DATOS,0,K$5)),IF(INDEX(DATOS,0,$N$2)=0,IF(INDEX(DATOS,0,$O$2)=1,IF(INDEX(DATOS,0,$Q$2)=$E15,INDEX(DATOS,0,K$5)))))))),"sd")</f>
        <v>102.5</v>
      </c>
      <c r="L15" s="118">
        <f t="array" ref="L15">IFERROR(AVERAGE(IF(INDEX(DATOS,0,$P$2)&lt;=$I15,IF(INDEX(DATOS,0,$P$2)&gt;=$J15,IF(ISNUMBER(INDEX(DATOS,0,L$5)),IF(INDEX(DATOS,0,$N$2)=0,IF(INDEX(DATOS,0,$O$2)=1,IF(INDEX(DATOS,0,$Q$2)=$E15,INDEX(DATOS,0,L$5)))))))),"sd")</f>
        <v>20.2</v>
      </c>
      <c r="M15" s="118">
        <f t="array" ref="M15">IFERROR(AVERAGE(IF(INDEX(DATOS,0,$P$2)&lt;=$I15,IF(INDEX(DATOS,0,$P$2)&gt;=$J15,IF(ISNUMBER(INDEX(DATOS,0,M$5)),IF(INDEX(DATOS,0,$N$2)=0,IF(INDEX(DATOS,0,$O$2)=1,IF(INDEX(DATOS,0,$Q$2)=$E15,INDEX(DATOS,0,M$5)))))))),"sd")</f>
        <v>27.65</v>
      </c>
      <c r="N15" s="118">
        <f t="array" ref="N15">IFERROR(AVERAGE(IF(INDEX(DATOS,0,$P$2)&lt;=$I15,IF(INDEX(DATOS,0,$P$2)&gt;=$J15,IF(ISNUMBER(INDEX(DATOS,0,N$5)),IF(INDEX(DATOS,0,$N$2)=0,IF(INDEX(DATOS,0,$O$2)=1,IF(INDEX(DATOS,0,$Q$2)=$E15,INDEX(DATOS,0,N$5)))))))),"sd")</f>
        <v>81.599999999999994</v>
      </c>
      <c r="O15" s="118">
        <f t="array" ref="O15">IFERROR(AVERAGE(IF(INDEX(DATOS,0,$P$2)&lt;=$I15,IF(INDEX(DATOS,0,$P$2)&gt;=$J15,IF(ISNUMBER(INDEX(DATOS,0,O$5)),IF(INDEX(DATOS,0,$N$2)=0,IF(INDEX(DATOS,0,$O$2)=1,IF(INDEX(DATOS,0,$Q$2)=$E15,INDEX(DATOS,0,O$5)))))))),"sd")</f>
        <v>11.5</v>
      </c>
      <c r="P15" s="118">
        <f t="array" ref="P15">IFERROR(AVERAGE(IF(INDEX(DATOS,0,$P$2)&lt;=$I15,IF(INDEX(DATOS,0,$P$2)&gt;=$J15,IF(ISNUMBER(INDEX(DATOS,0,P$5)),IF(INDEX(DATOS,0,$N$2)=0,IF(INDEX(DATOS,0,$O$2)=1,IF(INDEX(DATOS,0,$Q$2)=$E15,INDEX(DATOS,0,P$5)))))))),"sd")</f>
        <v>2650</v>
      </c>
      <c r="Q15" s="118">
        <f t="array" ref="Q15">IFERROR(AVERAGE(IF(INDEX(DATOS,0,$P$2)&lt;=$I15,IF(INDEX(DATOS,0,$P$2)&gt;=$J15,IF(ISNUMBER(INDEX(DATOS,0,Q$5)),IF(INDEX(DATOS,0,$N$2)=0,IF(INDEX(DATOS,0,$O$2)=1,IF(INDEX(DATOS,0,$Q$2)=$E15,INDEX(DATOS,0,Q$5)))))))),"sd")</f>
        <v>2</v>
      </c>
      <c r="R15" s="118"/>
      <c r="S15" s="119" t="str">
        <f t="shared" si="4"/>
        <v>Dpto. San Cristóbal                     ,-30.333,-61.333,2018,2017,102.500,20.200,27.650,81.600,11.500,2650.000, 2.000</v>
      </c>
    </row>
    <row r="16" spans="1:19" x14ac:dyDescent="0.35">
      <c r="A16">
        <f t="shared" si="5"/>
        <v>9</v>
      </c>
      <c r="B16" s="35">
        <f t="array" ref="B16">IF(B15=0,0,MIN(IF(INDEX(DATOS,0,$P$2)&lt;=$I16,IF(INDEX(DATOS,0,$P$2)&gt;=$J16,IF(ISNUMBER(INDEX(DATOS,0,$C16)),IF(INDEX(DATOS,0,$N$2)=0,IF(INDEX(DATOS,0,$O$2)=1,IF(ISNA(MATCH(INDEX(DATOS,0,$Q$2),IF($J$8:J15=J16,$E$8:E15),0)),INDEX(DATOS,0,$M$2)))))))))</f>
        <v>338</v>
      </c>
      <c r="C16" s="32">
        <f>MATCH(D16,INDEX(DATOS,1,),0)</f>
        <v>20</v>
      </c>
      <c r="D16" s="114" t="s">
        <v>1</v>
      </c>
      <c r="E16" s="34" t="str">
        <f>IF($B16=0,"--",INDEX(DATOS,$B16,Q$2))</f>
        <v>Departamento de San Justo, SF</v>
      </c>
      <c r="F16" s="34" t="str">
        <f>IFERROR(SUBSTITUTE(SUBSTITUTE(SUBSTITUTE(SUBSTITUTE(SUBSTITUTE(MID(E16,1,FIND(",",E16)-1),"Departamento de","Dpto."),"Partido de","Part."),"Coronel","Cnel."),"General","Gral."),"Comandante","Cmte."),E16)</f>
        <v>Dpto. San Justo</v>
      </c>
      <c r="G16" s="117">
        <f>IFERROR(VLOOKUP($E16,LOC_UNICOS,G$2,0),"sd")</f>
        <v>-30.6666667</v>
      </c>
      <c r="H16" s="117">
        <f>IFERROR(VLOOKUP($E16,LOC_UNICOS,H$2,0),"sd")</f>
        <v>-60.5</v>
      </c>
      <c r="I16" s="116">
        <f t="shared" si="2"/>
        <v>2018</v>
      </c>
      <c r="J16" s="116">
        <f t="shared" si="3"/>
        <v>2017</v>
      </c>
      <c r="K16" s="118">
        <f t="array" ref="K16">IFERROR(AVERAGE(IF(INDEX(DATOS,0,$P$2)&lt;=$I16,IF(INDEX(DATOS,0,$P$2)&gt;=$J16,IF(ISNUMBER(INDEX(DATOS,0,K$5)),IF(INDEX(DATOS,0,$N$2)=0,IF(INDEX(DATOS,0,$O$2)=1,IF(INDEX(DATOS,0,$Q$2)=$E16,INDEX(DATOS,0,K$5)))))))),"sd")</f>
        <v>101.06153846153846</v>
      </c>
      <c r="L16" s="118">
        <f t="array" ref="L16">IFERROR(AVERAGE(IF(INDEX(DATOS,0,$P$2)&lt;=$I16,IF(INDEX(DATOS,0,$P$2)&gt;=$J16,IF(ISNUMBER(INDEX(DATOS,0,L$5)),IF(INDEX(DATOS,0,$N$2)=0,IF(INDEX(DATOS,0,$O$2)=1,IF(INDEX(DATOS,0,$Q$2)=$E16,INDEX(DATOS,0,L$5)))))))),"sd")</f>
        <v>13.053846153846154</v>
      </c>
      <c r="M16" s="118">
        <f t="array" ref="M16">IFERROR(AVERAGE(IF(INDEX(DATOS,0,$P$2)&lt;=$I16,IF(INDEX(DATOS,0,$P$2)&gt;=$J16,IF(ISNUMBER(INDEX(DATOS,0,M$5)),IF(INDEX(DATOS,0,$N$2)=0,IF(INDEX(DATOS,0,$O$2)=1,IF(INDEX(DATOS,0,$Q$2)=$E16,INDEX(DATOS,0,M$5)))))))),"sd")</f>
        <v>26.04615384615385</v>
      </c>
      <c r="N16" s="118">
        <f t="array" ref="N16">IFERROR(AVERAGE(IF(INDEX(DATOS,0,$P$2)&lt;=$I16,IF(INDEX(DATOS,0,$P$2)&gt;=$J16,IF(ISNUMBER(INDEX(DATOS,0,N$5)),IF(INDEX(DATOS,0,$N$2)=0,IF(INDEX(DATOS,0,$O$2)=1,IF(INDEX(DATOS,0,$Q$2)=$E16,INDEX(DATOS,0,N$5)))))))),"sd")</f>
        <v>79.765384615384619</v>
      </c>
      <c r="O16" s="118">
        <f t="array" ref="O16">IFERROR(AVERAGE(IF(INDEX(DATOS,0,$P$2)&lt;=$I16,IF(INDEX(DATOS,0,$P$2)&gt;=$J16,IF(ISNUMBER(INDEX(DATOS,0,O$5)),IF(INDEX(DATOS,0,$N$2)=0,IF(INDEX(DATOS,0,$O$2)=1,IF(INDEX(DATOS,0,$Q$2)=$E16,INDEX(DATOS,0,O$5)))))))),"sd")</f>
        <v>11.053846153846155</v>
      </c>
      <c r="P16" s="118">
        <f t="array" ref="P16">IFERROR(AVERAGE(IF(INDEX(DATOS,0,$P$2)&lt;=$I16,IF(INDEX(DATOS,0,$P$2)&gt;=$J16,IF(ISNUMBER(INDEX(DATOS,0,P$5)),IF(INDEX(DATOS,0,$N$2)=0,IF(INDEX(DATOS,0,$O$2)=1,IF(INDEX(DATOS,0,$Q$2)=$E16,INDEX(DATOS,0,P$5)))))))),"sd")</f>
        <v>2776.9230769230771</v>
      </c>
      <c r="Q16" s="118">
        <f t="array" ref="Q16">IFERROR(AVERAGE(IF(INDEX(DATOS,0,$P$2)&lt;=$I16,IF(INDEX(DATOS,0,$P$2)&gt;=$J16,IF(ISNUMBER(INDEX(DATOS,0,Q$5)),IF(INDEX(DATOS,0,$N$2)=0,IF(INDEX(DATOS,0,$O$2)=1,IF(INDEX(DATOS,0,$Q$2)=$E16,INDEX(DATOS,0,Q$5)))))))),"sd")</f>
        <v>2.0099999999999998</v>
      </c>
      <c r="R16" s="118"/>
      <c r="S16" s="119" t="str">
        <f t="shared" si="4"/>
        <v>Dpto. San Justo                         ,-30.667,-60.500,2018,2017,101.062,13.054,26.046,79.765,11.054,2776.923, 2.010</v>
      </c>
    </row>
    <row r="17" spans="1:19" x14ac:dyDescent="0.35">
      <c r="A17">
        <f t="shared" si="5"/>
        <v>10</v>
      </c>
      <c r="B17" s="35">
        <f t="array" ref="B17">IF(B16=0,0,MIN(IF(INDEX(DATOS,0,$P$2)&lt;=$I17,IF(INDEX(DATOS,0,$P$2)&gt;=$J17,IF(ISNUMBER(INDEX(DATOS,0,$C17)),IF(INDEX(DATOS,0,$N$2)=0,IF(INDEX(DATOS,0,$O$2)=1,IF(ISNA(MATCH(INDEX(DATOS,0,$Q$2),IF($J$8:J16=J17,$E$8:E16),0)),INDEX(DATOS,0,$M$2)))))))))</f>
        <v>340</v>
      </c>
      <c r="C17" s="32">
        <f>MATCH(D17,INDEX(DATOS,1,),0)</f>
        <v>20</v>
      </c>
      <c r="D17" s="114" t="s">
        <v>1</v>
      </c>
      <c r="E17" s="34" t="str">
        <f>IF($B17=0,"--",INDEX(DATOS,$B17,Q$2))</f>
        <v>Departamento de San Martín, SF</v>
      </c>
      <c r="F17" s="34" t="str">
        <f>IFERROR(SUBSTITUTE(SUBSTITUTE(SUBSTITUTE(SUBSTITUTE(SUBSTITUTE(MID(E17,1,FIND(",",E17)-1),"Departamento de","Dpto."),"Partido de","Part."),"Coronel","Cnel."),"General","Gral."),"Comandante","Cmte."),E17)</f>
        <v>Dpto. San Martín</v>
      </c>
      <c r="G17" s="117">
        <f>IFERROR(VLOOKUP($E17,LOC_UNICOS,G$2,0),"sd")</f>
        <v>-32</v>
      </c>
      <c r="H17" s="117">
        <f>IFERROR(VLOOKUP($E17,LOC_UNICOS,H$2,0),"sd")</f>
        <v>-61.8333333</v>
      </c>
      <c r="I17" s="116">
        <f t="shared" si="2"/>
        <v>2018</v>
      </c>
      <c r="J17" s="116">
        <f t="shared" si="3"/>
        <v>2017</v>
      </c>
      <c r="K17" s="118">
        <f t="array" ref="K17">IFERROR(AVERAGE(IF(INDEX(DATOS,0,$P$2)&lt;=$I17,IF(INDEX(DATOS,0,$P$2)&gt;=$J17,IF(ISNUMBER(INDEX(DATOS,0,K$5)),IF(INDEX(DATOS,0,$N$2)=0,IF(INDEX(DATOS,0,$O$2)=1,IF(INDEX(DATOS,0,$Q$2)=$E17,INDEX(DATOS,0,K$5)))))))),"sd")</f>
        <v>98.65</v>
      </c>
      <c r="L17" s="118">
        <f t="array" ref="L17">IFERROR(AVERAGE(IF(INDEX(DATOS,0,$P$2)&lt;=$I17,IF(INDEX(DATOS,0,$P$2)&gt;=$J17,IF(ISNUMBER(INDEX(DATOS,0,L$5)),IF(INDEX(DATOS,0,$N$2)=0,IF(INDEX(DATOS,0,$O$2)=1,IF(INDEX(DATOS,0,$Q$2)=$E17,INDEX(DATOS,0,L$5)))))))),"sd")</f>
        <v>3.09</v>
      </c>
      <c r="M17" s="118">
        <f t="array" ref="M17">IFERROR(AVERAGE(IF(INDEX(DATOS,0,$P$2)&lt;=$I17,IF(INDEX(DATOS,0,$P$2)&gt;=$J17,IF(ISNUMBER(INDEX(DATOS,0,M$5)),IF(INDEX(DATOS,0,$N$2)=0,IF(INDEX(DATOS,0,$O$2)=1,IF(INDEX(DATOS,0,$Q$2)=$E17,INDEX(DATOS,0,M$5)))))))),"sd")</f>
        <v>24.240000000000002</v>
      </c>
      <c r="N17" s="118">
        <f t="array" ref="N17">IFERROR(AVERAGE(IF(INDEX(DATOS,0,$P$2)&lt;=$I17,IF(INDEX(DATOS,0,$P$2)&gt;=$J17,IF(ISNUMBER(INDEX(DATOS,0,N$5)),IF(INDEX(DATOS,0,$N$2)=0,IF(INDEX(DATOS,0,$O$2)=1,IF(INDEX(DATOS,0,$Q$2)=$E17,INDEX(DATOS,0,N$5)))))))),"sd")</f>
        <v>78.5</v>
      </c>
      <c r="O17" s="118">
        <f t="array" ref="O17">IFERROR(AVERAGE(IF(INDEX(DATOS,0,$P$2)&lt;=$I17,IF(INDEX(DATOS,0,$P$2)&gt;=$J17,IF(ISNUMBER(INDEX(DATOS,0,O$5)),IF(INDEX(DATOS,0,$N$2)=0,IF(INDEX(DATOS,0,$O$2)=1,IF(INDEX(DATOS,0,$Q$2)=$E17,INDEX(DATOS,0,O$5)))))))),"sd")</f>
        <v>10.309999999999999</v>
      </c>
      <c r="P17" s="118">
        <f t="array" ref="P17">IFERROR(AVERAGE(IF(INDEX(DATOS,0,$P$2)&lt;=$I17,IF(INDEX(DATOS,0,$P$2)&gt;=$J17,IF(ISNUMBER(INDEX(DATOS,0,P$5)),IF(INDEX(DATOS,0,$N$2)=0,IF(INDEX(DATOS,0,$O$2)=1,IF(INDEX(DATOS,0,$Q$2)=$E17,INDEX(DATOS,0,P$5)))))))),"sd")</f>
        <v>3100</v>
      </c>
      <c r="Q17" s="118">
        <f t="array" ref="Q17">IFERROR(AVERAGE(IF(INDEX(DATOS,0,$P$2)&lt;=$I17,IF(INDEX(DATOS,0,$P$2)&gt;=$J17,IF(ISNUMBER(INDEX(DATOS,0,Q$5)),IF(INDEX(DATOS,0,$N$2)=0,IF(INDEX(DATOS,0,$O$2)=1,IF(INDEX(DATOS,0,$Q$2)=$E17,INDEX(DATOS,0,Q$5)))))))),"sd")</f>
        <v>5.3800000000000008</v>
      </c>
      <c r="R17" s="118"/>
      <c r="S17" s="119" t="str">
        <f t="shared" si="4"/>
        <v>Dpto. San Martín                        ,-32.000,-61.833,2018,2017,98.650, 3.090,24.240,78.500,10.310,3100.000, 5.380</v>
      </c>
    </row>
    <row r="18" spans="1:19" x14ac:dyDescent="0.35">
      <c r="A18">
        <f t="shared" si="5"/>
        <v>11</v>
      </c>
      <c r="B18" s="35">
        <f t="array" ref="B18">IF(B17=0,0,MIN(IF(INDEX(DATOS,0,$P$2)&lt;=$I18,IF(INDEX(DATOS,0,$P$2)&gt;=$J18,IF(ISNUMBER(INDEX(DATOS,0,$C18)),IF(INDEX(DATOS,0,$N$2)=0,IF(INDEX(DATOS,0,$O$2)=1,IF(ISNA(MATCH(INDEX(DATOS,0,$Q$2),IF($J$8:J17=J18,$E$8:E17),0)),INDEX(DATOS,0,$M$2)))))))))</f>
        <v>346</v>
      </c>
      <c r="C18" s="32">
        <f>MATCH(D18,INDEX(DATOS,1,),0)</f>
        <v>20</v>
      </c>
      <c r="D18" s="114" t="s">
        <v>1</v>
      </c>
      <c r="E18" s="34" t="str">
        <f>IF($B18=0,"--",INDEX(DATOS,$B18,Q$2))</f>
        <v>Departamento de San Jerónimo, SF</v>
      </c>
      <c r="F18" s="34" t="str">
        <f>IFERROR(SUBSTITUTE(SUBSTITUTE(SUBSTITUTE(SUBSTITUTE(SUBSTITUTE(MID(E18,1,FIND(",",E18)-1),"Departamento de","Dpto."),"Partido de","Part."),"Coronel","Cnel."),"General","Gral."),"Comandante","Cmte."),E18)</f>
        <v>Dpto. San Jerónimo</v>
      </c>
      <c r="G18" s="117">
        <f>IFERROR(VLOOKUP($E18,LOC_UNICOS,G$2,0),"sd")</f>
        <v>-32.1666667</v>
      </c>
      <c r="H18" s="117">
        <f>IFERROR(VLOOKUP($E18,LOC_UNICOS,H$2,0),"sd")</f>
        <v>-61.0833333</v>
      </c>
      <c r="I18" s="116">
        <f t="shared" si="2"/>
        <v>2018</v>
      </c>
      <c r="J18" s="116">
        <f t="shared" si="3"/>
        <v>2017</v>
      </c>
      <c r="K18" s="118">
        <f t="array" ref="K18">IFERROR(AVERAGE(IF(INDEX(DATOS,0,$P$2)&lt;=$I18,IF(INDEX(DATOS,0,$P$2)&gt;=$J18,IF(ISNUMBER(INDEX(DATOS,0,K$5)),IF(INDEX(DATOS,0,$N$2)=0,IF(INDEX(DATOS,0,$O$2)=1,IF(INDEX(DATOS,0,$Q$2)=$E18,INDEX(DATOS,0,K$5)))))))),"sd")</f>
        <v>99.044444444444437</v>
      </c>
      <c r="L18" s="118">
        <f t="array" ref="L18">IFERROR(AVERAGE(IF(INDEX(DATOS,0,$P$2)&lt;=$I18,IF(INDEX(DATOS,0,$P$2)&gt;=$J18,IF(ISNUMBER(INDEX(DATOS,0,L$5)),IF(INDEX(DATOS,0,$N$2)=0,IF(INDEX(DATOS,0,$O$2)=1,IF(INDEX(DATOS,0,$Q$2)=$E18,INDEX(DATOS,0,L$5)))))))),"sd")</f>
        <v>4.4222222222222216</v>
      </c>
      <c r="M18" s="118">
        <f t="array" ref="M18">IFERROR(AVERAGE(IF(INDEX(DATOS,0,$P$2)&lt;=$I18,IF(INDEX(DATOS,0,$P$2)&gt;=$J18,IF(ISNUMBER(INDEX(DATOS,0,M$5)),IF(INDEX(DATOS,0,$N$2)=0,IF(INDEX(DATOS,0,$O$2)=1,IF(INDEX(DATOS,0,$Q$2)=$E18,INDEX(DATOS,0,M$5)))))))),"sd")</f>
        <v>24.6</v>
      </c>
      <c r="N18" s="118">
        <f t="array" ref="N18">IFERROR(AVERAGE(IF(INDEX(DATOS,0,$P$2)&lt;=$I18,IF(INDEX(DATOS,0,$P$2)&gt;=$J18,IF(ISNUMBER(INDEX(DATOS,0,N$5)),IF(INDEX(DATOS,0,$N$2)=0,IF(INDEX(DATOS,0,$O$2)=1,IF(INDEX(DATOS,0,$Q$2)=$E18,INDEX(DATOS,0,N$5)))))))),"sd")</f>
        <v>78.688888888888897</v>
      </c>
      <c r="O18" s="118">
        <f t="array" ref="O18">IFERROR(AVERAGE(IF(INDEX(DATOS,0,$P$2)&lt;=$I18,IF(INDEX(DATOS,0,$P$2)&gt;=$J18,IF(ISNUMBER(INDEX(DATOS,0,O$5)),IF(INDEX(DATOS,0,$N$2)=0,IF(INDEX(DATOS,0,$O$2)=1,IF(INDEX(DATOS,0,$Q$2)=$E18,INDEX(DATOS,0,O$5)))))))),"sd")</f>
        <v>10.477777777777778</v>
      </c>
      <c r="P18" s="118">
        <f t="array" ref="P18">IFERROR(AVERAGE(IF(INDEX(DATOS,0,$P$2)&lt;=$I18,IF(INDEX(DATOS,0,$P$2)&gt;=$J18,IF(ISNUMBER(INDEX(DATOS,0,P$5)),IF(INDEX(DATOS,0,$N$2)=0,IF(INDEX(DATOS,0,$O$2)=1,IF(INDEX(DATOS,0,$Q$2)=$E18,INDEX(DATOS,0,P$5)))))))),"sd")</f>
        <v>3188.8888888888887</v>
      </c>
      <c r="Q18" s="118">
        <f t="array" ref="Q18">IFERROR(AVERAGE(IF(INDEX(DATOS,0,$P$2)&lt;=$I18,IF(INDEX(DATOS,0,$P$2)&gt;=$J18,IF(ISNUMBER(INDEX(DATOS,0,Q$5)),IF(INDEX(DATOS,0,$N$2)=0,IF(INDEX(DATOS,0,$O$2)=1,IF(INDEX(DATOS,0,$Q$2)=$E18,INDEX(DATOS,0,Q$5)))))))),"sd")</f>
        <v>2.6666666666666665</v>
      </c>
      <c r="R18" s="118"/>
      <c r="S18" s="119" t="str">
        <f t="shared" si="4"/>
        <v>Dpto. San Jerónimo                      ,-32.167,-61.083,2018,2017,99.044, 4.422,24.600,78.689,10.478,3188.889, 2.667</v>
      </c>
    </row>
    <row r="19" spans="1:19" x14ac:dyDescent="0.35">
      <c r="A19">
        <f t="shared" si="5"/>
        <v>12</v>
      </c>
      <c r="B19" s="35">
        <f t="array" ref="B19">IF(B18=0,0,MIN(IF(INDEX(DATOS,0,$P$2)&lt;=$I19,IF(INDEX(DATOS,0,$P$2)&gt;=$J19,IF(ISNUMBER(INDEX(DATOS,0,$C19)),IF(INDEX(DATOS,0,$N$2)=0,IF(INDEX(DATOS,0,$O$2)=1,IF(ISNA(MATCH(INDEX(DATOS,0,$Q$2),IF($J$8:J18=J19,$E$8:E18),0)),INDEX(DATOS,0,$M$2)))))))))</f>
        <v>351</v>
      </c>
      <c r="C19" s="32">
        <f>MATCH(D19,INDEX(DATOS,1,),0)</f>
        <v>20</v>
      </c>
      <c r="D19" s="114" t="s">
        <v>1</v>
      </c>
      <c r="E19" s="34" t="str">
        <f>IF($B19=0,"--",INDEX(DATOS,$B19,Q$2))</f>
        <v>Departamento de Iriondo, SF</v>
      </c>
      <c r="F19" s="34" t="str">
        <f>IFERROR(SUBSTITUTE(SUBSTITUTE(SUBSTITUTE(SUBSTITUTE(SUBSTITUTE(MID(E19,1,FIND(",",E19)-1),"Departamento de","Dpto."),"Partido de","Part."),"Coronel","Cnel."),"General","Gral."),"Comandante","Cmte."),E19)</f>
        <v>Dpto. Iriondo</v>
      </c>
      <c r="G19" s="117">
        <f>IFERROR(VLOOKUP($E19,LOC_UNICOS,G$2,0),"sd")</f>
        <v>-32.633333299999997</v>
      </c>
      <c r="H19" s="117">
        <f>IFERROR(VLOOKUP($E19,LOC_UNICOS,H$2,0),"sd")</f>
        <v>-61.3333333</v>
      </c>
      <c r="I19" s="116">
        <f t="shared" si="2"/>
        <v>2018</v>
      </c>
      <c r="J19" s="116">
        <f t="shared" si="3"/>
        <v>2017</v>
      </c>
      <c r="K19" s="118">
        <f t="array" ref="K19">IFERROR(AVERAGE(IF(INDEX(DATOS,0,$P$2)&lt;=$I19,IF(INDEX(DATOS,0,$P$2)&gt;=$J19,IF(ISNUMBER(INDEX(DATOS,0,K$5)),IF(INDEX(DATOS,0,$N$2)=0,IF(INDEX(DATOS,0,$O$2)=1,IF(INDEX(DATOS,0,$Q$2)=$E19,INDEX(DATOS,0,K$5)))))))),"sd")</f>
        <v>98.622222222222206</v>
      </c>
      <c r="L19" s="118">
        <f t="array" ref="L19">IFERROR(AVERAGE(IF(INDEX(DATOS,0,$P$2)&lt;=$I19,IF(INDEX(DATOS,0,$P$2)&gt;=$J19,IF(ISNUMBER(INDEX(DATOS,0,L$5)),IF(INDEX(DATOS,0,$N$2)=0,IF(INDEX(DATOS,0,$O$2)=1,IF(INDEX(DATOS,0,$Q$2)=$E19,INDEX(DATOS,0,L$5)))))))),"sd")</f>
        <v>6.2333333333333334</v>
      </c>
      <c r="M19" s="118">
        <f t="array" ref="M19">IFERROR(AVERAGE(IF(INDEX(DATOS,0,$P$2)&lt;=$I19,IF(INDEX(DATOS,0,$P$2)&gt;=$J19,IF(ISNUMBER(INDEX(DATOS,0,M$5)),IF(INDEX(DATOS,0,$N$2)=0,IF(INDEX(DATOS,0,$O$2)=1,IF(INDEX(DATOS,0,$Q$2)=$E19,INDEX(DATOS,0,M$5)))))))),"sd")</f>
        <v>23.87777777777778</v>
      </c>
      <c r="N19" s="118">
        <f t="array" ref="N19">IFERROR(AVERAGE(IF(INDEX(DATOS,0,$P$2)&lt;=$I19,IF(INDEX(DATOS,0,$P$2)&gt;=$J19,IF(ISNUMBER(INDEX(DATOS,0,N$5)),IF(INDEX(DATOS,0,$N$2)=0,IF(INDEX(DATOS,0,$O$2)=1,IF(INDEX(DATOS,0,$Q$2)=$E19,INDEX(DATOS,0,N$5)))))))),"sd")</f>
        <v>78.5</v>
      </c>
      <c r="O19" s="118">
        <f t="array" ref="O19">IFERROR(AVERAGE(IF(INDEX(DATOS,0,$P$2)&lt;=$I19,IF(INDEX(DATOS,0,$P$2)&gt;=$J19,IF(ISNUMBER(INDEX(DATOS,0,O$5)),IF(INDEX(DATOS,0,$N$2)=0,IF(INDEX(DATOS,0,$O$2)=1,IF(INDEX(DATOS,0,$Q$2)=$E19,INDEX(DATOS,0,O$5)))))))),"sd")</f>
        <v>10.444444444444445</v>
      </c>
      <c r="P19" s="118">
        <f t="array" ref="P19">IFERROR(AVERAGE(IF(INDEX(DATOS,0,$P$2)&lt;=$I19,IF(INDEX(DATOS,0,$P$2)&gt;=$J19,IF(ISNUMBER(INDEX(DATOS,0,P$5)),IF(INDEX(DATOS,0,$N$2)=0,IF(INDEX(DATOS,0,$O$2)=1,IF(INDEX(DATOS,0,$Q$2)=$E19,INDEX(DATOS,0,P$5)))))))),"sd")</f>
        <v>3366.6666666666665</v>
      </c>
      <c r="Q19" s="118">
        <f t="array" ref="Q19">IFERROR(AVERAGE(IF(INDEX(DATOS,0,$P$2)&lt;=$I19,IF(INDEX(DATOS,0,$P$2)&gt;=$J19,IF(ISNUMBER(INDEX(DATOS,0,Q$5)),IF(INDEX(DATOS,0,$N$2)=0,IF(INDEX(DATOS,0,$O$2)=1,IF(INDEX(DATOS,0,$Q$2)=$E19,INDEX(DATOS,0,Q$5)))))))),"sd")</f>
        <v>7.2777777777777777</v>
      </c>
      <c r="R19" s="118"/>
      <c r="S19" s="119" t="str">
        <f t="shared" si="4"/>
        <v>Dpto. Iriondo                           ,-32.633,-61.333,2018,2017,98.622, 6.233,23.878,78.500,10.444,3366.667, 7.278</v>
      </c>
    </row>
    <row r="20" spans="1:19" x14ac:dyDescent="0.35">
      <c r="A20">
        <f t="shared" si="5"/>
        <v>13</v>
      </c>
      <c r="B20" s="35">
        <f t="array" ref="B20">IF(B19=0,0,MIN(IF(INDEX(DATOS,0,$P$2)&lt;=$I20,IF(INDEX(DATOS,0,$P$2)&gt;=$J20,IF(ISNUMBER(INDEX(DATOS,0,$C20)),IF(INDEX(DATOS,0,$N$2)=0,IF(INDEX(DATOS,0,$O$2)=1,IF(ISNA(MATCH(INDEX(DATOS,0,$Q$2),IF($J$8:J19=J20,$E$8:E19),0)),INDEX(DATOS,0,$M$2)))))))))</f>
        <v>356</v>
      </c>
      <c r="C20" s="32">
        <f>MATCH(D20,INDEX(DATOS,1,),0)</f>
        <v>20</v>
      </c>
      <c r="D20" s="114" t="s">
        <v>1</v>
      </c>
      <c r="E20" s="34" t="str">
        <f>IF($B20=0,"--",INDEX(DATOS,$B20,Q$2))</f>
        <v>Departamento de Belgrano, SF</v>
      </c>
      <c r="F20" s="34" t="str">
        <f>IFERROR(SUBSTITUTE(SUBSTITUTE(SUBSTITUTE(SUBSTITUTE(SUBSTITUTE(MID(E20,1,FIND(",",E20)-1),"Departamento de","Dpto."),"Partido de","Part."),"Coronel","Cnel."),"General","Gral."),"Comandante","Cmte."),E20)</f>
        <v>Dpto. Belgrano</v>
      </c>
      <c r="G20" s="117">
        <f>IFERROR(VLOOKUP($E20,LOC_UNICOS,G$2,0),"sd")</f>
        <v>-32.5</v>
      </c>
      <c r="H20" s="117">
        <f>IFERROR(VLOOKUP($E20,LOC_UNICOS,H$2,0),"sd")</f>
        <v>-61.75</v>
      </c>
      <c r="I20" s="116">
        <f t="shared" si="2"/>
        <v>2018</v>
      </c>
      <c r="J20" s="116">
        <f t="shared" si="3"/>
        <v>2017</v>
      </c>
      <c r="K20" s="118">
        <f t="array" ref="K20">IFERROR(AVERAGE(IF(INDEX(DATOS,0,$P$2)&lt;=$I20,IF(INDEX(DATOS,0,$P$2)&gt;=$J20,IF(ISNUMBER(INDEX(DATOS,0,K$5)),IF(INDEX(DATOS,0,$N$2)=0,IF(INDEX(DATOS,0,$O$2)=1,IF(INDEX(DATOS,0,$Q$2)=$E20,INDEX(DATOS,0,K$5)))))))),"sd")</f>
        <v>99.533333333333346</v>
      </c>
      <c r="L20" s="118">
        <f t="array" ref="L20">IFERROR(AVERAGE(IF(INDEX(DATOS,0,$P$2)&lt;=$I20,IF(INDEX(DATOS,0,$P$2)&gt;=$J20,IF(ISNUMBER(INDEX(DATOS,0,L$5)),IF(INDEX(DATOS,0,$N$2)=0,IF(INDEX(DATOS,0,$O$2)=1,IF(INDEX(DATOS,0,$Q$2)=$E20,INDEX(DATOS,0,L$5)))))))),"sd")</f>
        <v>7.0666666666666664</v>
      </c>
      <c r="M20" s="118">
        <f t="array" ref="M20">IFERROR(AVERAGE(IF(INDEX(DATOS,0,$P$2)&lt;=$I20,IF(INDEX(DATOS,0,$P$2)&gt;=$J20,IF(ISNUMBER(INDEX(DATOS,0,M$5)),IF(INDEX(DATOS,0,$N$2)=0,IF(INDEX(DATOS,0,$O$2)=1,IF(INDEX(DATOS,0,$Q$2)=$E20,INDEX(DATOS,0,M$5)))))))),"sd")</f>
        <v>25.25</v>
      </c>
      <c r="N20" s="118">
        <f t="array" ref="N20">IFERROR(AVERAGE(IF(INDEX(DATOS,0,$P$2)&lt;=$I20,IF(INDEX(DATOS,0,$P$2)&gt;=$J20,IF(ISNUMBER(INDEX(DATOS,0,N$5)),IF(INDEX(DATOS,0,$N$2)=0,IF(INDEX(DATOS,0,$O$2)=1,IF(INDEX(DATOS,0,$Q$2)=$E20,INDEX(DATOS,0,N$5)))))))),"sd")</f>
        <v>77.716666666666654</v>
      </c>
      <c r="O20" s="118">
        <f t="array" ref="O20">IFERROR(AVERAGE(IF(INDEX(DATOS,0,$P$2)&lt;=$I20,IF(INDEX(DATOS,0,$P$2)&gt;=$J20,IF(ISNUMBER(INDEX(DATOS,0,O$5)),IF(INDEX(DATOS,0,$N$2)=0,IF(INDEX(DATOS,0,$O$2)=1,IF(INDEX(DATOS,0,$Q$2)=$E20,INDEX(DATOS,0,O$5)))))))),"sd")</f>
        <v>10.966666666666667</v>
      </c>
      <c r="P20" s="118">
        <f t="array" ref="P20">IFERROR(AVERAGE(IF(INDEX(DATOS,0,$P$2)&lt;=$I20,IF(INDEX(DATOS,0,$P$2)&gt;=$J20,IF(ISNUMBER(INDEX(DATOS,0,P$5)),IF(INDEX(DATOS,0,$N$2)=0,IF(INDEX(DATOS,0,$O$2)=1,IF(INDEX(DATOS,0,$Q$2)=$E20,INDEX(DATOS,0,P$5)))))))),"sd")</f>
        <v>3350</v>
      </c>
      <c r="Q20" s="118">
        <f t="array" ref="Q20">IFERROR(AVERAGE(IF(INDEX(DATOS,0,$P$2)&lt;=$I20,IF(INDEX(DATOS,0,$P$2)&gt;=$J20,IF(ISNUMBER(INDEX(DATOS,0,Q$5)),IF(INDEX(DATOS,0,$N$2)=0,IF(INDEX(DATOS,0,$O$2)=1,IF(INDEX(DATOS,0,$Q$2)=$E20,INDEX(DATOS,0,Q$5)))))))),"sd")</f>
        <v>5.333333333333333</v>
      </c>
      <c r="R20" s="118"/>
      <c r="S20" s="119" t="str">
        <f t="shared" si="4"/>
        <v>Dpto. Belgrano                          ,-32.500,-61.750,2018,2017,99.533, 7.067,25.250,77.717,10.967,3350.000, 5.333</v>
      </c>
    </row>
    <row r="21" spans="1:19" x14ac:dyDescent="0.35">
      <c r="A21">
        <f t="shared" si="5"/>
        <v>14</v>
      </c>
      <c r="B21" s="35">
        <f t="array" ref="B21">IF(B20=0,0,MIN(IF(INDEX(DATOS,0,$P$2)&lt;=$I21,IF(INDEX(DATOS,0,$P$2)&gt;=$J21,IF(ISNUMBER(INDEX(DATOS,0,$C21)),IF(INDEX(DATOS,0,$N$2)=0,IF(INDEX(DATOS,0,$O$2)=1,IF(ISNA(MATCH(INDEX(DATOS,0,$Q$2),IF($J$8:J20=J21,$E$8:E20),0)),INDEX(DATOS,0,$M$2)))))))))</f>
        <v>359</v>
      </c>
      <c r="C21" s="32">
        <f>MATCH(D21,INDEX(DATOS,1,),0)</f>
        <v>20</v>
      </c>
      <c r="D21" s="114" t="s">
        <v>1</v>
      </c>
      <c r="E21" s="34" t="str">
        <f>IF($B21=0,"--",INDEX(DATOS,$B21,Q$2))</f>
        <v>Departamento de Caseros, SF</v>
      </c>
      <c r="F21" s="34" t="str">
        <f>IFERROR(SUBSTITUTE(SUBSTITUTE(SUBSTITUTE(SUBSTITUTE(SUBSTITUTE(MID(E21,1,FIND(",",E21)-1),"Departamento de","Dpto."),"Partido de","Part."),"Coronel","Cnel."),"General","Gral."),"Comandante","Cmte."),E21)</f>
        <v>Dpto. Caseros</v>
      </c>
      <c r="G21" s="117">
        <f>IFERROR(VLOOKUP($E21,LOC_UNICOS,G$2,0),"sd")</f>
        <v>-33.25</v>
      </c>
      <c r="H21" s="117">
        <f>IFERROR(VLOOKUP($E21,LOC_UNICOS,H$2,0),"sd")</f>
        <v>-61.6666667</v>
      </c>
      <c r="I21" s="116">
        <f t="shared" si="2"/>
        <v>2018</v>
      </c>
      <c r="J21" s="116">
        <f t="shared" si="3"/>
        <v>2017</v>
      </c>
      <c r="K21" s="118">
        <f t="array" ref="K21">IFERROR(AVERAGE(IF(INDEX(DATOS,0,$P$2)&lt;=$I21,IF(INDEX(DATOS,0,$P$2)&gt;=$J21,IF(ISNUMBER(INDEX(DATOS,0,K$5)),IF(INDEX(DATOS,0,$N$2)=0,IF(INDEX(DATOS,0,$O$2)=1,IF(INDEX(DATOS,0,$Q$2)=$E21,INDEX(DATOS,0,K$5)))))))),"sd")</f>
        <v>99.15000000000002</v>
      </c>
      <c r="L21" s="118">
        <f t="array" ref="L21">IFERROR(AVERAGE(IF(INDEX(DATOS,0,$P$2)&lt;=$I21,IF(INDEX(DATOS,0,$P$2)&gt;=$J21,IF(ISNUMBER(INDEX(DATOS,0,L$5)),IF(INDEX(DATOS,0,$N$2)=0,IF(INDEX(DATOS,0,$O$2)=1,IF(INDEX(DATOS,0,$Q$2)=$E21,INDEX(DATOS,0,L$5)))))))),"sd")</f>
        <v>12</v>
      </c>
      <c r="M21" s="118">
        <f t="array" ref="M21">IFERROR(AVERAGE(IF(INDEX(DATOS,0,$P$2)&lt;=$I21,IF(INDEX(DATOS,0,$P$2)&gt;=$J21,IF(ISNUMBER(INDEX(DATOS,0,M$5)),IF(INDEX(DATOS,0,$N$2)=0,IF(INDEX(DATOS,0,$O$2)=1,IF(INDEX(DATOS,0,$Q$2)=$E21,INDEX(DATOS,0,M$5)))))))),"sd")</f>
        <v>24.25</v>
      </c>
      <c r="N21" s="118">
        <f t="array" ref="N21">IFERROR(AVERAGE(IF(INDEX(DATOS,0,$P$2)&lt;=$I21,IF(INDEX(DATOS,0,$P$2)&gt;=$J21,IF(ISNUMBER(INDEX(DATOS,0,N$5)),IF(INDEX(DATOS,0,$N$2)=0,IF(INDEX(DATOS,0,$O$2)=1,IF(INDEX(DATOS,0,$Q$2)=$E21,INDEX(DATOS,0,N$5)))))))),"sd")</f>
        <v>78.533333333333317</v>
      </c>
      <c r="O21" s="118">
        <f t="array" ref="O21">IFERROR(AVERAGE(IF(INDEX(DATOS,0,$P$2)&lt;=$I21,IF(INDEX(DATOS,0,$P$2)&gt;=$J21,IF(ISNUMBER(INDEX(DATOS,0,O$5)),IF(INDEX(DATOS,0,$N$2)=0,IF(INDEX(DATOS,0,$O$2)=1,IF(INDEX(DATOS,0,$Q$2)=$E21,INDEX(DATOS,0,O$5)))))))),"sd")</f>
        <v>10.783333333333331</v>
      </c>
      <c r="P21" s="118">
        <f t="array" ref="P21">IFERROR(AVERAGE(IF(INDEX(DATOS,0,$P$2)&lt;=$I21,IF(INDEX(DATOS,0,$P$2)&gt;=$J21,IF(ISNUMBER(INDEX(DATOS,0,P$5)),IF(INDEX(DATOS,0,$N$2)=0,IF(INDEX(DATOS,0,$O$2)=1,IF(INDEX(DATOS,0,$Q$2)=$E21,INDEX(DATOS,0,P$5)))))))),"sd")</f>
        <v>3600</v>
      </c>
      <c r="Q21" s="118">
        <f t="array" ref="Q21">IFERROR(AVERAGE(IF(INDEX(DATOS,0,$P$2)&lt;=$I21,IF(INDEX(DATOS,0,$P$2)&gt;=$J21,IF(ISNUMBER(INDEX(DATOS,0,Q$5)),IF(INDEX(DATOS,0,$N$2)=0,IF(INDEX(DATOS,0,$O$2)=1,IF(INDEX(DATOS,0,$Q$2)=$E21,INDEX(DATOS,0,Q$5)))))))),"sd")</f>
        <v>4.4666666666666668</v>
      </c>
      <c r="R21" s="118"/>
      <c r="S21" s="119" t="str">
        <f t="shared" si="4"/>
        <v>Dpto. Caseros                           ,-33.250,-61.667,2018,2017,99.150,12.000,24.250,78.533,10.783,3600.000, 4.467</v>
      </c>
    </row>
    <row r="22" spans="1:19" x14ac:dyDescent="0.35">
      <c r="A22">
        <f t="shared" si="5"/>
        <v>15</v>
      </c>
      <c r="B22" s="35">
        <f t="array" ref="B22">IF(B21=0,0,MIN(IF(INDEX(DATOS,0,$P$2)&lt;=$I22,IF(INDEX(DATOS,0,$P$2)&gt;=$J22,IF(ISNUMBER(INDEX(DATOS,0,$C22)),IF(INDEX(DATOS,0,$N$2)=0,IF(INDEX(DATOS,0,$O$2)=1,IF(ISNA(MATCH(INDEX(DATOS,0,$Q$2),IF($J$8:J21=J22,$E$8:E21),0)),INDEX(DATOS,0,$M$2)))))))))</f>
        <v>362</v>
      </c>
      <c r="C22" s="32">
        <f>MATCH(D22,INDEX(DATOS,1,),0)</f>
        <v>20</v>
      </c>
      <c r="D22" s="114" t="s">
        <v>1</v>
      </c>
      <c r="E22" s="34" t="str">
        <f>IF($B22=0,"--",INDEX(DATOS,$B22,Q$2))</f>
        <v>Departamento de San Lorenzo, SF</v>
      </c>
      <c r="F22" s="34" t="str">
        <f>IFERROR(SUBSTITUTE(SUBSTITUTE(SUBSTITUTE(SUBSTITUTE(SUBSTITUTE(MID(E22,1,FIND(",",E22)-1),"Departamento de","Dpto."),"Partido de","Part."),"Coronel","Cnel."),"General","Gral."),"Comandante","Cmte."),E22)</f>
        <v>Dpto. San Lorenzo</v>
      </c>
      <c r="G22" s="117">
        <f>IFERROR(VLOOKUP($E22,LOC_UNICOS,G$2,0),"sd")</f>
        <v>-33</v>
      </c>
      <c r="H22" s="117">
        <f>IFERROR(VLOOKUP($E22,LOC_UNICOS,H$2,0),"sd")</f>
        <v>-61</v>
      </c>
      <c r="I22" s="116">
        <f t="shared" si="2"/>
        <v>2018</v>
      </c>
      <c r="J22" s="116">
        <f t="shared" si="3"/>
        <v>2017</v>
      </c>
      <c r="K22" s="118">
        <f t="array" ref="K22">IFERROR(AVERAGE(IF(INDEX(DATOS,0,$P$2)&lt;=$I22,IF(INDEX(DATOS,0,$P$2)&gt;=$J22,IF(ISNUMBER(INDEX(DATOS,0,K$5)),IF(INDEX(DATOS,0,$N$2)=0,IF(INDEX(DATOS,0,$O$2)=1,IF(INDEX(DATOS,0,$Q$2)=$E22,INDEX(DATOS,0,K$5)))))))),"sd")</f>
        <v>99.066666666666663</v>
      </c>
      <c r="L22" s="118">
        <f t="array" ref="L22">IFERROR(AVERAGE(IF(INDEX(DATOS,0,$P$2)&lt;=$I22,IF(INDEX(DATOS,0,$P$2)&gt;=$J22,IF(ISNUMBER(INDEX(DATOS,0,L$5)),IF(INDEX(DATOS,0,$N$2)=0,IF(INDEX(DATOS,0,$O$2)=1,IF(INDEX(DATOS,0,$Q$2)=$E22,INDEX(DATOS,0,L$5)))))))),"sd")</f>
        <v>5.3</v>
      </c>
      <c r="M22" s="118">
        <f t="array" ref="M22">IFERROR(AVERAGE(IF(INDEX(DATOS,0,$P$2)&lt;=$I22,IF(INDEX(DATOS,0,$P$2)&gt;=$J22,IF(ISNUMBER(INDEX(DATOS,0,M$5)),IF(INDEX(DATOS,0,$N$2)=0,IF(INDEX(DATOS,0,$O$2)=1,IF(INDEX(DATOS,0,$Q$2)=$E22,INDEX(DATOS,0,M$5)))))))),"sd")</f>
        <v>23.816666666666666</v>
      </c>
      <c r="N22" s="118">
        <f t="array" ref="N22">IFERROR(AVERAGE(IF(INDEX(DATOS,0,$P$2)&lt;=$I22,IF(INDEX(DATOS,0,$P$2)&gt;=$J22,IF(ISNUMBER(INDEX(DATOS,0,N$5)),IF(INDEX(DATOS,0,$N$2)=0,IF(INDEX(DATOS,0,$O$2)=1,IF(INDEX(DATOS,0,$Q$2)=$E22,INDEX(DATOS,0,N$5)))))))),"sd")</f>
        <v>79.533333333333346</v>
      </c>
      <c r="O22" s="118">
        <f t="array" ref="O22">IFERROR(AVERAGE(IF(INDEX(DATOS,0,$P$2)&lt;=$I22,IF(INDEX(DATOS,0,$P$2)&gt;=$J22,IF(ISNUMBER(INDEX(DATOS,0,O$5)),IF(INDEX(DATOS,0,$N$2)=0,IF(INDEX(DATOS,0,$O$2)=1,IF(INDEX(DATOS,0,$Q$2)=$E22,INDEX(DATOS,0,O$5)))))))),"sd")</f>
        <v>10.616666666666667</v>
      </c>
      <c r="P22" s="118">
        <f t="array" ref="P22">IFERROR(AVERAGE(IF(INDEX(DATOS,0,$P$2)&lt;=$I22,IF(INDEX(DATOS,0,$P$2)&gt;=$J22,IF(ISNUMBER(INDEX(DATOS,0,P$5)),IF(INDEX(DATOS,0,$N$2)=0,IF(INDEX(DATOS,0,$O$2)=1,IF(INDEX(DATOS,0,$Q$2)=$E22,INDEX(DATOS,0,P$5)))))))),"sd")</f>
        <v>3550</v>
      </c>
      <c r="Q22" s="118">
        <f t="array" ref="Q22">IFERROR(AVERAGE(IF(INDEX(DATOS,0,$P$2)&lt;=$I22,IF(INDEX(DATOS,0,$P$2)&gt;=$J22,IF(ISNUMBER(INDEX(DATOS,0,Q$5)),IF(INDEX(DATOS,0,$N$2)=0,IF(INDEX(DATOS,0,$O$2)=1,IF(INDEX(DATOS,0,$Q$2)=$E22,INDEX(DATOS,0,Q$5)))))))),"sd")</f>
        <v>3.4499999999999997</v>
      </c>
      <c r="R22" s="118"/>
      <c r="S22" s="119" t="str">
        <f t="shared" si="4"/>
        <v>Dpto. San Lorenzo                       ,-33.000,-61.000,2018,2017,99.067, 5.300,23.817,79.533,10.617,3550.000, 3.450</v>
      </c>
    </row>
    <row r="23" spans="1:19" x14ac:dyDescent="0.35">
      <c r="A23">
        <f t="shared" si="5"/>
        <v>16</v>
      </c>
      <c r="B23" s="35">
        <f t="array" ref="B23">IF(B22=0,0,MIN(IF(INDEX(DATOS,0,$P$2)&lt;=$I23,IF(INDEX(DATOS,0,$P$2)&gt;=$J23,IF(ISNUMBER(INDEX(DATOS,0,$C23)),IF(INDEX(DATOS,0,$N$2)=0,IF(INDEX(DATOS,0,$O$2)=1,IF(ISNA(MATCH(INDEX(DATOS,0,$Q$2),IF($J$8:J22=J23,$E$8:E22),0)),INDEX(DATOS,0,$M$2)))))))))</f>
        <v>365</v>
      </c>
      <c r="C23" s="32">
        <f>MATCH(D23,INDEX(DATOS,1,),0)</f>
        <v>20</v>
      </c>
      <c r="D23" s="114" t="s">
        <v>1</v>
      </c>
      <c r="E23" s="34" t="str">
        <f>IF($B23=0,"--",INDEX(DATOS,$B23,Q$2))</f>
        <v>Departamento de Rosario, SF</v>
      </c>
      <c r="F23" s="34" t="str">
        <f>IFERROR(SUBSTITUTE(SUBSTITUTE(SUBSTITUTE(SUBSTITUTE(SUBSTITUTE(MID(E23,1,FIND(",",E23)-1),"Departamento de","Dpto."),"Partido de","Part."),"Coronel","Cnel."),"General","Gral."),"Comandante","Cmte."),E23)</f>
        <v>Dpto. Rosario</v>
      </c>
      <c r="G23" s="117">
        <f>IFERROR(VLOOKUP($E23,LOC_UNICOS,G$2,0),"sd")</f>
        <v>-33.1666667</v>
      </c>
      <c r="H23" s="117">
        <f>IFERROR(VLOOKUP($E23,LOC_UNICOS,H$2,0),"sd")</f>
        <v>-60.75</v>
      </c>
      <c r="I23" s="116">
        <f t="shared" si="2"/>
        <v>2018</v>
      </c>
      <c r="J23" s="116">
        <f t="shared" si="3"/>
        <v>2017</v>
      </c>
      <c r="K23" s="118">
        <f t="array" ref="K23">IFERROR(AVERAGE(IF(INDEX(DATOS,0,$P$2)&lt;=$I23,IF(INDEX(DATOS,0,$P$2)&gt;=$J23,IF(ISNUMBER(INDEX(DATOS,0,K$5)),IF(INDEX(DATOS,0,$N$2)=0,IF(INDEX(DATOS,0,$O$2)=1,IF(INDEX(DATOS,0,$Q$2)=$E23,INDEX(DATOS,0,K$5)))))))),"sd")</f>
        <v>99.999999999999986</v>
      </c>
      <c r="L23" s="118">
        <f t="array" ref="L23">IFERROR(AVERAGE(IF(INDEX(DATOS,0,$P$2)&lt;=$I23,IF(INDEX(DATOS,0,$P$2)&gt;=$J23,IF(ISNUMBER(INDEX(DATOS,0,L$5)),IF(INDEX(DATOS,0,$N$2)=0,IF(INDEX(DATOS,0,$O$2)=1,IF(INDEX(DATOS,0,$Q$2)=$E23,INDEX(DATOS,0,L$5)))))))),"sd")</f>
        <v>20.399999999999999</v>
      </c>
      <c r="M23" s="118">
        <f t="array" ref="M23">IFERROR(AVERAGE(IF(INDEX(DATOS,0,$P$2)&lt;=$I23,IF(INDEX(DATOS,0,$P$2)&gt;=$J23,IF(ISNUMBER(INDEX(DATOS,0,M$5)),IF(INDEX(DATOS,0,$N$2)=0,IF(INDEX(DATOS,0,$O$2)=1,IF(INDEX(DATOS,0,$Q$2)=$E23,INDEX(DATOS,0,M$5)))))))),"sd")</f>
        <v>24.7</v>
      </c>
      <c r="N23" s="118">
        <f t="array" ref="N23">IFERROR(AVERAGE(IF(INDEX(DATOS,0,$P$2)&lt;=$I23,IF(INDEX(DATOS,0,$P$2)&gt;=$J23,IF(ISNUMBER(INDEX(DATOS,0,N$5)),IF(INDEX(DATOS,0,$N$2)=0,IF(INDEX(DATOS,0,$O$2)=1,IF(INDEX(DATOS,0,$Q$2)=$E23,INDEX(DATOS,0,N$5)))))))),"sd")</f>
        <v>78.97999999999999</v>
      </c>
      <c r="O23" s="118">
        <f t="array" ref="O23">IFERROR(AVERAGE(IF(INDEX(DATOS,0,$P$2)&lt;=$I23,IF(INDEX(DATOS,0,$P$2)&gt;=$J23,IF(ISNUMBER(INDEX(DATOS,0,O$5)),IF(INDEX(DATOS,0,$N$2)=0,IF(INDEX(DATOS,0,$O$2)=1,IF(INDEX(DATOS,0,$Q$2)=$E23,INDEX(DATOS,0,O$5)))))))),"sd")</f>
        <v>11.06</v>
      </c>
      <c r="P23" s="118">
        <f t="array" ref="P23">IFERROR(AVERAGE(IF(INDEX(DATOS,0,$P$2)&lt;=$I23,IF(INDEX(DATOS,0,$P$2)&gt;=$J23,IF(ISNUMBER(INDEX(DATOS,0,P$5)),IF(INDEX(DATOS,0,$N$2)=0,IF(INDEX(DATOS,0,$O$2)=1,IF(INDEX(DATOS,0,$Q$2)=$E23,INDEX(DATOS,0,P$5)))))))),"sd")</f>
        <v>3400</v>
      </c>
      <c r="Q23" s="118">
        <f t="array" ref="Q23">IFERROR(AVERAGE(IF(INDEX(DATOS,0,$P$2)&lt;=$I23,IF(INDEX(DATOS,0,$P$2)&gt;=$J23,IF(ISNUMBER(INDEX(DATOS,0,Q$5)),IF(INDEX(DATOS,0,$N$2)=0,IF(INDEX(DATOS,0,$O$2)=1,IF(INDEX(DATOS,0,$Q$2)=$E23,INDEX(DATOS,0,Q$5)))))))),"sd")</f>
        <v>5.6199999999999992</v>
      </c>
      <c r="R23" s="118"/>
      <c r="S23" s="119" t="str">
        <f t="shared" si="4"/>
        <v>Dpto. Rosario                           ,-33.167,-60.750,2018,2017,100.000,20.400,24.700,78.980,11.060,3400.000, 5.620</v>
      </c>
    </row>
    <row r="24" spans="1:19" x14ac:dyDescent="0.35">
      <c r="A24">
        <f t="shared" si="5"/>
        <v>17</v>
      </c>
      <c r="B24" s="35">
        <f t="array" ref="B24">IF(B23=0,0,MIN(IF(INDEX(DATOS,0,$P$2)&lt;=$I24,IF(INDEX(DATOS,0,$P$2)&gt;=$J24,IF(ISNUMBER(INDEX(DATOS,0,$C24)),IF(INDEX(DATOS,0,$N$2)=0,IF(INDEX(DATOS,0,$O$2)=1,IF(ISNA(MATCH(INDEX(DATOS,0,$Q$2),IF($J$8:J23=J24,$E$8:E23),0)),INDEX(DATOS,0,$M$2)))))))))</f>
        <v>367</v>
      </c>
      <c r="C24" s="32">
        <f>MATCH(D24,INDEX(DATOS,1,),0)</f>
        <v>20</v>
      </c>
      <c r="D24" s="114" t="s">
        <v>1</v>
      </c>
      <c r="E24" s="34" t="str">
        <f>IF($B24=0,"--",INDEX(DATOS,$B24,Q$2))</f>
        <v>Departamento de Constitución, SF</v>
      </c>
      <c r="F24" s="34" t="str">
        <f>IFERROR(SUBSTITUTE(SUBSTITUTE(SUBSTITUTE(SUBSTITUTE(SUBSTITUTE(MID(E24,1,FIND(",",E24)-1),"Departamento de","Dpto."),"Partido de","Part."),"Coronel","Cnel."),"General","Gral."),"Comandante","Cmte."),E24)</f>
        <v>Dpto. Constitución</v>
      </c>
      <c r="G24" s="117">
        <f>IFERROR(VLOOKUP($E24,LOC_UNICOS,G$2,0),"sd")</f>
        <v>-33.5</v>
      </c>
      <c r="H24" s="117">
        <f>IFERROR(VLOOKUP($E24,LOC_UNICOS,H$2,0),"sd")</f>
        <v>-60.9166667</v>
      </c>
      <c r="I24" s="116">
        <f t="shared" si="2"/>
        <v>2018</v>
      </c>
      <c r="J24" s="116">
        <f t="shared" si="3"/>
        <v>2017</v>
      </c>
      <c r="K24" s="118">
        <f t="array" ref="K24">IFERROR(AVERAGE(IF(INDEX(DATOS,0,$P$2)&lt;=$I24,IF(INDEX(DATOS,0,$P$2)&gt;=$J24,IF(ISNUMBER(INDEX(DATOS,0,K$5)),IF(INDEX(DATOS,0,$N$2)=0,IF(INDEX(DATOS,0,$O$2)=1,IF(INDEX(DATOS,0,$Q$2)=$E24,INDEX(DATOS,0,K$5)))))))),"sd")</f>
        <v>97.462499999999991</v>
      </c>
      <c r="L24" s="118">
        <f t="array" ref="L24">IFERROR(AVERAGE(IF(INDEX(DATOS,0,$P$2)&lt;=$I24,IF(INDEX(DATOS,0,$P$2)&gt;=$J24,IF(ISNUMBER(INDEX(DATOS,0,L$5)),IF(INDEX(DATOS,0,$N$2)=0,IF(INDEX(DATOS,0,$O$2)=1,IF(INDEX(DATOS,0,$Q$2)=$E24,INDEX(DATOS,0,L$5)))))))),"sd")</f>
        <v>12.462500000000002</v>
      </c>
      <c r="M24" s="118">
        <f t="array" ref="M24">IFERROR(AVERAGE(IF(INDEX(DATOS,0,$P$2)&lt;=$I24,IF(INDEX(DATOS,0,$P$2)&gt;=$J24,IF(ISNUMBER(INDEX(DATOS,0,M$5)),IF(INDEX(DATOS,0,$N$2)=0,IF(INDEX(DATOS,0,$O$2)=1,IF(INDEX(DATOS,0,$Q$2)=$E24,INDEX(DATOS,0,M$5)))))))),"sd")</f>
        <v>21.862500000000001</v>
      </c>
      <c r="N24" s="118">
        <f t="array" ref="N24">IFERROR(AVERAGE(IF(INDEX(DATOS,0,$P$2)&lt;=$I24,IF(INDEX(DATOS,0,$P$2)&gt;=$J24,IF(ISNUMBER(INDEX(DATOS,0,N$5)),IF(INDEX(DATOS,0,$N$2)=0,IF(INDEX(DATOS,0,$O$2)=1,IF(INDEX(DATOS,0,$Q$2)=$E24,INDEX(DATOS,0,N$5)))))))),"sd")</f>
        <v>79.575000000000003</v>
      </c>
      <c r="O24" s="118">
        <f t="array" ref="O24">IFERROR(AVERAGE(IF(INDEX(DATOS,0,$P$2)&lt;=$I24,IF(INDEX(DATOS,0,$P$2)&gt;=$J24,IF(ISNUMBER(INDEX(DATOS,0,O$5)),IF(INDEX(DATOS,0,$N$2)=0,IF(INDEX(DATOS,0,$O$2)=1,IF(INDEX(DATOS,0,$Q$2)=$E24,INDEX(DATOS,0,O$5)))))))),"sd")</f>
        <v>10.1875</v>
      </c>
      <c r="P24" s="118">
        <f t="array" ref="P24">IFERROR(AVERAGE(IF(INDEX(DATOS,0,$P$2)&lt;=$I24,IF(INDEX(DATOS,0,$P$2)&gt;=$J24,IF(ISNUMBER(INDEX(DATOS,0,P$5)),IF(INDEX(DATOS,0,$N$2)=0,IF(INDEX(DATOS,0,$O$2)=1,IF(INDEX(DATOS,0,$Q$2)=$E24,INDEX(DATOS,0,P$5)))))))),"sd")</f>
        <v>3550</v>
      </c>
      <c r="Q24" s="118">
        <f t="array" ref="Q24">IFERROR(AVERAGE(IF(INDEX(DATOS,0,$P$2)&lt;=$I24,IF(INDEX(DATOS,0,$P$2)&gt;=$J24,IF(ISNUMBER(INDEX(DATOS,0,Q$5)),IF(INDEX(DATOS,0,$N$2)=0,IF(INDEX(DATOS,0,$O$2)=1,IF(INDEX(DATOS,0,$Q$2)=$E24,INDEX(DATOS,0,Q$5)))))))),"sd")</f>
        <v>13.637500000000001</v>
      </c>
      <c r="R24" s="118"/>
      <c r="S24" s="119" t="str">
        <f t="shared" si="4"/>
        <v>Dpto. Constitución                      ,-33.500,-60.917,2018,2017,97.463,12.463,21.863,79.575,10.188,3550.000,13.638</v>
      </c>
    </row>
    <row r="25" spans="1:19" x14ac:dyDescent="0.35">
      <c r="A25">
        <f t="shared" si="5"/>
        <v>18</v>
      </c>
      <c r="B25" s="35">
        <f t="array" ref="B25">IF(B24=0,0,MIN(IF(INDEX(DATOS,0,$P$2)&lt;=$I25,IF(INDEX(DATOS,0,$P$2)&gt;=$J25,IF(ISNUMBER(INDEX(DATOS,0,$C25)),IF(INDEX(DATOS,0,$N$2)=0,IF(INDEX(DATOS,0,$O$2)=1,IF(ISNA(MATCH(INDEX(DATOS,0,$Q$2),IF($J$8:J24=J25,$E$8:E24),0)),INDEX(DATOS,0,$M$2)))))))))</f>
        <v>371</v>
      </c>
      <c r="C25" s="32">
        <f>MATCH(D25,INDEX(DATOS,1,),0)</f>
        <v>20</v>
      </c>
      <c r="D25" s="114" t="s">
        <v>1</v>
      </c>
      <c r="E25" s="34" t="str">
        <f>IF($B25=0,"--",INDEX(DATOS,$B25,Q$2))</f>
        <v>Departamento de General López, SF</v>
      </c>
      <c r="F25" s="34" t="str">
        <f>IFERROR(SUBSTITUTE(SUBSTITUTE(SUBSTITUTE(SUBSTITUTE(SUBSTITUTE(MID(E25,1,FIND(",",E25)-1),"Departamento de","Dpto."),"Partido de","Part."),"Coronel","Cnel."),"General","Gral."),"Comandante","Cmte."),E25)</f>
        <v>Dpto. Gral. López</v>
      </c>
      <c r="G25" s="117">
        <f>IFERROR(VLOOKUP($E25,LOC_UNICOS,G$2,0),"sd")</f>
        <v>-33.8333333</v>
      </c>
      <c r="H25" s="117">
        <f>IFERROR(VLOOKUP($E25,LOC_UNICOS,H$2,0),"sd")</f>
        <v>-61.8333333</v>
      </c>
      <c r="I25" s="116">
        <f t="shared" si="2"/>
        <v>2018</v>
      </c>
      <c r="J25" s="116">
        <f t="shared" si="3"/>
        <v>2017</v>
      </c>
      <c r="K25" s="118">
        <f t="array" ref="K25">IFERROR(AVERAGE(IF(INDEX(DATOS,0,$P$2)&lt;=$I25,IF(INDEX(DATOS,0,$P$2)&gt;=$J25,IF(ISNUMBER(INDEX(DATOS,0,K$5)),IF(INDEX(DATOS,0,$N$2)=0,IF(INDEX(DATOS,0,$O$2)=1,IF(INDEX(DATOS,0,$Q$2)=$E25,INDEX(DATOS,0,K$5)))))))),"sd")</f>
        <v>100.77499999999998</v>
      </c>
      <c r="L25" s="118">
        <f t="array" ref="L25">IFERROR(AVERAGE(IF(INDEX(DATOS,0,$P$2)&lt;=$I25,IF(INDEX(DATOS,0,$P$2)&gt;=$J25,IF(ISNUMBER(INDEX(DATOS,0,L$5)),IF(INDEX(DATOS,0,$N$2)=0,IF(INDEX(DATOS,0,$O$2)=1,IF(INDEX(DATOS,0,$Q$2)=$E25,INDEX(DATOS,0,L$5)))))))),"sd")</f>
        <v>11.850000000000001</v>
      </c>
      <c r="M25" s="118">
        <f t="array" ref="M25">IFERROR(AVERAGE(IF(INDEX(DATOS,0,$P$2)&lt;=$I25,IF(INDEX(DATOS,0,$P$2)&gt;=$J25,IF(ISNUMBER(INDEX(DATOS,0,M$5)),IF(INDEX(DATOS,0,$N$2)=0,IF(INDEX(DATOS,0,$O$2)=1,IF(INDEX(DATOS,0,$Q$2)=$E25,INDEX(DATOS,0,M$5)))))))),"sd")</f>
        <v>25.191666666666666</v>
      </c>
      <c r="N25" s="118">
        <f t="array" ref="N25">IFERROR(AVERAGE(IF(INDEX(DATOS,0,$P$2)&lt;=$I25,IF(INDEX(DATOS,0,$P$2)&gt;=$J25,IF(ISNUMBER(INDEX(DATOS,0,N$5)),IF(INDEX(DATOS,0,$N$2)=0,IF(INDEX(DATOS,0,$O$2)=1,IF(INDEX(DATOS,0,$Q$2)=$E25,INDEX(DATOS,0,N$5)))))))),"sd")</f>
        <v>81.091666666666683</v>
      </c>
      <c r="O25" s="118">
        <f t="array" ref="O25">IFERROR(AVERAGE(IF(INDEX(DATOS,0,$P$2)&lt;=$I25,IF(INDEX(DATOS,0,$P$2)&gt;=$J25,IF(ISNUMBER(INDEX(DATOS,0,O$5)),IF(INDEX(DATOS,0,$N$2)=0,IF(INDEX(DATOS,0,$O$2)=1,IF(INDEX(DATOS,0,$Q$2)=$E25,INDEX(DATOS,0,O$5)))))))),"sd")</f>
        <v>10.916666666666666</v>
      </c>
      <c r="P25" s="118">
        <f t="array" ref="P25">IFERROR(AVERAGE(IF(INDEX(DATOS,0,$P$2)&lt;=$I25,IF(INDEX(DATOS,0,$P$2)&gt;=$J25,IF(ISNUMBER(INDEX(DATOS,0,P$5)),IF(INDEX(DATOS,0,$N$2)=0,IF(INDEX(DATOS,0,$O$2)=1,IF(INDEX(DATOS,0,$Q$2)=$E25,INDEX(DATOS,0,P$5)))))))),"sd")</f>
        <v>4241.666666666667</v>
      </c>
      <c r="Q25" s="118">
        <f t="array" ref="Q25">IFERROR(AVERAGE(IF(INDEX(DATOS,0,$P$2)&lt;=$I25,IF(INDEX(DATOS,0,$P$2)&gt;=$J25,IF(ISNUMBER(INDEX(DATOS,0,Q$5)),IF(INDEX(DATOS,0,$N$2)=0,IF(INDEX(DATOS,0,$O$2)=1,IF(INDEX(DATOS,0,$Q$2)=$E25,INDEX(DATOS,0,Q$5)))))))),"sd")</f>
        <v>5.6916666666666664</v>
      </c>
      <c r="R25" s="118"/>
      <c r="S25" s="119" t="str">
        <f t="shared" si="4"/>
        <v>Dpto. Gral. López                       ,-33.833,-61.833,2018,2017,100.775,11.850,25.192,81.092,10.917,4241.667, 5.692</v>
      </c>
    </row>
    <row r="26" spans="1:19" x14ac:dyDescent="0.35">
      <c r="A26">
        <f t="shared" si="5"/>
        <v>19</v>
      </c>
      <c r="B26" s="35">
        <f t="array" ref="B26">IF(B25=0,0,MIN(IF(INDEX(DATOS,0,$P$2)&lt;=$I26,IF(INDEX(DATOS,0,$P$2)&gt;=$J26,IF(ISNUMBER(INDEX(DATOS,0,$C26)),IF(INDEX(DATOS,0,$N$2)=0,IF(INDEX(DATOS,0,$O$2)=1,IF(ISNA(MATCH(INDEX(DATOS,0,$Q$2),IF($J$8:J25=J26,$E$8:E25),0)),INDEX(DATOS,0,$M$2)))))))))</f>
        <v>376</v>
      </c>
      <c r="C26" s="32">
        <f>MATCH(D26,INDEX(DATOS,1,),0)</f>
        <v>20</v>
      </c>
      <c r="D26" s="114" t="s">
        <v>1</v>
      </c>
      <c r="E26" s="34" t="str">
        <f>IF($B26=0,"--",INDEX(DATOS,$B26,Q$2))</f>
        <v>Departamento de Marcos Juárez, CB</v>
      </c>
      <c r="F26" s="34" t="str">
        <f>IFERROR(SUBSTITUTE(SUBSTITUTE(SUBSTITUTE(SUBSTITUTE(SUBSTITUTE(MID(E26,1,FIND(",",E26)-1),"Departamento de","Dpto."),"Partido de","Part."),"Coronel","Cnel."),"General","Gral."),"Comandante","Cmte."),E26)</f>
        <v>Dpto. Marcos Juárez</v>
      </c>
      <c r="G26" s="117">
        <f>IFERROR(VLOOKUP($E26,LOC_UNICOS,G$2,0),"sd")</f>
        <v>-33</v>
      </c>
      <c r="H26" s="117">
        <f>IFERROR(VLOOKUP($E26,LOC_UNICOS,H$2,0),"sd")</f>
        <v>-62.25</v>
      </c>
      <c r="I26" s="116">
        <f t="shared" si="2"/>
        <v>2018</v>
      </c>
      <c r="J26" s="116">
        <f t="shared" si="3"/>
        <v>2017</v>
      </c>
      <c r="K26" s="118">
        <f t="array" ref="K26">IFERROR(AVERAGE(IF(INDEX(DATOS,0,$P$2)&lt;=$I26,IF(INDEX(DATOS,0,$P$2)&gt;=$J26,IF(ISNUMBER(INDEX(DATOS,0,K$5)),IF(INDEX(DATOS,0,$N$2)=0,IF(INDEX(DATOS,0,$O$2)=1,IF(INDEX(DATOS,0,$Q$2)=$E26,INDEX(DATOS,0,K$5)))))))),"sd")</f>
        <v>99.220000000000013</v>
      </c>
      <c r="L26" s="118">
        <f t="array" ref="L26">IFERROR(AVERAGE(IF(INDEX(DATOS,0,$P$2)&lt;=$I26,IF(INDEX(DATOS,0,$P$2)&gt;=$J26,IF(ISNUMBER(INDEX(DATOS,0,L$5)),IF(INDEX(DATOS,0,$N$2)=0,IF(INDEX(DATOS,0,$O$2)=1,IF(INDEX(DATOS,0,$Q$2)=$E26,INDEX(DATOS,0,L$5)))))))),"sd")</f>
        <v>6.0866666666666678</v>
      </c>
      <c r="M26" s="118">
        <f t="array" ref="M26">IFERROR(AVERAGE(IF(INDEX(DATOS,0,$P$2)&lt;=$I26,IF(INDEX(DATOS,0,$P$2)&gt;=$J26,IF(ISNUMBER(INDEX(DATOS,0,M$5)),IF(INDEX(DATOS,0,$N$2)=0,IF(INDEX(DATOS,0,$O$2)=1,IF(INDEX(DATOS,0,$Q$2)=$E26,INDEX(DATOS,0,M$5)))))))),"sd")</f>
        <v>23.706666666666667</v>
      </c>
      <c r="N26" s="118">
        <f t="array" ref="N26">IFERROR(AVERAGE(IF(INDEX(DATOS,0,$P$2)&lt;=$I26,IF(INDEX(DATOS,0,$P$2)&gt;=$J26,IF(ISNUMBER(INDEX(DATOS,0,N$5)),IF(INDEX(DATOS,0,$N$2)=0,IF(INDEX(DATOS,0,$O$2)=1,IF(INDEX(DATOS,0,$Q$2)=$E26,INDEX(DATOS,0,N$5)))))))),"sd")</f>
        <v>78.593333333333334</v>
      </c>
      <c r="O26" s="118">
        <f t="array" ref="O26">IFERROR(AVERAGE(IF(INDEX(DATOS,0,$P$2)&lt;=$I26,IF(INDEX(DATOS,0,$P$2)&gt;=$J26,IF(ISNUMBER(INDEX(DATOS,0,O$5)),IF(INDEX(DATOS,0,$N$2)=0,IF(INDEX(DATOS,0,$O$2)=1,IF(INDEX(DATOS,0,$Q$2)=$E26,INDEX(DATOS,0,O$5)))))))),"sd")</f>
        <v>10.766666666666664</v>
      </c>
      <c r="P26" s="118">
        <f t="array" ref="P26">IFERROR(AVERAGE(IF(INDEX(DATOS,0,$P$2)&lt;=$I26,IF(INDEX(DATOS,0,$P$2)&gt;=$J26,IF(ISNUMBER(INDEX(DATOS,0,P$5)),IF(INDEX(DATOS,0,$N$2)=0,IF(INDEX(DATOS,0,$O$2)=1,IF(INDEX(DATOS,0,$Q$2)=$E26,INDEX(DATOS,0,P$5)))))))),"sd")</f>
        <v>3913.3321854508522</v>
      </c>
      <c r="Q26" s="118">
        <f t="array" ref="Q26">IFERROR(AVERAGE(IF(INDEX(DATOS,0,$P$2)&lt;=$I26,IF(INDEX(DATOS,0,$P$2)&gt;=$J26,IF(ISNUMBER(INDEX(DATOS,0,Q$5)),IF(INDEX(DATOS,0,$N$2)=0,IF(INDEX(DATOS,0,$O$2)=1,IF(INDEX(DATOS,0,$Q$2)=$E26,INDEX(DATOS,0,Q$5)))))))),"sd")</f>
        <v>8.3800000000000008</v>
      </c>
      <c r="R26" s="118"/>
      <c r="S26" s="119" t="str">
        <f t="shared" si="4"/>
        <v>Dpto. Marcos Juárez                     ,-33.000,-62.250,2018,2017,99.220, 6.087,23.707,78.593,10.767,3913.332, 8.380</v>
      </c>
    </row>
    <row r="27" spans="1:19" x14ac:dyDescent="0.35">
      <c r="A27">
        <f t="shared" si="5"/>
        <v>20</v>
      </c>
      <c r="B27" s="35">
        <f t="array" ref="B27">IF(B26=0,0,MIN(IF(INDEX(DATOS,0,$P$2)&lt;=$I27,IF(INDEX(DATOS,0,$P$2)&gt;=$J27,IF(ISNUMBER(INDEX(DATOS,0,$C27)),IF(INDEX(DATOS,0,$N$2)=0,IF(INDEX(DATOS,0,$O$2)=1,IF(ISNA(MATCH(INDEX(DATOS,0,$Q$2),IF($J$8:J26=J27,$E$8:E26),0)),INDEX(DATOS,0,$M$2)))))))))</f>
        <v>383</v>
      </c>
      <c r="C27" s="32">
        <f>MATCH(D27,INDEX(DATOS,1,),0)</f>
        <v>20</v>
      </c>
      <c r="D27" s="114" t="s">
        <v>1</v>
      </c>
      <c r="E27" s="34" t="str">
        <f>IF($B27=0,"--",INDEX(DATOS,$B27,Q$2))</f>
        <v>Departamento de Unión, CB</v>
      </c>
      <c r="F27" s="34" t="str">
        <f>IFERROR(SUBSTITUTE(SUBSTITUTE(SUBSTITUTE(SUBSTITUTE(SUBSTITUTE(MID(E27,1,FIND(",",E27)-1),"Departamento de","Dpto."),"Partido de","Part."),"Coronel","Cnel."),"General","Gral."),"Comandante","Cmte."),E27)</f>
        <v>Dpto. Unión</v>
      </c>
      <c r="G27" s="117">
        <f>IFERROR(VLOOKUP($E27,LOC_UNICOS,G$2,0),"sd")</f>
        <v>-32.8333333</v>
      </c>
      <c r="H27" s="117">
        <f>IFERROR(VLOOKUP($E27,LOC_UNICOS,H$2,0),"sd")</f>
        <v>-62.75</v>
      </c>
      <c r="I27" s="116">
        <f t="shared" si="2"/>
        <v>2018</v>
      </c>
      <c r="J27" s="116">
        <f t="shared" si="3"/>
        <v>2017</v>
      </c>
      <c r="K27" s="118">
        <f t="array" ref="K27">IFERROR(AVERAGE(IF(INDEX(DATOS,0,$P$2)&lt;=$I27,IF(INDEX(DATOS,0,$P$2)&gt;=$J27,IF(ISNUMBER(INDEX(DATOS,0,K$5)),IF(INDEX(DATOS,0,$N$2)=0,IF(INDEX(DATOS,0,$O$2)=1,IF(INDEX(DATOS,0,$Q$2)=$E27,INDEX(DATOS,0,K$5)))))))),"sd")</f>
        <v>98.816666666666663</v>
      </c>
      <c r="L27" s="118">
        <f t="array" ref="L27">IFERROR(AVERAGE(IF(INDEX(DATOS,0,$P$2)&lt;=$I27,IF(INDEX(DATOS,0,$P$2)&gt;=$J27,IF(ISNUMBER(INDEX(DATOS,0,L$5)),IF(INDEX(DATOS,0,$N$2)=0,IF(INDEX(DATOS,0,$O$2)=1,IF(INDEX(DATOS,0,$Q$2)=$E27,INDEX(DATOS,0,L$5)))))))),"sd")</f>
        <v>8.1388888888888893</v>
      </c>
      <c r="M27" s="118">
        <f t="array" ref="M27">IFERROR(AVERAGE(IF(INDEX(DATOS,0,$P$2)&lt;=$I27,IF(INDEX(DATOS,0,$P$2)&gt;=$J27,IF(ISNUMBER(INDEX(DATOS,0,M$5)),IF(INDEX(DATOS,0,$N$2)=0,IF(INDEX(DATOS,0,$O$2)=1,IF(INDEX(DATOS,0,$Q$2)=$E27,INDEX(DATOS,0,M$5)))))))),"sd")</f>
        <v>22.966666666666665</v>
      </c>
      <c r="N27" s="118">
        <f t="array" ref="N27">IFERROR(AVERAGE(IF(INDEX(DATOS,0,$P$2)&lt;=$I27,IF(INDEX(DATOS,0,$P$2)&gt;=$J27,IF(ISNUMBER(INDEX(DATOS,0,N$5)),IF(INDEX(DATOS,0,$N$2)=0,IF(INDEX(DATOS,0,$O$2)=1,IF(INDEX(DATOS,0,$Q$2)=$E27,INDEX(DATOS,0,N$5)))))))),"sd")</f>
        <v>79.038888888888906</v>
      </c>
      <c r="O27" s="118">
        <f t="array" ref="O27">IFERROR(AVERAGE(IF(INDEX(DATOS,0,$P$2)&lt;=$I27,IF(INDEX(DATOS,0,$P$2)&gt;=$J27,IF(ISNUMBER(INDEX(DATOS,0,O$5)),IF(INDEX(DATOS,0,$N$2)=0,IF(INDEX(DATOS,0,$O$2)=1,IF(INDEX(DATOS,0,$Q$2)=$E27,INDEX(DATOS,0,O$5)))))))),"sd")</f>
        <v>10.677777777777777</v>
      </c>
      <c r="P27" s="118">
        <f t="array" ref="P27">IFERROR(AVERAGE(IF(INDEX(DATOS,0,$P$2)&lt;=$I27,IF(INDEX(DATOS,0,$P$2)&gt;=$J27,IF(ISNUMBER(INDEX(DATOS,0,P$5)),IF(INDEX(DATOS,0,$N$2)=0,IF(INDEX(DATOS,0,$O$2)=1,IF(INDEX(DATOS,0,$Q$2)=$E27,INDEX(DATOS,0,P$5)))))))),"sd")</f>
        <v>3744.4460303413798</v>
      </c>
      <c r="Q27" s="118">
        <f t="array" ref="Q27">IFERROR(AVERAGE(IF(INDEX(DATOS,0,$P$2)&lt;=$I27,IF(INDEX(DATOS,0,$P$2)&gt;=$J27,IF(ISNUMBER(INDEX(DATOS,0,Q$5)),IF(INDEX(DATOS,0,$N$2)=0,IF(INDEX(DATOS,0,$O$2)=1,IF(INDEX(DATOS,0,$Q$2)=$E27,INDEX(DATOS,0,Q$5)))))))),"sd")</f>
        <v>9.0888888888888921</v>
      </c>
      <c r="R27" s="118"/>
      <c r="S27" s="119" t="str">
        <f t="shared" si="4"/>
        <v>Dpto. Unión                             ,-32.833,-62.750,2018,2017,98.817, 8.139,22.967,79.039,10.678,3744.446, 9.089</v>
      </c>
    </row>
    <row r="28" spans="1:19" x14ac:dyDescent="0.35">
      <c r="A28">
        <f t="shared" si="5"/>
        <v>21</v>
      </c>
      <c r="B28" s="35">
        <f t="array" ref="B28">IF(B27=0,0,MIN(IF(INDEX(DATOS,0,$P$2)&lt;=$I28,IF(INDEX(DATOS,0,$P$2)&gt;=$J28,IF(ISNUMBER(INDEX(DATOS,0,$C28)),IF(INDEX(DATOS,0,$N$2)=0,IF(INDEX(DATOS,0,$O$2)=1,IF(ISNA(MATCH(INDEX(DATOS,0,$Q$2),IF($J$8:J27=J28,$E$8:E27),0)),INDEX(DATOS,0,$M$2)))))))))</f>
        <v>393</v>
      </c>
      <c r="C28" s="32">
        <f>MATCH(D28,INDEX(DATOS,1,),0)</f>
        <v>20</v>
      </c>
      <c r="D28" s="114" t="s">
        <v>1</v>
      </c>
      <c r="E28" s="34" t="str">
        <f>IF($B28=0,"--",INDEX(DATOS,$B28,Q$2))</f>
        <v>Partido de Ramallo, BA</v>
      </c>
      <c r="F28" s="34" t="str">
        <f>IFERROR(SUBSTITUTE(SUBSTITUTE(SUBSTITUTE(SUBSTITUTE(SUBSTITUTE(MID(E28,1,FIND(",",E28)-1),"Departamento de","Dpto."),"Partido de","Part."),"Coronel","Cnel."),"General","Gral."),"Comandante","Cmte."),E28)</f>
        <v>Part. Ramallo</v>
      </c>
      <c r="G28" s="117">
        <f>IFERROR(VLOOKUP($E28,LOC_UNICOS,G$2,0),"sd")</f>
        <v>-33.5</v>
      </c>
      <c r="H28" s="117">
        <f>IFERROR(VLOOKUP($E28,LOC_UNICOS,H$2,0),"sd")</f>
        <v>-60.0833333</v>
      </c>
      <c r="I28" s="116">
        <f t="shared" si="2"/>
        <v>2018</v>
      </c>
      <c r="J28" s="116">
        <f t="shared" si="3"/>
        <v>2017</v>
      </c>
      <c r="K28" s="118">
        <f t="array" ref="K28">IFERROR(AVERAGE(IF(INDEX(DATOS,0,$P$2)&lt;=$I28,IF(INDEX(DATOS,0,$P$2)&gt;=$J28,IF(ISNUMBER(INDEX(DATOS,0,K$5)),IF(INDEX(DATOS,0,$N$2)=0,IF(INDEX(DATOS,0,$O$2)=1,IF(INDEX(DATOS,0,$Q$2)=$E28,INDEX(DATOS,0,K$5)))))))),"sd")</f>
        <v>96.85</v>
      </c>
      <c r="L28" s="118">
        <f t="array" ref="L28">IFERROR(AVERAGE(IF(INDEX(DATOS,0,$P$2)&lt;=$I28,IF(INDEX(DATOS,0,$P$2)&gt;=$J28,IF(ISNUMBER(INDEX(DATOS,0,L$5)),IF(INDEX(DATOS,0,$N$2)=0,IF(INDEX(DATOS,0,$O$2)=1,IF(INDEX(DATOS,0,$Q$2)=$E28,INDEX(DATOS,0,L$5)))))))),"sd")</f>
        <v>1.9</v>
      </c>
      <c r="M28" s="118">
        <f t="array" ref="M28">IFERROR(AVERAGE(IF(INDEX(DATOS,0,$P$2)&lt;=$I28,IF(INDEX(DATOS,0,$P$2)&gt;=$J28,IF(ISNUMBER(INDEX(DATOS,0,M$5)),IF(INDEX(DATOS,0,$N$2)=0,IF(INDEX(DATOS,0,$O$2)=1,IF(INDEX(DATOS,0,$Q$2)=$E28,INDEX(DATOS,0,M$5)))))))),"sd")</f>
        <v>20.100000000000001</v>
      </c>
      <c r="N28" s="118">
        <f t="array" ref="N28">IFERROR(AVERAGE(IF(INDEX(DATOS,0,$P$2)&lt;=$I28,IF(INDEX(DATOS,0,$P$2)&gt;=$J28,IF(ISNUMBER(INDEX(DATOS,0,N$5)),IF(INDEX(DATOS,0,$N$2)=0,IF(INDEX(DATOS,0,$O$2)=1,IF(INDEX(DATOS,0,$Q$2)=$E28,INDEX(DATOS,0,N$5)))))))),"sd")</f>
        <v>80.5</v>
      </c>
      <c r="O28" s="118">
        <f t="array" ref="O28">IFERROR(AVERAGE(IF(INDEX(DATOS,0,$P$2)&lt;=$I28,IF(INDEX(DATOS,0,$P$2)&gt;=$J28,IF(ISNUMBER(INDEX(DATOS,0,O$5)),IF(INDEX(DATOS,0,$N$2)=0,IF(INDEX(DATOS,0,$O$2)=1,IF(INDEX(DATOS,0,$Q$2)=$E28,INDEX(DATOS,0,O$5)))))))),"sd")</f>
        <v>9.4499999999999993</v>
      </c>
      <c r="P28" s="118">
        <f t="array" ref="P28">IFERROR(AVERAGE(IF(INDEX(DATOS,0,$P$2)&lt;=$I28,IF(INDEX(DATOS,0,$P$2)&gt;=$J28,IF(ISNUMBER(INDEX(DATOS,0,P$5)),IF(INDEX(DATOS,0,$N$2)=0,IF(INDEX(DATOS,0,$O$2)=1,IF(INDEX(DATOS,0,$Q$2)=$E28,INDEX(DATOS,0,P$5)))))))),"sd")</f>
        <v>4450.0113229765839</v>
      </c>
      <c r="Q28" s="118">
        <f t="array" ref="Q28">IFERROR(AVERAGE(IF(INDEX(DATOS,0,$P$2)&lt;=$I28,IF(INDEX(DATOS,0,$P$2)&gt;=$J28,IF(ISNUMBER(INDEX(DATOS,0,Q$5)),IF(INDEX(DATOS,0,$N$2)=0,IF(INDEX(DATOS,0,$O$2)=1,IF(INDEX(DATOS,0,$Q$2)=$E28,INDEX(DATOS,0,Q$5)))))))),"sd")</f>
        <v>14.049999999999999</v>
      </c>
      <c r="R28" s="118"/>
      <c r="S28" s="119" t="str">
        <f t="shared" si="4"/>
        <v>Part. Ramallo                           ,-33.500,-60.083,2018,2017,96.850, 1.900,20.100,80.500, 9.450,4450.011,14.050</v>
      </c>
    </row>
    <row r="29" spans="1:19" x14ac:dyDescent="0.35">
      <c r="A29">
        <f t="shared" si="5"/>
        <v>22</v>
      </c>
      <c r="B29" s="35">
        <f t="array" ref="B29">IF(B28=0,0,MIN(IF(INDEX(DATOS,0,$P$2)&lt;=$I29,IF(INDEX(DATOS,0,$P$2)&gt;=$J29,IF(ISNUMBER(INDEX(DATOS,0,$C29)),IF(INDEX(DATOS,0,$N$2)=0,IF(INDEX(DATOS,0,$O$2)=1,IF(ISNA(MATCH(INDEX(DATOS,0,$Q$2),IF($J$8:J28=J29,$E$8:E28),0)),INDEX(DATOS,0,$M$2)))))))))</f>
        <v>394</v>
      </c>
      <c r="C29" s="32">
        <f>MATCH(D29,INDEX(DATOS,1,),0)</f>
        <v>20</v>
      </c>
      <c r="D29" s="114" t="s">
        <v>1</v>
      </c>
      <c r="E29" s="34" t="str">
        <f>IF($B29=0,"--",INDEX(DATOS,$B29,Q$2))</f>
        <v>Partido de Colón, BA</v>
      </c>
      <c r="F29" s="34" t="str">
        <f>IFERROR(SUBSTITUTE(SUBSTITUTE(SUBSTITUTE(SUBSTITUTE(SUBSTITUTE(MID(E29,1,FIND(",",E29)-1),"Departamento de","Dpto."),"Partido de","Part."),"Coronel","Cnel."),"General","Gral."),"Comandante","Cmte."),E29)</f>
        <v>Part. Colón</v>
      </c>
      <c r="G29" s="117">
        <f>IFERROR(VLOOKUP($E29,LOC_UNICOS,G$2,0),"sd")</f>
        <v>-33.8333333</v>
      </c>
      <c r="H29" s="117">
        <f>IFERROR(VLOOKUP($E29,LOC_UNICOS,H$2,0),"sd")</f>
        <v>-61</v>
      </c>
      <c r="I29" s="116">
        <f t="shared" si="2"/>
        <v>2018</v>
      </c>
      <c r="J29" s="116">
        <f t="shared" si="3"/>
        <v>2017</v>
      </c>
      <c r="K29" s="118">
        <f t="array" ref="K29">IFERROR(AVERAGE(IF(INDEX(DATOS,0,$P$2)&lt;=$I29,IF(INDEX(DATOS,0,$P$2)&gt;=$J29,IF(ISNUMBER(INDEX(DATOS,0,K$5)),IF(INDEX(DATOS,0,$N$2)=0,IF(INDEX(DATOS,0,$O$2)=1,IF(INDEX(DATOS,0,$Q$2)=$E29,INDEX(DATOS,0,K$5)))))))),"sd")</f>
        <v>100.25714285714287</v>
      </c>
      <c r="L29" s="118">
        <f t="array" ref="L29">IFERROR(AVERAGE(IF(INDEX(DATOS,0,$P$2)&lt;=$I29,IF(INDEX(DATOS,0,$P$2)&gt;=$J29,IF(ISNUMBER(INDEX(DATOS,0,L$5)),IF(INDEX(DATOS,0,$N$2)=0,IF(INDEX(DATOS,0,$O$2)=1,IF(INDEX(DATOS,0,$Q$2)=$E29,INDEX(DATOS,0,L$5)))))))),"sd")</f>
        <v>10.928571428571429</v>
      </c>
      <c r="M29" s="118">
        <f t="array" ref="M29">IFERROR(AVERAGE(IF(INDEX(DATOS,0,$P$2)&lt;=$I29,IF(INDEX(DATOS,0,$P$2)&gt;=$J29,IF(ISNUMBER(INDEX(DATOS,0,M$5)),IF(INDEX(DATOS,0,$N$2)=0,IF(INDEX(DATOS,0,$O$2)=1,IF(INDEX(DATOS,0,$Q$2)=$E29,INDEX(DATOS,0,M$5)))))))),"sd")</f>
        <v>23.785714285714285</v>
      </c>
      <c r="N29" s="118">
        <f t="array" ref="N29">IFERROR(AVERAGE(IF(INDEX(DATOS,0,$P$2)&lt;=$I29,IF(INDEX(DATOS,0,$P$2)&gt;=$J29,IF(ISNUMBER(INDEX(DATOS,0,N$5)),IF(INDEX(DATOS,0,$N$2)=0,IF(INDEX(DATOS,0,$O$2)=1,IF(INDEX(DATOS,0,$Q$2)=$E29,INDEX(DATOS,0,N$5)))))))),"sd")</f>
        <v>79.55714285714285</v>
      </c>
      <c r="O29" s="118">
        <f t="array" ref="O29">IFERROR(AVERAGE(IF(INDEX(DATOS,0,$P$2)&lt;=$I29,IF(INDEX(DATOS,0,$P$2)&gt;=$J29,IF(ISNUMBER(INDEX(DATOS,0,O$5)),IF(INDEX(DATOS,0,$N$2)=0,IF(INDEX(DATOS,0,$O$2)=1,IF(INDEX(DATOS,0,$Q$2)=$E29,INDEX(DATOS,0,O$5)))))))),"sd")</f>
        <v>10.671428571428573</v>
      </c>
      <c r="P29" s="118">
        <f t="array" ref="P29">IFERROR(AVERAGE(IF(INDEX(DATOS,0,$P$2)&lt;=$I29,IF(INDEX(DATOS,0,$P$2)&gt;=$J29,IF(ISNUMBER(INDEX(DATOS,0,P$5)),IF(INDEX(DATOS,0,$N$2)=0,IF(INDEX(DATOS,0,$O$2)=1,IF(INDEX(DATOS,0,$Q$2)=$E29,INDEX(DATOS,0,P$5)))))))),"sd")</f>
        <v>4685.7086757734705</v>
      </c>
      <c r="Q29" s="118">
        <f t="array" ref="Q29">IFERROR(AVERAGE(IF(INDEX(DATOS,0,$P$2)&lt;=$I29,IF(INDEX(DATOS,0,$P$2)&gt;=$J29,IF(ISNUMBER(INDEX(DATOS,0,Q$5)),IF(INDEX(DATOS,0,$N$2)=0,IF(INDEX(DATOS,0,$O$2)=1,IF(INDEX(DATOS,0,$Q$2)=$E29,INDEX(DATOS,0,Q$5)))))))),"sd")</f>
        <v>1.3</v>
      </c>
      <c r="R29" s="118"/>
      <c r="S29" s="119" t="str">
        <f t="shared" si="4"/>
        <v>Part. Colón                             ,-33.833,-61.000,2018,2017,100.257,10.929,23.786,79.557,10.671,4685.709, 1.300</v>
      </c>
    </row>
    <row r="30" spans="1:19" x14ac:dyDescent="0.35">
      <c r="A30">
        <f t="shared" si="5"/>
        <v>23</v>
      </c>
      <c r="B30" s="35">
        <f t="array" ref="B30">IF(B29=0,0,MIN(IF(INDEX(DATOS,0,$P$2)&lt;=$I30,IF(INDEX(DATOS,0,$P$2)&gt;=$J30,IF(ISNUMBER(INDEX(DATOS,0,$C30)),IF(INDEX(DATOS,0,$N$2)=0,IF(INDEX(DATOS,0,$O$2)=1,IF(ISNA(MATCH(INDEX(DATOS,0,$Q$2),IF($J$8:J29=J30,$E$8:E29),0)),INDEX(DATOS,0,$M$2)))))))))</f>
        <v>395</v>
      </c>
      <c r="C30" s="32">
        <f>MATCH(D30,INDEX(DATOS,1,),0)</f>
        <v>20</v>
      </c>
      <c r="D30" s="114" t="s">
        <v>1</v>
      </c>
      <c r="E30" s="34" t="str">
        <f>IF($B30=0,"--",INDEX(DATOS,$B30,Q$2))</f>
        <v>Partido de Pergamino, BA</v>
      </c>
      <c r="F30" s="34" t="str">
        <f>IFERROR(SUBSTITUTE(SUBSTITUTE(SUBSTITUTE(SUBSTITUTE(SUBSTITUTE(MID(E30,1,FIND(",",E30)-1),"Departamento de","Dpto."),"Partido de","Part."),"Coronel","Cnel."),"General","Gral."),"Comandante","Cmte."),E30)</f>
        <v>Part. Pergamino</v>
      </c>
      <c r="G30" s="117">
        <f>IFERROR(VLOOKUP($E30,LOC_UNICOS,G$2,0),"sd")</f>
        <v>-33.75</v>
      </c>
      <c r="H30" s="117">
        <f>IFERROR(VLOOKUP($E30,LOC_UNICOS,H$2,0),"sd")</f>
        <v>-60.5833333</v>
      </c>
      <c r="I30" s="116">
        <f t="shared" si="2"/>
        <v>2018</v>
      </c>
      <c r="J30" s="116">
        <f t="shared" si="3"/>
        <v>2017</v>
      </c>
      <c r="K30" s="118">
        <f t="array" ref="K30">IFERROR(AVERAGE(IF(INDEX(DATOS,0,$P$2)&lt;=$I30,IF(INDEX(DATOS,0,$P$2)&gt;=$J30,IF(ISNUMBER(INDEX(DATOS,0,K$5)),IF(INDEX(DATOS,0,$N$2)=0,IF(INDEX(DATOS,0,$O$2)=1,IF(INDEX(DATOS,0,$Q$2)=$E30,INDEX(DATOS,0,K$5)))))))),"sd")</f>
        <v>98.899999999999991</v>
      </c>
      <c r="L30" s="118">
        <f t="array" ref="L30">IFERROR(AVERAGE(IF(INDEX(DATOS,0,$P$2)&lt;=$I30,IF(INDEX(DATOS,0,$P$2)&gt;=$J30,IF(ISNUMBER(INDEX(DATOS,0,L$5)),IF(INDEX(DATOS,0,$N$2)=0,IF(INDEX(DATOS,0,$O$2)=1,IF(INDEX(DATOS,0,$Q$2)=$E30,INDEX(DATOS,0,L$5)))))))),"sd")</f>
        <v>8.3600000000000012</v>
      </c>
      <c r="M30" s="118">
        <f t="array" ref="M30">IFERROR(AVERAGE(IF(INDEX(DATOS,0,$P$2)&lt;=$I30,IF(INDEX(DATOS,0,$P$2)&gt;=$J30,IF(ISNUMBER(INDEX(DATOS,0,M$5)),IF(INDEX(DATOS,0,$N$2)=0,IF(INDEX(DATOS,0,$O$2)=1,IF(INDEX(DATOS,0,$Q$2)=$E30,INDEX(DATOS,0,M$5)))))))),"sd")</f>
        <v>23.400000000000002</v>
      </c>
      <c r="N30" s="118">
        <f t="array" ref="N30">IFERROR(AVERAGE(IF(INDEX(DATOS,0,$P$2)&lt;=$I30,IF(INDEX(DATOS,0,$P$2)&gt;=$J30,IF(ISNUMBER(INDEX(DATOS,0,N$5)),IF(INDEX(DATOS,0,$N$2)=0,IF(INDEX(DATOS,0,$O$2)=1,IF(INDEX(DATOS,0,$Q$2)=$E30,INDEX(DATOS,0,N$5)))))))),"sd")</f>
        <v>80</v>
      </c>
      <c r="O30" s="118">
        <f t="array" ref="O30">IFERROR(AVERAGE(IF(INDEX(DATOS,0,$P$2)&lt;=$I30,IF(INDEX(DATOS,0,$P$2)&gt;=$J30,IF(ISNUMBER(INDEX(DATOS,0,O$5)),IF(INDEX(DATOS,0,$N$2)=0,IF(INDEX(DATOS,0,$O$2)=1,IF(INDEX(DATOS,0,$Q$2)=$E30,INDEX(DATOS,0,O$5)))))))),"sd")</f>
        <v>10.260000000000002</v>
      </c>
      <c r="P30" s="118">
        <f t="array" ref="P30">IFERROR(AVERAGE(IF(INDEX(DATOS,0,$P$2)&lt;=$I30,IF(INDEX(DATOS,0,$P$2)&gt;=$J30,IF(ISNUMBER(INDEX(DATOS,0,P$5)),IF(INDEX(DATOS,0,$N$2)=0,IF(INDEX(DATOS,0,$O$2)=1,IF(INDEX(DATOS,0,$Q$2)=$E30,INDEX(DATOS,0,P$5)))))))),"sd")</f>
        <v>4840.002297332223</v>
      </c>
      <c r="Q30" s="118">
        <f t="array" ref="Q30">IFERROR(AVERAGE(IF(INDEX(DATOS,0,$P$2)&lt;=$I30,IF(INDEX(DATOS,0,$P$2)&gt;=$J30,IF(ISNUMBER(INDEX(DATOS,0,Q$5)),IF(INDEX(DATOS,0,$N$2)=0,IF(INDEX(DATOS,0,$O$2)=1,IF(INDEX(DATOS,0,$Q$2)=$E30,INDEX(DATOS,0,Q$5)))))))),"sd")</f>
        <v>8.98</v>
      </c>
      <c r="R30" s="118"/>
      <c r="S30" s="119" t="str">
        <f t="shared" si="4"/>
        <v>Part. Pergamino                         ,-33.750,-60.583,2018,2017,98.900, 8.360,23.400,80.000,10.260,4840.002, 8.980</v>
      </c>
    </row>
    <row r="31" spans="1:19" x14ac:dyDescent="0.35">
      <c r="A31">
        <f t="shared" si="5"/>
        <v>24</v>
      </c>
      <c r="B31" s="35">
        <f t="array" ref="B31">IF(B30=0,0,MIN(IF(INDEX(DATOS,0,$P$2)&lt;=$I31,IF(INDEX(DATOS,0,$P$2)&gt;=$J31,IF(ISNUMBER(INDEX(DATOS,0,$C31)),IF(INDEX(DATOS,0,$N$2)=0,IF(INDEX(DATOS,0,$O$2)=1,IF(ISNA(MATCH(INDEX(DATOS,0,$Q$2),IF($J$8:J30=J31,$E$8:E30),0)),INDEX(DATOS,0,$M$2)))))))))</f>
        <v>398</v>
      </c>
      <c r="C31" s="32">
        <f>MATCH(D31,INDEX(DATOS,1,),0)</f>
        <v>20</v>
      </c>
      <c r="D31" s="114" t="s">
        <v>1</v>
      </c>
      <c r="E31" s="34" t="str">
        <f>IF($B31=0,"--",INDEX(DATOS,$B31,Q$2))</f>
        <v>Partido de Chacabuco, BA</v>
      </c>
      <c r="F31" s="34" t="str">
        <f>IFERROR(SUBSTITUTE(SUBSTITUTE(SUBSTITUTE(SUBSTITUTE(SUBSTITUTE(MID(E31,1,FIND(",",E31)-1),"Departamento de","Dpto."),"Partido de","Part."),"Coronel","Cnel."),"General","Gral."),"Comandante","Cmte."),E31)</f>
        <v>Part. Chacabuco</v>
      </c>
      <c r="G31" s="117">
        <f>IFERROR(VLOOKUP($E31,LOC_UNICOS,G$2,0),"sd")</f>
        <v>-34.6666667</v>
      </c>
      <c r="H31" s="117">
        <f>IFERROR(VLOOKUP($E31,LOC_UNICOS,H$2,0),"sd")</f>
        <v>-60.3333333</v>
      </c>
      <c r="I31" s="116">
        <f t="shared" si="2"/>
        <v>2018</v>
      </c>
      <c r="J31" s="116">
        <f t="shared" si="3"/>
        <v>2017</v>
      </c>
      <c r="K31" s="118">
        <f t="array" ref="K31">IFERROR(AVERAGE(IF(INDEX(DATOS,0,$P$2)&lt;=$I31,IF(INDEX(DATOS,0,$P$2)&gt;=$J31,IF(ISNUMBER(INDEX(DATOS,0,K$5)),IF(INDEX(DATOS,0,$N$2)=0,IF(INDEX(DATOS,0,$O$2)=1,IF(INDEX(DATOS,0,$Q$2)=$E31,INDEX(DATOS,0,K$5)))))))),"sd")</f>
        <v>101.1</v>
      </c>
      <c r="L31" s="118">
        <f t="array" ref="L31">IFERROR(AVERAGE(IF(INDEX(DATOS,0,$P$2)&lt;=$I31,IF(INDEX(DATOS,0,$P$2)&gt;=$J31,IF(ISNUMBER(INDEX(DATOS,0,L$5)),IF(INDEX(DATOS,0,$N$2)=0,IF(INDEX(DATOS,0,$O$2)=1,IF(INDEX(DATOS,0,$Q$2)=$E31,INDEX(DATOS,0,L$5)))))))),"sd")</f>
        <v>11.7</v>
      </c>
      <c r="M31" s="118">
        <f t="array" ref="M31">IFERROR(AVERAGE(IF(INDEX(DATOS,0,$P$2)&lt;=$I31,IF(INDEX(DATOS,0,$P$2)&gt;=$J31,IF(ISNUMBER(INDEX(DATOS,0,M$5)),IF(INDEX(DATOS,0,$N$2)=0,IF(INDEX(DATOS,0,$O$2)=1,IF(INDEX(DATOS,0,$Q$2)=$E31,INDEX(DATOS,0,M$5)))))))),"sd")</f>
        <v>23</v>
      </c>
      <c r="N31" s="118">
        <f t="array" ref="N31">IFERROR(AVERAGE(IF(INDEX(DATOS,0,$P$2)&lt;=$I31,IF(INDEX(DATOS,0,$P$2)&gt;=$J31,IF(ISNUMBER(INDEX(DATOS,0,N$5)),IF(INDEX(DATOS,0,$N$2)=0,IF(INDEX(DATOS,0,$O$2)=1,IF(INDEX(DATOS,0,$Q$2)=$E31,INDEX(DATOS,0,N$5)))))))),"sd")</f>
        <v>83.7</v>
      </c>
      <c r="O31" s="118">
        <f t="array" ref="O31">IFERROR(AVERAGE(IF(INDEX(DATOS,0,$P$2)&lt;=$I31,IF(INDEX(DATOS,0,$P$2)&gt;=$J31,IF(ISNUMBER(INDEX(DATOS,0,O$5)),IF(INDEX(DATOS,0,$N$2)=0,IF(INDEX(DATOS,0,$O$2)=1,IF(INDEX(DATOS,0,$Q$2)=$E31,INDEX(DATOS,0,O$5)))))))),"sd")</f>
        <v>10.8</v>
      </c>
      <c r="P31" s="118">
        <f t="array" ref="P31">IFERROR(AVERAGE(IF(INDEX(DATOS,0,$P$2)&lt;=$I31,IF(INDEX(DATOS,0,$P$2)&gt;=$J31,IF(ISNUMBER(INDEX(DATOS,0,P$5)),IF(INDEX(DATOS,0,$N$2)=0,IF(INDEX(DATOS,0,$O$2)=1,IF(INDEX(DATOS,0,$Q$2)=$E31,INDEX(DATOS,0,P$5)))))))),"sd")</f>
        <v>4800</v>
      </c>
      <c r="Q31" s="118">
        <f t="array" ref="Q31">IFERROR(AVERAGE(IF(INDEX(DATOS,0,$P$2)&lt;=$I31,IF(INDEX(DATOS,0,$P$2)&gt;=$J31,IF(ISNUMBER(INDEX(DATOS,0,Q$5)),IF(INDEX(DATOS,0,$N$2)=0,IF(INDEX(DATOS,0,$O$2)=1,IF(INDEX(DATOS,0,$Q$2)=$E31,INDEX(DATOS,0,Q$5)))))))),"sd")</f>
        <v>3.02</v>
      </c>
      <c r="R31" s="118"/>
      <c r="S31" s="119" t="str">
        <f t="shared" si="4"/>
        <v>Part. Chacabuco                         ,-34.667,-60.333,2018,2017,101.100,11.700,23.000,83.700,10.800,4800.000, 3.020</v>
      </c>
    </row>
    <row r="32" spans="1:19" x14ac:dyDescent="0.35">
      <c r="A32">
        <f t="shared" si="5"/>
        <v>25</v>
      </c>
      <c r="B32" s="35">
        <f t="array" ref="B32">IF(B31=0,0,MIN(IF(INDEX(DATOS,0,$P$2)&lt;=$I32,IF(INDEX(DATOS,0,$P$2)&gt;=$J32,IF(ISNUMBER(INDEX(DATOS,0,$C32)),IF(INDEX(DATOS,0,$N$2)=0,IF(INDEX(DATOS,0,$O$2)=1,IF(ISNA(MATCH(INDEX(DATOS,0,$Q$2),IF($J$8:J31=J32,$E$8:E31),0)),INDEX(DATOS,0,$M$2)))))))))</f>
        <v>399</v>
      </c>
      <c r="C32" s="32">
        <f>MATCH(D32,INDEX(DATOS,1,),0)</f>
        <v>20</v>
      </c>
      <c r="D32" s="114" t="s">
        <v>1</v>
      </c>
      <c r="E32" s="34" t="str">
        <f>IF($B32=0,"--",INDEX(DATOS,$B32,Q$2))</f>
        <v>Partido de Rojas, BA</v>
      </c>
      <c r="F32" s="34" t="str">
        <f>IFERROR(SUBSTITUTE(SUBSTITUTE(SUBSTITUTE(SUBSTITUTE(SUBSTITUTE(MID(E32,1,FIND(",",E32)-1),"Departamento de","Dpto."),"Partido de","Part."),"Coronel","Cnel."),"General","Gral."),"Comandante","Cmte."),E32)</f>
        <v>Part. Rojas</v>
      </c>
      <c r="G32" s="117">
        <f>IFERROR(VLOOKUP($E32,LOC_UNICOS,G$2,0),"sd")</f>
        <v>-34.25</v>
      </c>
      <c r="H32" s="117">
        <f>IFERROR(VLOOKUP($E32,LOC_UNICOS,H$2,0),"sd")</f>
        <v>-60.75</v>
      </c>
      <c r="I32" s="116">
        <f t="shared" si="2"/>
        <v>2018</v>
      </c>
      <c r="J32" s="116">
        <f t="shared" si="3"/>
        <v>2017</v>
      </c>
      <c r="K32" s="118">
        <f t="array" ref="K32">IFERROR(AVERAGE(IF(INDEX(DATOS,0,$P$2)&lt;=$I32,IF(INDEX(DATOS,0,$P$2)&gt;=$J32,IF(ISNUMBER(INDEX(DATOS,0,K$5)),IF(INDEX(DATOS,0,$N$2)=0,IF(INDEX(DATOS,0,$O$2)=1,IF(INDEX(DATOS,0,$Q$2)=$E32,INDEX(DATOS,0,K$5)))))))),"sd")</f>
        <v>100.96666666666665</v>
      </c>
      <c r="L32" s="118">
        <f t="array" ref="L32">IFERROR(AVERAGE(IF(INDEX(DATOS,0,$P$2)&lt;=$I32,IF(INDEX(DATOS,0,$P$2)&gt;=$J32,IF(ISNUMBER(INDEX(DATOS,0,L$5)),IF(INDEX(DATOS,0,$N$2)=0,IF(INDEX(DATOS,0,$O$2)=1,IF(INDEX(DATOS,0,$Q$2)=$E32,INDEX(DATOS,0,L$5)))))))),"sd")</f>
        <v>8.6</v>
      </c>
      <c r="M32" s="118">
        <f t="array" ref="M32">IFERROR(AVERAGE(IF(INDEX(DATOS,0,$P$2)&lt;=$I32,IF(INDEX(DATOS,0,$P$2)&gt;=$J32,IF(ISNUMBER(INDEX(DATOS,0,M$5)),IF(INDEX(DATOS,0,$N$2)=0,IF(INDEX(DATOS,0,$O$2)=1,IF(INDEX(DATOS,0,$Q$2)=$E32,INDEX(DATOS,0,M$5)))))))),"sd")</f>
        <v>25.3</v>
      </c>
      <c r="N32" s="118">
        <f t="array" ref="N32">IFERROR(AVERAGE(IF(INDEX(DATOS,0,$P$2)&lt;=$I32,IF(INDEX(DATOS,0,$P$2)&gt;=$J32,IF(ISNUMBER(INDEX(DATOS,0,N$5)),IF(INDEX(DATOS,0,$N$2)=0,IF(INDEX(DATOS,0,$O$2)=1,IF(INDEX(DATOS,0,$Q$2)=$E32,INDEX(DATOS,0,N$5)))))))),"sd")</f>
        <v>83.11666666666666</v>
      </c>
      <c r="O32" s="118">
        <f t="array" ref="O32">IFERROR(AVERAGE(IF(INDEX(DATOS,0,$P$2)&lt;=$I32,IF(INDEX(DATOS,0,$P$2)&gt;=$J32,IF(ISNUMBER(INDEX(DATOS,0,O$5)),IF(INDEX(DATOS,0,$N$2)=0,IF(INDEX(DATOS,0,$O$2)=1,IF(INDEX(DATOS,0,$Q$2)=$E32,INDEX(DATOS,0,O$5)))))))),"sd")</f>
        <v>10.733333333333334</v>
      </c>
      <c r="P32" s="118">
        <f t="array" ref="P32">IFERROR(AVERAGE(IF(INDEX(DATOS,0,$P$2)&lt;=$I32,IF(INDEX(DATOS,0,$P$2)&gt;=$J32,IF(ISNUMBER(INDEX(DATOS,0,P$5)),IF(INDEX(DATOS,0,$N$2)=0,IF(INDEX(DATOS,0,$O$2)=1,IF(INDEX(DATOS,0,$Q$2)=$E32,INDEX(DATOS,0,P$5)))))))),"sd")</f>
        <v>5133.333333333333</v>
      </c>
      <c r="Q32" s="118">
        <f t="array" ref="Q32">IFERROR(AVERAGE(IF(INDEX(DATOS,0,$P$2)&lt;=$I32,IF(INDEX(DATOS,0,$P$2)&gt;=$J32,IF(ISNUMBER(INDEX(DATOS,0,Q$5)),IF(INDEX(DATOS,0,$N$2)=0,IF(INDEX(DATOS,0,$O$2)=1,IF(INDEX(DATOS,0,$Q$2)=$E32,INDEX(DATOS,0,Q$5)))))))),"sd")</f>
        <v>3.16</v>
      </c>
      <c r="R32" s="118"/>
      <c r="S32" s="119" t="str">
        <f t="shared" si="4"/>
        <v>Part. Rojas                             ,-34.250,-60.750,2018,2017,100.967, 8.600,25.300,83.117,10.733,5133.333, 3.160</v>
      </c>
    </row>
    <row r="33" spans="1:19" x14ac:dyDescent="0.35">
      <c r="A33">
        <f t="shared" si="5"/>
        <v>26</v>
      </c>
      <c r="B33" s="35">
        <f t="array" ref="B33">IF(B32=0,0,MIN(IF(INDEX(DATOS,0,$P$2)&lt;=$I33,IF(INDEX(DATOS,0,$P$2)&gt;=$J33,IF(ISNUMBER(INDEX(DATOS,0,$C33)),IF(INDEX(DATOS,0,$N$2)=0,IF(INDEX(DATOS,0,$O$2)=1,IF(ISNA(MATCH(INDEX(DATOS,0,$Q$2),IF($J$8:J32=J33,$E$8:E32),0)),INDEX(DATOS,0,$M$2)))))))))</f>
        <v>401</v>
      </c>
      <c r="C33" s="32">
        <f>MATCH(D33,INDEX(DATOS,1,),0)</f>
        <v>20</v>
      </c>
      <c r="D33" s="114" t="s">
        <v>1</v>
      </c>
      <c r="E33" s="34" t="str">
        <f>IF($B33=0,"--",INDEX(DATOS,$B33,Q$2))</f>
        <v>Partido de Carmen de Areco, BA</v>
      </c>
      <c r="F33" s="34" t="str">
        <f>IFERROR(SUBSTITUTE(SUBSTITUTE(SUBSTITUTE(SUBSTITUTE(SUBSTITUTE(MID(E33,1,FIND(",",E33)-1),"Departamento de","Dpto."),"Partido de","Part."),"Coronel","Cnel."),"General","Gral."),"Comandante","Cmte."),E33)</f>
        <v>Part. Carmen de Areco</v>
      </c>
      <c r="G33" s="117">
        <f>IFERROR(VLOOKUP($E33,LOC_UNICOS,G$2,0),"sd")</f>
        <v>-34.3333333</v>
      </c>
      <c r="H33" s="117">
        <f>IFERROR(VLOOKUP($E33,LOC_UNICOS,H$2,0),"sd")</f>
        <v>-59.8333333</v>
      </c>
      <c r="I33" s="116">
        <f t="shared" si="2"/>
        <v>2018</v>
      </c>
      <c r="J33" s="116">
        <f t="shared" si="3"/>
        <v>2017</v>
      </c>
      <c r="K33" s="118">
        <f t="array" ref="K33">IFERROR(AVERAGE(IF(INDEX(DATOS,0,$P$2)&lt;=$I33,IF(INDEX(DATOS,0,$P$2)&gt;=$J33,IF(ISNUMBER(INDEX(DATOS,0,K$5)),IF(INDEX(DATOS,0,$N$2)=0,IF(INDEX(DATOS,0,$O$2)=1,IF(INDEX(DATOS,0,$Q$2)=$E33,INDEX(DATOS,0,K$5)))))))),"sd")</f>
        <v>95.8</v>
      </c>
      <c r="L33" s="118">
        <f t="array" ref="L33">IFERROR(AVERAGE(IF(INDEX(DATOS,0,$P$2)&lt;=$I33,IF(INDEX(DATOS,0,$P$2)&gt;=$J33,IF(ISNUMBER(INDEX(DATOS,0,L$5)),IF(INDEX(DATOS,0,$N$2)=0,IF(INDEX(DATOS,0,$O$2)=1,IF(INDEX(DATOS,0,$Q$2)=$E33,INDEX(DATOS,0,L$5)))))))),"sd")</f>
        <v>2.9</v>
      </c>
      <c r="M33" s="118">
        <f t="array" ref="M33">IFERROR(AVERAGE(IF(INDEX(DATOS,0,$P$2)&lt;=$I33,IF(INDEX(DATOS,0,$P$2)&gt;=$J33,IF(ISNUMBER(INDEX(DATOS,0,M$5)),IF(INDEX(DATOS,0,$N$2)=0,IF(INDEX(DATOS,0,$O$2)=1,IF(INDEX(DATOS,0,$Q$2)=$E33,INDEX(DATOS,0,M$5)))))))),"sd")</f>
        <v>18.7</v>
      </c>
      <c r="N33" s="118">
        <f t="array" ref="N33">IFERROR(AVERAGE(IF(INDEX(DATOS,0,$P$2)&lt;=$I33,IF(INDEX(DATOS,0,$P$2)&gt;=$J33,IF(ISNUMBER(INDEX(DATOS,0,N$5)),IF(INDEX(DATOS,0,$N$2)=0,IF(INDEX(DATOS,0,$O$2)=1,IF(INDEX(DATOS,0,$Q$2)=$E33,INDEX(DATOS,0,N$5)))))))),"sd")</f>
        <v>81.95</v>
      </c>
      <c r="O33" s="118">
        <f t="array" ref="O33">IFERROR(AVERAGE(IF(INDEX(DATOS,0,$P$2)&lt;=$I33,IF(INDEX(DATOS,0,$P$2)&gt;=$J33,IF(ISNUMBER(INDEX(DATOS,0,O$5)),IF(INDEX(DATOS,0,$N$2)=0,IF(INDEX(DATOS,0,$O$2)=1,IF(INDEX(DATOS,0,$Q$2)=$E33,INDEX(DATOS,0,O$5)))))))),"sd")</f>
        <v>9.1</v>
      </c>
      <c r="P33" s="118">
        <f t="array" ref="P33">IFERROR(AVERAGE(IF(INDEX(DATOS,0,$P$2)&lt;=$I33,IF(INDEX(DATOS,0,$P$2)&gt;=$J33,IF(ISNUMBER(INDEX(DATOS,0,P$5)),IF(INDEX(DATOS,0,$N$2)=0,IF(INDEX(DATOS,0,$O$2)=1,IF(INDEX(DATOS,0,$Q$2)=$E33,INDEX(DATOS,0,P$5)))))))),"sd")</f>
        <v>4500.0617665225445</v>
      </c>
      <c r="Q33" s="118">
        <f t="array" ref="Q33">IFERROR(AVERAGE(IF(INDEX(DATOS,0,$P$2)&lt;=$I33,IF(INDEX(DATOS,0,$P$2)&gt;=$J33,IF(ISNUMBER(INDEX(DATOS,0,Q$5)),IF(INDEX(DATOS,0,$N$2)=0,IF(INDEX(DATOS,0,$O$2)=1,IF(INDEX(DATOS,0,$Q$2)=$E33,INDEX(DATOS,0,Q$5)))))))),"sd")</f>
        <v>8.0399999999999991</v>
      </c>
      <c r="R33" s="118"/>
      <c r="S33" s="119" t="str">
        <f t="shared" si="4"/>
        <v>Part. Carmen de Areco                   ,-34.333,-59.833,2018,2017,95.800, 2.900,18.700,81.950, 9.100,4500.062, 8.040</v>
      </c>
    </row>
    <row r="34" spans="1:19" x14ac:dyDescent="0.35">
      <c r="A34">
        <f t="shared" si="5"/>
        <v>27</v>
      </c>
      <c r="B34" s="35">
        <f t="array" ref="B34">IF(B33=0,0,MIN(IF(INDEX(DATOS,0,$P$2)&lt;=$I34,IF(INDEX(DATOS,0,$P$2)&gt;=$J34,IF(ISNUMBER(INDEX(DATOS,0,$C34)),IF(INDEX(DATOS,0,$N$2)=0,IF(INDEX(DATOS,0,$O$2)=1,IF(ISNA(MATCH(INDEX(DATOS,0,$Q$2),IF($J$8:J33=J34,$E$8:E33),0)),INDEX(DATOS,0,$M$2)))))))))</f>
        <v>402</v>
      </c>
      <c r="C34" s="32">
        <f>MATCH(D34,INDEX(DATOS,1,),0)</f>
        <v>20</v>
      </c>
      <c r="D34" s="114" t="s">
        <v>1</v>
      </c>
      <c r="E34" s="34" t="str">
        <f>IF($B34=0,"--",INDEX(DATOS,$B34,Q$2))</f>
        <v>Partido de General Arenales, BA</v>
      </c>
      <c r="F34" s="34" t="str">
        <f>IFERROR(SUBSTITUTE(SUBSTITUTE(SUBSTITUTE(SUBSTITUTE(SUBSTITUTE(MID(E34,1,FIND(",",E34)-1),"Departamento de","Dpto."),"Partido de","Part."),"Coronel","Cnel."),"General","Gral."),"Comandante","Cmte."),E34)</f>
        <v>Part. Gral. Arenales</v>
      </c>
      <c r="G34" s="117">
        <f>IFERROR(VLOOKUP($E34,LOC_UNICOS,G$2,0),"sd")</f>
        <v>-34.25</v>
      </c>
      <c r="H34" s="117">
        <f>IFERROR(VLOOKUP($E34,LOC_UNICOS,H$2,0),"sd")</f>
        <v>-61.25</v>
      </c>
      <c r="I34" s="116">
        <f t="shared" si="2"/>
        <v>2018</v>
      </c>
      <c r="J34" s="116">
        <f t="shared" si="3"/>
        <v>2017</v>
      </c>
      <c r="K34" s="118">
        <f t="array" ref="K34">IFERROR(AVERAGE(IF(INDEX(DATOS,0,$P$2)&lt;=$I34,IF(INDEX(DATOS,0,$P$2)&gt;=$J34,IF(ISNUMBER(INDEX(DATOS,0,K$5)),IF(INDEX(DATOS,0,$N$2)=0,IF(INDEX(DATOS,0,$O$2)=1,IF(INDEX(DATOS,0,$Q$2)=$E34,INDEX(DATOS,0,K$5)))))))),"sd")</f>
        <v>99.9</v>
      </c>
      <c r="L34" s="118">
        <f t="array" ref="L34">IFERROR(AVERAGE(IF(INDEX(DATOS,0,$P$2)&lt;=$I34,IF(INDEX(DATOS,0,$P$2)&gt;=$J34,IF(ISNUMBER(INDEX(DATOS,0,L$5)),IF(INDEX(DATOS,0,$N$2)=0,IF(INDEX(DATOS,0,$O$2)=1,IF(INDEX(DATOS,0,$Q$2)=$E34,INDEX(DATOS,0,L$5)))))))),"sd")</f>
        <v>10.9</v>
      </c>
      <c r="M34" s="118">
        <f t="array" ref="M34">IFERROR(AVERAGE(IF(INDEX(DATOS,0,$P$2)&lt;=$I34,IF(INDEX(DATOS,0,$P$2)&gt;=$J34,IF(ISNUMBER(INDEX(DATOS,0,M$5)),IF(INDEX(DATOS,0,$N$2)=0,IF(INDEX(DATOS,0,$O$2)=1,IF(INDEX(DATOS,0,$Q$2)=$E34,INDEX(DATOS,0,M$5)))))))),"sd")</f>
        <v>24.5</v>
      </c>
      <c r="N34" s="118">
        <f t="array" ref="N34">IFERROR(AVERAGE(IF(INDEX(DATOS,0,$P$2)&lt;=$I34,IF(INDEX(DATOS,0,$P$2)&gt;=$J34,IF(ISNUMBER(INDEX(DATOS,0,N$5)),IF(INDEX(DATOS,0,$N$2)=0,IF(INDEX(DATOS,0,$O$2)=1,IF(INDEX(DATOS,0,$Q$2)=$E34,INDEX(DATOS,0,N$5)))))))),"sd")</f>
        <v>81.5</v>
      </c>
      <c r="O34" s="118">
        <f t="array" ref="O34">IFERROR(AVERAGE(IF(INDEX(DATOS,0,$P$2)&lt;=$I34,IF(INDEX(DATOS,0,$P$2)&gt;=$J34,IF(ISNUMBER(INDEX(DATOS,0,O$5)),IF(INDEX(DATOS,0,$N$2)=0,IF(INDEX(DATOS,0,$O$2)=1,IF(INDEX(DATOS,0,$Q$2)=$E34,INDEX(DATOS,0,O$5)))))))),"sd")</f>
        <v>10.199999999999999</v>
      </c>
      <c r="P34" s="118">
        <f t="array" ref="P34">IFERROR(AVERAGE(IF(INDEX(DATOS,0,$P$2)&lt;=$I34,IF(INDEX(DATOS,0,$P$2)&gt;=$J34,IF(ISNUMBER(INDEX(DATOS,0,P$5)),IF(INDEX(DATOS,0,$N$2)=0,IF(INDEX(DATOS,0,$O$2)=1,IF(INDEX(DATOS,0,$Q$2)=$E34,INDEX(DATOS,0,P$5)))))))),"sd")</f>
        <v>4500</v>
      </c>
      <c r="Q34" s="118">
        <f t="array" ref="Q34">IFERROR(AVERAGE(IF(INDEX(DATOS,0,$P$2)&lt;=$I34,IF(INDEX(DATOS,0,$P$2)&gt;=$J34,IF(ISNUMBER(INDEX(DATOS,0,Q$5)),IF(INDEX(DATOS,0,$N$2)=0,IF(INDEX(DATOS,0,$O$2)=1,IF(INDEX(DATOS,0,$Q$2)=$E34,INDEX(DATOS,0,Q$5)))))))),"sd")</f>
        <v>6.92</v>
      </c>
      <c r="R34" s="118"/>
      <c r="S34" s="119" t="str">
        <f t="shared" si="4"/>
        <v>Part. Gral. Arenales                    ,-34.250,-61.250,2018,2017,99.900,10.900,24.500,81.500,10.200,4500.000, 6.920</v>
      </c>
    </row>
    <row r="35" spans="1:19" x14ac:dyDescent="0.35">
      <c r="A35">
        <f t="shared" si="5"/>
        <v>28</v>
      </c>
      <c r="B35" s="35">
        <f t="array" ref="B35">IF(B34=0,0,MIN(IF(INDEX(DATOS,0,$P$2)&lt;=$I35,IF(INDEX(DATOS,0,$P$2)&gt;=$J35,IF(ISNUMBER(INDEX(DATOS,0,$C35)),IF(INDEX(DATOS,0,$N$2)=0,IF(INDEX(DATOS,0,$O$2)=1,IF(ISNA(MATCH(INDEX(DATOS,0,$Q$2),IF($J$8:J34=J35,$E$8:E34),0)),INDEX(DATOS,0,$M$2)))))))))</f>
        <v>403</v>
      </c>
      <c r="C35" s="32">
        <f>MATCH(D35,INDEX(DATOS,1,),0)</f>
        <v>20</v>
      </c>
      <c r="D35" s="114" t="s">
        <v>1</v>
      </c>
      <c r="E35" s="34" t="str">
        <f>IF($B35=0,"--",INDEX(DATOS,$B35,Q$2))</f>
        <v>Partido de Junín, BA</v>
      </c>
      <c r="F35" s="34" t="str">
        <f>IFERROR(SUBSTITUTE(SUBSTITUTE(SUBSTITUTE(SUBSTITUTE(SUBSTITUTE(MID(E35,1,FIND(",",E35)-1),"Departamento de","Dpto."),"Partido de","Part."),"Coronel","Cnel."),"General","Gral."),"Comandante","Cmte."),E35)</f>
        <v>Part. Junín</v>
      </c>
      <c r="G35" s="117">
        <f>IFERROR(VLOOKUP($E35,LOC_UNICOS,G$2,0),"sd")</f>
        <v>-34.5</v>
      </c>
      <c r="H35" s="117">
        <f>IFERROR(VLOOKUP($E35,LOC_UNICOS,H$2,0),"sd")</f>
        <v>-61</v>
      </c>
      <c r="I35" s="116">
        <f t="shared" si="2"/>
        <v>2018</v>
      </c>
      <c r="J35" s="116">
        <f t="shared" si="3"/>
        <v>2017</v>
      </c>
      <c r="K35" s="118">
        <f t="array" ref="K35">IFERROR(AVERAGE(IF(INDEX(DATOS,0,$P$2)&lt;=$I35,IF(INDEX(DATOS,0,$P$2)&gt;=$J35,IF(ISNUMBER(INDEX(DATOS,0,K$5)),IF(INDEX(DATOS,0,$N$2)=0,IF(INDEX(DATOS,0,$O$2)=1,IF(INDEX(DATOS,0,$Q$2)=$E35,INDEX(DATOS,0,K$5)))))))),"sd")</f>
        <v>97</v>
      </c>
      <c r="L35" s="118">
        <f t="array" ref="L35">IFERROR(AVERAGE(IF(INDEX(DATOS,0,$P$2)&lt;=$I35,IF(INDEX(DATOS,0,$P$2)&gt;=$J35,IF(ISNUMBER(INDEX(DATOS,0,L$5)),IF(INDEX(DATOS,0,$N$2)=0,IF(INDEX(DATOS,0,$O$2)=1,IF(INDEX(DATOS,0,$Q$2)=$E35,INDEX(DATOS,0,L$5)))))))),"sd")</f>
        <v>6.25</v>
      </c>
      <c r="M35" s="118">
        <f t="array" ref="M35">IFERROR(AVERAGE(IF(INDEX(DATOS,0,$P$2)&lt;=$I35,IF(INDEX(DATOS,0,$P$2)&gt;=$J35,IF(ISNUMBER(INDEX(DATOS,0,M$5)),IF(INDEX(DATOS,0,$N$2)=0,IF(INDEX(DATOS,0,$O$2)=1,IF(INDEX(DATOS,0,$Q$2)=$E35,INDEX(DATOS,0,M$5)))))))),"sd")</f>
        <v>21.950000000000003</v>
      </c>
      <c r="N35" s="118">
        <f t="array" ref="N35">IFERROR(AVERAGE(IF(INDEX(DATOS,0,$P$2)&lt;=$I35,IF(INDEX(DATOS,0,$P$2)&gt;=$J35,IF(ISNUMBER(INDEX(DATOS,0,N$5)),IF(INDEX(DATOS,0,$N$2)=0,IF(INDEX(DATOS,0,$O$2)=1,IF(INDEX(DATOS,0,$Q$2)=$E35,INDEX(DATOS,0,N$5)))))))),"sd")</f>
        <v>83.175000000000011</v>
      </c>
      <c r="O35" s="118">
        <f t="array" ref="O35">IFERROR(AVERAGE(IF(INDEX(DATOS,0,$P$2)&lt;=$I35,IF(INDEX(DATOS,0,$P$2)&gt;=$J35,IF(ISNUMBER(INDEX(DATOS,0,O$5)),IF(INDEX(DATOS,0,$N$2)=0,IF(INDEX(DATOS,0,$O$2)=1,IF(INDEX(DATOS,0,$Q$2)=$E35,INDEX(DATOS,0,O$5)))))))),"sd")</f>
        <v>9.5</v>
      </c>
      <c r="P35" s="118">
        <f t="array" ref="P35">IFERROR(AVERAGE(IF(INDEX(DATOS,0,$P$2)&lt;=$I35,IF(INDEX(DATOS,0,$P$2)&gt;=$J35,IF(ISNUMBER(INDEX(DATOS,0,P$5)),IF(INDEX(DATOS,0,$N$2)=0,IF(INDEX(DATOS,0,$O$2)=1,IF(INDEX(DATOS,0,$Q$2)=$E35,INDEX(DATOS,0,P$5)))))))),"sd")</f>
        <v>5200.0074159219839</v>
      </c>
      <c r="Q35" s="118">
        <f t="array" ref="Q35">IFERROR(AVERAGE(IF(INDEX(DATOS,0,$P$2)&lt;=$I35,IF(INDEX(DATOS,0,$P$2)&gt;=$J35,IF(ISNUMBER(INDEX(DATOS,0,Q$5)),IF(INDEX(DATOS,0,$N$2)=0,IF(INDEX(DATOS,0,$O$2)=1,IF(INDEX(DATOS,0,$Q$2)=$E35,INDEX(DATOS,0,Q$5)))))))),"sd")</f>
        <v>5.67</v>
      </c>
      <c r="R35" s="118"/>
      <c r="S35" s="119" t="str">
        <f t="shared" si="4"/>
        <v>Part. Junín                             ,-34.500,-61.000,2018,2017,97.000, 6.250,21.950,83.175, 9.500,5200.007, 5.670</v>
      </c>
    </row>
    <row r="36" spans="1:19" x14ac:dyDescent="0.35">
      <c r="A36">
        <f t="shared" si="5"/>
        <v>29</v>
      </c>
      <c r="B36" s="35">
        <f t="array" ref="B36">IF(B35=0,0,MIN(IF(INDEX(DATOS,0,$P$2)&lt;=$I36,IF(INDEX(DATOS,0,$P$2)&gt;=$J36,IF(ISNUMBER(INDEX(DATOS,0,$C36)),IF(INDEX(DATOS,0,$N$2)=0,IF(INDEX(DATOS,0,$O$2)=1,IF(ISNA(MATCH(INDEX(DATOS,0,$Q$2),IF($J$8:J35=J36,$E$8:E35),0)),INDEX(DATOS,0,$M$2)))))))))</f>
        <v>405</v>
      </c>
      <c r="C36" s="32">
        <f>MATCH(D36,INDEX(DATOS,1,),0)</f>
        <v>20</v>
      </c>
      <c r="D36" s="114" t="s">
        <v>1</v>
      </c>
      <c r="E36" s="34" t="str">
        <f>IF($B36=0,"--",INDEX(DATOS,$B36,Q$2))</f>
        <v>Partido de Alberti, BA</v>
      </c>
      <c r="F36" s="34" t="str">
        <f>IFERROR(SUBSTITUTE(SUBSTITUTE(SUBSTITUTE(SUBSTITUTE(SUBSTITUTE(MID(E36,1,FIND(",",E36)-1),"Departamento de","Dpto."),"Partido de","Part."),"Coronel","Cnel."),"General","Gral."),"Comandante","Cmte."),E36)</f>
        <v>Part. Alberti</v>
      </c>
      <c r="G36" s="117">
        <f>IFERROR(VLOOKUP($E36,LOC_UNICOS,G$2,0),"sd")</f>
        <v>-35</v>
      </c>
      <c r="H36" s="117">
        <f>IFERROR(VLOOKUP($E36,LOC_UNICOS,H$2,0),"sd")</f>
        <v>-60.3333333</v>
      </c>
      <c r="I36" s="116">
        <f t="shared" si="2"/>
        <v>2018</v>
      </c>
      <c r="J36" s="116">
        <f t="shared" si="3"/>
        <v>2017</v>
      </c>
      <c r="K36" s="118">
        <f t="array" ref="K36">IFERROR(AVERAGE(IF(INDEX(DATOS,0,$P$2)&lt;=$I36,IF(INDEX(DATOS,0,$P$2)&gt;=$J36,IF(ISNUMBER(INDEX(DATOS,0,K$5)),IF(INDEX(DATOS,0,$N$2)=0,IF(INDEX(DATOS,0,$O$2)=1,IF(INDEX(DATOS,0,$Q$2)=$E36,INDEX(DATOS,0,K$5)))))))),"sd")</f>
        <v>101.10000000000001</v>
      </c>
      <c r="L36" s="118">
        <f t="array" ref="L36">IFERROR(AVERAGE(IF(INDEX(DATOS,0,$P$2)&lt;=$I36,IF(INDEX(DATOS,0,$P$2)&gt;=$J36,IF(ISNUMBER(INDEX(DATOS,0,L$5)),IF(INDEX(DATOS,0,$N$2)=0,IF(INDEX(DATOS,0,$O$2)=1,IF(INDEX(DATOS,0,$Q$2)=$E36,INDEX(DATOS,0,L$5)))))))),"sd")</f>
        <v>10.766666666666666</v>
      </c>
      <c r="M36" s="118">
        <f t="array" ref="M36">IFERROR(AVERAGE(IF(INDEX(DATOS,0,$P$2)&lt;=$I36,IF(INDEX(DATOS,0,$P$2)&gt;=$J36,IF(ISNUMBER(INDEX(DATOS,0,M$5)),IF(INDEX(DATOS,0,$N$2)=0,IF(INDEX(DATOS,0,$O$2)=1,IF(INDEX(DATOS,0,$Q$2)=$E36,INDEX(DATOS,0,M$5)))))))),"sd")</f>
        <v>25.5</v>
      </c>
      <c r="N36" s="118">
        <f t="array" ref="N36">IFERROR(AVERAGE(IF(INDEX(DATOS,0,$P$2)&lt;=$I36,IF(INDEX(DATOS,0,$P$2)&gt;=$J36,IF(ISNUMBER(INDEX(DATOS,0,N$5)),IF(INDEX(DATOS,0,$N$2)=0,IF(INDEX(DATOS,0,$O$2)=1,IF(INDEX(DATOS,0,$Q$2)=$E36,INDEX(DATOS,0,N$5)))))))),"sd")</f>
        <v>81.833333333333343</v>
      </c>
      <c r="O36" s="118">
        <f t="array" ref="O36">IFERROR(AVERAGE(IF(INDEX(DATOS,0,$P$2)&lt;=$I36,IF(INDEX(DATOS,0,$P$2)&gt;=$J36,IF(ISNUMBER(INDEX(DATOS,0,O$5)),IF(INDEX(DATOS,0,$N$2)=0,IF(INDEX(DATOS,0,$O$2)=1,IF(INDEX(DATOS,0,$Q$2)=$E36,INDEX(DATOS,0,O$5)))))))),"sd")</f>
        <v>10.799999999999999</v>
      </c>
      <c r="P36" s="118">
        <f t="array" ref="P36">IFERROR(AVERAGE(IF(INDEX(DATOS,0,$P$2)&lt;=$I36,IF(INDEX(DATOS,0,$P$2)&gt;=$J36,IF(ISNUMBER(INDEX(DATOS,0,P$5)),IF(INDEX(DATOS,0,$N$2)=0,IF(INDEX(DATOS,0,$O$2)=1,IF(INDEX(DATOS,0,$Q$2)=$E36,INDEX(DATOS,0,P$5)))))))),"sd")</f>
        <v>4666.666666666667</v>
      </c>
      <c r="Q36" s="118">
        <f t="array" ref="Q36">IFERROR(AVERAGE(IF(INDEX(DATOS,0,$P$2)&lt;=$I36,IF(INDEX(DATOS,0,$P$2)&gt;=$J36,IF(ISNUMBER(INDEX(DATOS,0,Q$5)),IF(INDEX(DATOS,0,$N$2)=0,IF(INDEX(DATOS,0,$O$2)=1,IF(INDEX(DATOS,0,$Q$2)=$E36,INDEX(DATOS,0,Q$5)))))))),"sd")</f>
        <v>1.82</v>
      </c>
      <c r="R36" s="118"/>
      <c r="S36" s="119" t="str">
        <f t="shared" si="4"/>
        <v>Part. Alberti                           ,-35.000,-60.333,2018,2017,101.100,10.767,25.500,81.833,10.800,4666.667, 1.820</v>
      </c>
    </row>
    <row r="37" spans="1:19" x14ac:dyDescent="0.35">
      <c r="A37">
        <f t="shared" si="5"/>
        <v>30</v>
      </c>
      <c r="B37" s="35">
        <f t="array" ref="B37">IF(B36=0,0,MIN(IF(INDEX(DATOS,0,$P$2)&lt;=$I37,IF(INDEX(DATOS,0,$P$2)&gt;=$J37,IF(ISNUMBER(INDEX(DATOS,0,$C37)),IF(INDEX(DATOS,0,$N$2)=0,IF(INDEX(DATOS,0,$O$2)=1,IF(ISNA(MATCH(INDEX(DATOS,0,$Q$2),IF($J$8:J36=J37,$E$8:E36),0)),INDEX(DATOS,0,$M$2)))))))))</f>
        <v>407</v>
      </c>
      <c r="C37" s="32">
        <f>MATCH(D37,INDEX(DATOS,1,),0)</f>
        <v>20</v>
      </c>
      <c r="D37" s="114" t="s">
        <v>1</v>
      </c>
      <c r="E37" s="34" t="str">
        <f>IF($B37=0,"--",INDEX(DATOS,$B37,Q$2))</f>
        <v>Partido de Bragado, BA</v>
      </c>
      <c r="F37" s="34" t="str">
        <f>IFERROR(SUBSTITUTE(SUBSTITUTE(SUBSTITUTE(SUBSTITUTE(SUBSTITUTE(MID(E37,1,FIND(",",E37)-1),"Departamento de","Dpto."),"Partido de","Part."),"Coronel","Cnel."),"General","Gral."),"Comandante","Cmte."),E37)</f>
        <v>Part. Bragado</v>
      </c>
      <c r="G37" s="117">
        <f>IFERROR(VLOOKUP($E37,LOC_UNICOS,G$2,0),"sd")</f>
        <v>-35</v>
      </c>
      <c r="H37" s="117">
        <f>IFERROR(VLOOKUP($E37,LOC_UNICOS,H$2,0),"sd")</f>
        <v>-60.6666667</v>
      </c>
      <c r="I37" s="116">
        <f t="shared" si="2"/>
        <v>2018</v>
      </c>
      <c r="J37" s="116">
        <f t="shared" si="3"/>
        <v>2017</v>
      </c>
      <c r="K37" s="118">
        <f t="array" ref="K37">IFERROR(AVERAGE(IF(INDEX(DATOS,0,$P$2)&lt;=$I37,IF(INDEX(DATOS,0,$P$2)&gt;=$J37,IF(ISNUMBER(INDEX(DATOS,0,K$5)),IF(INDEX(DATOS,0,$N$2)=0,IF(INDEX(DATOS,0,$O$2)=1,IF(INDEX(DATOS,0,$Q$2)=$E37,INDEX(DATOS,0,K$5)))))))),"sd")</f>
        <v>100.32000000000001</v>
      </c>
      <c r="L37" s="118">
        <f t="array" ref="L37">IFERROR(AVERAGE(IF(INDEX(DATOS,0,$P$2)&lt;=$I37,IF(INDEX(DATOS,0,$P$2)&gt;=$J37,IF(ISNUMBER(INDEX(DATOS,0,L$5)),IF(INDEX(DATOS,0,$N$2)=0,IF(INDEX(DATOS,0,$O$2)=1,IF(INDEX(DATOS,0,$Q$2)=$E37,INDEX(DATOS,0,L$5)))))))),"sd")</f>
        <v>11.940000000000001</v>
      </c>
      <c r="M37" s="118">
        <f t="array" ref="M37">IFERROR(AVERAGE(IF(INDEX(DATOS,0,$P$2)&lt;=$I37,IF(INDEX(DATOS,0,$P$2)&gt;=$J37,IF(ISNUMBER(INDEX(DATOS,0,M$5)),IF(INDEX(DATOS,0,$N$2)=0,IF(INDEX(DATOS,0,$O$2)=1,IF(INDEX(DATOS,0,$Q$2)=$E37,INDEX(DATOS,0,M$5)))))))),"sd")</f>
        <v>24.86</v>
      </c>
      <c r="N37" s="118">
        <f t="array" ref="N37">IFERROR(AVERAGE(IF(INDEX(DATOS,0,$P$2)&lt;=$I37,IF(INDEX(DATOS,0,$P$2)&gt;=$J37,IF(ISNUMBER(INDEX(DATOS,0,N$5)),IF(INDEX(DATOS,0,$N$2)=0,IF(INDEX(DATOS,0,$O$2)=1,IF(INDEX(DATOS,0,$Q$2)=$E37,INDEX(DATOS,0,N$5)))))))),"sd")</f>
        <v>79.73</v>
      </c>
      <c r="O37" s="118">
        <f t="array" ref="O37">IFERROR(AVERAGE(IF(INDEX(DATOS,0,$P$2)&lt;=$I37,IF(INDEX(DATOS,0,$P$2)&gt;=$J37,IF(ISNUMBER(INDEX(DATOS,0,O$5)),IF(INDEX(DATOS,0,$N$2)=0,IF(INDEX(DATOS,0,$O$2)=1,IF(INDEX(DATOS,0,$Q$2)=$E37,INDEX(DATOS,0,O$5)))))))),"sd")</f>
        <v>10.86</v>
      </c>
      <c r="P37" s="118">
        <f t="array" ref="P37">IFERROR(AVERAGE(IF(INDEX(DATOS,0,$P$2)&lt;=$I37,IF(INDEX(DATOS,0,$P$2)&gt;=$J37,IF(ISNUMBER(INDEX(DATOS,0,P$5)),IF(INDEX(DATOS,0,$N$2)=0,IF(INDEX(DATOS,0,$O$2)=1,IF(INDEX(DATOS,0,$Q$2)=$E37,INDEX(DATOS,0,P$5)))))))),"sd")</f>
        <v>4400</v>
      </c>
      <c r="Q37" s="118">
        <f t="array" ref="Q37">IFERROR(AVERAGE(IF(INDEX(DATOS,0,$P$2)&lt;=$I37,IF(INDEX(DATOS,0,$P$2)&gt;=$J37,IF(ISNUMBER(INDEX(DATOS,0,Q$5)),IF(INDEX(DATOS,0,$N$2)=0,IF(INDEX(DATOS,0,$O$2)=1,IF(INDEX(DATOS,0,$Q$2)=$E37,INDEX(DATOS,0,Q$5)))))))),"sd")</f>
        <v>2.444</v>
      </c>
      <c r="R37" s="118"/>
      <c r="S37" s="119" t="str">
        <f t="shared" si="4"/>
        <v>Part. Bragado                           ,-35.000,-60.667,2018,2017,100.320,11.940,24.860,79.730,10.860,4400.000, 2.444</v>
      </c>
    </row>
    <row r="38" spans="1:19" x14ac:dyDescent="0.35">
      <c r="A38">
        <f t="shared" si="5"/>
        <v>31</v>
      </c>
      <c r="B38" s="35">
        <f t="array" ref="B38">IF(B37=0,0,MIN(IF(INDEX(DATOS,0,$P$2)&lt;=$I38,IF(INDEX(DATOS,0,$P$2)&gt;=$J38,IF(ISNUMBER(INDEX(DATOS,0,$C38)),IF(INDEX(DATOS,0,$N$2)=0,IF(INDEX(DATOS,0,$O$2)=1,IF(ISNA(MATCH(INDEX(DATOS,0,$Q$2),IF($J$8:J37=J38,$E$8:E37),0)),INDEX(DATOS,0,$M$2)))))))))</f>
        <v>409</v>
      </c>
      <c r="C38" s="32">
        <f>MATCH(D38,INDEX(DATOS,1,),0)</f>
        <v>20</v>
      </c>
      <c r="D38" s="114" t="s">
        <v>1</v>
      </c>
      <c r="E38" s="34" t="str">
        <f>IF($B38=0,"--",INDEX(DATOS,$B38,Q$2))</f>
        <v>Partido de Chivilcoy, BA</v>
      </c>
      <c r="F38" s="34" t="str">
        <f>IFERROR(SUBSTITUTE(SUBSTITUTE(SUBSTITUTE(SUBSTITUTE(SUBSTITUTE(MID(E38,1,FIND(",",E38)-1),"Departamento de","Dpto."),"Partido de","Part."),"Coronel","Cnel."),"General","Gral."),"Comandante","Cmte."),E38)</f>
        <v>Part. Chivilcoy</v>
      </c>
      <c r="G38" s="117">
        <f>IFERROR(VLOOKUP($E38,LOC_UNICOS,G$2,0),"sd")</f>
        <v>-34.9166667</v>
      </c>
      <c r="H38" s="117">
        <f>IFERROR(VLOOKUP($E38,LOC_UNICOS,H$2,0),"sd")</f>
        <v>-59.9166667</v>
      </c>
      <c r="I38" s="116">
        <f t="shared" si="2"/>
        <v>2018</v>
      </c>
      <c r="J38" s="116">
        <f t="shared" si="3"/>
        <v>2017</v>
      </c>
      <c r="K38" s="118">
        <f t="array" ref="K38">IFERROR(AVERAGE(IF(INDEX(DATOS,0,$P$2)&lt;=$I38,IF(INDEX(DATOS,0,$P$2)&gt;=$J38,IF(ISNUMBER(INDEX(DATOS,0,K$5)),IF(INDEX(DATOS,0,$N$2)=0,IF(INDEX(DATOS,0,$O$2)=1,IF(INDEX(DATOS,0,$Q$2)=$E38,INDEX(DATOS,0,K$5)))))))),"sd")</f>
        <v>100.2</v>
      </c>
      <c r="L38" s="118">
        <f t="array" ref="L38">IFERROR(AVERAGE(IF(INDEX(DATOS,0,$P$2)&lt;=$I38,IF(INDEX(DATOS,0,$P$2)&gt;=$J38,IF(ISNUMBER(INDEX(DATOS,0,L$5)),IF(INDEX(DATOS,0,$N$2)=0,IF(INDEX(DATOS,0,$O$2)=1,IF(INDEX(DATOS,0,$Q$2)=$E38,INDEX(DATOS,0,L$5)))))))),"sd")</f>
        <v>12.18</v>
      </c>
      <c r="M38" s="118">
        <f t="array" ref="M38">IFERROR(AVERAGE(IF(INDEX(DATOS,0,$P$2)&lt;=$I38,IF(INDEX(DATOS,0,$P$2)&gt;=$J38,IF(ISNUMBER(INDEX(DATOS,0,M$5)),IF(INDEX(DATOS,0,$N$2)=0,IF(INDEX(DATOS,0,$O$2)=1,IF(INDEX(DATOS,0,$Q$2)=$E38,INDEX(DATOS,0,M$5)))))))),"sd")</f>
        <v>25.4</v>
      </c>
      <c r="N38" s="118">
        <f t="array" ref="N38">IFERROR(AVERAGE(IF(INDEX(DATOS,0,$P$2)&lt;=$I38,IF(INDEX(DATOS,0,$P$2)&gt;=$J38,IF(ISNUMBER(INDEX(DATOS,0,N$5)),IF(INDEX(DATOS,0,$N$2)=0,IF(INDEX(DATOS,0,$O$2)=1,IF(INDEX(DATOS,0,$Q$2)=$E38,INDEX(DATOS,0,N$5)))))))),"sd")</f>
        <v>79.83</v>
      </c>
      <c r="O38" s="118">
        <f t="array" ref="O38">IFERROR(AVERAGE(IF(INDEX(DATOS,0,$P$2)&lt;=$I38,IF(INDEX(DATOS,0,$P$2)&gt;=$J38,IF(ISNUMBER(INDEX(DATOS,0,O$5)),IF(INDEX(DATOS,0,$N$2)=0,IF(INDEX(DATOS,0,$O$2)=1,IF(INDEX(DATOS,0,$Q$2)=$E38,INDEX(DATOS,0,O$5)))))))),"sd")</f>
        <v>10.8</v>
      </c>
      <c r="P38" s="118">
        <f t="array" ref="P38">IFERROR(AVERAGE(IF(INDEX(DATOS,0,$P$2)&lt;=$I38,IF(INDEX(DATOS,0,$P$2)&gt;=$J38,IF(ISNUMBER(INDEX(DATOS,0,P$5)),IF(INDEX(DATOS,0,$N$2)=0,IF(INDEX(DATOS,0,$O$2)=1,IF(INDEX(DATOS,0,$Q$2)=$E38,INDEX(DATOS,0,P$5)))))))),"sd")</f>
        <v>4000</v>
      </c>
      <c r="Q38" s="118">
        <f t="array" ref="Q38">IFERROR(AVERAGE(IF(INDEX(DATOS,0,$P$2)&lt;=$I38,IF(INDEX(DATOS,0,$P$2)&gt;=$J38,IF(ISNUMBER(INDEX(DATOS,0,Q$5)),IF(INDEX(DATOS,0,$N$2)=0,IF(INDEX(DATOS,0,$O$2)=1,IF(INDEX(DATOS,0,$Q$2)=$E38,INDEX(DATOS,0,Q$5)))))))),"sd")</f>
        <v>2.028</v>
      </c>
      <c r="R38" s="118"/>
      <c r="S38" s="119" t="str">
        <f t="shared" si="4"/>
        <v>Part. Chivilcoy                         ,-34.917,-59.917,2018,2017,100.200,12.180,25.400,79.830,10.800,4000.000, 2.028</v>
      </c>
    </row>
    <row r="39" spans="1:19" x14ac:dyDescent="0.35">
      <c r="A39">
        <f t="shared" si="5"/>
        <v>32</v>
      </c>
      <c r="B39" s="35">
        <f t="array" ref="B39">IF(B38=0,0,MIN(IF(INDEX(DATOS,0,$P$2)&lt;=$I39,IF(INDEX(DATOS,0,$P$2)&gt;=$J39,IF(ISNUMBER(INDEX(DATOS,0,$C39)),IF(INDEX(DATOS,0,$N$2)=0,IF(INDEX(DATOS,0,$O$2)=1,IF(ISNA(MATCH(INDEX(DATOS,0,$Q$2),IF($J$8:J38=J39,$E$8:E38),0)),INDEX(DATOS,0,$M$2)))))))))</f>
        <v>414</v>
      </c>
      <c r="C39" s="32">
        <f>MATCH(D39,INDEX(DATOS,1,),0)</f>
        <v>20</v>
      </c>
      <c r="D39" s="114" t="s">
        <v>1</v>
      </c>
      <c r="E39" s="34" t="str">
        <f>IF($B39=0,"--",INDEX(DATOS,$B39,Q$2))</f>
        <v>Partido de Mercedes, BA</v>
      </c>
      <c r="F39" s="34" t="str">
        <f>IFERROR(SUBSTITUTE(SUBSTITUTE(SUBSTITUTE(SUBSTITUTE(SUBSTITUTE(MID(E39,1,FIND(",",E39)-1),"Departamento de","Dpto."),"Partido de","Part."),"Coronel","Cnel."),"General","Gral."),"Comandante","Cmte."),E39)</f>
        <v>Part. Mercedes</v>
      </c>
      <c r="G39" s="117">
        <f>IFERROR(VLOOKUP($E39,LOC_UNICOS,G$2,0),"sd")</f>
        <v>-34.6666667</v>
      </c>
      <c r="H39" s="117">
        <f>IFERROR(VLOOKUP($E39,LOC_UNICOS,H$2,0),"sd")</f>
        <v>-59.4166667</v>
      </c>
      <c r="I39" s="116">
        <f t="shared" si="2"/>
        <v>2018</v>
      </c>
      <c r="J39" s="116">
        <f t="shared" si="3"/>
        <v>2017</v>
      </c>
      <c r="K39" s="118">
        <f t="array" ref="K39">IFERROR(AVERAGE(IF(INDEX(DATOS,0,$P$2)&lt;=$I39,IF(INDEX(DATOS,0,$P$2)&gt;=$J39,IF(ISNUMBER(INDEX(DATOS,0,K$5)),IF(INDEX(DATOS,0,$N$2)=0,IF(INDEX(DATOS,0,$O$2)=1,IF(INDEX(DATOS,0,$Q$2)=$E39,INDEX(DATOS,0,K$5)))))))),"sd")</f>
        <v>96.4</v>
      </c>
      <c r="L39" s="118">
        <f t="array" ref="L39">IFERROR(AVERAGE(IF(INDEX(DATOS,0,$P$2)&lt;=$I39,IF(INDEX(DATOS,0,$P$2)&gt;=$J39,IF(ISNUMBER(INDEX(DATOS,0,L$5)),IF(INDEX(DATOS,0,$N$2)=0,IF(INDEX(DATOS,0,$O$2)=1,IF(INDEX(DATOS,0,$Q$2)=$E39,INDEX(DATOS,0,L$5)))))))),"sd")</f>
        <v>5.3</v>
      </c>
      <c r="M39" s="118">
        <f t="array" ref="M39">IFERROR(AVERAGE(IF(INDEX(DATOS,0,$P$2)&lt;=$I39,IF(INDEX(DATOS,0,$P$2)&gt;=$J39,IF(ISNUMBER(INDEX(DATOS,0,M$5)),IF(INDEX(DATOS,0,$N$2)=0,IF(INDEX(DATOS,0,$O$2)=1,IF(INDEX(DATOS,0,$Q$2)=$E39,INDEX(DATOS,0,M$5)))))))),"sd")</f>
        <v>19.8</v>
      </c>
      <c r="N39" s="118">
        <f t="array" ref="N39">IFERROR(AVERAGE(IF(INDEX(DATOS,0,$P$2)&lt;=$I39,IF(INDEX(DATOS,0,$P$2)&gt;=$J39,IF(ISNUMBER(INDEX(DATOS,0,N$5)),IF(INDEX(DATOS,0,$N$2)=0,IF(INDEX(DATOS,0,$O$2)=1,IF(INDEX(DATOS,0,$Q$2)=$E39,INDEX(DATOS,0,N$5)))))))),"sd")</f>
        <v>82.85</v>
      </c>
      <c r="O39" s="118">
        <f t="array" ref="O39">IFERROR(AVERAGE(IF(INDEX(DATOS,0,$P$2)&lt;=$I39,IF(INDEX(DATOS,0,$P$2)&gt;=$J39,IF(ISNUMBER(INDEX(DATOS,0,O$5)),IF(INDEX(DATOS,0,$N$2)=0,IF(INDEX(DATOS,0,$O$2)=1,IF(INDEX(DATOS,0,$Q$2)=$E39,INDEX(DATOS,0,O$5)))))))),"sd")</f>
        <v>9.3000000000000007</v>
      </c>
      <c r="P39" s="118">
        <f t="array" ref="P39">IFERROR(AVERAGE(IF(INDEX(DATOS,0,$P$2)&lt;=$I39,IF(INDEX(DATOS,0,$P$2)&gt;=$J39,IF(ISNUMBER(INDEX(DATOS,0,P$5)),IF(INDEX(DATOS,0,$N$2)=0,IF(INDEX(DATOS,0,$O$2)=1,IF(INDEX(DATOS,0,$Q$2)=$E39,INDEX(DATOS,0,P$5)))))))),"sd")</f>
        <v>4000</v>
      </c>
      <c r="Q39" s="118">
        <f t="array" ref="Q39">IFERROR(AVERAGE(IF(INDEX(DATOS,0,$P$2)&lt;=$I39,IF(INDEX(DATOS,0,$P$2)&gt;=$J39,IF(ISNUMBER(INDEX(DATOS,0,Q$5)),IF(INDEX(DATOS,0,$N$2)=0,IF(INDEX(DATOS,0,$O$2)=1,IF(INDEX(DATOS,0,$Q$2)=$E39,INDEX(DATOS,0,Q$5)))))))),"sd")</f>
        <v>6.44</v>
      </c>
      <c r="R39" s="118"/>
      <c r="S39" s="119" t="str">
        <f t="shared" si="4"/>
        <v>Part. Mercedes                          ,-34.667,-59.417,2018,2017,96.400, 5.300,19.800,82.850, 9.300,4000.000, 6.440</v>
      </c>
    </row>
    <row r="40" spans="1:19" x14ac:dyDescent="0.35">
      <c r="A40">
        <f t="shared" si="5"/>
        <v>33</v>
      </c>
      <c r="B40" s="35">
        <f t="array" ref="B40">IF(B39=0,0,MIN(IF(INDEX(DATOS,0,$P$2)&lt;=$I40,IF(INDEX(DATOS,0,$P$2)&gt;=$J40,IF(ISNUMBER(INDEX(DATOS,0,$C40)),IF(INDEX(DATOS,0,$N$2)=0,IF(INDEX(DATOS,0,$O$2)=1,IF(ISNA(MATCH(INDEX(DATOS,0,$Q$2),IF($J$8:J39=J40,$E$8:E39),0)),INDEX(DATOS,0,$M$2)))))))))</f>
        <v>415</v>
      </c>
      <c r="C40" s="32">
        <f>MATCH(D40,INDEX(DATOS,1,),0)</f>
        <v>20</v>
      </c>
      <c r="D40" s="114" t="s">
        <v>1</v>
      </c>
      <c r="E40" s="34" t="str">
        <f>IF($B40=0,"--",INDEX(DATOS,$B40,Q$2))</f>
        <v>Partido de Suipacha, BA</v>
      </c>
      <c r="F40" s="34" t="str">
        <f>IFERROR(SUBSTITUTE(SUBSTITUTE(SUBSTITUTE(SUBSTITUTE(SUBSTITUTE(MID(E40,1,FIND(",",E40)-1),"Departamento de","Dpto."),"Partido de","Part."),"Coronel","Cnel."),"General","Gral."),"Comandante","Cmte."),E40)</f>
        <v>Part. Suipacha</v>
      </c>
      <c r="G40" s="117">
        <f>IFERROR(VLOOKUP($E40,LOC_UNICOS,G$2,0),"sd")</f>
        <v>-34.75</v>
      </c>
      <c r="H40" s="117">
        <f>IFERROR(VLOOKUP($E40,LOC_UNICOS,H$2,0),"sd")</f>
        <v>-59.75</v>
      </c>
      <c r="I40" s="116">
        <f t="shared" si="2"/>
        <v>2018</v>
      </c>
      <c r="J40" s="116">
        <f t="shared" si="3"/>
        <v>2017</v>
      </c>
      <c r="K40" s="118">
        <f t="array" ref="K40">IFERROR(AVERAGE(IF(INDEX(DATOS,0,$P$2)&lt;=$I40,IF(INDEX(DATOS,0,$P$2)&gt;=$J40,IF(ISNUMBER(INDEX(DATOS,0,K$5)),IF(INDEX(DATOS,0,$N$2)=0,IF(INDEX(DATOS,0,$O$2)=1,IF(INDEX(DATOS,0,$Q$2)=$E40,INDEX(DATOS,0,K$5)))))))),"sd")</f>
        <v>96.4</v>
      </c>
      <c r="L40" s="118">
        <f t="array" ref="L40">IFERROR(AVERAGE(IF(INDEX(DATOS,0,$P$2)&lt;=$I40,IF(INDEX(DATOS,0,$P$2)&gt;=$J40,IF(ISNUMBER(INDEX(DATOS,0,L$5)),IF(INDEX(DATOS,0,$N$2)=0,IF(INDEX(DATOS,0,$O$2)=1,IF(INDEX(DATOS,0,$Q$2)=$E40,INDEX(DATOS,0,L$5)))))))),"sd")</f>
        <v>23.6</v>
      </c>
      <c r="M40" s="118">
        <f t="array" ref="M40">IFERROR(AVERAGE(IF(INDEX(DATOS,0,$P$2)&lt;=$I40,IF(INDEX(DATOS,0,$P$2)&gt;=$J40,IF(ISNUMBER(INDEX(DATOS,0,M$5)),IF(INDEX(DATOS,0,$N$2)=0,IF(INDEX(DATOS,0,$O$2)=1,IF(INDEX(DATOS,0,$Q$2)=$E40,INDEX(DATOS,0,M$5)))))))),"sd")</f>
        <v>24.2</v>
      </c>
      <c r="N40" s="118">
        <f t="array" ref="N40">IFERROR(AVERAGE(IF(INDEX(DATOS,0,$P$2)&lt;=$I40,IF(INDEX(DATOS,0,$P$2)&gt;=$J40,IF(ISNUMBER(INDEX(DATOS,0,N$5)),IF(INDEX(DATOS,0,$N$2)=0,IF(INDEX(DATOS,0,$O$2)=1,IF(INDEX(DATOS,0,$Q$2)=$E40,INDEX(DATOS,0,N$5)))))))),"sd")</f>
        <v>82.85</v>
      </c>
      <c r="O40" s="118">
        <f t="array" ref="O40">IFERROR(AVERAGE(IF(INDEX(DATOS,0,$P$2)&lt;=$I40,IF(INDEX(DATOS,0,$P$2)&gt;=$J40,IF(ISNUMBER(INDEX(DATOS,0,O$5)),IF(INDEX(DATOS,0,$N$2)=0,IF(INDEX(DATOS,0,$O$2)=1,IF(INDEX(DATOS,0,$Q$2)=$E40,INDEX(DATOS,0,O$5)))))))),"sd")</f>
        <v>9.3000000000000007</v>
      </c>
      <c r="P40" s="118">
        <f t="array" ref="P40">IFERROR(AVERAGE(IF(INDEX(DATOS,0,$P$2)&lt;=$I40,IF(INDEX(DATOS,0,$P$2)&gt;=$J40,IF(ISNUMBER(INDEX(DATOS,0,P$5)),IF(INDEX(DATOS,0,$N$2)=0,IF(INDEX(DATOS,0,$O$2)=1,IF(INDEX(DATOS,0,$Q$2)=$E40,INDEX(DATOS,0,P$5)))))))),"sd")</f>
        <v>4000</v>
      </c>
      <c r="Q40" s="118">
        <f t="array" ref="Q40">IFERROR(AVERAGE(IF(INDEX(DATOS,0,$P$2)&lt;=$I40,IF(INDEX(DATOS,0,$P$2)&gt;=$J40,IF(ISNUMBER(INDEX(DATOS,0,Q$5)),IF(INDEX(DATOS,0,$N$2)=0,IF(INDEX(DATOS,0,$O$2)=1,IF(INDEX(DATOS,0,$Q$2)=$E40,INDEX(DATOS,0,Q$5)))))))),"sd")</f>
        <v>5.12</v>
      </c>
      <c r="R40" s="118"/>
      <c r="S40" s="119" t="str">
        <f t="shared" si="4"/>
        <v>Part. Suipacha                          ,-34.750,-59.750,2018,2017,96.400,23.600,24.200,82.850, 9.300,4000.000, 5.120</v>
      </c>
    </row>
    <row r="41" spans="1:19" x14ac:dyDescent="0.35">
      <c r="A41">
        <f t="shared" si="5"/>
        <v>34</v>
      </c>
      <c r="B41" s="35">
        <f t="array" ref="B41">IF(B40=0,0,MIN(IF(INDEX(DATOS,0,$P$2)&lt;=$I41,IF(INDEX(DATOS,0,$P$2)&gt;=$J41,IF(ISNUMBER(INDEX(DATOS,0,$C41)),IF(INDEX(DATOS,0,$N$2)=0,IF(INDEX(DATOS,0,$O$2)=1,IF(ISNA(MATCH(INDEX(DATOS,0,$Q$2),IF($J$8:J40=J41,$E$8:E40),0)),INDEX(DATOS,0,$M$2)))))))))</f>
        <v>416</v>
      </c>
      <c r="C41" s="32">
        <f>MATCH(D41,INDEX(DATOS,1,),0)</f>
        <v>20</v>
      </c>
      <c r="D41" s="114" t="s">
        <v>1</v>
      </c>
      <c r="E41" s="34" t="str">
        <f>IF($B41=0,"--",INDEX(DATOS,$B41,Q$2))</f>
        <v>Partido de Baradero, BA</v>
      </c>
      <c r="F41" s="34" t="str">
        <f>IFERROR(SUBSTITUTE(SUBSTITUTE(SUBSTITUTE(SUBSTITUTE(SUBSTITUTE(MID(E41,1,FIND(",",E41)-1),"Departamento de","Dpto."),"Partido de","Part."),"Coronel","Cnel."),"General","Gral."),"Comandante","Cmte."),E41)</f>
        <v>Part. Baradero</v>
      </c>
      <c r="G41" s="117">
        <f>IFERROR(VLOOKUP($E41,LOC_UNICOS,G$2,0),"sd")</f>
        <v>-33.8333333</v>
      </c>
      <c r="H41" s="117">
        <f>IFERROR(VLOOKUP($E41,LOC_UNICOS,H$2,0),"sd")</f>
        <v>-59.5</v>
      </c>
      <c r="I41" s="116">
        <f t="shared" si="2"/>
        <v>2018</v>
      </c>
      <c r="J41" s="116">
        <f t="shared" si="3"/>
        <v>2017</v>
      </c>
      <c r="K41" s="118">
        <f t="array" ref="K41">IFERROR(AVERAGE(IF(INDEX(DATOS,0,$P$2)&lt;=$I41,IF(INDEX(DATOS,0,$P$2)&gt;=$J41,IF(ISNUMBER(INDEX(DATOS,0,K$5)),IF(INDEX(DATOS,0,$N$2)=0,IF(INDEX(DATOS,0,$O$2)=1,IF(INDEX(DATOS,0,$Q$2)=$E41,INDEX(DATOS,0,K$5)))))))),"sd")</f>
        <v>97</v>
      </c>
      <c r="L41" s="118">
        <f t="array" ref="L41">IFERROR(AVERAGE(IF(INDEX(DATOS,0,$P$2)&lt;=$I41,IF(INDEX(DATOS,0,$P$2)&gt;=$J41,IF(ISNUMBER(INDEX(DATOS,0,L$5)),IF(INDEX(DATOS,0,$N$2)=0,IF(INDEX(DATOS,0,$O$2)=1,IF(INDEX(DATOS,0,$Q$2)=$E41,INDEX(DATOS,0,L$5)))))))),"sd")</f>
        <v>4.2</v>
      </c>
      <c r="M41" s="118">
        <f t="array" ref="M41">IFERROR(AVERAGE(IF(INDEX(DATOS,0,$P$2)&lt;=$I41,IF(INDEX(DATOS,0,$P$2)&gt;=$J41,IF(ISNUMBER(INDEX(DATOS,0,M$5)),IF(INDEX(DATOS,0,$N$2)=0,IF(INDEX(DATOS,0,$O$2)=1,IF(INDEX(DATOS,0,$Q$2)=$E41,INDEX(DATOS,0,M$5)))))))),"sd")</f>
        <v>16.8</v>
      </c>
      <c r="N41" s="118">
        <f t="array" ref="N41">IFERROR(AVERAGE(IF(INDEX(DATOS,0,$P$2)&lt;=$I41,IF(INDEX(DATOS,0,$P$2)&gt;=$J41,IF(ISNUMBER(INDEX(DATOS,0,N$5)),IF(INDEX(DATOS,0,$N$2)=0,IF(INDEX(DATOS,0,$O$2)=1,IF(INDEX(DATOS,0,$Q$2)=$E41,INDEX(DATOS,0,N$5)))))))),"sd")</f>
        <v>82.6</v>
      </c>
      <c r="O41" s="118">
        <f t="array" ref="O41">IFERROR(AVERAGE(IF(INDEX(DATOS,0,$P$2)&lt;=$I41,IF(INDEX(DATOS,0,$P$2)&gt;=$J41,IF(ISNUMBER(INDEX(DATOS,0,O$5)),IF(INDEX(DATOS,0,$N$2)=0,IF(INDEX(DATOS,0,$O$2)=1,IF(INDEX(DATOS,0,$Q$2)=$E41,INDEX(DATOS,0,O$5)))))))),"sd")</f>
        <v>9.5</v>
      </c>
      <c r="P41" s="118">
        <f t="array" ref="P41">IFERROR(AVERAGE(IF(INDEX(DATOS,0,$P$2)&lt;=$I41,IF(INDEX(DATOS,0,$P$2)&gt;=$J41,IF(ISNUMBER(INDEX(DATOS,0,P$5)),IF(INDEX(DATOS,0,$N$2)=0,IF(INDEX(DATOS,0,$O$2)=1,IF(INDEX(DATOS,0,$Q$2)=$E41,INDEX(DATOS,0,P$5)))))))),"sd")</f>
        <v>4300</v>
      </c>
      <c r="Q41" s="118">
        <f t="array" ref="Q41">IFERROR(AVERAGE(IF(INDEX(DATOS,0,$P$2)&lt;=$I41,IF(INDEX(DATOS,0,$P$2)&gt;=$J41,IF(ISNUMBER(INDEX(DATOS,0,Q$5)),IF(INDEX(DATOS,0,$N$2)=0,IF(INDEX(DATOS,0,$O$2)=1,IF(INDEX(DATOS,0,$Q$2)=$E41,INDEX(DATOS,0,Q$5)))))))),"sd")</f>
        <v>4.5599999999999996</v>
      </c>
      <c r="R41" s="118"/>
      <c r="S41" s="119" t="str">
        <f t="shared" si="4"/>
        <v>Part. Baradero                          ,-33.833,-59.500,2018,2017,97.000, 4.200,16.800,82.600, 9.500,4300.000, 4.560</v>
      </c>
    </row>
    <row r="42" spans="1:19" x14ac:dyDescent="0.35">
      <c r="A42">
        <f t="shared" si="5"/>
        <v>35</v>
      </c>
      <c r="B42" s="35">
        <f t="array" ref="B42">IF(B41=0,0,MIN(IF(INDEX(DATOS,0,$P$2)&lt;=$I42,IF(INDEX(DATOS,0,$P$2)&gt;=$J42,IF(ISNUMBER(INDEX(DATOS,0,$C42)),IF(INDEX(DATOS,0,$N$2)=0,IF(INDEX(DATOS,0,$O$2)=1,IF(ISNA(MATCH(INDEX(DATOS,0,$Q$2),IF($J$8:J41=J42,$E$8:E41),0)),INDEX(DATOS,0,$M$2)))))))))</f>
        <v>417</v>
      </c>
      <c r="C42" s="32">
        <f>MATCH(D42,INDEX(DATOS,1,),0)</f>
        <v>20</v>
      </c>
      <c r="D42" s="114" t="s">
        <v>1</v>
      </c>
      <c r="E42" s="34" t="str">
        <f>IF($B42=0,"--",INDEX(DATOS,$B42,Q$2))</f>
        <v>Partido de Salto, BA</v>
      </c>
      <c r="F42" s="34" t="str">
        <f>IFERROR(SUBSTITUTE(SUBSTITUTE(SUBSTITUTE(SUBSTITUTE(SUBSTITUTE(MID(E42,1,FIND(",",E42)-1),"Departamento de","Dpto."),"Partido de","Part."),"Coronel","Cnel."),"General","Gral."),"Comandante","Cmte."),E42)</f>
        <v>Part. Salto</v>
      </c>
      <c r="G42" s="117">
        <f>IFERROR(VLOOKUP($E42,LOC_UNICOS,G$2,0),"sd")</f>
        <v>-34.25</v>
      </c>
      <c r="H42" s="117">
        <f>IFERROR(VLOOKUP($E42,LOC_UNICOS,H$2,0),"sd")</f>
        <v>-60.25</v>
      </c>
      <c r="I42" s="116">
        <f t="shared" si="2"/>
        <v>2018</v>
      </c>
      <c r="J42" s="116">
        <f t="shared" si="3"/>
        <v>2017</v>
      </c>
      <c r="K42" s="118">
        <f t="array" ref="K42">IFERROR(AVERAGE(IF(INDEX(DATOS,0,$P$2)&lt;=$I42,IF(INDEX(DATOS,0,$P$2)&gt;=$J42,IF(ISNUMBER(INDEX(DATOS,0,K$5)),IF(INDEX(DATOS,0,$N$2)=0,IF(INDEX(DATOS,0,$O$2)=1,IF(INDEX(DATOS,0,$Q$2)=$E42,INDEX(DATOS,0,K$5)))))))),"sd")</f>
        <v>95.5</v>
      </c>
      <c r="L42" s="118">
        <f t="array" ref="L42">IFERROR(AVERAGE(IF(INDEX(DATOS,0,$P$2)&lt;=$I42,IF(INDEX(DATOS,0,$P$2)&gt;=$J42,IF(ISNUMBER(INDEX(DATOS,0,L$5)),IF(INDEX(DATOS,0,$N$2)=0,IF(INDEX(DATOS,0,$O$2)=1,IF(INDEX(DATOS,0,$Q$2)=$E42,INDEX(DATOS,0,L$5)))))))),"sd")</f>
        <v>5.3</v>
      </c>
      <c r="M42" s="118">
        <f t="array" ref="M42">IFERROR(AVERAGE(IF(INDEX(DATOS,0,$P$2)&lt;=$I42,IF(INDEX(DATOS,0,$P$2)&gt;=$J42,IF(ISNUMBER(INDEX(DATOS,0,M$5)),IF(INDEX(DATOS,0,$N$2)=0,IF(INDEX(DATOS,0,$O$2)=1,IF(INDEX(DATOS,0,$Q$2)=$E42,INDEX(DATOS,0,M$5)))))))),"sd")</f>
        <v>19.8</v>
      </c>
      <c r="N42" s="118">
        <f t="array" ref="N42">IFERROR(AVERAGE(IF(INDEX(DATOS,0,$P$2)&lt;=$I42,IF(INDEX(DATOS,0,$P$2)&gt;=$J42,IF(ISNUMBER(INDEX(DATOS,0,N$5)),IF(INDEX(DATOS,0,$N$2)=0,IF(INDEX(DATOS,0,$O$2)=1,IF(INDEX(DATOS,0,$Q$2)=$E42,INDEX(DATOS,0,N$5)))))))),"sd")</f>
        <v>81.7</v>
      </c>
      <c r="O42" s="118">
        <f t="array" ref="O42">IFERROR(AVERAGE(IF(INDEX(DATOS,0,$P$2)&lt;=$I42,IF(INDEX(DATOS,0,$P$2)&gt;=$J42,IF(ISNUMBER(INDEX(DATOS,0,O$5)),IF(INDEX(DATOS,0,$N$2)=0,IF(INDEX(DATOS,0,$O$2)=1,IF(INDEX(DATOS,0,$Q$2)=$E42,INDEX(DATOS,0,O$5)))))))),"sd")</f>
        <v>9</v>
      </c>
      <c r="P42" s="118">
        <f t="array" ref="P42">IFERROR(AVERAGE(IF(INDEX(DATOS,0,$P$2)&lt;=$I42,IF(INDEX(DATOS,0,$P$2)&gt;=$J42,IF(ISNUMBER(INDEX(DATOS,0,P$5)),IF(INDEX(DATOS,0,$N$2)=0,IF(INDEX(DATOS,0,$O$2)=1,IF(INDEX(DATOS,0,$Q$2)=$E42,INDEX(DATOS,0,P$5)))))))),"sd")</f>
        <v>4600</v>
      </c>
      <c r="Q42" s="118">
        <f t="array" ref="Q42">IFERROR(AVERAGE(IF(INDEX(DATOS,0,$P$2)&lt;=$I42,IF(INDEX(DATOS,0,$P$2)&gt;=$J42,IF(ISNUMBER(INDEX(DATOS,0,Q$5)),IF(INDEX(DATOS,0,$N$2)=0,IF(INDEX(DATOS,0,$O$2)=1,IF(INDEX(DATOS,0,$Q$2)=$E42,INDEX(DATOS,0,Q$5)))))))),"sd")</f>
        <v>6.14</v>
      </c>
      <c r="R42" s="118"/>
      <c r="S42" s="119" t="str">
        <f t="shared" si="4"/>
        <v>Part. Salto                             ,-34.250,-60.250,2018,2017,95.500, 5.300,19.800,81.700, 9.000,4600.000, 6.140</v>
      </c>
    </row>
    <row r="43" spans="1:19" x14ac:dyDescent="0.35">
      <c r="A43">
        <f t="shared" si="5"/>
        <v>36</v>
      </c>
      <c r="B43" s="35">
        <f t="array" ref="B43">IF(B42=0,0,MIN(IF(INDEX(DATOS,0,$P$2)&lt;=$I43,IF(INDEX(DATOS,0,$P$2)&gt;=$J43,IF(ISNUMBER(INDEX(DATOS,0,$C43)),IF(INDEX(DATOS,0,$N$2)=0,IF(INDEX(DATOS,0,$O$2)=1,IF(ISNA(MATCH(INDEX(DATOS,0,$Q$2),IF($J$8:J42=J43,$E$8:E42),0)),INDEX(DATOS,0,$M$2)))))))))</f>
        <v>418</v>
      </c>
      <c r="C43" s="32">
        <f>MATCH(D43,INDEX(DATOS,1,),0)</f>
        <v>20</v>
      </c>
      <c r="D43" s="114" t="s">
        <v>1</v>
      </c>
      <c r="E43" s="34" t="str">
        <f>IF($B43=0,"--",INDEX(DATOS,$B43,Q$2))</f>
        <v>Partido de Arrecifes, BA</v>
      </c>
      <c r="F43" s="34" t="str">
        <f>IFERROR(SUBSTITUTE(SUBSTITUTE(SUBSTITUTE(SUBSTITUTE(SUBSTITUTE(MID(E43,1,FIND(",",E43)-1),"Departamento de","Dpto."),"Partido de","Part."),"Coronel","Cnel."),"General","Gral."),"Comandante","Cmte."),E43)</f>
        <v>Part. Arrecifes</v>
      </c>
      <c r="G43" s="117">
        <f>IFERROR(VLOOKUP($E43,LOC_UNICOS,G$2,0),"sd")</f>
        <v>-34.061110999999997</v>
      </c>
      <c r="H43" s="117">
        <f>IFERROR(VLOOKUP($E43,LOC_UNICOS,H$2,0),"sd")</f>
        <v>-60.103611000000001</v>
      </c>
      <c r="I43" s="116">
        <f t="shared" si="2"/>
        <v>2018</v>
      </c>
      <c r="J43" s="116">
        <f t="shared" si="3"/>
        <v>2017</v>
      </c>
      <c r="K43" s="118">
        <f t="array" ref="K43">IFERROR(AVERAGE(IF(INDEX(DATOS,0,$P$2)&lt;=$I43,IF(INDEX(DATOS,0,$P$2)&gt;=$J43,IF(ISNUMBER(INDEX(DATOS,0,K$5)),IF(INDEX(DATOS,0,$N$2)=0,IF(INDEX(DATOS,0,$O$2)=1,IF(INDEX(DATOS,0,$Q$2)=$E43,INDEX(DATOS,0,K$5)))))))),"sd")</f>
        <v>89.5</v>
      </c>
      <c r="L43" s="118">
        <f t="array" ref="L43">IFERROR(AVERAGE(IF(INDEX(DATOS,0,$P$2)&lt;=$I43,IF(INDEX(DATOS,0,$P$2)&gt;=$J43,IF(ISNUMBER(INDEX(DATOS,0,L$5)),IF(INDEX(DATOS,0,$N$2)=0,IF(INDEX(DATOS,0,$O$2)=1,IF(INDEX(DATOS,0,$Q$2)=$E43,INDEX(DATOS,0,L$5)))))))),"sd")</f>
        <v>4.8</v>
      </c>
      <c r="M43" s="118">
        <f t="array" ref="M43">IFERROR(AVERAGE(IF(INDEX(DATOS,0,$P$2)&lt;=$I43,IF(INDEX(DATOS,0,$P$2)&gt;=$J43,IF(ISNUMBER(INDEX(DATOS,0,M$5)),IF(INDEX(DATOS,0,$N$2)=0,IF(INDEX(DATOS,0,$O$2)=1,IF(INDEX(DATOS,0,$Q$2)=$E43,INDEX(DATOS,0,M$5)))))))),"sd")</f>
        <v>23.9</v>
      </c>
      <c r="N43" s="118">
        <f t="array" ref="N43">IFERROR(AVERAGE(IF(INDEX(DATOS,0,$P$2)&lt;=$I43,IF(INDEX(DATOS,0,$P$2)&gt;=$J43,IF(ISNUMBER(INDEX(DATOS,0,N$5)),IF(INDEX(DATOS,0,$N$2)=0,IF(INDEX(DATOS,0,$O$2)=1,IF(INDEX(DATOS,0,$Q$2)=$E43,INDEX(DATOS,0,N$5)))))))),"sd")</f>
        <v>80.8</v>
      </c>
      <c r="O43" s="118">
        <f t="array" ref="O43">IFERROR(AVERAGE(IF(INDEX(DATOS,0,$P$2)&lt;=$I43,IF(INDEX(DATOS,0,$P$2)&gt;=$J43,IF(ISNUMBER(INDEX(DATOS,0,O$5)),IF(INDEX(DATOS,0,$N$2)=0,IF(INDEX(DATOS,0,$O$2)=1,IF(INDEX(DATOS,0,$Q$2)=$E43,INDEX(DATOS,0,O$5)))))))),"sd")</f>
        <v>8</v>
      </c>
      <c r="P43" s="118">
        <f t="array" ref="P43">IFERROR(AVERAGE(IF(INDEX(DATOS,0,$P$2)&lt;=$I43,IF(INDEX(DATOS,0,$P$2)&gt;=$J43,IF(ISNUMBER(INDEX(DATOS,0,P$5)),IF(INDEX(DATOS,0,$N$2)=0,IF(INDEX(DATOS,0,$O$2)=1,IF(INDEX(DATOS,0,$Q$2)=$E43,INDEX(DATOS,0,P$5)))))))),"sd")</f>
        <v>4300</v>
      </c>
      <c r="Q43" s="118">
        <f t="array" ref="Q43">IFERROR(AVERAGE(IF(INDEX(DATOS,0,$P$2)&lt;=$I43,IF(INDEX(DATOS,0,$P$2)&gt;=$J43,IF(ISNUMBER(INDEX(DATOS,0,Q$5)),IF(INDEX(DATOS,0,$N$2)=0,IF(INDEX(DATOS,0,$O$2)=1,IF(INDEX(DATOS,0,$Q$2)=$E43,INDEX(DATOS,0,Q$5)))))))),"sd")</f>
        <v>8.6199999999999992</v>
      </c>
      <c r="R43" s="118"/>
      <c r="S43" s="119" t="str">
        <f t="shared" si="4"/>
        <v>Part. Arrecifes                         ,-34.061,-60.104,2018,2017,89.500, 4.800,23.900,80.800, 8.000,4300.000, 8.620</v>
      </c>
    </row>
    <row r="44" spans="1:19" x14ac:dyDescent="0.35">
      <c r="A44">
        <f t="shared" si="5"/>
        <v>37</v>
      </c>
      <c r="B44" s="35">
        <f t="array" ref="B44">IF(B43=0,0,MIN(IF(INDEX(DATOS,0,$P$2)&lt;=$I44,IF(INDEX(DATOS,0,$P$2)&gt;=$J44,IF(ISNUMBER(INDEX(DATOS,0,$C44)),IF(INDEX(DATOS,0,$N$2)=0,IF(INDEX(DATOS,0,$O$2)=1,IF(ISNA(MATCH(INDEX(DATOS,0,$Q$2),IF($J$8:J43=J44,$E$8:E43),0)),INDEX(DATOS,0,$M$2)))))))))</f>
        <v>419</v>
      </c>
      <c r="C44" s="32">
        <f>MATCH(D44,INDEX(DATOS,1,),0)</f>
        <v>20</v>
      </c>
      <c r="D44" s="114" t="s">
        <v>1</v>
      </c>
      <c r="E44" s="34" t="str">
        <f>IF($B44=0,"--",INDEX(DATOS,$B44,Q$2))</f>
        <v>Partido de San Nicolás, BA</v>
      </c>
      <c r="F44" s="34" t="str">
        <f>IFERROR(SUBSTITUTE(SUBSTITUTE(SUBSTITUTE(SUBSTITUTE(SUBSTITUTE(MID(E44,1,FIND(",",E44)-1),"Departamento de","Dpto."),"Partido de","Part."),"Coronel","Cnel."),"General","Gral."),"Comandante","Cmte."),E44)</f>
        <v>Part. San Nicolás</v>
      </c>
      <c r="G44" s="117">
        <f>IFERROR(VLOOKUP($E44,LOC_UNICOS,G$2,0),"sd")</f>
        <v>-33.5</v>
      </c>
      <c r="H44" s="117">
        <f>IFERROR(VLOOKUP($E44,LOC_UNICOS,H$2,0),"sd")</f>
        <v>-60.3333333</v>
      </c>
      <c r="I44" s="116">
        <f t="shared" si="2"/>
        <v>2018</v>
      </c>
      <c r="J44" s="116">
        <f t="shared" si="3"/>
        <v>2017</v>
      </c>
      <c r="K44" s="118">
        <f t="array" ref="K44">IFERROR(AVERAGE(IF(INDEX(DATOS,0,$P$2)&lt;=$I44,IF(INDEX(DATOS,0,$P$2)&gt;=$J44,IF(ISNUMBER(INDEX(DATOS,0,K$5)),IF(INDEX(DATOS,0,$N$2)=0,IF(INDEX(DATOS,0,$O$2)=1,IF(INDEX(DATOS,0,$Q$2)=$E44,INDEX(DATOS,0,K$5)))))))),"sd")</f>
        <v>100.1</v>
      </c>
      <c r="L44" s="118">
        <f t="array" ref="L44">IFERROR(AVERAGE(IF(INDEX(DATOS,0,$P$2)&lt;=$I44,IF(INDEX(DATOS,0,$P$2)&gt;=$J44,IF(ISNUMBER(INDEX(DATOS,0,L$5)),IF(INDEX(DATOS,0,$N$2)=0,IF(INDEX(DATOS,0,$O$2)=1,IF(INDEX(DATOS,0,$Q$2)=$E44,INDEX(DATOS,0,L$5)))))))),"sd")</f>
        <v>3.8</v>
      </c>
      <c r="M44" s="118">
        <f t="array" ref="M44">IFERROR(AVERAGE(IF(INDEX(DATOS,0,$P$2)&lt;=$I44,IF(INDEX(DATOS,0,$P$2)&gt;=$J44,IF(ISNUMBER(INDEX(DATOS,0,M$5)),IF(INDEX(DATOS,0,$N$2)=0,IF(INDEX(DATOS,0,$O$2)=1,IF(INDEX(DATOS,0,$Q$2)=$E44,INDEX(DATOS,0,M$5)))))))),"sd")</f>
        <v>20.100000000000001</v>
      </c>
      <c r="N44" s="118">
        <f t="array" ref="N44">IFERROR(AVERAGE(IF(INDEX(DATOS,0,$P$2)&lt;=$I44,IF(INDEX(DATOS,0,$P$2)&gt;=$J44,IF(ISNUMBER(INDEX(DATOS,0,N$5)),IF(INDEX(DATOS,0,$N$2)=0,IF(INDEX(DATOS,0,$O$2)=1,IF(INDEX(DATOS,0,$Q$2)=$E44,INDEX(DATOS,0,N$5)))))))),"sd")</f>
        <v>83.7</v>
      </c>
      <c r="O44" s="118">
        <f t="array" ref="O44">IFERROR(AVERAGE(IF(INDEX(DATOS,0,$P$2)&lt;=$I44,IF(INDEX(DATOS,0,$P$2)&gt;=$J44,IF(ISNUMBER(INDEX(DATOS,0,O$5)),IF(INDEX(DATOS,0,$N$2)=0,IF(INDEX(DATOS,0,$O$2)=1,IF(INDEX(DATOS,0,$Q$2)=$E44,INDEX(DATOS,0,O$5)))))))),"sd")</f>
        <v>10.3</v>
      </c>
      <c r="P44" s="118">
        <f t="array" ref="P44">IFERROR(AVERAGE(IF(INDEX(DATOS,0,$P$2)&lt;=$I44,IF(INDEX(DATOS,0,$P$2)&gt;=$J44,IF(ISNUMBER(INDEX(DATOS,0,P$5)),IF(INDEX(DATOS,0,$N$2)=0,IF(INDEX(DATOS,0,$O$2)=1,IF(INDEX(DATOS,0,$Q$2)=$E44,INDEX(DATOS,0,P$5)))))))),"sd")</f>
        <v>4400</v>
      </c>
      <c r="Q44" s="118">
        <f t="array" ref="Q44">IFERROR(AVERAGE(IF(INDEX(DATOS,0,$P$2)&lt;=$I44,IF(INDEX(DATOS,0,$P$2)&gt;=$J44,IF(ISNUMBER(INDEX(DATOS,0,Q$5)),IF(INDEX(DATOS,0,$N$2)=0,IF(INDEX(DATOS,0,$O$2)=1,IF(INDEX(DATOS,0,$Q$2)=$E44,INDEX(DATOS,0,Q$5)))))))),"sd")</f>
        <v>0.86</v>
      </c>
      <c r="R44" s="118"/>
      <c r="S44" s="119" t="str">
        <f t="shared" si="4"/>
        <v>Part. San Nicolás                       ,-33.500,-60.333,2018,2017,100.100, 3.800,20.100,83.700,10.300,4400.000, 0.860</v>
      </c>
    </row>
    <row r="45" spans="1:19" x14ac:dyDescent="0.35">
      <c r="A45">
        <f t="shared" si="5"/>
        <v>38</v>
      </c>
      <c r="B45" s="35">
        <f t="array" ref="B45">IF(B44=0,0,MIN(IF(INDEX(DATOS,0,$P$2)&lt;=$I45,IF(INDEX(DATOS,0,$P$2)&gt;=$J45,IF(ISNUMBER(INDEX(DATOS,0,$C45)),IF(INDEX(DATOS,0,$N$2)=0,IF(INDEX(DATOS,0,$O$2)=1,IF(ISNA(MATCH(INDEX(DATOS,0,$Q$2),IF($J$8:J44=J45,$E$8:E44),0)),INDEX(DATOS,0,$M$2)))))))))</f>
        <v>420</v>
      </c>
      <c r="C45" s="32">
        <f>MATCH(D45,INDEX(DATOS,1,),0)</f>
        <v>20</v>
      </c>
      <c r="D45" s="114" t="s">
        <v>1</v>
      </c>
      <c r="E45" s="34" t="str">
        <f>IF($B45=0,"--",INDEX(DATOS,$B45,Q$2))</f>
        <v>Partido de Capitán Sarmiento, BA</v>
      </c>
      <c r="F45" s="34" t="str">
        <f>IFERROR(SUBSTITUTE(SUBSTITUTE(SUBSTITUTE(SUBSTITUTE(SUBSTITUTE(MID(E45,1,FIND(",",E45)-1),"Departamento de","Dpto."),"Partido de","Part."),"Coronel","Cnel."),"General","Gral."),"Comandante","Cmte."),E45)</f>
        <v>Part. Capitán Sarmiento</v>
      </c>
      <c r="G45" s="117">
        <f>IFERROR(VLOOKUP($E45,LOC_UNICOS,G$2,0),"sd")</f>
        <v>-34.1666667</v>
      </c>
      <c r="H45" s="117">
        <f>IFERROR(VLOOKUP($E45,LOC_UNICOS,H$2,0),"sd")</f>
        <v>-59.8333333</v>
      </c>
      <c r="I45" s="116">
        <f t="shared" si="2"/>
        <v>2018</v>
      </c>
      <c r="J45" s="116">
        <f t="shared" si="3"/>
        <v>2017</v>
      </c>
      <c r="K45" s="118">
        <f t="array" ref="K45">IFERROR(AVERAGE(IF(INDEX(DATOS,0,$P$2)&lt;=$I45,IF(INDEX(DATOS,0,$P$2)&gt;=$J45,IF(ISNUMBER(INDEX(DATOS,0,K$5)),IF(INDEX(DATOS,0,$N$2)=0,IF(INDEX(DATOS,0,$O$2)=1,IF(INDEX(DATOS,0,$Q$2)=$E45,INDEX(DATOS,0,K$5)))))))),"sd")</f>
        <v>95.8</v>
      </c>
      <c r="L45" s="118">
        <f t="array" ref="L45">IFERROR(AVERAGE(IF(INDEX(DATOS,0,$P$2)&lt;=$I45,IF(INDEX(DATOS,0,$P$2)&gt;=$J45,IF(ISNUMBER(INDEX(DATOS,0,L$5)),IF(INDEX(DATOS,0,$N$2)=0,IF(INDEX(DATOS,0,$O$2)=1,IF(INDEX(DATOS,0,$Q$2)=$E45,INDEX(DATOS,0,L$5)))))))),"sd")</f>
        <v>4.9000000000000004</v>
      </c>
      <c r="M45" s="118">
        <f t="array" ref="M45">IFERROR(AVERAGE(IF(INDEX(DATOS,0,$P$2)&lt;=$I45,IF(INDEX(DATOS,0,$P$2)&gt;=$J45,IF(ISNUMBER(INDEX(DATOS,0,M$5)),IF(INDEX(DATOS,0,$N$2)=0,IF(INDEX(DATOS,0,$O$2)=1,IF(INDEX(DATOS,0,$Q$2)=$E45,INDEX(DATOS,0,M$5)))))))),"sd")</f>
        <v>21.4</v>
      </c>
      <c r="N45" s="118">
        <f t="array" ref="N45">IFERROR(AVERAGE(IF(INDEX(DATOS,0,$P$2)&lt;=$I45,IF(INDEX(DATOS,0,$P$2)&gt;=$J45,IF(ISNUMBER(INDEX(DATOS,0,N$5)),IF(INDEX(DATOS,0,$N$2)=0,IF(INDEX(DATOS,0,$O$2)=1,IF(INDEX(DATOS,0,$Q$2)=$E45,INDEX(DATOS,0,N$5)))))))),"sd")</f>
        <v>82.15</v>
      </c>
      <c r="O45" s="118">
        <f t="array" ref="O45">IFERROR(AVERAGE(IF(INDEX(DATOS,0,$P$2)&lt;=$I45,IF(INDEX(DATOS,0,$P$2)&gt;=$J45,IF(ISNUMBER(INDEX(DATOS,0,O$5)),IF(INDEX(DATOS,0,$N$2)=0,IF(INDEX(DATOS,0,$O$2)=1,IF(INDEX(DATOS,0,$Q$2)=$E45,INDEX(DATOS,0,O$5)))))))),"sd")</f>
        <v>9.1</v>
      </c>
      <c r="P45" s="118">
        <f t="array" ref="P45">IFERROR(AVERAGE(IF(INDEX(DATOS,0,$P$2)&lt;=$I45,IF(INDEX(DATOS,0,$P$2)&gt;=$J45,IF(ISNUMBER(INDEX(DATOS,0,P$5)),IF(INDEX(DATOS,0,$N$2)=0,IF(INDEX(DATOS,0,$O$2)=1,IF(INDEX(DATOS,0,$Q$2)=$E45,INDEX(DATOS,0,P$5)))))))),"sd")</f>
        <v>4500</v>
      </c>
      <c r="Q45" s="118">
        <f t="array" ref="Q45">IFERROR(AVERAGE(IF(INDEX(DATOS,0,$P$2)&lt;=$I45,IF(INDEX(DATOS,0,$P$2)&gt;=$J45,IF(ISNUMBER(INDEX(DATOS,0,Q$5)),IF(INDEX(DATOS,0,$N$2)=0,IF(INDEX(DATOS,0,$O$2)=1,IF(INDEX(DATOS,0,$Q$2)=$E45,INDEX(DATOS,0,Q$5)))))))),"sd")</f>
        <v>6</v>
      </c>
      <c r="R45" s="118"/>
      <c r="S45" s="119" t="str">
        <f t="shared" si="4"/>
        <v>Part. Capitán Sarmiento                 ,-34.167,-59.833,2018,2017,95.800, 4.900,21.400,82.150, 9.100,4500.000, 6.000</v>
      </c>
    </row>
    <row r="46" spans="1:19" x14ac:dyDescent="0.35">
      <c r="A46">
        <f t="shared" si="5"/>
        <v>39</v>
      </c>
      <c r="B46" s="35">
        <f t="array" ref="B46">IF(B45=0,0,MIN(IF(INDEX(DATOS,0,$P$2)&lt;=$I46,IF(INDEX(DATOS,0,$P$2)&gt;=$J46,IF(ISNUMBER(INDEX(DATOS,0,$C46)),IF(INDEX(DATOS,0,$N$2)=0,IF(INDEX(DATOS,0,$O$2)=1,IF(ISNA(MATCH(INDEX(DATOS,0,$Q$2),IF($J$8:J45=J46,$E$8:E45),0)),INDEX(DATOS,0,$M$2)))))))))</f>
        <v>421</v>
      </c>
      <c r="C46" s="32">
        <f>MATCH(D46,INDEX(DATOS,1,),0)</f>
        <v>20</v>
      </c>
      <c r="D46" s="114" t="s">
        <v>1</v>
      </c>
      <c r="E46" s="34" t="str">
        <f>IF($B46=0,"--",INDEX(DATOS,$B46,Q$2))</f>
        <v>Partido de Las Flores, BA</v>
      </c>
      <c r="F46" s="34" t="str">
        <f>IFERROR(SUBSTITUTE(SUBSTITUTE(SUBSTITUTE(SUBSTITUTE(SUBSTITUTE(MID(E46,1,FIND(",",E46)-1),"Departamento de","Dpto."),"Partido de","Part."),"Coronel","Cnel."),"General","Gral."),"Comandante","Cmte."),E46)</f>
        <v>Part. Las Flores</v>
      </c>
      <c r="G46" s="117">
        <f>IFERROR(VLOOKUP($E46,LOC_UNICOS,G$2,0),"sd")</f>
        <v>-36.0833333</v>
      </c>
      <c r="H46" s="117">
        <f>IFERROR(VLOOKUP($E46,LOC_UNICOS,H$2,0),"sd")</f>
        <v>-59.0833333</v>
      </c>
      <c r="I46" s="116">
        <f t="shared" si="2"/>
        <v>2018</v>
      </c>
      <c r="J46" s="116">
        <f t="shared" si="3"/>
        <v>2017</v>
      </c>
      <c r="K46" s="118">
        <f t="array" ref="K46">IFERROR(AVERAGE(IF(INDEX(DATOS,0,$P$2)&lt;=$I46,IF(INDEX(DATOS,0,$P$2)&gt;=$J46,IF(ISNUMBER(INDEX(DATOS,0,K$5)),IF(INDEX(DATOS,0,$N$2)=0,IF(INDEX(DATOS,0,$O$2)=1,IF(INDEX(DATOS,0,$Q$2)=$E46,INDEX(DATOS,0,K$5)))))))),"sd")</f>
        <v>97</v>
      </c>
      <c r="L46" s="118">
        <f t="array" ref="L46">IFERROR(AVERAGE(IF(INDEX(DATOS,0,$P$2)&lt;=$I46,IF(INDEX(DATOS,0,$P$2)&gt;=$J46,IF(ISNUMBER(INDEX(DATOS,0,L$5)),IF(INDEX(DATOS,0,$N$2)=0,IF(INDEX(DATOS,0,$O$2)=1,IF(INDEX(DATOS,0,$Q$2)=$E46,INDEX(DATOS,0,L$5)))))))),"sd")</f>
        <v>10.199999999999999</v>
      </c>
      <c r="M46" s="118">
        <f t="array" ref="M46">IFERROR(AVERAGE(IF(INDEX(DATOS,0,$P$2)&lt;=$I46,IF(INDEX(DATOS,0,$P$2)&gt;=$J46,IF(ISNUMBER(INDEX(DATOS,0,M$5)),IF(INDEX(DATOS,0,$N$2)=0,IF(INDEX(DATOS,0,$O$2)=1,IF(INDEX(DATOS,0,$Q$2)=$E46,INDEX(DATOS,0,M$5)))))))),"sd")</f>
        <v>26.4</v>
      </c>
      <c r="N46" s="118">
        <f t="array" ref="N46">IFERROR(AVERAGE(IF(INDEX(DATOS,0,$P$2)&lt;=$I46,IF(INDEX(DATOS,0,$P$2)&gt;=$J46,IF(ISNUMBER(INDEX(DATOS,0,N$5)),IF(INDEX(DATOS,0,$N$2)=0,IF(INDEX(DATOS,0,$O$2)=1,IF(INDEX(DATOS,0,$Q$2)=$E46,INDEX(DATOS,0,N$5)))))))),"sd")</f>
        <v>83.05</v>
      </c>
      <c r="O46" s="118">
        <f t="array" ref="O46">IFERROR(AVERAGE(IF(INDEX(DATOS,0,$P$2)&lt;=$I46,IF(INDEX(DATOS,0,$P$2)&gt;=$J46,IF(ISNUMBER(INDEX(DATOS,0,O$5)),IF(INDEX(DATOS,0,$N$2)=0,IF(INDEX(DATOS,0,$O$2)=1,IF(INDEX(DATOS,0,$Q$2)=$E46,INDEX(DATOS,0,O$5)))))))),"sd")</f>
        <v>9.5</v>
      </c>
      <c r="P46" s="118">
        <f t="array" ref="P46">IFERROR(AVERAGE(IF(INDEX(DATOS,0,$P$2)&lt;=$I46,IF(INDEX(DATOS,0,$P$2)&gt;=$J46,IF(ISNUMBER(INDEX(DATOS,0,P$5)),IF(INDEX(DATOS,0,$N$2)=0,IF(INDEX(DATOS,0,$O$2)=1,IF(INDEX(DATOS,0,$Q$2)=$E46,INDEX(DATOS,0,P$5)))))))),"sd")</f>
        <v>3700</v>
      </c>
      <c r="Q46" s="118">
        <f t="array" ref="Q46">IFERROR(AVERAGE(IF(INDEX(DATOS,0,$P$2)&lt;=$I46,IF(INDEX(DATOS,0,$P$2)&gt;=$J46,IF(ISNUMBER(INDEX(DATOS,0,Q$5)),IF(INDEX(DATOS,0,$N$2)=0,IF(INDEX(DATOS,0,$O$2)=1,IF(INDEX(DATOS,0,$Q$2)=$E46,INDEX(DATOS,0,Q$5)))))))),"sd")</f>
        <v>4.04</v>
      </c>
      <c r="R46" s="118"/>
      <c r="S46" s="119" t="str">
        <f t="shared" si="4"/>
        <v>Part. Las Flores                        ,-36.083,-59.083,2018,2017,97.000,10.200,26.400,83.050, 9.500,3700.000, 4.040</v>
      </c>
    </row>
    <row r="47" spans="1:19" x14ac:dyDescent="0.35">
      <c r="A47">
        <f t="shared" si="5"/>
        <v>40</v>
      </c>
      <c r="B47" s="35">
        <f t="array" ref="B47">IF(B46=0,0,MIN(IF(INDEX(DATOS,0,$P$2)&lt;=$I47,IF(INDEX(DATOS,0,$P$2)&gt;=$J47,IF(ISNUMBER(INDEX(DATOS,0,$C47)),IF(INDEX(DATOS,0,$N$2)=0,IF(INDEX(DATOS,0,$O$2)=1,IF(ISNA(MATCH(INDEX(DATOS,0,$Q$2),IF($J$8:J46=J47,$E$8:E46),0)),INDEX(DATOS,0,$M$2)))))))))</f>
        <v>422</v>
      </c>
      <c r="C47" s="32">
        <f>MATCH(D47,INDEX(DATOS,1,),0)</f>
        <v>20</v>
      </c>
      <c r="D47" s="114" t="s">
        <v>1</v>
      </c>
      <c r="E47" s="34" t="str">
        <f>IF($B47=0,"--",INDEX(DATOS,$B47,Q$2))</f>
        <v>Partido de General Belgrano, BA</v>
      </c>
      <c r="F47" s="34" t="str">
        <f>IFERROR(SUBSTITUTE(SUBSTITUTE(SUBSTITUTE(SUBSTITUTE(SUBSTITUTE(MID(E47,1,FIND(",",E47)-1),"Departamento de","Dpto."),"Partido de","Part."),"Coronel","Cnel."),"General","Gral."),"Comandante","Cmte."),E47)</f>
        <v>Part. Gral. Belgrano</v>
      </c>
      <c r="G47" s="117">
        <f>IFERROR(VLOOKUP($E47,LOC_UNICOS,G$2,0),"sd")</f>
        <v>-35.75</v>
      </c>
      <c r="H47" s="117">
        <f>IFERROR(VLOOKUP($E47,LOC_UNICOS,H$2,0),"sd")</f>
        <v>-58.75</v>
      </c>
      <c r="I47" s="116">
        <f t="shared" si="2"/>
        <v>2018</v>
      </c>
      <c r="J47" s="116">
        <f t="shared" si="3"/>
        <v>2017</v>
      </c>
      <c r="K47" s="118">
        <f t="array" ref="K47">IFERROR(AVERAGE(IF(INDEX(DATOS,0,$P$2)&lt;=$I47,IF(INDEX(DATOS,0,$P$2)&gt;=$J47,IF(ISNUMBER(INDEX(DATOS,0,K$5)),IF(INDEX(DATOS,0,$N$2)=0,IF(INDEX(DATOS,0,$O$2)=1,IF(INDEX(DATOS,0,$Q$2)=$E47,INDEX(DATOS,0,K$5)))))))),"sd")</f>
        <v>102.3</v>
      </c>
      <c r="L47" s="118">
        <f t="array" ref="L47">IFERROR(AVERAGE(IF(INDEX(DATOS,0,$P$2)&lt;=$I47,IF(INDEX(DATOS,0,$P$2)&gt;=$J47,IF(ISNUMBER(INDEX(DATOS,0,L$5)),IF(INDEX(DATOS,0,$N$2)=0,IF(INDEX(DATOS,0,$O$2)=1,IF(INDEX(DATOS,0,$Q$2)=$E47,INDEX(DATOS,0,L$5)))))))),"sd")</f>
        <v>3.8</v>
      </c>
      <c r="M47" s="118">
        <f t="array" ref="M47">IFERROR(AVERAGE(IF(INDEX(DATOS,0,$P$2)&lt;=$I47,IF(INDEX(DATOS,0,$P$2)&gt;=$J47,IF(ISNUMBER(INDEX(DATOS,0,M$5)),IF(INDEX(DATOS,0,$N$2)=0,IF(INDEX(DATOS,0,$O$2)=1,IF(INDEX(DATOS,0,$Q$2)=$E47,INDEX(DATOS,0,M$5)))))))),"sd")</f>
        <v>23.2</v>
      </c>
      <c r="N47" s="118">
        <f t="array" ref="N47">IFERROR(AVERAGE(IF(INDEX(DATOS,0,$P$2)&lt;=$I47,IF(INDEX(DATOS,0,$P$2)&gt;=$J47,IF(ISNUMBER(INDEX(DATOS,0,N$5)),IF(INDEX(DATOS,0,$N$2)=0,IF(INDEX(DATOS,0,$O$2)=1,IF(INDEX(DATOS,0,$Q$2)=$E47,INDEX(DATOS,0,N$5)))))))),"sd")</f>
        <v>83.7</v>
      </c>
      <c r="O47" s="118">
        <f t="array" ref="O47">IFERROR(AVERAGE(IF(INDEX(DATOS,0,$P$2)&lt;=$I47,IF(INDEX(DATOS,0,$P$2)&gt;=$J47,IF(ISNUMBER(INDEX(DATOS,0,O$5)),IF(INDEX(DATOS,0,$N$2)=0,IF(INDEX(DATOS,0,$O$2)=1,IF(INDEX(DATOS,0,$Q$2)=$E47,INDEX(DATOS,0,O$5)))))))),"sd")</f>
        <v>11.4</v>
      </c>
      <c r="P47" s="118">
        <f t="array" ref="P47">IFERROR(AVERAGE(IF(INDEX(DATOS,0,$P$2)&lt;=$I47,IF(INDEX(DATOS,0,$P$2)&gt;=$J47,IF(ISNUMBER(INDEX(DATOS,0,P$5)),IF(INDEX(DATOS,0,$N$2)=0,IF(INDEX(DATOS,0,$O$2)=1,IF(INDEX(DATOS,0,$Q$2)=$E47,INDEX(DATOS,0,P$5)))))))),"sd")</f>
        <v>3600</v>
      </c>
      <c r="Q47" s="118">
        <f t="array" ref="Q47">IFERROR(AVERAGE(IF(INDEX(DATOS,0,$P$2)&lt;=$I47,IF(INDEX(DATOS,0,$P$2)&gt;=$J47,IF(ISNUMBER(INDEX(DATOS,0,Q$5)),IF(INDEX(DATOS,0,$N$2)=0,IF(INDEX(DATOS,0,$O$2)=1,IF(INDEX(DATOS,0,$Q$2)=$E47,INDEX(DATOS,0,Q$5)))))))),"sd")</f>
        <v>0.32</v>
      </c>
      <c r="R47" s="118"/>
      <c r="S47" s="119" t="str">
        <f t="shared" si="4"/>
        <v>Part. Gral. Belgrano                    ,-35.750,-58.750,2018,2017,102.300, 3.800,23.200,83.700,11.400,3600.000, 0.320</v>
      </c>
    </row>
    <row r="48" spans="1:19" x14ac:dyDescent="0.35">
      <c r="A48">
        <f t="shared" si="5"/>
        <v>41</v>
      </c>
      <c r="B48" s="35">
        <f t="array" ref="B48">IF(B47=0,0,MIN(IF(INDEX(DATOS,0,$P$2)&lt;=$I48,IF(INDEX(DATOS,0,$P$2)&gt;=$J48,IF(ISNUMBER(INDEX(DATOS,0,$C48)),IF(INDEX(DATOS,0,$N$2)=0,IF(INDEX(DATOS,0,$O$2)=1,IF(ISNA(MATCH(INDEX(DATOS,0,$Q$2),IF($J$8:J47=J48,$E$8:E47),0)),INDEX(DATOS,0,$M$2)))))))))</f>
        <v>423</v>
      </c>
      <c r="C48" s="32">
        <f>MATCH(D48,INDEX(DATOS,1,),0)</f>
        <v>20</v>
      </c>
      <c r="D48" s="114" t="s">
        <v>1</v>
      </c>
      <c r="E48" s="34" t="str">
        <f>IF($B48=0,"--",INDEX(DATOS,$B48,Q$2))</f>
        <v>Partido de 25 de Mayo, BA</v>
      </c>
      <c r="F48" s="34" t="str">
        <f>IFERROR(SUBSTITUTE(SUBSTITUTE(SUBSTITUTE(SUBSTITUTE(SUBSTITUTE(MID(E48,1,FIND(",",E48)-1),"Departamento de","Dpto."),"Partido de","Part."),"Coronel","Cnel."),"General","Gral."),"Comandante","Cmte."),E48)</f>
        <v>Part. 25 de Mayo</v>
      </c>
      <c r="G48" s="117">
        <f>IFERROR(VLOOKUP($E48,LOC_UNICOS,G$2,0),"sd")</f>
        <v>-35.5</v>
      </c>
      <c r="H48" s="117">
        <f>IFERROR(VLOOKUP($E48,LOC_UNICOS,H$2,0),"sd")</f>
        <v>-60.25</v>
      </c>
      <c r="I48" s="116">
        <f t="shared" si="2"/>
        <v>2018</v>
      </c>
      <c r="J48" s="116">
        <f t="shared" si="3"/>
        <v>2017</v>
      </c>
      <c r="K48" s="118">
        <f t="array" ref="K48">IFERROR(AVERAGE(IF(INDEX(DATOS,0,$P$2)&lt;=$I48,IF(INDEX(DATOS,0,$P$2)&gt;=$J48,IF(ISNUMBER(INDEX(DATOS,0,K$5)),IF(INDEX(DATOS,0,$N$2)=0,IF(INDEX(DATOS,0,$O$2)=1,IF(INDEX(DATOS,0,$Q$2)=$E48,INDEX(DATOS,0,K$5)))))))),"sd")</f>
        <v>101.85</v>
      </c>
      <c r="L48" s="118">
        <f t="array" ref="L48">IFERROR(AVERAGE(IF(INDEX(DATOS,0,$P$2)&lt;=$I48,IF(INDEX(DATOS,0,$P$2)&gt;=$J48,IF(ISNUMBER(INDEX(DATOS,0,L$5)),IF(INDEX(DATOS,0,$N$2)=0,IF(INDEX(DATOS,0,$O$2)=1,IF(INDEX(DATOS,0,$Q$2)=$E48,INDEX(DATOS,0,L$5)))))))),"sd")</f>
        <v>11.6</v>
      </c>
      <c r="M48" s="118">
        <f t="array" ref="M48">IFERROR(AVERAGE(IF(INDEX(DATOS,0,$P$2)&lt;=$I48,IF(INDEX(DATOS,0,$P$2)&gt;=$J48,IF(ISNUMBER(INDEX(DATOS,0,M$5)),IF(INDEX(DATOS,0,$N$2)=0,IF(INDEX(DATOS,0,$O$2)=1,IF(INDEX(DATOS,0,$Q$2)=$E48,INDEX(DATOS,0,M$5)))))))),"sd")</f>
        <v>27</v>
      </c>
      <c r="N48" s="118">
        <f t="array" ref="N48">IFERROR(AVERAGE(IF(INDEX(DATOS,0,$P$2)&lt;=$I48,IF(INDEX(DATOS,0,$P$2)&gt;=$J48,IF(ISNUMBER(INDEX(DATOS,0,N$5)),IF(INDEX(DATOS,0,$N$2)=0,IF(INDEX(DATOS,0,$O$2)=1,IF(INDEX(DATOS,0,$Q$2)=$E48,INDEX(DATOS,0,N$5)))))))),"sd")</f>
        <v>80.5</v>
      </c>
      <c r="O48" s="118">
        <f t="array" ref="O48">IFERROR(AVERAGE(IF(INDEX(DATOS,0,$P$2)&lt;=$I48,IF(INDEX(DATOS,0,$P$2)&gt;=$J48,IF(ISNUMBER(INDEX(DATOS,0,O$5)),IF(INDEX(DATOS,0,$N$2)=0,IF(INDEX(DATOS,0,$O$2)=1,IF(INDEX(DATOS,0,$Q$2)=$E48,INDEX(DATOS,0,O$5)))))))),"sd")</f>
        <v>11.55</v>
      </c>
      <c r="P48" s="118">
        <f t="array" ref="P48">IFERROR(AVERAGE(IF(INDEX(DATOS,0,$P$2)&lt;=$I48,IF(INDEX(DATOS,0,$P$2)&gt;=$J48,IF(ISNUMBER(INDEX(DATOS,0,P$5)),IF(INDEX(DATOS,0,$N$2)=0,IF(INDEX(DATOS,0,$O$2)=1,IF(INDEX(DATOS,0,$Q$2)=$E48,INDEX(DATOS,0,P$5)))))))),"sd")</f>
        <v>3824.9975601424876</v>
      </c>
      <c r="Q48" s="118">
        <f t="array" ref="Q48">IFERROR(AVERAGE(IF(INDEX(DATOS,0,$P$2)&lt;=$I48,IF(INDEX(DATOS,0,$P$2)&gt;=$J48,IF(ISNUMBER(INDEX(DATOS,0,Q$5)),IF(INDEX(DATOS,0,$N$2)=0,IF(INDEX(DATOS,0,$O$2)=1,IF(INDEX(DATOS,0,$Q$2)=$E48,INDEX(DATOS,0,Q$5)))))))),"sd")</f>
        <v>1.5049999999999999</v>
      </c>
      <c r="R48" s="118"/>
      <c r="S48" s="119" t="str">
        <f t="shared" si="4"/>
        <v>Part. 25 de Mayo                        ,-35.500,-60.250,2018,2017,101.850,11.600,27.000,80.500,11.550,3824.998, 1.505</v>
      </c>
    </row>
    <row r="49" spans="1:19" x14ac:dyDescent="0.35">
      <c r="A49">
        <f t="shared" si="5"/>
        <v>42</v>
      </c>
      <c r="B49" s="35">
        <f t="array" ref="B49">IF(B48=0,0,MIN(IF(INDEX(DATOS,0,$P$2)&lt;=$I49,IF(INDEX(DATOS,0,$P$2)&gt;=$J49,IF(ISNUMBER(INDEX(DATOS,0,$C49)),IF(INDEX(DATOS,0,$N$2)=0,IF(INDEX(DATOS,0,$O$2)=1,IF(ISNA(MATCH(INDEX(DATOS,0,$Q$2),IF($J$8:J48=J49,$E$8:E48),0)),INDEX(DATOS,0,$M$2)))))))))</f>
        <v>424</v>
      </c>
      <c r="C49" s="32">
        <f>MATCH(D49,INDEX(DATOS,1,),0)</f>
        <v>20</v>
      </c>
      <c r="D49" s="114" t="s">
        <v>1</v>
      </c>
      <c r="E49" s="34" t="str">
        <f>IF($B49=0,"--",INDEX(DATOS,$B49,Q$2))</f>
        <v>Departamento de Paraná, ER</v>
      </c>
      <c r="F49" s="34" t="str">
        <f>IFERROR(SUBSTITUTE(SUBSTITUTE(SUBSTITUTE(SUBSTITUTE(SUBSTITUTE(MID(E49,1,FIND(",",E49)-1),"Departamento de","Dpto."),"Partido de","Part."),"Coronel","Cnel."),"General","Gral."),"Comandante","Cmte."),E49)</f>
        <v>Dpto. Paraná</v>
      </c>
      <c r="G49" s="117">
        <f>IFERROR(VLOOKUP($E49,LOC_UNICOS,G$2,0),"sd")</f>
        <v>-31.6666667</v>
      </c>
      <c r="H49" s="117">
        <f>IFERROR(VLOOKUP($E49,LOC_UNICOS,H$2,0),"sd")</f>
        <v>-60</v>
      </c>
      <c r="I49" s="116">
        <f t="shared" si="2"/>
        <v>2018</v>
      </c>
      <c r="J49" s="116">
        <f t="shared" si="3"/>
        <v>2017</v>
      </c>
      <c r="K49" s="118">
        <f t="array" ref="K49">IFERROR(AVERAGE(IF(INDEX(DATOS,0,$P$2)&lt;=$I49,IF(INDEX(DATOS,0,$P$2)&gt;=$J49,IF(ISNUMBER(INDEX(DATOS,0,K$5)),IF(INDEX(DATOS,0,$N$2)=0,IF(INDEX(DATOS,0,$O$2)=1,IF(INDEX(DATOS,0,$Q$2)=$E49,INDEX(DATOS,0,K$5)))))))),"sd")</f>
        <v>99.428571428571416</v>
      </c>
      <c r="L49" s="118">
        <f t="array" ref="L49">IFERROR(AVERAGE(IF(INDEX(DATOS,0,$P$2)&lt;=$I49,IF(INDEX(DATOS,0,$P$2)&gt;=$J49,IF(ISNUMBER(INDEX(DATOS,0,L$5)),IF(INDEX(DATOS,0,$N$2)=0,IF(INDEX(DATOS,0,$O$2)=1,IF(INDEX(DATOS,0,$Q$2)=$E49,INDEX(DATOS,0,L$5)))))))),"sd")</f>
        <v>12.671428571428573</v>
      </c>
      <c r="M49" s="118">
        <f t="array" ref="M49">IFERROR(AVERAGE(IF(INDEX(DATOS,0,$P$2)&lt;=$I49,IF(INDEX(DATOS,0,$P$2)&gt;=$J49,IF(ISNUMBER(INDEX(DATOS,0,M$5)),IF(INDEX(DATOS,0,$N$2)=0,IF(INDEX(DATOS,0,$O$2)=1,IF(INDEX(DATOS,0,$Q$2)=$E49,INDEX(DATOS,0,M$5)))))))),"sd")</f>
        <v>21.900000000000002</v>
      </c>
      <c r="N49" s="118">
        <f t="array" ref="N49">IFERROR(AVERAGE(IF(INDEX(DATOS,0,$P$2)&lt;=$I49,IF(INDEX(DATOS,0,$P$2)&gt;=$J49,IF(ISNUMBER(INDEX(DATOS,0,N$5)),IF(INDEX(DATOS,0,$N$2)=0,IF(INDEX(DATOS,0,$O$2)=1,IF(INDEX(DATOS,0,$Q$2)=$E49,INDEX(DATOS,0,N$5)))))))),"sd")</f>
        <v>80.357142857142861</v>
      </c>
      <c r="O49" s="118">
        <f t="array" ref="O49">IFERROR(AVERAGE(IF(INDEX(DATOS,0,$P$2)&lt;=$I49,IF(INDEX(DATOS,0,$P$2)&gt;=$J49,IF(ISNUMBER(INDEX(DATOS,0,O$5)),IF(INDEX(DATOS,0,$N$2)=0,IF(INDEX(DATOS,0,$O$2)=1,IF(INDEX(DATOS,0,$Q$2)=$E49,INDEX(DATOS,0,O$5)))))))),"sd")</f>
        <v>10.142857142857142</v>
      </c>
      <c r="P49" s="118">
        <f t="array" ref="P49">IFERROR(AVERAGE(IF(INDEX(DATOS,0,$P$2)&lt;=$I49,IF(INDEX(DATOS,0,$P$2)&gt;=$J49,IF(ISNUMBER(INDEX(DATOS,0,P$5)),IF(INDEX(DATOS,0,$N$2)=0,IF(INDEX(DATOS,0,$O$2)=1,IF(INDEX(DATOS,0,$Q$2)=$E49,INDEX(DATOS,0,P$5)))))))),"sd")</f>
        <v>3400</v>
      </c>
      <c r="Q49" s="118">
        <f t="array" ref="Q49">IFERROR(AVERAGE(IF(INDEX(DATOS,0,$P$2)&lt;=$I49,IF(INDEX(DATOS,0,$P$2)&gt;=$J49,IF(ISNUMBER(INDEX(DATOS,0,Q$5)),IF(INDEX(DATOS,0,$N$2)=0,IF(INDEX(DATOS,0,$O$2)=1,IF(INDEX(DATOS,0,$Q$2)=$E49,INDEX(DATOS,0,Q$5)))))))),"sd")</f>
        <v>2.9528571428571424</v>
      </c>
      <c r="R49" s="118"/>
      <c r="S49" s="119" t="str">
        <f t="shared" si="4"/>
        <v>Dpto. Paraná                            ,-31.667,-60.000,2018,2017,99.429,12.671,21.900,80.357,10.143,3400.000, 2.953</v>
      </c>
    </row>
    <row r="50" spans="1:19" x14ac:dyDescent="0.35">
      <c r="A50">
        <f t="shared" si="5"/>
        <v>43</v>
      </c>
      <c r="B50" s="35">
        <f t="array" ref="B50">IF(B49=0,0,MIN(IF(INDEX(DATOS,0,$P$2)&lt;=$I50,IF(INDEX(DATOS,0,$P$2)&gt;=$J50,IF(ISNUMBER(INDEX(DATOS,0,$C50)),IF(INDEX(DATOS,0,$N$2)=0,IF(INDEX(DATOS,0,$O$2)=1,IF(ISNA(MATCH(INDEX(DATOS,0,$Q$2),IF($J$8:J49=J50,$E$8:E49),0)),INDEX(DATOS,0,$M$2)))))))))</f>
        <v>427</v>
      </c>
      <c r="C50" s="32">
        <f>MATCH(D50,INDEX(DATOS,1,),0)</f>
        <v>20</v>
      </c>
      <c r="D50" s="114" t="s">
        <v>1</v>
      </c>
      <c r="E50" s="34" t="str">
        <f>IF($B50=0,"--",INDEX(DATOS,$B50,Q$2))</f>
        <v>Departamento de Federal, ER</v>
      </c>
      <c r="F50" s="34" t="str">
        <f>IFERROR(SUBSTITUTE(SUBSTITUTE(SUBSTITUTE(SUBSTITUTE(SUBSTITUTE(MID(E50,1,FIND(",",E50)-1),"Departamento de","Dpto."),"Partido de","Part."),"Coronel","Cnel."),"General","Gral."),"Comandante","Cmte."),E50)</f>
        <v>Dpto. Federal</v>
      </c>
      <c r="G50" s="117">
        <f>IFERROR(VLOOKUP($E50,LOC_UNICOS,G$2,0),"sd")</f>
        <v>-30.956111</v>
      </c>
      <c r="H50" s="117">
        <f>IFERROR(VLOOKUP($E50,LOC_UNICOS,H$2,0),"sd")</f>
        <v>-58.779722</v>
      </c>
      <c r="I50" s="116">
        <f t="shared" si="2"/>
        <v>2018</v>
      </c>
      <c r="J50" s="116">
        <f t="shared" si="3"/>
        <v>2017</v>
      </c>
      <c r="K50" s="118">
        <f t="array" ref="K50">IFERROR(AVERAGE(IF(INDEX(DATOS,0,$P$2)&lt;=$I50,IF(INDEX(DATOS,0,$P$2)&gt;=$J50,IF(ISNUMBER(INDEX(DATOS,0,K$5)),IF(INDEX(DATOS,0,$N$2)=0,IF(INDEX(DATOS,0,$O$2)=1,IF(INDEX(DATOS,0,$Q$2)=$E50,INDEX(DATOS,0,K$5)))))))),"sd")</f>
        <v>100.4</v>
      </c>
      <c r="L50" s="118">
        <f t="array" ref="L50">IFERROR(AVERAGE(IF(INDEX(DATOS,0,$P$2)&lt;=$I50,IF(INDEX(DATOS,0,$P$2)&gt;=$J50,IF(ISNUMBER(INDEX(DATOS,0,L$5)),IF(INDEX(DATOS,0,$N$2)=0,IF(INDEX(DATOS,0,$O$2)=1,IF(INDEX(DATOS,0,$Q$2)=$E50,INDEX(DATOS,0,L$5)))))))),"sd")</f>
        <v>12.85</v>
      </c>
      <c r="M50" s="118">
        <f t="array" ref="M50">IFERROR(AVERAGE(IF(INDEX(DATOS,0,$P$2)&lt;=$I50,IF(INDEX(DATOS,0,$P$2)&gt;=$J50,IF(ISNUMBER(INDEX(DATOS,0,M$5)),IF(INDEX(DATOS,0,$N$2)=0,IF(INDEX(DATOS,0,$O$2)=1,IF(INDEX(DATOS,0,$Q$2)=$E50,INDEX(DATOS,0,M$5)))))))),"sd")</f>
        <v>24.450000000000003</v>
      </c>
      <c r="N50" s="118">
        <f t="array" ref="N50">IFERROR(AVERAGE(IF(INDEX(DATOS,0,$P$2)&lt;=$I50,IF(INDEX(DATOS,0,$P$2)&gt;=$J50,IF(ISNUMBER(INDEX(DATOS,0,N$5)),IF(INDEX(DATOS,0,$N$2)=0,IF(INDEX(DATOS,0,$O$2)=1,IF(INDEX(DATOS,0,$Q$2)=$E50,INDEX(DATOS,0,N$5)))))))),"sd")</f>
        <v>80.8</v>
      </c>
      <c r="O50" s="118">
        <f t="array" ref="O50">IFERROR(AVERAGE(IF(INDEX(DATOS,0,$P$2)&lt;=$I50,IF(INDEX(DATOS,0,$P$2)&gt;=$J50,IF(ISNUMBER(INDEX(DATOS,0,O$5)),IF(INDEX(DATOS,0,$N$2)=0,IF(INDEX(DATOS,0,$O$2)=1,IF(INDEX(DATOS,0,$Q$2)=$E50,INDEX(DATOS,0,O$5)))))))),"sd")</f>
        <v>10.45</v>
      </c>
      <c r="P50" s="118">
        <f t="array" ref="P50">IFERROR(AVERAGE(IF(INDEX(DATOS,0,$P$2)&lt;=$I50,IF(INDEX(DATOS,0,$P$2)&gt;=$J50,IF(ISNUMBER(INDEX(DATOS,0,P$5)),IF(INDEX(DATOS,0,$N$2)=0,IF(INDEX(DATOS,0,$O$2)=1,IF(INDEX(DATOS,0,$Q$2)=$E50,INDEX(DATOS,0,P$5)))))))),"sd")</f>
        <v>3100</v>
      </c>
      <c r="Q50" s="118">
        <f t="array" ref="Q50">IFERROR(AVERAGE(IF(INDEX(DATOS,0,$P$2)&lt;=$I50,IF(INDEX(DATOS,0,$P$2)&gt;=$J50,IF(ISNUMBER(INDEX(DATOS,0,Q$5)),IF(INDEX(DATOS,0,$N$2)=0,IF(INDEX(DATOS,0,$O$2)=1,IF(INDEX(DATOS,0,$Q$2)=$E50,INDEX(DATOS,0,Q$5)))))))),"sd")</f>
        <v>3.6850000000000001</v>
      </c>
      <c r="R50" s="118"/>
      <c r="S50" s="119" t="str">
        <f t="shared" si="4"/>
        <v>Dpto. Federal                           ,-30.956,-58.780,2018,2017,100.400,12.850,24.450,80.800,10.450,3100.000, 3.685</v>
      </c>
    </row>
    <row r="51" spans="1:19" x14ac:dyDescent="0.35">
      <c r="A51">
        <f t="shared" si="5"/>
        <v>44</v>
      </c>
      <c r="B51" s="35">
        <f t="array" ref="B51">IF(B50=0,0,MIN(IF(INDEX(DATOS,0,$P$2)&lt;=$I51,IF(INDEX(DATOS,0,$P$2)&gt;=$J51,IF(ISNUMBER(INDEX(DATOS,0,$C51)),IF(INDEX(DATOS,0,$N$2)=0,IF(INDEX(DATOS,0,$O$2)=1,IF(ISNA(MATCH(INDEX(DATOS,0,$Q$2),IF($J$8:J50=J51,$E$8:E50),0)),INDEX(DATOS,0,$M$2)))))))))</f>
        <v>428</v>
      </c>
      <c r="C51" s="32">
        <f>MATCH(D51,INDEX(DATOS,1,),0)</f>
        <v>20</v>
      </c>
      <c r="D51" s="114" t="s">
        <v>1</v>
      </c>
      <c r="E51" s="34" t="str">
        <f>IF($B51=0,"--",INDEX(DATOS,$B51,Q$2))</f>
        <v>Departamento de Villaguay, ER</v>
      </c>
      <c r="F51" s="34" t="str">
        <f>IFERROR(SUBSTITUTE(SUBSTITUTE(SUBSTITUTE(SUBSTITUTE(SUBSTITUTE(MID(E51,1,FIND(",",E51)-1),"Departamento de","Dpto."),"Partido de","Part."),"Coronel","Cnel."),"General","Gral."),"Comandante","Cmte."),E51)</f>
        <v>Dpto. Villaguay</v>
      </c>
      <c r="G51" s="117">
        <f>IFERROR(VLOOKUP($E51,LOC_UNICOS,G$2,0),"sd")</f>
        <v>-31.5833333</v>
      </c>
      <c r="H51" s="117">
        <f>IFERROR(VLOOKUP($E51,LOC_UNICOS,H$2,0),"sd")</f>
        <v>-59</v>
      </c>
      <c r="I51" s="116">
        <f t="shared" si="2"/>
        <v>2018</v>
      </c>
      <c r="J51" s="116">
        <f t="shared" si="3"/>
        <v>2017</v>
      </c>
      <c r="K51" s="118">
        <f t="array" ref="K51">IFERROR(AVERAGE(IF(INDEX(DATOS,0,$P$2)&lt;=$I51,IF(INDEX(DATOS,0,$P$2)&gt;=$J51,IF(ISNUMBER(INDEX(DATOS,0,K$5)),IF(INDEX(DATOS,0,$N$2)=0,IF(INDEX(DATOS,0,$O$2)=1,IF(INDEX(DATOS,0,$Q$2)=$E51,INDEX(DATOS,0,K$5)))))))),"sd")</f>
        <v>99.7</v>
      </c>
      <c r="L51" s="118">
        <f t="array" ref="L51">IFERROR(AVERAGE(IF(INDEX(DATOS,0,$P$2)&lt;=$I51,IF(INDEX(DATOS,0,$P$2)&gt;=$J51,IF(ISNUMBER(INDEX(DATOS,0,L$5)),IF(INDEX(DATOS,0,$N$2)=0,IF(INDEX(DATOS,0,$O$2)=1,IF(INDEX(DATOS,0,$Q$2)=$E51,INDEX(DATOS,0,L$5)))))))),"sd")</f>
        <v>14.2</v>
      </c>
      <c r="M51" s="118">
        <f t="array" ref="M51">IFERROR(AVERAGE(IF(INDEX(DATOS,0,$P$2)&lt;=$I51,IF(INDEX(DATOS,0,$P$2)&gt;=$J51,IF(ISNUMBER(INDEX(DATOS,0,M$5)),IF(INDEX(DATOS,0,$N$2)=0,IF(INDEX(DATOS,0,$O$2)=1,IF(INDEX(DATOS,0,$Q$2)=$E51,INDEX(DATOS,0,M$5)))))))),"sd")</f>
        <v>22.85</v>
      </c>
      <c r="N51" s="118">
        <f t="array" ref="N51">IFERROR(AVERAGE(IF(INDEX(DATOS,0,$P$2)&lt;=$I51,IF(INDEX(DATOS,0,$P$2)&gt;=$J51,IF(ISNUMBER(INDEX(DATOS,0,N$5)),IF(INDEX(DATOS,0,$N$2)=0,IF(INDEX(DATOS,0,$O$2)=1,IF(INDEX(DATOS,0,$Q$2)=$E51,INDEX(DATOS,0,N$5)))))))),"sd")</f>
        <v>80.45</v>
      </c>
      <c r="O51" s="118">
        <f t="array" ref="O51">IFERROR(AVERAGE(IF(INDEX(DATOS,0,$P$2)&lt;=$I51,IF(INDEX(DATOS,0,$P$2)&gt;=$J51,IF(ISNUMBER(INDEX(DATOS,0,O$5)),IF(INDEX(DATOS,0,$N$2)=0,IF(INDEX(DATOS,0,$O$2)=1,IF(INDEX(DATOS,0,$Q$2)=$E51,INDEX(DATOS,0,O$5)))))))),"sd")</f>
        <v>10.1</v>
      </c>
      <c r="P51" s="118">
        <f t="array" ref="P51">IFERROR(AVERAGE(IF(INDEX(DATOS,0,$P$2)&lt;=$I51,IF(INDEX(DATOS,0,$P$2)&gt;=$J51,IF(ISNUMBER(INDEX(DATOS,0,P$5)),IF(INDEX(DATOS,0,$N$2)=0,IF(INDEX(DATOS,0,$O$2)=1,IF(INDEX(DATOS,0,$Q$2)=$E51,INDEX(DATOS,0,P$5)))))))),"sd")</f>
        <v>2800</v>
      </c>
      <c r="Q51" s="118">
        <f t="array" ref="Q51">IFERROR(AVERAGE(IF(INDEX(DATOS,0,$P$2)&lt;=$I51,IF(INDEX(DATOS,0,$P$2)&gt;=$J51,IF(ISNUMBER(INDEX(DATOS,0,Q$5)),IF(INDEX(DATOS,0,$N$2)=0,IF(INDEX(DATOS,0,$O$2)=1,IF(INDEX(DATOS,0,$Q$2)=$E51,INDEX(DATOS,0,Q$5)))))))),"sd")</f>
        <v>5.45</v>
      </c>
      <c r="R51" s="118"/>
      <c r="S51" s="119" t="str">
        <f t="shared" si="4"/>
        <v>Dpto. Villaguay                         ,-31.583,-59.000,2018,2017,99.700,14.200,22.850,80.450,10.100,2800.000, 5.450</v>
      </c>
    </row>
    <row r="52" spans="1:19" x14ac:dyDescent="0.35">
      <c r="A52">
        <f t="shared" si="5"/>
        <v>45</v>
      </c>
      <c r="B52" s="35">
        <f t="array" ref="B52">IF(B51=0,0,MIN(IF(INDEX(DATOS,0,$P$2)&lt;=$I52,IF(INDEX(DATOS,0,$P$2)&gt;=$J52,IF(ISNUMBER(INDEX(DATOS,0,$C52)),IF(INDEX(DATOS,0,$N$2)=0,IF(INDEX(DATOS,0,$O$2)=1,IF(ISNA(MATCH(INDEX(DATOS,0,$Q$2),IF($J$8:J51=J52,$E$8:E51),0)),INDEX(DATOS,0,$M$2)))))))))</f>
        <v>429</v>
      </c>
      <c r="C52" s="32">
        <f>MATCH(D52,INDEX(DATOS,1,),0)</f>
        <v>20</v>
      </c>
      <c r="D52" s="114" t="s">
        <v>1</v>
      </c>
      <c r="E52" s="34" t="str">
        <f>IF($B52=0,"--",INDEX(DATOS,$B52,Q$2))</f>
        <v>Departamento de Diamante, ER</v>
      </c>
      <c r="F52" s="34" t="str">
        <f>IFERROR(SUBSTITUTE(SUBSTITUTE(SUBSTITUTE(SUBSTITUTE(SUBSTITUTE(MID(E52,1,FIND(",",E52)-1),"Departamento de","Dpto."),"Partido de","Part."),"Coronel","Cnel."),"General","Gral."),"Comandante","Cmte."),E52)</f>
        <v>Dpto. Diamante</v>
      </c>
      <c r="G52" s="117">
        <f>IFERROR(VLOOKUP($E52,LOC_UNICOS,G$2,0),"sd")</f>
        <v>-32.1666667</v>
      </c>
      <c r="H52" s="117">
        <f>IFERROR(VLOOKUP($E52,LOC_UNICOS,H$2,0),"sd")</f>
        <v>-60.4166667</v>
      </c>
      <c r="I52" s="116">
        <f t="shared" si="2"/>
        <v>2018</v>
      </c>
      <c r="J52" s="116">
        <f t="shared" si="3"/>
        <v>2017</v>
      </c>
      <c r="K52" s="118">
        <f t="array" ref="K52">IFERROR(AVERAGE(IF(INDEX(DATOS,0,$P$2)&lt;=$I52,IF(INDEX(DATOS,0,$P$2)&gt;=$J52,IF(ISNUMBER(INDEX(DATOS,0,K$5)),IF(INDEX(DATOS,0,$N$2)=0,IF(INDEX(DATOS,0,$O$2)=1,IF(INDEX(DATOS,0,$Q$2)=$E52,INDEX(DATOS,0,K$5)))))))),"sd")</f>
        <v>99.65</v>
      </c>
      <c r="L52" s="118">
        <f t="array" ref="L52">IFERROR(AVERAGE(IF(INDEX(DATOS,0,$P$2)&lt;=$I52,IF(INDEX(DATOS,0,$P$2)&gt;=$J52,IF(ISNUMBER(INDEX(DATOS,0,L$5)),IF(INDEX(DATOS,0,$N$2)=0,IF(INDEX(DATOS,0,$O$2)=1,IF(INDEX(DATOS,0,$Q$2)=$E52,INDEX(DATOS,0,L$5)))))))),"sd")</f>
        <v>10.35</v>
      </c>
      <c r="M52" s="118">
        <f t="array" ref="M52">IFERROR(AVERAGE(IF(INDEX(DATOS,0,$P$2)&lt;=$I52,IF(INDEX(DATOS,0,$P$2)&gt;=$J52,IF(ISNUMBER(INDEX(DATOS,0,M$5)),IF(INDEX(DATOS,0,$N$2)=0,IF(INDEX(DATOS,0,$O$2)=1,IF(INDEX(DATOS,0,$Q$2)=$E52,INDEX(DATOS,0,M$5)))))))),"sd")</f>
        <v>23.325000000000003</v>
      </c>
      <c r="N52" s="118">
        <f t="array" ref="N52">IFERROR(AVERAGE(IF(INDEX(DATOS,0,$P$2)&lt;=$I52,IF(INDEX(DATOS,0,$P$2)&gt;=$J52,IF(ISNUMBER(INDEX(DATOS,0,N$5)),IF(INDEX(DATOS,0,$N$2)=0,IF(INDEX(DATOS,0,$O$2)=1,IF(INDEX(DATOS,0,$Q$2)=$E52,INDEX(DATOS,0,N$5)))))))),"sd")</f>
        <v>80.650000000000006</v>
      </c>
      <c r="O52" s="118">
        <f t="array" ref="O52">IFERROR(AVERAGE(IF(INDEX(DATOS,0,$P$2)&lt;=$I52,IF(INDEX(DATOS,0,$P$2)&gt;=$J52,IF(ISNUMBER(INDEX(DATOS,0,O$5)),IF(INDEX(DATOS,0,$N$2)=0,IF(INDEX(DATOS,0,$O$2)=1,IF(INDEX(DATOS,0,$Q$2)=$E52,INDEX(DATOS,0,O$5)))))))),"sd")</f>
        <v>10.225000000000001</v>
      </c>
      <c r="P52" s="118">
        <f t="array" ref="P52">IFERROR(AVERAGE(IF(INDEX(DATOS,0,$P$2)&lt;=$I52,IF(INDEX(DATOS,0,$P$2)&gt;=$J52,IF(ISNUMBER(INDEX(DATOS,0,P$5)),IF(INDEX(DATOS,0,$N$2)=0,IF(INDEX(DATOS,0,$O$2)=1,IF(INDEX(DATOS,0,$Q$2)=$E52,INDEX(DATOS,0,P$5)))))))),"sd")</f>
        <v>3350</v>
      </c>
      <c r="Q52" s="118">
        <f t="array" ref="Q52">IFERROR(AVERAGE(IF(INDEX(DATOS,0,$P$2)&lt;=$I52,IF(INDEX(DATOS,0,$P$2)&gt;=$J52,IF(ISNUMBER(INDEX(DATOS,0,Q$5)),IF(INDEX(DATOS,0,$N$2)=0,IF(INDEX(DATOS,0,$O$2)=1,IF(INDEX(DATOS,0,$Q$2)=$E52,INDEX(DATOS,0,Q$5)))))))),"sd")</f>
        <v>5.7150000000000007</v>
      </c>
      <c r="R52" s="118"/>
      <c r="S52" s="119" t="str">
        <f t="shared" si="4"/>
        <v>Dpto. Diamante                          ,-32.167,-60.417,2018,2017,99.650,10.350,23.325,80.650,10.225,3350.000, 5.715</v>
      </c>
    </row>
    <row r="53" spans="1:19" x14ac:dyDescent="0.35">
      <c r="A53">
        <f t="shared" si="5"/>
        <v>46</v>
      </c>
      <c r="B53" s="35">
        <f t="array" ref="B53">IF(B52=0,0,MIN(IF(INDEX(DATOS,0,$P$2)&lt;=$I53,IF(INDEX(DATOS,0,$P$2)&gt;=$J53,IF(ISNUMBER(INDEX(DATOS,0,$C53)),IF(INDEX(DATOS,0,$N$2)=0,IF(INDEX(DATOS,0,$O$2)=1,IF(ISNA(MATCH(INDEX(DATOS,0,$Q$2),IF($J$8:J52=J53,$E$8:E52),0)),INDEX(DATOS,0,$M$2)))))))))</f>
        <v>431</v>
      </c>
      <c r="C53" s="32">
        <f>MATCH(D53,INDEX(DATOS,1,),0)</f>
        <v>20</v>
      </c>
      <c r="D53" s="114" t="s">
        <v>1</v>
      </c>
      <c r="E53" s="34" t="str">
        <f>IF($B53=0,"--",INDEX(DATOS,$B53,Q$2))</f>
        <v>Departamento de Concordia, ER</v>
      </c>
      <c r="F53" s="34" t="str">
        <f>IFERROR(SUBSTITUTE(SUBSTITUTE(SUBSTITUTE(SUBSTITUTE(SUBSTITUTE(MID(E53,1,FIND(",",E53)-1),"Departamento de","Dpto."),"Partido de","Part."),"Coronel","Cnel."),"General","Gral."),"Comandante","Cmte."),E53)</f>
        <v>Dpto. Concordia</v>
      </c>
      <c r="G53" s="117">
        <f>IFERROR(VLOOKUP($E53,LOC_UNICOS,G$2,0),"sd")</f>
        <v>-31.0833333</v>
      </c>
      <c r="H53" s="117">
        <f>IFERROR(VLOOKUP($E53,LOC_UNICOS,H$2,0),"sd")</f>
        <v>-58.6666667</v>
      </c>
      <c r="I53" s="116">
        <f t="shared" si="2"/>
        <v>2018</v>
      </c>
      <c r="J53" s="116">
        <f t="shared" si="3"/>
        <v>2017</v>
      </c>
      <c r="K53" s="118">
        <f t="array" ref="K53">IFERROR(AVERAGE(IF(INDEX(DATOS,0,$P$2)&lt;=$I53,IF(INDEX(DATOS,0,$P$2)&gt;=$J53,IF(ISNUMBER(INDEX(DATOS,0,K$5)),IF(INDEX(DATOS,0,$N$2)=0,IF(INDEX(DATOS,0,$O$2)=1,IF(INDEX(DATOS,0,$Q$2)=$E53,INDEX(DATOS,0,K$5)))))))),"sd")</f>
        <v>98.95</v>
      </c>
      <c r="L53" s="118">
        <f t="array" ref="L53">IFERROR(AVERAGE(IF(INDEX(DATOS,0,$P$2)&lt;=$I53,IF(INDEX(DATOS,0,$P$2)&gt;=$J53,IF(ISNUMBER(INDEX(DATOS,0,L$5)),IF(INDEX(DATOS,0,$N$2)=0,IF(INDEX(DATOS,0,$O$2)=1,IF(INDEX(DATOS,0,$Q$2)=$E53,INDEX(DATOS,0,L$5)))))))),"sd")</f>
        <v>6.1</v>
      </c>
      <c r="M53" s="118">
        <f t="array" ref="M53">IFERROR(AVERAGE(IF(INDEX(DATOS,0,$P$2)&lt;=$I53,IF(INDEX(DATOS,0,$P$2)&gt;=$J53,IF(ISNUMBER(INDEX(DATOS,0,M$5)),IF(INDEX(DATOS,0,$N$2)=0,IF(INDEX(DATOS,0,$O$2)=1,IF(INDEX(DATOS,0,$Q$2)=$E53,INDEX(DATOS,0,M$5)))))))),"sd")</f>
        <v>22.95</v>
      </c>
      <c r="N53" s="118">
        <f t="array" ref="N53">IFERROR(AVERAGE(IF(INDEX(DATOS,0,$P$2)&lt;=$I53,IF(INDEX(DATOS,0,$P$2)&gt;=$J53,IF(ISNUMBER(INDEX(DATOS,0,N$5)),IF(INDEX(DATOS,0,$N$2)=0,IF(INDEX(DATOS,0,$O$2)=1,IF(INDEX(DATOS,0,$Q$2)=$E53,INDEX(DATOS,0,N$5)))))))),"sd")</f>
        <v>79.599999999999994</v>
      </c>
      <c r="O53" s="118">
        <f t="array" ref="O53">IFERROR(AVERAGE(IF(INDEX(DATOS,0,$P$2)&lt;=$I53,IF(INDEX(DATOS,0,$P$2)&gt;=$J53,IF(ISNUMBER(INDEX(DATOS,0,O$5)),IF(INDEX(DATOS,0,$N$2)=0,IF(INDEX(DATOS,0,$O$2)=1,IF(INDEX(DATOS,0,$Q$2)=$E53,INDEX(DATOS,0,O$5)))))))),"sd")</f>
        <v>10.1</v>
      </c>
      <c r="P53" s="118">
        <f t="array" ref="P53">IFERROR(AVERAGE(IF(INDEX(DATOS,0,$P$2)&lt;=$I53,IF(INDEX(DATOS,0,$P$2)&gt;=$J53,IF(ISNUMBER(INDEX(DATOS,0,P$5)),IF(INDEX(DATOS,0,$N$2)=0,IF(INDEX(DATOS,0,$O$2)=1,IF(INDEX(DATOS,0,$Q$2)=$E53,INDEX(DATOS,0,P$5)))))))),"sd")</f>
        <v>2950</v>
      </c>
      <c r="Q53" s="118">
        <f t="array" ref="Q53">IFERROR(AVERAGE(IF(INDEX(DATOS,0,$P$2)&lt;=$I53,IF(INDEX(DATOS,0,$P$2)&gt;=$J53,IF(ISNUMBER(INDEX(DATOS,0,Q$5)),IF(INDEX(DATOS,0,$N$2)=0,IF(INDEX(DATOS,0,$O$2)=1,IF(INDEX(DATOS,0,$Q$2)=$E53,INDEX(DATOS,0,Q$5)))))))),"sd")</f>
        <v>7.835</v>
      </c>
      <c r="R53" s="118"/>
      <c r="S53" s="119" t="str">
        <f t="shared" si="4"/>
        <v>Dpto. Concordia                         ,-31.083,-58.667,2018,2017,98.950, 6.100,22.950,79.600,10.100,2950.000, 7.835</v>
      </c>
    </row>
    <row r="54" spans="1:19" x14ac:dyDescent="0.35">
      <c r="A54">
        <f t="shared" si="5"/>
        <v>47</v>
      </c>
      <c r="B54" s="35">
        <f t="array" ref="B54">IF(B53=0,0,MIN(IF(INDEX(DATOS,0,$P$2)&lt;=$I54,IF(INDEX(DATOS,0,$P$2)&gt;=$J54,IF(ISNUMBER(INDEX(DATOS,0,$C54)),IF(INDEX(DATOS,0,$N$2)=0,IF(INDEX(DATOS,0,$O$2)=1,IF(ISNA(MATCH(INDEX(DATOS,0,$Q$2),IF($J$8:J53=J54,$E$8:E53),0)),INDEX(DATOS,0,$M$2)))))))))</f>
        <v>432</v>
      </c>
      <c r="C54" s="32">
        <f>MATCH(D54,INDEX(DATOS,1,),0)</f>
        <v>20</v>
      </c>
      <c r="D54" s="114" t="s">
        <v>1</v>
      </c>
      <c r="E54" s="34" t="str">
        <f>IF($B54=0,"--",INDEX(DATOS,$B54,Q$2))</f>
        <v>Departamento de La Paz, ER</v>
      </c>
      <c r="F54" s="34" t="str">
        <f>IFERROR(SUBSTITUTE(SUBSTITUTE(SUBSTITUTE(SUBSTITUTE(SUBSTITUTE(MID(E54,1,FIND(",",E54)-1),"Departamento de","Dpto."),"Partido de","Part."),"Coronel","Cnel."),"General","Gral."),"Comandante","Cmte."),E54)</f>
        <v>Dpto. La Paz</v>
      </c>
      <c r="G54" s="117">
        <f>IFERROR(VLOOKUP($E54,LOC_UNICOS,G$2,0),"sd")</f>
        <v>-30.8333333</v>
      </c>
      <c r="H54" s="117">
        <f>IFERROR(VLOOKUP($E54,LOC_UNICOS,H$2,0),"sd")</f>
        <v>-59.4166667</v>
      </c>
      <c r="I54" s="116">
        <f t="shared" si="2"/>
        <v>2018</v>
      </c>
      <c r="J54" s="116">
        <f t="shared" si="3"/>
        <v>2017</v>
      </c>
      <c r="K54" s="118">
        <f t="array" ref="K54">IFERROR(AVERAGE(IF(INDEX(DATOS,0,$P$2)&lt;=$I54,IF(INDEX(DATOS,0,$P$2)&gt;=$J54,IF(ISNUMBER(INDEX(DATOS,0,K$5)),IF(INDEX(DATOS,0,$N$2)=0,IF(INDEX(DATOS,0,$O$2)=1,IF(INDEX(DATOS,0,$Q$2)=$E54,INDEX(DATOS,0,K$5)))))))),"sd")</f>
        <v>99.8</v>
      </c>
      <c r="L54" s="118">
        <f t="array" ref="L54">IFERROR(AVERAGE(IF(INDEX(DATOS,0,$P$2)&lt;=$I54,IF(INDEX(DATOS,0,$P$2)&gt;=$J54,IF(ISNUMBER(INDEX(DATOS,0,L$5)),IF(INDEX(DATOS,0,$N$2)=0,IF(INDEX(DATOS,0,$O$2)=1,IF(INDEX(DATOS,0,$Q$2)=$E54,INDEX(DATOS,0,L$5)))))))),"sd")</f>
        <v>14.55</v>
      </c>
      <c r="M54" s="118">
        <f t="array" ref="M54">IFERROR(AVERAGE(IF(INDEX(DATOS,0,$P$2)&lt;=$I54,IF(INDEX(DATOS,0,$P$2)&gt;=$J54,IF(ISNUMBER(INDEX(DATOS,0,M$5)),IF(INDEX(DATOS,0,$N$2)=0,IF(INDEX(DATOS,0,$O$2)=1,IF(INDEX(DATOS,0,$Q$2)=$E54,INDEX(DATOS,0,M$5)))))))),"sd")</f>
        <v>24.5</v>
      </c>
      <c r="N54" s="118">
        <f t="array" ref="N54">IFERROR(AVERAGE(IF(INDEX(DATOS,0,$P$2)&lt;=$I54,IF(INDEX(DATOS,0,$P$2)&gt;=$J54,IF(ISNUMBER(INDEX(DATOS,0,N$5)),IF(INDEX(DATOS,0,$N$2)=0,IF(INDEX(DATOS,0,$O$2)=1,IF(INDEX(DATOS,0,$Q$2)=$E54,INDEX(DATOS,0,N$5)))))))),"sd")</f>
        <v>80.849999999999994</v>
      </c>
      <c r="O54" s="118">
        <f t="array" ref="O54">IFERROR(AVERAGE(IF(INDEX(DATOS,0,$P$2)&lt;=$I54,IF(INDEX(DATOS,0,$P$2)&gt;=$J54,IF(ISNUMBER(INDEX(DATOS,0,O$5)),IF(INDEX(DATOS,0,$N$2)=0,IF(INDEX(DATOS,0,$O$2)=1,IF(INDEX(DATOS,0,$Q$2)=$E54,INDEX(DATOS,0,O$5)))))))),"sd")</f>
        <v>10.15</v>
      </c>
      <c r="P54" s="118">
        <f t="array" ref="P54">IFERROR(AVERAGE(IF(INDEX(DATOS,0,$P$2)&lt;=$I54,IF(INDEX(DATOS,0,$P$2)&gt;=$J54,IF(ISNUMBER(INDEX(DATOS,0,P$5)),IF(INDEX(DATOS,0,$N$2)=0,IF(INDEX(DATOS,0,$O$2)=1,IF(INDEX(DATOS,0,$Q$2)=$E54,INDEX(DATOS,0,P$5)))))))),"sd")</f>
        <v>3200</v>
      </c>
      <c r="Q54" s="118">
        <f t="array" ref="Q54">IFERROR(AVERAGE(IF(INDEX(DATOS,0,$P$2)&lt;=$I54,IF(INDEX(DATOS,0,$P$2)&gt;=$J54,IF(ISNUMBER(INDEX(DATOS,0,Q$5)),IF(INDEX(DATOS,0,$N$2)=0,IF(INDEX(DATOS,0,$O$2)=1,IF(INDEX(DATOS,0,$Q$2)=$E54,INDEX(DATOS,0,Q$5)))))))),"sd")</f>
        <v>3.8450000000000002</v>
      </c>
      <c r="R54" s="118"/>
      <c r="S54" s="119" t="str">
        <f t="shared" si="4"/>
        <v>Dpto. La Paz                            ,-30.833,-59.417,2018,2017,99.800,14.550,24.500,80.850,10.150,3200.000, 3.845</v>
      </c>
    </row>
    <row r="55" spans="1:19" x14ac:dyDescent="0.35">
      <c r="A55">
        <f t="shared" si="5"/>
        <v>48</v>
      </c>
      <c r="B55" s="35">
        <f t="array" ref="B55">IF(B54=0,0,MIN(IF(INDEX(DATOS,0,$P$2)&lt;=$I55,IF(INDEX(DATOS,0,$P$2)&gt;=$J55,IF(ISNUMBER(INDEX(DATOS,0,$C55)),IF(INDEX(DATOS,0,$N$2)=0,IF(INDEX(DATOS,0,$O$2)=1,IF(ISNA(MATCH(INDEX(DATOS,0,$Q$2),IF($J$8:J54=J55,$E$8:E54),0)),INDEX(DATOS,0,$M$2)))))))))</f>
        <v>433</v>
      </c>
      <c r="C55" s="32">
        <f>MATCH(D55,INDEX(DATOS,1,),0)</f>
        <v>20</v>
      </c>
      <c r="D55" s="114" t="s">
        <v>1</v>
      </c>
      <c r="E55" s="34" t="str">
        <f>IF($B55=0,"--",INDEX(DATOS,$B55,Q$2))</f>
        <v>Departamento de Tala, ER</v>
      </c>
      <c r="F55" s="34" t="str">
        <f>IFERROR(SUBSTITUTE(SUBSTITUTE(SUBSTITUTE(SUBSTITUTE(SUBSTITUTE(MID(E55,1,FIND(",",E55)-1),"Departamento de","Dpto."),"Partido de","Part."),"Coronel","Cnel."),"General","Gral."),"Comandante","Cmte."),E55)</f>
        <v>Dpto. Tala</v>
      </c>
      <c r="G55" s="117">
        <f>IFERROR(VLOOKUP($E55,LOC_UNICOS,G$2,0),"sd")</f>
        <v>-32.3333333</v>
      </c>
      <c r="H55" s="117">
        <f>IFERROR(VLOOKUP($E55,LOC_UNICOS,H$2,0),"sd")</f>
        <v>-59.3333333</v>
      </c>
      <c r="I55" s="116">
        <f t="shared" si="2"/>
        <v>2018</v>
      </c>
      <c r="J55" s="116">
        <f t="shared" si="3"/>
        <v>2017</v>
      </c>
      <c r="K55" s="118">
        <f t="array" ref="K55">IFERROR(AVERAGE(IF(INDEX(DATOS,0,$P$2)&lt;=$I55,IF(INDEX(DATOS,0,$P$2)&gt;=$J55,IF(ISNUMBER(INDEX(DATOS,0,K$5)),IF(INDEX(DATOS,0,$N$2)=0,IF(INDEX(DATOS,0,$O$2)=1,IF(INDEX(DATOS,0,$Q$2)=$E55,INDEX(DATOS,0,K$5)))))))),"sd")</f>
        <v>100</v>
      </c>
      <c r="L55" s="118">
        <f t="array" ref="L55">IFERROR(AVERAGE(IF(INDEX(DATOS,0,$P$2)&lt;=$I55,IF(INDEX(DATOS,0,$P$2)&gt;=$J55,IF(ISNUMBER(INDEX(DATOS,0,L$5)),IF(INDEX(DATOS,0,$N$2)=0,IF(INDEX(DATOS,0,$O$2)=1,IF(INDEX(DATOS,0,$Q$2)=$E55,INDEX(DATOS,0,L$5)))))))),"sd")</f>
        <v>10.15</v>
      </c>
      <c r="M55" s="118">
        <f t="array" ref="M55">IFERROR(AVERAGE(IF(INDEX(DATOS,0,$P$2)&lt;=$I55,IF(INDEX(DATOS,0,$P$2)&gt;=$J55,IF(ISNUMBER(INDEX(DATOS,0,M$5)),IF(INDEX(DATOS,0,$N$2)=0,IF(INDEX(DATOS,0,$O$2)=1,IF(INDEX(DATOS,0,$Q$2)=$E55,INDEX(DATOS,0,M$5)))))))),"sd")</f>
        <v>23.75</v>
      </c>
      <c r="N55" s="118">
        <f t="array" ref="N55">IFERROR(AVERAGE(IF(INDEX(DATOS,0,$P$2)&lt;=$I55,IF(INDEX(DATOS,0,$P$2)&gt;=$J55,IF(ISNUMBER(INDEX(DATOS,0,N$5)),IF(INDEX(DATOS,0,$N$2)=0,IF(INDEX(DATOS,0,$O$2)=1,IF(INDEX(DATOS,0,$Q$2)=$E55,INDEX(DATOS,0,N$5)))))))),"sd")</f>
        <v>79.849999999999994</v>
      </c>
      <c r="O55" s="118">
        <f t="array" ref="O55">IFERROR(AVERAGE(IF(INDEX(DATOS,0,$P$2)&lt;=$I55,IF(INDEX(DATOS,0,$P$2)&gt;=$J55,IF(ISNUMBER(INDEX(DATOS,0,O$5)),IF(INDEX(DATOS,0,$N$2)=0,IF(INDEX(DATOS,0,$O$2)=1,IF(INDEX(DATOS,0,$Q$2)=$E55,INDEX(DATOS,0,O$5)))))))),"sd")</f>
        <v>10.25</v>
      </c>
      <c r="P55" s="118">
        <f t="array" ref="P55">IFERROR(AVERAGE(IF(INDEX(DATOS,0,$P$2)&lt;=$I55,IF(INDEX(DATOS,0,$P$2)&gt;=$J55,IF(ISNUMBER(INDEX(DATOS,0,P$5)),IF(INDEX(DATOS,0,$N$2)=0,IF(INDEX(DATOS,0,$O$2)=1,IF(INDEX(DATOS,0,$Q$2)=$E55,INDEX(DATOS,0,P$5)))))))),"sd")</f>
        <v>2875</v>
      </c>
      <c r="Q55" s="118">
        <f t="array" ref="Q55">IFERROR(AVERAGE(IF(INDEX(DATOS,0,$P$2)&lt;=$I55,IF(INDEX(DATOS,0,$P$2)&gt;=$J55,IF(ISNUMBER(INDEX(DATOS,0,Q$5)),IF(INDEX(DATOS,0,$N$2)=0,IF(INDEX(DATOS,0,$O$2)=1,IF(INDEX(DATOS,0,$Q$2)=$E55,INDEX(DATOS,0,Q$5)))))))),"sd")</f>
        <v>6.1750000000000007</v>
      </c>
      <c r="R55" s="118"/>
      <c r="S55" s="119" t="str">
        <f t="shared" si="4"/>
        <v>Dpto. Tala                              ,-32.333,-59.333,2018,2017,100.000,10.150,23.750,79.850,10.250,2875.000, 6.175</v>
      </c>
    </row>
    <row r="56" spans="1:19" x14ac:dyDescent="0.35">
      <c r="A56">
        <f t="shared" si="5"/>
        <v>49</v>
      </c>
      <c r="B56" s="35">
        <f t="array" ref="B56">IF(B55=0,0,MIN(IF(INDEX(DATOS,0,$P$2)&lt;=$I56,IF(INDEX(DATOS,0,$P$2)&gt;=$J56,IF(ISNUMBER(INDEX(DATOS,0,$C56)),IF(INDEX(DATOS,0,$N$2)=0,IF(INDEX(DATOS,0,$O$2)=1,IF(ISNA(MATCH(INDEX(DATOS,0,$Q$2),IF($J$8:J55=J56,$E$8:E55),0)),INDEX(DATOS,0,$M$2)))))))))</f>
        <v>434</v>
      </c>
      <c r="C56" s="32">
        <f>MATCH(D56,INDEX(DATOS,1,),0)</f>
        <v>20</v>
      </c>
      <c r="D56" s="114" t="s">
        <v>1</v>
      </c>
      <c r="E56" s="34" t="str">
        <f>IF($B56=0,"--",INDEX(DATOS,$B56,Q$2))</f>
        <v>Departamento de Gualeguay, ER</v>
      </c>
      <c r="F56" s="34" t="str">
        <f>IFERROR(SUBSTITUTE(SUBSTITUTE(SUBSTITUTE(SUBSTITUTE(SUBSTITUTE(MID(E56,1,FIND(",",E56)-1),"Departamento de","Dpto."),"Partido de","Part."),"Coronel","Cnel."),"General","Gral."),"Comandante","Cmte."),E56)</f>
        <v>Dpto. Gualeguay</v>
      </c>
      <c r="G56" s="117">
        <f>IFERROR(VLOOKUP($E56,LOC_UNICOS,G$2,0),"sd")</f>
        <v>-33</v>
      </c>
      <c r="H56" s="117">
        <f>IFERROR(VLOOKUP($E56,LOC_UNICOS,H$2,0),"sd")</f>
        <v>-59.5833333</v>
      </c>
      <c r="I56" s="116">
        <f t="shared" si="2"/>
        <v>2018</v>
      </c>
      <c r="J56" s="116">
        <f t="shared" si="3"/>
        <v>2017</v>
      </c>
      <c r="K56" s="118">
        <f t="array" ref="K56">IFERROR(AVERAGE(IF(INDEX(DATOS,0,$P$2)&lt;=$I56,IF(INDEX(DATOS,0,$P$2)&gt;=$J56,IF(ISNUMBER(INDEX(DATOS,0,K$5)),IF(INDEX(DATOS,0,$N$2)=0,IF(INDEX(DATOS,0,$O$2)=1,IF(INDEX(DATOS,0,$Q$2)=$E56,INDEX(DATOS,0,K$5)))))))),"sd")</f>
        <v>99.6</v>
      </c>
      <c r="L56" s="118">
        <f t="array" ref="L56">IFERROR(AVERAGE(IF(INDEX(DATOS,0,$P$2)&lt;=$I56,IF(INDEX(DATOS,0,$P$2)&gt;=$J56,IF(ISNUMBER(INDEX(DATOS,0,L$5)),IF(INDEX(DATOS,0,$N$2)=0,IF(INDEX(DATOS,0,$O$2)=1,IF(INDEX(DATOS,0,$Q$2)=$E56,INDEX(DATOS,0,L$5)))))))),"sd")</f>
        <v>16.600000000000001</v>
      </c>
      <c r="M56" s="118">
        <f t="array" ref="M56">IFERROR(AVERAGE(IF(INDEX(DATOS,0,$P$2)&lt;=$I56,IF(INDEX(DATOS,0,$P$2)&gt;=$J56,IF(ISNUMBER(INDEX(DATOS,0,M$5)),IF(INDEX(DATOS,0,$N$2)=0,IF(INDEX(DATOS,0,$O$2)=1,IF(INDEX(DATOS,0,$Q$2)=$E56,INDEX(DATOS,0,M$5)))))))),"sd")</f>
        <v>23.324999999999999</v>
      </c>
      <c r="N56" s="118">
        <f t="array" ref="N56">IFERROR(AVERAGE(IF(INDEX(DATOS,0,$P$2)&lt;=$I56,IF(INDEX(DATOS,0,$P$2)&gt;=$J56,IF(ISNUMBER(INDEX(DATOS,0,N$5)),IF(INDEX(DATOS,0,$N$2)=0,IF(INDEX(DATOS,0,$O$2)=1,IF(INDEX(DATOS,0,$Q$2)=$E56,INDEX(DATOS,0,N$5)))))))),"sd")</f>
        <v>79.650000000000006</v>
      </c>
      <c r="O56" s="118">
        <f t="array" ref="O56">IFERROR(AVERAGE(IF(INDEX(DATOS,0,$P$2)&lt;=$I56,IF(INDEX(DATOS,0,$P$2)&gt;=$J56,IF(ISNUMBER(INDEX(DATOS,0,O$5)),IF(INDEX(DATOS,0,$N$2)=0,IF(INDEX(DATOS,0,$O$2)=1,IF(INDEX(DATOS,0,$Q$2)=$E56,INDEX(DATOS,0,O$5)))))))),"sd")</f>
        <v>10.199999999999999</v>
      </c>
      <c r="P56" s="118">
        <f t="array" ref="P56">IFERROR(AVERAGE(IF(INDEX(DATOS,0,$P$2)&lt;=$I56,IF(INDEX(DATOS,0,$P$2)&gt;=$J56,IF(ISNUMBER(INDEX(DATOS,0,P$5)),IF(INDEX(DATOS,0,$N$2)=0,IF(INDEX(DATOS,0,$O$2)=1,IF(INDEX(DATOS,0,$Q$2)=$E56,INDEX(DATOS,0,P$5)))))))),"sd")</f>
        <v>3450</v>
      </c>
      <c r="Q56" s="118">
        <f t="array" ref="Q56">IFERROR(AVERAGE(IF(INDEX(DATOS,0,$P$2)&lt;=$I56,IF(INDEX(DATOS,0,$P$2)&gt;=$J56,IF(ISNUMBER(INDEX(DATOS,0,Q$5)),IF(INDEX(DATOS,0,$N$2)=0,IF(INDEX(DATOS,0,$O$2)=1,IF(INDEX(DATOS,0,$Q$2)=$E56,INDEX(DATOS,0,Q$5)))))))),"sd")</f>
        <v>2.9649999999999999</v>
      </c>
      <c r="R56" s="118"/>
      <c r="S56" s="119" t="str">
        <f t="shared" si="4"/>
        <v>Dpto. Gualeguay                         ,-33.000,-59.583,2018,2017,99.600,16.600,23.325,79.650,10.200,3450.000, 2.965</v>
      </c>
    </row>
    <row r="57" spans="1:19" x14ac:dyDescent="0.35">
      <c r="A57">
        <f t="shared" si="5"/>
        <v>50</v>
      </c>
      <c r="B57" s="35">
        <f t="array" ref="B57">IF(B56=0,0,MIN(IF(INDEX(DATOS,0,$P$2)&lt;=$I57,IF(INDEX(DATOS,0,$P$2)&gt;=$J57,IF(ISNUMBER(INDEX(DATOS,0,$C57)),IF(INDEX(DATOS,0,$N$2)=0,IF(INDEX(DATOS,0,$O$2)=1,IF(ISNA(MATCH(INDEX(DATOS,0,$Q$2),IF($J$8:J56=J57,$E$8:E56),0)),INDEX(DATOS,0,$M$2)))))))))</f>
        <v>436</v>
      </c>
      <c r="C57" s="32">
        <f>MATCH(D57,INDEX(DATOS,1,),0)</f>
        <v>20</v>
      </c>
      <c r="D57" s="114" t="s">
        <v>1</v>
      </c>
      <c r="E57" s="34" t="str">
        <f>IF($B57=0,"--",INDEX(DATOS,$B57,Q$2))</f>
        <v>Departamento de Gualeguaychú, ER</v>
      </c>
      <c r="F57" s="34" t="str">
        <f>IFERROR(SUBSTITUTE(SUBSTITUTE(SUBSTITUTE(SUBSTITUTE(SUBSTITUTE(MID(E57,1,FIND(",",E57)-1),"Departamento de","Dpto."),"Partido de","Part."),"Coronel","Cnel."),"General","Gral."),"Comandante","Cmte."),E57)</f>
        <v>Dpto. Gualeguaychú</v>
      </c>
      <c r="G57" s="117">
        <f>IFERROR(VLOOKUP($E57,LOC_UNICOS,G$2,0),"sd")</f>
        <v>-33.25</v>
      </c>
      <c r="H57" s="117">
        <f>IFERROR(VLOOKUP($E57,LOC_UNICOS,H$2,0),"sd")</f>
        <v>-59</v>
      </c>
      <c r="I57" s="116">
        <f t="shared" si="2"/>
        <v>2018</v>
      </c>
      <c r="J57" s="116">
        <f t="shared" si="3"/>
        <v>2017</v>
      </c>
      <c r="K57" s="118">
        <f t="array" ref="K57">IFERROR(AVERAGE(IF(INDEX(DATOS,0,$P$2)&lt;=$I57,IF(INDEX(DATOS,0,$P$2)&gt;=$J57,IF(ISNUMBER(INDEX(DATOS,0,K$5)),IF(INDEX(DATOS,0,$N$2)=0,IF(INDEX(DATOS,0,$O$2)=1,IF(INDEX(DATOS,0,$Q$2)=$E57,INDEX(DATOS,0,K$5)))))))),"sd")</f>
        <v>98.899999999999991</v>
      </c>
      <c r="L57" s="118">
        <f t="array" ref="L57">IFERROR(AVERAGE(IF(INDEX(DATOS,0,$P$2)&lt;=$I57,IF(INDEX(DATOS,0,$P$2)&gt;=$J57,IF(ISNUMBER(INDEX(DATOS,0,L$5)),IF(INDEX(DATOS,0,$N$2)=0,IF(INDEX(DATOS,0,$O$2)=1,IF(INDEX(DATOS,0,$Q$2)=$E57,INDEX(DATOS,0,L$5)))))))),"sd")</f>
        <v>15.016666666666667</v>
      </c>
      <c r="M57" s="118">
        <f t="array" ref="M57">IFERROR(AVERAGE(IF(INDEX(DATOS,0,$P$2)&lt;=$I57,IF(INDEX(DATOS,0,$P$2)&gt;=$J57,IF(ISNUMBER(INDEX(DATOS,0,M$5)),IF(INDEX(DATOS,0,$N$2)=0,IF(INDEX(DATOS,0,$O$2)=1,IF(INDEX(DATOS,0,$Q$2)=$E57,INDEX(DATOS,0,M$5)))))))),"sd")</f>
        <v>23.016666666666666</v>
      </c>
      <c r="N57" s="118">
        <f t="array" ref="N57">IFERROR(AVERAGE(IF(INDEX(DATOS,0,$P$2)&lt;=$I57,IF(INDEX(DATOS,0,$P$2)&gt;=$J57,IF(ISNUMBER(INDEX(DATOS,0,N$5)),IF(INDEX(DATOS,0,$N$2)=0,IF(INDEX(DATOS,0,$O$2)=1,IF(INDEX(DATOS,0,$Q$2)=$E57,INDEX(DATOS,0,N$5)))))))),"sd")</f>
        <v>78.86666666666666</v>
      </c>
      <c r="O57" s="118">
        <f t="array" ref="O57">IFERROR(AVERAGE(IF(INDEX(DATOS,0,$P$2)&lt;=$I57,IF(INDEX(DATOS,0,$P$2)&gt;=$J57,IF(ISNUMBER(INDEX(DATOS,0,O$5)),IF(INDEX(DATOS,0,$N$2)=0,IF(INDEX(DATOS,0,$O$2)=1,IF(INDEX(DATOS,0,$Q$2)=$E57,INDEX(DATOS,0,O$5)))))))),"sd")</f>
        <v>10.166666666666666</v>
      </c>
      <c r="P57" s="118">
        <f t="array" ref="P57">IFERROR(AVERAGE(IF(INDEX(DATOS,0,$P$2)&lt;=$I57,IF(INDEX(DATOS,0,$P$2)&gt;=$J57,IF(ISNUMBER(INDEX(DATOS,0,P$5)),IF(INDEX(DATOS,0,$N$2)=0,IF(INDEX(DATOS,0,$O$2)=1,IF(INDEX(DATOS,0,$Q$2)=$E57,INDEX(DATOS,0,P$5)))))))),"sd")</f>
        <v>2975</v>
      </c>
      <c r="Q57" s="118">
        <f t="array" ref="Q57">IFERROR(AVERAGE(IF(INDEX(DATOS,0,$P$2)&lt;=$I57,IF(INDEX(DATOS,0,$P$2)&gt;=$J57,IF(ISNUMBER(INDEX(DATOS,0,Q$5)),IF(INDEX(DATOS,0,$N$2)=0,IF(INDEX(DATOS,0,$O$2)=1,IF(INDEX(DATOS,0,$Q$2)=$E57,INDEX(DATOS,0,Q$5)))))))),"sd")</f>
        <v>3.7866666666666666</v>
      </c>
      <c r="R57" s="118"/>
      <c r="S57" s="119" t="str">
        <f t="shared" si="4"/>
        <v>Dpto. Gualeguaychú                      ,-33.250,-59.000,2018,2017,98.900,15.017,23.017,78.867,10.167,2975.000, 3.787</v>
      </c>
    </row>
    <row r="58" spans="1:19" x14ac:dyDescent="0.35">
      <c r="A58">
        <f t="shared" si="5"/>
        <v>51</v>
      </c>
      <c r="B58" s="35">
        <f t="array" ref="B58">IF(B57=0,0,MIN(IF(INDEX(DATOS,0,$P$2)&lt;=$I58,IF(INDEX(DATOS,0,$P$2)&gt;=$J58,IF(ISNUMBER(INDEX(DATOS,0,$C58)),IF(INDEX(DATOS,0,$N$2)=0,IF(INDEX(DATOS,0,$O$2)=1,IF(ISNA(MATCH(INDEX(DATOS,0,$Q$2),IF($J$8:J57=J58,$E$8:E57),0)),INDEX(DATOS,0,$M$2)))))))))</f>
        <v>439</v>
      </c>
      <c r="C58" s="32">
        <f>MATCH(D58,INDEX(DATOS,1,),0)</f>
        <v>20</v>
      </c>
      <c r="D58" s="114" t="s">
        <v>1</v>
      </c>
      <c r="E58" s="34" t="str">
        <f>IF($B58=0,"--",INDEX(DATOS,$B58,Q$2))</f>
        <v>Departamento de Nogoyá, ER</v>
      </c>
      <c r="F58" s="34" t="str">
        <f>IFERROR(SUBSTITUTE(SUBSTITUTE(SUBSTITUTE(SUBSTITUTE(SUBSTITUTE(MID(E58,1,FIND(",",E58)-1),"Departamento de","Dpto."),"Partido de","Part."),"Coronel","Cnel."),"General","Gral."),"Comandante","Cmte."),E58)</f>
        <v>Dpto. Nogoyá</v>
      </c>
      <c r="G58" s="117">
        <f>IFERROR(VLOOKUP($E58,LOC_UNICOS,G$2,0),"sd")</f>
        <v>-32.1666667</v>
      </c>
      <c r="H58" s="117">
        <f>IFERROR(VLOOKUP($E58,LOC_UNICOS,H$2,0),"sd")</f>
        <v>-59.8333333</v>
      </c>
      <c r="I58" s="116">
        <f t="shared" si="2"/>
        <v>2018</v>
      </c>
      <c r="J58" s="116">
        <f t="shared" si="3"/>
        <v>2017</v>
      </c>
      <c r="K58" s="118">
        <f t="array" ref="K58">IFERROR(AVERAGE(IF(INDEX(DATOS,0,$P$2)&lt;=$I58,IF(INDEX(DATOS,0,$P$2)&gt;=$J58,IF(ISNUMBER(INDEX(DATOS,0,K$5)),IF(INDEX(DATOS,0,$N$2)=0,IF(INDEX(DATOS,0,$O$2)=1,IF(INDEX(DATOS,0,$Q$2)=$E58,INDEX(DATOS,0,K$5)))))))),"sd")</f>
        <v>99.76</v>
      </c>
      <c r="L58" s="118">
        <f t="array" ref="L58">IFERROR(AVERAGE(IF(INDEX(DATOS,0,$P$2)&lt;=$I58,IF(INDEX(DATOS,0,$P$2)&gt;=$J58,IF(ISNUMBER(INDEX(DATOS,0,L$5)),IF(INDEX(DATOS,0,$N$2)=0,IF(INDEX(DATOS,0,$O$2)=1,IF(INDEX(DATOS,0,$Q$2)=$E58,INDEX(DATOS,0,L$5)))))))),"sd")</f>
        <v>12.2</v>
      </c>
      <c r="M58" s="118">
        <f t="array" ref="M58">IFERROR(AVERAGE(IF(INDEX(DATOS,0,$P$2)&lt;=$I58,IF(INDEX(DATOS,0,$P$2)&gt;=$J58,IF(ISNUMBER(INDEX(DATOS,0,M$5)),IF(INDEX(DATOS,0,$N$2)=0,IF(INDEX(DATOS,0,$O$2)=1,IF(INDEX(DATOS,0,$Q$2)=$E58,INDEX(DATOS,0,M$5)))))))),"sd")</f>
        <v>23.04</v>
      </c>
      <c r="N58" s="118">
        <f t="array" ref="N58">IFERROR(AVERAGE(IF(INDEX(DATOS,0,$P$2)&lt;=$I58,IF(INDEX(DATOS,0,$P$2)&gt;=$J58,IF(ISNUMBER(INDEX(DATOS,0,N$5)),IF(INDEX(DATOS,0,$N$2)=0,IF(INDEX(DATOS,0,$O$2)=1,IF(INDEX(DATOS,0,$Q$2)=$E58,INDEX(DATOS,0,N$5)))))))),"sd")</f>
        <v>79.7</v>
      </c>
      <c r="O58" s="118">
        <f t="array" ref="O58">IFERROR(AVERAGE(IF(INDEX(DATOS,0,$P$2)&lt;=$I58,IF(INDEX(DATOS,0,$P$2)&gt;=$J58,IF(ISNUMBER(INDEX(DATOS,0,O$5)),IF(INDEX(DATOS,0,$N$2)=0,IF(INDEX(DATOS,0,$O$2)=1,IF(INDEX(DATOS,0,$Q$2)=$E58,INDEX(DATOS,0,O$5)))))))),"sd")</f>
        <v>10.260000000000002</v>
      </c>
      <c r="P58" s="118">
        <f t="array" ref="P58">IFERROR(AVERAGE(IF(INDEX(DATOS,0,$P$2)&lt;=$I58,IF(INDEX(DATOS,0,$P$2)&gt;=$J58,IF(ISNUMBER(INDEX(DATOS,0,P$5)),IF(INDEX(DATOS,0,$N$2)=0,IF(INDEX(DATOS,0,$O$2)=1,IF(INDEX(DATOS,0,$Q$2)=$E58,INDEX(DATOS,0,P$5)))))))),"sd")</f>
        <v>3160.0035379444544</v>
      </c>
      <c r="Q58" s="118">
        <f t="array" ref="Q58">IFERROR(AVERAGE(IF(INDEX(DATOS,0,$P$2)&lt;=$I58,IF(INDEX(DATOS,0,$P$2)&gt;=$J58,IF(ISNUMBER(INDEX(DATOS,0,Q$5)),IF(INDEX(DATOS,0,$N$2)=0,IF(INDEX(DATOS,0,$O$2)=1,IF(INDEX(DATOS,0,$Q$2)=$E58,INDEX(DATOS,0,Q$5)))))))),"sd")</f>
        <v>3.66</v>
      </c>
      <c r="R58" s="118"/>
      <c r="S58" s="119" t="str">
        <f t="shared" si="4"/>
        <v>Dpto. Nogoyá                            ,-32.167,-59.833,2018,2017,99.760,12.200,23.040,79.700,10.260,3160.004, 3.660</v>
      </c>
    </row>
    <row r="59" spans="1:19" x14ac:dyDescent="0.35">
      <c r="A59">
        <f t="shared" si="5"/>
        <v>52</v>
      </c>
      <c r="B59" s="35">
        <f t="array" ref="B59">IF(B58=0,0,MIN(IF(INDEX(DATOS,0,$P$2)&lt;=$I59,IF(INDEX(DATOS,0,$P$2)&gt;=$J59,IF(ISNUMBER(INDEX(DATOS,0,$C59)),IF(INDEX(DATOS,0,$N$2)=0,IF(INDEX(DATOS,0,$O$2)=1,IF(ISNA(MATCH(INDEX(DATOS,0,$Q$2),IF($J$8:J58=J59,$E$8:E58),0)),INDEX(DATOS,0,$M$2)))))))))</f>
        <v>441</v>
      </c>
      <c r="C59" s="32">
        <f>MATCH(D59,INDEX(DATOS,1,),0)</f>
        <v>20</v>
      </c>
      <c r="D59" s="114" t="s">
        <v>1</v>
      </c>
      <c r="E59" s="34" t="str">
        <f>IF($B59=0,"--",INDEX(DATOS,$B59,Q$2))</f>
        <v>Departamento de Uruguay, ER</v>
      </c>
      <c r="F59" s="34" t="str">
        <f>IFERROR(SUBSTITUTE(SUBSTITUTE(SUBSTITUTE(SUBSTITUTE(SUBSTITUTE(MID(E59,1,FIND(",",E59)-1),"Departamento de","Dpto."),"Partido de","Part."),"Coronel","Cnel."),"General","Gral."),"Comandante","Cmte."),E59)</f>
        <v>Dpto. Uruguay</v>
      </c>
      <c r="G59" s="117">
        <f>IFERROR(VLOOKUP($E59,LOC_UNICOS,G$2,0),"sd")</f>
        <v>-32.5833333</v>
      </c>
      <c r="H59" s="117">
        <f>IFERROR(VLOOKUP($E59,LOC_UNICOS,H$2,0),"sd")</f>
        <v>-58.5833333</v>
      </c>
      <c r="I59" s="116">
        <f t="shared" si="2"/>
        <v>2018</v>
      </c>
      <c r="J59" s="116">
        <f t="shared" si="3"/>
        <v>2017</v>
      </c>
      <c r="K59" s="118">
        <f t="array" ref="K59">IFERROR(AVERAGE(IF(INDEX(DATOS,0,$P$2)&lt;=$I59,IF(INDEX(DATOS,0,$P$2)&gt;=$J59,IF(ISNUMBER(INDEX(DATOS,0,K$5)),IF(INDEX(DATOS,0,$N$2)=0,IF(INDEX(DATOS,0,$O$2)=1,IF(INDEX(DATOS,0,$Q$2)=$E59,INDEX(DATOS,0,K$5)))))))),"sd")</f>
        <v>98.674999999999997</v>
      </c>
      <c r="L59" s="118">
        <f t="array" ref="L59">IFERROR(AVERAGE(IF(INDEX(DATOS,0,$P$2)&lt;=$I59,IF(INDEX(DATOS,0,$P$2)&gt;=$J59,IF(ISNUMBER(INDEX(DATOS,0,L$5)),IF(INDEX(DATOS,0,$N$2)=0,IF(INDEX(DATOS,0,$O$2)=1,IF(INDEX(DATOS,0,$Q$2)=$E59,INDEX(DATOS,0,L$5)))))))),"sd")</f>
        <v>16.100000000000001</v>
      </c>
      <c r="M59" s="118">
        <f t="array" ref="M59">IFERROR(AVERAGE(IF(INDEX(DATOS,0,$P$2)&lt;=$I59,IF(INDEX(DATOS,0,$P$2)&gt;=$J59,IF(ISNUMBER(INDEX(DATOS,0,M$5)),IF(INDEX(DATOS,0,$N$2)=0,IF(INDEX(DATOS,0,$O$2)=1,IF(INDEX(DATOS,0,$Q$2)=$E59,INDEX(DATOS,0,M$5)))))))),"sd")</f>
        <v>23.549999999999997</v>
      </c>
      <c r="N59" s="118">
        <f t="array" ref="N59">IFERROR(AVERAGE(IF(INDEX(DATOS,0,$P$2)&lt;=$I59,IF(INDEX(DATOS,0,$P$2)&gt;=$J59,IF(ISNUMBER(INDEX(DATOS,0,N$5)),IF(INDEX(DATOS,0,$N$2)=0,IF(INDEX(DATOS,0,$O$2)=1,IF(INDEX(DATOS,0,$Q$2)=$E59,INDEX(DATOS,0,N$5)))))))),"sd")</f>
        <v>79.224999999999994</v>
      </c>
      <c r="O59" s="118">
        <f t="array" ref="O59">IFERROR(AVERAGE(IF(INDEX(DATOS,0,$P$2)&lt;=$I59,IF(INDEX(DATOS,0,$P$2)&gt;=$J59,IF(ISNUMBER(INDEX(DATOS,0,O$5)),IF(INDEX(DATOS,0,$N$2)=0,IF(INDEX(DATOS,0,$O$2)=1,IF(INDEX(DATOS,0,$Q$2)=$E59,INDEX(DATOS,0,O$5)))))))),"sd")</f>
        <v>10.25</v>
      </c>
      <c r="P59" s="118">
        <f t="array" ref="P59">IFERROR(AVERAGE(IF(INDEX(DATOS,0,$P$2)&lt;=$I59,IF(INDEX(DATOS,0,$P$2)&gt;=$J59,IF(ISNUMBER(INDEX(DATOS,0,P$5)),IF(INDEX(DATOS,0,$N$2)=0,IF(INDEX(DATOS,0,$O$2)=1,IF(INDEX(DATOS,0,$Q$2)=$E59,INDEX(DATOS,0,P$5)))))))),"sd")</f>
        <v>3000</v>
      </c>
      <c r="Q59" s="118">
        <f t="array" ref="Q59">IFERROR(AVERAGE(IF(INDEX(DATOS,0,$P$2)&lt;=$I59,IF(INDEX(DATOS,0,$P$2)&gt;=$J59,IF(ISNUMBER(INDEX(DATOS,0,Q$5)),IF(INDEX(DATOS,0,$N$2)=0,IF(INDEX(DATOS,0,$O$2)=1,IF(INDEX(DATOS,0,$Q$2)=$E59,INDEX(DATOS,0,Q$5)))))))),"sd")</f>
        <v>5.45</v>
      </c>
      <c r="R59" s="118"/>
      <c r="S59" s="119" t="str">
        <f t="shared" si="4"/>
        <v>Dpto. Uruguay                           ,-32.583,-58.583,2018,2017,98.675,16.100,23.550,79.225,10.250,3000.000, 5.450</v>
      </c>
    </row>
    <row r="60" spans="1:19" x14ac:dyDescent="0.35">
      <c r="A60">
        <f t="shared" si="5"/>
        <v>53</v>
      </c>
      <c r="B60" s="35">
        <f t="array" ref="B60">IF(B59=0,0,MIN(IF(INDEX(DATOS,0,$P$2)&lt;=$I60,IF(INDEX(DATOS,0,$P$2)&gt;=$J60,IF(ISNUMBER(INDEX(DATOS,0,$C60)),IF(INDEX(DATOS,0,$N$2)=0,IF(INDEX(DATOS,0,$O$2)=1,IF(ISNA(MATCH(INDEX(DATOS,0,$Q$2),IF($J$8:J59=J60,$E$8:E59),0)),INDEX(DATOS,0,$M$2)))))))))</f>
        <v>443</v>
      </c>
      <c r="C60" s="32">
        <f>MATCH(D60,INDEX(DATOS,1,),0)</f>
        <v>20</v>
      </c>
      <c r="D60" s="114" t="s">
        <v>1</v>
      </c>
      <c r="E60" s="34" t="str">
        <f>IF($B60=0,"--",INDEX(DATOS,$B60,Q$2))</f>
        <v>Departamento de Victoria, ER</v>
      </c>
      <c r="F60" s="34" t="str">
        <f>IFERROR(SUBSTITUTE(SUBSTITUTE(SUBSTITUTE(SUBSTITUTE(SUBSTITUTE(MID(E60,1,FIND(",",E60)-1),"Departamento de","Dpto."),"Partido de","Part."),"Coronel","Cnel."),"General","Gral."),"Comandante","Cmte."),E60)</f>
        <v>Dpto. Victoria</v>
      </c>
      <c r="G60" s="117">
        <f>IFERROR(VLOOKUP($E60,LOC_UNICOS,G$2,0),"sd")</f>
        <v>-32.6666667</v>
      </c>
      <c r="H60" s="117">
        <f>IFERROR(VLOOKUP($E60,LOC_UNICOS,H$2,0),"sd")</f>
        <v>-60.3333333</v>
      </c>
      <c r="I60" s="116">
        <f t="shared" si="2"/>
        <v>2018</v>
      </c>
      <c r="J60" s="116">
        <f t="shared" si="3"/>
        <v>2017</v>
      </c>
      <c r="K60" s="118">
        <f t="array" ref="K60">IFERROR(AVERAGE(IF(INDEX(DATOS,0,$P$2)&lt;=$I60,IF(INDEX(DATOS,0,$P$2)&gt;=$J60,IF(ISNUMBER(INDEX(DATOS,0,K$5)),IF(INDEX(DATOS,0,$N$2)=0,IF(INDEX(DATOS,0,$O$2)=1,IF(INDEX(DATOS,0,$Q$2)=$E60,INDEX(DATOS,0,K$5)))))))),"sd")</f>
        <v>99.499999999999986</v>
      </c>
      <c r="L60" s="118">
        <f t="array" ref="L60">IFERROR(AVERAGE(IF(INDEX(DATOS,0,$P$2)&lt;=$I60,IF(INDEX(DATOS,0,$P$2)&gt;=$J60,IF(ISNUMBER(INDEX(DATOS,0,L$5)),IF(INDEX(DATOS,0,$N$2)=0,IF(INDEX(DATOS,0,$O$2)=1,IF(INDEX(DATOS,0,$Q$2)=$E60,INDEX(DATOS,0,L$5)))))))),"sd")</f>
        <v>17.225000000000001</v>
      </c>
      <c r="M60" s="118">
        <f t="array" ref="M60">IFERROR(AVERAGE(IF(INDEX(DATOS,0,$P$2)&lt;=$I60,IF(INDEX(DATOS,0,$P$2)&gt;=$J60,IF(ISNUMBER(INDEX(DATOS,0,M$5)),IF(INDEX(DATOS,0,$N$2)=0,IF(INDEX(DATOS,0,$O$2)=1,IF(INDEX(DATOS,0,$Q$2)=$E60,INDEX(DATOS,0,M$5)))))))),"sd")</f>
        <v>24.35</v>
      </c>
      <c r="N60" s="118">
        <f t="array" ref="N60">IFERROR(AVERAGE(IF(INDEX(DATOS,0,$P$2)&lt;=$I60,IF(INDEX(DATOS,0,$P$2)&gt;=$J60,IF(ISNUMBER(INDEX(DATOS,0,N$5)),IF(INDEX(DATOS,0,$N$2)=0,IF(INDEX(DATOS,0,$O$2)=1,IF(INDEX(DATOS,0,$Q$2)=$E60,INDEX(DATOS,0,N$5)))))))),"sd")</f>
        <v>79.3</v>
      </c>
      <c r="O60" s="118">
        <f t="array" ref="O60">IFERROR(AVERAGE(IF(INDEX(DATOS,0,$P$2)&lt;=$I60,IF(INDEX(DATOS,0,$P$2)&gt;=$J60,IF(ISNUMBER(INDEX(DATOS,0,O$5)),IF(INDEX(DATOS,0,$N$2)=0,IF(INDEX(DATOS,0,$O$2)=1,IF(INDEX(DATOS,0,$Q$2)=$E60,INDEX(DATOS,0,O$5)))))))),"sd")</f>
        <v>10.375</v>
      </c>
      <c r="P60" s="118">
        <f t="array" ref="P60">IFERROR(AVERAGE(IF(INDEX(DATOS,0,$P$2)&lt;=$I60,IF(INDEX(DATOS,0,$P$2)&gt;=$J60,IF(ISNUMBER(INDEX(DATOS,0,P$5)),IF(INDEX(DATOS,0,$N$2)=0,IF(INDEX(DATOS,0,$O$2)=1,IF(INDEX(DATOS,0,$Q$2)=$E60,INDEX(DATOS,0,P$5)))))))),"sd")</f>
        <v>3325</v>
      </c>
      <c r="Q60" s="118">
        <f t="array" ref="Q60">IFERROR(AVERAGE(IF(INDEX(DATOS,0,$P$2)&lt;=$I60,IF(INDEX(DATOS,0,$P$2)&gt;=$J60,IF(ISNUMBER(INDEX(DATOS,0,Q$5)),IF(INDEX(DATOS,0,$N$2)=0,IF(INDEX(DATOS,0,$O$2)=1,IF(INDEX(DATOS,0,$Q$2)=$E60,INDEX(DATOS,0,Q$5)))))))),"sd")</f>
        <v>5.15</v>
      </c>
      <c r="R60" s="118"/>
      <c r="S60" s="119" t="str">
        <f t="shared" si="4"/>
        <v>Dpto. Victoria                          ,-32.667,-60.333,2018,2017,99.500,17.225,24.350,79.300,10.375,3325.000, 5.150</v>
      </c>
    </row>
    <row r="61" spans="1:19" x14ac:dyDescent="0.35">
      <c r="A61">
        <f t="shared" si="5"/>
        <v>54</v>
      </c>
      <c r="B61" s="35">
        <f t="array" ref="B61">IF(B60=0,0,MIN(IF(INDEX(DATOS,0,$P$2)&lt;=$I61,IF(INDEX(DATOS,0,$P$2)&gt;=$J61,IF(ISNUMBER(INDEX(DATOS,0,$C61)),IF(INDEX(DATOS,0,$N$2)=0,IF(INDEX(DATOS,0,$O$2)=1,IF(ISNA(MATCH(INDEX(DATOS,0,$Q$2),IF($J$8:J60=J61,$E$8:E60),0)),INDEX(DATOS,0,$M$2)))))))))</f>
        <v>446</v>
      </c>
      <c r="C61" s="32">
        <f>MATCH(D61,INDEX(DATOS,1,),0)</f>
        <v>20</v>
      </c>
      <c r="D61" s="114" t="s">
        <v>1</v>
      </c>
      <c r="E61" s="34" t="str">
        <f>IF($B61=0,"--",INDEX(DATOS,$B61,Q$2))</f>
        <v>Departamento de San Salvador, ER</v>
      </c>
      <c r="F61" s="34" t="str">
        <f>IFERROR(SUBSTITUTE(SUBSTITUTE(SUBSTITUTE(SUBSTITUTE(SUBSTITUTE(MID(E61,1,FIND(",",E61)-1),"Departamento de","Dpto."),"Partido de","Part."),"Coronel","Cnel."),"General","Gral."),"Comandante","Cmte."),E61)</f>
        <v>Dpto. San Salvador</v>
      </c>
      <c r="G61" s="117">
        <f>IFERROR(VLOOKUP($E61,LOC_UNICOS,G$2,0),"sd")</f>
        <v>-31.618055999999999</v>
      </c>
      <c r="H61" s="117">
        <f>IFERROR(VLOOKUP($E61,LOC_UNICOS,H$2,0),"sd")</f>
        <v>-58.505000000000003</v>
      </c>
      <c r="I61" s="116">
        <f t="shared" si="2"/>
        <v>2018</v>
      </c>
      <c r="J61" s="116">
        <f t="shared" si="3"/>
        <v>2017</v>
      </c>
      <c r="K61" s="118">
        <f t="array" ref="K61">IFERROR(AVERAGE(IF(INDEX(DATOS,0,$P$2)&lt;=$I61,IF(INDEX(DATOS,0,$P$2)&gt;=$J61,IF(ISNUMBER(INDEX(DATOS,0,K$5)),IF(INDEX(DATOS,0,$N$2)=0,IF(INDEX(DATOS,0,$O$2)=1,IF(INDEX(DATOS,0,$Q$2)=$E61,INDEX(DATOS,0,K$5)))))))),"sd")</f>
        <v>99.85</v>
      </c>
      <c r="L61" s="118">
        <f t="array" ref="L61">IFERROR(AVERAGE(IF(INDEX(DATOS,0,$P$2)&lt;=$I61,IF(INDEX(DATOS,0,$P$2)&gt;=$J61,IF(ISNUMBER(INDEX(DATOS,0,L$5)),IF(INDEX(DATOS,0,$N$2)=0,IF(INDEX(DATOS,0,$O$2)=1,IF(INDEX(DATOS,0,$Q$2)=$E61,INDEX(DATOS,0,L$5)))))))),"sd")</f>
        <v>15.15</v>
      </c>
      <c r="M61" s="118">
        <f t="array" ref="M61">IFERROR(AVERAGE(IF(INDEX(DATOS,0,$P$2)&lt;=$I61,IF(INDEX(DATOS,0,$P$2)&gt;=$J61,IF(ISNUMBER(INDEX(DATOS,0,M$5)),IF(INDEX(DATOS,0,$N$2)=0,IF(INDEX(DATOS,0,$O$2)=1,IF(INDEX(DATOS,0,$Q$2)=$E61,INDEX(DATOS,0,M$5)))))))),"sd")</f>
        <v>24.2</v>
      </c>
      <c r="N61" s="118">
        <f t="array" ref="N61">IFERROR(AVERAGE(IF(INDEX(DATOS,0,$P$2)&lt;=$I61,IF(INDEX(DATOS,0,$P$2)&gt;=$J61,IF(ISNUMBER(INDEX(DATOS,0,N$5)),IF(INDEX(DATOS,0,$N$2)=0,IF(INDEX(DATOS,0,$O$2)=1,IF(INDEX(DATOS,0,$Q$2)=$E61,INDEX(DATOS,0,N$5)))))))),"sd")</f>
        <v>79.5</v>
      </c>
      <c r="O61" s="118">
        <f t="array" ref="O61">IFERROR(AVERAGE(IF(INDEX(DATOS,0,$P$2)&lt;=$I61,IF(INDEX(DATOS,0,$P$2)&gt;=$J61,IF(ISNUMBER(INDEX(DATOS,0,O$5)),IF(INDEX(DATOS,0,$N$2)=0,IF(INDEX(DATOS,0,$O$2)=1,IF(INDEX(DATOS,0,$Q$2)=$E61,INDEX(DATOS,0,O$5)))))))),"sd")</f>
        <v>10.55</v>
      </c>
      <c r="P61" s="118">
        <f t="array" ref="P61">IFERROR(AVERAGE(IF(INDEX(DATOS,0,$P$2)&lt;=$I61,IF(INDEX(DATOS,0,$P$2)&gt;=$J61,IF(ISNUMBER(INDEX(DATOS,0,P$5)),IF(INDEX(DATOS,0,$N$2)=0,IF(INDEX(DATOS,0,$O$2)=1,IF(INDEX(DATOS,0,$Q$2)=$E61,INDEX(DATOS,0,P$5)))))))),"sd")</f>
        <v>2650</v>
      </c>
      <c r="Q61" s="118">
        <f t="array" ref="Q61">IFERROR(AVERAGE(IF(INDEX(DATOS,0,$P$2)&lt;=$I61,IF(INDEX(DATOS,0,$P$2)&gt;=$J61,IF(ISNUMBER(INDEX(DATOS,0,Q$5)),IF(INDEX(DATOS,0,$N$2)=0,IF(INDEX(DATOS,0,$O$2)=1,IF(INDEX(DATOS,0,$Q$2)=$E61,INDEX(DATOS,0,Q$5)))))))),"sd")</f>
        <v>3.9749999999999996</v>
      </c>
      <c r="R61" s="118"/>
      <c r="S61" s="119" t="str">
        <f t="shared" si="4"/>
        <v>Dpto. San Salvador                      ,-31.618,-58.505,2018,2017,99.850,15.150,24.200,79.500,10.550,2650.000, 3.975</v>
      </c>
    </row>
    <row r="62" spans="1:19" x14ac:dyDescent="0.35">
      <c r="A62">
        <f t="shared" si="5"/>
        <v>55</v>
      </c>
      <c r="B62" s="35">
        <f t="array" ref="B62">IF(B61=0,0,MIN(IF(INDEX(DATOS,0,$P$2)&lt;=$I62,IF(INDEX(DATOS,0,$P$2)&gt;=$J62,IF(ISNUMBER(INDEX(DATOS,0,$C62)),IF(INDEX(DATOS,0,$N$2)=0,IF(INDEX(DATOS,0,$O$2)=1,IF(ISNA(MATCH(INDEX(DATOS,0,$Q$2),IF($J$8:J61=J62,$E$8:E61),0)),INDEX(DATOS,0,$M$2)))))))))</f>
        <v>447</v>
      </c>
      <c r="C62" s="32">
        <f>MATCH(D62,INDEX(DATOS,1,),0)</f>
        <v>20</v>
      </c>
      <c r="D62" s="114" t="s">
        <v>1</v>
      </c>
      <c r="E62" s="34" t="str">
        <f>IF($B62=0,"--",INDEX(DATOS,$B62,Q$2))</f>
        <v>Partido de Lobería, BA</v>
      </c>
      <c r="F62" s="34" t="str">
        <f>IFERROR(SUBSTITUTE(SUBSTITUTE(SUBSTITUTE(SUBSTITUTE(SUBSTITUTE(MID(E62,1,FIND(",",E62)-1),"Departamento de","Dpto."),"Partido de","Part."),"Coronel","Cnel."),"General","Gral."),"Comandante","Cmte."),E62)</f>
        <v>Part. Lobería</v>
      </c>
      <c r="G62" s="117">
        <f>IFERROR(VLOOKUP($E62,LOC_UNICOS,G$2,0),"sd")</f>
        <v>-38.0833333</v>
      </c>
      <c r="H62" s="117">
        <f>IFERROR(VLOOKUP($E62,LOC_UNICOS,H$2,0),"sd")</f>
        <v>-58.75</v>
      </c>
      <c r="I62" s="116">
        <f t="shared" si="2"/>
        <v>2018</v>
      </c>
      <c r="J62" s="116">
        <f t="shared" si="3"/>
        <v>2017</v>
      </c>
      <c r="K62" s="118">
        <f t="array" ref="K62">IFERROR(AVERAGE(IF(INDEX(DATOS,0,$P$2)&lt;=$I62,IF(INDEX(DATOS,0,$P$2)&gt;=$J62,IF(ISNUMBER(INDEX(DATOS,0,K$5)),IF(INDEX(DATOS,0,$N$2)=0,IF(INDEX(DATOS,0,$O$2)=1,IF(INDEX(DATOS,0,$Q$2)=$E62,INDEX(DATOS,0,K$5)))))))),"sd")</f>
        <v>99.857142857142847</v>
      </c>
      <c r="L62" s="118">
        <f t="array" ref="L62">IFERROR(AVERAGE(IF(INDEX(DATOS,0,$P$2)&lt;=$I62,IF(INDEX(DATOS,0,$P$2)&gt;=$J62,IF(ISNUMBER(INDEX(DATOS,0,L$5)),IF(INDEX(DATOS,0,$N$2)=0,IF(INDEX(DATOS,0,$O$2)=1,IF(INDEX(DATOS,0,$Q$2)=$E62,INDEX(DATOS,0,L$5)))))))),"sd")</f>
        <v>10.771428571428572</v>
      </c>
      <c r="M62" s="118">
        <f t="array" ref="M62">IFERROR(AVERAGE(IF(INDEX(DATOS,0,$P$2)&lt;=$I62,IF(INDEX(DATOS,0,$P$2)&gt;=$J62,IF(ISNUMBER(INDEX(DATOS,0,M$5)),IF(INDEX(DATOS,0,$N$2)=0,IF(INDEX(DATOS,0,$O$2)=1,IF(INDEX(DATOS,0,$Q$2)=$E62,INDEX(DATOS,0,M$5)))))))),"sd")</f>
        <v>25.25714285714286</v>
      </c>
      <c r="N62" s="118">
        <f t="array" ref="N62">IFERROR(AVERAGE(IF(INDEX(DATOS,0,$P$2)&lt;=$I62,IF(INDEX(DATOS,0,$P$2)&gt;=$J62,IF(ISNUMBER(INDEX(DATOS,0,N$5)),IF(INDEX(DATOS,0,$N$2)=0,IF(INDEX(DATOS,0,$O$2)=1,IF(INDEX(DATOS,0,$Q$2)=$E62,INDEX(DATOS,0,N$5)))))))),"sd")</f>
        <v>78.221428571428575</v>
      </c>
      <c r="O62" s="118">
        <f t="array" ref="O62">IFERROR(AVERAGE(IF(INDEX(DATOS,0,$P$2)&lt;=$I62,IF(INDEX(DATOS,0,$P$2)&gt;=$J62,IF(ISNUMBER(INDEX(DATOS,0,O$5)),IF(INDEX(DATOS,0,$N$2)=0,IF(INDEX(DATOS,0,$O$2)=1,IF(INDEX(DATOS,0,$Q$2)=$E62,INDEX(DATOS,0,O$5)))))))),"sd")</f>
        <v>10.714285714285714</v>
      </c>
      <c r="P62" s="118">
        <f t="array" ref="P62">IFERROR(AVERAGE(IF(INDEX(DATOS,0,$P$2)&lt;=$I62,IF(INDEX(DATOS,0,$P$2)&gt;=$J62,IF(ISNUMBER(INDEX(DATOS,0,P$5)),IF(INDEX(DATOS,0,$N$2)=0,IF(INDEX(DATOS,0,$O$2)=1,IF(INDEX(DATOS,0,$Q$2)=$E62,INDEX(DATOS,0,P$5)))))))),"sd")</f>
        <v>4500.3613587087448</v>
      </c>
      <c r="Q62" s="118">
        <f t="array" ref="Q62">IFERROR(AVERAGE(IF(INDEX(DATOS,0,$P$2)&lt;=$I62,IF(INDEX(DATOS,0,$P$2)&gt;=$J62,IF(ISNUMBER(INDEX(DATOS,0,Q$5)),IF(INDEX(DATOS,0,$N$2)=0,IF(INDEX(DATOS,0,$O$2)=1,IF(INDEX(DATOS,0,$Q$2)=$E62,INDEX(DATOS,0,Q$5)))))))),"sd")</f>
        <v>1.0014285714285713</v>
      </c>
      <c r="R62" s="118"/>
      <c r="S62" s="119" t="str">
        <f t="shared" si="4"/>
        <v>Part. Lobería                           ,-38.083,-58.750,2018,2017,99.857,10.771,25.257,78.221,10.714,4500.361, 1.001</v>
      </c>
    </row>
    <row r="63" spans="1:19" x14ac:dyDescent="0.35">
      <c r="A63">
        <f t="shared" si="5"/>
        <v>56</v>
      </c>
      <c r="B63" s="35">
        <f t="array" ref="B63">IF(B62=0,0,MIN(IF(INDEX(DATOS,0,$P$2)&lt;=$I63,IF(INDEX(DATOS,0,$P$2)&gt;=$J63,IF(ISNUMBER(INDEX(DATOS,0,$C63)),IF(INDEX(DATOS,0,$N$2)=0,IF(INDEX(DATOS,0,$O$2)=1,IF(ISNA(MATCH(INDEX(DATOS,0,$Q$2),IF($J$8:J62=J63,$E$8:E62),0)),INDEX(DATOS,0,$M$2)))))))))</f>
        <v>448</v>
      </c>
      <c r="C63" s="32">
        <f>MATCH(D63,INDEX(DATOS,1,),0)</f>
        <v>20</v>
      </c>
      <c r="D63" s="114" t="s">
        <v>1</v>
      </c>
      <c r="E63" s="34" t="str">
        <f>IF($B63=0,"--",INDEX(DATOS,$B63,Q$2))</f>
        <v>Partido de Balcarce, BA</v>
      </c>
      <c r="F63" s="34" t="str">
        <f>IFERROR(SUBSTITUTE(SUBSTITUTE(SUBSTITUTE(SUBSTITUTE(SUBSTITUTE(MID(E63,1,FIND(",",E63)-1),"Departamento de","Dpto."),"Partido de","Part."),"Coronel","Cnel."),"General","Gral."),"Comandante","Cmte."),E63)</f>
        <v>Part. Balcarce</v>
      </c>
      <c r="G63" s="117">
        <f>IFERROR(VLOOKUP($E63,LOC_UNICOS,G$2,0),"sd")</f>
        <v>-37.75</v>
      </c>
      <c r="H63" s="117">
        <f>IFERROR(VLOOKUP($E63,LOC_UNICOS,H$2,0),"sd")</f>
        <v>-58.25</v>
      </c>
      <c r="I63" s="116">
        <f t="shared" si="2"/>
        <v>2018</v>
      </c>
      <c r="J63" s="116">
        <f t="shared" si="3"/>
        <v>2017</v>
      </c>
      <c r="K63" s="118">
        <f t="array" ref="K63">IFERROR(AVERAGE(IF(INDEX(DATOS,0,$P$2)&lt;=$I63,IF(INDEX(DATOS,0,$P$2)&gt;=$J63,IF(ISNUMBER(INDEX(DATOS,0,K$5)),IF(INDEX(DATOS,0,$N$2)=0,IF(INDEX(DATOS,0,$O$2)=1,IF(INDEX(DATOS,0,$Q$2)=$E63,INDEX(DATOS,0,K$5)))))))),"sd")</f>
        <v>99.633333333333326</v>
      </c>
      <c r="L63" s="118">
        <f t="array" ref="L63">IFERROR(AVERAGE(IF(INDEX(DATOS,0,$P$2)&lt;=$I63,IF(INDEX(DATOS,0,$P$2)&gt;=$J63,IF(ISNUMBER(INDEX(DATOS,0,L$5)),IF(INDEX(DATOS,0,$N$2)=0,IF(INDEX(DATOS,0,$O$2)=1,IF(INDEX(DATOS,0,$Q$2)=$E63,INDEX(DATOS,0,L$5)))))))),"sd")</f>
        <v>9.2833333333333332</v>
      </c>
      <c r="M63" s="118">
        <f t="array" ref="M63">IFERROR(AVERAGE(IF(INDEX(DATOS,0,$P$2)&lt;=$I63,IF(INDEX(DATOS,0,$P$2)&gt;=$J63,IF(ISNUMBER(INDEX(DATOS,0,M$5)),IF(INDEX(DATOS,0,$N$2)=0,IF(INDEX(DATOS,0,$O$2)=1,IF(INDEX(DATOS,0,$Q$2)=$E63,INDEX(DATOS,0,M$5)))))))),"sd")</f>
        <v>25.266666666666666</v>
      </c>
      <c r="N63" s="118">
        <f t="array" ref="N63">IFERROR(AVERAGE(IF(INDEX(DATOS,0,$P$2)&lt;=$I63,IF(INDEX(DATOS,0,$P$2)&gt;=$J63,IF(ISNUMBER(INDEX(DATOS,0,N$5)),IF(INDEX(DATOS,0,$N$2)=0,IF(INDEX(DATOS,0,$O$2)=1,IF(INDEX(DATOS,0,$Q$2)=$E63,INDEX(DATOS,0,N$5)))))))),"sd")</f>
        <v>78.741666666666674</v>
      </c>
      <c r="O63" s="118">
        <f t="array" ref="O63">IFERROR(AVERAGE(IF(INDEX(DATOS,0,$P$2)&lt;=$I63,IF(INDEX(DATOS,0,$P$2)&gt;=$J63,IF(ISNUMBER(INDEX(DATOS,0,O$5)),IF(INDEX(DATOS,0,$N$2)=0,IF(INDEX(DATOS,0,$O$2)=1,IF(INDEX(DATOS,0,$Q$2)=$E63,INDEX(DATOS,0,O$5)))))))),"sd")</f>
        <v>10.549999999999999</v>
      </c>
      <c r="P63" s="118">
        <f t="array" ref="P63">IFERROR(AVERAGE(IF(INDEX(DATOS,0,$P$2)&lt;=$I63,IF(INDEX(DATOS,0,$P$2)&gt;=$J63,IF(ISNUMBER(INDEX(DATOS,0,P$5)),IF(INDEX(DATOS,0,$N$2)=0,IF(INDEX(DATOS,0,$O$2)=1,IF(INDEX(DATOS,0,$Q$2)=$E63,INDEX(DATOS,0,P$5)))))))),"sd")</f>
        <v>4399.9956612287406</v>
      </c>
      <c r="Q63" s="118">
        <f t="array" ref="Q63">IFERROR(AVERAGE(IF(INDEX(DATOS,0,$P$2)&lt;=$I63,IF(INDEX(DATOS,0,$P$2)&gt;=$J63,IF(ISNUMBER(INDEX(DATOS,0,Q$5)),IF(INDEX(DATOS,0,$N$2)=0,IF(INDEX(DATOS,0,$O$2)=1,IF(INDEX(DATOS,0,$Q$2)=$E63,INDEX(DATOS,0,Q$5)))))))),"sd")</f>
        <v>1.135</v>
      </c>
      <c r="R63" s="118"/>
      <c r="S63" s="119" t="str">
        <f t="shared" si="4"/>
        <v>Part. Balcarce                          ,-37.750,-58.250,2018,2017,99.633, 9.283,25.267,78.742,10.550,4399.996, 1.135</v>
      </c>
    </row>
    <row r="64" spans="1:19" x14ac:dyDescent="0.35">
      <c r="A64">
        <f t="shared" si="5"/>
        <v>57</v>
      </c>
      <c r="B64" s="35">
        <f t="array" ref="B64">IF(B63=0,0,MIN(IF(INDEX(DATOS,0,$P$2)&lt;=$I64,IF(INDEX(DATOS,0,$P$2)&gt;=$J64,IF(ISNUMBER(INDEX(DATOS,0,$C64)),IF(INDEX(DATOS,0,$N$2)=0,IF(INDEX(DATOS,0,$O$2)=1,IF(ISNA(MATCH(INDEX(DATOS,0,$Q$2),IF($J$8:J63=J64,$E$8:E63),0)),INDEX(DATOS,0,$M$2)))))))))</f>
        <v>451</v>
      </c>
      <c r="C64" s="32">
        <f>MATCH(D64,INDEX(DATOS,1,),0)</f>
        <v>20</v>
      </c>
      <c r="D64" s="114" t="s">
        <v>1</v>
      </c>
      <c r="E64" s="34" t="str">
        <f>IF($B64=0,"--",INDEX(DATOS,$B64,Q$2))</f>
        <v>Partido de Azul, BA</v>
      </c>
      <c r="F64" s="34" t="str">
        <f>IFERROR(SUBSTITUTE(SUBSTITUTE(SUBSTITUTE(SUBSTITUTE(SUBSTITUTE(MID(E64,1,FIND(",",E64)-1),"Departamento de","Dpto."),"Partido de","Part."),"Coronel","Cnel."),"General","Gral."),"Comandante","Cmte."),E64)</f>
        <v>Part. Azul</v>
      </c>
      <c r="G64" s="117">
        <f>IFERROR(VLOOKUP($E64,LOC_UNICOS,G$2,0),"sd")</f>
        <v>-36.75</v>
      </c>
      <c r="H64" s="117">
        <f>IFERROR(VLOOKUP($E64,LOC_UNICOS,H$2,0),"sd")</f>
        <v>-59.6666667</v>
      </c>
      <c r="I64" s="116">
        <f t="shared" si="2"/>
        <v>2018</v>
      </c>
      <c r="J64" s="116">
        <f t="shared" si="3"/>
        <v>2017</v>
      </c>
      <c r="K64" s="118">
        <f t="array" ref="K64">IFERROR(AVERAGE(IF(INDEX(DATOS,0,$P$2)&lt;=$I64,IF(INDEX(DATOS,0,$P$2)&gt;=$J64,IF(ISNUMBER(INDEX(DATOS,0,K$5)),IF(INDEX(DATOS,0,$N$2)=0,IF(INDEX(DATOS,0,$O$2)=1,IF(INDEX(DATOS,0,$Q$2)=$E64,INDEX(DATOS,0,K$5)))))))),"sd")</f>
        <v>100.5</v>
      </c>
      <c r="L64" s="118">
        <f t="array" ref="L64">IFERROR(AVERAGE(IF(INDEX(DATOS,0,$P$2)&lt;=$I64,IF(INDEX(DATOS,0,$P$2)&gt;=$J64,IF(ISNUMBER(INDEX(DATOS,0,L$5)),IF(INDEX(DATOS,0,$N$2)=0,IF(INDEX(DATOS,0,$O$2)=1,IF(INDEX(DATOS,0,$Q$2)=$E64,INDEX(DATOS,0,L$5)))))))),"sd")</f>
        <v>6.4</v>
      </c>
      <c r="M64" s="118">
        <f t="array" ref="M64">IFERROR(AVERAGE(IF(INDEX(DATOS,0,$P$2)&lt;=$I64,IF(INDEX(DATOS,0,$P$2)&gt;=$J64,IF(ISNUMBER(INDEX(DATOS,0,M$5)),IF(INDEX(DATOS,0,$N$2)=0,IF(INDEX(DATOS,0,$O$2)=1,IF(INDEX(DATOS,0,$Q$2)=$E64,INDEX(DATOS,0,M$5)))))))),"sd")</f>
        <v>24.6</v>
      </c>
      <c r="N64" s="118">
        <f t="array" ref="N64">IFERROR(AVERAGE(IF(INDEX(DATOS,0,$P$2)&lt;=$I64,IF(INDEX(DATOS,0,$P$2)&gt;=$J64,IF(ISNUMBER(INDEX(DATOS,0,N$5)),IF(INDEX(DATOS,0,$N$2)=0,IF(INDEX(DATOS,0,$O$2)=1,IF(INDEX(DATOS,0,$Q$2)=$E64,INDEX(DATOS,0,N$5)))))))),"sd")</f>
        <v>82.6</v>
      </c>
      <c r="O64" s="118">
        <f t="array" ref="O64">IFERROR(AVERAGE(IF(INDEX(DATOS,0,$P$2)&lt;=$I64,IF(INDEX(DATOS,0,$P$2)&gt;=$J64,IF(ISNUMBER(INDEX(DATOS,0,O$5)),IF(INDEX(DATOS,0,$N$2)=0,IF(INDEX(DATOS,0,$O$2)=1,IF(INDEX(DATOS,0,$Q$2)=$E64,INDEX(DATOS,0,O$5)))))))),"sd")</f>
        <v>10.5</v>
      </c>
      <c r="P64" s="118">
        <f t="array" ref="P64">IFERROR(AVERAGE(IF(INDEX(DATOS,0,$P$2)&lt;=$I64,IF(INDEX(DATOS,0,$P$2)&gt;=$J64,IF(ISNUMBER(INDEX(DATOS,0,P$5)),IF(INDEX(DATOS,0,$N$2)=0,IF(INDEX(DATOS,0,$O$2)=1,IF(INDEX(DATOS,0,$Q$2)=$E64,INDEX(DATOS,0,P$5)))))))),"sd")</f>
        <v>4200</v>
      </c>
      <c r="Q64" s="118">
        <f t="array" ref="Q64">IFERROR(AVERAGE(IF(INDEX(DATOS,0,$P$2)&lt;=$I64,IF(INDEX(DATOS,0,$P$2)&gt;=$J64,IF(ISNUMBER(INDEX(DATOS,0,Q$5)),IF(INDEX(DATOS,0,$N$2)=0,IF(INDEX(DATOS,0,$O$2)=1,IF(INDEX(DATOS,0,$Q$2)=$E64,INDEX(DATOS,0,Q$5)))))))),"sd")</f>
        <v>0.51</v>
      </c>
      <c r="R64" s="118"/>
      <c r="S64" s="119" t="str">
        <f t="shared" si="4"/>
        <v>Part. Azul                              ,-36.750,-59.667,2018,2017,100.500, 6.400,24.600,82.600,10.500,4200.000, 0.510</v>
      </c>
    </row>
    <row r="65" spans="1:19" x14ac:dyDescent="0.35">
      <c r="A65">
        <f t="shared" si="5"/>
        <v>58</v>
      </c>
      <c r="B65" s="35">
        <f t="array" ref="B65">IF(B64=0,0,MIN(IF(INDEX(DATOS,0,$P$2)&lt;=$I65,IF(INDEX(DATOS,0,$P$2)&gt;=$J65,IF(ISNUMBER(INDEX(DATOS,0,$C65)),IF(INDEX(DATOS,0,$N$2)=0,IF(INDEX(DATOS,0,$O$2)=1,IF(ISNA(MATCH(INDEX(DATOS,0,$Q$2),IF($J$8:J64=J65,$E$8:E64),0)),INDEX(DATOS,0,$M$2)))))))))</f>
        <v>452</v>
      </c>
      <c r="C65" s="32">
        <f>MATCH(D65,INDEX(DATOS,1,),0)</f>
        <v>20</v>
      </c>
      <c r="D65" s="114" t="s">
        <v>1</v>
      </c>
      <c r="E65" s="34" t="str">
        <f>IF($B65=0,"--",INDEX(DATOS,$B65,Q$2))</f>
        <v>Partido de General Pueyrredón, BA</v>
      </c>
      <c r="F65" s="34" t="str">
        <f>IFERROR(SUBSTITUTE(SUBSTITUTE(SUBSTITUTE(SUBSTITUTE(SUBSTITUTE(MID(E65,1,FIND(",",E65)-1),"Departamento de","Dpto."),"Partido de","Part."),"Coronel","Cnel."),"General","Gral."),"Comandante","Cmte."),E65)</f>
        <v>Part. Gral. Pueyrredón</v>
      </c>
      <c r="G65" s="117">
        <f>IFERROR(VLOOKUP($E65,LOC_UNICOS,G$2,0),"sd")</f>
        <v>-38</v>
      </c>
      <c r="H65" s="117">
        <f>IFERROR(VLOOKUP($E65,LOC_UNICOS,H$2,0),"sd")</f>
        <v>-57.75</v>
      </c>
      <c r="I65" s="116">
        <f t="shared" si="2"/>
        <v>2018</v>
      </c>
      <c r="J65" s="116">
        <f t="shared" si="3"/>
        <v>2017</v>
      </c>
      <c r="K65" s="118">
        <f t="array" ref="K65">IFERROR(AVERAGE(IF(INDEX(DATOS,0,$P$2)&lt;=$I65,IF(INDEX(DATOS,0,$P$2)&gt;=$J65,IF(ISNUMBER(INDEX(DATOS,0,K$5)),IF(INDEX(DATOS,0,$N$2)=0,IF(INDEX(DATOS,0,$O$2)=1,IF(INDEX(DATOS,0,$Q$2)=$E65,INDEX(DATOS,0,K$5)))))))),"sd")</f>
        <v>99.95</v>
      </c>
      <c r="L65" s="118">
        <f t="array" ref="L65">IFERROR(AVERAGE(IF(INDEX(DATOS,0,$P$2)&lt;=$I65,IF(INDEX(DATOS,0,$P$2)&gt;=$J65,IF(ISNUMBER(INDEX(DATOS,0,L$5)),IF(INDEX(DATOS,0,$N$2)=0,IF(INDEX(DATOS,0,$O$2)=1,IF(INDEX(DATOS,0,$Q$2)=$E65,INDEX(DATOS,0,L$5)))))))),"sd")</f>
        <v>11.35</v>
      </c>
      <c r="M65" s="118">
        <f t="array" ref="M65">IFERROR(AVERAGE(IF(INDEX(DATOS,0,$P$2)&lt;=$I65,IF(INDEX(DATOS,0,$P$2)&gt;=$J65,IF(ISNUMBER(INDEX(DATOS,0,M$5)),IF(INDEX(DATOS,0,$N$2)=0,IF(INDEX(DATOS,0,$O$2)=1,IF(INDEX(DATOS,0,$Q$2)=$E65,INDEX(DATOS,0,M$5)))))))),"sd")</f>
        <v>23.6</v>
      </c>
      <c r="N65" s="118">
        <f t="array" ref="N65">IFERROR(AVERAGE(IF(INDEX(DATOS,0,$P$2)&lt;=$I65,IF(INDEX(DATOS,0,$P$2)&gt;=$J65,IF(ISNUMBER(INDEX(DATOS,0,N$5)),IF(INDEX(DATOS,0,$N$2)=0,IF(INDEX(DATOS,0,$O$2)=1,IF(INDEX(DATOS,0,$Q$2)=$E65,INDEX(DATOS,0,N$5)))))))),"sd")</f>
        <v>78.275000000000006</v>
      </c>
      <c r="O65" s="118">
        <f t="array" ref="O65">IFERROR(AVERAGE(IF(INDEX(DATOS,0,$P$2)&lt;=$I65,IF(INDEX(DATOS,0,$P$2)&gt;=$J65,IF(ISNUMBER(INDEX(DATOS,0,O$5)),IF(INDEX(DATOS,0,$N$2)=0,IF(INDEX(DATOS,0,$O$2)=1,IF(INDEX(DATOS,0,$Q$2)=$E65,INDEX(DATOS,0,O$5)))))))),"sd")</f>
        <v>10.6</v>
      </c>
      <c r="P65" s="118">
        <f t="array" ref="P65">IFERROR(AVERAGE(IF(INDEX(DATOS,0,$P$2)&lt;=$I65,IF(INDEX(DATOS,0,$P$2)&gt;=$J65,IF(ISNUMBER(INDEX(DATOS,0,P$5)),IF(INDEX(DATOS,0,$N$2)=0,IF(INDEX(DATOS,0,$O$2)=1,IF(INDEX(DATOS,0,$Q$2)=$E65,INDEX(DATOS,0,P$5)))))))),"sd")</f>
        <v>4750</v>
      </c>
      <c r="Q65" s="118">
        <f t="array" ref="Q65">IFERROR(AVERAGE(IF(INDEX(DATOS,0,$P$2)&lt;=$I65,IF(INDEX(DATOS,0,$P$2)&gt;=$J65,IF(ISNUMBER(INDEX(DATOS,0,Q$5)),IF(INDEX(DATOS,0,$N$2)=0,IF(INDEX(DATOS,0,$O$2)=1,IF(INDEX(DATOS,0,$Q$2)=$E65,INDEX(DATOS,0,Q$5)))))))),"sd")</f>
        <v>2.2850000000000001</v>
      </c>
      <c r="R65" s="118"/>
      <c r="S65" s="119" t="str">
        <f t="shared" si="4"/>
        <v>Part. Gral. Pueyrredón                  ,-38.000,-57.750,2018,2017,99.950,11.350,23.600,78.275,10.600,4750.000, 2.285</v>
      </c>
    </row>
    <row r="66" spans="1:19" x14ac:dyDescent="0.35">
      <c r="A66">
        <f t="shared" si="5"/>
        <v>59</v>
      </c>
      <c r="B66" s="35">
        <f t="array" ref="B66">IF(B65=0,0,MIN(IF(INDEX(DATOS,0,$P$2)&lt;=$I66,IF(INDEX(DATOS,0,$P$2)&gt;=$J66,IF(ISNUMBER(INDEX(DATOS,0,$C66)),IF(INDEX(DATOS,0,$N$2)=0,IF(INDEX(DATOS,0,$O$2)=1,IF(ISNA(MATCH(INDEX(DATOS,0,$Q$2),IF($J$8:J65=J66,$E$8:E65),0)),INDEX(DATOS,0,$M$2)))))))))</f>
        <v>453</v>
      </c>
      <c r="C66" s="32">
        <f>MATCH(D66,INDEX(DATOS,1,),0)</f>
        <v>20</v>
      </c>
      <c r="D66" s="114" t="s">
        <v>1</v>
      </c>
      <c r="E66" s="34" t="str">
        <f>IF($B66=0,"--",INDEX(DATOS,$B66,Q$2))</f>
        <v>Partido de General Alvarado, BA</v>
      </c>
      <c r="F66" s="34" t="str">
        <f>IFERROR(SUBSTITUTE(SUBSTITUTE(SUBSTITUTE(SUBSTITUTE(SUBSTITUTE(MID(E66,1,FIND(",",E66)-1),"Departamento de","Dpto."),"Partido de","Part."),"Coronel","Cnel."),"General","Gral."),"Comandante","Cmte."),E66)</f>
        <v>Part. Gral. Alvarado</v>
      </c>
      <c r="G66" s="117">
        <f>IFERROR(VLOOKUP($E66,LOC_UNICOS,G$2,0),"sd")</f>
        <v>-38.1666667</v>
      </c>
      <c r="H66" s="117">
        <f>IFERROR(VLOOKUP($E66,LOC_UNICOS,H$2,0),"sd")</f>
        <v>-58.0833333</v>
      </c>
      <c r="I66" s="116">
        <f t="shared" si="2"/>
        <v>2018</v>
      </c>
      <c r="J66" s="116">
        <f t="shared" si="3"/>
        <v>2017</v>
      </c>
      <c r="K66" s="118">
        <f t="array" ref="K66">IFERROR(AVERAGE(IF(INDEX(DATOS,0,$P$2)&lt;=$I66,IF(INDEX(DATOS,0,$P$2)&gt;=$J66,IF(ISNUMBER(INDEX(DATOS,0,K$5)),IF(INDEX(DATOS,0,$N$2)=0,IF(INDEX(DATOS,0,$O$2)=1,IF(INDEX(DATOS,0,$Q$2)=$E66,INDEX(DATOS,0,K$5)))))))),"sd")</f>
        <v>99.25</v>
      </c>
      <c r="L66" s="118">
        <f t="array" ref="L66">IFERROR(AVERAGE(IF(INDEX(DATOS,0,$P$2)&lt;=$I66,IF(INDEX(DATOS,0,$P$2)&gt;=$J66,IF(ISNUMBER(INDEX(DATOS,0,L$5)),IF(INDEX(DATOS,0,$N$2)=0,IF(INDEX(DATOS,0,$O$2)=1,IF(INDEX(DATOS,0,$Q$2)=$E66,INDEX(DATOS,0,L$5)))))))),"sd")</f>
        <v>14.350000000000001</v>
      </c>
      <c r="M66" s="118">
        <f t="array" ref="M66">IFERROR(AVERAGE(IF(INDEX(DATOS,0,$P$2)&lt;=$I66,IF(INDEX(DATOS,0,$P$2)&gt;=$J66,IF(ISNUMBER(INDEX(DATOS,0,M$5)),IF(INDEX(DATOS,0,$N$2)=0,IF(INDEX(DATOS,0,$O$2)=1,IF(INDEX(DATOS,0,$Q$2)=$E66,INDEX(DATOS,0,M$5)))))))),"sd")</f>
        <v>25.299999999999997</v>
      </c>
      <c r="N66" s="118">
        <f t="array" ref="N66">IFERROR(AVERAGE(IF(INDEX(DATOS,0,$P$2)&lt;=$I66,IF(INDEX(DATOS,0,$P$2)&gt;=$J66,IF(ISNUMBER(INDEX(DATOS,0,N$5)),IF(INDEX(DATOS,0,$N$2)=0,IF(INDEX(DATOS,0,$O$2)=1,IF(INDEX(DATOS,0,$Q$2)=$E66,INDEX(DATOS,0,N$5)))))))),"sd")</f>
        <v>79.074999999999989</v>
      </c>
      <c r="O66" s="118">
        <f t="array" ref="O66">IFERROR(AVERAGE(IF(INDEX(DATOS,0,$P$2)&lt;=$I66,IF(INDEX(DATOS,0,$P$2)&gt;=$J66,IF(ISNUMBER(INDEX(DATOS,0,O$5)),IF(INDEX(DATOS,0,$N$2)=0,IF(INDEX(DATOS,0,$O$2)=1,IF(INDEX(DATOS,0,$Q$2)=$E66,INDEX(DATOS,0,O$5)))))))),"sd")</f>
        <v>10.25</v>
      </c>
      <c r="P66" s="118">
        <f t="array" ref="P66">IFERROR(AVERAGE(IF(INDEX(DATOS,0,$P$2)&lt;=$I66,IF(INDEX(DATOS,0,$P$2)&gt;=$J66,IF(ISNUMBER(INDEX(DATOS,0,P$5)),IF(INDEX(DATOS,0,$N$2)=0,IF(INDEX(DATOS,0,$O$2)=1,IF(INDEX(DATOS,0,$Q$2)=$E66,INDEX(DATOS,0,P$5)))))))),"sd")</f>
        <v>4449.996463556954</v>
      </c>
      <c r="Q66" s="118">
        <f t="array" ref="Q66">IFERROR(AVERAGE(IF(INDEX(DATOS,0,$P$2)&lt;=$I66,IF(INDEX(DATOS,0,$P$2)&gt;=$J66,IF(ISNUMBER(INDEX(DATOS,0,Q$5)),IF(INDEX(DATOS,0,$N$2)=0,IF(INDEX(DATOS,0,$O$2)=1,IF(INDEX(DATOS,0,$Q$2)=$E66,INDEX(DATOS,0,Q$5)))))))),"sd")</f>
        <v>0.45</v>
      </c>
      <c r="R66" s="118"/>
      <c r="S66" s="119" t="str">
        <f t="shared" si="4"/>
        <v>Part. Gral. Alvarado                    ,-38.167,-58.083,2018,2017,99.250,14.350,25.300,79.075,10.250,4449.996, 0.450</v>
      </c>
    </row>
    <row r="67" spans="1:19" x14ac:dyDescent="0.35">
      <c r="A67">
        <f t="shared" si="5"/>
        <v>60</v>
      </c>
      <c r="B67" s="35">
        <f t="array" ref="B67">IF(B66=0,0,MIN(IF(INDEX(DATOS,0,$P$2)&lt;=$I67,IF(INDEX(DATOS,0,$P$2)&gt;=$J67,IF(ISNUMBER(INDEX(DATOS,0,$C67)),IF(INDEX(DATOS,0,$N$2)=0,IF(INDEX(DATOS,0,$O$2)=1,IF(ISNA(MATCH(INDEX(DATOS,0,$Q$2),IF($J$8:J66=J67,$E$8:E66),0)),INDEX(DATOS,0,$M$2)))))))))</f>
        <v>454</v>
      </c>
      <c r="C67" s="32">
        <f>MATCH(D67,INDEX(DATOS,1,),0)</f>
        <v>20</v>
      </c>
      <c r="D67" s="114" t="s">
        <v>1</v>
      </c>
      <c r="E67" s="34" t="str">
        <f>IF($B67=0,"--",INDEX(DATOS,$B67,Q$2))</f>
        <v>Partido de Ayacucho, BA</v>
      </c>
      <c r="F67" s="34" t="str">
        <f>IFERROR(SUBSTITUTE(SUBSTITUTE(SUBSTITUTE(SUBSTITUTE(SUBSTITUTE(MID(E67,1,FIND(",",E67)-1),"Departamento de","Dpto."),"Partido de","Part."),"Coronel","Cnel."),"General","Gral."),"Comandante","Cmte."),E67)</f>
        <v>Part. Ayacucho</v>
      </c>
      <c r="G67" s="117">
        <f>IFERROR(VLOOKUP($E67,LOC_UNICOS,G$2,0),"sd")</f>
        <v>-37</v>
      </c>
      <c r="H67" s="117">
        <f>IFERROR(VLOOKUP($E67,LOC_UNICOS,H$2,0),"sd")</f>
        <v>-58.5</v>
      </c>
      <c r="I67" s="116">
        <f t="shared" si="2"/>
        <v>2018</v>
      </c>
      <c r="J67" s="116">
        <f t="shared" si="3"/>
        <v>2017</v>
      </c>
      <c r="K67" s="118">
        <f t="array" ref="K67">IFERROR(AVERAGE(IF(INDEX(DATOS,0,$P$2)&lt;=$I67,IF(INDEX(DATOS,0,$P$2)&gt;=$J67,IF(ISNUMBER(INDEX(DATOS,0,K$5)),IF(INDEX(DATOS,0,$N$2)=0,IF(INDEX(DATOS,0,$O$2)=1,IF(INDEX(DATOS,0,$Q$2)=$E67,INDEX(DATOS,0,K$5)))))))),"sd")</f>
        <v>97.6</v>
      </c>
      <c r="L67" s="118">
        <f t="array" ref="L67">IFERROR(AVERAGE(IF(INDEX(DATOS,0,$P$2)&lt;=$I67,IF(INDEX(DATOS,0,$P$2)&gt;=$J67,IF(ISNUMBER(INDEX(DATOS,0,L$5)),IF(INDEX(DATOS,0,$N$2)=0,IF(INDEX(DATOS,0,$O$2)=1,IF(INDEX(DATOS,0,$Q$2)=$E67,INDEX(DATOS,0,L$5)))))))),"sd")</f>
        <v>9.4</v>
      </c>
      <c r="M67" s="118">
        <f t="array" ref="M67">IFERROR(AVERAGE(IF(INDEX(DATOS,0,$P$2)&lt;=$I67,IF(INDEX(DATOS,0,$P$2)&gt;=$J67,IF(ISNUMBER(INDEX(DATOS,0,M$5)),IF(INDEX(DATOS,0,$N$2)=0,IF(INDEX(DATOS,0,$O$2)=1,IF(INDEX(DATOS,0,$Q$2)=$E67,INDEX(DATOS,0,M$5)))))))),"sd")</f>
        <v>20.9</v>
      </c>
      <c r="N67" s="118">
        <f t="array" ref="N67">IFERROR(AVERAGE(IF(INDEX(DATOS,0,$P$2)&lt;=$I67,IF(INDEX(DATOS,0,$P$2)&gt;=$J67,IF(ISNUMBER(INDEX(DATOS,0,N$5)),IF(INDEX(DATOS,0,$N$2)=0,IF(INDEX(DATOS,0,$O$2)=1,IF(INDEX(DATOS,0,$Q$2)=$E67,INDEX(DATOS,0,N$5)))))))),"sd")</f>
        <v>79.2</v>
      </c>
      <c r="O67" s="118">
        <f t="array" ref="O67">IFERROR(AVERAGE(IF(INDEX(DATOS,0,$P$2)&lt;=$I67,IF(INDEX(DATOS,0,$P$2)&gt;=$J67,IF(ISNUMBER(INDEX(DATOS,0,O$5)),IF(INDEX(DATOS,0,$N$2)=0,IF(INDEX(DATOS,0,$O$2)=1,IF(INDEX(DATOS,0,$Q$2)=$E67,INDEX(DATOS,0,O$5)))))))),"sd")</f>
        <v>9.6999999999999993</v>
      </c>
      <c r="P67" s="118">
        <f t="array" ref="P67">IFERROR(AVERAGE(IF(INDEX(DATOS,0,$P$2)&lt;=$I67,IF(INDEX(DATOS,0,$P$2)&gt;=$J67,IF(ISNUMBER(INDEX(DATOS,0,P$5)),IF(INDEX(DATOS,0,$N$2)=0,IF(INDEX(DATOS,0,$O$2)=1,IF(INDEX(DATOS,0,$Q$2)=$E67,INDEX(DATOS,0,P$5)))))))),"sd")</f>
        <v>3800</v>
      </c>
      <c r="Q67" s="118">
        <f t="array" ref="Q67">IFERROR(AVERAGE(IF(INDEX(DATOS,0,$P$2)&lt;=$I67,IF(INDEX(DATOS,0,$P$2)&gt;=$J67,IF(ISNUMBER(INDEX(DATOS,0,Q$5)),IF(INDEX(DATOS,0,$N$2)=0,IF(INDEX(DATOS,0,$O$2)=1,IF(INDEX(DATOS,0,$Q$2)=$E67,INDEX(DATOS,0,Q$5)))))))),"sd")</f>
        <v>3.82</v>
      </c>
      <c r="R67" s="118"/>
      <c r="S67" s="119" t="str">
        <f t="shared" si="4"/>
        <v>Part. Ayacucho                          ,-37.000,-58.500,2018,2017,97.600, 9.400,20.900,79.200, 9.700,3800.000, 3.820</v>
      </c>
    </row>
    <row r="68" spans="1:19" x14ac:dyDescent="0.35">
      <c r="A68">
        <f t="shared" si="5"/>
        <v>61</v>
      </c>
      <c r="B68" s="35">
        <f t="array" ref="B68">IF(B67=0,0,MIN(IF(INDEX(DATOS,0,$P$2)&lt;=$I68,IF(INDEX(DATOS,0,$P$2)&gt;=$J68,IF(ISNUMBER(INDEX(DATOS,0,$C68)),IF(INDEX(DATOS,0,$N$2)=0,IF(INDEX(DATOS,0,$O$2)=1,IF(ISNA(MATCH(INDEX(DATOS,0,$Q$2),IF($J$8:J67=J68,$E$8:E67),0)),INDEX(DATOS,0,$M$2)))))))))</f>
        <v>455</v>
      </c>
      <c r="C68" s="32">
        <f>MATCH(D68,INDEX(DATOS,1,),0)</f>
        <v>20</v>
      </c>
      <c r="D68" s="114" t="s">
        <v>1</v>
      </c>
      <c r="E68" s="34" t="str">
        <f>IF($B68=0,"--",INDEX(DATOS,$B68,Q$2))</f>
        <v>Partido de General Madariaga, BA</v>
      </c>
      <c r="F68" s="34" t="str">
        <f>IFERROR(SUBSTITUTE(SUBSTITUTE(SUBSTITUTE(SUBSTITUTE(SUBSTITUTE(MID(E68,1,FIND(",",E68)-1),"Departamento de","Dpto."),"Partido de","Part."),"Coronel","Cnel."),"General","Gral."),"Comandante","Cmte."),E68)</f>
        <v>Part. Gral. Madariaga</v>
      </c>
      <c r="G68" s="117">
        <f>IFERROR(VLOOKUP($E68,LOC_UNICOS,G$2,0),"sd")</f>
        <v>-37.25</v>
      </c>
      <c r="H68" s="117">
        <f>IFERROR(VLOOKUP($E68,LOC_UNICOS,H$2,0),"sd")</f>
        <v>-57.25</v>
      </c>
      <c r="I68" s="116">
        <f t="shared" si="2"/>
        <v>2018</v>
      </c>
      <c r="J68" s="116">
        <f t="shared" si="3"/>
        <v>2017</v>
      </c>
      <c r="K68" s="118">
        <f t="array" ref="K68">IFERROR(AVERAGE(IF(INDEX(DATOS,0,$P$2)&lt;=$I68,IF(INDEX(DATOS,0,$P$2)&gt;=$J68,IF(ISNUMBER(INDEX(DATOS,0,K$5)),IF(INDEX(DATOS,0,$N$2)=0,IF(INDEX(DATOS,0,$O$2)=1,IF(INDEX(DATOS,0,$Q$2)=$E68,INDEX(DATOS,0,K$5)))))))),"sd")</f>
        <v>98.5</v>
      </c>
      <c r="L68" s="118">
        <f t="array" ref="L68">IFERROR(AVERAGE(IF(INDEX(DATOS,0,$P$2)&lt;=$I68,IF(INDEX(DATOS,0,$P$2)&gt;=$J68,IF(ISNUMBER(INDEX(DATOS,0,L$5)),IF(INDEX(DATOS,0,$N$2)=0,IF(INDEX(DATOS,0,$O$2)=1,IF(INDEX(DATOS,0,$Q$2)=$E68,INDEX(DATOS,0,L$5)))))))),"sd")</f>
        <v>12.95</v>
      </c>
      <c r="M68" s="118">
        <f t="array" ref="M68">IFERROR(AVERAGE(IF(INDEX(DATOS,0,$P$2)&lt;=$I68,IF(INDEX(DATOS,0,$P$2)&gt;=$J68,IF(ISNUMBER(INDEX(DATOS,0,M$5)),IF(INDEX(DATOS,0,$N$2)=0,IF(INDEX(DATOS,0,$O$2)=1,IF(INDEX(DATOS,0,$Q$2)=$E68,INDEX(DATOS,0,M$5)))))))),"sd")</f>
        <v>24.35</v>
      </c>
      <c r="N68" s="118">
        <f t="array" ref="N68">IFERROR(AVERAGE(IF(INDEX(DATOS,0,$P$2)&lt;=$I68,IF(INDEX(DATOS,0,$P$2)&gt;=$J68,IF(ISNUMBER(INDEX(DATOS,0,N$5)),IF(INDEX(DATOS,0,$N$2)=0,IF(INDEX(DATOS,0,$O$2)=1,IF(INDEX(DATOS,0,$Q$2)=$E68,INDEX(DATOS,0,N$5)))))))),"sd")</f>
        <v>77.900000000000006</v>
      </c>
      <c r="O68" s="118">
        <f t="array" ref="O68">IFERROR(AVERAGE(IF(INDEX(DATOS,0,$P$2)&lt;=$I68,IF(INDEX(DATOS,0,$P$2)&gt;=$J68,IF(ISNUMBER(INDEX(DATOS,0,O$5)),IF(INDEX(DATOS,0,$N$2)=0,IF(INDEX(DATOS,0,$O$2)=1,IF(INDEX(DATOS,0,$Q$2)=$E68,INDEX(DATOS,0,O$5)))))))),"sd")</f>
        <v>10.25</v>
      </c>
      <c r="P68" s="118">
        <f t="array" ref="P68">IFERROR(AVERAGE(IF(INDEX(DATOS,0,$P$2)&lt;=$I68,IF(INDEX(DATOS,0,$P$2)&gt;=$J68,IF(ISNUMBER(INDEX(DATOS,0,P$5)),IF(INDEX(DATOS,0,$N$2)=0,IF(INDEX(DATOS,0,$O$2)=1,IF(INDEX(DATOS,0,$Q$2)=$E68,INDEX(DATOS,0,P$5)))))))),"sd")</f>
        <v>5450</v>
      </c>
      <c r="Q68" s="118">
        <f t="array" ref="Q68">IFERROR(AVERAGE(IF(INDEX(DATOS,0,$P$2)&lt;=$I68,IF(INDEX(DATOS,0,$P$2)&gt;=$J68,IF(ISNUMBER(INDEX(DATOS,0,Q$5)),IF(INDEX(DATOS,0,$N$2)=0,IF(INDEX(DATOS,0,$O$2)=1,IF(INDEX(DATOS,0,$Q$2)=$E68,INDEX(DATOS,0,Q$5)))))))),"sd")</f>
        <v>0.83000000000000007</v>
      </c>
      <c r="R68" s="118"/>
      <c r="S68" s="119" t="str">
        <f t="shared" si="4"/>
        <v>Part. Gral. Madariaga                   ,-37.250,-57.250,2018,2017,98.500,12.950,24.350,77.900,10.250,5450.000, 0.830</v>
      </c>
    </row>
    <row r="69" spans="1:19" x14ac:dyDescent="0.35">
      <c r="A69">
        <f t="shared" si="5"/>
        <v>62</v>
      </c>
      <c r="B69" s="35">
        <f t="array" ref="B69">IF(B68=0,0,MIN(IF(INDEX(DATOS,0,$P$2)&lt;=$I69,IF(INDEX(DATOS,0,$P$2)&gt;=$J69,IF(ISNUMBER(INDEX(DATOS,0,$C69)),IF(INDEX(DATOS,0,$N$2)=0,IF(INDEX(DATOS,0,$O$2)=1,IF(ISNA(MATCH(INDEX(DATOS,0,$Q$2),IF($J$8:J68=J69,$E$8:E68),0)),INDEX(DATOS,0,$M$2)))))))))</f>
        <v>456</v>
      </c>
      <c r="C69" s="32">
        <f>MATCH(D69,INDEX(DATOS,1,),0)</f>
        <v>20</v>
      </c>
      <c r="D69" s="114" t="s">
        <v>1</v>
      </c>
      <c r="E69" s="34" t="str">
        <f>IF($B69=0,"--",INDEX(DATOS,$B69,Q$2))</f>
        <v>Partido de General La Madrid, BA</v>
      </c>
      <c r="F69" s="34" t="str">
        <f>IFERROR(SUBSTITUTE(SUBSTITUTE(SUBSTITUTE(SUBSTITUTE(SUBSTITUTE(MID(E69,1,FIND(",",E69)-1),"Departamento de","Dpto."),"Partido de","Part."),"Coronel","Cnel."),"General","Gral."),"Comandante","Cmte."),E69)</f>
        <v>Part. Gral. La Madrid</v>
      </c>
      <c r="G69" s="117">
        <f>IFERROR(VLOOKUP($E69,LOC_UNICOS,G$2,0),"sd")</f>
        <v>-37.5</v>
      </c>
      <c r="H69" s="117">
        <f>IFERROR(VLOOKUP($E69,LOC_UNICOS,H$2,0),"sd")</f>
        <v>-61.25</v>
      </c>
      <c r="I69" s="116">
        <f t="shared" si="2"/>
        <v>2018</v>
      </c>
      <c r="J69" s="116">
        <f t="shared" si="3"/>
        <v>2017</v>
      </c>
      <c r="K69" s="118">
        <f t="array" ref="K69">IFERROR(AVERAGE(IF(INDEX(DATOS,0,$P$2)&lt;=$I69,IF(INDEX(DATOS,0,$P$2)&gt;=$J69,IF(ISNUMBER(INDEX(DATOS,0,K$5)),IF(INDEX(DATOS,0,$N$2)=0,IF(INDEX(DATOS,0,$O$2)=1,IF(INDEX(DATOS,0,$Q$2)=$E69,INDEX(DATOS,0,K$5)))))))),"sd")</f>
        <v>102.26</v>
      </c>
      <c r="L69" s="118">
        <f t="array" ref="L69">IFERROR(AVERAGE(IF(INDEX(DATOS,0,$P$2)&lt;=$I69,IF(INDEX(DATOS,0,$P$2)&gt;=$J69,IF(ISNUMBER(INDEX(DATOS,0,L$5)),IF(INDEX(DATOS,0,$N$2)=0,IF(INDEX(DATOS,0,$O$2)=1,IF(INDEX(DATOS,0,$Q$2)=$E69,INDEX(DATOS,0,L$5)))))))),"sd")</f>
        <v>9.64</v>
      </c>
      <c r="M69" s="118">
        <f t="array" ref="M69">IFERROR(AVERAGE(IF(INDEX(DATOS,0,$P$2)&lt;=$I69,IF(INDEX(DATOS,0,$P$2)&gt;=$J69,IF(ISNUMBER(INDEX(DATOS,0,M$5)),IF(INDEX(DATOS,0,$N$2)=0,IF(INDEX(DATOS,0,$O$2)=1,IF(INDEX(DATOS,0,$Q$2)=$E69,INDEX(DATOS,0,M$5)))))))),"sd")</f>
        <v>25.360000000000003</v>
      </c>
      <c r="N69" s="118">
        <f t="array" ref="N69">IFERROR(AVERAGE(IF(INDEX(DATOS,0,$P$2)&lt;=$I69,IF(INDEX(DATOS,0,$P$2)&gt;=$J69,IF(ISNUMBER(INDEX(DATOS,0,N$5)),IF(INDEX(DATOS,0,$N$2)=0,IF(INDEX(DATOS,0,$O$2)=1,IF(INDEX(DATOS,0,$Q$2)=$E69,INDEX(DATOS,0,N$5)))))))),"sd")</f>
        <v>80.709999999999994</v>
      </c>
      <c r="O69" s="118">
        <f t="array" ref="O69">IFERROR(AVERAGE(IF(INDEX(DATOS,0,$P$2)&lt;=$I69,IF(INDEX(DATOS,0,$P$2)&gt;=$J69,IF(ISNUMBER(INDEX(DATOS,0,O$5)),IF(INDEX(DATOS,0,$N$2)=0,IF(INDEX(DATOS,0,$O$2)=1,IF(INDEX(DATOS,0,$Q$2)=$E69,INDEX(DATOS,0,O$5)))))))),"sd")</f>
        <v>11.379999999999999</v>
      </c>
      <c r="P69" s="118">
        <f t="array" ref="P69">IFERROR(AVERAGE(IF(INDEX(DATOS,0,$P$2)&lt;=$I69,IF(INDEX(DATOS,0,$P$2)&gt;=$J69,IF(ISNUMBER(INDEX(DATOS,0,P$5)),IF(INDEX(DATOS,0,$N$2)=0,IF(INDEX(DATOS,0,$O$2)=1,IF(INDEX(DATOS,0,$Q$2)=$E69,INDEX(DATOS,0,P$5)))))))),"sd")</f>
        <v>2817.6503496503501</v>
      </c>
      <c r="Q69" s="118">
        <f t="array" ref="Q69">IFERROR(AVERAGE(IF(INDEX(DATOS,0,$P$2)&lt;=$I69,IF(INDEX(DATOS,0,$P$2)&gt;=$J69,IF(ISNUMBER(INDEX(DATOS,0,Q$5)),IF(INDEX(DATOS,0,$N$2)=0,IF(INDEX(DATOS,0,$O$2)=1,IF(INDEX(DATOS,0,$Q$2)=$E69,INDEX(DATOS,0,Q$5)))))))),"sd")</f>
        <v>1.1800000000000002</v>
      </c>
      <c r="R69" s="118"/>
      <c r="S69" s="119" t="str">
        <f t="shared" si="4"/>
        <v>Part. Gral. La Madrid                   ,-37.500,-61.250,2018,2017,102.260, 9.640,25.360,80.710,11.380,2817.650, 1.180</v>
      </c>
    </row>
    <row r="70" spans="1:19" x14ac:dyDescent="0.35">
      <c r="A70">
        <f t="shared" si="5"/>
        <v>63</v>
      </c>
      <c r="B70" s="35">
        <f t="array" ref="B70">IF(B69=0,0,MIN(IF(INDEX(DATOS,0,$P$2)&lt;=$I70,IF(INDEX(DATOS,0,$P$2)&gt;=$J70,IF(ISNUMBER(INDEX(DATOS,0,$C70)),IF(INDEX(DATOS,0,$N$2)=0,IF(INDEX(DATOS,0,$O$2)=1,IF(ISNA(MATCH(INDEX(DATOS,0,$Q$2),IF($J$8:J69=J70,$E$8:E69),0)),INDEX(DATOS,0,$M$2)))))))))</f>
        <v>458</v>
      </c>
      <c r="C70" s="32">
        <f>MATCH(D70,INDEX(DATOS,1,),0)</f>
        <v>20</v>
      </c>
      <c r="D70" s="114" t="s">
        <v>1</v>
      </c>
      <c r="E70" s="34" t="str">
        <f>IF($B70=0,"--",INDEX(DATOS,$B70,Q$2))</f>
        <v>Partido de Adolfo Gonzáles Chaves, BA</v>
      </c>
      <c r="F70" s="34" t="str">
        <f>IFERROR(SUBSTITUTE(SUBSTITUTE(SUBSTITUTE(SUBSTITUTE(SUBSTITUTE(MID(E70,1,FIND(",",E70)-1),"Departamento de","Dpto."),"Partido de","Part."),"Coronel","Cnel."),"General","Gral."),"Comandante","Cmte."),E70)</f>
        <v>Part. Adolfo Gonzáles Chaves</v>
      </c>
      <c r="G70" s="117">
        <f>IFERROR(VLOOKUP($E70,LOC_UNICOS,G$2,0),"sd")</f>
        <v>-38</v>
      </c>
      <c r="H70" s="117">
        <f>IFERROR(VLOOKUP($E70,LOC_UNICOS,H$2,0),"sd")</f>
        <v>-60.25</v>
      </c>
      <c r="I70" s="116">
        <f t="shared" si="2"/>
        <v>2018</v>
      </c>
      <c r="J70" s="116">
        <f t="shared" si="3"/>
        <v>2017</v>
      </c>
      <c r="K70" s="118">
        <f t="array" ref="K70">IFERROR(AVERAGE(IF(INDEX(DATOS,0,$P$2)&lt;=$I70,IF(INDEX(DATOS,0,$P$2)&gt;=$J70,IF(ISNUMBER(INDEX(DATOS,0,K$5)),IF(INDEX(DATOS,0,$N$2)=0,IF(INDEX(DATOS,0,$O$2)=1,IF(INDEX(DATOS,0,$Q$2)=$E70,INDEX(DATOS,0,K$5)))))))),"sd")</f>
        <v>99.919999999999987</v>
      </c>
      <c r="L70" s="118">
        <f t="array" ref="L70">IFERROR(AVERAGE(IF(INDEX(DATOS,0,$P$2)&lt;=$I70,IF(INDEX(DATOS,0,$P$2)&gt;=$J70,IF(ISNUMBER(INDEX(DATOS,0,L$5)),IF(INDEX(DATOS,0,$N$2)=0,IF(INDEX(DATOS,0,$O$2)=1,IF(INDEX(DATOS,0,$Q$2)=$E70,INDEX(DATOS,0,L$5)))))))),"sd")</f>
        <v>10.1</v>
      </c>
      <c r="M70" s="118">
        <f t="array" ref="M70">IFERROR(AVERAGE(IF(INDEX(DATOS,0,$P$2)&lt;=$I70,IF(INDEX(DATOS,0,$P$2)&gt;=$J70,IF(ISNUMBER(INDEX(DATOS,0,M$5)),IF(INDEX(DATOS,0,$N$2)=0,IF(INDEX(DATOS,0,$O$2)=1,IF(INDEX(DATOS,0,$Q$2)=$E70,INDEX(DATOS,0,M$5)))))))),"sd")</f>
        <v>21.839999999999996</v>
      </c>
      <c r="N70" s="118">
        <f t="array" ref="N70">IFERROR(AVERAGE(IF(INDEX(DATOS,0,$P$2)&lt;=$I70,IF(INDEX(DATOS,0,$P$2)&gt;=$J70,IF(ISNUMBER(INDEX(DATOS,0,N$5)),IF(INDEX(DATOS,0,$N$2)=0,IF(INDEX(DATOS,0,$O$2)=1,IF(INDEX(DATOS,0,$Q$2)=$E70,INDEX(DATOS,0,N$5)))))))),"sd")</f>
        <v>78.95</v>
      </c>
      <c r="O70" s="118">
        <f t="array" ref="O70">IFERROR(AVERAGE(IF(INDEX(DATOS,0,$P$2)&lt;=$I70,IF(INDEX(DATOS,0,$P$2)&gt;=$J70,IF(ISNUMBER(INDEX(DATOS,0,O$5)),IF(INDEX(DATOS,0,$N$2)=0,IF(INDEX(DATOS,0,$O$2)=1,IF(INDEX(DATOS,0,$Q$2)=$E70,INDEX(DATOS,0,O$5)))))))),"sd")</f>
        <v>10.66</v>
      </c>
      <c r="P70" s="118">
        <f t="array" ref="P70">IFERROR(AVERAGE(IF(INDEX(DATOS,0,$P$2)&lt;=$I70,IF(INDEX(DATOS,0,$P$2)&gt;=$J70,IF(ISNUMBER(INDEX(DATOS,0,P$5)),IF(INDEX(DATOS,0,$N$2)=0,IF(INDEX(DATOS,0,$O$2)=1,IF(INDEX(DATOS,0,$Q$2)=$E70,INDEX(DATOS,0,P$5)))))))),"sd")</f>
        <v>4120.3693483336883</v>
      </c>
      <c r="Q70" s="118">
        <f t="array" ref="Q70">IFERROR(AVERAGE(IF(INDEX(DATOS,0,$P$2)&lt;=$I70,IF(INDEX(DATOS,0,$P$2)&gt;=$J70,IF(ISNUMBER(INDEX(DATOS,0,Q$5)),IF(INDEX(DATOS,0,$N$2)=0,IF(INDEX(DATOS,0,$O$2)=1,IF(INDEX(DATOS,0,$Q$2)=$E70,INDEX(DATOS,0,Q$5)))))))),"sd")</f>
        <v>2.4400000000000004</v>
      </c>
      <c r="R70" s="118"/>
      <c r="S70" s="119" t="str">
        <f t="shared" si="4"/>
        <v>Part. Adolfo Gonzáles Chaves            ,-38.000,-60.250,2018,2017,99.920,10.100,21.840,78.950,10.660,4120.369, 2.440</v>
      </c>
    </row>
    <row r="71" spans="1:19" x14ac:dyDescent="0.35">
      <c r="A71">
        <f t="shared" si="5"/>
        <v>64</v>
      </c>
      <c r="B71" s="35">
        <f t="array" ref="B71">IF(B70=0,0,MIN(IF(INDEX(DATOS,0,$P$2)&lt;=$I71,IF(INDEX(DATOS,0,$P$2)&gt;=$J71,IF(ISNUMBER(INDEX(DATOS,0,$C71)),IF(INDEX(DATOS,0,$N$2)=0,IF(INDEX(DATOS,0,$O$2)=1,IF(ISNA(MATCH(INDEX(DATOS,0,$Q$2),IF($J$8:J70=J71,$E$8:E70),0)),INDEX(DATOS,0,$M$2)))))))))</f>
        <v>460</v>
      </c>
      <c r="C71" s="32">
        <f>MATCH(D71,INDEX(DATOS,1,),0)</f>
        <v>20</v>
      </c>
      <c r="D71" s="114" t="s">
        <v>1</v>
      </c>
      <c r="E71" s="34" t="str">
        <f>IF($B71=0,"--",INDEX(DATOS,$B71,Q$2))</f>
        <v>Partido de Laprida, BA</v>
      </c>
      <c r="F71" s="34" t="str">
        <f>IFERROR(SUBSTITUTE(SUBSTITUTE(SUBSTITUTE(SUBSTITUTE(SUBSTITUTE(MID(E71,1,FIND(",",E71)-1),"Departamento de","Dpto."),"Partido de","Part."),"Coronel","Cnel."),"General","Gral."),"Comandante","Cmte."),E71)</f>
        <v>Part. Laprida</v>
      </c>
      <c r="G71" s="117">
        <f>IFERROR(VLOOKUP($E71,LOC_UNICOS,G$2,0),"sd")</f>
        <v>-37.5</v>
      </c>
      <c r="H71" s="117">
        <f>IFERROR(VLOOKUP($E71,LOC_UNICOS,H$2,0),"sd")</f>
        <v>-60.75</v>
      </c>
      <c r="I71" s="116">
        <f t="shared" si="2"/>
        <v>2018</v>
      </c>
      <c r="J71" s="116">
        <f t="shared" si="3"/>
        <v>2017</v>
      </c>
      <c r="K71" s="118">
        <f t="array" ref="K71">IFERROR(AVERAGE(IF(INDEX(DATOS,0,$P$2)&lt;=$I71,IF(INDEX(DATOS,0,$P$2)&gt;=$J71,IF(ISNUMBER(INDEX(DATOS,0,K$5)),IF(INDEX(DATOS,0,$N$2)=0,IF(INDEX(DATOS,0,$O$2)=1,IF(INDEX(DATOS,0,$Q$2)=$E71,INDEX(DATOS,0,K$5)))))))),"sd")</f>
        <v>98.9</v>
      </c>
      <c r="L71" s="118">
        <f t="array" ref="L71">IFERROR(AVERAGE(IF(INDEX(DATOS,0,$P$2)&lt;=$I71,IF(INDEX(DATOS,0,$P$2)&gt;=$J71,IF(ISNUMBER(INDEX(DATOS,0,L$5)),IF(INDEX(DATOS,0,$N$2)=0,IF(INDEX(DATOS,0,$O$2)=1,IF(INDEX(DATOS,0,$Q$2)=$E71,INDEX(DATOS,0,L$5)))))))),"sd")</f>
        <v>8.4500000000000011</v>
      </c>
      <c r="M71" s="118">
        <f t="array" ref="M71">IFERROR(AVERAGE(IF(INDEX(DATOS,0,$P$2)&lt;=$I71,IF(INDEX(DATOS,0,$P$2)&gt;=$J71,IF(ISNUMBER(INDEX(DATOS,0,M$5)),IF(INDEX(DATOS,0,$N$2)=0,IF(INDEX(DATOS,0,$O$2)=1,IF(INDEX(DATOS,0,$Q$2)=$E71,INDEX(DATOS,0,M$5)))))))),"sd")</f>
        <v>21.5</v>
      </c>
      <c r="N71" s="118">
        <f t="array" ref="N71">IFERROR(AVERAGE(IF(INDEX(DATOS,0,$P$2)&lt;=$I71,IF(INDEX(DATOS,0,$P$2)&gt;=$J71,IF(ISNUMBER(INDEX(DATOS,0,N$5)),IF(INDEX(DATOS,0,$N$2)=0,IF(INDEX(DATOS,0,$O$2)=1,IF(INDEX(DATOS,0,$Q$2)=$E71,INDEX(DATOS,0,N$5)))))))),"sd")</f>
        <v>81.800000000000011</v>
      </c>
      <c r="O71" s="118">
        <f t="array" ref="O71">IFERROR(AVERAGE(IF(INDEX(DATOS,0,$P$2)&lt;=$I71,IF(INDEX(DATOS,0,$P$2)&gt;=$J71,IF(ISNUMBER(INDEX(DATOS,0,O$5)),IF(INDEX(DATOS,0,$N$2)=0,IF(INDEX(DATOS,0,$O$2)=1,IF(INDEX(DATOS,0,$Q$2)=$E71,INDEX(DATOS,0,O$5)))))))),"sd")</f>
        <v>10</v>
      </c>
      <c r="P71" s="118">
        <f t="array" ref="P71">IFERROR(AVERAGE(IF(INDEX(DATOS,0,$P$2)&lt;=$I71,IF(INDEX(DATOS,0,$P$2)&gt;=$J71,IF(ISNUMBER(INDEX(DATOS,0,P$5)),IF(INDEX(DATOS,0,$N$2)=0,IF(INDEX(DATOS,0,$O$2)=1,IF(INDEX(DATOS,0,$Q$2)=$E71,INDEX(DATOS,0,P$5)))))))),"sd")</f>
        <v>3750.0186497575532</v>
      </c>
      <c r="Q71" s="118">
        <f t="array" ref="Q71">IFERROR(AVERAGE(IF(INDEX(DATOS,0,$P$2)&lt;=$I71,IF(INDEX(DATOS,0,$P$2)&gt;=$J71,IF(ISNUMBER(INDEX(DATOS,0,Q$5)),IF(INDEX(DATOS,0,$N$2)=0,IF(INDEX(DATOS,0,$O$2)=1,IF(INDEX(DATOS,0,$Q$2)=$E71,INDEX(DATOS,0,Q$5)))))))),"sd")</f>
        <v>3</v>
      </c>
      <c r="R71" s="118"/>
      <c r="S71" s="119" t="str">
        <f t="shared" si="4"/>
        <v>Part. Laprida                           ,-37.500,-60.750,2018,2017,98.900, 8.450,21.500,81.800,10.000,3750.019, 3.000</v>
      </c>
    </row>
    <row r="72" spans="1:19" x14ac:dyDescent="0.35">
      <c r="A72">
        <f t="shared" si="5"/>
        <v>65</v>
      </c>
      <c r="B72" s="35">
        <f t="array" ref="B72">IF(B71=0,0,MIN(IF(INDEX(DATOS,0,$P$2)&lt;=$I72,IF(INDEX(DATOS,0,$P$2)&gt;=$J72,IF(ISNUMBER(INDEX(DATOS,0,$C72)),IF(INDEX(DATOS,0,$N$2)=0,IF(INDEX(DATOS,0,$O$2)=1,IF(ISNA(MATCH(INDEX(DATOS,0,$Q$2),IF($J$8:J71=J72,$E$8:E71),0)),INDEX(DATOS,0,$M$2)))))))))</f>
        <v>461</v>
      </c>
      <c r="C72" s="32">
        <f>MATCH(D72,INDEX(DATOS,1,),0)</f>
        <v>20</v>
      </c>
      <c r="D72" s="114" t="s">
        <v>1</v>
      </c>
      <c r="E72" s="34" t="str">
        <f>IF($B72=0,"--",INDEX(DATOS,$B72,Q$2))</f>
        <v>Partido de Tandil, BA</v>
      </c>
      <c r="F72" s="34" t="str">
        <f>IFERROR(SUBSTITUTE(SUBSTITUTE(SUBSTITUTE(SUBSTITUTE(SUBSTITUTE(MID(E72,1,FIND(",",E72)-1),"Departamento de","Dpto."),"Partido de","Part."),"Coronel","Cnel."),"General","Gral."),"Comandante","Cmte."),E72)</f>
        <v>Part. Tandil</v>
      </c>
      <c r="G72" s="117">
        <f>IFERROR(VLOOKUP($E72,LOC_UNICOS,G$2,0),"sd")</f>
        <v>-37.3333333</v>
      </c>
      <c r="H72" s="117">
        <f>IFERROR(VLOOKUP($E72,LOC_UNICOS,H$2,0),"sd")</f>
        <v>-59.25</v>
      </c>
      <c r="I72" s="116">
        <f t="shared" si="2"/>
        <v>2018</v>
      </c>
      <c r="J72" s="116">
        <f t="shared" si="3"/>
        <v>2017</v>
      </c>
      <c r="K72" s="118">
        <f t="array" ref="K72">IFERROR(AVERAGE(IF(INDEX(DATOS,0,$P$2)&lt;=$I72,IF(INDEX(DATOS,0,$P$2)&gt;=$J72,IF(ISNUMBER(INDEX(DATOS,0,K$5)),IF(INDEX(DATOS,0,$N$2)=0,IF(INDEX(DATOS,0,$O$2)=1,IF(INDEX(DATOS,0,$Q$2)=$E72,INDEX(DATOS,0,K$5)))))))),"sd")</f>
        <v>102.39999999999999</v>
      </c>
      <c r="L72" s="118">
        <f t="array" ref="L72">IFERROR(AVERAGE(IF(INDEX(DATOS,0,$P$2)&lt;=$I72,IF(INDEX(DATOS,0,$P$2)&gt;=$J72,IF(ISNUMBER(INDEX(DATOS,0,L$5)),IF(INDEX(DATOS,0,$N$2)=0,IF(INDEX(DATOS,0,$O$2)=1,IF(INDEX(DATOS,0,$Q$2)=$E72,INDEX(DATOS,0,L$5)))))))),"sd")</f>
        <v>11.016666666666666</v>
      </c>
      <c r="M72" s="118">
        <f t="array" ref="M72">IFERROR(AVERAGE(IF(INDEX(DATOS,0,$P$2)&lt;=$I72,IF(INDEX(DATOS,0,$P$2)&gt;=$J72,IF(ISNUMBER(INDEX(DATOS,0,M$5)),IF(INDEX(DATOS,0,$N$2)=0,IF(INDEX(DATOS,0,$O$2)=1,IF(INDEX(DATOS,0,$Q$2)=$E72,INDEX(DATOS,0,M$5)))))))),"sd")</f>
        <v>27.633333333333336</v>
      </c>
      <c r="N72" s="118">
        <f t="array" ref="N72">IFERROR(AVERAGE(IF(INDEX(DATOS,0,$P$2)&lt;=$I72,IF(INDEX(DATOS,0,$P$2)&gt;=$J72,IF(ISNUMBER(INDEX(DATOS,0,N$5)),IF(INDEX(DATOS,0,$N$2)=0,IF(INDEX(DATOS,0,$O$2)=1,IF(INDEX(DATOS,0,$Q$2)=$E72,INDEX(DATOS,0,N$5)))))))),"sd")</f>
        <v>79.658333333333331</v>
      </c>
      <c r="O72" s="118">
        <f t="array" ref="O72">IFERROR(AVERAGE(IF(INDEX(DATOS,0,$P$2)&lt;=$I72,IF(INDEX(DATOS,0,$P$2)&gt;=$J72,IF(ISNUMBER(INDEX(DATOS,0,O$5)),IF(INDEX(DATOS,0,$N$2)=0,IF(INDEX(DATOS,0,$O$2)=1,IF(INDEX(DATOS,0,$Q$2)=$E72,INDEX(DATOS,0,O$5)))))))),"sd")</f>
        <v>11.783333333333333</v>
      </c>
      <c r="P72" s="118">
        <f t="array" ref="P72">IFERROR(AVERAGE(IF(INDEX(DATOS,0,$P$2)&lt;=$I72,IF(INDEX(DATOS,0,$P$2)&gt;=$J72,IF(ISNUMBER(INDEX(DATOS,0,P$5)),IF(INDEX(DATOS,0,$N$2)=0,IF(INDEX(DATOS,0,$O$2)=1,IF(INDEX(DATOS,0,$Q$2)=$E72,INDEX(DATOS,0,P$5)))))))),"sd")</f>
        <v>4400.1997635451917</v>
      </c>
      <c r="Q72" s="118">
        <f t="array" ref="Q72">IFERROR(AVERAGE(IF(INDEX(DATOS,0,$P$2)&lt;=$I72,IF(INDEX(DATOS,0,$P$2)&gt;=$J72,IF(ISNUMBER(INDEX(DATOS,0,Q$5)),IF(INDEX(DATOS,0,$N$2)=0,IF(INDEX(DATOS,0,$O$2)=1,IF(INDEX(DATOS,0,$Q$2)=$E72,INDEX(DATOS,0,Q$5)))))))),"sd")</f>
        <v>1.6499999999999997</v>
      </c>
      <c r="R72" s="118"/>
      <c r="S72" s="119" t="str">
        <f t="shared" si="4"/>
        <v>Part. Tandil                            ,-37.333,-59.250,2018,2017,102.400,11.017,27.633,79.658,11.783,4400.200, 1.650</v>
      </c>
    </row>
    <row r="73" spans="1:19" x14ac:dyDescent="0.35">
      <c r="A73">
        <f t="shared" si="5"/>
        <v>66</v>
      </c>
      <c r="B73" s="35">
        <f t="array" ref="B73">IF(B72=0,0,MIN(IF(INDEX(DATOS,0,$P$2)&lt;=$I73,IF(INDEX(DATOS,0,$P$2)&gt;=$J73,IF(ISNUMBER(INDEX(DATOS,0,$C73)),IF(INDEX(DATOS,0,$N$2)=0,IF(INDEX(DATOS,0,$O$2)=1,IF(ISNA(MATCH(INDEX(DATOS,0,$Q$2),IF($J$8:J72=J73,$E$8:E72),0)),INDEX(DATOS,0,$M$2)))))))))</f>
        <v>464</v>
      </c>
      <c r="C73" s="32">
        <f>MATCH(D73,INDEX(DATOS,1,),0)</f>
        <v>20</v>
      </c>
      <c r="D73" s="114" t="s">
        <v>1</v>
      </c>
      <c r="E73" s="34" t="str">
        <f>IF($B73=0,"--",INDEX(DATOS,$B73,Q$2))</f>
        <v>Partido de Tres Arroyos, BA</v>
      </c>
      <c r="F73" s="34" t="str">
        <f>IFERROR(SUBSTITUTE(SUBSTITUTE(SUBSTITUTE(SUBSTITUTE(SUBSTITUTE(MID(E73,1,FIND(",",E73)-1),"Departamento de","Dpto."),"Partido de","Part."),"Coronel","Cnel."),"General","Gral."),"Comandante","Cmte."),E73)</f>
        <v>Part. Tres Arroyos</v>
      </c>
      <c r="G73" s="117">
        <f>IFERROR(VLOOKUP($E73,LOC_UNICOS,G$2,0),"sd")</f>
        <v>-38.5</v>
      </c>
      <c r="H73" s="117">
        <f>IFERROR(VLOOKUP($E73,LOC_UNICOS,H$2,0),"sd")</f>
        <v>-60.25</v>
      </c>
      <c r="I73" s="116">
        <f t="shared" ref="I73:I136" si="6">$B$1</f>
        <v>2018</v>
      </c>
      <c r="J73" s="116">
        <f t="shared" ref="J73:J136" si="7">I73-1</f>
        <v>2017</v>
      </c>
      <c r="K73" s="118">
        <f t="array" ref="K73">IFERROR(AVERAGE(IF(INDEX(DATOS,0,$P$2)&lt;=$I73,IF(INDEX(DATOS,0,$P$2)&gt;=$J73,IF(ISNUMBER(INDEX(DATOS,0,K$5)),IF(INDEX(DATOS,0,$N$2)=0,IF(INDEX(DATOS,0,$O$2)=1,IF(INDEX(DATOS,0,$Q$2)=$E73,INDEX(DATOS,0,K$5)))))))),"sd")</f>
        <v>101.37857142857145</v>
      </c>
      <c r="L73" s="118">
        <f t="array" ref="L73">IFERROR(AVERAGE(IF(INDEX(DATOS,0,$P$2)&lt;=$I73,IF(INDEX(DATOS,0,$P$2)&gt;=$J73,IF(ISNUMBER(INDEX(DATOS,0,L$5)),IF(INDEX(DATOS,0,$N$2)=0,IF(INDEX(DATOS,0,$O$2)=1,IF(INDEX(DATOS,0,$Q$2)=$E73,INDEX(DATOS,0,L$5)))))))),"sd")</f>
        <v>9.6142857142857139</v>
      </c>
      <c r="M73" s="118">
        <f t="array" ref="M73">IFERROR(AVERAGE(IF(INDEX(DATOS,0,$P$2)&lt;=$I73,IF(INDEX(DATOS,0,$P$2)&gt;=$J73,IF(ISNUMBER(INDEX(DATOS,0,M$5)),IF(INDEX(DATOS,0,$N$2)=0,IF(INDEX(DATOS,0,$O$2)=1,IF(INDEX(DATOS,0,$Q$2)=$E73,INDEX(DATOS,0,M$5)))))))),"sd")</f>
        <v>25.250000000000004</v>
      </c>
      <c r="N73" s="118">
        <f t="array" ref="N73">IFERROR(AVERAGE(IF(INDEX(DATOS,0,$P$2)&lt;=$I73,IF(INDEX(DATOS,0,$P$2)&gt;=$J73,IF(ISNUMBER(INDEX(DATOS,0,N$5)),IF(INDEX(DATOS,0,$N$2)=0,IF(INDEX(DATOS,0,$O$2)=1,IF(INDEX(DATOS,0,$Q$2)=$E73,INDEX(DATOS,0,N$5)))))))),"sd")</f>
        <v>81.11071428571428</v>
      </c>
      <c r="O73" s="118">
        <f t="array" ref="O73">IFERROR(AVERAGE(IF(INDEX(DATOS,0,$P$2)&lt;=$I73,IF(INDEX(DATOS,0,$P$2)&gt;=$J73,IF(ISNUMBER(INDEX(DATOS,0,O$5)),IF(INDEX(DATOS,0,$N$2)=0,IF(INDEX(DATOS,0,$O$2)=1,IF(INDEX(DATOS,0,$Q$2)=$E73,INDEX(DATOS,0,O$5)))))))),"sd")</f>
        <v>10.992857142857144</v>
      </c>
      <c r="P73" s="118">
        <f t="array" ref="P73">IFERROR(AVERAGE(IF(INDEX(DATOS,0,$P$2)&lt;=$I73,IF(INDEX(DATOS,0,$P$2)&gt;=$J73,IF(ISNUMBER(INDEX(DATOS,0,P$5)),IF(INDEX(DATOS,0,$N$2)=0,IF(INDEX(DATOS,0,$O$2)=1,IF(INDEX(DATOS,0,$Q$2)=$E73,INDEX(DATOS,0,P$5)))))))),"sd")</f>
        <v>4548.6275115919634</v>
      </c>
      <c r="Q73" s="118">
        <f t="array" ref="Q73">IFERROR(AVERAGE(IF(INDEX(DATOS,0,$P$2)&lt;=$I73,IF(INDEX(DATOS,0,$P$2)&gt;=$J73,IF(ISNUMBER(INDEX(DATOS,0,Q$5)),IF(INDEX(DATOS,0,$N$2)=0,IF(INDEX(DATOS,0,$O$2)=1,IF(INDEX(DATOS,0,$Q$2)=$E73,INDEX(DATOS,0,Q$5)))))))),"sd")</f>
        <v>3.3142857142857145</v>
      </c>
      <c r="R73" s="118"/>
      <c r="S73" s="119" t="str">
        <f t="shared" ref="S73:S136" si="8">F73&amp;REPT(" ",40-LEN(F73))&amp;","&amp;TEXT(G73,"?0.000")&amp;","&amp;TEXT(H73,"?0.000")&amp;","&amp;TEXT(I73,"?0")&amp;","&amp;TEXT(J73,"?0")&amp;","&amp;TEXT(K73,"?0.000")&amp;","&amp;TEXT(L73,"?0.000")&amp;","&amp;TEXT(M73,"?0.000")&amp;","&amp;TEXT(N73,"?0.000")&amp;","&amp;TEXT(O73,"?0.000")&amp;","&amp;TEXT(P73,"?0.000")&amp;","&amp;TEXT(Q73,"?0.000")</f>
        <v>Part. Tres Arroyos                      ,-38.500,-60.250,2018,2017,101.379, 9.614,25.250,81.111,10.993,4548.628, 3.314</v>
      </c>
    </row>
    <row r="74" spans="1:19" x14ac:dyDescent="0.35">
      <c r="A74">
        <f t="shared" ref="A74:A137" si="9">A73+1</f>
        <v>67</v>
      </c>
      <c r="B74" s="35">
        <f t="array" ref="B74">IF(B73=0,0,MIN(IF(INDEX(DATOS,0,$P$2)&lt;=$I74,IF(INDEX(DATOS,0,$P$2)&gt;=$J74,IF(ISNUMBER(INDEX(DATOS,0,$C74)),IF(INDEX(DATOS,0,$N$2)=0,IF(INDEX(DATOS,0,$O$2)=1,IF(ISNA(MATCH(INDEX(DATOS,0,$Q$2),IF($J$8:J73=J74,$E$8:E73),0)),INDEX(DATOS,0,$M$2)))))))))</f>
        <v>476</v>
      </c>
      <c r="C74" s="32">
        <f>MATCH(D74,INDEX(DATOS,1,),0)</f>
        <v>20</v>
      </c>
      <c r="D74" s="114" t="s">
        <v>1</v>
      </c>
      <c r="E74" s="34" t="str">
        <f>IF($B74=0,"--",INDEX(DATOS,$B74,Q$2))</f>
        <v>Departamento de Juan Martín de Pueyrredón, SL</v>
      </c>
      <c r="F74" s="34" t="str">
        <f>IFERROR(SUBSTITUTE(SUBSTITUTE(SUBSTITUTE(SUBSTITUTE(SUBSTITUTE(MID(E74,1,FIND(",",E74)-1),"Departamento de","Dpto."),"Partido de","Part."),"Coronel","Cnel."),"General","Gral."),"Comandante","Cmte."),E74)</f>
        <v>Dpto. Juan Martín de Pueyrredón</v>
      </c>
      <c r="G74" s="117">
        <f>IFERROR(VLOOKUP($E74,LOC_UNICOS,G$2,0),"sd")</f>
        <v>-33.299999999999997</v>
      </c>
      <c r="H74" s="117">
        <f>IFERROR(VLOOKUP($E74,LOC_UNICOS,H$2,0),"sd")</f>
        <v>-66.333333333333329</v>
      </c>
      <c r="I74" s="116">
        <f t="shared" si="6"/>
        <v>2018</v>
      </c>
      <c r="J74" s="116">
        <f t="shared" si="7"/>
        <v>2017</v>
      </c>
      <c r="K74" s="118">
        <f t="array" ref="K74">IFERROR(AVERAGE(IF(INDEX(DATOS,0,$P$2)&lt;=$I74,IF(INDEX(DATOS,0,$P$2)&gt;=$J74,IF(ISNUMBER(INDEX(DATOS,0,K$5)),IF(INDEX(DATOS,0,$N$2)=0,IF(INDEX(DATOS,0,$O$2)=1,IF(INDEX(DATOS,0,$Q$2)=$E74,INDEX(DATOS,0,K$5)))))))),"sd")</f>
        <v>101.7</v>
      </c>
      <c r="L74" s="118">
        <f t="array" ref="L74">IFERROR(AVERAGE(IF(INDEX(DATOS,0,$P$2)&lt;=$I74,IF(INDEX(DATOS,0,$P$2)&gt;=$J74,IF(ISNUMBER(INDEX(DATOS,0,L$5)),IF(INDEX(DATOS,0,$N$2)=0,IF(INDEX(DATOS,0,$O$2)=1,IF(INDEX(DATOS,0,$Q$2)=$E74,INDEX(DATOS,0,L$5)))))))),"sd")</f>
        <v>11.850000000000001</v>
      </c>
      <c r="M74" s="118">
        <f t="array" ref="M74">IFERROR(AVERAGE(IF(INDEX(DATOS,0,$P$2)&lt;=$I74,IF(INDEX(DATOS,0,$P$2)&gt;=$J74,IF(ISNUMBER(INDEX(DATOS,0,M$5)),IF(INDEX(DATOS,0,$N$2)=0,IF(INDEX(DATOS,0,$O$2)=1,IF(INDEX(DATOS,0,$Q$2)=$E74,INDEX(DATOS,0,M$5)))))))),"sd")</f>
        <v>29.25</v>
      </c>
      <c r="N74" s="118">
        <f t="array" ref="N74">IFERROR(AVERAGE(IF(INDEX(DATOS,0,$P$2)&lt;=$I74,IF(INDEX(DATOS,0,$P$2)&gt;=$J74,IF(ISNUMBER(INDEX(DATOS,0,N$5)),IF(INDEX(DATOS,0,$N$2)=0,IF(INDEX(DATOS,0,$O$2)=1,IF(INDEX(DATOS,0,$Q$2)=$E74,INDEX(DATOS,0,N$5)))))))),"sd")</f>
        <v>77.025000000000006</v>
      </c>
      <c r="O74" s="118">
        <f t="array" ref="O74">IFERROR(AVERAGE(IF(INDEX(DATOS,0,$P$2)&lt;=$I74,IF(INDEX(DATOS,0,$P$2)&gt;=$J74,IF(ISNUMBER(INDEX(DATOS,0,O$5)),IF(INDEX(DATOS,0,$N$2)=0,IF(INDEX(DATOS,0,$O$2)=1,IF(INDEX(DATOS,0,$Q$2)=$E74,INDEX(DATOS,0,O$5)))))))),"sd")</f>
        <v>11.85</v>
      </c>
      <c r="P74" s="118">
        <f t="array" ref="P74">IFERROR(AVERAGE(IF(INDEX(DATOS,0,$P$2)&lt;=$I74,IF(INDEX(DATOS,0,$P$2)&gt;=$J74,IF(ISNUMBER(INDEX(DATOS,0,P$5)),IF(INDEX(DATOS,0,$N$2)=0,IF(INDEX(DATOS,0,$O$2)=1,IF(INDEX(DATOS,0,$Q$2)=$E74,INDEX(DATOS,0,P$5)))))))),"sd")</f>
        <v>1900</v>
      </c>
      <c r="Q74" s="118">
        <f t="array" ref="Q74">IFERROR(AVERAGE(IF(INDEX(DATOS,0,$P$2)&lt;=$I74,IF(INDEX(DATOS,0,$P$2)&gt;=$J74,IF(ISNUMBER(INDEX(DATOS,0,Q$5)),IF(INDEX(DATOS,0,$N$2)=0,IF(INDEX(DATOS,0,$O$2)=1,IF(INDEX(DATOS,0,$Q$2)=$E74,INDEX(DATOS,0,Q$5)))))))),"sd")</f>
        <v>1</v>
      </c>
      <c r="R74" s="118"/>
      <c r="S74" s="119" t="str">
        <f t="shared" si="8"/>
        <v>Dpto. Juan Martín de Pueyrredón         ,-33.300,-66.333,2018,2017,101.700,11.850,29.250,77.025,11.850,1900.000, 1.000</v>
      </c>
    </row>
    <row r="75" spans="1:19" x14ac:dyDescent="0.35">
      <c r="A75">
        <f t="shared" si="9"/>
        <v>68</v>
      </c>
      <c r="B75" s="35">
        <f t="array" ref="B75">IF(B74=0,0,MIN(IF(INDEX(DATOS,0,$P$2)&lt;=$I75,IF(INDEX(DATOS,0,$P$2)&gt;=$J75,IF(ISNUMBER(INDEX(DATOS,0,$C75)),IF(INDEX(DATOS,0,$N$2)=0,IF(INDEX(DATOS,0,$O$2)=1,IF(ISNA(MATCH(INDEX(DATOS,0,$Q$2),IF($J$8:J74=J75,$E$8:E74),0)),INDEX(DATOS,0,$M$2)))))))))</f>
        <v>477</v>
      </c>
      <c r="C75" s="32">
        <f>MATCH(D75,INDEX(DATOS,1,),0)</f>
        <v>20</v>
      </c>
      <c r="D75" s="114" t="s">
        <v>1</v>
      </c>
      <c r="E75" s="34" t="str">
        <f>IF($B75=0,"--",INDEX(DATOS,$B75,Q$2))</f>
        <v>Departamento de General San Martín, CB</v>
      </c>
      <c r="F75" s="34" t="str">
        <f>IFERROR(SUBSTITUTE(SUBSTITUTE(SUBSTITUTE(SUBSTITUTE(SUBSTITUTE(MID(E75,1,FIND(",",E75)-1),"Departamento de","Dpto."),"Partido de","Part."),"Coronel","Cnel."),"General","Gral."),"Comandante","Cmte."),E75)</f>
        <v>Dpto. Gral. San Martín</v>
      </c>
      <c r="G75" s="117">
        <f>IFERROR(VLOOKUP($E75,LOC_UNICOS,G$2,0),"sd")</f>
        <v>-32.5</v>
      </c>
      <c r="H75" s="117">
        <f>IFERROR(VLOOKUP($E75,LOC_UNICOS,H$2,0),"sd")</f>
        <v>-63.3333333</v>
      </c>
      <c r="I75" s="116">
        <f t="shared" si="6"/>
        <v>2018</v>
      </c>
      <c r="J75" s="116">
        <f t="shared" si="7"/>
        <v>2017</v>
      </c>
      <c r="K75" s="118">
        <f t="array" ref="K75">IFERROR(AVERAGE(IF(INDEX(DATOS,0,$P$2)&lt;=$I75,IF(INDEX(DATOS,0,$P$2)&gt;=$J75,IF(ISNUMBER(INDEX(DATOS,0,K$5)),IF(INDEX(DATOS,0,$N$2)=0,IF(INDEX(DATOS,0,$O$2)=1,IF(INDEX(DATOS,0,$Q$2)=$E75,INDEX(DATOS,0,K$5)))))))),"sd")</f>
        <v>100.74</v>
      </c>
      <c r="L75" s="118">
        <f t="array" ref="L75">IFERROR(AVERAGE(IF(INDEX(DATOS,0,$P$2)&lt;=$I75,IF(INDEX(DATOS,0,$P$2)&gt;=$J75,IF(ISNUMBER(INDEX(DATOS,0,L$5)),IF(INDEX(DATOS,0,$N$2)=0,IF(INDEX(DATOS,0,$O$2)=1,IF(INDEX(DATOS,0,$Q$2)=$E75,INDEX(DATOS,0,L$5)))))))),"sd")</f>
        <v>11.38</v>
      </c>
      <c r="M75" s="118">
        <f t="array" ref="M75">IFERROR(AVERAGE(IF(INDEX(DATOS,0,$P$2)&lt;=$I75,IF(INDEX(DATOS,0,$P$2)&gt;=$J75,IF(ISNUMBER(INDEX(DATOS,0,M$5)),IF(INDEX(DATOS,0,$N$2)=0,IF(INDEX(DATOS,0,$O$2)=1,IF(INDEX(DATOS,0,$Q$2)=$E75,INDEX(DATOS,0,M$5)))))))),"sd")</f>
        <v>27.03</v>
      </c>
      <c r="N75" s="118">
        <f t="array" ref="N75">IFERROR(AVERAGE(IF(INDEX(DATOS,0,$P$2)&lt;=$I75,IF(INDEX(DATOS,0,$P$2)&gt;=$J75,IF(ISNUMBER(INDEX(DATOS,0,N$5)),IF(INDEX(DATOS,0,$N$2)=0,IF(INDEX(DATOS,0,$O$2)=1,IF(INDEX(DATOS,0,$Q$2)=$E75,INDEX(DATOS,0,N$5)))))))),"sd")</f>
        <v>78.710000000000008</v>
      </c>
      <c r="O75" s="118">
        <f t="array" ref="O75">IFERROR(AVERAGE(IF(INDEX(DATOS,0,$P$2)&lt;=$I75,IF(INDEX(DATOS,0,$P$2)&gt;=$J75,IF(ISNUMBER(INDEX(DATOS,0,O$5)),IF(INDEX(DATOS,0,$N$2)=0,IF(INDEX(DATOS,0,$O$2)=1,IF(INDEX(DATOS,0,$Q$2)=$E75,INDEX(DATOS,0,O$5)))))))),"sd")</f>
        <v>11.14</v>
      </c>
      <c r="P75" s="118">
        <f t="array" ref="P75">IFERROR(AVERAGE(IF(INDEX(DATOS,0,$P$2)&lt;=$I75,IF(INDEX(DATOS,0,$P$2)&gt;=$J75,IF(ISNUMBER(INDEX(DATOS,0,P$5)),IF(INDEX(DATOS,0,$N$2)=0,IF(INDEX(DATOS,0,$O$2)=1,IF(INDEX(DATOS,0,$Q$2)=$E75,INDEX(DATOS,0,P$5)))))))),"sd")</f>
        <v>3150</v>
      </c>
      <c r="Q75" s="118">
        <f t="array" ref="Q75">IFERROR(AVERAGE(IF(INDEX(DATOS,0,$P$2)&lt;=$I75,IF(INDEX(DATOS,0,$P$2)&gt;=$J75,IF(ISNUMBER(INDEX(DATOS,0,Q$5)),IF(INDEX(DATOS,0,$N$2)=0,IF(INDEX(DATOS,0,$O$2)=1,IF(INDEX(DATOS,0,$Q$2)=$E75,INDEX(DATOS,0,Q$5)))))))),"sd")</f>
        <v>1.0300000000000002</v>
      </c>
      <c r="R75" s="118"/>
      <c r="S75" s="119" t="str">
        <f t="shared" si="8"/>
        <v>Dpto. Gral. San Martín                  ,-32.500,-63.333,2018,2017,100.740,11.380,27.030,78.710,11.140,3150.000, 1.030</v>
      </c>
    </row>
    <row r="76" spans="1:19" x14ac:dyDescent="0.35">
      <c r="A76">
        <f t="shared" si="9"/>
        <v>69</v>
      </c>
      <c r="B76" s="35">
        <f t="array" ref="B76">IF(B75=0,0,MIN(IF(INDEX(DATOS,0,$P$2)&lt;=$I76,IF(INDEX(DATOS,0,$P$2)&gt;=$J76,IF(ISNUMBER(INDEX(DATOS,0,$C76)),IF(INDEX(DATOS,0,$N$2)=0,IF(INDEX(DATOS,0,$O$2)=1,IF(ISNA(MATCH(INDEX(DATOS,0,$Q$2),IF($J$8:J75=J76,$E$8:E75),0)),INDEX(DATOS,0,$M$2)))))))))</f>
        <v>483</v>
      </c>
      <c r="C76" s="32">
        <f>MATCH(D76,INDEX(DATOS,1,),0)</f>
        <v>20</v>
      </c>
      <c r="D76" s="114" t="s">
        <v>1</v>
      </c>
      <c r="E76" s="34" t="str">
        <f>IF($B76=0,"--",INDEX(DATOS,$B76,Q$2))</f>
        <v>Departamento de Tercero Arriba, CB</v>
      </c>
      <c r="F76" s="34" t="str">
        <f>IFERROR(SUBSTITUTE(SUBSTITUTE(SUBSTITUTE(SUBSTITUTE(SUBSTITUTE(MID(E76,1,FIND(",",E76)-1),"Departamento de","Dpto."),"Partido de","Part."),"Coronel","Cnel."),"General","Gral."),"Comandante","Cmte."),E76)</f>
        <v>Dpto. Tercero Arriba</v>
      </c>
      <c r="G76" s="117">
        <f>IFERROR(VLOOKUP($E76,LOC_UNICOS,G$2,0),"sd")</f>
        <v>-32.3333333</v>
      </c>
      <c r="H76" s="117">
        <f>IFERROR(VLOOKUP($E76,LOC_UNICOS,H$2,0),"sd")</f>
        <v>-63.75</v>
      </c>
      <c r="I76" s="116">
        <f t="shared" si="6"/>
        <v>2018</v>
      </c>
      <c r="J76" s="116">
        <f t="shared" si="7"/>
        <v>2017</v>
      </c>
      <c r="K76" s="118">
        <f t="array" ref="K76">IFERROR(AVERAGE(IF(INDEX(DATOS,0,$P$2)&lt;=$I76,IF(INDEX(DATOS,0,$P$2)&gt;=$J76,IF(ISNUMBER(INDEX(DATOS,0,K$5)),IF(INDEX(DATOS,0,$N$2)=0,IF(INDEX(DATOS,0,$O$2)=1,IF(INDEX(DATOS,0,$Q$2)=$E76,INDEX(DATOS,0,K$5)))))))),"sd")</f>
        <v>102.3</v>
      </c>
      <c r="L76" s="118">
        <f t="array" ref="L76">IFERROR(AVERAGE(IF(INDEX(DATOS,0,$P$2)&lt;=$I76,IF(INDEX(DATOS,0,$P$2)&gt;=$J76,IF(ISNUMBER(INDEX(DATOS,0,L$5)),IF(INDEX(DATOS,0,$N$2)=0,IF(INDEX(DATOS,0,$O$2)=1,IF(INDEX(DATOS,0,$Q$2)=$E76,INDEX(DATOS,0,L$5)))))))),"sd")</f>
        <v>15.3</v>
      </c>
      <c r="M76" s="118">
        <f t="array" ref="M76">IFERROR(AVERAGE(IF(INDEX(DATOS,0,$P$2)&lt;=$I76,IF(INDEX(DATOS,0,$P$2)&gt;=$J76,IF(ISNUMBER(INDEX(DATOS,0,M$5)),IF(INDEX(DATOS,0,$N$2)=0,IF(INDEX(DATOS,0,$O$2)=1,IF(INDEX(DATOS,0,$Q$2)=$E76,INDEX(DATOS,0,M$5)))))))),"sd")</f>
        <v>28.7</v>
      </c>
      <c r="N76" s="118">
        <f t="array" ref="N76">IFERROR(AVERAGE(IF(INDEX(DATOS,0,$P$2)&lt;=$I76,IF(INDEX(DATOS,0,$P$2)&gt;=$J76,IF(ISNUMBER(INDEX(DATOS,0,N$5)),IF(INDEX(DATOS,0,$N$2)=0,IF(INDEX(DATOS,0,$O$2)=1,IF(INDEX(DATOS,0,$Q$2)=$E76,INDEX(DATOS,0,N$5)))))))),"sd")</f>
        <v>79.429999999999993</v>
      </c>
      <c r="O76" s="118">
        <f t="array" ref="O76">IFERROR(AVERAGE(IF(INDEX(DATOS,0,$P$2)&lt;=$I76,IF(INDEX(DATOS,0,$P$2)&gt;=$J76,IF(ISNUMBER(INDEX(DATOS,0,O$5)),IF(INDEX(DATOS,0,$N$2)=0,IF(INDEX(DATOS,0,$O$2)=1,IF(INDEX(DATOS,0,$Q$2)=$E76,INDEX(DATOS,0,O$5)))))))),"sd")</f>
        <v>11.959999999999999</v>
      </c>
      <c r="P76" s="118">
        <f t="array" ref="P76">IFERROR(AVERAGE(IF(INDEX(DATOS,0,$P$2)&lt;=$I76,IF(INDEX(DATOS,0,$P$2)&gt;=$J76,IF(ISNUMBER(INDEX(DATOS,0,P$5)),IF(INDEX(DATOS,0,$N$2)=0,IF(INDEX(DATOS,0,$O$2)=1,IF(INDEX(DATOS,0,$Q$2)=$E76,INDEX(DATOS,0,P$5)))))))),"sd")</f>
        <v>2640</v>
      </c>
      <c r="Q76" s="118">
        <f t="array" ref="Q76">IFERROR(AVERAGE(IF(INDEX(DATOS,0,$P$2)&lt;=$I76,IF(INDEX(DATOS,0,$P$2)&gt;=$J76,IF(ISNUMBER(INDEX(DATOS,0,Q$5)),IF(INDEX(DATOS,0,$N$2)=0,IF(INDEX(DATOS,0,$O$2)=1,IF(INDEX(DATOS,0,$Q$2)=$E76,INDEX(DATOS,0,Q$5)))))))),"sd")</f>
        <v>0.57400000000000007</v>
      </c>
      <c r="R76" s="118"/>
      <c r="S76" s="119" t="str">
        <f t="shared" si="8"/>
        <v>Dpto. Tercero Arriba                    ,-32.333,-63.750,2018,2017,102.300,15.300,28.700,79.430,11.960,2640.000, 0.574</v>
      </c>
    </row>
    <row r="77" spans="1:19" x14ac:dyDescent="0.35">
      <c r="A77">
        <f t="shared" si="9"/>
        <v>70</v>
      </c>
      <c r="B77" s="35">
        <f t="array" ref="B77">IF(B76=0,0,MIN(IF(INDEX(DATOS,0,$P$2)&lt;=$I77,IF(INDEX(DATOS,0,$P$2)&gt;=$J77,IF(ISNUMBER(INDEX(DATOS,0,$C77)),IF(INDEX(DATOS,0,$N$2)=0,IF(INDEX(DATOS,0,$O$2)=1,IF(ISNA(MATCH(INDEX(DATOS,0,$Q$2),IF($J$8:J76=J77,$E$8:E76),0)),INDEX(DATOS,0,$M$2)))))))))</f>
        <v>485</v>
      </c>
      <c r="C77" s="32">
        <f>MATCH(D77,INDEX(DATOS,1,),0)</f>
        <v>20</v>
      </c>
      <c r="D77" s="114" t="s">
        <v>1</v>
      </c>
      <c r="E77" s="34" t="str">
        <f>IF($B77=0,"--",INDEX(DATOS,$B77,Q$2))</f>
        <v>Departamento de Río Segundo, CB</v>
      </c>
      <c r="F77" s="34" t="str">
        <f>IFERROR(SUBSTITUTE(SUBSTITUTE(SUBSTITUTE(SUBSTITUTE(SUBSTITUTE(MID(E77,1,FIND(",",E77)-1),"Departamento de","Dpto."),"Partido de","Part."),"Coronel","Cnel."),"General","Gral."),"Comandante","Cmte."),E77)</f>
        <v>Dpto. Río Segundo</v>
      </c>
      <c r="G77" s="117">
        <f>IFERROR(VLOOKUP($E77,LOC_UNICOS,G$2,0),"sd")</f>
        <v>-31.75</v>
      </c>
      <c r="H77" s="117">
        <f>IFERROR(VLOOKUP($E77,LOC_UNICOS,H$2,0),"sd")</f>
        <v>-63.5</v>
      </c>
      <c r="I77" s="116">
        <f t="shared" si="6"/>
        <v>2018</v>
      </c>
      <c r="J77" s="116">
        <f t="shared" si="7"/>
        <v>2017</v>
      </c>
      <c r="K77" s="118">
        <f t="array" ref="K77">IFERROR(AVERAGE(IF(INDEX(DATOS,0,$P$2)&lt;=$I77,IF(INDEX(DATOS,0,$P$2)&gt;=$J77,IF(ISNUMBER(INDEX(DATOS,0,K$5)),IF(INDEX(DATOS,0,$N$2)=0,IF(INDEX(DATOS,0,$O$2)=1,IF(INDEX(DATOS,0,$Q$2)=$E77,INDEX(DATOS,0,K$5)))))))),"sd")</f>
        <v>100.18999999999998</v>
      </c>
      <c r="L77" s="118">
        <f t="array" ref="L77">IFERROR(AVERAGE(IF(INDEX(DATOS,0,$P$2)&lt;=$I77,IF(INDEX(DATOS,0,$P$2)&gt;=$J77,IF(ISNUMBER(INDEX(DATOS,0,L$5)),IF(INDEX(DATOS,0,$N$2)=0,IF(INDEX(DATOS,0,$O$2)=1,IF(INDEX(DATOS,0,$Q$2)=$E77,INDEX(DATOS,0,L$5)))))))),"sd")</f>
        <v>9.27</v>
      </c>
      <c r="M77" s="118">
        <f t="array" ref="M77">IFERROR(AVERAGE(IF(INDEX(DATOS,0,$P$2)&lt;=$I77,IF(INDEX(DATOS,0,$P$2)&gt;=$J77,IF(ISNUMBER(INDEX(DATOS,0,M$5)),IF(INDEX(DATOS,0,$N$2)=0,IF(INDEX(DATOS,0,$O$2)=1,IF(INDEX(DATOS,0,$Q$2)=$E77,INDEX(DATOS,0,M$5)))))))),"sd")</f>
        <v>25.840000000000003</v>
      </c>
      <c r="N77" s="118">
        <f t="array" ref="N77">IFERROR(AVERAGE(IF(INDEX(DATOS,0,$P$2)&lt;=$I77,IF(INDEX(DATOS,0,$P$2)&gt;=$J77,IF(ISNUMBER(INDEX(DATOS,0,N$5)),IF(INDEX(DATOS,0,$N$2)=0,IF(INDEX(DATOS,0,$O$2)=1,IF(INDEX(DATOS,0,$Q$2)=$E77,INDEX(DATOS,0,N$5)))))))),"sd")</f>
        <v>79.734999999999999</v>
      </c>
      <c r="O77" s="118">
        <f t="array" ref="O77">IFERROR(AVERAGE(IF(INDEX(DATOS,0,$P$2)&lt;=$I77,IF(INDEX(DATOS,0,$P$2)&gt;=$J77,IF(ISNUMBER(INDEX(DATOS,0,O$5)),IF(INDEX(DATOS,0,$N$2)=0,IF(INDEX(DATOS,0,$O$2)=1,IF(INDEX(DATOS,0,$Q$2)=$E77,INDEX(DATOS,0,O$5)))))))),"sd")</f>
        <v>10.88</v>
      </c>
      <c r="P77" s="118">
        <f t="array" ref="P77">IFERROR(AVERAGE(IF(INDEX(DATOS,0,$P$2)&lt;=$I77,IF(INDEX(DATOS,0,$P$2)&gt;=$J77,IF(ISNUMBER(INDEX(DATOS,0,P$5)),IF(INDEX(DATOS,0,$N$2)=0,IF(INDEX(DATOS,0,$O$2)=1,IF(INDEX(DATOS,0,$Q$2)=$E77,INDEX(DATOS,0,P$5)))))))),"sd")</f>
        <v>2950</v>
      </c>
      <c r="Q77" s="118">
        <f t="array" ref="Q77">IFERROR(AVERAGE(IF(INDEX(DATOS,0,$P$2)&lt;=$I77,IF(INDEX(DATOS,0,$P$2)&gt;=$J77,IF(ISNUMBER(INDEX(DATOS,0,Q$5)),IF(INDEX(DATOS,0,$N$2)=0,IF(INDEX(DATOS,0,$O$2)=1,IF(INDEX(DATOS,0,$Q$2)=$E77,INDEX(DATOS,0,Q$5)))))))),"sd")</f>
        <v>2.4959999999999996</v>
      </c>
      <c r="R77" s="118"/>
      <c r="S77" s="119" t="str">
        <f t="shared" si="8"/>
        <v>Dpto. Río Segundo                       ,-31.750,-63.500,2018,2017,100.190, 9.270,25.840,79.735,10.880,2950.000, 2.496</v>
      </c>
    </row>
    <row r="78" spans="1:19" x14ac:dyDescent="0.35">
      <c r="A78">
        <f t="shared" si="9"/>
        <v>71</v>
      </c>
      <c r="B78" s="35">
        <f t="array" ref="B78">IF(B77=0,0,MIN(IF(INDEX(DATOS,0,$P$2)&lt;=$I78,IF(INDEX(DATOS,0,$P$2)&gt;=$J78,IF(ISNUMBER(INDEX(DATOS,0,$C78)),IF(INDEX(DATOS,0,$N$2)=0,IF(INDEX(DATOS,0,$O$2)=1,IF(ISNA(MATCH(INDEX(DATOS,0,$Q$2),IF($J$8:J77=J78,$E$8:E77),0)),INDEX(DATOS,0,$M$2)))))))))</f>
        <v>490</v>
      </c>
      <c r="C78" s="32">
        <f>MATCH(D78,INDEX(DATOS,1,),0)</f>
        <v>20</v>
      </c>
      <c r="D78" s="114" t="s">
        <v>1</v>
      </c>
      <c r="E78" s="34" t="str">
        <f>IF($B78=0,"--",INDEX(DATOS,$B78,Q$2))</f>
        <v>Departamento de Totoral, CB</v>
      </c>
      <c r="F78" s="34" t="str">
        <f>IFERROR(SUBSTITUTE(SUBSTITUTE(SUBSTITUTE(SUBSTITUTE(SUBSTITUTE(MID(E78,1,FIND(",",E78)-1),"Departamento de","Dpto."),"Partido de","Part."),"Coronel","Cnel."),"General","Gral."),"Comandante","Cmte."),E78)</f>
        <v>Dpto. Totoral</v>
      </c>
      <c r="G78" s="117">
        <f>IFERROR(VLOOKUP($E78,LOC_UNICOS,G$2,0),"sd")</f>
        <v>-30.8333333</v>
      </c>
      <c r="H78" s="117">
        <f>IFERROR(VLOOKUP($E78,LOC_UNICOS,H$2,0),"sd")</f>
        <v>-63.9166667</v>
      </c>
      <c r="I78" s="116">
        <f t="shared" si="6"/>
        <v>2018</v>
      </c>
      <c r="J78" s="116">
        <f t="shared" si="7"/>
        <v>2017</v>
      </c>
      <c r="K78" s="118">
        <f t="array" ref="K78">IFERROR(AVERAGE(IF(INDEX(DATOS,0,$P$2)&lt;=$I78,IF(INDEX(DATOS,0,$P$2)&gt;=$J78,IF(ISNUMBER(INDEX(DATOS,0,K$5)),IF(INDEX(DATOS,0,$N$2)=0,IF(INDEX(DATOS,0,$O$2)=1,IF(INDEX(DATOS,0,$Q$2)=$E78,INDEX(DATOS,0,K$5)))))))),"sd")</f>
        <v>101.85</v>
      </c>
      <c r="L78" s="118">
        <f t="array" ref="L78">IFERROR(AVERAGE(IF(INDEX(DATOS,0,$P$2)&lt;=$I78,IF(INDEX(DATOS,0,$P$2)&gt;=$J78,IF(ISNUMBER(INDEX(DATOS,0,L$5)),IF(INDEX(DATOS,0,$N$2)=0,IF(INDEX(DATOS,0,$O$2)=1,IF(INDEX(DATOS,0,$Q$2)=$E78,INDEX(DATOS,0,L$5)))))))),"sd")</f>
        <v>13.2</v>
      </c>
      <c r="M78" s="118">
        <f t="array" ref="M78">IFERROR(AVERAGE(IF(INDEX(DATOS,0,$P$2)&lt;=$I78,IF(INDEX(DATOS,0,$P$2)&gt;=$J78,IF(ISNUMBER(INDEX(DATOS,0,M$5)),IF(INDEX(DATOS,0,$N$2)=0,IF(INDEX(DATOS,0,$O$2)=1,IF(INDEX(DATOS,0,$Q$2)=$E78,INDEX(DATOS,0,M$5)))))))),"sd")</f>
        <v>26.95</v>
      </c>
      <c r="N78" s="118">
        <f t="array" ref="N78">IFERROR(AVERAGE(IF(INDEX(DATOS,0,$P$2)&lt;=$I78,IF(INDEX(DATOS,0,$P$2)&gt;=$J78,IF(ISNUMBER(INDEX(DATOS,0,N$5)),IF(INDEX(DATOS,0,$N$2)=0,IF(INDEX(DATOS,0,$O$2)=1,IF(INDEX(DATOS,0,$Q$2)=$E78,INDEX(DATOS,0,N$5)))))))),"sd")</f>
        <v>79.25</v>
      </c>
      <c r="O78" s="118">
        <f t="array" ref="O78">IFERROR(AVERAGE(IF(INDEX(DATOS,0,$P$2)&lt;=$I78,IF(INDEX(DATOS,0,$P$2)&gt;=$J78,IF(ISNUMBER(INDEX(DATOS,0,O$5)),IF(INDEX(DATOS,0,$N$2)=0,IF(INDEX(DATOS,0,$O$2)=1,IF(INDEX(DATOS,0,$Q$2)=$E78,INDEX(DATOS,0,O$5)))))))),"sd")</f>
        <v>11.55</v>
      </c>
      <c r="P78" s="118">
        <f t="array" ref="P78">IFERROR(AVERAGE(IF(INDEX(DATOS,0,$P$2)&lt;=$I78,IF(INDEX(DATOS,0,$P$2)&gt;=$J78,IF(ISNUMBER(INDEX(DATOS,0,P$5)),IF(INDEX(DATOS,0,$N$2)=0,IF(INDEX(DATOS,0,$O$2)=1,IF(INDEX(DATOS,0,$Q$2)=$E78,INDEX(DATOS,0,P$5)))))))),"sd")</f>
        <v>2700</v>
      </c>
      <c r="Q78" s="118">
        <f t="array" ref="Q78">IFERROR(AVERAGE(IF(INDEX(DATOS,0,$P$2)&lt;=$I78,IF(INDEX(DATOS,0,$P$2)&gt;=$J78,IF(ISNUMBER(INDEX(DATOS,0,Q$5)),IF(INDEX(DATOS,0,$N$2)=0,IF(INDEX(DATOS,0,$O$2)=1,IF(INDEX(DATOS,0,$Q$2)=$E78,INDEX(DATOS,0,Q$5)))))))),"sd")</f>
        <v>0.1</v>
      </c>
      <c r="R78" s="118"/>
      <c r="S78" s="119" t="str">
        <f t="shared" si="8"/>
        <v>Dpto. Totoral                           ,-30.833,-63.917,2018,2017,101.850,13.200,26.950,79.250,11.550,2700.000, 0.100</v>
      </c>
    </row>
    <row r="79" spans="1:19" x14ac:dyDescent="0.35">
      <c r="A79">
        <f t="shared" si="9"/>
        <v>72</v>
      </c>
      <c r="B79" s="35">
        <f t="array" ref="B79">IF(B78=0,0,MIN(IF(INDEX(DATOS,0,$P$2)&lt;=$I79,IF(INDEX(DATOS,0,$P$2)&gt;=$J79,IF(ISNUMBER(INDEX(DATOS,0,$C79)),IF(INDEX(DATOS,0,$N$2)=0,IF(INDEX(DATOS,0,$O$2)=1,IF(ISNA(MATCH(INDEX(DATOS,0,$Q$2),IF($J$8:J78=J79,$E$8:E78),0)),INDEX(DATOS,0,$M$2)))))))))</f>
        <v>493</v>
      </c>
      <c r="C79" s="32">
        <f>MATCH(D79,INDEX(DATOS,1,),0)</f>
        <v>20</v>
      </c>
      <c r="D79" s="114" t="s">
        <v>1</v>
      </c>
      <c r="E79" s="34" t="str">
        <f>IF($B79=0,"--",INDEX(DATOS,$B79,Q$2))</f>
        <v>Departamento de Calamuchita, CB</v>
      </c>
      <c r="F79" s="34" t="str">
        <f>IFERROR(SUBSTITUTE(SUBSTITUTE(SUBSTITUTE(SUBSTITUTE(SUBSTITUTE(MID(E79,1,FIND(",",E79)-1),"Departamento de","Dpto."),"Partido de","Part."),"Coronel","Cnel."),"General","Gral."),"Comandante","Cmte."),E79)</f>
        <v>Dpto. Calamuchita</v>
      </c>
      <c r="G79" s="117">
        <f>IFERROR(VLOOKUP($E79,LOC_UNICOS,G$2,0),"sd")</f>
        <v>-32.25</v>
      </c>
      <c r="H79" s="117">
        <f>IFERROR(VLOOKUP($E79,LOC_UNICOS,H$2,0),"sd")</f>
        <v>-64.583333300000007</v>
      </c>
      <c r="I79" s="116">
        <f t="shared" si="6"/>
        <v>2018</v>
      </c>
      <c r="J79" s="116">
        <f t="shared" si="7"/>
        <v>2017</v>
      </c>
      <c r="K79" s="118">
        <f t="array" ref="K79">IFERROR(AVERAGE(IF(INDEX(DATOS,0,$P$2)&lt;=$I79,IF(INDEX(DATOS,0,$P$2)&gt;=$J79,IF(ISNUMBER(INDEX(DATOS,0,K$5)),IF(INDEX(DATOS,0,$N$2)=0,IF(INDEX(DATOS,0,$O$2)=1,IF(INDEX(DATOS,0,$Q$2)=$E79,INDEX(DATOS,0,K$5)))))))),"sd")</f>
        <v>92.3</v>
      </c>
      <c r="L79" s="118">
        <f t="array" ref="L79">IFERROR(AVERAGE(IF(INDEX(DATOS,0,$P$2)&lt;=$I79,IF(INDEX(DATOS,0,$P$2)&gt;=$J79,IF(ISNUMBER(INDEX(DATOS,0,L$5)),IF(INDEX(DATOS,0,$N$2)=0,IF(INDEX(DATOS,0,$O$2)=1,IF(INDEX(DATOS,0,$Q$2)=$E79,INDEX(DATOS,0,L$5)))))))),"sd")</f>
        <v>1.9</v>
      </c>
      <c r="M79" s="118">
        <f t="array" ref="M79">IFERROR(AVERAGE(IF(INDEX(DATOS,0,$P$2)&lt;=$I79,IF(INDEX(DATOS,0,$P$2)&gt;=$J79,IF(ISNUMBER(INDEX(DATOS,0,M$5)),IF(INDEX(DATOS,0,$N$2)=0,IF(INDEX(DATOS,0,$O$2)=1,IF(INDEX(DATOS,0,$Q$2)=$E79,INDEX(DATOS,0,M$5)))))))),"sd")</f>
        <v>23.8</v>
      </c>
      <c r="N79" s="118">
        <f t="array" ref="N79">IFERROR(AVERAGE(IF(INDEX(DATOS,0,$P$2)&lt;=$I79,IF(INDEX(DATOS,0,$P$2)&gt;=$J79,IF(ISNUMBER(INDEX(DATOS,0,N$5)),IF(INDEX(DATOS,0,$N$2)=0,IF(INDEX(DATOS,0,$O$2)=1,IF(INDEX(DATOS,0,$Q$2)=$E79,INDEX(DATOS,0,N$5)))))))),"sd")</f>
        <v>82.15</v>
      </c>
      <c r="O79" s="118">
        <f t="array" ref="O79">IFERROR(AVERAGE(IF(INDEX(DATOS,0,$P$2)&lt;=$I79,IF(INDEX(DATOS,0,$P$2)&gt;=$J79,IF(ISNUMBER(INDEX(DATOS,0,O$5)),IF(INDEX(DATOS,0,$N$2)=0,IF(INDEX(DATOS,0,$O$2)=1,IF(INDEX(DATOS,0,$Q$2)=$E79,INDEX(DATOS,0,O$5)))))))),"sd")</f>
        <v>8.6999999999999993</v>
      </c>
      <c r="P79" s="118">
        <f t="array" ref="P79">IFERROR(AVERAGE(IF(INDEX(DATOS,0,$P$2)&lt;=$I79,IF(INDEX(DATOS,0,$P$2)&gt;=$J79,IF(ISNUMBER(INDEX(DATOS,0,P$5)),IF(INDEX(DATOS,0,$N$2)=0,IF(INDEX(DATOS,0,$O$2)=1,IF(INDEX(DATOS,0,$Q$2)=$E79,INDEX(DATOS,0,P$5)))))))),"sd")</f>
        <v>2300</v>
      </c>
      <c r="Q79" s="118">
        <f t="array" ref="Q79">IFERROR(AVERAGE(IF(INDEX(DATOS,0,$P$2)&lt;=$I79,IF(INDEX(DATOS,0,$P$2)&gt;=$J79,IF(ISNUMBER(INDEX(DATOS,0,Q$5)),IF(INDEX(DATOS,0,$N$2)=0,IF(INDEX(DATOS,0,$O$2)=1,IF(INDEX(DATOS,0,$Q$2)=$E79,INDEX(DATOS,0,Q$5)))))))),"sd")</f>
        <v>6.66</v>
      </c>
      <c r="R79" s="118"/>
      <c r="S79" s="119" t="str">
        <f t="shared" si="8"/>
        <v>Dpto. Calamuchita                       ,-32.250,-64.583,2018,2017,92.300, 1.900,23.800,82.150, 8.700,2300.000, 6.660</v>
      </c>
    </row>
    <row r="80" spans="1:19" x14ac:dyDescent="0.35">
      <c r="A80">
        <f t="shared" si="9"/>
        <v>73</v>
      </c>
      <c r="B80" s="35">
        <f t="array" ref="B80">IF(B79=0,0,MIN(IF(INDEX(DATOS,0,$P$2)&lt;=$I80,IF(INDEX(DATOS,0,$P$2)&gt;=$J80,IF(ISNUMBER(INDEX(DATOS,0,$C80)),IF(INDEX(DATOS,0,$N$2)=0,IF(INDEX(DATOS,0,$O$2)=1,IF(ISNA(MATCH(INDEX(DATOS,0,$Q$2),IF($J$8:J79=J80,$E$8:E79),0)),INDEX(DATOS,0,$M$2)))))))))</f>
        <v>494</v>
      </c>
      <c r="C80" s="32">
        <f>MATCH(D80,INDEX(DATOS,1,),0)</f>
        <v>20</v>
      </c>
      <c r="D80" s="114" t="s">
        <v>1</v>
      </c>
      <c r="E80" s="34" t="str">
        <f>IF($B80=0,"--",INDEX(DATOS,$B80,Q$2))</f>
        <v>Departamento de Juárez Celman, CB</v>
      </c>
      <c r="F80" s="34" t="str">
        <f>IFERROR(SUBSTITUTE(SUBSTITUTE(SUBSTITUTE(SUBSTITUTE(SUBSTITUTE(MID(E80,1,FIND(",",E80)-1),"Departamento de","Dpto."),"Partido de","Part."),"Coronel","Cnel."),"General","Gral."),"Comandante","Cmte."),E80)</f>
        <v>Dpto. Juárez Celman</v>
      </c>
      <c r="G80" s="117">
        <f>IFERROR(VLOOKUP($E80,LOC_UNICOS,G$2,0),"sd")</f>
        <v>-33.3333333</v>
      </c>
      <c r="H80" s="117">
        <f>IFERROR(VLOOKUP($E80,LOC_UNICOS,H$2,0),"sd")</f>
        <v>-63.6666667</v>
      </c>
      <c r="I80" s="116">
        <f t="shared" si="6"/>
        <v>2018</v>
      </c>
      <c r="J80" s="116">
        <f t="shared" si="7"/>
        <v>2017</v>
      </c>
      <c r="K80" s="118">
        <f t="array" ref="K80">IFERROR(AVERAGE(IF(INDEX(DATOS,0,$P$2)&lt;=$I80,IF(INDEX(DATOS,0,$P$2)&gt;=$J80,IF(ISNUMBER(INDEX(DATOS,0,K$5)),IF(INDEX(DATOS,0,$N$2)=0,IF(INDEX(DATOS,0,$O$2)=1,IF(INDEX(DATOS,0,$Q$2)=$E80,INDEX(DATOS,0,K$5)))))))),"sd")</f>
        <v>103.5</v>
      </c>
      <c r="L80" s="118">
        <f t="array" ref="L80">IFERROR(AVERAGE(IF(INDEX(DATOS,0,$P$2)&lt;=$I80,IF(INDEX(DATOS,0,$P$2)&gt;=$J80,IF(ISNUMBER(INDEX(DATOS,0,L$5)),IF(INDEX(DATOS,0,$N$2)=0,IF(INDEX(DATOS,0,$O$2)=1,IF(INDEX(DATOS,0,$Q$2)=$E80,INDEX(DATOS,0,L$5)))))))),"sd")</f>
        <v>10.26</v>
      </c>
      <c r="M80" s="118">
        <f t="array" ref="M80">IFERROR(AVERAGE(IF(INDEX(DATOS,0,$P$2)&lt;=$I80,IF(INDEX(DATOS,0,$P$2)&gt;=$J80,IF(ISNUMBER(INDEX(DATOS,0,M$5)),IF(INDEX(DATOS,0,$N$2)=0,IF(INDEX(DATOS,0,$O$2)=1,IF(INDEX(DATOS,0,$Q$2)=$E80,INDEX(DATOS,0,M$5)))))))),"sd")</f>
        <v>31.179999999999996</v>
      </c>
      <c r="N80" s="118">
        <f t="array" ref="N80">IFERROR(AVERAGE(IF(INDEX(DATOS,0,$P$2)&lt;=$I80,IF(INDEX(DATOS,0,$P$2)&gt;=$J80,IF(ISNUMBER(INDEX(DATOS,0,N$5)),IF(INDEX(DATOS,0,$N$2)=0,IF(INDEX(DATOS,0,$O$2)=1,IF(INDEX(DATOS,0,$Q$2)=$E80,INDEX(DATOS,0,N$5)))))))),"sd")</f>
        <v>80.000000000000014</v>
      </c>
      <c r="O80" s="118">
        <f t="array" ref="O80">IFERROR(AVERAGE(IF(INDEX(DATOS,0,$P$2)&lt;=$I80,IF(INDEX(DATOS,0,$P$2)&gt;=$J80,IF(ISNUMBER(INDEX(DATOS,0,O$5)),IF(INDEX(DATOS,0,$N$2)=0,IF(INDEX(DATOS,0,$O$2)=1,IF(INDEX(DATOS,0,$Q$2)=$E80,INDEX(DATOS,0,O$5)))))))),"sd")</f>
        <v>12.3</v>
      </c>
      <c r="P80" s="118">
        <f t="array" ref="P80">IFERROR(AVERAGE(IF(INDEX(DATOS,0,$P$2)&lt;=$I80,IF(INDEX(DATOS,0,$P$2)&gt;=$J80,IF(ISNUMBER(INDEX(DATOS,0,P$5)),IF(INDEX(DATOS,0,$N$2)=0,IF(INDEX(DATOS,0,$O$2)=1,IF(INDEX(DATOS,0,$Q$2)=$E80,INDEX(DATOS,0,P$5)))))))),"sd")</f>
        <v>2440</v>
      </c>
      <c r="Q80" s="118">
        <f t="array" ref="Q80">IFERROR(AVERAGE(IF(INDEX(DATOS,0,$P$2)&lt;=$I80,IF(INDEX(DATOS,0,$P$2)&gt;=$J80,IF(ISNUMBER(INDEX(DATOS,0,Q$5)),IF(INDEX(DATOS,0,$N$2)=0,IF(INDEX(DATOS,0,$O$2)=1,IF(INDEX(DATOS,0,$Q$2)=$E80,INDEX(DATOS,0,Q$5)))))))),"sd")</f>
        <v>0.40199999999999997</v>
      </c>
      <c r="R80" s="118"/>
      <c r="S80" s="119" t="str">
        <f t="shared" si="8"/>
        <v>Dpto. Juárez Celman                     ,-33.333,-63.667,2018,2017,103.500,10.260,31.180,80.000,12.300,2440.000, 0.402</v>
      </c>
    </row>
    <row r="81" spans="1:19" x14ac:dyDescent="0.35">
      <c r="A81">
        <f t="shared" si="9"/>
        <v>74</v>
      </c>
      <c r="B81" s="35">
        <f t="array" ref="B81">IF(B80=0,0,MIN(IF(INDEX(DATOS,0,$P$2)&lt;=$I81,IF(INDEX(DATOS,0,$P$2)&gt;=$J81,IF(ISNUMBER(INDEX(DATOS,0,$C81)),IF(INDEX(DATOS,0,$N$2)=0,IF(INDEX(DATOS,0,$O$2)=1,IF(ISNA(MATCH(INDEX(DATOS,0,$Q$2),IF($J$8:J80=J81,$E$8:E80),0)),INDEX(DATOS,0,$M$2)))))))))</f>
        <v>496</v>
      </c>
      <c r="C81" s="32">
        <f>MATCH(D81,INDEX(DATOS,1,),0)</f>
        <v>20</v>
      </c>
      <c r="D81" s="114" t="s">
        <v>1</v>
      </c>
      <c r="E81" s="34" t="str">
        <f>IF($B81=0,"--",INDEX(DATOS,$B81,Q$2))</f>
        <v>Departamento de Río Cuarto, CB</v>
      </c>
      <c r="F81" s="34" t="str">
        <f>IFERROR(SUBSTITUTE(SUBSTITUTE(SUBSTITUTE(SUBSTITUTE(SUBSTITUTE(MID(E81,1,FIND(",",E81)-1),"Departamento de","Dpto."),"Partido de","Part."),"Coronel","Cnel."),"General","Gral."),"Comandante","Cmte."),E81)</f>
        <v>Dpto. Río Cuarto</v>
      </c>
      <c r="G81" s="117">
        <f>IFERROR(VLOOKUP($E81,LOC_UNICOS,G$2,0),"sd")</f>
        <v>-33.3333333</v>
      </c>
      <c r="H81" s="117">
        <f>IFERROR(VLOOKUP($E81,LOC_UNICOS,H$2,0),"sd")</f>
        <v>-64.5</v>
      </c>
      <c r="I81" s="116">
        <f t="shared" si="6"/>
        <v>2018</v>
      </c>
      <c r="J81" s="116">
        <f t="shared" si="7"/>
        <v>2017</v>
      </c>
      <c r="K81" s="118">
        <f t="array" ref="K81">IFERROR(AVERAGE(IF(INDEX(DATOS,0,$P$2)&lt;=$I81,IF(INDEX(DATOS,0,$P$2)&gt;=$J81,IF(ISNUMBER(INDEX(DATOS,0,K$5)),IF(INDEX(DATOS,0,$N$2)=0,IF(INDEX(DATOS,0,$O$2)=1,IF(INDEX(DATOS,0,$Q$2)=$E81,INDEX(DATOS,0,K$5)))))))),"sd")</f>
        <v>102.62857142857142</v>
      </c>
      <c r="L81" s="118">
        <f t="array" ref="L81">IFERROR(AVERAGE(IF(INDEX(DATOS,0,$P$2)&lt;=$I81,IF(INDEX(DATOS,0,$P$2)&gt;=$J81,IF(ISNUMBER(INDEX(DATOS,0,L$5)),IF(INDEX(DATOS,0,$N$2)=0,IF(INDEX(DATOS,0,$O$2)=1,IF(INDEX(DATOS,0,$Q$2)=$E81,INDEX(DATOS,0,L$5)))))))),"sd")</f>
        <v>9.6142857142857139</v>
      </c>
      <c r="M81" s="118">
        <f t="array" ref="M81">IFERROR(AVERAGE(IF(INDEX(DATOS,0,$P$2)&lt;=$I81,IF(INDEX(DATOS,0,$P$2)&gt;=$J81,IF(ISNUMBER(INDEX(DATOS,0,M$5)),IF(INDEX(DATOS,0,$N$2)=0,IF(INDEX(DATOS,0,$O$2)=1,IF(INDEX(DATOS,0,$Q$2)=$E81,INDEX(DATOS,0,M$5)))))))),"sd")</f>
        <v>28.185714285714283</v>
      </c>
      <c r="N81" s="118">
        <f t="array" ref="N81">IFERROR(AVERAGE(IF(INDEX(DATOS,0,$P$2)&lt;=$I81,IF(INDEX(DATOS,0,$P$2)&gt;=$J81,IF(ISNUMBER(INDEX(DATOS,0,N$5)),IF(INDEX(DATOS,0,$N$2)=0,IF(INDEX(DATOS,0,$O$2)=1,IF(INDEX(DATOS,0,$Q$2)=$E81,INDEX(DATOS,0,N$5)))))))),"sd")</f>
        <v>80.714285714285708</v>
      </c>
      <c r="O81" s="118">
        <f t="array" ref="O81">IFERROR(AVERAGE(IF(INDEX(DATOS,0,$P$2)&lt;=$I81,IF(INDEX(DATOS,0,$P$2)&gt;=$J81,IF(ISNUMBER(INDEX(DATOS,0,O$5)),IF(INDEX(DATOS,0,$N$2)=0,IF(INDEX(DATOS,0,$O$2)=1,IF(INDEX(DATOS,0,$Q$2)=$E81,INDEX(DATOS,0,O$5)))))))),"sd")</f>
        <v>11.642857142857142</v>
      </c>
      <c r="P81" s="118">
        <f t="array" ref="P81">IFERROR(AVERAGE(IF(INDEX(DATOS,0,$P$2)&lt;=$I81,IF(INDEX(DATOS,0,$P$2)&gt;=$J81,IF(ISNUMBER(INDEX(DATOS,0,P$5)),IF(INDEX(DATOS,0,$N$2)=0,IF(INDEX(DATOS,0,$O$2)=1,IF(INDEX(DATOS,0,$Q$2)=$E81,INDEX(DATOS,0,P$5)))))))),"sd")</f>
        <v>2285.7142857142858</v>
      </c>
      <c r="Q81" s="118">
        <f t="array" ref="Q81">IFERROR(AVERAGE(IF(INDEX(DATOS,0,$P$2)&lt;=$I81,IF(INDEX(DATOS,0,$P$2)&gt;=$J81,IF(ISNUMBER(INDEX(DATOS,0,Q$5)),IF(INDEX(DATOS,0,$N$2)=0,IF(INDEX(DATOS,0,$O$2)=1,IF(INDEX(DATOS,0,$Q$2)=$E81,INDEX(DATOS,0,Q$5)))))))),"sd")</f>
        <v>1.5071428571428569</v>
      </c>
      <c r="R81" s="118"/>
      <c r="S81" s="119" t="str">
        <f t="shared" si="8"/>
        <v>Dpto. Río Cuarto                        ,-33.333,-64.500,2018,2017,102.629, 9.614,28.186,80.714,11.643,2285.714, 1.507</v>
      </c>
    </row>
    <row r="82" spans="1:19" x14ac:dyDescent="0.35">
      <c r="A82">
        <f t="shared" si="9"/>
        <v>75</v>
      </c>
      <c r="B82" s="35">
        <f t="array" ref="B82">IF(B81=0,0,MIN(IF(INDEX(DATOS,0,$P$2)&lt;=$I82,IF(INDEX(DATOS,0,$P$2)&gt;=$J82,IF(ISNUMBER(INDEX(DATOS,0,$C82)),IF(INDEX(DATOS,0,$N$2)=0,IF(INDEX(DATOS,0,$O$2)=1,IF(ISNA(MATCH(INDEX(DATOS,0,$Q$2),IF($J$8:J81=J82,$E$8:E81),0)),INDEX(DATOS,0,$M$2)))))))))</f>
        <v>502</v>
      </c>
      <c r="C82" s="32">
        <f>MATCH(D82,INDEX(DATOS,1,),0)</f>
        <v>20</v>
      </c>
      <c r="D82" s="114" t="s">
        <v>1</v>
      </c>
      <c r="E82" s="34" t="str">
        <f>IF($B82=0,"--",INDEX(DATOS,$B82,Q$2))</f>
        <v>Departamento de Río Primero, CB</v>
      </c>
      <c r="F82" s="34" t="str">
        <f>IFERROR(SUBSTITUTE(SUBSTITUTE(SUBSTITUTE(SUBSTITUTE(SUBSTITUTE(MID(E82,1,FIND(",",E82)-1),"Departamento de","Dpto."),"Partido de","Part."),"Coronel","Cnel."),"General","Gral."),"Comandante","Cmte."),E82)</f>
        <v>Dpto. Río Primero</v>
      </c>
      <c r="G82" s="117">
        <f>IFERROR(VLOOKUP($E82,LOC_UNICOS,G$2,0),"sd")</f>
        <v>-31.0833333</v>
      </c>
      <c r="H82" s="117">
        <f>IFERROR(VLOOKUP($E82,LOC_UNICOS,H$2,0),"sd")</f>
        <v>-63.5</v>
      </c>
      <c r="I82" s="116">
        <f t="shared" si="6"/>
        <v>2018</v>
      </c>
      <c r="J82" s="116">
        <f t="shared" si="7"/>
        <v>2017</v>
      </c>
      <c r="K82" s="118">
        <f t="array" ref="K82">IFERROR(AVERAGE(IF(INDEX(DATOS,0,$P$2)&lt;=$I82,IF(INDEX(DATOS,0,$P$2)&gt;=$J82,IF(ISNUMBER(INDEX(DATOS,0,K$5)),IF(INDEX(DATOS,0,$N$2)=0,IF(INDEX(DATOS,0,$O$2)=1,IF(INDEX(DATOS,0,$Q$2)=$E82,INDEX(DATOS,0,K$5)))))))),"sd")</f>
        <v>101.7818181818182</v>
      </c>
      <c r="L82" s="118">
        <f t="array" ref="L82">IFERROR(AVERAGE(IF(INDEX(DATOS,0,$P$2)&lt;=$I82,IF(INDEX(DATOS,0,$P$2)&gt;=$J82,IF(ISNUMBER(INDEX(DATOS,0,L$5)),IF(INDEX(DATOS,0,$N$2)=0,IF(INDEX(DATOS,0,$O$2)=1,IF(INDEX(DATOS,0,$Q$2)=$E82,INDEX(DATOS,0,L$5)))))))),"sd")</f>
        <v>16.83636363636364</v>
      </c>
      <c r="M82" s="118">
        <f t="array" ref="M82">IFERROR(AVERAGE(IF(INDEX(DATOS,0,$P$2)&lt;=$I82,IF(INDEX(DATOS,0,$P$2)&gt;=$J82,IF(ISNUMBER(INDEX(DATOS,0,M$5)),IF(INDEX(DATOS,0,$N$2)=0,IF(INDEX(DATOS,0,$O$2)=1,IF(INDEX(DATOS,0,$Q$2)=$E82,INDEX(DATOS,0,M$5)))))))),"sd")</f>
        <v>26.7</v>
      </c>
      <c r="N82" s="118">
        <f t="array" ref="N82">IFERROR(AVERAGE(IF(INDEX(DATOS,0,$P$2)&lt;=$I82,IF(INDEX(DATOS,0,$P$2)&gt;=$J82,IF(ISNUMBER(INDEX(DATOS,0,N$5)),IF(INDEX(DATOS,0,$N$2)=0,IF(INDEX(DATOS,0,$O$2)=1,IF(INDEX(DATOS,0,$Q$2)=$E82,INDEX(DATOS,0,N$5)))))))),"sd")</f>
        <v>79.236363636363635</v>
      </c>
      <c r="O82" s="118">
        <f t="array" ref="O82">IFERROR(AVERAGE(IF(INDEX(DATOS,0,$P$2)&lt;=$I82,IF(INDEX(DATOS,0,$P$2)&gt;=$J82,IF(ISNUMBER(INDEX(DATOS,0,O$5)),IF(INDEX(DATOS,0,$N$2)=0,IF(INDEX(DATOS,0,$O$2)=1,IF(INDEX(DATOS,0,$Q$2)=$E82,INDEX(DATOS,0,O$5)))))))),"sd")</f>
        <v>11.345454545454546</v>
      </c>
      <c r="P82" s="118">
        <f t="array" ref="P82">IFERROR(AVERAGE(IF(INDEX(DATOS,0,$P$2)&lt;=$I82,IF(INDEX(DATOS,0,$P$2)&gt;=$J82,IF(ISNUMBER(INDEX(DATOS,0,P$5)),IF(INDEX(DATOS,0,$N$2)=0,IF(INDEX(DATOS,0,$O$2)=1,IF(INDEX(DATOS,0,$Q$2)=$E82,INDEX(DATOS,0,P$5)))))))),"sd")</f>
        <v>2690.909090909091</v>
      </c>
      <c r="Q82" s="118">
        <f t="array" ref="Q82">IFERROR(AVERAGE(IF(INDEX(DATOS,0,$P$2)&lt;=$I82,IF(INDEX(DATOS,0,$P$2)&gt;=$J82,IF(ISNUMBER(INDEX(DATOS,0,Q$5)),IF(INDEX(DATOS,0,$N$2)=0,IF(INDEX(DATOS,0,$O$2)=1,IF(INDEX(DATOS,0,$Q$2)=$E82,INDEX(DATOS,0,Q$5)))))))),"sd")</f>
        <v>1.4627272727272724</v>
      </c>
      <c r="R82" s="118"/>
      <c r="S82" s="119" t="str">
        <f t="shared" si="8"/>
        <v>Dpto. Río Primero                       ,-31.083,-63.500,2018,2017,101.782,16.836,26.700,79.236,11.345,2690.909, 1.463</v>
      </c>
    </row>
    <row r="83" spans="1:19" x14ac:dyDescent="0.35">
      <c r="A83">
        <f t="shared" si="9"/>
        <v>76</v>
      </c>
      <c r="B83" s="35">
        <f t="array" ref="B83">IF(B82=0,0,MIN(IF(INDEX(DATOS,0,$P$2)&lt;=$I83,IF(INDEX(DATOS,0,$P$2)&gt;=$J83,IF(ISNUMBER(INDEX(DATOS,0,$C83)),IF(INDEX(DATOS,0,$N$2)=0,IF(INDEX(DATOS,0,$O$2)=1,IF(ISNA(MATCH(INDEX(DATOS,0,$Q$2),IF($J$8:J82=J83,$E$8:E82),0)),INDEX(DATOS,0,$M$2)))))))))</f>
        <v>513</v>
      </c>
      <c r="C83" s="32">
        <f>MATCH(D83,INDEX(DATOS,1,),0)</f>
        <v>20</v>
      </c>
      <c r="D83" s="114" t="s">
        <v>1</v>
      </c>
      <c r="E83" s="34" t="str">
        <f>IF($B83=0,"--",INDEX(DATOS,$B83,Q$2))</f>
        <v>Departamento de Atreucó, LP</v>
      </c>
      <c r="F83" s="34" t="str">
        <f>IFERROR(SUBSTITUTE(SUBSTITUTE(SUBSTITUTE(SUBSTITUTE(SUBSTITUTE(MID(E83,1,FIND(",",E83)-1),"Departamento de","Dpto."),"Partido de","Part."),"Coronel","Cnel."),"General","Gral."),"Comandante","Cmte."),E83)</f>
        <v>Dpto. Atreucó</v>
      </c>
      <c r="G83" s="117">
        <f>IFERROR(VLOOKUP($E83,LOC_UNICOS,G$2,0),"sd")</f>
        <v>-37</v>
      </c>
      <c r="H83" s="117">
        <f>IFERROR(VLOOKUP($E83,LOC_UNICOS,H$2,0),"sd")</f>
        <v>-63.75</v>
      </c>
      <c r="I83" s="116">
        <f t="shared" si="6"/>
        <v>2018</v>
      </c>
      <c r="J83" s="116">
        <f t="shared" si="7"/>
        <v>2017</v>
      </c>
      <c r="K83" s="118">
        <f t="array" ref="K83">IFERROR(AVERAGE(IF(INDEX(DATOS,0,$P$2)&lt;=$I83,IF(INDEX(DATOS,0,$P$2)&gt;=$J83,IF(ISNUMBER(INDEX(DATOS,0,K$5)),IF(INDEX(DATOS,0,$N$2)=0,IF(INDEX(DATOS,0,$O$2)=1,IF(INDEX(DATOS,0,$Q$2)=$E83,INDEX(DATOS,0,K$5)))))))),"sd")</f>
        <v>101</v>
      </c>
      <c r="L83" s="118">
        <f t="array" ref="L83">IFERROR(AVERAGE(IF(INDEX(DATOS,0,$P$2)&lt;=$I83,IF(INDEX(DATOS,0,$P$2)&gt;=$J83,IF(ISNUMBER(INDEX(DATOS,0,L$5)),IF(INDEX(DATOS,0,$N$2)=0,IF(INDEX(DATOS,0,$O$2)=1,IF(INDEX(DATOS,0,$Q$2)=$E83,INDEX(DATOS,0,L$5)))))))),"sd")</f>
        <v>10.233333333333333</v>
      </c>
      <c r="M83" s="118">
        <f t="array" ref="M83">IFERROR(AVERAGE(IF(INDEX(DATOS,0,$P$2)&lt;=$I83,IF(INDEX(DATOS,0,$P$2)&gt;=$J83,IF(ISNUMBER(INDEX(DATOS,0,M$5)),IF(INDEX(DATOS,0,$N$2)=0,IF(INDEX(DATOS,0,$O$2)=1,IF(INDEX(DATOS,0,$Q$2)=$E83,INDEX(DATOS,0,M$5)))))))),"sd")</f>
        <v>25.366666666666664</v>
      </c>
      <c r="N83" s="118">
        <f t="array" ref="N83">IFERROR(AVERAGE(IF(INDEX(DATOS,0,$P$2)&lt;=$I83,IF(INDEX(DATOS,0,$P$2)&gt;=$J83,IF(ISNUMBER(INDEX(DATOS,0,N$5)),IF(INDEX(DATOS,0,$N$2)=0,IF(INDEX(DATOS,0,$O$2)=1,IF(INDEX(DATOS,0,$Q$2)=$E83,INDEX(DATOS,0,N$5)))))))),"sd")</f>
        <v>82.11666666666666</v>
      </c>
      <c r="O83" s="118">
        <f t="array" ref="O83">IFERROR(AVERAGE(IF(INDEX(DATOS,0,$P$2)&lt;=$I83,IF(INDEX(DATOS,0,$P$2)&gt;=$J83,IF(ISNUMBER(INDEX(DATOS,0,O$5)),IF(INDEX(DATOS,0,$N$2)=0,IF(INDEX(DATOS,0,$O$2)=1,IF(INDEX(DATOS,0,$Q$2)=$E83,INDEX(DATOS,0,O$5)))))))),"sd")</f>
        <v>10.933333333333332</v>
      </c>
      <c r="P83" s="118">
        <f t="array" ref="P83">IFERROR(AVERAGE(IF(INDEX(DATOS,0,$P$2)&lt;=$I83,IF(INDEX(DATOS,0,$P$2)&gt;=$J83,IF(ISNUMBER(INDEX(DATOS,0,P$5)),IF(INDEX(DATOS,0,$N$2)=0,IF(INDEX(DATOS,0,$O$2)=1,IF(INDEX(DATOS,0,$Q$2)=$E83,INDEX(DATOS,0,P$5)))))))),"sd")</f>
        <v>2366.6666666666665</v>
      </c>
      <c r="Q83" s="118">
        <f t="array" ref="Q83">IFERROR(AVERAGE(IF(INDEX(DATOS,0,$P$2)&lt;=$I83,IF(INDEX(DATOS,0,$P$2)&gt;=$J83,IF(ISNUMBER(INDEX(DATOS,0,Q$5)),IF(INDEX(DATOS,0,$N$2)=0,IF(INDEX(DATOS,0,$O$2)=1,IF(INDEX(DATOS,0,$Q$2)=$E83,INDEX(DATOS,0,Q$5)))))))),"sd")</f>
        <v>3.5333333333333337</v>
      </c>
      <c r="R83" s="118"/>
      <c r="S83" s="119" t="str">
        <f t="shared" si="8"/>
        <v>Dpto. Atreucó                           ,-37.000,-63.750,2018,2017,101.000,10.233,25.367,82.117,10.933,2366.667, 3.533</v>
      </c>
    </row>
    <row r="84" spans="1:19" x14ac:dyDescent="0.35">
      <c r="A84">
        <f t="shared" si="9"/>
        <v>77</v>
      </c>
      <c r="B84" s="35">
        <f t="array" ref="B84">IF(B83=0,0,MIN(IF(INDEX(DATOS,0,$P$2)&lt;=$I84,IF(INDEX(DATOS,0,$P$2)&gt;=$J84,IF(ISNUMBER(INDEX(DATOS,0,$C84)),IF(INDEX(DATOS,0,$N$2)=0,IF(INDEX(DATOS,0,$O$2)=1,IF(ISNA(MATCH(INDEX(DATOS,0,$Q$2),IF($J$8:J83=J84,$E$8:E83),0)),INDEX(DATOS,0,$M$2)))))))))</f>
        <v>515</v>
      </c>
      <c r="C84" s="32">
        <f>MATCH(D84,INDEX(DATOS,1,),0)</f>
        <v>20</v>
      </c>
      <c r="D84" s="114" t="s">
        <v>1</v>
      </c>
      <c r="E84" s="34" t="str">
        <f>IF($B84=0,"--",INDEX(DATOS,$B84,Q$2))</f>
        <v>Departamento de Capital, LP</v>
      </c>
      <c r="F84" s="34" t="str">
        <f>IFERROR(SUBSTITUTE(SUBSTITUTE(SUBSTITUTE(SUBSTITUTE(SUBSTITUTE(MID(E84,1,FIND(",",E84)-1),"Departamento de","Dpto."),"Partido de","Part."),"Coronel","Cnel."),"General","Gral."),"Comandante","Cmte."),E84)</f>
        <v>Dpto. Capital</v>
      </c>
      <c r="G84" s="117">
        <f>IFERROR(VLOOKUP($E84,LOC_UNICOS,G$2,0),"sd")</f>
        <v>-36.5</v>
      </c>
      <c r="H84" s="117">
        <f>IFERROR(VLOOKUP($E84,LOC_UNICOS,H$2,0),"sd")</f>
        <v>-64.25</v>
      </c>
      <c r="I84" s="116">
        <f t="shared" si="6"/>
        <v>2018</v>
      </c>
      <c r="J84" s="116">
        <f t="shared" si="7"/>
        <v>2017</v>
      </c>
      <c r="K84" s="118">
        <f t="array" ref="K84">IFERROR(AVERAGE(IF(INDEX(DATOS,0,$P$2)&lt;=$I84,IF(INDEX(DATOS,0,$P$2)&gt;=$J84,IF(ISNUMBER(INDEX(DATOS,0,K$5)),IF(INDEX(DATOS,0,$N$2)=0,IF(INDEX(DATOS,0,$O$2)=1,IF(INDEX(DATOS,0,$Q$2)=$E84,INDEX(DATOS,0,K$5)))))))),"sd")</f>
        <v>100.19999999999999</v>
      </c>
      <c r="L84" s="118">
        <f t="array" ref="L84">IFERROR(AVERAGE(IF(INDEX(DATOS,0,$P$2)&lt;=$I84,IF(INDEX(DATOS,0,$P$2)&gt;=$J84,IF(ISNUMBER(INDEX(DATOS,0,L$5)),IF(INDEX(DATOS,0,$N$2)=0,IF(INDEX(DATOS,0,$O$2)=1,IF(INDEX(DATOS,0,$Q$2)=$E84,INDEX(DATOS,0,L$5)))))))),"sd")</f>
        <v>14.25</v>
      </c>
      <c r="M84" s="118">
        <f t="array" ref="M84">IFERROR(AVERAGE(IF(INDEX(DATOS,0,$P$2)&lt;=$I84,IF(INDEX(DATOS,0,$P$2)&gt;=$J84,IF(ISNUMBER(INDEX(DATOS,0,M$5)),IF(INDEX(DATOS,0,$N$2)=0,IF(INDEX(DATOS,0,$O$2)=1,IF(INDEX(DATOS,0,$Q$2)=$E84,INDEX(DATOS,0,M$5)))))))),"sd")</f>
        <v>25.9</v>
      </c>
      <c r="N84" s="118">
        <f t="array" ref="N84">IFERROR(AVERAGE(IF(INDEX(DATOS,0,$P$2)&lt;=$I84,IF(INDEX(DATOS,0,$P$2)&gt;=$J84,IF(ISNUMBER(INDEX(DATOS,0,N$5)),IF(INDEX(DATOS,0,$N$2)=0,IF(INDEX(DATOS,0,$O$2)=1,IF(INDEX(DATOS,0,$Q$2)=$E84,INDEX(DATOS,0,N$5)))))))),"sd")</f>
        <v>82.4375</v>
      </c>
      <c r="O84" s="118">
        <f t="array" ref="O84">IFERROR(AVERAGE(IF(INDEX(DATOS,0,$P$2)&lt;=$I84,IF(INDEX(DATOS,0,$P$2)&gt;=$J84,IF(ISNUMBER(INDEX(DATOS,0,O$5)),IF(INDEX(DATOS,0,$N$2)=0,IF(INDEX(DATOS,0,$O$2)=1,IF(INDEX(DATOS,0,$Q$2)=$E84,INDEX(DATOS,0,O$5)))))))),"sd")</f>
        <v>10.675000000000001</v>
      </c>
      <c r="P84" s="118">
        <f t="array" ref="P84">IFERROR(AVERAGE(IF(INDEX(DATOS,0,$P$2)&lt;=$I84,IF(INDEX(DATOS,0,$P$2)&gt;=$J84,IF(ISNUMBER(INDEX(DATOS,0,P$5)),IF(INDEX(DATOS,0,$N$2)=0,IF(INDEX(DATOS,0,$O$2)=1,IF(INDEX(DATOS,0,$Q$2)=$E84,INDEX(DATOS,0,P$5)))))))),"sd")</f>
        <v>2150</v>
      </c>
      <c r="Q84" s="118">
        <f t="array" ref="Q84">IFERROR(AVERAGE(IF(INDEX(DATOS,0,$P$2)&lt;=$I84,IF(INDEX(DATOS,0,$P$2)&gt;=$J84,IF(ISNUMBER(INDEX(DATOS,0,Q$5)),IF(INDEX(DATOS,0,$N$2)=0,IF(INDEX(DATOS,0,$O$2)=1,IF(INDEX(DATOS,0,$Q$2)=$E84,INDEX(DATOS,0,Q$5)))))))),"sd")</f>
        <v>3.25</v>
      </c>
      <c r="R84" s="118"/>
      <c r="S84" s="119" t="str">
        <f t="shared" si="8"/>
        <v>Dpto. Capital                           ,-36.500,-64.250,2018,2017,100.200,14.250,25.900,82.438,10.675,2150.000, 3.250</v>
      </c>
    </row>
    <row r="85" spans="1:19" x14ac:dyDescent="0.35">
      <c r="A85">
        <f t="shared" si="9"/>
        <v>78</v>
      </c>
      <c r="B85" s="35">
        <f t="array" ref="B85">IF(B84=0,0,MIN(IF(INDEX(DATOS,0,$P$2)&lt;=$I85,IF(INDEX(DATOS,0,$P$2)&gt;=$J85,IF(ISNUMBER(INDEX(DATOS,0,$C85)),IF(INDEX(DATOS,0,$N$2)=0,IF(INDEX(DATOS,0,$O$2)=1,IF(ISNA(MATCH(INDEX(DATOS,0,$Q$2),IF($J$8:J84=J85,$E$8:E84),0)),INDEX(DATOS,0,$M$2)))))))))</f>
        <v>517</v>
      </c>
      <c r="C85" s="32">
        <f>MATCH(D85,INDEX(DATOS,1,),0)</f>
        <v>20</v>
      </c>
      <c r="D85" s="114" t="s">
        <v>1</v>
      </c>
      <c r="E85" s="34" t="str">
        <f>IF($B85=0,"--",INDEX(DATOS,$B85,Q$2))</f>
        <v>Departamento de Catriló, LP</v>
      </c>
      <c r="F85" s="34" t="str">
        <f>IFERROR(SUBSTITUTE(SUBSTITUTE(SUBSTITUTE(SUBSTITUTE(SUBSTITUTE(MID(E85,1,FIND(",",E85)-1),"Departamento de","Dpto."),"Partido de","Part."),"Coronel","Cnel."),"General","Gral."),"Comandante","Cmte."),E85)</f>
        <v>Dpto. Catriló</v>
      </c>
      <c r="G85" s="117">
        <f>IFERROR(VLOOKUP($E85,LOC_UNICOS,G$2,0),"sd")</f>
        <v>-36.5</v>
      </c>
      <c r="H85" s="117">
        <f>IFERROR(VLOOKUP($E85,LOC_UNICOS,H$2,0),"sd")</f>
        <v>-63.75</v>
      </c>
      <c r="I85" s="116">
        <f t="shared" si="6"/>
        <v>2018</v>
      </c>
      <c r="J85" s="116">
        <f t="shared" si="7"/>
        <v>2017</v>
      </c>
      <c r="K85" s="118">
        <f t="array" ref="K85">IFERROR(AVERAGE(IF(INDEX(DATOS,0,$P$2)&lt;=$I85,IF(INDEX(DATOS,0,$P$2)&gt;=$J85,IF(ISNUMBER(INDEX(DATOS,0,K$5)),IF(INDEX(DATOS,0,$N$2)=0,IF(INDEX(DATOS,0,$O$2)=1,IF(INDEX(DATOS,0,$Q$2)=$E85,INDEX(DATOS,0,K$5)))))))),"sd")</f>
        <v>99.6</v>
      </c>
      <c r="L85" s="118">
        <f t="array" ref="L85">IFERROR(AVERAGE(IF(INDEX(DATOS,0,$P$2)&lt;=$I85,IF(INDEX(DATOS,0,$P$2)&gt;=$J85,IF(ISNUMBER(INDEX(DATOS,0,L$5)),IF(INDEX(DATOS,0,$N$2)=0,IF(INDEX(DATOS,0,$O$2)=1,IF(INDEX(DATOS,0,$Q$2)=$E85,INDEX(DATOS,0,L$5)))))))),"sd")</f>
        <v>11.3</v>
      </c>
      <c r="M85" s="118">
        <f t="array" ref="M85">IFERROR(AVERAGE(IF(INDEX(DATOS,0,$P$2)&lt;=$I85,IF(INDEX(DATOS,0,$P$2)&gt;=$J85,IF(ISNUMBER(INDEX(DATOS,0,M$5)),IF(INDEX(DATOS,0,$N$2)=0,IF(INDEX(DATOS,0,$O$2)=1,IF(INDEX(DATOS,0,$Q$2)=$E85,INDEX(DATOS,0,M$5)))))))),"sd")</f>
        <v>26.4</v>
      </c>
      <c r="N85" s="118">
        <f t="array" ref="N85">IFERROR(AVERAGE(IF(INDEX(DATOS,0,$P$2)&lt;=$I85,IF(INDEX(DATOS,0,$P$2)&gt;=$J85,IF(ISNUMBER(INDEX(DATOS,0,N$5)),IF(INDEX(DATOS,0,$N$2)=0,IF(INDEX(DATOS,0,$O$2)=1,IF(INDEX(DATOS,0,$Q$2)=$E85,INDEX(DATOS,0,N$5)))))))),"sd")</f>
        <v>77</v>
      </c>
      <c r="O85" s="118">
        <f t="array" ref="O85">IFERROR(AVERAGE(IF(INDEX(DATOS,0,$P$2)&lt;=$I85,IF(INDEX(DATOS,0,$P$2)&gt;=$J85,IF(ISNUMBER(INDEX(DATOS,0,O$5)),IF(INDEX(DATOS,0,$N$2)=0,IF(INDEX(DATOS,0,$O$2)=1,IF(INDEX(DATOS,0,$Q$2)=$E85,INDEX(DATOS,0,O$5)))))))),"sd")</f>
        <v>10.8</v>
      </c>
      <c r="P85" s="118">
        <f t="array" ref="P85">IFERROR(AVERAGE(IF(INDEX(DATOS,0,$P$2)&lt;=$I85,IF(INDEX(DATOS,0,$P$2)&gt;=$J85,IF(ISNUMBER(INDEX(DATOS,0,P$5)),IF(INDEX(DATOS,0,$N$2)=0,IF(INDEX(DATOS,0,$O$2)=1,IF(INDEX(DATOS,0,$Q$2)=$E85,INDEX(DATOS,0,P$5)))))))),"sd")</f>
        <v>2600</v>
      </c>
      <c r="Q85" s="118">
        <f t="array" ref="Q85">IFERROR(AVERAGE(IF(INDEX(DATOS,0,$P$2)&lt;=$I85,IF(INDEX(DATOS,0,$P$2)&gt;=$J85,IF(ISNUMBER(INDEX(DATOS,0,Q$5)),IF(INDEX(DATOS,0,$N$2)=0,IF(INDEX(DATOS,0,$O$2)=1,IF(INDEX(DATOS,0,$Q$2)=$E85,INDEX(DATOS,0,Q$5)))))))),"sd")</f>
        <v>3.2</v>
      </c>
      <c r="R85" s="118"/>
      <c r="S85" s="119" t="str">
        <f t="shared" si="8"/>
        <v>Dpto. Catriló                           ,-36.500,-63.750,2018,2017,99.600,11.300,26.400,77.000,10.800,2600.000, 3.200</v>
      </c>
    </row>
    <row r="86" spans="1:19" x14ac:dyDescent="0.35">
      <c r="A86">
        <f t="shared" si="9"/>
        <v>79</v>
      </c>
      <c r="B86" s="35">
        <f t="array" ref="B86">IF(B85=0,0,MIN(IF(INDEX(DATOS,0,$P$2)&lt;=$I86,IF(INDEX(DATOS,0,$P$2)&gt;=$J86,IF(ISNUMBER(INDEX(DATOS,0,$C86)),IF(INDEX(DATOS,0,$N$2)=0,IF(INDEX(DATOS,0,$O$2)=1,IF(ISNA(MATCH(INDEX(DATOS,0,$Q$2),IF($J$8:J85=J86,$E$8:E85),0)),INDEX(DATOS,0,$M$2)))))))))</f>
        <v>518</v>
      </c>
      <c r="C86" s="32">
        <f>MATCH(D86,INDEX(DATOS,1,),0)</f>
        <v>20</v>
      </c>
      <c r="D86" s="114" t="s">
        <v>1</v>
      </c>
      <c r="E86" s="34" t="str">
        <f>IF($B86=0,"--",INDEX(DATOS,$B86,Q$2))</f>
        <v>Departamento de Conhelo, LP</v>
      </c>
      <c r="F86" s="34" t="str">
        <f>IFERROR(SUBSTITUTE(SUBSTITUTE(SUBSTITUTE(SUBSTITUTE(SUBSTITUTE(MID(E86,1,FIND(",",E86)-1),"Departamento de","Dpto."),"Partido de","Part."),"Coronel","Cnel."),"General","Gral."),"Comandante","Cmte."),E86)</f>
        <v>Dpto. Conhelo</v>
      </c>
      <c r="G86" s="117">
        <f>IFERROR(VLOOKUP($E86,LOC_UNICOS,G$2,0),"sd")</f>
        <v>-36</v>
      </c>
      <c r="H86" s="117">
        <f>IFERROR(VLOOKUP($E86,LOC_UNICOS,H$2,0),"sd")</f>
        <v>-64.5</v>
      </c>
      <c r="I86" s="116">
        <f t="shared" si="6"/>
        <v>2018</v>
      </c>
      <c r="J86" s="116">
        <f t="shared" si="7"/>
        <v>2017</v>
      </c>
      <c r="K86" s="118">
        <f t="array" ref="K86">IFERROR(AVERAGE(IF(INDEX(DATOS,0,$P$2)&lt;=$I86,IF(INDEX(DATOS,0,$P$2)&gt;=$J86,IF(ISNUMBER(INDEX(DATOS,0,K$5)),IF(INDEX(DATOS,0,$N$2)=0,IF(INDEX(DATOS,0,$O$2)=1,IF(INDEX(DATOS,0,$Q$2)=$E86,INDEX(DATOS,0,K$5)))))))),"sd")</f>
        <v>104.03333333333335</v>
      </c>
      <c r="L86" s="118">
        <f t="array" ref="L86">IFERROR(AVERAGE(IF(INDEX(DATOS,0,$P$2)&lt;=$I86,IF(INDEX(DATOS,0,$P$2)&gt;=$J86,IF(ISNUMBER(INDEX(DATOS,0,L$5)),IF(INDEX(DATOS,0,$N$2)=0,IF(INDEX(DATOS,0,$O$2)=1,IF(INDEX(DATOS,0,$Q$2)=$E86,INDEX(DATOS,0,L$5)))))))),"sd")</f>
        <v>17.400000000000002</v>
      </c>
      <c r="M86" s="118">
        <f t="array" ref="M86">IFERROR(AVERAGE(IF(INDEX(DATOS,0,$P$2)&lt;=$I86,IF(INDEX(DATOS,0,$P$2)&gt;=$J86,IF(ISNUMBER(INDEX(DATOS,0,M$5)),IF(INDEX(DATOS,0,$N$2)=0,IF(INDEX(DATOS,0,$O$2)=1,IF(INDEX(DATOS,0,$Q$2)=$E86,INDEX(DATOS,0,M$5)))))))),"sd")</f>
        <v>28.866666666666664</v>
      </c>
      <c r="N86" s="118">
        <f t="array" ref="N86">IFERROR(AVERAGE(IF(INDEX(DATOS,0,$P$2)&lt;=$I86,IF(INDEX(DATOS,0,$P$2)&gt;=$J86,IF(ISNUMBER(INDEX(DATOS,0,N$5)),IF(INDEX(DATOS,0,$N$2)=0,IF(INDEX(DATOS,0,$O$2)=1,IF(INDEX(DATOS,0,$Q$2)=$E86,INDEX(DATOS,0,N$5)))))))),"sd")</f>
        <v>80.433333333333337</v>
      </c>
      <c r="O86" s="118">
        <f t="array" ref="O86">IFERROR(AVERAGE(IF(INDEX(DATOS,0,$P$2)&lt;=$I86,IF(INDEX(DATOS,0,$P$2)&gt;=$J86,IF(ISNUMBER(INDEX(DATOS,0,O$5)),IF(INDEX(DATOS,0,$N$2)=0,IF(INDEX(DATOS,0,$O$2)=1,IF(INDEX(DATOS,0,$Q$2)=$E86,INDEX(DATOS,0,O$5)))))))),"sd")</f>
        <v>12.266666666666666</v>
      </c>
      <c r="P86" s="118">
        <f t="array" ref="P86">IFERROR(AVERAGE(IF(INDEX(DATOS,0,$P$2)&lt;=$I86,IF(INDEX(DATOS,0,$P$2)&gt;=$J86,IF(ISNUMBER(INDEX(DATOS,0,P$5)),IF(INDEX(DATOS,0,$N$2)=0,IF(INDEX(DATOS,0,$O$2)=1,IF(INDEX(DATOS,0,$Q$2)=$E86,INDEX(DATOS,0,P$5)))))))),"sd")</f>
        <v>2900</v>
      </c>
      <c r="Q86" s="118">
        <f t="array" ref="Q86">IFERROR(AVERAGE(IF(INDEX(DATOS,0,$P$2)&lt;=$I86,IF(INDEX(DATOS,0,$P$2)&gt;=$J86,IF(ISNUMBER(INDEX(DATOS,0,Q$5)),IF(INDEX(DATOS,0,$N$2)=0,IF(INDEX(DATOS,0,$O$2)=1,IF(INDEX(DATOS,0,$Q$2)=$E86,INDEX(DATOS,0,Q$5)))))))),"sd")</f>
        <v>1.4000000000000001</v>
      </c>
      <c r="R86" s="118"/>
      <c r="S86" s="119" t="str">
        <f t="shared" si="8"/>
        <v>Dpto. Conhelo                           ,-36.000,-64.500,2018,2017,104.033,17.400,28.867,80.433,12.267,2900.000, 1.400</v>
      </c>
    </row>
    <row r="87" spans="1:19" x14ac:dyDescent="0.35">
      <c r="A87">
        <f t="shared" si="9"/>
        <v>80</v>
      </c>
      <c r="B87" s="35">
        <f t="array" ref="B87">IF(B86=0,0,MIN(IF(INDEX(DATOS,0,$P$2)&lt;=$I87,IF(INDEX(DATOS,0,$P$2)&gt;=$J87,IF(ISNUMBER(INDEX(DATOS,0,$C87)),IF(INDEX(DATOS,0,$N$2)=0,IF(INDEX(DATOS,0,$O$2)=1,IF(ISNA(MATCH(INDEX(DATOS,0,$Q$2),IF($J$8:J86=J87,$E$8:E86),0)),INDEX(DATOS,0,$M$2)))))))))</f>
        <v>519</v>
      </c>
      <c r="C87" s="32">
        <f>MATCH(D87,INDEX(DATOS,1,),0)</f>
        <v>20</v>
      </c>
      <c r="D87" s="114" t="s">
        <v>1</v>
      </c>
      <c r="E87" s="34" t="str">
        <f>IF($B87=0,"--",INDEX(DATOS,$B87,Q$2))</f>
        <v>Departamento de Chapaleufú, LP</v>
      </c>
      <c r="F87" s="34" t="str">
        <f>IFERROR(SUBSTITUTE(SUBSTITUTE(SUBSTITUTE(SUBSTITUTE(SUBSTITUTE(MID(E87,1,FIND(",",E87)-1),"Departamento de","Dpto."),"Partido de","Part."),"Coronel","Cnel."),"General","Gral."),"Comandante","Cmte."),E87)</f>
        <v>Dpto. Chapaleufú</v>
      </c>
      <c r="G87" s="117">
        <f>IFERROR(VLOOKUP($E87,LOC_UNICOS,G$2,0),"sd")</f>
        <v>-35.1666667</v>
      </c>
      <c r="H87" s="117">
        <f>IFERROR(VLOOKUP($E87,LOC_UNICOS,H$2,0),"sd")</f>
        <v>-63.75</v>
      </c>
      <c r="I87" s="116">
        <f t="shared" si="6"/>
        <v>2018</v>
      </c>
      <c r="J87" s="116">
        <f t="shared" si="7"/>
        <v>2017</v>
      </c>
      <c r="K87" s="118">
        <f t="array" ref="K87">IFERROR(AVERAGE(IF(INDEX(DATOS,0,$P$2)&lt;=$I87,IF(INDEX(DATOS,0,$P$2)&gt;=$J87,IF(ISNUMBER(INDEX(DATOS,0,K$5)),IF(INDEX(DATOS,0,$N$2)=0,IF(INDEX(DATOS,0,$O$2)=1,IF(INDEX(DATOS,0,$Q$2)=$E87,INDEX(DATOS,0,K$5)))))))),"sd")</f>
        <v>103.9</v>
      </c>
      <c r="L87" s="118">
        <f t="array" ref="L87">IFERROR(AVERAGE(IF(INDEX(DATOS,0,$P$2)&lt;=$I87,IF(INDEX(DATOS,0,$P$2)&gt;=$J87,IF(ISNUMBER(INDEX(DATOS,0,L$5)),IF(INDEX(DATOS,0,$N$2)=0,IF(INDEX(DATOS,0,$O$2)=1,IF(INDEX(DATOS,0,$Q$2)=$E87,INDEX(DATOS,0,L$5)))))))),"sd")</f>
        <v>16.149999999999999</v>
      </c>
      <c r="M87" s="118">
        <f t="array" ref="M87">IFERROR(AVERAGE(IF(INDEX(DATOS,0,$P$2)&lt;=$I87,IF(INDEX(DATOS,0,$P$2)&gt;=$J87,IF(ISNUMBER(INDEX(DATOS,0,M$5)),IF(INDEX(DATOS,0,$N$2)=0,IF(INDEX(DATOS,0,$O$2)=1,IF(INDEX(DATOS,0,$Q$2)=$E87,INDEX(DATOS,0,M$5)))))))),"sd")</f>
        <v>29.75</v>
      </c>
      <c r="N87" s="118">
        <f t="array" ref="N87">IFERROR(AVERAGE(IF(INDEX(DATOS,0,$P$2)&lt;=$I87,IF(INDEX(DATOS,0,$P$2)&gt;=$J87,IF(ISNUMBER(INDEX(DATOS,0,N$5)),IF(INDEX(DATOS,0,$N$2)=0,IF(INDEX(DATOS,0,$O$2)=1,IF(INDEX(DATOS,0,$Q$2)=$E87,INDEX(DATOS,0,N$5)))))))),"sd")</f>
        <v>80.825000000000003</v>
      </c>
      <c r="O87" s="118">
        <f t="array" ref="O87">IFERROR(AVERAGE(IF(INDEX(DATOS,0,$P$2)&lt;=$I87,IF(INDEX(DATOS,0,$P$2)&gt;=$J87,IF(ISNUMBER(INDEX(DATOS,0,O$5)),IF(INDEX(DATOS,0,$N$2)=0,IF(INDEX(DATOS,0,$O$2)=1,IF(INDEX(DATOS,0,$Q$2)=$E87,INDEX(DATOS,0,O$5)))))))),"sd")</f>
        <v>12.2</v>
      </c>
      <c r="P87" s="118">
        <f t="array" ref="P87">IFERROR(AVERAGE(IF(INDEX(DATOS,0,$P$2)&lt;=$I87,IF(INDEX(DATOS,0,$P$2)&gt;=$J87,IF(ISNUMBER(INDEX(DATOS,0,P$5)),IF(INDEX(DATOS,0,$N$2)=0,IF(INDEX(DATOS,0,$O$2)=1,IF(INDEX(DATOS,0,$Q$2)=$E87,INDEX(DATOS,0,P$5)))))))),"sd")</f>
        <v>3550</v>
      </c>
      <c r="Q87" s="118">
        <f t="array" ref="Q87">IFERROR(AVERAGE(IF(INDEX(DATOS,0,$P$2)&lt;=$I87,IF(INDEX(DATOS,0,$P$2)&gt;=$J87,IF(ISNUMBER(INDEX(DATOS,0,Q$5)),IF(INDEX(DATOS,0,$N$2)=0,IF(INDEX(DATOS,0,$O$2)=1,IF(INDEX(DATOS,0,$Q$2)=$E87,INDEX(DATOS,0,Q$5)))))))),"sd")</f>
        <v>3.0999999999999996</v>
      </c>
      <c r="R87" s="118"/>
      <c r="S87" s="119" t="str">
        <f t="shared" si="8"/>
        <v>Dpto. Chapaleufú                        ,-35.167,-63.750,2018,2017,103.900,16.150,29.750,80.825,12.200,3550.000, 3.100</v>
      </c>
    </row>
    <row r="88" spans="1:19" x14ac:dyDescent="0.35">
      <c r="A88">
        <f t="shared" si="9"/>
        <v>81</v>
      </c>
      <c r="B88" s="35">
        <f t="array" ref="B88">IF(B87=0,0,MIN(IF(INDEX(DATOS,0,$P$2)&lt;=$I88,IF(INDEX(DATOS,0,$P$2)&gt;=$J88,IF(ISNUMBER(INDEX(DATOS,0,$C88)),IF(INDEX(DATOS,0,$N$2)=0,IF(INDEX(DATOS,0,$O$2)=1,IF(ISNA(MATCH(INDEX(DATOS,0,$Q$2),IF($J$8:J87=J88,$E$8:E87),0)),INDEX(DATOS,0,$M$2)))))))))</f>
        <v>520</v>
      </c>
      <c r="C88" s="32">
        <f>MATCH(D88,INDEX(DATOS,1,),0)</f>
        <v>20</v>
      </c>
      <c r="D88" s="114" t="s">
        <v>1</v>
      </c>
      <c r="E88" s="34" t="str">
        <f>IF($B88=0,"--",INDEX(DATOS,$B88,Q$2))</f>
        <v>Departamento de Guatraché, LP</v>
      </c>
      <c r="F88" s="34" t="str">
        <f>IFERROR(SUBSTITUTE(SUBSTITUTE(SUBSTITUTE(SUBSTITUTE(SUBSTITUTE(MID(E88,1,FIND(",",E88)-1),"Departamento de","Dpto."),"Partido de","Part."),"Coronel","Cnel."),"General","Gral."),"Comandante","Cmte."),E88)</f>
        <v>Dpto. Guatraché</v>
      </c>
      <c r="G88" s="117">
        <f>IFERROR(VLOOKUP($E88,LOC_UNICOS,G$2,0),"sd")</f>
        <v>-37.5</v>
      </c>
      <c r="H88" s="117">
        <f>IFERROR(VLOOKUP($E88,LOC_UNICOS,H$2,0),"sd")</f>
        <v>-63.75</v>
      </c>
      <c r="I88" s="116">
        <f t="shared" si="6"/>
        <v>2018</v>
      </c>
      <c r="J88" s="116">
        <f t="shared" si="7"/>
        <v>2017</v>
      </c>
      <c r="K88" s="118">
        <f t="array" ref="K88">IFERROR(AVERAGE(IF(INDEX(DATOS,0,$P$2)&lt;=$I88,IF(INDEX(DATOS,0,$P$2)&gt;=$J88,IF(ISNUMBER(INDEX(DATOS,0,K$5)),IF(INDEX(DATOS,0,$N$2)=0,IF(INDEX(DATOS,0,$O$2)=1,IF(INDEX(DATOS,0,$Q$2)=$E88,INDEX(DATOS,0,K$5)))))))),"sd")</f>
        <v>100.49999999999999</v>
      </c>
      <c r="L88" s="118">
        <f t="array" ref="L88">IFERROR(AVERAGE(IF(INDEX(DATOS,0,$P$2)&lt;=$I88,IF(INDEX(DATOS,0,$P$2)&gt;=$J88,IF(ISNUMBER(INDEX(DATOS,0,L$5)),IF(INDEX(DATOS,0,$N$2)=0,IF(INDEX(DATOS,0,$O$2)=1,IF(INDEX(DATOS,0,$Q$2)=$E88,INDEX(DATOS,0,L$5)))))))),"sd")</f>
        <v>13.26</v>
      </c>
      <c r="M88" s="118">
        <f t="array" ref="M88">IFERROR(AVERAGE(IF(INDEX(DATOS,0,$P$2)&lt;=$I88,IF(INDEX(DATOS,0,$P$2)&gt;=$J88,IF(ISNUMBER(INDEX(DATOS,0,M$5)),IF(INDEX(DATOS,0,$N$2)=0,IF(INDEX(DATOS,0,$O$2)=1,IF(INDEX(DATOS,0,$Q$2)=$E88,INDEX(DATOS,0,M$5)))))))),"sd")</f>
        <v>25.060000000000002</v>
      </c>
      <c r="N88" s="118">
        <f t="array" ref="N88">IFERROR(AVERAGE(IF(INDEX(DATOS,0,$P$2)&lt;=$I88,IF(INDEX(DATOS,0,$P$2)&gt;=$J88,IF(ISNUMBER(INDEX(DATOS,0,N$5)),IF(INDEX(DATOS,0,$N$2)=0,IF(INDEX(DATOS,0,$O$2)=1,IF(INDEX(DATOS,0,$Q$2)=$E88,INDEX(DATOS,0,N$5)))))))),"sd")</f>
        <v>80.849999999999994</v>
      </c>
      <c r="O88" s="118">
        <f t="array" ref="O88">IFERROR(AVERAGE(IF(INDEX(DATOS,0,$P$2)&lt;=$I88,IF(INDEX(DATOS,0,$P$2)&gt;=$J88,IF(ISNUMBER(INDEX(DATOS,0,O$5)),IF(INDEX(DATOS,0,$N$2)=0,IF(INDEX(DATOS,0,$O$2)=1,IF(INDEX(DATOS,0,$Q$2)=$E88,INDEX(DATOS,0,O$5)))))))),"sd")</f>
        <v>10.500000000000002</v>
      </c>
      <c r="P88" s="118">
        <f t="array" ref="P88">IFERROR(AVERAGE(IF(INDEX(DATOS,0,$P$2)&lt;=$I88,IF(INDEX(DATOS,0,$P$2)&gt;=$J88,IF(ISNUMBER(INDEX(DATOS,0,P$5)),IF(INDEX(DATOS,0,$N$2)=0,IF(INDEX(DATOS,0,$O$2)=1,IF(INDEX(DATOS,0,$Q$2)=$E88,INDEX(DATOS,0,P$5)))))))),"sd")</f>
        <v>1840</v>
      </c>
      <c r="Q88" s="118">
        <f t="array" ref="Q88">IFERROR(AVERAGE(IF(INDEX(DATOS,0,$P$2)&lt;=$I88,IF(INDEX(DATOS,0,$P$2)&gt;=$J88,IF(ISNUMBER(INDEX(DATOS,0,Q$5)),IF(INDEX(DATOS,0,$N$2)=0,IF(INDEX(DATOS,0,$O$2)=1,IF(INDEX(DATOS,0,$Q$2)=$E88,INDEX(DATOS,0,Q$5)))))))),"sd")</f>
        <v>3</v>
      </c>
      <c r="R88" s="118"/>
      <c r="S88" s="119" t="str">
        <f t="shared" si="8"/>
        <v>Dpto. Guatraché                         ,-37.500,-63.750,2018,2017,100.500,13.260,25.060,80.850,10.500,1840.000, 3.000</v>
      </c>
    </row>
    <row r="89" spans="1:19" x14ac:dyDescent="0.35">
      <c r="A89">
        <f t="shared" si="9"/>
        <v>82</v>
      </c>
      <c r="B89" s="35">
        <f t="array" ref="B89">IF(B88=0,0,MIN(IF(INDEX(DATOS,0,$P$2)&lt;=$I89,IF(INDEX(DATOS,0,$P$2)&gt;=$J89,IF(ISNUMBER(INDEX(DATOS,0,$C89)),IF(INDEX(DATOS,0,$N$2)=0,IF(INDEX(DATOS,0,$O$2)=1,IF(ISNA(MATCH(INDEX(DATOS,0,$Q$2),IF($J$8:J88=J89,$E$8:E88),0)),INDEX(DATOS,0,$M$2)))))))))</f>
        <v>522</v>
      </c>
      <c r="C89" s="32">
        <f>MATCH(D89,INDEX(DATOS,1,),0)</f>
        <v>20</v>
      </c>
      <c r="D89" s="114" t="s">
        <v>1</v>
      </c>
      <c r="E89" s="34" t="str">
        <f>IF($B89=0,"--",INDEX(DATOS,$B89,Q$2))</f>
        <v>Departamento de Hucal, LP</v>
      </c>
      <c r="F89" s="34" t="str">
        <f>IFERROR(SUBSTITUTE(SUBSTITUTE(SUBSTITUTE(SUBSTITUTE(SUBSTITUTE(MID(E89,1,FIND(",",E89)-1),"Departamento de","Dpto."),"Partido de","Part."),"Coronel","Cnel."),"General","Gral."),"Comandante","Cmte."),E89)</f>
        <v>Dpto. Hucal</v>
      </c>
      <c r="G89" s="117">
        <f>IFERROR(VLOOKUP($E89,LOC_UNICOS,G$2,0),"sd")</f>
        <v>-38</v>
      </c>
      <c r="H89" s="117">
        <f>IFERROR(VLOOKUP($E89,LOC_UNICOS,H$2,0),"sd")</f>
        <v>-64</v>
      </c>
      <c r="I89" s="116">
        <f t="shared" si="6"/>
        <v>2018</v>
      </c>
      <c r="J89" s="116">
        <f t="shared" si="7"/>
        <v>2017</v>
      </c>
      <c r="K89" s="118">
        <f t="array" ref="K89">IFERROR(AVERAGE(IF(INDEX(DATOS,0,$P$2)&lt;=$I89,IF(INDEX(DATOS,0,$P$2)&gt;=$J89,IF(ISNUMBER(INDEX(DATOS,0,K$5)),IF(INDEX(DATOS,0,$N$2)=0,IF(INDEX(DATOS,0,$O$2)=1,IF(INDEX(DATOS,0,$Q$2)=$E89,INDEX(DATOS,0,K$5)))))))),"sd")</f>
        <v>100.05</v>
      </c>
      <c r="L89" s="118">
        <f t="array" ref="L89">IFERROR(AVERAGE(IF(INDEX(DATOS,0,$P$2)&lt;=$I89,IF(INDEX(DATOS,0,$P$2)&gt;=$J89,IF(ISNUMBER(INDEX(DATOS,0,L$5)),IF(INDEX(DATOS,0,$N$2)=0,IF(INDEX(DATOS,0,$O$2)=1,IF(INDEX(DATOS,0,$Q$2)=$E89,INDEX(DATOS,0,L$5)))))))),"sd")</f>
        <v>15.3</v>
      </c>
      <c r="M89" s="118">
        <f t="array" ref="M89">IFERROR(AVERAGE(IF(INDEX(DATOS,0,$P$2)&lt;=$I89,IF(INDEX(DATOS,0,$P$2)&gt;=$J89,IF(ISNUMBER(INDEX(DATOS,0,M$5)),IF(INDEX(DATOS,0,$N$2)=0,IF(INDEX(DATOS,0,$O$2)=1,IF(INDEX(DATOS,0,$Q$2)=$E89,INDEX(DATOS,0,M$5)))))))),"sd")</f>
        <v>26.524999999999999</v>
      </c>
      <c r="N89" s="118">
        <f t="array" ref="N89">IFERROR(AVERAGE(IF(INDEX(DATOS,0,$P$2)&lt;=$I89,IF(INDEX(DATOS,0,$P$2)&gt;=$J89,IF(ISNUMBER(INDEX(DATOS,0,N$5)),IF(INDEX(DATOS,0,$N$2)=0,IF(INDEX(DATOS,0,$O$2)=1,IF(INDEX(DATOS,0,$Q$2)=$E89,INDEX(DATOS,0,N$5)))))))),"sd")</f>
        <v>80.8125</v>
      </c>
      <c r="O89" s="118">
        <f t="array" ref="O89">IFERROR(AVERAGE(IF(INDEX(DATOS,0,$P$2)&lt;=$I89,IF(INDEX(DATOS,0,$P$2)&gt;=$J89,IF(ISNUMBER(INDEX(DATOS,0,O$5)),IF(INDEX(DATOS,0,$N$2)=0,IF(INDEX(DATOS,0,$O$2)=1,IF(INDEX(DATOS,0,$Q$2)=$E89,INDEX(DATOS,0,O$5)))))))),"sd")</f>
        <v>10.625</v>
      </c>
      <c r="P89" s="118">
        <f t="array" ref="P89">IFERROR(AVERAGE(IF(INDEX(DATOS,0,$P$2)&lt;=$I89,IF(INDEX(DATOS,0,$P$2)&gt;=$J89,IF(ISNUMBER(INDEX(DATOS,0,P$5)),IF(INDEX(DATOS,0,$N$2)=0,IF(INDEX(DATOS,0,$O$2)=1,IF(INDEX(DATOS,0,$Q$2)=$E89,INDEX(DATOS,0,P$5)))))))),"sd")</f>
        <v>1900</v>
      </c>
      <c r="Q89" s="118">
        <f t="array" ref="Q89">IFERROR(AVERAGE(IF(INDEX(DATOS,0,$P$2)&lt;=$I89,IF(INDEX(DATOS,0,$P$2)&gt;=$J89,IF(ISNUMBER(INDEX(DATOS,0,Q$5)),IF(INDEX(DATOS,0,$N$2)=0,IF(INDEX(DATOS,0,$O$2)=1,IF(INDEX(DATOS,0,$Q$2)=$E89,INDEX(DATOS,0,Q$5)))))))),"sd")</f>
        <v>1.8</v>
      </c>
      <c r="R89" s="118"/>
      <c r="S89" s="119" t="str">
        <f t="shared" si="8"/>
        <v>Dpto. Hucal                             ,-38.000,-64.000,2018,2017,100.050,15.300,26.525,80.813,10.625,1900.000, 1.800</v>
      </c>
    </row>
    <row r="90" spans="1:19" x14ac:dyDescent="0.35">
      <c r="A90">
        <f t="shared" si="9"/>
        <v>83</v>
      </c>
      <c r="B90" s="35">
        <f t="array" ref="B90">IF(B89=0,0,MIN(IF(INDEX(DATOS,0,$P$2)&lt;=$I90,IF(INDEX(DATOS,0,$P$2)&gt;=$J90,IF(ISNUMBER(INDEX(DATOS,0,$C90)),IF(INDEX(DATOS,0,$N$2)=0,IF(INDEX(DATOS,0,$O$2)=1,IF(ISNA(MATCH(INDEX(DATOS,0,$Q$2),IF($J$8:J89=J90,$E$8:E89),0)),INDEX(DATOS,0,$M$2)))))))))</f>
        <v>524</v>
      </c>
      <c r="C90" s="32">
        <f>MATCH(D90,INDEX(DATOS,1,),0)</f>
        <v>20</v>
      </c>
      <c r="D90" s="114" t="s">
        <v>1</v>
      </c>
      <c r="E90" s="34" t="str">
        <f>IF($B90=0,"--",INDEX(DATOS,$B90,Q$2))</f>
        <v>Departamento de Utracán, LP</v>
      </c>
      <c r="F90" s="34" t="str">
        <f>IFERROR(SUBSTITUTE(SUBSTITUTE(SUBSTITUTE(SUBSTITUTE(SUBSTITUTE(MID(E90,1,FIND(",",E90)-1),"Departamento de","Dpto."),"Partido de","Part."),"Coronel","Cnel."),"General","Gral."),"Comandante","Cmte."),E90)</f>
        <v>Dpto. Utracán</v>
      </c>
      <c r="G90" s="117">
        <f>IFERROR(VLOOKUP($E90,LOC_UNICOS,G$2,0),"sd")</f>
        <v>-37.25</v>
      </c>
      <c r="H90" s="117">
        <f>IFERROR(VLOOKUP($E90,LOC_UNICOS,H$2,0),"sd")</f>
        <v>-65</v>
      </c>
      <c r="I90" s="116">
        <f t="shared" si="6"/>
        <v>2018</v>
      </c>
      <c r="J90" s="116">
        <f t="shared" si="7"/>
        <v>2017</v>
      </c>
      <c r="K90" s="118">
        <f t="array" ref="K90">IFERROR(AVERAGE(IF(INDEX(DATOS,0,$P$2)&lt;=$I90,IF(INDEX(DATOS,0,$P$2)&gt;=$J90,IF(ISNUMBER(INDEX(DATOS,0,K$5)),IF(INDEX(DATOS,0,$N$2)=0,IF(INDEX(DATOS,0,$O$2)=1,IF(INDEX(DATOS,0,$Q$2)=$E90,INDEX(DATOS,0,K$5)))))))),"sd")</f>
        <v>100.6</v>
      </c>
      <c r="L90" s="118">
        <f t="array" ref="L90">IFERROR(AVERAGE(IF(INDEX(DATOS,0,$P$2)&lt;=$I90,IF(INDEX(DATOS,0,$P$2)&gt;=$J90,IF(ISNUMBER(INDEX(DATOS,0,L$5)),IF(INDEX(DATOS,0,$N$2)=0,IF(INDEX(DATOS,0,$O$2)=1,IF(INDEX(DATOS,0,$Q$2)=$E90,INDEX(DATOS,0,L$5)))))))),"sd")</f>
        <v>9.75</v>
      </c>
      <c r="M90" s="118">
        <f t="array" ref="M90">IFERROR(AVERAGE(IF(INDEX(DATOS,0,$P$2)&lt;=$I90,IF(INDEX(DATOS,0,$P$2)&gt;=$J90,IF(ISNUMBER(INDEX(DATOS,0,M$5)),IF(INDEX(DATOS,0,$N$2)=0,IF(INDEX(DATOS,0,$O$2)=1,IF(INDEX(DATOS,0,$Q$2)=$E90,INDEX(DATOS,0,M$5)))))))),"sd")</f>
        <v>25.75</v>
      </c>
      <c r="N90" s="118">
        <f t="array" ref="N90">IFERROR(AVERAGE(IF(INDEX(DATOS,0,$P$2)&lt;=$I90,IF(INDEX(DATOS,0,$P$2)&gt;=$J90,IF(ISNUMBER(INDEX(DATOS,0,N$5)),IF(INDEX(DATOS,0,$N$2)=0,IF(INDEX(DATOS,0,$O$2)=1,IF(INDEX(DATOS,0,$Q$2)=$E90,INDEX(DATOS,0,N$5)))))))),"sd")</f>
        <v>81.925000000000011</v>
      </c>
      <c r="O90" s="118">
        <f t="array" ref="O90">IFERROR(AVERAGE(IF(INDEX(DATOS,0,$P$2)&lt;=$I90,IF(INDEX(DATOS,0,$P$2)&gt;=$J90,IF(ISNUMBER(INDEX(DATOS,0,O$5)),IF(INDEX(DATOS,0,$N$2)=0,IF(INDEX(DATOS,0,$O$2)=1,IF(INDEX(DATOS,0,$Q$2)=$E90,INDEX(DATOS,0,O$5)))))))),"sd")</f>
        <v>10.55</v>
      </c>
      <c r="P90" s="118">
        <f t="array" ref="P90">IFERROR(AVERAGE(IF(INDEX(DATOS,0,$P$2)&lt;=$I90,IF(INDEX(DATOS,0,$P$2)&gt;=$J90,IF(ISNUMBER(INDEX(DATOS,0,P$5)),IF(INDEX(DATOS,0,$N$2)=0,IF(INDEX(DATOS,0,$O$2)=1,IF(INDEX(DATOS,0,$Q$2)=$E90,INDEX(DATOS,0,P$5)))))))),"sd")</f>
        <v>1700</v>
      </c>
      <c r="Q90" s="118">
        <f t="array" ref="Q90">IFERROR(AVERAGE(IF(INDEX(DATOS,0,$P$2)&lt;=$I90,IF(INDEX(DATOS,0,$P$2)&gt;=$J90,IF(ISNUMBER(INDEX(DATOS,0,Q$5)),IF(INDEX(DATOS,0,$N$2)=0,IF(INDEX(DATOS,0,$O$2)=1,IF(INDEX(DATOS,0,$Q$2)=$E90,INDEX(DATOS,0,Q$5)))))))),"sd")</f>
        <v>3.1</v>
      </c>
      <c r="R90" s="118"/>
      <c r="S90" s="119" t="str">
        <f t="shared" si="8"/>
        <v>Dpto. Utracán                           ,-37.250,-65.000,2018,2017,100.600, 9.750,25.750,81.925,10.550,1700.000, 3.100</v>
      </c>
    </row>
    <row r="91" spans="1:19" x14ac:dyDescent="0.35">
      <c r="A91">
        <f t="shared" si="9"/>
        <v>84</v>
      </c>
      <c r="B91" s="35">
        <f t="array" ref="B91">IF(B90=0,0,MIN(IF(INDEX(DATOS,0,$P$2)&lt;=$I91,IF(INDEX(DATOS,0,$P$2)&gt;=$J91,IF(ISNUMBER(INDEX(DATOS,0,$C91)),IF(INDEX(DATOS,0,$N$2)=0,IF(INDEX(DATOS,0,$O$2)=1,IF(ISNA(MATCH(INDEX(DATOS,0,$Q$2),IF($J$8:J90=J91,$E$8:E90),0)),INDEX(DATOS,0,$M$2)))))))))</f>
        <v>525</v>
      </c>
      <c r="C91" s="32">
        <f>MATCH(D91,INDEX(DATOS,1,),0)</f>
        <v>20</v>
      </c>
      <c r="D91" s="114" t="s">
        <v>1</v>
      </c>
      <c r="E91" s="34" t="str">
        <f>IF($B91=0,"--",INDEX(DATOS,$B91,Q$2))</f>
        <v>Departamento de Quemú-Quemú, LP</v>
      </c>
      <c r="F91" s="34" t="str">
        <f>IFERROR(SUBSTITUTE(SUBSTITUTE(SUBSTITUTE(SUBSTITUTE(SUBSTITUTE(MID(E91,1,FIND(",",E91)-1),"Departamento de","Dpto."),"Partido de","Part."),"Coronel","Cnel."),"General","Gral."),"Comandante","Cmte."),E91)</f>
        <v>Dpto. Quemú-Quemú</v>
      </c>
      <c r="G91" s="117">
        <f>IFERROR(VLOOKUP($E91,LOC_UNICOS,G$2,0),"sd")</f>
        <v>-36.25</v>
      </c>
      <c r="H91" s="117">
        <f>IFERROR(VLOOKUP($E91,LOC_UNICOS,H$2,0),"sd")</f>
        <v>-63.75</v>
      </c>
      <c r="I91" s="116">
        <f t="shared" si="6"/>
        <v>2018</v>
      </c>
      <c r="J91" s="116">
        <f t="shared" si="7"/>
        <v>2017</v>
      </c>
      <c r="K91" s="118">
        <f t="array" ref="K91">IFERROR(AVERAGE(IF(INDEX(DATOS,0,$P$2)&lt;=$I91,IF(INDEX(DATOS,0,$P$2)&gt;=$J91,IF(ISNUMBER(INDEX(DATOS,0,K$5)),IF(INDEX(DATOS,0,$N$2)=0,IF(INDEX(DATOS,0,$O$2)=1,IF(INDEX(DATOS,0,$Q$2)=$E91,INDEX(DATOS,0,K$5)))))))),"sd")</f>
        <v>103.9</v>
      </c>
      <c r="L91" s="118">
        <f t="array" ref="L91">IFERROR(AVERAGE(IF(INDEX(DATOS,0,$P$2)&lt;=$I91,IF(INDEX(DATOS,0,$P$2)&gt;=$J91,IF(ISNUMBER(INDEX(DATOS,0,L$5)),IF(INDEX(DATOS,0,$N$2)=0,IF(INDEX(DATOS,0,$O$2)=1,IF(INDEX(DATOS,0,$Q$2)=$E91,INDEX(DATOS,0,L$5)))))))),"sd")</f>
        <v>16.600000000000001</v>
      </c>
      <c r="M91" s="118">
        <f t="array" ref="M91">IFERROR(AVERAGE(IF(INDEX(DATOS,0,$P$2)&lt;=$I91,IF(INDEX(DATOS,0,$P$2)&gt;=$J91,IF(ISNUMBER(INDEX(DATOS,0,M$5)),IF(INDEX(DATOS,0,$N$2)=0,IF(INDEX(DATOS,0,$O$2)=1,IF(INDEX(DATOS,0,$Q$2)=$E91,INDEX(DATOS,0,M$5)))))))),"sd")</f>
        <v>27.4</v>
      </c>
      <c r="N91" s="118">
        <f t="array" ref="N91">IFERROR(AVERAGE(IF(INDEX(DATOS,0,$P$2)&lt;=$I91,IF(INDEX(DATOS,0,$P$2)&gt;=$J91,IF(ISNUMBER(INDEX(DATOS,0,N$5)),IF(INDEX(DATOS,0,$N$2)=0,IF(INDEX(DATOS,0,$O$2)=1,IF(INDEX(DATOS,0,$Q$2)=$E91,INDEX(DATOS,0,N$5)))))))),"sd")</f>
        <v>81.025000000000006</v>
      </c>
      <c r="O91" s="118">
        <f t="array" ref="O91">IFERROR(AVERAGE(IF(INDEX(DATOS,0,$P$2)&lt;=$I91,IF(INDEX(DATOS,0,$P$2)&gt;=$J91,IF(ISNUMBER(INDEX(DATOS,0,O$5)),IF(INDEX(DATOS,0,$N$2)=0,IF(INDEX(DATOS,0,$O$2)=1,IF(INDEX(DATOS,0,$Q$2)=$E91,INDEX(DATOS,0,O$5)))))))),"sd")</f>
        <v>12.2</v>
      </c>
      <c r="P91" s="118">
        <f t="array" ref="P91">IFERROR(AVERAGE(IF(INDEX(DATOS,0,$P$2)&lt;=$I91,IF(INDEX(DATOS,0,$P$2)&gt;=$J91,IF(ISNUMBER(INDEX(DATOS,0,P$5)),IF(INDEX(DATOS,0,$N$2)=0,IF(INDEX(DATOS,0,$O$2)=1,IF(INDEX(DATOS,0,$Q$2)=$E91,INDEX(DATOS,0,P$5)))))))),"sd")</f>
        <v>3200</v>
      </c>
      <c r="Q91" s="118">
        <f t="array" ref="Q91">IFERROR(AVERAGE(IF(INDEX(DATOS,0,$P$2)&lt;=$I91,IF(INDEX(DATOS,0,$P$2)&gt;=$J91,IF(ISNUMBER(INDEX(DATOS,0,Q$5)),IF(INDEX(DATOS,0,$N$2)=0,IF(INDEX(DATOS,0,$O$2)=1,IF(INDEX(DATOS,0,$Q$2)=$E91,INDEX(DATOS,0,Q$5)))))))),"sd")</f>
        <v>2.9000000000000004</v>
      </c>
      <c r="R91" s="118"/>
      <c r="S91" s="119" t="str">
        <f t="shared" si="8"/>
        <v>Dpto. Quemú-Quemú                       ,-36.250,-63.750,2018,2017,103.900,16.600,27.400,81.025,12.200,3200.000, 2.900</v>
      </c>
    </row>
    <row r="92" spans="1:19" x14ac:dyDescent="0.35">
      <c r="A92">
        <f t="shared" si="9"/>
        <v>85</v>
      </c>
      <c r="B92" s="35">
        <f t="array" ref="B92">IF(B91=0,0,MIN(IF(INDEX(DATOS,0,$P$2)&lt;=$I92,IF(INDEX(DATOS,0,$P$2)&gt;=$J92,IF(ISNUMBER(INDEX(DATOS,0,$C92)),IF(INDEX(DATOS,0,$N$2)=0,IF(INDEX(DATOS,0,$O$2)=1,IF(ISNA(MATCH(INDEX(DATOS,0,$Q$2),IF($J$8:J91=J92,$E$8:E91),0)),INDEX(DATOS,0,$M$2)))))))))</f>
        <v>526</v>
      </c>
      <c r="C92" s="32">
        <f>MATCH(D92,INDEX(DATOS,1,),0)</f>
        <v>20</v>
      </c>
      <c r="D92" s="114" t="s">
        <v>1</v>
      </c>
      <c r="E92" s="34" t="str">
        <f>IF($B92=0,"--",INDEX(DATOS,$B92,Q$2))</f>
        <v>Departamento de Rancul, LP</v>
      </c>
      <c r="F92" s="34" t="str">
        <f>IFERROR(SUBSTITUTE(SUBSTITUTE(SUBSTITUTE(SUBSTITUTE(SUBSTITUTE(MID(E92,1,FIND(",",E92)-1),"Departamento de","Dpto."),"Partido de","Part."),"Coronel","Cnel."),"General","Gral."),"Comandante","Cmte."),E92)</f>
        <v>Dpto. Rancul</v>
      </c>
      <c r="G92" s="117">
        <f>IFERROR(VLOOKUP($E92,LOC_UNICOS,G$2,0),"sd")</f>
        <v>-35.5</v>
      </c>
      <c r="H92" s="117">
        <f>IFERROR(VLOOKUP($E92,LOC_UNICOS,H$2,0),"sd")</f>
        <v>-64.75</v>
      </c>
      <c r="I92" s="116">
        <f t="shared" si="6"/>
        <v>2018</v>
      </c>
      <c r="J92" s="116">
        <f t="shared" si="7"/>
        <v>2017</v>
      </c>
      <c r="K92" s="118">
        <f t="array" ref="K92">IFERROR(AVERAGE(IF(INDEX(DATOS,0,$P$2)&lt;=$I92,IF(INDEX(DATOS,0,$P$2)&gt;=$J92,IF(ISNUMBER(INDEX(DATOS,0,K$5)),IF(INDEX(DATOS,0,$N$2)=0,IF(INDEX(DATOS,0,$O$2)=1,IF(INDEX(DATOS,0,$Q$2)=$E92,INDEX(DATOS,0,K$5)))))))),"sd")</f>
        <v>103.23333333333333</v>
      </c>
      <c r="L92" s="118">
        <f t="array" ref="L92">IFERROR(AVERAGE(IF(INDEX(DATOS,0,$P$2)&lt;=$I92,IF(INDEX(DATOS,0,$P$2)&gt;=$J92,IF(ISNUMBER(INDEX(DATOS,0,L$5)),IF(INDEX(DATOS,0,$N$2)=0,IF(INDEX(DATOS,0,$O$2)=1,IF(INDEX(DATOS,0,$Q$2)=$E92,INDEX(DATOS,0,L$5)))))))),"sd")</f>
        <v>13.766666666666666</v>
      </c>
      <c r="M92" s="118">
        <f t="array" ref="M92">IFERROR(AVERAGE(IF(INDEX(DATOS,0,$P$2)&lt;=$I92,IF(INDEX(DATOS,0,$P$2)&gt;=$J92,IF(ISNUMBER(INDEX(DATOS,0,M$5)),IF(INDEX(DATOS,0,$N$2)=0,IF(INDEX(DATOS,0,$O$2)=1,IF(INDEX(DATOS,0,$Q$2)=$E92,INDEX(DATOS,0,M$5)))))))),"sd")</f>
        <v>29</v>
      </c>
      <c r="N92" s="118">
        <f t="array" ref="N92">IFERROR(AVERAGE(IF(INDEX(DATOS,0,$P$2)&lt;=$I92,IF(INDEX(DATOS,0,$P$2)&gt;=$J92,IF(ISNUMBER(INDEX(DATOS,0,N$5)),IF(INDEX(DATOS,0,$N$2)=0,IF(INDEX(DATOS,0,$O$2)=1,IF(INDEX(DATOS,0,$Q$2)=$E92,INDEX(DATOS,0,N$5)))))))),"sd")</f>
        <v>80.36666666666666</v>
      </c>
      <c r="O92" s="118">
        <f t="array" ref="O92">IFERROR(AVERAGE(IF(INDEX(DATOS,0,$P$2)&lt;=$I92,IF(INDEX(DATOS,0,$P$2)&gt;=$J92,IF(ISNUMBER(INDEX(DATOS,0,O$5)),IF(INDEX(DATOS,0,$N$2)=0,IF(INDEX(DATOS,0,$O$2)=1,IF(INDEX(DATOS,0,$Q$2)=$E92,INDEX(DATOS,0,O$5)))))))),"sd")</f>
        <v>11.866666666666667</v>
      </c>
      <c r="P92" s="118">
        <f t="array" ref="P92">IFERROR(AVERAGE(IF(INDEX(DATOS,0,$P$2)&lt;=$I92,IF(INDEX(DATOS,0,$P$2)&gt;=$J92,IF(ISNUMBER(INDEX(DATOS,0,P$5)),IF(INDEX(DATOS,0,$N$2)=0,IF(INDEX(DATOS,0,$O$2)=1,IF(INDEX(DATOS,0,$Q$2)=$E92,INDEX(DATOS,0,P$5)))))))),"sd")</f>
        <v>2900</v>
      </c>
      <c r="Q92" s="118">
        <f t="array" ref="Q92">IFERROR(AVERAGE(IF(INDEX(DATOS,0,$P$2)&lt;=$I92,IF(INDEX(DATOS,0,$P$2)&gt;=$J92,IF(ISNUMBER(INDEX(DATOS,0,Q$5)),IF(INDEX(DATOS,0,$N$2)=0,IF(INDEX(DATOS,0,$O$2)=1,IF(INDEX(DATOS,0,$Q$2)=$E92,INDEX(DATOS,0,Q$5)))))))),"sd")</f>
        <v>2.4666666666666668</v>
      </c>
      <c r="R92" s="118"/>
      <c r="S92" s="119" t="str">
        <f t="shared" si="8"/>
        <v>Dpto. Rancul                            ,-35.500,-64.750,2018,2017,103.233,13.767,29.000,80.367,11.867,2900.000, 2.467</v>
      </c>
    </row>
    <row r="93" spans="1:19" x14ac:dyDescent="0.35">
      <c r="A93">
        <f t="shared" si="9"/>
        <v>86</v>
      </c>
      <c r="B93" s="35">
        <f t="array" ref="B93">IF(B92=0,0,MIN(IF(INDEX(DATOS,0,$P$2)&lt;=$I93,IF(INDEX(DATOS,0,$P$2)&gt;=$J93,IF(ISNUMBER(INDEX(DATOS,0,$C93)),IF(INDEX(DATOS,0,$N$2)=0,IF(INDEX(DATOS,0,$O$2)=1,IF(ISNA(MATCH(INDEX(DATOS,0,$Q$2),IF($J$8:J92=J93,$E$8:E92),0)),INDEX(DATOS,0,$M$2)))))))))</f>
        <v>527</v>
      </c>
      <c r="C93" s="32">
        <f>MATCH(D93,INDEX(DATOS,1,),0)</f>
        <v>20</v>
      </c>
      <c r="D93" s="114" t="s">
        <v>1</v>
      </c>
      <c r="E93" s="34" t="str">
        <f>IF($B93=0,"--",INDEX(DATOS,$B93,Q$2))</f>
        <v>Departamento de Realicó, LP</v>
      </c>
      <c r="F93" s="34" t="str">
        <f>IFERROR(SUBSTITUTE(SUBSTITUTE(SUBSTITUTE(SUBSTITUTE(SUBSTITUTE(MID(E93,1,FIND(",",E93)-1),"Departamento de","Dpto."),"Partido de","Part."),"Coronel","Cnel."),"General","Gral."),"Comandante","Cmte."),E93)</f>
        <v>Dpto. Realicó</v>
      </c>
      <c r="G93" s="117">
        <f>IFERROR(VLOOKUP($E93,LOC_UNICOS,G$2,0),"sd")</f>
        <v>-35.25</v>
      </c>
      <c r="H93" s="117">
        <f>IFERROR(VLOOKUP($E93,LOC_UNICOS,H$2,0),"sd")</f>
        <v>-64.25</v>
      </c>
      <c r="I93" s="116">
        <f t="shared" si="6"/>
        <v>2018</v>
      </c>
      <c r="J93" s="116">
        <f t="shared" si="7"/>
        <v>2017</v>
      </c>
      <c r="K93" s="118">
        <f t="array" ref="K93">IFERROR(AVERAGE(IF(INDEX(DATOS,0,$P$2)&lt;=$I93,IF(INDEX(DATOS,0,$P$2)&gt;=$J93,IF(ISNUMBER(INDEX(DATOS,0,K$5)),IF(INDEX(DATOS,0,$N$2)=0,IF(INDEX(DATOS,0,$O$2)=1,IF(INDEX(DATOS,0,$Q$2)=$E93,INDEX(DATOS,0,K$5)))))))),"sd")</f>
        <v>103.69999999999999</v>
      </c>
      <c r="L93" s="118">
        <f t="array" ref="L93">IFERROR(AVERAGE(IF(INDEX(DATOS,0,$P$2)&lt;=$I93,IF(INDEX(DATOS,0,$P$2)&gt;=$J93,IF(ISNUMBER(INDEX(DATOS,0,L$5)),IF(INDEX(DATOS,0,$N$2)=0,IF(INDEX(DATOS,0,$O$2)=1,IF(INDEX(DATOS,0,$Q$2)=$E93,INDEX(DATOS,0,L$5)))))))),"sd")</f>
        <v>14.25</v>
      </c>
      <c r="M93" s="118">
        <f t="array" ref="M93">IFERROR(AVERAGE(IF(INDEX(DATOS,0,$P$2)&lt;=$I93,IF(INDEX(DATOS,0,$P$2)&gt;=$J93,IF(ISNUMBER(INDEX(DATOS,0,M$5)),IF(INDEX(DATOS,0,$N$2)=0,IF(INDEX(DATOS,0,$O$2)=1,IF(INDEX(DATOS,0,$Q$2)=$E93,INDEX(DATOS,0,M$5)))))))),"sd")</f>
        <v>29.6</v>
      </c>
      <c r="N93" s="118">
        <f t="array" ref="N93">IFERROR(AVERAGE(IF(INDEX(DATOS,0,$P$2)&lt;=$I93,IF(INDEX(DATOS,0,$P$2)&gt;=$J93,IF(ISNUMBER(INDEX(DATOS,0,N$5)),IF(INDEX(DATOS,0,$N$2)=0,IF(INDEX(DATOS,0,$O$2)=1,IF(INDEX(DATOS,0,$Q$2)=$E93,INDEX(DATOS,0,N$5)))))))),"sd")</f>
        <v>81.05</v>
      </c>
      <c r="O93" s="118">
        <f t="array" ref="O93">IFERROR(AVERAGE(IF(INDEX(DATOS,0,$P$2)&lt;=$I93,IF(INDEX(DATOS,0,$P$2)&gt;=$J93,IF(ISNUMBER(INDEX(DATOS,0,O$5)),IF(INDEX(DATOS,0,$N$2)=0,IF(INDEX(DATOS,0,$O$2)=1,IF(INDEX(DATOS,0,$Q$2)=$E93,INDEX(DATOS,0,O$5)))))))),"sd")</f>
        <v>12.100000000000001</v>
      </c>
      <c r="P93" s="118">
        <f t="array" ref="P93">IFERROR(AVERAGE(IF(INDEX(DATOS,0,$P$2)&lt;=$I93,IF(INDEX(DATOS,0,$P$2)&gt;=$J93,IF(ISNUMBER(INDEX(DATOS,0,P$5)),IF(INDEX(DATOS,0,$N$2)=0,IF(INDEX(DATOS,0,$O$2)=1,IF(INDEX(DATOS,0,$Q$2)=$E93,INDEX(DATOS,0,P$5)))))))),"sd")</f>
        <v>2500</v>
      </c>
      <c r="Q93" s="118">
        <f t="array" ref="Q93">IFERROR(AVERAGE(IF(INDEX(DATOS,0,$P$2)&lt;=$I93,IF(INDEX(DATOS,0,$P$2)&gt;=$J93,IF(ISNUMBER(INDEX(DATOS,0,Q$5)),IF(INDEX(DATOS,0,$N$2)=0,IF(INDEX(DATOS,0,$O$2)=1,IF(INDEX(DATOS,0,$Q$2)=$E93,INDEX(DATOS,0,Q$5)))))))),"sd")</f>
        <v>1.5999999999999999</v>
      </c>
      <c r="R93" s="118"/>
      <c r="S93" s="119" t="str">
        <f t="shared" si="8"/>
        <v>Dpto. Realicó                           ,-35.250,-64.250,2018,2017,103.700,14.250,29.600,81.050,12.100,2500.000, 1.600</v>
      </c>
    </row>
    <row r="94" spans="1:19" x14ac:dyDescent="0.35">
      <c r="A94">
        <f t="shared" si="9"/>
        <v>87</v>
      </c>
      <c r="B94" s="35">
        <f t="array" ref="B94">IF(B93=0,0,MIN(IF(INDEX(DATOS,0,$P$2)&lt;=$I94,IF(INDEX(DATOS,0,$P$2)&gt;=$J94,IF(ISNUMBER(INDEX(DATOS,0,$C94)),IF(INDEX(DATOS,0,$N$2)=0,IF(INDEX(DATOS,0,$O$2)=1,IF(ISNA(MATCH(INDEX(DATOS,0,$Q$2),IF($J$8:J93=J94,$E$8:E93),0)),INDEX(DATOS,0,$M$2)))))))))</f>
        <v>528</v>
      </c>
      <c r="C94" s="32">
        <f>MATCH(D94,INDEX(DATOS,1,),0)</f>
        <v>20</v>
      </c>
      <c r="D94" s="114" t="s">
        <v>1</v>
      </c>
      <c r="E94" s="34" t="str">
        <f>IF($B94=0,"--",INDEX(DATOS,$B94,Q$2))</f>
        <v>Departamento de Trenel, LP</v>
      </c>
      <c r="F94" s="34" t="str">
        <f>IFERROR(SUBSTITUTE(SUBSTITUTE(SUBSTITUTE(SUBSTITUTE(SUBSTITUTE(MID(E94,1,FIND(",",E94)-1),"Departamento de","Dpto."),"Partido de","Part."),"Coronel","Cnel."),"General","Gral."),"Comandante","Cmte."),E94)</f>
        <v>Dpto. Trenel</v>
      </c>
      <c r="G94" s="117">
        <f>IFERROR(VLOOKUP($E94,LOC_UNICOS,G$2,0),"sd")</f>
        <v>-35.6666667</v>
      </c>
      <c r="H94" s="117">
        <f>IFERROR(VLOOKUP($E94,LOC_UNICOS,H$2,0),"sd")</f>
        <v>-64.25</v>
      </c>
      <c r="I94" s="116">
        <f t="shared" si="6"/>
        <v>2018</v>
      </c>
      <c r="J94" s="116">
        <f t="shared" si="7"/>
        <v>2017</v>
      </c>
      <c r="K94" s="118">
        <f t="array" ref="K94">IFERROR(AVERAGE(IF(INDEX(DATOS,0,$P$2)&lt;=$I94,IF(INDEX(DATOS,0,$P$2)&gt;=$J94,IF(ISNUMBER(INDEX(DATOS,0,K$5)),IF(INDEX(DATOS,0,$N$2)=0,IF(INDEX(DATOS,0,$O$2)=1,IF(INDEX(DATOS,0,$Q$2)=$E94,INDEX(DATOS,0,K$5)))))))),"sd")</f>
        <v>103.4</v>
      </c>
      <c r="L94" s="118">
        <f t="array" ref="L94">IFERROR(AVERAGE(IF(INDEX(DATOS,0,$P$2)&lt;=$I94,IF(INDEX(DATOS,0,$P$2)&gt;=$J94,IF(ISNUMBER(INDEX(DATOS,0,L$5)),IF(INDEX(DATOS,0,$N$2)=0,IF(INDEX(DATOS,0,$O$2)=1,IF(INDEX(DATOS,0,$Q$2)=$E94,INDEX(DATOS,0,L$5)))))))),"sd")</f>
        <v>9.1999999999999993</v>
      </c>
      <c r="M94" s="118">
        <f t="array" ref="M94">IFERROR(AVERAGE(IF(INDEX(DATOS,0,$P$2)&lt;=$I94,IF(INDEX(DATOS,0,$P$2)&gt;=$J94,IF(ISNUMBER(INDEX(DATOS,0,M$5)),IF(INDEX(DATOS,0,$N$2)=0,IF(INDEX(DATOS,0,$O$2)=1,IF(INDEX(DATOS,0,$Q$2)=$E94,INDEX(DATOS,0,M$5)))))))),"sd")</f>
        <v>28.05</v>
      </c>
      <c r="N94" s="118">
        <f t="array" ref="N94">IFERROR(AVERAGE(IF(INDEX(DATOS,0,$P$2)&lt;=$I94,IF(INDEX(DATOS,0,$P$2)&gt;=$J94,IF(ISNUMBER(INDEX(DATOS,0,N$5)),IF(INDEX(DATOS,0,$N$2)=0,IF(INDEX(DATOS,0,$O$2)=1,IF(INDEX(DATOS,0,$Q$2)=$E94,INDEX(DATOS,0,N$5)))))))),"sd")</f>
        <v>81.7</v>
      </c>
      <c r="O94" s="118">
        <f t="array" ref="O94">IFERROR(AVERAGE(IF(INDEX(DATOS,0,$P$2)&lt;=$I94,IF(INDEX(DATOS,0,$P$2)&gt;=$J94,IF(ISNUMBER(INDEX(DATOS,0,O$5)),IF(INDEX(DATOS,0,$N$2)=0,IF(INDEX(DATOS,0,$O$2)=1,IF(INDEX(DATOS,0,$Q$2)=$E94,INDEX(DATOS,0,O$5)))))))),"sd")</f>
        <v>11.95</v>
      </c>
      <c r="P94" s="118">
        <f t="array" ref="P94">IFERROR(AVERAGE(IF(INDEX(DATOS,0,$P$2)&lt;=$I94,IF(INDEX(DATOS,0,$P$2)&gt;=$J94,IF(ISNUMBER(INDEX(DATOS,0,P$5)),IF(INDEX(DATOS,0,$N$2)=0,IF(INDEX(DATOS,0,$O$2)=1,IF(INDEX(DATOS,0,$Q$2)=$E94,INDEX(DATOS,0,P$5)))))))),"sd")</f>
        <v>2450</v>
      </c>
      <c r="Q94" s="118">
        <f t="array" ref="Q94">IFERROR(AVERAGE(IF(INDEX(DATOS,0,$P$2)&lt;=$I94,IF(INDEX(DATOS,0,$P$2)&gt;=$J94,IF(ISNUMBER(INDEX(DATOS,0,Q$5)),IF(INDEX(DATOS,0,$N$2)=0,IF(INDEX(DATOS,0,$O$2)=1,IF(INDEX(DATOS,0,$Q$2)=$E94,INDEX(DATOS,0,Q$5)))))))),"sd")</f>
        <v>2.1</v>
      </c>
      <c r="R94" s="118"/>
      <c r="S94" s="119" t="str">
        <f t="shared" si="8"/>
        <v>Dpto. Trenel                            ,-35.667,-64.250,2018,2017,103.400, 9.200,28.050,81.700,11.950,2450.000, 2.100</v>
      </c>
    </row>
    <row r="95" spans="1:19" x14ac:dyDescent="0.35">
      <c r="A95">
        <f t="shared" si="9"/>
        <v>88</v>
      </c>
      <c r="B95" s="35">
        <f t="array" ref="B95">IF(B94=0,0,MIN(IF(INDEX(DATOS,0,$P$2)&lt;=$I95,IF(INDEX(DATOS,0,$P$2)&gt;=$J95,IF(ISNUMBER(INDEX(DATOS,0,$C95)),IF(INDEX(DATOS,0,$N$2)=0,IF(INDEX(DATOS,0,$O$2)=1,IF(ISNA(MATCH(INDEX(DATOS,0,$Q$2),IF($J$8:J94=J95,$E$8:E94),0)),INDEX(DATOS,0,$M$2)))))))))</f>
        <v>529</v>
      </c>
      <c r="C95" s="32">
        <f>MATCH(D95,INDEX(DATOS,1,),0)</f>
        <v>20</v>
      </c>
      <c r="D95" s="114" t="s">
        <v>1</v>
      </c>
      <c r="E95" s="34" t="str">
        <f>IF($B95=0,"--",INDEX(DATOS,$B95,Q$2))</f>
        <v>Partido de Adolfo Alsina, BA</v>
      </c>
      <c r="F95" s="34" t="str">
        <f>IFERROR(SUBSTITUTE(SUBSTITUTE(SUBSTITUTE(SUBSTITUTE(SUBSTITUTE(MID(E95,1,FIND(",",E95)-1),"Departamento de","Dpto."),"Partido de","Part."),"Coronel","Cnel."),"General","Gral."),"Comandante","Cmte."),E95)</f>
        <v>Part. Adolfo Alsina</v>
      </c>
      <c r="G95" s="117">
        <f>IFERROR(VLOOKUP($E95,LOC_UNICOS,G$2,0),"sd")</f>
        <v>-37.25</v>
      </c>
      <c r="H95" s="117">
        <f>IFERROR(VLOOKUP($E95,LOC_UNICOS,H$2,0),"sd")</f>
        <v>-63</v>
      </c>
      <c r="I95" s="116">
        <f t="shared" si="6"/>
        <v>2018</v>
      </c>
      <c r="J95" s="116">
        <f t="shared" si="7"/>
        <v>2017</v>
      </c>
      <c r="K95" s="118">
        <f t="array" ref="K95">IFERROR(AVERAGE(IF(INDEX(DATOS,0,$P$2)&lt;=$I95,IF(INDEX(DATOS,0,$P$2)&gt;=$J95,IF(ISNUMBER(INDEX(DATOS,0,K$5)),IF(INDEX(DATOS,0,$N$2)=0,IF(INDEX(DATOS,0,$O$2)=1,IF(INDEX(DATOS,0,$Q$2)=$E95,INDEX(DATOS,0,K$5)))))))),"sd")</f>
        <v>100.76666666666667</v>
      </c>
      <c r="L95" s="118">
        <f t="array" ref="L95">IFERROR(AVERAGE(IF(INDEX(DATOS,0,$P$2)&lt;=$I95,IF(INDEX(DATOS,0,$P$2)&gt;=$J95,IF(ISNUMBER(INDEX(DATOS,0,L$5)),IF(INDEX(DATOS,0,$N$2)=0,IF(INDEX(DATOS,0,$O$2)=1,IF(INDEX(DATOS,0,$Q$2)=$E95,INDEX(DATOS,0,L$5)))))))),"sd")</f>
        <v>8.4500000000000011</v>
      </c>
      <c r="M95" s="118">
        <f t="array" ref="M95">IFERROR(AVERAGE(IF(INDEX(DATOS,0,$P$2)&lt;=$I95,IF(INDEX(DATOS,0,$P$2)&gt;=$J95,IF(ISNUMBER(INDEX(DATOS,0,M$5)),IF(INDEX(DATOS,0,$N$2)=0,IF(INDEX(DATOS,0,$O$2)=1,IF(INDEX(DATOS,0,$Q$2)=$E95,INDEX(DATOS,0,M$5)))))))),"sd")</f>
        <v>24.733333333333334</v>
      </c>
      <c r="N95" s="118">
        <f t="array" ref="N95">IFERROR(AVERAGE(IF(INDEX(DATOS,0,$P$2)&lt;=$I95,IF(INDEX(DATOS,0,$P$2)&gt;=$J95,IF(ISNUMBER(INDEX(DATOS,0,N$5)),IF(INDEX(DATOS,0,$N$2)=0,IF(INDEX(DATOS,0,$O$2)=1,IF(INDEX(DATOS,0,$Q$2)=$E95,INDEX(DATOS,0,N$5)))))))),"sd")</f>
        <v>80.61666666666666</v>
      </c>
      <c r="O95" s="118">
        <f t="array" ref="O95">IFERROR(AVERAGE(IF(INDEX(DATOS,0,$P$2)&lt;=$I95,IF(INDEX(DATOS,0,$P$2)&gt;=$J95,IF(ISNUMBER(INDEX(DATOS,0,O$5)),IF(INDEX(DATOS,0,$N$2)=0,IF(INDEX(DATOS,0,$O$2)=1,IF(INDEX(DATOS,0,$Q$2)=$E95,INDEX(DATOS,0,O$5)))))))),"sd")</f>
        <v>10.633333333333335</v>
      </c>
      <c r="P95" s="118">
        <f t="array" ref="P95">IFERROR(AVERAGE(IF(INDEX(DATOS,0,$P$2)&lt;=$I95,IF(INDEX(DATOS,0,$P$2)&gt;=$J95,IF(ISNUMBER(INDEX(DATOS,0,P$5)),IF(INDEX(DATOS,0,$N$2)=0,IF(INDEX(DATOS,0,$O$2)=1,IF(INDEX(DATOS,0,$Q$2)=$E95,INDEX(DATOS,0,P$5)))))))),"sd")</f>
        <v>2665.647370059135</v>
      </c>
      <c r="Q95" s="118">
        <f t="array" ref="Q95">IFERROR(AVERAGE(IF(INDEX(DATOS,0,$P$2)&lt;=$I95,IF(INDEX(DATOS,0,$P$2)&gt;=$J95,IF(ISNUMBER(INDEX(DATOS,0,Q$5)),IF(INDEX(DATOS,0,$N$2)=0,IF(INDEX(DATOS,0,$O$2)=1,IF(INDEX(DATOS,0,$Q$2)=$E95,INDEX(DATOS,0,Q$5)))))))),"sd")</f>
        <v>3.2333333333333329</v>
      </c>
      <c r="R95" s="118"/>
      <c r="S95" s="119" t="str">
        <f t="shared" si="8"/>
        <v>Part. Adolfo Alsina                     ,-37.250,-63.000,2018,2017,100.767, 8.450,24.733,80.617,10.633,2665.647, 3.233</v>
      </c>
    </row>
    <row r="96" spans="1:19" x14ac:dyDescent="0.35">
      <c r="A96">
        <f t="shared" si="9"/>
        <v>89</v>
      </c>
      <c r="B96" s="35">
        <f t="array" ref="B96">IF(B95=0,0,MIN(IF(INDEX(DATOS,0,$P$2)&lt;=$I96,IF(INDEX(DATOS,0,$P$2)&gt;=$J96,IF(ISNUMBER(INDEX(DATOS,0,$C96)),IF(INDEX(DATOS,0,$N$2)=0,IF(INDEX(DATOS,0,$O$2)=1,IF(ISNA(MATCH(INDEX(DATOS,0,$Q$2),IF($J$8:J95=J96,$E$8:E95),0)),INDEX(DATOS,0,$M$2)))))))))</f>
        <v>533</v>
      </c>
      <c r="C96" s="32">
        <f>MATCH(D96,INDEX(DATOS,1,),0)</f>
        <v>20</v>
      </c>
      <c r="D96" s="114" t="s">
        <v>1</v>
      </c>
      <c r="E96" s="34" t="str">
        <f>IF($B96=0,"--",INDEX(DATOS,$B96,Q$2))</f>
        <v>Partido de Bahía Blanca, BA</v>
      </c>
      <c r="F96" s="34" t="str">
        <f>IFERROR(SUBSTITUTE(SUBSTITUTE(SUBSTITUTE(SUBSTITUTE(SUBSTITUTE(MID(E96,1,FIND(",",E96)-1),"Departamento de","Dpto."),"Partido de","Part."),"Coronel","Cnel."),"General","Gral."),"Comandante","Cmte."),E96)</f>
        <v>Part. Bahía Blanca</v>
      </c>
      <c r="G96" s="117">
        <f>IFERROR(VLOOKUP($E96,LOC_UNICOS,G$2,0),"sd")</f>
        <v>-38.6666667</v>
      </c>
      <c r="H96" s="117">
        <f>IFERROR(VLOOKUP($E96,LOC_UNICOS,H$2,0),"sd")</f>
        <v>-62.3333333</v>
      </c>
      <c r="I96" s="116">
        <f t="shared" si="6"/>
        <v>2018</v>
      </c>
      <c r="J96" s="116">
        <f t="shared" si="7"/>
        <v>2017</v>
      </c>
      <c r="K96" s="118">
        <f t="array" ref="K96">IFERROR(AVERAGE(IF(INDEX(DATOS,0,$P$2)&lt;=$I96,IF(INDEX(DATOS,0,$P$2)&gt;=$J96,IF(ISNUMBER(INDEX(DATOS,0,K$5)),IF(INDEX(DATOS,0,$N$2)=0,IF(INDEX(DATOS,0,$O$2)=1,IF(INDEX(DATOS,0,$Q$2)=$E96,INDEX(DATOS,0,K$5)))))))),"sd")</f>
        <v>99.6</v>
      </c>
      <c r="L96" s="118">
        <f t="array" ref="L96">IFERROR(AVERAGE(IF(INDEX(DATOS,0,$P$2)&lt;=$I96,IF(INDEX(DATOS,0,$P$2)&gt;=$J96,IF(ISNUMBER(INDEX(DATOS,0,L$5)),IF(INDEX(DATOS,0,$N$2)=0,IF(INDEX(DATOS,0,$O$2)=1,IF(INDEX(DATOS,0,$Q$2)=$E96,INDEX(DATOS,0,L$5)))))))),"sd")</f>
        <v>10.5</v>
      </c>
      <c r="M96" s="118">
        <f t="array" ref="M96">IFERROR(AVERAGE(IF(INDEX(DATOS,0,$P$2)&lt;=$I96,IF(INDEX(DATOS,0,$P$2)&gt;=$J96,IF(ISNUMBER(INDEX(DATOS,0,M$5)),IF(INDEX(DATOS,0,$N$2)=0,IF(INDEX(DATOS,0,$O$2)=1,IF(INDEX(DATOS,0,$Q$2)=$E96,INDEX(DATOS,0,M$5)))))))),"sd")</f>
        <v>23.75</v>
      </c>
      <c r="N96" s="118">
        <f t="array" ref="N96">IFERROR(AVERAGE(IF(INDEX(DATOS,0,$P$2)&lt;=$I96,IF(INDEX(DATOS,0,$P$2)&gt;=$J96,IF(ISNUMBER(INDEX(DATOS,0,N$5)),IF(INDEX(DATOS,0,$N$2)=0,IF(INDEX(DATOS,0,$O$2)=1,IF(INDEX(DATOS,0,$Q$2)=$E96,INDEX(DATOS,0,N$5)))))))),"sd")</f>
        <v>82.375</v>
      </c>
      <c r="O96" s="118">
        <f t="array" ref="O96">IFERROR(AVERAGE(IF(INDEX(DATOS,0,$P$2)&lt;=$I96,IF(INDEX(DATOS,0,$P$2)&gt;=$J96,IF(ISNUMBER(INDEX(DATOS,0,O$5)),IF(INDEX(DATOS,0,$N$2)=0,IF(INDEX(DATOS,0,$O$2)=1,IF(INDEX(DATOS,0,$Q$2)=$E96,INDEX(DATOS,0,O$5)))))))),"sd")</f>
        <v>10.350000000000001</v>
      </c>
      <c r="P96" s="118">
        <f t="array" ref="P96">IFERROR(AVERAGE(IF(INDEX(DATOS,0,$P$2)&lt;=$I96,IF(INDEX(DATOS,0,$P$2)&gt;=$J96,IF(ISNUMBER(INDEX(DATOS,0,P$5)),IF(INDEX(DATOS,0,$N$2)=0,IF(INDEX(DATOS,0,$O$2)=1,IF(INDEX(DATOS,0,$Q$2)=$E96,INDEX(DATOS,0,P$5)))))))),"sd")</f>
        <v>2300</v>
      </c>
      <c r="Q96" s="118">
        <f t="array" ref="Q96">IFERROR(AVERAGE(IF(INDEX(DATOS,0,$P$2)&lt;=$I96,IF(INDEX(DATOS,0,$P$2)&gt;=$J96,IF(ISNUMBER(INDEX(DATOS,0,Q$5)),IF(INDEX(DATOS,0,$N$2)=0,IF(INDEX(DATOS,0,$O$2)=1,IF(INDEX(DATOS,0,$Q$2)=$E96,INDEX(DATOS,0,Q$5)))))))),"sd")</f>
        <v>2.1</v>
      </c>
      <c r="R96" s="118"/>
      <c r="S96" s="119" t="str">
        <f t="shared" si="8"/>
        <v>Part. Bahía Blanca                      ,-38.667,-62.333,2018,2017,99.600,10.500,23.750,82.375,10.350,2300.000, 2.100</v>
      </c>
    </row>
    <row r="97" spans="1:19" x14ac:dyDescent="0.35">
      <c r="A97">
        <f t="shared" si="9"/>
        <v>90</v>
      </c>
      <c r="B97" s="35">
        <f t="array" ref="B97">IF(B96=0,0,MIN(IF(INDEX(DATOS,0,$P$2)&lt;=$I97,IF(INDEX(DATOS,0,$P$2)&gt;=$J97,IF(ISNUMBER(INDEX(DATOS,0,$C97)),IF(INDEX(DATOS,0,$N$2)=0,IF(INDEX(DATOS,0,$O$2)=1,IF(ISNA(MATCH(INDEX(DATOS,0,$Q$2),IF($J$8:J96=J97,$E$8:E96),0)),INDEX(DATOS,0,$M$2)))))))))</f>
        <v>534</v>
      </c>
      <c r="C97" s="32">
        <f>MATCH(D97,INDEX(DATOS,1,),0)</f>
        <v>20</v>
      </c>
      <c r="D97" s="114" t="s">
        <v>1</v>
      </c>
      <c r="E97" s="34" t="str">
        <f>IF($B97=0,"--",INDEX(DATOS,$B97,Q$2))</f>
        <v>Partido de Coronel Dorrego, BA</v>
      </c>
      <c r="F97" s="34" t="str">
        <f>IFERROR(SUBSTITUTE(SUBSTITUTE(SUBSTITUTE(SUBSTITUTE(SUBSTITUTE(MID(E97,1,FIND(",",E97)-1),"Departamento de","Dpto."),"Partido de","Part."),"Coronel","Cnel."),"General","Gral."),"Comandante","Cmte."),E97)</f>
        <v>Part. Cnel. Dorrego</v>
      </c>
      <c r="G97" s="117">
        <f>IFERROR(VLOOKUP($E97,LOC_UNICOS,G$2,0),"sd")</f>
        <v>-38.6666667</v>
      </c>
      <c r="H97" s="117">
        <f>IFERROR(VLOOKUP($E97,LOC_UNICOS,H$2,0),"sd")</f>
        <v>-61.1666667</v>
      </c>
      <c r="I97" s="116">
        <f t="shared" si="6"/>
        <v>2018</v>
      </c>
      <c r="J97" s="116">
        <f t="shared" si="7"/>
        <v>2017</v>
      </c>
      <c r="K97" s="118">
        <f t="array" ref="K97">IFERROR(AVERAGE(IF(INDEX(DATOS,0,$P$2)&lt;=$I97,IF(INDEX(DATOS,0,$P$2)&gt;=$J97,IF(ISNUMBER(INDEX(DATOS,0,K$5)),IF(INDEX(DATOS,0,$N$2)=0,IF(INDEX(DATOS,0,$O$2)=1,IF(INDEX(DATOS,0,$Q$2)=$E97,INDEX(DATOS,0,K$5)))))))),"sd")</f>
        <v>102.14444444444445</v>
      </c>
      <c r="L97" s="118">
        <f t="array" ref="L97">IFERROR(AVERAGE(IF(INDEX(DATOS,0,$P$2)&lt;=$I97,IF(INDEX(DATOS,0,$P$2)&gt;=$J97,IF(ISNUMBER(INDEX(DATOS,0,L$5)),IF(INDEX(DATOS,0,$N$2)=0,IF(INDEX(DATOS,0,$O$2)=1,IF(INDEX(DATOS,0,$Q$2)=$E97,INDEX(DATOS,0,L$5)))))))),"sd")</f>
        <v>11.611111111111109</v>
      </c>
      <c r="M97" s="118">
        <f t="array" ref="M97">IFERROR(AVERAGE(IF(INDEX(DATOS,0,$P$2)&lt;=$I97,IF(INDEX(DATOS,0,$P$2)&gt;=$J97,IF(ISNUMBER(INDEX(DATOS,0,M$5)),IF(INDEX(DATOS,0,$N$2)=0,IF(INDEX(DATOS,0,$O$2)=1,IF(INDEX(DATOS,0,$Q$2)=$E97,INDEX(DATOS,0,M$5)))))))),"sd")</f>
        <v>27.299999999999997</v>
      </c>
      <c r="N97" s="118">
        <f t="array" ref="N97">IFERROR(AVERAGE(IF(INDEX(DATOS,0,$P$2)&lt;=$I97,IF(INDEX(DATOS,0,$P$2)&gt;=$J97,IF(ISNUMBER(INDEX(DATOS,0,N$5)),IF(INDEX(DATOS,0,$N$2)=0,IF(INDEX(DATOS,0,$O$2)=1,IF(INDEX(DATOS,0,$Q$2)=$E97,INDEX(DATOS,0,N$5)))))))),"sd")</f>
        <v>83.122222222222206</v>
      </c>
      <c r="O97" s="118">
        <f t="array" ref="O97">IFERROR(AVERAGE(IF(INDEX(DATOS,0,$P$2)&lt;=$I97,IF(INDEX(DATOS,0,$P$2)&gt;=$J97,IF(ISNUMBER(INDEX(DATOS,0,O$5)),IF(INDEX(DATOS,0,$N$2)=0,IF(INDEX(DATOS,0,$O$2)=1,IF(INDEX(DATOS,0,$Q$2)=$E97,INDEX(DATOS,0,O$5)))))))),"sd")</f>
        <v>11.41111111111111</v>
      </c>
      <c r="P97" s="118">
        <f t="array" ref="P97">IFERROR(AVERAGE(IF(INDEX(DATOS,0,$P$2)&lt;=$I97,IF(INDEX(DATOS,0,$P$2)&gt;=$J97,IF(ISNUMBER(INDEX(DATOS,0,P$5)),IF(INDEX(DATOS,0,$N$2)=0,IF(INDEX(DATOS,0,$O$2)=1,IF(INDEX(DATOS,0,$Q$2)=$E97,INDEX(DATOS,0,P$5)))))))),"sd")</f>
        <v>3783.7274971112897</v>
      </c>
      <c r="Q97" s="118">
        <f t="array" ref="Q97">IFERROR(AVERAGE(IF(INDEX(DATOS,0,$P$2)&lt;=$I97,IF(INDEX(DATOS,0,$P$2)&gt;=$J97,IF(ISNUMBER(INDEX(DATOS,0,Q$5)),IF(INDEX(DATOS,0,$N$2)=0,IF(INDEX(DATOS,0,$O$2)=1,IF(INDEX(DATOS,0,$Q$2)=$E97,INDEX(DATOS,0,Q$5)))))))),"sd")</f>
        <v>1.6555555555555559</v>
      </c>
      <c r="R97" s="118"/>
      <c r="S97" s="119" t="str">
        <f t="shared" si="8"/>
        <v>Part. Cnel. Dorrego                     ,-38.667,-61.167,2018,2017,102.144,11.611,27.300,83.122,11.411,3783.727, 1.656</v>
      </c>
    </row>
    <row r="98" spans="1:19" x14ac:dyDescent="0.35">
      <c r="A98">
        <f t="shared" si="9"/>
        <v>91</v>
      </c>
      <c r="B98" s="35">
        <f t="array" ref="B98">IF(B97=0,0,MIN(IF(INDEX(DATOS,0,$P$2)&lt;=$I98,IF(INDEX(DATOS,0,$P$2)&gt;=$J98,IF(ISNUMBER(INDEX(DATOS,0,$C98)),IF(INDEX(DATOS,0,$N$2)=0,IF(INDEX(DATOS,0,$O$2)=1,IF(ISNA(MATCH(INDEX(DATOS,0,$Q$2),IF($J$8:J97=J98,$E$8:E97),0)),INDEX(DATOS,0,$M$2)))))))))</f>
        <v>538</v>
      </c>
      <c r="C98" s="32">
        <f>MATCH(D98,INDEX(DATOS,1,),0)</f>
        <v>20</v>
      </c>
      <c r="D98" s="114" t="s">
        <v>1</v>
      </c>
      <c r="E98" s="34" t="str">
        <f>IF($B98=0,"--",INDEX(DATOS,$B98,Q$2))</f>
        <v>Partido de Coronel Pringles, BA</v>
      </c>
      <c r="F98" s="34" t="str">
        <f>IFERROR(SUBSTITUTE(SUBSTITUTE(SUBSTITUTE(SUBSTITUTE(SUBSTITUTE(MID(E98,1,FIND(",",E98)-1),"Departamento de","Dpto."),"Partido de","Part."),"Coronel","Cnel."),"General","Gral."),"Comandante","Cmte."),E98)</f>
        <v>Part. Cnel. Pringles</v>
      </c>
      <c r="G98" s="117">
        <f>IFERROR(VLOOKUP($E98,LOC_UNICOS,G$2,0),"sd")</f>
        <v>-38.25</v>
      </c>
      <c r="H98" s="117">
        <f>IFERROR(VLOOKUP($E98,LOC_UNICOS,H$2,0),"sd")</f>
        <v>-61.3333333</v>
      </c>
      <c r="I98" s="116">
        <f t="shared" si="6"/>
        <v>2018</v>
      </c>
      <c r="J98" s="116">
        <f t="shared" si="7"/>
        <v>2017</v>
      </c>
      <c r="K98" s="118">
        <f t="array" ref="K98">IFERROR(AVERAGE(IF(INDEX(DATOS,0,$P$2)&lt;=$I98,IF(INDEX(DATOS,0,$P$2)&gt;=$J98,IF(ISNUMBER(INDEX(DATOS,0,K$5)),IF(INDEX(DATOS,0,$N$2)=0,IF(INDEX(DATOS,0,$O$2)=1,IF(INDEX(DATOS,0,$Q$2)=$E98,INDEX(DATOS,0,K$5)))))))),"sd")</f>
        <v>102</v>
      </c>
      <c r="L98" s="118">
        <f t="array" ref="L98">IFERROR(AVERAGE(IF(INDEX(DATOS,0,$P$2)&lt;=$I98,IF(INDEX(DATOS,0,$P$2)&gt;=$J98,IF(ISNUMBER(INDEX(DATOS,0,L$5)),IF(INDEX(DATOS,0,$N$2)=0,IF(INDEX(DATOS,0,$O$2)=1,IF(INDEX(DATOS,0,$Q$2)=$E98,INDEX(DATOS,0,L$5)))))))),"sd")</f>
        <v>12.112500000000001</v>
      </c>
      <c r="M98" s="118">
        <f t="array" ref="M98">IFERROR(AVERAGE(IF(INDEX(DATOS,0,$P$2)&lt;=$I98,IF(INDEX(DATOS,0,$P$2)&gt;=$J98,IF(ISNUMBER(INDEX(DATOS,0,M$5)),IF(INDEX(DATOS,0,$N$2)=0,IF(INDEX(DATOS,0,$O$2)=1,IF(INDEX(DATOS,0,$Q$2)=$E98,INDEX(DATOS,0,M$5)))))))),"sd")</f>
        <v>26.500000000000004</v>
      </c>
      <c r="N98" s="118">
        <f t="array" ref="N98">IFERROR(AVERAGE(IF(INDEX(DATOS,0,$P$2)&lt;=$I98,IF(INDEX(DATOS,0,$P$2)&gt;=$J98,IF(ISNUMBER(INDEX(DATOS,0,N$5)),IF(INDEX(DATOS,0,$N$2)=0,IF(INDEX(DATOS,0,$O$2)=1,IF(INDEX(DATOS,0,$Q$2)=$E98,INDEX(DATOS,0,N$5)))))))),"sd")</f>
        <v>83.05</v>
      </c>
      <c r="O98" s="118">
        <f t="array" ref="O98">IFERROR(AVERAGE(IF(INDEX(DATOS,0,$P$2)&lt;=$I98,IF(INDEX(DATOS,0,$P$2)&gt;=$J98,IF(ISNUMBER(INDEX(DATOS,0,O$5)),IF(INDEX(DATOS,0,$N$2)=0,IF(INDEX(DATOS,0,$O$2)=1,IF(INDEX(DATOS,0,$Q$2)=$E98,INDEX(DATOS,0,O$5)))))))),"sd")</f>
        <v>11.25</v>
      </c>
      <c r="P98" s="118">
        <f t="array" ref="P98">IFERROR(AVERAGE(IF(INDEX(DATOS,0,$P$2)&lt;=$I98,IF(INDEX(DATOS,0,$P$2)&gt;=$J98,IF(ISNUMBER(INDEX(DATOS,0,P$5)),IF(INDEX(DATOS,0,$N$2)=0,IF(INDEX(DATOS,0,$O$2)=1,IF(INDEX(DATOS,0,$Q$2)=$E98,INDEX(DATOS,0,P$5)))))))),"sd")</f>
        <v>3739.8900746208783</v>
      </c>
      <c r="Q98" s="118">
        <f t="array" ref="Q98">IFERROR(AVERAGE(IF(INDEX(DATOS,0,$P$2)&lt;=$I98,IF(INDEX(DATOS,0,$P$2)&gt;=$J98,IF(ISNUMBER(INDEX(DATOS,0,Q$5)),IF(INDEX(DATOS,0,$N$2)=0,IF(INDEX(DATOS,0,$O$2)=1,IF(INDEX(DATOS,0,$Q$2)=$E98,INDEX(DATOS,0,Q$5)))))))),"sd")</f>
        <v>2.0375000000000001</v>
      </c>
      <c r="R98" s="118"/>
      <c r="S98" s="119" t="str">
        <f t="shared" si="8"/>
        <v>Part. Cnel. Pringles                    ,-38.250,-61.333,2018,2017,102.000,12.113,26.500,83.050,11.250,3739.890, 2.038</v>
      </c>
    </row>
    <row r="99" spans="1:19" x14ac:dyDescent="0.35">
      <c r="A99">
        <f t="shared" si="9"/>
        <v>92</v>
      </c>
      <c r="B99" s="35">
        <f t="array" ref="B99">IF(B98=0,0,MIN(IF(INDEX(DATOS,0,$P$2)&lt;=$I99,IF(INDEX(DATOS,0,$P$2)&gt;=$J99,IF(ISNUMBER(INDEX(DATOS,0,$C99)),IF(INDEX(DATOS,0,$N$2)=0,IF(INDEX(DATOS,0,$O$2)=1,IF(ISNA(MATCH(INDEX(DATOS,0,$Q$2),IF($J$8:J98=J99,$E$8:E98),0)),INDEX(DATOS,0,$M$2)))))))))</f>
        <v>542</v>
      </c>
      <c r="C99" s="32">
        <f>MATCH(D99,INDEX(DATOS,1,),0)</f>
        <v>20</v>
      </c>
      <c r="D99" s="114" t="s">
        <v>1</v>
      </c>
      <c r="E99" s="34" t="str">
        <f>IF($B99=0,"--",INDEX(DATOS,$B99,Q$2))</f>
        <v>Partido de Coronel de Marina Leonardo Rosales, BA</v>
      </c>
      <c r="F99" s="34" t="str">
        <f>IFERROR(SUBSTITUTE(SUBSTITUTE(SUBSTITUTE(SUBSTITUTE(SUBSTITUTE(MID(E99,1,FIND(",",E99)-1),"Departamento de","Dpto."),"Partido de","Part."),"Coronel","Cnel."),"General","Gral."),"Comandante","Cmte."),E99)</f>
        <v>Part. Cnel. de Marina Leonardo Rosales</v>
      </c>
      <c r="G99" s="117">
        <f>IFERROR(VLOOKUP($E99,LOC_UNICOS,G$2,0),"sd")</f>
        <v>-38.880277999999997</v>
      </c>
      <c r="H99" s="117">
        <f>IFERROR(VLOOKUP($E99,LOC_UNICOS,H$2,0),"sd")</f>
        <v>-62.075000000000003</v>
      </c>
      <c r="I99" s="116">
        <f t="shared" si="6"/>
        <v>2018</v>
      </c>
      <c r="J99" s="116">
        <f t="shared" si="7"/>
        <v>2017</v>
      </c>
      <c r="K99" s="118">
        <f t="array" ref="K99">IFERROR(AVERAGE(IF(INDEX(DATOS,0,$P$2)&lt;=$I99,IF(INDEX(DATOS,0,$P$2)&gt;=$J99,IF(ISNUMBER(INDEX(DATOS,0,K$5)),IF(INDEX(DATOS,0,$N$2)=0,IF(INDEX(DATOS,0,$O$2)=1,IF(INDEX(DATOS,0,$Q$2)=$E99,INDEX(DATOS,0,K$5)))))))),"sd")</f>
        <v>100.65</v>
      </c>
      <c r="L99" s="118">
        <f t="array" ref="L99">IFERROR(AVERAGE(IF(INDEX(DATOS,0,$P$2)&lt;=$I99,IF(INDEX(DATOS,0,$P$2)&gt;=$J99,IF(ISNUMBER(INDEX(DATOS,0,L$5)),IF(INDEX(DATOS,0,$N$2)=0,IF(INDEX(DATOS,0,$O$2)=1,IF(INDEX(DATOS,0,$Q$2)=$E99,INDEX(DATOS,0,L$5)))))))),"sd")</f>
        <v>8.1000000000000014</v>
      </c>
      <c r="M99" s="118">
        <f t="array" ref="M99">IFERROR(AVERAGE(IF(INDEX(DATOS,0,$P$2)&lt;=$I99,IF(INDEX(DATOS,0,$P$2)&gt;=$J99,IF(ISNUMBER(INDEX(DATOS,0,M$5)),IF(INDEX(DATOS,0,$N$2)=0,IF(INDEX(DATOS,0,$O$2)=1,IF(INDEX(DATOS,0,$Q$2)=$E99,INDEX(DATOS,0,M$5)))))))),"sd")</f>
        <v>27.25</v>
      </c>
      <c r="N99" s="118">
        <f t="array" ref="N99">IFERROR(AVERAGE(IF(INDEX(DATOS,0,$P$2)&lt;=$I99,IF(INDEX(DATOS,0,$P$2)&gt;=$J99,IF(ISNUMBER(INDEX(DATOS,0,N$5)),IF(INDEX(DATOS,0,$N$2)=0,IF(INDEX(DATOS,0,$O$2)=1,IF(INDEX(DATOS,0,$Q$2)=$E99,INDEX(DATOS,0,N$5)))))))),"sd")</f>
        <v>79.924999999999997</v>
      </c>
      <c r="O99" s="118">
        <f t="array" ref="O99">IFERROR(AVERAGE(IF(INDEX(DATOS,0,$P$2)&lt;=$I99,IF(INDEX(DATOS,0,$P$2)&gt;=$J99,IF(ISNUMBER(INDEX(DATOS,0,O$5)),IF(INDEX(DATOS,0,$N$2)=0,IF(INDEX(DATOS,0,$O$2)=1,IF(INDEX(DATOS,0,$Q$2)=$E99,INDEX(DATOS,0,O$5)))))))),"sd")</f>
        <v>10.95</v>
      </c>
      <c r="P99" s="118">
        <f t="array" ref="P99">IFERROR(AVERAGE(IF(INDEX(DATOS,0,$P$2)&lt;=$I99,IF(INDEX(DATOS,0,$P$2)&gt;=$J99,IF(ISNUMBER(INDEX(DATOS,0,P$5)),IF(INDEX(DATOS,0,$N$2)=0,IF(INDEX(DATOS,0,$O$2)=1,IF(INDEX(DATOS,0,$Q$2)=$E99,INDEX(DATOS,0,P$5)))))))),"sd")</f>
        <v>3500</v>
      </c>
      <c r="Q99" s="118">
        <f t="array" ref="Q99">IFERROR(AVERAGE(IF(INDEX(DATOS,0,$P$2)&lt;=$I99,IF(INDEX(DATOS,0,$P$2)&gt;=$J99,IF(ISNUMBER(INDEX(DATOS,0,Q$5)),IF(INDEX(DATOS,0,$N$2)=0,IF(INDEX(DATOS,0,$O$2)=1,IF(INDEX(DATOS,0,$Q$2)=$E99,INDEX(DATOS,0,Q$5)))))))),"sd")</f>
        <v>1.8</v>
      </c>
      <c r="R99" s="118"/>
      <c r="S99" s="119" t="str">
        <f t="shared" si="8"/>
        <v>Part. Cnel. de Marina Leonardo Rosales  ,-38.880,-62.075,2018,2017,100.650, 8.100,27.250,79.925,10.950,3500.000, 1.800</v>
      </c>
    </row>
    <row r="100" spans="1:19" x14ac:dyDescent="0.35">
      <c r="A100">
        <f t="shared" si="9"/>
        <v>93</v>
      </c>
      <c r="B100" s="35">
        <f t="array" ref="B100">IF(B99=0,0,MIN(IF(INDEX(DATOS,0,$P$2)&lt;=$I100,IF(INDEX(DATOS,0,$P$2)&gt;=$J100,IF(ISNUMBER(INDEX(DATOS,0,$C100)),IF(INDEX(DATOS,0,$N$2)=0,IF(INDEX(DATOS,0,$O$2)=1,IF(ISNA(MATCH(INDEX(DATOS,0,$Q$2),IF($J$8:J99=J100,$E$8:E99),0)),INDEX(DATOS,0,$M$2)))))))))</f>
        <v>543</v>
      </c>
      <c r="C100" s="32">
        <f>MATCH(D100,INDEX(DATOS,1,),0)</f>
        <v>20</v>
      </c>
      <c r="D100" s="114" t="s">
        <v>1</v>
      </c>
      <c r="E100" s="34" t="str">
        <f>IF($B100=0,"--",INDEX(DATOS,$B100,Q$2))</f>
        <v>Partido de Coronel Suárez, BA</v>
      </c>
      <c r="F100" s="34" t="str">
        <f>IFERROR(SUBSTITUTE(SUBSTITUTE(SUBSTITUTE(SUBSTITUTE(SUBSTITUTE(MID(E100,1,FIND(",",E100)-1),"Departamento de","Dpto."),"Partido de","Part."),"Coronel","Cnel."),"General","Gral."),"Comandante","Cmte."),E100)</f>
        <v>Part. Cnel. Suárez</v>
      </c>
      <c r="G100" s="117">
        <f>IFERROR(VLOOKUP($E100,LOC_UNICOS,G$2,0),"sd")</f>
        <v>-37.5</v>
      </c>
      <c r="H100" s="117">
        <f>IFERROR(VLOOKUP($E100,LOC_UNICOS,H$2,0),"sd")</f>
        <v>-61.8333333</v>
      </c>
      <c r="I100" s="116">
        <f t="shared" si="6"/>
        <v>2018</v>
      </c>
      <c r="J100" s="116">
        <f t="shared" si="7"/>
        <v>2017</v>
      </c>
      <c r="K100" s="118">
        <f t="array" ref="K100">IFERROR(AVERAGE(IF(INDEX(DATOS,0,$P$2)&lt;=$I100,IF(INDEX(DATOS,0,$P$2)&gt;=$J100,IF(ISNUMBER(INDEX(DATOS,0,K$5)),IF(INDEX(DATOS,0,$N$2)=0,IF(INDEX(DATOS,0,$O$2)=1,IF(INDEX(DATOS,0,$Q$2)=$E100,INDEX(DATOS,0,K$5)))))))),"sd")</f>
        <v>102.38333333333333</v>
      </c>
      <c r="L100" s="118">
        <f t="array" ref="L100">IFERROR(AVERAGE(IF(INDEX(DATOS,0,$P$2)&lt;=$I100,IF(INDEX(DATOS,0,$P$2)&gt;=$J100,IF(ISNUMBER(INDEX(DATOS,0,L$5)),IF(INDEX(DATOS,0,$N$2)=0,IF(INDEX(DATOS,0,$O$2)=1,IF(INDEX(DATOS,0,$Q$2)=$E100,INDEX(DATOS,0,L$5)))))))),"sd")</f>
        <v>11.691666666666668</v>
      </c>
      <c r="M100" s="118">
        <f t="array" ref="M100">IFERROR(AVERAGE(IF(INDEX(DATOS,0,$P$2)&lt;=$I100,IF(INDEX(DATOS,0,$P$2)&gt;=$J100,IF(ISNUMBER(INDEX(DATOS,0,M$5)),IF(INDEX(DATOS,0,$N$2)=0,IF(INDEX(DATOS,0,$O$2)=1,IF(INDEX(DATOS,0,$Q$2)=$E100,INDEX(DATOS,0,M$5)))))))),"sd")</f>
        <v>27.174999999999997</v>
      </c>
      <c r="N100" s="118">
        <f t="array" ref="N100">IFERROR(AVERAGE(IF(INDEX(DATOS,0,$P$2)&lt;=$I100,IF(INDEX(DATOS,0,$P$2)&gt;=$J100,IF(ISNUMBER(INDEX(DATOS,0,N$5)),IF(INDEX(DATOS,0,$N$2)=0,IF(INDEX(DATOS,0,$O$2)=1,IF(INDEX(DATOS,0,$Q$2)=$E100,INDEX(DATOS,0,N$5)))))))),"sd")</f>
        <v>81.537500000000009</v>
      </c>
      <c r="O100" s="118">
        <f t="array" ref="O100">IFERROR(AVERAGE(IF(INDEX(DATOS,0,$P$2)&lt;=$I100,IF(INDEX(DATOS,0,$P$2)&gt;=$J100,IF(ISNUMBER(INDEX(DATOS,0,O$5)),IF(INDEX(DATOS,0,$N$2)=0,IF(INDEX(DATOS,0,$O$2)=1,IF(INDEX(DATOS,0,$Q$2)=$E100,INDEX(DATOS,0,O$5)))))))),"sd")</f>
        <v>11.566666666666665</v>
      </c>
      <c r="P100" s="118">
        <f t="array" ref="P100">IFERROR(AVERAGE(IF(INDEX(DATOS,0,$P$2)&lt;=$I100,IF(INDEX(DATOS,0,$P$2)&gt;=$J100,IF(ISNUMBER(INDEX(DATOS,0,P$5)),IF(INDEX(DATOS,0,$N$2)=0,IF(INDEX(DATOS,0,$O$2)=1,IF(INDEX(DATOS,0,$Q$2)=$E100,INDEX(DATOS,0,P$5)))))))),"sd")</f>
        <v>3100</v>
      </c>
      <c r="Q100" s="118">
        <f t="array" ref="Q100">IFERROR(AVERAGE(IF(INDEX(DATOS,0,$P$2)&lt;=$I100,IF(INDEX(DATOS,0,$P$2)&gt;=$J100,IF(ISNUMBER(INDEX(DATOS,0,Q$5)),IF(INDEX(DATOS,0,$N$2)=0,IF(INDEX(DATOS,0,$O$2)=1,IF(INDEX(DATOS,0,$Q$2)=$E100,INDEX(DATOS,0,Q$5)))))))),"sd")</f>
        <v>1.8500000000000003</v>
      </c>
      <c r="R100" s="118"/>
      <c r="S100" s="119" t="str">
        <f t="shared" si="8"/>
        <v>Part. Cnel. Suárez                      ,-37.500,-61.833,2018,2017,102.383,11.692,27.175,81.538,11.567,3100.000, 1.850</v>
      </c>
    </row>
    <row r="101" spans="1:19" x14ac:dyDescent="0.35">
      <c r="A101">
        <f t="shared" si="9"/>
        <v>94</v>
      </c>
      <c r="B101" s="35">
        <f t="array" ref="B101">IF(B100=0,0,MIN(IF(INDEX(DATOS,0,$P$2)&lt;=$I101,IF(INDEX(DATOS,0,$P$2)&gt;=$J101,IF(ISNUMBER(INDEX(DATOS,0,$C101)),IF(INDEX(DATOS,0,$N$2)=0,IF(INDEX(DATOS,0,$O$2)=1,IF(ISNA(MATCH(INDEX(DATOS,0,$Q$2),IF($J$8:J100=J101,$E$8:E100),0)),INDEX(DATOS,0,$M$2)))))))))</f>
        <v>549</v>
      </c>
      <c r="C101" s="32">
        <f>MATCH(D101,INDEX(DATOS,1,),0)</f>
        <v>20</v>
      </c>
      <c r="D101" s="114" t="s">
        <v>1</v>
      </c>
      <c r="E101" s="34" t="str">
        <f>IF($B101=0,"--",INDEX(DATOS,$B101,Q$2))</f>
        <v>Partido de Guaminí, BA</v>
      </c>
      <c r="F101" s="34" t="str">
        <f>IFERROR(SUBSTITUTE(SUBSTITUTE(SUBSTITUTE(SUBSTITUTE(SUBSTITUTE(MID(E101,1,FIND(",",E101)-1),"Departamento de","Dpto."),"Partido de","Part."),"Coronel","Cnel."),"General","Gral."),"Comandante","Cmte."),E101)</f>
        <v>Part. Guaminí</v>
      </c>
      <c r="G101" s="117">
        <f>IFERROR(VLOOKUP($E101,LOC_UNICOS,G$2,0),"sd")</f>
        <v>-36.75</v>
      </c>
      <c r="H101" s="117">
        <f>IFERROR(VLOOKUP($E101,LOC_UNICOS,H$2,0),"sd")</f>
        <v>-62.5</v>
      </c>
      <c r="I101" s="116">
        <f t="shared" si="6"/>
        <v>2018</v>
      </c>
      <c r="J101" s="116">
        <f t="shared" si="7"/>
        <v>2017</v>
      </c>
      <c r="K101" s="118">
        <f t="array" ref="K101">IFERROR(AVERAGE(IF(INDEX(DATOS,0,$P$2)&lt;=$I101,IF(INDEX(DATOS,0,$P$2)&gt;=$J101,IF(ISNUMBER(INDEX(DATOS,0,K$5)),IF(INDEX(DATOS,0,$N$2)=0,IF(INDEX(DATOS,0,$O$2)=1,IF(INDEX(DATOS,0,$Q$2)=$E101,INDEX(DATOS,0,K$5)))))))),"sd")</f>
        <v>102.1</v>
      </c>
      <c r="L101" s="118">
        <f t="array" ref="L101">IFERROR(AVERAGE(IF(INDEX(DATOS,0,$P$2)&lt;=$I101,IF(INDEX(DATOS,0,$P$2)&gt;=$J101,IF(ISNUMBER(INDEX(DATOS,0,L$5)),IF(INDEX(DATOS,0,$N$2)=0,IF(INDEX(DATOS,0,$O$2)=1,IF(INDEX(DATOS,0,$Q$2)=$E101,INDEX(DATOS,0,L$5)))))))),"sd")</f>
        <v>11.000000000000002</v>
      </c>
      <c r="M101" s="118">
        <f t="array" ref="M101">IFERROR(AVERAGE(IF(INDEX(DATOS,0,$P$2)&lt;=$I101,IF(INDEX(DATOS,0,$P$2)&gt;=$J101,IF(ISNUMBER(INDEX(DATOS,0,M$5)),IF(INDEX(DATOS,0,$N$2)=0,IF(INDEX(DATOS,0,$O$2)=1,IF(INDEX(DATOS,0,$Q$2)=$E101,INDEX(DATOS,0,M$5)))))))),"sd")</f>
        <v>26.220000000000006</v>
      </c>
      <c r="N101" s="118">
        <f t="array" ref="N101">IFERROR(AVERAGE(IF(INDEX(DATOS,0,$P$2)&lt;=$I101,IF(INDEX(DATOS,0,$P$2)&gt;=$J101,IF(ISNUMBER(INDEX(DATOS,0,N$5)),IF(INDEX(DATOS,0,$N$2)=0,IF(INDEX(DATOS,0,$O$2)=1,IF(INDEX(DATOS,0,$Q$2)=$E101,INDEX(DATOS,0,N$5)))))))),"sd")</f>
        <v>80.97999999999999</v>
      </c>
      <c r="O101" s="118">
        <f t="array" ref="O101">IFERROR(AVERAGE(IF(INDEX(DATOS,0,$P$2)&lt;=$I101,IF(INDEX(DATOS,0,$P$2)&gt;=$J101,IF(ISNUMBER(INDEX(DATOS,0,O$5)),IF(INDEX(DATOS,0,$N$2)=0,IF(INDEX(DATOS,0,$O$2)=1,IF(INDEX(DATOS,0,$Q$2)=$E101,INDEX(DATOS,0,O$5)))))))),"sd")</f>
        <v>11.3</v>
      </c>
      <c r="P101" s="118">
        <f t="array" ref="P101">IFERROR(AVERAGE(IF(INDEX(DATOS,0,$P$2)&lt;=$I101,IF(INDEX(DATOS,0,$P$2)&gt;=$J101,IF(ISNUMBER(INDEX(DATOS,0,P$5)),IF(INDEX(DATOS,0,$N$2)=0,IF(INDEX(DATOS,0,$O$2)=1,IF(INDEX(DATOS,0,$Q$2)=$E101,INDEX(DATOS,0,P$5)))))))),"sd")</f>
        <v>2918.2012847965734</v>
      </c>
      <c r="Q101" s="118">
        <f t="array" ref="Q101">IFERROR(AVERAGE(IF(INDEX(DATOS,0,$P$2)&lt;=$I101,IF(INDEX(DATOS,0,$P$2)&gt;=$J101,IF(ISNUMBER(INDEX(DATOS,0,Q$5)),IF(INDEX(DATOS,0,$N$2)=0,IF(INDEX(DATOS,0,$O$2)=1,IF(INDEX(DATOS,0,$Q$2)=$E101,INDEX(DATOS,0,Q$5)))))))),"sd")</f>
        <v>2.1199999999999997</v>
      </c>
      <c r="R101" s="118"/>
      <c r="S101" s="119" t="str">
        <f t="shared" si="8"/>
        <v>Part. Guaminí                           ,-36.750,-62.500,2018,2017,102.100,11.000,26.220,80.980,11.300,2918.201, 2.120</v>
      </c>
    </row>
    <row r="102" spans="1:19" x14ac:dyDescent="0.35">
      <c r="A102">
        <f t="shared" si="9"/>
        <v>95</v>
      </c>
      <c r="B102" s="35">
        <f t="array" ref="B102">IF(B101=0,0,MIN(IF(INDEX(DATOS,0,$P$2)&lt;=$I102,IF(INDEX(DATOS,0,$P$2)&gt;=$J102,IF(ISNUMBER(INDEX(DATOS,0,$C102)),IF(INDEX(DATOS,0,$N$2)=0,IF(INDEX(DATOS,0,$O$2)=1,IF(ISNA(MATCH(INDEX(DATOS,0,$Q$2),IF($J$8:J101=J102,$E$8:E101),0)),INDEX(DATOS,0,$M$2)))))))))</f>
        <v>551</v>
      </c>
      <c r="C102" s="32">
        <f>MATCH(D102,INDEX(DATOS,1,),0)</f>
        <v>20</v>
      </c>
      <c r="D102" s="114" t="s">
        <v>1</v>
      </c>
      <c r="E102" s="34" t="str">
        <f>IF($B102=0,"--",INDEX(DATOS,$B102,Q$2))</f>
        <v>Partido de Patagones, BA</v>
      </c>
      <c r="F102" s="34" t="str">
        <f>IFERROR(SUBSTITUTE(SUBSTITUTE(SUBSTITUTE(SUBSTITUTE(SUBSTITUTE(MID(E102,1,FIND(",",E102)-1),"Departamento de","Dpto."),"Partido de","Part."),"Coronel","Cnel."),"General","Gral."),"Comandante","Cmte."),E102)</f>
        <v>Part. Patagones</v>
      </c>
      <c r="G102" s="117">
        <f>IFERROR(VLOOKUP($E102,LOC_UNICOS,G$2,0),"sd")</f>
        <v>-40.25</v>
      </c>
      <c r="H102" s="117">
        <f>IFERROR(VLOOKUP($E102,LOC_UNICOS,H$2,0),"sd")</f>
        <v>-62.9166667</v>
      </c>
      <c r="I102" s="116">
        <f t="shared" si="6"/>
        <v>2018</v>
      </c>
      <c r="J102" s="116">
        <f t="shared" si="7"/>
        <v>2017</v>
      </c>
      <c r="K102" s="118">
        <f t="array" ref="K102">IFERROR(AVERAGE(IF(INDEX(DATOS,0,$P$2)&lt;=$I102,IF(INDEX(DATOS,0,$P$2)&gt;=$J102,IF(ISNUMBER(INDEX(DATOS,0,K$5)),IF(INDEX(DATOS,0,$N$2)=0,IF(INDEX(DATOS,0,$O$2)=1,IF(INDEX(DATOS,0,$Q$2)=$E102,INDEX(DATOS,0,K$5)))))))),"sd")</f>
        <v>100.43333333333334</v>
      </c>
      <c r="L102" s="118">
        <f t="array" ref="L102">IFERROR(AVERAGE(IF(INDEX(DATOS,0,$P$2)&lt;=$I102,IF(INDEX(DATOS,0,$P$2)&gt;=$J102,IF(ISNUMBER(INDEX(DATOS,0,L$5)),IF(INDEX(DATOS,0,$N$2)=0,IF(INDEX(DATOS,0,$O$2)=1,IF(INDEX(DATOS,0,$Q$2)=$E102,INDEX(DATOS,0,L$5)))))))),"sd")</f>
        <v>11.333333333333334</v>
      </c>
      <c r="M102" s="118">
        <f t="array" ref="M102">IFERROR(AVERAGE(IF(INDEX(DATOS,0,$P$2)&lt;=$I102,IF(INDEX(DATOS,0,$P$2)&gt;=$J102,IF(ISNUMBER(INDEX(DATOS,0,M$5)),IF(INDEX(DATOS,0,$N$2)=0,IF(INDEX(DATOS,0,$O$2)=1,IF(INDEX(DATOS,0,$Q$2)=$E102,INDEX(DATOS,0,M$5)))))))),"sd")</f>
        <v>27.7</v>
      </c>
      <c r="N102" s="118">
        <f t="array" ref="N102">IFERROR(AVERAGE(IF(INDEX(DATOS,0,$P$2)&lt;=$I102,IF(INDEX(DATOS,0,$P$2)&gt;=$J102,IF(ISNUMBER(INDEX(DATOS,0,N$5)),IF(INDEX(DATOS,0,$N$2)=0,IF(INDEX(DATOS,0,$O$2)=1,IF(INDEX(DATOS,0,$Q$2)=$E102,INDEX(DATOS,0,N$5)))))))),"sd")</f>
        <v>81.036666666666676</v>
      </c>
      <c r="O102" s="118">
        <f t="array" ref="O102">IFERROR(AVERAGE(IF(INDEX(DATOS,0,$P$2)&lt;=$I102,IF(INDEX(DATOS,0,$P$2)&gt;=$J102,IF(ISNUMBER(INDEX(DATOS,0,O$5)),IF(INDEX(DATOS,0,$N$2)=0,IF(INDEX(DATOS,0,$O$2)=1,IF(INDEX(DATOS,0,$Q$2)=$E102,INDEX(DATOS,0,O$5)))))))),"sd")</f>
        <v>10.700000000000001</v>
      </c>
      <c r="P102" s="118">
        <f t="array" ref="P102">IFERROR(AVERAGE(IF(INDEX(DATOS,0,$P$2)&lt;=$I102,IF(INDEX(DATOS,0,$P$2)&gt;=$J102,IF(ISNUMBER(INDEX(DATOS,0,P$5)),IF(INDEX(DATOS,0,$N$2)=0,IF(INDEX(DATOS,0,$O$2)=1,IF(INDEX(DATOS,0,$Q$2)=$E102,INDEX(DATOS,0,P$5)))))))),"sd")</f>
        <v>1575.2535199091117</v>
      </c>
      <c r="Q102" s="118">
        <f t="array" ref="Q102">IFERROR(AVERAGE(IF(INDEX(DATOS,0,$P$2)&lt;=$I102,IF(INDEX(DATOS,0,$P$2)&gt;=$J102,IF(ISNUMBER(INDEX(DATOS,0,Q$5)),IF(INDEX(DATOS,0,$N$2)=0,IF(INDEX(DATOS,0,$O$2)=1,IF(INDEX(DATOS,0,$Q$2)=$E102,INDEX(DATOS,0,Q$5)))))))),"sd")</f>
        <v>5.2666666666666666</v>
      </c>
      <c r="R102" s="118"/>
      <c r="S102" s="119" t="str">
        <f t="shared" si="8"/>
        <v>Part. Patagones                         ,-40.250,-62.917,2018,2017,100.433,11.333,27.700,81.037,10.700,1575.254, 5.267</v>
      </c>
    </row>
    <row r="103" spans="1:19" x14ac:dyDescent="0.35">
      <c r="A103">
        <f t="shared" si="9"/>
        <v>96</v>
      </c>
      <c r="B103" s="35">
        <f t="array" ref="B103">IF(B102=0,0,MIN(IF(INDEX(DATOS,0,$P$2)&lt;=$I103,IF(INDEX(DATOS,0,$P$2)&gt;=$J103,IF(ISNUMBER(INDEX(DATOS,0,$C103)),IF(INDEX(DATOS,0,$N$2)=0,IF(INDEX(DATOS,0,$O$2)=1,IF(ISNA(MATCH(INDEX(DATOS,0,$Q$2),IF($J$8:J102=J103,$E$8:E102),0)),INDEX(DATOS,0,$M$2)))))))))</f>
        <v>552</v>
      </c>
      <c r="C103" s="32">
        <f>MATCH(D103,INDEX(DATOS,1,),0)</f>
        <v>20</v>
      </c>
      <c r="D103" s="114" t="s">
        <v>1</v>
      </c>
      <c r="E103" s="34" t="str">
        <f>IF($B103=0,"--",INDEX(DATOS,$B103,Q$2))</f>
        <v>Partido de Pellegrini, BA</v>
      </c>
      <c r="F103" s="34" t="str">
        <f>IFERROR(SUBSTITUTE(SUBSTITUTE(SUBSTITUTE(SUBSTITUTE(SUBSTITUTE(MID(E103,1,FIND(",",E103)-1),"Departamento de","Dpto."),"Partido de","Part."),"Coronel","Cnel."),"General","Gral."),"Comandante","Cmte."),E103)</f>
        <v>Part. Pellegrini</v>
      </c>
      <c r="G103" s="117">
        <f>IFERROR(VLOOKUP($E103,LOC_UNICOS,G$2,0),"sd")</f>
        <v>-36.3333333</v>
      </c>
      <c r="H103" s="117">
        <f>IFERROR(VLOOKUP($E103,LOC_UNICOS,H$2,0),"sd")</f>
        <v>-63</v>
      </c>
      <c r="I103" s="116">
        <f t="shared" si="6"/>
        <v>2018</v>
      </c>
      <c r="J103" s="116">
        <f t="shared" si="7"/>
        <v>2017</v>
      </c>
      <c r="K103" s="118">
        <f t="array" ref="K103">IFERROR(AVERAGE(IF(INDEX(DATOS,0,$P$2)&lt;=$I103,IF(INDEX(DATOS,0,$P$2)&gt;=$J103,IF(ISNUMBER(INDEX(DATOS,0,K$5)),IF(INDEX(DATOS,0,$N$2)=0,IF(INDEX(DATOS,0,$O$2)=1,IF(INDEX(DATOS,0,$Q$2)=$E103,INDEX(DATOS,0,K$5)))))))),"sd")</f>
        <v>100.9</v>
      </c>
      <c r="L103" s="118">
        <f t="array" ref="L103">IFERROR(AVERAGE(IF(INDEX(DATOS,0,$P$2)&lt;=$I103,IF(INDEX(DATOS,0,$P$2)&gt;=$J103,IF(ISNUMBER(INDEX(DATOS,0,L$5)),IF(INDEX(DATOS,0,$N$2)=0,IF(INDEX(DATOS,0,$O$2)=1,IF(INDEX(DATOS,0,$Q$2)=$E103,INDEX(DATOS,0,L$5)))))))),"sd")</f>
        <v>16.600000000000001</v>
      </c>
      <c r="M103" s="118">
        <f t="array" ref="M103">IFERROR(AVERAGE(IF(INDEX(DATOS,0,$P$2)&lt;=$I103,IF(INDEX(DATOS,0,$P$2)&gt;=$J103,IF(ISNUMBER(INDEX(DATOS,0,M$5)),IF(INDEX(DATOS,0,$N$2)=0,IF(INDEX(DATOS,0,$O$2)=1,IF(INDEX(DATOS,0,$Q$2)=$E103,INDEX(DATOS,0,M$5)))))))),"sd")</f>
        <v>27.549999999999997</v>
      </c>
      <c r="N103" s="118">
        <f t="array" ref="N103">IFERROR(AVERAGE(IF(INDEX(DATOS,0,$P$2)&lt;=$I103,IF(INDEX(DATOS,0,$P$2)&gt;=$J103,IF(ISNUMBER(INDEX(DATOS,0,N$5)),IF(INDEX(DATOS,0,$N$2)=0,IF(INDEX(DATOS,0,$O$2)=1,IF(INDEX(DATOS,0,$Q$2)=$E103,INDEX(DATOS,0,N$5)))))))),"sd")</f>
        <v>77</v>
      </c>
      <c r="O103" s="118">
        <f t="array" ref="O103">IFERROR(AVERAGE(IF(INDEX(DATOS,0,$P$2)&lt;=$I103,IF(INDEX(DATOS,0,$P$2)&gt;=$J103,IF(ISNUMBER(INDEX(DATOS,0,O$5)),IF(INDEX(DATOS,0,$N$2)=0,IF(INDEX(DATOS,0,$O$2)=1,IF(INDEX(DATOS,0,$Q$2)=$E103,INDEX(DATOS,0,O$5)))))))),"sd")</f>
        <v>11.45</v>
      </c>
      <c r="P103" s="118">
        <f t="array" ref="P103">IFERROR(AVERAGE(IF(INDEX(DATOS,0,$P$2)&lt;=$I103,IF(INDEX(DATOS,0,$P$2)&gt;=$J103,IF(ISNUMBER(INDEX(DATOS,0,P$5)),IF(INDEX(DATOS,0,$N$2)=0,IF(INDEX(DATOS,0,$O$2)=1,IF(INDEX(DATOS,0,$Q$2)=$E103,INDEX(DATOS,0,P$5)))))))),"sd")</f>
        <v>2848.2905982905986</v>
      </c>
      <c r="Q103" s="118">
        <f t="array" ref="Q103">IFERROR(AVERAGE(IF(INDEX(DATOS,0,$P$2)&lt;=$I103,IF(INDEX(DATOS,0,$P$2)&gt;=$J103,IF(ISNUMBER(INDEX(DATOS,0,Q$5)),IF(INDEX(DATOS,0,$N$2)=0,IF(INDEX(DATOS,0,$O$2)=1,IF(INDEX(DATOS,0,$Q$2)=$E103,INDEX(DATOS,0,Q$5)))))))),"sd")</f>
        <v>1.7999999999999998</v>
      </c>
      <c r="R103" s="118"/>
      <c r="S103" s="119" t="str">
        <f t="shared" si="8"/>
        <v>Part. Pellegrini                        ,-36.333,-63.000,2018,2017,100.900,16.600,27.550,77.000,11.450,2848.291, 1.800</v>
      </c>
    </row>
    <row r="104" spans="1:19" x14ac:dyDescent="0.35">
      <c r="A104">
        <f t="shared" si="9"/>
        <v>97</v>
      </c>
      <c r="B104" s="35">
        <f t="array" ref="B104">IF(B103=0,0,MIN(IF(INDEX(DATOS,0,$P$2)&lt;=$I104,IF(INDEX(DATOS,0,$P$2)&gt;=$J104,IF(ISNUMBER(INDEX(DATOS,0,$C104)),IF(INDEX(DATOS,0,$N$2)=0,IF(INDEX(DATOS,0,$O$2)=1,IF(ISNA(MATCH(INDEX(DATOS,0,$Q$2),IF($J$8:J103=J104,$E$8:E103),0)),INDEX(DATOS,0,$M$2)))))))))</f>
        <v>553</v>
      </c>
      <c r="C104" s="32">
        <f>MATCH(D104,INDEX(DATOS,1,),0)</f>
        <v>20</v>
      </c>
      <c r="D104" s="114" t="s">
        <v>1</v>
      </c>
      <c r="E104" s="34" t="str">
        <f>IF($B104=0,"--",INDEX(DATOS,$B104,Q$2))</f>
        <v>Partido de Puán, BA</v>
      </c>
      <c r="F104" s="34" t="str">
        <f>IFERROR(SUBSTITUTE(SUBSTITUTE(SUBSTITUTE(SUBSTITUTE(SUBSTITUTE(MID(E104,1,FIND(",",E104)-1),"Departamento de","Dpto."),"Partido de","Part."),"Coronel","Cnel."),"General","Gral."),"Comandante","Cmte."),E104)</f>
        <v>Part. Puán</v>
      </c>
      <c r="G104" s="117">
        <f>IFERROR(VLOOKUP($E104,LOC_UNICOS,G$2,0),"sd")</f>
        <v>-38.1666667</v>
      </c>
      <c r="H104" s="117">
        <f>IFERROR(VLOOKUP($E104,LOC_UNICOS,H$2,0),"sd")</f>
        <v>-63</v>
      </c>
      <c r="I104" s="116">
        <f t="shared" si="6"/>
        <v>2018</v>
      </c>
      <c r="J104" s="116">
        <f t="shared" si="7"/>
        <v>2017</v>
      </c>
      <c r="K104" s="118">
        <f t="array" ref="K104">IFERROR(AVERAGE(IF(INDEX(DATOS,0,$P$2)&lt;=$I104,IF(INDEX(DATOS,0,$P$2)&gt;=$J104,IF(ISNUMBER(INDEX(DATOS,0,K$5)),IF(INDEX(DATOS,0,$N$2)=0,IF(INDEX(DATOS,0,$O$2)=1,IF(INDEX(DATOS,0,$Q$2)=$E104,INDEX(DATOS,0,K$5)))))))),"sd")</f>
        <v>100.86666666666667</v>
      </c>
      <c r="L104" s="118">
        <f t="array" ref="L104">IFERROR(AVERAGE(IF(INDEX(DATOS,0,$P$2)&lt;=$I104,IF(INDEX(DATOS,0,$P$2)&gt;=$J104,IF(ISNUMBER(INDEX(DATOS,0,L$5)),IF(INDEX(DATOS,0,$N$2)=0,IF(INDEX(DATOS,0,$O$2)=1,IF(INDEX(DATOS,0,$Q$2)=$E104,INDEX(DATOS,0,L$5)))))))),"sd")</f>
        <v>10.316666666666665</v>
      </c>
      <c r="M104" s="118">
        <f t="array" ref="M104">IFERROR(AVERAGE(IF(INDEX(DATOS,0,$P$2)&lt;=$I104,IF(INDEX(DATOS,0,$P$2)&gt;=$J104,IF(ISNUMBER(INDEX(DATOS,0,M$5)),IF(INDEX(DATOS,0,$N$2)=0,IF(INDEX(DATOS,0,$O$2)=1,IF(INDEX(DATOS,0,$Q$2)=$E104,INDEX(DATOS,0,M$5)))))))),"sd")</f>
        <v>24.249999999999996</v>
      </c>
      <c r="N104" s="118">
        <f t="array" ref="N104">IFERROR(AVERAGE(IF(INDEX(DATOS,0,$P$2)&lt;=$I104,IF(INDEX(DATOS,0,$P$2)&gt;=$J104,IF(ISNUMBER(INDEX(DATOS,0,N$5)),IF(INDEX(DATOS,0,$N$2)=0,IF(INDEX(DATOS,0,$O$2)=1,IF(INDEX(DATOS,0,$Q$2)=$E104,INDEX(DATOS,0,N$5)))))))),"sd")</f>
        <v>83.424999999999997</v>
      </c>
      <c r="O104" s="118">
        <f t="array" ref="O104">IFERROR(AVERAGE(IF(INDEX(DATOS,0,$P$2)&lt;=$I104,IF(INDEX(DATOS,0,$P$2)&gt;=$J104,IF(ISNUMBER(INDEX(DATOS,0,O$5)),IF(INDEX(DATOS,0,$N$2)=0,IF(INDEX(DATOS,0,$O$2)=1,IF(INDEX(DATOS,0,$Q$2)=$E104,INDEX(DATOS,0,O$5)))))))),"sd")</f>
        <v>10.683333333333332</v>
      </c>
      <c r="P104" s="118">
        <f t="array" ref="P104">IFERROR(AVERAGE(IF(INDEX(DATOS,0,$P$2)&lt;=$I104,IF(INDEX(DATOS,0,$P$2)&gt;=$J104,IF(ISNUMBER(INDEX(DATOS,0,P$5)),IF(INDEX(DATOS,0,$N$2)=0,IF(INDEX(DATOS,0,$O$2)=1,IF(INDEX(DATOS,0,$Q$2)=$E104,INDEX(DATOS,0,P$5)))))))),"sd")</f>
        <v>2798.711458812701</v>
      </c>
      <c r="Q104" s="118">
        <f t="array" ref="Q104">IFERROR(AVERAGE(IF(INDEX(DATOS,0,$P$2)&lt;=$I104,IF(INDEX(DATOS,0,$P$2)&gt;=$J104,IF(ISNUMBER(INDEX(DATOS,0,Q$5)),IF(INDEX(DATOS,0,$N$2)=0,IF(INDEX(DATOS,0,$O$2)=1,IF(INDEX(DATOS,0,$Q$2)=$E104,INDEX(DATOS,0,Q$5)))))))),"sd")</f>
        <v>3.7833333333333328</v>
      </c>
      <c r="R104" s="118"/>
      <c r="S104" s="119" t="str">
        <f t="shared" si="8"/>
        <v>Part. Puán                              ,-38.167,-63.000,2018,2017,100.867,10.317,24.250,83.425,10.683,2798.711, 3.783</v>
      </c>
    </row>
    <row r="105" spans="1:19" x14ac:dyDescent="0.35">
      <c r="A105">
        <f t="shared" si="9"/>
        <v>98</v>
      </c>
      <c r="B105" s="35">
        <f t="array" ref="B105">IF(B104=0,0,MIN(IF(INDEX(DATOS,0,$P$2)&lt;=$I105,IF(INDEX(DATOS,0,$P$2)&gt;=$J105,IF(ISNUMBER(INDEX(DATOS,0,$C105)),IF(INDEX(DATOS,0,$N$2)=0,IF(INDEX(DATOS,0,$O$2)=1,IF(ISNA(MATCH(INDEX(DATOS,0,$Q$2),IF($J$8:J104=J105,$E$8:E104),0)),INDEX(DATOS,0,$M$2)))))))))</f>
        <v>556</v>
      </c>
      <c r="C105" s="32">
        <f>MATCH(D105,INDEX(DATOS,1,),0)</f>
        <v>20</v>
      </c>
      <c r="D105" s="114" t="s">
        <v>1</v>
      </c>
      <c r="E105" s="34" t="str">
        <f>IF($B105=0,"--",INDEX(DATOS,$B105,Q$2))</f>
        <v>Partido de Saavedra, BA</v>
      </c>
      <c r="F105" s="34" t="str">
        <f>IFERROR(SUBSTITUTE(SUBSTITUTE(SUBSTITUTE(SUBSTITUTE(SUBSTITUTE(MID(E105,1,FIND(",",E105)-1),"Departamento de","Dpto."),"Partido de","Part."),"Coronel","Cnel."),"General","Gral."),"Comandante","Cmte."),E105)</f>
        <v>Part. Saavedra</v>
      </c>
      <c r="G105" s="117">
        <f>IFERROR(VLOOKUP($E105,LOC_UNICOS,G$2,0),"sd")</f>
        <v>-37.75</v>
      </c>
      <c r="H105" s="117">
        <f>IFERROR(VLOOKUP($E105,LOC_UNICOS,H$2,0),"sd")</f>
        <v>-62.5</v>
      </c>
      <c r="I105" s="116">
        <f t="shared" si="6"/>
        <v>2018</v>
      </c>
      <c r="J105" s="116">
        <f t="shared" si="7"/>
        <v>2017</v>
      </c>
      <c r="K105" s="118">
        <f t="array" ref="K105">IFERROR(AVERAGE(IF(INDEX(DATOS,0,$P$2)&lt;=$I105,IF(INDEX(DATOS,0,$P$2)&gt;=$J105,IF(ISNUMBER(INDEX(DATOS,0,K$5)),IF(INDEX(DATOS,0,$N$2)=0,IF(INDEX(DATOS,0,$O$2)=1,IF(INDEX(DATOS,0,$Q$2)=$E105,INDEX(DATOS,0,K$5)))))))),"sd")</f>
        <v>100.38000000000001</v>
      </c>
      <c r="L105" s="118">
        <f t="array" ref="L105">IFERROR(AVERAGE(IF(INDEX(DATOS,0,$P$2)&lt;=$I105,IF(INDEX(DATOS,0,$P$2)&gt;=$J105,IF(ISNUMBER(INDEX(DATOS,0,L$5)),IF(INDEX(DATOS,0,$N$2)=0,IF(INDEX(DATOS,0,$O$2)=1,IF(INDEX(DATOS,0,$Q$2)=$E105,INDEX(DATOS,0,L$5)))))))),"sd")</f>
        <v>9.52</v>
      </c>
      <c r="M105" s="118">
        <f t="array" ref="M105">IFERROR(AVERAGE(IF(INDEX(DATOS,0,$P$2)&lt;=$I105,IF(INDEX(DATOS,0,$P$2)&gt;=$J105,IF(ISNUMBER(INDEX(DATOS,0,M$5)),IF(INDEX(DATOS,0,$N$2)=0,IF(INDEX(DATOS,0,$O$2)=1,IF(INDEX(DATOS,0,$Q$2)=$E105,INDEX(DATOS,0,M$5)))))))),"sd")</f>
        <v>25.259999999999998</v>
      </c>
      <c r="N105" s="118">
        <f t="array" ref="N105">IFERROR(AVERAGE(IF(INDEX(DATOS,0,$P$2)&lt;=$I105,IF(INDEX(DATOS,0,$P$2)&gt;=$J105,IF(ISNUMBER(INDEX(DATOS,0,N$5)),IF(INDEX(DATOS,0,$N$2)=0,IF(INDEX(DATOS,0,$O$2)=1,IF(INDEX(DATOS,0,$Q$2)=$E105,INDEX(DATOS,0,N$5)))))))),"sd")</f>
        <v>81.290000000000006</v>
      </c>
      <c r="O105" s="118">
        <f t="array" ref="O105">IFERROR(AVERAGE(IF(INDEX(DATOS,0,$P$2)&lt;=$I105,IF(INDEX(DATOS,0,$P$2)&gt;=$J105,IF(ISNUMBER(INDEX(DATOS,0,O$5)),IF(INDEX(DATOS,0,$N$2)=0,IF(INDEX(DATOS,0,$O$2)=1,IF(INDEX(DATOS,0,$Q$2)=$E105,INDEX(DATOS,0,O$5)))))))),"sd")</f>
        <v>10.58</v>
      </c>
      <c r="P105" s="118">
        <f t="array" ref="P105">IFERROR(AVERAGE(IF(INDEX(DATOS,0,$P$2)&lt;=$I105,IF(INDEX(DATOS,0,$P$2)&gt;=$J105,IF(ISNUMBER(INDEX(DATOS,0,P$5)),IF(INDEX(DATOS,0,$N$2)=0,IF(INDEX(DATOS,0,$O$2)=1,IF(INDEX(DATOS,0,$Q$2)=$E105,INDEX(DATOS,0,P$5)))))))),"sd")</f>
        <v>2800</v>
      </c>
      <c r="Q105" s="118">
        <f t="array" ref="Q105">IFERROR(AVERAGE(IF(INDEX(DATOS,0,$P$2)&lt;=$I105,IF(INDEX(DATOS,0,$P$2)&gt;=$J105,IF(ISNUMBER(INDEX(DATOS,0,Q$5)),IF(INDEX(DATOS,0,$N$2)=0,IF(INDEX(DATOS,0,$O$2)=1,IF(INDEX(DATOS,0,$Q$2)=$E105,INDEX(DATOS,0,Q$5)))))))),"sd")</f>
        <v>2.2000000000000002</v>
      </c>
      <c r="R105" s="118"/>
      <c r="S105" s="119" t="str">
        <f t="shared" si="8"/>
        <v>Part. Saavedra                          ,-37.750,-62.500,2018,2017,100.380, 9.520,25.260,81.290,10.580,2800.000, 2.200</v>
      </c>
    </row>
    <row r="106" spans="1:19" x14ac:dyDescent="0.35">
      <c r="A106">
        <f t="shared" si="9"/>
        <v>99</v>
      </c>
      <c r="B106" s="35">
        <f t="array" ref="B106">IF(B105=0,0,MIN(IF(INDEX(DATOS,0,$P$2)&lt;=$I106,IF(INDEX(DATOS,0,$P$2)&gt;=$J106,IF(ISNUMBER(INDEX(DATOS,0,$C106)),IF(INDEX(DATOS,0,$N$2)=0,IF(INDEX(DATOS,0,$O$2)=1,IF(ISNA(MATCH(INDEX(DATOS,0,$Q$2),IF($J$8:J105=J106,$E$8:E105),0)),INDEX(DATOS,0,$M$2)))))))))</f>
        <v>558</v>
      </c>
      <c r="C106" s="32">
        <f>MATCH(D106,INDEX(DATOS,1,),0)</f>
        <v>20</v>
      </c>
      <c r="D106" s="114" t="s">
        <v>1</v>
      </c>
      <c r="E106" s="34" t="str">
        <f>IF($B106=0,"--",INDEX(DATOS,$B106,Q$2))</f>
        <v>Partido de Tornquist, BA</v>
      </c>
      <c r="F106" s="34" t="str">
        <f>IFERROR(SUBSTITUTE(SUBSTITUTE(SUBSTITUTE(SUBSTITUTE(SUBSTITUTE(MID(E106,1,FIND(",",E106)-1),"Departamento de","Dpto."),"Partido de","Part."),"Coronel","Cnel."),"General","Gral."),"Comandante","Cmte."),E106)</f>
        <v>Part. Tornquist</v>
      </c>
      <c r="G106" s="117">
        <f>IFERROR(VLOOKUP($E106,LOC_UNICOS,G$2,0),"sd")</f>
        <v>-38.25</v>
      </c>
      <c r="H106" s="117">
        <f>IFERROR(VLOOKUP($E106,LOC_UNICOS,H$2,0),"sd")</f>
        <v>-62.25</v>
      </c>
      <c r="I106" s="116">
        <f t="shared" si="6"/>
        <v>2018</v>
      </c>
      <c r="J106" s="116">
        <f t="shared" si="7"/>
        <v>2017</v>
      </c>
      <c r="K106" s="118">
        <f t="array" ref="K106">IFERROR(AVERAGE(IF(INDEX(DATOS,0,$P$2)&lt;=$I106,IF(INDEX(DATOS,0,$P$2)&gt;=$J106,IF(ISNUMBER(INDEX(DATOS,0,K$5)),IF(INDEX(DATOS,0,$N$2)=0,IF(INDEX(DATOS,0,$O$2)=1,IF(INDEX(DATOS,0,$Q$2)=$E106,INDEX(DATOS,0,K$5)))))))),"sd")</f>
        <v>100.8</v>
      </c>
      <c r="L106" s="118">
        <f t="array" ref="L106">IFERROR(AVERAGE(IF(INDEX(DATOS,0,$P$2)&lt;=$I106,IF(INDEX(DATOS,0,$P$2)&gt;=$J106,IF(ISNUMBER(INDEX(DATOS,0,L$5)),IF(INDEX(DATOS,0,$N$2)=0,IF(INDEX(DATOS,0,$O$2)=1,IF(INDEX(DATOS,0,$Q$2)=$E106,INDEX(DATOS,0,L$5)))))))),"sd")</f>
        <v>10.275</v>
      </c>
      <c r="M106" s="118">
        <f t="array" ref="M106">IFERROR(AVERAGE(IF(INDEX(DATOS,0,$P$2)&lt;=$I106,IF(INDEX(DATOS,0,$P$2)&gt;=$J106,IF(ISNUMBER(INDEX(DATOS,0,M$5)),IF(INDEX(DATOS,0,$N$2)=0,IF(INDEX(DATOS,0,$O$2)=1,IF(INDEX(DATOS,0,$Q$2)=$E106,INDEX(DATOS,0,M$5)))))))),"sd")</f>
        <v>24.5</v>
      </c>
      <c r="N106" s="118">
        <f t="array" ref="N106">IFERROR(AVERAGE(IF(INDEX(DATOS,0,$P$2)&lt;=$I106,IF(INDEX(DATOS,0,$P$2)&gt;=$J106,IF(ISNUMBER(INDEX(DATOS,0,N$5)),IF(INDEX(DATOS,0,$N$2)=0,IF(INDEX(DATOS,0,$O$2)=1,IF(INDEX(DATOS,0,$Q$2)=$E106,INDEX(DATOS,0,N$5)))))))),"sd")</f>
        <v>82.925000000000011</v>
      </c>
      <c r="O106" s="118">
        <f t="array" ref="O106">IFERROR(AVERAGE(IF(INDEX(DATOS,0,$P$2)&lt;=$I106,IF(INDEX(DATOS,0,$P$2)&gt;=$J106,IF(ISNUMBER(INDEX(DATOS,0,O$5)),IF(INDEX(DATOS,0,$N$2)=0,IF(INDEX(DATOS,0,$O$2)=1,IF(INDEX(DATOS,0,$Q$2)=$E106,INDEX(DATOS,0,O$5)))))))),"sd")</f>
        <v>10.65</v>
      </c>
      <c r="P106" s="118">
        <f t="array" ref="P106">IFERROR(AVERAGE(IF(INDEX(DATOS,0,$P$2)&lt;=$I106,IF(INDEX(DATOS,0,$P$2)&gt;=$J106,IF(ISNUMBER(INDEX(DATOS,0,P$5)),IF(INDEX(DATOS,0,$N$2)=0,IF(INDEX(DATOS,0,$O$2)=1,IF(INDEX(DATOS,0,$Q$2)=$E106,INDEX(DATOS,0,P$5)))))))),"sd")</f>
        <v>2845.3080409602153</v>
      </c>
      <c r="Q106" s="118">
        <f t="array" ref="Q106">IFERROR(AVERAGE(IF(INDEX(DATOS,0,$P$2)&lt;=$I106,IF(INDEX(DATOS,0,$P$2)&gt;=$J106,IF(ISNUMBER(INDEX(DATOS,0,Q$5)),IF(INDEX(DATOS,0,$N$2)=0,IF(INDEX(DATOS,0,$O$2)=1,IF(INDEX(DATOS,0,$Q$2)=$E106,INDEX(DATOS,0,Q$5)))))))),"sd")</f>
        <v>2.9000000000000004</v>
      </c>
      <c r="R106" s="118"/>
      <c r="S106" s="119" t="str">
        <f t="shared" si="8"/>
        <v>Part. Tornquist                         ,-38.250,-62.250,2018,2017,100.800,10.275,24.500,82.925,10.650,2845.308, 2.900</v>
      </c>
    </row>
    <row r="107" spans="1:19" x14ac:dyDescent="0.35">
      <c r="A107">
        <f t="shared" si="9"/>
        <v>100</v>
      </c>
      <c r="B107" s="35">
        <f t="array" ref="B107">IF(B106=0,0,MIN(IF(INDEX(DATOS,0,$P$2)&lt;=$I107,IF(INDEX(DATOS,0,$P$2)&gt;=$J107,IF(ISNUMBER(INDEX(DATOS,0,$C107)),IF(INDEX(DATOS,0,$N$2)=0,IF(INDEX(DATOS,0,$O$2)=1,IF(ISNA(MATCH(INDEX(DATOS,0,$Q$2),IF($J$8:J106=J107,$E$8:E106),0)),INDEX(DATOS,0,$M$2)))))))))</f>
        <v>560</v>
      </c>
      <c r="C107" s="32">
        <f>MATCH(D107,INDEX(DATOS,1,),0)</f>
        <v>20</v>
      </c>
      <c r="D107" s="114" t="s">
        <v>1</v>
      </c>
      <c r="E107" s="34" t="str">
        <f>IF($B107=0,"--",INDEX(DATOS,$B107,Q$2))</f>
        <v>Partido de Villarino, BA</v>
      </c>
      <c r="F107" s="34" t="str">
        <f>IFERROR(SUBSTITUTE(SUBSTITUTE(SUBSTITUTE(SUBSTITUTE(SUBSTITUTE(MID(E107,1,FIND(",",E107)-1),"Departamento de","Dpto."),"Partido de","Part."),"Coronel","Cnel."),"General","Gral."),"Comandante","Cmte."),E107)</f>
        <v>Part. Villarino</v>
      </c>
      <c r="G107" s="117">
        <f>IFERROR(VLOOKUP($E107,LOC_UNICOS,G$2,0),"sd")</f>
        <v>-39</v>
      </c>
      <c r="H107" s="117">
        <f>IFERROR(VLOOKUP($E107,LOC_UNICOS,H$2,0),"sd")</f>
        <v>-62.75</v>
      </c>
      <c r="I107" s="116">
        <f t="shared" si="6"/>
        <v>2018</v>
      </c>
      <c r="J107" s="116">
        <f t="shared" si="7"/>
        <v>2017</v>
      </c>
      <c r="K107" s="118">
        <f t="array" ref="K107">IFERROR(AVERAGE(IF(INDEX(DATOS,0,$P$2)&lt;=$I107,IF(INDEX(DATOS,0,$P$2)&gt;=$J107,IF(ISNUMBER(INDEX(DATOS,0,K$5)),IF(INDEX(DATOS,0,$N$2)=0,IF(INDEX(DATOS,0,$O$2)=1,IF(INDEX(DATOS,0,$Q$2)=$E107,INDEX(DATOS,0,K$5)))))))),"sd")</f>
        <v>102.1</v>
      </c>
      <c r="L107" s="118">
        <f t="array" ref="L107">IFERROR(AVERAGE(IF(INDEX(DATOS,0,$P$2)&lt;=$I107,IF(INDEX(DATOS,0,$P$2)&gt;=$J107,IF(ISNUMBER(INDEX(DATOS,0,L$5)),IF(INDEX(DATOS,0,$N$2)=0,IF(INDEX(DATOS,0,$O$2)=1,IF(INDEX(DATOS,0,$Q$2)=$E107,INDEX(DATOS,0,L$5)))))))),"sd")</f>
        <v>12.850000000000001</v>
      </c>
      <c r="M107" s="118">
        <f t="array" ref="M107">IFERROR(AVERAGE(IF(INDEX(DATOS,0,$P$2)&lt;=$I107,IF(INDEX(DATOS,0,$P$2)&gt;=$J107,IF(ISNUMBER(INDEX(DATOS,0,M$5)),IF(INDEX(DATOS,0,$N$2)=0,IF(INDEX(DATOS,0,$O$2)=1,IF(INDEX(DATOS,0,$Q$2)=$E107,INDEX(DATOS,0,M$5)))))))),"sd")</f>
        <v>27.85</v>
      </c>
      <c r="N107" s="118">
        <f t="array" ref="N107">IFERROR(AVERAGE(IF(INDEX(DATOS,0,$P$2)&lt;=$I107,IF(INDEX(DATOS,0,$P$2)&gt;=$J107,IF(ISNUMBER(INDEX(DATOS,0,N$5)),IF(INDEX(DATOS,0,$N$2)=0,IF(INDEX(DATOS,0,$O$2)=1,IF(INDEX(DATOS,0,$Q$2)=$E107,INDEX(DATOS,0,N$5)))))))),"sd")</f>
        <v>83.5</v>
      </c>
      <c r="O107" s="118">
        <f t="array" ref="O107">IFERROR(AVERAGE(IF(INDEX(DATOS,0,$P$2)&lt;=$I107,IF(INDEX(DATOS,0,$P$2)&gt;=$J107,IF(ISNUMBER(INDEX(DATOS,0,O$5)),IF(INDEX(DATOS,0,$N$2)=0,IF(INDEX(DATOS,0,$O$2)=1,IF(INDEX(DATOS,0,$Q$2)=$E107,INDEX(DATOS,0,O$5)))))))),"sd")</f>
        <v>11.3</v>
      </c>
      <c r="P107" s="118">
        <f t="array" ref="P107">IFERROR(AVERAGE(IF(INDEX(DATOS,0,$P$2)&lt;=$I107,IF(INDEX(DATOS,0,$P$2)&gt;=$J107,IF(ISNUMBER(INDEX(DATOS,0,P$5)),IF(INDEX(DATOS,0,$N$2)=0,IF(INDEX(DATOS,0,$O$2)=1,IF(INDEX(DATOS,0,$Q$2)=$E107,INDEX(DATOS,0,P$5)))))))),"sd")</f>
        <v>1668.2926829268295</v>
      </c>
      <c r="Q107" s="118">
        <f t="array" ref="Q107">IFERROR(AVERAGE(IF(INDEX(DATOS,0,$P$2)&lt;=$I107,IF(INDEX(DATOS,0,$P$2)&gt;=$J107,IF(ISNUMBER(INDEX(DATOS,0,Q$5)),IF(INDEX(DATOS,0,$N$2)=0,IF(INDEX(DATOS,0,$O$2)=1,IF(INDEX(DATOS,0,$Q$2)=$E107,INDEX(DATOS,0,Q$5)))))))),"sd")</f>
        <v>3.9000000000000004</v>
      </c>
      <c r="R107" s="118"/>
      <c r="S107" s="119" t="str">
        <f t="shared" si="8"/>
        <v>Part. Villarino                         ,-39.000,-62.750,2018,2017,102.100,12.850,27.850,83.500,11.300,1668.293, 3.900</v>
      </c>
    </row>
    <row r="108" spans="1:19" x14ac:dyDescent="0.35">
      <c r="A108">
        <f t="shared" si="9"/>
        <v>101</v>
      </c>
      <c r="B108" s="35">
        <f t="array" ref="B108">IF(B107=0,0,MIN(IF(INDEX(DATOS,0,$P$2)&lt;=$I108,IF(INDEX(DATOS,0,$P$2)&gt;=$J108,IF(ISNUMBER(INDEX(DATOS,0,$C108)),IF(INDEX(DATOS,0,$N$2)=0,IF(INDEX(DATOS,0,$O$2)=1,IF(ISNA(MATCH(INDEX(DATOS,0,$Q$2),IF($J$8:J107=J108,$E$8:E107),0)),INDEX(DATOS,0,$M$2)))))))))</f>
        <v>561</v>
      </c>
      <c r="C108" s="32">
        <f>MATCH(D108,INDEX(DATOS,1,),0)</f>
        <v>20</v>
      </c>
      <c r="D108" s="114" t="s">
        <v>1</v>
      </c>
      <c r="E108" s="34" t="str">
        <f>IF($B108=0,"--",INDEX(DATOS,$B108,Q$2))</f>
        <v>Departamento de General Roca, CB</v>
      </c>
      <c r="F108" s="34" t="str">
        <f>IFERROR(SUBSTITUTE(SUBSTITUTE(SUBSTITUTE(SUBSTITUTE(SUBSTITUTE(MID(E108,1,FIND(",",E108)-1),"Departamento de","Dpto."),"Partido de","Part."),"Coronel","Cnel."),"General","Gral."),"Comandante","Cmte."),E108)</f>
        <v>Dpto. Gral. Roca</v>
      </c>
      <c r="G108" s="117">
        <f>IFERROR(VLOOKUP($E108,LOC_UNICOS,G$2,0),"sd")</f>
        <v>-34.6666667</v>
      </c>
      <c r="H108" s="117">
        <f>IFERROR(VLOOKUP($E108,LOC_UNICOS,H$2,0),"sd")</f>
        <v>-64.25</v>
      </c>
      <c r="I108" s="116">
        <f t="shared" si="6"/>
        <v>2018</v>
      </c>
      <c r="J108" s="116">
        <f t="shared" si="7"/>
        <v>2017</v>
      </c>
      <c r="K108" s="118">
        <f t="array" ref="K108">IFERROR(AVERAGE(IF(INDEX(DATOS,0,$P$2)&lt;=$I108,IF(INDEX(DATOS,0,$P$2)&gt;=$J108,IF(ISNUMBER(INDEX(DATOS,0,K$5)),IF(INDEX(DATOS,0,$N$2)=0,IF(INDEX(DATOS,0,$O$2)=1,IF(INDEX(DATOS,0,$Q$2)=$E108,INDEX(DATOS,0,K$5)))))))),"sd")</f>
        <v>101.75</v>
      </c>
      <c r="L108" s="118">
        <f t="array" ref="L108">IFERROR(AVERAGE(IF(INDEX(DATOS,0,$P$2)&lt;=$I108,IF(INDEX(DATOS,0,$P$2)&gt;=$J108,IF(ISNUMBER(INDEX(DATOS,0,L$5)),IF(INDEX(DATOS,0,$N$2)=0,IF(INDEX(DATOS,0,$O$2)=1,IF(INDEX(DATOS,0,$Q$2)=$E108,INDEX(DATOS,0,L$5)))))))),"sd")</f>
        <v>11.975</v>
      </c>
      <c r="M108" s="118">
        <f t="array" ref="M108">IFERROR(AVERAGE(IF(INDEX(DATOS,0,$P$2)&lt;=$I108,IF(INDEX(DATOS,0,$P$2)&gt;=$J108,IF(ISNUMBER(INDEX(DATOS,0,M$5)),IF(INDEX(DATOS,0,$N$2)=0,IF(INDEX(DATOS,0,$O$2)=1,IF(INDEX(DATOS,0,$Q$2)=$E108,INDEX(DATOS,0,M$5)))))))),"sd")</f>
        <v>24.537500000000001</v>
      </c>
      <c r="N108" s="118">
        <f t="array" ref="N108">IFERROR(AVERAGE(IF(INDEX(DATOS,0,$P$2)&lt;=$I108,IF(INDEX(DATOS,0,$P$2)&gt;=$J108,IF(ISNUMBER(INDEX(DATOS,0,N$5)),IF(INDEX(DATOS,0,$N$2)=0,IF(INDEX(DATOS,0,$O$2)=1,IF(INDEX(DATOS,0,$Q$2)=$E108,INDEX(DATOS,0,N$5)))))))),"sd")</f>
        <v>81.368750000000006</v>
      </c>
      <c r="O108" s="118">
        <f t="array" ref="O108">IFERROR(AVERAGE(IF(INDEX(DATOS,0,$P$2)&lt;=$I108,IF(INDEX(DATOS,0,$P$2)&gt;=$J108,IF(ISNUMBER(INDEX(DATOS,0,O$5)),IF(INDEX(DATOS,0,$N$2)=0,IF(INDEX(DATOS,0,$O$2)=1,IF(INDEX(DATOS,0,$Q$2)=$E108,INDEX(DATOS,0,O$5)))))))),"sd")</f>
        <v>11.125</v>
      </c>
      <c r="P108" s="118">
        <f t="array" ref="P108">IFERROR(AVERAGE(IF(INDEX(DATOS,0,$P$2)&lt;=$I108,IF(INDEX(DATOS,0,$P$2)&gt;=$J108,IF(ISNUMBER(INDEX(DATOS,0,P$5)),IF(INDEX(DATOS,0,$N$2)=0,IF(INDEX(DATOS,0,$O$2)=1,IF(INDEX(DATOS,0,$Q$2)=$E108,INDEX(DATOS,0,P$5)))))))),"sd")</f>
        <v>3700</v>
      </c>
      <c r="Q108" s="118">
        <f t="array" ref="Q108">IFERROR(AVERAGE(IF(INDEX(DATOS,0,$P$2)&lt;=$I108,IF(INDEX(DATOS,0,$P$2)&gt;=$J108,IF(ISNUMBER(INDEX(DATOS,0,Q$5)),IF(INDEX(DATOS,0,$N$2)=0,IF(INDEX(DATOS,0,$O$2)=1,IF(INDEX(DATOS,0,$Q$2)=$E108,INDEX(DATOS,0,Q$5)))))))),"sd")</f>
        <v>7.3624999999999998</v>
      </c>
      <c r="R108" s="118"/>
      <c r="S108" s="119" t="str">
        <f t="shared" si="8"/>
        <v>Dpto. Gral. Roca                        ,-34.667,-64.250,2018,2017,101.750,11.975,24.538,81.369,11.125,3700.000, 7.363</v>
      </c>
    </row>
    <row r="109" spans="1:19" x14ac:dyDescent="0.35">
      <c r="A109">
        <f t="shared" si="9"/>
        <v>102</v>
      </c>
      <c r="B109" s="35">
        <f t="array" ref="B109">IF(B108=0,0,MIN(IF(INDEX(DATOS,0,$P$2)&lt;=$I109,IF(INDEX(DATOS,0,$P$2)&gt;=$J109,IF(ISNUMBER(INDEX(DATOS,0,$C109)),IF(INDEX(DATOS,0,$N$2)=0,IF(INDEX(DATOS,0,$O$2)=1,IF(ISNA(MATCH(INDEX(DATOS,0,$Q$2),IF($J$8:J108=J109,$E$8:E108),0)),INDEX(DATOS,0,$M$2)))))))))</f>
        <v>652</v>
      </c>
      <c r="C109" s="32">
        <f>MATCH(D109,INDEX(DATOS,1,),0)</f>
        <v>20</v>
      </c>
      <c r="D109" s="114" t="s">
        <v>1</v>
      </c>
      <c r="E109" s="34" t="str">
        <f>IF($B109=0,"--",INDEX(DATOS,$B109,Q$2))</f>
        <v>Partido de General Pinto, BA</v>
      </c>
      <c r="F109" s="34" t="str">
        <f>IFERROR(SUBSTITUTE(SUBSTITUTE(SUBSTITUTE(SUBSTITUTE(SUBSTITUTE(MID(E109,1,FIND(",",E109)-1),"Departamento de","Dpto."),"Partido de","Part."),"Coronel","Cnel."),"General","Gral."),"Comandante","Cmte."),E109)</f>
        <v>Part. Gral. Pinto</v>
      </c>
      <c r="G109" s="117">
        <f>IFERROR(VLOOKUP($E109,LOC_UNICOS,G$2,0),"sd")</f>
        <v>-34.75</v>
      </c>
      <c r="H109" s="117">
        <f>IFERROR(VLOOKUP($E109,LOC_UNICOS,H$2,0),"sd")</f>
        <v>-62.25</v>
      </c>
      <c r="I109" s="116">
        <f t="shared" si="6"/>
        <v>2018</v>
      </c>
      <c r="J109" s="116">
        <f t="shared" si="7"/>
        <v>2017</v>
      </c>
      <c r="K109" s="118">
        <f t="array" ref="K109">IFERROR(AVERAGE(IF(INDEX(DATOS,0,$P$2)&lt;=$I109,IF(INDEX(DATOS,0,$P$2)&gt;=$J109,IF(ISNUMBER(INDEX(DATOS,0,K$5)),IF(INDEX(DATOS,0,$N$2)=0,IF(INDEX(DATOS,0,$O$2)=1,IF(INDEX(DATOS,0,$Q$2)=$E109,INDEX(DATOS,0,K$5)))))))),"sd")</f>
        <v>99.449999999999989</v>
      </c>
      <c r="L109" s="118">
        <f t="array" ref="L109">IFERROR(AVERAGE(IF(INDEX(DATOS,0,$P$2)&lt;=$I109,IF(INDEX(DATOS,0,$P$2)&gt;=$J109,IF(ISNUMBER(INDEX(DATOS,0,L$5)),IF(INDEX(DATOS,0,$N$2)=0,IF(INDEX(DATOS,0,$O$2)=1,IF(INDEX(DATOS,0,$Q$2)=$E109,INDEX(DATOS,0,L$5)))))))),"sd")</f>
        <v>13</v>
      </c>
      <c r="M109" s="118">
        <f t="array" ref="M109">IFERROR(AVERAGE(IF(INDEX(DATOS,0,$P$2)&lt;=$I109,IF(INDEX(DATOS,0,$P$2)&gt;=$J109,IF(ISNUMBER(INDEX(DATOS,0,M$5)),IF(INDEX(DATOS,0,$N$2)=0,IF(INDEX(DATOS,0,$O$2)=1,IF(INDEX(DATOS,0,$Q$2)=$E109,INDEX(DATOS,0,M$5)))))))),"sd")</f>
        <v>28.2</v>
      </c>
      <c r="N109" s="118">
        <f t="array" ref="N109">IFERROR(AVERAGE(IF(INDEX(DATOS,0,$P$2)&lt;=$I109,IF(INDEX(DATOS,0,$P$2)&gt;=$J109,IF(ISNUMBER(INDEX(DATOS,0,N$5)),IF(INDEX(DATOS,0,$N$2)=0,IF(INDEX(DATOS,0,$O$2)=1,IF(INDEX(DATOS,0,$Q$2)=$E109,INDEX(DATOS,0,N$5)))))))),"sd")</f>
        <v>78.25</v>
      </c>
      <c r="O109" s="118">
        <f t="array" ref="O109">IFERROR(AVERAGE(IF(INDEX(DATOS,0,$P$2)&lt;=$I109,IF(INDEX(DATOS,0,$P$2)&gt;=$J109,IF(ISNUMBER(INDEX(DATOS,0,O$5)),IF(INDEX(DATOS,0,$N$2)=0,IF(INDEX(DATOS,0,$O$2)=1,IF(INDEX(DATOS,0,$Q$2)=$E109,INDEX(DATOS,0,O$5)))))))),"sd")</f>
        <v>10.350000000000001</v>
      </c>
      <c r="P109" s="118">
        <f t="array" ref="P109">IFERROR(AVERAGE(IF(INDEX(DATOS,0,$P$2)&lt;=$I109,IF(INDEX(DATOS,0,$P$2)&gt;=$J109,IF(ISNUMBER(INDEX(DATOS,0,P$5)),IF(INDEX(DATOS,0,$N$2)=0,IF(INDEX(DATOS,0,$O$2)=1,IF(INDEX(DATOS,0,$Q$2)=$E109,INDEX(DATOS,0,P$5)))))))),"sd")</f>
        <v>4000</v>
      </c>
      <c r="Q109" s="118">
        <f t="array" ref="Q109">IFERROR(AVERAGE(IF(INDEX(DATOS,0,$P$2)&lt;=$I109,IF(INDEX(DATOS,0,$P$2)&gt;=$J109,IF(ISNUMBER(INDEX(DATOS,0,Q$5)),IF(INDEX(DATOS,0,$N$2)=0,IF(INDEX(DATOS,0,$O$2)=1,IF(INDEX(DATOS,0,$Q$2)=$E109,INDEX(DATOS,0,Q$5)))))))),"sd")</f>
        <v>2.02</v>
      </c>
      <c r="R109" s="118"/>
      <c r="S109" s="119" t="str">
        <f t="shared" si="8"/>
        <v>Part. Gral. Pinto                       ,-34.750,-62.250,2018,2017,99.450,13.000,28.200,78.250,10.350,4000.000, 2.020</v>
      </c>
    </row>
    <row r="110" spans="1:19" x14ac:dyDescent="0.35">
      <c r="A110">
        <f t="shared" si="9"/>
        <v>103</v>
      </c>
      <c r="B110" s="35">
        <f t="array" ref="B110">IF(B109=0,0,MIN(IF(INDEX(DATOS,0,$P$2)&lt;=$I110,IF(INDEX(DATOS,0,$P$2)&gt;=$J110,IF(ISNUMBER(INDEX(DATOS,0,$C110)),IF(INDEX(DATOS,0,$N$2)=0,IF(INDEX(DATOS,0,$O$2)=1,IF(ISNA(MATCH(INDEX(DATOS,0,$Q$2),IF($J$8:J109=J110,$E$8:E109),0)),INDEX(DATOS,0,$M$2)))))))))</f>
        <v>654</v>
      </c>
      <c r="C110" s="32">
        <f>MATCH(D110,INDEX(DATOS,1,),0)</f>
        <v>20</v>
      </c>
      <c r="D110" s="114" t="s">
        <v>1</v>
      </c>
      <c r="E110" s="34" t="str">
        <f>IF($B110=0,"--",INDEX(DATOS,$B110,Q$2))</f>
        <v>Partido de Florentino Ameghino, BA</v>
      </c>
      <c r="F110" s="34" t="str">
        <f>IFERROR(SUBSTITUTE(SUBSTITUTE(SUBSTITUTE(SUBSTITUTE(SUBSTITUTE(MID(E110,1,FIND(",",E110)-1),"Departamento de","Dpto."),"Partido de","Part."),"Coronel","Cnel."),"General","Gral."),"Comandante","Cmte."),E110)</f>
        <v>Part. Florentino Ameghino</v>
      </c>
      <c r="G110" s="117">
        <f>IFERROR(VLOOKUP($E110,LOC_UNICOS,G$2,0),"sd")</f>
        <v>-34.838889000000002</v>
      </c>
      <c r="H110" s="117">
        <f>IFERROR(VLOOKUP($E110,LOC_UNICOS,H$2,0),"sd")</f>
        <v>-62.467222</v>
      </c>
      <c r="I110" s="116">
        <f t="shared" si="6"/>
        <v>2018</v>
      </c>
      <c r="J110" s="116">
        <f t="shared" si="7"/>
        <v>2017</v>
      </c>
      <c r="K110" s="118">
        <f t="array" ref="K110">IFERROR(AVERAGE(IF(INDEX(DATOS,0,$P$2)&lt;=$I110,IF(INDEX(DATOS,0,$P$2)&gt;=$J110,IF(ISNUMBER(INDEX(DATOS,0,K$5)),IF(INDEX(DATOS,0,$N$2)=0,IF(INDEX(DATOS,0,$O$2)=1,IF(INDEX(DATOS,0,$Q$2)=$E110,INDEX(DATOS,0,K$5)))))))),"sd")</f>
        <v>100</v>
      </c>
      <c r="L110" s="118">
        <f t="array" ref="L110">IFERROR(AVERAGE(IF(INDEX(DATOS,0,$P$2)&lt;=$I110,IF(INDEX(DATOS,0,$P$2)&gt;=$J110,IF(ISNUMBER(INDEX(DATOS,0,L$5)),IF(INDEX(DATOS,0,$N$2)=0,IF(INDEX(DATOS,0,$O$2)=1,IF(INDEX(DATOS,0,$Q$2)=$E110,INDEX(DATOS,0,L$5)))))))),"sd")</f>
        <v>11.2</v>
      </c>
      <c r="M110" s="118">
        <f t="array" ref="M110">IFERROR(AVERAGE(IF(INDEX(DATOS,0,$P$2)&lt;=$I110,IF(INDEX(DATOS,0,$P$2)&gt;=$J110,IF(ISNUMBER(INDEX(DATOS,0,M$5)),IF(INDEX(DATOS,0,$N$2)=0,IF(INDEX(DATOS,0,$O$2)=1,IF(INDEX(DATOS,0,$Q$2)=$E110,INDEX(DATOS,0,M$5)))))))),"sd")</f>
        <v>28.9</v>
      </c>
      <c r="N110" s="118">
        <f t="array" ref="N110">IFERROR(AVERAGE(IF(INDEX(DATOS,0,$P$2)&lt;=$I110,IF(INDEX(DATOS,0,$P$2)&gt;=$J110,IF(ISNUMBER(INDEX(DATOS,0,N$5)),IF(INDEX(DATOS,0,$N$2)=0,IF(INDEX(DATOS,0,$O$2)=1,IF(INDEX(DATOS,0,$Q$2)=$E110,INDEX(DATOS,0,N$5)))))))),"sd")</f>
        <v>76.8</v>
      </c>
      <c r="O110" s="118">
        <f t="array" ref="O110">IFERROR(AVERAGE(IF(INDEX(DATOS,0,$P$2)&lt;=$I110,IF(INDEX(DATOS,0,$P$2)&gt;=$J110,IF(ISNUMBER(INDEX(DATOS,0,O$5)),IF(INDEX(DATOS,0,$N$2)=0,IF(INDEX(DATOS,0,$O$2)=1,IF(INDEX(DATOS,0,$Q$2)=$E110,INDEX(DATOS,0,O$5)))))))),"sd")</f>
        <v>11</v>
      </c>
      <c r="P110" s="118">
        <f t="array" ref="P110">IFERROR(AVERAGE(IF(INDEX(DATOS,0,$P$2)&lt;=$I110,IF(INDEX(DATOS,0,$P$2)&gt;=$J110,IF(ISNUMBER(INDEX(DATOS,0,P$5)),IF(INDEX(DATOS,0,$N$2)=0,IF(INDEX(DATOS,0,$O$2)=1,IF(INDEX(DATOS,0,$Q$2)=$E110,INDEX(DATOS,0,P$5)))))))),"sd")</f>
        <v>4200</v>
      </c>
      <c r="Q110" s="118">
        <f t="array" ref="Q110">IFERROR(AVERAGE(IF(INDEX(DATOS,0,$P$2)&lt;=$I110,IF(INDEX(DATOS,0,$P$2)&gt;=$J110,IF(ISNUMBER(INDEX(DATOS,0,Q$5)),IF(INDEX(DATOS,0,$N$2)=0,IF(INDEX(DATOS,0,$O$2)=1,IF(INDEX(DATOS,0,$Q$2)=$E110,INDEX(DATOS,0,Q$5)))))))),"sd")</f>
        <v>0.64</v>
      </c>
      <c r="R110" s="118"/>
      <c r="S110" s="119" t="str">
        <f t="shared" si="8"/>
        <v>Part. Florentino Ameghino               ,-34.839,-62.467,2018,2017,100.000,11.200,28.900,76.800,11.000,4200.000, 0.640</v>
      </c>
    </row>
    <row r="111" spans="1:19" x14ac:dyDescent="0.35">
      <c r="A111">
        <f t="shared" si="9"/>
        <v>104</v>
      </c>
      <c r="B111" s="35">
        <f t="array" ref="B111">IF(B110=0,0,MIN(IF(INDEX(DATOS,0,$P$2)&lt;=$I111,IF(INDEX(DATOS,0,$P$2)&gt;=$J111,IF(ISNUMBER(INDEX(DATOS,0,$C111)),IF(INDEX(DATOS,0,$N$2)=0,IF(INDEX(DATOS,0,$O$2)=1,IF(ISNA(MATCH(INDEX(DATOS,0,$Q$2),IF($J$8:J110=J111,$E$8:E110),0)),INDEX(DATOS,0,$M$2)))))))))</f>
        <v>655</v>
      </c>
      <c r="C111" s="32">
        <f>MATCH(D111,INDEX(DATOS,1,),0)</f>
        <v>20</v>
      </c>
      <c r="D111" s="114" t="s">
        <v>1</v>
      </c>
      <c r="E111" s="34" t="str">
        <f>IF($B111=0,"--",INDEX(DATOS,$B111,Q$2))</f>
        <v>Partido de General Villegas, BA</v>
      </c>
      <c r="F111" s="34" t="str">
        <f>IFERROR(SUBSTITUTE(SUBSTITUTE(SUBSTITUTE(SUBSTITUTE(SUBSTITUTE(MID(E111,1,FIND(",",E111)-1),"Departamento de","Dpto."),"Partido de","Part."),"Coronel","Cnel."),"General","Gral."),"Comandante","Cmte."),E111)</f>
        <v>Part. Gral. Villegas</v>
      </c>
      <c r="G111" s="117">
        <f>IFERROR(VLOOKUP($E111,LOC_UNICOS,G$2,0),"sd")</f>
        <v>-34.75</v>
      </c>
      <c r="H111" s="117">
        <f>IFERROR(VLOOKUP($E111,LOC_UNICOS,H$2,0),"sd")</f>
        <v>-63</v>
      </c>
      <c r="I111" s="116">
        <f t="shared" si="6"/>
        <v>2018</v>
      </c>
      <c r="J111" s="116">
        <f t="shared" si="7"/>
        <v>2017</v>
      </c>
      <c r="K111" s="118">
        <f t="array" ref="K111">IFERROR(AVERAGE(IF(INDEX(DATOS,0,$P$2)&lt;=$I111,IF(INDEX(DATOS,0,$P$2)&gt;=$J111,IF(ISNUMBER(INDEX(DATOS,0,K$5)),IF(INDEX(DATOS,0,$N$2)=0,IF(INDEX(DATOS,0,$O$2)=1,IF(INDEX(DATOS,0,$Q$2)=$E111,INDEX(DATOS,0,K$5)))))))),"sd")</f>
        <v>100</v>
      </c>
      <c r="L111" s="118">
        <f t="array" ref="L111">IFERROR(AVERAGE(IF(INDEX(DATOS,0,$P$2)&lt;=$I111,IF(INDEX(DATOS,0,$P$2)&gt;=$J111,IF(ISNUMBER(INDEX(DATOS,0,L$5)),IF(INDEX(DATOS,0,$N$2)=0,IF(INDEX(DATOS,0,$O$2)=1,IF(INDEX(DATOS,0,$Q$2)=$E111,INDEX(DATOS,0,L$5)))))))),"sd")</f>
        <v>10.7</v>
      </c>
      <c r="M111" s="118">
        <f t="array" ref="M111">IFERROR(AVERAGE(IF(INDEX(DATOS,0,$P$2)&lt;=$I111,IF(INDEX(DATOS,0,$P$2)&gt;=$J111,IF(ISNUMBER(INDEX(DATOS,0,M$5)),IF(INDEX(DATOS,0,$N$2)=0,IF(INDEX(DATOS,0,$O$2)=1,IF(INDEX(DATOS,0,$Q$2)=$E111,INDEX(DATOS,0,M$5)))))))),"sd")</f>
        <v>25.6</v>
      </c>
      <c r="N111" s="118">
        <f t="array" ref="N111">IFERROR(AVERAGE(IF(INDEX(DATOS,0,$P$2)&lt;=$I111,IF(INDEX(DATOS,0,$P$2)&gt;=$J111,IF(ISNUMBER(INDEX(DATOS,0,N$5)),IF(INDEX(DATOS,0,$N$2)=0,IF(INDEX(DATOS,0,$O$2)=1,IF(INDEX(DATOS,0,$Q$2)=$E111,INDEX(DATOS,0,N$5)))))))),"sd")</f>
        <v>76.3</v>
      </c>
      <c r="O111" s="118">
        <f t="array" ref="O111">IFERROR(AVERAGE(IF(INDEX(DATOS,0,$P$2)&lt;=$I111,IF(INDEX(DATOS,0,$P$2)&gt;=$J111,IF(ISNUMBER(INDEX(DATOS,0,O$5)),IF(INDEX(DATOS,0,$N$2)=0,IF(INDEX(DATOS,0,$O$2)=1,IF(INDEX(DATOS,0,$Q$2)=$E111,INDEX(DATOS,0,O$5)))))))),"sd")</f>
        <v>11</v>
      </c>
      <c r="P111" s="118">
        <f t="array" ref="P111">IFERROR(AVERAGE(IF(INDEX(DATOS,0,$P$2)&lt;=$I111,IF(INDEX(DATOS,0,$P$2)&gt;=$J111,IF(ISNUMBER(INDEX(DATOS,0,P$5)),IF(INDEX(DATOS,0,$N$2)=0,IF(INDEX(DATOS,0,$O$2)=1,IF(INDEX(DATOS,0,$Q$2)=$E111,INDEX(DATOS,0,P$5)))))))),"sd")</f>
        <v>4100.0016431423455</v>
      </c>
      <c r="Q111" s="118">
        <f t="array" ref="Q111">IFERROR(AVERAGE(IF(INDEX(DATOS,0,$P$2)&lt;=$I111,IF(INDEX(DATOS,0,$P$2)&gt;=$J111,IF(ISNUMBER(INDEX(DATOS,0,Q$5)),IF(INDEX(DATOS,0,$N$2)=0,IF(INDEX(DATOS,0,$O$2)=1,IF(INDEX(DATOS,0,$Q$2)=$E111,INDEX(DATOS,0,Q$5)))))))),"sd")</f>
        <v>0</v>
      </c>
      <c r="R111" s="118"/>
      <c r="S111" s="119" t="str">
        <f t="shared" si="8"/>
        <v>Part. Gral. Villegas                    ,-34.750,-63.000,2018,2017,100.000,10.700,25.600,76.300,11.000,4100.002, 0.000</v>
      </c>
    </row>
    <row r="112" spans="1:19" x14ac:dyDescent="0.35">
      <c r="A112">
        <f t="shared" si="9"/>
        <v>105</v>
      </c>
      <c r="B112" s="35">
        <f t="array" ref="B112">IF(B111=0,0,MIN(IF(INDEX(DATOS,0,$P$2)&lt;=$I112,IF(INDEX(DATOS,0,$P$2)&gt;=$J112,IF(ISNUMBER(INDEX(DATOS,0,$C112)),IF(INDEX(DATOS,0,$N$2)=0,IF(INDEX(DATOS,0,$O$2)=1,IF(ISNA(MATCH(INDEX(DATOS,0,$Q$2),IF($J$8:J111=J112,$E$8:E111),0)),INDEX(DATOS,0,$M$2)))))))))</f>
        <v>656</v>
      </c>
      <c r="C112" s="32">
        <f>MATCH(D112,INDEX(DATOS,1,),0)</f>
        <v>20</v>
      </c>
      <c r="D112" s="114" t="s">
        <v>1</v>
      </c>
      <c r="E112" s="34" t="str">
        <f>IF($B112=0,"--",INDEX(DATOS,$B112,Q$2))</f>
        <v>Partido de Leandro N. Alem, BA</v>
      </c>
      <c r="F112" s="34" t="str">
        <f>IFERROR(SUBSTITUTE(SUBSTITUTE(SUBSTITUTE(SUBSTITUTE(SUBSTITUTE(MID(E112,1,FIND(",",E112)-1),"Departamento de","Dpto."),"Partido de","Part."),"Coronel","Cnel."),"General","Gral."),"Comandante","Cmte."),E112)</f>
        <v>Part. Leandro N. Alem</v>
      </c>
      <c r="G112" s="117">
        <f>IFERROR(VLOOKUP($E112,LOC_UNICOS,G$2,0),"sd")</f>
        <v>-34.5</v>
      </c>
      <c r="H112" s="117">
        <f>IFERROR(VLOOKUP($E112,LOC_UNICOS,H$2,0),"sd")</f>
        <v>-61.5</v>
      </c>
      <c r="I112" s="116">
        <f t="shared" si="6"/>
        <v>2018</v>
      </c>
      <c r="J112" s="116">
        <f t="shared" si="7"/>
        <v>2017</v>
      </c>
      <c r="K112" s="118">
        <f t="array" ref="K112">IFERROR(AVERAGE(IF(INDEX(DATOS,0,$P$2)&lt;=$I112,IF(INDEX(DATOS,0,$P$2)&gt;=$J112,IF(ISNUMBER(INDEX(DATOS,0,K$5)),IF(INDEX(DATOS,0,$N$2)=0,IF(INDEX(DATOS,0,$O$2)=1,IF(INDEX(DATOS,0,$Q$2)=$E112,INDEX(DATOS,0,K$5)))))))),"sd")</f>
        <v>102.69999999999999</v>
      </c>
      <c r="L112" s="118">
        <f t="array" ref="L112">IFERROR(AVERAGE(IF(INDEX(DATOS,0,$P$2)&lt;=$I112,IF(INDEX(DATOS,0,$P$2)&gt;=$J112,IF(ISNUMBER(INDEX(DATOS,0,L$5)),IF(INDEX(DATOS,0,$N$2)=0,IF(INDEX(DATOS,0,$O$2)=1,IF(INDEX(DATOS,0,$Q$2)=$E112,INDEX(DATOS,0,L$5)))))))),"sd")</f>
        <v>9.6999999999999993</v>
      </c>
      <c r="M112" s="118">
        <f t="array" ref="M112">IFERROR(AVERAGE(IF(INDEX(DATOS,0,$P$2)&lt;=$I112,IF(INDEX(DATOS,0,$P$2)&gt;=$J112,IF(ISNUMBER(INDEX(DATOS,0,M$5)),IF(INDEX(DATOS,0,$N$2)=0,IF(INDEX(DATOS,0,$O$2)=1,IF(INDEX(DATOS,0,$Q$2)=$E112,INDEX(DATOS,0,M$5)))))))),"sd")</f>
        <v>28.3</v>
      </c>
      <c r="N112" s="118">
        <f t="array" ref="N112">IFERROR(AVERAGE(IF(INDEX(DATOS,0,$P$2)&lt;=$I112,IF(INDEX(DATOS,0,$P$2)&gt;=$J112,IF(ISNUMBER(INDEX(DATOS,0,N$5)),IF(INDEX(DATOS,0,$N$2)=0,IF(INDEX(DATOS,0,$O$2)=1,IF(INDEX(DATOS,0,$Q$2)=$E112,INDEX(DATOS,0,N$5)))))))),"sd")</f>
        <v>80.349999999999994</v>
      </c>
      <c r="O112" s="118">
        <f t="array" ref="O112">IFERROR(AVERAGE(IF(INDEX(DATOS,0,$P$2)&lt;=$I112,IF(INDEX(DATOS,0,$P$2)&gt;=$J112,IF(ISNUMBER(INDEX(DATOS,0,O$5)),IF(INDEX(DATOS,0,$N$2)=0,IF(INDEX(DATOS,0,$O$2)=1,IF(INDEX(DATOS,0,$Q$2)=$E112,INDEX(DATOS,0,O$5)))))))),"sd")</f>
        <v>11.600000000000001</v>
      </c>
      <c r="P112" s="118">
        <f t="array" ref="P112">IFERROR(AVERAGE(IF(INDEX(DATOS,0,$P$2)&lt;=$I112,IF(INDEX(DATOS,0,$P$2)&gt;=$J112,IF(ISNUMBER(INDEX(DATOS,0,P$5)),IF(INDEX(DATOS,0,$N$2)=0,IF(INDEX(DATOS,0,$O$2)=1,IF(INDEX(DATOS,0,$Q$2)=$E112,INDEX(DATOS,0,P$5)))))))),"sd")</f>
        <v>3900.0084702693548</v>
      </c>
      <c r="Q112" s="118">
        <f t="array" ref="Q112">IFERROR(AVERAGE(IF(INDEX(DATOS,0,$P$2)&lt;=$I112,IF(INDEX(DATOS,0,$P$2)&gt;=$J112,IF(ISNUMBER(INDEX(DATOS,0,Q$5)),IF(INDEX(DATOS,0,$N$2)=0,IF(INDEX(DATOS,0,$O$2)=1,IF(INDEX(DATOS,0,$Q$2)=$E112,INDEX(DATOS,0,Q$5)))))))),"sd")</f>
        <v>2.2600000000000002</v>
      </c>
      <c r="R112" s="118"/>
      <c r="S112" s="119" t="str">
        <f t="shared" si="8"/>
        <v>Part. Leandro N. Alem                   ,-34.500,-61.500,2018,2017,102.700, 9.700,28.300,80.350,11.600,3900.008, 2.260</v>
      </c>
    </row>
    <row r="113" spans="1:19" x14ac:dyDescent="0.35">
      <c r="A113">
        <f t="shared" si="9"/>
        <v>106</v>
      </c>
      <c r="B113" s="35">
        <f t="array" ref="B113">IF(B112=0,0,MIN(IF(INDEX(DATOS,0,$P$2)&lt;=$I113,IF(INDEX(DATOS,0,$P$2)&gt;=$J113,IF(ISNUMBER(INDEX(DATOS,0,$C113)),IF(INDEX(DATOS,0,$N$2)=0,IF(INDEX(DATOS,0,$O$2)=1,IF(ISNA(MATCH(INDEX(DATOS,0,$Q$2),IF($J$8:J112=J113,$E$8:E112),0)),INDEX(DATOS,0,$M$2)))))))))</f>
        <v>658</v>
      </c>
      <c r="C113" s="32">
        <f>MATCH(D113,INDEX(DATOS,1,),0)</f>
        <v>20</v>
      </c>
      <c r="D113" s="114" t="s">
        <v>1</v>
      </c>
      <c r="E113" s="34" t="str">
        <f>IF($B113=0,"--",INDEX(DATOS,$B113,Q$2))</f>
        <v>Partido de Lincoln, BA</v>
      </c>
      <c r="F113" s="34" t="str">
        <f>IFERROR(SUBSTITUTE(SUBSTITUTE(SUBSTITUTE(SUBSTITUTE(SUBSTITUTE(MID(E113,1,FIND(",",E113)-1),"Departamento de","Dpto."),"Partido de","Part."),"Coronel","Cnel."),"General","Gral."),"Comandante","Cmte."),E113)</f>
        <v>Part. Lincoln</v>
      </c>
      <c r="G113" s="117">
        <f>IFERROR(VLOOKUP($E113,LOC_UNICOS,G$2,0),"sd")</f>
        <v>-35</v>
      </c>
      <c r="H113" s="117">
        <f>IFERROR(VLOOKUP($E113,LOC_UNICOS,H$2,0),"sd")</f>
        <v>-61.75</v>
      </c>
      <c r="I113" s="116">
        <f t="shared" si="6"/>
        <v>2018</v>
      </c>
      <c r="J113" s="116">
        <f t="shared" si="7"/>
        <v>2017</v>
      </c>
      <c r="K113" s="118">
        <f t="array" ref="K113">IFERROR(AVERAGE(IF(INDEX(DATOS,0,$P$2)&lt;=$I113,IF(INDEX(DATOS,0,$P$2)&gt;=$J113,IF(ISNUMBER(INDEX(DATOS,0,K$5)),IF(INDEX(DATOS,0,$N$2)=0,IF(INDEX(DATOS,0,$O$2)=1,IF(INDEX(DATOS,0,$Q$2)=$E113,INDEX(DATOS,0,K$5)))))))),"sd")</f>
        <v>99</v>
      </c>
      <c r="L113" s="118">
        <f t="array" ref="L113">IFERROR(AVERAGE(IF(INDEX(DATOS,0,$P$2)&lt;=$I113,IF(INDEX(DATOS,0,$P$2)&gt;=$J113,IF(ISNUMBER(INDEX(DATOS,0,L$5)),IF(INDEX(DATOS,0,$N$2)=0,IF(INDEX(DATOS,0,$O$2)=1,IF(INDEX(DATOS,0,$Q$2)=$E113,INDEX(DATOS,0,L$5)))))))),"sd")</f>
        <v>16.899999999999999</v>
      </c>
      <c r="M113" s="118">
        <f t="array" ref="M113">IFERROR(AVERAGE(IF(INDEX(DATOS,0,$P$2)&lt;=$I113,IF(INDEX(DATOS,0,$P$2)&gt;=$J113,IF(ISNUMBER(INDEX(DATOS,0,M$5)),IF(INDEX(DATOS,0,$N$2)=0,IF(INDEX(DATOS,0,$O$2)=1,IF(INDEX(DATOS,0,$Q$2)=$E113,INDEX(DATOS,0,M$5)))))))),"sd")</f>
        <v>24.8</v>
      </c>
      <c r="N113" s="118">
        <f t="array" ref="N113">IFERROR(AVERAGE(IF(INDEX(DATOS,0,$P$2)&lt;=$I113,IF(INDEX(DATOS,0,$P$2)&gt;=$J113,IF(ISNUMBER(INDEX(DATOS,0,N$5)),IF(INDEX(DATOS,0,$N$2)=0,IF(INDEX(DATOS,0,$O$2)=1,IF(INDEX(DATOS,0,$Q$2)=$E113,INDEX(DATOS,0,N$5)))))))),"sd")</f>
        <v>77.8</v>
      </c>
      <c r="O113" s="118">
        <f t="array" ref="O113">IFERROR(AVERAGE(IF(INDEX(DATOS,0,$P$2)&lt;=$I113,IF(INDEX(DATOS,0,$P$2)&gt;=$J113,IF(ISNUMBER(INDEX(DATOS,0,O$5)),IF(INDEX(DATOS,0,$N$2)=0,IF(INDEX(DATOS,0,$O$2)=1,IF(INDEX(DATOS,0,$Q$2)=$E113,INDEX(DATOS,0,O$5)))))))),"sd")</f>
        <v>10.5</v>
      </c>
      <c r="P113" s="118">
        <f t="array" ref="P113">IFERROR(AVERAGE(IF(INDEX(DATOS,0,$P$2)&lt;=$I113,IF(INDEX(DATOS,0,$P$2)&gt;=$J113,IF(ISNUMBER(INDEX(DATOS,0,P$5)),IF(INDEX(DATOS,0,$N$2)=0,IF(INDEX(DATOS,0,$O$2)=1,IF(INDEX(DATOS,0,$Q$2)=$E113,INDEX(DATOS,0,P$5)))))))),"sd")</f>
        <v>3800.0039689627115</v>
      </c>
      <c r="Q113" s="118">
        <f t="array" ref="Q113">IFERROR(AVERAGE(IF(INDEX(DATOS,0,$P$2)&lt;=$I113,IF(INDEX(DATOS,0,$P$2)&gt;=$J113,IF(ISNUMBER(INDEX(DATOS,0,Q$5)),IF(INDEX(DATOS,0,$N$2)=0,IF(INDEX(DATOS,0,$O$2)=1,IF(INDEX(DATOS,0,$Q$2)=$E113,INDEX(DATOS,0,Q$5)))))))),"sd")</f>
        <v>5.29</v>
      </c>
      <c r="R113" s="118"/>
      <c r="S113" s="119" t="str">
        <f t="shared" si="8"/>
        <v>Part. Lincoln                           ,-35.000,-61.750,2018,2017,99.000,16.900,24.800,77.800,10.500,3800.004, 5.290</v>
      </c>
    </row>
    <row r="114" spans="1:19" x14ac:dyDescent="0.35">
      <c r="A114">
        <f t="shared" si="9"/>
        <v>107</v>
      </c>
      <c r="B114" s="35">
        <f t="array" ref="B114">IF(B113=0,0,MIN(IF(INDEX(DATOS,0,$P$2)&lt;=$I114,IF(INDEX(DATOS,0,$P$2)&gt;=$J114,IF(ISNUMBER(INDEX(DATOS,0,$C114)),IF(INDEX(DATOS,0,$N$2)=0,IF(INDEX(DATOS,0,$O$2)=1,IF(ISNA(MATCH(INDEX(DATOS,0,$Q$2),IF($J$8:J113=J114,$E$8:E113),0)),INDEX(DATOS,0,$M$2)))))))))</f>
        <v>660</v>
      </c>
      <c r="C114" s="32">
        <f>MATCH(D114,INDEX(DATOS,1,),0)</f>
        <v>20</v>
      </c>
      <c r="D114" s="114" t="s">
        <v>1</v>
      </c>
      <c r="E114" s="34" t="str">
        <f>IF($B114=0,"--",INDEX(DATOS,$B114,Q$2))</f>
        <v>Partido de Bolívar, BA</v>
      </c>
      <c r="F114" s="34" t="str">
        <f>IFERROR(SUBSTITUTE(SUBSTITUTE(SUBSTITUTE(SUBSTITUTE(SUBSTITUTE(MID(E114,1,FIND(",",E114)-1),"Departamento de","Dpto."),"Partido de","Part."),"Coronel","Cnel."),"General","Gral."),"Comandante","Cmte."),E114)</f>
        <v>Part. Bolívar</v>
      </c>
      <c r="G114" s="117">
        <f>IFERROR(VLOOKUP($E114,LOC_UNICOS,G$2,0),"sd")</f>
        <v>-36.3333333</v>
      </c>
      <c r="H114" s="117">
        <f>IFERROR(VLOOKUP($E114,LOC_UNICOS,H$2,0),"sd")</f>
        <v>-61.0833333</v>
      </c>
      <c r="I114" s="116">
        <f t="shared" si="6"/>
        <v>2018</v>
      </c>
      <c r="J114" s="116">
        <f t="shared" si="7"/>
        <v>2017</v>
      </c>
      <c r="K114" s="118">
        <f t="array" ref="K114">IFERROR(AVERAGE(IF(INDEX(DATOS,0,$P$2)&lt;=$I114,IF(INDEX(DATOS,0,$P$2)&gt;=$J114,IF(ISNUMBER(INDEX(DATOS,0,K$5)),IF(INDEX(DATOS,0,$N$2)=0,IF(INDEX(DATOS,0,$O$2)=1,IF(INDEX(DATOS,0,$Q$2)=$E114,INDEX(DATOS,0,K$5)))))))),"sd")</f>
        <v>97</v>
      </c>
      <c r="L114" s="118">
        <f t="array" ref="L114">IFERROR(AVERAGE(IF(INDEX(DATOS,0,$P$2)&lt;=$I114,IF(INDEX(DATOS,0,$P$2)&gt;=$J114,IF(ISNUMBER(INDEX(DATOS,0,L$5)),IF(INDEX(DATOS,0,$N$2)=0,IF(INDEX(DATOS,0,$O$2)=1,IF(INDEX(DATOS,0,$Q$2)=$E114,INDEX(DATOS,0,L$5)))))))),"sd")</f>
        <v>18.100000000000001</v>
      </c>
      <c r="M114" s="118">
        <f t="array" ref="M114">IFERROR(AVERAGE(IF(INDEX(DATOS,0,$P$2)&lt;=$I114,IF(INDEX(DATOS,0,$P$2)&gt;=$J114,IF(ISNUMBER(INDEX(DATOS,0,M$5)),IF(INDEX(DATOS,0,$N$2)=0,IF(INDEX(DATOS,0,$O$2)=1,IF(INDEX(DATOS,0,$Q$2)=$E114,INDEX(DATOS,0,M$5)))))))),"sd")</f>
        <v>20.9</v>
      </c>
      <c r="N114" s="118">
        <f t="array" ref="N114">IFERROR(AVERAGE(IF(INDEX(DATOS,0,$P$2)&lt;=$I114,IF(INDEX(DATOS,0,$P$2)&gt;=$J114,IF(ISNUMBER(INDEX(DATOS,0,N$5)),IF(INDEX(DATOS,0,$N$2)=0,IF(INDEX(DATOS,0,$O$2)=1,IF(INDEX(DATOS,0,$Q$2)=$E114,INDEX(DATOS,0,N$5)))))))),"sd")</f>
        <v>74.5</v>
      </c>
      <c r="O114" s="118">
        <f t="array" ref="O114">IFERROR(AVERAGE(IF(INDEX(DATOS,0,$P$2)&lt;=$I114,IF(INDEX(DATOS,0,$P$2)&gt;=$J114,IF(ISNUMBER(INDEX(DATOS,0,O$5)),IF(INDEX(DATOS,0,$N$2)=0,IF(INDEX(DATOS,0,$O$2)=1,IF(INDEX(DATOS,0,$Q$2)=$E114,INDEX(DATOS,0,O$5)))))))),"sd")</f>
        <v>10</v>
      </c>
      <c r="P114" s="118">
        <f t="array" ref="P114">IFERROR(AVERAGE(IF(INDEX(DATOS,0,$P$2)&lt;=$I114,IF(INDEX(DATOS,0,$P$2)&gt;=$J114,IF(ISNUMBER(INDEX(DATOS,0,P$5)),IF(INDEX(DATOS,0,$N$2)=0,IF(INDEX(DATOS,0,$O$2)=1,IF(INDEX(DATOS,0,$Q$2)=$E114,INDEX(DATOS,0,P$5)))))))),"sd")</f>
        <v>4000</v>
      </c>
      <c r="Q114" s="118">
        <f t="array" ref="Q114">IFERROR(AVERAGE(IF(INDEX(DATOS,0,$P$2)&lt;=$I114,IF(INDEX(DATOS,0,$P$2)&gt;=$J114,IF(ISNUMBER(INDEX(DATOS,0,Q$5)),IF(INDEX(DATOS,0,$N$2)=0,IF(INDEX(DATOS,0,$O$2)=1,IF(INDEX(DATOS,0,$Q$2)=$E114,INDEX(DATOS,0,Q$5)))))))),"sd")</f>
        <v>5.52</v>
      </c>
      <c r="R114" s="118"/>
      <c r="S114" s="119" t="str">
        <f t="shared" si="8"/>
        <v>Part. Bolívar                           ,-36.333,-61.083,2018,2017,97.000,18.100,20.900,74.500,10.000,4000.000, 5.520</v>
      </c>
    </row>
    <row r="115" spans="1:19" x14ac:dyDescent="0.35">
      <c r="A115">
        <f t="shared" si="9"/>
        <v>108</v>
      </c>
      <c r="B115" s="35">
        <f t="array" ref="B115">IF(B114=0,0,MIN(IF(INDEX(DATOS,0,$P$2)&lt;=$I115,IF(INDEX(DATOS,0,$P$2)&gt;=$J115,IF(ISNUMBER(INDEX(DATOS,0,$C115)),IF(INDEX(DATOS,0,$N$2)=0,IF(INDEX(DATOS,0,$O$2)=1,IF(ISNA(MATCH(INDEX(DATOS,0,$Q$2),IF($J$8:J114=J115,$E$8:E114),0)),INDEX(DATOS,0,$M$2)))))))))</f>
        <v>689</v>
      </c>
      <c r="C115" s="32">
        <f>MATCH(D115,INDEX(DATOS,1,),0)</f>
        <v>20</v>
      </c>
      <c r="D115" s="114" t="s">
        <v>1</v>
      </c>
      <c r="E115" s="34" t="str">
        <f>IF($B115=0,"--",INDEX(DATOS,$B115,Q$2))</f>
        <v>Partido de Necochea, BA</v>
      </c>
      <c r="F115" s="34" t="str">
        <f>IFERROR(SUBSTITUTE(SUBSTITUTE(SUBSTITUTE(SUBSTITUTE(SUBSTITUTE(MID(E115,1,FIND(",",E115)-1),"Departamento de","Dpto."),"Partido de","Part."),"Coronel","Cnel."),"General","Gral."),"Comandante","Cmte."),E115)</f>
        <v>Part. Necochea</v>
      </c>
      <c r="G115" s="117">
        <f>IFERROR(VLOOKUP($E115,LOC_UNICOS,G$2,0),"sd")</f>
        <v>-38.25</v>
      </c>
      <c r="H115" s="117">
        <f>IFERROR(VLOOKUP($E115,LOC_UNICOS,H$2,0),"sd")</f>
        <v>-59.25</v>
      </c>
      <c r="I115" s="116">
        <f t="shared" si="6"/>
        <v>2018</v>
      </c>
      <c r="J115" s="116">
        <f t="shared" si="7"/>
        <v>2017</v>
      </c>
      <c r="K115" s="118">
        <f t="array" ref="K115">IFERROR(AVERAGE(IF(INDEX(DATOS,0,$P$2)&lt;=$I115,IF(INDEX(DATOS,0,$P$2)&gt;=$J115,IF(ISNUMBER(INDEX(DATOS,0,K$5)),IF(INDEX(DATOS,0,$N$2)=0,IF(INDEX(DATOS,0,$O$2)=1,IF(INDEX(DATOS,0,$Q$2)=$E115,INDEX(DATOS,0,K$5)))))))),"sd")</f>
        <v>99.15</v>
      </c>
      <c r="L115" s="118">
        <f t="array" ref="L115">IFERROR(AVERAGE(IF(INDEX(DATOS,0,$P$2)&lt;=$I115,IF(INDEX(DATOS,0,$P$2)&gt;=$J115,IF(ISNUMBER(INDEX(DATOS,0,L$5)),IF(INDEX(DATOS,0,$N$2)=0,IF(INDEX(DATOS,0,$O$2)=1,IF(INDEX(DATOS,0,$Q$2)=$E115,INDEX(DATOS,0,L$5)))))))),"sd")</f>
        <v>10.149999999999999</v>
      </c>
      <c r="M115" s="118">
        <f t="array" ref="M115">IFERROR(AVERAGE(IF(INDEX(DATOS,0,$P$2)&lt;=$I115,IF(INDEX(DATOS,0,$P$2)&gt;=$J115,IF(ISNUMBER(INDEX(DATOS,0,M$5)),IF(INDEX(DATOS,0,$N$2)=0,IF(INDEX(DATOS,0,$O$2)=1,IF(INDEX(DATOS,0,$Q$2)=$E115,INDEX(DATOS,0,M$5)))))))),"sd")</f>
        <v>24.75</v>
      </c>
      <c r="N115" s="118">
        <f t="array" ref="N115">IFERROR(AVERAGE(IF(INDEX(DATOS,0,$P$2)&lt;=$I115,IF(INDEX(DATOS,0,$P$2)&gt;=$J115,IF(ISNUMBER(INDEX(DATOS,0,N$5)),IF(INDEX(DATOS,0,$N$2)=0,IF(INDEX(DATOS,0,$O$2)=1,IF(INDEX(DATOS,0,$Q$2)=$E115,INDEX(DATOS,0,N$5)))))))),"sd")</f>
        <v>76.775000000000006</v>
      </c>
      <c r="O115" s="118">
        <f t="array" ref="O115">IFERROR(AVERAGE(IF(INDEX(DATOS,0,$P$2)&lt;=$I115,IF(INDEX(DATOS,0,$P$2)&gt;=$J115,IF(ISNUMBER(INDEX(DATOS,0,O$5)),IF(INDEX(DATOS,0,$N$2)=0,IF(INDEX(DATOS,0,$O$2)=1,IF(INDEX(DATOS,0,$Q$2)=$E115,INDEX(DATOS,0,O$5)))))))),"sd")</f>
        <v>10.574999999999999</v>
      </c>
      <c r="P115" s="118">
        <f t="array" ref="P115">IFERROR(AVERAGE(IF(INDEX(DATOS,0,$P$2)&lt;=$I115,IF(INDEX(DATOS,0,$P$2)&gt;=$J115,IF(ISNUMBER(INDEX(DATOS,0,P$5)),IF(INDEX(DATOS,0,$N$2)=0,IF(INDEX(DATOS,0,$O$2)=1,IF(INDEX(DATOS,0,$Q$2)=$E115,INDEX(DATOS,0,P$5)))))))),"sd")</f>
        <v>4192.5690540210217</v>
      </c>
      <c r="Q115" s="118">
        <f t="array" ref="Q115">IFERROR(AVERAGE(IF(INDEX(DATOS,0,$P$2)&lt;=$I115,IF(INDEX(DATOS,0,$P$2)&gt;=$J115,IF(ISNUMBER(INDEX(DATOS,0,Q$5)),IF(INDEX(DATOS,0,$N$2)=0,IF(INDEX(DATOS,0,$O$2)=1,IF(INDEX(DATOS,0,$Q$2)=$E115,INDEX(DATOS,0,Q$5)))))))),"sd")</f>
        <v>0.125</v>
      </c>
      <c r="R115" s="118"/>
      <c r="S115" s="119" t="str">
        <f t="shared" si="8"/>
        <v>Part. Necochea                          ,-38.250,-59.250,2018,2017,99.150,10.150,24.750,76.775,10.575,4192.569, 0.125</v>
      </c>
    </row>
    <row r="116" spans="1:19" x14ac:dyDescent="0.35">
      <c r="A116">
        <f t="shared" si="9"/>
        <v>109</v>
      </c>
      <c r="B116" s="35">
        <f t="array" ref="B116">IF(B115=0,0,MIN(IF(INDEX(DATOS,0,$P$2)&lt;=$I116,IF(INDEX(DATOS,0,$P$2)&gt;=$J116,IF(ISNUMBER(INDEX(DATOS,0,$C116)),IF(INDEX(DATOS,0,$N$2)=0,IF(INDEX(DATOS,0,$O$2)=1,IF(ISNA(MATCH(INDEX(DATOS,0,$Q$2),IF($J$8:J115=J116,$E$8:E115),0)),INDEX(DATOS,0,$M$2)))))))))</f>
        <v>700</v>
      </c>
      <c r="C116" s="32">
        <f>MATCH(D116,INDEX(DATOS,1,),0)</f>
        <v>20</v>
      </c>
      <c r="D116" s="114" t="s">
        <v>1</v>
      </c>
      <c r="E116" s="34" t="str">
        <f>IF($B116=0,"--",INDEX(DATOS,$B116,Q$2))</f>
        <v>Partido de Rauch, BA</v>
      </c>
      <c r="F116" s="34" t="str">
        <f>IFERROR(SUBSTITUTE(SUBSTITUTE(SUBSTITUTE(SUBSTITUTE(SUBSTITUTE(MID(E116,1,FIND(",",E116)-1),"Departamento de","Dpto."),"Partido de","Part."),"Coronel","Cnel."),"General","Gral."),"Comandante","Cmte."),E116)</f>
        <v>Part. Rauch</v>
      </c>
      <c r="G116" s="117">
        <f>IFERROR(VLOOKUP($E116,LOC_UNICOS,G$2,0),"sd")</f>
        <v>-36.5833333</v>
      </c>
      <c r="H116" s="117">
        <f>IFERROR(VLOOKUP($E116,LOC_UNICOS,H$2,0),"sd")</f>
        <v>-58.8333333</v>
      </c>
      <c r="I116" s="116">
        <f t="shared" si="6"/>
        <v>2018</v>
      </c>
      <c r="J116" s="116">
        <f t="shared" si="7"/>
        <v>2017</v>
      </c>
      <c r="K116" s="118">
        <f t="array" ref="K116">IFERROR(AVERAGE(IF(INDEX(DATOS,0,$P$2)&lt;=$I116,IF(INDEX(DATOS,0,$P$2)&gt;=$J116,IF(ISNUMBER(INDEX(DATOS,0,K$5)),IF(INDEX(DATOS,0,$N$2)=0,IF(INDEX(DATOS,0,$O$2)=1,IF(INDEX(DATOS,0,$Q$2)=$E116,INDEX(DATOS,0,K$5)))))))),"sd")</f>
        <v>102</v>
      </c>
      <c r="L116" s="118">
        <f t="array" ref="L116">IFERROR(AVERAGE(IF(INDEX(DATOS,0,$P$2)&lt;=$I116,IF(INDEX(DATOS,0,$P$2)&gt;=$J116,IF(ISNUMBER(INDEX(DATOS,0,L$5)),IF(INDEX(DATOS,0,$N$2)=0,IF(INDEX(DATOS,0,$O$2)=1,IF(INDEX(DATOS,0,$Q$2)=$E116,INDEX(DATOS,0,L$5)))))))),"sd")</f>
        <v>11.4</v>
      </c>
      <c r="M116" s="118">
        <f t="array" ref="M116">IFERROR(AVERAGE(IF(INDEX(DATOS,0,$P$2)&lt;=$I116,IF(INDEX(DATOS,0,$P$2)&gt;=$J116,IF(ISNUMBER(INDEX(DATOS,0,M$5)),IF(INDEX(DATOS,0,$N$2)=0,IF(INDEX(DATOS,0,$O$2)=1,IF(INDEX(DATOS,0,$Q$2)=$E116,INDEX(DATOS,0,M$5)))))))),"sd")</f>
        <v>28</v>
      </c>
      <c r="N116" s="118">
        <f t="array" ref="N116">IFERROR(AVERAGE(IF(INDEX(DATOS,0,$P$2)&lt;=$I116,IF(INDEX(DATOS,0,$P$2)&gt;=$J116,IF(ISNUMBER(INDEX(DATOS,0,N$5)),IF(INDEX(DATOS,0,$N$2)=0,IF(INDEX(DATOS,0,$O$2)=1,IF(INDEX(DATOS,0,$Q$2)=$E116,INDEX(DATOS,0,N$5)))))))),"sd")</f>
        <v>76.3</v>
      </c>
      <c r="O116" s="118">
        <f t="array" ref="O116">IFERROR(AVERAGE(IF(INDEX(DATOS,0,$P$2)&lt;=$I116,IF(INDEX(DATOS,0,$P$2)&gt;=$J116,IF(ISNUMBER(INDEX(DATOS,0,O$5)),IF(INDEX(DATOS,0,$N$2)=0,IF(INDEX(DATOS,0,$O$2)=1,IF(INDEX(DATOS,0,$Q$2)=$E116,INDEX(DATOS,0,O$5)))))))),"sd")</f>
        <v>12</v>
      </c>
      <c r="P116" s="118">
        <f t="array" ref="P116">IFERROR(AVERAGE(IF(INDEX(DATOS,0,$P$2)&lt;=$I116,IF(INDEX(DATOS,0,$P$2)&gt;=$J116,IF(ISNUMBER(INDEX(DATOS,0,P$5)),IF(INDEX(DATOS,0,$N$2)=0,IF(INDEX(DATOS,0,$O$2)=1,IF(INDEX(DATOS,0,$Q$2)=$E116,INDEX(DATOS,0,P$5)))))))),"sd")</f>
        <v>4000</v>
      </c>
      <c r="Q116" s="118">
        <f t="array" ref="Q116">IFERROR(AVERAGE(IF(INDEX(DATOS,0,$P$2)&lt;=$I116,IF(INDEX(DATOS,0,$P$2)&gt;=$J116,IF(ISNUMBER(INDEX(DATOS,0,Q$5)),IF(INDEX(DATOS,0,$N$2)=0,IF(INDEX(DATOS,0,$O$2)=1,IF(INDEX(DATOS,0,$Q$2)=$E116,INDEX(DATOS,0,Q$5)))))))),"sd")</f>
        <v>0.56000000000000005</v>
      </c>
      <c r="R116" s="118"/>
      <c r="S116" s="119" t="str">
        <f t="shared" si="8"/>
        <v>Part. Rauch                             ,-36.583,-58.833,2018,2017,102.000,11.400,28.000,76.300,12.000,4000.000, 0.560</v>
      </c>
    </row>
    <row r="117" spans="1:19" x14ac:dyDescent="0.35">
      <c r="A117">
        <f t="shared" si="9"/>
        <v>110</v>
      </c>
      <c r="B117" s="35">
        <f t="array" ref="B117">IF(B116=0,0,MIN(IF(INDEX(DATOS,0,$P$2)&lt;=$I117,IF(INDEX(DATOS,0,$P$2)&gt;=$J117,IF(ISNUMBER(INDEX(DATOS,0,$C117)),IF(INDEX(DATOS,0,$N$2)=0,IF(INDEX(DATOS,0,$O$2)=1,IF(ISNA(MATCH(INDEX(DATOS,0,$Q$2),IF($J$8:J116=J117,$E$8:E116),0)),INDEX(DATOS,0,$M$2)))))))))</f>
        <v>708</v>
      </c>
      <c r="C117" s="32">
        <f>MATCH(D117,INDEX(DATOS,1,),0)</f>
        <v>20</v>
      </c>
      <c r="D117" s="114" t="s">
        <v>1</v>
      </c>
      <c r="E117" s="34" t="str">
        <f>IF($B117=0,"--",INDEX(DATOS,$B117,Q$2))</f>
        <v>Partido de San Cayetano, BA</v>
      </c>
      <c r="F117" s="34" t="str">
        <f>IFERROR(SUBSTITUTE(SUBSTITUTE(SUBSTITUTE(SUBSTITUTE(SUBSTITUTE(MID(E117,1,FIND(",",E117)-1),"Departamento de","Dpto."),"Partido de","Part."),"Coronel","Cnel."),"General","Gral."),"Comandante","Cmte."),E117)</f>
        <v>Part. San Cayetano</v>
      </c>
      <c r="G117" s="117">
        <f>IFERROR(VLOOKUP($E117,LOC_UNICOS,G$2,0),"sd")</f>
        <v>-38.4166667</v>
      </c>
      <c r="H117" s="117">
        <f>IFERROR(VLOOKUP($E117,LOC_UNICOS,H$2,0),"sd")</f>
        <v>-59.6666667</v>
      </c>
      <c r="I117" s="116">
        <f t="shared" si="6"/>
        <v>2018</v>
      </c>
      <c r="J117" s="116">
        <f t="shared" si="7"/>
        <v>2017</v>
      </c>
      <c r="K117" s="118">
        <f t="array" ref="K117">IFERROR(AVERAGE(IF(INDEX(DATOS,0,$P$2)&lt;=$I117,IF(INDEX(DATOS,0,$P$2)&gt;=$J117,IF(ISNUMBER(INDEX(DATOS,0,K$5)),IF(INDEX(DATOS,0,$N$2)=0,IF(INDEX(DATOS,0,$O$2)=1,IF(INDEX(DATOS,0,$Q$2)=$E117,INDEX(DATOS,0,K$5)))))))),"sd")</f>
        <v>100.75</v>
      </c>
      <c r="L117" s="118">
        <f t="array" ref="L117">IFERROR(AVERAGE(IF(INDEX(DATOS,0,$P$2)&lt;=$I117,IF(INDEX(DATOS,0,$P$2)&gt;=$J117,IF(ISNUMBER(INDEX(DATOS,0,L$5)),IF(INDEX(DATOS,0,$N$2)=0,IF(INDEX(DATOS,0,$O$2)=1,IF(INDEX(DATOS,0,$Q$2)=$E117,INDEX(DATOS,0,L$5)))))))),"sd")</f>
        <v>6.5</v>
      </c>
      <c r="M117" s="118">
        <f t="array" ref="M117">IFERROR(AVERAGE(IF(INDEX(DATOS,0,$P$2)&lt;=$I117,IF(INDEX(DATOS,0,$P$2)&gt;=$J117,IF(ISNUMBER(INDEX(DATOS,0,M$5)),IF(INDEX(DATOS,0,$N$2)=0,IF(INDEX(DATOS,0,$O$2)=1,IF(INDEX(DATOS,0,$Q$2)=$E117,INDEX(DATOS,0,M$5)))))))),"sd")</f>
        <v>22.299999999999997</v>
      </c>
      <c r="N117" s="118">
        <f t="array" ref="N117">IFERROR(AVERAGE(IF(INDEX(DATOS,0,$P$2)&lt;=$I117,IF(INDEX(DATOS,0,$P$2)&gt;=$J117,IF(ISNUMBER(INDEX(DATOS,0,N$5)),IF(INDEX(DATOS,0,$N$2)=0,IF(INDEX(DATOS,0,$O$2)=1,IF(INDEX(DATOS,0,$Q$2)=$E117,INDEX(DATOS,0,N$5)))))))),"sd")</f>
        <v>79.674999999999997</v>
      </c>
      <c r="O117" s="118">
        <f t="array" ref="O117">IFERROR(AVERAGE(IF(INDEX(DATOS,0,$P$2)&lt;=$I117,IF(INDEX(DATOS,0,$P$2)&gt;=$J117,IF(ISNUMBER(INDEX(DATOS,0,O$5)),IF(INDEX(DATOS,0,$N$2)=0,IF(INDEX(DATOS,0,$O$2)=1,IF(INDEX(DATOS,0,$Q$2)=$E117,INDEX(DATOS,0,O$5)))))))),"sd")</f>
        <v>10.9</v>
      </c>
      <c r="P117" s="118">
        <f t="array" ref="P117">IFERROR(AVERAGE(IF(INDEX(DATOS,0,$P$2)&lt;=$I117,IF(INDEX(DATOS,0,$P$2)&gt;=$J117,IF(ISNUMBER(INDEX(DATOS,0,P$5)),IF(INDEX(DATOS,0,$N$2)=0,IF(INDEX(DATOS,0,$O$2)=1,IF(INDEX(DATOS,0,$Q$2)=$E117,INDEX(DATOS,0,P$5)))))))),"sd")</f>
        <v>4194.6894822245167</v>
      </c>
      <c r="Q117" s="118">
        <f t="array" ref="Q117">IFERROR(AVERAGE(IF(INDEX(DATOS,0,$P$2)&lt;=$I117,IF(INDEX(DATOS,0,$P$2)&gt;=$J117,IF(ISNUMBER(INDEX(DATOS,0,Q$5)),IF(INDEX(DATOS,0,$N$2)=0,IF(INDEX(DATOS,0,$O$2)=1,IF(INDEX(DATOS,0,$Q$2)=$E117,INDEX(DATOS,0,Q$5)))))))),"sd")</f>
        <v>6.5</v>
      </c>
      <c r="R117" s="118"/>
      <c r="S117" s="119" t="str">
        <f t="shared" si="8"/>
        <v>Part. San Cayetano                      ,-38.417,-59.667,2018,2017,100.750, 6.500,22.300,79.675,10.900,4194.689, 6.500</v>
      </c>
    </row>
    <row r="118" spans="1:19" x14ac:dyDescent="0.35">
      <c r="A118">
        <f t="shared" si="9"/>
        <v>111</v>
      </c>
      <c r="B118" s="35">
        <f t="array" ref="B118">IF(B117=0,0,MIN(IF(INDEX(DATOS,0,$P$2)&lt;=$I118,IF(INDEX(DATOS,0,$P$2)&gt;=$J118,IF(ISNUMBER(INDEX(DATOS,0,$C118)),IF(INDEX(DATOS,0,$N$2)=0,IF(INDEX(DATOS,0,$O$2)=1,IF(ISNA(MATCH(INDEX(DATOS,0,$Q$2),IF($J$8:J117=J118,$E$8:E117),0)),INDEX(DATOS,0,$M$2)))))))))</f>
        <v>771</v>
      </c>
      <c r="C118" s="32">
        <f>MATCH(D118,INDEX(DATOS,1,),0)</f>
        <v>20</v>
      </c>
      <c r="D118" s="114" t="s">
        <v>1</v>
      </c>
      <c r="E118" s="34" t="str">
        <f>IF($B118=0,"--",INDEX(DATOS,$B118,Q$2))</f>
        <v>Departamento de Toay, LP</v>
      </c>
      <c r="F118" s="34" t="str">
        <f>IFERROR(SUBSTITUTE(SUBSTITUTE(SUBSTITUTE(SUBSTITUTE(SUBSTITUTE(MID(E118,1,FIND(",",E118)-1),"Departamento de","Dpto."),"Partido de","Part."),"Coronel","Cnel."),"General","Gral."),"Comandante","Cmte."),E118)</f>
        <v>Dpto. Toay</v>
      </c>
      <c r="G118" s="117">
        <f>IFERROR(VLOOKUP($E118,LOC_UNICOS,G$2,0),"sd")</f>
        <v>-36.5833333</v>
      </c>
      <c r="H118" s="117">
        <f>IFERROR(VLOOKUP($E118,LOC_UNICOS,H$2,0),"sd")</f>
        <v>-64.8</v>
      </c>
      <c r="I118" s="116">
        <f t="shared" si="6"/>
        <v>2018</v>
      </c>
      <c r="J118" s="116">
        <f t="shared" si="7"/>
        <v>2017</v>
      </c>
      <c r="K118" s="118">
        <f t="array" ref="K118">IFERROR(AVERAGE(IF(INDEX(DATOS,0,$P$2)&lt;=$I118,IF(INDEX(DATOS,0,$P$2)&gt;=$J118,IF(ISNUMBER(INDEX(DATOS,0,K$5)),IF(INDEX(DATOS,0,$N$2)=0,IF(INDEX(DATOS,0,$O$2)=1,IF(INDEX(DATOS,0,$Q$2)=$E118,INDEX(DATOS,0,K$5)))))))),"sd")</f>
        <v>101.9</v>
      </c>
      <c r="L118" s="118">
        <f t="array" ref="L118">IFERROR(AVERAGE(IF(INDEX(DATOS,0,$P$2)&lt;=$I118,IF(INDEX(DATOS,0,$P$2)&gt;=$J118,IF(ISNUMBER(INDEX(DATOS,0,L$5)),IF(INDEX(DATOS,0,$N$2)=0,IF(INDEX(DATOS,0,$O$2)=1,IF(INDEX(DATOS,0,$Q$2)=$E118,INDEX(DATOS,0,L$5)))))))),"sd")</f>
        <v>15.3</v>
      </c>
      <c r="M118" s="118">
        <f t="array" ref="M118">IFERROR(AVERAGE(IF(INDEX(DATOS,0,$P$2)&lt;=$I118,IF(INDEX(DATOS,0,$P$2)&gt;=$J118,IF(ISNUMBER(INDEX(DATOS,0,M$5)),IF(INDEX(DATOS,0,$N$2)=0,IF(INDEX(DATOS,0,$O$2)=1,IF(INDEX(DATOS,0,$Q$2)=$E118,INDEX(DATOS,0,M$5)))))))),"sd")</f>
        <v>27.9</v>
      </c>
      <c r="N118" s="118">
        <f t="array" ref="N118">IFERROR(AVERAGE(IF(INDEX(DATOS,0,$P$2)&lt;=$I118,IF(INDEX(DATOS,0,$P$2)&gt;=$J118,IF(ISNUMBER(INDEX(DATOS,0,N$5)),IF(INDEX(DATOS,0,$N$2)=0,IF(INDEX(DATOS,0,$O$2)=1,IF(INDEX(DATOS,0,$Q$2)=$E118,INDEX(DATOS,0,N$5)))))))),"sd")</f>
        <v>81.7</v>
      </c>
      <c r="O118" s="118">
        <f t="array" ref="O118">IFERROR(AVERAGE(IF(INDEX(DATOS,0,$P$2)&lt;=$I118,IF(INDEX(DATOS,0,$P$2)&gt;=$J118,IF(ISNUMBER(INDEX(DATOS,0,O$5)),IF(INDEX(DATOS,0,$N$2)=0,IF(INDEX(DATOS,0,$O$2)=1,IF(INDEX(DATOS,0,$Q$2)=$E118,INDEX(DATOS,0,O$5)))))))),"sd")</f>
        <v>11.2</v>
      </c>
      <c r="P118" s="118">
        <f t="array" ref="P118">IFERROR(AVERAGE(IF(INDEX(DATOS,0,$P$2)&lt;=$I118,IF(INDEX(DATOS,0,$P$2)&gt;=$J118,IF(ISNUMBER(INDEX(DATOS,0,P$5)),IF(INDEX(DATOS,0,$N$2)=0,IF(INDEX(DATOS,0,$O$2)=1,IF(INDEX(DATOS,0,$Q$2)=$E118,INDEX(DATOS,0,P$5)))))))),"sd")</f>
        <v>1800</v>
      </c>
      <c r="Q118" s="118">
        <f t="array" ref="Q118">IFERROR(AVERAGE(IF(INDEX(DATOS,0,$P$2)&lt;=$I118,IF(INDEX(DATOS,0,$P$2)&gt;=$J118,IF(ISNUMBER(INDEX(DATOS,0,Q$5)),IF(INDEX(DATOS,0,$N$2)=0,IF(INDEX(DATOS,0,$O$2)=1,IF(INDEX(DATOS,0,$Q$2)=$E118,INDEX(DATOS,0,Q$5)))))))),"sd")</f>
        <v>0.4</v>
      </c>
      <c r="R118" s="118"/>
      <c r="S118" s="119" t="str">
        <f t="shared" si="8"/>
        <v>Dpto. Toay                              ,-36.583,-64.800,2018,2017,101.900,15.300,27.900,81.700,11.200,1800.000, 0.400</v>
      </c>
    </row>
    <row r="119" spans="1:19" x14ac:dyDescent="0.35">
      <c r="A119">
        <f t="shared" si="9"/>
        <v>112</v>
      </c>
      <c r="B119" s="35">
        <f t="array" ref="B119">IF(B118=0,0,MIN(IF(INDEX(DATOS,0,$P$2)&lt;=$I119,IF(INDEX(DATOS,0,$P$2)&gt;=$J119,IF(ISNUMBER(INDEX(DATOS,0,$C119)),IF(INDEX(DATOS,0,$N$2)=0,IF(INDEX(DATOS,0,$O$2)=1,IF(ISNA(MATCH(INDEX(DATOS,0,$Q$2),IF($J$8:J118=J119,$E$8:E118),0)),INDEX(DATOS,0,$M$2)))))))))</f>
        <v>0</v>
      </c>
      <c r="C119" s="32">
        <f>MATCH(D119,INDEX(DATOS,1,),0)</f>
        <v>20</v>
      </c>
      <c r="D119" s="114" t="s">
        <v>1</v>
      </c>
      <c r="E119" s="34" t="str">
        <f>IF($B119=0,"--",INDEX(DATOS,$B119,Q$2))</f>
        <v>--</v>
      </c>
      <c r="F119" s="34" t="str">
        <f>IFERROR(SUBSTITUTE(SUBSTITUTE(SUBSTITUTE(SUBSTITUTE(SUBSTITUTE(MID(E119,1,FIND(",",E119)-1),"Departamento de","Dpto."),"Partido de","Part."),"Coronel","Cnel."),"General","Gral."),"Comandante","Cmte."),E119)</f>
        <v>--</v>
      </c>
      <c r="G119" s="117" t="str">
        <f>IFERROR(VLOOKUP($E119,LOC_UNICOS,G$2,0),"sd")</f>
        <v>sd</v>
      </c>
      <c r="H119" s="117" t="str">
        <f>IFERROR(VLOOKUP($E119,LOC_UNICOS,H$2,0),"sd")</f>
        <v>sd</v>
      </c>
      <c r="I119" s="116">
        <f t="shared" si="6"/>
        <v>2018</v>
      </c>
      <c r="J119" s="116">
        <f t="shared" si="7"/>
        <v>2017</v>
      </c>
      <c r="K119" s="118" t="str">
        <f t="array" ref="K119">IFERROR(AVERAGE(IF(INDEX(DATOS,0,$P$2)&lt;=$I119,IF(INDEX(DATOS,0,$P$2)&gt;=$J119,IF(ISNUMBER(INDEX(DATOS,0,K$5)),IF(INDEX(DATOS,0,$N$2)=0,IF(INDEX(DATOS,0,$O$2)=1,IF(INDEX(DATOS,0,$Q$2)=$E119,INDEX(DATOS,0,K$5)))))))),"sd")</f>
        <v>sd</v>
      </c>
      <c r="L119" s="118" t="str">
        <f t="array" ref="L119">IFERROR(AVERAGE(IF(INDEX(DATOS,0,$P$2)&lt;=$I119,IF(INDEX(DATOS,0,$P$2)&gt;=$J119,IF(ISNUMBER(INDEX(DATOS,0,L$5)),IF(INDEX(DATOS,0,$N$2)=0,IF(INDEX(DATOS,0,$O$2)=1,IF(INDEX(DATOS,0,$Q$2)=$E119,INDEX(DATOS,0,L$5)))))))),"sd")</f>
        <v>sd</v>
      </c>
      <c r="M119" s="118" t="str">
        <f t="array" ref="M119">IFERROR(AVERAGE(IF(INDEX(DATOS,0,$P$2)&lt;=$I119,IF(INDEX(DATOS,0,$P$2)&gt;=$J119,IF(ISNUMBER(INDEX(DATOS,0,M$5)),IF(INDEX(DATOS,0,$N$2)=0,IF(INDEX(DATOS,0,$O$2)=1,IF(INDEX(DATOS,0,$Q$2)=$E119,INDEX(DATOS,0,M$5)))))))),"sd")</f>
        <v>sd</v>
      </c>
      <c r="N119" s="118" t="str">
        <f t="array" ref="N119">IFERROR(AVERAGE(IF(INDEX(DATOS,0,$P$2)&lt;=$I119,IF(INDEX(DATOS,0,$P$2)&gt;=$J119,IF(ISNUMBER(INDEX(DATOS,0,N$5)),IF(INDEX(DATOS,0,$N$2)=0,IF(INDEX(DATOS,0,$O$2)=1,IF(INDEX(DATOS,0,$Q$2)=$E119,INDEX(DATOS,0,N$5)))))))),"sd")</f>
        <v>sd</v>
      </c>
      <c r="O119" s="118" t="str">
        <f t="array" ref="O119">IFERROR(AVERAGE(IF(INDEX(DATOS,0,$P$2)&lt;=$I119,IF(INDEX(DATOS,0,$P$2)&gt;=$J119,IF(ISNUMBER(INDEX(DATOS,0,O$5)),IF(INDEX(DATOS,0,$N$2)=0,IF(INDEX(DATOS,0,$O$2)=1,IF(INDEX(DATOS,0,$Q$2)=$E119,INDEX(DATOS,0,O$5)))))))),"sd")</f>
        <v>sd</v>
      </c>
      <c r="P119" s="118" t="str">
        <f t="array" ref="P119">IFERROR(AVERAGE(IF(INDEX(DATOS,0,$P$2)&lt;=$I119,IF(INDEX(DATOS,0,$P$2)&gt;=$J119,IF(ISNUMBER(INDEX(DATOS,0,P$5)),IF(INDEX(DATOS,0,$N$2)=0,IF(INDEX(DATOS,0,$O$2)=1,IF(INDEX(DATOS,0,$Q$2)=$E119,INDEX(DATOS,0,P$5)))))))),"sd")</f>
        <v>sd</v>
      </c>
      <c r="Q119" s="118" t="str">
        <f t="array" ref="Q119">IFERROR(AVERAGE(IF(INDEX(DATOS,0,$P$2)&lt;=$I119,IF(INDEX(DATOS,0,$P$2)&gt;=$J119,IF(ISNUMBER(INDEX(DATOS,0,Q$5)),IF(INDEX(DATOS,0,$N$2)=0,IF(INDEX(DATOS,0,$O$2)=1,IF(INDEX(DATOS,0,$Q$2)=$E119,INDEX(DATOS,0,Q$5)))))))),"sd")</f>
        <v>sd</v>
      </c>
      <c r="R119" s="118"/>
      <c r="S119" s="119" t="str">
        <f t="shared" si="8"/>
        <v>--                                      ,sd,sd,2018,2017,sd,sd,sd,sd,sd,sd,sd</v>
      </c>
    </row>
    <row r="120" spans="1:19" x14ac:dyDescent="0.35">
      <c r="A120">
        <f t="shared" si="9"/>
        <v>113</v>
      </c>
      <c r="B120" s="35">
        <f t="array" ref="B120">IF(B119=0,0,MIN(IF(INDEX(DATOS,0,$P$2)&lt;=$I120,IF(INDEX(DATOS,0,$P$2)&gt;=$J120,IF(ISNUMBER(INDEX(DATOS,0,$C120)),IF(INDEX(DATOS,0,$N$2)=0,IF(INDEX(DATOS,0,$O$2)=1,IF(ISNA(MATCH(INDEX(DATOS,0,$Q$2),IF($J$8:J119=J120,$E$8:E119),0)),INDEX(DATOS,0,$M$2)))))))))</f>
        <v>0</v>
      </c>
      <c r="C120" s="32">
        <f>MATCH(D120,INDEX(DATOS,1,),0)</f>
        <v>20</v>
      </c>
      <c r="D120" s="114" t="s">
        <v>1</v>
      </c>
      <c r="E120" s="34" t="str">
        <f>IF($B120=0,"--",INDEX(DATOS,$B120,Q$2))</f>
        <v>--</v>
      </c>
      <c r="F120" s="34" t="str">
        <f>IFERROR(SUBSTITUTE(SUBSTITUTE(SUBSTITUTE(SUBSTITUTE(SUBSTITUTE(MID(E120,1,FIND(",",E120)-1),"Departamento de","Dpto."),"Partido de","Part."),"Coronel","Cnel."),"General","Gral."),"Comandante","Cmte."),E120)</f>
        <v>--</v>
      </c>
      <c r="G120" s="117" t="str">
        <f>IFERROR(VLOOKUP($E120,LOC_UNICOS,G$2,0),"sd")</f>
        <v>sd</v>
      </c>
      <c r="H120" s="117" t="str">
        <f>IFERROR(VLOOKUP($E120,LOC_UNICOS,H$2,0),"sd")</f>
        <v>sd</v>
      </c>
      <c r="I120" s="116">
        <f t="shared" si="6"/>
        <v>2018</v>
      </c>
      <c r="J120" s="116">
        <f t="shared" si="7"/>
        <v>2017</v>
      </c>
      <c r="K120" s="118" t="str">
        <f t="array" ref="K120">IFERROR(AVERAGE(IF(INDEX(DATOS,0,$P$2)&lt;=$I120,IF(INDEX(DATOS,0,$P$2)&gt;=$J120,IF(ISNUMBER(INDEX(DATOS,0,K$5)),IF(INDEX(DATOS,0,$N$2)=0,IF(INDEX(DATOS,0,$O$2)=1,IF(INDEX(DATOS,0,$Q$2)=$E120,INDEX(DATOS,0,K$5)))))))),"sd")</f>
        <v>sd</v>
      </c>
      <c r="L120" s="118" t="str">
        <f t="array" ref="L120">IFERROR(AVERAGE(IF(INDEX(DATOS,0,$P$2)&lt;=$I120,IF(INDEX(DATOS,0,$P$2)&gt;=$J120,IF(ISNUMBER(INDEX(DATOS,0,L$5)),IF(INDEX(DATOS,0,$N$2)=0,IF(INDEX(DATOS,0,$O$2)=1,IF(INDEX(DATOS,0,$Q$2)=$E120,INDEX(DATOS,0,L$5)))))))),"sd")</f>
        <v>sd</v>
      </c>
      <c r="M120" s="118" t="str">
        <f t="array" ref="M120">IFERROR(AVERAGE(IF(INDEX(DATOS,0,$P$2)&lt;=$I120,IF(INDEX(DATOS,0,$P$2)&gt;=$J120,IF(ISNUMBER(INDEX(DATOS,0,M$5)),IF(INDEX(DATOS,0,$N$2)=0,IF(INDEX(DATOS,0,$O$2)=1,IF(INDEX(DATOS,0,$Q$2)=$E120,INDEX(DATOS,0,M$5)))))))),"sd")</f>
        <v>sd</v>
      </c>
      <c r="N120" s="118" t="str">
        <f t="array" ref="N120">IFERROR(AVERAGE(IF(INDEX(DATOS,0,$P$2)&lt;=$I120,IF(INDEX(DATOS,0,$P$2)&gt;=$J120,IF(ISNUMBER(INDEX(DATOS,0,N$5)),IF(INDEX(DATOS,0,$N$2)=0,IF(INDEX(DATOS,0,$O$2)=1,IF(INDEX(DATOS,0,$Q$2)=$E120,INDEX(DATOS,0,N$5)))))))),"sd")</f>
        <v>sd</v>
      </c>
      <c r="O120" s="118" t="str">
        <f t="array" ref="O120">IFERROR(AVERAGE(IF(INDEX(DATOS,0,$P$2)&lt;=$I120,IF(INDEX(DATOS,0,$P$2)&gt;=$J120,IF(ISNUMBER(INDEX(DATOS,0,O$5)),IF(INDEX(DATOS,0,$N$2)=0,IF(INDEX(DATOS,0,$O$2)=1,IF(INDEX(DATOS,0,$Q$2)=$E120,INDEX(DATOS,0,O$5)))))))),"sd")</f>
        <v>sd</v>
      </c>
      <c r="P120" s="118" t="str">
        <f t="array" ref="P120">IFERROR(AVERAGE(IF(INDEX(DATOS,0,$P$2)&lt;=$I120,IF(INDEX(DATOS,0,$P$2)&gt;=$J120,IF(ISNUMBER(INDEX(DATOS,0,P$5)),IF(INDEX(DATOS,0,$N$2)=0,IF(INDEX(DATOS,0,$O$2)=1,IF(INDEX(DATOS,0,$Q$2)=$E120,INDEX(DATOS,0,P$5)))))))),"sd")</f>
        <v>sd</v>
      </c>
      <c r="Q120" s="118" t="str">
        <f t="array" ref="Q120">IFERROR(AVERAGE(IF(INDEX(DATOS,0,$P$2)&lt;=$I120,IF(INDEX(DATOS,0,$P$2)&gt;=$J120,IF(ISNUMBER(INDEX(DATOS,0,Q$5)),IF(INDEX(DATOS,0,$N$2)=0,IF(INDEX(DATOS,0,$O$2)=1,IF(INDEX(DATOS,0,$Q$2)=$E120,INDEX(DATOS,0,Q$5)))))))),"sd")</f>
        <v>sd</v>
      </c>
      <c r="R120" s="118"/>
      <c r="S120" s="119" t="str">
        <f t="shared" si="8"/>
        <v>--                                      ,sd,sd,2018,2017,sd,sd,sd,sd,sd,sd,sd</v>
      </c>
    </row>
    <row r="121" spans="1:19" x14ac:dyDescent="0.35">
      <c r="A121">
        <f t="shared" si="9"/>
        <v>114</v>
      </c>
      <c r="B121" s="35">
        <f t="array" ref="B121">IF(B120=0,0,MIN(IF(INDEX(DATOS,0,$P$2)&lt;=$I121,IF(INDEX(DATOS,0,$P$2)&gt;=$J121,IF(ISNUMBER(INDEX(DATOS,0,$C121)),IF(INDEX(DATOS,0,$N$2)=0,IF(INDEX(DATOS,0,$O$2)=1,IF(ISNA(MATCH(INDEX(DATOS,0,$Q$2),IF($J$8:J120=J121,$E$8:E120),0)),INDEX(DATOS,0,$M$2)))))))))</f>
        <v>0</v>
      </c>
      <c r="C121" s="32">
        <f>MATCH(D121,INDEX(DATOS,1,),0)</f>
        <v>20</v>
      </c>
      <c r="D121" s="114" t="s">
        <v>1</v>
      </c>
      <c r="E121" s="34" t="str">
        <f>IF($B121=0,"--",INDEX(DATOS,$B121,Q$2))</f>
        <v>--</v>
      </c>
      <c r="F121" s="34" t="str">
        <f>IFERROR(SUBSTITUTE(SUBSTITUTE(SUBSTITUTE(SUBSTITUTE(SUBSTITUTE(MID(E121,1,FIND(",",E121)-1),"Departamento de","Dpto."),"Partido de","Part."),"Coronel","Cnel."),"General","Gral."),"Comandante","Cmte."),E121)</f>
        <v>--</v>
      </c>
      <c r="G121" s="117" t="str">
        <f>IFERROR(VLOOKUP($E121,LOC_UNICOS,G$2,0),"sd")</f>
        <v>sd</v>
      </c>
      <c r="H121" s="117" t="str">
        <f>IFERROR(VLOOKUP($E121,LOC_UNICOS,H$2,0),"sd")</f>
        <v>sd</v>
      </c>
      <c r="I121" s="116">
        <f t="shared" si="6"/>
        <v>2018</v>
      </c>
      <c r="J121" s="116">
        <f t="shared" si="7"/>
        <v>2017</v>
      </c>
      <c r="K121" s="118" t="str">
        <f t="array" ref="K121">IFERROR(AVERAGE(IF(INDEX(DATOS,0,$P$2)&lt;=$I121,IF(INDEX(DATOS,0,$P$2)&gt;=$J121,IF(ISNUMBER(INDEX(DATOS,0,K$5)),IF(INDEX(DATOS,0,$N$2)=0,IF(INDEX(DATOS,0,$O$2)=1,IF(INDEX(DATOS,0,$Q$2)=$E121,INDEX(DATOS,0,K$5)))))))),"sd")</f>
        <v>sd</v>
      </c>
      <c r="L121" s="118" t="str">
        <f t="array" ref="L121">IFERROR(AVERAGE(IF(INDEX(DATOS,0,$P$2)&lt;=$I121,IF(INDEX(DATOS,0,$P$2)&gt;=$J121,IF(ISNUMBER(INDEX(DATOS,0,L$5)),IF(INDEX(DATOS,0,$N$2)=0,IF(INDEX(DATOS,0,$O$2)=1,IF(INDEX(DATOS,0,$Q$2)=$E121,INDEX(DATOS,0,L$5)))))))),"sd")</f>
        <v>sd</v>
      </c>
      <c r="M121" s="118" t="str">
        <f t="array" ref="M121">IFERROR(AVERAGE(IF(INDEX(DATOS,0,$P$2)&lt;=$I121,IF(INDEX(DATOS,0,$P$2)&gt;=$J121,IF(ISNUMBER(INDEX(DATOS,0,M$5)),IF(INDEX(DATOS,0,$N$2)=0,IF(INDEX(DATOS,0,$O$2)=1,IF(INDEX(DATOS,0,$Q$2)=$E121,INDEX(DATOS,0,M$5)))))))),"sd")</f>
        <v>sd</v>
      </c>
      <c r="N121" s="118" t="str">
        <f t="array" ref="N121">IFERROR(AVERAGE(IF(INDEX(DATOS,0,$P$2)&lt;=$I121,IF(INDEX(DATOS,0,$P$2)&gt;=$J121,IF(ISNUMBER(INDEX(DATOS,0,N$5)),IF(INDEX(DATOS,0,$N$2)=0,IF(INDEX(DATOS,0,$O$2)=1,IF(INDEX(DATOS,0,$Q$2)=$E121,INDEX(DATOS,0,N$5)))))))),"sd")</f>
        <v>sd</v>
      </c>
      <c r="O121" s="118" t="str">
        <f t="array" ref="O121">IFERROR(AVERAGE(IF(INDEX(DATOS,0,$P$2)&lt;=$I121,IF(INDEX(DATOS,0,$P$2)&gt;=$J121,IF(ISNUMBER(INDEX(DATOS,0,O$5)),IF(INDEX(DATOS,0,$N$2)=0,IF(INDEX(DATOS,0,$O$2)=1,IF(INDEX(DATOS,0,$Q$2)=$E121,INDEX(DATOS,0,O$5)))))))),"sd")</f>
        <v>sd</v>
      </c>
      <c r="P121" s="118" t="str">
        <f t="array" ref="P121">IFERROR(AVERAGE(IF(INDEX(DATOS,0,$P$2)&lt;=$I121,IF(INDEX(DATOS,0,$P$2)&gt;=$J121,IF(ISNUMBER(INDEX(DATOS,0,P$5)),IF(INDEX(DATOS,0,$N$2)=0,IF(INDEX(DATOS,0,$O$2)=1,IF(INDEX(DATOS,0,$Q$2)=$E121,INDEX(DATOS,0,P$5)))))))),"sd")</f>
        <v>sd</v>
      </c>
      <c r="Q121" s="118" t="str">
        <f t="array" ref="Q121">IFERROR(AVERAGE(IF(INDEX(DATOS,0,$P$2)&lt;=$I121,IF(INDEX(DATOS,0,$P$2)&gt;=$J121,IF(ISNUMBER(INDEX(DATOS,0,Q$5)),IF(INDEX(DATOS,0,$N$2)=0,IF(INDEX(DATOS,0,$O$2)=1,IF(INDEX(DATOS,0,$Q$2)=$E121,INDEX(DATOS,0,Q$5)))))))),"sd")</f>
        <v>sd</v>
      </c>
      <c r="R121" s="118"/>
      <c r="S121" s="119" t="str">
        <f t="shared" si="8"/>
        <v>--                                      ,sd,sd,2018,2017,sd,sd,sd,sd,sd,sd,sd</v>
      </c>
    </row>
    <row r="122" spans="1:19" x14ac:dyDescent="0.35">
      <c r="A122">
        <f t="shared" si="9"/>
        <v>115</v>
      </c>
      <c r="B122" s="35">
        <f t="array" ref="B122">IF(B121=0,0,MIN(IF(INDEX(DATOS,0,$P$2)&lt;=$I122,IF(INDEX(DATOS,0,$P$2)&gt;=$J122,IF(ISNUMBER(INDEX(DATOS,0,$C122)),IF(INDEX(DATOS,0,$N$2)=0,IF(INDEX(DATOS,0,$O$2)=1,IF(ISNA(MATCH(INDEX(DATOS,0,$Q$2),IF($J$8:J121=J122,$E$8:E121),0)),INDEX(DATOS,0,$M$2)))))))))</f>
        <v>0</v>
      </c>
      <c r="C122" s="32">
        <f>MATCH(D122,INDEX(DATOS,1,),0)</f>
        <v>20</v>
      </c>
      <c r="D122" s="114" t="s">
        <v>1</v>
      </c>
      <c r="E122" s="34" t="str">
        <f>IF($B122=0,"--",INDEX(DATOS,$B122,Q$2))</f>
        <v>--</v>
      </c>
      <c r="F122" s="34" t="str">
        <f>IFERROR(SUBSTITUTE(SUBSTITUTE(SUBSTITUTE(SUBSTITUTE(SUBSTITUTE(MID(E122,1,FIND(",",E122)-1),"Departamento de","Dpto."),"Partido de","Part."),"Coronel","Cnel."),"General","Gral."),"Comandante","Cmte."),E122)</f>
        <v>--</v>
      </c>
      <c r="G122" s="117" t="str">
        <f>IFERROR(VLOOKUP($E122,LOC_UNICOS,G$2,0),"sd")</f>
        <v>sd</v>
      </c>
      <c r="H122" s="117" t="str">
        <f>IFERROR(VLOOKUP($E122,LOC_UNICOS,H$2,0),"sd")</f>
        <v>sd</v>
      </c>
      <c r="I122" s="116">
        <f t="shared" si="6"/>
        <v>2018</v>
      </c>
      <c r="J122" s="116">
        <f t="shared" si="7"/>
        <v>2017</v>
      </c>
      <c r="K122" s="118" t="str">
        <f t="array" ref="K122">IFERROR(AVERAGE(IF(INDEX(DATOS,0,$P$2)&lt;=$I122,IF(INDEX(DATOS,0,$P$2)&gt;=$J122,IF(ISNUMBER(INDEX(DATOS,0,K$5)),IF(INDEX(DATOS,0,$N$2)=0,IF(INDEX(DATOS,0,$O$2)=1,IF(INDEX(DATOS,0,$Q$2)=$E122,INDEX(DATOS,0,K$5)))))))),"sd")</f>
        <v>sd</v>
      </c>
      <c r="L122" s="118" t="str">
        <f t="array" ref="L122">IFERROR(AVERAGE(IF(INDEX(DATOS,0,$P$2)&lt;=$I122,IF(INDEX(DATOS,0,$P$2)&gt;=$J122,IF(ISNUMBER(INDEX(DATOS,0,L$5)),IF(INDEX(DATOS,0,$N$2)=0,IF(INDEX(DATOS,0,$O$2)=1,IF(INDEX(DATOS,0,$Q$2)=$E122,INDEX(DATOS,0,L$5)))))))),"sd")</f>
        <v>sd</v>
      </c>
      <c r="M122" s="118" t="str">
        <f t="array" ref="M122">IFERROR(AVERAGE(IF(INDEX(DATOS,0,$P$2)&lt;=$I122,IF(INDEX(DATOS,0,$P$2)&gt;=$J122,IF(ISNUMBER(INDEX(DATOS,0,M$5)),IF(INDEX(DATOS,0,$N$2)=0,IF(INDEX(DATOS,0,$O$2)=1,IF(INDEX(DATOS,0,$Q$2)=$E122,INDEX(DATOS,0,M$5)))))))),"sd")</f>
        <v>sd</v>
      </c>
      <c r="N122" s="118" t="str">
        <f t="array" ref="N122">IFERROR(AVERAGE(IF(INDEX(DATOS,0,$P$2)&lt;=$I122,IF(INDEX(DATOS,0,$P$2)&gt;=$J122,IF(ISNUMBER(INDEX(DATOS,0,N$5)),IF(INDEX(DATOS,0,$N$2)=0,IF(INDEX(DATOS,0,$O$2)=1,IF(INDEX(DATOS,0,$Q$2)=$E122,INDEX(DATOS,0,N$5)))))))),"sd")</f>
        <v>sd</v>
      </c>
      <c r="O122" s="118" t="str">
        <f t="array" ref="O122">IFERROR(AVERAGE(IF(INDEX(DATOS,0,$P$2)&lt;=$I122,IF(INDEX(DATOS,0,$P$2)&gt;=$J122,IF(ISNUMBER(INDEX(DATOS,0,O$5)),IF(INDEX(DATOS,0,$N$2)=0,IF(INDEX(DATOS,0,$O$2)=1,IF(INDEX(DATOS,0,$Q$2)=$E122,INDEX(DATOS,0,O$5)))))))),"sd")</f>
        <v>sd</v>
      </c>
      <c r="P122" s="118" t="str">
        <f t="array" ref="P122">IFERROR(AVERAGE(IF(INDEX(DATOS,0,$P$2)&lt;=$I122,IF(INDEX(DATOS,0,$P$2)&gt;=$J122,IF(ISNUMBER(INDEX(DATOS,0,P$5)),IF(INDEX(DATOS,0,$N$2)=0,IF(INDEX(DATOS,0,$O$2)=1,IF(INDEX(DATOS,0,$Q$2)=$E122,INDEX(DATOS,0,P$5)))))))),"sd")</f>
        <v>sd</v>
      </c>
      <c r="Q122" s="118" t="str">
        <f t="array" ref="Q122">IFERROR(AVERAGE(IF(INDEX(DATOS,0,$P$2)&lt;=$I122,IF(INDEX(DATOS,0,$P$2)&gt;=$J122,IF(ISNUMBER(INDEX(DATOS,0,Q$5)),IF(INDEX(DATOS,0,$N$2)=0,IF(INDEX(DATOS,0,$O$2)=1,IF(INDEX(DATOS,0,$Q$2)=$E122,INDEX(DATOS,0,Q$5)))))))),"sd")</f>
        <v>sd</v>
      </c>
      <c r="R122" s="118"/>
      <c r="S122" s="119" t="str">
        <f t="shared" si="8"/>
        <v>--                                      ,sd,sd,2018,2017,sd,sd,sd,sd,sd,sd,sd</v>
      </c>
    </row>
    <row r="123" spans="1:19" x14ac:dyDescent="0.35">
      <c r="A123">
        <f t="shared" si="9"/>
        <v>116</v>
      </c>
      <c r="B123" s="35">
        <f t="array" ref="B123">IF(B122=0,0,MIN(IF(INDEX(DATOS,0,$P$2)&lt;=$I123,IF(INDEX(DATOS,0,$P$2)&gt;=$J123,IF(ISNUMBER(INDEX(DATOS,0,$C123)),IF(INDEX(DATOS,0,$N$2)=0,IF(INDEX(DATOS,0,$O$2)=1,IF(ISNA(MATCH(INDEX(DATOS,0,$Q$2),IF($J$8:J122=J123,$E$8:E122),0)),INDEX(DATOS,0,$M$2)))))))))</f>
        <v>0</v>
      </c>
      <c r="C123" s="32">
        <f>MATCH(D123,INDEX(DATOS,1,),0)</f>
        <v>20</v>
      </c>
      <c r="D123" s="114" t="s">
        <v>1</v>
      </c>
      <c r="E123" s="34" t="str">
        <f>IF($B123=0,"--",INDEX(DATOS,$B123,Q$2))</f>
        <v>--</v>
      </c>
      <c r="F123" s="34" t="str">
        <f>IFERROR(SUBSTITUTE(SUBSTITUTE(SUBSTITUTE(SUBSTITUTE(SUBSTITUTE(MID(E123,1,FIND(",",E123)-1),"Departamento de","Dpto."),"Partido de","Part."),"Coronel","Cnel."),"General","Gral."),"Comandante","Cmte."),E123)</f>
        <v>--</v>
      </c>
      <c r="G123" s="117" t="str">
        <f>IFERROR(VLOOKUP($E123,LOC_UNICOS,G$2,0),"sd")</f>
        <v>sd</v>
      </c>
      <c r="H123" s="117" t="str">
        <f>IFERROR(VLOOKUP($E123,LOC_UNICOS,H$2,0),"sd")</f>
        <v>sd</v>
      </c>
      <c r="I123" s="116">
        <f t="shared" si="6"/>
        <v>2018</v>
      </c>
      <c r="J123" s="116">
        <f t="shared" si="7"/>
        <v>2017</v>
      </c>
      <c r="K123" s="118" t="str">
        <f t="array" ref="K123">IFERROR(AVERAGE(IF(INDEX(DATOS,0,$P$2)&lt;=$I123,IF(INDEX(DATOS,0,$P$2)&gt;=$J123,IF(ISNUMBER(INDEX(DATOS,0,K$5)),IF(INDEX(DATOS,0,$N$2)=0,IF(INDEX(DATOS,0,$O$2)=1,IF(INDEX(DATOS,0,$Q$2)=$E123,INDEX(DATOS,0,K$5)))))))),"sd")</f>
        <v>sd</v>
      </c>
      <c r="L123" s="118" t="str">
        <f t="array" ref="L123">IFERROR(AVERAGE(IF(INDEX(DATOS,0,$P$2)&lt;=$I123,IF(INDEX(DATOS,0,$P$2)&gt;=$J123,IF(ISNUMBER(INDEX(DATOS,0,L$5)),IF(INDEX(DATOS,0,$N$2)=0,IF(INDEX(DATOS,0,$O$2)=1,IF(INDEX(DATOS,0,$Q$2)=$E123,INDEX(DATOS,0,L$5)))))))),"sd")</f>
        <v>sd</v>
      </c>
      <c r="M123" s="118" t="str">
        <f t="array" ref="M123">IFERROR(AVERAGE(IF(INDEX(DATOS,0,$P$2)&lt;=$I123,IF(INDEX(DATOS,0,$P$2)&gt;=$J123,IF(ISNUMBER(INDEX(DATOS,0,M$5)),IF(INDEX(DATOS,0,$N$2)=0,IF(INDEX(DATOS,0,$O$2)=1,IF(INDEX(DATOS,0,$Q$2)=$E123,INDEX(DATOS,0,M$5)))))))),"sd")</f>
        <v>sd</v>
      </c>
      <c r="N123" s="118" t="str">
        <f t="array" ref="N123">IFERROR(AVERAGE(IF(INDEX(DATOS,0,$P$2)&lt;=$I123,IF(INDEX(DATOS,0,$P$2)&gt;=$J123,IF(ISNUMBER(INDEX(DATOS,0,N$5)),IF(INDEX(DATOS,0,$N$2)=0,IF(INDEX(DATOS,0,$O$2)=1,IF(INDEX(DATOS,0,$Q$2)=$E123,INDEX(DATOS,0,N$5)))))))),"sd")</f>
        <v>sd</v>
      </c>
      <c r="O123" s="118" t="str">
        <f t="array" ref="O123">IFERROR(AVERAGE(IF(INDEX(DATOS,0,$P$2)&lt;=$I123,IF(INDEX(DATOS,0,$P$2)&gt;=$J123,IF(ISNUMBER(INDEX(DATOS,0,O$5)),IF(INDEX(DATOS,0,$N$2)=0,IF(INDEX(DATOS,0,$O$2)=1,IF(INDEX(DATOS,0,$Q$2)=$E123,INDEX(DATOS,0,O$5)))))))),"sd")</f>
        <v>sd</v>
      </c>
      <c r="P123" s="118" t="str">
        <f t="array" ref="P123">IFERROR(AVERAGE(IF(INDEX(DATOS,0,$P$2)&lt;=$I123,IF(INDEX(DATOS,0,$P$2)&gt;=$J123,IF(ISNUMBER(INDEX(DATOS,0,P$5)),IF(INDEX(DATOS,0,$N$2)=0,IF(INDEX(DATOS,0,$O$2)=1,IF(INDEX(DATOS,0,$Q$2)=$E123,INDEX(DATOS,0,P$5)))))))),"sd")</f>
        <v>sd</v>
      </c>
      <c r="Q123" s="118" t="str">
        <f t="array" ref="Q123">IFERROR(AVERAGE(IF(INDEX(DATOS,0,$P$2)&lt;=$I123,IF(INDEX(DATOS,0,$P$2)&gt;=$J123,IF(ISNUMBER(INDEX(DATOS,0,Q$5)),IF(INDEX(DATOS,0,$N$2)=0,IF(INDEX(DATOS,0,$O$2)=1,IF(INDEX(DATOS,0,$Q$2)=$E123,INDEX(DATOS,0,Q$5)))))))),"sd")</f>
        <v>sd</v>
      </c>
      <c r="R123" s="118"/>
      <c r="S123" s="119" t="str">
        <f t="shared" si="8"/>
        <v>--                                      ,sd,sd,2018,2017,sd,sd,sd,sd,sd,sd,sd</v>
      </c>
    </row>
    <row r="124" spans="1:19" x14ac:dyDescent="0.35">
      <c r="A124">
        <f t="shared" si="9"/>
        <v>117</v>
      </c>
      <c r="B124" s="35">
        <f t="array" ref="B124">IF(B123=0,0,MIN(IF(INDEX(DATOS,0,$P$2)&lt;=$I124,IF(INDEX(DATOS,0,$P$2)&gt;=$J124,IF(ISNUMBER(INDEX(DATOS,0,$C124)),IF(INDEX(DATOS,0,$N$2)=0,IF(INDEX(DATOS,0,$O$2)=1,IF(ISNA(MATCH(INDEX(DATOS,0,$Q$2),IF($J$8:J123=J124,$E$8:E123),0)),INDEX(DATOS,0,$M$2)))))))))</f>
        <v>0</v>
      </c>
      <c r="C124" s="32">
        <f>MATCH(D124,INDEX(DATOS,1,),0)</f>
        <v>20</v>
      </c>
      <c r="D124" s="114" t="s">
        <v>1</v>
      </c>
      <c r="E124" s="34" t="str">
        <f>IF($B124=0,"--",INDEX(DATOS,$B124,Q$2))</f>
        <v>--</v>
      </c>
      <c r="F124" s="34" t="str">
        <f>IFERROR(SUBSTITUTE(SUBSTITUTE(SUBSTITUTE(SUBSTITUTE(SUBSTITUTE(MID(E124,1,FIND(",",E124)-1),"Departamento de","Dpto."),"Partido de","Part."),"Coronel","Cnel."),"General","Gral."),"Comandante","Cmte."),E124)</f>
        <v>--</v>
      </c>
      <c r="G124" s="117" t="str">
        <f>IFERROR(VLOOKUP($E124,LOC_UNICOS,G$2,0),"sd")</f>
        <v>sd</v>
      </c>
      <c r="H124" s="117" t="str">
        <f>IFERROR(VLOOKUP($E124,LOC_UNICOS,H$2,0),"sd")</f>
        <v>sd</v>
      </c>
      <c r="I124" s="116">
        <f t="shared" si="6"/>
        <v>2018</v>
      </c>
      <c r="J124" s="116">
        <f t="shared" si="7"/>
        <v>2017</v>
      </c>
      <c r="K124" s="118" t="str">
        <f t="array" ref="K124">IFERROR(AVERAGE(IF(INDEX(DATOS,0,$P$2)&lt;=$I124,IF(INDEX(DATOS,0,$P$2)&gt;=$J124,IF(ISNUMBER(INDEX(DATOS,0,K$5)),IF(INDEX(DATOS,0,$N$2)=0,IF(INDEX(DATOS,0,$O$2)=1,IF(INDEX(DATOS,0,$Q$2)=$E124,INDEX(DATOS,0,K$5)))))))),"sd")</f>
        <v>sd</v>
      </c>
      <c r="L124" s="118" t="str">
        <f t="array" ref="L124">IFERROR(AVERAGE(IF(INDEX(DATOS,0,$P$2)&lt;=$I124,IF(INDEX(DATOS,0,$P$2)&gt;=$J124,IF(ISNUMBER(INDEX(DATOS,0,L$5)),IF(INDEX(DATOS,0,$N$2)=0,IF(INDEX(DATOS,0,$O$2)=1,IF(INDEX(DATOS,0,$Q$2)=$E124,INDEX(DATOS,0,L$5)))))))),"sd")</f>
        <v>sd</v>
      </c>
      <c r="M124" s="118" t="str">
        <f t="array" ref="M124">IFERROR(AVERAGE(IF(INDEX(DATOS,0,$P$2)&lt;=$I124,IF(INDEX(DATOS,0,$P$2)&gt;=$J124,IF(ISNUMBER(INDEX(DATOS,0,M$5)),IF(INDEX(DATOS,0,$N$2)=0,IF(INDEX(DATOS,0,$O$2)=1,IF(INDEX(DATOS,0,$Q$2)=$E124,INDEX(DATOS,0,M$5)))))))),"sd")</f>
        <v>sd</v>
      </c>
      <c r="N124" s="118" t="str">
        <f t="array" ref="N124">IFERROR(AVERAGE(IF(INDEX(DATOS,0,$P$2)&lt;=$I124,IF(INDEX(DATOS,0,$P$2)&gt;=$J124,IF(ISNUMBER(INDEX(DATOS,0,N$5)),IF(INDEX(DATOS,0,$N$2)=0,IF(INDEX(DATOS,0,$O$2)=1,IF(INDEX(DATOS,0,$Q$2)=$E124,INDEX(DATOS,0,N$5)))))))),"sd")</f>
        <v>sd</v>
      </c>
      <c r="O124" s="118" t="str">
        <f t="array" ref="O124">IFERROR(AVERAGE(IF(INDEX(DATOS,0,$P$2)&lt;=$I124,IF(INDEX(DATOS,0,$P$2)&gt;=$J124,IF(ISNUMBER(INDEX(DATOS,0,O$5)),IF(INDEX(DATOS,0,$N$2)=0,IF(INDEX(DATOS,0,$O$2)=1,IF(INDEX(DATOS,0,$Q$2)=$E124,INDEX(DATOS,0,O$5)))))))),"sd")</f>
        <v>sd</v>
      </c>
      <c r="P124" s="118" t="str">
        <f t="array" ref="P124">IFERROR(AVERAGE(IF(INDEX(DATOS,0,$P$2)&lt;=$I124,IF(INDEX(DATOS,0,$P$2)&gt;=$J124,IF(ISNUMBER(INDEX(DATOS,0,P$5)),IF(INDEX(DATOS,0,$N$2)=0,IF(INDEX(DATOS,0,$O$2)=1,IF(INDEX(DATOS,0,$Q$2)=$E124,INDEX(DATOS,0,P$5)))))))),"sd")</f>
        <v>sd</v>
      </c>
      <c r="Q124" s="118" t="str">
        <f t="array" ref="Q124">IFERROR(AVERAGE(IF(INDEX(DATOS,0,$P$2)&lt;=$I124,IF(INDEX(DATOS,0,$P$2)&gt;=$J124,IF(ISNUMBER(INDEX(DATOS,0,Q$5)),IF(INDEX(DATOS,0,$N$2)=0,IF(INDEX(DATOS,0,$O$2)=1,IF(INDEX(DATOS,0,$Q$2)=$E124,INDEX(DATOS,0,Q$5)))))))),"sd")</f>
        <v>sd</v>
      </c>
      <c r="R124" s="118"/>
      <c r="S124" s="119" t="str">
        <f t="shared" si="8"/>
        <v>--                                      ,sd,sd,2018,2017,sd,sd,sd,sd,sd,sd,sd</v>
      </c>
    </row>
    <row r="125" spans="1:19" x14ac:dyDescent="0.35">
      <c r="A125">
        <f t="shared" si="9"/>
        <v>118</v>
      </c>
      <c r="B125" s="35">
        <f t="array" ref="B125">IF(B124=0,0,MIN(IF(INDEX(DATOS,0,$P$2)&lt;=$I125,IF(INDEX(DATOS,0,$P$2)&gt;=$J125,IF(ISNUMBER(INDEX(DATOS,0,$C125)),IF(INDEX(DATOS,0,$N$2)=0,IF(INDEX(DATOS,0,$O$2)=1,IF(ISNA(MATCH(INDEX(DATOS,0,$Q$2),IF($J$8:J124=J125,$E$8:E124),0)),INDEX(DATOS,0,$M$2)))))))))</f>
        <v>0</v>
      </c>
      <c r="C125" s="32">
        <f>MATCH(D125,INDEX(DATOS,1,),0)</f>
        <v>20</v>
      </c>
      <c r="D125" s="114" t="s">
        <v>1</v>
      </c>
      <c r="E125" s="34" t="str">
        <f>IF($B125=0,"--",INDEX(DATOS,$B125,Q$2))</f>
        <v>--</v>
      </c>
      <c r="F125" s="34" t="str">
        <f>IFERROR(SUBSTITUTE(SUBSTITUTE(SUBSTITUTE(SUBSTITUTE(SUBSTITUTE(MID(E125,1,FIND(",",E125)-1),"Departamento de","Dpto."),"Partido de","Part."),"Coronel","Cnel."),"General","Gral."),"Comandante","Cmte."),E125)</f>
        <v>--</v>
      </c>
      <c r="G125" s="117" t="str">
        <f>IFERROR(VLOOKUP($E125,LOC_UNICOS,G$2,0),"sd")</f>
        <v>sd</v>
      </c>
      <c r="H125" s="117" t="str">
        <f>IFERROR(VLOOKUP($E125,LOC_UNICOS,H$2,0),"sd")</f>
        <v>sd</v>
      </c>
      <c r="I125" s="116">
        <f t="shared" si="6"/>
        <v>2018</v>
      </c>
      <c r="J125" s="116">
        <f t="shared" si="7"/>
        <v>2017</v>
      </c>
      <c r="K125" s="118" t="str">
        <f t="array" ref="K125">IFERROR(AVERAGE(IF(INDEX(DATOS,0,$P$2)&lt;=$I125,IF(INDEX(DATOS,0,$P$2)&gt;=$J125,IF(ISNUMBER(INDEX(DATOS,0,K$5)),IF(INDEX(DATOS,0,$N$2)=0,IF(INDEX(DATOS,0,$O$2)=1,IF(INDEX(DATOS,0,$Q$2)=$E125,INDEX(DATOS,0,K$5)))))))),"sd")</f>
        <v>sd</v>
      </c>
      <c r="L125" s="118" t="str">
        <f t="array" ref="L125">IFERROR(AVERAGE(IF(INDEX(DATOS,0,$P$2)&lt;=$I125,IF(INDEX(DATOS,0,$P$2)&gt;=$J125,IF(ISNUMBER(INDEX(DATOS,0,L$5)),IF(INDEX(DATOS,0,$N$2)=0,IF(INDEX(DATOS,0,$O$2)=1,IF(INDEX(DATOS,0,$Q$2)=$E125,INDEX(DATOS,0,L$5)))))))),"sd")</f>
        <v>sd</v>
      </c>
      <c r="M125" s="118" t="str">
        <f t="array" ref="M125">IFERROR(AVERAGE(IF(INDEX(DATOS,0,$P$2)&lt;=$I125,IF(INDEX(DATOS,0,$P$2)&gt;=$J125,IF(ISNUMBER(INDEX(DATOS,0,M$5)),IF(INDEX(DATOS,0,$N$2)=0,IF(INDEX(DATOS,0,$O$2)=1,IF(INDEX(DATOS,0,$Q$2)=$E125,INDEX(DATOS,0,M$5)))))))),"sd")</f>
        <v>sd</v>
      </c>
      <c r="N125" s="118" t="str">
        <f t="array" ref="N125">IFERROR(AVERAGE(IF(INDEX(DATOS,0,$P$2)&lt;=$I125,IF(INDEX(DATOS,0,$P$2)&gt;=$J125,IF(ISNUMBER(INDEX(DATOS,0,N$5)),IF(INDEX(DATOS,0,$N$2)=0,IF(INDEX(DATOS,0,$O$2)=1,IF(INDEX(DATOS,0,$Q$2)=$E125,INDEX(DATOS,0,N$5)))))))),"sd")</f>
        <v>sd</v>
      </c>
      <c r="O125" s="118" t="str">
        <f t="array" ref="O125">IFERROR(AVERAGE(IF(INDEX(DATOS,0,$P$2)&lt;=$I125,IF(INDEX(DATOS,0,$P$2)&gt;=$J125,IF(ISNUMBER(INDEX(DATOS,0,O$5)),IF(INDEX(DATOS,0,$N$2)=0,IF(INDEX(DATOS,0,$O$2)=1,IF(INDEX(DATOS,0,$Q$2)=$E125,INDEX(DATOS,0,O$5)))))))),"sd")</f>
        <v>sd</v>
      </c>
      <c r="P125" s="118" t="str">
        <f t="array" ref="P125">IFERROR(AVERAGE(IF(INDEX(DATOS,0,$P$2)&lt;=$I125,IF(INDEX(DATOS,0,$P$2)&gt;=$J125,IF(ISNUMBER(INDEX(DATOS,0,P$5)),IF(INDEX(DATOS,0,$N$2)=0,IF(INDEX(DATOS,0,$O$2)=1,IF(INDEX(DATOS,0,$Q$2)=$E125,INDEX(DATOS,0,P$5)))))))),"sd")</f>
        <v>sd</v>
      </c>
      <c r="Q125" s="118" t="str">
        <f t="array" ref="Q125">IFERROR(AVERAGE(IF(INDEX(DATOS,0,$P$2)&lt;=$I125,IF(INDEX(DATOS,0,$P$2)&gt;=$J125,IF(ISNUMBER(INDEX(DATOS,0,Q$5)),IF(INDEX(DATOS,0,$N$2)=0,IF(INDEX(DATOS,0,$O$2)=1,IF(INDEX(DATOS,0,$Q$2)=$E125,INDEX(DATOS,0,Q$5)))))))),"sd")</f>
        <v>sd</v>
      </c>
      <c r="R125" s="118"/>
      <c r="S125" s="119" t="str">
        <f t="shared" si="8"/>
        <v>--                                      ,sd,sd,2018,2017,sd,sd,sd,sd,sd,sd,sd</v>
      </c>
    </row>
    <row r="126" spans="1:19" x14ac:dyDescent="0.35">
      <c r="A126">
        <f t="shared" si="9"/>
        <v>119</v>
      </c>
      <c r="B126" s="35">
        <f t="array" ref="B126">IF(B125=0,0,MIN(IF(INDEX(DATOS,0,$P$2)&lt;=$I126,IF(INDEX(DATOS,0,$P$2)&gt;=$J126,IF(ISNUMBER(INDEX(DATOS,0,$C126)),IF(INDEX(DATOS,0,$N$2)=0,IF(INDEX(DATOS,0,$O$2)=1,IF(ISNA(MATCH(INDEX(DATOS,0,$Q$2),IF($J$8:J125=J126,$E$8:E125),0)),INDEX(DATOS,0,$M$2)))))))))</f>
        <v>0</v>
      </c>
      <c r="C126" s="32">
        <f>MATCH(D126,INDEX(DATOS,1,),0)</f>
        <v>20</v>
      </c>
      <c r="D126" s="114" t="s">
        <v>1</v>
      </c>
      <c r="E126" s="34" t="str">
        <f>IF($B126=0,"--",INDEX(DATOS,$B126,Q$2))</f>
        <v>--</v>
      </c>
      <c r="F126" s="34" t="str">
        <f>IFERROR(SUBSTITUTE(SUBSTITUTE(SUBSTITUTE(SUBSTITUTE(SUBSTITUTE(MID(E126,1,FIND(",",E126)-1),"Departamento de","Dpto."),"Partido de","Part."),"Coronel","Cnel."),"General","Gral."),"Comandante","Cmte."),E126)</f>
        <v>--</v>
      </c>
      <c r="G126" s="117" t="str">
        <f>IFERROR(VLOOKUP($E126,LOC_UNICOS,G$2,0),"sd")</f>
        <v>sd</v>
      </c>
      <c r="H126" s="117" t="str">
        <f>IFERROR(VLOOKUP($E126,LOC_UNICOS,H$2,0),"sd")</f>
        <v>sd</v>
      </c>
      <c r="I126" s="116">
        <f t="shared" si="6"/>
        <v>2018</v>
      </c>
      <c r="J126" s="116">
        <f t="shared" si="7"/>
        <v>2017</v>
      </c>
      <c r="K126" s="118" t="str">
        <f t="array" ref="K126">IFERROR(AVERAGE(IF(INDEX(DATOS,0,$P$2)&lt;=$I126,IF(INDEX(DATOS,0,$P$2)&gt;=$J126,IF(ISNUMBER(INDEX(DATOS,0,K$5)),IF(INDEX(DATOS,0,$N$2)=0,IF(INDEX(DATOS,0,$O$2)=1,IF(INDEX(DATOS,0,$Q$2)=$E126,INDEX(DATOS,0,K$5)))))))),"sd")</f>
        <v>sd</v>
      </c>
      <c r="L126" s="118" t="str">
        <f t="array" ref="L126">IFERROR(AVERAGE(IF(INDEX(DATOS,0,$P$2)&lt;=$I126,IF(INDEX(DATOS,0,$P$2)&gt;=$J126,IF(ISNUMBER(INDEX(DATOS,0,L$5)),IF(INDEX(DATOS,0,$N$2)=0,IF(INDEX(DATOS,0,$O$2)=1,IF(INDEX(DATOS,0,$Q$2)=$E126,INDEX(DATOS,0,L$5)))))))),"sd")</f>
        <v>sd</v>
      </c>
      <c r="M126" s="118" t="str">
        <f t="array" ref="M126">IFERROR(AVERAGE(IF(INDEX(DATOS,0,$P$2)&lt;=$I126,IF(INDEX(DATOS,0,$P$2)&gt;=$J126,IF(ISNUMBER(INDEX(DATOS,0,M$5)),IF(INDEX(DATOS,0,$N$2)=0,IF(INDEX(DATOS,0,$O$2)=1,IF(INDEX(DATOS,0,$Q$2)=$E126,INDEX(DATOS,0,M$5)))))))),"sd")</f>
        <v>sd</v>
      </c>
      <c r="N126" s="118" t="str">
        <f t="array" ref="N126">IFERROR(AVERAGE(IF(INDEX(DATOS,0,$P$2)&lt;=$I126,IF(INDEX(DATOS,0,$P$2)&gt;=$J126,IF(ISNUMBER(INDEX(DATOS,0,N$5)),IF(INDEX(DATOS,0,$N$2)=0,IF(INDEX(DATOS,0,$O$2)=1,IF(INDEX(DATOS,0,$Q$2)=$E126,INDEX(DATOS,0,N$5)))))))),"sd")</f>
        <v>sd</v>
      </c>
      <c r="O126" s="118" t="str">
        <f t="array" ref="O126">IFERROR(AVERAGE(IF(INDEX(DATOS,0,$P$2)&lt;=$I126,IF(INDEX(DATOS,0,$P$2)&gt;=$J126,IF(ISNUMBER(INDEX(DATOS,0,O$5)),IF(INDEX(DATOS,0,$N$2)=0,IF(INDEX(DATOS,0,$O$2)=1,IF(INDEX(DATOS,0,$Q$2)=$E126,INDEX(DATOS,0,O$5)))))))),"sd")</f>
        <v>sd</v>
      </c>
      <c r="P126" s="118" t="str">
        <f t="array" ref="P126">IFERROR(AVERAGE(IF(INDEX(DATOS,0,$P$2)&lt;=$I126,IF(INDEX(DATOS,0,$P$2)&gt;=$J126,IF(ISNUMBER(INDEX(DATOS,0,P$5)),IF(INDEX(DATOS,0,$N$2)=0,IF(INDEX(DATOS,0,$O$2)=1,IF(INDEX(DATOS,0,$Q$2)=$E126,INDEX(DATOS,0,P$5)))))))),"sd")</f>
        <v>sd</v>
      </c>
      <c r="Q126" s="118" t="str">
        <f t="array" ref="Q126">IFERROR(AVERAGE(IF(INDEX(DATOS,0,$P$2)&lt;=$I126,IF(INDEX(DATOS,0,$P$2)&gt;=$J126,IF(ISNUMBER(INDEX(DATOS,0,Q$5)),IF(INDEX(DATOS,0,$N$2)=0,IF(INDEX(DATOS,0,$O$2)=1,IF(INDEX(DATOS,0,$Q$2)=$E126,INDEX(DATOS,0,Q$5)))))))),"sd")</f>
        <v>sd</v>
      </c>
      <c r="R126" s="118"/>
      <c r="S126" s="119" t="str">
        <f t="shared" si="8"/>
        <v>--                                      ,sd,sd,2018,2017,sd,sd,sd,sd,sd,sd,sd</v>
      </c>
    </row>
    <row r="127" spans="1:19" x14ac:dyDescent="0.35">
      <c r="A127">
        <f t="shared" si="9"/>
        <v>120</v>
      </c>
      <c r="B127" s="35">
        <f t="array" ref="B127">IF(B126=0,0,MIN(IF(INDEX(DATOS,0,$P$2)&lt;=$I127,IF(INDEX(DATOS,0,$P$2)&gt;=$J127,IF(ISNUMBER(INDEX(DATOS,0,$C127)),IF(INDEX(DATOS,0,$N$2)=0,IF(INDEX(DATOS,0,$O$2)=1,IF(ISNA(MATCH(INDEX(DATOS,0,$Q$2),IF($J$8:J126=J127,$E$8:E126),0)),INDEX(DATOS,0,$M$2)))))))))</f>
        <v>0</v>
      </c>
      <c r="C127" s="32">
        <f>MATCH(D127,INDEX(DATOS,1,),0)</f>
        <v>20</v>
      </c>
      <c r="D127" s="114" t="s">
        <v>1</v>
      </c>
      <c r="E127" s="34" t="str">
        <f>IF($B127=0,"--",INDEX(DATOS,$B127,Q$2))</f>
        <v>--</v>
      </c>
      <c r="F127" s="34" t="str">
        <f>IFERROR(SUBSTITUTE(SUBSTITUTE(SUBSTITUTE(SUBSTITUTE(SUBSTITUTE(MID(E127,1,FIND(",",E127)-1),"Departamento de","Dpto."),"Partido de","Part."),"Coronel","Cnel."),"General","Gral."),"Comandante","Cmte."),E127)</f>
        <v>--</v>
      </c>
      <c r="G127" s="117" t="str">
        <f>IFERROR(VLOOKUP($E127,LOC_UNICOS,G$2,0),"sd")</f>
        <v>sd</v>
      </c>
      <c r="H127" s="117" t="str">
        <f>IFERROR(VLOOKUP($E127,LOC_UNICOS,H$2,0),"sd")</f>
        <v>sd</v>
      </c>
      <c r="I127" s="116">
        <f t="shared" si="6"/>
        <v>2018</v>
      </c>
      <c r="J127" s="116">
        <f t="shared" si="7"/>
        <v>2017</v>
      </c>
      <c r="K127" s="118" t="str">
        <f t="array" ref="K127">IFERROR(AVERAGE(IF(INDEX(DATOS,0,$P$2)&lt;=$I127,IF(INDEX(DATOS,0,$P$2)&gt;=$J127,IF(ISNUMBER(INDEX(DATOS,0,K$5)),IF(INDEX(DATOS,0,$N$2)=0,IF(INDEX(DATOS,0,$O$2)=1,IF(INDEX(DATOS,0,$Q$2)=$E127,INDEX(DATOS,0,K$5)))))))),"sd")</f>
        <v>sd</v>
      </c>
      <c r="L127" s="118" t="str">
        <f t="array" ref="L127">IFERROR(AVERAGE(IF(INDEX(DATOS,0,$P$2)&lt;=$I127,IF(INDEX(DATOS,0,$P$2)&gt;=$J127,IF(ISNUMBER(INDEX(DATOS,0,L$5)),IF(INDEX(DATOS,0,$N$2)=0,IF(INDEX(DATOS,0,$O$2)=1,IF(INDEX(DATOS,0,$Q$2)=$E127,INDEX(DATOS,0,L$5)))))))),"sd")</f>
        <v>sd</v>
      </c>
      <c r="M127" s="118" t="str">
        <f t="array" ref="M127">IFERROR(AVERAGE(IF(INDEX(DATOS,0,$P$2)&lt;=$I127,IF(INDEX(DATOS,0,$P$2)&gt;=$J127,IF(ISNUMBER(INDEX(DATOS,0,M$5)),IF(INDEX(DATOS,0,$N$2)=0,IF(INDEX(DATOS,0,$O$2)=1,IF(INDEX(DATOS,0,$Q$2)=$E127,INDEX(DATOS,0,M$5)))))))),"sd")</f>
        <v>sd</v>
      </c>
      <c r="N127" s="118" t="str">
        <f t="array" ref="N127">IFERROR(AVERAGE(IF(INDEX(DATOS,0,$P$2)&lt;=$I127,IF(INDEX(DATOS,0,$P$2)&gt;=$J127,IF(ISNUMBER(INDEX(DATOS,0,N$5)),IF(INDEX(DATOS,0,$N$2)=0,IF(INDEX(DATOS,0,$O$2)=1,IF(INDEX(DATOS,0,$Q$2)=$E127,INDEX(DATOS,0,N$5)))))))),"sd")</f>
        <v>sd</v>
      </c>
      <c r="O127" s="118" t="str">
        <f t="array" ref="O127">IFERROR(AVERAGE(IF(INDEX(DATOS,0,$P$2)&lt;=$I127,IF(INDEX(DATOS,0,$P$2)&gt;=$J127,IF(ISNUMBER(INDEX(DATOS,0,O$5)),IF(INDEX(DATOS,0,$N$2)=0,IF(INDEX(DATOS,0,$O$2)=1,IF(INDEX(DATOS,0,$Q$2)=$E127,INDEX(DATOS,0,O$5)))))))),"sd")</f>
        <v>sd</v>
      </c>
      <c r="P127" s="118" t="str">
        <f t="array" ref="P127">IFERROR(AVERAGE(IF(INDEX(DATOS,0,$P$2)&lt;=$I127,IF(INDEX(DATOS,0,$P$2)&gt;=$J127,IF(ISNUMBER(INDEX(DATOS,0,P$5)),IF(INDEX(DATOS,0,$N$2)=0,IF(INDEX(DATOS,0,$O$2)=1,IF(INDEX(DATOS,0,$Q$2)=$E127,INDEX(DATOS,0,P$5)))))))),"sd")</f>
        <v>sd</v>
      </c>
      <c r="Q127" s="118" t="str">
        <f t="array" ref="Q127">IFERROR(AVERAGE(IF(INDEX(DATOS,0,$P$2)&lt;=$I127,IF(INDEX(DATOS,0,$P$2)&gt;=$J127,IF(ISNUMBER(INDEX(DATOS,0,Q$5)),IF(INDEX(DATOS,0,$N$2)=0,IF(INDEX(DATOS,0,$O$2)=1,IF(INDEX(DATOS,0,$Q$2)=$E127,INDEX(DATOS,0,Q$5)))))))),"sd")</f>
        <v>sd</v>
      </c>
      <c r="R127" s="118"/>
      <c r="S127" s="119" t="str">
        <f t="shared" si="8"/>
        <v>--                                      ,sd,sd,2018,2017,sd,sd,sd,sd,sd,sd,sd</v>
      </c>
    </row>
    <row r="128" spans="1:19" x14ac:dyDescent="0.35">
      <c r="A128">
        <f t="shared" si="9"/>
        <v>121</v>
      </c>
      <c r="B128" s="35">
        <f t="array" ref="B128">IF(B127=0,0,MIN(IF(INDEX(DATOS,0,$P$2)&lt;=$I128,IF(INDEX(DATOS,0,$P$2)&gt;=$J128,IF(ISNUMBER(INDEX(DATOS,0,$C128)),IF(INDEX(DATOS,0,$N$2)=0,IF(INDEX(DATOS,0,$O$2)=1,IF(ISNA(MATCH(INDEX(DATOS,0,$Q$2),IF($J$8:J127=J128,$E$8:E127),0)),INDEX(DATOS,0,$M$2)))))))))</f>
        <v>0</v>
      </c>
      <c r="C128" s="32">
        <f>MATCH(D128,INDEX(DATOS,1,),0)</f>
        <v>20</v>
      </c>
      <c r="D128" s="114" t="s">
        <v>1</v>
      </c>
      <c r="E128" s="34" t="str">
        <f>IF($B128=0,"--",INDEX(DATOS,$B128,Q$2))</f>
        <v>--</v>
      </c>
      <c r="F128" s="34" t="str">
        <f>IFERROR(SUBSTITUTE(SUBSTITUTE(SUBSTITUTE(SUBSTITUTE(SUBSTITUTE(MID(E128,1,FIND(",",E128)-1),"Departamento de","Dpto."),"Partido de","Part."),"Coronel","Cnel."),"General","Gral."),"Comandante","Cmte."),E128)</f>
        <v>--</v>
      </c>
      <c r="G128" s="117" t="str">
        <f>IFERROR(VLOOKUP($E128,LOC_UNICOS,G$2,0),"sd")</f>
        <v>sd</v>
      </c>
      <c r="H128" s="117" t="str">
        <f>IFERROR(VLOOKUP($E128,LOC_UNICOS,H$2,0),"sd")</f>
        <v>sd</v>
      </c>
      <c r="I128" s="116">
        <f t="shared" si="6"/>
        <v>2018</v>
      </c>
      <c r="J128" s="116">
        <f t="shared" si="7"/>
        <v>2017</v>
      </c>
      <c r="K128" s="118" t="str">
        <f t="array" ref="K128">IFERROR(AVERAGE(IF(INDEX(DATOS,0,$P$2)&lt;=$I128,IF(INDEX(DATOS,0,$P$2)&gt;=$J128,IF(ISNUMBER(INDEX(DATOS,0,K$5)),IF(INDEX(DATOS,0,$N$2)=0,IF(INDEX(DATOS,0,$O$2)=1,IF(INDEX(DATOS,0,$Q$2)=$E128,INDEX(DATOS,0,K$5)))))))),"sd")</f>
        <v>sd</v>
      </c>
      <c r="L128" s="118" t="str">
        <f t="array" ref="L128">IFERROR(AVERAGE(IF(INDEX(DATOS,0,$P$2)&lt;=$I128,IF(INDEX(DATOS,0,$P$2)&gt;=$J128,IF(ISNUMBER(INDEX(DATOS,0,L$5)),IF(INDEX(DATOS,0,$N$2)=0,IF(INDEX(DATOS,0,$O$2)=1,IF(INDEX(DATOS,0,$Q$2)=$E128,INDEX(DATOS,0,L$5)))))))),"sd")</f>
        <v>sd</v>
      </c>
      <c r="M128" s="118" t="str">
        <f t="array" ref="M128">IFERROR(AVERAGE(IF(INDEX(DATOS,0,$P$2)&lt;=$I128,IF(INDEX(DATOS,0,$P$2)&gt;=$J128,IF(ISNUMBER(INDEX(DATOS,0,M$5)),IF(INDEX(DATOS,0,$N$2)=0,IF(INDEX(DATOS,0,$O$2)=1,IF(INDEX(DATOS,0,$Q$2)=$E128,INDEX(DATOS,0,M$5)))))))),"sd")</f>
        <v>sd</v>
      </c>
      <c r="N128" s="118" t="str">
        <f t="array" ref="N128">IFERROR(AVERAGE(IF(INDEX(DATOS,0,$P$2)&lt;=$I128,IF(INDEX(DATOS,0,$P$2)&gt;=$J128,IF(ISNUMBER(INDEX(DATOS,0,N$5)),IF(INDEX(DATOS,0,$N$2)=0,IF(INDEX(DATOS,0,$O$2)=1,IF(INDEX(DATOS,0,$Q$2)=$E128,INDEX(DATOS,0,N$5)))))))),"sd")</f>
        <v>sd</v>
      </c>
      <c r="O128" s="118" t="str">
        <f t="array" ref="O128">IFERROR(AVERAGE(IF(INDEX(DATOS,0,$P$2)&lt;=$I128,IF(INDEX(DATOS,0,$P$2)&gt;=$J128,IF(ISNUMBER(INDEX(DATOS,0,O$5)),IF(INDEX(DATOS,0,$N$2)=0,IF(INDEX(DATOS,0,$O$2)=1,IF(INDEX(DATOS,0,$Q$2)=$E128,INDEX(DATOS,0,O$5)))))))),"sd")</f>
        <v>sd</v>
      </c>
      <c r="P128" s="118" t="str">
        <f t="array" ref="P128">IFERROR(AVERAGE(IF(INDEX(DATOS,0,$P$2)&lt;=$I128,IF(INDEX(DATOS,0,$P$2)&gt;=$J128,IF(ISNUMBER(INDEX(DATOS,0,P$5)),IF(INDEX(DATOS,0,$N$2)=0,IF(INDEX(DATOS,0,$O$2)=1,IF(INDEX(DATOS,0,$Q$2)=$E128,INDEX(DATOS,0,P$5)))))))),"sd")</f>
        <v>sd</v>
      </c>
      <c r="Q128" s="118" t="str">
        <f t="array" ref="Q128">IFERROR(AVERAGE(IF(INDEX(DATOS,0,$P$2)&lt;=$I128,IF(INDEX(DATOS,0,$P$2)&gt;=$J128,IF(ISNUMBER(INDEX(DATOS,0,Q$5)),IF(INDEX(DATOS,0,$N$2)=0,IF(INDEX(DATOS,0,$O$2)=1,IF(INDEX(DATOS,0,$Q$2)=$E128,INDEX(DATOS,0,Q$5)))))))),"sd")</f>
        <v>sd</v>
      </c>
      <c r="R128" s="118"/>
      <c r="S128" s="119" t="str">
        <f t="shared" si="8"/>
        <v>--                                      ,sd,sd,2018,2017,sd,sd,sd,sd,sd,sd,sd</v>
      </c>
    </row>
    <row r="129" spans="1:19" x14ac:dyDescent="0.35">
      <c r="A129">
        <f t="shared" si="9"/>
        <v>122</v>
      </c>
      <c r="B129" s="35">
        <f t="array" ref="B129">IF(B128=0,0,MIN(IF(INDEX(DATOS,0,$P$2)&lt;=$I129,IF(INDEX(DATOS,0,$P$2)&gt;=$J129,IF(ISNUMBER(INDEX(DATOS,0,$C129)),IF(INDEX(DATOS,0,$N$2)=0,IF(INDEX(DATOS,0,$O$2)=1,IF(ISNA(MATCH(INDEX(DATOS,0,$Q$2),IF($J$8:J128=J129,$E$8:E128),0)),INDEX(DATOS,0,$M$2)))))))))</f>
        <v>0</v>
      </c>
      <c r="C129" s="32">
        <f>MATCH(D129,INDEX(DATOS,1,),0)</f>
        <v>20</v>
      </c>
      <c r="D129" s="114" t="s">
        <v>1</v>
      </c>
      <c r="E129" s="34" t="str">
        <f>IF($B129=0,"--",INDEX(DATOS,$B129,Q$2))</f>
        <v>--</v>
      </c>
      <c r="F129" s="34" t="str">
        <f>IFERROR(SUBSTITUTE(SUBSTITUTE(SUBSTITUTE(SUBSTITUTE(SUBSTITUTE(MID(E129,1,FIND(",",E129)-1),"Departamento de","Dpto."),"Partido de","Part."),"Coronel","Cnel."),"General","Gral."),"Comandante","Cmte."),E129)</f>
        <v>--</v>
      </c>
      <c r="G129" s="117" t="str">
        <f>IFERROR(VLOOKUP($E129,LOC_UNICOS,G$2,0),"sd")</f>
        <v>sd</v>
      </c>
      <c r="H129" s="117" t="str">
        <f>IFERROR(VLOOKUP($E129,LOC_UNICOS,H$2,0),"sd")</f>
        <v>sd</v>
      </c>
      <c r="I129" s="116">
        <f t="shared" si="6"/>
        <v>2018</v>
      </c>
      <c r="J129" s="116">
        <f t="shared" si="7"/>
        <v>2017</v>
      </c>
      <c r="K129" s="118" t="str">
        <f t="array" ref="K129">IFERROR(AVERAGE(IF(INDEX(DATOS,0,$P$2)&lt;=$I129,IF(INDEX(DATOS,0,$P$2)&gt;=$J129,IF(ISNUMBER(INDEX(DATOS,0,K$5)),IF(INDEX(DATOS,0,$N$2)=0,IF(INDEX(DATOS,0,$O$2)=1,IF(INDEX(DATOS,0,$Q$2)=$E129,INDEX(DATOS,0,K$5)))))))),"sd")</f>
        <v>sd</v>
      </c>
      <c r="L129" s="118" t="str">
        <f t="array" ref="L129">IFERROR(AVERAGE(IF(INDEX(DATOS,0,$P$2)&lt;=$I129,IF(INDEX(DATOS,0,$P$2)&gt;=$J129,IF(ISNUMBER(INDEX(DATOS,0,L$5)),IF(INDEX(DATOS,0,$N$2)=0,IF(INDEX(DATOS,0,$O$2)=1,IF(INDEX(DATOS,0,$Q$2)=$E129,INDEX(DATOS,0,L$5)))))))),"sd")</f>
        <v>sd</v>
      </c>
      <c r="M129" s="118" t="str">
        <f t="array" ref="M129">IFERROR(AVERAGE(IF(INDEX(DATOS,0,$P$2)&lt;=$I129,IF(INDEX(DATOS,0,$P$2)&gt;=$J129,IF(ISNUMBER(INDEX(DATOS,0,M$5)),IF(INDEX(DATOS,0,$N$2)=0,IF(INDEX(DATOS,0,$O$2)=1,IF(INDEX(DATOS,0,$Q$2)=$E129,INDEX(DATOS,0,M$5)))))))),"sd")</f>
        <v>sd</v>
      </c>
      <c r="N129" s="118" t="str">
        <f t="array" ref="N129">IFERROR(AVERAGE(IF(INDEX(DATOS,0,$P$2)&lt;=$I129,IF(INDEX(DATOS,0,$P$2)&gt;=$J129,IF(ISNUMBER(INDEX(DATOS,0,N$5)),IF(INDEX(DATOS,0,$N$2)=0,IF(INDEX(DATOS,0,$O$2)=1,IF(INDEX(DATOS,0,$Q$2)=$E129,INDEX(DATOS,0,N$5)))))))),"sd")</f>
        <v>sd</v>
      </c>
      <c r="O129" s="118" t="str">
        <f t="array" ref="O129">IFERROR(AVERAGE(IF(INDEX(DATOS,0,$P$2)&lt;=$I129,IF(INDEX(DATOS,0,$P$2)&gt;=$J129,IF(ISNUMBER(INDEX(DATOS,0,O$5)),IF(INDEX(DATOS,0,$N$2)=0,IF(INDEX(DATOS,0,$O$2)=1,IF(INDEX(DATOS,0,$Q$2)=$E129,INDEX(DATOS,0,O$5)))))))),"sd")</f>
        <v>sd</v>
      </c>
      <c r="P129" s="118" t="str">
        <f t="array" ref="P129">IFERROR(AVERAGE(IF(INDEX(DATOS,0,$P$2)&lt;=$I129,IF(INDEX(DATOS,0,$P$2)&gt;=$J129,IF(ISNUMBER(INDEX(DATOS,0,P$5)),IF(INDEX(DATOS,0,$N$2)=0,IF(INDEX(DATOS,0,$O$2)=1,IF(INDEX(DATOS,0,$Q$2)=$E129,INDEX(DATOS,0,P$5)))))))),"sd")</f>
        <v>sd</v>
      </c>
      <c r="Q129" s="118" t="str">
        <f t="array" ref="Q129">IFERROR(AVERAGE(IF(INDEX(DATOS,0,$P$2)&lt;=$I129,IF(INDEX(DATOS,0,$P$2)&gt;=$J129,IF(ISNUMBER(INDEX(DATOS,0,Q$5)),IF(INDEX(DATOS,0,$N$2)=0,IF(INDEX(DATOS,0,$O$2)=1,IF(INDEX(DATOS,0,$Q$2)=$E129,INDEX(DATOS,0,Q$5)))))))),"sd")</f>
        <v>sd</v>
      </c>
      <c r="R129" s="118"/>
      <c r="S129" s="119" t="str">
        <f t="shared" si="8"/>
        <v>--                                      ,sd,sd,2018,2017,sd,sd,sd,sd,sd,sd,sd</v>
      </c>
    </row>
    <row r="130" spans="1:19" x14ac:dyDescent="0.35">
      <c r="A130">
        <f t="shared" si="9"/>
        <v>123</v>
      </c>
      <c r="B130" s="35">
        <f t="array" ref="B130">IF(B129=0,0,MIN(IF(INDEX(DATOS,0,$P$2)&lt;=$I130,IF(INDEX(DATOS,0,$P$2)&gt;=$J130,IF(ISNUMBER(INDEX(DATOS,0,$C130)),IF(INDEX(DATOS,0,$N$2)=0,IF(INDEX(DATOS,0,$O$2)=1,IF(ISNA(MATCH(INDEX(DATOS,0,$Q$2),IF($J$8:J129=J130,$E$8:E129),0)),INDEX(DATOS,0,$M$2)))))))))</f>
        <v>0</v>
      </c>
      <c r="C130" s="32">
        <f>MATCH(D130,INDEX(DATOS,1,),0)</f>
        <v>20</v>
      </c>
      <c r="D130" s="114" t="s">
        <v>1</v>
      </c>
      <c r="E130" s="34" t="str">
        <f>IF($B130=0,"--",INDEX(DATOS,$B130,Q$2))</f>
        <v>--</v>
      </c>
      <c r="F130" s="34" t="str">
        <f>IFERROR(SUBSTITUTE(SUBSTITUTE(SUBSTITUTE(SUBSTITUTE(SUBSTITUTE(MID(E130,1,FIND(",",E130)-1),"Departamento de","Dpto."),"Partido de","Part."),"Coronel","Cnel."),"General","Gral."),"Comandante","Cmte."),E130)</f>
        <v>--</v>
      </c>
      <c r="G130" s="117" t="str">
        <f>IFERROR(VLOOKUP($E130,LOC_UNICOS,G$2,0),"sd")</f>
        <v>sd</v>
      </c>
      <c r="H130" s="117" t="str">
        <f>IFERROR(VLOOKUP($E130,LOC_UNICOS,H$2,0),"sd")</f>
        <v>sd</v>
      </c>
      <c r="I130" s="116">
        <f t="shared" si="6"/>
        <v>2018</v>
      </c>
      <c r="J130" s="116">
        <f t="shared" si="7"/>
        <v>2017</v>
      </c>
      <c r="K130" s="118" t="str">
        <f t="array" ref="K130">IFERROR(AVERAGE(IF(INDEX(DATOS,0,$P$2)&lt;=$I130,IF(INDEX(DATOS,0,$P$2)&gt;=$J130,IF(ISNUMBER(INDEX(DATOS,0,K$5)),IF(INDEX(DATOS,0,$N$2)=0,IF(INDEX(DATOS,0,$O$2)=1,IF(INDEX(DATOS,0,$Q$2)=$E130,INDEX(DATOS,0,K$5)))))))),"sd")</f>
        <v>sd</v>
      </c>
      <c r="L130" s="118" t="str">
        <f t="array" ref="L130">IFERROR(AVERAGE(IF(INDEX(DATOS,0,$P$2)&lt;=$I130,IF(INDEX(DATOS,0,$P$2)&gt;=$J130,IF(ISNUMBER(INDEX(DATOS,0,L$5)),IF(INDEX(DATOS,0,$N$2)=0,IF(INDEX(DATOS,0,$O$2)=1,IF(INDEX(DATOS,0,$Q$2)=$E130,INDEX(DATOS,0,L$5)))))))),"sd")</f>
        <v>sd</v>
      </c>
      <c r="M130" s="118" t="str">
        <f t="array" ref="M130">IFERROR(AVERAGE(IF(INDEX(DATOS,0,$P$2)&lt;=$I130,IF(INDEX(DATOS,0,$P$2)&gt;=$J130,IF(ISNUMBER(INDEX(DATOS,0,M$5)),IF(INDEX(DATOS,0,$N$2)=0,IF(INDEX(DATOS,0,$O$2)=1,IF(INDEX(DATOS,0,$Q$2)=$E130,INDEX(DATOS,0,M$5)))))))),"sd")</f>
        <v>sd</v>
      </c>
      <c r="N130" s="118" t="str">
        <f t="array" ref="N130">IFERROR(AVERAGE(IF(INDEX(DATOS,0,$P$2)&lt;=$I130,IF(INDEX(DATOS,0,$P$2)&gt;=$J130,IF(ISNUMBER(INDEX(DATOS,0,N$5)),IF(INDEX(DATOS,0,$N$2)=0,IF(INDEX(DATOS,0,$O$2)=1,IF(INDEX(DATOS,0,$Q$2)=$E130,INDEX(DATOS,0,N$5)))))))),"sd")</f>
        <v>sd</v>
      </c>
      <c r="O130" s="118" t="str">
        <f t="array" ref="O130">IFERROR(AVERAGE(IF(INDEX(DATOS,0,$P$2)&lt;=$I130,IF(INDEX(DATOS,0,$P$2)&gt;=$J130,IF(ISNUMBER(INDEX(DATOS,0,O$5)),IF(INDEX(DATOS,0,$N$2)=0,IF(INDEX(DATOS,0,$O$2)=1,IF(INDEX(DATOS,0,$Q$2)=$E130,INDEX(DATOS,0,O$5)))))))),"sd")</f>
        <v>sd</v>
      </c>
      <c r="P130" s="118" t="str">
        <f t="array" ref="P130">IFERROR(AVERAGE(IF(INDEX(DATOS,0,$P$2)&lt;=$I130,IF(INDEX(DATOS,0,$P$2)&gt;=$J130,IF(ISNUMBER(INDEX(DATOS,0,P$5)),IF(INDEX(DATOS,0,$N$2)=0,IF(INDEX(DATOS,0,$O$2)=1,IF(INDEX(DATOS,0,$Q$2)=$E130,INDEX(DATOS,0,P$5)))))))),"sd")</f>
        <v>sd</v>
      </c>
      <c r="Q130" s="118" t="str">
        <f t="array" ref="Q130">IFERROR(AVERAGE(IF(INDEX(DATOS,0,$P$2)&lt;=$I130,IF(INDEX(DATOS,0,$P$2)&gt;=$J130,IF(ISNUMBER(INDEX(DATOS,0,Q$5)),IF(INDEX(DATOS,0,$N$2)=0,IF(INDEX(DATOS,0,$O$2)=1,IF(INDEX(DATOS,0,$Q$2)=$E130,INDEX(DATOS,0,Q$5)))))))),"sd")</f>
        <v>sd</v>
      </c>
      <c r="R130" s="118"/>
      <c r="S130" s="119" t="str">
        <f t="shared" si="8"/>
        <v>--                                      ,sd,sd,2018,2017,sd,sd,sd,sd,sd,sd,sd</v>
      </c>
    </row>
    <row r="131" spans="1:19" x14ac:dyDescent="0.35">
      <c r="A131">
        <f t="shared" si="9"/>
        <v>124</v>
      </c>
      <c r="B131" s="35">
        <f t="array" ref="B131">IF(B130=0,0,MIN(IF(INDEX(DATOS,0,$P$2)&lt;=$I131,IF(INDEX(DATOS,0,$P$2)&gt;=$J131,IF(ISNUMBER(INDEX(DATOS,0,$C131)),IF(INDEX(DATOS,0,$N$2)=0,IF(INDEX(DATOS,0,$O$2)=1,IF(ISNA(MATCH(INDEX(DATOS,0,$Q$2),IF($J$8:J130=J131,$E$8:E130),0)),INDEX(DATOS,0,$M$2)))))))))</f>
        <v>0</v>
      </c>
      <c r="C131" s="32">
        <f>MATCH(D131,INDEX(DATOS,1,),0)</f>
        <v>20</v>
      </c>
      <c r="D131" s="114" t="s">
        <v>1</v>
      </c>
      <c r="E131" s="34" t="str">
        <f>IF($B131=0,"--",INDEX(DATOS,$B131,Q$2))</f>
        <v>--</v>
      </c>
      <c r="F131" s="34" t="str">
        <f>IFERROR(SUBSTITUTE(SUBSTITUTE(SUBSTITUTE(SUBSTITUTE(SUBSTITUTE(MID(E131,1,FIND(",",E131)-1),"Departamento de","Dpto."),"Partido de","Part."),"Coronel","Cnel."),"General","Gral."),"Comandante","Cmte."),E131)</f>
        <v>--</v>
      </c>
      <c r="G131" s="117" t="str">
        <f>IFERROR(VLOOKUP($E131,LOC_UNICOS,G$2,0),"sd")</f>
        <v>sd</v>
      </c>
      <c r="H131" s="117" t="str">
        <f>IFERROR(VLOOKUP($E131,LOC_UNICOS,H$2,0),"sd")</f>
        <v>sd</v>
      </c>
      <c r="I131" s="116">
        <f t="shared" si="6"/>
        <v>2018</v>
      </c>
      <c r="J131" s="116">
        <f t="shared" si="7"/>
        <v>2017</v>
      </c>
      <c r="K131" s="118" t="str">
        <f t="array" ref="K131">IFERROR(AVERAGE(IF(INDEX(DATOS,0,$P$2)&lt;=$I131,IF(INDEX(DATOS,0,$P$2)&gt;=$J131,IF(ISNUMBER(INDEX(DATOS,0,K$5)),IF(INDEX(DATOS,0,$N$2)=0,IF(INDEX(DATOS,0,$O$2)=1,IF(INDEX(DATOS,0,$Q$2)=$E131,INDEX(DATOS,0,K$5)))))))),"sd")</f>
        <v>sd</v>
      </c>
      <c r="L131" s="118" t="str">
        <f t="array" ref="L131">IFERROR(AVERAGE(IF(INDEX(DATOS,0,$P$2)&lt;=$I131,IF(INDEX(DATOS,0,$P$2)&gt;=$J131,IF(ISNUMBER(INDEX(DATOS,0,L$5)),IF(INDEX(DATOS,0,$N$2)=0,IF(INDEX(DATOS,0,$O$2)=1,IF(INDEX(DATOS,0,$Q$2)=$E131,INDEX(DATOS,0,L$5)))))))),"sd")</f>
        <v>sd</v>
      </c>
      <c r="M131" s="118" t="str">
        <f t="array" ref="M131">IFERROR(AVERAGE(IF(INDEX(DATOS,0,$P$2)&lt;=$I131,IF(INDEX(DATOS,0,$P$2)&gt;=$J131,IF(ISNUMBER(INDEX(DATOS,0,M$5)),IF(INDEX(DATOS,0,$N$2)=0,IF(INDEX(DATOS,0,$O$2)=1,IF(INDEX(DATOS,0,$Q$2)=$E131,INDEX(DATOS,0,M$5)))))))),"sd")</f>
        <v>sd</v>
      </c>
      <c r="N131" s="118" t="str">
        <f t="array" ref="N131">IFERROR(AVERAGE(IF(INDEX(DATOS,0,$P$2)&lt;=$I131,IF(INDEX(DATOS,0,$P$2)&gt;=$J131,IF(ISNUMBER(INDEX(DATOS,0,N$5)),IF(INDEX(DATOS,0,$N$2)=0,IF(INDEX(DATOS,0,$O$2)=1,IF(INDEX(DATOS,0,$Q$2)=$E131,INDEX(DATOS,0,N$5)))))))),"sd")</f>
        <v>sd</v>
      </c>
      <c r="O131" s="118" t="str">
        <f t="array" ref="O131">IFERROR(AVERAGE(IF(INDEX(DATOS,0,$P$2)&lt;=$I131,IF(INDEX(DATOS,0,$P$2)&gt;=$J131,IF(ISNUMBER(INDEX(DATOS,0,O$5)),IF(INDEX(DATOS,0,$N$2)=0,IF(INDEX(DATOS,0,$O$2)=1,IF(INDEX(DATOS,0,$Q$2)=$E131,INDEX(DATOS,0,O$5)))))))),"sd")</f>
        <v>sd</v>
      </c>
      <c r="P131" s="118" t="str">
        <f t="array" ref="P131">IFERROR(AVERAGE(IF(INDEX(DATOS,0,$P$2)&lt;=$I131,IF(INDEX(DATOS,0,$P$2)&gt;=$J131,IF(ISNUMBER(INDEX(DATOS,0,P$5)),IF(INDEX(DATOS,0,$N$2)=0,IF(INDEX(DATOS,0,$O$2)=1,IF(INDEX(DATOS,0,$Q$2)=$E131,INDEX(DATOS,0,P$5)))))))),"sd")</f>
        <v>sd</v>
      </c>
      <c r="Q131" s="118" t="str">
        <f t="array" ref="Q131">IFERROR(AVERAGE(IF(INDEX(DATOS,0,$P$2)&lt;=$I131,IF(INDEX(DATOS,0,$P$2)&gt;=$J131,IF(ISNUMBER(INDEX(DATOS,0,Q$5)),IF(INDEX(DATOS,0,$N$2)=0,IF(INDEX(DATOS,0,$O$2)=1,IF(INDEX(DATOS,0,$Q$2)=$E131,INDEX(DATOS,0,Q$5)))))))),"sd")</f>
        <v>sd</v>
      </c>
      <c r="R131" s="118"/>
      <c r="S131" s="119" t="str">
        <f t="shared" si="8"/>
        <v>--                                      ,sd,sd,2018,2017,sd,sd,sd,sd,sd,sd,sd</v>
      </c>
    </row>
    <row r="132" spans="1:19" x14ac:dyDescent="0.35">
      <c r="A132">
        <f t="shared" si="9"/>
        <v>125</v>
      </c>
      <c r="B132" s="35">
        <f t="array" ref="B132">IF(B131=0,0,MIN(IF(INDEX(DATOS,0,$P$2)&lt;=$I132,IF(INDEX(DATOS,0,$P$2)&gt;=$J132,IF(ISNUMBER(INDEX(DATOS,0,$C132)),IF(INDEX(DATOS,0,$N$2)=0,IF(INDEX(DATOS,0,$O$2)=1,IF(ISNA(MATCH(INDEX(DATOS,0,$Q$2),IF($J$8:J131=J132,$E$8:E131),0)),INDEX(DATOS,0,$M$2)))))))))</f>
        <v>0</v>
      </c>
      <c r="C132" s="32">
        <f>MATCH(D132,INDEX(DATOS,1,),0)</f>
        <v>20</v>
      </c>
      <c r="D132" s="114" t="s">
        <v>1</v>
      </c>
      <c r="E132" s="34" t="str">
        <f>IF($B132=0,"--",INDEX(DATOS,$B132,Q$2))</f>
        <v>--</v>
      </c>
      <c r="F132" s="34" t="str">
        <f>IFERROR(SUBSTITUTE(SUBSTITUTE(SUBSTITUTE(SUBSTITUTE(SUBSTITUTE(MID(E132,1,FIND(",",E132)-1),"Departamento de","Dpto."),"Partido de","Part."),"Coronel","Cnel."),"General","Gral."),"Comandante","Cmte."),E132)</f>
        <v>--</v>
      </c>
      <c r="G132" s="117" t="str">
        <f>IFERROR(VLOOKUP($E132,LOC_UNICOS,G$2,0),"sd")</f>
        <v>sd</v>
      </c>
      <c r="H132" s="117" t="str">
        <f>IFERROR(VLOOKUP($E132,LOC_UNICOS,H$2,0),"sd")</f>
        <v>sd</v>
      </c>
      <c r="I132" s="116">
        <f t="shared" si="6"/>
        <v>2018</v>
      </c>
      <c r="J132" s="116">
        <f t="shared" si="7"/>
        <v>2017</v>
      </c>
      <c r="K132" s="118" t="str">
        <f t="array" ref="K132">IFERROR(AVERAGE(IF(INDEX(DATOS,0,$P$2)&lt;=$I132,IF(INDEX(DATOS,0,$P$2)&gt;=$J132,IF(ISNUMBER(INDEX(DATOS,0,K$5)),IF(INDEX(DATOS,0,$N$2)=0,IF(INDEX(DATOS,0,$O$2)=1,IF(INDEX(DATOS,0,$Q$2)=$E132,INDEX(DATOS,0,K$5)))))))),"sd")</f>
        <v>sd</v>
      </c>
      <c r="L132" s="118" t="str">
        <f t="array" ref="L132">IFERROR(AVERAGE(IF(INDEX(DATOS,0,$P$2)&lt;=$I132,IF(INDEX(DATOS,0,$P$2)&gt;=$J132,IF(ISNUMBER(INDEX(DATOS,0,L$5)),IF(INDEX(DATOS,0,$N$2)=0,IF(INDEX(DATOS,0,$O$2)=1,IF(INDEX(DATOS,0,$Q$2)=$E132,INDEX(DATOS,0,L$5)))))))),"sd")</f>
        <v>sd</v>
      </c>
      <c r="M132" s="118" t="str">
        <f t="array" ref="M132">IFERROR(AVERAGE(IF(INDEX(DATOS,0,$P$2)&lt;=$I132,IF(INDEX(DATOS,0,$P$2)&gt;=$J132,IF(ISNUMBER(INDEX(DATOS,0,M$5)),IF(INDEX(DATOS,0,$N$2)=0,IF(INDEX(DATOS,0,$O$2)=1,IF(INDEX(DATOS,0,$Q$2)=$E132,INDEX(DATOS,0,M$5)))))))),"sd")</f>
        <v>sd</v>
      </c>
      <c r="N132" s="118" t="str">
        <f t="array" ref="N132">IFERROR(AVERAGE(IF(INDEX(DATOS,0,$P$2)&lt;=$I132,IF(INDEX(DATOS,0,$P$2)&gt;=$J132,IF(ISNUMBER(INDEX(DATOS,0,N$5)),IF(INDEX(DATOS,0,$N$2)=0,IF(INDEX(DATOS,0,$O$2)=1,IF(INDEX(DATOS,0,$Q$2)=$E132,INDEX(DATOS,0,N$5)))))))),"sd")</f>
        <v>sd</v>
      </c>
      <c r="O132" s="118" t="str">
        <f t="array" ref="O132">IFERROR(AVERAGE(IF(INDEX(DATOS,0,$P$2)&lt;=$I132,IF(INDEX(DATOS,0,$P$2)&gt;=$J132,IF(ISNUMBER(INDEX(DATOS,0,O$5)),IF(INDEX(DATOS,0,$N$2)=0,IF(INDEX(DATOS,0,$O$2)=1,IF(INDEX(DATOS,0,$Q$2)=$E132,INDEX(DATOS,0,O$5)))))))),"sd")</f>
        <v>sd</v>
      </c>
      <c r="P132" s="118" t="str">
        <f t="array" ref="P132">IFERROR(AVERAGE(IF(INDEX(DATOS,0,$P$2)&lt;=$I132,IF(INDEX(DATOS,0,$P$2)&gt;=$J132,IF(ISNUMBER(INDEX(DATOS,0,P$5)),IF(INDEX(DATOS,0,$N$2)=0,IF(INDEX(DATOS,0,$O$2)=1,IF(INDEX(DATOS,0,$Q$2)=$E132,INDEX(DATOS,0,P$5)))))))),"sd")</f>
        <v>sd</v>
      </c>
      <c r="Q132" s="118" t="str">
        <f t="array" ref="Q132">IFERROR(AVERAGE(IF(INDEX(DATOS,0,$P$2)&lt;=$I132,IF(INDEX(DATOS,0,$P$2)&gt;=$J132,IF(ISNUMBER(INDEX(DATOS,0,Q$5)),IF(INDEX(DATOS,0,$N$2)=0,IF(INDEX(DATOS,0,$O$2)=1,IF(INDEX(DATOS,0,$Q$2)=$E132,INDEX(DATOS,0,Q$5)))))))),"sd")</f>
        <v>sd</v>
      </c>
      <c r="R132" s="118"/>
      <c r="S132" s="119" t="str">
        <f t="shared" si="8"/>
        <v>--                                      ,sd,sd,2018,2017,sd,sd,sd,sd,sd,sd,sd</v>
      </c>
    </row>
    <row r="133" spans="1:19" x14ac:dyDescent="0.35">
      <c r="A133">
        <f t="shared" si="9"/>
        <v>126</v>
      </c>
      <c r="B133" s="35">
        <f t="array" ref="B133">IF(B132=0,0,MIN(IF(INDEX(DATOS,0,$P$2)&lt;=$I133,IF(INDEX(DATOS,0,$P$2)&gt;=$J133,IF(ISNUMBER(INDEX(DATOS,0,$C133)),IF(INDEX(DATOS,0,$N$2)=0,IF(INDEX(DATOS,0,$O$2)=1,IF(ISNA(MATCH(INDEX(DATOS,0,$Q$2),IF($J$8:J132=J133,$E$8:E132),0)),INDEX(DATOS,0,$M$2)))))))))</f>
        <v>0</v>
      </c>
      <c r="C133" s="32">
        <f>MATCH(D133,INDEX(DATOS,1,),0)</f>
        <v>20</v>
      </c>
      <c r="D133" s="114" t="s">
        <v>1</v>
      </c>
      <c r="E133" s="34" t="str">
        <f>IF($B133=0,"--",INDEX(DATOS,$B133,Q$2))</f>
        <v>--</v>
      </c>
      <c r="F133" s="34" t="str">
        <f>IFERROR(SUBSTITUTE(SUBSTITUTE(SUBSTITUTE(SUBSTITUTE(SUBSTITUTE(MID(E133,1,FIND(",",E133)-1),"Departamento de","Dpto."),"Partido de","Part."),"Coronel","Cnel."),"General","Gral."),"Comandante","Cmte."),E133)</f>
        <v>--</v>
      </c>
      <c r="G133" s="117" t="str">
        <f>IFERROR(VLOOKUP($E133,LOC_UNICOS,G$2,0),"sd")</f>
        <v>sd</v>
      </c>
      <c r="H133" s="117" t="str">
        <f>IFERROR(VLOOKUP($E133,LOC_UNICOS,H$2,0),"sd")</f>
        <v>sd</v>
      </c>
      <c r="I133" s="116">
        <f t="shared" si="6"/>
        <v>2018</v>
      </c>
      <c r="J133" s="116">
        <f t="shared" si="7"/>
        <v>2017</v>
      </c>
      <c r="K133" s="118" t="str">
        <f t="array" ref="K133">IFERROR(AVERAGE(IF(INDEX(DATOS,0,$P$2)&lt;=$I133,IF(INDEX(DATOS,0,$P$2)&gt;=$J133,IF(ISNUMBER(INDEX(DATOS,0,K$5)),IF(INDEX(DATOS,0,$N$2)=0,IF(INDEX(DATOS,0,$O$2)=1,IF(INDEX(DATOS,0,$Q$2)=$E133,INDEX(DATOS,0,K$5)))))))),"sd")</f>
        <v>sd</v>
      </c>
      <c r="L133" s="118" t="str">
        <f t="array" ref="L133">IFERROR(AVERAGE(IF(INDEX(DATOS,0,$P$2)&lt;=$I133,IF(INDEX(DATOS,0,$P$2)&gt;=$J133,IF(ISNUMBER(INDEX(DATOS,0,L$5)),IF(INDEX(DATOS,0,$N$2)=0,IF(INDEX(DATOS,0,$O$2)=1,IF(INDEX(DATOS,0,$Q$2)=$E133,INDEX(DATOS,0,L$5)))))))),"sd")</f>
        <v>sd</v>
      </c>
      <c r="M133" s="118" t="str">
        <f t="array" ref="M133">IFERROR(AVERAGE(IF(INDEX(DATOS,0,$P$2)&lt;=$I133,IF(INDEX(DATOS,0,$P$2)&gt;=$J133,IF(ISNUMBER(INDEX(DATOS,0,M$5)),IF(INDEX(DATOS,0,$N$2)=0,IF(INDEX(DATOS,0,$O$2)=1,IF(INDEX(DATOS,0,$Q$2)=$E133,INDEX(DATOS,0,M$5)))))))),"sd")</f>
        <v>sd</v>
      </c>
      <c r="N133" s="118" t="str">
        <f t="array" ref="N133">IFERROR(AVERAGE(IF(INDEX(DATOS,0,$P$2)&lt;=$I133,IF(INDEX(DATOS,0,$P$2)&gt;=$J133,IF(ISNUMBER(INDEX(DATOS,0,N$5)),IF(INDEX(DATOS,0,$N$2)=0,IF(INDEX(DATOS,0,$O$2)=1,IF(INDEX(DATOS,0,$Q$2)=$E133,INDEX(DATOS,0,N$5)))))))),"sd")</f>
        <v>sd</v>
      </c>
      <c r="O133" s="118" t="str">
        <f t="array" ref="O133">IFERROR(AVERAGE(IF(INDEX(DATOS,0,$P$2)&lt;=$I133,IF(INDEX(DATOS,0,$P$2)&gt;=$J133,IF(ISNUMBER(INDEX(DATOS,0,O$5)),IF(INDEX(DATOS,0,$N$2)=0,IF(INDEX(DATOS,0,$O$2)=1,IF(INDEX(DATOS,0,$Q$2)=$E133,INDEX(DATOS,0,O$5)))))))),"sd")</f>
        <v>sd</v>
      </c>
      <c r="P133" s="118" t="str">
        <f t="array" ref="P133">IFERROR(AVERAGE(IF(INDEX(DATOS,0,$P$2)&lt;=$I133,IF(INDEX(DATOS,0,$P$2)&gt;=$J133,IF(ISNUMBER(INDEX(DATOS,0,P$5)),IF(INDEX(DATOS,0,$N$2)=0,IF(INDEX(DATOS,0,$O$2)=1,IF(INDEX(DATOS,0,$Q$2)=$E133,INDEX(DATOS,0,P$5)))))))),"sd")</f>
        <v>sd</v>
      </c>
      <c r="Q133" s="118" t="str">
        <f t="array" ref="Q133">IFERROR(AVERAGE(IF(INDEX(DATOS,0,$P$2)&lt;=$I133,IF(INDEX(DATOS,0,$P$2)&gt;=$J133,IF(ISNUMBER(INDEX(DATOS,0,Q$5)),IF(INDEX(DATOS,0,$N$2)=0,IF(INDEX(DATOS,0,$O$2)=1,IF(INDEX(DATOS,0,$Q$2)=$E133,INDEX(DATOS,0,Q$5)))))))),"sd")</f>
        <v>sd</v>
      </c>
      <c r="R133" s="118"/>
      <c r="S133" s="119" t="str">
        <f t="shared" si="8"/>
        <v>--                                      ,sd,sd,2018,2017,sd,sd,sd,sd,sd,sd,sd</v>
      </c>
    </row>
    <row r="134" spans="1:19" x14ac:dyDescent="0.35">
      <c r="A134">
        <f t="shared" si="9"/>
        <v>127</v>
      </c>
      <c r="B134" s="35">
        <f t="array" ref="B134">IF(B133=0,0,MIN(IF(INDEX(DATOS,0,$P$2)&lt;=$I134,IF(INDEX(DATOS,0,$P$2)&gt;=$J134,IF(ISNUMBER(INDEX(DATOS,0,$C134)),IF(INDEX(DATOS,0,$N$2)=0,IF(INDEX(DATOS,0,$O$2)=1,IF(ISNA(MATCH(INDEX(DATOS,0,$Q$2),IF($J$8:J133=J134,$E$8:E133),0)),INDEX(DATOS,0,$M$2)))))))))</f>
        <v>0</v>
      </c>
      <c r="C134" s="32">
        <f>MATCH(D134,INDEX(DATOS,1,),0)</f>
        <v>20</v>
      </c>
      <c r="D134" s="114" t="s">
        <v>1</v>
      </c>
      <c r="E134" s="34" t="str">
        <f>IF($B134=0,"--",INDEX(DATOS,$B134,Q$2))</f>
        <v>--</v>
      </c>
      <c r="F134" s="34" t="str">
        <f>IFERROR(SUBSTITUTE(SUBSTITUTE(SUBSTITUTE(SUBSTITUTE(SUBSTITUTE(MID(E134,1,FIND(",",E134)-1),"Departamento de","Dpto."),"Partido de","Part."),"Coronel","Cnel."),"General","Gral."),"Comandante","Cmte."),E134)</f>
        <v>--</v>
      </c>
      <c r="G134" s="117" t="str">
        <f>IFERROR(VLOOKUP($E134,LOC_UNICOS,G$2,0),"sd")</f>
        <v>sd</v>
      </c>
      <c r="H134" s="117" t="str">
        <f>IFERROR(VLOOKUP($E134,LOC_UNICOS,H$2,0),"sd")</f>
        <v>sd</v>
      </c>
      <c r="I134" s="116">
        <f t="shared" si="6"/>
        <v>2018</v>
      </c>
      <c r="J134" s="116">
        <f t="shared" si="7"/>
        <v>2017</v>
      </c>
      <c r="K134" s="118" t="str">
        <f t="array" ref="K134">IFERROR(AVERAGE(IF(INDEX(DATOS,0,$P$2)&lt;=$I134,IF(INDEX(DATOS,0,$P$2)&gt;=$J134,IF(ISNUMBER(INDEX(DATOS,0,K$5)),IF(INDEX(DATOS,0,$N$2)=0,IF(INDEX(DATOS,0,$O$2)=1,IF(INDEX(DATOS,0,$Q$2)=$E134,INDEX(DATOS,0,K$5)))))))),"sd")</f>
        <v>sd</v>
      </c>
      <c r="L134" s="118" t="str">
        <f t="array" ref="L134">IFERROR(AVERAGE(IF(INDEX(DATOS,0,$P$2)&lt;=$I134,IF(INDEX(DATOS,0,$P$2)&gt;=$J134,IF(ISNUMBER(INDEX(DATOS,0,L$5)),IF(INDEX(DATOS,0,$N$2)=0,IF(INDEX(DATOS,0,$O$2)=1,IF(INDEX(DATOS,0,$Q$2)=$E134,INDEX(DATOS,0,L$5)))))))),"sd")</f>
        <v>sd</v>
      </c>
      <c r="M134" s="118" t="str">
        <f t="array" ref="M134">IFERROR(AVERAGE(IF(INDEX(DATOS,0,$P$2)&lt;=$I134,IF(INDEX(DATOS,0,$P$2)&gt;=$J134,IF(ISNUMBER(INDEX(DATOS,0,M$5)),IF(INDEX(DATOS,0,$N$2)=0,IF(INDEX(DATOS,0,$O$2)=1,IF(INDEX(DATOS,0,$Q$2)=$E134,INDEX(DATOS,0,M$5)))))))),"sd")</f>
        <v>sd</v>
      </c>
      <c r="N134" s="118" t="str">
        <f t="array" ref="N134">IFERROR(AVERAGE(IF(INDEX(DATOS,0,$P$2)&lt;=$I134,IF(INDEX(DATOS,0,$P$2)&gt;=$J134,IF(ISNUMBER(INDEX(DATOS,0,N$5)),IF(INDEX(DATOS,0,$N$2)=0,IF(INDEX(DATOS,0,$O$2)=1,IF(INDEX(DATOS,0,$Q$2)=$E134,INDEX(DATOS,0,N$5)))))))),"sd")</f>
        <v>sd</v>
      </c>
      <c r="O134" s="118" t="str">
        <f t="array" ref="O134">IFERROR(AVERAGE(IF(INDEX(DATOS,0,$P$2)&lt;=$I134,IF(INDEX(DATOS,0,$P$2)&gt;=$J134,IF(ISNUMBER(INDEX(DATOS,0,O$5)),IF(INDEX(DATOS,0,$N$2)=0,IF(INDEX(DATOS,0,$O$2)=1,IF(INDEX(DATOS,0,$Q$2)=$E134,INDEX(DATOS,0,O$5)))))))),"sd")</f>
        <v>sd</v>
      </c>
      <c r="P134" s="118" t="str">
        <f t="array" ref="P134">IFERROR(AVERAGE(IF(INDEX(DATOS,0,$P$2)&lt;=$I134,IF(INDEX(DATOS,0,$P$2)&gt;=$J134,IF(ISNUMBER(INDEX(DATOS,0,P$5)),IF(INDEX(DATOS,0,$N$2)=0,IF(INDEX(DATOS,0,$O$2)=1,IF(INDEX(DATOS,0,$Q$2)=$E134,INDEX(DATOS,0,P$5)))))))),"sd")</f>
        <v>sd</v>
      </c>
      <c r="Q134" s="118" t="str">
        <f t="array" ref="Q134">IFERROR(AVERAGE(IF(INDEX(DATOS,0,$P$2)&lt;=$I134,IF(INDEX(DATOS,0,$P$2)&gt;=$J134,IF(ISNUMBER(INDEX(DATOS,0,Q$5)),IF(INDEX(DATOS,0,$N$2)=0,IF(INDEX(DATOS,0,$O$2)=1,IF(INDEX(DATOS,0,$Q$2)=$E134,INDEX(DATOS,0,Q$5)))))))),"sd")</f>
        <v>sd</v>
      </c>
      <c r="R134" s="118"/>
      <c r="S134" s="119" t="str">
        <f t="shared" si="8"/>
        <v>--                                      ,sd,sd,2018,2017,sd,sd,sd,sd,sd,sd,sd</v>
      </c>
    </row>
    <row r="135" spans="1:19" x14ac:dyDescent="0.35">
      <c r="A135">
        <f t="shared" si="9"/>
        <v>128</v>
      </c>
      <c r="B135" s="35">
        <f t="array" ref="B135">IF(B134=0,0,MIN(IF(INDEX(DATOS,0,$P$2)&lt;=$I135,IF(INDEX(DATOS,0,$P$2)&gt;=$J135,IF(ISNUMBER(INDEX(DATOS,0,$C135)),IF(INDEX(DATOS,0,$N$2)=0,IF(INDEX(DATOS,0,$O$2)=1,IF(ISNA(MATCH(INDEX(DATOS,0,$Q$2),IF($J$8:J134=J135,$E$8:E134),0)),INDEX(DATOS,0,$M$2)))))))))</f>
        <v>0</v>
      </c>
      <c r="C135" s="32">
        <f>MATCH(D135,INDEX(DATOS,1,),0)</f>
        <v>20</v>
      </c>
      <c r="D135" s="114" t="s">
        <v>1</v>
      </c>
      <c r="E135" s="34" t="str">
        <f>IF($B135=0,"--",INDEX(DATOS,$B135,Q$2))</f>
        <v>--</v>
      </c>
      <c r="F135" s="34" t="str">
        <f>IFERROR(SUBSTITUTE(SUBSTITUTE(SUBSTITUTE(SUBSTITUTE(SUBSTITUTE(MID(E135,1,FIND(",",E135)-1),"Departamento de","Dpto."),"Partido de","Part."),"Coronel","Cnel."),"General","Gral."),"Comandante","Cmte."),E135)</f>
        <v>--</v>
      </c>
      <c r="G135" s="117" t="str">
        <f>IFERROR(VLOOKUP($E135,LOC_UNICOS,G$2,0),"sd")</f>
        <v>sd</v>
      </c>
      <c r="H135" s="117" t="str">
        <f>IFERROR(VLOOKUP($E135,LOC_UNICOS,H$2,0),"sd")</f>
        <v>sd</v>
      </c>
      <c r="I135" s="116">
        <f t="shared" si="6"/>
        <v>2018</v>
      </c>
      <c r="J135" s="116">
        <f t="shared" si="7"/>
        <v>2017</v>
      </c>
      <c r="K135" s="118" t="str">
        <f t="array" ref="K135">IFERROR(AVERAGE(IF(INDEX(DATOS,0,$P$2)&lt;=$I135,IF(INDEX(DATOS,0,$P$2)&gt;=$J135,IF(ISNUMBER(INDEX(DATOS,0,K$5)),IF(INDEX(DATOS,0,$N$2)=0,IF(INDEX(DATOS,0,$O$2)=1,IF(INDEX(DATOS,0,$Q$2)=$E135,INDEX(DATOS,0,K$5)))))))),"sd")</f>
        <v>sd</v>
      </c>
      <c r="L135" s="118" t="str">
        <f t="array" ref="L135">IFERROR(AVERAGE(IF(INDEX(DATOS,0,$P$2)&lt;=$I135,IF(INDEX(DATOS,0,$P$2)&gt;=$J135,IF(ISNUMBER(INDEX(DATOS,0,L$5)),IF(INDEX(DATOS,0,$N$2)=0,IF(INDEX(DATOS,0,$O$2)=1,IF(INDEX(DATOS,0,$Q$2)=$E135,INDEX(DATOS,0,L$5)))))))),"sd")</f>
        <v>sd</v>
      </c>
      <c r="M135" s="118" t="str">
        <f t="array" ref="M135">IFERROR(AVERAGE(IF(INDEX(DATOS,0,$P$2)&lt;=$I135,IF(INDEX(DATOS,0,$P$2)&gt;=$J135,IF(ISNUMBER(INDEX(DATOS,0,M$5)),IF(INDEX(DATOS,0,$N$2)=0,IF(INDEX(DATOS,0,$O$2)=1,IF(INDEX(DATOS,0,$Q$2)=$E135,INDEX(DATOS,0,M$5)))))))),"sd")</f>
        <v>sd</v>
      </c>
      <c r="N135" s="118" t="str">
        <f t="array" ref="N135">IFERROR(AVERAGE(IF(INDEX(DATOS,0,$P$2)&lt;=$I135,IF(INDEX(DATOS,0,$P$2)&gt;=$J135,IF(ISNUMBER(INDEX(DATOS,0,N$5)),IF(INDEX(DATOS,0,$N$2)=0,IF(INDEX(DATOS,0,$O$2)=1,IF(INDEX(DATOS,0,$Q$2)=$E135,INDEX(DATOS,0,N$5)))))))),"sd")</f>
        <v>sd</v>
      </c>
      <c r="O135" s="118" t="str">
        <f t="array" ref="O135">IFERROR(AVERAGE(IF(INDEX(DATOS,0,$P$2)&lt;=$I135,IF(INDEX(DATOS,0,$P$2)&gt;=$J135,IF(ISNUMBER(INDEX(DATOS,0,O$5)),IF(INDEX(DATOS,0,$N$2)=0,IF(INDEX(DATOS,0,$O$2)=1,IF(INDEX(DATOS,0,$Q$2)=$E135,INDEX(DATOS,0,O$5)))))))),"sd")</f>
        <v>sd</v>
      </c>
      <c r="P135" s="118" t="str">
        <f t="array" ref="P135">IFERROR(AVERAGE(IF(INDEX(DATOS,0,$P$2)&lt;=$I135,IF(INDEX(DATOS,0,$P$2)&gt;=$J135,IF(ISNUMBER(INDEX(DATOS,0,P$5)),IF(INDEX(DATOS,0,$N$2)=0,IF(INDEX(DATOS,0,$O$2)=1,IF(INDEX(DATOS,0,$Q$2)=$E135,INDEX(DATOS,0,P$5)))))))),"sd")</f>
        <v>sd</v>
      </c>
      <c r="Q135" s="118" t="str">
        <f t="array" ref="Q135">IFERROR(AVERAGE(IF(INDEX(DATOS,0,$P$2)&lt;=$I135,IF(INDEX(DATOS,0,$P$2)&gt;=$J135,IF(ISNUMBER(INDEX(DATOS,0,Q$5)),IF(INDEX(DATOS,0,$N$2)=0,IF(INDEX(DATOS,0,$O$2)=1,IF(INDEX(DATOS,0,$Q$2)=$E135,INDEX(DATOS,0,Q$5)))))))),"sd")</f>
        <v>sd</v>
      </c>
      <c r="R135" s="118"/>
      <c r="S135" s="119" t="str">
        <f t="shared" si="8"/>
        <v>--                                      ,sd,sd,2018,2017,sd,sd,sd,sd,sd,sd,sd</v>
      </c>
    </row>
    <row r="136" spans="1:19" x14ac:dyDescent="0.35">
      <c r="A136">
        <f t="shared" si="9"/>
        <v>129</v>
      </c>
      <c r="B136" s="35">
        <f t="array" ref="B136">IF(B135=0,0,MIN(IF(INDEX(DATOS,0,$P$2)&lt;=$I136,IF(INDEX(DATOS,0,$P$2)&gt;=$J136,IF(ISNUMBER(INDEX(DATOS,0,$C136)),IF(INDEX(DATOS,0,$N$2)=0,IF(INDEX(DATOS,0,$O$2)=1,IF(ISNA(MATCH(INDEX(DATOS,0,$Q$2),IF($J$8:J135=J136,$E$8:E135),0)),INDEX(DATOS,0,$M$2)))))))))</f>
        <v>0</v>
      </c>
      <c r="C136" s="32">
        <f>MATCH(D136,INDEX(DATOS,1,),0)</f>
        <v>20</v>
      </c>
      <c r="D136" s="114" t="s">
        <v>1</v>
      </c>
      <c r="E136" s="34" t="str">
        <f>IF($B136=0,"--",INDEX(DATOS,$B136,Q$2))</f>
        <v>--</v>
      </c>
      <c r="F136" s="34" t="str">
        <f>IFERROR(SUBSTITUTE(SUBSTITUTE(SUBSTITUTE(SUBSTITUTE(SUBSTITUTE(MID(E136,1,FIND(",",E136)-1),"Departamento de","Dpto."),"Partido de","Part."),"Coronel","Cnel."),"General","Gral."),"Comandante","Cmte."),E136)</f>
        <v>--</v>
      </c>
      <c r="G136" s="117" t="str">
        <f>IFERROR(VLOOKUP($E136,LOC_UNICOS,G$2,0),"sd")</f>
        <v>sd</v>
      </c>
      <c r="H136" s="117" t="str">
        <f>IFERROR(VLOOKUP($E136,LOC_UNICOS,H$2,0),"sd")</f>
        <v>sd</v>
      </c>
      <c r="I136" s="116">
        <f t="shared" si="6"/>
        <v>2018</v>
      </c>
      <c r="J136" s="116">
        <f t="shared" si="7"/>
        <v>2017</v>
      </c>
      <c r="K136" s="118" t="str">
        <f t="array" ref="K136">IFERROR(AVERAGE(IF(INDEX(DATOS,0,$P$2)&lt;=$I136,IF(INDEX(DATOS,0,$P$2)&gt;=$J136,IF(ISNUMBER(INDEX(DATOS,0,K$5)),IF(INDEX(DATOS,0,$N$2)=0,IF(INDEX(DATOS,0,$O$2)=1,IF(INDEX(DATOS,0,$Q$2)=$E136,INDEX(DATOS,0,K$5)))))))),"sd")</f>
        <v>sd</v>
      </c>
      <c r="L136" s="118" t="str">
        <f t="array" ref="L136">IFERROR(AVERAGE(IF(INDEX(DATOS,0,$P$2)&lt;=$I136,IF(INDEX(DATOS,0,$P$2)&gt;=$J136,IF(ISNUMBER(INDEX(DATOS,0,L$5)),IF(INDEX(DATOS,0,$N$2)=0,IF(INDEX(DATOS,0,$O$2)=1,IF(INDEX(DATOS,0,$Q$2)=$E136,INDEX(DATOS,0,L$5)))))))),"sd")</f>
        <v>sd</v>
      </c>
      <c r="M136" s="118" t="str">
        <f t="array" ref="M136">IFERROR(AVERAGE(IF(INDEX(DATOS,0,$P$2)&lt;=$I136,IF(INDEX(DATOS,0,$P$2)&gt;=$J136,IF(ISNUMBER(INDEX(DATOS,0,M$5)),IF(INDEX(DATOS,0,$N$2)=0,IF(INDEX(DATOS,0,$O$2)=1,IF(INDEX(DATOS,0,$Q$2)=$E136,INDEX(DATOS,0,M$5)))))))),"sd")</f>
        <v>sd</v>
      </c>
      <c r="N136" s="118" t="str">
        <f t="array" ref="N136">IFERROR(AVERAGE(IF(INDEX(DATOS,0,$P$2)&lt;=$I136,IF(INDEX(DATOS,0,$P$2)&gt;=$J136,IF(ISNUMBER(INDEX(DATOS,0,N$5)),IF(INDEX(DATOS,0,$N$2)=0,IF(INDEX(DATOS,0,$O$2)=1,IF(INDEX(DATOS,0,$Q$2)=$E136,INDEX(DATOS,0,N$5)))))))),"sd")</f>
        <v>sd</v>
      </c>
      <c r="O136" s="118" t="str">
        <f t="array" ref="O136">IFERROR(AVERAGE(IF(INDEX(DATOS,0,$P$2)&lt;=$I136,IF(INDEX(DATOS,0,$P$2)&gt;=$J136,IF(ISNUMBER(INDEX(DATOS,0,O$5)),IF(INDEX(DATOS,0,$N$2)=0,IF(INDEX(DATOS,0,$O$2)=1,IF(INDEX(DATOS,0,$Q$2)=$E136,INDEX(DATOS,0,O$5)))))))),"sd")</f>
        <v>sd</v>
      </c>
      <c r="P136" s="118" t="str">
        <f t="array" ref="P136">IFERROR(AVERAGE(IF(INDEX(DATOS,0,$P$2)&lt;=$I136,IF(INDEX(DATOS,0,$P$2)&gt;=$J136,IF(ISNUMBER(INDEX(DATOS,0,P$5)),IF(INDEX(DATOS,0,$N$2)=0,IF(INDEX(DATOS,0,$O$2)=1,IF(INDEX(DATOS,0,$Q$2)=$E136,INDEX(DATOS,0,P$5)))))))),"sd")</f>
        <v>sd</v>
      </c>
      <c r="Q136" s="118" t="str">
        <f t="array" ref="Q136">IFERROR(AVERAGE(IF(INDEX(DATOS,0,$P$2)&lt;=$I136,IF(INDEX(DATOS,0,$P$2)&gt;=$J136,IF(ISNUMBER(INDEX(DATOS,0,Q$5)),IF(INDEX(DATOS,0,$N$2)=0,IF(INDEX(DATOS,0,$O$2)=1,IF(INDEX(DATOS,0,$Q$2)=$E136,INDEX(DATOS,0,Q$5)))))))),"sd")</f>
        <v>sd</v>
      </c>
      <c r="R136" s="118"/>
      <c r="S136" s="119" t="str">
        <f t="shared" si="8"/>
        <v>--                                      ,sd,sd,2018,2017,sd,sd,sd,sd,sd,sd,sd</v>
      </c>
    </row>
    <row r="137" spans="1:19" x14ac:dyDescent="0.35">
      <c r="A137">
        <f t="shared" si="9"/>
        <v>130</v>
      </c>
      <c r="B137" s="35">
        <f t="array" ref="B137">IF(B136=0,0,MIN(IF(INDEX(DATOS,0,$P$2)&lt;=$I137,IF(INDEX(DATOS,0,$P$2)&gt;=$J137,IF(ISNUMBER(INDEX(DATOS,0,$C137)),IF(INDEX(DATOS,0,$N$2)=0,IF(INDEX(DATOS,0,$O$2)=1,IF(ISNA(MATCH(INDEX(DATOS,0,$Q$2),IF($J$8:J136=J137,$E$8:E136),0)),INDEX(DATOS,0,$M$2)))))))))</f>
        <v>0</v>
      </c>
      <c r="C137" s="32">
        <f>MATCH(D137,INDEX(DATOS,1,),0)</f>
        <v>20</v>
      </c>
      <c r="D137" s="114" t="s">
        <v>1</v>
      </c>
      <c r="E137" s="34" t="str">
        <f>IF($B137=0,"--",INDEX(DATOS,$B137,Q$2))</f>
        <v>--</v>
      </c>
      <c r="F137" s="34" t="str">
        <f>IFERROR(SUBSTITUTE(SUBSTITUTE(SUBSTITUTE(SUBSTITUTE(SUBSTITUTE(MID(E137,1,FIND(",",E137)-1),"Departamento de","Dpto."),"Partido de","Part."),"Coronel","Cnel."),"General","Gral."),"Comandante","Cmte."),E137)</f>
        <v>--</v>
      </c>
      <c r="G137" s="117" t="str">
        <f>IFERROR(VLOOKUP($E137,LOC_UNICOS,G$2,0),"sd")</f>
        <v>sd</v>
      </c>
      <c r="H137" s="117" t="str">
        <f>IFERROR(VLOOKUP($E137,LOC_UNICOS,H$2,0),"sd")</f>
        <v>sd</v>
      </c>
      <c r="I137" s="116">
        <f t="shared" ref="I137:I200" si="10">$B$1</f>
        <v>2018</v>
      </c>
      <c r="J137" s="116">
        <f t="shared" ref="J137:J200" si="11">I137-1</f>
        <v>2017</v>
      </c>
      <c r="K137" s="118" t="str">
        <f t="array" ref="K137">IFERROR(AVERAGE(IF(INDEX(DATOS,0,$P$2)&lt;=$I137,IF(INDEX(DATOS,0,$P$2)&gt;=$J137,IF(ISNUMBER(INDEX(DATOS,0,K$5)),IF(INDEX(DATOS,0,$N$2)=0,IF(INDEX(DATOS,0,$O$2)=1,IF(INDEX(DATOS,0,$Q$2)=$E137,INDEX(DATOS,0,K$5)))))))),"sd")</f>
        <v>sd</v>
      </c>
      <c r="L137" s="118" t="str">
        <f t="array" ref="L137">IFERROR(AVERAGE(IF(INDEX(DATOS,0,$P$2)&lt;=$I137,IF(INDEX(DATOS,0,$P$2)&gt;=$J137,IF(ISNUMBER(INDEX(DATOS,0,L$5)),IF(INDEX(DATOS,0,$N$2)=0,IF(INDEX(DATOS,0,$O$2)=1,IF(INDEX(DATOS,0,$Q$2)=$E137,INDEX(DATOS,0,L$5)))))))),"sd")</f>
        <v>sd</v>
      </c>
      <c r="M137" s="118" t="str">
        <f t="array" ref="M137">IFERROR(AVERAGE(IF(INDEX(DATOS,0,$P$2)&lt;=$I137,IF(INDEX(DATOS,0,$P$2)&gt;=$J137,IF(ISNUMBER(INDEX(DATOS,0,M$5)),IF(INDEX(DATOS,0,$N$2)=0,IF(INDEX(DATOS,0,$O$2)=1,IF(INDEX(DATOS,0,$Q$2)=$E137,INDEX(DATOS,0,M$5)))))))),"sd")</f>
        <v>sd</v>
      </c>
      <c r="N137" s="118" t="str">
        <f t="array" ref="N137">IFERROR(AVERAGE(IF(INDEX(DATOS,0,$P$2)&lt;=$I137,IF(INDEX(DATOS,0,$P$2)&gt;=$J137,IF(ISNUMBER(INDEX(DATOS,0,N$5)),IF(INDEX(DATOS,0,$N$2)=0,IF(INDEX(DATOS,0,$O$2)=1,IF(INDEX(DATOS,0,$Q$2)=$E137,INDEX(DATOS,0,N$5)))))))),"sd")</f>
        <v>sd</v>
      </c>
      <c r="O137" s="118" t="str">
        <f t="array" ref="O137">IFERROR(AVERAGE(IF(INDEX(DATOS,0,$P$2)&lt;=$I137,IF(INDEX(DATOS,0,$P$2)&gt;=$J137,IF(ISNUMBER(INDEX(DATOS,0,O$5)),IF(INDEX(DATOS,0,$N$2)=0,IF(INDEX(DATOS,0,$O$2)=1,IF(INDEX(DATOS,0,$Q$2)=$E137,INDEX(DATOS,0,O$5)))))))),"sd")</f>
        <v>sd</v>
      </c>
      <c r="P137" s="118" t="str">
        <f t="array" ref="P137">IFERROR(AVERAGE(IF(INDEX(DATOS,0,$P$2)&lt;=$I137,IF(INDEX(DATOS,0,$P$2)&gt;=$J137,IF(ISNUMBER(INDEX(DATOS,0,P$5)),IF(INDEX(DATOS,0,$N$2)=0,IF(INDEX(DATOS,0,$O$2)=1,IF(INDEX(DATOS,0,$Q$2)=$E137,INDEX(DATOS,0,P$5)))))))),"sd")</f>
        <v>sd</v>
      </c>
      <c r="Q137" s="118" t="str">
        <f t="array" ref="Q137">IFERROR(AVERAGE(IF(INDEX(DATOS,0,$P$2)&lt;=$I137,IF(INDEX(DATOS,0,$P$2)&gt;=$J137,IF(ISNUMBER(INDEX(DATOS,0,Q$5)),IF(INDEX(DATOS,0,$N$2)=0,IF(INDEX(DATOS,0,$O$2)=1,IF(INDEX(DATOS,0,$Q$2)=$E137,INDEX(DATOS,0,Q$5)))))))),"sd")</f>
        <v>sd</v>
      </c>
      <c r="R137" s="118"/>
      <c r="S137" s="119" t="str">
        <f t="shared" ref="S137:S200" si="12">F137&amp;REPT(" ",40-LEN(F137))&amp;","&amp;TEXT(G137,"?0.000")&amp;","&amp;TEXT(H137,"?0.000")&amp;","&amp;TEXT(I137,"?0")&amp;","&amp;TEXT(J137,"?0")&amp;","&amp;TEXT(K137,"?0.000")&amp;","&amp;TEXT(L137,"?0.000")&amp;","&amp;TEXT(M137,"?0.000")&amp;","&amp;TEXT(N137,"?0.000")&amp;","&amp;TEXT(O137,"?0.000")&amp;","&amp;TEXT(P137,"?0.000")&amp;","&amp;TEXT(Q137,"?0.000")</f>
        <v>--                                      ,sd,sd,2018,2017,sd,sd,sd,sd,sd,sd,sd</v>
      </c>
    </row>
    <row r="138" spans="1:19" x14ac:dyDescent="0.35">
      <c r="A138">
        <f t="shared" ref="A138:A201" si="13">A137+1</f>
        <v>131</v>
      </c>
      <c r="B138" s="35">
        <f t="array" ref="B138">IF(B137=0,0,MIN(IF(INDEX(DATOS,0,$P$2)&lt;=$I138,IF(INDEX(DATOS,0,$P$2)&gt;=$J138,IF(ISNUMBER(INDEX(DATOS,0,$C138)),IF(INDEX(DATOS,0,$N$2)=0,IF(INDEX(DATOS,0,$O$2)=1,IF(ISNA(MATCH(INDEX(DATOS,0,$Q$2),IF($J$8:J137=J138,$E$8:E137),0)),INDEX(DATOS,0,$M$2)))))))))</f>
        <v>0</v>
      </c>
      <c r="C138" s="32">
        <f>MATCH(D138,INDEX(DATOS,1,),0)</f>
        <v>20</v>
      </c>
      <c r="D138" s="114" t="s">
        <v>1</v>
      </c>
      <c r="E138" s="34" t="str">
        <f>IF($B138=0,"--",INDEX(DATOS,$B138,Q$2))</f>
        <v>--</v>
      </c>
      <c r="F138" s="34" t="str">
        <f>IFERROR(SUBSTITUTE(SUBSTITUTE(SUBSTITUTE(SUBSTITUTE(SUBSTITUTE(MID(E138,1,FIND(",",E138)-1),"Departamento de","Dpto."),"Partido de","Part."),"Coronel","Cnel."),"General","Gral."),"Comandante","Cmte."),E138)</f>
        <v>--</v>
      </c>
      <c r="G138" s="117" t="str">
        <f>IFERROR(VLOOKUP($E138,LOC_UNICOS,G$2,0),"sd")</f>
        <v>sd</v>
      </c>
      <c r="H138" s="117" t="str">
        <f>IFERROR(VLOOKUP($E138,LOC_UNICOS,H$2,0),"sd")</f>
        <v>sd</v>
      </c>
      <c r="I138" s="116">
        <f t="shared" si="10"/>
        <v>2018</v>
      </c>
      <c r="J138" s="116">
        <f t="shared" si="11"/>
        <v>2017</v>
      </c>
      <c r="K138" s="118" t="str">
        <f t="array" ref="K138">IFERROR(AVERAGE(IF(INDEX(DATOS,0,$P$2)&lt;=$I138,IF(INDEX(DATOS,0,$P$2)&gt;=$J138,IF(ISNUMBER(INDEX(DATOS,0,K$5)),IF(INDEX(DATOS,0,$N$2)=0,IF(INDEX(DATOS,0,$O$2)=1,IF(INDEX(DATOS,0,$Q$2)=$E138,INDEX(DATOS,0,K$5)))))))),"sd")</f>
        <v>sd</v>
      </c>
      <c r="L138" s="118" t="str">
        <f t="array" ref="L138">IFERROR(AVERAGE(IF(INDEX(DATOS,0,$P$2)&lt;=$I138,IF(INDEX(DATOS,0,$P$2)&gt;=$J138,IF(ISNUMBER(INDEX(DATOS,0,L$5)),IF(INDEX(DATOS,0,$N$2)=0,IF(INDEX(DATOS,0,$O$2)=1,IF(INDEX(DATOS,0,$Q$2)=$E138,INDEX(DATOS,0,L$5)))))))),"sd")</f>
        <v>sd</v>
      </c>
      <c r="M138" s="118" t="str">
        <f t="array" ref="M138">IFERROR(AVERAGE(IF(INDEX(DATOS,0,$P$2)&lt;=$I138,IF(INDEX(DATOS,0,$P$2)&gt;=$J138,IF(ISNUMBER(INDEX(DATOS,0,M$5)),IF(INDEX(DATOS,0,$N$2)=0,IF(INDEX(DATOS,0,$O$2)=1,IF(INDEX(DATOS,0,$Q$2)=$E138,INDEX(DATOS,0,M$5)))))))),"sd")</f>
        <v>sd</v>
      </c>
      <c r="N138" s="118" t="str">
        <f t="array" ref="N138">IFERROR(AVERAGE(IF(INDEX(DATOS,0,$P$2)&lt;=$I138,IF(INDEX(DATOS,0,$P$2)&gt;=$J138,IF(ISNUMBER(INDEX(DATOS,0,N$5)),IF(INDEX(DATOS,0,$N$2)=0,IF(INDEX(DATOS,0,$O$2)=1,IF(INDEX(DATOS,0,$Q$2)=$E138,INDEX(DATOS,0,N$5)))))))),"sd")</f>
        <v>sd</v>
      </c>
      <c r="O138" s="118" t="str">
        <f t="array" ref="O138">IFERROR(AVERAGE(IF(INDEX(DATOS,0,$P$2)&lt;=$I138,IF(INDEX(DATOS,0,$P$2)&gt;=$J138,IF(ISNUMBER(INDEX(DATOS,0,O$5)),IF(INDEX(DATOS,0,$N$2)=0,IF(INDEX(DATOS,0,$O$2)=1,IF(INDEX(DATOS,0,$Q$2)=$E138,INDEX(DATOS,0,O$5)))))))),"sd")</f>
        <v>sd</v>
      </c>
      <c r="P138" s="118" t="str">
        <f t="array" ref="P138">IFERROR(AVERAGE(IF(INDEX(DATOS,0,$P$2)&lt;=$I138,IF(INDEX(DATOS,0,$P$2)&gt;=$J138,IF(ISNUMBER(INDEX(DATOS,0,P$5)),IF(INDEX(DATOS,0,$N$2)=0,IF(INDEX(DATOS,0,$O$2)=1,IF(INDEX(DATOS,0,$Q$2)=$E138,INDEX(DATOS,0,P$5)))))))),"sd")</f>
        <v>sd</v>
      </c>
      <c r="Q138" s="118" t="str">
        <f t="array" ref="Q138">IFERROR(AVERAGE(IF(INDEX(DATOS,0,$P$2)&lt;=$I138,IF(INDEX(DATOS,0,$P$2)&gt;=$J138,IF(ISNUMBER(INDEX(DATOS,0,Q$5)),IF(INDEX(DATOS,0,$N$2)=0,IF(INDEX(DATOS,0,$O$2)=1,IF(INDEX(DATOS,0,$Q$2)=$E138,INDEX(DATOS,0,Q$5)))))))),"sd")</f>
        <v>sd</v>
      </c>
      <c r="R138" s="118"/>
      <c r="S138" s="119" t="str">
        <f t="shared" si="12"/>
        <v>--                                      ,sd,sd,2018,2017,sd,sd,sd,sd,sd,sd,sd</v>
      </c>
    </row>
    <row r="139" spans="1:19" x14ac:dyDescent="0.35">
      <c r="A139">
        <f t="shared" si="13"/>
        <v>132</v>
      </c>
      <c r="B139" s="35">
        <f t="array" ref="B139">IF(B138=0,0,MIN(IF(INDEX(DATOS,0,$P$2)&lt;=$I139,IF(INDEX(DATOS,0,$P$2)&gt;=$J139,IF(ISNUMBER(INDEX(DATOS,0,$C139)),IF(INDEX(DATOS,0,$N$2)=0,IF(INDEX(DATOS,0,$O$2)=1,IF(ISNA(MATCH(INDEX(DATOS,0,$Q$2),IF($J$8:J138=J139,$E$8:E138),0)),INDEX(DATOS,0,$M$2)))))))))</f>
        <v>0</v>
      </c>
      <c r="C139" s="32">
        <f>MATCH(D139,INDEX(DATOS,1,),0)</f>
        <v>20</v>
      </c>
      <c r="D139" s="114" t="s">
        <v>1</v>
      </c>
      <c r="E139" s="34" t="str">
        <f>IF($B139=0,"--",INDEX(DATOS,$B139,Q$2))</f>
        <v>--</v>
      </c>
      <c r="F139" s="34" t="str">
        <f>IFERROR(SUBSTITUTE(SUBSTITUTE(SUBSTITUTE(SUBSTITUTE(SUBSTITUTE(MID(E139,1,FIND(",",E139)-1),"Departamento de","Dpto."),"Partido de","Part."),"Coronel","Cnel."),"General","Gral."),"Comandante","Cmte."),E139)</f>
        <v>--</v>
      </c>
      <c r="G139" s="117" t="str">
        <f>IFERROR(VLOOKUP($E139,LOC_UNICOS,G$2,0),"sd")</f>
        <v>sd</v>
      </c>
      <c r="H139" s="117" t="str">
        <f>IFERROR(VLOOKUP($E139,LOC_UNICOS,H$2,0),"sd")</f>
        <v>sd</v>
      </c>
      <c r="I139" s="116">
        <f t="shared" si="10"/>
        <v>2018</v>
      </c>
      <c r="J139" s="116">
        <f t="shared" si="11"/>
        <v>2017</v>
      </c>
      <c r="K139" s="118" t="str">
        <f t="array" ref="K139">IFERROR(AVERAGE(IF(INDEX(DATOS,0,$P$2)&lt;=$I139,IF(INDEX(DATOS,0,$P$2)&gt;=$J139,IF(ISNUMBER(INDEX(DATOS,0,K$5)),IF(INDEX(DATOS,0,$N$2)=0,IF(INDEX(DATOS,0,$O$2)=1,IF(INDEX(DATOS,0,$Q$2)=$E139,INDEX(DATOS,0,K$5)))))))),"sd")</f>
        <v>sd</v>
      </c>
      <c r="L139" s="118" t="str">
        <f t="array" ref="L139">IFERROR(AVERAGE(IF(INDEX(DATOS,0,$P$2)&lt;=$I139,IF(INDEX(DATOS,0,$P$2)&gt;=$J139,IF(ISNUMBER(INDEX(DATOS,0,L$5)),IF(INDEX(DATOS,0,$N$2)=0,IF(INDEX(DATOS,0,$O$2)=1,IF(INDEX(DATOS,0,$Q$2)=$E139,INDEX(DATOS,0,L$5)))))))),"sd")</f>
        <v>sd</v>
      </c>
      <c r="M139" s="118" t="str">
        <f t="array" ref="M139">IFERROR(AVERAGE(IF(INDEX(DATOS,0,$P$2)&lt;=$I139,IF(INDEX(DATOS,0,$P$2)&gt;=$J139,IF(ISNUMBER(INDEX(DATOS,0,M$5)),IF(INDEX(DATOS,0,$N$2)=0,IF(INDEX(DATOS,0,$O$2)=1,IF(INDEX(DATOS,0,$Q$2)=$E139,INDEX(DATOS,0,M$5)))))))),"sd")</f>
        <v>sd</v>
      </c>
      <c r="N139" s="118" t="str">
        <f t="array" ref="N139">IFERROR(AVERAGE(IF(INDEX(DATOS,0,$P$2)&lt;=$I139,IF(INDEX(DATOS,0,$P$2)&gt;=$J139,IF(ISNUMBER(INDEX(DATOS,0,N$5)),IF(INDEX(DATOS,0,$N$2)=0,IF(INDEX(DATOS,0,$O$2)=1,IF(INDEX(DATOS,0,$Q$2)=$E139,INDEX(DATOS,0,N$5)))))))),"sd")</f>
        <v>sd</v>
      </c>
      <c r="O139" s="118" t="str">
        <f t="array" ref="O139">IFERROR(AVERAGE(IF(INDEX(DATOS,0,$P$2)&lt;=$I139,IF(INDEX(DATOS,0,$P$2)&gt;=$J139,IF(ISNUMBER(INDEX(DATOS,0,O$5)),IF(INDEX(DATOS,0,$N$2)=0,IF(INDEX(DATOS,0,$O$2)=1,IF(INDEX(DATOS,0,$Q$2)=$E139,INDEX(DATOS,0,O$5)))))))),"sd")</f>
        <v>sd</v>
      </c>
      <c r="P139" s="118" t="str">
        <f t="array" ref="P139">IFERROR(AVERAGE(IF(INDEX(DATOS,0,$P$2)&lt;=$I139,IF(INDEX(DATOS,0,$P$2)&gt;=$J139,IF(ISNUMBER(INDEX(DATOS,0,P$5)),IF(INDEX(DATOS,0,$N$2)=0,IF(INDEX(DATOS,0,$O$2)=1,IF(INDEX(DATOS,0,$Q$2)=$E139,INDEX(DATOS,0,P$5)))))))),"sd")</f>
        <v>sd</v>
      </c>
      <c r="Q139" s="118" t="str">
        <f t="array" ref="Q139">IFERROR(AVERAGE(IF(INDEX(DATOS,0,$P$2)&lt;=$I139,IF(INDEX(DATOS,0,$P$2)&gt;=$J139,IF(ISNUMBER(INDEX(DATOS,0,Q$5)),IF(INDEX(DATOS,0,$N$2)=0,IF(INDEX(DATOS,0,$O$2)=1,IF(INDEX(DATOS,0,$Q$2)=$E139,INDEX(DATOS,0,Q$5)))))))),"sd")</f>
        <v>sd</v>
      </c>
      <c r="R139" s="118"/>
      <c r="S139" s="119" t="str">
        <f t="shared" si="12"/>
        <v>--                                      ,sd,sd,2018,2017,sd,sd,sd,sd,sd,sd,sd</v>
      </c>
    </row>
    <row r="140" spans="1:19" x14ac:dyDescent="0.35">
      <c r="A140">
        <f t="shared" si="13"/>
        <v>133</v>
      </c>
      <c r="B140" s="35">
        <f t="array" ref="B140">IF(B139=0,0,MIN(IF(INDEX(DATOS,0,$P$2)&lt;=$I140,IF(INDEX(DATOS,0,$P$2)&gt;=$J140,IF(ISNUMBER(INDEX(DATOS,0,$C140)),IF(INDEX(DATOS,0,$N$2)=0,IF(INDEX(DATOS,0,$O$2)=1,IF(ISNA(MATCH(INDEX(DATOS,0,$Q$2),IF($J$8:J139=J140,$E$8:E139),0)),INDEX(DATOS,0,$M$2)))))))))</f>
        <v>0</v>
      </c>
      <c r="C140" s="32">
        <f>MATCH(D140,INDEX(DATOS,1,),0)</f>
        <v>20</v>
      </c>
      <c r="D140" s="114" t="s">
        <v>1</v>
      </c>
      <c r="E140" s="34" t="str">
        <f>IF($B140=0,"--",INDEX(DATOS,$B140,Q$2))</f>
        <v>--</v>
      </c>
      <c r="F140" s="34" t="str">
        <f>IFERROR(SUBSTITUTE(SUBSTITUTE(SUBSTITUTE(SUBSTITUTE(SUBSTITUTE(MID(E140,1,FIND(",",E140)-1),"Departamento de","Dpto."),"Partido de","Part."),"Coronel","Cnel."),"General","Gral."),"Comandante","Cmte."),E140)</f>
        <v>--</v>
      </c>
      <c r="G140" s="117" t="str">
        <f>IFERROR(VLOOKUP($E140,LOC_UNICOS,G$2,0),"sd")</f>
        <v>sd</v>
      </c>
      <c r="H140" s="117" t="str">
        <f>IFERROR(VLOOKUP($E140,LOC_UNICOS,H$2,0),"sd")</f>
        <v>sd</v>
      </c>
      <c r="I140" s="116">
        <f t="shared" si="10"/>
        <v>2018</v>
      </c>
      <c r="J140" s="116">
        <f t="shared" si="11"/>
        <v>2017</v>
      </c>
      <c r="K140" s="118" t="str">
        <f t="array" ref="K140">IFERROR(AVERAGE(IF(INDEX(DATOS,0,$P$2)&lt;=$I140,IF(INDEX(DATOS,0,$P$2)&gt;=$J140,IF(ISNUMBER(INDEX(DATOS,0,K$5)),IF(INDEX(DATOS,0,$N$2)=0,IF(INDEX(DATOS,0,$O$2)=1,IF(INDEX(DATOS,0,$Q$2)=$E140,INDEX(DATOS,0,K$5)))))))),"sd")</f>
        <v>sd</v>
      </c>
      <c r="L140" s="118" t="str">
        <f t="array" ref="L140">IFERROR(AVERAGE(IF(INDEX(DATOS,0,$P$2)&lt;=$I140,IF(INDEX(DATOS,0,$P$2)&gt;=$J140,IF(ISNUMBER(INDEX(DATOS,0,L$5)),IF(INDEX(DATOS,0,$N$2)=0,IF(INDEX(DATOS,0,$O$2)=1,IF(INDEX(DATOS,0,$Q$2)=$E140,INDEX(DATOS,0,L$5)))))))),"sd")</f>
        <v>sd</v>
      </c>
      <c r="M140" s="118" t="str">
        <f t="array" ref="M140">IFERROR(AVERAGE(IF(INDEX(DATOS,0,$P$2)&lt;=$I140,IF(INDEX(DATOS,0,$P$2)&gt;=$J140,IF(ISNUMBER(INDEX(DATOS,0,M$5)),IF(INDEX(DATOS,0,$N$2)=0,IF(INDEX(DATOS,0,$O$2)=1,IF(INDEX(DATOS,0,$Q$2)=$E140,INDEX(DATOS,0,M$5)))))))),"sd")</f>
        <v>sd</v>
      </c>
      <c r="N140" s="118" t="str">
        <f t="array" ref="N140">IFERROR(AVERAGE(IF(INDEX(DATOS,0,$P$2)&lt;=$I140,IF(INDEX(DATOS,0,$P$2)&gt;=$J140,IF(ISNUMBER(INDEX(DATOS,0,N$5)),IF(INDEX(DATOS,0,$N$2)=0,IF(INDEX(DATOS,0,$O$2)=1,IF(INDEX(DATOS,0,$Q$2)=$E140,INDEX(DATOS,0,N$5)))))))),"sd")</f>
        <v>sd</v>
      </c>
      <c r="O140" s="118" t="str">
        <f t="array" ref="O140">IFERROR(AVERAGE(IF(INDEX(DATOS,0,$P$2)&lt;=$I140,IF(INDEX(DATOS,0,$P$2)&gt;=$J140,IF(ISNUMBER(INDEX(DATOS,0,O$5)),IF(INDEX(DATOS,0,$N$2)=0,IF(INDEX(DATOS,0,$O$2)=1,IF(INDEX(DATOS,0,$Q$2)=$E140,INDEX(DATOS,0,O$5)))))))),"sd")</f>
        <v>sd</v>
      </c>
      <c r="P140" s="118" t="str">
        <f t="array" ref="P140">IFERROR(AVERAGE(IF(INDEX(DATOS,0,$P$2)&lt;=$I140,IF(INDEX(DATOS,0,$P$2)&gt;=$J140,IF(ISNUMBER(INDEX(DATOS,0,P$5)),IF(INDEX(DATOS,0,$N$2)=0,IF(INDEX(DATOS,0,$O$2)=1,IF(INDEX(DATOS,0,$Q$2)=$E140,INDEX(DATOS,0,P$5)))))))),"sd")</f>
        <v>sd</v>
      </c>
      <c r="Q140" s="118" t="str">
        <f t="array" ref="Q140">IFERROR(AVERAGE(IF(INDEX(DATOS,0,$P$2)&lt;=$I140,IF(INDEX(DATOS,0,$P$2)&gt;=$J140,IF(ISNUMBER(INDEX(DATOS,0,Q$5)),IF(INDEX(DATOS,0,$N$2)=0,IF(INDEX(DATOS,0,$O$2)=1,IF(INDEX(DATOS,0,$Q$2)=$E140,INDEX(DATOS,0,Q$5)))))))),"sd")</f>
        <v>sd</v>
      </c>
      <c r="R140" s="118"/>
      <c r="S140" s="119" t="str">
        <f t="shared" si="12"/>
        <v>--                                      ,sd,sd,2018,2017,sd,sd,sd,sd,sd,sd,sd</v>
      </c>
    </row>
    <row r="141" spans="1:19" x14ac:dyDescent="0.35">
      <c r="A141">
        <f t="shared" si="13"/>
        <v>134</v>
      </c>
      <c r="B141" s="35">
        <f t="array" ref="B141">IF(B140=0,0,MIN(IF(INDEX(DATOS,0,$P$2)&lt;=$I141,IF(INDEX(DATOS,0,$P$2)&gt;=$J141,IF(ISNUMBER(INDEX(DATOS,0,$C141)),IF(INDEX(DATOS,0,$N$2)=0,IF(INDEX(DATOS,0,$O$2)=1,IF(ISNA(MATCH(INDEX(DATOS,0,$Q$2),IF($J$8:J140=J141,$E$8:E140),0)),INDEX(DATOS,0,$M$2)))))))))</f>
        <v>0</v>
      </c>
      <c r="C141" s="32">
        <f>MATCH(D141,INDEX(DATOS,1,),0)</f>
        <v>20</v>
      </c>
      <c r="D141" s="114" t="s">
        <v>1</v>
      </c>
      <c r="E141" s="34" t="str">
        <f>IF($B141=0,"--",INDEX(DATOS,$B141,Q$2))</f>
        <v>--</v>
      </c>
      <c r="F141" s="34" t="str">
        <f>IFERROR(SUBSTITUTE(SUBSTITUTE(SUBSTITUTE(SUBSTITUTE(SUBSTITUTE(MID(E141,1,FIND(",",E141)-1),"Departamento de","Dpto."),"Partido de","Part."),"Coronel","Cnel."),"General","Gral."),"Comandante","Cmte."),E141)</f>
        <v>--</v>
      </c>
      <c r="G141" s="117" t="str">
        <f>IFERROR(VLOOKUP($E141,LOC_UNICOS,G$2,0),"sd")</f>
        <v>sd</v>
      </c>
      <c r="H141" s="117" t="str">
        <f>IFERROR(VLOOKUP($E141,LOC_UNICOS,H$2,0),"sd")</f>
        <v>sd</v>
      </c>
      <c r="I141" s="116">
        <f t="shared" si="10"/>
        <v>2018</v>
      </c>
      <c r="J141" s="116">
        <f t="shared" si="11"/>
        <v>2017</v>
      </c>
      <c r="K141" s="118" t="str">
        <f t="array" ref="K141">IFERROR(AVERAGE(IF(INDEX(DATOS,0,$P$2)&lt;=$I141,IF(INDEX(DATOS,0,$P$2)&gt;=$J141,IF(ISNUMBER(INDEX(DATOS,0,K$5)),IF(INDEX(DATOS,0,$N$2)=0,IF(INDEX(DATOS,0,$O$2)=1,IF(INDEX(DATOS,0,$Q$2)=$E141,INDEX(DATOS,0,K$5)))))))),"sd")</f>
        <v>sd</v>
      </c>
      <c r="L141" s="118" t="str">
        <f t="array" ref="L141">IFERROR(AVERAGE(IF(INDEX(DATOS,0,$P$2)&lt;=$I141,IF(INDEX(DATOS,0,$P$2)&gt;=$J141,IF(ISNUMBER(INDEX(DATOS,0,L$5)),IF(INDEX(DATOS,0,$N$2)=0,IF(INDEX(DATOS,0,$O$2)=1,IF(INDEX(DATOS,0,$Q$2)=$E141,INDEX(DATOS,0,L$5)))))))),"sd")</f>
        <v>sd</v>
      </c>
      <c r="M141" s="118" t="str">
        <f t="array" ref="M141">IFERROR(AVERAGE(IF(INDEX(DATOS,0,$P$2)&lt;=$I141,IF(INDEX(DATOS,0,$P$2)&gt;=$J141,IF(ISNUMBER(INDEX(DATOS,0,M$5)),IF(INDEX(DATOS,0,$N$2)=0,IF(INDEX(DATOS,0,$O$2)=1,IF(INDEX(DATOS,0,$Q$2)=$E141,INDEX(DATOS,0,M$5)))))))),"sd")</f>
        <v>sd</v>
      </c>
      <c r="N141" s="118" t="str">
        <f t="array" ref="N141">IFERROR(AVERAGE(IF(INDEX(DATOS,0,$P$2)&lt;=$I141,IF(INDEX(DATOS,0,$P$2)&gt;=$J141,IF(ISNUMBER(INDEX(DATOS,0,N$5)),IF(INDEX(DATOS,0,$N$2)=0,IF(INDEX(DATOS,0,$O$2)=1,IF(INDEX(DATOS,0,$Q$2)=$E141,INDEX(DATOS,0,N$5)))))))),"sd")</f>
        <v>sd</v>
      </c>
      <c r="O141" s="118" t="str">
        <f t="array" ref="O141">IFERROR(AVERAGE(IF(INDEX(DATOS,0,$P$2)&lt;=$I141,IF(INDEX(DATOS,0,$P$2)&gt;=$J141,IF(ISNUMBER(INDEX(DATOS,0,O$5)),IF(INDEX(DATOS,0,$N$2)=0,IF(INDEX(DATOS,0,$O$2)=1,IF(INDEX(DATOS,0,$Q$2)=$E141,INDEX(DATOS,0,O$5)))))))),"sd")</f>
        <v>sd</v>
      </c>
      <c r="P141" s="118" t="str">
        <f t="array" ref="P141">IFERROR(AVERAGE(IF(INDEX(DATOS,0,$P$2)&lt;=$I141,IF(INDEX(DATOS,0,$P$2)&gt;=$J141,IF(ISNUMBER(INDEX(DATOS,0,P$5)),IF(INDEX(DATOS,0,$N$2)=0,IF(INDEX(DATOS,0,$O$2)=1,IF(INDEX(DATOS,0,$Q$2)=$E141,INDEX(DATOS,0,P$5)))))))),"sd")</f>
        <v>sd</v>
      </c>
      <c r="Q141" s="118" t="str">
        <f t="array" ref="Q141">IFERROR(AVERAGE(IF(INDEX(DATOS,0,$P$2)&lt;=$I141,IF(INDEX(DATOS,0,$P$2)&gt;=$J141,IF(ISNUMBER(INDEX(DATOS,0,Q$5)),IF(INDEX(DATOS,0,$N$2)=0,IF(INDEX(DATOS,0,$O$2)=1,IF(INDEX(DATOS,0,$Q$2)=$E141,INDEX(DATOS,0,Q$5)))))))),"sd")</f>
        <v>sd</v>
      </c>
      <c r="R141" s="118"/>
      <c r="S141" s="119" t="str">
        <f t="shared" si="12"/>
        <v>--                                      ,sd,sd,2018,2017,sd,sd,sd,sd,sd,sd,sd</v>
      </c>
    </row>
    <row r="142" spans="1:19" x14ac:dyDescent="0.35">
      <c r="A142">
        <f t="shared" si="13"/>
        <v>135</v>
      </c>
      <c r="B142" s="35">
        <f t="array" ref="B142">IF(B141=0,0,MIN(IF(INDEX(DATOS,0,$P$2)&lt;=$I142,IF(INDEX(DATOS,0,$P$2)&gt;=$J142,IF(ISNUMBER(INDEX(DATOS,0,$C142)),IF(INDEX(DATOS,0,$N$2)=0,IF(INDEX(DATOS,0,$O$2)=1,IF(ISNA(MATCH(INDEX(DATOS,0,$Q$2),IF($J$8:J141=J142,$E$8:E141),0)),INDEX(DATOS,0,$M$2)))))))))</f>
        <v>0</v>
      </c>
      <c r="C142" s="32">
        <f>MATCH(D142,INDEX(DATOS,1,),0)</f>
        <v>20</v>
      </c>
      <c r="D142" s="114" t="s">
        <v>1</v>
      </c>
      <c r="E142" s="34" t="str">
        <f>IF($B142=0,"--",INDEX(DATOS,$B142,Q$2))</f>
        <v>--</v>
      </c>
      <c r="F142" s="34" t="str">
        <f>IFERROR(SUBSTITUTE(SUBSTITUTE(SUBSTITUTE(SUBSTITUTE(SUBSTITUTE(MID(E142,1,FIND(",",E142)-1),"Departamento de","Dpto."),"Partido de","Part."),"Coronel","Cnel."),"General","Gral."),"Comandante","Cmte."),E142)</f>
        <v>--</v>
      </c>
      <c r="G142" s="117" t="str">
        <f>IFERROR(VLOOKUP($E142,LOC_UNICOS,G$2,0),"sd")</f>
        <v>sd</v>
      </c>
      <c r="H142" s="117" t="str">
        <f>IFERROR(VLOOKUP($E142,LOC_UNICOS,H$2,0),"sd")</f>
        <v>sd</v>
      </c>
      <c r="I142" s="116">
        <f t="shared" si="10"/>
        <v>2018</v>
      </c>
      <c r="J142" s="116">
        <f t="shared" si="11"/>
        <v>2017</v>
      </c>
      <c r="K142" s="118" t="str">
        <f t="array" ref="K142">IFERROR(AVERAGE(IF(INDEX(DATOS,0,$P$2)&lt;=$I142,IF(INDEX(DATOS,0,$P$2)&gt;=$J142,IF(ISNUMBER(INDEX(DATOS,0,K$5)),IF(INDEX(DATOS,0,$N$2)=0,IF(INDEX(DATOS,0,$O$2)=1,IF(INDEX(DATOS,0,$Q$2)=$E142,INDEX(DATOS,0,K$5)))))))),"sd")</f>
        <v>sd</v>
      </c>
      <c r="L142" s="118" t="str">
        <f t="array" ref="L142">IFERROR(AVERAGE(IF(INDEX(DATOS,0,$P$2)&lt;=$I142,IF(INDEX(DATOS,0,$P$2)&gt;=$J142,IF(ISNUMBER(INDEX(DATOS,0,L$5)),IF(INDEX(DATOS,0,$N$2)=0,IF(INDEX(DATOS,0,$O$2)=1,IF(INDEX(DATOS,0,$Q$2)=$E142,INDEX(DATOS,0,L$5)))))))),"sd")</f>
        <v>sd</v>
      </c>
      <c r="M142" s="118" t="str">
        <f t="array" ref="M142">IFERROR(AVERAGE(IF(INDEX(DATOS,0,$P$2)&lt;=$I142,IF(INDEX(DATOS,0,$P$2)&gt;=$J142,IF(ISNUMBER(INDEX(DATOS,0,M$5)),IF(INDEX(DATOS,0,$N$2)=0,IF(INDEX(DATOS,0,$O$2)=1,IF(INDEX(DATOS,0,$Q$2)=$E142,INDEX(DATOS,0,M$5)))))))),"sd")</f>
        <v>sd</v>
      </c>
      <c r="N142" s="118" t="str">
        <f t="array" ref="N142">IFERROR(AVERAGE(IF(INDEX(DATOS,0,$P$2)&lt;=$I142,IF(INDEX(DATOS,0,$P$2)&gt;=$J142,IF(ISNUMBER(INDEX(DATOS,0,N$5)),IF(INDEX(DATOS,0,$N$2)=0,IF(INDEX(DATOS,0,$O$2)=1,IF(INDEX(DATOS,0,$Q$2)=$E142,INDEX(DATOS,0,N$5)))))))),"sd")</f>
        <v>sd</v>
      </c>
      <c r="O142" s="118" t="str">
        <f t="array" ref="O142">IFERROR(AVERAGE(IF(INDEX(DATOS,0,$P$2)&lt;=$I142,IF(INDEX(DATOS,0,$P$2)&gt;=$J142,IF(ISNUMBER(INDEX(DATOS,0,O$5)),IF(INDEX(DATOS,0,$N$2)=0,IF(INDEX(DATOS,0,$O$2)=1,IF(INDEX(DATOS,0,$Q$2)=$E142,INDEX(DATOS,0,O$5)))))))),"sd")</f>
        <v>sd</v>
      </c>
      <c r="P142" s="118" t="str">
        <f t="array" ref="P142">IFERROR(AVERAGE(IF(INDEX(DATOS,0,$P$2)&lt;=$I142,IF(INDEX(DATOS,0,$P$2)&gt;=$J142,IF(ISNUMBER(INDEX(DATOS,0,P$5)),IF(INDEX(DATOS,0,$N$2)=0,IF(INDEX(DATOS,0,$O$2)=1,IF(INDEX(DATOS,0,$Q$2)=$E142,INDEX(DATOS,0,P$5)))))))),"sd")</f>
        <v>sd</v>
      </c>
      <c r="Q142" s="118" t="str">
        <f t="array" ref="Q142">IFERROR(AVERAGE(IF(INDEX(DATOS,0,$P$2)&lt;=$I142,IF(INDEX(DATOS,0,$P$2)&gt;=$J142,IF(ISNUMBER(INDEX(DATOS,0,Q$5)),IF(INDEX(DATOS,0,$N$2)=0,IF(INDEX(DATOS,0,$O$2)=1,IF(INDEX(DATOS,0,$Q$2)=$E142,INDEX(DATOS,0,Q$5)))))))),"sd")</f>
        <v>sd</v>
      </c>
      <c r="R142" s="118"/>
      <c r="S142" s="119" t="str">
        <f t="shared" si="12"/>
        <v>--                                      ,sd,sd,2018,2017,sd,sd,sd,sd,sd,sd,sd</v>
      </c>
    </row>
    <row r="143" spans="1:19" x14ac:dyDescent="0.35">
      <c r="A143">
        <f t="shared" si="13"/>
        <v>136</v>
      </c>
      <c r="B143" s="35">
        <f t="array" ref="B143">IF(B142=0,0,MIN(IF(INDEX(DATOS,0,$P$2)&lt;=$I143,IF(INDEX(DATOS,0,$P$2)&gt;=$J143,IF(ISNUMBER(INDEX(DATOS,0,$C143)),IF(INDEX(DATOS,0,$N$2)=0,IF(INDEX(DATOS,0,$O$2)=1,IF(ISNA(MATCH(INDEX(DATOS,0,$Q$2),IF($J$8:J142=J143,$E$8:E142),0)),INDEX(DATOS,0,$M$2)))))))))</f>
        <v>0</v>
      </c>
      <c r="C143" s="32">
        <f>MATCH(D143,INDEX(DATOS,1,),0)</f>
        <v>20</v>
      </c>
      <c r="D143" s="114" t="s">
        <v>1</v>
      </c>
      <c r="E143" s="34" t="str">
        <f>IF($B143=0,"--",INDEX(DATOS,$B143,Q$2))</f>
        <v>--</v>
      </c>
      <c r="F143" s="34" t="str">
        <f>IFERROR(SUBSTITUTE(SUBSTITUTE(SUBSTITUTE(SUBSTITUTE(SUBSTITUTE(MID(E143,1,FIND(",",E143)-1),"Departamento de","Dpto."),"Partido de","Part."),"Coronel","Cnel."),"General","Gral."),"Comandante","Cmte."),E143)</f>
        <v>--</v>
      </c>
      <c r="G143" s="117" t="str">
        <f>IFERROR(VLOOKUP($E143,LOC_UNICOS,G$2,0),"sd")</f>
        <v>sd</v>
      </c>
      <c r="H143" s="117" t="str">
        <f>IFERROR(VLOOKUP($E143,LOC_UNICOS,H$2,0),"sd")</f>
        <v>sd</v>
      </c>
      <c r="I143" s="116">
        <f t="shared" si="10"/>
        <v>2018</v>
      </c>
      <c r="J143" s="116">
        <f t="shared" si="11"/>
        <v>2017</v>
      </c>
      <c r="K143" s="118" t="str">
        <f t="array" ref="K143">IFERROR(AVERAGE(IF(INDEX(DATOS,0,$P$2)&lt;=$I143,IF(INDEX(DATOS,0,$P$2)&gt;=$J143,IF(ISNUMBER(INDEX(DATOS,0,K$5)),IF(INDEX(DATOS,0,$N$2)=0,IF(INDEX(DATOS,0,$O$2)=1,IF(INDEX(DATOS,0,$Q$2)=$E143,INDEX(DATOS,0,K$5)))))))),"sd")</f>
        <v>sd</v>
      </c>
      <c r="L143" s="118" t="str">
        <f t="array" ref="L143">IFERROR(AVERAGE(IF(INDEX(DATOS,0,$P$2)&lt;=$I143,IF(INDEX(DATOS,0,$P$2)&gt;=$J143,IF(ISNUMBER(INDEX(DATOS,0,L$5)),IF(INDEX(DATOS,0,$N$2)=0,IF(INDEX(DATOS,0,$O$2)=1,IF(INDEX(DATOS,0,$Q$2)=$E143,INDEX(DATOS,0,L$5)))))))),"sd")</f>
        <v>sd</v>
      </c>
      <c r="M143" s="118" t="str">
        <f t="array" ref="M143">IFERROR(AVERAGE(IF(INDEX(DATOS,0,$P$2)&lt;=$I143,IF(INDEX(DATOS,0,$P$2)&gt;=$J143,IF(ISNUMBER(INDEX(DATOS,0,M$5)),IF(INDEX(DATOS,0,$N$2)=0,IF(INDEX(DATOS,0,$O$2)=1,IF(INDEX(DATOS,0,$Q$2)=$E143,INDEX(DATOS,0,M$5)))))))),"sd")</f>
        <v>sd</v>
      </c>
      <c r="N143" s="118" t="str">
        <f t="array" ref="N143">IFERROR(AVERAGE(IF(INDEX(DATOS,0,$P$2)&lt;=$I143,IF(INDEX(DATOS,0,$P$2)&gt;=$J143,IF(ISNUMBER(INDEX(DATOS,0,N$5)),IF(INDEX(DATOS,0,$N$2)=0,IF(INDEX(DATOS,0,$O$2)=1,IF(INDEX(DATOS,0,$Q$2)=$E143,INDEX(DATOS,0,N$5)))))))),"sd")</f>
        <v>sd</v>
      </c>
      <c r="O143" s="118" t="str">
        <f t="array" ref="O143">IFERROR(AVERAGE(IF(INDEX(DATOS,0,$P$2)&lt;=$I143,IF(INDEX(DATOS,0,$P$2)&gt;=$J143,IF(ISNUMBER(INDEX(DATOS,0,O$5)),IF(INDEX(DATOS,0,$N$2)=0,IF(INDEX(DATOS,0,$O$2)=1,IF(INDEX(DATOS,0,$Q$2)=$E143,INDEX(DATOS,0,O$5)))))))),"sd")</f>
        <v>sd</v>
      </c>
      <c r="P143" s="118" t="str">
        <f t="array" ref="P143">IFERROR(AVERAGE(IF(INDEX(DATOS,0,$P$2)&lt;=$I143,IF(INDEX(DATOS,0,$P$2)&gt;=$J143,IF(ISNUMBER(INDEX(DATOS,0,P$5)),IF(INDEX(DATOS,0,$N$2)=0,IF(INDEX(DATOS,0,$O$2)=1,IF(INDEX(DATOS,0,$Q$2)=$E143,INDEX(DATOS,0,P$5)))))))),"sd")</f>
        <v>sd</v>
      </c>
      <c r="Q143" s="118" t="str">
        <f t="array" ref="Q143">IFERROR(AVERAGE(IF(INDEX(DATOS,0,$P$2)&lt;=$I143,IF(INDEX(DATOS,0,$P$2)&gt;=$J143,IF(ISNUMBER(INDEX(DATOS,0,Q$5)),IF(INDEX(DATOS,0,$N$2)=0,IF(INDEX(DATOS,0,$O$2)=1,IF(INDEX(DATOS,0,$Q$2)=$E143,INDEX(DATOS,0,Q$5)))))))),"sd")</f>
        <v>sd</v>
      </c>
      <c r="R143" s="118"/>
      <c r="S143" s="119" t="str">
        <f t="shared" si="12"/>
        <v>--                                      ,sd,sd,2018,2017,sd,sd,sd,sd,sd,sd,sd</v>
      </c>
    </row>
    <row r="144" spans="1:19" x14ac:dyDescent="0.35">
      <c r="A144">
        <f t="shared" si="13"/>
        <v>137</v>
      </c>
      <c r="B144" s="35">
        <f t="array" ref="B144">IF(B143=0,0,MIN(IF(INDEX(DATOS,0,$P$2)&lt;=$I144,IF(INDEX(DATOS,0,$P$2)&gt;=$J144,IF(ISNUMBER(INDEX(DATOS,0,$C144)),IF(INDEX(DATOS,0,$N$2)=0,IF(INDEX(DATOS,0,$O$2)=1,IF(ISNA(MATCH(INDEX(DATOS,0,$Q$2),IF($J$8:J143=J144,$E$8:E143),0)),INDEX(DATOS,0,$M$2)))))))))</f>
        <v>0</v>
      </c>
      <c r="C144" s="32">
        <f>MATCH(D144,INDEX(DATOS,1,),0)</f>
        <v>20</v>
      </c>
      <c r="D144" s="114" t="s">
        <v>1</v>
      </c>
      <c r="E144" s="34" t="str">
        <f>IF($B144=0,"--",INDEX(DATOS,$B144,Q$2))</f>
        <v>--</v>
      </c>
      <c r="F144" s="34" t="str">
        <f>IFERROR(SUBSTITUTE(SUBSTITUTE(SUBSTITUTE(SUBSTITUTE(SUBSTITUTE(MID(E144,1,FIND(",",E144)-1),"Departamento de","Dpto."),"Partido de","Part."),"Coronel","Cnel."),"General","Gral."),"Comandante","Cmte."),E144)</f>
        <v>--</v>
      </c>
      <c r="G144" s="117" t="str">
        <f>IFERROR(VLOOKUP($E144,LOC_UNICOS,G$2,0),"sd")</f>
        <v>sd</v>
      </c>
      <c r="H144" s="117" t="str">
        <f>IFERROR(VLOOKUP($E144,LOC_UNICOS,H$2,0),"sd")</f>
        <v>sd</v>
      </c>
      <c r="I144" s="116">
        <f t="shared" si="10"/>
        <v>2018</v>
      </c>
      <c r="J144" s="116">
        <f t="shared" si="11"/>
        <v>2017</v>
      </c>
      <c r="K144" s="118" t="str">
        <f t="array" ref="K144">IFERROR(AVERAGE(IF(INDEX(DATOS,0,$P$2)&lt;=$I144,IF(INDEX(DATOS,0,$P$2)&gt;=$J144,IF(ISNUMBER(INDEX(DATOS,0,K$5)),IF(INDEX(DATOS,0,$N$2)=0,IF(INDEX(DATOS,0,$O$2)=1,IF(INDEX(DATOS,0,$Q$2)=$E144,INDEX(DATOS,0,K$5)))))))),"sd")</f>
        <v>sd</v>
      </c>
      <c r="L144" s="118" t="str">
        <f t="array" ref="L144">IFERROR(AVERAGE(IF(INDEX(DATOS,0,$P$2)&lt;=$I144,IF(INDEX(DATOS,0,$P$2)&gt;=$J144,IF(ISNUMBER(INDEX(DATOS,0,L$5)),IF(INDEX(DATOS,0,$N$2)=0,IF(INDEX(DATOS,0,$O$2)=1,IF(INDEX(DATOS,0,$Q$2)=$E144,INDEX(DATOS,0,L$5)))))))),"sd")</f>
        <v>sd</v>
      </c>
      <c r="M144" s="118" t="str">
        <f t="array" ref="M144">IFERROR(AVERAGE(IF(INDEX(DATOS,0,$P$2)&lt;=$I144,IF(INDEX(DATOS,0,$P$2)&gt;=$J144,IF(ISNUMBER(INDEX(DATOS,0,M$5)),IF(INDEX(DATOS,0,$N$2)=0,IF(INDEX(DATOS,0,$O$2)=1,IF(INDEX(DATOS,0,$Q$2)=$E144,INDEX(DATOS,0,M$5)))))))),"sd")</f>
        <v>sd</v>
      </c>
      <c r="N144" s="118" t="str">
        <f t="array" ref="N144">IFERROR(AVERAGE(IF(INDEX(DATOS,0,$P$2)&lt;=$I144,IF(INDEX(DATOS,0,$P$2)&gt;=$J144,IF(ISNUMBER(INDEX(DATOS,0,N$5)),IF(INDEX(DATOS,0,$N$2)=0,IF(INDEX(DATOS,0,$O$2)=1,IF(INDEX(DATOS,0,$Q$2)=$E144,INDEX(DATOS,0,N$5)))))))),"sd")</f>
        <v>sd</v>
      </c>
      <c r="O144" s="118" t="str">
        <f t="array" ref="O144">IFERROR(AVERAGE(IF(INDEX(DATOS,0,$P$2)&lt;=$I144,IF(INDEX(DATOS,0,$P$2)&gt;=$J144,IF(ISNUMBER(INDEX(DATOS,0,O$5)),IF(INDEX(DATOS,0,$N$2)=0,IF(INDEX(DATOS,0,$O$2)=1,IF(INDEX(DATOS,0,$Q$2)=$E144,INDEX(DATOS,0,O$5)))))))),"sd")</f>
        <v>sd</v>
      </c>
      <c r="P144" s="118" t="str">
        <f t="array" ref="P144">IFERROR(AVERAGE(IF(INDEX(DATOS,0,$P$2)&lt;=$I144,IF(INDEX(DATOS,0,$P$2)&gt;=$J144,IF(ISNUMBER(INDEX(DATOS,0,P$5)),IF(INDEX(DATOS,0,$N$2)=0,IF(INDEX(DATOS,0,$O$2)=1,IF(INDEX(DATOS,0,$Q$2)=$E144,INDEX(DATOS,0,P$5)))))))),"sd")</f>
        <v>sd</v>
      </c>
      <c r="Q144" s="118" t="str">
        <f t="array" ref="Q144">IFERROR(AVERAGE(IF(INDEX(DATOS,0,$P$2)&lt;=$I144,IF(INDEX(DATOS,0,$P$2)&gt;=$J144,IF(ISNUMBER(INDEX(DATOS,0,Q$5)),IF(INDEX(DATOS,0,$N$2)=0,IF(INDEX(DATOS,0,$O$2)=1,IF(INDEX(DATOS,0,$Q$2)=$E144,INDEX(DATOS,0,Q$5)))))))),"sd")</f>
        <v>sd</v>
      </c>
      <c r="R144" s="118"/>
      <c r="S144" s="119" t="str">
        <f t="shared" si="12"/>
        <v>--                                      ,sd,sd,2018,2017,sd,sd,sd,sd,sd,sd,sd</v>
      </c>
    </row>
    <row r="145" spans="1:19" x14ac:dyDescent="0.35">
      <c r="A145">
        <f t="shared" si="13"/>
        <v>138</v>
      </c>
      <c r="B145" s="35">
        <f t="array" ref="B145">IF(B144=0,0,MIN(IF(INDEX(DATOS,0,$P$2)&lt;=$I145,IF(INDEX(DATOS,0,$P$2)&gt;=$J145,IF(ISNUMBER(INDEX(DATOS,0,$C145)),IF(INDEX(DATOS,0,$N$2)=0,IF(INDEX(DATOS,0,$O$2)=1,IF(ISNA(MATCH(INDEX(DATOS,0,$Q$2),IF($J$8:J144=J145,$E$8:E144),0)),INDEX(DATOS,0,$M$2)))))))))</f>
        <v>0</v>
      </c>
      <c r="C145" s="32">
        <f>MATCH(D145,INDEX(DATOS,1,),0)</f>
        <v>20</v>
      </c>
      <c r="D145" s="114" t="s">
        <v>1</v>
      </c>
      <c r="E145" s="34" t="str">
        <f>IF($B145=0,"--",INDEX(DATOS,$B145,Q$2))</f>
        <v>--</v>
      </c>
      <c r="F145" s="34" t="str">
        <f>IFERROR(SUBSTITUTE(SUBSTITUTE(SUBSTITUTE(SUBSTITUTE(SUBSTITUTE(MID(E145,1,FIND(",",E145)-1),"Departamento de","Dpto."),"Partido de","Part."),"Coronel","Cnel."),"General","Gral."),"Comandante","Cmte."),E145)</f>
        <v>--</v>
      </c>
      <c r="G145" s="117" t="str">
        <f>IFERROR(VLOOKUP($E145,LOC_UNICOS,G$2,0),"sd")</f>
        <v>sd</v>
      </c>
      <c r="H145" s="117" t="str">
        <f>IFERROR(VLOOKUP($E145,LOC_UNICOS,H$2,0),"sd")</f>
        <v>sd</v>
      </c>
      <c r="I145" s="116">
        <f t="shared" si="10"/>
        <v>2018</v>
      </c>
      <c r="J145" s="116">
        <f t="shared" si="11"/>
        <v>2017</v>
      </c>
      <c r="K145" s="118" t="str">
        <f t="array" ref="K145">IFERROR(AVERAGE(IF(INDEX(DATOS,0,$P$2)&lt;=$I145,IF(INDEX(DATOS,0,$P$2)&gt;=$J145,IF(ISNUMBER(INDEX(DATOS,0,K$5)),IF(INDEX(DATOS,0,$N$2)=0,IF(INDEX(DATOS,0,$O$2)=1,IF(INDEX(DATOS,0,$Q$2)=$E145,INDEX(DATOS,0,K$5)))))))),"sd")</f>
        <v>sd</v>
      </c>
      <c r="L145" s="118" t="str">
        <f t="array" ref="L145">IFERROR(AVERAGE(IF(INDEX(DATOS,0,$P$2)&lt;=$I145,IF(INDEX(DATOS,0,$P$2)&gt;=$J145,IF(ISNUMBER(INDEX(DATOS,0,L$5)),IF(INDEX(DATOS,0,$N$2)=0,IF(INDEX(DATOS,0,$O$2)=1,IF(INDEX(DATOS,0,$Q$2)=$E145,INDEX(DATOS,0,L$5)))))))),"sd")</f>
        <v>sd</v>
      </c>
      <c r="M145" s="118" t="str">
        <f t="array" ref="M145">IFERROR(AVERAGE(IF(INDEX(DATOS,0,$P$2)&lt;=$I145,IF(INDEX(DATOS,0,$P$2)&gt;=$J145,IF(ISNUMBER(INDEX(DATOS,0,M$5)),IF(INDEX(DATOS,0,$N$2)=0,IF(INDEX(DATOS,0,$O$2)=1,IF(INDEX(DATOS,0,$Q$2)=$E145,INDEX(DATOS,0,M$5)))))))),"sd")</f>
        <v>sd</v>
      </c>
      <c r="N145" s="118" t="str">
        <f t="array" ref="N145">IFERROR(AVERAGE(IF(INDEX(DATOS,0,$P$2)&lt;=$I145,IF(INDEX(DATOS,0,$P$2)&gt;=$J145,IF(ISNUMBER(INDEX(DATOS,0,N$5)),IF(INDEX(DATOS,0,$N$2)=0,IF(INDEX(DATOS,0,$O$2)=1,IF(INDEX(DATOS,0,$Q$2)=$E145,INDEX(DATOS,0,N$5)))))))),"sd")</f>
        <v>sd</v>
      </c>
      <c r="O145" s="118" t="str">
        <f t="array" ref="O145">IFERROR(AVERAGE(IF(INDEX(DATOS,0,$P$2)&lt;=$I145,IF(INDEX(DATOS,0,$P$2)&gt;=$J145,IF(ISNUMBER(INDEX(DATOS,0,O$5)),IF(INDEX(DATOS,0,$N$2)=0,IF(INDEX(DATOS,0,$O$2)=1,IF(INDEX(DATOS,0,$Q$2)=$E145,INDEX(DATOS,0,O$5)))))))),"sd")</f>
        <v>sd</v>
      </c>
      <c r="P145" s="118" t="str">
        <f t="array" ref="P145">IFERROR(AVERAGE(IF(INDEX(DATOS,0,$P$2)&lt;=$I145,IF(INDEX(DATOS,0,$P$2)&gt;=$J145,IF(ISNUMBER(INDEX(DATOS,0,P$5)),IF(INDEX(DATOS,0,$N$2)=0,IF(INDEX(DATOS,0,$O$2)=1,IF(INDEX(DATOS,0,$Q$2)=$E145,INDEX(DATOS,0,P$5)))))))),"sd")</f>
        <v>sd</v>
      </c>
      <c r="Q145" s="118" t="str">
        <f t="array" ref="Q145">IFERROR(AVERAGE(IF(INDEX(DATOS,0,$P$2)&lt;=$I145,IF(INDEX(DATOS,0,$P$2)&gt;=$J145,IF(ISNUMBER(INDEX(DATOS,0,Q$5)),IF(INDEX(DATOS,0,$N$2)=0,IF(INDEX(DATOS,0,$O$2)=1,IF(INDEX(DATOS,0,$Q$2)=$E145,INDEX(DATOS,0,Q$5)))))))),"sd")</f>
        <v>sd</v>
      </c>
      <c r="R145" s="118"/>
      <c r="S145" s="119" t="str">
        <f t="shared" si="12"/>
        <v>--                                      ,sd,sd,2018,2017,sd,sd,sd,sd,sd,sd,sd</v>
      </c>
    </row>
    <row r="146" spans="1:19" x14ac:dyDescent="0.35">
      <c r="A146">
        <f t="shared" si="13"/>
        <v>139</v>
      </c>
      <c r="B146" s="35">
        <f t="array" ref="B146">IF(B145=0,0,MIN(IF(INDEX(DATOS,0,$P$2)&lt;=$I146,IF(INDEX(DATOS,0,$P$2)&gt;=$J146,IF(ISNUMBER(INDEX(DATOS,0,$C146)),IF(INDEX(DATOS,0,$N$2)=0,IF(INDEX(DATOS,0,$O$2)=1,IF(ISNA(MATCH(INDEX(DATOS,0,$Q$2),IF($J$8:J145=J146,$E$8:E145),0)),INDEX(DATOS,0,$M$2)))))))))</f>
        <v>0</v>
      </c>
      <c r="C146" s="32">
        <f>MATCH(D146,INDEX(DATOS,1,),0)</f>
        <v>20</v>
      </c>
      <c r="D146" s="114" t="s">
        <v>1</v>
      </c>
      <c r="E146" s="34" t="str">
        <f>IF($B146=0,"--",INDEX(DATOS,$B146,Q$2))</f>
        <v>--</v>
      </c>
      <c r="F146" s="34" t="str">
        <f>IFERROR(SUBSTITUTE(SUBSTITUTE(SUBSTITUTE(SUBSTITUTE(SUBSTITUTE(MID(E146,1,FIND(",",E146)-1),"Departamento de","Dpto."),"Partido de","Part."),"Coronel","Cnel."),"General","Gral."),"Comandante","Cmte."),E146)</f>
        <v>--</v>
      </c>
      <c r="G146" s="117" t="str">
        <f>IFERROR(VLOOKUP($E146,LOC_UNICOS,G$2,0),"sd")</f>
        <v>sd</v>
      </c>
      <c r="H146" s="117" t="str">
        <f>IFERROR(VLOOKUP($E146,LOC_UNICOS,H$2,0),"sd")</f>
        <v>sd</v>
      </c>
      <c r="I146" s="116">
        <f t="shared" si="10"/>
        <v>2018</v>
      </c>
      <c r="J146" s="116">
        <f t="shared" si="11"/>
        <v>2017</v>
      </c>
      <c r="K146" s="118" t="str">
        <f t="array" ref="K146">IFERROR(AVERAGE(IF(INDEX(DATOS,0,$P$2)&lt;=$I146,IF(INDEX(DATOS,0,$P$2)&gt;=$J146,IF(ISNUMBER(INDEX(DATOS,0,K$5)),IF(INDEX(DATOS,0,$N$2)=0,IF(INDEX(DATOS,0,$O$2)=1,IF(INDEX(DATOS,0,$Q$2)=$E146,INDEX(DATOS,0,K$5)))))))),"sd")</f>
        <v>sd</v>
      </c>
      <c r="L146" s="118" t="str">
        <f t="array" ref="L146">IFERROR(AVERAGE(IF(INDEX(DATOS,0,$P$2)&lt;=$I146,IF(INDEX(DATOS,0,$P$2)&gt;=$J146,IF(ISNUMBER(INDEX(DATOS,0,L$5)),IF(INDEX(DATOS,0,$N$2)=0,IF(INDEX(DATOS,0,$O$2)=1,IF(INDEX(DATOS,0,$Q$2)=$E146,INDEX(DATOS,0,L$5)))))))),"sd")</f>
        <v>sd</v>
      </c>
      <c r="M146" s="118" t="str">
        <f t="array" ref="M146">IFERROR(AVERAGE(IF(INDEX(DATOS,0,$P$2)&lt;=$I146,IF(INDEX(DATOS,0,$P$2)&gt;=$J146,IF(ISNUMBER(INDEX(DATOS,0,M$5)),IF(INDEX(DATOS,0,$N$2)=0,IF(INDEX(DATOS,0,$O$2)=1,IF(INDEX(DATOS,0,$Q$2)=$E146,INDEX(DATOS,0,M$5)))))))),"sd")</f>
        <v>sd</v>
      </c>
      <c r="N146" s="118" t="str">
        <f t="array" ref="N146">IFERROR(AVERAGE(IF(INDEX(DATOS,0,$P$2)&lt;=$I146,IF(INDEX(DATOS,0,$P$2)&gt;=$J146,IF(ISNUMBER(INDEX(DATOS,0,N$5)),IF(INDEX(DATOS,0,$N$2)=0,IF(INDEX(DATOS,0,$O$2)=1,IF(INDEX(DATOS,0,$Q$2)=$E146,INDEX(DATOS,0,N$5)))))))),"sd")</f>
        <v>sd</v>
      </c>
      <c r="O146" s="118" t="str">
        <f t="array" ref="O146">IFERROR(AVERAGE(IF(INDEX(DATOS,0,$P$2)&lt;=$I146,IF(INDEX(DATOS,0,$P$2)&gt;=$J146,IF(ISNUMBER(INDEX(DATOS,0,O$5)),IF(INDEX(DATOS,0,$N$2)=0,IF(INDEX(DATOS,0,$O$2)=1,IF(INDEX(DATOS,0,$Q$2)=$E146,INDEX(DATOS,0,O$5)))))))),"sd")</f>
        <v>sd</v>
      </c>
      <c r="P146" s="118" t="str">
        <f t="array" ref="P146">IFERROR(AVERAGE(IF(INDEX(DATOS,0,$P$2)&lt;=$I146,IF(INDEX(DATOS,0,$P$2)&gt;=$J146,IF(ISNUMBER(INDEX(DATOS,0,P$5)),IF(INDEX(DATOS,0,$N$2)=0,IF(INDEX(DATOS,0,$O$2)=1,IF(INDEX(DATOS,0,$Q$2)=$E146,INDEX(DATOS,0,P$5)))))))),"sd")</f>
        <v>sd</v>
      </c>
      <c r="Q146" s="118" t="str">
        <f t="array" ref="Q146">IFERROR(AVERAGE(IF(INDEX(DATOS,0,$P$2)&lt;=$I146,IF(INDEX(DATOS,0,$P$2)&gt;=$J146,IF(ISNUMBER(INDEX(DATOS,0,Q$5)),IF(INDEX(DATOS,0,$N$2)=0,IF(INDEX(DATOS,0,$O$2)=1,IF(INDEX(DATOS,0,$Q$2)=$E146,INDEX(DATOS,0,Q$5)))))))),"sd")</f>
        <v>sd</v>
      </c>
      <c r="R146" s="118"/>
      <c r="S146" s="119" t="str">
        <f t="shared" si="12"/>
        <v>--                                      ,sd,sd,2018,2017,sd,sd,sd,sd,sd,sd,sd</v>
      </c>
    </row>
    <row r="147" spans="1:19" x14ac:dyDescent="0.35">
      <c r="A147">
        <f t="shared" si="13"/>
        <v>140</v>
      </c>
      <c r="B147" s="35">
        <f t="array" ref="B147">IF(B146=0,0,MIN(IF(INDEX(DATOS,0,$P$2)&lt;=$I147,IF(INDEX(DATOS,0,$P$2)&gt;=$J147,IF(ISNUMBER(INDEX(DATOS,0,$C147)),IF(INDEX(DATOS,0,$N$2)=0,IF(INDEX(DATOS,0,$O$2)=1,IF(ISNA(MATCH(INDEX(DATOS,0,$Q$2),IF($J$8:J146=J147,$E$8:E146),0)),INDEX(DATOS,0,$M$2)))))))))</f>
        <v>0</v>
      </c>
      <c r="C147" s="32">
        <f>MATCH(D147,INDEX(DATOS,1,),0)</f>
        <v>20</v>
      </c>
      <c r="D147" s="114" t="s">
        <v>1</v>
      </c>
      <c r="E147" s="34" t="str">
        <f>IF($B147=0,"--",INDEX(DATOS,$B147,Q$2))</f>
        <v>--</v>
      </c>
      <c r="F147" s="34" t="str">
        <f>IFERROR(SUBSTITUTE(SUBSTITUTE(SUBSTITUTE(SUBSTITUTE(SUBSTITUTE(MID(E147,1,FIND(",",E147)-1),"Departamento de","Dpto."),"Partido de","Part."),"Coronel","Cnel."),"General","Gral."),"Comandante","Cmte."),E147)</f>
        <v>--</v>
      </c>
      <c r="G147" s="117" t="str">
        <f>IFERROR(VLOOKUP($E147,LOC_UNICOS,G$2,0),"sd")</f>
        <v>sd</v>
      </c>
      <c r="H147" s="117" t="str">
        <f>IFERROR(VLOOKUP($E147,LOC_UNICOS,H$2,0),"sd")</f>
        <v>sd</v>
      </c>
      <c r="I147" s="116">
        <f t="shared" si="10"/>
        <v>2018</v>
      </c>
      <c r="J147" s="116">
        <f t="shared" si="11"/>
        <v>2017</v>
      </c>
      <c r="K147" s="118" t="str">
        <f t="array" ref="K147">IFERROR(AVERAGE(IF(INDEX(DATOS,0,$P$2)&lt;=$I147,IF(INDEX(DATOS,0,$P$2)&gt;=$J147,IF(ISNUMBER(INDEX(DATOS,0,K$5)),IF(INDEX(DATOS,0,$N$2)=0,IF(INDEX(DATOS,0,$O$2)=1,IF(INDEX(DATOS,0,$Q$2)=$E147,INDEX(DATOS,0,K$5)))))))),"sd")</f>
        <v>sd</v>
      </c>
      <c r="L147" s="118" t="str">
        <f t="array" ref="L147">IFERROR(AVERAGE(IF(INDEX(DATOS,0,$P$2)&lt;=$I147,IF(INDEX(DATOS,0,$P$2)&gt;=$J147,IF(ISNUMBER(INDEX(DATOS,0,L$5)),IF(INDEX(DATOS,0,$N$2)=0,IF(INDEX(DATOS,0,$O$2)=1,IF(INDEX(DATOS,0,$Q$2)=$E147,INDEX(DATOS,0,L$5)))))))),"sd")</f>
        <v>sd</v>
      </c>
      <c r="M147" s="118" t="str">
        <f t="array" ref="M147">IFERROR(AVERAGE(IF(INDEX(DATOS,0,$P$2)&lt;=$I147,IF(INDEX(DATOS,0,$P$2)&gt;=$J147,IF(ISNUMBER(INDEX(DATOS,0,M$5)),IF(INDEX(DATOS,0,$N$2)=0,IF(INDEX(DATOS,0,$O$2)=1,IF(INDEX(DATOS,0,$Q$2)=$E147,INDEX(DATOS,0,M$5)))))))),"sd")</f>
        <v>sd</v>
      </c>
      <c r="N147" s="118" t="str">
        <f t="array" ref="N147">IFERROR(AVERAGE(IF(INDEX(DATOS,0,$P$2)&lt;=$I147,IF(INDEX(DATOS,0,$P$2)&gt;=$J147,IF(ISNUMBER(INDEX(DATOS,0,N$5)),IF(INDEX(DATOS,0,$N$2)=0,IF(INDEX(DATOS,0,$O$2)=1,IF(INDEX(DATOS,0,$Q$2)=$E147,INDEX(DATOS,0,N$5)))))))),"sd")</f>
        <v>sd</v>
      </c>
      <c r="O147" s="118" t="str">
        <f t="array" ref="O147">IFERROR(AVERAGE(IF(INDEX(DATOS,0,$P$2)&lt;=$I147,IF(INDEX(DATOS,0,$P$2)&gt;=$J147,IF(ISNUMBER(INDEX(DATOS,0,O$5)),IF(INDEX(DATOS,0,$N$2)=0,IF(INDEX(DATOS,0,$O$2)=1,IF(INDEX(DATOS,0,$Q$2)=$E147,INDEX(DATOS,0,O$5)))))))),"sd")</f>
        <v>sd</v>
      </c>
      <c r="P147" s="118" t="str">
        <f t="array" ref="P147">IFERROR(AVERAGE(IF(INDEX(DATOS,0,$P$2)&lt;=$I147,IF(INDEX(DATOS,0,$P$2)&gt;=$J147,IF(ISNUMBER(INDEX(DATOS,0,P$5)),IF(INDEX(DATOS,0,$N$2)=0,IF(INDEX(DATOS,0,$O$2)=1,IF(INDEX(DATOS,0,$Q$2)=$E147,INDEX(DATOS,0,P$5)))))))),"sd")</f>
        <v>sd</v>
      </c>
      <c r="Q147" s="118" t="str">
        <f t="array" ref="Q147">IFERROR(AVERAGE(IF(INDEX(DATOS,0,$P$2)&lt;=$I147,IF(INDEX(DATOS,0,$P$2)&gt;=$J147,IF(ISNUMBER(INDEX(DATOS,0,Q$5)),IF(INDEX(DATOS,0,$N$2)=0,IF(INDEX(DATOS,0,$O$2)=1,IF(INDEX(DATOS,0,$Q$2)=$E147,INDEX(DATOS,0,Q$5)))))))),"sd")</f>
        <v>sd</v>
      </c>
      <c r="R147" s="118"/>
      <c r="S147" s="119" t="str">
        <f t="shared" si="12"/>
        <v>--                                      ,sd,sd,2018,2017,sd,sd,sd,sd,sd,sd,sd</v>
      </c>
    </row>
    <row r="148" spans="1:19" x14ac:dyDescent="0.35">
      <c r="A148">
        <f t="shared" si="13"/>
        <v>141</v>
      </c>
      <c r="B148" s="35">
        <f t="array" ref="B148">IF(B147=0,0,MIN(IF(INDEX(DATOS,0,$P$2)&lt;=$I148,IF(INDEX(DATOS,0,$P$2)&gt;=$J148,IF(ISNUMBER(INDEX(DATOS,0,$C148)),IF(INDEX(DATOS,0,$N$2)=0,IF(INDEX(DATOS,0,$O$2)=1,IF(ISNA(MATCH(INDEX(DATOS,0,$Q$2),IF($J$8:J147=J148,$E$8:E147),0)),INDEX(DATOS,0,$M$2)))))))))</f>
        <v>0</v>
      </c>
      <c r="C148" s="32">
        <f>MATCH(D148,INDEX(DATOS,1,),0)</f>
        <v>20</v>
      </c>
      <c r="D148" s="114" t="s">
        <v>1</v>
      </c>
      <c r="E148" s="34" t="str">
        <f>IF($B148=0,"--",INDEX(DATOS,$B148,Q$2))</f>
        <v>--</v>
      </c>
      <c r="F148" s="34" t="str">
        <f>IFERROR(SUBSTITUTE(SUBSTITUTE(SUBSTITUTE(SUBSTITUTE(SUBSTITUTE(MID(E148,1,FIND(",",E148)-1),"Departamento de","Dpto."),"Partido de","Part."),"Coronel","Cnel."),"General","Gral."),"Comandante","Cmte."),E148)</f>
        <v>--</v>
      </c>
      <c r="G148" s="117" t="str">
        <f>IFERROR(VLOOKUP($E148,LOC_UNICOS,G$2,0),"sd")</f>
        <v>sd</v>
      </c>
      <c r="H148" s="117" t="str">
        <f>IFERROR(VLOOKUP($E148,LOC_UNICOS,H$2,0),"sd")</f>
        <v>sd</v>
      </c>
      <c r="I148" s="116">
        <f t="shared" si="10"/>
        <v>2018</v>
      </c>
      <c r="J148" s="116">
        <f t="shared" si="11"/>
        <v>2017</v>
      </c>
      <c r="K148" s="118" t="str">
        <f t="array" ref="K148">IFERROR(AVERAGE(IF(INDEX(DATOS,0,$P$2)&lt;=$I148,IF(INDEX(DATOS,0,$P$2)&gt;=$J148,IF(ISNUMBER(INDEX(DATOS,0,K$5)),IF(INDEX(DATOS,0,$N$2)=0,IF(INDEX(DATOS,0,$O$2)=1,IF(INDEX(DATOS,0,$Q$2)=$E148,INDEX(DATOS,0,K$5)))))))),"sd")</f>
        <v>sd</v>
      </c>
      <c r="L148" s="118" t="str">
        <f t="array" ref="L148">IFERROR(AVERAGE(IF(INDEX(DATOS,0,$P$2)&lt;=$I148,IF(INDEX(DATOS,0,$P$2)&gt;=$J148,IF(ISNUMBER(INDEX(DATOS,0,L$5)),IF(INDEX(DATOS,0,$N$2)=0,IF(INDEX(DATOS,0,$O$2)=1,IF(INDEX(DATOS,0,$Q$2)=$E148,INDEX(DATOS,0,L$5)))))))),"sd")</f>
        <v>sd</v>
      </c>
      <c r="M148" s="118" t="str">
        <f t="array" ref="M148">IFERROR(AVERAGE(IF(INDEX(DATOS,0,$P$2)&lt;=$I148,IF(INDEX(DATOS,0,$P$2)&gt;=$J148,IF(ISNUMBER(INDEX(DATOS,0,M$5)),IF(INDEX(DATOS,0,$N$2)=0,IF(INDEX(DATOS,0,$O$2)=1,IF(INDEX(DATOS,0,$Q$2)=$E148,INDEX(DATOS,0,M$5)))))))),"sd")</f>
        <v>sd</v>
      </c>
      <c r="N148" s="118" t="str">
        <f t="array" ref="N148">IFERROR(AVERAGE(IF(INDEX(DATOS,0,$P$2)&lt;=$I148,IF(INDEX(DATOS,0,$P$2)&gt;=$J148,IF(ISNUMBER(INDEX(DATOS,0,N$5)),IF(INDEX(DATOS,0,$N$2)=0,IF(INDEX(DATOS,0,$O$2)=1,IF(INDEX(DATOS,0,$Q$2)=$E148,INDEX(DATOS,0,N$5)))))))),"sd")</f>
        <v>sd</v>
      </c>
      <c r="O148" s="118" t="str">
        <f t="array" ref="O148">IFERROR(AVERAGE(IF(INDEX(DATOS,0,$P$2)&lt;=$I148,IF(INDEX(DATOS,0,$P$2)&gt;=$J148,IF(ISNUMBER(INDEX(DATOS,0,O$5)),IF(INDEX(DATOS,0,$N$2)=0,IF(INDEX(DATOS,0,$O$2)=1,IF(INDEX(DATOS,0,$Q$2)=$E148,INDEX(DATOS,0,O$5)))))))),"sd")</f>
        <v>sd</v>
      </c>
      <c r="P148" s="118" t="str">
        <f t="array" ref="P148">IFERROR(AVERAGE(IF(INDEX(DATOS,0,$P$2)&lt;=$I148,IF(INDEX(DATOS,0,$P$2)&gt;=$J148,IF(ISNUMBER(INDEX(DATOS,0,P$5)),IF(INDEX(DATOS,0,$N$2)=0,IF(INDEX(DATOS,0,$O$2)=1,IF(INDEX(DATOS,0,$Q$2)=$E148,INDEX(DATOS,0,P$5)))))))),"sd")</f>
        <v>sd</v>
      </c>
      <c r="Q148" s="118" t="str">
        <f t="array" ref="Q148">IFERROR(AVERAGE(IF(INDEX(DATOS,0,$P$2)&lt;=$I148,IF(INDEX(DATOS,0,$P$2)&gt;=$J148,IF(ISNUMBER(INDEX(DATOS,0,Q$5)),IF(INDEX(DATOS,0,$N$2)=0,IF(INDEX(DATOS,0,$O$2)=1,IF(INDEX(DATOS,0,$Q$2)=$E148,INDEX(DATOS,0,Q$5)))))))),"sd")</f>
        <v>sd</v>
      </c>
      <c r="R148" s="118"/>
      <c r="S148" s="119" t="str">
        <f t="shared" si="12"/>
        <v>--                                      ,sd,sd,2018,2017,sd,sd,sd,sd,sd,sd,sd</v>
      </c>
    </row>
    <row r="149" spans="1:19" x14ac:dyDescent="0.35">
      <c r="A149">
        <f t="shared" si="13"/>
        <v>142</v>
      </c>
      <c r="B149" s="35">
        <f t="array" ref="B149">IF(B148=0,0,MIN(IF(INDEX(DATOS,0,$P$2)&lt;=$I149,IF(INDEX(DATOS,0,$P$2)&gt;=$J149,IF(ISNUMBER(INDEX(DATOS,0,$C149)),IF(INDEX(DATOS,0,$N$2)=0,IF(INDEX(DATOS,0,$O$2)=1,IF(ISNA(MATCH(INDEX(DATOS,0,$Q$2),IF($J$8:J148=J149,$E$8:E148),0)),INDEX(DATOS,0,$M$2)))))))))</f>
        <v>0</v>
      </c>
      <c r="C149" s="32">
        <f>MATCH(D149,INDEX(DATOS,1,),0)</f>
        <v>20</v>
      </c>
      <c r="D149" s="114" t="s">
        <v>1</v>
      </c>
      <c r="E149" s="34" t="str">
        <f>IF($B149=0,"--",INDEX(DATOS,$B149,Q$2))</f>
        <v>--</v>
      </c>
      <c r="F149" s="34" t="str">
        <f>IFERROR(SUBSTITUTE(SUBSTITUTE(SUBSTITUTE(SUBSTITUTE(SUBSTITUTE(MID(E149,1,FIND(",",E149)-1),"Departamento de","Dpto."),"Partido de","Part."),"Coronel","Cnel."),"General","Gral."),"Comandante","Cmte."),E149)</f>
        <v>--</v>
      </c>
      <c r="G149" s="117" t="str">
        <f>IFERROR(VLOOKUP($E149,LOC_UNICOS,G$2,0),"sd")</f>
        <v>sd</v>
      </c>
      <c r="H149" s="117" t="str">
        <f>IFERROR(VLOOKUP($E149,LOC_UNICOS,H$2,0),"sd")</f>
        <v>sd</v>
      </c>
      <c r="I149" s="116">
        <f t="shared" si="10"/>
        <v>2018</v>
      </c>
      <c r="J149" s="116">
        <f t="shared" si="11"/>
        <v>2017</v>
      </c>
      <c r="K149" s="118" t="str">
        <f t="array" ref="K149">IFERROR(AVERAGE(IF(INDEX(DATOS,0,$P$2)&lt;=$I149,IF(INDEX(DATOS,0,$P$2)&gt;=$J149,IF(ISNUMBER(INDEX(DATOS,0,K$5)),IF(INDEX(DATOS,0,$N$2)=0,IF(INDEX(DATOS,0,$O$2)=1,IF(INDEX(DATOS,0,$Q$2)=$E149,INDEX(DATOS,0,K$5)))))))),"sd")</f>
        <v>sd</v>
      </c>
      <c r="L149" s="118" t="str">
        <f t="array" ref="L149">IFERROR(AVERAGE(IF(INDEX(DATOS,0,$P$2)&lt;=$I149,IF(INDEX(DATOS,0,$P$2)&gt;=$J149,IF(ISNUMBER(INDEX(DATOS,0,L$5)),IF(INDEX(DATOS,0,$N$2)=0,IF(INDEX(DATOS,0,$O$2)=1,IF(INDEX(DATOS,0,$Q$2)=$E149,INDEX(DATOS,0,L$5)))))))),"sd")</f>
        <v>sd</v>
      </c>
      <c r="M149" s="118" t="str">
        <f t="array" ref="M149">IFERROR(AVERAGE(IF(INDEX(DATOS,0,$P$2)&lt;=$I149,IF(INDEX(DATOS,0,$P$2)&gt;=$J149,IF(ISNUMBER(INDEX(DATOS,0,M$5)),IF(INDEX(DATOS,0,$N$2)=0,IF(INDEX(DATOS,0,$O$2)=1,IF(INDEX(DATOS,0,$Q$2)=$E149,INDEX(DATOS,0,M$5)))))))),"sd")</f>
        <v>sd</v>
      </c>
      <c r="N149" s="118" t="str">
        <f t="array" ref="N149">IFERROR(AVERAGE(IF(INDEX(DATOS,0,$P$2)&lt;=$I149,IF(INDEX(DATOS,0,$P$2)&gt;=$J149,IF(ISNUMBER(INDEX(DATOS,0,N$5)),IF(INDEX(DATOS,0,$N$2)=0,IF(INDEX(DATOS,0,$O$2)=1,IF(INDEX(DATOS,0,$Q$2)=$E149,INDEX(DATOS,0,N$5)))))))),"sd")</f>
        <v>sd</v>
      </c>
      <c r="O149" s="118" t="str">
        <f t="array" ref="O149">IFERROR(AVERAGE(IF(INDEX(DATOS,0,$P$2)&lt;=$I149,IF(INDEX(DATOS,0,$P$2)&gt;=$J149,IF(ISNUMBER(INDEX(DATOS,0,O$5)),IF(INDEX(DATOS,0,$N$2)=0,IF(INDEX(DATOS,0,$O$2)=1,IF(INDEX(DATOS,0,$Q$2)=$E149,INDEX(DATOS,0,O$5)))))))),"sd")</f>
        <v>sd</v>
      </c>
      <c r="P149" s="118" t="str">
        <f t="array" ref="P149">IFERROR(AVERAGE(IF(INDEX(DATOS,0,$P$2)&lt;=$I149,IF(INDEX(DATOS,0,$P$2)&gt;=$J149,IF(ISNUMBER(INDEX(DATOS,0,P$5)),IF(INDEX(DATOS,0,$N$2)=0,IF(INDEX(DATOS,0,$O$2)=1,IF(INDEX(DATOS,0,$Q$2)=$E149,INDEX(DATOS,0,P$5)))))))),"sd")</f>
        <v>sd</v>
      </c>
      <c r="Q149" s="118" t="str">
        <f t="array" ref="Q149">IFERROR(AVERAGE(IF(INDEX(DATOS,0,$P$2)&lt;=$I149,IF(INDEX(DATOS,0,$P$2)&gt;=$J149,IF(ISNUMBER(INDEX(DATOS,0,Q$5)),IF(INDEX(DATOS,0,$N$2)=0,IF(INDEX(DATOS,0,$O$2)=1,IF(INDEX(DATOS,0,$Q$2)=$E149,INDEX(DATOS,0,Q$5)))))))),"sd")</f>
        <v>sd</v>
      </c>
      <c r="R149" s="118"/>
      <c r="S149" s="119" t="str">
        <f t="shared" si="12"/>
        <v>--                                      ,sd,sd,2018,2017,sd,sd,sd,sd,sd,sd,sd</v>
      </c>
    </row>
    <row r="150" spans="1:19" x14ac:dyDescent="0.35">
      <c r="A150">
        <f t="shared" si="13"/>
        <v>143</v>
      </c>
      <c r="B150" s="35">
        <f t="array" ref="B150">IF(B149=0,0,MIN(IF(INDEX(DATOS,0,$P$2)&lt;=$I150,IF(INDEX(DATOS,0,$P$2)&gt;=$J150,IF(ISNUMBER(INDEX(DATOS,0,$C150)),IF(INDEX(DATOS,0,$N$2)=0,IF(INDEX(DATOS,0,$O$2)=1,IF(ISNA(MATCH(INDEX(DATOS,0,$Q$2),IF($J$8:J149=J150,$E$8:E149),0)),INDEX(DATOS,0,$M$2)))))))))</f>
        <v>0</v>
      </c>
      <c r="C150" s="32">
        <f>MATCH(D150,INDEX(DATOS,1,),0)</f>
        <v>20</v>
      </c>
      <c r="D150" s="114" t="s">
        <v>1</v>
      </c>
      <c r="E150" s="34" t="str">
        <f>IF($B150=0,"--",INDEX(DATOS,$B150,Q$2))</f>
        <v>--</v>
      </c>
      <c r="F150" s="34" t="str">
        <f>IFERROR(SUBSTITUTE(SUBSTITUTE(SUBSTITUTE(SUBSTITUTE(SUBSTITUTE(MID(E150,1,FIND(",",E150)-1),"Departamento de","Dpto."),"Partido de","Part."),"Coronel","Cnel."),"General","Gral."),"Comandante","Cmte."),E150)</f>
        <v>--</v>
      </c>
      <c r="G150" s="117" t="str">
        <f>IFERROR(VLOOKUP($E150,LOC_UNICOS,G$2,0),"sd")</f>
        <v>sd</v>
      </c>
      <c r="H150" s="117" t="str">
        <f>IFERROR(VLOOKUP($E150,LOC_UNICOS,H$2,0),"sd")</f>
        <v>sd</v>
      </c>
      <c r="I150" s="116">
        <f t="shared" si="10"/>
        <v>2018</v>
      </c>
      <c r="J150" s="116">
        <f t="shared" si="11"/>
        <v>2017</v>
      </c>
      <c r="K150" s="118" t="str">
        <f t="array" ref="K150">IFERROR(AVERAGE(IF(INDEX(DATOS,0,$P$2)&lt;=$I150,IF(INDEX(DATOS,0,$P$2)&gt;=$J150,IF(ISNUMBER(INDEX(DATOS,0,K$5)),IF(INDEX(DATOS,0,$N$2)=0,IF(INDEX(DATOS,0,$O$2)=1,IF(INDEX(DATOS,0,$Q$2)=$E150,INDEX(DATOS,0,K$5)))))))),"sd")</f>
        <v>sd</v>
      </c>
      <c r="L150" s="118" t="str">
        <f t="array" ref="L150">IFERROR(AVERAGE(IF(INDEX(DATOS,0,$P$2)&lt;=$I150,IF(INDEX(DATOS,0,$P$2)&gt;=$J150,IF(ISNUMBER(INDEX(DATOS,0,L$5)),IF(INDEX(DATOS,0,$N$2)=0,IF(INDEX(DATOS,0,$O$2)=1,IF(INDEX(DATOS,0,$Q$2)=$E150,INDEX(DATOS,0,L$5)))))))),"sd")</f>
        <v>sd</v>
      </c>
      <c r="M150" s="118" t="str">
        <f t="array" ref="M150">IFERROR(AVERAGE(IF(INDEX(DATOS,0,$P$2)&lt;=$I150,IF(INDEX(DATOS,0,$P$2)&gt;=$J150,IF(ISNUMBER(INDEX(DATOS,0,M$5)),IF(INDEX(DATOS,0,$N$2)=0,IF(INDEX(DATOS,0,$O$2)=1,IF(INDEX(DATOS,0,$Q$2)=$E150,INDEX(DATOS,0,M$5)))))))),"sd")</f>
        <v>sd</v>
      </c>
      <c r="N150" s="118" t="str">
        <f t="array" ref="N150">IFERROR(AVERAGE(IF(INDEX(DATOS,0,$P$2)&lt;=$I150,IF(INDEX(DATOS,0,$P$2)&gt;=$J150,IF(ISNUMBER(INDEX(DATOS,0,N$5)),IF(INDEX(DATOS,0,$N$2)=0,IF(INDEX(DATOS,0,$O$2)=1,IF(INDEX(DATOS,0,$Q$2)=$E150,INDEX(DATOS,0,N$5)))))))),"sd")</f>
        <v>sd</v>
      </c>
      <c r="O150" s="118" t="str">
        <f t="array" ref="O150">IFERROR(AVERAGE(IF(INDEX(DATOS,0,$P$2)&lt;=$I150,IF(INDEX(DATOS,0,$P$2)&gt;=$J150,IF(ISNUMBER(INDEX(DATOS,0,O$5)),IF(INDEX(DATOS,0,$N$2)=0,IF(INDEX(DATOS,0,$O$2)=1,IF(INDEX(DATOS,0,$Q$2)=$E150,INDEX(DATOS,0,O$5)))))))),"sd")</f>
        <v>sd</v>
      </c>
      <c r="P150" s="118" t="str">
        <f t="array" ref="P150">IFERROR(AVERAGE(IF(INDEX(DATOS,0,$P$2)&lt;=$I150,IF(INDEX(DATOS,0,$P$2)&gt;=$J150,IF(ISNUMBER(INDEX(DATOS,0,P$5)),IF(INDEX(DATOS,0,$N$2)=0,IF(INDEX(DATOS,0,$O$2)=1,IF(INDEX(DATOS,0,$Q$2)=$E150,INDEX(DATOS,0,P$5)))))))),"sd")</f>
        <v>sd</v>
      </c>
      <c r="Q150" s="118" t="str">
        <f t="array" ref="Q150">IFERROR(AVERAGE(IF(INDEX(DATOS,0,$P$2)&lt;=$I150,IF(INDEX(DATOS,0,$P$2)&gt;=$J150,IF(ISNUMBER(INDEX(DATOS,0,Q$5)),IF(INDEX(DATOS,0,$N$2)=0,IF(INDEX(DATOS,0,$O$2)=1,IF(INDEX(DATOS,0,$Q$2)=$E150,INDEX(DATOS,0,Q$5)))))))),"sd")</f>
        <v>sd</v>
      </c>
      <c r="R150" s="118"/>
      <c r="S150" s="119" t="str">
        <f t="shared" si="12"/>
        <v>--                                      ,sd,sd,2018,2017,sd,sd,sd,sd,sd,sd,sd</v>
      </c>
    </row>
    <row r="151" spans="1:19" x14ac:dyDescent="0.35">
      <c r="A151">
        <f t="shared" si="13"/>
        <v>144</v>
      </c>
      <c r="B151" s="35">
        <f t="array" ref="B151">IF(B150=0,0,MIN(IF(INDEX(DATOS,0,$P$2)&lt;=$I151,IF(INDEX(DATOS,0,$P$2)&gt;=$J151,IF(ISNUMBER(INDEX(DATOS,0,$C151)),IF(INDEX(DATOS,0,$N$2)=0,IF(INDEX(DATOS,0,$O$2)=1,IF(ISNA(MATCH(INDEX(DATOS,0,$Q$2),IF($J$8:J150=J151,$E$8:E150),0)),INDEX(DATOS,0,$M$2)))))))))</f>
        <v>0</v>
      </c>
      <c r="C151" s="32">
        <f>MATCH(D151,INDEX(DATOS,1,),0)</f>
        <v>20</v>
      </c>
      <c r="D151" s="114" t="s">
        <v>1</v>
      </c>
      <c r="E151" s="34" t="str">
        <f>IF($B151=0,"--",INDEX(DATOS,$B151,Q$2))</f>
        <v>--</v>
      </c>
      <c r="F151" s="34" t="str">
        <f>IFERROR(SUBSTITUTE(SUBSTITUTE(SUBSTITUTE(SUBSTITUTE(SUBSTITUTE(MID(E151,1,FIND(",",E151)-1),"Departamento de","Dpto."),"Partido de","Part."),"Coronel","Cnel."),"General","Gral."),"Comandante","Cmte."),E151)</f>
        <v>--</v>
      </c>
      <c r="G151" s="117" t="str">
        <f>IFERROR(VLOOKUP($E151,LOC_UNICOS,G$2,0),"sd")</f>
        <v>sd</v>
      </c>
      <c r="H151" s="117" t="str">
        <f>IFERROR(VLOOKUP($E151,LOC_UNICOS,H$2,0),"sd")</f>
        <v>sd</v>
      </c>
      <c r="I151" s="116">
        <f t="shared" si="10"/>
        <v>2018</v>
      </c>
      <c r="J151" s="116">
        <f t="shared" si="11"/>
        <v>2017</v>
      </c>
      <c r="K151" s="118" t="str">
        <f t="array" ref="K151">IFERROR(AVERAGE(IF(INDEX(DATOS,0,$P$2)&lt;=$I151,IF(INDEX(DATOS,0,$P$2)&gt;=$J151,IF(ISNUMBER(INDEX(DATOS,0,K$5)),IF(INDEX(DATOS,0,$N$2)=0,IF(INDEX(DATOS,0,$O$2)=1,IF(INDEX(DATOS,0,$Q$2)=$E151,INDEX(DATOS,0,K$5)))))))),"sd")</f>
        <v>sd</v>
      </c>
      <c r="L151" s="118" t="str">
        <f t="array" ref="L151">IFERROR(AVERAGE(IF(INDEX(DATOS,0,$P$2)&lt;=$I151,IF(INDEX(DATOS,0,$P$2)&gt;=$J151,IF(ISNUMBER(INDEX(DATOS,0,L$5)),IF(INDEX(DATOS,0,$N$2)=0,IF(INDEX(DATOS,0,$O$2)=1,IF(INDEX(DATOS,0,$Q$2)=$E151,INDEX(DATOS,0,L$5)))))))),"sd")</f>
        <v>sd</v>
      </c>
      <c r="M151" s="118" t="str">
        <f t="array" ref="M151">IFERROR(AVERAGE(IF(INDEX(DATOS,0,$P$2)&lt;=$I151,IF(INDEX(DATOS,0,$P$2)&gt;=$J151,IF(ISNUMBER(INDEX(DATOS,0,M$5)),IF(INDEX(DATOS,0,$N$2)=0,IF(INDEX(DATOS,0,$O$2)=1,IF(INDEX(DATOS,0,$Q$2)=$E151,INDEX(DATOS,0,M$5)))))))),"sd")</f>
        <v>sd</v>
      </c>
      <c r="N151" s="118" t="str">
        <f t="array" ref="N151">IFERROR(AVERAGE(IF(INDEX(DATOS,0,$P$2)&lt;=$I151,IF(INDEX(DATOS,0,$P$2)&gt;=$J151,IF(ISNUMBER(INDEX(DATOS,0,N$5)),IF(INDEX(DATOS,0,$N$2)=0,IF(INDEX(DATOS,0,$O$2)=1,IF(INDEX(DATOS,0,$Q$2)=$E151,INDEX(DATOS,0,N$5)))))))),"sd")</f>
        <v>sd</v>
      </c>
      <c r="O151" s="118" t="str">
        <f t="array" ref="O151">IFERROR(AVERAGE(IF(INDEX(DATOS,0,$P$2)&lt;=$I151,IF(INDEX(DATOS,0,$P$2)&gt;=$J151,IF(ISNUMBER(INDEX(DATOS,0,O$5)),IF(INDEX(DATOS,0,$N$2)=0,IF(INDEX(DATOS,0,$O$2)=1,IF(INDEX(DATOS,0,$Q$2)=$E151,INDEX(DATOS,0,O$5)))))))),"sd")</f>
        <v>sd</v>
      </c>
      <c r="P151" s="118" t="str">
        <f t="array" ref="P151">IFERROR(AVERAGE(IF(INDEX(DATOS,0,$P$2)&lt;=$I151,IF(INDEX(DATOS,0,$P$2)&gt;=$J151,IF(ISNUMBER(INDEX(DATOS,0,P$5)),IF(INDEX(DATOS,0,$N$2)=0,IF(INDEX(DATOS,0,$O$2)=1,IF(INDEX(DATOS,0,$Q$2)=$E151,INDEX(DATOS,0,P$5)))))))),"sd")</f>
        <v>sd</v>
      </c>
      <c r="Q151" s="118" t="str">
        <f t="array" ref="Q151">IFERROR(AVERAGE(IF(INDEX(DATOS,0,$P$2)&lt;=$I151,IF(INDEX(DATOS,0,$P$2)&gt;=$J151,IF(ISNUMBER(INDEX(DATOS,0,Q$5)),IF(INDEX(DATOS,0,$N$2)=0,IF(INDEX(DATOS,0,$O$2)=1,IF(INDEX(DATOS,0,$Q$2)=$E151,INDEX(DATOS,0,Q$5)))))))),"sd")</f>
        <v>sd</v>
      </c>
      <c r="R151" s="118"/>
      <c r="S151" s="119" t="str">
        <f t="shared" si="12"/>
        <v>--                                      ,sd,sd,2018,2017,sd,sd,sd,sd,sd,sd,sd</v>
      </c>
    </row>
    <row r="152" spans="1:19" x14ac:dyDescent="0.35">
      <c r="A152">
        <f t="shared" si="13"/>
        <v>145</v>
      </c>
      <c r="B152" s="35">
        <f t="array" ref="B152">IF(B151=0,0,MIN(IF(INDEX(DATOS,0,$P$2)&lt;=$I152,IF(INDEX(DATOS,0,$P$2)&gt;=$J152,IF(ISNUMBER(INDEX(DATOS,0,$C152)),IF(INDEX(DATOS,0,$N$2)=0,IF(INDEX(DATOS,0,$O$2)=1,IF(ISNA(MATCH(INDEX(DATOS,0,$Q$2),IF($J$8:J151=J152,$E$8:E151),0)),INDEX(DATOS,0,$M$2)))))))))</f>
        <v>0</v>
      </c>
      <c r="C152" s="32">
        <f>MATCH(D152,INDEX(DATOS,1,),0)</f>
        <v>20</v>
      </c>
      <c r="D152" s="114" t="s">
        <v>1</v>
      </c>
      <c r="E152" s="34" t="str">
        <f>IF($B152=0,"--",INDEX(DATOS,$B152,Q$2))</f>
        <v>--</v>
      </c>
      <c r="F152" s="34" t="str">
        <f>IFERROR(SUBSTITUTE(SUBSTITUTE(SUBSTITUTE(SUBSTITUTE(SUBSTITUTE(MID(E152,1,FIND(",",E152)-1),"Departamento de","Dpto."),"Partido de","Part."),"Coronel","Cnel."),"General","Gral."),"Comandante","Cmte."),E152)</f>
        <v>--</v>
      </c>
      <c r="G152" s="117" t="str">
        <f>IFERROR(VLOOKUP($E152,LOC_UNICOS,G$2,0),"sd")</f>
        <v>sd</v>
      </c>
      <c r="H152" s="117" t="str">
        <f>IFERROR(VLOOKUP($E152,LOC_UNICOS,H$2,0),"sd")</f>
        <v>sd</v>
      </c>
      <c r="I152" s="116">
        <f t="shared" si="10"/>
        <v>2018</v>
      </c>
      <c r="J152" s="116">
        <f t="shared" si="11"/>
        <v>2017</v>
      </c>
      <c r="K152" s="118" t="str">
        <f t="array" ref="K152">IFERROR(AVERAGE(IF(INDEX(DATOS,0,$P$2)&lt;=$I152,IF(INDEX(DATOS,0,$P$2)&gt;=$J152,IF(ISNUMBER(INDEX(DATOS,0,K$5)),IF(INDEX(DATOS,0,$N$2)=0,IF(INDEX(DATOS,0,$O$2)=1,IF(INDEX(DATOS,0,$Q$2)=$E152,INDEX(DATOS,0,K$5)))))))),"sd")</f>
        <v>sd</v>
      </c>
      <c r="L152" s="118" t="str">
        <f t="array" ref="L152">IFERROR(AVERAGE(IF(INDEX(DATOS,0,$P$2)&lt;=$I152,IF(INDEX(DATOS,0,$P$2)&gt;=$J152,IF(ISNUMBER(INDEX(DATOS,0,L$5)),IF(INDEX(DATOS,0,$N$2)=0,IF(INDEX(DATOS,0,$O$2)=1,IF(INDEX(DATOS,0,$Q$2)=$E152,INDEX(DATOS,0,L$5)))))))),"sd")</f>
        <v>sd</v>
      </c>
      <c r="M152" s="118" t="str">
        <f t="array" ref="M152">IFERROR(AVERAGE(IF(INDEX(DATOS,0,$P$2)&lt;=$I152,IF(INDEX(DATOS,0,$P$2)&gt;=$J152,IF(ISNUMBER(INDEX(DATOS,0,M$5)),IF(INDEX(DATOS,0,$N$2)=0,IF(INDEX(DATOS,0,$O$2)=1,IF(INDEX(DATOS,0,$Q$2)=$E152,INDEX(DATOS,0,M$5)))))))),"sd")</f>
        <v>sd</v>
      </c>
      <c r="N152" s="118" t="str">
        <f t="array" ref="N152">IFERROR(AVERAGE(IF(INDEX(DATOS,0,$P$2)&lt;=$I152,IF(INDEX(DATOS,0,$P$2)&gt;=$J152,IF(ISNUMBER(INDEX(DATOS,0,N$5)),IF(INDEX(DATOS,0,$N$2)=0,IF(INDEX(DATOS,0,$O$2)=1,IF(INDEX(DATOS,0,$Q$2)=$E152,INDEX(DATOS,0,N$5)))))))),"sd")</f>
        <v>sd</v>
      </c>
      <c r="O152" s="118" t="str">
        <f t="array" ref="O152">IFERROR(AVERAGE(IF(INDEX(DATOS,0,$P$2)&lt;=$I152,IF(INDEX(DATOS,0,$P$2)&gt;=$J152,IF(ISNUMBER(INDEX(DATOS,0,O$5)),IF(INDEX(DATOS,0,$N$2)=0,IF(INDEX(DATOS,0,$O$2)=1,IF(INDEX(DATOS,0,$Q$2)=$E152,INDEX(DATOS,0,O$5)))))))),"sd")</f>
        <v>sd</v>
      </c>
      <c r="P152" s="118" t="str">
        <f t="array" ref="P152">IFERROR(AVERAGE(IF(INDEX(DATOS,0,$P$2)&lt;=$I152,IF(INDEX(DATOS,0,$P$2)&gt;=$J152,IF(ISNUMBER(INDEX(DATOS,0,P$5)),IF(INDEX(DATOS,0,$N$2)=0,IF(INDEX(DATOS,0,$O$2)=1,IF(INDEX(DATOS,0,$Q$2)=$E152,INDEX(DATOS,0,P$5)))))))),"sd")</f>
        <v>sd</v>
      </c>
      <c r="Q152" s="118" t="str">
        <f t="array" ref="Q152">IFERROR(AVERAGE(IF(INDEX(DATOS,0,$P$2)&lt;=$I152,IF(INDEX(DATOS,0,$P$2)&gt;=$J152,IF(ISNUMBER(INDEX(DATOS,0,Q$5)),IF(INDEX(DATOS,0,$N$2)=0,IF(INDEX(DATOS,0,$O$2)=1,IF(INDEX(DATOS,0,$Q$2)=$E152,INDEX(DATOS,0,Q$5)))))))),"sd")</f>
        <v>sd</v>
      </c>
      <c r="R152" s="118"/>
      <c r="S152" s="119" t="str">
        <f t="shared" si="12"/>
        <v>--                                      ,sd,sd,2018,2017,sd,sd,sd,sd,sd,sd,sd</v>
      </c>
    </row>
    <row r="153" spans="1:19" x14ac:dyDescent="0.35">
      <c r="A153">
        <f t="shared" si="13"/>
        <v>146</v>
      </c>
      <c r="B153" s="35">
        <f t="array" ref="B153">IF(B152=0,0,MIN(IF(INDEX(DATOS,0,$P$2)&lt;=$I153,IF(INDEX(DATOS,0,$P$2)&gt;=$J153,IF(ISNUMBER(INDEX(DATOS,0,$C153)),IF(INDEX(DATOS,0,$N$2)=0,IF(INDEX(DATOS,0,$O$2)=1,IF(ISNA(MATCH(INDEX(DATOS,0,$Q$2),IF($J$8:J152=J153,$E$8:E152),0)),INDEX(DATOS,0,$M$2)))))))))</f>
        <v>0</v>
      </c>
      <c r="C153" s="32">
        <f>MATCH(D153,INDEX(DATOS,1,),0)</f>
        <v>20</v>
      </c>
      <c r="D153" s="114" t="s">
        <v>1</v>
      </c>
      <c r="E153" s="34" t="str">
        <f>IF($B153=0,"--",INDEX(DATOS,$B153,Q$2))</f>
        <v>--</v>
      </c>
      <c r="F153" s="34" t="str">
        <f>IFERROR(SUBSTITUTE(SUBSTITUTE(SUBSTITUTE(SUBSTITUTE(SUBSTITUTE(MID(E153,1,FIND(",",E153)-1),"Departamento de","Dpto."),"Partido de","Part."),"Coronel","Cnel."),"General","Gral."),"Comandante","Cmte."),E153)</f>
        <v>--</v>
      </c>
      <c r="G153" s="117" t="str">
        <f>IFERROR(VLOOKUP($E153,LOC_UNICOS,G$2,0),"sd")</f>
        <v>sd</v>
      </c>
      <c r="H153" s="117" t="str">
        <f>IFERROR(VLOOKUP($E153,LOC_UNICOS,H$2,0),"sd")</f>
        <v>sd</v>
      </c>
      <c r="I153" s="116">
        <f t="shared" si="10"/>
        <v>2018</v>
      </c>
      <c r="J153" s="116">
        <f t="shared" si="11"/>
        <v>2017</v>
      </c>
      <c r="K153" s="118" t="str">
        <f t="array" ref="K153">IFERROR(AVERAGE(IF(INDEX(DATOS,0,$P$2)&lt;=$I153,IF(INDEX(DATOS,0,$P$2)&gt;=$J153,IF(ISNUMBER(INDEX(DATOS,0,K$5)),IF(INDEX(DATOS,0,$N$2)=0,IF(INDEX(DATOS,0,$O$2)=1,IF(INDEX(DATOS,0,$Q$2)=$E153,INDEX(DATOS,0,K$5)))))))),"sd")</f>
        <v>sd</v>
      </c>
      <c r="L153" s="118" t="str">
        <f t="array" ref="L153">IFERROR(AVERAGE(IF(INDEX(DATOS,0,$P$2)&lt;=$I153,IF(INDEX(DATOS,0,$P$2)&gt;=$J153,IF(ISNUMBER(INDEX(DATOS,0,L$5)),IF(INDEX(DATOS,0,$N$2)=0,IF(INDEX(DATOS,0,$O$2)=1,IF(INDEX(DATOS,0,$Q$2)=$E153,INDEX(DATOS,0,L$5)))))))),"sd")</f>
        <v>sd</v>
      </c>
      <c r="M153" s="118" t="str">
        <f t="array" ref="M153">IFERROR(AVERAGE(IF(INDEX(DATOS,0,$P$2)&lt;=$I153,IF(INDEX(DATOS,0,$P$2)&gt;=$J153,IF(ISNUMBER(INDEX(DATOS,0,M$5)),IF(INDEX(DATOS,0,$N$2)=0,IF(INDEX(DATOS,0,$O$2)=1,IF(INDEX(DATOS,0,$Q$2)=$E153,INDEX(DATOS,0,M$5)))))))),"sd")</f>
        <v>sd</v>
      </c>
      <c r="N153" s="118" t="str">
        <f t="array" ref="N153">IFERROR(AVERAGE(IF(INDEX(DATOS,0,$P$2)&lt;=$I153,IF(INDEX(DATOS,0,$P$2)&gt;=$J153,IF(ISNUMBER(INDEX(DATOS,0,N$5)),IF(INDEX(DATOS,0,$N$2)=0,IF(INDEX(DATOS,0,$O$2)=1,IF(INDEX(DATOS,0,$Q$2)=$E153,INDEX(DATOS,0,N$5)))))))),"sd")</f>
        <v>sd</v>
      </c>
      <c r="O153" s="118" t="str">
        <f t="array" ref="O153">IFERROR(AVERAGE(IF(INDEX(DATOS,0,$P$2)&lt;=$I153,IF(INDEX(DATOS,0,$P$2)&gt;=$J153,IF(ISNUMBER(INDEX(DATOS,0,O$5)),IF(INDEX(DATOS,0,$N$2)=0,IF(INDEX(DATOS,0,$O$2)=1,IF(INDEX(DATOS,0,$Q$2)=$E153,INDEX(DATOS,0,O$5)))))))),"sd")</f>
        <v>sd</v>
      </c>
      <c r="P153" s="118" t="str">
        <f t="array" ref="P153">IFERROR(AVERAGE(IF(INDEX(DATOS,0,$P$2)&lt;=$I153,IF(INDEX(DATOS,0,$P$2)&gt;=$J153,IF(ISNUMBER(INDEX(DATOS,0,P$5)),IF(INDEX(DATOS,0,$N$2)=0,IF(INDEX(DATOS,0,$O$2)=1,IF(INDEX(DATOS,0,$Q$2)=$E153,INDEX(DATOS,0,P$5)))))))),"sd")</f>
        <v>sd</v>
      </c>
      <c r="Q153" s="118" t="str">
        <f t="array" ref="Q153">IFERROR(AVERAGE(IF(INDEX(DATOS,0,$P$2)&lt;=$I153,IF(INDEX(DATOS,0,$P$2)&gt;=$J153,IF(ISNUMBER(INDEX(DATOS,0,Q$5)),IF(INDEX(DATOS,0,$N$2)=0,IF(INDEX(DATOS,0,$O$2)=1,IF(INDEX(DATOS,0,$Q$2)=$E153,INDEX(DATOS,0,Q$5)))))))),"sd")</f>
        <v>sd</v>
      </c>
      <c r="R153" s="118"/>
      <c r="S153" s="119" t="str">
        <f t="shared" si="12"/>
        <v>--                                      ,sd,sd,2018,2017,sd,sd,sd,sd,sd,sd,sd</v>
      </c>
    </row>
    <row r="154" spans="1:19" x14ac:dyDescent="0.35">
      <c r="A154">
        <f t="shared" si="13"/>
        <v>147</v>
      </c>
      <c r="B154" s="35">
        <f t="array" ref="B154">IF(B153=0,0,MIN(IF(INDEX(DATOS,0,$P$2)&lt;=$I154,IF(INDEX(DATOS,0,$P$2)&gt;=$J154,IF(ISNUMBER(INDEX(DATOS,0,$C154)),IF(INDEX(DATOS,0,$N$2)=0,IF(INDEX(DATOS,0,$O$2)=1,IF(ISNA(MATCH(INDEX(DATOS,0,$Q$2),IF($J$8:J153=J154,$E$8:E153),0)),INDEX(DATOS,0,$M$2)))))))))</f>
        <v>0</v>
      </c>
      <c r="C154" s="32">
        <f>MATCH(D154,INDEX(DATOS,1,),0)</f>
        <v>20</v>
      </c>
      <c r="D154" s="114" t="s">
        <v>1</v>
      </c>
      <c r="E154" s="34" t="str">
        <f>IF($B154=0,"--",INDEX(DATOS,$B154,Q$2))</f>
        <v>--</v>
      </c>
      <c r="F154" s="34" t="str">
        <f>IFERROR(SUBSTITUTE(SUBSTITUTE(SUBSTITUTE(SUBSTITUTE(SUBSTITUTE(MID(E154,1,FIND(",",E154)-1),"Departamento de","Dpto."),"Partido de","Part."),"Coronel","Cnel."),"General","Gral."),"Comandante","Cmte."),E154)</f>
        <v>--</v>
      </c>
      <c r="G154" s="117" t="str">
        <f>IFERROR(VLOOKUP($E154,LOC_UNICOS,G$2,0),"sd")</f>
        <v>sd</v>
      </c>
      <c r="H154" s="117" t="str">
        <f>IFERROR(VLOOKUP($E154,LOC_UNICOS,H$2,0),"sd")</f>
        <v>sd</v>
      </c>
      <c r="I154" s="116">
        <f t="shared" si="10"/>
        <v>2018</v>
      </c>
      <c r="J154" s="116">
        <f t="shared" si="11"/>
        <v>2017</v>
      </c>
      <c r="K154" s="118" t="str">
        <f t="array" ref="K154">IFERROR(AVERAGE(IF(INDEX(DATOS,0,$P$2)&lt;=$I154,IF(INDEX(DATOS,0,$P$2)&gt;=$J154,IF(ISNUMBER(INDEX(DATOS,0,K$5)),IF(INDEX(DATOS,0,$N$2)=0,IF(INDEX(DATOS,0,$O$2)=1,IF(INDEX(DATOS,0,$Q$2)=$E154,INDEX(DATOS,0,K$5)))))))),"sd")</f>
        <v>sd</v>
      </c>
      <c r="L154" s="118" t="str">
        <f t="array" ref="L154">IFERROR(AVERAGE(IF(INDEX(DATOS,0,$P$2)&lt;=$I154,IF(INDEX(DATOS,0,$P$2)&gt;=$J154,IF(ISNUMBER(INDEX(DATOS,0,L$5)),IF(INDEX(DATOS,0,$N$2)=0,IF(INDEX(DATOS,0,$O$2)=1,IF(INDEX(DATOS,0,$Q$2)=$E154,INDEX(DATOS,0,L$5)))))))),"sd")</f>
        <v>sd</v>
      </c>
      <c r="M154" s="118" t="str">
        <f t="array" ref="M154">IFERROR(AVERAGE(IF(INDEX(DATOS,0,$P$2)&lt;=$I154,IF(INDEX(DATOS,0,$P$2)&gt;=$J154,IF(ISNUMBER(INDEX(DATOS,0,M$5)),IF(INDEX(DATOS,0,$N$2)=0,IF(INDEX(DATOS,0,$O$2)=1,IF(INDEX(DATOS,0,$Q$2)=$E154,INDEX(DATOS,0,M$5)))))))),"sd")</f>
        <v>sd</v>
      </c>
      <c r="N154" s="118" t="str">
        <f t="array" ref="N154">IFERROR(AVERAGE(IF(INDEX(DATOS,0,$P$2)&lt;=$I154,IF(INDEX(DATOS,0,$P$2)&gt;=$J154,IF(ISNUMBER(INDEX(DATOS,0,N$5)),IF(INDEX(DATOS,0,$N$2)=0,IF(INDEX(DATOS,0,$O$2)=1,IF(INDEX(DATOS,0,$Q$2)=$E154,INDEX(DATOS,0,N$5)))))))),"sd")</f>
        <v>sd</v>
      </c>
      <c r="O154" s="118" t="str">
        <f t="array" ref="O154">IFERROR(AVERAGE(IF(INDEX(DATOS,0,$P$2)&lt;=$I154,IF(INDEX(DATOS,0,$P$2)&gt;=$J154,IF(ISNUMBER(INDEX(DATOS,0,O$5)),IF(INDEX(DATOS,0,$N$2)=0,IF(INDEX(DATOS,0,$O$2)=1,IF(INDEX(DATOS,0,$Q$2)=$E154,INDEX(DATOS,0,O$5)))))))),"sd")</f>
        <v>sd</v>
      </c>
      <c r="P154" s="118" t="str">
        <f t="array" ref="P154">IFERROR(AVERAGE(IF(INDEX(DATOS,0,$P$2)&lt;=$I154,IF(INDEX(DATOS,0,$P$2)&gt;=$J154,IF(ISNUMBER(INDEX(DATOS,0,P$5)),IF(INDEX(DATOS,0,$N$2)=0,IF(INDEX(DATOS,0,$O$2)=1,IF(INDEX(DATOS,0,$Q$2)=$E154,INDEX(DATOS,0,P$5)))))))),"sd")</f>
        <v>sd</v>
      </c>
      <c r="Q154" s="118" t="str">
        <f t="array" ref="Q154">IFERROR(AVERAGE(IF(INDEX(DATOS,0,$P$2)&lt;=$I154,IF(INDEX(DATOS,0,$P$2)&gt;=$J154,IF(ISNUMBER(INDEX(DATOS,0,Q$5)),IF(INDEX(DATOS,0,$N$2)=0,IF(INDEX(DATOS,0,$O$2)=1,IF(INDEX(DATOS,0,$Q$2)=$E154,INDEX(DATOS,0,Q$5)))))))),"sd")</f>
        <v>sd</v>
      </c>
      <c r="R154" s="118"/>
      <c r="S154" s="119" t="str">
        <f t="shared" si="12"/>
        <v>--                                      ,sd,sd,2018,2017,sd,sd,sd,sd,sd,sd,sd</v>
      </c>
    </row>
    <row r="155" spans="1:19" x14ac:dyDescent="0.35">
      <c r="A155">
        <f t="shared" si="13"/>
        <v>148</v>
      </c>
      <c r="B155" s="35">
        <f t="array" ref="B155">IF(B154=0,0,MIN(IF(INDEX(DATOS,0,$P$2)&lt;=$I155,IF(INDEX(DATOS,0,$P$2)&gt;=$J155,IF(ISNUMBER(INDEX(DATOS,0,$C155)),IF(INDEX(DATOS,0,$N$2)=0,IF(INDEX(DATOS,0,$O$2)=1,IF(ISNA(MATCH(INDEX(DATOS,0,$Q$2),IF($J$8:J154=J155,$E$8:E154),0)),INDEX(DATOS,0,$M$2)))))))))</f>
        <v>0</v>
      </c>
      <c r="C155" s="32">
        <f>MATCH(D155,INDEX(DATOS,1,),0)</f>
        <v>20</v>
      </c>
      <c r="D155" s="114" t="s">
        <v>1</v>
      </c>
      <c r="E155" s="34" t="str">
        <f>IF($B155=0,"--",INDEX(DATOS,$B155,Q$2))</f>
        <v>--</v>
      </c>
      <c r="F155" s="34" t="str">
        <f>IFERROR(SUBSTITUTE(SUBSTITUTE(SUBSTITUTE(SUBSTITUTE(SUBSTITUTE(MID(E155,1,FIND(",",E155)-1),"Departamento de","Dpto."),"Partido de","Part."),"Coronel","Cnel."),"General","Gral."),"Comandante","Cmte."),E155)</f>
        <v>--</v>
      </c>
      <c r="G155" s="117" t="str">
        <f>IFERROR(VLOOKUP($E155,LOC_UNICOS,G$2,0),"sd")</f>
        <v>sd</v>
      </c>
      <c r="H155" s="117" t="str">
        <f>IFERROR(VLOOKUP($E155,LOC_UNICOS,H$2,0),"sd")</f>
        <v>sd</v>
      </c>
      <c r="I155" s="116">
        <f t="shared" si="10"/>
        <v>2018</v>
      </c>
      <c r="J155" s="116">
        <f t="shared" si="11"/>
        <v>2017</v>
      </c>
      <c r="K155" s="118" t="str">
        <f t="array" ref="K155">IFERROR(AVERAGE(IF(INDEX(DATOS,0,$P$2)&lt;=$I155,IF(INDEX(DATOS,0,$P$2)&gt;=$J155,IF(ISNUMBER(INDEX(DATOS,0,K$5)),IF(INDEX(DATOS,0,$N$2)=0,IF(INDEX(DATOS,0,$O$2)=1,IF(INDEX(DATOS,0,$Q$2)=$E155,INDEX(DATOS,0,K$5)))))))),"sd")</f>
        <v>sd</v>
      </c>
      <c r="L155" s="118" t="str">
        <f t="array" ref="L155">IFERROR(AVERAGE(IF(INDEX(DATOS,0,$P$2)&lt;=$I155,IF(INDEX(DATOS,0,$P$2)&gt;=$J155,IF(ISNUMBER(INDEX(DATOS,0,L$5)),IF(INDEX(DATOS,0,$N$2)=0,IF(INDEX(DATOS,0,$O$2)=1,IF(INDEX(DATOS,0,$Q$2)=$E155,INDEX(DATOS,0,L$5)))))))),"sd")</f>
        <v>sd</v>
      </c>
      <c r="M155" s="118" t="str">
        <f t="array" ref="M155">IFERROR(AVERAGE(IF(INDEX(DATOS,0,$P$2)&lt;=$I155,IF(INDEX(DATOS,0,$P$2)&gt;=$J155,IF(ISNUMBER(INDEX(DATOS,0,M$5)),IF(INDEX(DATOS,0,$N$2)=0,IF(INDEX(DATOS,0,$O$2)=1,IF(INDEX(DATOS,0,$Q$2)=$E155,INDEX(DATOS,0,M$5)))))))),"sd")</f>
        <v>sd</v>
      </c>
      <c r="N155" s="118" t="str">
        <f t="array" ref="N155">IFERROR(AVERAGE(IF(INDEX(DATOS,0,$P$2)&lt;=$I155,IF(INDEX(DATOS,0,$P$2)&gt;=$J155,IF(ISNUMBER(INDEX(DATOS,0,N$5)),IF(INDEX(DATOS,0,$N$2)=0,IF(INDEX(DATOS,0,$O$2)=1,IF(INDEX(DATOS,0,$Q$2)=$E155,INDEX(DATOS,0,N$5)))))))),"sd")</f>
        <v>sd</v>
      </c>
      <c r="O155" s="118" t="str">
        <f t="array" ref="O155">IFERROR(AVERAGE(IF(INDEX(DATOS,0,$P$2)&lt;=$I155,IF(INDEX(DATOS,0,$P$2)&gt;=$J155,IF(ISNUMBER(INDEX(DATOS,0,O$5)),IF(INDEX(DATOS,0,$N$2)=0,IF(INDEX(DATOS,0,$O$2)=1,IF(INDEX(DATOS,0,$Q$2)=$E155,INDEX(DATOS,0,O$5)))))))),"sd")</f>
        <v>sd</v>
      </c>
      <c r="P155" s="118" t="str">
        <f t="array" ref="P155">IFERROR(AVERAGE(IF(INDEX(DATOS,0,$P$2)&lt;=$I155,IF(INDEX(DATOS,0,$P$2)&gt;=$J155,IF(ISNUMBER(INDEX(DATOS,0,P$5)),IF(INDEX(DATOS,0,$N$2)=0,IF(INDEX(DATOS,0,$O$2)=1,IF(INDEX(DATOS,0,$Q$2)=$E155,INDEX(DATOS,0,P$5)))))))),"sd")</f>
        <v>sd</v>
      </c>
      <c r="Q155" s="118" t="str">
        <f t="array" ref="Q155">IFERROR(AVERAGE(IF(INDEX(DATOS,0,$P$2)&lt;=$I155,IF(INDEX(DATOS,0,$P$2)&gt;=$J155,IF(ISNUMBER(INDEX(DATOS,0,Q$5)),IF(INDEX(DATOS,0,$N$2)=0,IF(INDEX(DATOS,0,$O$2)=1,IF(INDEX(DATOS,0,$Q$2)=$E155,INDEX(DATOS,0,Q$5)))))))),"sd")</f>
        <v>sd</v>
      </c>
      <c r="R155" s="118"/>
      <c r="S155" s="119" t="str">
        <f t="shared" si="12"/>
        <v>--                                      ,sd,sd,2018,2017,sd,sd,sd,sd,sd,sd,sd</v>
      </c>
    </row>
    <row r="156" spans="1:19" x14ac:dyDescent="0.35">
      <c r="A156">
        <f t="shared" si="13"/>
        <v>149</v>
      </c>
      <c r="B156" s="35">
        <f t="array" ref="B156">IF(B155=0,0,MIN(IF(INDEX(DATOS,0,$P$2)&lt;=$I156,IF(INDEX(DATOS,0,$P$2)&gt;=$J156,IF(ISNUMBER(INDEX(DATOS,0,$C156)),IF(INDEX(DATOS,0,$N$2)=0,IF(INDEX(DATOS,0,$O$2)=1,IF(ISNA(MATCH(INDEX(DATOS,0,$Q$2),IF($J$8:J155=J156,$E$8:E155),0)),INDEX(DATOS,0,$M$2)))))))))</f>
        <v>0</v>
      </c>
      <c r="C156" s="32">
        <f>MATCH(D156,INDEX(DATOS,1,),0)</f>
        <v>20</v>
      </c>
      <c r="D156" s="114" t="s">
        <v>1</v>
      </c>
      <c r="E156" s="34" t="str">
        <f>IF($B156=0,"--",INDEX(DATOS,$B156,Q$2))</f>
        <v>--</v>
      </c>
      <c r="F156" s="34" t="str">
        <f>IFERROR(SUBSTITUTE(SUBSTITUTE(SUBSTITUTE(SUBSTITUTE(SUBSTITUTE(MID(E156,1,FIND(",",E156)-1),"Departamento de","Dpto."),"Partido de","Part."),"Coronel","Cnel."),"General","Gral."),"Comandante","Cmte."),E156)</f>
        <v>--</v>
      </c>
      <c r="G156" s="117" t="str">
        <f>IFERROR(VLOOKUP($E156,LOC_UNICOS,G$2,0),"sd")</f>
        <v>sd</v>
      </c>
      <c r="H156" s="117" t="str">
        <f>IFERROR(VLOOKUP($E156,LOC_UNICOS,H$2,0),"sd")</f>
        <v>sd</v>
      </c>
      <c r="I156" s="116">
        <f t="shared" si="10"/>
        <v>2018</v>
      </c>
      <c r="J156" s="116">
        <f t="shared" si="11"/>
        <v>2017</v>
      </c>
      <c r="K156" s="118" t="str">
        <f t="array" ref="K156">IFERROR(AVERAGE(IF(INDEX(DATOS,0,$P$2)&lt;=$I156,IF(INDEX(DATOS,0,$P$2)&gt;=$J156,IF(ISNUMBER(INDEX(DATOS,0,K$5)),IF(INDEX(DATOS,0,$N$2)=0,IF(INDEX(DATOS,0,$O$2)=1,IF(INDEX(DATOS,0,$Q$2)=$E156,INDEX(DATOS,0,K$5)))))))),"sd")</f>
        <v>sd</v>
      </c>
      <c r="L156" s="118" t="str">
        <f t="array" ref="L156">IFERROR(AVERAGE(IF(INDEX(DATOS,0,$P$2)&lt;=$I156,IF(INDEX(DATOS,0,$P$2)&gt;=$J156,IF(ISNUMBER(INDEX(DATOS,0,L$5)),IF(INDEX(DATOS,0,$N$2)=0,IF(INDEX(DATOS,0,$O$2)=1,IF(INDEX(DATOS,0,$Q$2)=$E156,INDEX(DATOS,0,L$5)))))))),"sd")</f>
        <v>sd</v>
      </c>
      <c r="M156" s="118" t="str">
        <f t="array" ref="M156">IFERROR(AVERAGE(IF(INDEX(DATOS,0,$P$2)&lt;=$I156,IF(INDEX(DATOS,0,$P$2)&gt;=$J156,IF(ISNUMBER(INDEX(DATOS,0,M$5)),IF(INDEX(DATOS,0,$N$2)=0,IF(INDEX(DATOS,0,$O$2)=1,IF(INDEX(DATOS,0,$Q$2)=$E156,INDEX(DATOS,0,M$5)))))))),"sd")</f>
        <v>sd</v>
      </c>
      <c r="N156" s="118" t="str">
        <f t="array" ref="N156">IFERROR(AVERAGE(IF(INDEX(DATOS,0,$P$2)&lt;=$I156,IF(INDEX(DATOS,0,$P$2)&gt;=$J156,IF(ISNUMBER(INDEX(DATOS,0,N$5)),IF(INDEX(DATOS,0,$N$2)=0,IF(INDEX(DATOS,0,$O$2)=1,IF(INDEX(DATOS,0,$Q$2)=$E156,INDEX(DATOS,0,N$5)))))))),"sd")</f>
        <v>sd</v>
      </c>
      <c r="O156" s="118" t="str">
        <f t="array" ref="O156">IFERROR(AVERAGE(IF(INDEX(DATOS,0,$P$2)&lt;=$I156,IF(INDEX(DATOS,0,$P$2)&gt;=$J156,IF(ISNUMBER(INDEX(DATOS,0,O$5)),IF(INDEX(DATOS,0,$N$2)=0,IF(INDEX(DATOS,0,$O$2)=1,IF(INDEX(DATOS,0,$Q$2)=$E156,INDEX(DATOS,0,O$5)))))))),"sd")</f>
        <v>sd</v>
      </c>
      <c r="P156" s="118" t="str">
        <f t="array" ref="P156">IFERROR(AVERAGE(IF(INDEX(DATOS,0,$P$2)&lt;=$I156,IF(INDEX(DATOS,0,$P$2)&gt;=$J156,IF(ISNUMBER(INDEX(DATOS,0,P$5)),IF(INDEX(DATOS,0,$N$2)=0,IF(INDEX(DATOS,0,$O$2)=1,IF(INDEX(DATOS,0,$Q$2)=$E156,INDEX(DATOS,0,P$5)))))))),"sd")</f>
        <v>sd</v>
      </c>
      <c r="Q156" s="118" t="str">
        <f t="array" ref="Q156">IFERROR(AVERAGE(IF(INDEX(DATOS,0,$P$2)&lt;=$I156,IF(INDEX(DATOS,0,$P$2)&gt;=$J156,IF(ISNUMBER(INDEX(DATOS,0,Q$5)),IF(INDEX(DATOS,0,$N$2)=0,IF(INDEX(DATOS,0,$O$2)=1,IF(INDEX(DATOS,0,$Q$2)=$E156,INDEX(DATOS,0,Q$5)))))))),"sd")</f>
        <v>sd</v>
      </c>
      <c r="R156" s="118"/>
      <c r="S156" s="119" t="str">
        <f t="shared" si="12"/>
        <v>--                                      ,sd,sd,2018,2017,sd,sd,sd,sd,sd,sd,sd</v>
      </c>
    </row>
    <row r="157" spans="1:19" x14ac:dyDescent="0.35">
      <c r="A157">
        <f t="shared" si="13"/>
        <v>150</v>
      </c>
      <c r="B157" s="35">
        <f t="array" ref="B157">IF(B156=0,0,MIN(IF(INDEX(DATOS,0,$P$2)&lt;=$I157,IF(INDEX(DATOS,0,$P$2)&gt;=$J157,IF(ISNUMBER(INDEX(DATOS,0,$C157)),IF(INDEX(DATOS,0,$N$2)=0,IF(INDEX(DATOS,0,$O$2)=1,IF(ISNA(MATCH(INDEX(DATOS,0,$Q$2),IF($J$8:J156=J157,$E$8:E156),0)),INDEX(DATOS,0,$M$2)))))))))</f>
        <v>0</v>
      </c>
      <c r="C157" s="32">
        <f>MATCH(D157,INDEX(DATOS,1,),0)</f>
        <v>20</v>
      </c>
      <c r="D157" s="114" t="s">
        <v>1</v>
      </c>
      <c r="E157" s="34" t="str">
        <f>IF($B157=0,"--",INDEX(DATOS,$B157,Q$2))</f>
        <v>--</v>
      </c>
      <c r="F157" s="34" t="str">
        <f>IFERROR(SUBSTITUTE(SUBSTITUTE(SUBSTITUTE(SUBSTITUTE(SUBSTITUTE(MID(E157,1,FIND(",",E157)-1),"Departamento de","Dpto."),"Partido de","Part."),"Coronel","Cnel."),"General","Gral."),"Comandante","Cmte."),E157)</f>
        <v>--</v>
      </c>
      <c r="G157" s="117" t="str">
        <f>IFERROR(VLOOKUP($E157,LOC_UNICOS,G$2,0),"sd")</f>
        <v>sd</v>
      </c>
      <c r="H157" s="117" t="str">
        <f>IFERROR(VLOOKUP($E157,LOC_UNICOS,H$2,0),"sd")</f>
        <v>sd</v>
      </c>
      <c r="I157" s="116">
        <f t="shared" si="10"/>
        <v>2018</v>
      </c>
      <c r="J157" s="116">
        <f t="shared" si="11"/>
        <v>2017</v>
      </c>
      <c r="K157" s="118" t="str">
        <f t="array" ref="K157">IFERROR(AVERAGE(IF(INDEX(DATOS,0,$P$2)&lt;=$I157,IF(INDEX(DATOS,0,$P$2)&gt;=$J157,IF(ISNUMBER(INDEX(DATOS,0,K$5)),IF(INDEX(DATOS,0,$N$2)=0,IF(INDEX(DATOS,0,$O$2)=1,IF(INDEX(DATOS,0,$Q$2)=$E157,INDEX(DATOS,0,K$5)))))))),"sd")</f>
        <v>sd</v>
      </c>
      <c r="L157" s="118" t="str">
        <f t="array" ref="L157">IFERROR(AVERAGE(IF(INDEX(DATOS,0,$P$2)&lt;=$I157,IF(INDEX(DATOS,0,$P$2)&gt;=$J157,IF(ISNUMBER(INDEX(DATOS,0,L$5)),IF(INDEX(DATOS,0,$N$2)=0,IF(INDEX(DATOS,0,$O$2)=1,IF(INDEX(DATOS,0,$Q$2)=$E157,INDEX(DATOS,0,L$5)))))))),"sd")</f>
        <v>sd</v>
      </c>
      <c r="M157" s="118" t="str">
        <f t="array" ref="M157">IFERROR(AVERAGE(IF(INDEX(DATOS,0,$P$2)&lt;=$I157,IF(INDEX(DATOS,0,$P$2)&gt;=$J157,IF(ISNUMBER(INDEX(DATOS,0,M$5)),IF(INDEX(DATOS,0,$N$2)=0,IF(INDEX(DATOS,0,$O$2)=1,IF(INDEX(DATOS,0,$Q$2)=$E157,INDEX(DATOS,0,M$5)))))))),"sd")</f>
        <v>sd</v>
      </c>
      <c r="N157" s="118" t="str">
        <f t="array" ref="N157">IFERROR(AVERAGE(IF(INDEX(DATOS,0,$P$2)&lt;=$I157,IF(INDEX(DATOS,0,$P$2)&gt;=$J157,IF(ISNUMBER(INDEX(DATOS,0,N$5)),IF(INDEX(DATOS,0,$N$2)=0,IF(INDEX(DATOS,0,$O$2)=1,IF(INDEX(DATOS,0,$Q$2)=$E157,INDEX(DATOS,0,N$5)))))))),"sd")</f>
        <v>sd</v>
      </c>
      <c r="O157" s="118" t="str">
        <f t="array" ref="O157">IFERROR(AVERAGE(IF(INDEX(DATOS,0,$P$2)&lt;=$I157,IF(INDEX(DATOS,0,$P$2)&gt;=$J157,IF(ISNUMBER(INDEX(DATOS,0,O$5)),IF(INDEX(DATOS,0,$N$2)=0,IF(INDEX(DATOS,0,$O$2)=1,IF(INDEX(DATOS,0,$Q$2)=$E157,INDEX(DATOS,0,O$5)))))))),"sd")</f>
        <v>sd</v>
      </c>
      <c r="P157" s="118" t="str">
        <f t="array" ref="P157">IFERROR(AVERAGE(IF(INDEX(DATOS,0,$P$2)&lt;=$I157,IF(INDEX(DATOS,0,$P$2)&gt;=$J157,IF(ISNUMBER(INDEX(DATOS,0,P$5)),IF(INDEX(DATOS,0,$N$2)=0,IF(INDEX(DATOS,0,$O$2)=1,IF(INDEX(DATOS,0,$Q$2)=$E157,INDEX(DATOS,0,P$5)))))))),"sd")</f>
        <v>sd</v>
      </c>
      <c r="Q157" s="118" t="str">
        <f t="array" ref="Q157">IFERROR(AVERAGE(IF(INDEX(DATOS,0,$P$2)&lt;=$I157,IF(INDEX(DATOS,0,$P$2)&gt;=$J157,IF(ISNUMBER(INDEX(DATOS,0,Q$5)),IF(INDEX(DATOS,0,$N$2)=0,IF(INDEX(DATOS,0,$O$2)=1,IF(INDEX(DATOS,0,$Q$2)=$E157,INDEX(DATOS,0,Q$5)))))))),"sd")</f>
        <v>sd</v>
      </c>
      <c r="R157" s="118"/>
      <c r="S157" s="119" t="str">
        <f t="shared" si="12"/>
        <v>--                                      ,sd,sd,2018,2017,sd,sd,sd,sd,sd,sd,sd</v>
      </c>
    </row>
    <row r="158" spans="1:19" x14ac:dyDescent="0.35">
      <c r="A158">
        <f t="shared" si="13"/>
        <v>151</v>
      </c>
      <c r="B158" s="35">
        <f t="array" ref="B158">IF(B157=0,0,MIN(IF(INDEX(DATOS,0,$P$2)&lt;=$I158,IF(INDEX(DATOS,0,$P$2)&gt;=$J158,IF(ISNUMBER(INDEX(DATOS,0,$C158)),IF(INDEX(DATOS,0,$N$2)=0,IF(INDEX(DATOS,0,$O$2)=1,IF(ISNA(MATCH(INDEX(DATOS,0,$Q$2),IF($J$8:J157=J158,$E$8:E157),0)),INDEX(DATOS,0,$M$2)))))))))</f>
        <v>0</v>
      </c>
      <c r="C158" s="32">
        <f>MATCH(D158,INDEX(DATOS,1,),0)</f>
        <v>20</v>
      </c>
      <c r="D158" s="114" t="s">
        <v>1</v>
      </c>
      <c r="E158" s="34" t="str">
        <f>IF($B158=0,"--",INDEX(DATOS,$B158,Q$2))</f>
        <v>--</v>
      </c>
      <c r="F158" s="34" t="str">
        <f>IFERROR(SUBSTITUTE(SUBSTITUTE(SUBSTITUTE(SUBSTITUTE(SUBSTITUTE(MID(E158,1,FIND(",",E158)-1),"Departamento de","Dpto."),"Partido de","Part."),"Coronel","Cnel."),"General","Gral."),"Comandante","Cmte."),E158)</f>
        <v>--</v>
      </c>
      <c r="G158" s="117" t="str">
        <f>IFERROR(VLOOKUP($E158,LOC_UNICOS,G$2,0),"sd")</f>
        <v>sd</v>
      </c>
      <c r="H158" s="117" t="str">
        <f>IFERROR(VLOOKUP($E158,LOC_UNICOS,H$2,0),"sd")</f>
        <v>sd</v>
      </c>
      <c r="I158" s="116">
        <f t="shared" si="10"/>
        <v>2018</v>
      </c>
      <c r="J158" s="116">
        <f t="shared" si="11"/>
        <v>2017</v>
      </c>
      <c r="K158" s="118" t="str">
        <f t="array" ref="K158">IFERROR(AVERAGE(IF(INDEX(DATOS,0,$P$2)&lt;=$I158,IF(INDEX(DATOS,0,$P$2)&gt;=$J158,IF(ISNUMBER(INDEX(DATOS,0,K$5)),IF(INDEX(DATOS,0,$N$2)=0,IF(INDEX(DATOS,0,$O$2)=1,IF(INDEX(DATOS,0,$Q$2)=$E158,INDEX(DATOS,0,K$5)))))))),"sd")</f>
        <v>sd</v>
      </c>
      <c r="L158" s="118" t="str">
        <f t="array" ref="L158">IFERROR(AVERAGE(IF(INDEX(DATOS,0,$P$2)&lt;=$I158,IF(INDEX(DATOS,0,$P$2)&gt;=$J158,IF(ISNUMBER(INDEX(DATOS,0,L$5)),IF(INDEX(DATOS,0,$N$2)=0,IF(INDEX(DATOS,0,$O$2)=1,IF(INDEX(DATOS,0,$Q$2)=$E158,INDEX(DATOS,0,L$5)))))))),"sd")</f>
        <v>sd</v>
      </c>
      <c r="M158" s="118" t="str">
        <f t="array" ref="M158">IFERROR(AVERAGE(IF(INDEX(DATOS,0,$P$2)&lt;=$I158,IF(INDEX(DATOS,0,$P$2)&gt;=$J158,IF(ISNUMBER(INDEX(DATOS,0,M$5)),IF(INDEX(DATOS,0,$N$2)=0,IF(INDEX(DATOS,0,$O$2)=1,IF(INDEX(DATOS,0,$Q$2)=$E158,INDEX(DATOS,0,M$5)))))))),"sd")</f>
        <v>sd</v>
      </c>
      <c r="N158" s="118" t="str">
        <f t="array" ref="N158">IFERROR(AVERAGE(IF(INDEX(DATOS,0,$P$2)&lt;=$I158,IF(INDEX(DATOS,0,$P$2)&gt;=$J158,IF(ISNUMBER(INDEX(DATOS,0,N$5)),IF(INDEX(DATOS,0,$N$2)=0,IF(INDEX(DATOS,0,$O$2)=1,IF(INDEX(DATOS,0,$Q$2)=$E158,INDEX(DATOS,0,N$5)))))))),"sd")</f>
        <v>sd</v>
      </c>
      <c r="O158" s="118" t="str">
        <f t="array" ref="O158">IFERROR(AVERAGE(IF(INDEX(DATOS,0,$P$2)&lt;=$I158,IF(INDEX(DATOS,0,$P$2)&gt;=$J158,IF(ISNUMBER(INDEX(DATOS,0,O$5)),IF(INDEX(DATOS,0,$N$2)=0,IF(INDEX(DATOS,0,$O$2)=1,IF(INDEX(DATOS,0,$Q$2)=$E158,INDEX(DATOS,0,O$5)))))))),"sd")</f>
        <v>sd</v>
      </c>
      <c r="P158" s="118" t="str">
        <f t="array" ref="P158">IFERROR(AVERAGE(IF(INDEX(DATOS,0,$P$2)&lt;=$I158,IF(INDEX(DATOS,0,$P$2)&gt;=$J158,IF(ISNUMBER(INDEX(DATOS,0,P$5)),IF(INDEX(DATOS,0,$N$2)=0,IF(INDEX(DATOS,0,$O$2)=1,IF(INDEX(DATOS,0,$Q$2)=$E158,INDEX(DATOS,0,P$5)))))))),"sd")</f>
        <v>sd</v>
      </c>
      <c r="Q158" s="118" t="str">
        <f t="array" ref="Q158">IFERROR(AVERAGE(IF(INDEX(DATOS,0,$P$2)&lt;=$I158,IF(INDEX(DATOS,0,$P$2)&gt;=$J158,IF(ISNUMBER(INDEX(DATOS,0,Q$5)),IF(INDEX(DATOS,0,$N$2)=0,IF(INDEX(DATOS,0,$O$2)=1,IF(INDEX(DATOS,0,$Q$2)=$E158,INDEX(DATOS,0,Q$5)))))))),"sd")</f>
        <v>sd</v>
      </c>
      <c r="R158" s="118"/>
      <c r="S158" s="119" t="str">
        <f t="shared" si="12"/>
        <v>--                                      ,sd,sd,2018,2017,sd,sd,sd,sd,sd,sd,sd</v>
      </c>
    </row>
    <row r="159" spans="1:19" x14ac:dyDescent="0.35">
      <c r="A159">
        <f t="shared" si="13"/>
        <v>152</v>
      </c>
      <c r="B159" s="35">
        <f t="array" ref="B159">IF(B158=0,0,MIN(IF(INDEX(DATOS,0,$P$2)&lt;=$I159,IF(INDEX(DATOS,0,$P$2)&gt;=$J159,IF(ISNUMBER(INDEX(DATOS,0,$C159)),IF(INDEX(DATOS,0,$N$2)=0,IF(INDEX(DATOS,0,$O$2)=1,IF(ISNA(MATCH(INDEX(DATOS,0,$Q$2),IF($J$8:J158=J159,$E$8:E158),0)),INDEX(DATOS,0,$M$2)))))))))</f>
        <v>0</v>
      </c>
      <c r="C159" s="32">
        <f>MATCH(D159,INDEX(DATOS,1,),0)</f>
        <v>20</v>
      </c>
      <c r="D159" s="114" t="s">
        <v>1</v>
      </c>
      <c r="E159" s="34" t="str">
        <f>IF($B159=0,"--",INDEX(DATOS,$B159,Q$2))</f>
        <v>--</v>
      </c>
      <c r="F159" s="34" t="str">
        <f>IFERROR(SUBSTITUTE(SUBSTITUTE(SUBSTITUTE(SUBSTITUTE(SUBSTITUTE(MID(E159,1,FIND(",",E159)-1),"Departamento de","Dpto."),"Partido de","Part."),"Coronel","Cnel."),"General","Gral."),"Comandante","Cmte."),E159)</f>
        <v>--</v>
      </c>
      <c r="G159" s="117" t="str">
        <f>IFERROR(VLOOKUP($E159,LOC_UNICOS,G$2,0),"sd")</f>
        <v>sd</v>
      </c>
      <c r="H159" s="117" t="str">
        <f>IFERROR(VLOOKUP($E159,LOC_UNICOS,H$2,0),"sd")</f>
        <v>sd</v>
      </c>
      <c r="I159" s="116">
        <f t="shared" si="10"/>
        <v>2018</v>
      </c>
      <c r="J159" s="116">
        <f t="shared" si="11"/>
        <v>2017</v>
      </c>
      <c r="K159" s="118" t="str">
        <f t="array" ref="K159">IFERROR(AVERAGE(IF(INDEX(DATOS,0,$P$2)&lt;=$I159,IF(INDEX(DATOS,0,$P$2)&gt;=$J159,IF(ISNUMBER(INDEX(DATOS,0,K$5)),IF(INDEX(DATOS,0,$N$2)=0,IF(INDEX(DATOS,0,$O$2)=1,IF(INDEX(DATOS,0,$Q$2)=$E159,INDEX(DATOS,0,K$5)))))))),"sd")</f>
        <v>sd</v>
      </c>
      <c r="L159" s="118" t="str">
        <f t="array" ref="L159">IFERROR(AVERAGE(IF(INDEX(DATOS,0,$P$2)&lt;=$I159,IF(INDEX(DATOS,0,$P$2)&gt;=$J159,IF(ISNUMBER(INDEX(DATOS,0,L$5)),IF(INDEX(DATOS,0,$N$2)=0,IF(INDEX(DATOS,0,$O$2)=1,IF(INDEX(DATOS,0,$Q$2)=$E159,INDEX(DATOS,0,L$5)))))))),"sd")</f>
        <v>sd</v>
      </c>
      <c r="M159" s="118" t="str">
        <f t="array" ref="M159">IFERROR(AVERAGE(IF(INDEX(DATOS,0,$P$2)&lt;=$I159,IF(INDEX(DATOS,0,$P$2)&gt;=$J159,IF(ISNUMBER(INDEX(DATOS,0,M$5)),IF(INDEX(DATOS,0,$N$2)=0,IF(INDEX(DATOS,0,$O$2)=1,IF(INDEX(DATOS,0,$Q$2)=$E159,INDEX(DATOS,0,M$5)))))))),"sd")</f>
        <v>sd</v>
      </c>
      <c r="N159" s="118" t="str">
        <f t="array" ref="N159">IFERROR(AVERAGE(IF(INDEX(DATOS,0,$P$2)&lt;=$I159,IF(INDEX(DATOS,0,$P$2)&gt;=$J159,IF(ISNUMBER(INDEX(DATOS,0,N$5)),IF(INDEX(DATOS,0,$N$2)=0,IF(INDEX(DATOS,0,$O$2)=1,IF(INDEX(DATOS,0,$Q$2)=$E159,INDEX(DATOS,0,N$5)))))))),"sd")</f>
        <v>sd</v>
      </c>
      <c r="O159" s="118" t="str">
        <f t="array" ref="O159">IFERROR(AVERAGE(IF(INDEX(DATOS,0,$P$2)&lt;=$I159,IF(INDEX(DATOS,0,$P$2)&gt;=$J159,IF(ISNUMBER(INDEX(DATOS,0,O$5)),IF(INDEX(DATOS,0,$N$2)=0,IF(INDEX(DATOS,0,$O$2)=1,IF(INDEX(DATOS,0,$Q$2)=$E159,INDEX(DATOS,0,O$5)))))))),"sd")</f>
        <v>sd</v>
      </c>
      <c r="P159" s="118" t="str">
        <f t="array" ref="P159">IFERROR(AVERAGE(IF(INDEX(DATOS,0,$P$2)&lt;=$I159,IF(INDEX(DATOS,0,$P$2)&gt;=$J159,IF(ISNUMBER(INDEX(DATOS,0,P$5)),IF(INDEX(DATOS,0,$N$2)=0,IF(INDEX(DATOS,0,$O$2)=1,IF(INDEX(DATOS,0,$Q$2)=$E159,INDEX(DATOS,0,P$5)))))))),"sd")</f>
        <v>sd</v>
      </c>
      <c r="Q159" s="118" t="str">
        <f t="array" ref="Q159">IFERROR(AVERAGE(IF(INDEX(DATOS,0,$P$2)&lt;=$I159,IF(INDEX(DATOS,0,$P$2)&gt;=$J159,IF(ISNUMBER(INDEX(DATOS,0,Q$5)),IF(INDEX(DATOS,0,$N$2)=0,IF(INDEX(DATOS,0,$O$2)=1,IF(INDEX(DATOS,0,$Q$2)=$E159,INDEX(DATOS,0,Q$5)))))))),"sd")</f>
        <v>sd</v>
      </c>
      <c r="R159" s="118"/>
      <c r="S159" s="119" t="str">
        <f t="shared" si="12"/>
        <v>--                                      ,sd,sd,2018,2017,sd,sd,sd,sd,sd,sd,sd</v>
      </c>
    </row>
    <row r="160" spans="1:19" x14ac:dyDescent="0.35">
      <c r="A160">
        <f t="shared" si="13"/>
        <v>153</v>
      </c>
      <c r="B160" s="35">
        <f t="array" ref="B160">IF(B159=0,0,MIN(IF(INDEX(DATOS,0,$P$2)&lt;=$I160,IF(INDEX(DATOS,0,$P$2)&gt;=$J160,IF(ISNUMBER(INDEX(DATOS,0,$C160)),IF(INDEX(DATOS,0,$N$2)=0,IF(INDEX(DATOS,0,$O$2)=1,IF(ISNA(MATCH(INDEX(DATOS,0,$Q$2),IF($J$8:J159=J160,$E$8:E159),0)),INDEX(DATOS,0,$M$2)))))))))</f>
        <v>0</v>
      </c>
      <c r="C160" s="32">
        <f>MATCH(D160,INDEX(DATOS,1,),0)</f>
        <v>20</v>
      </c>
      <c r="D160" s="114" t="s">
        <v>1</v>
      </c>
      <c r="E160" s="34" t="str">
        <f>IF($B160=0,"--",INDEX(DATOS,$B160,Q$2))</f>
        <v>--</v>
      </c>
      <c r="F160" s="34" t="str">
        <f>IFERROR(SUBSTITUTE(SUBSTITUTE(SUBSTITUTE(SUBSTITUTE(SUBSTITUTE(MID(E160,1,FIND(",",E160)-1),"Departamento de","Dpto."),"Partido de","Part."),"Coronel","Cnel."),"General","Gral."),"Comandante","Cmte."),E160)</f>
        <v>--</v>
      </c>
      <c r="G160" s="117" t="str">
        <f>IFERROR(VLOOKUP($E160,LOC_UNICOS,G$2,0),"sd")</f>
        <v>sd</v>
      </c>
      <c r="H160" s="117" t="str">
        <f>IFERROR(VLOOKUP($E160,LOC_UNICOS,H$2,0),"sd")</f>
        <v>sd</v>
      </c>
      <c r="I160" s="116">
        <f t="shared" si="10"/>
        <v>2018</v>
      </c>
      <c r="J160" s="116">
        <f t="shared" si="11"/>
        <v>2017</v>
      </c>
      <c r="K160" s="118" t="str">
        <f t="array" ref="K160">IFERROR(AVERAGE(IF(INDEX(DATOS,0,$P$2)&lt;=$I160,IF(INDEX(DATOS,0,$P$2)&gt;=$J160,IF(ISNUMBER(INDEX(DATOS,0,K$5)),IF(INDEX(DATOS,0,$N$2)=0,IF(INDEX(DATOS,0,$O$2)=1,IF(INDEX(DATOS,0,$Q$2)=$E160,INDEX(DATOS,0,K$5)))))))),"sd")</f>
        <v>sd</v>
      </c>
      <c r="L160" s="118" t="str">
        <f t="array" ref="L160">IFERROR(AVERAGE(IF(INDEX(DATOS,0,$P$2)&lt;=$I160,IF(INDEX(DATOS,0,$P$2)&gt;=$J160,IF(ISNUMBER(INDEX(DATOS,0,L$5)),IF(INDEX(DATOS,0,$N$2)=0,IF(INDEX(DATOS,0,$O$2)=1,IF(INDEX(DATOS,0,$Q$2)=$E160,INDEX(DATOS,0,L$5)))))))),"sd")</f>
        <v>sd</v>
      </c>
      <c r="M160" s="118" t="str">
        <f t="array" ref="M160">IFERROR(AVERAGE(IF(INDEX(DATOS,0,$P$2)&lt;=$I160,IF(INDEX(DATOS,0,$P$2)&gt;=$J160,IF(ISNUMBER(INDEX(DATOS,0,M$5)),IF(INDEX(DATOS,0,$N$2)=0,IF(INDEX(DATOS,0,$O$2)=1,IF(INDEX(DATOS,0,$Q$2)=$E160,INDEX(DATOS,0,M$5)))))))),"sd")</f>
        <v>sd</v>
      </c>
      <c r="N160" s="118" t="str">
        <f t="array" ref="N160">IFERROR(AVERAGE(IF(INDEX(DATOS,0,$P$2)&lt;=$I160,IF(INDEX(DATOS,0,$P$2)&gt;=$J160,IF(ISNUMBER(INDEX(DATOS,0,N$5)),IF(INDEX(DATOS,0,$N$2)=0,IF(INDEX(DATOS,0,$O$2)=1,IF(INDEX(DATOS,0,$Q$2)=$E160,INDEX(DATOS,0,N$5)))))))),"sd")</f>
        <v>sd</v>
      </c>
      <c r="O160" s="118" t="str">
        <f t="array" ref="O160">IFERROR(AVERAGE(IF(INDEX(DATOS,0,$P$2)&lt;=$I160,IF(INDEX(DATOS,0,$P$2)&gt;=$J160,IF(ISNUMBER(INDEX(DATOS,0,O$5)),IF(INDEX(DATOS,0,$N$2)=0,IF(INDEX(DATOS,0,$O$2)=1,IF(INDEX(DATOS,0,$Q$2)=$E160,INDEX(DATOS,0,O$5)))))))),"sd")</f>
        <v>sd</v>
      </c>
      <c r="P160" s="118" t="str">
        <f t="array" ref="P160">IFERROR(AVERAGE(IF(INDEX(DATOS,0,$P$2)&lt;=$I160,IF(INDEX(DATOS,0,$P$2)&gt;=$J160,IF(ISNUMBER(INDEX(DATOS,0,P$5)),IF(INDEX(DATOS,0,$N$2)=0,IF(INDEX(DATOS,0,$O$2)=1,IF(INDEX(DATOS,0,$Q$2)=$E160,INDEX(DATOS,0,P$5)))))))),"sd")</f>
        <v>sd</v>
      </c>
      <c r="Q160" s="118" t="str">
        <f t="array" ref="Q160">IFERROR(AVERAGE(IF(INDEX(DATOS,0,$P$2)&lt;=$I160,IF(INDEX(DATOS,0,$P$2)&gt;=$J160,IF(ISNUMBER(INDEX(DATOS,0,Q$5)),IF(INDEX(DATOS,0,$N$2)=0,IF(INDEX(DATOS,0,$O$2)=1,IF(INDEX(DATOS,0,$Q$2)=$E160,INDEX(DATOS,0,Q$5)))))))),"sd")</f>
        <v>sd</v>
      </c>
      <c r="R160" s="118"/>
      <c r="S160" s="119" t="str">
        <f t="shared" si="12"/>
        <v>--                                      ,sd,sd,2018,2017,sd,sd,sd,sd,sd,sd,sd</v>
      </c>
    </row>
    <row r="161" spans="1:19" x14ac:dyDescent="0.35">
      <c r="A161">
        <f t="shared" si="13"/>
        <v>154</v>
      </c>
      <c r="B161" s="35">
        <f t="array" ref="B161">IF(B160=0,0,MIN(IF(INDEX(DATOS,0,$P$2)&lt;=$I161,IF(INDEX(DATOS,0,$P$2)&gt;=$J161,IF(ISNUMBER(INDEX(DATOS,0,$C161)),IF(INDEX(DATOS,0,$N$2)=0,IF(INDEX(DATOS,0,$O$2)=1,IF(ISNA(MATCH(INDEX(DATOS,0,$Q$2),IF($J$8:J160=J161,$E$8:E160),0)),INDEX(DATOS,0,$M$2)))))))))</f>
        <v>0</v>
      </c>
      <c r="C161" s="32">
        <f>MATCH(D161,INDEX(DATOS,1,),0)</f>
        <v>20</v>
      </c>
      <c r="D161" s="114" t="s">
        <v>1</v>
      </c>
      <c r="E161" s="34" t="str">
        <f>IF($B161=0,"--",INDEX(DATOS,$B161,Q$2))</f>
        <v>--</v>
      </c>
      <c r="F161" s="34" t="str">
        <f>IFERROR(SUBSTITUTE(SUBSTITUTE(SUBSTITUTE(SUBSTITUTE(SUBSTITUTE(MID(E161,1,FIND(",",E161)-1),"Departamento de","Dpto."),"Partido de","Part."),"Coronel","Cnel."),"General","Gral."),"Comandante","Cmte."),E161)</f>
        <v>--</v>
      </c>
      <c r="G161" s="117" t="str">
        <f>IFERROR(VLOOKUP($E161,LOC_UNICOS,G$2,0),"sd")</f>
        <v>sd</v>
      </c>
      <c r="H161" s="117" t="str">
        <f>IFERROR(VLOOKUP($E161,LOC_UNICOS,H$2,0),"sd")</f>
        <v>sd</v>
      </c>
      <c r="I161" s="116">
        <f t="shared" si="10"/>
        <v>2018</v>
      </c>
      <c r="J161" s="116">
        <f t="shared" si="11"/>
        <v>2017</v>
      </c>
      <c r="K161" s="118" t="str">
        <f t="array" ref="K161">IFERROR(AVERAGE(IF(INDEX(DATOS,0,$P$2)&lt;=$I161,IF(INDEX(DATOS,0,$P$2)&gt;=$J161,IF(ISNUMBER(INDEX(DATOS,0,K$5)),IF(INDEX(DATOS,0,$N$2)=0,IF(INDEX(DATOS,0,$O$2)=1,IF(INDEX(DATOS,0,$Q$2)=$E161,INDEX(DATOS,0,K$5)))))))),"sd")</f>
        <v>sd</v>
      </c>
      <c r="L161" s="118" t="str">
        <f t="array" ref="L161">IFERROR(AVERAGE(IF(INDEX(DATOS,0,$P$2)&lt;=$I161,IF(INDEX(DATOS,0,$P$2)&gt;=$J161,IF(ISNUMBER(INDEX(DATOS,0,L$5)),IF(INDEX(DATOS,0,$N$2)=0,IF(INDEX(DATOS,0,$O$2)=1,IF(INDEX(DATOS,0,$Q$2)=$E161,INDEX(DATOS,0,L$5)))))))),"sd")</f>
        <v>sd</v>
      </c>
      <c r="M161" s="118" t="str">
        <f t="array" ref="M161">IFERROR(AVERAGE(IF(INDEX(DATOS,0,$P$2)&lt;=$I161,IF(INDEX(DATOS,0,$P$2)&gt;=$J161,IF(ISNUMBER(INDEX(DATOS,0,M$5)),IF(INDEX(DATOS,0,$N$2)=0,IF(INDEX(DATOS,0,$O$2)=1,IF(INDEX(DATOS,0,$Q$2)=$E161,INDEX(DATOS,0,M$5)))))))),"sd")</f>
        <v>sd</v>
      </c>
      <c r="N161" s="118" t="str">
        <f t="array" ref="N161">IFERROR(AVERAGE(IF(INDEX(DATOS,0,$P$2)&lt;=$I161,IF(INDEX(DATOS,0,$P$2)&gt;=$J161,IF(ISNUMBER(INDEX(DATOS,0,N$5)),IF(INDEX(DATOS,0,$N$2)=0,IF(INDEX(DATOS,0,$O$2)=1,IF(INDEX(DATOS,0,$Q$2)=$E161,INDEX(DATOS,0,N$5)))))))),"sd")</f>
        <v>sd</v>
      </c>
      <c r="O161" s="118" t="str">
        <f t="array" ref="O161">IFERROR(AVERAGE(IF(INDEX(DATOS,0,$P$2)&lt;=$I161,IF(INDEX(DATOS,0,$P$2)&gt;=$J161,IF(ISNUMBER(INDEX(DATOS,0,O$5)),IF(INDEX(DATOS,0,$N$2)=0,IF(INDEX(DATOS,0,$O$2)=1,IF(INDEX(DATOS,0,$Q$2)=$E161,INDEX(DATOS,0,O$5)))))))),"sd")</f>
        <v>sd</v>
      </c>
      <c r="P161" s="118" t="str">
        <f t="array" ref="P161">IFERROR(AVERAGE(IF(INDEX(DATOS,0,$P$2)&lt;=$I161,IF(INDEX(DATOS,0,$P$2)&gt;=$J161,IF(ISNUMBER(INDEX(DATOS,0,P$5)),IF(INDEX(DATOS,0,$N$2)=0,IF(INDEX(DATOS,0,$O$2)=1,IF(INDEX(DATOS,0,$Q$2)=$E161,INDEX(DATOS,0,P$5)))))))),"sd")</f>
        <v>sd</v>
      </c>
      <c r="Q161" s="118" t="str">
        <f t="array" ref="Q161">IFERROR(AVERAGE(IF(INDEX(DATOS,0,$P$2)&lt;=$I161,IF(INDEX(DATOS,0,$P$2)&gt;=$J161,IF(ISNUMBER(INDEX(DATOS,0,Q$5)),IF(INDEX(DATOS,0,$N$2)=0,IF(INDEX(DATOS,0,$O$2)=1,IF(INDEX(DATOS,0,$Q$2)=$E161,INDEX(DATOS,0,Q$5)))))))),"sd")</f>
        <v>sd</v>
      </c>
      <c r="R161" s="118"/>
      <c r="S161" s="119" t="str">
        <f t="shared" si="12"/>
        <v>--                                      ,sd,sd,2018,2017,sd,sd,sd,sd,sd,sd,sd</v>
      </c>
    </row>
    <row r="162" spans="1:19" x14ac:dyDescent="0.35">
      <c r="A162">
        <f t="shared" si="13"/>
        <v>155</v>
      </c>
      <c r="B162" s="35">
        <f t="array" ref="B162">IF(B161=0,0,MIN(IF(INDEX(DATOS,0,$P$2)&lt;=$I162,IF(INDEX(DATOS,0,$P$2)&gt;=$J162,IF(ISNUMBER(INDEX(DATOS,0,$C162)),IF(INDEX(DATOS,0,$N$2)=0,IF(INDEX(DATOS,0,$O$2)=1,IF(ISNA(MATCH(INDEX(DATOS,0,$Q$2),IF($J$8:J161=J162,$E$8:E161),0)),INDEX(DATOS,0,$M$2)))))))))</f>
        <v>0</v>
      </c>
      <c r="C162" s="32">
        <f>MATCH(D162,INDEX(DATOS,1,),0)</f>
        <v>20</v>
      </c>
      <c r="D162" s="114" t="s">
        <v>1</v>
      </c>
      <c r="E162" s="34" t="str">
        <f>IF($B162=0,"--",INDEX(DATOS,$B162,Q$2))</f>
        <v>--</v>
      </c>
      <c r="F162" s="34" t="str">
        <f>IFERROR(SUBSTITUTE(SUBSTITUTE(SUBSTITUTE(SUBSTITUTE(SUBSTITUTE(MID(E162,1,FIND(",",E162)-1),"Departamento de","Dpto."),"Partido de","Part."),"Coronel","Cnel."),"General","Gral."),"Comandante","Cmte."),E162)</f>
        <v>--</v>
      </c>
      <c r="G162" s="117" t="str">
        <f>IFERROR(VLOOKUP($E162,LOC_UNICOS,G$2,0),"sd")</f>
        <v>sd</v>
      </c>
      <c r="H162" s="117" t="str">
        <f>IFERROR(VLOOKUP($E162,LOC_UNICOS,H$2,0),"sd")</f>
        <v>sd</v>
      </c>
      <c r="I162" s="116">
        <f t="shared" si="10"/>
        <v>2018</v>
      </c>
      <c r="J162" s="116">
        <f t="shared" si="11"/>
        <v>2017</v>
      </c>
      <c r="K162" s="118" t="str">
        <f t="array" ref="K162">IFERROR(AVERAGE(IF(INDEX(DATOS,0,$P$2)&lt;=$I162,IF(INDEX(DATOS,0,$P$2)&gt;=$J162,IF(ISNUMBER(INDEX(DATOS,0,K$5)),IF(INDEX(DATOS,0,$N$2)=0,IF(INDEX(DATOS,0,$O$2)=1,IF(INDEX(DATOS,0,$Q$2)=$E162,INDEX(DATOS,0,K$5)))))))),"sd")</f>
        <v>sd</v>
      </c>
      <c r="L162" s="118" t="str">
        <f t="array" ref="L162">IFERROR(AVERAGE(IF(INDEX(DATOS,0,$P$2)&lt;=$I162,IF(INDEX(DATOS,0,$P$2)&gt;=$J162,IF(ISNUMBER(INDEX(DATOS,0,L$5)),IF(INDEX(DATOS,0,$N$2)=0,IF(INDEX(DATOS,0,$O$2)=1,IF(INDEX(DATOS,0,$Q$2)=$E162,INDEX(DATOS,0,L$5)))))))),"sd")</f>
        <v>sd</v>
      </c>
      <c r="M162" s="118" t="str">
        <f t="array" ref="M162">IFERROR(AVERAGE(IF(INDEX(DATOS,0,$P$2)&lt;=$I162,IF(INDEX(DATOS,0,$P$2)&gt;=$J162,IF(ISNUMBER(INDEX(DATOS,0,M$5)),IF(INDEX(DATOS,0,$N$2)=0,IF(INDEX(DATOS,0,$O$2)=1,IF(INDEX(DATOS,0,$Q$2)=$E162,INDEX(DATOS,0,M$5)))))))),"sd")</f>
        <v>sd</v>
      </c>
      <c r="N162" s="118" t="str">
        <f t="array" ref="N162">IFERROR(AVERAGE(IF(INDEX(DATOS,0,$P$2)&lt;=$I162,IF(INDEX(DATOS,0,$P$2)&gt;=$J162,IF(ISNUMBER(INDEX(DATOS,0,N$5)),IF(INDEX(DATOS,0,$N$2)=0,IF(INDEX(DATOS,0,$O$2)=1,IF(INDEX(DATOS,0,$Q$2)=$E162,INDEX(DATOS,0,N$5)))))))),"sd")</f>
        <v>sd</v>
      </c>
      <c r="O162" s="118" t="str">
        <f t="array" ref="O162">IFERROR(AVERAGE(IF(INDEX(DATOS,0,$P$2)&lt;=$I162,IF(INDEX(DATOS,0,$P$2)&gt;=$J162,IF(ISNUMBER(INDEX(DATOS,0,O$5)),IF(INDEX(DATOS,0,$N$2)=0,IF(INDEX(DATOS,0,$O$2)=1,IF(INDEX(DATOS,0,$Q$2)=$E162,INDEX(DATOS,0,O$5)))))))),"sd")</f>
        <v>sd</v>
      </c>
      <c r="P162" s="118" t="str">
        <f t="array" ref="P162">IFERROR(AVERAGE(IF(INDEX(DATOS,0,$P$2)&lt;=$I162,IF(INDEX(DATOS,0,$P$2)&gt;=$J162,IF(ISNUMBER(INDEX(DATOS,0,P$5)),IF(INDEX(DATOS,0,$N$2)=0,IF(INDEX(DATOS,0,$O$2)=1,IF(INDEX(DATOS,0,$Q$2)=$E162,INDEX(DATOS,0,P$5)))))))),"sd")</f>
        <v>sd</v>
      </c>
      <c r="Q162" s="118" t="str">
        <f t="array" ref="Q162">IFERROR(AVERAGE(IF(INDEX(DATOS,0,$P$2)&lt;=$I162,IF(INDEX(DATOS,0,$P$2)&gt;=$J162,IF(ISNUMBER(INDEX(DATOS,0,Q$5)),IF(INDEX(DATOS,0,$N$2)=0,IF(INDEX(DATOS,0,$O$2)=1,IF(INDEX(DATOS,0,$Q$2)=$E162,INDEX(DATOS,0,Q$5)))))))),"sd")</f>
        <v>sd</v>
      </c>
      <c r="R162" s="118"/>
      <c r="S162" s="119" t="str">
        <f t="shared" si="12"/>
        <v>--                                      ,sd,sd,2018,2017,sd,sd,sd,sd,sd,sd,sd</v>
      </c>
    </row>
    <row r="163" spans="1:19" x14ac:dyDescent="0.35">
      <c r="A163">
        <f t="shared" si="13"/>
        <v>156</v>
      </c>
      <c r="B163" s="35">
        <f t="array" ref="B163">IF(B162=0,0,MIN(IF(INDEX(DATOS,0,$P$2)&lt;=$I163,IF(INDEX(DATOS,0,$P$2)&gt;=$J163,IF(ISNUMBER(INDEX(DATOS,0,$C163)),IF(INDEX(DATOS,0,$N$2)=0,IF(INDEX(DATOS,0,$O$2)=1,IF(ISNA(MATCH(INDEX(DATOS,0,$Q$2),IF($J$8:J162=J163,$E$8:E162),0)),INDEX(DATOS,0,$M$2)))))))))</f>
        <v>0</v>
      </c>
      <c r="C163" s="32">
        <f>MATCH(D163,INDEX(DATOS,1,),0)</f>
        <v>20</v>
      </c>
      <c r="D163" s="114" t="s">
        <v>1</v>
      </c>
      <c r="E163" s="34" t="str">
        <f>IF($B163=0,"--",INDEX(DATOS,$B163,Q$2))</f>
        <v>--</v>
      </c>
      <c r="F163" s="34" t="str">
        <f>IFERROR(SUBSTITUTE(SUBSTITUTE(SUBSTITUTE(SUBSTITUTE(SUBSTITUTE(MID(E163,1,FIND(",",E163)-1),"Departamento de","Dpto."),"Partido de","Part."),"Coronel","Cnel."),"General","Gral."),"Comandante","Cmte."),E163)</f>
        <v>--</v>
      </c>
      <c r="G163" s="117" t="str">
        <f>IFERROR(VLOOKUP($E163,LOC_UNICOS,G$2,0),"sd")</f>
        <v>sd</v>
      </c>
      <c r="H163" s="117" t="str">
        <f>IFERROR(VLOOKUP($E163,LOC_UNICOS,H$2,0),"sd")</f>
        <v>sd</v>
      </c>
      <c r="I163" s="116">
        <f t="shared" si="10"/>
        <v>2018</v>
      </c>
      <c r="J163" s="116">
        <f t="shared" si="11"/>
        <v>2017</v>
      </c>
      <c r="K163" s="118" t="str">
        <f t="array" ref="K163">IFERROR(AVERAGE(IF(INDEX(DATOS,0,$P$2)&lt;=$I163,IF(INDEX(DATOS,0,$P$2)&gt;=$J163,IF(ISNUMBER(INDEX(DATOS,0,K$5)),IF(INDEX(DATOS,0,$N$2)=0,IF(INDEX(DATOS,0,$O$2)=1,IF(INDEX(DATOS,0,$Q$2)=$E163,INDEX(DATOS,0,K$5)))))))),"sd")</f>
        <v>sd</v>
      </c>
      <c r="L163" s="118" t="str">
        <f t="array" ref="L163">IFERROR(AVERAGE(IF(INDEX(DATOS,0,$P$2)&lt;=$I163,IF(INDEX(DATOS,0,$P$2)&gt;=$J163,IF(ISNUMBER(INDEX(DATOS,0,L$5)),IF(INDEX(DATOS,0,$N$2)=0,IF(INDEX(DATOS,0,$O$2)=1,IF(INDEX(DATOS,0,$Q$2)=$E163,INDEX(DATOS,0,L$5)))))))),"sd")</f>
        <v>sd</v>
      </c>
      <c r="M163" s="118" t="str">
        <f t="array" ref="M163">IFERROR(AVERAGE(IF(INDEX(DATOS,0,$P$2)&lt;=$I163,IF(INDEX(DATOS,0,$P$2)&gt;=$J163,IF(ISNUMBER(INDEX(DATOS,0,M$5)),IF(INDEX(DATOS,0,$N$2)=0,IF(INDEX(DATOS,0,$O$2)=1,IF(INDEX(DATOS,0,$Q$2)=$E163,INDEX(DATOS,0,M$5)))))))),"sd")</f>
        <v>sd</v>
      </c>
      <c r="N163" s="118" t="str">
        <f t="array" ref="N163">IFERROR(AVERAGE(IF(INDEX(DATOS,0,$P$2)&lt;=$I163,IF(INDEX(DATOS,0,$P$2)&gt;=$J163,IF(ISNUMBER(INDEX(DATOS,0,N$5)),IF(INDEX(DATOS,0,$N$2)=0,IF(INDEX(DATOS,0,$O$2)=1,IF(INDEX(DATOS,0,$Q$2)=$E163,INDEX(DATOS,0,N$5)))))))),"sd")</f>
        <v>sd</v>
      </c>
      <c r="O163" s="118" t="str">
        <f t="array" ref="O163">IFERROR(AVERAGE(IF(INDEX(DATOS,0,$P$2)&lt;=$I163,IF(INDEX(DATOS,0,$P$2)&gt;=$J163,IF(ISNUMBER(INDEX(DATOS,0,O$5)),IF(INDEX(DATOS,0,$N$2)=0,IF(INDEX(DATOS,0,$O$2)=1,IF(INDEX(DATOS,0,$Q$2)=$E163,INDEX(DATOS,0,O$5)))))))),"sd")</f>
        <v>sd</v>
      </c>
      <c r="P163" s="118" t="str">
        <f t="array" ref="P163">IFERROR(AVERAGE(IF(INDEX(DATOS,0,$P$2)&lt;=$I163,IF(INDEX(DATOS,0,$P$2)&gt;=$J163,IF(ISNUMBER(INDEX(DATOS,0,P$5)),IF(INDEX(DATOS,0,$N$2)=0,IF(INDEX(DATOS,0,$O$2)=1,IF(INDEX(DATOS,0,$Q$2)=$E163,INDEX(DATOS,0,P$5)))))))),"sd")</f>
        <v>sd</v>
      </c>
      <c r="Q163" s="118" t="str">
        <f t="array" ref="Q163">IFERROR(AVERAGE(IF(INDEX(DATOS,0,$P$2)&lt;=$I163,IF(INDEX(DATOS,0,$P$2)&gt;=$J163,IF(ISNUMBER(INDEX(DATOS,0,Q$5)),IF(INDEX(DATOS,0,$N$2)=0,IF(INDEX(DATOS,0,$O$2)=1,IF(INDEX(DATOS,0,$Q$2)=$E163,INDEX(DATOS,0,Q$5)))))))),"sd")</f>
        <v>sd</v>
      </c>
      <c r="R163" s="118"/>
      <c r="S163" s="119" t="str">
        <f t="shared" si="12"/>
        <v>--                                      ,sd,sd,2018,2017,sd,sd,sd,sd,sd,sd,sd</v>
      </c>
    </row>
    <row r="164" spans="1:19" x14ac:dyDescent="0.35">
      <c r="A164">
        <f t="shared" si="13"/>
        <v>157</v>
      </c>
      <c r="B164" s="35">
        <f t="array" ref="B164">IF(B163=0,0,MIN(IF(INDEX(DATOS,0,$P$2)&lt;=$I164,IF(INDEX(DATOS,0,$P$2)&gt;=$J164,IF(ISNUMBER(INDEX(DATOS,0,$C164)),IF(INDEX(DATOS,0,$N$2)=0,IF(INDEX(DATOS,0,$O$2)=1,IF(ISNA(MATCH(INDEX(DATOS,0,$Q$2),IF($J$8:J163=J164,$E$8:E163),0)),INDEX(DATOS,0,$M$2)))))))))</f>
        <v>0</v>
      </c>
      <c r="C164" s="32">
        <f>MATCH(D164,INDEX(DATOS,1,),0)</f>
        <v>20</v>
      </c>
      <c r="D164" s="114" t="s">
        <v>1</v>
      </c>
      <c r="E164" s="34" t="str">
        <f>IF($B164=0,"--",INDEX(DATOS,$B164,Q$2))</f>
        <v>--</v>
      </c>
      <c r="F164" s="34" t="str">
        <f>IFERROR(SUBSTITUTE(SUBSTITUTE(SUBSTITUTE(SUBSTITUTE(SUBSTITUTE(MID(E164,1,FIND(",",E164)-1),"Departamento de","Dpto."),"Partido de","Part."),"Coronel","Cnel."),"General","Gral."),"Comandante","Cmte."),E164)</f>
        <v>--</v>
      </c>
      <c r="G164" s="117" t="str">
        <f>IFERROR(VLOOKUP($E164,LOC_UNICOS,G$2,0),"sd")</f>
        <v>sd</v>
      </c>
      <c r="H164" s="117" t="str">
        <f>IFERROR(VLOOKUP($E164,LOC_UNICOS,H$2,0),"sd")</f>
        <v>sd</v>
      </c>
      <c r="I164" s="116">
        <f t="shared" si="10"/>
        <v>2018</v>
      </c>
      <c r="J164" s="116">
        <f t="shared" si="11"/>
        <v>2017</v>
      </c>
      <c r="K164" s="118" t="str">
        <f t="array" ref="K164">IFERROR(AVERAGE(IF(INDEX(DATOS,0,$P$2)&lt;=$I164,IF(INDEX(DATOS,0,$P$2)&gt;=$J164,IF(ISNUMBER(INDEX(DATOS,0,K$5)),IF(INDEX(DATOS,0,$N$2)=0,IF(INDEX(DATOS,0,$O$2)=1,IF(INDEX(DATOS,0,$Q$2)=$E164,INDEX(DATOS,0,K$5)))))))),"sd")</f>
        <v>sd</v>
      </c>
      <c r="L164" s="118" t="str">
        <f t="array" ref="L164">IFERROR(AVERAGE(IF(INDEX(DATOS,0,$P$2)&lt;=$I164,IF(INDEX(DATOS,0,$P$2)&gt;=$J164,IF(ISNUMBER(INDEX(DATOS,0,L$5)),IF(INDEX(DATOS,0,$N$2)=0,IF(INDEX(DATOS,0,$O$2)=1,IF(INDEX(DATOS,0,$Q$2)=$E164,INDEX(DATOS,0,L$5)))))))),"sd")</f>
        <v>sd</v>
      </c>
      <c r="M164" s="118" t="str">
        <f t="array" ref="M164">IFERROR(AVERAGE(IF(INDEX(DATOS,0,$P$2)&lt;=$I164,IF(INDEX(DATOS,0,$P$2)&gt;=$J164,IF(ISNUMBER(INDEX(DATOS,0,M$5)),IF(INDEX(DATOS,0,$N$2)=0,IF(INDEX(DATOS,0,$O$2)=1,IF(INDEX(DATOS,0,$Q$2)=$E164,INDEX(DATOS,0,M$5)))))))),"sd")</f>
        <v>sd</v>
      </c>
      <c r="N164" s="118" t="str">
        <f t="array" ref="N164">IFERROR(AVERAGE(IF(INDEX(DATOS,0,$P$2)&lt;=$I164,IF(INDEX(DATOS,0,$P$2)&gt;=$J164,IF(ISNUMBER(INDEX(DATOS,0,N$5)),IF(INDEX(DATOS,0,$N$2)=0,IF(INDEX(DATOS,0,$O$2)=1,IF(INDEX(DATOS,0,$Q$2)=$E164,INDEX(DATOS,0,N$5)))))))),"sd")</f>
        <v>sd</v>
      </c>
      <c r="O164" s="118" t="str">
        <f t="array" ref="O164">IFERROR(AVERAGE(IF(INDEX(DATOS,0,$P$2)&lt;=$I164,IF(INDEX(DATOS,0,$P$2)&gt;=$J164,IF(ISNUMBER(INDEX(DATOS,0,O$5)),IF(INDEX(DATOS,0,$N$2)=0,IF(INDEX(DATOS,0,$O$2)=1,IF(INDEX(DATOS,0,$Q$2)=$E164,INDEX(DATOS,0,O$5)))))))),"sd")</f>
        <v>sd</v>
      </c>
      <c r="P164" s="118" t="str">
        <f t="array" ref="P164">IFERROR(AVERAGE(IF(INDEX(DATOS,0,$P$2)&lt;=$I164,IF(INDEX(DATOS,0,$P$2)&gt;=$J164,IF(ISNUMBER(INDEX(DATOS,0,P$5)),IF(INDEX(DATOS,0,$N$2)=0,IF(INDEX(DATOS,0,$O$2)=1,IF(INDEX(DATOS,0,$Q$2)=$E164,INDEX(DATOS,0,P$5)))))))),"sd")</f>
        <v>sd</v>
      </c>
      <c r="Q164" s="118" t="str">
        <f t="array" ref="Q164">IFERROR(AVERAGE(IF(INDEX(DATOS,0,$P$2)&lt;=$I164,IF(INDEX(DATOS,0,$P$2)&gt;=$J164,IF(ISNUMBER(INDEX(DATOS,0,Q$5)),IF(INDEX(DATOS,0,$N$2)=0,IF(INDEX(DATOS,0,$O$2)=1,IF(INDEX(DATOS,0,$Q$2)=$E164,INDEX(DATOS,0,Q$5)))))))),"sd")</f>
        <v>sd</v>
      </c>
      <c r="R164" s="118"/>
      <c r="S164" s="119" t="str">
        <f t="shared" si="12"/>
        <v>--                                      ,sd,sd,2018,2017,sd,sd,sd,sd,sd,sd,sd</v>
      </c>
    </row>
    <row r="165" spans="1:19" x14ac:dyDescent="0.35">
      <c r="A165">
        <f t="shared" si="13"/>
        <v>158</v>
      </c>
      <c r="B165" s="35">
        <f t="array" ref="B165">IF(B164=0,0,MIN(IF(INDEX(DATOS,0,$P$2)&lt;=$I165,IF(INDEX(DATOS,0,$P$2)&gt;=$J165,IF(ISNUMBER(INDEX(DATOS,0,$C165)),IF(INDEX(DATOS,0,$N$2)=0,IF(INDEX(DATOS,0,$O$2)=1,IF(ISNA(MATCH(INDEX(DATOS,0,$Q$2),IF($J$8:J164=J165,$E$8:E164),0)),INDEX(DATOS,0,$M$2)))))))))</f>
        <v>0</v>
      </c>
      <c r="C165" s="32">
        <f>MATCH(D165,INDEX(DATOS,1,),0)</f>
        <v>20</v>
      </c>
      <c r="D165" s="114" t="s">
        <v>1</v>
      </c>
      <c r="E165" s="34" t="str">
        <f>IF($B165=0,"--",INDEX(DATOS,$B165,Q$2))</f>
        <v>--</v>
      </c>
      <c r="F165" s="34" t="str">
        <f>IFERROR(SUBSTITUTE(SUBSTITUTE(SUBSTITUTE(SUBSTITUTE(SUBSTITUTE(MID(E165,1,FIND(",",E165)-1),"Departamento de","Dpto."),"Partido de","Part."),"Coronel","Cnel."),"General","Gral."),"Comandante","Cmte."),E165)</f>
        <v>--</v>
      </c>
      <c r="G165" s="117" t="str">
        <f>IFERROR(VLOOKUP($E165,LOC_UNICOS,G$2,0),"sd")</f>
        <v>sd</v>
      </c>
      <c r="H165" s="117" t="str">
        <f>IFERROR(VLOOKUP($E165,LOC_UNICOS,H$2,0),"sd")</f>
        <v>sd</v>
      </c>
      <c r="I165" s="116">
        <f t="shared" si="10"/>
        <v>2018</v>
      </c>
      <c r="J165" s="116">
        <f t="shared" si="11"/>
        <v>2017</v>
      </c>
      <c r="K165" s="118" t="str">
        <f t="array" ref="K165">IFERROR(AVERAGE(IF(INDEX(DATOS,0,$P$2)&lt;=$I165,IF(INDEX(DATOS,0,$P$2)&gt;=$J165,IF(ISNUMBER(INDEX(DATOS,0,K$5)),IF(INDEX(DATOS,0,$N$2)=0,IF(INDEX(DATOS,0,$O$2)=1,IF(INDEX(DATOS,0,$Q$2)=$E165,INDEX(DATOS,0,K$5)))))))),"sd")</f>
        <v>sd</v>
      </c>
      <c r="L165" s="118" t="str">
        <f t="array" ref="L165">IFERROR(AVERAGE(IF(INDEX(DATOS,0,$P$2)&lt;=$I165,IF(INDEX(DATOS,0,$P$2)&gt;=$J165,IF(ISNUMBER(INDEX(DATOS,0,L$5)),IF(INDEX(DATOS,0,$N$2)=0,IF(INDEX(DATOS,0,$O$2)=1,IF(INDEX(DATOS,0,$Q$2)=$E165,INDEX(DATOS,0,L$5)))))))),"sd")</f>
        <v>sd</v>
      </c>
      <c r="M165" s="118" t="str">
        <f t="array" ref="M165">IFERROR(AVERAGE(IF(INDEX(DATOS,0,$P$2)&lt;=$I165,IF(INDEX(DATOS,0,$P$2)&gt;=$J165,IF(ISNUMBER(INDEX(DATOS,0,M$5)),IF(INDEX(DATOS,0,$N$2)=0,IF(INDEX(DATOS,0,$O$2)=1,IF(INDEX(DATOS,0,$Q$2)=$E165,INDEX(DATOS,0,M$5)))))))),"sd")</f>
        <v>sd</v>
      </c>
      <c r="N165" s="118" t="str">
        <f t="array" ref="N165">IFERROR(AVERAGE(IF(INDEX(DATOS,0,$P$2)&lt;=$I165,IF(INDEX(DATOS,0,$P$2)&gt;=$J165,IF(ISNUMBER(INDEX(DATOS,0,N$5)),IF(INDEX(DATOS,0,$N$2)=0,IF(INDEX(DATOS,0,$O$2)=1,IF(INDEX(DATOS,0,$Q$2)=$E165,INDEX(DATOS,0,N$5)))))))),"sd")</f>
        <v>sd</v>
      </c>
      <c r="O165" s="118" t="str">
        <f t="array" ref="O165">IFERROR(AVERAGE(IF(INDEX(DATOS,0,$P$2)&lt;=$I165,IF(INDEX(DATOS,0,$P$2)&gt;=$J165,IF(ISNUMBER(INDEX(DATOS,0,O$5)),IF(INDEX(DATOS,0,$N$2)=0,IF(INDEX(DATOS,0,$O$2)=1,IF(INDEX(DATOS,0,$Q$2)=$E165,INDEX(DATOS,0,O$5)))))))),"sd")</f>
        <v>sd</v>
      </c>
      <c r="P165" s="118" t="str">
        <f t="array" ref="P165">IFERROR(AVERAGE(IF(INDEX(DATOS,0,$P$2)&lt;=$I165,IF(INDEX(DATOS,0,$P$2)&gt;=$J165,IF(ISNUMBER(INDEX(DATOS,0,P$5)),IF(INDEX(DATOS,0,$N$2)=0,IF(INDEX(DATOS,0,$O$2)=1,IF(INDEX(DATOS,0,$Q$2)=$E165,INDEX(DATOS,0,P$5)))))))),"sd")</f>
        <v>sd</v>
      </c>
      <c r="Q165" s="118" t="str">
        <f t="array" ref="Q165">IFERROR(AVERAGE(IF(INDEX(DATOS,0,$P$2)&lt;=$I165,IF(INDEX(DATOS,0,$P$2)&gt;=$J165,IF(ISNUMBER(INDEX(DATOS,0,Q$5)),IF(INDEX(DATOS,0,$N$2)=0,IF(INDEX(DATOS,0,$O$2)=1,IF(INDEX(DATOS,0,$Q$2)=$E165,INDEX(DATOS,0,Q$5)))))))),"sd")</f>
        <v>sd</v>
      </c>
      <c r="R165" s="118"/>
      <c r="S165" s="119" t="str">
        <f t="shared" si="12"/>
        <v>--                                      ,sd,sd,2018,2017,sd,sd,sd,sd,sd,sd,sd</v>
      </c>
    </row>
    <row r="166" spans="1:19" x14ac:dyDescent="0.35">
      <c r="A166">
        <f t="shared" si="13"/>
        <v>159</v>
      </c>
      <c r="B166" s="35">
        <f t="array" ref="B166">IF(B165=0,0,MIN(IF(INDEX(DATOS,0,$P$2)&lt;=$I166,IF(INDEX(DATOS,0,$P$2)&gt;=$J166,IF(ISNUMBER(INDEX(DATOS,0,$C166)),IF(INDEX(DATOS,0,$N$2)=0,IF(INDEX(DATOS,0,$O$2)=1,IF(ISNA(MATCH(INDEX(DATOS,0,$Q$2),IF($J$8:J165=J166,$E$8:E165),0)),INDEX(DATOS,0,$M$2)))))))))</f>
        <v>0</v>
      </c>
      <c r="C166" s="32">
        <f>MATCH(D166,INDEX(DATOS,1,),0)</f>
        <v>20</v>
      </c>
      <c r="D166" s="114" t="s">
        <v>1</v>
      </c>
      <c r="E166" s="34" t="str">
        <f>IF($B166=0,"--",INDEX(DATOS,$B166,Q$2))</f>
        <v>--</v>
      </c>
      <c r="F166" s="34" t="str">
        <f>IFERROR(SUBSTITUTE(SUBSTITUTE(SUBSTITUTE(SUBSTITUTE(SUBSTITUTE(MID(E166,1,FIND(",",E166)-1),"Departamento de","Dpto."),"Partido de","Part."),"Coronel","Cnel."),"General","Gral."),"Comandante","Cmte."),E166)</f>
        <v>--</v>
      </c>
      <c r="G166" s="117" t="str">
        <f>IFERROR(VLOOKUP($E166,LOC_UNICOS,G$2,0),"sd")</f>
        <v>sd</v>
      </c>
      <c r="H166" s="117" t="str">
        <f>IFERROR(VLOOKUP($E166,LOC_UNICOS,H$2,0),"sd")</f>
        <v>sd</v>
      </c>
      <c r="I166" s="116">
        <f t="shared" si="10"/>
        <v>2018</v>
      </c>
      <c r="J166" s="116">
        <f t="shared" si="11"/>
        <v>2017</v>
      </c>
      <c r="K166" s="118" t="str">
        <f t="array" ref="K166">IFERROR(AVERAGE(IF(INDEX(DATOS,0,$P$2)&lt;=$I166,IF(INDEX(DATOS,0,$P$2)&gt;=$J166,IF(ISNUMBER(INDEX(DATOS,0,K$5)),IF(INDEX(DATOS,0,$N$2)=0,IF(INDEX(DATOS,0,$O$2)=1,IF(INDEX(DATOS,0,$Q$2)=$E166,INDEX(DATOS,0,K$5)))))))),"sd")</f>
        <v>sd</v>
      </c>
      <c r="L166" s="118" t="str">
        <f t="array" ref="L166">IFERROR(AVERAGE(IF(INDEX(DATOS,0,$P$2)&lt;=$I166,IF(INDEX(DATOS,0,$P$2)&gt;=$J166,IF(ISNUMBER(INDEX(DATOS,0,L$5)),IF(INDEX(DATOS,0,$N$2)=0,IF(INDEX(DATOS,0,$O$2)=1,IF(INDEX(DATOS,0,$Q$2)=$E166,INDEX(DATOS,0,L$5)))))))),"sd")</f>
        <v>sd</v>
      </c>
      <c r="M166" s="118" t="str">
        <f t="array" ref="M166">IFERROR(AVERAGE(IF(INDEX(DATOS,0,$P$2)&lt;=$I166,IF(INDEX(DATOS,0,$P$2)&gt;=$J166,IF(ISNUMBER(INDEX(DATOS,0,M$5)),IF(INDEX(DATOS,0,$N$2)=0,IF(INDEX(DATOS,0,$O$2)=1,IF(INDEX(DATOS,0,$Q$2)=$E166,INDEX(DATOS,0,M$5)))))))),"sd")</f>
        <v>sd</v>
      </c>
      <c r="N166" s="118" t="str">
        <f t="array" ref="N166">IFERROR(AVERAGE(IF(INDEX(DATOS,0,$P$2)&lt;=$I166,IF(INDEX(DATOS,0,$P$2)&gt;=$J166,IF(ISNUMBER(INDEX(DATOS,0,N$5)),IF(INDEX(DATOS,0,$N$2)=0,IF(INDEX(DATOS,0,$O$2)=1,IF(INDEX(DATOS,0,$Q$2)=$E166,INDEX(DATOS,0,N$5)))))))),"sd")</f>
        <v>sd</v>
      </c>
      <c r="O166" s="118" t="str">
        <f t="array" ref="O166">IFERROR(AVERAGE(IF(INDEX(DATOS,0,$P$2)&lt;=$I166,IF(INDEX(DATOS,0,$P$2)&gt;=$J166,IF(ISNUMBER(INDEX(DATOS,0,O$5)),IF(INDEX(DATOS,0,$N$2)=0,IF(INDEX(DATOS,0,$O$2)=1,IF(INDEX(DATOS,0,$Q$2)=$E166,INDEX(DATOS,0,O$5)))))))),"sd")</f>
        <v>sd</v>
      </c>
      <c r="P166" s="118" t="str">
        <f t="array" ref="P166">IFERROR(AVERAGE(IF(INDEX(DATOS,0,$P$2)&lt;=$I166,IF(INDEX(DATOS,0,$P$2)&gt;=$J166,IF(ISNUMBER(INDEX(DATOS,0,P$5)),IF(INDEX(DATOS,0,$N$2)=0,IF(INDEX(DATOS,0,$O$2)=1,IF(INDEX(DATOS,0,$Q$2)=$E166,INDEX(DATOS,0,P$5)))))))),"sd")</f>
        <v>sd</v>
      </c>
      <c r="Q166" s="118" t="str">
        <f t="array" ref="Q166">IFERROR(AVERAGE(IF(INDEX(DATOS,0,$P$2)&lt;=$I166,IF(INDEX(DATOS,0,$P$2)&gt;=$J166,IF(ISNUMBER(INDEX(DATOS,0,Q$5)),IF(INDEX(DATOS,0,$N$2)=0,IF(INDEX(DATOS,0,$O$2)=1,IF(INDEX(DATOS,0,$Q$2)=$E166,INDEX(DATOS,0,Q$5)))))))),"sd")</f>
        <v>sd</v>
      </c>
      <c r="R166" s="118"/>
      <c r="S166" s="119" t="str">
        <f t="shared" si="12"/>
        <v>--                                      ,sd,sd,2018,2017,sd,sd,sd,sd,sd,sd,sd</v>
      </c>
    </row>
    <row r="167" spans="1:19" x14ac:dyDescent="0.35">
      <c r="A167">
        <f t="shared" si="13"/>
        <v>160</v>
      </c>
      <c r="B167" s="35">
        <f t="array" ref="B167">IF(B166=0,0,MIN(IF(INDEX(DATOS,0,$P$2)&lt;=$I167,IF(INDEX(DATOS,0,$P$2)&gt;=$J167,IF(ISNUMBER(INDEX(DATOS,0,$C167)),IF(INDEX(DATOS,0,$N$2)=0,IF(INDEX(DATOS,0,$O$2)=1,IF(ISNA(MATCH(INDEX(DATOS,0,$Q$2),IF($J$8:J166=J167,$E$8:E166),0)),INDEX(DATOS,0,$M$2)))))))))</f>
        <v>0</v>
      </c>
      <c r="C167" s="32">
        <f>MATCH(D167,INDEX(DATOS,1,),0)</f>
        <v>20</v>
      </c>
      <c r="D167" s="114" t="s">
        <v>1</v>
      </c>
      <c r="E167" s="34" t="str">
        <f>IF($B167=0,"--",INDEX(DATOS,$B167,Q$2))</f>
        <v>--</v>
      </c>
      <c r="F167" s="34" t="str">
        <f>IFERROR(SUBSTITUTE(SUBSTITUTE(SUBSTITUTE(SUBSTITUTE(SUBSTITUTE(MID(E167,1,FIND(",",E167)-1),"Departamento de","Dpto."),"Partido de","Part."),"Coronel","Cnel."),"General","Gral."),"Comandante","Cmte."),E167)</f>
        <v>--</v>
      </c>
      <c r="G167" s="117" t="str">
        <f>IFERROR(VLOOKUP($E167,LOC_UNICOS,G$2,0),"sd")</f>
        <v>sd</v>
      </c>
      <c r="H167" s="117" t="str">
        <f>IFERROR(VLOOKUP($E167,LOC_UNICOS,H$2,0),"sd")</f>
        <v>sd</v>
      </c>
      <c r="I167" s="116">
        <f t="shared" si="10"/>
        <v>2018</v>
      </c>
      <c r="J167" s="116">
        <f t="shared" si="11"/>
        <v>2017</v>
      </c>
      <c r="K167" s="118" t="str">
        <f t="array" ref="K167">IFERROR(AVERAGE(IF(INDEX(DATOS,0,$P$2)&lt;=$I167,IF(INDEX(DATOS,0,$P$2)&gt;=$J167,IF(ISNUMBER(INDEX(DATOS,0,K$5)),IF(INDEX(DATOS,0,$N$2)=0,IF(INDEX(DATOS,0,$O$2)=1,IF(INDEX(DATOS,0,$Q$2)=$E167,INDEX(DATOS,0,K$5)))))))),"sd")</f>
        <v>sd</v>
      </c>
      <c r="L167" s="118" t="str">
        <f t="array" ref="L167">IFERROR(AVERAGE(IF(INDEX(DATOS,0,$P$2)&lt;=$I167,IF(INDEX(DATOS,0,$P$2)&gt;=$J167,IF(ISNUMBER(INDEX(DATOS,0,L$5)),IF(INDEX(DATOS,0,$N$2)=0,IF(INDEX(DATOS,0,$O$2)=1,IF(INDEX(DATOS,0,$Q$2)=$E167,INDEX(DATOS,0,L$5)))))))),"sd")</f>
        <v>sd</v>
      </c>
      <c r="M167" s="118" t="str">
        <f t="array" ref="M167">IFERROR(AVERAGE(IF(INDEX(DATOS,0,$P$2)&lt;=$I167,IF(INDEX(DATOS,0,$P$2)&gt;=$J167,IF(ISNUMBER(INDEX(DATOS,0,M$5)),IF(INDEX(DATOS,0,$N$2)=0,IF(INDEX(DATOS,0,$O$2)=1,IF(INDEX(DATOS,0,$Q$2)=$E167,INDEX(DATOS,0,M$5)))))))),"sd")</f>
        <v>sd</v>
      </c>
      <c r="N167" s="118" t="str">
        <f t="array" ref="N167">IFERROR(AVERAGE(IF(INDEX(DATOS,0,$P$2)&lt;=$I167,IF(INDEX(DATOS,0,$P$2)&gt;=$J167,IF(ISNUMBER(INDEX(DATOS,0,N$5)),IF(INDEX(DATOS,0,$N$2)=0,IF(INDEX(DATOS,0,$O$2)=1,IF(INDEX(DATOS,0,$Q$2)=$E167,INDEX(DATOS,0,N$5)))))))),"sd")</f>
        <v>sd</v>
      </c>
      <c r="O167" s="118" t="str">
        <f t="array" ref="O167">IFERROR(AVERAGE(IF(INDEX(DATOS,0,$P$2)&lt;=$I167,IF(INDEX(DATOS,0,$P$2)&gt;=$J167,IF(ISNUMBER(INDEX(DATOS,0,O$5)),IF(INDEX(DATOS,0,$N$2)=0,IF(INDEX(DATOS,0,$O$2)=1,IF(INDEX(DATOS,0,$Q$2)=$E167,INDEX(DATOS,0,O$5)))))))),"sd")</f>
        <v>sd</v>
      </c>
      <c r="P167" s="118" t="str">
        <f t="array" ref="P167">IFERROR(AVERAGE(IF(INDEX(DATOS,0,$P$2)&lt;=$I167,IF(INDEX(DATOS,0,$P$2)&gt;=$J167,IF(ISNUMBER(INDEX(DATOS,0,P$5)),IF(INDEX(DATOS,0,$N$2)=0,IF(INDEX(DATOS,0,$O$2)=1,IF(INDEX(DATOS,0,$Q$2)=$E167,INDEX(DATOS,0,P$5)))))))),"sd")</f>
        <v>sd</v>
      </c>
      <c r="Q167" s="118" t="str">
        <f t="array" ref="Q167">IFERROR(AVERAGE(IF(INDEX(DATOS,0,$P$2)&lt;=$I167,IF(INDEX(DATOS,0,$P$2)&gt;=$J167,IF(ISNUMBER(INDEX(DATOS,0,Q$5)),IF(INDEX(DATOS,0,$N$2)=0,IF(INDEX(DATOS,0,$O$2)=1,IF(INDEX(DATOS,0,$Q$2)=$E167,INDEX(DATOS,0,Q$5)))))))),"sd")</f>
        <v>sd</v>
      </c>
      <c r="R167" s="118"/>
      <c r="S167" s="119" t="str">
        <f t="shared" si="12"/>
        <v>--                                      ,sd,sd,2018,2017,sd,sd,sd,sd,sd,sd,sd</v>
      </c>
    </row>
    <row r="168" spans="1:19" x14ac:dyDescent="0.35">
      <c r="A168">
        <f t="shared" si="13"/>
        <v>161</v>
      </c>
      <c r="B168" s="35">
        <f t="array" ref="B168">IF(B167=0,0,MIN(IF(INDEX(DATOS,0,$P$2)&lt;=$I168,IF(INDEX(DATOS,0,$P$2)&gt;=$J168,IF(ISNUMBER(INDEX(DATOS,0,$C168)),IF(INDEX(DATOS,0,$N$2)=0,IF(INDEX(DATOS,0,$O$2)=1,IF(ISNA(MATCH(INDEX(DATOS,0,$Q$2),IF($J$8:J167=J168,$E$8:E167),0)),INDEX(DATOS,0,$M$2)))))))))</f>
        <v>0</v>
      </c>
      <c r="C168" s="32">
        <f>MATCH(D168,INDEX(DATOS,1,),0)</f>
        <v>20</v>
      </c>
      <c r="D168" s="114" t="s">
        <v>1</v>
      </c>
      <c r="E168" s="34" t="str">
        <f>IF($B168=0,"--",INDEX(DATOS,$B168,Q$2))</f>
        <v>--</v>
      </c>
      <c r="F168" s="34" t="str">
        <f>IFERROR(SUBSTITUTE(SUBSTITUTE(SUBSTITUTE(SUBSTITUTE(SUBSTITUTE(MID(E168,1,FIND(",",E168)-1),"Departamento de","Dpto."),"Partido de","Part."),"Coronel","Cnel."),"General","Gral."),"Comandante","Cmte."),E168)</f>
        <v>--</v>
      </c>
      <c r="G168" s="117" t="str">
        <f>IFERROR(VLOOKUP($E168,LOC_UNICOS,G$2,0),"sd")</f>
        <v>sd</v>
      </c>
      <c r="H168" s="117" t="str">
        <f>IFERROR(VLOOKUP($E168,LOC_UNICOS,H$2,0),"sd")</f>
        <v>sd</v>
      </c>
      <c r="I168" s="116">
        <f t="shared" si="10"/>
        <v>2018</v>
      </c>
      <c r="J168" s="116">
        <f t="shared" si="11"/>
        <v>2017</v>
      </c>
      <c r="K168" s="118" t="str">
        <f t="array" ref="K168">IFERROR(AVERAGE(IF(INDEX(DATOS,0,$P$2)&lt;=$I168,IF(INDEX(DATOS,0,$P$2)&gt;=$J168,IF(ISNUMBER(INDEX(DATOS,0,K$5)),IF(INDEX(DATOS,0,$N$2)=0,IF(INDEX(DATOS,0,$O$2)=1,IF(INDEX(DATOS,0,$Q$2)=$E168,INDEX(DATOS,0,K$5)))))))),"sd")</f>
        <v>sd</v>
      </c>
      <c r="L168" s="118" t="str">
        <f t="array" ref="L168">IFERROR(AVERAGE(IF(INDEX(DATOS,0,$P$2)&lt;=$I168,IF(INDEX(DATOS,0,$P$2)&gt;=$J168,IF(ISNUMBER(INDEX(DATOS,0,L$5)),IF(INDEX(DATOS,0,$N$2)=0,IF(INDEX(DATOS,0,$O$2)=1,IF(INDEX(DATOS,0,$Q$2)=$E168,INDEX(DATOS,0,L$5)))))))),"sd")</f>
        <v>sd</v>
      </c>
      <c r="M168" s="118" t="str">
        <f t="array" ref="M168">IFERROR(AVERAGE(IF(INDEX(DATOS,0,$P$2)&lt;=$I168,IF(INDEX(DATOS,0,$P$2)&gt;=$J168,IF(ISNUMBER(INDEX(DATOS,0,M$5)),IF(INDEX(DATOS,0,$N$2)=0,IF(INDEX(DATOS,0,$O$2)=1,IF(INDEX(DATOS,0,$Q$2)=$E168,INDEX(DATOS,0,M$5)))))))),"sd")</f>
        <v>sd</v>
      </c>
      <c r="N168" s="118" t="str">
        <f t="array" ref="N168">IFERROR(AVERAGE(IF(INDEX(DATOS,0,$P$2)&lt;=$I168,IF(INDEX(DATOS,0,$P$2)&gt;=$J168,IF(ISNUMBER(INDEX(DATOS,0,N$5)),IF(INDEX(DATOS,0,$N$2)=0,IF(INDEX(DATOS,0,$O$2)=1,IF(INDEX(DATOS,0,$Q$2)=$E168,INDEX(DATOS,0,N$5)))))))),"sd")</f>
        <v>sd</v>
      </c>
      <c r="O168" s="118" t="str">
        <f t="array" ref="O168">IFERROR(AVERAGE(IF(INDEX(DATOS,0,$P$2)&lt;=$I168,IF(INDEX(DATOS,0,$P$2)&gt;=$J168,IF(ISNUMBER(INDEX(DATOS,0,O$5)),IF(INDEX(DATOS,0,$N$2)=0,IF(INDEX(DATOS,0,$O$2)=1,IF(INDEX(DATOS,0,$Q$2)=$E168,INDEX(DATOS,0,O$5)))))))),"sd")</f>
        <v>sd</v>
      </c>
      <c r="P168" s="118" t="str">
        <f t="array" ref="P168">IFERROR(AVERAGE(IF(INDEX(DATOS,0,$P$2)&lt;=$I168,IF(INDEX(DATOS,0,$P$2)&gt;=$J168,IF(ISNUMBER(INDEX(DATOS,0,P$5)),IF(INDEX(DATOS,0,$N$2)=0,IF(INDEX(DATOS,0,$O$2)=1,IF(INDEX(DATOS,0,$Q$2)=$E168,INDEX(DATOS,0,P$5)))))))),"sd")</f>
        <v>sd</v>
      </c>
      <c r="Q168" s="118" t="str">
        <f t="array" ref="Q168">IFERROR(AVERAGE(IF(INDEX(DATOS,0,$P$2)&lt;=$I168,IF(INDEX(DATOS,0,$P$2)&gt;=$J168,IF(ISNUMBER(INDEX(DATOS,0,Q$5)),IF(INDEX(DATOS,0,$N$2)=0,IF(INDEX(DATOS,0,$O$2)=1,IF(INDEX(DATOS,0,$Q$2)=$E168,INDEX(DATOS,0,Q$5)))))))),"sd")</f>
        <v>sd</v>
      </c>
      <c r="R168" s="118"/>
      <c r="S168" s="119" t="str">
        <f t="shared" si="12"/>
        <v>--                                      ,sd,sd,2018,2017,sd,sd,sd,sd,sd,sd,sd</v>
      </c>
    </row>
    <row r="169" spans="1:19" x14ac:dyDescent="0.35">
      <c r="A169">
        <f t="shared" si="13"/>
        <v>162</v>
      </c>
      <c r="B169" s="35">
        <f t="array" ref="B169">IF(B168=0,0,MIN(IF(INDEX(DATOS,0,$P$2)&lt;=$I169,IF(INDEX(DATOS,0,$P$2)&gt;=$J169,IF(ISNUMBER(INDEX(DATOS,0,$C169)),IF(INDEX(DATOS,0,$N$2)=0,IF(INDEX(DATOS,0,$O$2)=1,IF(ISNA(MATCH(INDEX(DATOS,0,$Q$2),IF($J$8:J168=J169,$E$8:E168),0)),INDEX(DATOS,0,$M$2)))))))))</f>
        <v>0</v>
      </c>
      <c r="C169" s="32">
        <f>MATCH(D169,INDEX(DATOS,1,),0)</f>
        <v>20</v>
      </c>
      <c r="D169" s="114" t="s">
        <v>1</v>
      </c>
      <c r="E169" s="34" t="str">
        <f>IF($B169=0,"--",INDEX(DATOS,$B169,Q$2))</f>
        <v>--</v>
      </c>
      <c r="F169" s="34" t="str">
        <f>IFERROR(SUBSTITUTE(SUBSTITUTE(SUBSTITUTE(SUBSTITUTE(SUBSTITUTE(MID(E169,1,FIND(",",E169)-1),"Departamento de","Dpto."),"Partido de","Part."),"Coronel","Cnel."),"General","Gral."),"Comandante","Cmte."),E169)</f>
        <v>--</v>
      </c>
      <c r="G169" s="117" t="str">
        <f>IFERROR(VLOOKUP($E169,LOC_UNICOS,G$2,0),"sd")</f>
        <v>sd</v>
      </c>
      <c r="H169" s="117" t="str">
        <f>IFERROR(VLOOKUP($E169,LOC_UNICOS,H$2,0),"sd")</f>
        <v>sd</v>
      </c>
      <c r="I169" s="116">
        <f t="shared" si="10"/>
        <v>2018</v>
      </c>
      <c r="J169" s="116">
        <f t="shared" si="11"/>
        <v>2017</v>
      </c>
      <c r="K169" s="118" t="str">
        <f t="array" ref="K169">IFERROR(AVERAGE(IF(INDEX(DATOS,0,$P$2)&lt;=$I169,IF(INDEX(DATOS,0,$P$2)&gt;=$J169,IF(ISNUMBER(INDEX(DATOS,0,K$5)),IF(INDEX(DATOS,0,$N$2)=0,IF(INDEX(DATOS,0,$O$2)=1,IF(INDEX(DATOS,0,$Q$2)=$E169,INDEX(DATOS,0,K$5)))))))),"sd")</f>
        <v>sd</v>
      </c>
      <c r="L169" s="118" t="str">
        <f t="array" ref="L169">IFERROR(AVERAGE(IF(INDEX(DATOS,0,$P$2)&lt;=$I169,IF(INDEX(DATOS,0,$P$2)&gt;=$J169,IF(ISNUMBER(INDEX(DATOS,0,L$5)),IF(INDEX(DATOS,0,$N$2)=0,IF(INDEX(DATOS,0,$O$2)=1,IF(INDEX(DATOS,0,$Q$2)=$E169,INDEX(DATOS,0,L$5)))))))),"sd")</f>
        <v>sd</v>
      </c>
      <c r="M169" s="118" t="str">
        <f t="array" ref="M169">IFERROR(AVERAGE(IF(INDEX(DATOS,0,$P$2)&lt;=$I169,IF(INDEX(DATOS,0,$P$2)&gt;=$J169,IF(ISNUMBER(INDEX(DATOS,0,M$5)),IF(INDEX(DATOS,0,$N$2)=0,IF(INDEX(DATOS,0,$O$2)=1,IF(INDEX(DATOS,0,$Q$2)=$E169,INDEX(DATOS,0,M$5)))))))),"sd")</f>
        <v>sd</v>
      </c>
      <c r="N169" s="118" t="str">
        <f t="array" ref="N169">IFERROR(AVERAGE(IF(INDEX(DATOS,0,$P$2)&lt;=$I169,IF(INDEX(DATOS,0,$P$2)&gt;=$J169,IF(ISNUMBER(INDEX(DATOS,0,N$5)),IF(INDEX(DATOS,0,$N$2)=0,IF(INDEX(DATOS,0,$O$2)=1,IF(INDEX(DATOS,0,$Q$2)=$E169,INDEX(DATOS,0,N$5)))))))),"sd")</f>
        <v>sd</v>
      </c>
      <c r="O169" s="118" t="str">
        <f t="array" ref="O169">IFERROR(AVERAGE(IF(INDEX(DATOS,0,$P$2)&lt;=$I169,IF(INDEX(DATOS,0,$P$2)&gt;=$J169,IF(ISNUMBER(INDEX(DATOS,0,O$5)),IF(INDEX(DATOS,0,$N$2)=0,IF(INDEX(DATOS,0,$O$2)=1,IF(INDEX(DATOS,0,$Q$2)=$E169,INDEX(DATOS,0,O$5)))))))),"sd")</f>
        <v>sd</v>
      </c>
      <c r="P169" s="118" t="str">
        <f t="array" ref="P169">IFERROR(AVERAGE(IF(INDEX(DATOS,0,$P$2)&lt;=$I169,IF(INDEX(DATOS,0,$P$2)&gt;=$J169,IF(ISNUMBER(INDEX(DATOS,0,P$5)),IF(INDEX(DATOS,0,$N$2)=0,IF(INDEX(DATOS,0,$O$2)=1,IF(INDEX(DATOS,0,$Q$2)=$E169,INDEX(DATOS,0,P$5)))))))),"sd")</f>
        <v>sd</v>
      </c>
      <c r="Q169" s="118" t="str">
        <f t="array" ref="Q169">IFERROR(AVERAGE(IF(INDEX(DATOS,0,$P$2)&lt;=$I169,IF(INDEX(DATOS,0,$P$2)&gt;=$J169,IF(ISNUMBER(INDEX(DATOS,0,Q$5)),IF(INDEX(DATOS,0,$N$2)=0,IF(INDEX(DATOS,0,$O$2)=1,IF(INDEX(DATOS,0,$Q$2)=$E169,INDEX(DATOS,0,Q$5)))))))),"sd")</f>
        <v>sd</v>
      </c>
      <c r="R169" s="118"/>
      <c r="S169" s="119" t="str">
        <f t="shared" si="12"/>
        <v>--                                      ,sd,sd,2018,2017,sd,sd,sd,sd,sd,sd,sd</v>
      </c>
    </row>
    <row r="170" spans="1:19" x14ac:dyDescent="0.35">
      <c r="A170">
        <f t="shared" si="13"/>
        <v>163</v>
      </c>
      <c r="B170" s="35">
        <f t="array" ref="B170">IF(B169=0,0,MIN(IF(INDEX(DATOS,0,$P$2)&lt;=$I170,IF(INDEX(DATOS,0,$P$2)&gt;=$J170,IF(ISNUMBER(INDEX(DATOS,0,$C170)),IF(INDEX(DATOS,0,$N$2)=0,IF(INDEX(DATOS,0,$O$2)=1,IF(ISNA(MATCH(INDEX(DATOS,0,$Q$2),IF($J$8:J169=J170,$E$8:E169),0)),INDEX(DATOS,0,$M$2)))))))))</f>
        <v>0</v>
      </c>
      <c r="C170" s="32">
        <f>MATCH(D170,INDEX(DATOS,1,),0)</f>
        <v>20</v>
      </c>
      <c r="D170" s="114" t="s">
        <v>1</v>
      </c>
      <c r="E170" s="34" t="str">
        <f>IF($B170=0,"--",INDEX(DATOS,$B170,Q$2))</f>
        <v>--</v>
      </c>
      <c r="F170" s="34" t="str">
        <f>IFERROR(SUBSTITUTE(SUBSTITUTE(SUBSTITUTE(SUBSTITUTE(SUBSTITUTE(MID(E170,1,FIND(",",E170)-1),"Departamento de","Dpto."),"Partido de","Part."),"Coronel","Cnel."),"General","Gral."),"Comandante","Cmte."),E170)</f>
        <v>--</v>
      </c>
      <c r="G170" s="117" t="str">
        <f>IFERROR(VLOOKUP($E170,LOC_UNICOS,G$2,0),"sd")</f>
        <v>sd</v>
      </c>
      <c r="H170" s="117" t="str">
        <f>IFERROR(VLOOKUP($E170,LOC_UNICOS,H$2,0),"sd")</f>
        <v>sd</v>
      </c>
      <c r="I170" s="116">
        <f t="shared" si="10"/>
        <v>2018</v>
      </c>
      <c r="J170" s="116">
        <f t="shared" si="11"/>
        <v>2017</v>
      </c>
      <c r="K170" s="118" t="str">
        <f t="array" ref="K170">IFERROR(AVERAGE(IF(INDEX(DATOS,0,$P$2)&lt;=$I170,IF(INDEX(DATOS,0,$P$2)&gt;=$J170,IF(ISNUMBER(INDEX(DATOS,0,K$5)),IF(INDEX(DATOS,0,$N$2)=0,IF(INDEX(DATOS,0,$O$2)=1,IF(INDEX(DATOS,0,$Q$2)=$E170,INDEX(DATOS,0,K$5)))))))),"sd")</f>
        <v>sd</v>
      </c>
      <c r="L170" s="118" t="str">
        <f t="array" ref="L170">IFERROR(AVERAGE(IF(INDEX(DATOS,0,$P$2)&lt;=$I170,IF(INDEX(DATOS,0,$P$2)&gt;=$J170,IF(ISNUMBER(INDEX(DATOS,0,L$5)),IF(INDEX(DATOS,0,$N$2)=0,IF(INDEX(DATOS,0,$O$2)=1,IF(INDEX(DATOS,0,$Q$2)=$E170,INDEX(DATOS,0,L$5)))))))),"sd")</f>
        <v>sd</v>
      </c>
      <c r="M170" s="118" t="str">
        <f t="array" ref="M170">IFERROR(AVERAGE(IF(INDEX(DATOS,0,$P$2)&lt;=$I170,IF(INDEX(DATOS,0,$P$2)&gt;=$J170,IF(ISNUMBER(INDEX(DATOS,0,M$5)),IF(INDEX(DATOS,0,$N$2)=0,IF(INDEX(DATOS,0,$O$2)=1,IF(INDEX(DATOS,0,$Q$2)=$E170,INDEX(DATOS,0,M$5)))))))),"sd")</f>
        <v>sd</v>
      </c>
      <c r="N170" s="118" t="str">
        <f t="array" ref="N170">IFERROR(AVERAGE(IF(INDEX(DATOS,0,$P$2)&lt;=$I170,IF(INDEX(DATOS,0,$P$2)&gt;=$J170,IF(ISNUMBER(INDEX(DATOS,0,N$5)),IF(INDEX(DATOS,0,$N$2)=0,IF(INDEX(DATOS,0,$O$2)=1,IF(INDEX(DATOS,0,$Q$2)=$E170,INDEX(DATOS,0,N$5)))))))),"sd")</f>
        <v>sd</v>
      </c>
      <c r="O170" s="118" t="str">
        <f t="array" ref="O170">IFERROR(AVERAGE(IF(INDEX(DATOS,0,$P$2)&lt;=$I170,IF(INDEX(DATOS,0,$P$2)&gt;=$J170,IF(ISNUMBER(INDEX(DATOS,0,O$5)),IF(INDEX(DATOS,0,$N$2)=0,IF(INDEX(DATOS,0,$O$2)=1,IF(INDEX(DATOS,0,$Q$2)=$E170,INDEX(DATOS,0,O$5)))))))),"sd")</f>
        <v>sd</v>
      </c>
      <c r="P170" s="118" t="str">
        <f t="array" ref="P170">IFERROR(AVERAGE(IF(INDEX(DATOS,0,$P$2)&lt;=$I170,IF(INDEX(DATOS,0,$P$2)&gt;=$J170,IF(ISNUMBER(INDEX(DATOS,0,P$5)),IF(INDEX(DATOS,0,$N$2)=0,IF(INDEX(DATOS,0,$O$2)=1,IF(INDEX(DATOS,0,$Q$2)=$E170,INDEX(DATOS,0,P$5)))))))),"sd")</f>
        <v>sd</v>
      </c>
      <c r="Q170" s="118" t="str">
        <f t="array" ref="Q170">IFERROR(AVERAGE(IF(INDEX(DATOS,0,$P$2)&lt;=$I170,IF(INDEX(DATOS,0,$P$2)&gt;=$J170,IF(ISNUMBER(INDEX(DATOS,0,Q$5)),IF(INDEX(DATOS,0,$N$2)=0,IF(INDEX(DATOS,0,$O$2)=1,IF(INDEX(DATOS,0,$Q$2)=$E170,INDEX(DATOS,0,Q$5)))))))),"sd")</f>
        <v>sd</v>
      </c>
      <c r="R170" s="118"/>
      <c r="S170" s="119" t="str">
        <f t="shared" si="12"/>
        <v>--                                      ,sd,sd,2018,2017,sd,sd,sd,sd,sd,sd,sd</v>
      </c>
    </row>
    <row r="171" spans="1:19" x14ac:dyDescent="0.35">
      <c r="A171">
        <f t="shared" si="13"/>
        <v>164</v>
      </c>
      <c r="B171" s="35">
        <f t="array" ref="B171">IF(B170=0,0,MIN(IF(INDEX(DATOS,0,$P$2)&lt;=$I171,IF(INDEX(DATOS,0,$P$2)&gt;=$J171,IF(ISNUMBER(INDEX(DATOS,0,$C171)),IF(INDEX(DATOS,0,$N$2)=0,IF(INDEX(DATOS,0,$O$2)=1,IF(ISNA(MATCH(INDEX(DATOS,0,$Q$2),IF($J$8:J170=J171,$E$8:E170),0)),INDEX(DATOS,0,$M$2)))))))))</f>
        <v>0</v>
      </c>
      <c r="C171" s="32">
        <f>MATCH(D171,INDEX(DATOS,1,),0)</f>
        <v>20</v>
      </c>
      <c r="D171" s="114" t="s">
        <v>1</v>
      </c>
      <c r="E171" s="34" t="str">
        <f>IF($B171=0,"--",INDEX(DATOS,$B171,Q$2))</f>
        <v>--</v>
      </c>
      <c r="F171" s="34" t="str">
        <f>IFERROR(SUBSTITUTE(SUBSTITUTE(SUBSTITUTE(SUBSTITUTE(SUBSTITUTE(MID(E171,1,FIND(",",E171)-1),"Departamento de","Dpto."),"Partido de","Part."),"Coronel","Cnel."),"General","Gral."),"Comandante","Cmte."),E171)</f>
        <v>--</v>
      </c>
      <c r="G171" s="117" t="str">
        <f>IFERROR(VLOOKUP($E171,LOC_UNICOS,G$2,0),"sd")</f>
        <v>sd</v>
      </c>
      <c r="H171" s="117" t="str">
        <f>IFERROR(VLOOKUP($E171,LOC_UNICOS,H$2,0),"sd")</f>
        <v>sd</v>
      </c>
      <c r="I171" s="116">
        <f t="shared" si="10"/>
        <v>2018</v>
      </c>
      <c r="J171" s="116">
        <f t="shared" si="11"/>
        <v>2017</v>
      </c>
      <c r="K171" s="118" t="str">
        <f t="array" ref="K171">IFERROR(AVERAGE(IF(INDEX(DATOS,0,$P$2)&lt;=$I171,IF(INDEX(DATOS,0,$P$2)&gt;=$J171,IF(ISNUMBER(INDEX(DATOS,0,K$5)),IF(INDEX(DATOS,0,$N$2)=0,IF(INDEX(DATOS,0,$O$2)=1,IF(INDEX(DATOS,0,$Q$2)=$E171,INDEX(DATOS,0,K$5)))))))),"sd")</f>
        <v>sd</v>
      </c>
      <c r="L171" s="118" t="str">
        <f t="array" ref="L171">IFERROR(AVERAGE(IF(INDEX(DATOS,0,$P$2)&lt;=$I171,IF(INDEX(DATOS,0,$P$2)&gt;=$J171,IF(ISNUMBER(INDEX(DATOS,0,L$5)),IF(INDEX(DATOS,0,$N$2)=0,IF(INDEX(DATOS,0,$O$2)=1,IF(INDEX(DATOS,0,$Q$2)=$E171,INDEX(DATOS,0,L$5)))))))),"sd")</f>
        <v>sd</v>
      </c>
      <c r="M171" s="118" t="str">
        <f t="array" ref="M171">IFERROR(AVERAGE(IF(INDEX(DATOS,0,$P$2)&lt;=$I171,IF(INDEX(DATOS,0,$P$2)&gt;=$J171,IF(ISNUMBER(INDEX(DATOS,0,M$5)),IF(INDEX(DATOS,0,$N$2)=0,IF(INDEX(DATOS,0,$O$2)=1,IF(INDEX(DATOS,0,$Q$2)=$E171,INDEX(DATOS,0,M$5)))))))),"sd")</f>
        <v>sd</v>
      </c>
      <c r="N171" s="118" t="str">
        <f t="array" ref="N171">IFERROR(AVERAGE(IF(INDEX(DATOS,0,$P$2)&lt;=$I171,IF(INDEX(DATOS,0,$P$2)&gt;=$J171,IF(ISNUMBER(INDEX(DATOS,0,N$5)),IF(INDEX(DATOS,0,$N$2)=0,IF(INDEX(DATOS,0,$O$2)=1,IF(INDEX(DATOS,0,$Q$2)=$E171,INDEX(DATOS,0,N$5)))))))),"sd")</f>
        <v>sd</v>
      </c>
      <c r="O171" s="118" t="str">
        <f t="array" ref="O171">IFERROR(AVERAGE(IF(INDEX(DATOS,0,$P$2)&lt;=$I171,IF(INDEX(DATOS,0,$P$2)&gt;=$J171,IF(ISNUMBER(INDEX(DATOS,0,O$5)),IF(INDEX(DATOS,0,$N$2)=0,IF(INDEX(DATOS,0,$O$2)=1,IF(INDEX(DATOS,0,$Q$2)=$E171,INDEX(DATOS,0,O$5)))))))),"sd")</f>
        <v>sd</v>
      </c>
      <c r="P171" s="118" t="str">
        <f t="array" ref="P171">IFERROR(AVERAGE(IF(INDEX(DATOS,0,$P$2)&lt;=$I171,IF(INDEX(DATOS,0,$P$2)&gt;=$J171,IF(ISNUMBER(INDEX(DATOS,0,P$5)),IF(INDEX(DATOS,0,$N$2)=0,IF(INDEX(DATOS,0,$O$2)=1,IF(INDEX(DATOS,0,$Q$2)=$E171,INDEX(DATOS,0,P$5)))))))),"sd")</f>
        <v>sd</v>
      </c>
      <c r="Q171" s="118" t="str">
        <f t="array" ref="Q171">IFERROR(AVERAGE(IF(INDEX(DATOS,0,$P$2)&lt;=$I171,IF(INDEX(DATOS,0,$P$2)&gt;=$J171,IF(ISNUMBER(INDEX(DATOS,0,Q$5)),IF(INDEX(DATOS,0,$N$2)=0,IF(INDEX(DATOS,0,$O$2)=1,IF(INDEX(DATOS,0,$Q$2)=$E171,INDEX(DATOS,0,Q$5)))))))),"sd")</f>
        <v>sd</v>
      </c>
      <c r="R171" s="118"/>
      <c r="S171" s="119" t="str">
        <f t="shared" si="12"/>
        <v>--                                      ,sd,sd,2018,2017,sd,sd,sd,sd,sd,sd,sd</v>
      </c>
    </row>
    <row r="172" spans="1:19" x14ac:dyDescent="0.35">
      <c r="A172">
        <f t="shared" si="13"/>
        <v>165</v>
      </c>
      <c r="B172" s="35">
        <f t="array" ref="B172">IF(B171=0,0,MIN(IF(INDEX(DATOS,0,$P$2)&lt;=$I172,IF(INDEX(DATOS,0,$P$2)&gt;=$J172,IF(ISNUMBER(INDEX(DATOS,0,$C172)),IF(INDEX(DATOS,0,$N$2)=0,IF(INDEX(DATOS,0,$O$2)=1,IF(ISNA(MATCH(INDEX(DATOS,0,$Q$2),IF($J$8:J171=J172,$E$8:E171),0)),INDEX(DATOS,0,$M$2)))))))))</f>
        <v>0</v>
      </c>
      <c r="C172" s="32">
        <f>MATCH(D172,INDEX(DATOS,1,),0)</f>
        <v>20</v>
      </c>
      <c r="D172" s="114" t="s">
        <v>1</v>
      </c>
      <c r="E172" s="34" t="str">
        <f>IF($B172=0,"--",INDEX(DATOS,$B172,Q$2))</f>
        <v>--</v>
      </c>
      <c r="F172" s="34" t="str">
        <f>IFERROR(SUBSTITUTE(SUBSTITUTE(SUBSTITUTE(SUBSTITUTE(SUBSTITUTE(MID(E172,1,FIND(",",E172)-1),"Departamento de","Dpto."),"Partido de","Part."),"Coronel","Cnel."),"General","Gral."),"Comandante","Cmte."),E172)</f>
        <v>--</v>
      </c>
      <c r="G172" s="117" t="str">
        <f>IFERROR(VLOOKUP($E172,LOC_UNICOS,G$2,0),"sd")</f>
        <v>sd</v>
      </c>
      <c r="H172" s="117" t="str">
        <f>IFERROR(VLOOKUP($E172,LOC_UNICOS,H$2,0),"sd")</f>
        <v>sd</v>
      </c>
      <c r="I172" s="116">
        <f t="shared" si="10"/>
        <v>2018</v>
      </c>
      <c r="J172" s="116">
        <f t="shared" si="11"/>
        <v>2017</v>
      </c>
      <c r="K172" s="118" t="str">
        <f t="array" ref="K172">IFERROR(AVERAGE(IF(INDEX(DATOS,0,$P$2)&lt;=$I172,IF(INDEX(DATOS,0,$P$2)&gt;=$J172,IF(ISNUMBER(INDEX(DATOS,0,K$5)),IF(INDEX(DATOS,0,$N$2)=0,IF(INDEX(DATOS,0,$O$2)=1,IF(INDEX(DATOS,0,$Q$2)=$E172,INDEX(DATOS,0,K$5)))))))),"sd")</f>
        <v>sd</v>
      </c>
      <c r="L172" s="118" t="str">
        <f t="array" ref="L172">IFERROR(AVERAGE(IF(INDEX(DATOS,0,$P$2)&lt;=$I172,IF(INDEX(DATOS,0,$P$2)&gt;=$J172,IF(ISNUMBER(INDEX(DATOS,0,L$5)),IF(INDEX(DATOS,0,$N$2)=0,IF(INDEX(DATOS,0,$O$2)=1,IF(INDEX(DATOS,0,$Q$2)=$E172,INDEX(DATOS,0,L$5)))))))),"sd")</f>
        <v>sd</v>
      </c>
      <c r="M172" s="118" t="str">
        <f t="array" ref="M172">IFERROR(AVERAGE(IF(INDEX(DATOS,0,$P$2)&lt;=$I172,IF(INDEX(DATOS,0,$P$2)&gt;=$J172,IF(ISNUMBER(INDEX(DATOS,0,M$5)),IF(INDEX(DATOS,0,$N$2)=0,IF(INDEX(DATOS,0,$O$2)=1,IF(INDEX(DATOS,0,$Q$2)=$E172,INDEX(DATOS,0,M$5)))))))),"sd")</f>
        <v>sd</v>
      </c>
      <c r="N172" s="118" t="str">
        <f t="array" ref="N172">IFERROR(AVERAGE(IF(INDEX(DATOS,0,$P$2)&lt;=$I172,IF(INDEX(DATOS,0,$P$2)&gt;=$J172,IF(ISNUMBER(INDEX(DATOS,0,N$5)),IF(INDEX(DATOS,0,$N$2)=0,IF(INDEX(DATOS,0,$O$2)=1,IF(INDEX(DATOS,0,$Q$2)=$E172,INDEX(DATOS,0,N$5)))))))),"sd")</f>
        <v>sd</v>
      </c>
      <c r="O172" s="118" t="str">
        <f t="array" ref="O172">IFERROR(AVERAGE(IF(INDEX(DATOS,0,$P$2)&lt;=$I172,IF(INDEX(DATOS,0,$P$2)&gt;=$J172,IF(ISNUMBER(INDEX(DATOS,0,O$5)),IF(INDEX(DATOS,0,$N$2)=0,IF(INDEX(DATOS,0,$O$2)=1,IF(INDEX(DATOS,0,$Q$2)=$E172,INDEX(DATOS,0,O$5)))))))),"sd")</f>
        <v>sd</v>
      </c>
      <c r="P172" s="118" t="str">
        <f t="array" ref="P172">IFERROR(AVERAGE(IF(INDEX(DATOS,0,$P$2)&lt;=$I172,IF(INDEX(DATOS,0,$P$2)&gt;=$J172,IF(ISNUMBER(INDEX(DATOS,0,P$5)),IF(INDEX(DATOS,0,$N$2)=0,IF(INDEX(DATOS,0,$O$2)=1,IF(INDEX(DATOS,0,$Q$2)=$E172,INDEX(DATOS,0,P$5)))))))),"sd")</f>
        <v>sd</v>
      </c>
      <c r="Q172" s="118" t="str">
        <f t="array" ref="Q172">IFERROR(AVERAGE(IF(INDEX(DATOS,0,$P$2)&lt;=$I172,IF(INDEX(DATOS,0,$P$2)&gt;=$J172,IF(ISNUMBER(INDEX(DATOS,0,Q$5)),IF(INDEX(DATOS,0,$N$2)=0,IF(INDEX(DATOS,0,$O$2)=1,IF(INDEX(DATOS,0,$Q$2)=$E172,INDEX(DATOS,0,Q$5)))))))),"sd")</f>
        <v>sd</v>
      </c>
      <c r="R172" s="118"/>
      <c r="S172" s="119" t="str">
        <f t="shared" si="12"/>
        <v>--                                      ,sd,sd,2018,2017,sd,sd,sd,sd,sd,sd,sd</v>
      </c>
    </row>
    <row r="173" spans="1:19" x14ac:dyDescent="0.35">
      <c r="A173">
        <f t="shared" si="13"/>
        <v>166</v>
      </c>
      <c r="B173" s="35">
        <f t="array" ref="B173">IF(B172=0,0,MIN(IF(INDEX(DATOS,0,$P$2)&lt;=$I173,IF(INDEX(DATOS,0,$P$2)&gt;=$J173,IF(ISNUMBER(INDEX(DATOS,0,$C173)),IF(INDEX(DATOS,0,$N$2)=0,IF(INDEX(DATOS,0,$O$2)=1,IF(ISNA(MATCH(INDEX(DATOS,0,$Q$2),IF($J$8:J172=J173,$E$8:E172),0)),INDEX(DATOS,0,$M$2)))))))))</f>
        <v>0</v>
      </c>
      <c r="C173" s="32">
        <f>MATCH(D173,INDEX(DATOS,1,),0)</f>
        <v>20</v>
      </c>
      <c r="D173" s="114" t="s">
        <v>1</v>
      </c>
      <c r="E173" s="34" t="str">
        <f>IF($B173=0,"--",INDEX(DATOS,$B173,Q$2))</f>
        <v>--</v>
      </c>
      <c r="F173" s="34" t="str">
        <f>IFERROR(SUBSTITUTE(SUBSTITUTE(SUBSTITUTE(SUBSTITUTE(SUBSTITUTE(MID(E173,1,FIND(",",E173)-1),"Departamento de","Dpto."),"Partido de","Part."),"Coronel","Cnel."),"General","Gral."),"Comandante","Cmte."),E173)</f>
        <v>--</v>
      </c>
      <c r="G173" s="117" t="str">
        <f>IFERROR(VLOOKUP($E173,LOC_UNICOS,G$2,0),"sd")</f>
        <v>sd</v>
      </c>
      <c r="H173" s="117" t="str">
        <f>IFERROR(VLOOKUP($E173,LOC_UNICOS,H$2,0),"sd")</f>
        <v>sd</v>
      </c>
      <c r="I173" s="116">
        <f t="shared" si="10"/>
        <v>2018</v>
      </c>
      <c r="J173" s="116">
        <f t="shared" si="11"/>
        <v>2017</v>
      </c>
      <c r="K173" s="118" t="str">
        <f t="array" ref="K173">IFERROR(AVERAGE(IF(INDEX(DATOS,0,$P$2)&lt;=$I173,IF(INDEX(DATOS,0,$P$2)&gt;=$J173,IF(ISNUMBER(INDEX(DATOS,0,K$5)),IF(INDEX(DATOS,0,$N$2)=0,IF(INDEX(DATOS,0,$O$2)=1,IF(INDEX(DATOS,0,$Q$2)=$E173,INDEX(DATOS,0,K$5)))))))),"sd")</f>
        <v>sd</v>
      </c>
      <c r="L173" s="118" t="str">
        <f t="array" ref="L173">IFERROR(AVERAGE(IF(INDEX(DATOS,0,$P$2)&lt;=$I173,IF(INDEX(DATOS,0,$P$2)&gt;=$J173,IF(ISNUMBER(INDEX(DATOS,0,L$5)),IF(INDEX(DATOS,0,$N$2)=0,IF(INDEX(DATOS,0,$O$2)=1,IF(INDEX(DATOS,0,$Q$2)=$E173,INDEX(DATOS,0,L$5)))))))),"sd")</f>
        <v>sd</v>
      </c>
      <c r="M173" s="118" t="str">
        <f t="array" ref="M173">IFERROR(AVERAGE(IF(INDEX(DATOS,0,$P$2)&lt;=$I173,IF(INDEX(DATOS,0,$P$2)&gt;=$J173,IF(ISNUMBER(INDEX(DATOS,0,M$5)),IF(INDEX(DATOS,0,$N$2)=0,IF(INDEX(DATOS,0,$O$2)=1,IF(INDEX(DATOS,0,$Q$2)=$E173,INDEX(DATOS,0,M$5)))))))),"sd")</f>
        <v>sd</v>
      </c>
      <c r="N173" s="118" t="str">
        <f t="array" ref="N173">IFERROR(AVERAGE(IF(INDEX(DATOS,0,$P$2)&lt;=$I173,IF(INDEX(DATOS,0,$P$2)&gt;=$J173,IF(ISNUMBER(INDEX(DATOS,0,N$5)),IF(INDEX(DATOS,0,$N$2)=0,IF(INDEX(DATOS,0,$O$2)=1,IF(INDEX(DATOS,0,$Q$2)=$E173,INDEX(DATOS,0,N$5)))))))),"sd")</f>
        <v>sd</v>
      </c>
      <c r="O173" s="118" t="str">
        <f t="array" ref="O173">IFERROR(AVERAGE(IF(INDEX(DATOS,0,$P$2)&lt;=$I173,IF(INDEX(DATOS,0,$P$2)&gt;=$J173,IF(ISNUMBER(INDEX(DATOS,0,O$5)),IF(INDEX(DATOS,0,$N$2)=0,IF(INDEX(DATOS,0,$O$2)=1,IF(INDEX(DATOS,0,$Q$2)=$E173,INDEX(DATOS,0,O$5)))))))),"sd")</f>
        <v>sd</v>
      </c>
      <c r="P173" s="118" t="str">
        <f t="array" ref="P173">IFERROR(AVERAGE(IF(INDEX(DATOS,0,$P$2)&lt;=$I173,IF(INDEX(DATOS,0,$P$2)&gt;=$J173,IF(ISNUMBER(INDEX(DATOS,0,P$5)),IF(INDEX(DATOS,0,$N$2)=0,IF(INDEX(DATOS,0,$O$2)=1,IF(INDEX(DATOS,0,$Q$2)=$E173,INDEX(DATOS,0,P$5)))))))),"sd")</f>
        <v>sd</v>
      </c>
      <c r="Q173" s="118" t="str">
        <f t="array" ref="Q173">IFERROR(AVERAGE(IF(INDEX(DATOS,0,$P$2)&lt;=$I173,IF(INDEX(DATOS,0,$P$2)&gt;=$J173,IF(ISNUMBER(INDEX(DATOS,0,Q$5)),IF(INDEX(DATOS,0,$N$2)=0,IF(INDEX(DATOS,0,$O$2)=1,IF(INDEX(DATOS,0,$Q$2)=$E173,INDEX(DATOS,0,Q$5)))))))),"sd")</f>
        <v>sd</v>
      </c>
      <c r="R173" s="118"/>
      <c r="S173" s="119" t="str">
        <f t="shared" si="12"/>
        <v>--                                      ,sd,sd,2018,2017,sd,sd,sd,sd,sd,sd,sd</v>
      </c>
    </row>
    <row r="174" spans="1:19" x14ac:dyDescent="0.35">
      <c r="A174">
        <f t="shared" si="13"/>
        <v>167</v>
      </c>
      <c r="B174" s="35">
        <f t="array" ref="B174">IF(B173=0,0,MIN(IF(INDEX(DATOS,0,$P$2)&lt;=$I174,IF(INDEX(DATOS,0,$P$2)&gt;=$J174,IF(ISNUMBER(INDEX(DATOS,0,$C174)),IF(INDEX(DATOS,0,$N$2)=0,IF(INDEX(DATOS,0,$O$2)=1,IF(ISNA(MATCH(INDEX(DATOS,0,$Q$2),IF($J$8:J173=J174,$E$8:E173),0)),INDEX(DATOS,0,$M$2)))))))))</f>
        <v>0</v>
      </c>
      <c r="C174" s="32">
        <f>MATCH(D174,INDEX(DATOS,1,),0)</f>
        <v>20</v>
      </c>
      <c r="D174" s="114" t="s">
        <v>1</v>
      </c>
      <c r="E174" s="34" t="str">
        <f>IF($B174=0,"--",INDEX(DATOS,$B174,Q$2))</f>
        <v>--</v>
      </c>
      <c r="F174" s="34" t="str">
        <f>IFERROR(SUBSTITUTE(SUBSTITUTE(SUBSTITUTE(SUBSTITUTE(SUBSTITUTE(MID(E174,1,FIND(",",E174)-1),"Departamento de","Dpto."),"Partido de","Part."),"Coronel","Cnel."),"General","Gral."),"Comandante","Cmte."),E174)</f>
        <v>--</v>
      </c>
      <c r="G174" s="117" t="str">
        <f>IFERROR(VLOOKUP($E174,LOC_UNICOS,G$2,0),"sd")</f>
        <v>sd</v>
      </c>
      <c r="H174" s="117" t="str">
        <f>IFERROR(VLOOKUP($E174,LOC_UNICOS,H$2,0),"sd")</f>
        <v>sd</v>
      </c>
      <c r="I174" s="116">
        <f t="shared" si="10"/>
        <v>2018</v>
      </c>
      <c r="J174" s="116">
        <f t="shared" si="11"/>
        <v>2017</v>
      </c>
      <c r="K174" s="118" t="str">
        <f t="array" ref="K174">IFERROR(AVERAGE(IF(INDEX(DATOS,0,$P$2)&lt;=$I174,IF(INDEX(DATOS,0,$P$2)&gt;=$J174,IF(ISNUMBER(INDEX(DATOS,0,K$5)),IF(INDEX(DATOS,0,$N$2)=0,IF(INDEX(DATOS,0,$O$2)=1,IF(INDEX(DATOS,0,$Q$2)=$E174,INDEX(DATOS,0,K$5)))))))),"sd")</f>
        <v>sd</v>
      </c>
      <c r="L174" s="118" t="str">
        <f t="array" ref="L174">IFERROR(AVERAGE(IF(INDEX(DATOS,0,$P$2)&lt;=$I174,IF(INDEX(DATOS,0,$P$2)&gt;=$J174,IF(ISNUMBER(INDEX(DATOS,0,L$5)),IF(INDEX(DATOS,0,$N$2)=0,IF(INDEX(DATOS,0,$O$2)=1,IF(INDEX(DATOS,0,$Q$2)=$E174,INDEX(DATOS,0,L$5)))))))),"sd")</f>
        <v>sd</v>
      </c>
      <c r="M174" s="118" t="str">
        <f t="array" ref="M174">IFERROR(AVERAGE(IF(INDEX(DATOS,0,$P$2)&lt;=$I174,IF(INDEX(DATOS,0,$P$2)&gt;=$J174,IF(ISNUMBER(INDEX(DATOS,0,M$5)),IF(INDEX(DATOS,0,$N$2)=0,IF(INDEX(DATOS,0,$O$2)=1,IF(INDEX(DATOS,0,$Q$2)=$E174,INDEX(DATOS,0,M$5)))))))),"sd")</f>
        <v>sd</v>
      </c>
      <c r="N174" s="118" t="str">
        <f t="array" ref="N174">IFERROR(AVERAGE(IF(INDEX(DATOS,0,$P$2)&lt;=$I174,IF(INDEX(DATOS,0,$P$2)&gt;=$J174,IF(ISNUMBER(INDEX(DATOS,0,N$5)),IF(INDEX(DATOS,0,$N$2)=0,IF(INDEX(DATOS,0,$O$2)=1,IF(INDEX(DATOS,0,$Q$2)=$E174,INDEX(DATOS,0,N$5)))))))),"sd")</f>
        <v>sd</v>
      </c>
      <c r="O174" s="118" t="str">
        <f t="array" ref="O174">IFERROR(AVERAGE(IF(INDEX(DATOS,0,$P$2)&lt;=$I174,IF(INDEX(DATOS,0,$P$2)&gt;=$J174,IF(ISNUMBER(INDEX(DATOS,0,O$5)),IF(INDEX(DATOS,0,$N$2)=0,IF(INDEX(DATOS,0,$O$2)=1,IF(INDEX(DATOS,0,$Q$2)=$E174,INDEX(DATOS,0,O$5)))))))),"sd")</f>
        <v>sd</v>
      </c>
      <c r="P174" s="118" t="str">
        <f t="array" ref="P174">IFERROR(AVERAGE(IF(INDEX(DATOS,0,$P$2)&lt;=$I174,IF(INDEX(DATOS,0,$P$2)&gt;=$J174,IF(ISNUMBER(INDEX(DATOS,0,P$5)),IF(INDEX(DATOS,0,$N$2)=0,IF(INDEX(DATOS,0,$O$2)=1,IF(INDEX(DATOS,0,$Q$2)=$E174,INDEX(DATOS,0,P$5)))))))),"sd")</f>
        <v>sd</v>
      </c>
      <c r="Q174" s="118" t="str">
        <f t="array" ref="Q174">IFERROR(AVERAGE(IF(INDEX(DATOS,0,$P$2)&lt;=$I174,IF(INDEX(DATOS,0,$P$2)&gt;=$J174,IF(ISNUMBER(INDEX(DATOS,0,Q$5)),IF(INDEX(DATOS,0,$N$2)=0,IF(INDEX(DATOS,0,$O$2)=1,IF(INDEX(DATOS,0,$Q$2)=$E174,INDEX(DATOS,0,Q$5)))))))),"sd")</f>
        <v>sd</v>
      </c>
      <c r="R174" s="118"/>
      <c r="S174" s="119" t="str">
        <f t="shared" si="12"/>
        <v>--                                      ,sd,sd,2018,2017,sd,sd,sd,sd,sd,sd,sd</v>
      </c>
    </row>
    <row r="175" spans="1:19" x14ac:dyDescent="0.35">
      <c r="A175">
        <f t="shared" si="13"/>
        <v>168</v>
      </c>
      <c r="B175" s="35">
        <f t="array" ref="B175">IF(B174=0,0,MIN(IF(INDEX(DATOS,0,$P$2)&lt;=$I175,IF(INDEX(DATOS,0,$P$2)&gt;=$J175,IF(ISNUMBER(INDEX(DATOS,0,$C175)),IF(INDEX(DATOS,0,$N$2)=0,IF(INDEX(DATOS,0,$O$2)=1,IF(ISNA(MATCH(INDEX(DATOS,0,$Q$2),IF($J$8:J174=J175,$E$8:E174),0)),INDEX(DATOS,0,$M$2)))))))))</f>
        <v>0</v>
      </c>
      <c r="C175" s="32">
        <f>MATCH(D175,INDEX(DATOS,1,),0)</f>
        <v>20</v>
      </c>
      <c r="D175" s="114" t="s">
        <v>1</v>
      </c>
      <c r="E175" s="34" t="str">
        <f>IF($B175=0,"--",INDEX(DATOS,$B175,Q$2))</f>
        <v>--</v>
      </c>
      <c r="F175" s="34" t="str">
        <f>IFERROR(SUBSTITUTE(SUBSTITUTE(SUBSTITUTE(SUBSTITUTE(SUBSTITUTE(MID(E175,1,FIND(",",E175)-1),"Departamento de","Dpto."),"Partido de","Part."),"Coronel","Cnel."),"General","Gral."),"Comandante","Cmte."),E175)</f>
        <v>--</v>
      </c>
      <c r="G175" s="117" t="str">
        <f>IFERROR(VLOOKUP($E175,LOC_UNICOS,G$2,0),"sd")</f>
        <v>sd</v>
      </c>
      <c r="H175" s="117" t="str">
        <f>IFERROR(VLOOKUP($E175,LOC_UNICOS,H$2,0),"sd")</f>
        <v>sd</v>
      </c>
      <c r="I175" s="116">
        <f t="shared" si="10"/>
        <v>2018</v>
      </c>
      <c r="J175" s="116">
        <f t="shared" si="11"/>
        <v>2017</v>
      </c>
      <c r="K175" s="118" t="str">
        <f t="array" ref="K175">IFERROR(AVERAGE(IF(INDEX(DATOS,0,$P$2)&lt;=$I175,IF(INDEX(DATOS,0,$P$2)&gt;=$J175,IF(ISNUMBER(INDEX(DATOS,0,K$5)),IF(INDEX(DATOS,0,$N$2)=0,IF(INDEX(DATOS,0,$O$2)=1,IF(INDEX(DATOS,0,$Q$2)=$E175,INDEX(DATOS,0,K$5)))))))),"sd")</f>
        <v>sd</v>
      </c>
      <c r="L175" s="118" t="str">
        <f t="array" ref="L175">IFERROR(AVERAGE(IF(INDEX(DATOS,0,$P$2)&lt;=$I175,IF(INDEX(DATOS,0,$P$2)&gt;=$J175,IF(ISNUMBER(INDEX(DATOS,0,L$5)),IF(INDEX(DATOS,0,$N$2)=0,IF(INDEX(DATOS,0,$O$2)=1,IF(INDEX(DATOS,0,$Q$2)=$E175,INDEX(DATOS,0,L$5)))))))),"sd")</f>
        <v>sd</v>
      </c>
      <c r="M175" s="118" t="str">
        <f t="array" ref="M175">IFERROR(AVERAGE(IF(INDEX(DATOS,0,$P$2)&lt;=$I175,IF(INDEX(DATOS,0,$P$2)&gt;=$J175,IF(ISNUMBER(INDEX(DATOS,0,M$5)),IF(INDEX(DATOS,0,$N$2)=0,IF(INDEX(DATOS,0,$O$2)=1,IF(INDEX(DATOS,0,$Q$2)=$E175,INDEX(DATOS,0,M$5)))))))),"sd")</f>
        <v>sd</v>
      </c>
      <c r="N175" s="118" t="str">
        <f t="array" ref="N175">IFERROR(AVERAGE(IF(INDEX(DATOS,0,$P$2)&lt;=$I175,IF(INDEX(DATOS,0,$P$2)&gt;=$J175,IF(ISNUMBER(INDEX(DATOS,0,N$5)),IF(INDEX(DATOS,0,$N$2)=0,IF(INDEX(DATOS,0,$O$2)=1,IF(INDEX(DATOS,0,$Q$2)=$E175,INDEX(DATOS,0,N$5)))))))),"sd")</f>
        <v>sd</v>
      </c>
      <c r="O175" s="118" t="str">
        <f t="array" ref="O175">IFERROR(AVERAGE(IF(INDEX(DATOS,0,$P$2)&lt;=$I175,IF(INDEX(DATOS,0,$P$2)&gt;=$J175,IF(ISNUMBER(INDEX(DATOS,0,O$5)),IF(INDEX(DATOS,0,$N$2)=0,IF(INDEX(DATOS,0,$O$2)=1,IF(INDEX(DATOS,0,$Q$2)=$E175,INDEX(DATOS,0,O$5)))))))),"sd")</f>
        <v>sd</v>
      </c>
      <c r="P175" s="118" t="str">
        <f t="array" ref="P175">IFERROR(AVERAGE(IF(INDEX(DATOS,0,$P$2)&lt;=$I175,IF(INDEX(DATOS,0,$P$2)&gt;=$J175,IF(ISNUMBER(INDEX(DATOS,0,P$5)),IF(INDEX(DATOS,0,$N$2)=0,IF(INDEX(DATOS,0,$O$2)=1,IF(INDEX(DATOS,0,$Q$2)=$E175,INDEX(DATOS,0,P$5)))))))),"sd")</f>
        <v>sd</v>
      </c>
      <c r="Q175" s="118" t="str">
        <f t="array" ref="Q175">IFERROR(AVERAGE(IF(INDEX(DATOS,0,$P$2)&lt;=$I175,IF(INDEX(DATOS,0,$P$2)&gt;=$J175,IF(ISNUMBER(INDEX(DATOS,0,Q$5)),IF(INDEX(DATOS,0,$N$2)=0,IF(INDEX(DATOS,0,$O$2)=1,IF(INDEX(DATOS,0,$Q$2)=$E175,INDEX(DATOS,0,Q$5)))))))),"sd")</f>
        <v>sd</v>
      </c>
      <c r="R175" s="118"/>
      <c r="S175" s="119" t="str">
        <f t="shared" si="12"/>
        <v>--                                      ,sd,sd,2018,2017,sd,sd,sd,sd,sd,sd,sd</v>
      </c>
    </row>
    <row r="176" spans="1:19" x14ac:dyDescent="0.35">
      <c r="A176">
        <f t="shared" si="13"/>
        <v>169</v>
      </c>
      <c r="B176" s="35">
        <f t="array" ref="B176">IF(B175=0,0,MIN(IF(INDEX(DATOS,0,$P$2)&lt;=$I176,IF(INDEX(DATOS,0,$P$2)&gt;=$J176,IF(ISNUMBER(INDEX(DATOS,0,$C176)),IF(INDEX(DATOS,0,$N$2)=0,IF(INDEX(DATOS,0,$O$2)=1,IF(ISNA(MATCH(INDEX(DATOS,0,$Q$2),IF($J$8:J175=J176,$E$8:E175),0)),INDEX(DATOS,0,$M$2)))))))))</f>
        <v>0</v>
      </c>
      <c r="C176" s="32">
        <f>MATCH(D176,INDEX(DATOS,1,),0)</f>
        <v>20</v>
      </c>
      <c r="D176" s="114" t="s">
        <v>1</v>
      </c>
      <c r="E176" s="34" t="str">
        <f>IF($B176=0,"--",INDEX(DATOS,$B176,Q$2))</f>
        <v>--</v>
      </c>
      <c r="F176" s="34" t="str">
        <f>IFERROR(SUBSTITUTE(SUBSTITUTE(SUBSTITUTE(SUBSTITUTE(SUBSTITUTE(MID(E176,1,FIND(",",E176)-1),"Departamento de","Dpto."),"Partido de","Part."),"Coronel","Cnel."),"General","Gral."),"Comandante","Cmte."),E176)</f>
        <v>--</v>
      </c>
      <c r="G176" s="117" t="str">
        <f>IFERROR(VLOOKUP($E176,LOC_UNICOS,G$2,0),"sd")</f>
        <v>sd</v>
      </c>
      <c r="H176" s="117" t="str">
        <f>IFERROR(VLOOKUP($E176,LOC_UNICOS,H$2,0),"sd")</f>
        <v>sd</v>
      </c>
      <c r="I176" s="116">
        <f t="shared" si="10"/>
        <v>2018</v>
      </c>
      <c r="J176" s="116">
        <f t="shared" si="11"/>
        <v>2017</v>
      </c>
      <c r="K176" s="118" t="str">
        <f t="array" ref="K176">IFERROR(AVERAGE(IF(INDEX(DATOS,0,$P$2)&lt;=$I176,IF(INDEX(DATOS,0,$P$2)&gt;=$J176,IF(ISNUMBER(INDEX(DATOS,0,K$5)),IF(INDEX(DATOS,0,$N$2)=0,IF(INDEX(DATOS,0,$O$2)=1,IF(INDEX(DATOS,0,$Q$2)=$E176,INDEX(DATOS,0,K$5)))))))),"sd")</f>
        <v>sd</v>
      </c>
      <c r="L176" s="118" t="str">
        <f t="array" ref="L176">IFERROR(AVERAGE(IF(INDEX(DATOS,0,$P$2)&lt;=$I176,IF(INDEX(DATOS,0,$P$2)&gt;=$J176,IF(ISNUMBER(INDEX(DATOS,0,L$5)),IF(INDEX(DATOS,0,$N$2)=0,IF(INDEX(DATOS,0,$O$2)=1,IF(INDEX(DATOS,0,$Q$2)=$E176,INDEX(DATOS,0,L$5)))))))),"sd")</f>
        <v>sd</v>
      </c>
      <c r="M176" s="118" t="str">
        <f t="array" ref="M176">IFERROR(AVERAGE(IF(INDEX(DATOS,0,$P$2)&lt;=$I176,IF(INDEX(DATOS,0,$P$2)&gt;=$J176,IF(ISNUMBER(INDEX(DATOS,0,M$5)),IF(INDEX(DATOS,0,$N$2)=0,IF(INDEX(DATOS,0,$O$2)=1,IF(INDEX(DATOS,0,$Q$2)=$E176,INDEX(DATOS,0,M$5)))))))),"sd")</f>
        <v>sd</v>
      </c>
      <c r="N176" s="118" t="str">
        <f t="array" ref="N176">IFERROR(AVERAGE(IF(INDEX(DATOS,0,$P$2)&lt;=$I176,IF(INDEX(DATOS,0,$P$2)&gt;=$J176,IF(ISNUMBER(INDEX(DATOS,0,N$5)),IF(INDEX(DATOS,0,$N$2)=0,IF(INDEX(DATOS,0,$O$2)=1,IF(INDEX(DATOS,0,$Q$2)=$E176,INDEX(DATOS,0,N$5)))))))),"sd")</f>
        <v>sd</v>
      </c>
      <c r="O176" s="118" t="str">
        <f t="array" ref="O176">IFERROR(AVERAGE(IF(INDEX(DATOS,0,$P$2)&lt;=$I176,IF(INDEX(DATOS,0,$P$2)&gt;=$J176,IF(ISNUMBER(INDEX(DATOS,0,O$5)),IF(INDEX(DATOS,0,$N$2)=0,IF(INDEX(DATOS,0,$O$2)=1,IF(INDEX(DATOS,0,$Q$2)=$E176,INDEX(DATOS,0,O$5)))))))),"sd")</f>
        <v>sd</v>
      </c>
      <c r="P176" s="118" t="str">
        <f t="array" ref="P176">IFERROR(AVERAGE(IF(INDEX(DATOS,0,$P$2)&lt;=$I176,IF(INDEX(DATOS,0,$P$2)&gt;=$J176,IF(ISNUMBER(INDEX(DATOS,0,P$5)),IF(INDEX(DATOS,0,$N$2)=0,IF(INDEX(DATOS,0,$O$2)=1,IF(INDEX(DATOS,0,$Q$2)=$E176,INDEX(DATOS,0,P$5)))))))),"sd")</f>
        <v>sd</v>
      </c>
      <c r="Q176" s="118" t="str">
        <f t="array" ref="Q176">IFERROR(AVERAGE(IF(INDEX(DATOS,0,$P$2)&lt;=$I176,IF(INDEX(DATOS,0,$P$2)&gt;=$J176,IF(ISNUMBER(INDEX(DATOS,0,Q$5)),IF(INDEX(DATOS,0,$N$2)=0,IF(INDEX(DATOS,0,$O$2)=1,IF(INDEX(DATOS,0,$Q$2)=$E176,INDEX(DATOS,0,Q$5)))))))),"sd")</f>
        <v>sd</v>
      </c>
      <c r="R176" s="118"/>
      <c r="S176" s="119" t="str">
        <f t="shared" si="12"/>
        <v>--                                      ,sd,sd,2018,2017,sd,sd,sd,sd,sd,sd,sd</v>
      </c>
    </row>
    <row r="177" spans="1:19" x14ac:dyDescent="0.35">
      <c r="A177">
        <f t="shared" si="13"/>
        <v>170</v>
      </c>
      <c r="B177" s="35">
        <f t="array" ref="B177">IF(B176=0,0,MIN(IF(INDEX(DATOS,0,$P$2)&lt;=$I177,IF(INDEX(DATOS,0,$P$2)&gt;=$J177,IF(ISNUMBER(INDEX(DATOS,0,$C177)),IF(INDEX(DATOS,0,$N$2)=0,IF(INDEX(DATOS,0,$O$2)=1,IF(ISNA(MATCH(INDEX(DATOS,0,$Q$2),IF($J$8:J176=J177,$E$8:E176),0)),INDEX(DATOS,0,$M$2)))))))))</f>
        <v>0</v>
      </c>
      <c r="C177" s="32">
        <f>MATCH(D177,INDEX(DATOS,1,),0)</f>
        <v>20</v>
      </c>
      <c r="D177" s="114" t="s">
        <v>1</v>
      </c>
      <c r="E177" s="34" t="str">
        <f>IF($B177=0,"--",INDEX(DATOS,$B177,Q$2))</f>
        <v>--</v>
      </c>
      <c r="F177" s="34" t="str">
        <f>IFERROR(SUBSTITUTE(SUBSTITUTE(SUBSTITUTE(SUBSTITUTE(SUBSTITUTE(MID(E177,1,FIND(",",E177)-1),"Departamento de","Dpto."),"Partido de","Part."),"Coronel","Cnel."),"General","Gral."),"Comandante","Cmte."),E177)</f>
        <v>--</v>
      </c>
      <c r="G177" s="117" t="str">
        <f>IFERROR(VLOOKUP($E177,LOC_UNICOS,G$2,0),"sd")</f>
        <v>sd</v>
      </c>
      <c r="H177" s="117" t="str">
        <f>IFERROR(VLOOKUP($E177,LOC_UNICOS,H$2,0),"sd")</f>
        <v>sd</v>
      </c>
      <c r="I177" s="116">
        <f t="shared" si="10"/>
        <v>2018</v>
      </c>
      <c r="J177" s="116">
        <f t="shared" si="11"/>
        <v>2017</v>
      </c>
      <c r="K177" s="118" t="str">
        <f t="array" ref="K177">IFERROR(AVERAGE(IF(INDEX(DATOS,0,$P$2)&lt;=$I177,IF(INDEX(DATOS,0,$P$2)&gt;=$J177,IF(ISNUMBER(INDEX(DATOS,0,K$5)),IF(INDEX(DATOS,0,$N$2)=0,IF(INDEX(DATOS,0,$O$2)=1,IF(INDEX(DATOS,0,$Q$2)=$E177,INDEX(DATOS,0,K$5)))))))),"sd")</f>
        <v>sd</v>
      </c>
      <c r="L177" s="118" t="str">
        <f t="array" ref="L177">IFERROR(AVERAGE(IF(INDEX(DATOS,0,$P$2)&lt;=$I177,IF(INDEX(DATOS,0,$P$2)&gt;=$J177,IF(ISNUMBER(INDEX(DATOS,0,L$5)),IF(INDEX(DATOS,0,$N$2)=0,IF(INDEX(DATOS,0,$O$2)=1,IF(INDEX(DATOS,0,$Q$2)=$E177,INDEX(DATOS,0,L$5)))))))),"sd")</f>
        <v>sd</v>
      </c>
      <c r="M177" s="118" t="str">
        <f t="array" ref="M177">IFERROR(AVERAGE(IF(INDEX(DATOS,0,$P$2)&lt;=$I177,IF(INDEX(DATOS,0,$P$2)&gt;=$J177,IF(ISNUMBER(INDEX(DATOS,0,M$5)),IF(INDEX(DATOS,0,$N$2)=0,IF(INDEX(DATOS,0,$O$2)=1,IF(INDEX(DATOS,0,$Q$2)=$E177,INDEX(DATOS,0,M$5)))))))),"sd")</f>
        <v>sd</v>
      </c>
      <c r="N177" s="118" t="str">
        <f t="array" ref="N177">IFERROR(AVERAGE(IF(INDEX(DATOS,0,$P$2)&lt;=$I177,IF(INDEX(DATOS,0,$P$2)&gt;=$J177,IF(ISNUMBER(INDEX(DATOS,0,N$5)),IF(INDEX(DATOS,0,$N$2)=0,IF(INDEX(DATOS,0,$O$2)=1,IF(INDEX(DATOS,0,$Q$2)=$E177,INDEX(DATOS,0,N$5)))))))),"sd")</f>
        <v>sd</v>
      </c>
      <c r="O177" s="118" t="str">
        <f t="array" ref="O177">IFERROR(AVERAGE(IF(INDEX(DATOS,0,$P$2)&lt;=$I177,IF(INDEX(DATOS,0,$P$2)&gt;=$J177,IF(ISNUMBER(INDEX(DATOS,0,O$5)),IF(INDEX(DATOS,0,$N$2)=0,IF(INDEX(DATOS,0,$O$2)=1,IF(INDEX(DATOS,0,$Q$2)=$E177,INDEX(DATOS,0,O$5)))))))),"sd")</f>
        <v>sd</v>
      </c>
      <c r="P177" s="118" t="str">
        <f t="array" ref="P177">IFERROR(AVERAGE(IF(INDEX(DATOS,0,$P$2)&lt;=$I177,IF(INDEX(DATOS,0,$P$2)&gt;=$J177,IF(ISNUMBER(INDEX(DATOS,0,P$5)),IF(INDEX(DATOS,0,$N$2)=0,IF(INDEX(DATOS,0,$O$2)=1,IF(INDEX(DATOS,0,$Q$2)=$E177,INDEX(DATOS,0,P$5)))))))),"sd")</f>
        <v>sd</v>
      </c>
      <c r="Q177" s="118" t="str">
        <f t="array" ref="Q177">IFERROR(AVERAGE(IF(INDEX(DATOS,0,$P$2)&lt;=$I177,IF(INDEX(DATOS,0,$P$2)&gt;=$J177,IF(ISNUMBER(INDEX(DATOS,0,Q$5)),IF(INDEX(DATOS,0,$N$2)=0,IF(INDEX(DATOS,0,$O$2)=1,IF(INDEX(DATOS,0,$Q$2)=$E177,INDEX(DATOS,0,Q$5)))))))),"sd")</f>
        <v>sd</v>
      </c>
      <c r="R177" s="118"/>
      <c r="S177" s="119" t="str">
        <f t="shared" si="12"/>
        <v>--                                      ,sd,sd,2018,2017,sd,sd,sd,sd,sd,sd,sd</v>
      </c>
    </row>
    <row r="178" spans="1:19" x14ac:dyDescent="0.35">
      <c r="A178">
        <f t="shared" si="13"/>
        <v>171</v>
      </c>
      <c r="B178" s="35">
        <f t="array" ref="B178">IF(B177=0,0,MIN(IF(INDEX(DATOS,0,$P$2)&lt;=$I178,IF(INDEX(DATOS,0,$P$2)&gt;=$J178,IF(ISNUMBER(INDEX(DATOS,0,$C178)),IF(INDEX(DATOS,0,$N$2)=0,IF(INDEX(DATOS,0,$O$2)=1,IF(ISNA(MATCH(INDEX(DATOS,0,$Q$2),IF($J$8:J177=J178,$E$8:E177),0)),INDEX(DATOS,0,$M$2)))))))))</f>
        <v>0</v>
      </c>
      <c r="C178" s="32">
        <f>MATCH(D178,INDEX(DATOS,1,),0)</f>
        <v>20</v>
      </c>
      <c r="D178" s="114" t="s">
        <v>1</v>
      </c>
      <c r="E178" s="34" t="str">
        <f>IF($B178=0,"--",INDEX(DATOS,$B178,Q$2))</f>
        <v>--</v>
      </c>
      <c r="F178" s="34" t="str">
        <f>IFERROR(SUBSTITUTE(SUBSTITUTE(SUBSTITUTE(SUBSTITUTE(SUBSTITUTE(MID(E178,1,FIND(",",E178)-1),"Departamento de","Dpto."),"Partido de","Part."),"Coronel","Cnel."),"General","Gral."),"Comandante","Cmte."),E178)</f>
        <v>--</v>
      </c>
      <c r="G178" s="117" t="str">
        <f>IFERROR(VLOOKUP($E178,LOC_UNICOS,G$2,0),"sd")</f>
        <v>sd</v>
      </c>
      <c r="H178" s="117" t="str">
        <f>IFERROR(VLOOKUP($E178,LOC_UNICOS,H$2,0),"sd")</f>
        <v>sd</v>
      </c>
      <c r="I178" s="116">
        <f t="shared" si="10"/>
        <v>2018</v>
      </c>
      <c r="J178" s="116">
        <f t="shared" si="11"/>
        <v>2017</v>
      </c>
      <c r="K178" s="118" t="str">
        <f t="array" ref="K178">IFERROR(AVERAGE(IF(INDEX(DATOS,0,$P$2)&lt;=$I178,IF(INDEX(DATOS,0,$P$2)&gt;=$J178,IF(ISNUMBER(INDEX(DATOS,0,K$5)),IF(INDEX(DATOS,0,$N$2)=0,IF(INDEX(DATOS,0,$O$2)=1,IF(INDEX(DATOS,0,$Q$2)=$E178,INDEX(DATOS,0,K$5)))))))),"sd")</f>
        <v>sd</v>
      </c>
      <c r="L178" s="118" t="str">
        <f t="array" ref="L178">IFERROR(AVERAGE(IF(INDEX(DATOS,0,$P$2)&lt;=$I178,IF(INDEX(DATOS,0,$P$2)&gt;=$J178,IF(ISNUMBER(INDEX(DATOS,0,L$5)),IF(INDEX(DATOS,0,$N$2)=0,IF(INDEX(DATOS,0,$O$2)=1,IF(INDEX(DATOS,0,$Q$2)=$E178,INDEX(DATOS,0,L$5)))))))),"sd")</f>
        <v>sd</v>
      </c>
      <c r="M178" s="118" t="str">
        <f t="array" ref="M178">IFERROR(AVERAGE(IF(INDEX(DATOS,0,$P$2)&lt;=$I178,IF(INDEX(DATOS,0,$P$2)&gt;=$J178,IF(ISNUMBER(INDEX(DATOS,0,M$5)),IF(INDEX(DATOS,0,$N$2)=0,IF(INDEX(DATOS,0,$O$2)=1,IF(INDEX(DATOS,0,$Q$2)=$E178,INDEX(DATOS,0,M$5)))))))),"sd")</f>
        <v>sd</v>
      </c>
      <c r="N178" s="118" t="str">
        <f t="array" ref="N178">IFERROR(AVERAGE(IF(INDEX(DATOS,0,$P$2)&lt;=$I178,IF(INDEX(DATOS,0,$P$2)&gt;=$J178,IF(ISNUMBER(INDEX(DATOS,0,N$5)),IF(INDEX(DATOS,0,$N$2)=0,IF(INDEX(DATOS,0,$O$2)=1,IF(INDEX(DATOS,0,$Q$2)=$E178,INDEX(DATOS,0,N$5)))))))),"sd")</f>
        <v>sd</v>
      </c>
      <c r="O178" s="118" t="str">
        <f t="array" ref="O178">IFERROR(AVERAGE(IF(INDEX(DATOS,0,$P$2)&lt;=$I178,IF(INDEX(DATOS,0,$P$2)&gt;=$J178,IF(ISNUMBER(INDEX(DATOS,0,O$5)),IF(INDEX(DATOS,0,$N$2)=0,IF(INDEX(DATOS,0,$O$2)=1,IF(INDEX(DATOS,0,$Q$2)=$E178,INDEX(DATOS,0,O$5)))))))),"sd")</f>
        <v>sd</v>
      </c>
      <c r="P178" s="118" t="str">
        <f t="array" ref="P178">IFERROR(AVERAGE(IF(INDEX(DATOS,0,$P$2)&lt;=$I178,IF(INDEX(DATOS,0,$P$2)&gt;=$J178,IF(ISNUMBER(INDEX(DATOS,0,P$5)),IF(INDEX(DATOS,0,$N$2)=0,IF(INDEX(DATOS,0,$O$2)=1,IF(INDEX(DATOS,0,$Q$2)=$E178,INDEX(DATOS,0,P$5)))))))),"sd")</f>
        <v>sd</v>
      </c>
      <c r="Q178" s="118" t="str">
        <f t="array" ref="Q178">IFERROR(AVERAGE(IF(INDEX(DATOS,0,$P$2)&lt;=$I178,IF(INDEX(DATOS,0,$P$2)&gt;=$J178,IF(ISNUMBER(INDEX(DATOS,0,Q$5)),IF(INDEX(DATOS,0,$N$2)=0,IF(INDEX(DATOS,0,$O$2)=1,IF(INDEX(DATOS,0,$Q$2)=$E178,INDEX(DATOS,0,Q$5)))))))),"sd")</f>
        <v>sd</v>
      </c>
      <c r="R178" s="118"/>
      <c r="S178" s="119" t="str">
        <f t="shared" si="12"/>
        <v>--                                      ,sd,sd,2018,2017,sd,sd,sd,sd,sd,sd,sd</v>
      </c>
    </row>
    <row r="179" spans="1:19" x14ac:dyDescent="0.35">
      <c r="A179">
        <f t="shared" si="13"/>
        <v>172</v>
      </c>
      <c r="B179" s="35">
        <f t="array" ref="B179">IF(B178=0,0,MIN(IF(INDEX(DATOS,0,$P$2)&lt;=$I179,IF(INDEX(DATOS,0,$P$2)&gt;=$J179,IF(ISNUMBER(INDEX(DATOS,0,$C179)),IF(INDEX(DATOS,0,$N$2)=0,IF(INDEX(DATOS,0,$O$2)=1,IF(ISNA(MATCH(INDEX(DATOS,0,$Q$2),IF($J$8:J178=J179,$E$8:E178),0)),INDEX(DATOS,0,$M$2)))))))))</f>
        <v>0</v>
      </c>
      <c r="C179" s="32">
        <f>MATCH(D179,INDEX(DATOS,1,),0)</f>
        <v>20</v>
      </c>
      <c r="D179" s="114" t="s">
        <v>1</v>
      </c>
      <c r="E179" s="34" t="str">
        <f>IF($B179=0,"--",INDEX(DATOS,$B179,Q$2))</f>
        <v>--</v>
      </c>
      <c r="F179" s="34" t="str">
        <f>IFERROR(SUBSTITUTE(SUBSTITUTE(SUBSTITUTE(SUBSTITUTE(SUBSTITUTE(MID(E179,1,FIND(",",E179)-1),"Departamento de","Dpto."),"Partido de","Part."),"Coronel","Cnel."),"General","Gral."),"Comandante","Cmte."),E179)</f>
        <v>--</v>
      </c>
      <c r="G179" s="117" t="str">
        <f>IFERROR(VLOOKUP($E179,LOC_UNICOS,G$2,0),"sd")</f>
        <v>sd</v>
      </c>
      <c r="H179" s="117" t="str">
        <f>IFERROR(VLOOKUP($E179,LOC_UNICOS,H$2,0),"sd")</f>
        <v>sd</v>
      </c>
      <c r="I179" s="116">
        <f t="shared" si="10"/>
        <v>2018</v>
      </c>
      <c r="J179" s="116">
        <f t="shared" si="11"/>
        <v>2017</v>
      </c>
      <c r="K179" s="118" t="str">
        <f t="array" ref="K179">IFERROR(AVERAGE(IF(INDEX(DATOS,0,$P$2)&lt;=$I179,IF(INDEX(DATOS,0,$P$2)&gt;=$J179,IF(ISNUMBER(INDEX(DATOS,0,K$5)),IF(INDEX(DATOS,0,$N$2)=0,IF(INDEX(DATOS,0,$O$2)=1,IF(INDEX(DATOS,0,$Q$2)=$E179,INDEX(DATOS,0,K$5)))))))),"sd")</f>
        <v>sd</v>
      </c>
      <c r="L179" s="118" t="str">
        <f t="array" ref="L179">IFERROR(AVERAGE(IF(INDEX(DATOS,0,$P$2)&lt;=$I179,IF(INDEX(DATOS,0,$P$2)&gt;=$J179,IF(ISNUMBER(INDEX(DATOS,0,L$5)),IF(INDEX(DATOS,0,$N$2)=0,IF(INDEX(DATOS,0,$O$2)=1,IF(INDEX(DATOS,0,$Q$2)=$E179,INDEX(DATOS,0,L$5)))))))),"sd")</f>
        <v>sd</v>
      </c>
      <c r="M179" s="118" t="str">
        <f t="array" ref="M179">IFERROR(AVERAGE(IF(INDEX(DATOS,0,$P$2)&lt;=$I179,IF(INDEX(DATOS,0,$P$2)&gt;=$J179,IF(ISNUMBER(INDEX(DATOS,0,M$5)),IF(INDEX(DATOS,0,$N$2)=0,IF(INDEX(DATOS,0,$O$2)=1,IF(INDEX(DATOS,0,$Q$2)=$E179,INDEX(DATOS,0,M$5)))))))),"sd")</f>
        <v>sd</v>
      </c>
      <c r="N179" s="118" t="str">
        <f t="array" ref="N179">IFERROR(AVERAGE(IF(INDEX(DATOS,0,$P$2)&lt;=$I179,IF(INDEX(DATOS,0,$P$2)&gt;=$J179,IF(ISNUMBER(INDEX(DATOS,0,N$5)),IF(INDEX(DATOS,0,$N$2)=0,IF(INDEX(DATOS,0,$O$2)=1,IF(INDEX(DATOS,0,$Q$2)=$E179,INDEX(DATOS,0,N$5)))))))),"sd")</f>
        <v>sd</v>
      </c>
      <c r="O179" s="118" t="str">
        <f t="array" ref="O179">IFERROR(AVERAGE(IF(INDEX(DATOS,0,$P$2)&lt;=$I179,IF(INDEX(DATOS,0,$P$2)&gt;=$J179,IF(ISNUMBER(INDEX(DATOS,0,O$5)),IF(INDEX(DATOS,0,$N$2)=0,IF(INDEX(DATOS,0,$O$2)=1,IF(INDEX(DATOS,0,$Q$2)=$E179,INDEX(DATOS,0,O$5)))))))),"sd")</f>
        <v>sd</v>
      </c>
      <c r="P179" s="118" t="str">
        <f t="array" ref="P179">IFERROR(AVERAGE(IF(INDEX(DATOS,0,$P$2)&lt;=$I179,IF(INDEX(DATOS,0,$P$2)&gt;=$J179,IF(ISNUMBER(INDEX(DATOS,0,P$5)),IF(INDEX(DATOS,0,$N$2)=0,IF(INDEX(DATOS,0,$O$2)=1,IF(INDEX(DATOS,0,$Q$2)=$E179,INDEX(DATOS,0,P$5)))))))),"sd")</f>
        <v>sd</v>
      </c>
      <c r="Q179" s="118" t="str">
        <f t="array" ref="Q179">IFERROR(AVERAGE(IF(INDEX(DATOS,0,$P$2)&lt;=$I179,IF(INDEX(DATOS,0,$P$2)&gt;=$J179,IF(ISNUMBER(INDEX(DATOS,0,Q$5)),IF(INDEX(DATOS,0,$N$2)=0,IF(INDEX(DATOS,0,$O$2)=1,IF(INDEX(DATOS,0,$Q$2)=$E179,INDEX(DATOS,0,Q$5)))))))),"sd")</f>
        <v>sd</v>
      </c>
      <c r="R179" s="118"/>
      <c r="S179" s="119" t="str">
        <f t="shared" si="12"/>
        <v>--                                      ,sd,sd,2018,2017,sd,sd,sd,sd,sd,sd,sd</v>
      </c>
    </row>
    <row r="180" spans="1:19" x14ac:dyDescent="0.35">
      <c r="A180">
        <f t="shared" si="13"/>
        <v>173</v>
      </c>
      <c r="B180" s="35">
        <f t="array" ref="B180">IF(B179=0,0,MIN(IF(INDEX(DATOS,0,$P$2)&lt;=$I180,IF(INDEX(DATOS,0,$P$2)&gt;=$J180,IF(ISNUMBER(INDEX(DATOS,0,$C180)),IF(INDEX(DATOS,0,$N$2)=0,IF(INDEX(DATOS,0,$O$2)=1,IF(ISNA(MATCH(INDEX(DATOS,0,$Q$2),IF($J$8:J179=J180,$E$8:E179),0)),INDEX(DATOS,0,$M$2)))))))))</f>
        <v>0</v>
      </c>
      <c r="C180" s="32">
        <f>MATCH(D180,INDEX(DATOS,1,),0)</f>
        <v>20</v>
      </c>
      <c r="D180" s="114" t="s">
        <v>1</v>
      </c>
      <c r="E180" s="34" t="str">
        <f>IF($B180=0,"--",INDEX(DATOS,$B180,Q$2))</f>
        <v>--</v>
      </c>
      <c r="F180" s="34" t="str">
        <f>IFERROR(SUBSTITUTE(SUBSTITUTE(SUBSTITUTE(SUBSTITUTE(SUBSTITUTE(MID(E180,1,FIND(",",E180)-1),"Departamento de","Dpto."),"Partido de","Part."),"Coronel","Cnel."),"General","Gral."),"Comandante","Cmte."),E180)</f>
        <v>--</v>
      </c>
      <c r="G180" s="117" t="str">
        <f>IFERROR(VLOOKUP($E180,LOC_UNICOS,G$2,0),"sd")</f>
        <v>sd</v>
      </c>
      <c r="H180" s="117" t="str">
        <f>IFERROR(VLOOKUP($E180,LOC_UNICOS,H$2,0),"sd")</f>
        <v>sd</v>
      </c>
      <c r="I180" s="116">
        <f t="shared" si="10"/>
        <v>2018</v>
      </c>
      <c r="J180" s="116">
        <f t="shared" si="11"/>
        <v>2017</v>
      </c>
      <c r="K180" s="118" t="str">
        <f t="array" ref="K180">IFERROR(AVERAGE(IF(INDEX(DATOS,0,$P$2)&lt;=$I180,IF(INDEX(DATOS,0,$P$2)&gt;=$J180,IF(ISNUMBER(INDEX(DATOS,0,K$5)),IF(INDEX(DATOS,0,$N$2)=0,IF(INDEX(DATOS,0,$O$2)=1,IF(INDEX(DATOS,0,$Q$2)=$E180,INDEX(DATOS,0,K$5)))))))),"sd")</f>
        <v>sd</v>
      </c>
      <c r="L180" s="118" t="str">
        <f t="array" ref="L180">IFERROR(AVERAGE(IF(INDEX(DATOS,0,$P$2)&lt;=$I180,IF(INDEX(DATOS,0,$P$2)&gt;=$J180,IF(ISNUMBER(INDEX(DATOS,0,L$5)),IF(INDEX(DATOS,0,$N$2)=0,IF(INDEX(DATOS,0,$O$2)=1,IF(INDEX(DATOS,0,$Q$2)=$E180,INDEX(DATOS,0,L$5)))))))),"sd")</f>
        <v>sd</v>
      </c>
      <c r="M180" s="118" t="str">
        <f t="array" ref="M180">IFERROR(AVERAGE(IF(INDEX(DATOS,0,$P$2)&lt;=$I180,IF(INDEX(DATOS,0,$P$2)&gt;=$J180,IF(ISNUMBER(INDEX(DATOS,0,M$5)),IF(INDEX(DATOS,0,$N$2)=0,IF(INDEX(DATOS,0,$O$2)=1,IF(INDEX(DATOS,0,$Q$2)=$E180,INDEX(DATOS,0,M$5)))))))),"sd")</f>
        <v>sd</v>
      </c>
      <c r="N180" s="118" t="str">
        <f t="array" ref="N180">IFERROR(AVERAGE(IF(INDEX(DATOS,0,$P$2)&lt;=$I180,IF(INDEX(DATOS,0,$P$2)&gt;=$J180,IF(ISNUMBER(INDEX(DATOS,0,N$5)),IF(INDEX(DATOS,0,$N$2)=0,IF(INDEX(DATOS,0,$O$2)=1,IF(INDEX(DATOS,0,$Q$2)=$E180,INDEX(DATOS,0,N$5)))))))),"sd")</f>
        <v>sd</v>
      </c>
      <c r="O180" s="118" t="str">
        <f t="array" ref="O180">IFERROR(AVERAGE(IF(INDEX(DATOS,0,$P$2)&lt;=$I180,IF(INDEX(DATOS,0,$P$2)&gt;=$J180,IF(ISNUMBER(INDEX(DATOS,0,O$5)),IF(INDEX(DATOS,0,$N$2)=0,IF(INDEX(DATOS,0,$O$2)=1,IF(INDEX(DATOS,0,$Q$2)=$E180,INDEX(DATOS,0,O$5)))))))),"sd")</f>
        <v>sd</v>
      </c>
      <c r="P180" s="118" t="str">
        <f t="array" ref="P180">IFERROR(AVERAGE(IF(INDEX(DATOS,0,$P$2)&lt;=$I180,IF(INDEX(DATOS,0,$P$2)&gt;=$J180,IF(ISNUMBER(INDEX(DATOS,0,P$5)),IF(INDEX(DATOS,0,$N$2)=0,IF(INDEX(DATOS,0,$O$2)=1,IF(INDEX(DATOS,0,$Q$2)=$E180,INDEX(DATOS,0,P$5)))))))),"sd")</f>
        <v>sd</v>
      </c>
      <c r="Q180" s="118" t="str">
        <f t="array" ref="Q180">IFERROR(AVERAGE(IF(INDEX(DATOS,0,$P$2)&lt;=$I180,IF(INDEX(DATOS,0,$P$2)&gt;=$J180,IF(ISNUMBER(INDEX(DATOS,0,Q$5)),IF(INDEX(DATOS,0,$N$2)=0,IF(INDEX(DATOS,0,$O$2)=1,IF(INDEX(DATOS,0,$Q$2)=$E180,INDEX(DATOS,0,Q$5)))))))),"sd")</f>
        <v>sd</v>
      </c>
      <c r="R180" s="118"/>
      <c r="S180" s="119" t="str">
        <f t="shared" si="12"/>
        <v>--                                      ,sd,sd,2018,2017,sd,sd,sd,sd,sd,sd,sd</v>
      </c>
    </row>
    <row r="181" spans="1:19" x14ac:dyDescent="0.35">
      <c r="A181">
        <f t="shared" si="13"/>
        <v>174</v>
      </c>
      <c r="B181" s="35">
        <f t="array" ref="B181">IF(B180=0,0,MIN(IF(INDEX(DATOS,0,$P$2)&lt;=$I181,IF(INDEX(DATOS,0,$P$2)&gt;=$J181,IF(ISNUMBER(INDEX(DATOS,0,$C181)),IF(INDEX(DATOS,0,$N$2)=0,IF(INDEX(DATOS,0,$O$2)=1,IF(ISNA(MATCH(INDEX(DATOS,0,$Q$2),IF($J$8:J180=J181,$E$8:E180),0)),INDEX(DATOS,0,$M$2)))))))))</f>
        <v>0</v>
      </c>
      <c r="C181" s="32">
        <f>MATCH(D181,INDEX(DATOS,1,),0)</f>
        <v>20</v>
      </c>
      <c r="D181" s="114" t="s">
        <v>1</v>
      </c>
      <c r="E181" s="34" t="str">
        <f>IF($B181=0,"--",INDEX(DATOS,$B181,Q$2))</f>
        <v>--</v>
      </c>
      <c r="F181" s="34" t="str">
        <f>IFERROR(SUBSTITUTE(SUBSTITUTE(SUBSTITUTE(SUBSTITUTE(SUBSTITUTE(MID(E181,1,FIND(",",E181)-1),"Departamento de","Dpto."),"Partido de","Part."),"Coronel","Cnel."),"General","Gral."),"Comandante","Cmte."),E181)</f>
        <v>--</v>
      </c>
      <c r="G181" s="117" t="str">
        <f>IFERROR(VLOOKUP($E181,LOC_UNICOS,G$2,0),"sd")</f>
        <v>sd</v>
      </c>
      <c r="H181" s="117" t="str">
        <f>IFERROR(VLOOKUP($E181,LOC_UNICOS,H$2,0),"sd")</f>
        <v>sd</v>
      </c>
      <c r="I181" s="116">
        <f t="shared" si="10"/>
        <v>2018</v>
      </c>
      <c r="J181" s="116">
        <f t="shared" si="11"/>
        <v>2017</v>
      </c>
      <c r="K181" s="118" t="str">
        <f t="array" ref="K181">IFERROR(AVERAGE(IF(INDEX(DATOS,0,$P$2)&lt;=$I181,IF(INDEX(DATOS,0,$P$2)&gt;=$J181,IF(ISNUMBER(INDEX(DATOS,0,K$5)),IF(INDEX(DATOS,0,$N$2)=0,IF(INDEX(DATOS,0,$O$2)=1,IF(INDEX(DATOS,0,$Q$2)=$E181,INDEX(DATOS,0,K$5)))))))),"sd")</f>
        <v>sd</v>
      </c>
      <c r="L181" s="118" t="str">
        <f t="array" ref="L181">IFERROR(AVERAGE(IF(INDEX(DATOS,0,$P$2)&lt;=$I181,IF(INDEX(DATOS,0,$P$2)&gt;=$J181,IF(ISNUMBER(INDEX(DATOS,0,L$5)),IF(INDEX(DATOS,0,$N$2)=0,IF(INDEX(DATOS,0,$O$2)=1,IF(INDEX(DATOS,0,$Q$2)=$E181,INDEX(DATOS,0,L$5)))))))),"sd")</f>
        <v>sd</v>
      </c>
      <c r="M181" s="118" t="str">
        <f t="array" ref="M181">IFERROR(AVERAGE(IF(INDEX(DATOS,0,$P$2)&lt;=$I181,IF(INDEX(DATOS,0,$P$2)&gt;=$J181,IF(ISNUMBER(INDEX(DATOS,0,M$5)),IF(INDEX(DATOS,0,$N$2)=0,IF(INDEX(DATOS,0,$O$2)=1,IF(INDEX(DATOS,0,$Q$2)=$E181,INDEX(DATOS,0,M$5)))))))),"sd")</f>
        <v>sd</v>
      </c>
      <c r="N181" s="118" t="str">
        <f t="array" ref="N181">IFERROR(AVERAGE(IF(INDEX(DATOS,0,$P$2)&lt;=$I181,IF(INDEX(DATOS,0,$P$2)&gt;=$J181,IF(ISNUMBER(INDEX(DATOS,0,N$5)),IF(INDEX(DATOS,0,$N$2)=0,IF(INDEX(DATOS,0,$O$2)=1,IF(INDEX(DATOS,0,$Q$2)=$E181,INDEX(DATOS,0,N$5)))))))),"sd")</f>
        <v>sd</v>
      </c>
      <c r="O181" s="118" t="str">
        <f t="array" ref="O181">IFERROR(AVERAGE(IF(INDEX(DATOS,0,$P$2)&lt;=$I181,IF(INDEX(DATOS,0,$P$2)&gt;=$J181,IF(ISNUMBER(INDEX(DATOS,0,O$5)),IF(INDEX(DATOS,0,$N$2)=0,IF(INDEX(DATOS,0,$O$2)=1,IF(INDEX(DATOS,0,$Q$2)=$E181,INDEX(DATOS,0,O$5)))))))),"sd")</f>
        <v>sd</v>
      </c>
      <c r="P181" s="118" t="str">
        <f t="array" ref="P181">IFERROR(AVERAGE(IF(INDEX(DATOS,0,$P$2)&lt;=$I181,IF(INDEX(DATOS,0,$P$2)&gt;=$J181,IF(ISNUMBER(INDEX(DATOS,0,P$5)),IF(INDEX(DATOS,0,$N$2)=0,IF(INDEX(DATOS,0,$O$2)=1,IF(INDEX(DATOS,0,$Q$2)=$E181,INDEX(DATOS,0,P$5)))))))),"sd")</f>
        <v>sd</v>
      </c>
      <c r="Q181" s="118" t="str">
        <f t="array" ref="Q181">IFERROR(AVERAGE(IF(INDEX(DATOS,0,$P$2)&lt;=$I181,IF(INDEX(DATOS,0,$P$2)&gt;=$J181,IF(ISNUMBER(INDEX(DATOS,0,Q$5)),IF(INDEX(DATOS,0,$N$2)=0,IF(INDEX(DATOS,0,$O$2)=1,IF(INDEX(DATOS,0,$Q$2)=$E181,INDEX(DATOS,0,Q$5)))))))),"sd")</f>
        <v>sd</v>
      </c>
      <c r="R181" s="118"/>
      <c r="S181" s="119" t="str">
        <f t="shared" si="12"/>
        <v>--                                      ,sd,sd,2018,2017,sd,sd,sd,sd,sd,sd,sd</v>
      </c>
    </row>
    <row r="182" spans="1:19" x14ac:dyDescent="0.35">
      <c r="A182">
        <f t="shared" si="13"/>
        <v>175</v>
      </c>
      <c r="B182" s="35">
        <f t="array" ref="B182">IF(B181=0,0,MIN(IF(INDEX(DATOS,0,$P$2)&lt;=$I182,IF(INDEX(DATOS,0,$P$2)&gt;=$J182,IF(ISNUMBER(INDEX(DATOS,0,$C182)),IF(INDEX(DATOS,0,$N$2)=0,IF(INDEX(DATOS,0,$O$2)=1,IF(ISNA(MATCH(INDEX(DATOS,0,$Q$2),IF($J$8:J181=J182,$E$8:E181),0)),INDEX(DATOS,0,$M$2)))))))))</f>
        <v>0</v>
      </c>
      <c r="C182" s="32">
        <f>MATCH(D182,INDEX(DATOS,1,),0)</f>
        <v>20</v>
      </c>
      <c r="D182" s="114" t="s">
        <v>1</v>
      </c>
      <c r="E182" s="34" t="str">
        <f>IF($B182=0,"--",INDEX(DATOS,$B182,Q$2))</f>
        <v>--</v>
      </c>
      <c r="F182" s="34" t="str">
        <f>IFERROR(SUBSTITUTE(SUBSTITUTE(SUBSTITUTE(SUBSTITUTE(SUBSTITUTE(MID(E182,1,FIND(",",E182)-1),"Departamento de","Dpto."),"Partido de","Part."),"Coronel","Cnel."),"General","Gral."),"Comandante","Cmte."),E182)</f>
        <v>--</v>
      </c>
      <c r="G182" s="117" t="str">
        <f>IFERROR(VLOOKUP($E182,LOC_UNICOS,G$2,0),"sd")</f>
        <v>sd</v>
      </c>
      <c r="H182" s="117" t="str">
        <f>IFERROR(VLOOKUP($E182,LOC_UNICOS,H$2,0),"sd")</f>
        <v>sd</v>
      </c>
      <c r="I182" s="116">
        <f t="shared" si="10"/>
        <v>2018</v>
      </c>
      <c r="J182" s="116">
        <f t="shared" si="11"/>
        <v>2017</v>
      </c>
      <c r="K182" s="118" t="str">
        <f t="array" ref="K182">IFERROR(AVERAGE(IF(INDEX(DATOS,0,$P$2)&lt;=$I182,IF(INDEX(DATOS,0,$P$2)&gt;=$J182,IF(ISNUMBER(INDEX(DATOS,0,K$5)),IF(INDEX(DATOS,0,$N$2)=0,IF(INDEX(DATOS,0,$O$2)=1,IF(INDEX(DATOS,0,$Q$2)=$E182,INDEX(DATOS,0,K$5)))))))),"sd")</f>
        <v>sd</v>
      </c>
      <c r="L182" s="118" t="str">
        <f t="array" ref="L182">IFERROR(AVERAGE(IF(INDEX(DATOS,0,$P$2)&lt;=$I182,IF(INDEX(DATOS,0,$P$2)&gt;=$J182,IF(ISNUMBER(INDEX(DATOS,0,L$5)),IF(INDEX(DATOS,0,$N$2)=0,IF(INDEX(DATOS,0,$O$2)=1,IF(INDEX(DATOS,0,$Q$2)=$E182,INDEX(DATOS,0,L$5)))))))),"sd")</f>
        <v>sd</v>
      </c>
      <c r="M182" s="118" t="str">
        <f t="array" ref="M182">IFERROR(AVERAGE(IF(INDEX(DATOS,0,$P$2)&lt;=$I182,IF(INDEX(DATOS,0,$P$2)&gt;=$J182,IF(ISNUMBER(INDEX(DATOS,0,M$5)),IF(INDEX(DATOS,0,$N$2)=0,IF(INDEX(DATOS,0,$O$2)=1,IF(INDEX(DATOS,0,$Q$2)=$E182,INDEX(DATOS,0,M$5)))))))),"sd")</f>
        <v>sd</v>
      </c>
      <c r="N182" s="118" t="str">
        <f t="array" ref="N182">IFERROR(AVERAGE(IF(INDEX(DATOS,0,$P$2)&lt;=$I182,IF(INDEX(DATOS,0,$P$2)&gt;=$J182,IF(ISNUMBER(INDEX(DATOS,0,N$5)),IF(INDEX(DATOS,0,$N$2)=0,IF(INDEX(DATOS,0,$O$2)=1,IF(INDEX(DATOS,0,$Q$2)=$E182,INDEX(DATOS,0,N$5)))))))),"sd")</f>
        <v>sd</v>
      </c>
      <c r="O182" s="118" t="str">
        <f t="array" ref="O182">IFERROR(AVERAGE(IF(INDEX(DATOS,0,$P$2)&lt;=$I182,IF(INDEX(DATOS,0,$P$2)&gt;=$J182,IF(ISNUMBER(INDEX(DATOS,0,O$5)),IF(INDEX(DATOS,0,$N$2)=0,IF(INDEX(DATOS,0,$O$2)=1,IF(INDEX(DATOS,0,$Q$2)=$E182,INDEX(DATOS,0,O$5)))))))),"sd")</f>
        <v>sd</v>
      </c>
      <c r="P182" s="118" t="str">
        <f t="array" ref="P182">IFERROR(AVERAGE(IF(INDEX(DATOS,0,$P$2)&lt;=$I182,IF(INDEX(DATOS,0,$P$2)&gt;=$J182,IF(ISNUMBER(INDEX(DATOS,0,P$5)),IF(INDEX(DATOS,0,$N$2)=0,IF(INDEX(DATOS,0,$O$2)=1,IF(INDEX(DATOS,0,$Q$2)=$E182,INDEX(DATOS,0,P$5)))))))),"sd")</f>
        <v>sd</v>
      </c>
      <c r="Q182" s="118" t="str">
        <f t="array" ref="Q182">IFERROR(AVERAGE(IF(INDEX(DATOS,0,$P$2)&lt;=$I182,IF(INDEX(DATOS,0,$P$2)&gt;=$J182,IF(ISNUMBER(INDEX(DATOS,0,Q$5)),IF(INDEX(DATOS,0,$N$2)=0,IF(INDEX(DATOS,0,$O$2)=1,IF(INDEX(DATOS,0,$Q$2)=$E182,INDEX(DATOS,0,Q$5)))))))),"sd")</f>
        <v>sd</v>
      </c>
      <c r="R182" s="118"/>
      <c r="S182" s="119" t="str">
        <f t="shared" si="12"/>
        <v>--                                      ,sd,sd,2018,2017,sd,sd,sd,sd,sd,sd,sd</v>
      </c>
    </row>
    <row r="183" spans="1:19" x14ac:dyDescent="0.35">
      <c r="A183">
        <f t="shared" si="13"/>
        <v>176</v>
      </c>
      <c r="B183" s="35">
        <f t="array" ref="B183">IF(B182=0,0,MIN(IF(INDEX(DATOS,0,$P$2)&lt;=$I183,IF(INDEX(DATOS,0,$P$2)&gt;=$J183,IF(ISNUMBER(INDEX(DATOS,0,$C183)),IF(INDEX(DATOS,0,$N$2)=0,IF(INDEX(DATOS,0,$O$2)=1,IF(ISNA(MATCH(INDEX(DATOS,0,$Q$2),IF($J$8:J182=J183,$E$8:E182),0)),INDEX(DATOS,0,$M$2)))))))))</f>
        <v>0</v>
      </c>
      <c r="C183" s="32">
        <f>MATCH(D183,INDEX(DATOS,1,),0)</f>
        <v>20</v>
      </c>
      <c r="D183" s="114" t="s">
        <v>1</v>
      </c>
      <c r="E183" s="34" t="str">
        <f>IF($B183=0,"--",INDEX(DATOS,$B183,Q$2))</f>
        <v>--</v>
      </c>
      <c r="F183" s="34" t="str">
        <f>IFERROR(SUBSTITUTE(SUBSTITUTE(SUBSTITUTE(SUBSTITUTE(SUBSTITUTE(MID(E183,1,FIND(",",E183)-1),"Departamento de","Dpto."),"Partido de","Part."),"Coronel","Cnel."),"General","Gral."),"Comandante","Cmte."),E183)</f>
        <v>--</v>
      </c>
      <c r="G183" s="117" t="str">
        <f>IFERROR(VLOOKUP($E183,LOC_UNICOS,G$2,0),"sd")</f>
        <v>sd</v>
      </c>
      <c r="H183" s="117" t="str">
        <f>IFERROR(VLOOKUP($E183,LOC_UNICOS,H$2,0),"sd")</f>
        <v>sd</v>
      </c>
      <c r="I183" s="116">
        <f t="shared" si="10"/>
        <v>2018</v>
      </c>
      <c r="J183" s="116">
        <f t="shared" si="11"/>
        <v>2017</v>
      </c>
      <c r="K183" s="118" t="str">
        <f t="array" ref="K183">IFERROR(AVERAGE(IF(INDEX(DATOS,0,$P$2)&lt;=$I183,IF(INDEX(DATOS,0,$P$2)&gt;=$J183,IF(ISNUMBER(INDEX(DATOS,0,K$5)),IF(INDEX(DATOS,0,$N$2)=0,IF(INDEX(DATOS,0,$O$2)=1,IF(INDEX(DATOS,0,$Q$2)=$E183,INDEX(DATOS,0,K$5)))))))),"sd")</f>
        <v>sd</v>
      </c>
      <c r="L183" s="118" t="str">
        <f t="array" ref="L183">IFERROR(AVERAGE(IF(INDEX(DATOS,0,$P$2)&lt;=$I183,IF(INDEX(DATOS,0,$P$2)&gt;=$J183,IF(ISNUMBER(INDEX(DATOS,0,L$5)),IF(INDEX(DATOS,0,$N$2)=0,IF(INDEX(DATOS,0,$O$2)=1,IF(INDEX(DATOS,0,$Q$2)=$E183,INDEX(DATOS,0,L$5)))))))),"sd")</f>
        <v>sd</v>
      </c>
      <c r="M183" s="118" t="str">
        <f t="array" ref="M183">IFERROR(AVERAGE(IF(INDEX(DATOS,0,$P$2)&lt;=$I183,IF(INDEX(DATOS,0,$P$2)&gt;=$J183,IF(ISNUMBER(INDEX(DATOS,0,M$5)),IF(INDEX(DATOS,0,$N$2)=0,IF(INDEX(DATOS,0,$O$2)=1,IF(INDEX(DATOS,0,$Q$2)=$E183,INDEX(DATOS,0,M$5)))))))),"sd")</f>
        <v>sd</v>
      </c>
      <c r="N183" s="118" t="str">
        <f t="array" ref="N183">IFERROR(AVERAGE(IF(INDEX(DATOS,0,$P$2)&lt;=$I183,IF(INDEX(DATOS,0,$P$2)&gt;=$J183,IF(ISNUMBER(INDEX(DATOS,0,N$5)),IF(INDEX(DATOS,0,$N$2)=0,IF(INDEX(DATOS,0,$O$2)=1,IF(INDEX(DATOS,0,$Q$2)=$E183,INDEX(DATOS,0,N$5)))))))),"sd")</f>
        <v>sd</v>
      </c>
      <c r="O183" s="118" t="str">
        <f t="array" ref="O183">IFERROR(AVERAGE(IF(INDEX(DATOS,0,$P$2)&lt;=$I183,IF(INDEX(DATOS,0,$P$2)&gt;=$J183,IF(ISNUMBER(INDEX(DATOS,0,O$5)),IF(INDEX(DATOS,0,$N$2)=0,IF(INDEX(DATOS,0,$O$2)=1,IF(INDEX(DATOS,0,$Q$2)=$E183,INDEX(DATOS,0,O$5)))))))),"sd")</f>
        <v>sd</v>
      </c>
      <c r="P183" s="118" t="str">
        <f t="array" ref="P183">IFERROR(AVERAGE(IF(INDEX(DATOS,0,$P$2)&lt;=$I183,IF(INDEX(DATOS,0,$P$2)&gt;=$J183,IF(ISNUMBER(INDEX(DATOS,0,P$5)),IF(INDEX(DATOS,0,$N$2)=0,IF(INDEX(DATOS,0,$O$2)=1,IF(INDEX(DATOS,0,$Q$2)=$E183,INDEX(DATOS,0,P$5)))))))),"sd")</f>
        <v>sd</v>
      </c>
      <c r="Q183" s="118" t="str">
        <f t="array" ref="Q183">IFERROR(AVERAGE(IF(INDEX(DATOS,0,$P$2)&lt;=$I183,IF(INDEX(DATOS,0,$P$2)&gt;=$J183,IF(ISNUMBER(INDEX(DATOS,0,Q$5)),IF(INDEX(DATOS,0,$N$2)=0,IF(INDEX(DATOS,0,$O$2)=1,IF(INDEX(DATOS,0,$Q$2)=$E183,INDEX(DATOS,0,Q$5)))))))),"sd")</f>
        <v>sd</v>
      </c>
      <c r="R183" s="118"/>
      <c r="S183" s="119" t="str">
        <f t="shared" si="12"/>
        <v>--                                      ,sd,sd,2018,2017,sd,sd,sd,sd,sd,sd,sd</v>
      </c>
    </row>
    <row r="184" spans="1:19" x14ac:dyDescent="0.35">
      <c r="A184">
        <f t="shared" si="13"/>
        <v>177</v>
      </c>
      <c r="B184" s="35">
        <f t="array" ref="B184">IF(B183=0,0,MIN(IF(INDEX(DATOS,0,$P$2)&lt;=$I184,IF(INDEX(DATOS,0,$P$2)&gt;=$J184,IF(ISNUMBER(INDEX(DATOS,0,$C184)),IF(INDEX(DATOS,0,$N$2)=0,IF(INDEX(DATOS,0,$O$2)=1,IF(ISNA(MATCH(INDEX(DATOS,0,$Q$2),IF($J$8:J183=J184,$E$8:E183),0)),INDEX(DATOS,0,$M$2)))))))))</f>
        <v>0</v>
      </c>
      <c r="C184" s="32">
        <f>MATCH(D184,INDEX(DATOS,1,),0)</f>
        <v>20</v>
      </c>
      <c r="D184" s="114" t="s">
        <v>1</v>
      </c>
      <c r="E184" s="34" t="str">
        <f>IF($B184=0,"--",INDEX(DATOS,$B184,Q$2))</f>
        <v>--</v>
      </c>
      <c r="F184" s="34" t="str">
        <f>IFERROR(SUBSTITUTE(SUBSTITUTE(SUBSTITUTE(SUBSTITUTE(SUBSTITUTE(MID(E184,1,FIND(",",E184)-1),"Departamento de","Dpto."),"Partido de","Part."),"Coronel","Cnel."),"General","Gral."),"Comandante","Cmte."),E184)</f>
        <v>--</v>
      </c>
      <c r="G184" s="117" t="str">
        <f>IFERROR(VLOOKUP($E184,LOC_UNICOS,G$2,0),"sd")</f>
        <v>sd</v>
      </c>
      <c r="H184" s="117" t="str">
        <f>IFERROR(VLOOKUP($E184,LOC_UNICOS,H$2,0),"sd")</f>
        <v>sd</v>
      </c>
      <c r="I184" s="116">
        <f t="shared" si="10"/>
        <v>2018</v>
      </c>
      <c r="J184" s="116">
        <f t="shared" si="11"/>
        <v>2017</v>
      </c>
      <c r="K184" s="118" t="str">
        <f t="array" ref="K184">IFERROR(AVERAGE(IF(INDEX(DATOS,0,$P$2)&lt;=$I184,IF(INDEX(DATOS,0,$P$2)&gt;=$J184,IF(ISNUMBER(INDEX(DATOS,0,K$5)),IF(INDEX(DATOS,0,$N$2)=0,IF(INDEX(DATOS,0,$O$2)=1,IF(INDEX(DATOS,0,$Q$2)=$E184,INDEX(DATOS,0,K$5)))))))),"sd")</f>
        <v>sd</v>
      </c>
      <c r="L184" s="118" t="str">
        <f t="array" ref="L184">IFERROR(AVERAGE(IF(INDEX(DATOS,0,$P$2)&lt;=$I184,IF(INDEX(DATOS,0,$P$2)&gt;=$J184,IF(ISNUMBER(INDEX(DATOS,0,L$5)),IF(INDEX(DATOS,0,$N$2)=0,IF(INDEX(DATOS,0,$O$2)=1,IF(INDEX(DATOS,0,$Q$2)=$E184,INDEX(DATOS,0,L$5)))))))),"sd")</f>
        <v>sd</v>
      </c>
      <c r="M184" s="118" t="str">
        <f t="array" ref="M184">IFERROR(AVERAGE(IF(INDEX(DATOS,0,$P$2)&lt;=$I184,IF(INDEX(DATOS,0,$P$2)&gt;=$J184,IF(ISNUMBER(INDEX(DATOS,0,M$5)),IF(INDEX(DATOS,0,$N$2)=0,IF(INDEX(DATOS,0,$O$2)=1,IF(INDEX(DATOS,0,$Q$2)=$E184,INDEX(DATOS,0,M$5)))))))),"sd")</f>
        <v>sd</v>
      </c>
      <c r="N184" s="118" t="str">
        <f t="array" ref="N184">IFERROR(AVERAGE(IF(INDEX(DATOS,0,$P$2)&lt;=$I184,IF(INDEX(DATOS,0,$P$2)&gt;=$J184,IF(ISNUMBER(INDEX(DATOS,0,N$5)),IF(INDEX(DATOS,0,$N$2)=0,IF(INDEX(DATOS,0,$O$2)=1,IF(INDEX(DATOS,0,$Q$2)=$E184,INDEX(DATOS,0,N$5)))))))),"sd")</f>
        <v>sd</v>
      </c>
      <c r="O184" s="118" t="str">
        <f t="array" ref="O184">IFERROR(AVERAGE(IF(INDEX(DATOS,0,$P$2)&lt;=$I184,IF(INDEX(DATOS,0,$P$2)&gt;=$J184,IF(ISNUMBER(INDEX(DATOS,0,O$5)),IF(INDEX(DATOS,0,$N$2)=0,IF(INDEX(DATOS,0,$O$2)=1,IF(INDEX(DATOS,0,$Q$2)=$E184,INDEX(DATOS,0,O$5)))))))),"sd")</f>
        <v>sd</v>
      </c>
      <c r="P184" s="118" t="str">
        <f t="array" ref="P184">IFERROR(AVERAGE(IF(INDEX(DATOS,0,$P$2)&lt;=$I184,IF(INDEX(DATOS,0,$P$2)&gt;=$J184,IF(ISNUMBER(INDEX(DATOS,0,P$5)),IF(INDEX(DATOS,0,$N$2)=0,IF(INDEX(DATOS,0,$O$2)=1,IF(INDEX(DATOS,0,$Q$2)=$E184,INDEX(DATOS,0,P$5)))))))),"sd")</f>
        <v>sd</v>
      </c>
      <c r="Q184" s="118" t="str">
        <f t="array" ref="Q184">IFERROR(AVERAGE(IF(INDEX(DATOS,0,$P$2)&lt;=$I184,IF(INDEX(DATOS,0,$P$2)&gt;=$J184,IF(ISNUMBER(INDEX(DATOS,0,Q$5)),IF(INDEX(DATOS,0,$N$2)=0,IF(INDEX(DATOS,0,$O$2)=1,IF(INDEX(DATOS,0,$Q$2)=$E184,INDEX(DATOS,0,Q$5)))))))),"sd")</f>
        <v>sd</v>
      </c>
      <c r="R184" s="118"/>
      <c r="S184" s="119" t="str">
        <f t="shared" si="12"/>
        <v>--                                      ,sd,sd,2018,2017,sd,sd,sd,sd,sd,sd,sd</v>
      </c>
    </row>
    <row r="185" spans="1:19" x14ac:dyDescent="0.35">
      <c r="A185">
        <f t="shared" si="13"/>
        <v>178</v>
      </c>
      <c r="B185" s="35">
        <f t="array" ref="B185">IF(B184=0,0,MIN(IF(INDEX(DATOS,0,$P$2)&lt;=$I185,IF(INDEX(DATOS,0,$P$2)&gt;=$J185,IF(ISNUMBER(INDEX(DATOS,0,$C185)),IF(INDEX(DATOS,0,$N$2)=0,IF(INDEX(DATOS,0,$O$2)=1,IF(ISNA(MATCH(INDEX(DATOS,0,$Q$2),IF($J$8:J184=J185,$E$8:E184),0)),INDEX(DATOS,0,$M$2)))))))))</f>
        <v>0</v>
      </c>
      <c r="C185" s="32">
        <f>MATCH(D185,INDEX(DATOS,1,),0)</f>
        <v>20</v>
      </c>
      <c r="D185" s="114" t="s">
        <v>1</v>
      </c>
      <c r="E185" s="34" t="str">
        <f>IF($B185=0,"--",INDEX(DATOS,$B185,Q$2))</f>
        <v>--</v>
      </c>
      <c r="F185" s="34" t="str">
        <f>IFERROR(SUBSTITUTE(SUBSTITUTE(SUBSTITUTE(SUBSTITUTE(SUBSTITUTE(MID(E185,1,FIND(",",E185)-1),"Departamento de","Dpto."),"Partido de","Part."),"Coronel","Cnel."),"General","Gral."),"Comandante","Cmte."),E185)</f>
        <v>--</v>
      </c>
      <c r="G185" s="117" t="str">
        <f>IFERROR(VLOOKUP($E185,LOC_UNICOS,G$2,0),"sd")</f>
        <v>sd</v>
      </c>
      <c r="H185" s="117" t="str">
        <f>IFERROR(VLOOKUP($E185,LOC_UNICOS,H$2,0),"sd")</f>
        <v>sd</v>
      </c>
      <c r="I185" s="116">
        <f t="shared" si="10"/>
        <v>2018</v>
      </c>
      <c r="J185" s="116">
        <f t="shared" si="11"/>
        <v>2017</v>
      </c>
      <c r="K185" s="118" t="str">
        <f t="array" ref="K185">IFERROR(AVERAGE(IF(INDEX(DATOS,0,$P$2)&lt;=$I185,IF(INDEX(DATOS,0,$P$2)&gt;=$J185,IF(ISNUMBER(INDEX(DATOS,0,K$5)),IF(INDEX(DATOS,0,$N$2)=0,IF(INDEX(DATOS,0,$O$2)=1,IF(INDEX(DATOS,0,$Q$2)=$E185,INDEX(DATOS,0,K$5)))))))),"sd")</f>
        <v>sd</v>
      </c>
      <c r="L185" s="118" t="str">
        <f t="array" ref="L185">IFERROR(AVERAGE(IF(INDEX(DATOS,0,$P$2)&lt;=$I185,IF(INDEX(DATOS,0,$P$2)&gt;=$J185,IF(ISNUMBER(INDEX(DATOS,0,L$5)),IF(INDEX(DATOS,0,$N$2)=0,IF(INDEX(DATOS,0,$O$2)=1,IF(INDEX(DATOS,0,$Q$2)=$E185,INDEX(DATOS,0,L$5)))))))),"sd")</f>
        <v>sd</v>
      </c>
      <c r="M185" s="118" t="str">
        <f t="array" ref="M185">IFERROR(AVERAGE(IF(INDEX(DATOS,0,$P$2)&lt;=$I185,IF(INDEX(DATOS,0,$P$2)&gt;=$J185,IF(ISNUMBER(INDEX(DATOS,0,M$5)),IF(INDEX(DATOS,0,$N$2)=0,IF(INDEX(DATOS,0,$O$2)=1,IF(INDEX(DATOS,0,$Q$2)=$E185,INDEX(DATOS,0,M$5)))))))),"sd")</f>
        <v>sd</v>
      </c>
      <c r="N185" s="118" t="str">
        <f t="array" ref="N185">IFERROR(AVERAGE(IF(INDEX(DATOS,0,$P$2)&lt;=$I185,IF(INDEX(DATOS,0,$P$2)&gt;=$J185,IF(ISNUMBER(INDEX(DATOS,0,N$5)),IF(INDEX(DATOS,0,$N$2)=0,IF(INDEX(DATOS,0,$O$2)=1,IF(INDEX(DATOS,0,$Q$2)=$E185,INDEX(DATOS,0,N$5)))))))),"sd")</f>
        <v>sd</v>
      </c>
      <c r="O185" s="118" t="str">
        <f t="array" ref="O185">IFERROR(AVERAGE(IF(INDEX(DATOS,0,$P$2)&lt;=$I185,IF(INDEX(DATOS,0,$P$2)&gt;=$J185,IF(ISNUMBER(INDEX(DATOS,0,O$5)),IF(INDEX(DATOS,0,$N$2)=0,IF(INDEX(DATOS,0,$O$2)=1,IF(INDEX(DATOS,0,$Q$2)=$E185,INDEX(DATOS,0,O$5)))))))),"sd")</f>
        <v>sd</v>
      </c>
      <c r="P185" s="118" t="str">
        <f t="array" ref="P185">IFERROR(AVERAGE(IF(INDEX(DATOS,0,$P$2)&lt;=$I185,IF(INDEX(DATOS,0,$P$2)&gt;=$J185,IF(ISNUMBER(INDEX(DATOS,0,P$5)),IF(INDEX(DATOS,0,$N$2)=0,IF(INDEX(DATOS,0,$O$2)=1,IF(INDEX(DATOS,0,$Q$2)=$E185,INDEX(DATOS,0,P$5)))))))),"sd")</f>
        <v>sd</v>
      </c>
      <c r="Q185" s="118" t="str">
        <f t="array" ref="Q185">IFERROR(AVERAGE(IF(INDEX(DATOS,0,$P$2)&lt;=$I185,IF(INDEX(DATOS,0,$P$2)&gt;=$J185,IF(ISNUMBER(INDEX(DATOS,0,Q$5)),IF(INDEX(DATOS,0,$N$2)=0,IF(INDEX(DATOS,0,$O$2)=1,IF(INDEX(DATOS,0,$Q$2)=$E185,INDEX(DATOS,0,Q$5)))))))),"sd")</f>
        <v>sd</v>
      </c>
      <c r="R185" s="118"/>
      <c r="S185" s="119" t="str">
        <f t="shared" si="12"/>
        <v>--                                      ,sd,sd,2018,2017,sd,sd,sd,sd,sd,sd,sd</v>
      </c>
    </row>
    <row r="186" spans="1:19" x14ac:dyDescent="0.35">
      <c r="A186">
        <f t="shared" si="13"/>
        <v>179</v>
      </c>
      <c r="B186" s="35">
        <f t="array" ref="B186">IF(B185=0,0,MIN(IF(INDEX(DATOS,0,$P$2)&lt;=$I186,IF(INDEX(DATOS,0,$P$2)&gt;=$J186,IF(ISNUMBER(INDEX(DATOS,0,$C186)),IF(INDEX(DATOS,0,$N$2)=0,IF(INDEX(DATOS,0,$O$2)=1,IF(ISNA(MATCH(INDEX(DATOS,0,$Q$2),IF($J$8:J185=J186,$E$8:E185),0)),INDEX(DATOS,0,$M$2)))))))))</f>
        <v>0</v>
      </c>
      <c r="C186" s="32">
        <f>MATCH(D186,INDEX(DATOS,1,),0)</f>
        <v>20</v>
      </c>
      <c r="D186" s="114" t="s">
        <v>1</v>
      </c>
      <c r="E186" s="34" t="str">
        <f>IF($B186=0,"--",INDEX(DATOS,$B186,Q$2))</f>
        <v>--</v>
      </c>
      <c r="F186" s="34" t="str">
        <f>IFERROR(SUBSTITUTE(SUBSTITUTE(SUBSTITUTE(SUBSTITUTE(SUBSTITUTE(MID(E186,1,FIND(",",E186)-1),"Departamento de","Dpto."),"Partido de","Part."),"Coronel","Cnel."),"General","Gral."),"Comandante","Cmte."),E186)</f>
        <v>--</v>
      </c>
      <c r="G186" s="117" t="str">
        <f>IFERROR(VLOOKUP($E186,LOC_UNICOS,G$2,0),"sd")</f>
        <v>sd</v>
      </c>
      <c r="H186" s="117" t="str">
        <f>IFERROR(VLOOKUP($E186,LOC_UNICOS,H$2,0),"sd")</f>
        <v>sd</v>
      </c>
      <c r="I186" s="116">
        <f t="shared" si="10"/>
        <v>2018</v>
      </c>
      <c r="J186" s="116">
        <f t="shared" si="11"/>
        <v>2017</v>
      </c>
      <c r="K186" s="118" t="str">
        <f t="array" ref="K186">IFERROR(AVERAGE(IF(INDEX(DATOS,0,$P$2)&lt;=$I186,IF(INDEX(DATOS,0,$P$2)&gt;=$J186,IF(ISNUMBER(INDEX(DATOS,0,K$5)),IF(INDEX(DATOS,0,$N$2)=0,IF(INDEX(DATOS,0,$O$2)=1,IF(INDEX(DATOS,0,$Q$2)=$E186,INDEX(DATOS,0,K$5)))))))),"sd")</f>
        <v>sd</v>
      </c>
      <c r="L186" s="118" t="str">
        <f t="array" ref="L186">IFERROR(AVERAGE(IF(INDEX(DATOS,0,$P$2)&lt;=$I186,IF(INDEX(DATOS,0,$P$2)&gt;=$J186,IF(ISNUMBER(INDEX(DATOS,0,L$5)),IF(INDEX(DATOS,0,$N$2)=0,IF(INDEX(DATOS,0,$O$2)=1,IF(INDEX(DATOS,0,$Q$2)=$E186,INDEX(DATOS,0,L$5)))))))),"sd")</f>
        <v>sd</v>
      </c>
      <c r="M186" s="118" t="str">
        <f t="array" ref="M186">IFERROR(AVERAGE(IF(INDEX(DATOS,0,$P$2)&lt;=$I186,IF(INDEX(DATOS,0,$P$2)&gt;=$J186,IF(ISNUMBER(INDEX(DATOS,0,M$5)),IF(INDEX(DATOS,0,$N$2)=0,IF(INDEX(DATOS,0,$O$2)=1,IF(INDEX(DATOS,0,$Q$2)=$E186,INDEX(DATOS,0,M$5)))))))),"sd")</f>
        <v>sd</v>
      </c>
      <c r="N186" s="118" t="str">
        <f t="array" ref="N186">IFERROR(AVERAGE(IF(INDEX(DATOS,0,$P$2)&lt;=$I186,IF(INDEX(DATOS,0,$P$2)&gt;=$J186,IF(ISNUMBER(INDEX(DATOS,0,N$5)),IF(INDEX(DATOS,0,$N$2)=0,IF(INDEX(DATOS,0,$O$2)=1,IF(INDEX(DATOS,0,$Q$2)=$E186,INDEX(DATOS,0,N$5)))))))),"sd")</f>
        <v>sd</v>
      </c>
      <c r="O186" s="118" t="str">
        <f t="array" ref="O186">IFERROR(AVERAGE(IF(INDEX(DATOS,0,$P$2)&lt;=$I186,IF(INDEX(DATOS,0,$P$2)&gt;=$J186,IF(ISNUMBER(INDEX(DATOS,0,O$5)),IF(INDEX(DATOS,0,$N$2)=0,IF(INDEX(DATOS,0,$O$2)=1,IF(INDEX(DATOS,0,$Q$2)=$E186,INDEX(DATOS,0,O$5)))))))),"sd")</f>
        <v>sd</v>
      </c>
      <c r="P186" s="118" t="str">
        <f t="array" ref="P186">IFERROR(AVERAGE(IF(INDEX(DATOS,0,$P$2)&lt;=$I186,IF(INDEX(DATOS,0,$P$2)&gt;=$J186,IF(ISNUMBER(INDEX(DATOS,0,P$5)),IF(INDEX(DATOS,0,$N$2)=0,IF(INDEX(DATOS,0,$O$2)=1,IF(INDEX(DATOS,0,$Q$2)=$E186,INDEX(DATOS,0,P$5)))))))),"sd")</f>
        <v>sd</v>
      </c>
      <c r="Q186" s="118" t="str">
        <f t="array" ref="Q186">IFERROR(AVERAGE(IF(INDEX(DATOS,0,$P$2)&lt;=$I186,IF(INDEX(DATOS,0,$P$2)&gt;=$J186,IF(ISNUMBER(INDEX(DATOS,0,Q$5)),IF(INDEX(DATOS,0,$N$2)=0,IF(INDEX(DATOS,0,$O$2)=1,IF(INDEX(DATOS,0,$Q$2)=$E186,INDEX(DATOS,0,Q$5)))))))),"sd")</f>
        <v>sd</v>
      </c>
      <c r="R186" s="118"/>
      <c r="S186" s="119" t="str">
        <f t="shared" si="12"/>
        <v>--                                      ,sd,sd,2018,2017,sd,sd,sd,sd,sd,sd,sd</v>
      </c>
    </row>
    <row r="187" spans="1:19" x14ac:dyDescent="0.35">
      <c r="A187">
        <f t="shared" si="13"/>
        <v>180</v>
      </c>
      <c r="B187" s="35">
        <f t="array" ref="B187">IF(B186=0,0,MIN(IF(INDEX(DATOS,0,$P$2)&lt;=$I187,IF(INDEX(DATOS,0,$P$2)&gt;=$J187,IF(ISNUMBER(INDEX(DATOS,0,$C187)),IF(INDEX(DATOS,0,$N$2)=0,IF(INDEX(DATOS,0,$O$2)=1,IF(ISNA(MATCH(INDEX(DATOS,0,$Q$2),IF($J$8:J186=J187,$E$8:E186),0)),INDEX(DATOS,0,$M$2)))))))))</f>
        <v>0</v>
      </c>
      <c r="C187" s="32">
        <f>MATCH(D187,INDEX(DATOS,1,),0)</f>
        <v>20</v>
      </c>
      <c r="D187" s="114" t="s">
        <v>1</v>
      </c>
      <c r="E187" s="34" t="str">
        <f>IF($B187=0,"--",INDEX(DATOS,$B187,Q$2))</f>
        <v>--</v>
      </c>
      <c r="F187" s="34" t="str">
        <f>IFERROR(SUBSTITUTE(SUBSTITUTE(SUBSTITUTE(SUBSTITUTE(SUBSTITUTE(MID(E187,1,FIND(",",E187)-1),"Departamento de","Dpto."),"Partido de","Part."),"Coronel","Cnel."),"General","Gral."),"Comandante","Cmte."),E187)</f>
        <v>--</v>
      </c>
      <c r="G187" s="117" t="str">
        <f>IFERROR(VLOOKUP($E187,LOC_UNICOS,G$2,0),"sd")</f>
        <v>sd</v>
      </c>
      <c r="H187" s="117" t="str">
        <f>IFERROR(VLOOKUP($E187,LOC_UNICOS,H$2,0),"sd")</f>
        <v>sd</v>
      </c>
      <c r="I187" s="116">
        <f t="shared" si="10"/>
        <v>2018</v>
      </c>
      <c r="J187" s="116">
        <f t="shared" si="11"/>
        <v>2017</v>
      </c>
      <c r="K187" s="118" t="str">
        <f t="array" ref="K187">IFERROR(AVERAGE(IF(INDEX(DATOS,0,$P$2)&lt;=$I187,IF(INDEX(DATOS,0,$P$2)&gt;=$J187,IF(ISNUMBER(INDEX(DATOS,0,K$5)),IF(INDEX(DATOS,0,$N$2)=0,IF(INDEX(DATOS,0,$O$2)=1,IF(INDEX(DATOS,0,$Q$2)=$E187,INDEX(DATOS,0,K$5)))))))),"sd")</f>
        <v>sd</v>
      </c>
      <c r="L187" s="118" t="str">
        <f t="array" ref="L187">IFERROR(AVERAGE(IF(INDEX(DATOS,0,$P$2)&lt;=$I187,IF(INDEX(DATOS,0,$P$2)&gt;=$J187,IF(ISNUMBER(INDEX(DATOS,0,L$5)),IF(INDEX(DATOS,0,$N$2)=0,IF(INDEX(DATOS,0,$O$2)=1,IF(INDEX(DATOS,0,$Q$2)=$E187,INDEX(DATOS,0,L$5)))))))),"sd")</f>
        <v>sd</v>
      </c>
      <c r="M187" s="118" t="str">
        <f t="array" ref="M187">IFERROR(AVERAGE(IF(INDEX(DATOS,0,$P$2)&lt;=$I187,IF(INDEX(DATOS,0,$P$2)&gt;=$J187,IF(ISNUMBER(INDEX(DATOS,0,M$5)),IF(INDEX(DATOS,0,$N$2)=0,IF(INDEX(DATOS,0,$O$2)=1,IF(INDEX(DATOS,0,$Q$2)=$E187,INDEX(DATOS,0,M$5)))))))),"sd")</f>
        <v>sd</v>
      </c>
      <c r="N187" s="118" t="str">
        <f t="array" ref="N187">IFERROR(AVERAGE(IF(INDEX(DATOS,0,$P$2)&lt;=$I187,IF(INDEX(DATOS,0,$P$2)&gt;=$J187,IF(ISNUMBER(INDEX(DATOS,0,N$5)),IF(INDEX(DATOS,0,$N$2)=0,IF(INDEX(DATOS,0,$O$2)=1,IF(INDEX(DATOS,0,$Q$2)=$E187,INDEX(DATOS,0,N$5)))))))),"sd")</f>
        <v>sd</v>
      </c>
      <c r="O187" s="118" t="str">
        <f t="array" ref="O187">IFERROR(AVERAGE(IF(INDEX(DATOS,0,$P$2)&lt;=$I187,IF(INDEX(DATOS,0,$P$2)&gt;=$J187,IF(ISNUMBER(INDEX(DATOS,0,O$5)),IF(INDEX(DATOS,0,$N$2)=0,IF(INDEX(DATOS,0,$O$2)=1,IF(INDEX(DATOS,0,$Q$2)=$E187,INDEX(DATOS,0,O$5)))))))),"sd")</f>
        <v>sd</v>
      </c>
      <c r="P187" s="118" t="str">
        <f t="array" ref="P187">IFERROR(AVERAGE(IF(INDEX(DATOS,0,$P$2)&lt;=$I187,IF(INDEX(DATOS,0,$P$2)&gt;=$J187,IF(ISNUMBER(INDEX(DATOS,0,P$5)),IF(INDEX(DATOS,0,$N$2)=0,IF(INDEX(DATOS,0,$O$2)=1,IF(INDEX(DATOS,0,$Q$2)=$E187,INDEX(DATOS,0,P$5)))))))),"sd")</f>
        <v>sd</v>
      </c>
      <c r="Q187" s="118" t="str">
        <f t="array" ref="Q187">IFERROR(AVERAGE(IF(INDEX(DATOS,0,$P$2)&lt;=$I187,IF(INDEX(DATOS,0,$P$2)&gt;=$J187,IF(ISNUMBER(INDEX(DATOS,0,Q$5)),IF(INDEX(DATOS,0,$N$2)=0,IF(INDEX(DATOS,0,$O$2)=1,IF(INDEX(DATOS,0,$Q$2)=$E187,INDEX(DATOS,0,Q$5)))))))),"sd")</f>
        <v>sd</v>
      </c>
      <c r="R187" s="118"/>
      <c r="S187" s="119" t="str">
        <f t="shared" si="12"/>
        <v>--                                      ,sd,sd,2018,2017,sd,sd,sd,sd,sd,sd,sd</v>
      </c>
    </row>
    <row r="188" spans="1:19" x14ac:dyDescent="0.35">
      <c r="A188">
        <f t="shared" si="13"/>
        <v>181</v>
      </c>
      <c r="B188" s="35">
        <f t="array" ref="B188">IF(B187=0,0,MIN(IF(INDEX(DATOS,0,$P$2)&lt;=$I188,IF(INDEX(DATOS,0,$P$2)&gt;=$J188,IF(ISNUMBER(INDEX(DATOS,0,$C188)),IF(INDEX(DATOS,0,$N$2)=0,IF(INDEX(DATOS,0,$O$2)=1,IF(ISNA(MATCH(INDEX(DATOS,0,$Q$2),IF($J$8:J187=J188,$E$8:E187),0)),INDEX(DATOS,0,$M$2)))))))))</f>
        <v>0</v>
      </c>
      <c r="C188" s="32">
        <f>MATCH(D188,INDEX(DATOS,1,),0)</f>
        <v>20</v>
      </c>
      <c r="D188" s="114" t="s">
        <v>1</v>
      </c>
      <c r="E188" s="34" t="str">
        <f>IF($B188=0,"--",INDEX(DATOS,$B188,Q$2))</f>
        <v>--</v>
      </c>
      <c r="F188" s="34" t="str">
        <f>IFERROR(SUBSTITUTE(SUBSTITUTE(SUBSTITUTE(SUBSTITUTE(SUBSTITUTE(MID(E188,1,FIND(",",E188)-1),"Departamento de","Dpto."),"Partido de","Part."),"Coronel","Cnel."),"General","Gral."),"Comandante","Cmte."),E188)</f>
        <v>--</v>
      </c>
      <c r="G188" s="117" t="str">
        <f>IFERROR(VLOOKUP($E188,LOC_UNICOS,G$2,0),"sd")</f>
        <v>sd</v>
      </c>
      <c r="H188" s="117" t="str">
        <f>IFERROR(VLOOKUP($E188,LOC_UNICOS,H$2,0),"sd")</f>
        <v>sd</v>
      </c>
      <c r="I188" s="116">
        <f t="shared" si="10"/>
        <v>2018</v>
      </c>
      <c r="J188" s="116">
        <f t="shared" si="11"/>
        <v>2017</v>
      </c>
      <c r="K188" s="118" t="str">
        <f t="array" ref="K188">IFERROR(AVERAGE(IF(INDEX(DATOS,0,$P$2)&lt;=$I188,IF(INDEX(DATOS,0,$P$2)&gt;=$J188,IF(ISNUMBER(INDEX(DATOS,0,K$5)),IF(INDEX(DATOS,0,$N$2)=0,IF(INDEX(DATOS,0,$O$2)=1,IF(INDEX(DATOS,0,$Q$2)=$E188,INDEX(DATOS,0,K$5)))))))),"sd")</f>
        <v>sd</v>
      </c>
      <c r="L188" s="118" t="str">
        <f t="array" ref="L188">IFERROR(AVERAGE(IF(INDEX(DATOS,0,$P$2)&lt;=$I188,IF(INDEX(DATOS,0,$P$2)&gt;=$J188,IF(ISNUMBER(INDEX(DATOS,0,L$5)),IF(INDEX(DATOS,0,$N$2)=0,IF(INDEX(DATOS,0,$O$2)=1,IF(INDEX(DATOS,0,$Q$2)=$E188,INDEX(DATOS,0,L$5)))))))),"sd")</f>
        <v>sd</v>
      </c>
      <c r="M188" s="118" t="str">
        <f t="array" ref="M188">IFERROR(AVERAGE(IF(INDEX(DATOS,0,$P$2)&lt;=$I188,IF(INDEX(DATOS,0,$P$2)&gt;=$J188,IF(ISNUMBER(INDEX(DATOS,0,M$5)),IF(INDEX(DATOS,0,$N$2)=0,IF(INDEX(DATOS,0,$O$2)=1,IF(INDEX(DATOS,0,$Q$2)=$E188,INDEX(DATOS,0,M$5)))))))),"sd")</f>
        <v>sd</v>
      </c>
      <c r="N188" s="118" t="str">
        <f t="array" ref="N188">IFERROR(AVERAGE(IF(INDEX(DATOS,0,$P$2)&lt;=$I188,IF(INDEX(DATOS,0,$P$2)&gt;=$J188,IF(ISNUMBER(INDEX(DATOS,0,N$5)),IF(INDEX(DATOS,0,$N$2)=0,IF(INDEX(DATOS,0,$O$2)=1,IF(INDEX(DATOS,0,$Q$2)=$E188,INDEX(DATOS,0,N$5)))))))),"sd")</f>
        <v>sd</v>
      </c>
      <c r="O188" s="118" t="str">
        <f t="array" ref="O188">IFERROR(AVERAGE(IF(INDEX(DATOS,0,$P$2)&lt;=$I188,IF(INDEX(DATOS,0,$P$2)&gt;=$J188,IF(ISNUMBER(INDEX(DATOS,0,O$5)),IF(INDEX(DATOS,0,$N$2)=0,IF(INDEX(DATOS,0,$O$2)=1,IF(INDEX(DATOS,0,$Q$2)=$E188,INDEX(DATOS,0,O$5)))))))),"sd")</f>
        <v>sd</v>
      </c>
      <c r="P188" s="118" t="str">
        <f t="array" ref="P188">IFERROR(AVERAGE(IF(INDEX(DATOS,0,$P$2)&lt;=$I188,IF(INDEX(DATOS,0,$P$2)&gt;=$J188,IF(ISNUMBER(INDEX(DATOS,0,P$5)),IF(INDEX(DATOS,0,$N$2)=0,IF(INDEX(DATOS,0,$O$2)=1,IF(INDEX(DATOS,0,$Q$2)=$E188,INDEX(DATOS,0,P$5)))))))),"sd")</f>
        <v>sd</v>
      </c>
      <c r="Q188" s="118" t="str">
        <f t="array" ref="Q188">IFERROR(AVERAGE(IF(INDEX(DATOS,0,$P$2)&lt;=$I188,IF(INDEX(DATOS,0,$P$2)&gt;=$J188,IF(ISNUMBER(INDEX(DATOS,0,Q$5)),IF(INDEX(DATOS,0,$N$2)=0,IF(INDEX(DATOS,0,$O$2)=1,IF(INDEX(DATOS,0,$Q$2)=$E188,INDEX(DATOS,0,Q$5)))))))),"sd")</f>
        <v>sd</v>
      </c>
      <c r="R188" s="118"/>
      <c r="S188" s="119" t="str">
        <f t="shared" si="12"/>
        <v>--                                      ,sd,sd,2018,2017,sd,sd,sd,sd,sd,sd,sd</v>
      </c>
    </row>
    <row r="189" spans="1:19" x14ac:dyDescent="0.35">
      <c r="A189">
        <f t="shared" si="13"/>
        <v>182</v>
      </c>
      <c r="B189" s="35">
        <f t="array" ref="B189">IF(B188=0,0,MIN(IF(INDEX(DATOS,0,$P$2)&lt;=$I189,IF(INDEX(DATOS,0,$P$2)&gt;=$J189,IF(ISNUMBER(INDEX(DATOS,0,$C189)),IF(INDEX(DATOS,0,$N$2)=0,IF(INDEX(DATOS,0,$O$2)=1,IF(ISNA(MATCH(INDEX(DATOS,0,$Q$2),IF($J$8:J188=J189,$E$8:E188),0)),INDEX(DATOS,0,$M$2)))))))))</f>
        <v>0</v>
      </c>
      <c r="C189" s="32">
        <f>MATCH(D189,INDEX(DATOS,1,),0)</f>
        <v>20</v>
      </c>
      <c r="D189" s="114" t="s">
        <v>1</v>
      </c>
      <c r="E189" s="34" t="str">
        <f>IF($B189=0,"--",INDEX(DATOS,$B189,Q$2))</f>
        <v>--</v>
      </c>
      <c r="F189" s="34" t="str">
        <f>IFERROR(SUBSTITUTE(SUBSTITUTE(SUBSTITUTE(SUBSTITUTE(SUBSTITUTE(MID(E189,1,FIND(",",E189)-1),"Departamento de","Dpto."),"Partido de","Part."),"Coronel","Cnel."),"General","Gral."),"Comandante","Cmte."),E189)</f>
        <v>--</v>
      </c>
      <c r="G189" s="117" t="str">
        <f>IFERROR(VLOOKUP($E189,LOC_UNICOS,G$2,0),"sd")</f>
        <v>sd</v>
      </c>
      <c r="H189" s="117" t="str">
        <f>IFERROR(VLOOKUP($E189,LOC_UNICOS,H$2,0),"sd")</f>
        <v>sd</v>
      </c>
      <c r="I189" s="116">
        <f t="shared" si="10"/>
        <v>2018</v>
      </c>
      <c r="J189" s="116">
        <f t="shared" si="11"/>
        <v>2017</v>
      </c>
      <c r="K189" s="118" t="str">
        <f t="array" ref="K189">IFERROR(AVERAGE(IF(INDEX(DATOS,0,$P$2)&lt;=$I189,IF(INDEX(DATOS,0,$P$2)&gt;=$J189,IF(ISNUMBER(INDEX(DATOS,0,K$5)),IF(INDEX(DATOS,0,$N$2)=0,IF(INDEX(DATOS,0,$O$2)=1,IF(INDEX(DATOS,0,$Q$2)=$E189,INDEX(DATOS,0,K$5)))))))),"sd")</f>
        <v>sd</v>
      </c>
      <c r="L189" s="118" t="str">
        <f t="array" ref="L189">IFERROR(AVERAGE(IF(INDEX(DATOS,0,$P$2)&lt;=$I189,IF(INDEX(DATOS,0,$P$2)&gt;=$J189,IF(ISNUMBER(INDEX(DATOS,0,L$5)),IF(INDEX(DATOS,0,$N$2)=0,IF(INDEX(DATOS,0,$O$2)=1,IF(INDEX(DATOS,0,$Q$2)=$E189,INDEX(DATOS,0,L$5)))))))),"sd")</f>
        <v>sd</v>
      </c>
      <c r="M189" s="118" t="str">
        <f t="array" ref="M189">IFERROR(AVERAGE(IF(INDEX(DATOS,0,$P$2)&lt;=$I189,IF(INDEX(DATOS,0,$P$2)&gt;=$J189,IF(ISNUMBER(INDEX(DATOS,0,M$5)),IF(INDEX(DATOS,0,$N$2)=0,IF(INDEX(DATOS,0,$O$2)=1,IF(INDEX(DATOS,0,$Q$2)=$E189,INDEX(DATOS,0,M$5)))))))),"sd")</f>
        <v>sd</v>
      </c>
      <c r="N189" s="118" t="str">
        <f t="array" ref="N189">IFERROR(AVERAGE(IF(INDEX(DATOS,0,$P$2)&lt;=$I189,IF(INDEX(DATOS,0,$P$2)&gt;=$J189,IF(ISNUMBER(INDEX(DATOS,0,N$5)),IF(INDEX(DATOS,0,$N$2)=0,IF(INDEX(DATOS,0,$O$2)=1,IF(INDEX(DATOS,0,$Q$2)=$E189,INDEX(DATOS,0,N$5)))))))),"sd")</f>
        <v>sd</v>
      </c>
      <c r="O189" s="118" t="str">
        <f t="array" ref="O189">IFERROR(AVERAGE(IF(INDEX(DATOS,0,$P$2)&lt;=$I189,IF(INDEX(DATOS,0,$P$2)&gt;=$J189,IF(ISNUMBER(INDEX(DATOS,0,O$5)),IF(INDEX(DATOS,0,$N$2)=0,IF(INDEX(DATOS,0,$O$2)=1,IF(INDEX(DATOS,0,$Q$2)=$E189,INDEX(DATOS,0,O$5)))))))),"sd")</f>
        <v>sd</v>
      </c>
      <c r="P189" s="118" t="str">
        <f t="array" ref="P189">IFERROR(AVERAGE(IF(INDEX(DATOS,0,$P$2)&lt;=$I189,IF(INDEX(DATOS,0,$P$2)&gt;=$J189,IF(ISNUMBER(INDEX(DATOS,0,P$5)),IF(INDEX(DATOS,0,$N$2)=0,IF(INDEX(DATOS,0,$O$2)=1,IF(INDEX(DATOS,0,$Q$2)=$E189,INDEX(DATOS,0,P$5)))))))),"sd")</f>
        <v>sd</v>
      </c>
      <c r="Q189" s="118" t="str">
        <f t="array" ref="Q189">IFERROR(AVERAGE(IF(INDEX(DATOS,0,$P$2)&lt;=$I189,IF(INDEX(DATOS,0,$P$2)&gt;=$J189,IF(ISNUMBER(INDEX(DATOS,0,Q$5)),IF(INDEX(DATOS,0,$N$2)=0,IF(INDEX(DATOS,0,$O$2)=1,IF(INDEX(DATOS,0,$Q$2)=$E189,INDEX(DATOS,0,Q$5)))))))),"sd")</f>
        <v>sd</v>
      </c>
      <c r="R189" s="118"/>
      <c r="S189" s="119" t="str">
        <f t="shared" si="12"/>
        <v>--                                      ,sd,sd,2018,2017,sd,sd,sd,sd,sd,sd,sd</v>
      </c>
    </row>
    <row r="190" spans="1:19" x14ac:dyDescent="0.35">
      <c r="A190">
        <f t="shared" si="13"/>
        <v>183</v>
      </c>
      <c r="B190" s="35">
        <f t="array" ref="B190">IF(B189=0,0,MIN(IF(INDEX(DATOS,0,$P$2)&lt;=$I190,IF(INDEX(DATOS,0,$P$2)&gt;=$J190,IF(ISNUMBER(INDEX(DATOS,0,$C190)),IF(INDEX(DATOS,0,$N$2)=0,IF(INDEX(DATOS,0,$O$2)=1,IF(ISNA(MATCH(INDEX(DATOS,0,$Q$2),IF($J$8:J189=J190,$E$8:E189),0)),INDEX(DATOS,0,$M$2)))))))))</f>
        <v>0</v>
      </c>
      <c r="C190" s="32">
        <f>MATCH(D190,INDEX(DATOS,1,),0)</f>
        <v>20</v>
      </c>
      <c r="D190" s="114" t="s">
        <v>1</v>
      </c>
      <c r="E190" s="34" t="str">
        <f>IF($B190=0,"--",INDEX(DATOS,$B190,Q$2))</f>
        <v>--</v>
      </c>
      <c r="F190" s="34" t="str">
        <f>IFERROR(SUBSTITUTE(SUBSTITUTE(SUBSTITUTE(SUBSTITUTE(SUBSTITUTE(MID(E190,1,FIND(",",E190)-1),"Departamento de","Dpto."),"Partido de","Part."),"Coronel","Cnel."),"General","Gral."),"Comandante","Cmte."),E190)</f>
        <v>--</v>
      </c>
      <c r="G190" s="117" t="str">
        <f>IFERROR(VLOOKUP($E190,LOC_UNICOS,G$2,0),"sd")</f>
        <v>sd</v>
      </c>
      <c r="H190" s="117" t="str">
        <f>IFERROR(VLOOKUP($E190,LOC_UNICOS,H$2,0),"sd")</f>
        <v>sd</v>
      </c>
      <c r="I190" s="116">
        <f t="shared" si="10"/>
        <v>2018</v>
      </c>
      <c r="J190" s="116">
        <f t="shared" si="11"/>
        <v>2017</v>
      </c>
      <c r="K190" s="118" t="str">
        <f t="array" ref="K190">IFERROR(AVERAGE(IF(INDEX(DATOS,0,$P$2)&lt;=$I190,IF(INDEX(DATOS,0,$P$2)&gt;=$J190,IF(ISNUMBER(INDEX(DATOS,0,K$5)),IF(INDEX(DATOS,0,$N$2)=0,IF(INDEX(DATOS,0,$O$2)=1,IF(INDEX(DATOS,0,$Q$2)=$E190,INDEX(DATOS,0,K$5)))))))),"sd")</f>
        <v>sd</v>
      </c>
      <c r="L190" s="118" t="str">
        <f t="array" ref="L190">IFERROR(AVERAGE(IF(INDEX(DATOS,0,$P$2)&lt;=$I190,IF(INDEX(DATOS,0,$P$2)&gt;=$J190,IF(ISNUMBER(INDEX(DATOS,0,L$5)),IF(INDEX(DATOS,0,$N$2)=0,IF(INDEX(DATOS,0,$O$2)=1,IF(INDEX(DATOS,0,$Q$2)=$E190,INDEX(DATOS,0,L$5)))))))),"sd")</f>
        <v>sd</v>
      </c>
      <c r="M190" s="118" t="str">
        <f t="array" ref="M190">IFERROR(AVERAGE(IF(INDEX(DATOS,0,$P$2)&lt;=$I190,IF(INDEX(DATOS,0,$P$2)&gt;=$J190,IF(ISNUMBER(INDEX(DATOS,0,M$5)),IF(INDEX(DATOS,0,$N$2)=0,IF(INDEX(DATOS,0,$O$2)=1,IF(INDEX(DATOS,0,$Q$2)=$E190,INDEX(DATOS,0,M$5)))))))),"sd")</f>
        <v>sd</v>
      </c>
      <c r="N190" s="118" t="str">
        <f t="array" ref="N190">IFERROR(AVERAGE(IF(INDEX(DATOS,0,$P$2)&lt;=$I190,IF(INDEX(DATOS,0,$P$2)&gt;=$J190,IF(ISNUMBER(INDEX(DATOS,0,N$5)),IF(INDEX(DATOS,0,$N$2)=0,IF(INDEX(DATOS,0,$O$2)=1,IF(INDEX(DATOS,0,$Q$2)=$E190,INDEX(DATOS,0,N$5)))))))),"sd")</f>
        <v>sd</v>
      </c>
      <c r="O190" s="118" t="str">
        <f t="array" ref="O190">IFERROR(AVERAGE(IF(INDEX(DATOS,0,$P$2)&lt;=$I190,IF(INDEX(DATOS,0,$P$2)&gt;=$J190,IF(ISNUMBER(INDEX(DATOS,0,O$5)),IF(INDEX(DATOS,0,$N$2)=0,IF(INDEX(DATOS,0,$O$2)=1,IF(INDEX(DATOS,0,$Q$2)=$E190,INDEX(DATOS,0,O$5)))))))),"sd")</f>
        <v>sd</v>
      </c>
      <c r="P190" s="118" t="str">
        <f t="array" ref="P190">IFERROR(AVERAGE(IF(INDEX(DATOS,0,$P$2)&lt;=$I190,IF(INDEX(DATOS,0,$P$2)&gt;=$J190,IF(ISNUMBER(INDEX(DATOS,0,P$5)),IF(INDEX(DATOS,0,$N$2)=0,IF(INDEX(DATOS,0,$O$2)=1,IF(INDEX(DATOS,0,$Q$2)=$E190,INDEX(DATOS,0,P$5)))))))),"sd")</f>
        <v>sd</v>
      </c>
      <c r="Q190" s="118" t="str">
        <f t="array" ref="Q190">IFERROR(AVERAGE(IF(INDEX(DATOS,0,$P$2)&lt;=$I190,IF(INDEX(DATOS,0,$P$2)&gt;=$J190,IF(ISNUMBER(INDEX(DATOS,0,Q$5)),IF(INDEX(DATOS,0,$N$2)=0,IF(INDEX(DATOS,0,$O$2)=1,IF(INDEX(DATOS,0,$Q$2)=$E190,INDEX(DATOS,0,Q$5)))))))),"sd")</f>
        <v>sd</v>
      </c>
      <c r="R190" s="118"/>
      <c r="S190" s="119" t="str">
        <f t="shared" si="12"/>
        <v>--                                      ,sd,sd,2018,2017,sd,sd,sd,sd,sd,sd,sd</v>
      </c>
    </row>
    <row r="191" spans="1:19" x14ac:dyDescent="0.35">
      <c r="A191">
        <f t="shared" si="13"/>
        <v>184</v>
      </c>
      <c r="B191" s="35">
        <f t="array" ref="B191">IF(B190=0,0,MIN(IF(INDEX(DATOS,0,$P$2)&lt;=$I191,IF(INDEX(DATOS,0,$P$2)&gt;=$J191,IF(ISNUMBER(INDEX(DATOS,0,$C191)),IF(INDEX(DATOS,0,$N$2)=0,IF(INDEX(DATOS,0,$O$2)=1,IF(ISNA(MATCH(INDEX(DATOS,0,$Q$2),IF($J$8:J190=J191,$E$8:E190),0)),INDEX(DATOS,0,$M$2)))))))))</f>
        <v>0</v>
      </c>
      <c r="C191" s="32">
        <f>MATCH(D191,INDEX(DATOS,1,),0)</f>
        <v>20</v>
      </c>
      <c r="D191" s="114" t="s">
        <v>1</v>
      </c>
      <c r="E191" s="34" t="str">
        <f>IF($B191=0,"--",INDEX(DATOS,$B191,Q$2))</f>
        <v>--</v>
      </c>
      <c r="F191" s="34" t="str">
        <f>IFERROR(SUBSTITUTE(SUBSTITUTE(SUBSTITUTE(SUBSTITUTE(SUBSTITUTE(MID(E191,1,FIND(",",E191)-1),"Departamento de","Dpto."),"Partido de","Part."),"Coronel","Cnel."),"General","Gral."),"Comandante","Cmte."),E191)</f>
        <v>--</v>
      </c>
      <c r="G191" s="117" t="str">
        <f>IFERROR(VLOOKUP($E191,LOC_UNICOS,G$2,0),"sd")</f>
        <v>sd</v>
      </c>
      <c r="H191" s="117" t="str">
        <f>IFERROR(VLOOKUP($E191,LOC_UNICOS,H$2,0),"sd")</f>
        <v>sd</v>
      </c>
      <c r="I191" s="116">
        <f t="shared" si="10"/>
        <v>2018</v>
      </c>
      <c r="J191" s="116">
        <f t="shared" si="11"/>
        <v>2017</v>
      </c>
      <c r="K191" s="118" t="str">
        <f t="array" ref="K191">IFERROR(AVERAGE(IF(INDEX(DATOS,0,$P$2)&lt;=$I191,IF(INDEX(DATOS,0,$P$2)&gt;=$J191,IF(ISNUMBER(INDEX(DATOS,0,K$5)),IF(INDEX(DATOS,0,$N$2)=0,IF(INDEX(DATOS,0,$O$2)=1,IF(INDEX(DATOS,0,$Q$2)=$E191,INDEX(DATOS,0,K$5)))))))),"sd")</f>
        <v>sd</v>
      </c>
      <c r="L191" s="118" t="str">
        <f t="array" ref="L191">IFERROR(AVERAGE(IF(INDEX(DATOS,0,$P$2)&lt;=$I191,IF(INDEX(DATOS,0,$P$2)&gt;=$J191,IF(ISNUMBER(INDEX(DATOS,0,L$5)),IF(INDEX(DATOS,0,$N$2)=0,IF(INDEX(DATOS,0,$O$2)=1,IF(INDEX(DATOS,0,$Q$2)=$E191,INDEX(DATOS,0,L$5)))))))),"sd")</f>
        <v>sd</v>
      </c>
      <c r="M191" s="118" t="str">
        <f t="array" ref="M191">IFERROR(AVERAGE(IF(INDEX(DATOS,0,$P$2)&lt;=$I191,IF(INDEX(DATOS,0,$P$2)&gt;=$J191,IF(ISNUMBER(INDEX(DATOS,0,M$5)),IF(INDEX(DATOS,0,$N$2)=0,IF(INDEX(DATOS,0,$O$2)=1,IF(INDEX(DATOS,0,$Q$2)=$E191,INDEX(DATOS,0,M$5)))))))),"sd")</f>
        <v>sd</v>
      </c>
      <c r="N191" s="118" t="str">
        <f t="array" ref="N191">IFERROR(AVERAGE(IF(INDEX(DATOS,0,$P$2)&lt;=$I191,IF(INDEX(DATOS,0,$P$2)&gt;=$J191,IF(ISNUMBER(INDEX(DATOS,0,N$5)),IF(INDEX(DATOS,0,$N$2)=0,IF(INDEX(DATOS,0,$O$2)=1,IF(INDEX(DATOS,0,$Q$2)=$E191,INDEX(DATOS,0,N$5)))))))),"sd")</f>
        <v>sd</v>
      </c>
      <c r="O191" s="118" t="str">
        <f t="array" ref="O191">IFERROR(AVERAGE(IF(INDEX(DATOS,0,$P$2)&lt;=$I191,IF(INDEX(DATOS,0,$P$2)&gt;=$J191,IF(ISNUMBER(INDEX(DATOS,0,O$5)),IF(INDEX(DATOS,0,$N$2)=0,IF(INDEX(DATOS,0,$O$2)=1,IF(INDEX(DATOS,0,$Q$2)=$E191,INDEX(DATOS,0,O$5)))))))),"sd")</f>
        <v>sd</v>
      </c>
      <c r="P191" s="118" t="str">
        <f t="array" ref="P191">IFERROR(AVERAGE(IF(INDEX(DATOS,0,$P$2)&lt;=$I191,IF(INDEX(DATOS,0,$P$2)&gt;=$J191,IF(ISNUMBER(INDEX(DATOS,0,P$5)),IF(INDEX(DATOS,0,$N$2)=0,IF(INDEX(DATOS,0,$O$2)=1,IF(INDEX(DATOS,0,$Q$2)=$E191,INDEX(DATOS,0,P$5)))))))),"sd")</f>
        <v>sd</v>
      </c>
      <c r="Q191" s="118" t="str">
        <f t="array" ref="Q191">IFERROR(AVERAGE(IF(INDEX(DATOS,0,$P$2)&lt;=$I191,IF(INDEX(DATOS,0,$P$2)&gt;=$J191,IF(ISNUMBER(INDEX(DATOS,0,Q$5)),IF(INDEX(DATOS,0,$N$2)=0,IF(INDEX(DATOS,0,$O$2)=1,IF(INDEX(DATOS,0,$Q$2)=$E191,INDEX(DATOS,0,Q$5)))))))),"sd")</f>
        <v>sd</v>
      </c>
      <c r="R191" s="118"/>
      <c r="S191" s="119" t="str">
        <f t="shared" si="12"/>
        <v>--                                      ,sd,sd,2018,2017,sd,sd,sd,sd,sd,sd,sd</v>
      </c>
    </row>
    <row r="192" spans="1:19" x14ac:dyDescent="0.35">
      <c r="A192">
        <f t="shared" si="13"/>
        <v>185</v>
      </c>
      <c r="B192" s="35">
        <f t="array" ref="B192">IF(B191=0,0,MIN(IF(INDEX(DATOS,0,$P$2)&lt;=$I192,IF(INDEX(DATOS,0,$P$2)&gt;=$J192,IF(ISNUMBER(INDEX(DATOS,0,$C192)),IF(INDEX(DATOS,0,$N$2)=0,IF(INDEX(DATOS,0,$O$2)=1,IF(ISNA(MATCH(INDEX(DATOS,0,$Q$2),IF($J$8:J191=J192,$E$8:E191),0)),INDEX(DATOS,0,$M$2)))))))))</f>
        <v>0</v>
      </c>
      <c r="C192" s="32">
        <f>MATCH(D192,INDEX(DATOS,1,),0)</f>
        <v>20</v>
      </c>
      <c r="D192" s="114" t="s">
        <v>1</v>
      </c>
      <c r="E192" s="34" t="str">
        <f>IF($B192=0,"--",INDEX(DATOS,$B192,Q$2))</f>
        <v>--</v>
      </c>
      <c r="F192" s="34" t="str">
        <f>IFERROR(SUBSTITUTE(SUBSTITUTE(SUBSTITUTE(SUBSTITUTE(SUBSTITUTE(MID(E192,1,FIND(",",E192)-1),"Departamento de","Dpto."),"Partido de","Part."),"Coronel","Cnel."),"General","Gral."),"Comandante","Cmte."),E192)</f>
        <v>--</v>
      </c>
      <c r="G192" s="117" t="str">
        <f>IFERROR(VLOOKUP($E192,LOC_UNICOS,G$2,0),"sd")</f>
        <v>sd</v>
      </c>
      <c r="H192" s="117" t="str">
        <f>IFERROR(VLOOKUP($E192,LOC_UNICOS,H$2,0),"sd")</f>
        <v>sd</v>
      </c>
      <c r="I192" s="116">
        <f t="shared" si="10"/>
        <v>2018</v>
      </c>
      <c r="J192" s="116">
        <f t="shared" si="11"/>
        <v>2017</v>
      </c>
      <c r="K192" s="118" t="str">
        <f t="array" ref="K192">IFERROR(AVERAGE(IF(INDEX(DATOS,0,$P$2)&lt;=$I192,IF(INDEX(DATOS,0,$P$2)&gt;=$J192,IF(ISNUMBER(INDEX(DATOS,0,K$5)),IF(INDEX(DATOS,0,$N$2)=0,IF(INDEX(DATOS,0,$O$2)=1,IF(INDEX(DATOS,0,$Q$2)=$E192,INDEX(DATOS,0,K$5)))))))),"sd")</f>
        <v>sd</v>
      </c>
      <c r="L192" s="118" t="str">
        <f t="array" ref="L192">IFERROR(AVERAGE(IF(INDEX(DATOS,0,$P$2)&lt;=$I192,IF(INDEX(DATOS,0,$P$2)&gt;=$J192,IF(ISNUMBER(INDEX(DATOS,0,L$5)),IF(INDEX(DATOS,0,$N$2)=0,IF(INDEX(DATOS,0,$O$2)=1,IF(INDEX(DATOS,0,$Q$2)=$E192,INDEX(DATOS,0,L$5)))))))),"sd")</f>
        <v>sd</v>
      </c>
      <c r="M192" s="118" t="str">
        <f t="array" ref="M192">IFERROR(AVERAGE(IF(INDEX(DATOS,0,$P$2)&lt;=$I192,IF(INDEX(DATOS,0,$P$2)&gt;=$J192,IF(ISNUMBER(INDEX(DATOS,0,M$5)),IF(INDEX(DATOS,0,$N$2)=0,IF(INDEX(DATOS,0,$O$2)=1,IF(INDEX(DATOS,0,$Q$2)=$E192,INDEX(DATOS,0,M$5)))))))),"sd")</f>
        <v>sd</v>
      </c>
      <c r="N192" s="118" t="str">
        <f t="array" ref="N192">IFERROR(AVERAGE(IF(INDEX(DATOS,0,$P$2)&lt;=$I192,IF(INDEX(DATOS,0,$P$2)&gt;=$J192,IF(ISNUMBER(INDEX(DATOS,0,N$5)),IF(INDEX(DATOS,0,$N$2)=0,IF(INDEX(DATOS,0,$O$2)=1,IF(INDEX(DATOS,0,$Q$2)=$E192,INDEX(DATOS,0,N$5)))))))),"sd")</f>
        <v>sd</v>
      </c>
      <c r="O192" s="118" t="str">
        <f t="array" ref="O192">IFERROR(AVERAGE(IF(INDEX(DATOS,0,$P$2)&lt;=$I192,IF(INDEX(DATOS,0,$P$2)&gt;=$J192,IF(ISNUMBER(INDEX(DATOS,0,O$5)),IF(INDEX(DATOS,0,$N$2)=0,IF(INDEX(DATOS,0,$O$2)=1,IF(INDEX(DATOS,0,$Q$2)=$E192,INDEX(DATOS,0,O$5)))))))),"sd")</f>
        <v>sd</v>
      </c>
      <c r="P192" s="118" t="str">
        <f t="array" ref="P192">IFERROR(AVERAGE(IF(INDEX(DATOS,0,$P$2)&lt;=$I192,IF(INDEX(DATOS,0,$P$2)&gt;=$J192,IF(ISNUMBER(INDEX(DATOS,0,P$5)),IF(INDEX(DATOS,0,$N$2)=0,IF(INDEX(DATOS,0,$O$2)=1,IF(INDEX(DATOS,0,$Q$2)=$E192,INDEX(DATOS,0,P$5)))))))),"sd")</f>
        <v>sd</v>
      </c>
      <c r="Q192" s="118" t="str">
        <f t="array" ref="Q192">IFERROR(AVERAGE(IF(INDEX(DATOS,0,$P$2)&lt;=$I192,IF(INDEX(DATOS,0,$P$2)&gt;=$J192,IF(ISNUMBER(INDEX(DATOS,0,Q$5)),IF(INDEX(DATOS,0,$N$2)=0,IF(INDEX(DATOS,0,$O$2)=1,IF(INDEX(DATOS,0,$Q$2)=$E192,INDEX(DATOS,0,Q$5)))))))),"sd")</f>
        <v>sd</v>
      </c>
      <c r="R192" s="118"/>
      <c r="S192" s="119" t="str">
        <f t="shared" si="12"/>
        <v>--                                      ,sd,sd,2018,2017,sd,sd,sd,sd,sd,sd,sd</v>
      </c>
    </row>
    <row r="193" spans="1:19" x14ac:dyDescent="0.35">
      <c r="A193">
        <f t="shared" si="13"/>
        <v>186</v>
      </c>
      <c r="B193" s="35">
        <f t="array" ref="B193">IF(B192=0,0,MIN(IF(INDEX(DATOS,0,$P$2)&lt;=$I193,IF(INDEX(DATOS,0,$P$2)&gt;=$J193,IF(ISNUMBER(INDEX(DATOS,0,$C193)),IF(INDEX(DATOS,0,$N$2)=0,IF(INDEX(DATOS,0,$O$2)=1,IF(ISNA(MATCH(INDEX(DATOS,0,$Q$2),IF($J$8:J192=J193,$E$8:E192),0)),INDEX(DATOS,0,$M$2)))))))))</f>
        <v>0</v>
      </c>
      <c r="C193" s="32">
        <f>MATCH(D193,INDEX(DATOS,1,),0)</f>
        <v>20</v>
      </c>
      <c r="D193" s="114" t="s">
        <v>1</v>
      </c>
      <c r="E193" s="34" t="str">
        <f>IF($B193=0,"--",INDEX(DATOS,$B193,Q$2))</f>
        <v>--</v>
      </c>
      <c r="F193" s="34" t="str">
        <f>IFERROR(SUBSTITUTE(SUBSTITUTE(SUBSTITUTE(SUBSTITUTE(SUBSTITUTE(MID(E193,1,FIND(",",E193)-1),"Departamento de","Dpto."),"Partido de","Part."),"Coronel","Cnel."),"General","Gral."),"Comandante","Cmte."),E193)</f>
        <v>--</v>
      </c>
      <c r="G193" s="117" t="str">
        <f>IFERROR(VLOOKUP($E193,LOC_UNICOS,G$2,0),"sd")</f>
        <v>sd</v>
      </c>
      <c r="H193" s="117" t="str">
        <f>IFERROR(VLOOKUP($E193,LOC_UNICOS,H$2,0),"sd")</f>
        <v>sd</v>
      </c>
      <c r="I193" s="116">
        <f t="shared" si="10"/>
        <v>2018</v>
      </c>
      <c r="J193" s="116">
        <f t="shared" si="11"/>
        <v>2017</v>
      </c>
      <c r="K193" s="118" t="str">
        <f t="array" ref="K193">IFERROR(AVERAGE(IF(INDEX(DATOS,0,$P$2)&lt;=$I193,IF(INDEX(DATOS,0,$P$2)&gt;=$J193,IF(ISNUMBER(INDEX(DATOS,0,K$5)),IF(INDEX(DATOS,0,$N$2)=0,IF(INDEX(DATOS,0,$O$2)=1,IF(INDEX(DATOS,0,$Q$2)=$E193,INDEX(DATOS,0,K$5)))))))),"sd")</f>
        <v>sd</v>
      </c>
      <c r="L193" s="118" t="str">
        <f t="array" ref="L193">IFERROR(AVERAGE(IF(INDEX(DATOS,0,$P$2)&lt;=$I193,IF(INDEX(DATOS,0,$P$2)&gt;=$J193,IF(ISNUMBER(INDEX(DATOS,0,L$5)),IF(INDEX(DATOS,0,$N$2)=0,IF(INDEX(DATOS,0,$O$2)=1,IF(INDEX(DATOS,0,$Q$2)=$E193,INDEX(DATOS,0,L$5)))))))),"sd")</f>
        <v>sd</v>
      </c>
      <c r="M193" s="118" t="str">
        <f t="array" ref="M193">IFERROR(AVERAGE(IF(INDEX(DATOS,0,$P$2)&lt;=$I193,IF(INDEX(DATOS,0,$P$2)&gt;=$J193,IF(ISNUMBER(INDEX(DATOS,0,M$5)),IF(INDEX(DATOS,0,$N$2)=0,IF(INDEX(DATOS,0,$O$2)=1,IF(INDEX(DATOS,0,$Q$2)=$E193,INDEX(DATOS,0,M$5)))))))),"sd")</f>
        <v>sd</v>
      </c>
      <c r="N193" s="118" t="str">
        <f t="array" ref="N193">IFERROR(AVERAGE(IF(INDEX(DATOS,0,$P$2)&lt;=$I193,IF(INDEX(DATOS,0,$P$2)&gt;=$J193,IF(ISNUMBER(INDEX(DATOS,0,N$5)),IF(INDEX(DATOS,0,$N$2)=0,IF(INDEX(DATOS,0,$O$2)=1,IF(INDEX(DATOS,0,$Q$2)=$E193,INDEX(DATOS,0,N$5)))))))),"sd")</f>
        <v>sd</v>
      </c>
      <c r="O193" s="118" t="str">
        <f t="array" ref="O193">IFERROR(AVERAGE(IF(INDEX(DATOS,0,$P$2)&lt;=$I193,IF(INDEX(DATOS,0,$P$2)&gt;=$J193,IF(ISNUMBER(INDEX(DATOS,0,O$5)),IF(INDEX(DATOS,0,$N$2)=0,IF(INDEX(DATOS,0,$O$2)=1,IF(INDEX(DATOS,0,$Q$2)=$E193,INDEX(DATOS,0,O$5)))))))),"sd")</f>
        <v>sd</v>
      </c>
      <c r="P193" s="118" t="str">
        <f t="array" ref="P193">IFERROR(AVERAGE(IF(INDEX(DATOS,0,$P$2)&lt;=$I193,IF(INDEX(DATOS,0,$P$2)&gt;=$J193,IF(ISNUMBER(INDEX(DATOS,0,P$5)),IF(INDEX(DATOS,0,$N$2)=0,IF(INDEX(DATOS,0,$O$2)=1,IF(INDEX(DATOS,0,$Q$2)=$E193,INDEX(DATOS,0,P$5)))))))),"sd")</f>
        <v>sd</v>
      </c>
      <c r="Q193" s="118" t="str">
        <f t="array" ref="Q193">IFERROR(AVERAGE(IF(INDEX(DATOS,0,$P$2)&lt;=$I193,IF(INDEX(DATOS,0,$P$2)&gt;=$J193,IF(ISNUMBER(INDEX(DATOS,0,Q$5)),IF(INDEX(DATOS,0,$N$2)=0,IF(INDEX(DATOS,0,$O$2)=1,IF(INDEX(DATOS,0,$Q$2)=$E193,INDEX(DATOS,0,Q$5)))))))),"sd")</f>
        <v>sd</v>
      </c>
      <c r="R193" s="118"/>
      <c r="S193" s="119" t="str">
        <f t="shared" si="12"/>
        <v>--                                      ,sd,sd,2018,2017,sd,sd,sd,sd,sd,sd,sd</v>
      </c>
    </row>
    <row r="194" spans="1:19" x14ac:dyDescent="0.35">
      <c r="A194">
        <f t="shared" si="13"/>
        <v>187</v>
      </c>
      <c r="B194" s="35">
        <f t="array" ref="B194">IF(B193=0,0,MIN(IF(INDEX(DATOS,0,$P$2)&lt;=$I194,IF(INDEX(DATOS,0,$P$2)&gt;=$J194,IF(ISNUMBER(INDEX(DATOS,0,$C194)),IF(INDEX(DATOS,0,$N$2)=0,IF(INDEX(DATOS,0,$O$2)=1,IF(ISNA(MATCH(INDEX(DATOS,0,$Q$2),IF($J$8:J193=J194,$E$8:E193),0)),INDEX(DATOS,0,$M$2)))))))))</f>
        <v>0</v>
      </c>
      <c r="C194" s="32">
        <f>MATCH(D194,INDEX(DATOS,1,),0)</f>
        <v>20</v>
      </c>
      <c r="D194" s="114" t="s">
        <v>1</v>
      </c>
      <c r="E194" s="34" t="str">
        <f>IF($B194=0,"--",INDEX(DATOS,$B194,Q$2))</f>
        <v>--</v>
      </c>
      <c r="F194" s="34" t="str">
        <f>IFERROR(SUBSTITUTE(SUBSTITUTE(SUBSTITUTE(SUBSTITUTE(SUBSTITUTE(MID(E194,1,FIND(",",E194)-1),"Departamento de","Dpto."),"Partido de","Part."),"Coronel","Cnel."),"General","Gral."),"Comandante","Cmte."),E194)</f>
        <v>--</v>
      </c>
      <c r="G194" s="117" t="str">
        <f>IFERROR(VLOOKUP($E194,LOC_UNICOS,G$2,0),"sd")</f>
        <v>sd</v>
      </c>
      <c r="H194" s="117" t="str">
        <f>IFERROR(VLOOKUP($E194,LOC_UNICOS,H$2,0),"sd")</f>
        <v>sd</v>
      </c>
      <c r="I194" s="116">
        <f t="shared" si="10"/>
        <v>2018</v>
      </c>
      <c r="J194" s="116">
        <f t="shared" si="11"/>
        <v>2017</v>
      </c>
      <c r="K194" s="118" t="str">
        <f t="array" ref="K194">IFERROR(AVERAGE(IF(INDEX(DATOS,0,$P$2)&lt;=$I194,IF(INDEX(DATOS,0,$P$2)&gt;=$J194,IF(ISNUMBER(INDEX(DATOS,0,K$5)),IF(INDEX(DATOS,0,$N$2)=0,IF(INDEX(DATOS,0,$O$2)=1,IF(INDEX(DATOS,0,$Q$2)=$E194,INDEX(DATOS,0,K$5)))))))),"sd")</f>
        <v>sd</v>
      </c>
      <c r="L194" s="118" t="str">
        <f t="array" ref="L194">IFERROR(AVERAGE(IF(INDEX(DATOS,0,$P$2)&lt;=$I194,IF(INDEX(DATOS,0,$P$2)&gt;=$J194,IF(ISNUMBER(INDEX(DATOS,0,L$5)),IF(INDEX(DATOS,0,$N$2)=0,IF(INDEX(DATOS,0,$O$2)=1,IF(INDEX(DATOS,0,$Q$2)=$E194,INDEX(DATOS,0,L$5)))))))),"sd")</f>
        <v>sd</v>
      </c>
      <c r="M194" s="118" t="str">
        <f t="array" ref="M194">IFERROR(AVERAGE(IF(INDEX(DATOS,0,$P$2)&lt;=$I194,IF(INDEX(DATOS,0,$P$2)&gt;=$J194,IF(ISNUMBER(INDEX(DATOS,0,M$5)),IF(INDEX(DATOS,0,$N$2)=0,IF(INDEX(DATOS,0,$O$2)=1,IF(INDEX(DATOS,0,$Q$2)=$E194,INDEX(DATOS,0,M$5)))))))),"sd")</f>
        <v>sd</v>
      </c>
      <c r="N194" s="118" t="str">
        <f t="array" ref="N194">IFERROR(AVERAGE(IF(INDEX(DATOS,0,$P$2)&lt;=$I194,IF(INDEX(DATOS,0,$P$2)&gt;=$J194,IF(ISNUMBER(INDEX(DATOS,0,N$5)),IF(INDEX(DATOS,0,$N$2)=0,IF(INDEX(DATOS,0,$O$2)=1,IF(INDEX(DATOS,0,$Q$2)=$E194,INDEX(DATOS,0,N$5)))))))),"sd")</f>
        <v>sd</v>
      </c>
      <c r="O194" s="118" t="str">
        <f t="array" ref="O194">IFERROR(AVERAGE(IF(INDEX(DATOS,0,$P$2)&lt;=$I194,IF(INDEX(DATOS,0,$P$2)&gt;=$J194,IF(ISNUMBER(INDEX(DATOS,0,O$5)),IF(INDEX(DATOS,0,$N$2)=0,IF(INDEX(DATOS,0,$O$2)=1,IF(INDEX(DATOS,0,$Q$2)=$E194,INDEX(DATOS,0,O$5)))))))),"sd")</f>
        <v>sd</v>
      </c>
      <c r="P194" s="118" t="str">
        <f t="array" ref="P194">IFERROR(AVERAGE(IF(INDEX(DATOS,0,$P$2)&lt;=$I194,IF(INDEX(DATOS,0,$P$2)&gt;=$J194,IF(ISNUMBER(INDEX(DATOS,0,P$5)),IF(INDEX(DATOS,0,$N$2)=0,IF(INDEX(DATOS,0,$O$2)=1,IF(INDEX(DATOS,0,$Q$2)=$E194,INDEX(DATOS,0,P$5)))))))),"sd")</f>
        <v>sd</v>
      </c>
      <c r="Q194" s="118" t="str">
        <f t="array" ref="Q194">IFERROR(AVERAGE(IF(INDEX(DATOS,0,$P$2)&lt;=$I194,IF(INDEX(DATOS,0,$P$2)&gt;=$J194,IF(ISNUMBER(INDEX(DATOS,0,Q$5)),IF(INDEX(DATOS,0,$N$2)=0,IF(INDEX(DATOS,0,$O$2)=1,IF(INDEX(DATOS,0,$Q$2)=$E194,INDEX(DATOS,0,Q$5)))))))),"sd")</f>
        <v>sd</v>
      </c>
      <c r="R194" s="118"/>
      <c r="S194" s="119" t="str">
        <f t="shared" si="12"/>
        <v>--                                      ,sd,sd,2018,2017,sd,sd,sd,sd,sd,sd,sd</v>
      </c>
    </row>
    <row r="195" spans="1:19" x14ac:dyDescent="0.35">
      <c r="A195">
        <f t="shared" si="13"/>
        <v>188</v>
      </c>
      <c r="B195" s="35">
        <f t="array" ref="B195">IF(B194=0,0,MIN(IF(INDEX(DATOS,0,$P$2)&lt;=$I195,IF(INDEX(DATOS,0,$P$2)&gt;=$J195,IF(ISNUMBER(INDEX(DATOS,0,$C195)),IF(INDEX(DATOS,0,$N$2)=0,IF(INDEX(DATOS,0,$O$2)=1,IF(ISNA(MATCH(INDEX(DATOS,0,$Q$2),IF($J$8:J194=J195,$E$8:E194),0)),INDEX(DATOS,0,$M$2)))))))))</f>
        <v>0</v>
      </c>
      <c r="C195" s="32">
        <f>MATCH(D195,INDEX(DATOS,1,),0)</f>
        <v>20</v>
      </c>
      <c r="D195" s="114" t="s">
        <v>1</v>
      </c>
      <c r="E195" s="34" t="str">
        <f>IF($B195=0,"--",INDEX(DATOS,$B195,Q$2))</f>
        <v>--</v>
      </c>
      <c r="F195" s="34" t="str">
        <f>IFERROR(SUBSTITUTE(SUBSTITUTE(SUBSTITUTE(SUBSTITUTE(SUBSTITUTE(MID(E195,1,FIND(",",E195)-1),"Departamento de","Dpto."),"Partido de","Part."),"Coronel","Cnel."),"General","Gral."),"Comandante","Cmte."),E195)</f>
        <v>--</v>
      </c>
      <c r="G195" s="117" t="str">
        <f>IFERROR(VLOOKUP($E195,LOC_UNICOS,G$2,0),"sd")</f>
        <v>sd</v>
      </c>
      <c r="H195" s="117" t="str">
        <f>IFERROR(VLOOKUP($E195,LOC_UNICOS,H$2,0),"sd")</f>
        <v>sd</v>
      </c>
      <c r="I195" s="116">
        <f t="shared" si="10"/>
        <v>2018</v>
      </c>
      <c r="J195" s="116">
        <f t="shared" si="11"/>
        <v>2017</v>
      </c>
      <c r="K195" s="118" t="str">
        <f t="array" ref="K195">IFERROR(AVERAGE(IF(INDEX(DATOS,0,$P$2)&lt;=$I195,IF(INDEX(DATOS,0,$P$2)&gt;=$J195,IF(ISNUMBER(INDEX(DATOS,0,K$5)),IF(INDEX(DATOS,0,$N$2)=0,IF(INDEX(DATOS,0,$O$2)=1,IF(INDEX(DATOS,0,$Q$2)=$E195,INDEX(DATOS,0,K$5)))))))),"sd")</f>
        <v>sd</v>
      </c>
      <c r="L195" s="118" t="str">
        <f t="array" ref="L195">IFERROR(AVERAGE(IF(INDEX(DATOS,0,$P$2)&lt;=$I195,IF(INDEX(DATOS,0,$P$2)&gt;=$J195,IF(ISNUMBER(INDEX(DATOS,0,L$5)),IF(INDEX(DATOS,0,$N$2)=0,IF(INDEX(DATOS,0,$O$2)=1,IF(INDEX(DATOS,0,$Q$2)=$E195,INDEX(DATOS,0,L$5)))))))),"sd")</f>
        <v>sd</v>
      </c>
      <c r="M195" s="118" t="str">
        <f t="array" ref="M195">IFERROR(AVERAGE(IF(INDEX(DATOS,0,$P$2)&lt;=$I195,IF(INDEX(DATOS,0,$P$2)&gt;=$J195,IF(ISNUMBER(INDEX(DATOS,0,M$5)),IF(INDEX(DATOS,0,$N$2)=0,IF(INDEX(DATOS,0,$O$2)=1,IF(INDEX(DATOS,0,$Q$2)=$E195,INDEX(DATOS,0,M$5)))))))),"sd")</f>
        <v>sd</v>
      </c>
      <c r="N195" s="118" t="str">
        <f t="array" ref="N195">IFERROR(AVERAGE(IF(INDEX(DATOS,0,$P$2)&lt;=$I195,IF(INDEX(DATOS,0,$P$2)&gt;=$J195,IF(ISNUMBER(INDEX(DATOS,0,N$5)),IF(INDEX(DATOS,0,$N$2)=0,IF(INDEX(DATOS,0,$O$2)=1,IF(INDEX(DATOS,0,$Q$2)=$E195,INDEX(DATOS,0,N$5)))))))),"sd")</f>
        <v>sd</v>
      </c>
      <c r="O195" s="118" t="str">
        <f t="array" ref="O195">IFERROR(AVERAGE(IF(INDEX(DATOS,0,$P$2)&lt;=$I195,IF(INDEX(DATOS,0,$P$2)&gt;=$J195,IF(ISNUMBER(INDEX(DATOS,0,O$5)),IF(INDEX(DATOS,0,$N$2)=0,IF(INDEX(DATOS,0,$O$2)=1,IF(INDEX(DATOS,0,$Q$2)=$E195,INDEX(DATOS,0,O$5)))))))),"sd")</f>
        <v>sd</v>
      </c>
      <c r="P195" s="118" t="str">
        <f t="array" ref="P195">IFERROR(AVERAGE(IF(INDEX(DATOS,0,$P$2)&lt;=$I195,IF(INDEX(DATOS,0,$P$2)&gt;=$J195,IF(ISNUMBER(INDEX(DATOS,0,P$5)),IF(INDEX(DATOS,0,$N$2)=0,IF(INDEX(DATOS,0,$O$2)=1,IF(INDEX(DATOS,0,$Q$2)=$E195,INDEX(DATOS,0,P$5)))))))),"sd")</f>
        <v>sd</v>
      </c>
      <c r="Q195" s="118" t="str">
        <f t="array" ref="Q195">IFERROR(AVERAGE(IF(INDEX(DATOS,0,$P$2)&lt;=$I195,IF(INDEX(DATOS,0,$P$2)&gt;=$J195,IF(ISNUMBER(INDEX(DATOS,0,Q$5)),IF(INDEX(DATOS,0,$N$2)=0,IF(INDEX(DATOS,0,$O$2)=1,IF(INDEX(DATOS,0,$Q$2)=$E195,INDEX(DATOS,0,Q$5)))))))),"sd")</f>
        <v>sd</v>
      </c>
      <c r="R195" s="118"/>
      <c r="S195" s="119" t="str">
        <f t="shared" si="12"/>
        <v>--                                      ,sd,sd,2018,2017,sd,sd,sd,sd,sd,sd,sd</v>
      </c>
    </row>
    <row r="196" spans="1:19" x14ac:dyDescent="0.35">
      <c r="A196">
        <f t="shared" si="13"/>
        <v>189</v>
      </c>
      <c r="B196" s="35">
        <f t="array" ref="B196">IF(B195=0,0,MIN(IF(INDEX(DATOS,0,$P$2)&lt;=$I196,IF(INDEX(DATOS,0,$P$2)&gt;=$J196,IF(ISNUMBER(INDEX(DATOS,0,$C196)),IF(INDEX(DATOS,0,$N$2)=0,IF(INDEX(DATOS,0,$O$2)=1,IF(ISNA(MATCH(INDEX(DATOS,0,$Q$2),IF($J$8:J195=J196,$E$8:E195),0)),INDEX(DATOS,0,$M$2)))))))))</f>
        <v>0</v>
      </c>
      <c r="C196" s="32">
        <f>MATCH(D196,INDEX(DATOS,1,),0)</f>
        <v>20</v>
      </c>
      <c r="D196" s="114" t="s">
        <v>1</v>
      </c>
      <c r="E196" s="34" t="str">
        <f>IF($B196=0,"--",INDEX(DATOS,$B196,Q$2))</f>
        <v>--</v>
      </c>
      <c r="F196" s="34" t="str">
        <f>IFERROR(SUBSTITUTE(SUBSTITUTE(SUBSTITUTE(SUBSTITUTE(SUBSTITUTE(MID(E196,1,FIND(",",E196)-1),"Departamento de","Dpto."),"Partido de","Part."),"Coronel","Cnel."),"General","Gral."),"Comandante","Cmte."),E196)</f>
        <v>--</v>
      </c>
      <c r="G196" s="117" t="str">
        <f>IFERROR(VLOOKUP($E196,LOC_UNICOS,G$2,0),"sd")</f>
        <v>sd</v>
      </c>
      <c r="H196" s="117" t="str">
        <f>IFERROR(VLOOKUP($E196,LOC_UNICOS,H$2,0),"sd")</f>
        <v>sd</v>
      </c>
      <c r="I196" s="116">
        <f t="shared" si="10"/>
        <v>2018</v>
      </c>
      <c r="J196" s="116">
        <f t="shared" si="11"/>
        <v>2017</v>
      </c>
      <c r="K196" s="118" t="str">
        <f t="array" ref="K196">IFERROR(AVERAGE(IF(INDEX(DATOS,0,$P$2)&lt;=$I196,IF(INDEX(DATOS,0,$P$2)&gt;=$J196,IF(ISNUMBER(INDEX(DATOS,0,K$5)),IF(INDEX(DATOS,0,$N$2)=0,IF(INDEX(DATOS,0,$O$2)=1,IF(INDEX(DATOS,0,$Q$2)=$E196,INDEX(DATOS,0,K$5)))))))),"sd")</f>
        <v>sd</v>
      </c>
      <c r="L196" s="118" t="str">
        <f t="array" ref="L196">IFERROR(AVERAGE(IF(INDEX(DATOS,0,$P$2)&lt;=$I196,IF(INDEX(DATOS,0,$P$2)&gt;=$J196,IF(ISNUMBER(INDEX(DATOS,0,L$5)),IF(INDEX(DATOS,0,$N$2)=0,IF(INDEX(DATOS,0,$O$2)=1,IF(INDEX(DATOS,0,$Q$2)=$E196,INDEX(DATOS,0,L$5)))))))),"sd")</f>
        <v>sd</v>
      </c>
      <c r="M196" s="118" t="str">
        <f t="array" ref="M196">IFERROR(AVERAGE(IF(INDEX(DATOS,0,$P$2)&lt;=$I196,IF(INDEX(DATOS,0,$P$2)&gt;=$J196,IF(ISNUMBER(INDEX(DATOS,0,M$5)),IF(INDEX(DATOS,0,$N$2)=0,IF(INDEX(DATOS,0,$O$2)=1,IF(INDEX(DATOS,0,$Q$2)=$E196,INDEX(DATOS,0,M$5)))))))),"sd")</f>
        <v>sd</v>
      </c>
      <c r="N196" s="118" t="str">
        <f t="array" ref="N196">IFERROR(AVERAGE(IF(INDEX(DATOS,0,$P$2)&lt;=$I196,IF(INDEX(DATOS,0,$P$2)&gt;=$J196,IF(ISNUMBER(INDEX(DATOS,0,N$5)),IF(INDEX(DATOS,0,$N$2)=0,IF(INDEX(DATOS,0,$O$2)=1,IF(INDEX(DATOS,0,$Q$2)=$E196,INDEX(DATOS,0,N$5)))))))),"sd")</f>
        <v>sd</v>
      </c>
      <c r="O196" s="118" t="str">
        <f t="array" ref="O196">IFERROR(AVERAGE(IF(INDEX(DATOS,0,$P$2)&lt;=$I196,IF(INDEX(DATOS,0,$P$2)&gt;=$J196,IF(ISNUMBER(INDEX(DATOS,0,O$5)),IF(INDEX(DATOS,0,$N$2)=0,IF(INDEX(DATOS,0,$O$2)=1,IF(INDEX(DATOS,0,$Q$2)=$E196,INDEX(DATOS,0,O$5)))))))),"sd")</f>
        <v>sd</v>
      </c>
      <c r="P196" s="118" t="str">
        <f t="array" ref="P196">IFERROR(AVERAGE(IF(INDEX(DATOS,0,$P$2)&lt;=$I196,IF(INDEX(DATOS,0,$P$2)&gt;=$J196,IF(ISNUMBER(INDEX(DATOS,0,P$5)),IF(INDEX(DATOS,0,$N$2)=0,IF(INDEX(DATOS,0,$O$2)=1,IF(INDEX(DATOS,0,$Q$2)=$E196,INDEX(DATOS,0,P$5)))))))),"sd")</f>
        <v>sd</v>
      </c>
      <c r="Q196" s="118" t="str">
        <f t="array" ref="Q196">IFERROR(AVERAGE(IF(INDEX(DATOS,0,$P$2)&lt;=$I196,IF(INDEX(DATOS,0,$P$2)&gt;=$J196,IF(ISNUMBER(INDEX(DATOS,0,Q$5)),IF(INDEX(DATOS,0,$N$2)=0,IF(INDEX(DATOS,0,$O$2)=1,IF(INDEX(DATOS,0,$Q$2)=$E196,INDEX(DATOS,0,Q$5)))))))),"sd")</f>
        <v>sd</v>
      </c>
      <c r="R196" s="118"/>
      <c r="S196" s="119" t="str">
        <f t="shared" si="12"/>
        <v>--                                      ,sd,sd,2018,2017,sd,sd,sd,sd,sd,sd,sd</v>
      </c>
    </row>
    <row r="197" spans="1:19" x14ac:dyDescent="0.35">
      <c r="A197">
        <f t="shared" si="13"/>
        <v>190</v>
      </c>
      <c r="B197" s="35">
        <f t="array" ref="B197">IF(B196=0,0,MIN(IF(INDEX(DATOS,0,$P$2)&lt;=$I197,IF(INDEX(DATOS,0,$P$2)&gt;=$J197,IF(ISNUMBER(INDEX(DATOS,0,$C197)),IF(INDEX(DATOS,0,$N$2)=0,IF(INDEX(DATOS,0,$O$2)=1,IF(ISNA(MATCH(INDEX(DATOS,0,$Q$2),IF($J$8:J196=J197,$E$8:E196),0)),INDEX(DATOS,0,$M$2)))))))))</f>
        <v>0</v>
      </c>
      <c r="C197" s="32">
        <f>MATCH(D197,INDEX(DATOS,1,),0)</f>
        <v>20</v>
      </c>
      <c r="D197" s="114" t="s">
        <v>1</v>
      </c>
      <c r="E197" s="34" t="str">
        <f>IF($B197=0,"--",INDEX(DATOS,$B197,Q$2))</f>
        <v>--</v>
      </c>
      <c r="F197" s="34" t="str">
        <f>IFERROR(SUBSTITUTE(SUBSTITUTE(SUBSTITUTE(SUBSTITUTE(SUBSTITUTE(MID(E197,1,FIND(",",E197)-1),"Departamento de","Dpto."),"Partido de","Part."),"Coronel","Cnel."),"General","Gral."),"Comandante","Cmte."),E197)</f>
        <v>--</v>
      </c>
      <c r="G197" s="117" t="str">
        <f>IFERROR(VLOOKUP($E197,LOC_UNICOS,G$2,0),"sd")</f>
        <v>sd</v>
      </c>
      <c r="H197" s="117" t="str">
        <f>IFERROR(VLOOKUP($E197,LOC_UNICOS,H$2,0),"sd")</f>
        <v>sd</v>
      </c>
      <c r="I197" s="116">
        <f t="shared" si="10"/>
        <v>2018</v>
      </c>
      <c r="J197" s="116">
        <f t="shared" si="11"/>
        <v>2017</v>
      </c>
      <c r="K197" s="118" t="str">
        <f t="array" ref="K197">IFERROR(AVERAGE(IF(INDEX(DATOS,0,$P$2)&lt;=$I197,IF(INDEX(DATOS,0,$P$2)&gt;=$J197,IF(ISNUMBER(INDEX(DATOS,0,K$5)),IF(INDEX(DATOS,0,$N$2)=0,IF(INDEX(DATOS,0,$O$2)=1,IF(INDEX(DATOS,0,$Q$2)=$E197,INDEX(DATOS,0,K$5)))))))),"sd")</f>
        <v>sd</v>
      </c>
      <c r="L197" s="118" t="str">
        <f t="array" ref="L197">IFERROR(AVERAGE(IF(INDEX(DATOS,0,$P$2)&lt;=$I197,IF(INDEX(DATOS,0,$P$2)&gt;=$J197,IF(ISNUMBER(INDEX(DATOS,0,L$5)),IF(INDEX(DATOS,0,$N$2)=0,IF(INDEX(DATOS,0,$O$2)=1,IF(INDEX(DATOS,0,$Q$2)=$E197,INDEX(DATOS,0,L$5)))))))),"sd")</f>
        <v>sd</v>
      </c>
      <c r="M197" s="118" t="str">
        <f t="array" ref="M197">IFERROR(AVERAGE(IF(INDEX(DATOS,0,$P$2)&lt;=$I197,IF(INDEX(DATOS,0,$P$2)&gt;=$J197,IF(ISNUMBER(INDEX(DATOS,0,M$5)),IF(INDEX(DATOS,0,$N$2)=0,IF(INDEX(DATOS,0,$O$2)=1,IF(INDEX(DATOS,0,$Q$2)=$E197,INDEX(DATOS,0,M$5)))))))),"sd")</f>
        <v>sd</v>
      </c>
      <c r="N197" s="118" t="str">
        <f t="array" ref="N197">IFERROR(AVERAGE(IF(INDEX(DATOS,0,$P$2)&lt;=$I197,IF(INDEX(DATOS,0,$P$2)&gt;=$J197,IF(ISNUMBER(INDEX(DATOS,0,N$5)),IF(INDEX(DATOS,0,$N$2)=0,IF(INDEX(DATOS,0,$O$2)=1,IF(INDEX(DATOS,0,$Q$2)=$E197,INDEX(DATOS,0,N$5)))))))),"sd")</f>
        <v>sd</v>
      </c>
      <c r="O197" s="118" t="str">
        <f t="array" ref="O197">IFERROR(AVERAGE(IF(INDEX(DATOS,0,$P$2)&lt;=$I197,IF(INDEX(DATOS,0,$P$2)&gt;=$J197,IF(ISNUMBER(INDEX(DATOS,0,O$5)),IF(INDEX(DATOS,0,$N$2)=0,IF(INDEX(DATOS,0,$O$2)=1,IF(INDEX(DATOS,0,$Q$2)=$E197,INDEX(DATOS,0,O$5)))))))),"sd")</f>
        <v>sd</v>
      </c>
      <c r="P197" s="118" t="str">
        <f t="array" ref="P197">IFERROR(AVERAGE(IF(INDEX(DATOS,0,$P$2)&lt;=$I197,IF(INDEX(DATOS,0,$P$2)&gt;=$J197,IF(ISNUMBER(INDEX(DATOS,0,P$5)),IF(INDEX(DATOS,0,$N$2)=0,IF(INDEX(DATOS,0,$O$2)=1,IF(INDEX(DATOS,0,$Q$2)=$E197,INDEX(DATOS,0,P$5)))))))),"sd")</f>
        <v>sd</v>
      </c>
      <c r="Q197" s="118" t="str">
        <f t="array" ref="Q197">IFERROR(AVERAGE(IF(INDEX(DATOS,0,$P$2)&lt;=$I197,IF(INDEX(DATOS,0,$P$2)&gt;=$J197,IF(ISNUMBER(INDEX(DATOS,0,Q$5)),IF(INDEX(DATOS,0,$N$2)=0,IF(INDEX(DATOS,0,$O$2)=1,IF(INDEX(DATOS,0,$Q$2)=$E197,INDEX(DATOS,0,Q$5)))))))),"sd")</f>
        <v>sd</v>
      </c>
      <c r="R197" s="118"/>
      <c r="S197" s="119" t="str">
        <f t="shared" si="12"/>
        <v>--                                      ,sd,sd,2018,2017,sd,sd,sd,sd,sd,sd,sd</v>
      </c>
    </row>
    <row r="198" spans="1:19" x14ac:dyDescent="0.35">
      <c r="A198">
        <f t="shared" si="13"/>
        <v>191</v>
      </c>
      <c r="B198" s="35">
        <f t="array" ref="B198">IF(B197=0,0,MIN(IF(INDEX(DATOS,0,$P$2)&lt;=$I198,IF(INDEX(DATOS,0,$P$2)&gt;=$J198,IF(ISNUMBER(INDEX(DATOS,0,$C198)),IF(INDEX(DATOS,0,$N$2)=0,IF(INDEX(DATOS,0,$O$2)=1,IF(ISNA(MATCH(INDEX(DATOS,0,$Q$2),IF($J$8:J197=J198,$E$8:E197),0)),INDEX(DATOS,0,$M$2)))))))))</f>
        <v>0</v>
      </c>
      <c r="C198" s="32">
        <f>MATCH(D198,INDEX(DATOS,1,),0)</f>
        <v>20</v>
      </c>
      <c r="D198" s="114" t="s">
        <v>1</v>
      </c>
      <c r="E198" s="34" t="str">
        <f>IF($B198=0,"--",INDEX(DATOS,$B198,Q$2))</f>
        <v>--</v>
      </c>
      <c r="F198" s="34" t="str">
        <f>IFERROR(SUBSTITUTE(SUBSTITUTE(SUBSTITUTE(SUBSTITUTE(SUBSTITUTE(MID(E198,1,FIND(",",E198)-1),"Departamento de","Dpto."),"Partido de","Part."),"Coronel","Cnel."),"General","Gral."),"Comandante","Cmte."),E198)</f>
        <v>--</v>
      </c>
      <c r="G198" s="117" t="str">
        <f>IFERROR(VLOOKUP($E198,LOC_UNICOS,G$2,0),"sd")</f>
        <v>sd</v>
      </c>
      <c r="H198" s="117" t="str">
        <f>IFERROR(VLOOKUP($E198,LOC_UNICOS,H$2,0),"sd")</f>
        <v>sd</v>
      </c>
      <c r="I198" s="116">
        <f t="shared" si="10"/>
        <v>2018</v>
      </c>
      <c r="J198" s="116">
        <f t="shared" si="11"/>
        <v>2017</v>
      </c>
      <c r="K198" s="118" t="str">
        <f t="array" ref="K198">IFERROR(AVERAGE(IF(INDEX(DATOS,0,$P$2)&lt;=$I198,IF(INDEX(DATOS,0,$P$2)&gt;=$J198,IF(ISNUMBER(INDEX(DATOS,0,K$5)),IF(INDEX(DATOS,0,$N$2)=0,IF(INDEX(DATOS,0,$O$2)=1,IF(INDEX(DATOS,0,$Q$2)=$E198,INDEX(DATOS,0,K$5)))))))),"sd")</f>
        <v>sd</v>
      </c>
      <c r="L198" s="118" t="str">
        <f t="array" ref="L198">IFERROR(AVERAGE(IF(INDEX(DATOS,0,$P$2)&lt;=$I198,IF(INDEX(DATOS,0,$P$2)&gt;=$J198,IF(ISNUMBER(INDEX(DATOS,0,L$5)),IF(INDEX(DATOS,0,$N$2)=0,IF(INDEX(DATOS,0,$O$2)=1,IF(INDEX(DATOS,0,$Q$2)=$E198,INDEX(DATOS,0,L$5)))))))),"sd")</f>
        <v>sd</v>
      </c>
      <c r="M198" s="118" t="str">
        <f t="array" ref="M198">IFERROR(AVERAGE(IF(INDEX(DATOS,0,$P$2)&lt;=$I198,IF(INDEX(DATOS,0,$P$2)&gt;=$J198,IF(ISNUMBER(INDEX(DATOS,0,M$5)),IF(INDEX(DATOS,0,$N$2)=0,IF(INDEX(DATOS,0,$O$2)=1,IF(INDEX(DATOS,0,$Q$2)=$E198,INDEX(DATOS,0,M$5)))))))),"sd")</f>
        <v>sd</v>
      </c>
      <c r="N198" s="118" t="str">
        <f t="array" ref="N198">IFERROR(AVERAGE(IF(INDEX(DATOS,0,$P$2)&lt;=$I198,IF(INDEX(DATOS,0,$P$2)&gt;=$J198,IF(ISNUMBER(INDEX(DATOS,0,N$5)),IF(INDEX(DATOS,0,$N$2)=0,IF(INDEX(DATOS,0,$O$2)=1,IF(INDEX(DATOS,0,$Q$2)=$E198,INDEX(DATOS,0,N$5)))))))),"sd")</f>
        <v>sd</v>
      </c>
      <c r="O198" s="118" t="str">
        <f t="array" ref="O198">IFERROR(AVERAGE(IF(INDEX(DATOS,0,$P$2)&lt;=$I198,IF(INDEX(DATOS,0,$P$2)&gt;=$J198,IF(ISNUMBER(INDEX(DATOS,0,O$5)),IF(INDEX(DATOS,0,$N$2)=0,IF(INDEX(DATOS,0,$O$2)=1,IF(INDEX(DATOS,0,$Q$2)=$E198,INDEX(DATOS,0,O$5)))))))),"sd")</f>
        <v>sd</v>
      </c>
      <c r="P198" s="118" t="str">
        <f t="array" ref="P198">IFERROR(AVERAGE(IF(INDEX(DATOS,0,$P$2)&lt;=$I198,IF(INDEX(DATOS,0,$P$2)&gt;=$J198,IF(ISNUMBER(INDEX(DATOS,0,P$5)),IF(INDEX(DATOS,0,$N$2)=0,IF(INDEX(DATOS,0,$O$2)=1,IF(INDEX(DATOS,0,$Q$2)=$E198,INDEX(DATOS,0,P$5)))))))),"sd")</f>
        <v>sd</v>
      </c>
      <c r="Q198" s="118" t="str">
        <f t="array" ref="Q198">IFERROR(AVERAGE(IF(INDEX(DATOS,0,$P$2)&lt;=$I198,IF(INDEX(DATOS,0,$P$2)&gt;=$J198,IF(ISNUMBER(INDEX(DATOS,0,Q$5)),IF(INDEX(DATOS,0,$N$2)=0,IF(INDEX(DATOS,0,$O$2)=1,IF(INDEX(DATOS,0,$Q$2)=$E198,INDEX(DATOS,0,Q$5)))))))),"sd")</f>
        <v>sd</v>
      </c>
      <c r="R198" s="118"/>
      <c r="S198" s="119" t="str">
        <f t="shared" si="12"/>
        <v>--                                      ,sd,sd,2018,2017,sd,sd,sd,sd,sd,sd,sd</v>
      </c>
    </row>
    <row r="199" spans="1:19" x14ac:dyDescent="0.35">
      <c r="A199">
        <f t="shared" si="13"/>
        <v>192</v>
      </c>
      <c r="B199" s="35">
        <f t="array" ref="B199">IF(B198=0,0,MIN(IF(INDEX(DATOS,0,$P$2)&lt;=$I199,IF(INDEX(DATOS,0,$P$2)&gt;=$J199,IF(ISNUMBER(INDEX(DATOS,0,$C199)),IF(INDEX(DATOS,0,$N$2)=0,IF(INDEX(DATOS,0,$O$2)=1,IF(ISNA(MATCH(INDEX(DATOS,0,$Q$2),IF($J$8:J198=J199,$E$8:E198),0)),INDEX(DATOS,0,$M$2)))))))))</f>
        <v>0</v>
      </c>
      <c r="C199" s="32">
        <f>MATCH(D199,INDEX(DATOS,1,),0)</f>
        <v>20</v>
      </c>
      <c r="D199" s="114" t="s">
        <v>1</v>
      </c>
      <c r="E199" s="34" t="str">
        <f>IF($B199=0,"--",INDEX(DATOS,$B199,Q$2))</f>
        <v>--</v>
      </c>
      <c r="F199" s="34" t="str">
        <f>IFERROR(SUBSTITUTE(SUBSTITUTE(SUBSTITUTE(SUBSTITUTE(SUBSTITUTE(MID(E199,1,FIND(",",E199)-1),"Departamento de","Dpto."),"Partido de","Part."),"Coronel","Cnel."),"General","Gral."),"Comandante","Cmte."),E199)</f>
        <v>--</v>
      </c>
      <c r="G199" s="117" t="str">
        <f>IFERROR(VLOOKUP($E199,LOC_UNICOS,G$2,0),"sd")</f>
        <v>sd</v>
      </c>
      <c r="H199" s="117" t="str">
        <f>IFERROR(VLOOKUP($E199,LOC_UNICOS,H$2,0),"sd")</f>
        <v>sd</v>
      </c>
      <c r="I199" s="116">
        <f t="shared" si="10"/>
        <v>2018</v>
      </c>
      <c r="J199" s="116">
        <f t="shared" si="11"/>
        <v>2017</v>
      </c>
      <c r="K199" s="118" t="str">
        <f t="array" ref="K199">IFERROR(AVERAGE(IF(INDEX(DATOS,0,$P$2)&lt;=$I199,IF(INDEX(DATOS,0,$P$2)&gt;=$J199,IF(ISNUMBER(INDEX(DATOS,0,K$5)),IF(INDEX(DATOS,0,$N$2)=0,IF(INDEX(DATOS,0,$O$2)=1,IF(INDEX(DATOS,0,$Q$2)=$E199,INDEX(DATOS,0,K$5)))))))),"sd")</f>
        <v>sd</v>
      </c>
      <c r="L199" s="118" t="str">
        <f t="array" ref="L199">IFERROR(AVERAGE(IF(INDEX(DATOS,0,$P$2)&lt;=$I199,IF(INDEX(DATOS,0,$P$2)&gt;=$J199,IF(ISNUMBER(INDEX(DATOS,0,L$5)),IF(INDEX(DATOS,0,$N$2)=0,IF(INDEX(DATOS,0,$O$2)=1,IF(INDEX(DATOS,0,$Q$2)=$E199,INDEX(DATOS,0,L$5)))))))),"sd")</f>
        <v>sd</v>
      </c>
      <c r="M199" s="118" t="str">
        <f t="array" ref="M199">IFERROR(AVERAGE(IF(INDEX(DATOS,0,$P$2)&lt;=$I199,IF(INDEX(DATOS,0,$P$2)&gt;=$J199,IF(ISNUMBER(INDEX(DATOS,0,M$5)),IF(INDEX(DATOS,0,$N$2)=0,IF(INDEX(DATOS,0,$O$2)=1,IF(INDEX(DATOS,0,$Q$2)=$E199,INDEX(DATOS,0,M$5)))))))),"sd")</f>
        <v>sd</v>
      </c>
      <c r="N199" s="118" t="str">
        <f t="array" ref="N199">IFERROR(AVERAGE(IF(INDEX(DATOS,0,$P$2)&lt;=$I199,IF(INDEX(DATOS,0,$P$2)&gt;=$J199,IF(ISNUMBER(INDEX(DATOS,0,N$5)),IF(INDEX(DATOS,0,$N$2)=0,IF(INDEX(DATOS,0,$O$2)=1,IF(INDEX(DATOS,0,$Q$2)=$E199,INDEX(DATOS,0,N$5)))))))),"sd")</f>
        <v>sd</v>
      </c>
      <c r="O199" s="118" t="str">
        <f t="array" ref="O199">IFERROR(AVERAGE(IF(INDEX(DATOS,0,$P$2)&lt;=$I199,IF(INDEX(DATOS,0,$P$2)&gt;=$J199,IF(ISNUMBER(INDEX(DATOS,0,O$5)),IF(INDEX(DATOS,0,$N$2)=0,IF(INDEX(DATOS,0,$O$2)=1,IF(INDEX(DATOS,0,$Q$2)=$E199,INDEX(DATOS,0,O$5)))))))),"sd")</f>
        <v>sd</v>
      </c>
      <c r="P199" s="118" t="str">
        <f t="array" ref="P199">IFERROR(AVERAGE(IF(INDEX(DATOS,0,$P$2)&lt;=$I199,IF(INDEX(DATOS,0,$P$2)&gt;=$J199,IF(ISNUMBER(INDEX(DATOS,0,P$5)),IF(INDEX(DATOS,0,$N$2)=0,IF(INDEX(DATOS,0,$O$2)=1,IF(INDEX(DATOS,0,$Q$2)=$E199,INDEX(DATOS,0,P$5)))))))),"sd")</f>
        <v>sd</v>
      </c>
      <c r="Q199" s="118" t="str">
        <f t="array" ref="Q199">IFERROR(AVERAGE(IF(INDEX(DATOS,0,$P$2)&lt;=$I199,IF(INDEX(DATOS,0,$P$2)&gt;=$J199,IF(ISNUMBER(INDEX(DATOS,0,Q$5)),IF(INDEX(DATOS,0,$N$2)=0,IF(INDEX(DATOS,0,$O$2)=1,IF(INDEX(DATOS,0,$Q$2)=$E199,INDEX(DATOS,0,Q$5)))))))),"sd")</f>
        <v>sd</v>
      </c>
      <c r="R199" s="118"/>
      <c r="S199" s="119" t="str">
        <f t="shared" si="12"/>
        <v>--                                      ,sd,sd,2018,2017,sd,sd,sd,sd,sd,sd,sd</v>
      </c>
    </row>
    <row r="200" spans="1:19" x14ac:dyDescent="0.35">
      <c r="A200">
        <f t="shared" si="13"/>
        <v>193</v>
      </c>
      <c r="B200" s="35">
        <f t="array" ref="B200">IF(B199=0,0,MIN(IF(INDEX(DATOS,0,$P$2)&lt;=$I200,IF(INDEX(DATOS,0,$P$2)&gt;=$J200,IF(ISNUMBER(INDEX(DATOS,0,$C200)),IF(INDEX(DATOS,0,$N$2)=0,IF(INDEX(DATOS,0,$O$2)=1,IF(ISNA(MATCH(INDEX(DATOS,0,$Q$2),IF($J$8:J199=J200,$E$8:E199),0)),INDEX(DATOS,0,$M$2)))))))))</f>
        <v>0</v>
      </c>
      <c r="C200" s="32">
        <f>MATCH(D200,INDEX(DATOS,1,),0)</f>
        <v>20</v>
      </c>
      <c r="D200" s="114" t="s">
        <v>1</v>
      </c>
      <c r="E200" s="34" t="str">
        <f>IF($B200=0,"--",INDEX(DATOS,$B200,Q$2))</f>
        <v>--</v>
      </c>
      <c r="F200" s="34" t="str">
        <f>IFERROR(SUBSTITUTE(SUBSTITUTE(SUBSTITUTE(SUBSTITUTE(SUBSTITUTE(MID(E200,1,FIND(",",E200)-1),"Departamento de","Dpto."),"Partido de","Part."),"Coronel","Cnel."),"General","Gral."),"Comandante","Cmte."),E200)</f>
        <v>--</v>
      </c>
      <c r="G200" s="117" t="str">
        <f>IFERROR(VLOOKUP($E200,LOC_UNICOS,G$2,0),"sd")</f>
        <v>sd</v>
      </c>
      <c r="H200" s="117" t="str">
        <f>IFERROR(VLOOKUP($E200,LOC_UNICOS,H$2,0),"sd")</f>
        <v>sd</v>
      </c>
      <c r="I200" s="116">
        <f t="shared" si="10"/>
        <v>2018</v>
      </c>
      <c r="J200" s="116">
        <f t="shared" si="11"/>
        <v>2017</v>
      </c>
      <c r="K200" s="118" t="str">
        <f t="array" ref="K200">IFERROR(AVERAGE(IF(INDEX(DATOS,0,$P$2)&lt;=$I200,IF(INDEX(DATOS,0,$P$2)&gt;=$J200,IF(ISNUMBER(INDEX(DATOS,0,K$5)),IF(INDEX(DATOS,0,$N$2)=0,IF(INDEX(DATOS,0,$O$2)=1,IF(INDEX(DATOS,0,$Q$2)=$E200,INDEX(DATOS,0,K$5)))))))),"sd")</f>
        <v>sd</v>
      </c>
      <c r="L200" s="118" t="str">
        <f t="array" ref="L200">IFERROR(AVERAGE(IF(INDEX(DATOS,0,$P$2)&lt;=$I200,IF(INDEX(DATOS,0,$P$2)&gt;=$J200,IF(ISNUMBER(INDEX(DATOS,0,L$5)),IF(INDEX(DATOS,0,$N$2)=0,IF(INDEX(DATOS,0,$O$2)=1,IF(INDEX(DATOS,0,$Q$2)=$E200,INDEX(DATOS,0,L$5)))))))),"sd")</f>
        <v>sd</v>
      </c>
      <c r="M200" s="118" t="str">
        <f t="array" ref="M200">IFERROR(AVERAGE(IF(INDEX(DATOS,0,$P$2)&lt;=$I200,IF(INDEX(DATOS,0,$P$2)&gt;=$J200,IF(ISNUMBER(INDEX(DATOS,0,M$5)),IF(INDEX(DATOS,0,$N$2)=0,IF(INDEX(DATOS,0,$O$2)=1,IF(INDEX(DATOS,0,$Q$2)=$E200,INDEX(DATOS,0,M$5)))))))),"sd")</f>
        <v>sd</v>
      </c>
      <c r="N200" s="118" t="str">
        <f t="array" ref="N200">IFERROR(AVERAGE(IF(INDEX(DATOS,0,$P$2)&lt;=$I200,IF(INDEX(DATOS,0,$P$2)&gt;=$J200,IF(ISNUMBER(INDEX(DATOS,0,N$5)),IF(INDEX(DATOS,0,$N$2)=0,IF(INDEX(DATOS,0,$O$2)=1,IF(INDEX(DATOS,0,$Q$2)=$E200,INDEX(DATOS,0,N$5)))))))),"sd")</f>
        <v>sd</v>
      </c>
      <c r="O200" s="118" t="str">
        <f t="array" ref="O200">IFERROR(AVERAGE(IF(INDEX(DATOS,0,$P$2)&lt;=$I200,IF(INDEX(DATOS,0,$P$2)&gt;=$J200,IF(ISNUMBER(INDEX(DATOS,0,O$5)),IF(INDEX(DATOS,0,$N$2)=0,IF(INDEX(DATOS,0,$O$2)=1,IF(INDEX(DATOS,0,$Q$2)=$E200,INDEX(DATOS,0,O$5)))))))),"sd")</f>
        <v>sd</v>
      </c>
      <c r="P200" s="118" t="str">
        <f t="array" ref="P200">IFERROR(AVERAGE(IF(INDEX(DATOS,0,$P$2)&lt;=$I200,IF(INDEX(DATOS,0,$P$2)&gt;=$J200,IF(ISNUMBER(INDEX(DATOS,0,P$5)),IF(INDEX(DATOS,0,$N$2)=0,IF(INDEX(DATOS,0,$O$2)=1,IF(INDEX(DATOS,0,$Q$2)=$E200,INDEX(DATOS,0,P$5)))))))),"sd")</f>
        <v>sd</v>
      </c>
      <c r="Q200" s="118" t="str">
        <f t="array" ref="Q200">IFERROR(AVERAGE(IF(INDEX(DATOS,0,$P$2)&lt;=$I200,IF(INDEX(DATOS,0,$P$2)&gt;=$J200,IF(ISNUMBER(INDEX(DATOS,0,Q$5)),IF(INDEX(DATOS,0,$N$2)=0,IF(INDEX(DATOS,0,$O$2)=1,IF(INDEX(DATOS,0,$Q$2)=$E200,INDEX(DATOS,0,Q$5)))))))),"sd")</f>
        <v>sd</v>
      </c>
      <c r="R200" s="118"/>
      <c r="S200" s="119" t="str">
        <f t="shared" si="12"/>
        <v>--                                      ,sd,sd,2018,2017,sd,sd,sd,sd,sd,sd,sd</v>
      </c>
    </row>
    <row r="201" spans="1:19" x14ac:dyDescent="0.35">
      <c r="A201">
        <f t="shared" si="13"/>
        <v>194</v>
      </c>
      <c r="B201" s="35">
        <f t="array" ref="B201">IF(B200=0,0,MIN(IF(INDEX(DATOS,0,$P$2)&lt;=$I201,IF(INDEX(DATOS,0,$P$2)&gt;=$J201,IF(ISNUMBER(INDEX(DATOS,0,$C201)),IF(INDEX(DATOS,0,$N$2)=0,IF(INDEX(DATOS,0,$O$2)=1,IF(ISNA(MATCH(INDEX(DATOS,0,$Q$2),IF($J$8:J200=J201,$E$8:E200),0)),INDEX(DATOS,0,$M$2)))))))))</f>
        <v>0</v>
      </c>
      <c r="C201" s="32">
        <f>MATCH(D201,INDEX(DATOS,1,),0)</f>
        <v>20</v>
      </c>
      <c r="D201" s="114" t="s">
        <v>1</v>
      </c>
      <c r="E201" s="34" t="str">
        <f>IF($B201=0,"--",INDEX(DATOS,$B201,Q$2))</f>
        <v>--</v>
      </c>
      <c r="F201" s="34" t="str">
        <f>IFERROR(SUBSTITUTE(SUBSTITUTE(SUBSTITUTE(SUBSTITUTE(SUBSTITUTE(MID(E201,1,FIND(",",E201)-1),"Departamento de","Dpto."),"Partido de","Part."),"Coronel","Cnel."),"General","Gral."),"Comandante","Cmte."),E201)</f>
        <v>--</v>
      </c>
      <c r="G201" s="117" t="str">
        <f>IFERROR(VLOOKUP($E201,LOC_UNICOS,G$2,0),"sd")</f>
        <v>sd</v>
      </c>
      <c r="H201" s="117" t="str">
        <f>IFERROR(VLOOKUP($E201,LOC_UNICOS,H$2,0),"sd")</f>
        <v>sd</v>
      </c>
      <c r="I201" s="116">
        <f t="shared" ref="I201:I207" si="14">$B$1</f>
        <v>2018</v>
      </c>
      <c r="J201" s="116">
        <f t="shared" ref="J201:J207" si="15">I201-1</f>
        <v>2017</v>
      </c>
      <c r="K201" s="118" t="str">
        <f t="array" ref="K201">IFERROR(AVERAGE(IF(INDEX(DATOS,0,$P$2)&lt;=$I201,IF(INDEX(DATOS,0,$P$2)&gt;=$J201,IF(ISNUMBER(INDEX(DATOS,0,K$5)),IF(INDEX(DATOS,0,$N$2)=0,IF(INDEX(DATOS,0,$O$2)=1,IF(INDEX(DATOS,0,$Q$2)=$E201,INDEX(DATOS,0,K$5)))))))),"sd")</f>
        <v>sd</v>
      </c>
      <c r="L201" s="118" t="str">
        <f t="array" ref="L201">IFERROR(AVERAGE(IF(INDEX(DATOS,0,$P$2)&lt;=$I201,IF(INDEX(DATOS,0,$P$2)&gt;=$J201,IF(ISNUMBER(INDEX(DATOS,0,L$5)),IF(INDEX(DATOS,0,$N$2)=0,IF(INDEX(DATOS,0,$O$2)=1,IF(INDEX(DATOS,0,$Q$2)=$E201,INDEX(DATOS,0,L$5)))))))),"sd")</f>
        <v>sd</v>
      </c>
      <c r="M201" s="118" t="str">
        <f t="array" ref="M201">IFERROR(AVERAGE(IF(INDEX(DATOS,0,$P$2)&lt;=$I201,IF(INDEX(DATOS,0,$P$2)&gt;=$J201,IF(ISNUMBER(INDEX(DATOS,0,M$5)),IF(INDEX(DATOS,0,$N$2)=0,IF(INDEX(DATOS,0,$O$2)=1,IF(INDEX(DATOS,0,$Q$2)=$E201,INDEX(DATOS,0,M$5)))))))),"sd")</f>
        <v>sd</v>
      </c>
      <c r="N201" s="118" t="str">
        <f t="array" ref="N201">IFERROR(AVERAGE(IF(INDEX(DATOS,0,$P$2)&lt;=$I201,IF(INDEX(DATOS,0,$P$2)&gt;=$J201,IF(ISNUMBER(INDEX(DATOS,0,N$5)),IF(INDEX(DATOS,0,$N$2)=0,IF(INDEX(DATOS,0,$O$2)=1,IF(INDEX(DATOS,0,$Q$2)=$E201,INDEX(DATOS,0,N$5)))))))),"sd")</f>
        <v>sd</v>
      </c>
      <c r="O201" s="118" t="str">
        <f t="array" ref="O201">IFERROR(AVERAGE(IF(INDEX(DATOS,0,$P$2)&lt;=$I201,IF(INDEX(DATOS,0,$P$2)&gt;=$J201,IF(ISNUMBER(INDEX(DATOS,0,O$5)),IF(INDEX(DATOS,0,$N$2)=0,IF(INDEX(DATOS,0,$O$2)=1,IF(INDEX(DATOS,0,$Q$2)=$E201,INDEX(DATOS,0,O$5)))))))),"sd")</f>
        <v>sd</v>
      </c>
      <c r="P201" s="118" t="str">
        <f t="array" ref="P201">IFERROR(AVERAGE(IF(INDEX(DATOS,0,$P$2)&lt;=$I201,IF(INDEX(DATOS,0,$P$2)&gt;=$J201,IF(ISNUMBER(INDEX(DATOS,0,P$5)),IF(INDEX(DATOS,0,$N$2)=0,IF(INDEX(DATOS,0,$O$2)=1,IF(INDEX(DATOS,0,$Q$2)=$E201,INDEX(DATOS,0,P$5)))))))),"sd")</f>
        <v>sd</v>
      </c>
      <c r="Q201" s="118" t="str">
        <f t="array" ref="Q201">IFERROR(AVERAGE(IF(INDEX(DATOS,0,$P$2)&lt;=$I201,IF(INDEX(DATOS,0,$P$2)&gt;=$J201,IF(ISNUMBER(INDEX(DATOS,0,Q$5)),IF(INDEX(DATOS,0,$N$2)=0,IF(INDEX(DATOS,0,$O$2)=1,IF(INDEX(DATOS,0,$Q$2)=$E201,INDEX(DATOS,0,Q$5)))))))),"sd")</f>
        <v>sd</v>
      </c>
      <c r="R201" s="118"/>
      <c r="S201" s="119" t="str">
        <f t="shared" ref="S201:S207" si="16">F201&amp;REPT(" ",40-LEN(F201))&amp;","&amp;TEXT(G201,"?0.000")&amp;","&amp;TEXT(H201,"?0.000")&amp;","&amp;TEXT(I201,"?0")&amp;","&amp;TEXT(J201,"?0")&amp;","&amp;TEXT(K201,"?0.000")&amp;","&amp;TEXT(L201,"?0.000")&amp;","&amp;TEXT(M201,"?0.000")&amp;","&amp;TEXT(N201,"?0.000")&amp;","&amp;TEXT(O201,"?0.000")&amp;","&amp;TEXT(P201,"?0.000")&amp;","&amp;TEXT(Q201,"?0.000")</f>
        <v>--                                      ,sd,sd,2018,2017,sd,sd,sd,sd,sd,sd,sd</v>
      </c>
    </row>
    <row r="202" spans="1:19" x14ac:dyDescent="0.35">
      <c r="A202">
        <f t="shared" ref="A202:A207" si="17">A201+1</f>
        <v>195</v>
      </c>
      <c r="B202" s="35">
        <f t="array" ref="B202">IF(B201=0,0,MIN(IF(INDEX(DATOS,0,$P$2)&lt;=$I202,IF(INDEX(DATOS,0,$P$2)&gt;=$J202,IF(ISNUMBER(INDEX(DATOS,0,$C202)),IF(INDEX(DATOS,0,$N$2)=0,IF(INDEX(DATOS,0,$O$2)=1,IF(ISNA(MATCH(INDEX(DATOS,0,$Q$2),IF($J$8:J201=J202,$E$8:E201),0)),INDEX(DATOS,0,$M$2)))))))))</f>
        <v>0</v>
      </c>
      <c r="C202" s="32">
        <f>MATCH(D202,INDEX(DATOS,1,),0)</f>
        <v>20</v>
      </c>
      <c r="D202" s="114" t="s">
        <v>1</v>
      </c>
      <c r="E202" s="34" t="str">
        <f>IF($B202=0,"--",INDEX(DATOS,$B202,Q$2))</f>
        <v>--</v>
      </c>
      <c r="F202" s="34" t="str">
        <f>IFERROR(SUBSTITUTE(SUBSTITUTE(SUBSTITUTE(SUBSTITUTE(SUBSTITUTE(MID(E202,1,FIND(",",E202)-1),"Departamento de","Dpto."),"Partido de","Part."),"Coronel","Cnel."),"General","Gral."),"Comandante","Cmte."),E202)</f>
        <v>--</v>
      </c>
      <c r="G202" s="117" t="str">
        <f>IFERROR(VLOOKUP($E202,LOC_UNICOS,G$2,0),"sd")</f>
        <v>sd</v>
      </c>
      <c r="H202" s="117" t="str">
        <f>IFERROR(VLOOKUP($E202,LOC_UNICOS,H$2,0),"sd")</f>
        <v>sd</v>
      </c>
      <c r="I202" s="116">
        <f t="shared" si="14"/>
        <v>2018</v>
      </c>
      <c r="J202" s="116">
        <f t="shared" si="15"/>
        <v>2017</v>
      </c>
      <c r="K202" s="118" t="str">
        <f t="array" ref="K202">IFERROR(AVERAGE(IF(INDEX(DATOS,0,$P$2)&lt;=$I202,IF(INDEX(DATOS,0,$P$2)&gt;=$J202,IF(ISNUMBER(INDEX(DATOS,0,K$5)),IF(INDEX(DATOS,0,$N$2)=0,IF(INDEX(DATOS,0,$O$2)=1,IF(INDEX(DATOS,0,$Q$2)=$E202,INDEX(DATOS,0,K$5)))))))),"sd")</f>
        <v>sd</v>
      </c>
      <c r="L202" s="118" t="str">
        <f t="array" ref="L202">IFERROR(AVERAGE(IF(INDEX(DATOS,0,$P$2)&lt;=$I202,IF(INDEX(DATOS,0,$P$2)&gt;=$J202,IF(ISNUMBER(INDEX(DATOS,0,L$5)),IF(INDEX(DATOS,0,$N$2)=0,IF(INDEX(DATOS,0,$O$2)=1,IF(INDEX(DATOS,0,$Q$2)=$E202,INDEX(DATOS,0,L$5)))))))),"sd")</f>
        <v>sd</v>
      </c>
      <c r="M202" s="118" t="str">
        <f t="array" ref="M202">IFERROR(AVERAGE(IF(INDEX(DATOS,0,$P$2)&lt;=$I202,IF(INDEX(DATOS,0,$P$2)&gt;=$J202,IF(ISNUMBER(INDEX(DATOS,0,M$5)),IF(INDEX(DATOS,0,$N$2)=0,IF(INDEX(DATOS,0,$O$2)=1,IF(INDEX(DATOS,0,$Q$2)=$E202,INDEX(DATOS,0,M$5)))))))),"sd")</f>
        <v>sd</v>
      </c>
      <c r="N202" s="118" t="str">
        <f t="array" ref="N202">IFERROR(AVERAGE(IF(INDEX(DATOS,0,$P$2)&lt;=$I202,IF(INDEX(DATOS,0,$P$2)&gt;=$J202,IF(ISNUMBER(INDEX(DATOS,0,N$5)),IF(INDEX(DATOS,0,$N$2)=0,IF(INDEX(DATOS,0,$O$2)=1,IF(INDEX(DATOS,0,$Q$2)=$E202,INDEX(DATOS,0,N$5)))))))),"sd")</f>
        <v>sd</v>
      </c>
      <c r="O202" s="118" t="str">
        <f t="array" ref="O202">IFERROR(AVERAGE(IF(INDEX(DATOS,0,$P$2)&lt;=$I202,IF(INDEX(DATOS,0,$P$2)&gt;=$J202,IF(ISNUMBER(INDEX(DATOS,0,O$5)),IF(INDEX(DATOS,0,$N$2)=0,IF(INDEX(DATOS,0,$O$2)=1,IF(INDEX(DATOS,0,$Q$2)=$E202,INDEX(DATOS,0,O$5)))))))),"sd")</f>
        <v>sd</v>
      </c>
      <c r="P202" s="118" t="str">
        <f t="array" ref="P202">IFERROR(AVERAGE(IF(INDEX(DATOS,0,$P$2)&lt;=$I202,IF(INDEX(DATOS,0,$P$2)&gt;=$J202,IF(ISNUMBER(INDEX(DATOS,0,P$5)),IF(INDEX(DATOS,0,$N$2)=0,IF(INDEX(DATOS,0,$O$2)=1,IF(INDEX(DATOS,0,$Q$2)=$E202,INDEX(DATOS,0,P$5)))))))),"sd")</f>
        <v>sd</v>
      </c>
      <c r="Q202" s="118" t="str">
        <f t="array" ref="Q202">IFERROR(AVERAGE(IF(INDEX(DATOS,0,$P$2)&lt;=$I202,IF(INDEX(DATOS,0,$P$2)&gt;=$J202,IF(ISNUMBER(INDEX(DATOS,0,Q$5)),IF(INDEX(DATOS,0,$N$2)=0,IF(INDEX(DATOS,0,$O$2)=1,IF(INDEX(DATOS,0,$Q$2)=$E202,INDEX(DATOS,0,Q$5)))))))),"sd")</f>
        <v>sd</v>
      </c>
      <c r="R202" s="118"/>
      <c r="S202" s="119" t="str">
        <f t="shared" si="16"/>
        <v>--                                      ,sd,sd,2018,2017,sd,sd,sd,sd,sd,sd,sd</v>
      </c>
    </row>
    <row r="203" spans="1:19" x14ac:dyDescent="0.35">
      <c r="A203">
        <f t="shared" si="17"/>
        <v>196</v>
      </c>
      <c r="B203" s="35">
        <f t="array" ref="B203">IF(B202=0,0,MIN(IF(INDEX(DATOS,0,$P$2)&lt;=$I203,IF(INDEX(DATOS,0,$P$2)&gt;=$J203,IF(ISNUMBER(INDEX(DATOS,0,$C203)),IF(INDEX(DATOS,0,$N$2)=0,IF(INDEX(DATOS,0,$O$2)=1,IF(ISNA(MATCH(INDEX(DATOS,0,$Q$2),IF($J$8:J202=J203,$E$8:E202),0)),INDEX(DATOS,0,$M$2)))))))))</f>
        <v>0</v>
      </c>
      <c r="C203" s="32">
        <f>MATCH(D203,INDEX(DATOS,1,),0)</f>
        <v>20</v>
      </c>
      <c r="D203" s="114" t="s">
        <v>1</v>
      </c>
      <c r="E203" s="34" t="str">
        <f>IF($B203=0,"--",INDEX(DATOS,$B203,Q$2))</f>
        <v>--</v>
      </c>
      <c r="F203" s="34" t="str">
        <f>IFERROR(SUBSTITUTE(SUBSTITUTE(SUBSTITUTE(SUBSTITUTE(SUBSTITUTE(MID(E203,1,FIND(",",E203)-1),"Departamento de","Dpto."),"Partido de","Part."),"Coronel","Cnel."),"General","Gral."),"Comandante","Cmte."),E203)</f>
        <v>--</v>
      </c>
      <c r="G203" s="117" t="str">
        <f>IFERROR(VLOOKUP($E203,LOC_UNICOS,G$2,0),"sd")</f>
        <v>sd</v>
      </c>
      <c r="H203" s="117" t="str">
        <f>IFERROR(VLOOKUP($E203,LOC_UNICOS,H$2,0),"sd")</f>
        <v>sd</v>
      </c>
      <c r="I203" s="116">
        <f t="shared" si="14"/>
        <v>2018</v>
      </c>
      <c r="J203" s="116">
        <f t="shared" si="15"/>
        <v>2017</v>
      </c>
      <c r="K203" s="118" t="str">
        <f t="array" ref="K203">IFERROR(AVERAGE(IF(INDEX(DATOS,0,$P$2)&lt;=$I203,IF(INDEX(DATOS,0,$P$2)&gt;=$J203,IF(ISNUMBER(INDEX(DATOS,0,K$5)),IF(INDEX(DATOS,0,$N$2)=0,IF(INDEX(DATOS,0,$O$2)=1,IF(INDEX(DATOS,0,$Q$2)=$E203,INDEX(DATOS,0,K$5)))))))),"sd")</f>
        <v>sd</v>
      </c>
      <c r="L203" s="118" t="str">
        <f t="array" ref="L203">IFERROR(AVERAGE(IF(INDEX(DATOS,0,$P$2)&lt;=$I203,IF(INDEX(DATOS,0,$P$2)&gt;=$J203,IF(ISNUMBER(INDEX(DATOS,0,L$5)),IF(INDEX(DATOS,0,$N$2)=0,IF(INDEX(DATOS,0,$O$2)=1,IF(INDEX(DATOS,0,$Q$2)=$E203,INDEX(DATOS,0,L$5)))))))),"sd")</f>
        <v>sd</v>
      </c>
      <c r="M203" s="118" t="str">
        <f t="array" ref="M203">IFERROR(AVERAGE(IF(INDEX(DATOS,0,$P$2)&lt;=$I203,IF(INDEX(DATOS,0,$P$2)&gt;=$J203,IF(ISNUMBER(INDEX(DATOS,0,M$5)),IF(INDEX(DATOS,0,$N$2)=0,IF(INDEX(DATOS,0,$O$2)=1,IF(INDEX(DATOS,0,$Q$2)=$E203,INDEX(DATOS,0,M$5)))))))),"sd")</f>
        <v>sd</v>
      </c>
      <c r="N203" s="118" t="str">
        <f t="array" ref="N203">IFERROR(AVERAGE(IF(INDEX(DATOS,0,$P$2)&lt;=$I203,IF(INDEX(DATOS,0,$P$2)&gt;=$J203,IF(ISNUMBER(INDEX(DATOS,0,N$5)),IF(INDEX(DATOS,0,$N$2)=0,IF(INDEX(DATOS,0,$O$2)=1,IF(INDEX(DATOS,0,$Q$2)=$E203,INDEX(DATOS,0,N$5)))))))),"sd")</f>
        <v>sd</v>
      </c>
      <c r="O203" s="118" t="str">
        <f t="array" ref="O203">IFERROR(AVERAGE(IF(INDEX(DATOS,0,$P$2)&lt;=$I203,IF(INDEX(DATOS,0,$P$2)&gt;=$J203,IF(ISNUMBER(INDEX(DATOS,0,O$5)),IF(INDEX(DATOS,0,$N$2)=0,IF(INDEX(DATOS,0,$O$2)=1,IF(INDEX(DATOS,0,$Q$2)=$E203,INDEX(DATOS,0,O$5)))))))),"sd")</f>
        <v>sd</v>
      </c>
      <c r="P203" s="118" t="str">
        <f t="array" ref="P203">IFERROR(AVERAGE(IF(INDEX(DATOS,0,$P$2)&lt;=$I203,IF(INDEX(DATOS,0,$P$2)&gt;=$J203,IF(ISNUMBER(INDEX(DATOS,0,P$5)),IF(INDEX(DATOS,0,$N$2)=0,IF(INDEX(DATOS,0,$O$2)=1,IF(INDEX(DATOS,0,$Q$2)=$E203,INDEX(DATOS,0,P$5)))))))),"sd")</f>
        <v>sd</v>
      </c>
      <c r="Q203" s="118" t="str">
        <f t="array" ref="Q203">IFERROR(AVERAGE(IF(INDEX(DATOS,0,$P$2)&lt;=$I203,IF(INDEX(DATOS,0,$P$2)&gt;=$J203,IF(ISNUMBER(INDEX(DATOS,0,Q$5)),IF(INDEX(DATOS,0,$N$2)=0,IF(INDEX(DATOS,0,$O$2)=1,IF(INDEX(DATOS,0,$Q$2)=$E203,INDEX(DATOS,0,Q$5)))))))),"sd")</f>
        <v>sd</v>
      </c>
      <c r="R203" s="118"/>
      <c r="S203" s="119" t="str">
        <f t="shared" si="16"/>
        <v>--                                      ,sd,sd,2018,2017,sd,sd,sd,sd,sd,sd,sd</v>
      </c>
    </row>
    <row r="204" spans="1:19" x14ac:dyDescent="0.35">
      <c r="A204">
        <f t="shared" si="17"/>
        <v>197</v>
      </c>
      <c r="B204" s="35">
        <f t="array" ref="B204">IF(B203=0,0,MIN(IF(INDEX(DATOS,0,$P$2)&lt;=$I204,IF(INDEX(DATOS,0,$P$2)&gt;=$J204,IF(ISNUMBER(INDEX(DATOS,0,$C204)),IF(INDEX(DATOS,0,$N$2)=0,IF(INDEX(DATOS,0,$O$2)=1,IF(ISNA(MATCH(INDEX(DATOS,0,$Q$2),IF($J$8:J203=J204,$E$8:E203),0)),INDEX(DATOS,0,$M$2)))))))))</f>
        <v>0</v>
      </c>
      <c r="C204" s="32">
        <f>MATCH(D204,INDEX(DATOS,1,),0)</f>
        <v>20</v>
      </c>
      <c r="D204" s="114" t="s">
        <v>1</v>
      </c>
      <c r="E204" s="34" t="str">
        <f>IF($B204=0,"--",INDEX(DATOS,$B204,Q$2))</f>
        <v>--</v>
      </c>
      <c r="F204" s="34" t="str">
        <f>IFERROR(SUBSTITUTE(SUBSTITUTE(SUBSTITUTE(SUBSTITUTE(SUBSTITUTE(MID(E204,1,FIND(",",E204)-1),"Departamento de","Dpto."),"Partido de","Part."),"Coronel","Cnel."),"General","Gral."),"Comandante","Cmte."),E204)</f>
        <v>--</v>
      </c>
      <c r="G204" s="117" t="str">
        <f>IFERROR(VLOOKUP($E204,LOC_UNICOS,G$2,0),"sd")</f>
        <v>sd</v>
      </c>
      <c r="H204" s="117" t="str">
        <f>IFERROR(VLOOKUP($E204,LOC_UNICOS,H$2,0),"sd")</f>
        <v>sd</v>
      </c>
      <c r="I204" s="116">
        <f t="shared" si="14"/>
        <v>2018</v>
      </c>
      <c r="J204" s="116">
        <f t="shared" si="15"/>
        <v>2017</v>
      </c>
      <c r="K204" s="118" t="str">
        <f t="array" ref="K204">IFERROR(AVERAGE(IF(INDEX(DATOS,0,$P$2)&lt;=$I204,IF(INDEX(DATOS,0,$P$2)&gt;=$J204,IF(ISNUMBER(INDEX(DATOS,0,K$5)),IF(INDEX(DATOS,0,$N$2)=0,IF(INDEX(DATOS,0,$O$2)=1,IF(INDEX(DATOS,0,$Q$2)=$E204,INDEX(DATOS,0,K$5)))))))),"sd")</f>
        <v>sd</v>
      </c>
      <c r="L204" s="118" t="str">
        <f t="array" ref="L204">IFERROR(AVERAGE(IF(INDEX(DATOS,0,$P$2)&lt;=$I204,IF(INDEX(DATOS,0,$P$2)&gt;=$J204,IF(ISNUMBER(INDEX(DATOS,0,L$5)),IF(INDEX(DATOS,0,$N$2)=0,IF(INDEX(DATOS,0,$O$2)=1,IF(INDEX(DATOS,0,$Q$2)=$E204,INDEX(DATOS,0,L$5)))))))),"sd")</f>
        <v>sd</v>
      </c>
      <c r="M204" s="118" t="str">
        <f t="array" ref="M204">IFERROR(AVERAGE(IF(INDEX(DATOS,0,$P$2)&lt;=$I204,IF(INDEX(DATOS,0,$P$2)&gt;=$J204,IF(ISNUMBER(INDEX(DATOS,0,M$5)),IF(INDEX(DATOS,0,$N$2)=0,IF(INDEX(DATOS,0,$O$2)=1,IF(INDEX(DATOS,0,$Q$2)=$E204,INDEX(DATOS,0,M$5)))))))),"sd")</f>
        <v>sd</v>
      </c>
      <c r="N204" s="118" t="str">
        <f t="array" ref="N204">IFERROR(AVERAGE(IF(INDEX(DATOS,0,$P$2)&lt;=$I204,IF(INDEX(DATOS,0,$P$2)&gt;=$J204,IF(ISNUMBER(INDEX(DATOS,0,N$5)),IF(INDEX(DATOS,0,$N$2)=0,IF(INDEX(DATOS,0,$O$2)=1,IF(INDEX(DATOS,0,$Q$2)=$E204,INDEX(DATOS,0,N$5)))))))),"sd")</f>
        <v>sd</v>
      </c>
      <c r="O204" s="118" t="str">
        <f t="array" ref="O204">IFERROR(AVERAGE(IF(INDEX(DATOS,0,$P$2)&lt;=$I204,IF(INDEX(DATOS,0,$P$2)&gt;=$J204,IF(ISNUMBER(INDEX(DATOS,0,O$5)),IF(INDEX(DATOS,0,$N$2)=0,IF(INDEX(DATOS,0,$O$2)=1,IF(INDEX(DATOS,0,$Q$2)=$E204,INDEX(DATOS,0,O$5)))))))),"sd")</f>
        <v>sd</v>
      </c>
      <c r="P204" s="118" t="str">
        <f t="array" ref="P204">IFERROR(AVERAGE(IF(INDEX(DATOS,0,$P$2)&lt;=$I204,IF(INDEX(DATOS,0,$P$2)&gt;=$J204,IF(ISNUMBER(INDEX(DATOS,0,P$5)),IF(INDEX(DATOS,0,$N$2)=0,IF(INDEX(DATOS,0,$O$2)=1,IF(INDEX(DATOS,0,$Q$2)=$E204,INDEX(DATOS,0,P$5)))))))),"sd")</f>
        <v>sd</v>
      </c>
      <c r="Q204" s="118" t="str">
        <f t="array" ref="Q204">IFERROR(AVERAGE(IF(INDEX(DATOS,0,$P$2)&lt;=$I204,IF(INDEX(DATOS,0,$P$2)&gt;=$J204,IF(ISNUMBER(INDEX(DATOS,0,Q$5)),IF(INDEX(DATOS,0,$N$2)=0,IF(INDEX(DATOS,0,$O$2)=1,IF(INDEX(DATOS,0,$Q$2)=$E204,INDEX(DATOS,0,Q$5)))))))),"sd")</f>
        <v>sd</v>
      </c>
      <c r="R204" s="118"/>
      <c r="S204" s="119" t="str">
        <f t="shared" si="16"/>
        <v>--                                      ,sd,sd,2018,2017,sd,sd,sd,sd,sd,sd,sd</v>
      </c>
    </row>
    <row r="205" spans="1:19" x14ac:dyDescent="0.35">
      <c r="A205">
        <f t="shared" si="17"/>
        <v>198</v>
      </c>
      <c r="B205" s="35">
        <f t="array" ref="B205">IF(B204=0,0,MIN(IF(INDEX(DATOS,0,$P$2)&lt;=$I205,IF(INDEX(DATOS,0,$P$2)&gt;=$J205,IF(ISNUMBER(INDEX(DATOS,0,$C205)),IF(INDEX(DATOS,0,$N$2)=0,IF(INDEX(DATOS,0,$O$2)=1,IF(ISNA(MATCH(INDEX(DATOS,0,$Q$2),IF($J$8:J204=J205,$E$8:E204),0)),INDEX(DATOS,0,$M$2)))))))))</f>
        <v>0</v>
      </c>
      <c r="C205" s="32">
        <f>MATCH(D205,INDEX(DATOS,1,),0)</f>
        <v>20</v>
      </c>
      <c r="D205" s="114" t="s">
        <v>1</v>
      </c>
      <c r="E205" s="34" t="str">
        <f>IF($B205=0,"--",INDEX(DATOS,$B205,Q$2))</f>
        <v>--</v>
      </c>
      <c r="F205" s="34" t="str">
        <f>IFERROR(SUBSTITUTE(SUBSTITUTE(SUBSTITUTE(SUBSTITUTE(SUBSTITUTE(MID(E205,1,FIND(",",E205)-1),"Departamento de","Dpto."),"Partido de","Part."),"Coronel","Cnel."),"General","Gral."),"Comandante","Cmte."),E205)</f>
        <v>--</v>
      </c>
      <c r="G205" s="117" t="str">
        <f>IFERROR(VLOOKUP($E205,LOC_UNICOS,G$2,0),"sd")</f>
        <v>sd</v>
      </c>
      <c r="H205" s="117" t="str">
        <f>IFERROR(VLOOKUP($E205,LOC_UNICOS,H$2,0),"sd")</f>
        <v>sd</v>
      </c>
      <c r="I205" s="116">
        <f t="shared" si="14"/>
        <v>2018</v>
      </c>
      <c r="J205" s="116">
        <f t="shared" si="15"/>
        <v>2017</v>
      </c>
      <c r="K205" s="118" t="str">
        <f t="array" ref="K205">IFERROR(AVERAGE(IF(INDEX(DATOS,0,$P$2)&lt;=$I205,IF(INDEX(DATOS,0,$P$2)&gt;=$J205,IF(ISNUMBER(INDEX(DATOS,0,K$5)),IF(INDEX(DATOS,0,$N$2)=0,IF(INDEX(DATOS,0,$O$2)=1,IF(INDEX(DATOS,0,$Q$2)=$E205,INDEX(DATOS,0,K$5)))))))),"sd")</f>
        <v>sd</v>
      </c>
      <c r="L205" s="118" t="str">
        <f t="array" ref="L205">IFERROR(AVERAGE(IF(INDEX(DATOS,0,$P$2)&lt;=$I205,IF(INDEX(DATOS,0,$P$2)&gt;=$J205,IF(ISNUMBER(INDEX(DATOS,0,L$5)),IF(INDEX(DATOS,0,$N$2)=0,IF(INDEX(DATOS,0,$O$2)=1,IF(INDEX(DATOS,0,$Q$2)=$E205,INDEX(DATOS,0,L$5)))))))),"sd")</f>
        <v>sd</v>
      </c>
      <c r="M205" s="118" t="str">
        <f t="array" ref="M205">IFERROR(AVERAGE(IF(INDEX(DATOS,0,$P$2)&lt;=$I205,IF(INDEX(DATOS,0,$P$2)&gt;=$J205,IF(ISNUMBER(INDEX(DATOS,0,M$5)),IF(INDEX(DATOS,0,$N$2)=0,IF(INDEX(DATOS,0,$O$2)=1,IF(INDEX(DATOS,0,$Q$2)=$E205,INDEX(DATOS,0,M$5)))))))),"sd")</f>
        <v>sd</v>
      </c>
      <c r="N205" s="118" t="str">
        <f t="array" ref="N205">IFERROR(AVERAGE(IF(INDEX(DATOS,0,$P$2)&lt;=$I205,IF(INDEX(DATOS,0,$P$2)&gt;=$J205,IF(ISNUMBER(INDEX(DATOS,0,N$5)),IF(INDEX(DATOS,0,$N$2)=0,IF(INDEX(DATOS,0,$O$2)=1,IF(INDEX(DATOS,0,$Q$2)=$E205,INDEX(DATOS,0,N$5)))))))),"sd")</f>
        <v>sd</v>
      </c>
      <c r="O205" s="118" t="str">
        <f t="array" ref="O205">IFERROR(AVERAGE(IF(INDEX(DATOS,0,$P$2)&lt;=$I205,IF(INDEX(DATOS,0,$P$2)&gt;=$J205,IF(ISNUMBER(INDEX(DATOS,0,O$5)),IF(INDEX(DATOS,0,$N$2)=0,IF(INDEX(DATOS,0,$O$2)=1,IF(INDEX(DATOS,0,$Q$2)=$E205,INDEX(DATOS,0,O$5)))))))),"sd")</f>
        <v>sd</v>
      </c>
      <c r="P205" s="118" t="str">
        <f t="array" ref="P205">IFERROR(AVERAGE(IF(INDEX(DATOS,0,$P$2)&lt;=$I205,IF(INDEX(DATOS,0,$P$2)&gt;=$J205,IF(ISNUMBER(INDEX(DATOS,0,P$5)),IF(INDEX(DATOS,0,$N$2)=0,IF(INDEX(DATOS,0,$O$2)=1,IF(INDEX(DATOS,0,$Q$2)=$E205,INDEX(DATOS,0,P$5)))))))),"sd")</f>
        <v>sd</v>
      </c>
      <c r="Q205" s="118" t="str">
        <f t="array" ref="Q205">IFERROR(AVERAGE(IF(INDEX(DATOS,0,$P$2)&lt;=$I205,IF(INDEX(DATOS,0,$P$2)&gt;=$J205,IF(ISNUMBER(INDEX(DATOS,0,Q$5)),IF(INDEX(DATOS,0,$N$2)=0,IF(INDEX(DATOS,0,$O$2)=1,IF(INDEX(DATOS,0,$Q$2)=$E205,INDEX(DATOS,0,Q$5)))))))),"sd")</f>
        <v>sd</v>
      </c>
      <c r="R205" s="118"/>
      <c r="S205" s="119" t="str">
        <f t="shared" si="16"/>
        <v>--                                      ,sd,sd,2018,2017,sd,sd,sd,sd,sd,sd,sd</v>
      </c>
    </row>
    <row r="206" spans="1:19" x14ac:dyDescent="0.35">
      <c r="A206">
        <f t="shared" si="17"/>
        <v>199</v>
      </c>
      <c r="B206" s="35">
        <f t="array" ref="B206">IF(B205=0,0,MIN(IF(INDEX(DATOS,0,$P$2)&lt;=$I206,IF(INDEX(DATOS,0,$P$2)&gt;=$J206,IF(ISNUMBER(INDEX(DATOS,0,$C206)),IF(INDEX(DATOS,0,$N$2)=0,IF(INDEX(DATOS,0,$O$2)=1,IF(ISNA(MATCH(INDEX(DATOS,0,$Q$2),IF($J$8:J205=J206,$E$8:E205),0)),INDEX(DATOS,0,$M$2)))))))))</f>
        <v>0</v>
      </c>
      <c r="C206" s="32">
        <f>MATCH(D206,INDEX(DATOS,1,),0)</f>
        <v>20</v>
      </c>
      <c r="D206" s="114" t="s">
        <v>1</v>
      </c>
      <c r="E206" s="34" t="str">
        <f>IF($B206=0,"--",INDEX(DATOS,$B206,Q$2))</f>
        <v>--</v>
      </c>
      <c r="F206" s="34" t="str">
        <f>IFERROR(SUBSTITUTE(SUBSTITUTE(SUBSTITUTE(SUBSTITUTE(SUBSTITUTE(MID(E206,1,FIND(",",E206)-1),"Departamento de","Dpto."),"Partido de","Part."),"Coronel","Cnel."),"General","Gral."),"Comandante","Cmte."),E206)</f>
        <v>--</v>
      </c>
      <c r="G206" s="117" t="str">
        <f>IFERROR(VLOOKUP($E206,LOC_UNICOS,G$2,0),"sd")</f>
        <v>sd</v>
      </c>
      <c r="H206" s="117" t="str">
        <f>IFERROR(VLOOKUP($E206,LOC_UNICOS,H$2,0),"sd")</f>
        <v>sd</v>
      </c>
      <c r="I206" s="116">
        <f t="shared" si="14"/>
        <v>2018</v>
      </c>
      <c r="J206" s="116">
        <f t="shared" si="15"/>
        <v>2017</v>
      </c>
      <c r="K206" s="118" t="str">
        <f t="array" ref="K206">IFERROR(AVERAGE(IF(INDEX(DATOS,0,$P$2)&lt;=$I206,IF(INDEX(DATOS,0,$P$2)&gt;=$J206,IF(ISNUMBER(INDEX(DATOS,0,K$5)),IF(INDEX(DATOS,0,$N$2)=0,IF(INDEX(DATOS,0,$O$2)=1,IF(INDEX(DATOS,0,$Q$2)=$E206,INDEX(DATOS,0,K$5)))))))),"sd")</f>
        <v>sd</v>
      </c>
      <c r="L206" s="118" t="str">
        <f t="array" ref="L206">IFERROR(AVERAGE(IF(INDEX(DATOS,0,$P$2)&lt;=$I206,IF(INDEX(DATOS,0,$P$2)&gt;=$J206,IF(ISNUMBER(INDEX(DATOS,0,L$5)),IF(INDEX(DATOS,0,$N$2)=0,IF(INDEX(DATOS,0,$O$2)=1,IF(INDEX(DATOS,0,$Q$2)=$E206,INDEX(DATOS,0,L$5)))))))),"sd")</f>
        <v>sd</v>
      </c>
      <c r="M206" s="118" t="str">
        <f t="array" ref="M206">IFERROR(AVERAGE(IF(INDEX(DATOS,0,$P$2)&lt;=$I206,IF(INDEX(DATOS,0,$P$2)&gt;=$J206,IF(ISNUMBER(INDEX(DATOS,0,M$5)),IF(INDEX(DATOS,0,$N$2)=0,IF(INDEX(DATOS,0,$O$2)=1,IF(INDEX(DATOS,0,$Q$2)=$E206,INDEX(DATOS,0,M$5)))))))),"sd")</f>
        <v>sd</v>
      </c>
      <c r="N206" s="118" t="str">
        <f t="array" ref="N206">IFERROR(AVERAGE(IF(INDEX(DATOS,0,$P$2)&lt;=$I206,IF(INDEX(DATOS,0,$P$2)&gt;=$J206,IF(ISNUMBER(INDEX(DATOS,0,N$5)),IF(INDEX(DATOS,0,$N$2)=0,IF(INDEX(DATOS,0,$O$2)=1,IF(INDEX(DATOS,0,$Q$2)=$E206,INDEX(DATOS,0,N$5)))))))),"sd")</f>
        <v>sd</v>
      </c>
      <c r="O206" s="118" t="str">
        <f t="array" ref="O206">IFERROR(AVERAGE(IF(INDEX(DATOS,0,$P$2)&lt;=$I206,IF(INDEX(DATOS,0,$P$2)&gt;=$J206,IF(ISNUMBER(INDEX(DATOS,0,O$5)),IF(INDEX(DATOS,0,$N$2)=0,IF(INDEX(DATOS,0,$O$2)=1,IF(INDEX(DATOS,0,$Q$2)=$E206,INDEX(DATOS,0,O$5)))))))),"sd")</f>
        <v>sd</v>
      </c>
      <c r="P206" s="118" t="str">
        <f t="array" ref="P206">IFERROR(AVERAGE(IF(INDEX(DATOS,0,$P$2)&lt;=$I206,IF(INDEX(DATOS,0,$P$2)&gt;=$J206,IF(ISNUMBER(INDEX(DATOS,0,P$5)),IF(INDEX(DATOS,0,$N$2)=0,IF(INDEX(DATOS,0,$O$2)=1,IF(INDEX(DATOS,0,$Q$2)=$E206,INDEX(DATOS,0,P$5)))))))),"sd")</f>
        <v>sd</v>
      </c>
      <c r="Q206" s="118" t="str">
        <f t="array" ref="Q206">IFERROR(AVERAGE(IF(INDEX(DATOS,0,$P$2)&lt;=$I206,IF(INDEX(DATOS,0,$P$2)&gt;=$J206,IF(ISNUMBER(INDEX(DATOS,0,Q$5)),IF(INDEX(DATOS,0,$N$2)=0,IF(INDEX(DATOS,0,$O$2)=1,IF(INDEX(DATOS,0,$Q$2)=$E206,INDEX(DATOS,0,Q$5)))))))),"sd")</f>
        <v>sd</v>
      </c>
      <c r="R206" s="118"/>
      <c r="S206" s="119" t="str">
        <f t="shared" si="16"/>
        <v>--                                      ,sd,sd,2018,2017,sd,sd,sd,sd,sd,sd,sd</v>
      </c>
    </row>
    <row r="207" spans="1:19" x14ac:dyDescent="0.35">
      <c r="A207">
        <f t="shared" si="17"/>
        <v>200</v>
      </c>
      <c r="B207" s="35">
        <f t="array" ref="B207">IF(B206=0,0,MIN(IF(INDEX(DATOS,0,$P$2)&lt;=$I207,IF(INDEX(DATOS,0,$P$2)&gt;=$J207,IF(ISNUMBER(INDEX(DATOS,0,$C207)),IF(INDEX(DATOS,0,$N$2)=0,IF(INDEX(DATOS,0,$O$2)=1,IF(ISNA(MATCH(INDEX(DATOS,0,$Q$2),IF($J$8:J206=J207,$E$8:E206),0)),INDEX(DATOS,0,$M$2)))))))))</f>
        <v>0</v>
      </c>
      <c r="C207" s="32">
        <f>MATCH(D207,INDEX(DATOS,1,),0)</f>
        <v>20</v>
      </c>
      <c r="D207" s="114" t="s">
        <v>1</v>
      </c>
      <c r="E207" s="34" t="str">
        <f>IF($B207=0,"--",INDEX(DATOS,$B207,Q$2))</f>
        <v>--</v>
      </c>
      <c r="F207" s="34" t="str">
        <f>IFERROR(SUBSTITUTE(SUBSTITUTE(SUBSTITUTE(SUBSTITUTE(SUBSTITUTE(MID(E207,1,FIND(",",E207)-1),"Departamento de","Dpto."),"Partido de","Part."),"Coronel","Cnel."),"General","Gral."),"Comandante","Cmte."),E207)</f>
        <v>--</v>
      </c>
      <c r="G207" s="117" t="str">
        <f>IFERROR(VLOOKUP($E207,LOC_UNICOS,G$2,0),"sd")</f>
        <v>sd</v>
      </c>
      <c r="H207" s="117" t="str">
        <f>IFERROR(VLOOKUP($E207,LOC_UNICOS,H$2,0),"sd")</f>
        <v>sd</v>
      </c>
      <c r="I207" s="116">
        <f t="shared" si="14"/>
        <v>2018</v>
      </c>
      <c r="J207" s="116">
        <f t="shared" si="15"/>
        <v>2017</v>
      </c>
      <c r="K207" s="118" t="str">
        <f t="array" ref="K207">IFERROR(AVERAGE(IF(INDEX(DATOS,0,$P$2)&lt;=$I207,IF(INDEX(DATOS,0,$P$2)&gt;=$J207,IF(ISNUMBER(INDEX(DATOS,0,K$5)),IF(INDEX(DATOS,0,$N$2)=0,IF(INDEX(DATOS,0,$O$2)=1,IF(INDEX(DATOS,0,$Q$2)=$E207,INDEX(DATOS,0,K$5)))))))),"sd")</f>
        <v>sd</v>
      </c>
      <c r="L207" s="118" t="str">
        <f t="array" ref="L207">IFERROR(AVERAGE(IF(INDEX(DATOS,0,$P$2)&lt;=$I207,IF(INDEX(DATOS,0,$P$2)&gt;=$J207,IF(ISNUMBER(INDEX(DATOS,0,L$5)),IF(INDEX(DATOS,0,$N$2)=0,IF(INDEX(DATOS,0,$O$2)=1,IF(INDEX(DATOS,0,$Q$2)=$E207,INDEX(DATOS,0,L$5)))))))),"sd")</f>
        <v>sd</v>
      </c>
      <c r="M207" s="118" t="str">
        <f t="array" ref="M207">IFERROR(AVERAGE(IF(INDEX(DATOS,0,$P$2)&lt;=$I207,IF(INDEX(DATOS,0,$P$2)&gt;=$J207,IF(ISNUMBER(INDEX(DATOS,0,M$5)),IF(INDEX(DATOS,0,$N$2)=0,IF(INDEX(DATOS,0,$O$2)=1,IF(INDEX(DATOS,0,$Q$2)=$E207,INDEX(DATOS,0,M$5)))))))),"sd")</f>
        <v>sd</v>
      </c>
      <c r="N207" s="118" t="str">
        <f t="array" ref="N207">IFERROR(AVERAGE(IF(INDEX(DATOS,0,$P$2)&lt;=$I207,IF(INDEX(DATOS,0,$P$2)&gt;=$J207,IF(ISNUMBER(INDEX(DATOS,0,N$5)),IF(INDEX(DATOS,0,$N$2)=0,IF(INDEX(DATOS,0,$O$2)=1,IF(INDEX(DATOS,0,$Q$2)=$E207,INDEX(DATOS,0,N$5)))))))),"sd")</f>
        <v>sd</v>
      </c>
      <c r="O207" s="118" t="str">
        <f t="array" ref="O207">IFERROR(AVERAGE(IF(INDEX(DATOS,0,$P$2)&lt;=$I207,IF(INDEX(DATOS,0,$P$2)&gt;=$J207,IF(ISNUMBER(INDEX(DATOS,0,O$5)),IF(INDEX(DATOS,0,$N$2)=0,IF(INDEX(DATOS,0,$O$2)=1,IF(INDEX(DATOS,0,$Q$2)=$E207,INDEX(DATOS,0,O$5)))))))),"sd")</f>
        <v>sd</v>
      </c>
      <c r="P207" s="118" t="str">
        <f t="array" ref="P207">IFERROR(AVERAGE(IF(INDEX(DATOS,0,$P$2)&lt;=$I207,IF(INDEX(DATOS,0,$P$2)&gt;=$J207,IF(ISNUMBER(INDEX(DATOS,0,P$5)),IF(INDEX(DATOS,0,$N$2)=0,IF(INDEX(DATOS,0,$O$2)=1,IF(INDEX(DATOS,0,$Q$2)=$E207,INDEX(DATOS,0,P$5)))))))),"sd")</f>
        <v>sd</v>
      </c>
      <c r="Q207" s="118" t="str">
        <f t="array" ref="Q207">IFERROR(AVERAGE(IF(INDEX(DATOS,0,$P$2)&lt;=$I207,IF(INDEX(DATOS,0,$P$2)&gt;=$J207,IF(ISNUMBER(INDEX(DATOS,0,Q$5)),IF(INDEX(DATOS,0,$N$2)=0,IF(INDEX(DATOS,0,$O$2)=1,IF(INDEX(DATOS,0,$Q$2)=$E207,INDEX(DATOS,0,Q$5)))))))),"sd")</f>
        <v>sd</v>
      </c>
      <c r="R207" s="118"/>
      <c r="S207" s="119" t="str">
        <f t="shared" si="16"/>
        <v>--                                      ,sd,sd,2018,2017,sd,sd,sd,sd,sd,sd,sd</v>
      </c>
    </row>
    <row r="208" spans="1:19" x14ac:dyDescent="0.35">
      <c r="B208" s="35"/>
      <c r="C208" s="32"/>
      <c r="D208" s="114"/>
      <c r="E208" s="34"/>
      <c r="F208" s="34"/>
      <c r="G208" s="117"/>
      <c r="H208" s="117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28"/>
    </row>
  </sheetData>
  <pageMargins left="0.75" right="0.75" top="1" bottom="1" header="0" footer="0"/>
  <pageSetup paperSize="9" orientation="portrait" horizontalDpi="1200" verticalDpi="12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AAD44-CB1C-4198-A825-82E2229D6583}">
  <dimension ref="A1:S207"/>
  <sheetViews>
    <sheetView zoomScale="80" zoomScaleNormal="80" workbookViewId="0">
      <pane xSplit="5" ySplit="7" topLeftCell="K8" activePane="bottomRight" state="frozen"/>
      <selection activeCell="I183" sqref="I183"/>
      <selection pane="topRight" activeCell="I183" sqref="I183"/>
      <selection pane="bottomLeft" activeCell="I183" sqref="I183"/>
      <selection pane="bottomRight" activeCell="Q7" sqref="Q7"/>
    </sheetView>
  </sheetViews>
  <sheetFormatPr baseColWidth="10" defaultRowHeight="14.5" x14ac:dyDescent="0.35"/>
  <cols>
    <col min="2" max="3" width="7.453125" customWidth="1"/>
    <col min="4" max="4" width="8.6328125" customWidth="1"/>
    <col min="5" max="5" width="16.1796875" customWidth="1"/>
    <col min="6" max="6" width="23.453125" customWidth="1"/>
    <col min="7" max="12" width="10.90625" customWidth="1"/>
    <col min="14" max="16" width="10.90625" customWidth="1"/>
    <col min="19" max="19" width="119.453125" customWidth="1"/>
  </cols>
  <sheetData>
    <row r="1" spans="1:19" x14ac:dyDescent="0.35">
      <c r="A1" s="18" t="s">
        <v>3</v>
      </c>
      <c r="B1" s="43">
        <v>2018</v>
      </c>
      <c r="C1" s="22"/>
      <c r="G1" t="str">
        <f>Nombres!I3</f>
        <v>Lat PEA</v>
      </c>
      <c r="H1" t="str">
        <f>Nombres!J3</f>
        <v>Long PEA</v>
      </c>
      <c r="I1" s="3"/>
      <c r="L1" s="3"/>
      <c r="M1" s="3" t="str">
        <f>Datos!A7</f>
        <v>Fila</v>
      </c>
      <c r="N1" s="3" t="str">
        <f>Datos!B7</f>
        <v>Outlier</v>
      </c>
      <c r="O1" t="str">
        <f>Datos!C7</f>
        <v>Usado</v>
      </c>
      <c r="P1" s="3" t="str">
        <f>Datos!D7</f>
        <v>Siembra PEA</v>
      </c>
      <c r="Q1" s="28" t="str">
        <f>Datos!E7</f>
        <v>Dpto PEA 2020</v>
      </c>
      <c r="R1" s="3"/>
      <c r="S1" s="28"/>
    </row>
    <row r="2" spans="1:19" x14ac:dyDescent="0.35">
      <c r="G2" s="15">
        <f>MATCH(G1,INDEX(LOC_UNICOS,1,0),0)</f>
        <v>3</v>
      </c>
      <c r="H2" s="15">
        <f>MATCH(H1,INDEX(LOC_UNICOS,1,0),0)</f>
        <v>4</v>
      </c>
      <c r="I2" s="15"/>
      <c r="J2" s="19"/>
      <c r="L2" s="15"/>
      <c r="M2" s="15">
        <f t="shared" ref="M2:O2" si="0">MATCH(M1,INDEX(DATOS,1,0),0)</f>
        <v>1</v>
      </c>
      <c r="N2" s="15">
        <f t="shared" si="0"/>
        <v>2</v>
      </c>
      <c r="O2" s="15">
        <f t="shared" si="0"/>
        <v>3</v>
      </c>
      <c r="P2" s="15">
        <f>MATCH(P1,INDEX(DATOS,1,0),0)</f>
        <v>4</v>
      </c>
      <c r="Q2" s="15">
        <f>MATCH(Q1,INDEX(DATOS,1,0),0)</f>
        <v>5</v>
      </c>
      <c r="R2" s="15"/>
      <c r="S2" s="15"/>
    </row>
    <row r="3" spans="1:19" x14ac:dyDescent="0.35">
      <c r="A3" s="44" t="s">
        <v>73</v>
      </c>
    </row>
    <row r="4" spans="1:19" x14ac:dyDescent="0.35">
      <c r="A4" s="21"/>
      <c r="B4" s="21"/>
      <c r="C4" s="21"/>
      <c r="D4" s="21"/>
      <c r="E4" s="21"/>
      <c r="F4" s="21"/>
      <c r="G4" s="21"/>
      <c r="H4" s="21"/>
      <c r="I4" s="11"/>
      <c r="J4" s="14"/>
      <c r="K4" s="24"/>
      <c r="S4" s="14"/>
    </row>
    <row r="5" spans="1:19" x14ac:dyDescent="0.35">
      <c r="A5" s="21"/>
      <c r="B5" s="21"/>
      <c r="C5" s="21"/>
      <c r="D5" s="21"/>
      <c r="E5" s="21"/>
      <c r="F5" s="21"/>
      <c r="G5" s="21"/>
      <c r="H5" s="21"/>
      <c r="I5" s="11"/>
      <c r="J5" s="14"/>
      <c r="K5" s="15">
        <f>MATCH(K6,INDEX(DATOS,1,0),0)</f>
        <v>11</v>
      </c>
      <c r="L5" s="15">
        <f>MATCH(L6,INDEX(DATOS,1,0),0)</f>
        <v>35</v>
      </c>
      <c r="M5" s="15">
        <f>MATCH(M6,INDEX(DATOS,1,0),0)</f>
        <v>29</v>
      </c>
      <c r="N5" s="15">
        <f>MATCH(N6,INDEX(DATOS,1,0),0)</f>
        <v>20</v>
      </c>
      <c r="O5" s="15">
        <f>MATCH(O6,INDEX(DATOS,1,0),0)</f>
        <v>25</v>
      </c>
      <c r="P5" s="15">
        <f>MATCH(P6,INDEX(DATOS,1,0),0)</f>
        <v>9</v>
      </c>
      <c r="Q5" s="15">
        <f>MATCH(Q6,INDEX(DATOS,1,0),0)</f>
        <v>24</v>
      </c>
      <c r="S5" s="14"/>
    </row>
    <row r="6" spans="1:19" x14ac:dyDescent="0.35">
      <c r="B6" s="35"/>
      <c r="D6" s="15"/>
      <c r="H6" s="15"/>
      <c r="K6" s="15" t="s">
        <v>74</v>
      </c>
      <c r="L6" s="15" t="s">
        <v>58</v>
      </c>
      <c r="M6" s="15" t="s">
        <v>59</v>
      </c>
      <c r="N6" s="15" t="s">
        <v>1</v>
      </c>
      <c r="O6" s="15" t="s">
        <v>26</v>
      </c>
      <c r="P6" s="15" t="s">
        <v>76</v>
      </c>
      <c r="Q6" s="15" t="s">
        <v>703</v>
      </c>
    </row>
    <row r="7" spans="1:19" x14ac:dyDescent="0.35">
      <c r="A7" s="16" t="s">
        <v>5</v>
      </c>
      <c r="B7" s="16" t="s">
        <v>4</v>
      </c>
      <c r="C7" s="7" t="s">
        <v>69</v>
      </c>
      <c r="D7" s="113" t="s">
        <v>68</v>
      </c>
      <c r="E7" s="13" t="str">
        <f>Datos!E7</f>
        <v>Dpto PEA 2020</v>
      </c>
      <c r="F7" s="13" t="s">
        <v>698</v>
      </c>
      <c r="G7" s="108" t="s">
        <v>271</v>
      </c>
      <c r="H7" s="108" t="s">
        <v>272</v>
      </c>
      <c r="I7" s="16" t="s">
        <v>704</v>
      </c>
      <c r="J7" s="16" t="s">
        <v>705</v>
      </c>
      <c r="K7" s="47" t="str">
        <f>K6&amp;"_media"</f>
        <v>BON_media</v>
      </c>
      <c r="L7" s="47" t="str">
        <f t="shared" ref="L7:Q7" si="1">L6&amp;"_media"</f>
        <v>ESTAB_media</v>
      </c>
      <c r="M7" s="47" t="str">
        <f t="shared" si="1"/>
        <v>GH_media</v>
      </c>
      <c r="N7" s="47" t="str">
        <f t="shared" si="1"/>
        <v>PH_media</v>
      </c>
      <c r="O7" s="47" t="str">
        <f t="shared" si="1"/>
        <v>PROT_media</v>
      </c>
      <c r="P7" s="47" t="str">
        <f t="shared" si="1"/>
        <v>RTO_media</v>
      </c>
      <c r="Q7" s="47" t="str">
        <f t="shared" si="1"/>
        <v>P.BLANCA_media</v>
      </c>
      <c r="R7" s="17"/>
      <c r="S7" s="119" t="str">
        <f>F7&amp;","&amp;G7&amp;","&amp;H7&amp;","&amp;I7&amp;","&amp;J7&amp;","&amp;K7&amp;","&amp;L7&amp;","&amp;M7&amp;","&amp;N7&amp;","&amp;O7&amp;","&amp;P7&amp;","&amp;Q7</f>
        <v>Dpto Label,Latitud,Longitud,Año_max,Año_min,BON_media,ESTAB_media,GH_media,PH_media,PROT_media,RTO_media,P.BLANCA_media</v>
      </c>
    </row>
    <row r="8" spans="1:19" x14ac:dyDescent="0.35">
      <c r="A8">
        <v>1</v>
      </c>
      <c r="B8" s="35">
        <f t="array" ref="B8">MIN(IF(INDEX(DATOS,0,$P$2)&lt;=$I8,IF(INDEX(DATOS,0,$P$2)&gt;=$J8,IF(ISNUMBER(INDEX(DATOS,0,C8)),IF(INDEX(DATOS,0,$N$2)=0,IF(INDEX(DATOS,0,$O$2)=1,INDEX(DATOS,0,$M$2)))))))</f>
        <v>2</v>
      </c>
      <c r="C8" s="32">
        <f>MATCH(D8,INDEX(DATOS,1,),0)</f>
        <v>20</v>
      </c>
      <c r="D8" s="114" t="s">
        <v>1</v>
      </c>
      <c r="E8" s="34" t="str">
        <f>IF($B8=0,"--",INDEX(DATOS,$B8,Q$2))</f>
        <v>Departamento de General Obligado, SF</v>
      </c>
      <c r="F8" s="34" t="str">
        <f>IFERROR(SUBSTITUTE(SUBSTITUTE(SUBSTITUTE(SUBSTITUTE(SUBSTITUTE(MID(E8,1,FIND(",",E8)-1),"Departamento de","Dpto."),"Partido de","Part."),"Coronel","Cnel."),"General","Gral."),"Comandante","Cmte."),E8)</f>
        <v>Dpto. Gral. Obligado</v>
      </c>
      <c r="G8" s="117">
        <f>IFERROR(VLOOKUP($E8,LOC_UNICOS,G$2,0),"sd")</f>
        <v>-28.75</v>
      </c>
      <c r="H8" s="117">
        <f>IFERROR(VLOOKUP($E8,LOC_UNICOS,H$2,0),"sd")</f>
        <v>-59.75</v>
      </c>
      <c r="I8" s="116">
        <f>$B$1</f>
        <v>2018</v>
      </c>
      <c r="J8" s="116">
        <f>I8-2</f>
        <v>2016</v>
      </c>
      <c r="K8" s="118">
        <f t="array" ref="K8">IFERROR(AVERAGE(IF(INDEX(DATOS,0,$P$2)&lt;=$I8,IF(INDEX(DATOS,0,$P$2)&gt;=$J8,IF(ISNUMBER(INDEX(DATOS,0,K$5)),IF(INDEX(DATOS,0,$N$2)=0,IF(INDEX(DATOS,0,$O$2)=1,IF(INDEX(DATOS,0,$Q$2)=$E8,INDEX(DATOS,0,K$5)))))))),"sd")</f>
        <v>98.833333333333329</v>
      </c>
      <c r="L8" s="118">
        <f t="array" ref="L8">IFERROR(AVERAGE(IF(INDEX(DATOS,0,$P$2)&lt;=$I8,IF(INDEX(DATOS,0,$P$2)&gt;=$J8,IF(ISNUMBER(INDEX(DATOS,0,L$5)),IF(INDEX(DATOS,0,$N$2)=0,IF(INDEX(DATOS,0,$O$2)=1,IF(INDEX(DATOS,0,$Q$2)=$E8,INDEX(DATOS,0,L$5)))))))),"sd")</f>
        <v>13.766666666666666</v>
      </c>
      <c r="M8" s="118">
        <f t="array" ref="M8">IFERROR(AVERAGE(IF(INDEX(DATOS,0,$P$2)&lt;=$I8,IF(INDEX(DATOS,0,$P$2)&gt;=$J8,IF(ISNUMBER(INDEX(DATOS,0,M$5)),IF(INDEX(DATOS,0,$N$2)=0,IF(INDEX(DATOS,0,$O$2)=1,IF(INDEX(DATOS,0,$Q$2)=$E8,INDEX(DATOS,0,M$5)))))))),"sd")</f>
        <v>21.766666666666669</v>
      </c>
      <c r="N8" s="118">
        <f t="array" ref="N8">IFERROR(AVERAGE(IF(INDEX(DATOS,0,$P$2)&lt;=$I8,IF(INDEX(DATOS,0,$P$2)&gt;=$J8,IF(ISNUMBER(INDEX(DATOS,0,N$5)),IF(INDEX(DATOS,0,$N$2)=0,IF(INDEX(DATOS,0,$O$2)=1,IF(INDEX(DATOS,0,$Q$2)=$E8,INDEX(DATOS,0,N$5)))))))),"sd")</f>
        <v>81.466666666666654</v>
      </c>
      <c r="O8" s="118">
        <f t="array" ref="O8">IFERROR(AVERAGE(IF(INDEX(DATOS,0,$P$2)&lt;=$I8,IF(INDEX(DATOS,0,$P$2)&gt;=$J8,IF(ISNUMBER(INDEX(DATOS,0,O$5)),IF(INDEX(DATOS,0,$N$2)=0,IF(INDEX(DATOS,0,$O$2)=1,IF(INDEX(DATOS,0,$Q$2)=$E8,INDEX(DATOS,0,O$5)))))))),"sd")</f>
        <v>10.366666666666667</v>
      </c>
      <c r="P8" s="118">
        <f t="array" ref="P8">IFERROR(AVERAGE(IF(INDEX(DATOS,0,$P$2)&lt;=$I8,IF(INDEX(DATOS,0,$P$2)&gt;=$J8,IF(ISNUMBER(INDEX(DATOS,0,P$5)),IF(INDEX(DATOS,0,$N$2)=0,IF(INDEX(DATOS,0,$O$2)=1,IF(INDEX(DATOS,0,$Q$2)=$E8,INDEX(DATOS,0,P$5)))))))),"sd")</f>
        <v>2100</v>
      </c>
      <c r="Q8" s="118">
        <f t="array" ref="Q8">IFERROR(AVERAGE(IF(INDEX(DATOS,0,$P$2)&lt;=$I8,IF(INDEX(DATOS,0,$P$2)&gt;=$J8,IF(ISNUMBER(INDEX(DATOS,0,Q$5)),IF(INDEX(DATOS,0,$N$2)=0,IF(INDEX(DATOS,0,$O$2)=1,IF(INDEX(DATOS,0,$Q$2)=$E8,INDEX(DATOS,0,Q$5)))))))),"sd")</f>
        <v>18.166666666666668</v>
      </c>
      <c r="R8" s="118"/>
      <c r="S8" s="119" t="str">
        <f>F8&amp;REPT(" ",40-LEN(F8))&amp;","&amp;TEXT(G8,"?0.000")&amp;","&amp;TEXT(H8,"?0.000")&amp;","&amp;TEXT(I8,"?0")&amp;","&amp;TEXT(J8,"?0")&amp;","&amp;TEXT(K8,"?0.000")&amp;","&amp;TEXT(L8,"?0.000")&amp;","&amp;TEXT(M8,"?0.000")&amp;","&amp;TEXT(N8,"?0.000")&amp;","&amp;TEXT(O8,"?0.000")&amp;","&amp;TEXT(P8,"?0.000")&amp;","&amp;TEXT(Q8,"?0.000")</f>
        <v>Dpto. Gral. Obligado                    ,-28.750,-59.750,2018,2016,98.833,13.767,21.767,81.467,10.367,2100.000,18.167</v>
      </c>
    </row>
    <row r="9" spans="1:19" x14ac:dyDescent="0.35">
      <c r="A9">
        <f>A8+1</f>
        <v>2</v>
      </c>
      <c r="B9" s="35">
        <f t="array" ref="B9">IF(B8=0,0,MIN(IF(INDEX(DATOS,0,$P$2)&lt;=$I9,IF(INDEX(DATOS,0,$P$2)&gt;=$J9,IF(ISNUMBER(INDEX(DATOS,0,$C9)),IF(INDEX(DATOS,0,$N$2)=0,IF(INDEX(DATOS,0,$O$2)=1,IF(ISNA(MATCH(INDEX(DATOS,0,$Q$2),IF($J$8:J8=J9,$E$8:E8),0)),INDEX(DATOS,0,$M$2)))))))))</f>
        <v>4</v>
      </c>
      <c r="C9" s="32">
        <f>MATCH(D9,INDEX(DATOS,1,),0)</f>
        <v>20</v>
      </c>
      <c r="D9" s="114" t="s">
        <v>1</v>
      </c>
      <c r="E9" s="34" t="str">
        <f>IF($B9=0,"--",INDEX(DATOS,$B9,Q$2))</f>
        <v>Departamento de 9 de Julio, SF</v>
      </c>
      <c r="F9" s="34" t="str">
        <f>IFERROR(SUBSTITUTE(SUBSTITUTE(SUBSTITUTE(SUBSTITUTE(SUBSTITUTE(MID(E9,1,FIND(",",E9)-1),"Departamento de","Dpto."),"Partido de","Part."),"Coronel","Cnel."),"General","Gral."),"Comandante","Cmte."),E9)</f>
        <v>Dpto. 9 de Julio</v>
      </c>
      <c r="G9" s="117">
        <f>IFERROR(VLOOKUP($E9,LOC_UNICOS,G$2,0),"sd")</f>
        <v>-28.8333333</v>
      </c>
      <c r="H9" s="117">
        <f>IFERROR(VLOOKUP($E9,LOC_UNICOS,H$2,0),"sd")</f>
        <v>-61.3333333</v>
      </c>
      <c r="I9" s="116">
        <f t="shared" ref="I9:I72" si="2">$B$1</f>
        <v>2018</v>
      </c>
      <c r="J9" s="116">
        <f t="shared" ref="J9:J72" si="3">I9-2</f>
        <v>2016</v>
      </c>
      <c r="K9" s="118">
        <f t="array" ref="K9">IFERROR(AVERAGE(IF(INDEX(DATOS,0,$P$2)&lt;=$I9,IF(INDEX(DATOS,0,$P$2)&gt;=$J9,IF(ISNUMBER(INDEX(DATOS,0,K$5)),IF(INDEX(DATOS,0,$N$2)=0,IF(INDEX(DATOS,0,$O$2)=1,IF(INDEX(DATOS,0,$Q$2)=$E9,INDEX(DATOS,0,K$5)))))))),"sd")</f>
        <v>100.15714285714284</v>
      </c>
      <c r="L9" s="118">
        <f t="array" ref="L9">IFERROR(AVERAGE(IF(INDEX(DATOS,0,$P$2)&lt;=$I9,IF(INDEX(DATOS,0,$P$2)&gt;=$J9,IF(ISNUMBER(INDEX(DATOS,0,L$5)),IF(INDEX(DATOS,0,$N$2)=0,IF(INDEX(DATOS,0,$O$2)=1,IF(INDEX(DATOS,0,$Q$2)=$E9,INDEX(DATOS,0,L$5)))))))),"sd")</f>
        <v>11.571428571428571</v>
      </c>
      <c r="M9" s="118">
        <f t="array" ref="M9">IFERROR(AVERAGE(IF(INDEX(DATOS,0,$P$2)&lt;=$I9,IF(INDEX(DATOS,0,$P$2)&gt;=$J9,IF(ISNUMBER(INDEX(DATOS,0,M$5)),IF(INDEX(DATOS,0,$N$2)=0,IF(INDEX(DATOS,0,$O$2)=1,IF(INDEX(DATOS,0,$Q$2)=$E9,INDEX(DATOS,0,M$5)))))))),"sd")</f>
        <v>25.171428571428574</v>
      </c>
      <c r="N9" s="118">
        <f t="array" ref="N9">IFERROR(AVERAGE(IF(INDEX(DATOS,0,$P$2)&lt;=$I9,IF(INDEX(DATOS,0,$P$2)&gt;=$J9,IF(ISNUMBER(INDEX(DATOS,0,N$5)),IF(INDEX(DATOS,0,$N$2)=0,IF(INDEX(DATOS,0,$O$2)=1,IF(INDEX(DATOS,0,$Q$2)=$E9,INDEX(DATOS,0,N$5)))))))),"sd")</f>
        <v>80.553571428571445</v>
      </c>
      <c r="O9" s="118">
        <f t="array" ref="O9">IFERROR(AVERAGE(IF(INDEX(DATOS,0,$P$2)&lt;=$I9,IF(INDEX(DATOS,0,$P$2)&gt;=$J9,IF(ISNUMBER(INDEX(DATOS,0,O$5)),IF(INDEX(DATOS,0,$N$2)=0,IF(INDEX(DATOS,0,$O$2)=1,IF(INDEX(DATOS,0,$Q$2)=$E9,INDEX(DATOS,0,O$5)))))))),"sd")</f>
        <v>10.592857142857143</v>
      </c>
      <c r="P9" s="118">
        <f t="array" ref="P9">IFERROR(AVERAGE(IF(INDEX(DATOS,0,$P$2)&lt;=$I9,IF(INDEX(DATOS,0,$P$2)&gt;=$J9,IF(ISNUMBER(INDEX(DATOS,0,P$5)),IF(INDEX(DATOS,0,$N$2)=0,IF(INDEX(DATOS,0,$O$2)=1,IF(INDEX(DATOS,0,$Q$2)=$E9,INDEX(DATOS,0,P$5)))))))),"sd")</f>
        <v>2857.1428571428573</v>
      </c>
      <c r="Q9" s="118">
        <f t="array" ref="Q9">IFERROR(AVERAGE(IF(INDEX(DATOS,0,$P$2)&lt;=$I9,IF(INDEX(DATOS,0,$P$2)&gt;=$J9,IF(ISNUMBER(INDEX(DATOS,0,Q$5)),IF(INDEX(DATOS,0,$N$2)=0,IF(INDEX(DATOS,0,$O$2)=1,IF(INDEX(DATOS,0,$Q$2)=$E9,INDEX(DATOS,0,Q$5)))))))),"sd")</f>
        <v>6.2878571428571428</v>
      </c>
      <c r="R9" s="118"/>
      <c r="S9" s="119" t="str">
        <f t="shared" ref="S9:S72" si="4">F9&amp;REPT(" ",40-LEN(F9))&amp;","&amp;TEXT(G9,"?0.000")&amp;","&amp;TEXT(H9,"?0.000")&amp;","&amp;TEXT(I9,"?0")&amp;","&amp;TEXT(J9,"?0")&amp;","&amp;TEXT(K9,"?0.000")&amp;","&amp;TEXT(L9,"?0.000")&amp;","&amp;TEXT(M9,"?0.000")&amp;","&amp;TEXT(N9,"?0.000")&amp;","&amp;TEXT(O9,"?0.000")&amp;","&amp;TEXT(P9,"?0.000")&amp;","&amp;TEXT(Q9,"?0.000")</f>
        <v>Dpto. 9 de Julio                        ,-28.833,-61.333,2018,2016,100.157,11.571,25.171,80.554,10.593,2857.143, 6.288</v>
      </c>
    </row>
    <row r="10" spans="1:19" x14ac:dyDescent="0.35">
      <c r="A10">
        <f t="shared" ref="A10:A73" si="5">A9+1</f>
        <v>3</v>
      </c>
      <c r="B10" s="35">
        <f t="array" ref="B10">IF(B9=0,0,MIN(IF(INDEX(DATOS,0,$P$2)&lt;=$I10,IF(INDEX(DATOS,0,$P$2)&gt;=$J10,IF(ISNUMBER(INDEX(DATOS,0,$C10)),IF(INDEX(DATOS,0,$N$2)=0,IF(INDEX(DATOS,0,$O$2)=1,IF(ISNA(MATCH(INDEX(DATOS,0,$Q$2),IF($J$8:J9=J10,$E$8:E9),0)),INDEX(DATOS,0,$M$2)))))))))</f>
        <v>8</v>
      </c>
      <c r="C10" s="32">
        <f>MATCH(D10,INDEX(DATOS,1,),0)</f>
        <v>20</v>
      </c>
      <c r="D10" s="114" t="s">
        <v>1</v>
      </c>
      <c r="E10" s="34" t="str">
        <f>IF($B10=0,"--",INDEX(DATOS,$B10,Q$2))</f>
        <v>Departamento de Vera, SF</v>
      </c>
      <c r="F10" s="34" t="str">
        <f>IFERROR(SUBSTITUTE(SUBSTITUTE(SUBSTITUTE(SUBSTITUTE(SUBSTITUTE(MID(E10,1,FIND(",",E10)-1),"Departamento de","Dpto."),"Partido de","Part."),"Coronel","Cnel."),"General","Gral."),"Comandante","Cmte."),E10)</f>
        <v>Dpto. Vera</v>
      </c>
      <c r="G10" s="117">
        <f>IFERROR(VLOOKUP($E10,LOC_UNICOS,G$2,0),"sd")</f>
        <v>-29</v>
      </c>
      <c r="H10" s="117">
        <f>IFERROR(VLOOKUP($E10,LOC_UNICOS,H$2,0),"sd")</f>
        <v>-60.5</v>
      </c>
      <c r="I10" s="116">
        <f t="shared" si="2"/>
        <v>2018</v>
      </c>
      <c r="J10" s="116">
        <f t="shared" si="3"/>
        <v>2016</v>
      </c>
      <c r="K10" s="118">
        <f t="array" ref="K10">IFERROR(AVERAGE(IF(INDEX(DATOS,0,$P$2)&lt;=$I10,IF(INDEX(DATOS,0,$P$2)&gt;=$J10,IF(ISNUMBER(INDEX(DATOS,0,K$5)),IF(INDEX(DATOS,0,$N$2)=0,IF(INDEX(DATOS,0,$O$2)=1,IF(INDEX(DATOS,0,$Q$2)=$E10,INDEX(DATOS,0,K$5)))))))),"sd")</f>
        <v>101.5</v>
      </c>
      <c r="L10" s="118">
        <f t="array" ref="L10">IFERROR(AVERAGE(IF(INDEX(DATOS,0,$P$2)&lt;=$I10,IF(INDEX(DATOS,0,$P$2)&gt;=$J10,IF(ISNUMBER(INDEX(DATOS,0,L$5)),IF(INDEX(DATOS,0,$N$2)=0,IF(INDEX(DATOS,0,$O$2)=1,IF(INDEX(DATOS,0,$Q$2)=$E10,INDEX(DATOS,0,L$5)))))))),"sd")</f>
        <v>12.799999999999999</v>
      </c>
      <c r="M10" s="118">
        <f t="array" ref="M10">IFERROR(AVERAGE(IF(INDEX(DATOS,0,$P$2)&lt;=$I10,IF(INDEX(DATOS,0,$P$2)&gt;=$J10,IF(ISNUMBER(INDEX(DATOS,0,M$5)),IF(INDEX(DATOS,0,$N$2)=0,IF(INDEX(DATOS,0,$O$2)=1,IF(INDEX(DATOS,0,$Q$2)=$E10,INDEX(DATOS,0,M$5)))))))),"sd")</f>
        <v>26.766666666666666</v>
      </c>
      <c r="N10" s="118">
        <f t="array" ref="N10">IFERROR(AVERAGE(IF(INDEX(DATOS,0,$P$2)&lt;=$I10,IF(INDEX(DATOS,0,$P$2)&gt;=$J10,IF(ISNUMBER(INDEX(DATOS,0,N$5)),IF(INDEX(DATOS,0,$N$2)=0,IF(INDEX(DATOS,0,$O$2)=1,IF(INDEX(DATOS,0,$Q$2)=$E10,INDEX(DATOS,0,N$5)))))))),"sd")</f>
        <v>81.466666666666654</v>
      </c>
      <c r="O10" s="118">
        <f t="array" ref="O10">IFERROR(AVERAGE(IF(INDEX(DATOS,0,$P$2)&lt;=$I10,IF(INDEX(DATOS,0,$P$2)&gt;=$J10,IF(ISNUMBER(INDEX(DATOS,0,O$5)),IF(INDEX(DATOS,0,$N$2)=0,IF(INDEX(DATOS,0,$O$2)=1,IF(INDEX(DATOS,0,$Q$2)=$E10,INDEX(DATOS,0,O$5)))))))),"sd")</f>
        <v>11</v>
      </c>
      <c r="P10" s="118">
        <f t="array" ref="P10">IFERROR(AVERAGE(IF(INDEX(DATOS,0,$P$2)&lt;=$I10,IF(INDEX(DATOS,0,$P$2)&gt;=$J10,IF(ISNUMBER(INDEX(DATOS,0,P$5)),IF(INDEX(DATOS,0,$N$2)=0,IF(INDEX(DATOS,0,$O$2)=1,IF(INDEX(DATOS,0,$Q$2)=$E10,INDEX(DATOS,0,P$5)))))))),"sd")</f>
        <v>2233.3333333333335</v>
      </c>
      <c r="Q10" s="118">
        <f t="array" ref="Q10">IFERROR(AVERAGE(IF(INDEX(DATOS,0,$P$2)&lt;=$I10,IF(INDEX(DATOS,0,$P$2)&gt;=$J10,IF(ISNUMBER(INDEX(DATOS,0,Q$5)),IF(INDEX(DATOS,0,$N$2)=0,IF(INDEX(DATOS,0,$O$2)=1,IF(INDEX(DATOS,0,$Q$2)=$E10,INDEX(DATOS,0,Q$5)))))))),"sd")</f>
        <v>2.5333333333333332</v>
      </c>
      <c r="R10" s="118"/>
      <c r="S10" s="119" t="str">
        <f t="shared" si="4"/>
        <v>Dpto. Vera                              ,-29.000,-60.500,2018,2016,101.500,12.800,26.767,81.467,11.000,2233.333, 2.533</v>
      </c>
    </row>
    <row r="11" spans="1:19" x14ac:dyDescent="0.35">
      <c r="A11">
        <f t="shared" si="5"/>
        <v>4</v>
      </c>
      <c r="B11" s="35">
        <f t="array" ref="B11">IF(B10=0,0,MIN(IF(INDEX(DATOS,0,$P$2)&lt;=$I11,IF(INDEX(DATOS,0,$P$2)&gt;=$J11,IF(ISNUMBER(INDEX(DATOS,0,$C11)),IF(INDEX(DATOS,0,$N$2)=0,IF(INDEX(DATOS,0,$O$2)=1,IF(ISNA(MATCH(INDEX(DATOS,0,$Q$2),IF($J$8:J10=J11,$E$8:E10),0)),INDEX(DATOS,0,$M$2)))))))))</f>
        <v>10</v>
      </c>
      <c r="C11" s="32">
        <f>MATCH(D11,INDEX(DATOS,1,),0)</f>
        <v>20</v>
      </c>
      <c r="D11" s="114" t="s">
        <v>1</v>
      </c>
      <c r="E11" s="34" t="str">
        <f>IF($B11=0,"--",INDEX(DATOS,$B11,Q$2))</f>
        <v>Departamento de Castellanos, SF</v>
      </c>
      <c r="F11" s="34" t="str">
        <f>IFERROR(SUBSTITUTE(SUBSTITUTE(SUBSTITUTE(SUBSTITUTE(SUBSTITUTE(MID(E11,1,FIND(",",E11)-1),"Departamento de","Dpto."),"Partido de","Part."),"Coronel","Cnel."),"General","Gral."),"Comandante","Cmte."),E11)</f>
        <v>Dpto. Castellanos</v>
      </c>
      <c r="G11" s="117">
        <f>IFERROR(VLOOKUP($E11,LOC_UNICOS,G$2,0),"sd")</f>
        <v>-31.1666667</v>
      </c>
      <c r="H11" s="117">
        <f>IFERROR(VLOOKUP($E11,LOC_UNICOS,H$2,0),"sd")</f>
        <v>-61.6666667</v>
      </c>
      <c r="I11" s="116">
        <f t="shared" si="2"/>
        <v>2018</v>
      </c>
      <c r="J11" s="116">
        <f t="shared" si="3"/>
        <v>2016</v>
      </c>
      <c r="K11" s="118">
        <f t="array" ref="K11">IFERROR(AVERAGE(IF(INDEX(DATOS,0,$P$2)&lt;=$I11,IF(INDEX(DATOS,0,$P$2)&gt;=$J11,IF(ISNUMBER(INDEX(DATOS,0,K$5)),IF(INDEX(DATOS,0,$N$2)=0,IF(INDEX(DATOS,0,$O$2)=1,IF(INDEX(DATOS,0,$Q$2)=$E11,INDEX(DATOS,0,K$5)))))))),"sd")</f>
        <v>100.79375</v>
      </c>
      <c r="L11" s="118">
        <f t="array" ref="L11">IFERROR(AVERAGE(IF(INDEX(DATOS,0,$P$2)&lt;=$I11,IF(INDEX(DATOS,0,$P$2)&gt;=$J11,IF(ISNUMBER(INDEX(DATOS,0,L$5)),IF(INDEX(DATOS,0,$N$2)=0,IF(INDEX(DATOS,0,$O$2)=1,IF(INDEX(DATOS,0,$Q$2)=$E11,INDEX(DATOS,0,L$5)))))))),"sd")</f>
        <v>12.231249999999998</v>
      </c>
      <c r="M11" s="118">
        <f t="array" ref="M11">IFERROR(AVERAGE(IF(INDEX(DATOS,0,$P$2)&lt;=$I11,IF(INDEX(DATOS,0,$P$2)&gt;=$J11,IF(ISNUMBER(INDEX(DATOS,0,M$5)),IF(INDEX(DATOS,0,$N$2)=0,IF(INDEX(DATOS,0,$O$2)=1,IF(INDEX(DATOS,0,$Q$2)=$E11,INDEX(DATOS,0,M$5)))))))),"sd")</f>
        <v>26.131250000000001</v>
      </c>
      <c r="N11" s="118">
        <f t="array" ref="N11">IFERROR(AVERAGE(IF(INDEX(DATOS,0,$P$2)&lt;=$I11,IF(INDEX(DATOS,0,$P$2)&gt;=$J11,IF(ISNUMBER(INDEX(DATOS,0,N$5)),IF(INDEX(DATOS,0,$N$2)=0,IF(INDEX(DATOS,0,$O$2)=1,IF(INDEX(DATOS,0,$Q$2)=$E11,INDEX(DATOS,0,N$5)))))))),"sd")</f>
        <v>79.806249999999991</v>
      </c>
      <c r="O11" s="118">
        <f t="array" ref="O11">IFERROR(AVERAGE(IF(INDEX(DATOS,0,$P$2)&lt;=$I11,IF(INDEX(DATOS,0,$P$2)&gt;=$J11,IF(ISNUMBER(INDEX(DATOS,0,O$5)),IF(INDEX(DATOS,0,$N$2)=0,IF(INDEX(DATOS,0,$O$2)=1,IF(INDEX(DATOS,0,$Q$2)=$E11,INDEX(DATOS,0,O$5)))))))),"sd")</f>
        <v>10.762500000000001</v>
      </c>
      <c r="P11" s="118">
        <f t="array" ref="P11">IFERROR(AVERAGE(IF(INDEX(DATOS,0,$P$2)&lt;=$I11,IF(INDEX(DATOS,0,$P$2)&gt;=$J11,IF(ISNUMBER(INDEX(DATOS,0,P$5)),IF(INDEX(DATOS,0,$N$2)=0,IF(INDEX(DATOS,0,$O$2)=1,IF(INDEX(DATOS,0,$Q$2)=$E11,INDEX(DATOS,0,P$5)))))))),"sd")</f>
        <v>2962.4994380254466</v>
      </c>
      <c r="Q11" s="118">
        <f t="array" ref="Q11">IFERROR(AVERAGE(IF(INDEX(DATOS,0,$P$2)&lt;=$I11,IF(INDEX(DATOS,0,$P$2)&gt;=$J11,IF(ISNUMBER(INDEX(DATOS,0,Q$5)),IF(INDEX(DATOS,0,$N$2)=0,IF(INDEX(DATOS,0,$O$2)=1,IF(INDEX(DATOS,0,$Q$2)=$E11,INDEX(DATOS,0,Q$5)))))))),"sd")</f>
        <v>7.6000000000000005</v>
      </c>
      <c r="R11" s="118"/>
      <c r="S11" s="119" t="str">
        <f t="shared" si="4"/>
        <v>Dpto. Castellanos                       ,-31.167,-61.667,2018,2016,100.794,12.231,26.131,79.806,10.763,2962.499, 7.600</v>
      </c>
    </row>
    <row r="12" spans="1:19" x14ac:dyDescent="0.35">
      <c r="A12">
        <f t="shared" si="5"/>
        <v>5</v>
      </c>
      <c r="B12" s="35">
        <f t="array" ref="B12">IF(B11=0,0,MIN(IF(INDEX(DATOS,0,$P$2)&lt;=$I12,IF(INDEX(DATOS,0,$P$2)&gt;=$J12,IF(ISNUMBER(INDEX(DATOS,0,$C12)),IF(INDEX(DATOS,0,$N$2)=0,IF(INDEX(DATOS,0,$O$2)=1,IF(ISNA(MATCH(INDEX(DATOS,0,$Q$2),IF($J$8:J11=J12,$E$8:E11),0)),INDEX(DATOS,0,$M$2)))))))))</f>
        <v>22</v>
      </c>
      <c r="C12" s="32">
        <f>MATCH(D12,INDEX(DATOS,1,),0)</f>
        <v>20</v>
      </c>
      <c r="D12" s="114" t="s">
        <v>1</v>
      </c>
      <c r="E12" s="34" t="str">
        <f>IF($B12=0,"--",INDEX(DATOS,$B12,Q$2))</f>
        <v>Departamento de La Capital, SF</v>
      </c>
      <c r="F12" s="34" t="str">
        <f>IFERROR(SUBSTITUTE(SUBSTITUTE(SUBSTITUTE(SUBSTITUTE(SUBSTITUTE(MID(E12,1,FIND(",",E12)-1),"Departamento de","Dpto."),"Partido de","Part."),"Coronel","Cnel."),"General","Gral."),"Comandante","Cmte."),E12)</f>
        <v>Dpto. La Capital</v>
      </c>
      <c r="G12" s="117">
        <f>IFERROR(VLOOKUP($E12,LOC_UNICOS,G$2,0),"sd")</f>
        <v>-31.5</v>
      </c>
      <c r="H12" s="117">
        <f>IFERROR(VLOOKUP($E12,LOC_UNICOS,H$2,0),"sd")</f>
        <v>-60.6666667</v>
      </c>
      <c r="I12" s="116">
        <f t="shared" si="2"/>
        <v>2018</v>
      </c>
      <c r="J12" s="116">
        <f t="shared" si="3"/>
        <v>2016</v>
      </c>
      <c r="K12" s="118">
        <f t="array" ref="K12">IFERROR(AVERAGE(IF(INDEX(DATOS,0,$P$2)&lt;=$I12,IF(INDEX(DATOS,0,$P$2)&gt;=$J12,IF(ISNUMBER(INDEX(DATOS,0,K$5)),IF(INDEX(DATOS,0,$N$2)=0,IF(INDEX(DATOS,0,$O$2)=1,IF(INDEX(DATOS,0,$Q$2)=$E12,INDEX(DATOS,0,K$5)))))))),"sd")</f>
        <v>99.466666666666654</v>
      </c>
      <c r="L12" s="118">
        <f t="array" ref="L12">IFERROR(AVERAGE(IF(INDEX(DATOS,0,$P$2)&lt;=$I12,IF(INDEX(DATOS,0,$P$2)&gt;=$J12,IF(ISNUMBER(INDEX(DATOS,0,L$5)),IF(INDEX(DATOS,0,$N$2)=0,IF(INDEX(DATOS,0,$O$2)=1,IF(INDEX(DATOS,0,$Q$2)=$E12,INDEX(DATOS,0,L$5)))))))),"sd")</f>
        <v>14.933333333333332</v>
      </c>
      <c r="M12" s="118">
        <f t="array" ref="M12">IFERROR(AVERAGE(IF(INDEX(DATOS,0,$P$2)&lt;=$I12,IF(INDEX(DATOS,0,$P$2)&gt;=$J12,IF(ISNUMBER(INDEX(DATOS,0,M$5)),IF(INDEX(DATOS,0,$N$2)=0,IF(INDEX(DATOS,0,$O$2)=1,IF(INDEX(DATOS,0,$Q$2)=$E12,INDEX(DATOS,0,M$5)))))))),"sd")</f>
        <v>24.266666666666666</v>
      </c>
      <c r="N12" s="118">
        <f t="array" ref="N12">IFERROR(AVERAGE(IF(INDEX(DATOS,0,$P$2)&lt;=$I12,IF(INDEX(DATOS,0,$P$2)&gt;=$J12,IF(ISNUMBER(INDEX(DATOS,0,N$5)),IF(INDEX(DATOS,0,$N$2)=0,IF(INDEX(DATOS,0,$O$2)=1,IF(INDEX(DATOS,0,$Q$2)=$E12,INDEX(DATOS,0,N$5)))))))),"sd")</f>
        <v>81.899999999999991</v>
      </c>
      <c r="O12" s="118">
        <f t="array" ref="O12">IFERROR(AVERAGE(IF(INDEX(DATOS,0,$P$2)&lt;=$I12,IF(INDEX(DATOS,0,$P$2)&gt;=$J12,IF(ISNUMBER(INDEX(DATOS,0,O$5)),IF(INDEX(DATOS,0,$N$2)=0,IF(INDEX(DATOS,0,$O$2)=1,IF(INDEX(DATOS,0,$Q$2)=$E12,INDEX(DATOS,0,O$5)))))))),"sd")</f>
        <v>10.200000000000001</v>
      </c>
      <c r="P12" s="118">
        <f t="array" ref="P12">IFERROR(AVERAGE(IF(INDEX(DATOS,0,$P$2)&lt;=$I12,IF(INDEX(DATOS,0,$P$2)&gt;=$J12,IF(ISNUMBER(INDEX(DATOS,0,P$5)),IF(INDEX(DATOS,0,$N$2)=0,IF(INDEX(DATOS,0,$O$2)=1,IF(INDEX(DATOS,0,$Q$2)=$E12,INDEX(DATOS,0,P$5)))))))),"sd")</f>
        <v>2800</v>
      </c>
      <c r="Q12" s="118">
        <f t="array" ref="Q12">IFERROR(AVERAGE(IF(INDEX(DATOS,0,$P$2)&lt;=$I12,IF(INDEX(DATOS,0,$P$2)&gt;=$J12,IF(ISNUMBER(INDEX(DATOS,0,Q$5)),IF(INDEX(DATOS,0,$N$2)=0,IF(INDEX(DATOS,0,$O$2)=1,IF(INDEX(DATOS,0,$Q$2)=$E12,INDEX(DATOS,0,Q$5)))))))),"sd")</f>
        <v>6.8999999999999995</v>
      </c>
      <c r="R12" s="118"/>
      <c r="S12" s="119" t="str">
        <f t="shared" si="4"/>
        <v>Dpto. La Capital                        ,-31.500,-60.667,2018,2016,99.467,14.933,24.267,81.900,10.200,2800.000, 6.900</v>
      </c>
    </row>
    <row r="13" spans="1:19" x14ac:dyDescent="0.35">
      <c r="A13">
        <f t="shared" si="5"/>
        <v>6</v>
      </c>
      <c r="B13" s="35">
        <f t="array" ref="B13">IF(B12=0,0,MIN(IF(INDEX(DATOS,0,$P$2)&lt;=$I13,IF(INDEX(DATOS,0,$P$2)&gt;=$J13,IF(ISNUMBER(INDEX(DATOS,0,$C13)),IF(INDEX(DATOS,0,$N$2)=0,IF(INDEX(DATOS,0,$O$2)=1,IF(ISNA(MATCH(INDEX(DATOS,0,$Q$2),IF($J$8:J12=J13,$E$8:E12),0)),INDEX(DATOS,0,$M$2)))))))))</f>
        <v>24</v>
      </c>
      <c r="C13" s="32">
        <f>MATCH(D13,INDEX(DATOS,1,),0)</f>
        <v>20</v>
      </c>
      <c r="D13" s="114" t="s">
        <v>1</v>
      </c>
      <c r="E13" s="34" t="str">
        <f>IF($B13=0,"--",INDEX(DATOS,$B13,Q$2))</f>
        <v>Departamento de Las Colonias, SF</v>
      </c>
      <c r="F13" s="34" t="str">
        <f>IFERROR(SUBSTITUTE(SUBSTITUTE(SUBSTITUTE(SUBSTITUTE(SUBSTITUTE(MID(E13,1,FIND(",",E13)-1),"Departamento de","Dpto."),"Partido de","Part."),"Coronel","Cnel."),"General","Gral."),"Comandante","Cmte."),E13)</f>
        <v>Dpto. Las Colonias</v>
      </c>
      <c r="G13" s="117">
        <f>IFERROR(VLOOKUP($E13,LOC_UNICOS,G$2,0),"sd")</f>
        <v>-31.5</v>
      </c>
      <c r="H13" s="117">
        <f>IFERROR(VLOOKUP($E13,LOC_UNICOS,H$2,0),"sd")</f>
        <v>-61.133333299999997</v>
      </c>
      <c r="I13" s="116">
        <f t="shared" si="2"/>
        <v>2018</v>
      </c>
      <c r="J13" s="116">
        <f t="shared" si="3"/>
        <v>2016</v>
      </c>
      <c r="K13" s="118">
        <f t="array" ref="K13">IFERROR(AVERAGE(IF(INDEX(DATOS,0,$P$2)&lt;=$I13,IF(INDEX(DATOS,0,$P$2)&gt;=$J13,IF(ISNUMBER(INDEX(DATOS,0,K$5)),IF(INDEX(DATOS,0,$N$2)=0,IF(INDEX(DATOS,0,$O$2)=1,IF(INDEX(DATOS,0,$Q$2)=$E13,INDEX(DATOS,0,K$5)))))))),"sd")</f>
        <v>99.990909090909085</v>
      </c>
      <c r="L13" s="118">
        <f t="array" ref="L13">IFERROR(AVERAGE(IF(INDEX(DATOS,0,$P$2)&lt;=$I13,IF(INDEX(DATOS,0,$P$2)&gt;=$J13,IF(ISNUMBER(INDEX(DATOS,0,L$5)),IF(INDEX(DATOS,0,$N$2)=0,IF(INDEX(DATOS,0,$O$2)=1,IF(INDEX(DATOS,0,$Q$2)=$E13,INDEX(DATOS,0,L$5)))))))),"sd")</f>
        <v>9.6454545454545446</v>
      </c>
      <c r="M13" s="118">
        <f t="array" ref="M13">IFERROR(AVERAGE(IF(INDEX(DATOS,0,$P$2)&lt;=$I13,IF(INDEX(DATOS,0,$P$2)&gt;=$J13,IF(ISNUMBER(INDEX(DATOS,0,M$5)),IF(INDEX(DATOS,0,$N$2)=0,IF(INDEX(DATOS,0,$O$2)=1,IF(INDEX(DATOS,0,$Q$2)=$E13,INDEX(DATOS,0,M$5)))))))),"sd")</f>
        <v>24.936363636363637</v>
      </c>
      <c r="N13" s="118">
        <f t="array" ref="N13">IFERROR(AVERAGE(IF(INDEX(DATOS,0,$P$2)&lt;=$I13,IF(INDEX(DATOS,0,$P$2)&gt;=$J13,IF(ISNUMBER(INDEX(DATOS,0,N$5)),IF(INDEX(DATOS,0,$N$2)=0,IF(INDEX(DATOS,0,$O$2)=1,IF(INDEX(DATOS,0,$Q$2)=$E13,INDEX(DATOS,0,N$5)))))))),"sd")</f>
        <v>81.445454545454538</v>
      </c>
      <c r="O13" s="118">
        <f t="array" ref="O13">IFERROR(AVERAGE(IF(INDEX(DATOS,0,$P$2)&lt;=$I13,IF(INDEX(DATOS,0,$P$2)&gt;=$J13,IF(ISNUMBER(INDEX(DATOS,0,O$5)),IF(INDEX(DATOS,0,$N$2)=0,IF(INDEX(DATOS,0,$O$2)=1,IF(INDEX(DATOS,0,$Q$2)=$E13,INDEX(DATOS,0,O$5)))))))),"sd")</f>
        <v>10.354545454545455</v>
      </c>
      <c r="P13" s="118">
        <f t="array" ref="P13">IFERROR(AVERAGE(IF(INDEX(DATOS,0,$P$2)&lt;=$I13,IF(INDEX(DATOS,0,$P$2)&gt;=$J13,IF(ISNUMBER(INDEX(DATOS,0,P$5)),IF(INDEX(DATOS,0,$N$2)=0,IF(INDEX(DATOS,0,$O$2)=1,IF(INDEX(DATOS,0,$Q$2)=$E13,INDEX(DATOS,0,P$5)))))))),"sd")</f>
        <v>3054.5446713190308</v>
      </c>
      <c r="Q13" s="118">
        <f t="array" ref="Q13">IFERROR(AVERAGE(IF(INDEX(DATOS,0,$P$2)&lt;=$I13,IF(INDEX(DATOS,0,$P$2)&gt;=$J13,IF(ISNUMBER(INDEX(DATOS,0,Q$5)),IF(INDEX(DATOS,0,$N$2)=0,IF(INDEX(DATOS,0,$O$2)=1,IF(INDEX(DATOS,0,$Q$2)=$E13,INDEX(DATOS,0,Q$5)))))))),"sd")</f>
        <v>8.7000000000000011</v>
      </c>
      <c r="R13" s="118"/>
      <c r="S13" s="119" t="str">
        <f t="shared" si="4"/>
        <v>Dpto. Las Colonias                      ,-31.500,-61.133,2018,2016,99.991, 9.645,24.936,81.445,10.355,3054.545, 8.700</v>
      </c>
    </row>
    <row r="14" spans="1:19" x14ac:dyDescent="0.35">
      <c r="A14">
        <f t="shared" si="5"/>
        <v>7</v>
      </c>
      <c r="B14" s="35">
        <f t="array" ref="B14">IF(B13=0,0,MIN(IF(INDEX(DATOS,0,$P$2)&lt;=$I14,IF(INDEX(DATOS,0,$P$2)&gt;=$J14,IF(ISNUMBER(INDEX(DATOS,0,$C14)),IF(INDEX(DATOS,0,$N$2)=0,IF(INDEX(DATOS,0,$O$2)=1,IF(ISNA(MATCH(INDEX(DATOS,0,$Q$2),IF($J$8:J13=J14,$E$8:E13),0)),INDEX(DATOS,0,$M$2)))))))))</f>
        <v>27</v>
      </c>
      <c r="C14" s="32">
        <f>MATCH(D14,INDEX(DATOS,1,),0)</f>
        <v>20</v>
      </c>
      <c r="D14" s="114" t="s">
        <v>1</v>
      </c>
      <c r="E14" s="34" t="str">
        <f>IF($B14=0,"--",INDEX(DATOS,$B14,Q$2))</f>
        <v>Departamento de San Cristóbal, SF</v>
      </c>
      <c r="F14" s="34" t="str">
        <f>IFERROR(SUBSTITUTE(SUBSTITUTE(SUBSTITUTE(SUBSTITUTE(SUBSTITUTE(MID(E14,1,FIND(",",E14)-1),"Departamento de","Dpto."),"Partido de","Part."),"Coronel","Cnel."),"General","Gral."),"Comandante","Cmte."),E14)</f>
        <v>Dpto. San Cristóbal</v>
      </c>
      <c r="G14" s="117">
        <f>IFERROR(VLOOKUP($E14,LOC_UNICOS,G$2,0),"sd")</f>
        <v>-30.3333333</v>
      </c>
      <c r="H14" s="117">
        <f>IFERROR(VLOOKUP($E14,LOC_UNICOS,H$2,0),"sd")</f>
        <v>-61.3333333</v>
      </c>
      <c r="I14" s="116">
        <f t="shared" si="2"/>
        <v>2018</v>
      </c>
      <c r="J14" s="116">
        <f t="shared" si="3"/>
        <v>2016</v>
      </c>
      <c r="K14" s="118">
        <f t="array" ref="K14">IFERROR(AVERAGE(IF(INDEX(DATOS,0,$P$2)&lt;=$I14,IF(INDEX(DATOS,0,$P$2)&gt;=$J14,IF(ISNUMBER(INDEX(DATOS,0,K$5)),IF(INDEX(DATOS,0,$N$2)=0,IF(INDEX(DATOS,0,$O$2)=1,IF(INDEX(DATOS,0,$Q$2)=$E14,INDEX(DATOS,0,K$5)))))))),"sd")</f>
        <v>100.36666666666666</v>
      </c>
      <c r="L14" s="118">
        <f t="array" ref="L14">IFERROR(AVERAGE(IF(INDEX(DATOS,0,$P$2)&lt;=$I14,IF(INDEX(DATOS,0,$P$2)&gt;=$J14,IF(ISNUMBER(INDEX(DATOS,0,L$5)),IF(INDEX(DATOS,0,$N$2)=0,IF(INDEX(DATOS,0,$O$2)=1,IF(INDEX(DATOS,0,$Q$2)=$E14,INDEX(DATOS,0,L$5)))))))),"sd")</f>
        <v>16.566666666666666</v>
      </c>
      <c r="M14" s="118">
        <f t="array" ref="M14">IFERROR(AVERAGE(IF(INDEX(DATOS,0,$P$2)&lt;=$I14,IF(INDEX(DATOS,0,$P$2)&gt;=$J14,IF(ISNUMBER(INDEX(DATOS,0,M$5)),IF(INDEX(DATOS,0,$N$2)=0,IF(INDEX(DATOS,0,$O$2)=1,IF(INDEX(DATOS,0,$Q$2)=$E14,INDEX(DATOS,0,M$5)))))))),"sd")</f>
        <v>26.166666666666668</v>
      </c>
      <c r="N14" s="118">
        <f t="array" ref="N14">IFERROR(AVERAGE(IF(INDEX(DATOS,0,$P$2)&lt;=$I14,IF(INDEX(DATOS,0,$P$2)&gt;=$J14,IF(ISNUMBER(INDEX(DATOS,0,N$5)),IF(INDEX(DATOS,0,$N$2)=0,IF(INDEX(DATOS,0,$O$2)=1,IF(INDEX(DATOS,0,$Q$2)=$E14,INDEX(DATOS,0,N$5)))))))),"sd")</f>
        <v>80.399999999999991</v>
      </c>
      <c r="O14" s="118">
        <f t="array" ref="O14">IFERROR(AVERAGE(IF(INDEX(DATOS,0,$P$2)&lt;=$I14,IF(INDEX(DATOS,0,$P$2)&gt;=$J14,IF(ISNUMBER(INDEX(DATOS,0,O$5)),IF(INDEX(DATOS,0,$N$2)=0,IF(INDEX(DATOS,0,$O$2)=1,IF(INDEX(DATOS,0,$Q$2)=$E14,INDEX(DATOS,0,O$5)))))))),"sd")</f>
        <v>10.9</v>
      </c>
      <c r="P14" s="118">
        <f t="array" ref="P14">IFERROR(AVERAGE(IF(INDEX(DATOS,0,$P$2)&lt;=$I14,IF(INDEX(DATOS,0,$P$2)&gt;=$J14,IF(ISNUMBER(INDEX(DATOS,0,P$5)),IF(INDEX(DATOS,0,$N$2)=0,IF(INDEX(DATOS,0,$O$2)=1,IF(INDEX(DATOS,0,$Q$2)=$E14,INDEX(DATOS,0,P$5)))))))),"sd")</f>
        <v>2700</v>
      </c>
      <c r="Q14" s="118">
        <f t="array" ref="Q14">IFERROR(AVERAGE(IF(INDEX(DATOS,0,$P$2)&lt;=$I14,IF(INDEX(DATOS,0,$P$2)&gt;=$J14,IF(ISNUMBER(INDEX(DATOS,0,Q$5)),IF(INDEX(DATOS,0,$N$2)=0,IF(INDEX(DATOS,0,$O$2)=1,IF(INDEX(DATOS,0,$Q$2)=$E14,INDEX(DATOS,0,Q$5)))))))),"sd")</f>
        <v>4</v>
      </c>
      <c r="R14" s="118"/>
      <c r="S14" s="119" t="str">
        <f t="shared" si="4"/>
        <v>Dpto. San Cristóbal                     ,-30.333,-61.333,2018,2016,100.367,16.567,26.167,80.400,10.900,2700.000, 4.000</v>
      </c>
    </row>
    <row r="15" spans="1:19" x14ac:dyDescent="0.35">
      <c r="A15">
        <f t="shared" si="5"/>
        <v>8</v>
      </c>
      <c r="B15" s="35">
        <f t="array" ref="B15">IF(B14=0,0,MIN(IF(INDEX(DATOS,0,$P$2)&lt;=$I15,IF(INDEX(DATOS,0,$P$2)&gt;=$J15,IF(ISNUMBER(INDEX(DATOS,0,$C15)),IF(INDEX(DATOS,0,$N$2)=0,IF(INDEX(DATOS,0,$O$2)=1,IF(ISNA(MATCH(INDEX(DATOS,0,$Q$2),IF($J$8:J14=J15,$E$8:E14),0)),INDEX(DATOS,0,$M$2)))))))))</f>
        <v>28</v>
      </c>
      <c r="C15" s="32">
        <f>MATCH(D15,INDEX(DATOS,1,),0)</f>
        <v>20</v>
      </c>
      <c r="D15" s="114" t="s">
        <v>1</v>
      </c>
      <c r="E15" s="34" t="str">
        <f>IF($B15=0,"--",INDEX(DATOS,$B15,Q$2))</f>
        <v>Departamento de San Justo, SF</v>
      </c>
      <c r="F15" s="34" t="str">
        <f>IFERROR(SUBSTITUTE(SUBSTITUTE(SUBSTITUTE(SUBSTITUTE(SUBSTITUTE(MID(E15,1,FIND(",",E15)-1),"Departamento de","Dpto."),"Partido de","Part."),"Coronel","Cnel."),"General","Gral."),"Comandante","Cmte."),E15)</f>
        <v>Dpto. San Justo</v>
      </c>
      <c r="G15" s="117">
        <f>IFERROR(VLOOKUP($E15,LOC_UNICOS,G$2,0),"sd")</f>
        <v>-30.6666667</v>
      </c>
      <c r="H15" s="117">
        <f>IFERROR(VLOOKUP($E15,LOC_UNICOS,H$2,0),"sd")</f>
        <v>-60.5</v>
      </c>
      <c r="I15" s="116">
        <f t="shared" si="2"/>
        <v>2018</v>
      </c>
      <c r="J15" s="116">
        <f t="shared" si="3"/>
        <v>2016</v>
      </c>
      <c r="K15" s="118">
        <f t="array" ref="K15">IFERROR(AVERAGE(IF(INDEX(DATOS,0,$P$2)&lt;=$I15,IF(INDEX(DATOS,0,$P$2)&gt;=$J15,IF(ISNUMBER(INDEX(DATOS,0,K$5)),IF(INDEX(DATOS,0,$N$2)=0,IF(INDEX(DATOS,0,$O$2)=1,IF(INDEX(DATOS,0,$Q$2)=$E15,INDEX(DATOS,0,K$5)))))))),"sd")</f>
        <v>100.5</v>
      </c>
      <c r="L15" s="118">
        <f t="array" ref="L15">IFERROR(AVERAGE(IF(INDEX(DATOS,0,$P$2)&lt;=$I15,IF(INDEX(DATOS,0,$P$2)&gt;=$J15,IF(ISNUMBER(INDEX(DATOS,0,L$5)),IF(INDEX(DATOS,0,$N$2)=0,IF(INDEX(DATOS,0,$O$2)=1,IF(INDEX(DATOS,0,$Q$2)=$E15,INDEX(DATOS,0,L$5)))))))),"sd")</f>
        <v>13.866666666666669</v>
      </c>
      <c r="M15" s="118">
        <f t="array" ref="M15">IFERROR(AVERAGE(IF(INDEX(DATOS,0,$P$2)&lt;=$I15,IF(INDEX(DATOS,0,$P$2)&gt;=$J15,IF(ISNUMBER(INDEX(DATOS,0,M$5)),IF(INDEX(DATOS,0,$N$2)=0,IF(INDEX(DATOS,0,$O$2)=1,IF(INDEX(DATOS,0,$Q$2)=$E15,INDEX(DATOS,0,M$5)))))))),"sd")</f>
        <v>25.728571428571428</v>
      </c>
      <c r="N15" s="118">
        <f t="array" ref="N15">IFERROR(AVERAGE(IF(INDEX(DATOS,0,$P$2)&lt;=$I15,IF(INDEX(DATOS,0,$P$2)&gt;=$J15,IF(ISNUMBER(INDEX(DATOS,0,N$5)),IF(INDEX(DATOS,0,$N$2)=0,IF(INDEX(DATOS,0,$O$2)=1,IF(INDEX(DATOS,0,$Q$2)=$E15,INDEX(DATOS,0,N$5)))))))),"sd")</f>
        <v>78.904761904761926</v>
      </c>
      <c r="O15" s="118">
        <f t="array" ref="O15">IFERROR(AVERAGE(IF(INDEX(DATOS,0,$P$2)&lt;=$I15,IF(INDEX(DATOS,0,$P$2)&gt;=$J15,IF(ISNUMBER(INDEX(DATOS,0,O$5)),IF(INDEX(DATOS,0,$N$2)=0,IF(INDEX(DATOS,0,$O$2)=1,IF(INDEX(DATOS,0,$Q$2)=$E15,INDEX(DATOS,0,O$5)))))))),"sd")</f>
        <v>10.942857142857145</v>
      </c>
      <c r="P15" s="118">
        <f t="array" ref="P15">IFERROR(AVERAGE(IF(INDEX(DATOS,0,$P$2)&lt;=$I15,IF(INDEX(DATOS,0,$P$2)&gt;=$J15,IF(ISNUMBER(INDEX(DATOS,0,P$5)),IF(INDEX(DATOS,0,$N$2)=0,IF(INDEX(DATOS,0,$O$2)=1,IF(INDEX(DATOS,0,$Q$2)=$E15,INDEX(DATOS,0,P$5)))))))),"sd")</f>
        <v>2823.8095238095239</v>
      </c>
      <c r="Q15" s="118">
        <f t="array" ref="Q15">IFERROR(AVERAGE(IF(INDEX(DATOS,0,$P$2)&lt;=$I15,IF(INDEX(DATOS,0,$P$2)&gt;=$J15,IF(ISNUMBER(INDEX(DATOS,0,Q$5)),IF(INDEX(DATOS,0,$N$2)=0,IF(INDEX(DATOS,0,$O$2)=1,IF(INDEX(DATOS,0,$Q$2)=$E15,INDEX(DATOS,0,Q$5)))))))),"sd")</f>
        <v>2.5180952380952384</v>
      </c>
      <c r="R15" s="118"/>
      <c r="S15" s="119" t="str">
        <f t="shared" si="4"/>
        <v>Dpto. San Justo                         ,-30.667,-60.500,2018,2016,100.500,13.867,25.729,78.905,10.943,2823.810, 2.518</v>
      </c>
    </row>
    <row r="16" spans="1:19" x14ac:dyDescent="0.35">
      <c r="A16">
        <f t="shared" si="5"/>
        <v>9</v>
      </c>
      <c r="B16" s="35">
        <f t="array" ref="B16">IF(B15=0,0,MIN(IF(INDEX(DATOS,0,$P$2)&lt;=$I16,IF(INDEX(DATOS,0,$P$2)&gt;=$J16,IF(ISNUMBER(INDEX(DATOS,0,$C16)),IF(INDEX(DATOS,0,$N$2)=0,IF(INDEX(DATOS,0,$O$2)=1,IF(ISNA(MATCH(INDEX(DATOS,0,$Q$2),IF($J$8:J15=J16,$E$8:E15),0)),INDEX(DATOS,0,$M$2)))))))))</f>
        <v>29</v>
      </c>
      <c r="C16" s="32">
        <f>MATCH(D16,INDEX(DATOS,1,),0)</f>
        <v>20</v>
      </c>
      <c r="D16" s="114" t="s">
        <v>1</v>
      </c>
      <c r="E16" s="34" t="str">
        <f>IF($B16=0,"--",INDEX(DATOS,$B16,Q$2))</f>
        <v>Departamento de San Martín, SF</v>
      </c>
      <c r="F16" s="34" t="str">
        <f>IFERROR(SUBSTITUTE(SUBSTITUTE(SUBSTITUTE(SUBSTITUTE(SUBSTITUTE(MID(E16,1,FIND(",",E16)-1),"Departamento de","Dpto."),"Partido de","Part."),"Coronel","Cnel."),"General","Gral."),"Comandante","Cmte."),E16)</f>
        <v>Dpto. San Martín</v>
      </c>
      <c r="G16" s="117">
        <f>IFERROR(VLOOKUP($E16,LOC_UNICOS,G$2,0),"sd")</f>
        <v>-32</v>
      </c>
      <c r="H16" s="117">
        <f>IFERROR(VLOOKUP($E16,LOC_UNICOS,H$2,0),"sd")</f>
        <v>-61.8333333</v>
      </c>
      <c r="I16" s="116">
        <f t="shared" si="2"/>
        <v>2018</v>
      </c>
      <c r="J16" s="116">
        <f t="shared" si="3"/>
        <v>2016</v>
      </c>
      <c r="K16" s="118">
        <f t="array" ref="K16">IFERROR(AVERAGE(IF(INDEX(DATOS,0,$P$2)&lt;=$I16,IF(INDEX(DATOS,0,$P$2)&gt;=$J16,IF(ISNUMBER(INDEX(DATOS,0,K$5)),IF(INDEX(DATOS,0,$N$2)=0,IF(INDEX(DATOS,0,$O$2)=1,IF(INDEX(DATOS,0,$Q$2)=$E16,INDEX(DATOS,0,K$5)))))))),"sd")</f>
        <v>99.058823529411768</v>
      </c>
      <c r="L16" s="118">
        <f t="array" ref="L16">IFERROR(AVERAGE(IF(INDEX(DATOS,0,$P$2)&lt;=$I16,IF(INDEX(DATOS,0,$P$2)&gt;=$J16,IF(ISNUMBER(INDEX(DATOS,0,L$5)),IF(INDEX(DATOS,0,$N$2)=0,IF(INDEX(DATOS,0,$O$2)=1,IF(INDEX(DATOS,0,$Q$2)=$E16,INDEX(DATOS,0,L$5)))))))),"sd")</f>
        <v>8.205882352941174</v>
      </c>
      <c r="M16" s="118">
        <f t="array" ref="M16">IFERROR(AVERAGE(IF(INDEX(DATOS,0,$P$2)&lt;=$I16,IF(INDEX(DATOS,0,$P$2)&gt;=$J16,IF(ISNUMBER(INDEX(DATOS,0,M$5)),IF(INDEX(DATOS,0,$N$2)=0,IF(INDEX(DATOS,0,$O$2)=1,IF(INDEX(DATOS,0,$Q$2)=$E16,INDEX(DATOS,0,M$5)))))))),"sd")</f>
        <v>24.52941176470588</v>
      </c>
      <c r="N16" s="118">
        <f t="array" ref="N16">IFERROR(AVERAGE(IF(INDEX(DATOS,0,$P$2)&lt;=$I16,IF(INDEX(DATOS,0,$P$2)&gt;=$J16,IF(ISNUMBER(INDEX(DATOS,0,N$5)),IF(INDEX(DATOS,0,$N$2)=0,IF(INDEX(DATOS,0,$O$2)=1,IF(INDEX(DATOS,0,$Q$2)=$E16,INDEX(DATOS,0,N$5)))))))),"sd")</f>
        <v>78.723529411764716</v>
      </c>
      <c r="O16" s="118">
        <f t="array" ref="O16">IFERROR(AVERAGE(IF(INDEX(DATOS,0,$P$2)&lt;=$I16,IF(INDEX(DATOS,0,$P$2)&gt;=$J16,IF(ISNUMBER(INDEX(DATOS,0,O$5)),IF(INDEX(DATOS,0,$N$2)=0,IF(INDEX(DATOS,0,$O$2)=1,IF(INDEX(DATOS,0,$Q$2)=$E16,INDEX(DATOS,0,O$5)))))))),"sd")</f>
        <v>10.388235294117649</v>
      </c>
      <c r="P16" s="118">
        <f t="array" ref="P16">IFERROR(AVERAGE(IF(INDEX(DATOS,0,$P$2)&lt;=$I16,IF(INDEX(DATOS,0,$P$2)&gt;=$J16,IF(ISNUMBER(INDEX(DATOS,0,P$5)),IF(INDEX(DATOS,0,$N$2)=0,IF(INDEX(DATOS,0,$O$2)=1,IF(INDEX(DATOS,0,$Q$2)=$E16,INDEX(DATOS,0,P$5)))))))),"sd")</f>
        <v>3223.5294117647059</v>
      </c>
      <c r="Q16" s="118">
        <f t="array" ref="Q16">IFERROR(AVERAGE(IF(INDEX(DATOS,0,$P$2)&lt;=$I16,IF(INDEX(DATOS,0,$P$2)&gt;=$J16,IF(ISNUMBER(INDEX(DATOS,0,Q$5)),IF(INDEX(DATOS,0,$N$2)=0,IF(INDEX(DATOS,0,$O$2)=1,IF(INDEX(DATOS,0,$Q$2)=$E16,INDEX(DATOS,0,Q$5)))))))),"sd")</f>
        <v>5.6941176470588246</v>
      </c>
      <c r="R16" s="118"/>
      <c r="S16" s="119" t="str">
        <f t="shared" si="4"/>
        <v>Dpto. San Martín                        ,-32.000,-61.833,2018,2016,99.059, 8.206,24.529,78.724,10.388,3223.529, 5.694</v>
      </c>
    </row>
    <row r="17" spans="1:19" x14ac:dyDescent="0.35">
      <c r="A17">
        <f t="shared" si="5"/>
        <v>10</v>
      </c>
      <c r="B17" s="35">
        <f t="array" ref="B17">IF(B16=0,0,MIN(IF(INDEX(DATOS,0,$P$2)&lt;=$I17,IF(INDEX(DATOS,0,$P$2)&gt;=$J17,IF(ISNUMBER(INDEX(DATOS,0,$C17)),IF(INDEX(DATOS,0,$N$2)=0,IF(INDEX(DATOS,0,$O$2)=1,IF(ISNA(MATCH(INDEX(DATOS,0,$Q$2),IF($J$8:J16=J17,$E$8:E16),0)),INDEX(DATOS,0,$M$2)))))))))</f>
        <v>36</v>
      </c>
      <c r="C17" s="32">
        <f>MATCH(D17,INDEX(DATOS,1,),0)</f>
        <v>20</v>
      </c>
      <c r="D17" s="114" t="s">
        <v>1</v>
      </c>
      <c r="E17" s="34" t="str">
        <f>IF($B17=0,"--",INDEX(DATOS,$B17,Q$2))</f>
        <v>Departamento de San Jerónimo, SF</v>
      </c>
      <c r="F17" s="34" t="str">
        <f>IFERROR(SUBSTITUTE(SUBSTITUTE(SUBSTITUTE(SUBSTITUTE(SUBSTITUTE(MID(E17,1,FIND(",",E17)-1),"Departamento de","Dpto."),"Partido de","Part."),"Coronel","Cnel."),"General","Gral."),"Comandante","Cmte."),E17)</f>
        <v>Dpto. San Jerónimo</v>
      </c>
      <c r="G17" s="117">
        <f>IFERROR(VLOOKUP($E17,LOC_UNICOS,G$2,0),"sd")</f>
        <v>-32.1666667</v>
      </c>
      <c r="H17" s="117">
        <f>IFERROR(VLOOKUP($E17,LOC_UNICOS,H$2,0),"sd")</f>
        <v>-61.0833333</v>
      </c>
      <c r="I17" s="116">
        <f t="shared" si="2"/>
        <v>2018</v>
      </c>
      <c r="J17" s="116">
        <f t="shared" si="3"/>
        <v>2016</v>
      </c>
      <c r="K17" s="118">
        <f t="array" ref="K17">IFERROR(AVERAGE(IF(INDEX(DATOS,0,$P$2)&lt;=$I17,IF(INDEX(DATOS,0,$P$2)&gt;=$J17,IF(ISNUMBER(INDEX(DATOS,0,K$5)),IF(INDEX(DATOS,0,$N$2)=0,IF(INDEX(DATOS,0,$O$2)=1,IF(INDEX(DATOS,0,$Q$2)=$E17,INDEX(DATOS,0,K$5)))))))),"sd")</f>
        <v>99.821428571428555</v>
      </c>
      <c r="L17" s="118">
        <f t="array" ref="L17">IFERROR(AVERAGE(IF(INDEX(DATOS,0,$P$2)&lt;=$I17,IF(INDEX(DATOS,0,$P$2)&gt;=$J17,IF(ISNUMBER(INDEX(DATOS,0,L$5)),IF(INDEX(DATOS,0,$N$2)=0,IF(INDEX(DATOS,0,$O$2)=1,IF(INDEX(DATOS,0,$Q$2)=$E17,INDEX(DATOS,0,L$5)))))))),"sd")</f>
        <v>7.9285714285714288</v>
      </c>
      <c r="M17" s="118">
        <f t="array" ref="M17">IFERROR(AVERAGE(IF(INDEX(DATOS,0,$P$2)&lt;=$I17,IF(INDEX(DATOS,0,$P$2)&gt;=$J17,IF(ISNUMBER(INDEX(DATOS,0,M$5)),IF(INDEX(DATOS,0,$N$2)=0,IF(INDEX(DATOS,0,$O$2)=1,IF(INDEX(DATOS,0,$Q$2)=$E17,INDEX(DATOS,0,M$5)))))))),"sd")</f>
        <v>25.042857142857141</v>
      </c>
      <c r="N17" s="118">
        <f t="array" ref="N17">IFERROR(AVERAGE(IF(INDEX(DATOS,0,$P$2)&lt;=$I17,IF(INDEX(DATOS,0,$P$2)&gt;=$J17,IF(ISNUMBER(INDEX(DATOS,0,N$5)),IF(INDEX(DATOS,0,$N$2)=0,IF(INDEX(DATOS,0,$O$2)=1,IF(INDEX(DATOS,0,$Q$2)=$E17,INDEX(DATOS,0,N$5)))))))),"sd")</f>
        <v>79.421428571428564</v>
      </c>
      <c r="O17" s="118">
        <f t="array" ref="O17">IFERROR(AVERAGE(IF(INDEX(DATOS,0,$P$2)&lt;=$I17,IF(INDEX(DATOS,0,$P$2)&gt;=$J17,IF(ISNUMBER(INDEX(DATOS,0,O$5)),IF(INDEX(DATOS,0,$N$2)=0,IF(INDEX(DATOS,0,$O$2)=1,IF(INDEX(DATOS,0,$Q$2)=$E17,INDEX(DATOS,0,O$5)))))))),"sd")</f>
        <v>10.614285714285716</v>
      </c>
      <c r="P17" s="118">
        <f t="array" ref="P17">IFERROR(AVERAGE(IF(INDEX(DATOS,0,$P$2)&lt;=$I17,IF(INDEX(DATOS,0,$P$2)&gt;=$J17,IF(ISNUMBER(INDEX(DATOS,0,P$5)),IF(INDEX(DATOS,0,$N$2)=0,IF(INDEX(DATOS,0,$O$2)=1,IF(INDEX(DATOS,0,$Q$2)=$E17,INDEX(DATOS,0,P$5)))))))),"sd")</f>
        <v>3300</v>
      </c>
      <c r="Q17" s="118">
        <f t="array" ref="Q17">IFERROR(AVERAGE(IF(INDEX(DATOS,0,$P$2)&lt;=$I17,IF(INDEX(DATOS,0,$P$2)&gt;=$J17,IF(ISNUMBER(INDEX(DATOS,0,Q$5)),IF(INDEX(DATOS,0,$N$2)=0,IF(INDEX(DATOS,0,$O$2)=1,IF(INDEX(DATOS,0,$Q$2)=$E17,INDEX(DATOS,0,Q$5)))))))),"sd")</f>
        <v>3.3428571428571425</v>
      </c>
      <c r="R17" s="118"/>
      <c r="S17" s="119" t="str">
        <f t="shared" si="4"/>
        <v>Dpto. San Jerónimo                      ,-32.167,-61.083,2018,2016,99.821, 7.929,25.043,79.421,10.614,3300.000, 3.343</v>
      </c>
    </row>
    <row r="18" spans="1:19" x14ac:dyDescent="0.35">
      <c r="A18">
        <f t="shared" si="5"/>
        <v>11</v>
      </c>
      <c r="B18" s="35">
        <f t="array" ref="B18">IF(B17=0,0,MIN(IF(INDEX(DATOS,0,$P$2)&lt;=$I18,IF(INDEX(DATOS,0,$P$2)&gt;=$J18,IF(ISNUMBER(INDEX(DATOS,0,$C18)),IF(INDEX(DATOS,0,$N$2)=0,IF(INDEX(DATOS,0,$O$2)=1,IF(ISNA(MATCH(INDEX(DATOS,0,$Q$2),IF($J$8:J17=J18,$E$8:E17),0)),INDEX(DATOS,0,$M$2)))))))))</f>
        <v>41</v>
      </c>
      <c r="C18" s="32">
        <f>MATCH(D18,INDEX(DATOS,1,),0)</f>
        <v>20</v>
      </c>
      <c r="D18" s="114" t="s">
        <v>1</v>
      </c>
      <c r="E18" s="34" t="str">
        <f>IF($B18=0,"--",INDEX(DATOS,$B18,Q$2))</f>
        <v>Departamento de Iriondo, SF</v>
      </c>
      <c r="F18" s="34" t="str">
        <f>IFERROR(SUBSTITUTE(SUBSTITUTE(SUBSTITUTE(SUBSTITUTE(SUBSTITUTE(MID(E18,1,FIND(",",E18)-1),"Departamento de","Dpto."),"Partido de","Part."),"Coronel","Cnel."),"General","Gral."),"Comandante","Cmte."),E18)</f>
        <v>Dpto. Iriondo</v>
      </c>
      <c r="G18" s="117">
        <f>IFERROR(VLOOKUP($E18,LOC_UNICOS,G$2,0),"sd")</f>
        <v>-32.633333299999997</v>
      </c>
      <c r="H18" s="117">
        <f>IFERROR(VLOOKUP($E18,LOC_UNICOS,H$2,0),"sd")</f>
        <v>-61.3333333</v>
      </c>
      <c r="I18" s="116">
        <f t="shared" si="2"/>
        <v>2018</v>
      </c>
      <c r="J18" s="116">
        <f t="shared" si="3"/>
        <v>2016</v>
      </c>
      <c r="K18" s="118">
        <f t="array" ref="K18">IFERROR(AVERAGE(IF(INDEX(DATOS,0,$P$2)&lt;=$I18,IF(INDEX(DATOS,0,$P$2)&gt;=$J18,IF(ISNUMBER(INDEX(DATOS,0,K$5)),IF(INDEX(DATOS,0,$N$2)=0,IF(INDEX(DATOS,0,$O$2)=1,IF(INDEX(DATOS,0,$Q$2)=$E18,INDEX(DATOS,0,K$5)))))))),"sd")</f>
        <v>97.823076923076911</v>
      </c>
      <c r="L18" s="118">
        <f t="array" ref="L18">IFERROR(AVERAGE(IF(INDEX(DATOS,0,$P$2)&lt;=$I18,IF(INDEX(DATOS,0,$P$2)&gt;=$J18,IF(ISNUMBER(INDEX(DATOS,0,L$5)),IF(INDEX(DATOS,0,$N$2)=0,IF(INDEX(DATOS,0,$O$2)=1,IF(INDEX(DATOS,0,$Q$2)=$E18,INDEX(DATOS,0,L$5)))))))),"sd")</f>
        <v>5.2846153846153845</v>
      </c>
      <c r="M18" s="118">
        <f t="array" ref="M18">IFERROR(AVERAGE(IF(INDEX(DATOS,0,$P$2)&lt;=$I18,IF(INDEX(DATOS,0,$P$2)&gt;=$J18,IF(ISNUMBER(INDEX(DATOS,0,M$5)),IF(INDEX(DATOS,0,$N$2)=0,IF(INDEX(DATOS,0,$O$2)=1,IF(INDEX(DATOS,0,$Q$2)=$E18,INDEX(DATOS,0,M$5)))))))),"sd")</f>
        <v>22.9</v>
      </c>
      <c r="N18" s="118">
        <f t="array" ref="N18">IFERROR(AVERAGE(IF(INDEX(DATOS,0,$P$2)&lt;=$I18,IF(INDEX(DATOS,0,$P$2)&gt;=$J18,IF(ISNUMBER(INDEX(DATOS,0,N$5)),IF(INDEX(DATOS,0,$N$2)=0,IF(INDEX(DATOS,0,$O$2)=1,IF(INDEX(DATOS,0,$Q$2)=$E18,INDEX(DATOS,0,N$5)))))))),"sd")</f>
        <v>78.669230769230779</v>
      </c>
      <c r="O18" s="118">
        <f t="array" ref="O18">IFERROR(AVERAGE(IF(INDEX(DATOS,0,$P$2)&lt;=$I18,IF(INDEX(DATOS,0,$P$2)&gt;=$J18,IF(ISNUMBER(INDEX(DATOS,0,O$5)),IF(INDEX(DATOS,0,$N$2)=0,IF(INDEX(DATOS,0,$O$2)=1,IF(INDEX(DATOS,0,$Q$2)=$E18,INDEX(DATOS,0,O$5)))))))),"sd")</f>
        <v>10.092307692307694</v>
      </c>
      <c r="P18" s="118">
        <f t="array" ref="P18">IFERROR(AVERAGE(IF(INDEX(DATOS,0,$P$2)&lt;=$I18,IF(INDEX(DATOS,0,$P$2)&gt;=$J18,IF(ISNUMBER(INDEX(DATOS,0,P$5)),IF(INDEX(DATOS,0,$N$2)=0,IF(INDEX(DATOS,0,$O$2)=1,IF(INDEX(DATOS,0,$Q$2)=$E18,INDEX(DATOS,0,P$5)))))))),"sd")</f>
        <v>3530.7692307692309</v>
      </c>
      <c r="Q18" s="118">
        <f t="array" ref="Q18">IFERROR(AVERAGE(IF(INDEX(DATOS,0,$P$2)&lt;=$I18,IF(INDEX(DATOS,0,$P$2)&gt;=$J18,IF(ISNUMBER(INDEX(DATOS,0,Q$5)),IF(INDEX(DATOS,0,$N$2)=0,IF(INDEX(DATOS,0,$O$2)=1,IF(INDEX(DATOS,0,$Q$2)=$E18,INDEX(DATOS,0,Q$5)))))))),"sd")</f>
        <v>7.5615384615384604</v>
      </c>
      <c r="R18" s="118"/>
      <c r="S18" s="119" t="str">
        <f t="shared" si="4"/>
        <v>Dpto. Iriondo                           ,-32.633,-61.333,2018,2016,97.823, 5.285,22.900,78.669,10.092,3530.769, 7.562</v>
      </c>
    </row>
    <row r="19" spans="1:19" x14ac:dyDescent="0.35">
      <c r="A19">
        <f t="shared" si="5"/>
        <v>12</v>
      </c>
      <c r="B19" s="35">
        <f t="array" ref="B19">IF(B18=0,0,MIN(IF(INDEX(DATOS,0,$P$2)&lt;=$I19,IF(INDEX(DATOS,0,$P$2)&gt;=$J19,IF(ISNUMBER(INDEX(DATOS,0,$C19)),IF(INDEX(DATOS,0,$N$2)=0,IF(INDEX(DATOS,0,$O$2)=1,IF(ISNA(MATCH(INDEX(DATOS,0,$Q$2),IF($J$8:J18=J19,$E$8:E18),0)),INDEX(DATOS,0,$M$2)))))))))</f>
        <v>45</v>
      </c>
      <c r="C19" s="32">
        <f>MATCH(D19,INDEX(DATOS,1,),0)</f>
        <v>20</v>
      </c>
      <c r="D19" s="114" t="s">
        <v>1</v>
      </c>
      <c r="E19" s="34" t="str">
        <f>IF($B19=0,"--",INDEX(DATOS,$B19,Q$2))</f>
        <v>Departamento de Belgrano, SF</v>
      </c>
      <c r="F19" s="34" t="str">
        <f>IFERROR(SUBSTITUTE(SUBSTITUTE(SUBSTITUTE(SUBSTITUTE(SUBSTITUTE(MID(E19,1,FIND(",",E19)-1),"Departamento de","Dpto."),"Partido de","Part."),"Coronel","Cnel."),"General","Gral."),"Comandante","Cmte."),E19)</f>
        <v>Dpto. Belgrano</v>
      </c>
      <c r="G19" s="117">
        <f>IFERROR(VLOOKUP($E19,LOC_UNICOS,G$2,0),"sd")</f>
        <v>-32.5</v>
      </c>
      <c r="H19" s="117">
        <f>IFERROR(VLOOKUP($E19,LOC_UNICOS,H$2,0),"sd")</f>
        <v>-61.75</v>
      </c>
      <c r="I19" s="116">
        <f t="shared" si="2"/>
        <v>2018</v>
      </c>
      <c r="J19" s="116">
        <f t="shared" si="3"/>
        <v>2016</v>
      </c>
      <c r="K19" s="118">
        <f t="array" ref="K19">IFERROR(AVERAGE(IF(INDEX(DATOS,0,$P$2)&lt;=$I19,IF(INDEX(DATOS,0,$P$2)&gt;=$J19,IF(ISNUMBER(INDEX(DATOS,0,K$5)),IF(INDEX(DATOS,0,$N$2)=0,IF(INDEX(DATOS,0,$O$2)=1,IF(INDEX(DATOS,0,$Q$2)=$E19,INDEX(DATOS,0,K$5)))))))),"sd")</f>
        <v>98.833333333333329</v>
      </c>
      <c r="L19" s="118">
        <f t="array" ref="L19">IFERROR(AVERAGE(IF(INDEX(DATOS,0,$P$2)&lt;=$I19,IF(INDEX(DATOS,0,$P$2)&gt;=$J19,IF(ISNUMBER(INDEX(DATOS,0,L$5)),IF(INDEX(DATOS,0,$N$2)=0,IF(INDEX(DATOS,0,$O$2)=1,IF(INDEX(DATOS,0,$Q$2)=$E19,INDEX(DATOS,0,L$5)))))))),"sd")</f>
        <v>5.8888888888888893</v>
      </c>
      <c r="M19" s="118">
        <f t="array" ref="M19">IFERROR(AVERAGE(IF(INDEX(DATOS,0,$P$2)&lt;=$I19,IF(INDEX(DATOS,0,$P$2)&gt;=$J19,IF(ISNUMBER(INDEX(DATOS,0,M$5)),IF(INDEX(DATOS,0,$N$2)=0,IF(INDEX(DATOS,0,$O$2)=1,IF(INDEX(DATOS,0,$Q$2)=$E19,INDEX(DATOS,0,M$5)))))))),"sd")</f>
        <v>23.766666666666666</v>
      </c>
      <c r="N19" s="118">
        <f t="array" ref="N19">IFERROR(AVERAGE(IF(INDEX(DATOS,0,$P$2)&lt;=$I19,IF(INDEX(DATOS,0,$P$2)&gt;=$J19,IF(ISNUMBER(INDEX(DATOS,0,N$5)),IF(INDEX(DATOS,0,$N$2)=0,IF(INDEX(DATOS,0,$O$2)=1,IF(INDEX(DATOS,0,$Q$2)=$E19,INDEX(DATOS,0,N$5)))))))),"sd")</f>
        <v>78.588888888888889</v>
      </c>
      <c r="O19" s="118">
        <f t="array" ref="O19">IFERROR(AVERAGE(IF(INDEX(DATOS,0,$P$2)&lt;=$I19,IF(INDEX(DATOS,0,$P$2)&gt;=$J19,IF(ISNUMBER(INDEX(DATOS,0,O$5)),IF(INDEX(DATOS,0,$N$2)=0,IF(INDEX(DATOS,0,$O$2)=1,IF(INDEX(DATOS,0,$Q$2)=$E19,INDEX(DATOS,0,O$5)))))))),"sd")</f>
        <v>10.488888888888889</v>
      </c>
      <c r="P19" s="118">
        <f t="array" ref="P19">IFERROR(AVERAGE(IF(INDEX(DATOS,0,$P$2)&lt;=$I19,IF(INDEX(DATOS,0,$P$2)&gt;=$J19,IF(ISNUMBER(INDEX(DATOS,0,P$5)),IF(INDEX(DATOS,0,$N$2)=0,IF(INDEX(DATOS,0,$O$2)=1,IF(INDEX(DATOS,0,$Q$2)=$E19,INDEX(DATOS,0,P$5)))))))),"sd")</f>
        <v>3533.3333333333335</v>
      </c>
      <c r="Q19" s="118">
        <f t="array" ref="Q19">IFERROR(AVERAGE(IF(INDEX(DATOS,0,$P$2)&lt;=$I19,IF(INDEX(DATOS,0,$P$2)&gt;=$J19,IF(ISNUMBER(INDEX(DATOS,0,Q$5)),IF(INDEX(DATOS,0,$N$2)=0,IF(INDEX(DATOS,0,$O$2)=1,IF(INDEX(DATOS,0,$Q$2)=$E19,INDEX(DATOS,0,Q$5)))))))),"sd")</f>
        <v>7.0666666666666664</v>
      </c>
      <c r="R19" s="118"/>
      <c r="S19" s="119" t="str">
        <f t="shared" si="4"/>
        <v>Dpto. Belgrano                          ,-32.500,-61.750,2018,2016,98.833, 5.889,23.767,78.589,10.489,3533.333, 7.067</v>
      </c>
    </row>
    <row r="20" spans="1:19" x14ac:dyDescent="0.35">
      <c r="A20">
        <f t="shared" si="5"/>
        <v>13</v>
      </c>
      <c r="B20" s="35">
        <f t="array" ref="B20">IF(B19=0,0,MIN(IF(INDEX(DATOS,0,$P$2)&lt;=$I20,IF(INDEX(DATOS,0,$P$2)&gt;=$J20,IF(ISNUMBER(INDEX(DATOS,0,$C20)),IF(INDEX(DATOS,0,$N$2)=0,IF(INDEX(DATOS,0,$O$2)=1,IF(ISNA(MATCH(INDEX(DATOS,0,$Q$2),IF($J$8:J19=J20,$E$8:E19),0)),INDEX(DATOS,0,$M$2)))))))))</f>
        <v>48</v>
      </c>
      <c r="C20" s="32">
        <f>MATCH(D20,INDEX(DATOS,1,),0)</f>
        <v>20</v>
      </c>
      <c r="D20" s="114" t="s">
        <v>1</v>
      </c>
      <c r="E20" s="34" t="str">
        <f>IF($B20=0,"--",INDEX(DATOS,$B20,Q$2))</f>
        <v>Departamento de Caseros, SF</v>
      </c>
      <c r="F20" s="34" t="str">
        <f>IFERROR(SUBSTITUTE(SUBSTITUTE(SUBSTITUTE(SUBSTITUTE(SUBSTITUTE(MID(E20,1,FIND(",",E20)-1),"Departamento de","Dpto."),"Partido de","Part."),"Coronel","Cnel."),"General","Gral."),"Comandante","Cmte."),E20)</f>
        <v>Dpto. Caseros</v>
      </c>
      <c r="G20" s="117">
        <f>IFERROR(VLOOKUP($E20,LOC_UNICOS,G$2,0),"sd")</f>
        <v>-33.25</v>
      </c>
      <c r="H20" s="117">
        <f>IFERROR(VLOOKUP($E20,LOC_UNICOS,H$2,0),"sd")</f>
        <v>-61.6666667</v>
      </c>
      <c r="I20" s="116">
        <f t="shared" si="2"/>
        <v>2018</v>
      </c>
      <c r="J20" s="116">
        <f t="shared" si="3"/>
        <v>2016</v>
      </c>
      <c r="K20" s="118">
        <f t="array" ref="K20">IFERROR(AVERAGE(IF(INDEX(DATOS,0,$P$2)&lt;=$I20,IF(INDEX(DATOS,0,$P$2)&gt;=$J20,IF(ISNUMBER(INDEX(DATOS,0,K$5)),IF(INDEX(DATOS,0,$N$2)=0,IF(INDEX(DATOS,0,$O$2)=1,IF(INDEX(DATOS,0,$Q$2)=$E20,INDEX(DATOS,0,K$5)))))))),"sd")</f>
        <v>98.433333333333337</v>
      </c>
      <c r="L20" s="118">
        <f t="array" ref="L20">IFERROR(AVERAGE(IF(INDEX(DATOS,0,$P$2)&lt;=$I20,IF(INDEX(DATOS,0,$P$2)&gt;=$J20,IF(ISNUMBER(INDEX(DATOS,0,L$5)),IF(INDEX(DATOS,0,$N$2)=0,IF(INDEX(DATOS,0,$O$2)=1,IF(INDEX(DATOS,0,$Q$2)=$E20,INDEX(DATOS,0,L$5)))))))),"sd")</f>
        <v>9.0111111111111111</v>
      </c>
      <c r="M20" s="118">
        <f t="array" ref="M20">IFERROR(AVERAGE(IF(INDEX(DATOS,0,$P$2)&lt;=$I20,IF(INDEX(DATOS,0,$P$2)&gt;=$J20,IF(ISNUMBER(INDEX(DATOS,0,M$5)),IF(INDEX(DATOS,0,$N$2)=0,IF(INDEX(DATOS,0,$O$2)=1,IF(INDEX(DATOS,0,$Q$2)=$E20,INDEX(DATOS,0,M$5)))))))),"sd")</f>
        <v>22.799999999999997</v>
      </c>
      <c r="N20" s="118">
        <f t="array" ref="N20">IFERROR(AVERAGE(IF(INDEX(DATOS,0,$P$2)&lt;=$I20,IF(INDEX(DATOS,0,$P$2)&gt;=$J20,IF(ISNUMBER(INDEX(DATOS,0,N$5)),IF(INDEX(DATOS,0,$N$2)=0,IF(INDEX(DATOS,0,$O$2)=1,IF(INDEX(DATOS,0,$Q$2)=$E20,INDEX(DATOS,0,N$5)))))))),"sd")</f>
        <v>79.177777777777777</v>
      </c>
      <c r="O20" s="118">
        <f t="array" ref="O20">IFERROR(AVERAGE(IF(INDEX(DATOS,0,$P$2)&lt;=$I20,IF(INDEX(DATOS,0,$P$2)&gt;=$J20,IF(ISNUMBER(INDEX(DATOS,0,O$5)),IF(INDEX(DATOS,0,$N$2)=0,IF(INDEX(DATOS,0,$O$2)=1,IF(INDEX(DATOS,0,$Q$2)=$E20,INDEX(DATOS,0,O$5)))))))),"sd")</f>
        <v>10.355555555555554</v>
      </c>
      <c r="P20" s="118">
        <f t="array" ref="P20">IFERROR(AVERAGE(IF(INDEX(DATOS,0,$P$2)&lt;=$I20,IF(INDEX(DATOS,0,$P$2)&gt;=$J20,IF(ISNUMBER(INDEX(DATOS,0,P$5)),IF(INDEX(DATOS,0,$N$2)=0,IF(INDEX(DATOS,0,$O$2)=1,IF(INDEX(DATOS,0,$Q$2)=$E20,INDEX(DATOS,0,P$5)))))))),"sd")</f>
        <v>3800</v>
      </c>
      <c r="Q20" s="118">
        <f t="array" ref="Q20">IFERROR(AVERAGE(IF(INDEX(DATOS,0,$P$2)&lt;=$I20,IF(INDEX(DATOS,0,$P$2)&gt;=$J20,IF(ISNUMBER(INDEX(DATOS,0,Q$5)),IF(INDEX(DATOS,0,$N$2)=0,IF(INDEX(DATOS,0,$O$2)=1,IF(INDEX(DATOS,0,$Q$2)=$E20,INDEX(DATOS,0,Q$5)))))))),"sd")</f>
        <v>6.7222222222222214</v>
      </c>
      <c r="R20" s="118"/>
      <c r="S20" s="119" t="str">
        <f t="shared" si="4"/>
        <v>Dpto. Caseros                           ,-33.250,-61.667,2018,2016,98.433, 9.011,22.800,79.178,10.356,3800.000, 6.722</v>
      </c>
    </row>
    <row r="21" spans="1:19" x14ac:dyDescent="0.35">
      <c r="A21">
        <f t="shared" si="5"/>
        <v>14</v>
      </c>
      <c r="B21" s="35">
        <f t="array" ref="B21">IF(B20=0,0,MIN(IF(INDEX(DATOS,0,$P$2)&lt;=$I21,IF(INDEX(DATOS,0,$P$2)&gt;=$J21,IF(ISNUMBER(INDEX(DATOS,0,$C21)),IF(INDEX(DATOS,0,$N$2)=0,IF(INDEX(DATOS,0,$O$2)=1,IF(ISNA(MATCH(INDEX(DATOS,0,$Q$2),IF($J$8:J20=J21,$E$8:E20),0)),INDEX(DATOS,0,$M$2)))))))))</f>
        <v>51</v>
      </c>
      <c r="C21" s="32">
        <f>MATCH(D21,INDEX(DATOS,1,),0)</f>
        <v>20</v>
      </c>
      <c r="D21" s="114" t="s">
        <v>1</v>
      </c>
      <c r="E21" s="34" t="str">
        <f>IF($B21=0,"--",INDEX(DATOS,$B21,Q$2))</f>
        <v>Departamento de San Lorenzo, SF</v>
      </c>
      <c r="F21" s="34" t="str">
        <f>IFERROR(SUBSTITUTE(SUBSTITUTE(SUBSTITUTE(SUBSTITUTE(SUBSTITUTE(MID(E21,1,FIND(",",E21)-1),"Departamento de","Dpto."),"Partido de","Part."),"Coronel","Cnel."),"General","Gral."),"Comandante","Cmte."),E21)</f>
        <v>Dpto. San Lorenzo</v>
      </c>
      <c r="G21" s="117">
        <f>IFERROR(VLOOKUP($E21,LOC_UNICOS,G$2,0),"sd")</f>
        <v>-33</v>
      </c>
      <c r="H21" s="117">
        <f>IFERROR(VLOOKUP($E21,LOC_UNICOS,H$2,0),"sd")</f>
        <v>-61</v>
      </c>
      <c r="I21" s="116">
        <f t="shared" si="2"/>
        <v>2018</v>
      </c>
      <c r="J21" s="116">
        <f t="shared" si="3"/>
        <v>2016</v>
      </c>
      <c r="K21" s="118">
        <f t="array" ref="K21">IFERROR(AVERAGE(IF(INDEX(DATOS,0,$P$2)&lt;=$I21,IF(INDEX(DATOS,0,$P$2)&gt;=$J21,IF(ISNUMBER(INDEX(DATOS,0,K$5)),IF(INDEX(DATOS,0,$N$2)=0,IF(INDEX(DATOS,0,$O$2)=1,IF(INDEX(DATOS,0,$Q$2)=$E21,INDEX(DATOS,0,K$5)))))))),"sd")</f>
        <v>98.477777777777774</v>
      </c>
      <c r="L21" s="118">
        <f t="array" ref="L21">IFERROR(AVERAGE(IF(INDEX(DATOS,0,$P$2)&lt;=$I21,IF(INDEX(DATOS,0,$P$2)&gt;=$J21,IF(ISNUMBER(INDEX(DATOS,0,L$5)),IF(INDEX(DATOS,0,$N$2)=0,IF(INDEX(DATOS,0,$O$2)=1,IF(INDEX(DATOS,0,$Q$2)=$E21,INDEX(DATOS,0,L$5)))))))),"sd")</f>
        <v>4.5222222222222221</v>
      </c>
      <c r="M21" s="118">
        <f t="array" ref="M21">IFERROR(AVERAGE(IF(INDEX(DATOS,0,$P$2)&lt;=$I21,IF(INDEX(DATOS,0,$P$2)&gt;=$J21,IF(ISNUMBER(INDEX(DATOS,0,M$5)),IF(INDEX(DATOS,0,$N$2)=0,IF(INDEX(DATOS,0,$O$2)=1,IF(INDEX(DATOS,0,$Q$2)=$E21,INDEX(DATOS,0,M$5)))))))),"sd")</f>
        <v>22.822222222222219</v>
      </c>
      <c r="N21" s="118">
        <f t="array" ref="N21">IFERROR(AVERAGE(IF(INDEX(DATOS,0,$P$2)&lt;=$I21,IF(INDEX(DATOS,0,$P$2)&gt;=$J21,IF(ISNUMBER(INDEX(DATOS,0,N$5)),IF(INDEX(DATOS,0,$N$2)=0,IF(INDEX(DATOS,0,$O$2)=1,IF(INDEX(DATOS,0,$Q$2)=$E21,INDEX(DATOS,0,N$5)))))))),"sd")</f>
        <v>79.766666666666666</v>
      </c>
      <c r="O21" s="118">
        <f t="array" ref="O21">IFERROR(AVERAGE(IF(INDEX(DATOS,0,$P$2)&lt;=$I21,IF(INDEX(DATOS,0,$P$2)&gt;=$J21,IF(ISNUMBER(INDEX(DATOS,0,O$5)),IF(INDEX(DATOS,0,$N$2)=0,IF(INDEX(DATOS,0,$O$2)=1,IF(INDEX(DATOS,0,$Q$2)=$E21,INDEX(DATOS,0,O$5)))))))),"sd")</f>
        <v>10.277777777777779</v>
      </c>
      <c r="P21" s="118">
        <f t="array" ref="P21">IFERROR(AVERAGE(IF(INDEX(DATOS,0,$P$2)&lt;=$I21,IF(INDEX(DATOS,0,$P$2)&gt;=$J21,IF(ISNUMBER(INDEX(DATOS,0,P$5)),IF(INDEX(DATOS,0,$N$2)=0,IF(INDEX(DATOS,0,$O$2)=1,IF(INDEX(DATOS,0,$Q$2)=$E21,INDEX(DATOS,0,P$5)))))))),"sd")</f>
        <v>3666.6666666666665</v>
      </c>
      <c r="Q21" s="118">
        <f t="array" ref="Q21">IFERROR(AVERAGE(IF(INDEX(DATOS,0,$P$2)&lt;=$I21,IF(INDEX(DATOS,0,$P$2)&gt;=$J21,IF(ISNUMBER(INDEX(DATOS,0,Q$5)),IF(INDEX(DATOS,0,$N$2)=0,IF(INDEX(DATOS,0,$O$2)=1,IF(INDEX(DATOS,0,$Q$2)=$E21,INDEX(DATOS,0,Q$5)))))))),"sd")</f>
        <v>5.4777777777777779</v>
      </c>
      <c r="R21" s="118"/>
      <c r="S21" s="119" t="str">
        <f t="shared" si="4"/>
        <v>Dpto. San Lorenzo                       ,-33.000,-61.000,2018,2016,98.478, 4.522,22.822,79.767,10.278,3666.667, 5.478</v>
      </c>
    </row>
    <row r="22" spans="1:19" x14ac:dyDescent="0.35">
      <c r="A22">
        <f t="shared" si="5"/>
        <v>15</v>
      </c>
      <c r="B22" s="35">
        <f t="array" ref="B22">IF(B21=0,0,MIN(IF(INDEX(DATOS,0,$P$2)&lt;=$I22,IF(INDEX(DATOS,0,$P$2)&gt;=$J22,IF(ISNUMBER(INDEX(DATOS,0,$C22)),IF(INDEX(DATOS,0,$N$2)=0,IF(INDEX(DATOS,0,$O$2)=1,IF(ISNA(MATCH(INDEX(DATOS,0,$Q$2),IF($J$8:J21=J22,$E$8:E21),0)),INDEX(DATOS,0,$M$2)))))))))</f>
        <v>54</v>
      </c>
      <c r="C22" s="32">
        <f>MATCH(D22,INDEX(DATOS,1,),0)</f>
        <v>20</v>
      </c>
      <c r="D22" s="114" t="s">
        <v>1</v>
      </c>
      <c r="E22" s="34" t="str">
        <f>IF($B22=0,"--",INDEX(DATOS,$B22,Q$2))</f>
        <v>Departamento de Rosario, SF</v>
      </c>
      <c r="F22" s="34" t="str">
        <f>IFERROR(SUBSTITUTE(SUBSTITUTE(SUBSTITUTE(SUBSTITUTE(SUBSTITUTE(MID(E22,1,FIND(",",E22)-1),"Departamento de","Dpto."),"Partido de","Part."),"Coronel","Cnel."),"General","Gral."),"Comandante","Cmte."),E22)</f>
        <v>Dpto. Rosario</v>
      </c>
      <c r="G22" s="117">
        <f>IFERROR(VLOOKUP($E22,LOC_UNICOS,G$2,0),"sd")</f>
        <v>-33.1666667</v>
      </c>
      <c r="H22" s="117">
        <f>IFERROR(VLOOKUP($E22,LOC_UNICOS,H$2,0),"sd")</f>
        <v>-60.75</v>
      </c>
      <c r="I22" s="116">
        <f t="shared" si="2"/>
        <v>2018</v>
      </c>
      <c r="J22" s="116">
        <f t="shared" si="3"/>
        <v>2016</v>
      </c>
      <c r="K22" s="118">
        <f t="array" ref="K22">IFERROR(AVERAGE(IF(INDEX(DATOS,0,$P$2)&lt;=$I22,IF(INDEX(DATOS,0,$P$2)&gt;=$J22,IF(ISNUMBER(INDEX(DATOS,0,K$5)),IF(INDEX(DATOS,0,$N$2)=0,IF(INDEX(DATOS,0,$O$2)=1,IF(INDEX(DATOS,0,$Q$2)=$E22,INDEX(DATOS,0,K$5)))))))),"sd")</f>
        <v>98.842857142857156</v>
      </c>
      <c r="L22" s="118">
        <f t="array" ref="L22">IFERROR(AVERAGE(IF(INDEX(DATOS,0,$P$2)&lt;=$I22,IF(INDEX(DATOS,0,$P$2)&gt;=$J22,IF(ISNUMBER(INDEX(DATOS,0,L$5)),IF(INDEX(DATOS,0,$N$2)=0,IF(INDEX(DATOS,0,$O$2)=1,IF(INDEX(DATOS,0,$Q$2)=$E22,INDEX(DATOS,0,L$5)))))))),"sd")</f>
        <v>15.214285714285714</v>
      </c>
      <c r="M22" s="118">
        <f t="array" ref="M22">IFERROR(AVERAGE(IF(INDEX(DATOS,0,$P$2)&lt;=$I22,IF(INDEX(DATOS,0,$P$2)&gt;=$J22,IF(ISNUMBER(INDEX(DATOS,0,M$5)),IF(INDEX(DATOS,0,$N$2)=0,IF(INDEX(DATOS,0,$O$2)=1,IF(INDEX(DATOS,0,$Q$2)=$E22,INDEX(DATOS,0,M$5)))))))),"sd")</f>
        <v>23.271428571428572</v>
      </c>
      <c r="N22" s="118">
        <f t="array" ref="N22">IFERROR(AVERAGE(IF(INDEX(DATOS,0,$P$2)&lt;=$I22,IF(INDEX(DATOS,0,$P$2)&gt;=$J22,IF(ISNUMBER(INDEX(DATOS,0,N$5)),IF(INDEX(DATOS,0,$N$2)=0,IF(INDEX(DATOS,0,$O$2)=1,IF(INDEX(DATOS,0,$Q$2)=$E22,INDEX(DATOS,0,N$5)))))))),"sd")</f>
        <v>79.55714285714285</v>
      </c>
      <c r="O22" s="118">
        <f t="array" ref="O22">IFERROR(AVERAGE(IF(INDEX(DATOS,0,$P$2)&lt;=$I22,IF(INDEX(DATOS,0,$P$2)&gt;=$J22,IF(ISNUMBER(INDEX(DATOS,0,O$5)),IF(INDEX(DATOS,0,$N$2)=0,IF(INDEX(DATOS,0,$O$2)=1,IF(INDEX(DATOS,0,$Q$2)=$E22,INDEX(DATOS,0,O$5)))))))),"sd")</f>
        <v>10.514285714285714</v>
      </c>
      <c r="P22" s="118">
        <f t="array" ref="P22">IFERROR(AVERAGE(IF(INDEX(DATOS,0,$P$2)&lt;=$I22,IF(INDEX(DATOS,0,$P$2)&gt;=$J22,IF(ISNUMBER(INDEX(DATOS,0,P$5)),IF(INDEX(DATOS,0,$N$2)=0,IF(INDEX(DATOS,0,$O$2)=1,IF(INDEX(DATOS,0,$Q$2)=$E22,INDEX(DATOS,0,P$5)))))))),"sd")</f>
        <v>3600</v>
      </c>
      <c r="Q22" s="118">
        <f t="array" ref="Q22">IFERROR(AVERAGE(IF(INDEX(DATOS,0,$P$2)&lt;=$I22,IF(INDEX(DATOS,0,$P$2)&gt;=$J22,IF(ISNUMBER(INDEX(DATOS,0,Q$5)),IF(INDEX(DATOS,0,$N$2)=0,IF(INDEX(DATOS,0,$O$2)=1,IF(INDEX(DATOS,0,$Q$2)=$E22,INDEX(DATOS,0,Q$5)))))))),"sd")</f>
        <v>7.757142857142858</v>
      </c>
      <c r="R22" s="118"/>
      <c r="S22" s="119" t="str">
        <f t="shared" si="4"/>
        <v>Dpto. Rosario                           ,-33.167,-60.750,2018,2016,98.843,15.214,23.271,79.557,10.514,3600.000, 7.757</v>
      </c>
    </row>
    <row r="23" spans="1:19" x14ac:dyDescent="0.35">
      <c r="A23">
        <f t="shared" si="5"/>
        <v>16</v>
      </c>
      <c r="B23" s="35">
        <f t="array" ref="B23">IF(B22=0,0,MIN(IF(INDEX(DATOS,0,$P$2)&lt;=$I23,IF(INDEX(DATOS,0,$P$2)&gt;=$J23,IF(ISNUMBER(INDEX(DATOS,0,$C23)),IF(INDEX(DATOS,0,$N$2)=0,IF(INDEX(DATOS,0,$O$2)=1,IF(ISNA(MATCH(INDEX(DATOS,0,$Q$2),IF($J$8:J22=J23,$E$8:E22),0)),INDEX(DATOS,0,$M$2)))))))))</f>
        <v>56</v>
      </c>
      <c r="C23" s="32">
        <f>MATCH(D23,INDEX(DATOS,1,),0)</f>
        <v>20</v>
      </c>
      <c r="D23" s="114" t="s">
        <v>1</v>
      </c>
      <c r="E23" s="34" t="str">
        <f>IF($B23=0,"--",INDEX(DATOS,$B23,Q$2))</f>
        <v>Departamento de Constitución, SF</v>
      </c>
      <c r="F23" s="34" t="str">
        <f>IFERROR(SUBSTITUTE(SUBSTITUTE(SUBSTITUTE(SUBSTITUTE(SUBSTITUTE(MID(E23,1,FIND(",",E23)-1),"Departamento de","Dpto."),"Partido de","Part."),"Coronel","Cnel."),"General","Gral."),"Comandante","Cmte."),E23)</f>
        <v>Dpto. Constitución</v>
      </c>
      <c r="G23" s="117">
        <f>IFERROR(VLOOKUP($E23,LOC_UNICOS,G$2,0),"sd")</f>
        <v>-33.5</v>
      </c>
      <c r="H23" s="117">
        <f>IFERROR(VLOOKUP($E23,LOC_UNICOS,H$2,0),"sd")</f>
        <v>-60.9166667</v>
      </c>
      <c r="I23" s="116">
        <f t="shared" si="2"/>
        <v>2018</v>
      </c>
      <c r="J23" s="116">
        <f t="shared" si="3"/>
        <v>2016</v>
      </c>
      <c r="K23" s="118">
        <f t="array" ref="K23">IFERROR(AVERAGE(IF(INDEX(DATOS,0,$P$2)&lt;=$I23,IF(INDEX(DATOS,0,$P$2)&gt;=$J23,IF(ISNUMBER(INDEX(DATOS,0,K$5)),IF(INDEX(DATOS,0,$N$2)=0,IF(INDEX(DATOS,0,$O$2)=1,IF(INDEX(DATOS,0,$Q$2)=$E23,INDEX(DATOS,0,K$5)))))))),"sd")</f>
        <v>97.2</v>
      </c>
      <c r="L23" s="118">
        <f t="array" ref="L23">IFERROR(AVERAGE(IF(INDEX(DATOS,0,$P$2)&lt;=$I23,IF(INDEX(DATOS,0,$P$2)&gt;=$J23,IF(ISNUMBER(INDEX(DATOS,0,L$5)),IF(INDEX(DATOS,0,$N$2)=0,IF(INDEX(DATOS,0,$O$2)=1,IF(INDEX(DATOS,0,$Q$2)=$E23,INDEX(DATOS,0,L$5)))))))),"sd")</f>
        <v>9.7363636363636363</v>
      </c>
      <c r="M23" s="118">
        <f t="array" ref="M23">IFERROR(AVERAGE(IF(INDEX(DATOS,0,$P$2)&lt;=$I23,IF(INDEX(DATOS,0,$P$2)&gt;=$J23,IF(ISNUMBER(INDEX(DATOS,0,M$5)),IF(INDEX(DATOS,0,$N$2)=0,IF(INDEX(DATOS,0,$O$2)=1,IF(INDEX(DATOS,0,$Q$2)=$E23,INDEX(DATOS,0,M$5)))))))),"sd")</f>
        <v>21.40909090909091</v>
      </c>
      <c r="N23" s="118">
        <f t="array" ref="N23">IFERROR(AVERAGE(IF(INDEX(DATOS,0,$P$2)&lt;=$I23,IF(INDEX(DATOS,0,$P$2)&gt;=$J23,IF(ISNUMBER(INDEX(DATOS,0,N$5)),IF(INDEX(DATOS,0,$N$2)=0,IF(INDEX(DATOS,0,$O$2)=1,IF(INDEX(DATOS,0,$Q$2)=$E23,INDEX(DATOS,0,N$5)))))))),"sd")</f>
        <v>79.509090909090915</v>
      </c>
      <c r="O23" s="118">
        <f t="array" ref="O23">IFERROR(AVERAGE(IF(INDEX(DATOS,0,$P$2)&lt;=$I23,IF(INDEX(DATOS,0,$P$2)&gt;=$J23,IF(ISNUMBER(INDEX(DATOS,0,O$5)),IF(INDEX(DATOS,0,$N$2)=0,IF(INDEX(DATOS,0,$O$2)=1,IF(INDEX(DATOS,0,$Q$2)=$E23,INDEX(DATOS,0,O$5)))))))),"sd")</f>
        <v>10.000000000000002</v>
      </c>
      <c r="P23" s="118">
        <f t="array" ref="P23">IFERROR(AVERAGE(IF(INDEX(DATOS,0,$P$2)&lt;=$I23,IF(INDEX(DATOS,0,$P$2)&gt;=$J23,IF(ISNUMBER(INDEX(DATOS,0,P$5)),IF(INDEX(DATOS,0,$N$2)=0,IF(INDEX(DATOS,0,$O$2)=1,IF(INDEX(DATOS,0,$Q$2)=$E23,INDEX(DATOS,0,P$5)))))))),"sd")</f>
        <v>3645.4545454545455</v>
      </c>
      <c r="Q23" s="118">
        <f t="array" ref="Q23">IFERROR(AVERAGE(IF(INDEX(DATOS,0,$P$2)&lt;=$I23,IF(INDEX(DATOS,0,$P$2)&gt;=$J23,IF(ISNUMBER(INDEX(DATOS,0,Q$5)),IF(INDEX(DATOS,0,$N$2)=0,IF(INDEX(DATOS,0,$O$2)=1,IF(INDEX(DATOS,0,$Q$2)=$E23,INDEX(DATOS,0,Q$5)))))))),"sd")</f>
        <v>11.290909090909091</v>
      </c>
      <c r="R23" s="118"/>
      <c r="S23" s="119" t="str">
        <f t="shared" si="4"/>
        <v>Dpto. Constitución                      ,-33.500,-60.917,2018,2016,97.200, 9.736,21.409,79.509,10.000,3645.455,11.291</v>
      </c>
    </row>
    <row r="24" spans="1:19" x14ac:dyDescent="0.35">
      <c r="A24">
        <f t="shared" si="5"/>
        <v>17</v>
      </c>
      <c r="B24" s="35">
        <f t="array" ref="B24">IF(B23=0,0,MIN(IF(INDEX(DATOS,0,$P$2)&lt;=$I24,IF(INDEX(DATOS,0,$P$2)&gt;=$J24,IF(ISNUMBER(INDEX(DATOS,0,$C24)),IF(INDEX(DATOS,0,$N$2)=0,IF(INDEX(DATOS,0,$O$2)=1,IF(ISNA(MATCH(INDEX(DATOS,0,$Q$2),IF($J$8:J23=J24,$E$8:E23),0)),INDEX(DATOS,0,$M$2)))))))))</f>
        <v>59</v>
      </c>
      <c r="C24" s="32">
        <f>MATCH(D24,INDEX(DATOS,1,),0)</f>
        <v>20</v>
      </c>
      <c r="D24" s="114" t="s">
        <v>1</v>
      </c>
      <c r="E24" s="34" t="str">
        <f>IF($B24=0,"--",INDEX(DATOS,$B24,Q$2))</f>
        <v>Departamento de General López, SF</v>
      </c>
      <c r="F24" s="34" t="str">
        <f>IFERROR(SUBSTITUTE(SUBSTITUTE(SUBSTITUTE(SUBSTITUTE(SUBSTITUTE(MID(E24,1,FIND(",",E24)-1),"Departamento de","Dpto."),"Partido de","Part."),"Coronel","Cnel."),"General","Gral."),"Comandante","Cmte."),E24)</f>
        <v>Dpto. Gral. López</v>
      </c>
      <c r="G24" s="117">
        <f>IFERROR(VLOOKUP($E24,LOC_UNICOS,G$2,0),"sd")</f>
        <v>-33.8333333</v>
      </c>
      <c r="H24" s="117">
        <f>IFERROR(VLOOKUP($E24,LOC_UNICOS,H$2,0),"sd")</f>
        <v>-61.8333333</v>
      </c>
      <c r="I24" s="116">
        <f t="shared" si="2"/>
        <v>2018</v>
      </c>
      <c r="J24" s="116">
        <f t="shared" si="3"/>
        <v>2016</v>
      </c>
      <c r="K24" s="118">
        <f t="array" ref="K24">IFERROR(AVERAGE(IF(INDEX(DATOS,0,$P$2)&lt;=$I24,IF(INDEX(DATOS,0,$P$2)&gt;=$J24,IF(ISNUMBER(INDEX(DATOS,0,K$5)),IF(INDEX(DATOS,0,$N$2)=0,IF(INDEX(DATOS,0,$O$2)=1,IF(INDEX(DATOS,0,$Q$2)=$E24,INDEX(DATOS,0,K$5)))))))),"sd")</f>
        <v>100.39999999999999</v>
      </c>
      <c r="L24" s="118">
        <f t="array" ref="L24">IFERROR(AVERAGE(IF(INDEX(DATOS,0,$P$2)&lt;=$I24,IF(INDEX(DATOS,0,$P$2)&gt;=$J24,IF(ISNUMBER(INDEX(DATOS,0,L$5)),IF(INDEX(DATOS,0,$N$2)=0,IF(INDEX(DATOS,0,$O$2)=1,IF(INDEX(DATOS,0,$Q$2)=$E24,INDEX(DATOS,0,L$5)))))))),"sd")</f>
        <v>13.754545454545456</v>
      </c>
      <c r="M24" s="118">
        <f t="array" ref="M24">IFERROR(AVERAGE(IF(INDEX(DATOS,0,$P$2)&lt;=$I24,IF(INDEX(DATOS,0,$P$2)&gt;=$J24,IF(ISNUMBER(INDEX(DATOS,0,M$5)),IF(INDEX(DATOS,0,$N$2)=0,IF(INDEX(DATOS,0,$O$2)=1,IF(INDEX(DATOS,0,$Q$2)=$E24,INDEX(DATOS,0,M$5)))))))),"sd")</f>
        <v>25.059090909090912</v>
      </c>
      <c r="N24" s="118">
        <f t="array" ref="N24">IFERROR(AVERAGE(IF(INDEX(DATOS,0,$P$2)&lt;=$I24,IF(INDEX(DATOS,0,$P$2)&gt;=$J24,IF(ISNUMBER(INDEX(DATOS,0,N$5)),IF(INDEX(DATOS,0,$N$2)=0,IF(INDEX(DATOS,0,$O$2)=1,IF(INDEX(DATOS,0,$Q$2)=$E24,INDEX(DATOS,0,N$5)))))))),"sd")</f>
        <v>81.268181818181802</v>
      </c>
      <c r="O24" s="118">
        <f t="array" ref="O24">IFERROR(AVERAGE(IF(INDEX(DATOS,0,$P$2)&lt;=$I24,IF(INDEX(DATOS,0,$P$2)&gt;=$J24,IF(ISNUMBER(INDEX(DATOS,0,O$5)),IF(INDEX(DATOS,0,$N$2)=0,IF(INDEX(DATOS,0,$O$2)=1,IF(INDEX(DATOS,0,$Q$2)=$E24,INDEX(DATOS,0,O$5)))))))),"sd")</f>
        <v>10.663636363636364</v>
      </c>
      <c r="P24" s="118">
        <f t="array" ref="P24">IFERROR(AVERAGE(IF(INDEX(DATOS,0,$P$2)&lt;=$I24,IF(INDEX(DATOS,0,$P$2)&gt;=$J24,IF(ISNUMBER(INDEX(DATOS,0,P$5)),IF(INDEX(DATOS,0,$N$2)=0,IF(INDEX(DATOS,0,$O$2)=1,IF(INDEX(DATOS,0,$Q$2)=$E24,INDEX(DATOS,0,P$5)))))))),"sd")</f>
        <v>4268.181818181818</v>
      </c>
      <c r="Q24" s="118">
        <f t="array" ref="Q24">IFERROR(AVERAGE(IF(INDEX(DATOS,0,$P$2)&lt;=$I24,IF(INDEX(DATOS,0,$P$2)&gt;=$J24,IF(ISNUMBER(INDEX(DATOS,0,Q$5)),IF(INDEX(DATOS,0,$N$2)=0,IF(INDEX(DATOS,0,$O$2)=1,IF(INDEX(DATOS,0,$Q$2)=$E24,INDEX(DATOS,0,Q$5)))))))),"sd")</f>
        <v>6.4818181818181841</v>
      </c>
      <c r="R24" s="118"/>
      <c r="S24" s="119" t="str">
        <f t="shared" si="4"/>
        <v>Dpto. Gral. López                       ,-33.833,-61.833,2018,2016,100.400,13.755,25.059,81.268,10.664,4268.182, 6.482</v>
      </c>
    </row>
    <row r="25" spans="1:19" x14ac:dyDescent="0.35">
      <c r="A25">
        <f t="shared" si="5"/>
        <v>18</v>
      </c>
      <c r="B25" s="35">
        <f t="array" ref="B25">IF(B24=0,0,MIN(IF(INDEX(DATOS,0,$P$2)&lt;=$I25,IF(INDEX(DATOS,0,$P$2)&gt;=$J25,IF(ISNUMBER(INDEX(DATOS,0,$C25)),IF(INDEX(DATOS,0,$N$2)=0,IF(INDEX(DATOS,0,$O$2)=1,IF(ISNA(MATCH(INDEX(DATOS,0,$Q$2),IF($J$8:J24=J25,$E$8:E24),0)),INDEX(DATOS,0,$M$2)))))))))</f>
        <v>69</v>
      </c>
      <c r="C25" s="32">
        <f>MATCH(D25,INDEX(DATOS,1,),0)</f>
        <v>20</v>
      </c>
      <c r="D25" s="114" t="s">
        <v>1</v>
      </c>
      <c r="E25" s="34" t="str">
        <f>IF($B25=0,"--",INDEX(DATOS,$B25,Q$2))</f>
        <v>Departamento de Marcos Juárez, CB</v>
      </c>
      <c r="F25" s="34" t="str">
        <f>IFERROR(SUBSTITUTE(SUBSTITUTE(SUBSTITUTE(SUBSTITUTE(SUBSTITUTE(MID(E25,1,FIND(",",E25)-1),"Departamento de","Dpto."),"Partido de","Part."),"Coronel","Cnel."),"General","Gral."),"Comandante","Cmte."),E25)</f>
        <v>Dpto. Marcos Juárez</v>
      </c>
      <c r="G25" s="117">
        <f>IFERROR(VLOOKUP($E25,LOC_UNICOS,G$2,0),"sd")</f>
        <v>-33</v>
      </c>
      <c r="H25" s="117">
        <f>IFERROR(VLOOKUP($E25,LOC_UNICOS,H$2,0),"sd")</f>
        <v>-62.25</v>
      </c>
      <c r="I25" s="116">
        <f t="shared" si="2"/>
        <v>2018</v>
      </c>
      <c r="J25" s="116">
        <f t="shared" si="3"/>
        <v>2016</v>
      </c>
      <c r="K25" s="118">
        <f t="array" ref="K25">IFERROR(AVERAGE(IF(INDEX(DATOS,0,$P$2)&lt;=$I25,IF(INDEX(DATOS,0,$P$2)&gt;=$J25,IF(ISNUMBER(INDEX(DATOS,0,K$5)),IF(INDEX(DATOS,0,$N$2)=0,IF(INDEX(DATOS,0,$O$2)=1,IF(INDEX(DATOS,0,$Q$2)=$E25,INDEX(DATOS,0,K$5)))))))),"sd")</f>
        <v>98.73599999999999</v>
      </c>
      <c r="L25" s="118">
        <f t="array" ref="L25">IFERROR(AVERAGE(IF(INDEX(DATOS,0,$P$2)&lt;=$I25,IF(INDEX(DATOS,0,$P$2)&gt;=$J25,IF(ISNUMBER(INDEX(DATOS,0,L$5)),IF(INDEX(DATOS,0,$N$2)=0,IF(INDEX(DATOS,0,$O$2)=1,IF(INDEX(DATOS,0,$Q$2)=$E25,INDEX(DATOS,0,L$5)))))))),"sd")</f>
        <v>16.2</v>
      </c>
      <c r="M25" s="118">
        <f t="array" ref="M25">IFERROR(AVERAGE(IF(INDEX(DATOS,0,$P$2)&lt;=$I25,IF(INDEX(DATOS,0,$P$2)&gt;=$J25,IF(ISNUMBER(INDEX(DATOS,0,M$5)),IF(INDEX(DATOS,0,$N$2)=0,IF(INDEX(DATOS,0,$O$2)=1,IF(INDEX(DATOS,0,$Q$2)=$E25,INDEX(DATOS,0,M$5)))))))),"sd")</f>
        <v>22.908000000000001</v>
      </c>
      <c r="N25" s="118">
        <f t="array" ref="N25">IFERROR(AVERAGE(IF(INDEX(DATOS,0,$P$2)&lt;=$I25,IF(INDEX(DATOS,0,$P$2)&gt;=$J25,IF(ISNUMBER(INDEX(DATOS,0,N$5)),IF(INDEX(DATOS,0,$N$2)=0,IF(INDEX(DATOS,0,$O$2)=1,IF(INDEX(DATOS,0,$Q$2)=$E25,INDEX(DATOS,0,N$5)))))))),"sd")</f>
        <v>78.94</v>
      </c>
      <c r="O25" s="118">
        <f t="array" ref="O25">IFERROR(AVERAGE(IF(INDEX(DATOS,0,$P$2)&lt;=$I25,IF(INDEX(DATOS,0,$P$2)&gt;=$J25,IF(ISNUMBER(INDEX(DATOS,0,O$5)),IF(INDEX(DATOS,0,$N$2)=0,IF(INDEX(DATOS,0,$O$2)=1,IF(INDEX(DATOS,0,$Q$2)=$E25,INDEX(DATOS,0,O$5)))))))),"sd")</f>
        <v>10.415999999999999</v>
      </c>
      <c r="P25" s="118">
        <f t="array" ref="P25">IFERROR(AVERAGE(IF(INDEX(DATOS,0,$P$2)&lt;=$I25,IF(INDEX(DATOS,0,$P$2)&gt;=$J25,IF(ISNUMBER(INDEX(DATOS,0,P$5)),IF(INDEX(DATOS,0,$N$2)=0,IF(INDEX(DATOS,0,$O$2)=1,IF(INDEX(DATOS,0,$Q$2)=$E25,INDEX(DATOS,0,P$5)))))))),"sd")</f>
        <v>4187.9993112705088</v>
      </c>
      <c r="Q25" s="118">
        <f t="array" ref="Q25">IFERROR(AVERAGE(IF(INDEX(DATOS,0,$P$2)&lt;=$I25,IF(INDEX(DATOS,0,$P$2)&gt;=$J25,IF(ISNUMBER(INDEX(DATOS,0,Q$5)),IF(INDEX(DATOS,0,$N$2)=0,IF(INDEX(DATOS,0,$O$2)=1,IF(INDEX(DATOS,0,$Q$2)=$E25,INDEX(DATOS,0,Q$5)))))))),"sd")</f>
        <v>7.4319999999999995</v>
      </c>
      <c r="R25" s="118"/>
      <c r="S25" s="119" t="str">
        <f t="shared" si="4"/>
        <v>Dpto. Marcos Juárez                     ,-33.000,-62.250,2018,2016,98.736,16.200,22.908,78.940,10.416,4187.999, 7.432</v>
      </c>
    </row>
    <row r="26" spans="1:19" x14ac:dyDescent="0.35">
      <c r="A26">
        <f t="shared" si="5"/>
        <v>19</v>
      </c>
      <c r="B26" s="35">
        <f t="array" ref="B26">IF(B25=0,0,MIN(IF(INDEX(DATOS,0,$P$2)&lt;=$I26,IF(INDEX(DATOS,0,$P$2)&gt;=$J26,IF(ISNUMBER(INDEX(DATOS,0,$C26)),IF(INDEX(DATOS,0,$N$2)=0,IF(INDEX(DATOS,0,$O$2)=1,IF(ISNA(MATCH(INDEX(DATOS,0,$Q$2),IF($J$8:J25=J26,$E$8:E25),0)),INDEX(DATOS,0,$M$2)))))))))</f>
        <v>79</v>
      </c>
      <c r="C26" s="32">
        <f>MATCH(D26,INDEX(DATOS,1,),0)</f>
        <v>20</v>
      </c>
      <c r="D26" s="114" t="s">
        <v>1</v>
      </c>
      <c r="E26" s="34" t="str">
        <f>IF($B26=0,"--",INDEX(DATOS,$B26,Q$2))</f>
        <v>Departamento de Unión, CB</v>
      </c>
      <c r="F26" s="34" t="str">
        <f>IFERROR(SUBSTITUTE(SUBSTITUTE(SUBSTITUTE(SUBSTITUTE(SUBSTITUTE(MID(E26,1,FIND(",",E26)-1),"Departamento de","Dpto."),"Partido de","Part."),"Coronel","Cnel."),"General","Gral."),"Comandante","Cmte."),E26)</f>
        <v>Dpto. Unión</v>
      </c>
      <c r="G26" s="117">
        <f>IFERROR(VLOOKUP($E26,LOC_UNICOS,G$2,0),"sd")</f>
        <v>-32.8333333</v>
      </c>
      <c r="H26" s="117">
        <f>IFERROR(VLOOKUP($E26,LOC_UNICOS,H$2,0),"sd")</f>
        <v>-62.75</v>
      </c>
      <c r="I26" s="116">
        <f t="shared" si="2"/>
        <v>2018</v>
      </c>
      <c r="J26" s="116">
        <f t="shared" si="3"/>
        <v>2016</v>
      </c>
      <c r="K26" s="118">
        <f t="array" ref="K26">IFERROR(AVERAGE(IF(INDEX(DATOS,0,$P$2)&lt;=$I26,IF(INDEX(DATOS,0,$P$2)&gt;=$J26,IF(ISNUMBER(INDEX(DATOS,0,K$5)),IF(INDEX(DATOS,0,$N$2)=0,IF(INDEX(DATOS,0,$O$2)=1,IF(INDEX(DATOS,0,$Q$2)=$E26,INDEX(DATOS,0,K$5)))))))),"sd")</f>
        <v>98.682758620689683</v>
      </c>
      <c r="L26" s="118">
        <f t="array" ref="L26">IFERROR(AVERAGE(IF(INDEX(DATOS,0,$P$2)&lt;=$I26,IF(INDEX(DATOS,0,$P$2)&gt;=$J26,IF(ISNUMBER(INDEX(DATOS,0,L$5)),IF(INDEX(DATOS,0,$N$2)=0,IF(INDEX(DATOS,0,$O$2)=1,IF(INDEX(DATOS,0,$Q$2)=$E26,INDEX(DATOS,0,L$5)))))))),"sd")</f>
        <v>11.289655172413795</v>
      </c>
      <c r="M26" s="118">
        <f t="array" ref="M26">IFERROR(AVERAGE(IF(INDEX(DATOS,0,$P$2)&lt;=$I26,IF(INDEX(DATOS,0,$P$2)&gt;=$J26,IF(ISNUMBER(INDEX(DATOS,0,M$5)),IF(INDEX(DATOS,0,$N$2)=0,IF(INDEX(DATOS,0,$O$2)=1,IF(INDEX(DATOS,0,$Q$2)=$E26,INDEX(DATOS,0,M$5)))))))),"sd")</f>
        <v>22.893103448275863</v>
      </c>
      <c r="N26" s="118">
        <f t="array" ref="N26">IFERROR(AVERAGE(IF(INDEX(DATOS,0,$P$2)&lt;=$I26,IF(INDEX(DATOS,0,$P$2)&gt;=$J26,IF(ISNUMBER(INDEX(DATOS,0,N$5)),IF(INDEX(DATOS,0,$N$2)=0,IF(INDEX(DATOS,0,$O$2)=1,IF(INDEX(DATOS,0,$Q$2)=$E26,INDEX(DATOS,0,N$5)))))))),"sd")</f>
        <v>79.510344827586209</v>
      </c>
      <c r="O26" s="118">
        <f t="array" ref="O26">IFERROR(AVERAGE(IF(INDEX(DATOS,0,$P$2)&lt;=$I26,IF(INDEX(DATOS,0,$P$2)&gt;=$J26,IF(ISNUMBER(INDEX(DATOS,0,O$5)),IF(INDEX(DATOS,0,$N$2)=0,IF(INDEX(DATOS,0,$O$2)=1,IF(INDEX(DATOS,0,$Q$2)=$E26,INDEX(DATOS,0,O$5)))))))),"sd")</f>
        <v>10.372413793103446</v>
      </c>
      <c r="P26" s="118">
        <f t="array" ref="P26">IFERROR(AVERAGE(IF(INDEX(DATOS,0,$P$2)&lt;=$I26,IF(INDEX(DATOS,0,$P$2)&gt;=$J26,IF(ISNUMBER(INDEX(DATOS,0,P$5)),IF(INDEX(DATOS,0,$N$2)=0,IF(INDEX(DATOS,0,$O$2)=1,IF(INDEX(DATOS,0,$Q$2)=$E26,INDEX(DATOS,0,P$5)))))))),"sd")</f>
        <v>3993.1044326256851</v>
      </c>
      <c r="Q26" s="118">
        <f t="array" ref="Q26">IFERROR(AVERAGE(IF(INDEX(DATOS,0,$P$2)&lt;=$I26,IF(INDEX(DATOS,0,$P$2)&gt;=$J26,IF(ISNUMBER(INDEX(DATOS,0,Q$5)),IF(INDEX(DATOS,0,$N$2)=0,IF(INDEX(DATOS,0,$O$2)=1,IF(INDEX(DATOS,0,$Q$2)=$E26,INDEX(DATOS,0,Q$5)))))))),"sd")</f>
        <v>8.7793103448275858</v>
      </c>
      <c r="R26" s="118"/>
      <c r="S26" s="119" t="str">
        <f t="shared" si="4"/>
        <v>Dpto. Unión                             ,-32.833,-62.750,2018,2016,98.683,11.290,22.893,79.510,10.372,3993.104, 8.779</v>
      </c>
    </row>
    <row r="27" spans="1:19" x14ac:dyDescent="0.35">
      <c r="A27">
        <f t="shared" si="5"/>
        <v>20</v>
      </c>
      <c r="B27" s="35">
        <f t="array" ref="B27">IF(B26=0,0,MIN(IF(INDEX(DATOS,0,$P$2)&lt;=$I27,IF(INDEX(DATOS,0,$P$2)&gt;=$J27,IF(ISNUMBER(INDEX(DATOS,0,$C27)),IF(INDEX(DATOS,0,$N$2)=0,IF(INDEX(DATOS,0,$O$2)=1,IF(ISNA(MATCH(INDEX(DATOS,0,$Q$2),IF($J$8:J26=J27,$E$8:E26),0)),INDEX(DATOS,0,$M$2)))))))))</f>
        <v>90</v>
      </c>
      <c r="C27" s="32">
        <f>MATCH(D27,INDEX(DATOS,1,),0)</f>
        <v>20</v>
      </c>
      <c r="D27" s="114" t="s">
        <v>1</v>
      </c>
      <c r="E27" s="34" t="str">
        <f>IF($B27=0,"--",INDEX(DATOS,$B27,Q$2))</f>
        <v>Partido de Ramallo, BA</v>
      </c>
      <c r="F27" s="34" t="str">
        <f>IFERROR(SUBSTITUTE(SUBSTITUTE(SUBSTITUTE(SUBSTITUTE(SUBSTITUTE(MID(E27,1,FIND(",",E27)-1),"Departamento de","Dpto."),"Partido de","Part."),"Coronel","Cnel."),"General","Gral."),"Comandante","Cmte."),E27)</f>
        <v>Part. Ramallo</v>
      </c>
      <c r="G27" s="117">
        <f>IFERROR(VLOOKUP($E27,LOC_UNICOS,G$2,0),"sd")</f>
        <v>-33.5</v>
      </c>
      <c r="H27" s="117">
        <f>IFERROR(VLOOKUP($E27,LOC_UNICOS,H$2,0),"sd")</f>
        <v>-60.0833333</v>
      </c>
      <c r="I27" s="116">
        <f t="shared" si="2"/>
        <v>2018</v>
      </c>
      <c r="J27" s="116">
        <f t="shared" si="3"/>
        <v>2016</v>
      </c>
      <c r="K27" s="118">
        <f t="array" ref="K27">IFERROR(AVERAGE(IF(INDEX(DATOS,0,$P$2)&lt;=$I27,IF(INDEX(DATOS,0,$P$2)&gt;=$J27,IF(ISNUMBER(INDEX(DATOS,0,K$5)),IF(INDEX(DATOS,0,$N$2)=0,IF(INDEX(DATOS,0,$O$2)=1,IF(INDEX(DATOS,0,$Q$2)=$E27,INDEX(DATOS,0,K$5)))))))),"sd")</f>
        <v>96.899999999999991</v>
      </c>
      <c r="L27" s="118">
        <f t="array" ref="L27">IFERROR(AVERAGE(IF(INDEX(DATOS,0,$P$2)&lt;=$I27,IF(INDEX(DATOS,0,$P$2)&gt;=$J27,IF(ISNUMBER(INDEX(DATOS,0,L$5)),IF(INDEX(DATOS,0,$N$2)=0,IF(INDEX(DATOS,0,$O$2)=1,IF(INDEX(DATOS,0,$Q$2)=$E27,INDEX(DATOS,0,L$5)))))))),"sd")</f>
        <v>2.1</v>
      </c>
      <c r="M27" s="118">
        <f t="array" ref="M27">IFERROR(AVERAGE(IF(INDEX(DATOS,0,$P$2)&lt;=$I27,IF(INDEX(DATOS,0,$P$2)&gt;=$J27,IF(ISNUMBER(INDEX(DATOS,0,M$5)),IF(INDEX(DATOS,0,$N$2)=0,IF(INDEX(DATOS,0,$O$2)=1,IF(INDEX(DATOS,0,$Q$2)=$E27,INDEX(DATOS,0,M$5)))))))),"sd")</f>
        <v>21.066666666666666</v>
      </c>
      <c r="N27" s="118">
        <f t="array" ref="N27">IFERROR(AVERAGE(IF(INDEX(DATOS,0,$P$2)&lt;=$I27,IF(INDEX(DATOS,0,$P$2)&gt;=$J27,IF(ISNUMBER(INDEX(DATOS,0,N$5)),IF(INDEX(DATOS,0,$N$2)=0,IF(INDEX(DATOS,0,$O$2)=1,IF(INDEX(DATOS,0,$Q$2)=$E27,INDEX(DATOS,0,N$5)))))))),"sd")</f>
        <v>80.8</v>
      </c>
      <c r="O27" s="118">
        <f t="array" ref="O27">IFERROR(AVERAGE(IF(INDEX(DATOS,0,$P$2)&lt;=$I27,IF(INDEX(DATOS,0,$P$2)&gt;=$J27,IF(ISNUMBER(INDEX(DATOS,0,O$5)),IF(INDEX(DATOS,0,$N$2)=0,IF(INDEX(DATOS,0,$O$2)=1,IF(INDEX(DATOS,0,$Q$2)=$E27,INDEX(DATOS,0,O$5)))))))),"sd")</f>
        <v>9.4666666666666668</v>
      </c>
      <c r="P27" s="118">
        <f t="array" ref="P27">IFERROR(AVERAGE(IF(INDEX(DATOS,0,$P$2)&lt;=$I27,IF(INDEX(DATOS,0,$P$2)&gt;=$J27,IF(ISNUMBER(INDEX(DATOS,0,P$5)),IF(INDEX(DATOS,0,$N$2)=0,IF(INDEX(DATOS,0,$O$2)=1,IF(INDEX(DATOS,0,$Q$2)=$E27,INDEX(DATOS,0,P$5)))))))),"sd")</f>
        <v>4466.6742153177229</v>
      </c>
      <c r="Q27" s="118">
        <f t="array" ref="Q27">IFERROR(AVERAGE(IF(INDEX(DATOS,0,$P$2)&lt;=$I27,IF(INDEX(DATOS,0,$P$2)&gt;=$J27,IF(ISNUMBER(INDEX(DATOS,0,Q$5)),IF(INDEX(DATOS,0,$N$2)=0,IF(INDEX(DATOS,0,$O$2)=1,IF(INDEX(DATOS,0,$Q$2)=$E27,INDEX(DATOS,0,Q$5)))))))),"sd")</f>
        <v>13.833333333333334</v>
      </c>
      <c r="R27" s="118"/>
      <c r="S27" s="119" t="str">
        <f t="shared" si="4"/>
        <v>Part. Ramallo                           ,-33.500,-60.083,2018,2016,96.900, 2.100,21.067,80.800, 9.467,4466.674,13.833</v>
      </c>
    </row>
    <row r="28" spans="1:19" x14ac:dyDescent="0.35">
      <c r="A28">
        <f t="shared" si="5"/>
        <v>21</v>
      </c>
      <c r="B28" s="35">
        <f t="array" ref="B28">IF(B27=0,0,MIN(IF(INDEX(DATOS,0,$P$2)&lt;=$I28,IF(INDEX(DATOS,0,$P$2)&gt;=$J28,IF(ISNUMBER(INDEX(DATOS,0,$C28)),IF(INDEX(DATOS,0,$N$2)=0,IF(INDEX(DATOS,0,$O$2)=1,IF(ISNA(MATCH(INDEX(DATOS,0,$Q$2),IF($J$8:J27=J28,$E$8:E27),0)),INDEX(DATOS,0,$M$2)))))))))</f>
        <v>91</v>
      </c>
      <c r="C28" s="32">
        <f>MATCH(D28,INDEX(DATOS,1,),0)</f>
        <v>20</v>
      </c>
      <c r="D28" s="114" t="s">
        <v>1</v>
      </c>
      <c r="E28" s="34" t="str">
        <f>IF($B28=0,"--",INDEX(DATOS,$B28,Q$2))</f>
        <v>Partido de Colón, BA</v>
      </c>
      <c r="F28" s="34" t="str">
        <f>IFERROR(SUBSTITUTE(SUBSTITUTE(SUBSTITUTE(SUBSTITUTE(SUBSTITUTE(MID(E28,1,FIND(",",E28)-1),"Departamento de","Dpto."),"Partido de","Part."),"Coronel","Cnel."),"General","Gral."),"Comandante","Cmte."),E28)</f>
        <v>Part. Colón</v>
      </c>
      <c r="G28" s="117">
        <f>IFERROR(VLOOKUP($E28,LOC_UNICOS,G$2,0),"sd")</f>
        <v>-33.8333333</v>
      </c>
      <c r="H28" s="117">
        <f>IFERROR(VLOOKUP($E28,LOC_UNICOS,H$2,0),"sd")</f>
        <v>-61</v>
      </c>
      <c r="I28" s="116">
        <f t="shared" si="2"/>
        <v>2018</v>
      </c>
      <c r="J28" s="116">
        <f t="shared" si="3"/>
        <v>2016</v>
      </c>
      <c r="K28" s="118">
        <f t="array" ref="K28">IFERROR(AVERAGE(IF(INDEX(DATOS,0,$P$2)&lt;=$I28,IF(INDEX(DATOS,0,$P$2)&gt;=$J28,IF(ISNUMBER(INDEX(DATOS,0,K$5)),IF(INDEX(DATOS,0,$N$2)=0,IF(INDEX(DATOS,0,$O$2)=1,IF(INDEX(DATOS,0,$Q$2)=$E28,INDEX(DATOS,0,K$5)))))))),"sd")</f>
        <v>99.4</v>
      </c>
      <c r="L28" s="118">
        <f t="array" ref="L28">IFERROR(AVERAGE(IF(INDEX(DATOS,0,$P$2)&lt;=$I28,IF(INDEX(DATOS,0,$P$2)&gt;=$J28,IF(ISNUMBER(INDEX(DATOS,0,L$5)),IF(INDEX(DATOS,0,$N$2)=0,IF(INDEX(DATOS,0,$O$2)=1,IF(INDEX(DATOS,0,$Q$2)=$E28,INDEX(DATOS,0,L$5)))))))),"sd")</f>
        <v>17.900000000000002</v>
      </c>
      <c r="M28" s="118">
        <f t="array" ref="M28">IFERROR(AVERAGE(IF(INDEX(DATOS,0,$P$2)&lt;=$I28,IF(INDEX(DATOS,0,$P$2)&gt;=$J28,IF(ISNUMBER(INDEX(DATOS,0,M$5)),IF(INDEX(DATOS,0,$N$2)=0,IF(INDEX(DATOS,0,$O$2)=1,IF(INDEX(DATOS,0,$Q$2)=$E28,INDEX(DATOS,0,M$5)))))))),"sd")</f>
        <v>23.169999999999995</v>
      </c>
      <c r="N28" s="118">
        <f t="array" ref="N28">IFERROR(AVERAGE(IF(INDEX(DATOS,0,$P$2)&lt;=$I28,IF(INDEX(DATOS,0,$P$2)&gt;=$J28,IF(ISNUMBER(INDEX(DATOS,0,N$5)),IF(INDEX(DATOS,0,$N$2)=0,IF(INDEX(DATOS,0,$O$2)=1,IF(INDEX(DATOS,0,$Q$2)=$E28,INDEX(DATOS,0,N$5)))))))),"sd")</f>
        <v>80.11</v>
      </c>
      <c r="O28" s="118">
        <f t="array" ref="O28">IFERROR(AVERAGE(IF(INDEX(DATOS,0,$P$2)&lt;=$I28,IF(INDEX(DATOS,0,$P$2)&gt;=$J28,IF(ISNUMBER(INDEX(DATOS,0,O$5)),IF(INDEX(DATOS,0,$N$2)=0,IF(INDEX(DATOS,0,$O$2)=1,IF(INDEX(DATOS,0,$Q$2)=$E28,INDEX(DATOS,0,O$5)))))))),"sd")</f>
        <v>10.360000000000001</v>
      </c>
      <c r="P28" s="118">
        <f t="array" ref="P28">IFERROR(AVERAGE(IF(INDEX(DATOS,0,$P$2)&lt;=$I28,IF(INDEX(DATOS,0,$P$2)&gt;=$J28,IF(ISNUMBER(INDEX(DATOS,0,P$5)),IF(INDEX(DATOS,0,$N$2)=0,IF(INDEX(DATOS,0,$O$2)=1,IF(INDEX(DATOS,0,$Q$2)=$E28,INDEX(DATOS,0,P$5)))))))),"sd")</f>
        <v>4689.9960730414296</v>
      </c>
      <c r="Q28" s="118">
        <f t="array" ref="Q28">IFERROR(AVERAGE(IF(INDEX(DATOS,0,$P$2)&lt;=$I28,IF(INDEX(DATOS,0,$P$2)&gt;=$J28,IF(ISNUMBER(INDEX(DATOS,0,Q$5)),IF(INDEX(DATOS,0,$N$2)=0,IF(INDEX(DATOS,0,$O$2)=1,IF(INDEX(DATOS,0,$Q$2)=$E28,INDEX(DATOS,0,Q$5)))))))),"sd")</f>
        <v>3.430000000000001</v>
      </c>
      <c r="R28" s="118"/>
      <c r="S28" s="119" t="str">
        <f t="shared" si="4"/>
        <v>Part. Colón                             ,-33.833,-61.000,2018,2016,99.400,17.900,23.170,80.110,10.360,4689.996, 3.430</v>
      </c>
    </row>
    <row r="29" spans="1:19" x14ac:dyDescent="0.35">
      <c r="A29">
        <f t="shared" si="5"/>
        <v>22</v>
      </c>
      <c r="B29" s="35">
        <f t="array" ref="B29">IF(B28=0,0,MIN(IF(INDEX(DATOS,0,$P$2)&lt;=$I29,IF(INDEX(DATOS,0,$P$2)&gt;=$J29,IF(ISNUMBER(INDEX(DATOS,0,$C29)),IF(INDEX(DATOS,0,$N$2)=0,IF(INDEX(DATOS,0,$O$2)=1,IF(ISNA(MATCH(INDEX(DATOS,0,$Q$2),IF($J$8:J28=J29,$E$8:E28),0)),INDEX(DATOS,0,$M$2)))))))))</f>
        <v>93</v>
      </c>
      <c r="C29" s="32">
        <f>MATCH(D29,INDEX(DATOS,1,),0)</f>
        <v>20</v>
      </c>
      <c r="D29" s="114" t="s">
        <v>1</v>
      </c>
      <c r="E29" s="34" t="str">
        <f>IF($B29=0,"--",INDEX(DATOS,$B29,Q$2))</f>
        <v>Partido de Pergamino, BA</v>
      </c>
      <c r="F29" s="34" t="str">
        <f>IFERROR(SUBSTITUTE(SUBSTITUTE(SUBSTITUTE(SUBSTITUTE(SUBSTITUTE(MID(E29,1,FIND(",",E29)-1),"Departamento de","Dpto."),"Partido de","Part."),"Coronel","Cnel."),"General","Gral."),"Comandante","Cmte."),E29)</f>
        <v>Part. Pergamino</v>
      </c>
      <c r="G29" s="117">
        <f>IFERROR(VLOOKUP($E29,LOC_UNICOS,G$2,0),"sd")</f>
        <v>-33.75</v>
      </c>
      <c r="H29" s="117">
        <f>IFERROR(VLOOKUP($E29,LOC_UNICOS,H$2,0),"sd")</f>
        <v>-60.5833333</v>
      </c>
      <c r="I29" s="116">
        <f t="shared" si="2"/>
        <v>2018</v>
      </c>
      <c r="J29" s="116">
        <f t="shared" si="3"/>
        <v>2016</v>
      </c>
      <c r="K29" s="118">
        <f t="array" ref="K29">IFERROR(AVERAGE(IF(INDEX(DATOS,0,$P$2)&lt;=$I29,IF(INDEX(DATOS,0,$P$2)&gt;=$J29,IF(ISNUMBER(INDEX(DATOS,0,K$5)),IF(INDEX(DATOS,0,$N$2)=0,IF(INDEX(DATOS,0,$O$2)=1,IF(INDEX(DATOS,0,$Q$2)=$E29,INDEX(DATOS,0,K$5)))))))),"sd")</f>
        <v>97.924999999999997</v>
      </c>
      <c r="L29" s="118">
        <f t="array" ref="L29">IFERROR(AVERAGE(IF(INDEX(DATOS,0,$P$2)&lt;=$I29,IF(INDEX(DATOS,0,$P$2)&gt;=$J29,IF(ISNUMBER(INDEX(DATOS,0,L$5)),IF(INDEX(DATOS,0,$N$2)=0,IF(INDEX(DATOS,0,$O$2)=1,IF(INDEX(DATOS,0,$Q$2)=$E29,INDEX(DATOS,0,L$5)))))))),"sd")</f>
        <v>12.012499999999999</v>
      </c>
      <c r="M29" s="118">
        <f t="array" ref="M29">IFERROR(AVERAGE(IF(INDEX(DATOS,0,$P$2)&lt;=$I29,IF(INDEX(DATOS,0,$P$2)&gt;=$J29,IF(ISNUMBER(INDEX(DATOS,0,M$5)),IF(INDEX(DATOS,0,$N$2)=0,IF(INDEX(DATOS,0,$O$2)=1,IF(INDEX(DATOS,0,$Q$2)=$E29,INDEX(DATOS,0,M$5)))))))),"sd")</f>
        <v>22.312499999999996</v>
      </c>
      <c r="N29" s="118">
        <f t="array" ref="N29">IFERROR(AVERAGE(IF(INDEX(DATOS,0,$P$2)&lt;=$I29,IF(INDEX(DATOS,0,$P$2)&gt;=$J29,IF(ISNUMBER(INDEX(DATOS,0,N$5)),IF(INDEX(DATOS,0,$N$2)=0,IF(INDEX(DATOS,0,$O$2)=1,IF(INDEX(DATOS,0,$Q$2)=$E29,INDEX(DATOS,0,N$5)))))))),"sd")</f>
        <v>80.487499999999997</v>
      </c>
      <c r="O29" s="118">
        <f t="array" ref="O29">IFERROR(AVERAGE(IF(INDEX(DATOS,0,$P$2)&lt;=$I29,IF(INDEX(DATOS,0,$P$2)&gt;=$J29,IF(ISNUMBER(INDEX(DATOS,0,O$5)),IF(INDEX(DATOS,0,$N$2)=0,IF(INDEX(DATOS,0,$O$2)=1,IF(INDEX(DATOS,0,$Q$2)=$E29,INDEX(DATOS,0,O$5)))))))),"sd")</f>
        <v>9.8874999999999993</v>
      </c>
      <c r="P29" s="118">
        <f t="array" ref="P29">IFERROR(AVERAGE(IF(INDEX(DATOS,0,$P$2)&lt;=$I29,IF(INDEX(DATOS,0,$P$2)&gt;=$J29,IF(ISNUMBER(INDEX(DATOS,0,P$5)),IF(INDEX(DATOS,0,$N$2)=0,IF(INDEX(DATOS,0,$O$2)=1,IF(INDEX(DATOS,0,$Q$2)=$E29,INDEX(DATOS,0,P$5)))))))),"sd")</f>
        <v>4825.0014358326389</v>
      </c>
      <c r="Q29" s="118">
        <f t="array" ref="Q29">IFERROR(AVERAGE(IF(INDEX(DATOS,0,$P$2)&lt;=$I29,IF(INDEX(DATOS,0,$P$2)&gt;=$J29,IF(ISNUMBER(INDEX(DATOS,0,Q$5)),IF(INDEX(DATOS,0,$N$2)=0,IF(INDEX(DATOS,0,$O$2)=1,IF(INDEX(DATOS,0,$Q$2)=$E29,INDEX(DATOS,0,Q$5)))))))),"sd")</f>
        <v>12.612500000000001</v>
      </c>
      <c r="R29" s="118"/>
      <c r="S29" s="119" t="str">
        <f t="shared" si="4"/>
        <v>Part. Pergamino                         ,-33.750,-60.583,2018,2016,97.925,12.013,22.313,80.488, 9.888,4825.001,12.613</v>
      </c>
    </row>
    <row r="30" spans="1:19" x14ac:dyDescent="0.35">
      <c r="A30">
        <f t="shared" si="5"/>
        <v>23</v>
      </c>
      <c r="B30" s="35">
        <f t="array" ref="B30">IF(B29=0,0,MIN(IF(INDEX(DATOS,0,$P$2)&lt;=$I30,IF(INDEX(DATOS,0,$P$2)&gt;=$J30,IF(ISNUMBER(INDEX(DATOS,0,$C30)),IF(INDEX(DATOS,0,$N$2)=0,IF(INDEX(DATOS,0,$O$2)=1,IF(ISNA(MATCH(INDEX(DATOS,0,$Q$2),IF($J$8:J29=J30,$E$8:E29),0)),INDEX(DATOS,0,$M$2)))))))))</f>
        <v>96</v>
      </c>
      <c r="C30" s="32">
        <f>MATCH(D30,INDEX(DATOS,1,),0)</f>
        <v>20</v>
      </c>
      <c r="D30" s="114" t="s">
        <v>1</v>
      </c>
      <c r="E30" s="34" t="str">
        <f>IF($B30=0,"--",INDEX(DATOS,$B30,Q$2))</f>
        <v>Partido de San Andrés de Giles, BA</v>
      </c>
      <c r="F30" s="34" t="str">
        <f>IFERROR(SUBSTITUTE(SUBSTITUTE(SUBSTITUTE(SUBSTITUTE(SUBSTITUTE(MID(E30,1,FIND(",",E30)-1),"Departamento de","Dpto."),"Partido de","Part."),"Coronel","Cnel."),"General","Gral."),"Comandante","Cmte."),E30)</f>
        <v>Part. San Andrés de Giles</v>
      </c>
      <c r="G30" s="117">
        <f>IFERROR(VLOOKUP($E30,LOC_UNICOS,G$2,0),"sd")</f>
        <v>-34.5</v>
      </c>
      <c r="H30" s="117">
        <f>IFERROR(VLOOKUP($E30,LOC_UNICOS,H$2,0),"sd")</f>
        <v>-59.5</v>
      </c>
      <c r="I30" s="116">
        <f t="shared" si="2"/>
        <v>2018</v>
      </c>
      <c r="J30" s="116">
        <f t="shared" si="3"/>
        <v>2016</v>
      </c>
      <c r="K30" s="118">
        <f t="array" ref="K30">IFERROR(AVERAGE(IF(INDEX(DATOS,0,$P$2)&lt;=$I30,IF(INDEX(DATOS,0,$P$2)&gt;=$J30,IF(ISNUMBER(INDEX(DATOS,0,K$5)),IF(INDEX(DATOS,0,$N$2)=0,IF(INDEX(DATOS,0,$O$2)=1,IF(INDEX(DATOS,0,$Q$2)=$E30,INDEX(DATOS,0,K$5)))))))),"sd")</f>
        <v>93.1</v>
      </c>
      <c r="L30" s="118">
        <f t="array" ref="L30">IFERROR(AVERAGE(IF(INDEX(DATOS,0,$P$2)&lt;=$I30,IF(INDEX(DATOS,0,$P$2)&gt;=$J30,IF(ISNUMBER(INDEX(DATOS,0,L$5)),IF(INDEX(DATOS,0,$N$2)=0,IF(INDEX(DATOS,0,$O$2)=1,IF(INDEX(DATOS,0,$Q$2)=$E30,INDEX(DATOS,0,L$5)))))))),"sd")</f>
        <v>48.5</v>
      </c>
      <c r="M30" s="118">
        <f t="array" ref="M30">IFERROR(AVERAGE(IF(INDEX(DATOS,0,$P$2)&lt;=$I30,IF(INDEX(DATOS,0,$P$2)&gt;=$J30,IF(ISNUMBER(INDEX(DATOS,0,M$5)),IF(INDEX(DATOS,0,$N$2)=0,IF(INDEX(DATOS,0,$O$2)=1,IF(INDEX(DATOS,0,$Q$2)=$E30,INDEX(DATOS,0,M$5)))))))),"sd")</f>
        <v>21.6</v>
      </c>
      <c r="N30" s="118">
        <f t="array" ref="N30">IFERROR(AVERAGE(IF(INDEX(DATOS,0,$P$2)&lt;=$I30,IF(INDEX(DATOS,0,$P$2)&gt;=$J30,IF(ISNUMBER(INDEX(DATOS,0,N$5)),IF(INDEX(DATOS,0,$N$2)=0,IF(INDEX(DATOS,0,$O$2)=1,IF(INDEX(DATOS,0,$Q$2)=$E30,INDEX(DATOS,0,N$5)))))))),"sd")</f>
        <v>80.5</v>
      </c>
      <c r="O30" s="118">
        <f t="array" ref="O30">IFERROR(AVERAGE(IF(INDEX(DATOS,0,$P$2)&lt;=$I30,IF(INDEX(DATOS,0,$P$2)&gt;=$J30,IF(ISNUMBER(INDEX(DATOS,0,O$5)),IF(INDEX(DATOS,0,$N$2)=0,IF(INDEX(DATOS,0,$O$2)=1,IF(INDEX(DATOS,0,$Q$2)=$E30,INDEX(DATOS,0,O$5)))))))),"sd")</f>
        <v>8.9</v>
      </c>
      <c r="P30" s="118">
        <f t="array" ref="P30">IFERROR(AVERAGE(IF(INDEX(DATOS,0,$P$2)&lt;=$I30,IF(INDEX(DATOS,0,$P$2)&gt;=$J30,IF(ISNUMBER(INDEX(DATOS,0,P$5)),IF(INDEX(DATOS,0,$N$2)=0,IF(INDEX(DATOS,0,$O$2)=1,IF(INDEX(DATOS,0,$Q$2)=$E30,INDEX(DATOS,0,P$5)))))))),"sd")</f>
        <v>4500</v>
      </c>
      <c r="Q30" s="118">
        <f t="array" ref="Q30">IFERROR(AVERAGE(IF(INDEX(DATOS,0,$P$2)&lt;=$I30,IF(INDEX(DATOS,0,$P$2)&gt;=$J30,IF(ISNUMBER(INDEX(DATOS,0,Q$5)),IF(INDEX(DATOS,0,$N$2)=0,IF(INDEX(DATOS,0,$O$2)=1,IF(INDEX(DATOS,0,$Q$2)=$E30,INDEX(DATOS,0,Q$5)))))))),"sd")</f>
        <v>2.3199999999999998</v>
      </c>
      <c r="R30" s="118"/>
      <c r="S30" s="119" t="str">
        <f t="shared" si="4"/>
        <v>Part. San Andrés de Giles               ,-34.500,-59.500,2018,2016,93.100,48.500,21.600,80.500, 8.900,4500.000, 2.320</v>
      </c>
    </row>
    <row r="31" spans="1:19" x14ac:dyDescent="0.35">
      <c r="A31">
        <f t="shared" si="5"/>
        <v>24</v>
      </c>
      <c r="B31" s="35">
        <f t="array" ref="B31">IF(B30=0,0,MIN(IF(INDEX(DATOS,0,$P$2)&lt;=$I31,IF(INDEX(DATOS,0,$P$2)&gt;=$J31,IF(ISNUMBER(INDEX(DATOS,0,$C31)),IF(INDEX(DATOS,0,$N$2)=0,IF(INDEX(DATOS,0,$O$2)=1,IF(ISNA(MATCH(INDEX(DATOS,0,$Q$2),IF($J$8:J30=J31,$E$8:E30),0)),INDEX(DATOS,0,$M$2)))))))))</f>
        <v>97</v>
      </c>
      <c r="C31" s="32">
        <f>MATCH(D31,INDEX(DATOS,1,),0)</f>
        <v>20</v>
      </c>
      <c r="D31" s="114" t="s">
        <v>1</v>
      </c>
      <c r="E31" s="34" t="str">
        <f>IF($B31=0,"--",INDEX(DATOS,$B31,Q$2))</f>
        <v>Partido de Carmen de Areco, BA</v>
      </c>
      <c r="F31" s="34" t="str">
        <f>IFERROR(SUBSTITUTE(SUBSTITUTE(SUBSTITUTE(SUBSTITUTE(SUBSTITUTE(MID(E31,1,FIND(",",E31)-1),"Departamento de","Dpto."),"Partido de","Part."),"Coronel","Cnel."),"General","Gral."),"Comandante","Cmte."),E31)</f>
        <v>Part. Carmen de Areco</v>
      </c>
      <c r="G31" s="117">
        <f>IFERROR(VLOOKUP($E31,LOC_UNICOS,G$2,0),"sd")</f>
        <v>-34.3333333</v>
      </c>
      <c r="H31" s="117">
        <f>IFERROR(VLOOKUP($E31,LOC_UNICOS,H$2,0),"sd")</f>
        <v>-59.8333333</v>
      </c>
      <c r="I31" s="116">
        <f t="shared" si="2"/>
        <v>2018</v>
      </c>
      <c r="J31" s="116">
        <f t="shared" si="3"/>
        <v>2016</v>
      </c>
      <c r="K31" s="118">
        <f t="array" ref="K31">IFERROR(AVERAGE(IF(INDEX(DATOS,0,$P$2)&lt;=$I31,IF(INDEX(DATOS,0,$P$2)&gt;=$J31,IF(ISNUMBER(INDEX(DATOS,0,K$5)),IF(INDEX(DATOS,0,$N$2)=0,IF(INDEX(DATOS,0,$O$2)=1,IF(INDEX(DATOS,0,$Q$2)=$E31,INDEX(DATOS,0,K$5)))))))),"sd")</f>
        <v>98.05</v>
      </c>
      <c r="L31" s="118">
        <f t="array" ref="L31">IFERROR(AVERAGE(IF(INDEX(DATOS,0,$P$2)&lt;=$I31,IF(INDEX(DATOS,0,$P$2)&gt;=$J31,IF(ISNUMBER(INDEX(DATOS,0,L$5)),IF(INDEX(DATOS,0,$N$2)=0,IF(INDEX(DATOS,0,$O$2)=1,IF(INDEX(DATOS,0,$Q$2)=$E31,INDEX(DATOS,0,L$5)))))))),"sd")</f>
        <v>10.35</v>
      </c>
      <c r="M31" s="118">
        <f t="array" ref="M31">IFERROR(AVERAGE(IF(INDEX(DATOS,0,$P$2)&lt;=$I31,IF(INDEX(DATOS,0,$P$2)&gt;=$J31,IF(ISNUMBER(INDEX(DATOS,0,M$5)),IF(INDEX(DATOS,0,$N$2)=0,IF(INDEX(DATOS,0,$O$2)=1,IF(INDEX(DATOS,0,$Q$2)=$E31,INDEX(DATOS,0,M$5)))))))),"sd")</f>
        <v>22.35</v>
      </c>
      <c r="N31" s="118">
        <f t="array" ref="N31">IFERROR(AVERAGE(IF(INDEX(DATOS,0,$P$2)&lt;=$I31,IF(INDEX(DATOS,0,$P$2)&gt;=$J31,IF(ISNUMBER(INDEX(DATOS,0,N$5)),IF(INDEX(DATOS,0,$N$2)=0,IF(INDEX(DATOS,0,$O$2)=1,IF(INDEX(DATOS,0,$Q$2)=$E31,INDEX(DATOS,0,N$5)))))))),"sd")</f>
        <v>81.275000000000006</v>
      </c>
      <c r="O31" s="118">
        <f t="array" ref="O31">IFERROR(AVERAGE(IF(INDEX(DATOS,0,$P$2)&lt;=$I31,IF(INDEX(DATOS,0,$P$2)&gt;=$J31,IF(ISNUMBER(INDEX(DATOS,0,O$5)),IF(INDEX(DATOS,0,$N$2)=0,IF(INDEX(DATOS,0,$O$2)=1,IF(INDEX(DATOS,0,$Q$2)=$E31,INDEX(DATOS,0,O$5)))))))),"sd")</f>
        <v>9.75</v>
      </c>
      <c r="P31" s="118">
        <f t="array" ref="P31">IFERROR(AVERAGE(IF(INDEX(DATOS,0,$P$2)&lt;=$I31,IF(INDEX(DATOS,0,$P$2)&gt;=$J31,IF(ISNUMBER(INDEX(DATOS,0,P$5)),IF(INDEX(DATOS,0,$N$2)=0,IF(INDEX(DATOS,0,$O$2)=1,IF(INDEX(DATOS,0,$Q$2)=$E31,INDEX(DATOS,0,P$5)))))))),"sd")</f>
        <v>4600.0308832612718</v>
      </c>
      <c r="Q31" s="118">
        <f t="array" ref="Q31">IFERROR(AVERAGE(IF(INDEX(DATOS,0,$P$2)&lt;=$I31,IF(INDEX(DATOS,0,$P$2)&gt;=$J31,IF(ISNUMBER(INDEX(DATOS,0,Q$5)),IF(INDEX(DATOS,0,$N$2)=0,IF(INDEX(DATOS,0,$O$2)=1,IF(INDEX(DATOS,0,$Q$2)=$E31,INDEX(DATOS,0,Q$5)))))))),"sd")</f>
        <v>5.67</v>
      </c>
      <c r="R31" s="118"/>
      <c r="S31" s="119" t="str">
        <f t="shared" si="4"/>
        <v>Part. Carmen de Areco                   ,-34.333,-59.833,2018,2016,98.050,10.350,22.350,81.275, 9.750,4600.031, 5.670</v>
      </c>
    </row>
    <row r="32" spans="1:19" x14ac:dyDescent="0.35">
      <c r="A32">
        <f t="shared" si="5"/>
        <v>25</v>
      </c>
      <c r="B32" s="35">
        <f t="array" ref="B32">IF(B31=0,0,MIN(IF(INDEX(DATOS,0,$P$2)&lt;=$I32,IF(INDEX(DATOS,0,$P$2)&gt;=$J32,IF(ISNUMBER(INDEX(DATOS,0,$C32)),IF(INDEX(DATOS,0,$N$2)=0,IF(INDEX(DATOS,0,$O$2)=1,IF(ISNA(MATCH(INDEX(DATOS,0,$Q$2),IF($J$8:J31=J32,$E$8:E31),0)),INDEX(DATOS,0,$M$2)))))))))</f>
        <v>98</v>
      </c>
      <c r="C32" s="32">
        <f>MATCH(D32,INDEX(DATOS,1,),0)</f>
        <v>20</v>
      </c>
      <c r="D32" s="114" t="s">
        <v>1</v>
      </c>
      <c r="E32" s="34" t="str">
        <f>IF($B32=0,"--",INDEX(DATOS,$B32,Q$2))</f>
        <v>Partido de Chacabuco, BA</v>
      </c>
      <c r="F32" s="34" t="str">
        <f>IFERROR(SUBSTITUTE(SUBSTITUTE(SUBSTITUTE(SUBSTITUTE(SUBSTITUTE(MID(E32,1,FIND(",",E32)-1),"Departamento de","Dpto."),"Partido de","Part."),"Coronel","Cnel."),"General","Gral."),"Comandante","Cmte."),E32)</f>
        <v>Part. Chacabuco</v>
      </c>
      <c r="G32" s="117">
        <f>IFERROR(VLOOKUP($E32,LOC_UNICOS,G$2,0),"sd")</f>
        <v>-34.6666667</v>
      </c>
      <c r="H32" s="117">
        <f>IFERROR(VLOOKUP($E32,LOC_UNICOS,H$2,0),"sd")</f>
        <v>-60.3333333</v>
      </c>
      <c r="I32" s="116">
        <f t="shared" si="2"/>
        <v>2018</v>
      </c>
      <c r="J32" s="116">
        <f t="shared" si="3"/>
        <v>2016</v>
      </c>
      <c r="K32" s="118">
        <f t="array" ref="K32">IFERROR(AVERAGE(IF(INDEX(DATOS,0,$P$2)&lt;=$I32,IF(INDEX(DATOS,0,$P$2)&gt;=$J32,IF(ISNUMBER(INDEX(DATOS,0,K$5)),IF(INDEX(DATOS,0,$N$2)=0,IF(INDEX(DATOS,0,$O$2)=1,IF(INDEX(DATOS,0,$Q$2)=$E32,INDEX(DATOS,0,K$5)))))))),"sd")</f>
        <v>99.066666666666677</v>
      </c>
      <c r="L32" s="118">
        <f t="array" ref="L32">IFERROR(AVERAGE(IF(INDEX(DATOS,0,$P$2)&lt;=$I32,IF(INDEX(DATOS,0,$P$2)&gt;=$J32,IF(ISNUMBER(INDEX(DATOS,0,L$5)),IF(INDEX(DATOS,0,$N$2)=0,IF(INDEX(DATOS,0,$O$2)=1,IF(INDEX(DATOS,0,$Q$2)=$E32,INDEX(DATOS,0,L$5)))))))),"sd")</f>
        <v>23.033333333333331</v>
      </c>
      <c r="M32" s="118">
        <f t="array" ref="M32">IFERROR(AVERAGE(IF(INDEX(DATOS,0,$P$2)&lt;=$I32,IF(INDEX(DATOS,0,$P$2)&gt;=$J32,IF(ISNUMBER(INDEX(DATOS,0,M$5)),IF(INDEX(DATOS,0,$N$2)=0,IF(INDEX(DATOS,0,$O$2)=1,IF(INDEX(DATOS,0,$Q$2)=$E32,INDEX(DATOS,0,M$5)))))))),"sd")</f>
        <v>23.366666666666664</v>
      </c>
      <c r="N32" s="118">
        <f t="array" ref="N32">IFERROR(AVERAGE(IF(INDEX(DATOS,0,$P$2)&lt;=$I32,IF(INDEX(DATOS,0,$P$2)&gt;=$J32,IF(ISNUMBER(INDEX(DATOS,0,N$5)),IF(INDEX(DATOS,0,$N$2)=0,IF(INDEX(DATOS,0,$O$2)=1,IF(INDEX(DATOS,0,$Q$2)=$E32,INDEX(DATOS,0,N$5)))))))),"sd")</f>
        <v>81.833333333333329</v>
      </c>
      <c r="O32" s="118">
        <f t="array" ref="O32">IFERROR(AVERAGE(IF(INDEX(DATOS,0,$P$2)&lt;=$I32,IF(INDEX(DATOS,0,$P$2)&gt;=$J32,IF(ISNUMBER(INDEX(DATOS,0,O$5)),IF(INDEX(DATOS,0,$N$2)=0,IF(INDEX(DATOS,0,$O$2)=1,IF(INDEX(DATOS,0,$Q$2)=$E32,INDEX(DATOS,0,O$5)))))))),"sd")</f>
        <v>10.166666666666668</v>
      </c>
      <c r="P32" s="118">
        <f t="array" ref="P32">IFERROR(AVERAGE(IF(INDEX(DATOS,0,$P$2)&lt;=$I32,IF(INDEX(DATOS,0,$P$2)&gt;=$J32,IF(ISNUMBER(INDEX(DATOS,0,P$5)),IF(INDEX(DATOS,0,$N$2)=0,IF(INDEX(DATOS,0,$O$2)=1,IF(INDEX(DATOS,0,$Q$2)=$E32,INDEX(DATOS,0,P$5)))))))),"sd")</f>
        <v>4800</v>
      </c>
      <c r="Q32" s="118">
        <f t="array" ref="Q32">IFERROR(AVERAGE(IF(INDEX(DATOS,0,$P$2)&lt;=$I32,IF(INDEX(DATOS,0,$P$2)&gt;=$J32,IF(ISNUMBER(INDEX(DATOS,0,Q$5)),IF(INDEX(DATOS,0,$N$2)=0,IF(INDEX(DATOS,0,$O$2)=1,IF(INDEX(DATOS,0,$Q$2)=$E32,INDEX(DATOS,0,Q$5)))))))),"sd")</f>
        <v>1.7566666666666666</v>
      </c>
      <c r="R32" s="118"/>
      <c r="S32" s="119" t="str">
        <f t="shared" si="4"/>
        <v>Part. Chacabuco                         ,-34.667,-60.333,2018,2016,99.067,23.033,23.367,81.833,10.167,4800.000, 1.757</v>
      </c>
    </row>
    <row r="33" spans="1:19" x14ac:dyDescent="0.35">
      <c r="A33">
        <f t="shared" si="5"/>
        <v>26</v>
      </c>
      <c r="B33" s="35">
        <f t="array" ref="B33">IF(B32=0,0,MIN(IF(INDEX(DATOS,0,$P$2)&lt;=$I33,IF(INDEX(DATOS,0,$P$2)&gt;=$J33,IF(ISNUMBER(INDEX(DATOS,0,$C33)),IF(INDEX(DATOS,0,$N$2)=0,IF(INDEX(DATOS,0,$O$2)=1,IF(ISNA(MATCH(INDEX(DATOS,0,$Q$2),IF($J$8:J32=J33,$E$8:E32),0)),INDEX(DATOS,0,$M$2)))))))))</f>
        <v>100</v>
      </c>
      <c r="C33" s="32">
        <f>MATCH(D33,INDEX(DATOS,1,),0)</f>
        <v>20</v>
      </c>
      <c r="D33" s="114" t="s">
        <v>1</v>
      </c>
      <c r="E33" s="34" t="str">
        <f>IF($B33=0,"--",INDEX(DATOS,$B33,Q$2))</f>
        <v>Partido de General Arenales, BA</v>
      </c>
      <c r="F33" s="34" t="str">
        <f>IFERROR(SUBSTITUTE(SUBSTITUTE(SUBSTITUTE(SUBSTITUTE(SUBSTITUTE(MID(E33,1,FIND(",",E33)-1),"Departamento de","Dpto."),"Partido de","Part."),"Coronel","Cnel."),"General","Gral."),"Comandante","Cmte."),E33)</f>
        <v>Part. Gral. Arenales</v>
      </c>
      <c r="G33" s="117">
        <f>IFERROR(VLOOKUP($E33,LOC_UNICOS,G$2,0),"sd")</f>
        <v>-34.25</v>
      </c>
      <c r="H33" s="117">
        <f>IFERROR(VLOOKUP($E33,LOC_UNICOS,H$2,0),"sd")</f>
        <v>-61.25</v>
      </c>
      <c r="I33" s="116">
        <f t="shared" si="2"/>
        <v>2018</v>
      </c>
      <c r="J33" s="116">
        <f t="shared" si="3"/>
        <v>2016</v>
      </c>
      <c r="K33" s="118">
        <f t="array" ref="K33">IFERROR(AVERAGE(IF(INDEX(DATOS,0,$P$2)&lt;=$I33,IF(INDEX(DATOS,0,$P$2)&gt;=$J33,IF(ISNUMBER(INDEX(DATOS,0,K$5)),IF(INDEX(DATOS,0,$N$2)=0,IF(INDEX(DATOS,0,$O$2)=1,IF(INDEX(DATOS,0,$Q$2)=$E33,INDEX(DATOS,0,K$5)))))))),"sd")</f>
        <v>100.90000000000002</v>
      </c>
      <c r="L33" s="118">
        <f t="array" ref="L33">IFERROR(AVERAGE(IF(INDEX(DATOS,0,$P$2)&lt;=$I33,IF(INDEX(DATOS,0,$P$2)&gt;=$J33,IF(ISNUMBER(INDEX(DATOS,0,L$5)),IF(INDEX(DATOS,0,$N$2)=0,IF(INDEX(DATOS,0,$O$2)=1,IF(INDEX(DATOS,0,$Q$2)=$E33,INDEX(DATOS,0,L$5)))))))),"sd")</f>
        <v>14.83333333333333</v>
      </c>
      <c r="M33" s="118">
        <f t="array" ref="M33">IFERROR(AVERAGE(IF(INDEX(DATOS,0,$P$2)&lt;=$I33,IF(INDEX(DATOS,0,$P$2)&gt;=$J33,IF(ISNUMBER(INDEX(DATOS,0,M$5)),IF(INDEX(DATOS,0,$N$2)=0,IF(INDEX(DATOS,0,$O$2)=1,IF(INDEX(DATOS,0,$Q$2)=$E33,INDEX(DATOS,0,M$5)))))))),"sd")</f>
        <v>26.233333333333334</v>
      </c>
      <c r="N33" s="118">
        <f t="array" ref="N33">IFERROR(AVERAGE(IF(INDEX(DATOS,0,$P$2)&lt;=$I33,IF(INDEX(DATOS,0,$P$2)&gt;=$J33,IF(ISNUMBER(INDEX(DATOS,0,N$5)),IF(INDEX(DATOS,0,$N$2)=0,IF(INDEX(DATOS,0,$O$2)=1,IF(INDEX(DATOS,0,$Q$2)=$E33,INDEX(DATOS,0,N$5)))))))),"sd")</f>
        <v>81.433333333333337</v>
      </c>
      <c r="O33" s="118">
        <f t="array" ref="O33">IFERROR(AVERAGE(IF(INDEX(DATOS,0,$P$2)&lt;=$I33,IF(INDEX(DATOS,0,$P$2)&gt;=$J33,IF(ISNUMBER(INDEX(DATOS,0,O$5)),IF(INDEX(DATOS,0,$N$2)=0,IF(INDEX(DATOS,0,$O$2)=1,IF(INDEX(DATOS,0,$Q$2)=$E33,INDEX(DATOS,0,O$5)))))))),"sd")</f>
        <v>10.699999999999998</v>
      </c>
      <c r="P33" s="118">
        <f t="array" ref="P33">IFERROR(AVERAGE(IF(INDEX(DATOS,0,$P$2)&lt;=$I33,IF(INDEX(DATOS,0,$P$2)&gt;=$J33,IF(ISNUMBER(INDEX(DATOS,0,P$5)),IF(INDEX(DATOS,0,$N$2)=0,IF(INDEX(DATOS,0,$O$2)=1,IF(INDEX(DATOS,0,$Q$2)=$E33,INDEX(DATOS,0,P$5)))))))),"sd")</f>
        <v>4833.333333333333</v>
      </c>
      <c r="Q33" s="118">
        <f t="array" ref="Q33">IFERROR(AVERAGE(IF(INDEX(DATOS,0,$P$2)&lt;=$I33,IF(INDEX(DATOS,0,$P$2)&gt;=$J33,IF(ISNUMBER(INDEX(DATOS,0,Q$5)),IF(INDEX(DATOS,0,$N$2)=0,IF(INDEX(DATOS,0,$O$2)=1,IF(INDEX(DATOS,0,$Q$2)=$E33,INDEX(DATOS,0,Q$5)))))))),"sd")</f>
        <v>4.1866666666666665</v>
      </c>
      <c r="R33" s="118"/>
      <c r="S33" s="119" t="str">
        <f t="shared" si="4"/>
        <v>Part. Gral. Arenales                    ,-34.250,-61.250,2018,2016,100.900,14.833,26.233,81.433,10.700,4833.333, 4.187</v>
      </c>
    </row>
    <row r="34" spans="1:19" x14ac:dyDescent="0.35">
      <c r="A34">
        <f t="shared" si="5"/>
        <v>27</v>
      </c>
      <c r="B34" s="35">
        <f t="array" ref="B34">IF(B33=0,0,MIN(IF(INDEX(DATOS,0,$P$2)&lt;=$I34,IF(INDEX(DATOS,0,$P$2)&gt;=$J34,IF(ISNUMBER(INDEX(DATOS,0,$C34)),IF(INDEX(DATOS,0,$N$2)=0,IF(INDEX(DATOS,0,$O$2)=1,IF(ISNA(MATCH(INDEX(DATOS,0,$Q$2),IF($J$8:J33=J34,$E$8:E33),0)),INDEX(DATOS,0,$M$2)))))))))</f>
        <v>102</v>
      </c>
      <c r="C34" s="32">
        <f>MATCH(D34,INDEX(DATOS,1,),0)</f>
        <v>20</v>
      </c>
      <c r="D34" s="114" t="s">
        <v>1</v>
      </c>
      <c r="E34" s="34" t="str">
        <f>IF($B34=0,"--",INDEX(DATOS,$B34,Q$2))</f>
        <v>Partido de Rojas, BA</v>
      </c>
      <c r="F34" s="34" t="str">
        <f>IFERROR(SUBSTITUTE(SUBSTITUTE(SUBSTITUTE(SUBSTITUTE(SUBSTITUTE(MID(E34,1,FIND(",",E34)-1),"Departamento de","Dpto."),"Partido de","Part."),"Coronel","Cnel."),"General","Gral."),"Comandante","Cmte."),E34)</f>
        <v>Part. Rojas</v>
      </c>
      <c r="G34" s="117">
        <f>IFERROR(VLOOKUP($E34,LOC_UNICOS,G$2,0),"sd")</f>
        <v>-34.25</v>
      </c>
      <c r="H34" s="117">
        <f>IFERROR(VLOOKUP($E34,LOC_UNICOS,H$2,0),"sd")</f>
        <v>-60.75</v>
      </c>
      <c r="I34" s="116">
        <f t="shared" si="2"/>
        <v>2018</v>
      </c>
      <c r="J34" s="116">
        <f t="shared" si="3"/>
        <v>2016</v>
      </c>
      <c r="K34" s="118">
        <f t="array" ref="K34">IFERROR(AVERAGE(IF(INDEX(DATOS,0,$P$2)&lt;=$I34,IF(INDEX(DATOS,0,$P$2)&gt;=$J34,IF(ISNUMBER(INDEX(DATOS,0,K$5)),IF(INDEX(DATOS,0,$N$2)=0,IF(INDEX(DATOS,0,$O$2)=1,IF(INDEX(DATOS,0,$Q$2)=$E34,INDEX(DATOS,0,K$5)))))))),"sd")</f>
        <v>101.02000000000001</v>
      </c>
      <c r="L34" s="118">
        <f t="array" ref="L34">IFERROR(AVERAGE(IF(INDEX(DATOS,0,$P$2)&lt;=$I34,IF(INDEX(DATOS,0,$P$2)&gt;=$J34,IF(ISNUMBER(INDEX(DATOS,0,L$5)),IF(INDEX(DATOS,0,$N$2)=0,IF(INDEX(DATOS,0,$O$2)=1,IF(INDEX(DATOS,0,$Q$2)=$E34,INDEX(DATOS,0,L$5)))))))),"sd")</f>
        <v>13.12</v>
      </c>
      <c r="M34" s="118">
        <f t="array" ref="M34">IFERROR(AVERAGE(IF(INDEX(DATOS,0,$P$2)&lt;=$I34,IF(INDEX(DATOS,0,$P$2)&gt;=$J34,IF(ISNUMBER(INDEX(DATOS,0,M$5)),IF(INDEX(DATOS,0,$N$2)=0,IF(INDEX(DATOS,0,$O$2)=1,IF(INDEX(DATOS,0,$Q$2)=$E34,INDEX(DATOS,0,M$5)))))))),"sd")</f>
        <v>25.860000000000003</v>
      </c>
      <c r="N34" s="118">
        <f t="array" ref="N34">IFERROR(AVERAGE(IF(INDEX(DATOS,0,$P$2)&lt;=$I34,IF(INDEX(DATOS,0,$P$2)&gt;=$J34,IF(ISNUMBER(INDEX(DATOS,0,N$5)),IF(INDEX(DATOS,0,$N$2)=0,IF(INDEX(DATOS,0,$O$2)=1,IF(INDEX(DATOS,0,$Q$2)=$E34,INDEX(DATOS,0,N$5)))))))),"sd")</f>
        <v>83.03</v>
      </c>
      <c r="O34" s="118">
        <f t="array" ref="O34">IFERROR(AVERAGE(IF(INDEX(DATOS,0,$P$2)&lt;=$I34,IF(INDEX(DATOS,0,$P$2)&gt;=$J34,IF(ISNUMBER(INDEX(DATOS,0,O$5)),IF(INDEX(DATOS,0,$N$2)=0,IF(INDEX(DATOS,0,$O$2)=1,IF(INDEX(DATOS,0,$Q$2)=$E34,INDEX(DATOS,0,O$5)))))))),"sd")</f>
        <v>10.76</v>
      </c>
      <c r="P34" s="118">
        <f t="array" ref="P34">IFERROR(AVERAGE(IF(INDEX(DATOS,0,$P$2)&lt;=$I34,IF(INDEX(DATOS,0,$P$2)&gt;=$J34,IF(ISNUMBER(INDEX(DATOS,0,P$5)),IF(INDEX(DATOS,0,$N$2)=0,IF(INDEX(DATOS,0,$O$2)=1,IF(INDEX(DATOS,0,$Q$2)=$E34,INDEX(DATOS,0,P$5)))))))),"sd")</f>
        <v>5080</v>
      </c>
      <c r="Q34" s="118">
        <f t="array" ref="Q34">IFERROR(AVERAGE(IF(INDEX(DATOS,0,$P$2)&lt;=$I34,IF(INDEX(DATOS,0,$P$2)&gt;=$J34,IF(ISNUMBER(INDEX(DATOS,0,Q$5)),IF(INDEX(DATOS,0,$N$2)=0,IF(INDEX(DATOS,0,$O$2)=1,IF(INDEX(DATOS,0,$Q$2)=$E34,INDEX(DATOS,0,Q$5)))))))),"sd")</f>
        <v>3.0960000000000001</v>
      </c>
      <c r="R34" s="118"/>
      <c r="S34" s="119" t="str">
        <f t="shared" si="4"/>
        <v>Part. Rojas                             ,-34.250,-60.750,2018,2016,101.020,13.120,25.860,83.030,10.760,5080.000, 3.096</v>
      </c>
    </row>
    <row r="35" spans="1:19" x14ac:dyDescent="0.35">
      <c r="A35">
        <f t="shared" si="5"/>
        <v>28</v>
      </c>
      <c r="B35" s="35">
        <f t="array" ref="B35">IF(B34=0,0,MIN(IF(INDEX(DATOS,0,$P$2)&lt;=$I35,IF(INDEX(DATOS,0,$P$2)&gt;=$J35,IF(ISNUMBER(INDEX(DATOS,0,$C35)),IF(INDEX(DATOS,0,$N$2)=0,IF(INDEX(DATOS,0,$O$2)=1,IF(ISNA(MATCH(INDEX(DATOS,0,$Q$2),IF($J$8:J34=J35,$E$8:E34),0)),INDEX(DATOS,0,$M$2)))))))))</f>
        <v>104</v>
      </c>
      <c r="C35" s="32">
        <f>MATCH(D35,INDEX(DATOS,1,),0)</f>
        <v>20</v>
      </c>
      <c r="D35" s="114" t="s">
        <v>1</v>
      </c>
      <c r="E35" s="34" t="str">
        <f>IF($B35=0,"--",INDEX(DATOS,$B35,Q$2))</f>
        <v>Partido de Junín, BA</v>
      </c>
      <c r="F35" s="34" t="str">
        <f>IFERROR(SUBSTITUTE(SUBSTITUTE(SUBSTITUTE(SUBSTITUTE(SUBSTITUTE(MID(E35,1,FIND(",",E35)-1),"Departamento de","Dpto."),"Partido de","Part."),"Coronel","Cnel."),"General","Gral."),"Comandante","Cmte."),E35)</f>
        <v>Part. Junín</v>
      </c>
      <c r="G35" s="117">
        <f>IFERROR(VLOOKUP($E35,LOC_UNICOS,G$2,0),"sd")</f>
        <v>-34.5</v>
      </c>
      <c r="H35" s="117">
        <f>IFERROR(VLOOKUP($E35,LOC_UNICOS,H$2,0),"sd")</f>
        <v>-61</v>
      </c>
      <c r="I35" s="116">
        <f t="shared" si="2"/>
        <v>2018</v>
      </c>
      <c r="J35" s="116">
        <f t="shared" si="3"/>
        <v>2016</v>
      </c>
      <c r="K35" s="118">
        <f t="array" ref="K35">IFERROR(AVERAGE(IF(INDEX(DATOS,0,$P$2)&lt;=$I35,IF(INDEX(DATOS,0,$P$2)&gt;=$J35,IF(ISNUMBER(INDEX(DATOS,0,K$5)),IF(INDEX(DATOS,0,$N$2)=0,IF(INDEX(DATOS,0,$O$2)=1,IF(INDEX(DATOS,0,$Q$2)=$E35,INDEX(DATOS,0,K$5)))))))),"sd")</f>
        <v>99.5</v>
      </c>
      <c r="L35" s="118">
        <f t="array" ref="L35">IFERROR(AVERAGE(IF(INDEX(DATOS,0,$P$2)&lt;=$I35,IF(INDEX(DATOS,0,$P$2)&gt;=$J35,IF(ISNUMBER(INDEX(DATOS,0,L$5)),IF(INDEX(DATOS,0,$N$2)=0,IF(INDEX(DATOS,0,$O$2)=1,IF(INDEX(DATOS,0,$Q$2)=$E35,INDEX(DATOS,0,L$5)))))))),"sd")</f>
        <v>20.9</v>
      </c>
      <c r="M35" s="118">
        <f t="array" ref="M35">IFERROR(AVERAGE(IF(INDEX(DATOS,0,$P$2)&lt;=$I35,IF(INDEX(DATOS,0,$P$2)&gt;=$J35,IF(ISNUMBER(INDEX(DATOS,0,M$5)),IF(INDEX(DATOS,0,$N$2)=0,IF(INDEX(DATOS,0,$O$2)=1,IF(INDEX(DATOS,0,$Q$2)=$E35,INDEX(DATOS,0,M$5)))))))),"sd")</f>
        <v>24.78</v>
      </c>
      <c r="N35" s="118">
        <f t="array" ref="N35">IFERROR(AVERAGE(IF(INDEX(DATOS,0,$P$2)&lt;=$I35,IF(INDEX(DATOS,0,$P$2)&gt;=$J35,IF(ISNUMBER(INDEX(DATOS,0,N$5)),IF(INDEX(DATOS,0,$N$2)=0,IF(INDEX(DATOS,0,$O$2)=1,IF(INDEX(DATOS,0,$Q$2)=$E35,INDEX(DATOS,0,N$5)))))))),"sd")</f>
        <v>82.809999999999988</v>
      </c>
      <c r="O35" s="118">
        <f t="array" ref="O35">IFERROR(AVERAGE(IF(INDEX(DATOS,0,$P$2)&lt;=$I35,IF(INDEX(DATOS,0,$P$2)&gt;=$J35,IF(ISNUMBER(INDEX(DATOS,0,O$5)),IF(INDEX(DATOS,0,$N$2)=0,IF(INDEX(DATOS,0,$O$2)=1,IF(INDEX(DATOS,0,$Q$2)=$E35,INDEX(DATOS,0,O$5)))))))),"sd")</f>
        <v>10.3</v>
      </c>
      <c r="P35" s="118">
        <f t="array" ref="P35">IFERROR(AVERAGE(IF(INDEX(DATOS,0,$P$2)&lt;=$I35,IF(INDEX(DATOS,0,$P$2)&gt;=$J35,IF(ISNUMBER(INDEX(DATOS,0,P$5)),IF(INDEX(DATOS,0,$N$2)=0,IF(INDEX(DATOS,0,$O$2)=1,IF(INDEX(DATOS,0,$Q$2)=$E35,INDEX(DATOS,0,P$5)))))))),"sd")</f>
        <v>5020.0029663687938</v>
      </c>
      <c r="Q35" s="118">
        <f t="array" ref="Q35">IFERROR(AVERAGE(IF(INDEX(DATOS,0,$P$2)&lt;=$I35,IF(INDEX(DATOS,0,$P$2)&gt;=$J35,IF(ISNUMBER(INDEX(DATOS,0,Q$5)),IF(INDEX(DATOS,0,$N$2)=0,IF(INDEX(DATOS,0,$O$2)=1,IF(INDEX(DATOS,0,$Q$2)=$E35,INDEX(DATOS,0,Q$5)))))))),"sd")</f>
        <v>4.2799999999999994</v>
      </c>
      <c r="R35" s="118"/>
      <c r="S35" s="119" t="str">
        <f t="shared" si="4"/>
        <v>Part. Junín                             ,-34.500,-61.000,2018,2016,99.500,20.900,24.780,82.810,10.300,5020.003, 4.280</v>
      </c>
    </row>
    <row r="36" spans="1:19" x14ac:dyDescent="0.35">
      <c r="A36">
        <f t="shared" si="5"/>
        <v>29</v>
      </c>
      <c r="B36" s="35">
        <f t="array" ref="B36">IF(B35=0,0,MIN(IF(INDEX(DATOS,0,$P$2)&lt;=$I36,IF(INDEX(DATOS,0,$P$2)&gt;=$J36,IF(ISNUMBER(INDEX(DATOS,0,$C36)),IF(INDEX(DATOS,0,$N$2)=0,IF(INDEX(DATOS,0,$O$2)=1,IF(ISNA(MATCH(INDEX(DATOS,0,$Q$2),IF($J$8:J35=J36,$E$8:E35),0)),INDEX(DATOS,0,$M$2)))))))))</f>
        <v>107</v>
      </c>
      <c r="C36" s="32">
        <f>MATCH(D36,INDEX(DATOS,1,),0)</f>
        <v>20</v>
      </c>
      <c r="D36" s="114" t="s">
        <v>1</v>
      </c>
      <c r="E36" s="34" t="str">
        <f>IF($B36=0,"--",INDEX(DATOS,$B36,Q$2))</f>
        <v>Partido de Suipacha, BA</v>
      </c>
      <c r="F36" s="34" t="str">
        <f>IFERROR(SUBSTITUTE(SUBSTITUTE(SUBSTITUTE(SUBSTITUTE(SUBSTITUTE(MID(E36,1,FIND(",",E36)-1),"Departamento de","Dpto."),"Partido de","Part."),"Coronel","Cnel."),"General","Gral."),"Comandante","Cmte."),E36)</f>
        <v>Part. Suipacha</v>
      </c>
      <c r="G36" s="117">
        <f>IFERROR(VLOOKUP($E36,LOC_UNICOS,G$2,0),"sd")</f>
        <v>-34.75</v>
      </c>
      <c r="H36" s="117">
        <f>IFERROR(VLOOKUP($E36,LOC_UNICOS,H$2,0),"sd")</f>
        <v>-59.75</v>
      </c>
      <c r="I36" s="116">
        <f t="shared" si="2"/>
        <v>2018</v>
      </c>
      <c r="J36" s="116">
        <f t="shared" si="3"/>
        <v>2016</v>
      </c>
      <c r="K36" s="118">
        <f t="array" ref="K36">IFERROR(AVERAGE(IF(INDEX(DATOS,0,$P$2)&lt;=$I36,IF(INDEX(DATOS,0,$P$2)&gt;=$J36,IF(ISNUMBER(INDEX(DATOS,0,K$5)),IF(INDEX(DATOS,0,$N$2)=0,IF(INDEX(DATOS,0,$O$2)=1,IF(INDEX(DATOS,0,$Q$2)=$E36,INDEX(DATOS,0,K$5)))))))),"sd")</f>
        <v>97.15</v>
      </c>
      <c r="L36" s="118">
        <f t="array" ref="L36">IFERROR(AVERAGE(IF(INDEX(DATOS,0,$P$2)&lt;=$I36,IF(INDEX(DATOS,0,$P$2)&gt;=$J36,IF(ISNUMBER(INDEX(DATOS,0,L$5)),IF(INDEX(DATOS,0,$N$2)=0,IF(INDEX(DATOS,0,$O$2)=1,IF(INDEX(DATOS,0,$Q$2)=$E36,INDEX(DATOS,0,L$5)))))))),"sd")</f>
        <v>27.65</v>
      </c>
      <c r="M36" s="118">
        <f t="array" ref="M36">IFERROR(AVERAGE(IF(INDEX(DATOS,0,$P$2)&lt;=$I36,IF(INDEX(DATOS,0,$P$2)&gt;=$J36,IF(ISNUMBER(INDEX(DATOS,0,M$5)),IF(INDEX(DATOS,0,$N$2)=0,IF(INDEX(DATOS,0,$O$2)=1,IF(INDEX(DATOS,0,$Q$2)=$E36,INDEX(DATOS,0,M$5)))))))),"sd")</f>
        <v>22.5</v>
      </c>
      <c r="N36" s="118">
        <f t="array" ref="N36">IFERROR(AVERAGE(IF(INDEX(DATOS,0,$P$2)&lt;=$I36,IF(INDEX(DATOS,0,$P$2)&gt;=$J36,IF(ISNUMBER(INDEX(DATOS,0,N$5)),IF(INDEX(DATOS,0,$N$2)=0,IF(INDEX(DATOS,0,$O$2)=1,IF(INDEX(DATOS,0,$Q$2)=$E36,INDEX(DATOS,0,N$5)))))))),"sd")</f>
        <v>82.574999999999989</v>
      </c>
      <c r="O36" s="118">
        <f t="array" ref="O36">IFERROR(AVERAGE(IF(INDEX(DATOS,0,$P$2)&lt;=$I36,IF(INDEX(DATOS,0,$P$2)&gt;=$J36,IF(ISNUMBER(INDEX(DATOS,0,O$5)),IF(INDEX(DATOS,0,$N$2)=0,IF(INDEX(DATOS,0,$O$2)=1,IF(INDEX(DATOS,0,$Q$2)=$E36,INDEX(DATOS,0,O$5)))))))),"sd")</f>
        <v>9.5500000000000007</v>
      </c>
      <c r="P36" s="118">
        <f t="array" ref="P36">IFERROR(AVERAGE(IF(INDEX(DATOS,0,$P$2)&lt;=$I36,IF(INDEX(DATOS,0,$P$2)&gt;=$J36,IF(ISNUMBER(INDEX(DATOS,0,P$5)),IF(INDEX(DATOS,0,$N$2)=0,IF(INDEX(DATOS,0,$O$2)=1,IF(INDEX(DATOS,0,$Q$2)=$E36,INDEX(DATOS,0,P$5)))))))),"sd")</f>
        <v>3700</v>
      </c>
      <c r="Q36" s="118">
        <f t="array" ref="Q36">IFERROR(AVERAGE(IF(INDEX(DATOS,0,$P$2)&lt;=$I36,IF(INDEX(DATOS,0,$P$2)&gt;=$J36,IF(ISNUMBER(INDEX(DATOS,0,Q$5)),IF(INDEX(DATOS,0,$N$2)=0,IF(INDEX(DATOS,0,$O$2)=1,IF(INDEX(DATOS,0,$Q$2)=$E36,INDEX(DATOS,0,Q$5)))))))),"sd")</f>
        <v>3.83</v>
      </c>
      <c r="R36" s="118"/>
      <c r="S36" s="119" t="str">
        <f t="shared" si="4"/>
        <v>Part. Suipacha                          ,-34.750,-59.750,2018,2016,97.150,27.650,22.500,82.575, 9.550,3700.000, 3.830</v>
      </c>
    </row>
    <row r="37" spans="1:19" x14ac:dyDescent="0.35">
      <c r="A37">
        <f t="shared" si="5"/>
        <v>30</v>
      </c>
      <c r="B37" s="35">
        <f t="array" ref="B37">IF(B36=0,0,MIN(IF(INDEX(DATOS,0,$P$2)&lt;=$I37,IF(INDEX(DATOS,0,$P$2)&gt;=$J37,IF(ISNUMBER(INDEX(DATOS,0,$C37)),IF(INDEX(DATOS,0,$N$2)=0,IF(INDEX(DATOS,0,$O$2)=1,IF(ISNA(MATCH(INDEX(DATOS,0,$Q$2),IF($J$8:J36=J37,$E$8:E36),0)),INDEX(DATOS,0,$M$2)))))))))</f>
        <v>108</v>
      </c>
      <c r="C37" s="32">
        <f>MATCH(D37,INDEX(DATOS,1,),0)</f>
        <v>20</v>
      </c>
      <c r="D37" s="114" t="s">
        <v>1</v>
      </c>
      <c r="E37" s="34" t="str">
        <f>IF($B37=0,"--",INDEX(DATOS,$B37,Q$2))</f>
        <v>Partido de Chivilcoy, BA</v>
      </c>
      <c r="F37" s="34" t="str">
        <f>IFERROR(SUBSTITUTE(SUBSTITUTE(SUBSTITUTE(SUBSTITUTE(SUBSTITUTE(MID(E37,1,FIND(",",E37)-1),"Departamento de","Dpto."),"Partido de","Part."),"Coronel","Cnel."),"General","Gral."),"Comandante","Cmte."),E37)</f>
        <v>Part. Chivilcoy</v>
      </c>
      <c r="G37" s="117">
        <f>IFERROR(VLOOKUP($E37,LOC_UNICOS,G$2,0),"sd")</f>
        <v>-34.9166667</v>
      </c>
      <c r="H37" s="117">
        <f>IFERROR(VLOOKUP($E37,LOC_UNICOS,H$2,0),"sd")</f>
        <v>-59.9166667</v>
      </c>
      <c r="I37" s="116">
        <f t="shared" si="2"/>
        <v>2018</v>
      </c>
      <c r="J37" s="116">
        <f t="shared" si="3"/>
        <v>2016</v>
      </c>
      <c r="K37" s="118">
        <f t="array" ref="K37">IFERROR(AVERAGE(IF(INDEX(DATOS,0,$P$2)&lt;=$I37,IF(INDEX(DATOS,0,$P$2)&gt;=$J37,IF(ISNUMBER(INDEX(DATOS,0,K$5)),IF(INDEX(DATOS,0,$N$2)=0,IF(INDEX(DATOS,0,$O$2)=1,IF(INDEX(DATOS,0,$Q$2)=$E37,INDEX(DATOS,0,K$5)))))))),"sd")</f>
        <v>100.2</v>
      </c>
      <c r="L37" s="118">
        <f t="array" ref="L37">IFERROR(AVERAGE(IF(INDEX(DATOS,0,$P$2)&lt;=$I37,IF(INDEX(DATOS,0,$P$2)&gt;=$J37,IF(ISNUMBER(INDEX(DATOS,0,L$5)),IF(INDEX(DATOS,0,$N$2)=0,IF(INDEX(DATOS,0,$O$2)=1,IF(INDEX(DATOS,0,$Q$2)=$E37,INDEX(DATOS,0,L$5)))))))),"sd")</f>
        <v>16.714285714285715</v>
      </c>
      <c r="M37" s="118">
        <f t="array" ref="M37">IFERROR(AVERAGE(IF(INDEX(DATOS,0,$P$2)&lt;=$I37,IF(INDEX(DATOS,0,$P$2)&gt;=$J37,IF(ISNUMBER(INDEX(DATOS,0,M$5)),IF(INDEX(DATOS,0,$N$2)=0,IF(INDEX(DATOS,0,$O$2)=1,IF(INDEX(DATOS,0,$Q$2)=$E37,INDEX(DATOS,0,M$5)))))))),"sd")</f>
        <v>24.1</v>
      </c>
      <c r="N37" s="118">
        <f t="array" ref="N37">IFERROR(AVERAGE(IF(INDEX(DATOS,0,$P$2)&lt;=$I37,IF(INDEX(DATOS,0,$P$2)&gt;=$J37,IF(ISNUMBER(INDEX(DATOS,0,N$5)),IF(INDEX(DATOS,0,$N$2)=0,IF(INDEX(DATOS,0,$O$2)=1,IF(INDEX(DATOS,0,$Q$2)=$E37,INDEX(DATOS,0,N$5)))))))),"sd")</f>
        <v>80.778571428571439</v>
      </c>
      <c r="O37" s="118">
        <f t="array" ref="O37">IFERROR(AVERAGE(IF(INDEX(DATOS,0,$P$2)&lt;=$I37,IF(INDEX(DATOS,0,$P$2)&gt;=$J37,IF(ISNUMBER(INDEX(DATOS,0,O$5)),IF(INDEX(DATOS,0,$N$2)=0,IF(INDEX(DATOS,0,$O$2)=1,IF(INDEX(DATOS,0,$Q$2)=$E37,INDEX(DATOS,0,O$5)))))))),"sd")</f>
        <v>10.671428571428573</v>
      </c>
      <c r="P37" s="118">
        <f t="array" ref="P37">IFERROR(AVERAGE(IF(INDEX(DATOS,0,$P$2)&lt;=$I37,IF(INDEX(DATOS,0,$P$2)&gt;=$J37,IF(ISNUMBER(INDEX(DATOS,0,P$5)),IF(INDEX(DATOS,0,$N$2)=0,IF(INDEX(DATOS,0,$O$2)=1,IF(INDEX(DATOS,0,$Q$2)=$E37,INDEX(DATOS,0,P$5)))))))),"sd")</f>
        <v>4057.1428571428573</v>
      </c>
      <c r="Q37" s="118">
        <f t="array" ref="Q37">IFERROR(AVERAGE(IF(INDEX(DATOS,0,$P$2)&lt;=$I37,IF(INDEX(DATOS,0,$P$2)&gt;=$J37,IF(ISNUMBER(INDEX(DATOS,0,Q$5)),IF(INDEX(DATOS,0,$N$2)=0,IF(INDEX(DATOS,0,$O$2)=1,IF(INDEX(DATOS,0,$Q$2)=$E37,INDEX(DATOS,0,Q$5)))))))),"sd")</f>
        <v>2.39</v>
      </c>
      <c r="R37" s="118"/>
      <c r="S37" s="119" t="str">
        <f t="shared" si="4"/>
        <v>Part. Chivilcoy                         ,-34.917,-59.917,2018,2016,100.200,16.714,24.100,80.779,10.671,4057.143, 2.390</v>
      </c>
    </row>
    <row r="38" spans="1:19" x14ac:dyDescent="0.35">
      <c r="A38">
        <f t="shared" si="5"/>
        <v>31</v>
      </c>
      <c r="B38" s="35">
        <f t="array" ref="B38">IF(B37=0,0,MIN(IF(INDEX(DATOS,0,$P$2)&lt;=$I38,IF(INDEX(DATOS,0,$P$2)&gt;=$J38,IF(ISNUMBER(INDEX(DATOS,0,$C38)),IF(INDEX(DATOS,0,$N$2)=0,IF(INDEX(DATOS,0,$O$2)=1,IF(ISNA(MATCH(INDEX(DATOS,0,$Q$2),IF($J$8:J37=J38,$E$8:E37),0)),INDEX(DATOS,0,$M$2)))))))))</f>
        <v>110</v>
      </c>
      <c r="C38" s="32">
        <f>MATCH(D38,INDEX(DATOS,1,),0)</f>
        <v>20</v>
      </c>
      <c r="D38" s="114" t="s">
        <v>1</v>
      </c>
      <c r="E38" s="34" t="str">
        <f>IF($B38=0,"--",INDEX(DATOS,$B38,Q$2))</f>
        <v>Partido de Bragado, BA</v>
      </c>
      <c r="F38" s="34" t="str">
        <f>IFERROR(SUBSTITUTE(SUBSTITUTE(SUBSTITUTE(SUBSTITUTE(SUBSTITUTE(MID(E38,1,FIND(",",E38)-1),"Departamento de","Dpto."),"Partido de","Part."),"Coronel","Cnel."),"General","Gral."),"Comandante","Cmte."),E38)</f>
        <v>Part. Bragado</v>
      </c>
      <c r="G38" s="117">
        <f>IFERROR(VLOOKUP($E38,LOC_UNICOS,G$2,0),"sd")</f>
        <v>-35</v>
      </c>
      <c r="H38" s="117">
        <f>IFERROR(VLOOKUP($E38,LOC_UNICOS,H$2,0),"sd")</f>
        <v>-60.6666667</v>
      </c>
      <c r="I38" s="116">
        <f t="shared" si="2"/>
        <v>2018</v>
      </c>
      <c r="J38" s="116">
        <f t="shared" si="3"/>
        <v>2016</v>
      </c>
      <c r="K38" s="118">
        <f t="array" ref="K38">IFERROR(AVERAGE(IF(INDEX(DATOS,0,$P$2)&lt;=$I38,IF(INDEX(DATOS,0,$P$2)&gt;=$J38,IF(ISNUMBER(INDEX(DATOS,0,K$5)),IF(INDEX(DATOS,0,$N$2)=0,IF(INDEX(DATOS,0,$O$2)=1,IF(INDEX(DATOS,0,$Q$2)=$E38,INDEX(DATOS,0,K$5)))))))),"sd")</f>
        <v>100.28333333333335</v>
      </c>
      <c r="L38" s="118">
        <f t="array" ref="L38">IFERROR(AVERAGE(IF(INDEX(DATOS,0,$P$2)&lt;=$I38,IF(INDEX(DATOS,0,$P$2)&gt;=$J38,IF(ISNUMBER(INDEX(DATOS,0,L$5)),IF(INDEX(DATOS,0,$N$2)=0,IF(INDEX(DATOS,0,$O$2)=1,IF(INDEX(DATOS,0,$Q$2)=$E38,INDEX(DATOS,0,L$5)))))))),"sd")</f>
        <v>13.516666666666666</v>
      </c>
      <c r="M38" s="118">
        <f t="array" ref="M38">IFERROR(AVERAGE(IF(INDEX(DATOS,0,$P$2)&lt;=$I38,IF(INDEX(DATOS,0,$P$2)&gt;=$J38,IF(ISNUMBER(INDEX(DATOS,0,M$5)),IF(INDEX(DATOS,0,$N$2)=0,IF(INDEX(DATOS,0,$O$2)=1,IF(INDEX(DATOS,0,$Q$2)=$E38,INDEX(DATOS,0,M$5)))))))),"sd")</f>
        <v>23.45</v>
      </c>
      <c r="N38" s="118">
        <f t="array" ref="N38">IFERROR(AVERAGE(IF(INDEX(DATOS,0,$P$2)&lt;=$I38,IF(INDEX(DATOS,0,$P$2)&gt;=$J38,IF(ISNUMBER(INDEX(DATOS,0,N$5)),IF(INDEX(DATOS,0,$N$2)=0,IF(INDEX(DATOS,0,$O$2)=1,IF(INDEX(DATOS,0,$Q$2)=$E38,INDEX(DATOS,0,N$5)))))))),"sd")</f>
        <v>80.141666666666666</v>
      </c>
      <c r="O38" s="118">
        <f t="array" ref="O38">IFERROR(AVERAGE(IF(INDEX(DATOS,0,$P$2)&lt;=$I38,IF(INDEX(DATOS,0,$P$2)&gt;=$J38,IF(ISNUMBER(INDEX(DATOS,0,O$5)),IF(INDEX(DATOS,0,$N$2)=0,IF(INDEX(DATOS,0,$O$2)=1,IF(INDEX(DATOS,0,$Q$2)=$E38,INDEX(DATOS,0,O$5)))))))),"sd")</f>
        <v>10.766666666666666</v>
      </c>
      <c r="P38" s="118">
        <f t="array" ref="P38">IFERROR(AVERAGE(IF(INDEX(DATOS,0,$P$2)&lt;=$I38,IF(INDEX(DATOS,0,$P$2)&gt;=$J38,IF(ISNUMBER(INDEX(DATOS,0,P$5)),IF(INDEX(DATOS,0,$N$2)=0,IF(INDEX(DATOS,0,$O$2)=1,IF(INDEX(DATOS,0,$Q$2)=$E38,INDEX(DATOS,0,P$5)))))))),"sd")</f>
        <v>4366.666666666667</v>
      </c>
      <c r="Q38" s="118">
        <f t="array" ref="Q38">IFERROR(AVERAGE(IF(INDEX(DATOS,0,$P$2)&lt;=$I38,IF(INDEX(DATOS,0,$P$2)&gt;=$J38,IF(ISNUMBER(INDEX(DATOS,0,Q$5)),IF(INDEX(DATOS,0,$N$2)=0,IF(INDEX(DATOS,0,$O$2)=1,IF(INDEX(DATOS,0,$Q$2)=$E38,INDEX(DATOS,0,Q$5)))))))),"sd")</f>
        <v>2.3066666666666666</v>
      </c>
      <c r="R38" s="118"/>
      <c r="S38" s="119" t="str">
        <f t="shared" si="4"/>
        <v>Part. Bragado                           ,-35.000,-60.667,2018,2016,100.283,13.517,23.450,80.142,10.767,4366.667, 2.307</v>
      </c>
    </row>
    <row r="39" spans="1:19" x14ac:dyDescent="0.35">
      <c r="A39">
        <f t="shared" si="5"/>
        <v>32</v>
      </c>
      <c r="B39" s="35">
        <f t="array" ref="B39">IF(B38=0,0,MIN(IF(INDEX(DATOS,0,$P$2)&lt;=$I39,IF(INDEX(DATOS,0,$P$2)&gt;=$J39,IF(ISNUMBER(INDEX(DATOS,0,$C39)),IF(INDEX(DATOS,0,$N$2)=0,IF(INDEX(DATOS,0,$O$2)=1,IF(ISNA(MATCH(INDEX(DATOS,0,$Q$2),IF($J$8:J38=J39,$E$8:E38),0)),INDEX(DATOS,0,$M$2)))))))))</f>
        <v>111</v>
      </c>
      <c r="C39" s="32">
        <f>MATCH(D39,INDEX(DATOS,1,),0)</f>
        <v>20</v>
      </c>
      <c r="D39" s="114" t="s">
        <v>1</v>
      </c>
      <c r="E39" s="34" t="str">
        <f>IF($B39=0,"--",INDEX(DATOS,$B39,Q$2))</f>
        <v>Partido de 9 de Julio, BA</v>
      </c>
      <c r="F39" s="34" t="str">
        <f>IFERROR(SUBSTITUTE(SUBSTITUTE(SUBSTITUTE(SUBSTITUTE(SUBSTITUTE(MID(E39,1,FIND(",",E39)-1),"Departamento de","Dpto."),"Partido de","Part."),"Coronel","Cnel."),"General","Gral."),"Comandante","Cmte."),E39)</f>
        <v>Part. 9 de Julio</v>
      </c>
      <c r="G39" s="117">
        <f>IFERROR(VLOOKUP($E39,LOC_UNICOS,G$2,0),"sd")</f>
        <v>-35.5</v>
      </c>
      <c r="H39" s="117">
        <f>IFERROR(VLOOKUP($E39,LOC_UNICOS,H$2,0),"sd")</f>
        <v>-61</v>
      </c>
      <c r="I39" s="116">
        <f t="shared" si="2"/>
        <v>2018</v>
      </c>
      <c r="J39" s="116">
        <f t="shared" si="3"/>
        <v>2016</v>
      </c>
      <c r="K39" s="118">
        <f t="array" ref="K39">IFERROR(AVERAGE(IF(INDEX(DATOS,0,$P$2)&lt;=$I39,IF(INDEX(DATOS,0,$P$2)&gt;=$J39,IF(ISNUMBER(INDEX(DATOS,0,K$5)),IF(INDEX(DATOS,0,$N$2)=0,IF(INDEX(DATOS,0,$O$2)=1,IF(INDEX(DATOS,0,$Q$2)=$E39,INDEX(DATOS,0,K$5)))))))),"sd")</f>
        <v>99.800000000000011</v>
      </c>
      <c r="L39" s="118">
        <f t="array" ref="L39">IFERROR(AVERAGE(IF(INDEX(DATOS,0,$P$2)&lt;=$I39,IF(INDEX(DATOS,0,$P$2)&gt;=$J39,IF(ISNUMBER(INDEX(DATOS,0,L$5)),IF(INDEX(DATOS,0,$N$2)=0,IF(INDEX(DATOS,0,$O$2)=1,IF(INDEX(DATOS,0,$Q$2)=$E39,INDEX(DATOS,0,L$5)))))))),"sd")</f>
        <v>33.75</v>
      </c>
      <c r="M39" s="118">
        <f t="array" ref="M39">IFERROR(AVERAGE(IF(INDEX(DATOS,0,$P$2)&lt;=$I39,IF(INDEX(DATOS,0,$P$2)&gt;=$J39,IF(ISNUMBER(INDEX(DATOS,0,M$5)),IF(INDEX(DATOS,0,$N$2)=0,IF(INDEX(DATOS,0,$O$2)=1,IF(INDEX(DATOS,0,$Q$2)=$E39,INDEX(DATOS,0,M$5)))))))),"sd")</f>
        <v>23.9</v>
      </c>
      <c r="N39" s="118">
        <f t="array" ref="N39">IFERROR(AVERAGE(IF(INDEX(DATOS,0,$P$2)&lt;=$I39,IF(INDEX(DATOS,0,$P$2)&gt;=$J39,IF(ISNUMBER(INDEX(DATOS,0,N$5)),IF(INDEX(DATOS,0,$N$2)=0,IF(INDEX(DATOS,0,$O$2)=1,IF(INDEX(DATOS,0,$Q$2)=$E39,INDEX(DATOS,0,N$5)))))))),"sd")</f>
        <v>82.25</v>
      </c>
      <c r="O39" s="118">
        <f t="array" ref="O39">IFERROR(AVERAGE(IF(INDEX(DATOS,0,$P$2)&lt;=$I39,IF(INDEX(DATOS,0,$P$2)&gt;=$J39,IF(ISNUMBER(INDEX(DATOS,0,O$5)),IF(INDEX(DATOS,0,$N$2)=0,IF(INDEX(DATOS,0,$O$2)=1,IF(INDEX(DATOS,0,$Q$2)=$E39,INDEX(DATOS,0,O$5)))))))),"sd")</f>
        <v>10.149999999999999</v>
      </c>
      <c r="P39" s="118">
        <f t="array" ref="P39">IFERROR(AVERAGE(IF(INDEX(DATOS,0,$P$2)&lt;=$I39,IF(INDEX(DATOS,0,$P$2)&gt;=$J39,IF(ISNUMBER(INDEX(DATOS,0,P$5)),IF(INDEX(DATOS,0,$N$2)=0,IF(INDEX(DATOS,0,$O$2)=1,IF(INDEX(DATOS,0,$Q$2)=$E39,INDEX(DATOS,0,P$5)))))))),"sd")</f>
        <v>4200</v>
      </c>
      <c r="Q39" s="118">
        <f t="array" ref="Q39">IFERROR(AVERAGE(IF(INDEX(DATOS,0,$P$2)&lt;=$I39,IF(INDEX(DATOS,0,$P$2)&gt;=$J39,IF(ISNUMBER(INDEX(DATOS,0,Q$5)),IF(INDEX(DATOS,0,$N$2)=0,IF(INDEX(DATOS,0,$O$2)=1,IF(INDEX(DATOS,0,$Q$2)=$E39,INDEX(DATOS,0,Q$5)))))))),"sd")</f>
        <v>2.78</v>
      </c>
      <c r="R39" s="118"/>
      <c r="S39" s="119" t="str">
        <f t="shared" si="4"/>
        <v>Part. 9 de Julio                        ,-35.500,-61.000,2018,2016,99.800,33.750,23.900,82.250,10.150,4200.000, 2.780</v>
      </c>
    </row>
    <row r="40" spans="1:19" x14ac:dyDescent="0.35">
      <c r="A40">
        <f t="shared" si="5"/>
        <v>33</v>
      </c>
      <c r="B40" s="35">
        <f t="array" ref="B40">IF(B39=0,0,MIN(IF(INDEX(DATOS,0,$P$2)&lt;=$I40,IF(INDEX(DATOS,0,$P$2)&gt;=$J40,IF(ISNUMBER(INDEX(DATOS,0,$C40)),IF(INDEX(DATOS,0,$N$2)=0,IF(INDEX(DATOS,0,$O$2)=1,IF(ISNA(MATCH(INDEX(DATOS,0,$Q$2),IF($J$8:J39=J40,$E$8:E39),0)),INDEX(DATOS,0,$M$2)))))))))</f>
        <v>113</v>
      </c>
      <c r="C40" s="32">
        <f>MATCH(D40,INDEX(DATOS,1,),0)</f>
        <v>20</v>
      </c>
      <c r="D40" s="114" t="s">
        <v>1</v>
      </c>
      <c r="E40" s="34" t="str">
        <f>IF($B40=0,"--",INDEX(DATOS,$B40,Q$2))</f>
        <v>Partido de Alberti, BA</v>
      </c>
      <c r="F40" s="34" t="str">
        <f>IFERROR(SUBSTITUTE(SUBSTITUTE(SUBSTITUTE(SUBSTITUTE(SUBSTITUTE(MID(E40,1,FIND(",",E40)-1),"Departamento de","Dpto."),"Partido de","Part."),"Coronel","Cnel."),"General","Gral."),"Comandante","Cmte."),E40)</f>
        <v>Part. Alberti</v>
      </c>
      <c r="G40" s="117">
        <f>IFERROR(VLOOKUP($E40,LOC_UNICOS,G$2,0),"sd")</f>
        <v>-35</v>
      </c>
      <c r="H40" s="117">
        <f>IFERROR(VLOOKUP($E40,LOC_UNICOS,H$2,0),"sd")</f>
        <v>-60.3333333</v>
      </c>
      <c r="I40" s="116">
        <f t="shared" si="2"/>
        <v>2018</v>
      </c>
      <c r="J40" s="116">
        <f t="shared" si="3"/>
        <v>2016</v>
      </c>
      <c r="K40" s="118">
        <f t="array" ref="K40">IFERROR(AVERAGE(IF(INDEX(DATOS,0,$P$2)&lt;=$I40,IF(INDEX(DATOS,0,$P$2)&gt;=$J40,IF(ISNUMBER(INDEX(DATOS,0,K$5)),IF(INDEX(DATOS,0,$N$2)=0,IF(INDEX(DATOS,0,$O$2)=1,IF(INDEX(DATOS,0,$Q$2)=$E40,INDEX(DATOS,0,K$5)))))))),"sd")</f>
        <v>101.06</v>
      </c>
      <c r="L40" s="118">
        <f t="array" ref="L40">IFERROR(AVERAGE(IF(INDEX(DATOS,0,$P$2)&lt;=$I40,IF(INDEX(DATOS,0,$P$2)&gt;=$J40,IF(ISNUMBER(INDEX(DATOS,0,L$5)),IF(INDEX(DATOS,0,$N$2)=0,IF(INDEX(DATOS,0,$O$2)=1,IF(INDEX(DATOS,0,$Q$2)=$E40,INDEX(DATOS,0,L$5)))))))),"sd")</f>
        <v>12.2</v>
      </c>
      <c r="M40" s="118">
        <f t="array" ref="M40">IFERROR(AVERAGE(IF(INDEX(DATOS,0,$P$2)&lt;=$I40,IF(INDEX(DATOS,0,$P$2)&gt;=$J40,IF(ISNUMBER(INDEX(DATOS,0,M$5)),IF(INDEX(DATOS,0,$N$2)=0,IF(INDEX(DATOS,0,$O$2)=1,IF(INDEX(DATOS,0,$Q$2)=$E40,INDEX(DATOS,0,M$5)))))))),"sd")</f>
        <v>25.96</v>
      </c>
      <c r="N40" s="118">
        <f t="array" ref="N40">IFERROR(AVERAGE(IF(INDEX(DATOS,0,$P$2)&lt;=$I40,IF(INDEX(DATOS,0,$P$2)&gt;=$J40,IF(ISNUMBER(INDEX(DATOS,0,N$5)),IF(INDEX(DATOS,0,$N$2)=0,IF(INDEX(DATOS,0,$O$2)=1,IF(INDEX(DATOS,0,$Q$2)=$E40,INDEX(DATOS,0,N$5)))))))),"sd")</f>
        <v>82.640000000000015</v>
      </c>
      <c r="O40" s="118">
        <f t="array" ref="O40">IFERROR(AVERAGE(IF(INDEX(DATOS,0,$P$2)&lt;=$I40,IF(INDEX(DATOS,0,$P$2)&gt;=$J40,IF(ISNUMBER(INDEX(DATOS,0,O$5)),IF(INDEX(DATOS,0,$N$2)=0,IF(INDEX(DATOS,0,$O$2)=1,IF(INDEX(DATOS,0,$Q$2)=$E40,INDEX(DATOS,0,O$5)))))))),"sd")</f>
        <v>10.78</v>
      </c>
      <c r="P40" s="118">
        <f t="array" ref="P40">IFERROR(AVERAGE(IF(INDEX(DATOS,0,$P$2)&lt;=$I40,IF(INDEX(DATOS,0,$P$2)&gt;=$J40,IF(ISNUMBER(INDEX(DATOS,0,P$5)),IF(INDEX(DATOS,0,$N$2)=0,IF(INDEX(DATOS,0,$O$2)=1,IF(INDEX(DATOS,0,$Q$2)=$E40,INDEX(DATOS,0,P$5)))))))),"sd")</f>
        <v>4480</v>
      </c>
      <c r="Q40" s="118">
        <f t="array" ref="Q40">IFERROR(AVERAGE(IF(INDEX(DATOS,0,$P$2)&lt;=$I40,IF(INDEX(DATOS,0,$P$2)&gt;=$J40,IF(ISNUMBER(INDEX(DATOS,0,Q$5)),IF(INDEX(DATOS,0,$N$2)=0,IF(INDEX(DATOS,0,$O$2)=1,IF(INDEX(DATOS,0,$Q$2)=$E40,INDEX(DATOS,0,Q$5)))))))),"sd")</f>
        <v>1.528</v>
      </c>
      <c r="R40" s="118"/>
      <c r="S40" s="119" t="str">
        <f t="shared" si="4"/>
        <v>Part. Alberti                           ,-35.000,-60.333,2018,2016,101.060,12.200,25.960,82.640,10.780,4480.000, 1.528</v>
      </c>
    </row>
    <row r="41" spans="1:19" x14ac:dyDescent="0.35">
      <c r="A41">
        <f t="shared" si="5"/>
        <v>34</v>
      </c>
      <c r="B41" s="35">
        <f t="array" ref="B41">IF(B40=0,0,MIN(IF(INDEX(DATOS,0,$P$2)&lt;=$I41,IF(INDEX(DATOS,0,$P$2)&gt;=$J41,IF(ISNUMBER(INDEX(DATOS,0,$C41)),IF(INDEX(DATOS,0,$N$2)=0,IF(INDEX(DATOS,0,$O$2)=1,IF(ISNA(MATCH(INDEX(DATOS,0,$Q$2),IF($J$8:J40=J41,$E$8:E40),0)),INDEX(DATOS,0,$M$2)))))))))</f>
        <v>115</v>
      </c>
      <c r="C41" s="32">
        <f>MATCH(D41,INDEX(DATOS,1,),0)</f>
        <v>20</v>
      </c>
      <c r="D41" s="114" t="s">
        <v>1</v>
      </c>
      <c r="E41" s="34" t="str">
        <f>IF($B41=0,"--",INDEX(DATOS,$B41,Q$2))</f>
        <v>Partido de Pehuajó, BA</v>
      </c>
      <c r="F41" s="34" t="str">
        <f>IFERROR(SUBSTITUTE(SUBSTITUTE(SUBSTITUTE(SUBSTITUTE(SUBSTITUTE(MID(E41,1,FIND(",",E41)-1),"Departamento de","Dpto."),"Partido de","Part."),"Coronel","Cnel."),"General","Gral."),"Comandante","Cmte."),E41)</f>
        <v>Part. Pehuajó</v>
      </c>
      <c r="G41" s="117">
        <f>IFERROR(VLOOKUP($E41,LOC_UNICOS,G$2,0),"sd")</f>
        <v>-35.9166667</v>
      </c>
      <c r="H41" s="117">
        <f>IFERROR(VLOOKUP($E41,LOC_UNICOS,H$2,0),"sd")</f>
        <v>-61.75</v>
      </c>
      <c r="I41" s="116">
        <f t="shared" si="2"/>
        <v>2018</v>
      </c>
      <c r="J41" s="116">
        <f t="shared" si="3"/>
        <v>2016</v>
      </c>
      <c r="K41" s="118">
        <f t="array" ref="K41">IFERROR(AVERAGE(IF(INDEX(DATOS,0,$P$2)&lt;=$I41,IF(INDEX(DATOS,0,$P$2)&gt;=$J41,IF(ISNUMBER(INDEX(DATOS,0,K$5)),IF(INDEX(DATOS,0,$N$2)=0,IF(INDEX(DATOS,0,$O$2)=1,IF(INDEX(DATOS,0,$Q$2)=$E41,INDEX(DATOS,0,K$5)))))))),"sd")</f>
        <v>99.100000000000009</v>
      </c>
      <c r="L41" s="118">
        <f t="array" ref="L41">IFERROR(AVERAGE(IF(INDEX(DATOS,0,$P$2)&lt;=$I41,IF(INDEX(DATOS,0,$P$2)&gt;=$J41,IF(ISNUMBER(INDEX(DATOS,0,L$5)),IF(INDEX(DATOS,0,$N$2)=0,IF(INDEX(DATOS,0,$O$2)=1,IF(INDEX(DATOS,0,$Q$2)=$E41,INDEX(DATOS,0,L$5)))))))),"sd")</f>
        <v>19.633333333333333</v>
      </c>
      <c r="M41" s="118">
        <f t="array" ref="M41">IFERROR(AVERAGE(IF(INDEX(DATOS,0,$P$2)&lt;=$I41,IF(INDEX(DATOS,0,$P$2)&gt;=$J41,IF(ISNUMBER(INDEX(DATOS,0,M$5)),IF(INDEX(DATOS,0,$N$2)=0,IF(INDEX(DATOS,0,$O$2)=1,IF(INDEX(DATOS,0,$Q$2)=$E41,INDEX(DATOS,0,M$5)))))))),"sd")</f>
        <v>24.733333333333334</v>
      </c>
      <c r="N41" s="118">
        <f t="array" ref="N41">IFERROR(AVERAGE(IF(INDEX(DATOS,0,$P$2)&lt;=$I41,IF(INDEX(DATOS,0,$P$2)&gt;=$J41,IF(ISNUMBER(INDEX(DATOS,0,N$5)),IF(INDEX(DATOS,0,$N$2)=0,IF(INDEX(DATOS,0,$O$2)=1,IF(INDEX(DATOS,0,$Q$2)=$E41,INDEX(DATOS,0,N$5)))))))),"sd")</f>
        <v>82.533333333333317</v>
      </c>
      <c r="O41" s="118">
        <f t="array" ref="O41">IFERROR(AVERAGE(IF(INDEX(DATOS,0,$P$2)&lt;=$I41,IF(INDEX(DATOS,0,$P$2)&gt;=$J41,IF(ISNUMBER(INDEX(DATOS,0,O$5)),IF(INDEX(DATOS,0,$N$2)=0,IF(INDEX(DATOS,0,$O$2)=1,IF(INDEX(DATOS,0,$Q$2)=$E41,INDEX(DATOS,0,O$5)))))))),"sd")</f>
        <v>10.033333333333333</v>
      </c>
      <c r="P41" s="118">
        <f t="array" ref="P41">IFERROR(AVERAGE(IF(INDEX(DATOS,0,$P$2)&lt;=$I41,IF(INDEX(DATOS,0,$P$2)&gt;=$J41,IF(ISNUMBER(INDEX(DATOS,0,P$5)),IF(INDEX(DATOS,0,$N$2)=0,IF(INDEX(DATOS,0,$O$2)=1,IF(INDEX(DATOS,0,$Q$2)=$E41,INDEX(DATOS,0,P$5)))))))),"sd")</f>
        <v>5000</v>
      </c>
      <c r="Q41" s="118">
        <f t="array" ref="Q41">IFERROR(AVERAGE(IF(INDEX(DATOS,0,$P$2)&lt;=$I41,IF(INDEX(DATOS,0,$P$2)&gt;=$J41,IF(ISNUMBER(INDEX(DATOS,0,Q$5)),IF(INDEX(DATOS,0,$N$2)=0,IF(INDEX(DATOS,0,$O$2)=1,IF(INDEX(DATOS,0,$Q$2)=$E41,INDEX(DATOS,0,Q$5)))))))),"sd")</f>
        <v>2.4733333333333332</v>
      </c>
      <c r="R41" s="118"/>
      <c r="S41" s="119" t="str">
        <f t="shared" si="4"/>
        <v>Part. Pehuajó                           ,-35.917,-61.750,2018,2016,99.100,19.633,24.733,82.533,10.033,5000.000, 2.473</v>
      </c>
    </row>
    <row r="42" spans="1:19" x14ac:dyDescent="0.35">
      <c r="A42">
        <f t="shared" si="5"/>
        <v>35</v>
      </c>
      <c r="B42" s="35">
        <f t="array" ref="B42">IF(B41=0,0,MIN(IF(INDEX(DATOS,0,$P$2)&lt;=$I42,IF(INDEX(DATOS,0,$P$2)&gt;=$J42,IF(ISNUMBER(INDEX(DATOS,0,$C42)),IF(INDEX(DATOS,0,$N$2)=0,IF(INDEX(DATOS,0,$O$2)=1,IF(ISNA(MATCH(INDEX(DATOS,0,$Q$2),IF($J$8:J41=J42,$E$8:E41),0)),INDEX(DATOS,0,$M$2)))))))))</f>
        <v>118</v>
      </c>
      <c r="C42" s="32">
        <f>MATCH(D42,INDEX(DATOS,1,),0)</f>
        <v>20</v>
      </c>
      <c r="D42" s="114" t="s">
        <v>1</v>
      </c>
      <c r="E42" s="34" t="str">
        <f>IF($B42=0,"--",INDEX(DATOS,$B42,Q$2))</f>
        <v>Partido de Rivadavia, BA</v>
      </c>
      <c r="F42" s="34" t="str">
        <f>IFERROR(SUBSTITUTE(SUBSTITUTE(SUBSTITUTE(SUBSTITUTE(SUBSTITUTE(MID(E42,1,FIND(",",E42)-1),"Departamento de","Dpto."),"Partido de","Part."),"Coronel","Cnel."),"General","Gral."),"Comandante","Cmte."),E42)</f>
        <v>Part. Rivadavia</v>
      </c>
      <c r="G42" s="117">
        <f>IFERROR(VLOOKUP($E42,LOC_UNICOS,G$2,0),"sd")</f>
        <v>-35.5</v>
      </c>
      <c r="H42" s="117">
        <f>IFERROR(VLOOKUP($E42,LOC_UNICOS,H$2,0),"sd")</f>
        <v>-63</v>
      </c>
      <c r="I42" s="116">
        <f t="shared" si="2"/>
        <v>2018</v>
      </c>
      <c r="J42" s="116">
        <f t="shared" si="3"/>
        <v>2016</v>
      </c>
      <c r="K42" s="118">
        <f t="array" ref="K42">IFERROR(AVERAGE(IF(INDEX(DATOS,0,$P$2)&lt;=$I42,IF(INDEX(DATOS,0,$P$2)&gt;=$J42,IF(ISNUMBER(INDEX(DATOS,0,K$5)),IF(INDEX(DATOS,0,$N$2)=0,IF(INDEX(DATOS,0,$O$2)=1,IF(INDEX(DATOS,0,$Q$2)=$E42,INDEX(DATOS,0,K$5)))))))),"sd")</f>
        <v>99.7</v>
      </c>
      <c r="L42" s="118">
        <f t="array" ref="L42">IFERROR(AVERAGE(IF(INDEX(DATOS,0,$P$2)&lt;=$I42,IF(INDEX(DATOS,0,$P$2)&gt;=$J42,IF(ISNUMBER(INDEX(DATOS,0,L$5)),IF(INDEX(DATOS,0,$N$2)=0,IF(INDEX(DATOS,0,$O$2)=1,IF(INDEX(DATOS,0,$Q$2)=$E42,INDEX(DATOS,0,L$5)))))))),"sd")</f>
        <v>14.1</v>
      </c>
      <c r="M42" s="118">
        <f t="array" ref="M42">IFERROR(AVERAGE(IF(INDEX(DATOS,0,$P$2)&lt;=$I42,IF(INDEX(DATOS,0,$P$2)&gt;=$J42,IF(ISNUMBER(INDEX(DATOS,0,M$5)),IF(INDEX(DATOS,0,$N$2)=0,IF(INDEX(DATOS,0,$O$2)=1,IF(INDEX(DATOS,0,$Q$2)=$E42,INDEX(DATOS,0,M$5)))))))),"sd")</f>
        <v>23.9</v>
      </c>
      <c r="N42" s="118">
        <f t="array" ref="N42">IFERROR(AVERAGE(IF(INDEX(DATOS,0,$P$2)&lt;=$I42,IF(INDEX(DATOS,0,$P$2)&gt;=$J42,IF(ISNUMBER(INDEX(DATOS,0,N$5)),IF(INDEX(DATOS,0,$N$2)=0,IF(INDEX(DATOS,0,$O$2)=1,IF(INDEX(DATOS,0,$Q$2)=$E42,INDEX(DATOS,0,N$5)))))))),"sd")</f>
        <v>79.900000000000006</v>
      </c>
      <c r="O42" s="118">
        <f t="array" ref="O42">IFERROR(AVERAGE(IF(INDEX(DATOS,0,$P$2)&lt;=$I42,IF(INDEX(DATOS,0,$P$2)&gt;=$J42,IF(ISNUMBER(INDEX(DATOS,0,O$5)),IF(INDEX(DATOS,0,$N$2)=0,IF(INDEX(DATOS,0,$O$2)=1,IF(INDEX(DATOS,0,$Q$2)=$E42,INDEX(DATOS,0,O$5)))))))),"sd")</f>
        <v>10.1</v>
      </c>
      <c r="P42" s="118">
        <f t="array" ref="P42">IFERROR(AVERAGE(IF(INDEX(DATOS,0,$P$2)&lt;=$I42,IF(INDEX(DATOS,0,$P$2)&gt;=$J42,IF(ISNUMBER(INDEX(DATOS,0,P$5)),IF(INDEX(DATOS,0,$N$2)=0,IF(INDEX(DATOS,0,$O$2)=1,IF(INDEX(DATOS,0,$Q$2)=$E42,INDEX(DATOS,0,P$5)))))))),"sd")</f>
        <v>5000</v>
      </c>
      <c r="Q42" s="118">
        <f t="array" ref="Q42">IFERROR(AVERAGE(IF(INDEX(DATOS,0,$P$2)&lt;=$I42,IF(INDEX(DATOS,0,$P$2)&gt;=$J42,IF(ISNUMBER(INDEX(DATOS,0,Q$5)),IF(INDEX(DATOS,0,$N$2)=0,IF(INDEX(DATOS,0,$O$2)=1,IF(INDEX(DATOS,0,$Q$2)=$E42,INDEX(DATOS,0,Q$5)))))))),"sd")</f>
        <v>4.88</v>
      </c>
      <c r="R42" s="118"/>
      <c r="S42" s="119" t="str">
        <f t="shared" si="4"/>
        <v>Part. Rivadavia                         ,-35.500,-63.000,2018,2016,99.700,14.100,23.900,79.900,10.100,5000.000, 4.880</v>
      </c>
    </row>
    <row r="43" spans="1:19" x14ac:dyDescent="0.35">
      <c r="A43">
        <f t="shared" si="5"/>
        <v>36</v>
      </c>
      <c r="B43" s="35">
        <f t="array" ref="B43">IF(B42=0,0,MIN(IF(INDEX(DATOS,0,$P$2)&lt;=$I43,IF(INDEX(DATOS,0,$P$2)&gt;=$J43,IF(ISNUMBER(INDEX(DATOS,0,$C43)),IF(INDEX(DATOS,0,$N$2)=0,IF(INDEX(DATOS,0,$O$2)=1,IF(ISNA(MATCH(INDEX(DATOS,0,$Q$2),IF($J$8:J42=J43,$E$8:E42),0)),INDEX(DATOS,0,$M$2)))))))))</f>
        <v>119</v>
      </c>
      <c r="C43" s="32">
        <f>MATCH(D43,INDEX(DATOS,1,),0)</f>
        <v>20</v>
      </c>
      <c r="D43" s="114" t="s">
        <v>1</v>
      </c>
      <c r="E43" s="34" t="str">
        <f>IF($B43=0,"--",INDEX(DATOS,$B43,Q$2))</f>
        <v>Partido de Carlos Tejedor, BA</v>
      </c>
      <c r="F43" s="34" t="str">
        <f>IFERROR(SUBSTITUTE(SUBSTITUTE(SUBSTITUTE(SUBSTITUTE(SUBSTITUTE(MID(E43,1,FIND(",",E43)-1),"Departamento de","Dpto."),"Partido de","Part."),"Coronel","Cnel."),"General","Gral."),"Comandante","Cmte."),E43)</f>
        <v>Part. Carlos Tejedor</v>
      </c>
      <c r="G43" s="117">
        <f>IFERROR(VLOOKUP($E43,LOC_UNICOS,G$2,0),"sd")</f>
        <v>-35.4166667</v>
      </c>
      <c r="H43" s="117">
        <f>IFERROR(VLOOKUP($E43,LOC_UNICOS,H$2,0),"sd")</f>
        <v>-62.4166667</v>
      </c>
      <c r="I43" s="116">
        <f t="shared" si="2"/>
        <v>2018</v>
      </c>
      <c r="J43" s="116">
        <f t="shared" si="3"/>
        <v>2016</v>
      </c>
      <c r="K43" s="118">
        <f t="array" ref="K43">IFERROR(AVERAGE(IF(INDEX(DATOS,0,$P$2)&lt;=$I43,IF(INDEX(DATOS,0,$P$2)&gt;=$J43,IF(ISNUMBER(INDEX(DATOS,0,K$5)),IF(INDEX(DATOS,0,$N$2)=0,IF(INDEX(DATOS,0,$O$2)=1,IF(INDEX(DATOS,0,$Q$2)=$E43,INDEX(DATOS,0,K$5)))))))),"sd")</f>
        <v>97.3</v>
      </c>
      <c r="L43" s="118">
        <f t="array" ref="L43">IFERROR(AVERAGE(IF(INDEX(DATOS,0,$P$2)&lt;=$I43,IF(INDEX(DATOS,0,$P$2)&gt;=$J43,IF(ISNUMBER(INDEX(DATOS,0,L$5)),IF(INDEX(DATOS,0,$N$2)=0,IF(INDEX(DATOS,0,$O$2)=1,IF(INDEX(DATOS,0,$Q$2)=$E43,INDEX(DATOS,0,L$5)))))))),"sd")</f>
        <v>33.5</v>
      </c>
      <c r="M43" s="118">
        <f t="array" ref="M43">IFERROR(AVERAGE(IF(INDEX(DATOS,0,$P$2)&lt;=$I43,IF(INDEX(DATOS,0,$P$2)&gt;=$J43,IF(ISNUMBER(INDEX(DATOS,0,M$5)),IF(INDEX(DATOS,0,$N$2)=0,IF(INDEX(DATOS,0,$O$2)=1,IF(INDEX(DATOS,0,$Q$2)=$E43,INDEX(DATOS,0,M$5)))))))),"sd")</f>
        <v>21.6</v>
      </c>
      <c r="N43" s="118">
        <f t="array" ref="N43">IFERROR(AVERAGE(IF(INDEX(DATOS,0,$P$2)&lt;=$I43,IF(INDEX(DATOS,0,$P$2)&gt;=$J43,IF(ISNUMBER(INDEX(DATOS,0,N$5)),IF(INDEX(DATOS,0,$N$2)=0,IF(INDEX(DATOS,0,$O$2)=1,IF(INDEX(DATOS,0,$Q$2)=$E43,INDEX(DATOS,0,N$5)))))))),"sd")</f>
        <v>82.1</v>
      </c>
      <c r="O43" s="118">
        <f t="array" ref="O43">IFERROR(AVERAGE(IF(INDEX(DATOS,0,$P$2)&lt;=$I43,IF(INDEX(DATOS,0,$P$2)&gt;=$J43,IF(ISNUMBER(INDEX(DATOS,0,O$5)),IF(INDEX(DATOS,0,$N$2)=0,IF(INDEX(DATOS,0,$O$2)=1,IF(INDEX(DATOS,0,$Q$2)=$E43,INDEX(DATOS,0,O$5)))))))),"sd")</f>
        <v>9.6</v>
      </c>
      <c r="P43" s="118">
        <f t="array" ref="P43">IFERROR(AVERAGE(IF(INDEX(DATOS,0,$P$2)&lt;=$I43,IF(INDEX(DATOS,0,$P$2)&gt;=$J43,IF(ISNUMBER(INDEX(DATOS,0,P$5)),IF(INDEX(DATOS,0,$N$2)=0,IF(INDEX(DATOS,0,$O$2)=1,IF(INDEX(DATOS,0,$Q$2)=$E43,INDEX(DATOS,0,P$5)))))))),"sd")</f>
        <v>4700</v>
      </c>
      <c r="Q43" s="118">
        <f t="array" ref="Q43">IFERROR(AVERAGE(IF(INDEX(DATOS,0,$P$2)&lt;=$I43,IF(INDEX(DATOS,0,$P$2)&gt;=$J43,IF(ISNUMBER(INDEX(DATOS,0,Q$5)),IF(INDEX(DATOS,0,$N$2)=0,IF(INDEX(DATOS,0,$O$2)=1,IF(INDEX(DATOS,0,$Q$2)=$E43,INDEX(DATOS,0,Q$5)))))))),"sd")</f>
        <v>5.4</v>
      </c>
      <c r="R43" s="118"/>
      <c r="S43" s="119" t="str">
        <f t="shared" si="4"/>
        <v>Part. Carlos Tejedor                    ,-35.417,-62.417,2018,2016,97.300,33.500,21.600,82.100, 9.600,4700.000, 5.400</v>
      </c>
    </row>
    <row r="44" spans="1:19" x14ac:dyDescent="0.35">
      <c r="A44">
        <f t="shared" si="5"/>
        <v>37</v>
      </c>
      <c r="B44" s="35">
        <f t="array" ref="B44">IF(B43=0,0,MIN(IF(INDEX(DATOS,0,$P$2)&lt;=$I44,IF(INDEX(DATOS,0,$P$2)&gt;=$J44,IF(ISNUMBER(INDEX(DATOS,0,$C44)),IF(INDEX(DATOS,0,$N$2)=0,IF(INDEX(DATOS,0,$O$2)=1,IF(ISNA(MATCH(INDEX(DATOS,0,$Q$2),IF($J$8:J43=J44,$E$8:E43),0)),INDEX(DATOS,0,$M$2)))))))))</f>
        <v>120</v>
      </c>
      <c r="C44" s="32">
        <f>MATCH(D44,INDEX(DATOS,1,),0)</f>
        <v>20</v>
      </c>
      <c r="D44" s="114" t="s">
        <v>1</v>
      </c>
      <c r="E44" s="34" t="str">
        <f>IF($B44=0,"--",INDEX(DATOS,$B44,Q$2))</f>
        <v>Partido de Carlos Casares, BA</v>
      </c>
      <c r="F44" s="34" t="str">
        <f>IFERROR(SUBSTITUTE(SUBSTITUTE(SUBSTITUTE(SUBSTITUTE(SUBSTITUTE(MID(E44,1,FIND(",",E44)-1),"Departamento de","Dpto."),"Partido de","Part."),"Coronel","Cnel."),"General","Gral."),"Comandante","Cmte."),E44)</f>
        <v>Part. Carlos Casares</v>
      </c>
      <c r="G44" s="117">
        <f>IFERROR(VLOOKUP($E44,LOC_UNICOS,G$2,0),"sd")</f>
        <v>-35.75</v>
      </c>
      <c r="H44" s="117">
        <f>IFERROR(VLOOKUP($E44,LOC_UNICOS,H$2,0),"sd")</f>
        <v>-61.25</v>
      </c>
      <c r="I44" s="116">
        <f t="shared" si="2"/>
        <v>2018</v>
      </c>
      <c r="J44" s="116">
        <f t="shared" si="3"/>
        <v>2016</v>
      </c>
      <c r="K44" s="118">
        <f t="array" ref="K44">IFERROR(AVERAGE(IF(INDEX(DATOS,0,$P$2)&lt;=$I44,IF(INDEX(DATOS,0,$P$2)&gt;=$J44,IF(ISNUMBER(INDEX(DATOS,0,K$5)),IF(INDEX(DATOS,0,$N$2)=0,IF(INDEX(DATOS,0,$O$2)=1,IF(INDEX(DATOS,0,$Q$2)=$E44,INDEX(DATOS,0,K$5)))))))),"sd")</f>
        <v>99.1</v>
      </c>
      <c r="L44" s="118">
        <f t="array" ref="L44">IFERROR(AVERAGE(IF(INDEX(DATOS,0,$P$2)&lt;=$I44,IF(INDEX(DATOS,0,$P$2)&gt;=$J44,IF(ISNUMBER(INDEX(DATOS,0,L$5)),IF(INDEX(DATOS,0,$N$2)=0,IF(INDEX(DATOS,0,$O$2)=1,IF(INDEX(DATOS,0,$Q$2)=$E44,INDEX(DATOS,0,L$5)))))))),"sd")</f>
        <v>18.55</v>
      </c>
      <c r="M44" s="118">
        <f t="array" ref="M44">IFERROR(AVERAGE(IF(INDEX(DATOS,0,$P$2)&lt;=$I44,IF(INDEX(DATOS,0,$P$2)&gt;=$J44,IF(ISNUMBER(INDEX(DATOS,0,M$5)),IF(INDEX(DATOS,0,$N$2)=0,IF(INDEX(DATOS,0,$O$2)=1,IF(INDEX(DATOS,0,$Q$2)=$E44,INDEX(DATOS,0,M$5)))))))),"sd")</f>
        <v>24.1</v>
      </c>
      <c r="N44" s="118">
        <f t="array" ref="N44">IFERROR(AVERAGE(IF(INDEX(DATOS,0,$P$2)&lt;=$I44,IF(INDEX(DATOS,0,$P$2)&gt;=$J44,IF(ISNUMBER(INDEX(DATOS,0,N$5)),IF(INDEX(DATOS,0,$N$2)=0,IF(INDEX(DATOS,0,$O$2)=1,IF(INDEX(DATOS,0,$Q$2)=$E44,INDEX(DATOS,0,N$5)))))))),"sd")</f>
        <v>81.650000000000006</v>
      </c>
      <c r="O44" s="118">
        <f t="array" ref="O44">IFERROR(AVERAGE(IF(INDEX(DATOS,0,$P$2)&lt;=$I44,IF(INDEX(DATOS,0,$P$2)&gt;=$J44,IF(ISNUMBER(INDEX(DATOS,0,O$5)),IF(INDEX(DATOS,0,$N$2)=0,IF(INDEX(DATOS,0,$O$2)=1,IF(INDEX(DATOS,0,$Q$2)=$E44,INDEX(DATOS,0,O$5)))))))),"sd")</f>
        <v>10.100000000000001</v>
      </c>
      <c r="P44" s="118">
        <f t="array" ref="P44">IFERROR(AVERAGE(IF(INDEX(DATOS,0,$P$2)&lt;=$I44,IF(INDEX(DATOS,0,$P$2)&gt;=$J44,IF(ISNUMBER(INDEX(DATOS,0,P$5)),IF(INDEX(DATOS,0,$N$2)=0,IF(INDEX(DATOS,0,$O$2)=1,IF(INDEX(DATOS,0,$Q$2)=$E44,INDEX(DATOS,0,P$5)))))))),"sd")</f>
        <v>5000</v>
      </c>
      <c r="Q44" s="118">
        <f t="array" ref="Q44">IFERROR(AVERAGE(IF(INDEX(DATOS,0,$P$2)&lt;=$I44,IF(INDEX(DATOS,0,$P$2)&gt;=$J44,IF(ISNUMBER(INDEX(DATOS,0,Q$5)),IF(INDEX(DATOS,0,$N$2)=0,IF(INDEX(DATOS,0,$O$2)=1,IF(INDEX(DATOS,0,$Q$2)=$E44,INDEX(DATOS,0,Q$5)))))))),"sd")</f>
        <v>3.32</v>
      </c>
      <c r="R44" s="118"/>
      <c r="S44" s="119" t="str">
        <f t="shared" si="4"/>
        <v>Part. Carlos Casares                    ,-35.750,-61.250,2018,2016,99.100,18.550,24.100,81.650,10.100,5000.000, 3.320</v>
      </c>
    </row>
    <row r="45" spans="1:19" x14ac:dyDescent="0.35">
      <c r="A45">
        <f t="shared" si="5"/>
        <v>38</v>
      </c>
      <c r="B45" s="35">
        <f t="array" ref="B45">IF(B44=0,0,MIN(IF(INDEX(DATOS,0,$P$2)&lt;=$I45,IF(INDEX(DATOS,0,$P$2)&gt;=$J45,IF(ISNUMBER(INDEX(DATOS,0,$C45)),IF(INDEX(DATOS,0,$N$2)=0,IF(INDEX(DATOS,0,$O$2)=1,IF(ISNA(MATCH(INDEX(DATOS,0,$Q$2),IF($J$8:J44=J45,$E$8:E44),0)),INDEX(DATOS,0,$M$2)))))))))</f>
        <v>122</v>
      </c>
      <c r="C45" s="32">
        <f>MATCH(D45,INDEX(DATOS,1,),0)</f>
        <v>20</v>
      </c>
      <c r="D45" s="114" t="s">
        <v>1</v>
      </c>
      <c r="E45" s="34" t="str">
        <f>IF($B45=0,"--",INDEX(DATOS,$B45,Q$2))</f>
        <v>Partido de Trenque Lauquen, BA</v>
      </c>
      <c r="F45" s="34" t="str">
        <f>IFERROR(SUBSTITUTE(SUBSTITUTE(SUBSTITUTE(SUBSTITUTE(SUBSTITUTE(MID(E45,1,FIND(",",E45)-1),"Departamento de","Dpto."),"Partido de","Part."),"Coronel","Cnel."),"General","Gral."),"Comandante","Cmte."),E45)</f>
        <v>Part. Trenque Lauquen</v>
      </c>
      <c r="G45" s="117">
        <f>IFERROR(VLOOKUP($E45,LOC_UNICOS,G$2,0),"sd")</f>
        <v>-36</v>
      </c>
      <c r="H45" s="117">
        <f>IFERROR(VLOOKUP($E45,LOC_UNICOS,H$2,0),"sd")</f>
        <v>-62.6666667</v>
      </c>
      <c r="I45" s="116">
        <f t="shared" si="2"/>
        <v>2018</v>
      </c>
      <c r="J45" s="116">
        <f t="shared" si="3"/>
        <v>2016</v>
      </c>
      <c r="K45" s="118">
        <f t="array" ref="K45">IFERROR(AVERAGE(IF(INDEX(DATOS,0,$P$2)&lt;=$I45,IF(INDEX(DATOS,0,$P$2)&gt;=$J45,IF(ISNUMBER(INDEX(DATOS,0,K$5)),IF(INDEX(DATOS,0,$N$2)=0,IF(INDEX(DATOS,0,$O$2)=1,IF(INDEX(DATOS,0,$Q$2)=$E45,INDEX(DATOS,0,K$5)))))))),"sd")</f>
        <v>100.4</v>
      </c>
      <c r="L45" s="118">
        <f t="array" ref="L45">IFERROR(AVERAGE(IF(INDEX(DATOS,0,$P$2)&lt;=$I45,IF(INDEX(DATOS,0,$P$2)&gt;=$J45,IF(ISNUMBER(INDEX(DATOS,0,L$5)),IF(INDEX(DATOS,0,$N$2)=0,IF(INDEX(DATOS,0,$O$2)=1,IF(INDEX(DATOS,0,$Q$2)=$E45,INDEX(DATOS,0,L$5)))))))),"sd")</f>
        <v>30.95</v>
      </c>
      <c r="M45" s="118">
        <f t="array" ref="M45">IFERROR(AVERAGE(IF(INDEX(DATOS,0,$P$2)&lt;=$I45,IF(INDEX(DATOS,0,$P$2)&gt;=$J45,IF(ISNUMBER(INDEX(DATOS,0,M$5)),IF(INDEX(DATOS,0,$N$2)=0,IF(INDEX(DATOS,0,$O$2)=1,IF(INDEX(DATOS,0,$Q$2)=$E45,INDEX(DATOS,0,M$5)))))))),"sd")</f>
        <v>26.55</v>
      </c>
      <c r="N45" s="118">
        <f t="array" ref="N45">IFERROR(AVERAGE(IF(INDEX(DATOS,0,$P$2)&lt;=$I45,IF(INDEX(DATOS,0,$P$2)&gt;=$J45,IF(ISNUMBER(INDEX(DATOS,0,N$5)),IF(INDEX(DATOS,0,$N$2)=0,IF(INDEX(DATOS,0,$O$2)=1,IF(INDEX(DATOS,0,$Q$2)=$E45,INDEX(DATOS,0,N$5)))))))),"sd")</f>
        <v>82.6</v>
      </c>
      <c r="O45" s="118">
        <f t="array" ref="O45">IFERROR(AVERAGE(IF(INDEX(DATOS,0,$P$2)&lt;=$I45,IF(INDEX(DATOS,0,$P$2)&gt;=$J45,IF(ISNUMBER(INDEX(DATOS,0,O$5)),IF(INDEX(DATOS,0,$N$2)=0,IF(INDEX(DATOS,0,$O$2)=1,IF(INDEX(DATOS,0,$Q$2)=$E45,INDEX(DATOS,0,O$5)))))))),"sd")</f>
        <v>10.45</v>
      </c>
      <c r="P45" s="118">
        <f t="array" ref="P45">IFERROR(AVERAGE(IF(INDEX(DATOS,0,$P$2)&lt;=$I45,IF(INDEX(DATOS,0,$P$2)&gt;=$J45,IF(ISNUMBER(INDEX(DATOS,0,P$5)),IF(INDEX(DATOS,0,$N$2)=0,IF(INDEX(DATOS,0,$O$2)=1,IF(INDEX(DATOS,0,$Q$2)=$E45,INDEX(DATOS,0,P$5)))))))),"sd")</f>
        <v>4900</v>
      </c>
      <c r="Q45" s="118">
        <f t="array" ref="Q45">IFERROR(AVERAGE(IF(INDEX(DATOS,0,$P$2)&lt;=$I45,IF(INDEX(DATOS,0,$P$2)&gt;=$J45,IF(ISNUMBER(INDEX(DATOS,0,Q$5)),IF(INDEX(DATOS,0,$N$2)=0,IF(INDEX(DATOS,0,$O$2)=1,IF(INDEX(DATOS,0,$Q$2)=$E45,INDEX(DATOS,0,Q$5)))))))),"sd")</f>
        <v>2.38</v>
      </c>
      <c r="R45" s="118"/>
      <c r="S45" s="119" t="str">
        <f t="shared" si="4"/>
        <v>Part. Trenque Lauquen                   ,-36.000,-62.667,2018,2016,100.400,30.950,26.550,82.600,10.450,4900.000, 2.380</v>
      </c>
    </row>
    <row r="46" spans="1:19" x14ac:dyDescent="0.35">
      <c r="A46">
        <f t="shared" si="5"/>
        <v>39</v>
      </c>
      <c r="B46" s="35">
        <f t="array" ref="B46">IF(B45=0,0,MIN(IF(INDEX(DATOS,0,$P$2)&lt;=$I46,IF(INDEX(DATOS,0,$P$2)&gt;=$J46,IF(ISNUMBER(INDEX(DATOS,0,$C46)),IF(INDEX(DATOS,0,$N$2)=0,IF(INDEX(DATOS,0,$O$2)=1,IF(ISNA(MATCH(INDEX(DATOS,0,$Q$2),IF($J$8:J45=J46,$E$8:E45),0)),INDEX(DATOS,0,$M$2)))))))))</f>
        <v>124</v>
      </c>
      <c r="C46" s="32">
        <f>MATCH(D46,INDEX(DATOS,1,),0)</f>
        <v>20</v>
      </c>
      <c r="D46" s="114" t="s">
        <v>1</v>
      </c>
      <c r="E46" s="34" t="str">
        <f>IF($B46=0,"--",INDEX(DATOS,$B46,Q$2))</f>
        <v>Partido de Daireaux, BA</v>
      </c>
      <c r="F46" s="34" t="str">
        <f>IFERROR(SUBSTITUTE(SUBSTITUTE(SUBSTITUTE(SUBSTITUTE(SUBSTITUTE(MID(E46,1,FIND(",",E46)-1),"Departamento de","Dpto."),"Partido de","Part."),"Coronel","Cnel."),"General","Gral."),"Comandante","Cmte."),E46)</f>
        <v>Part. Daireaux</v>
      </c>
      <c r="G46" s="117">
        <f>IFERROR(VLOOKUP($E46,LOC_UNICOS,G$2,0),"sd")</f>
        <v>-36.598056</v>
      </c>
      <c r="H46" s="117">
        <f>IFERROR(VLOOKUP($E46,LOC_UNICOS,H$2,0),"sd")</f>
        <v>-61.743056000000003</v>
      </c>
      <c r="I46" s="116">
        <f t="shared" si="2"/>
        <v>2018</v>
      </c>
      <c r="J46" s="116">
        <f t="shared" si="3"/>
        <v>2016</v>
      </c>
      <c r="K46" s="118">
        <f t="array" ref="K46">IFERROR(AVERAGE(IF(INDEX(DATOS,0,$P$2)&lt;=$I46,IF(INDEX(DATOS,0,$P$2)&gt;=$J46,IF(ISNUMBER(INDEX(DATOS,0,K$5)),IF(INDEX(DATOS,0,$N$2)=0,IF(INDEX(DATOS,0,$O$2)=1,IF(INDEX(DATOS,0,$Q$2)=$E46,INDEX(DATOS,0,K$5)))))))),"sd")</f>
        <v>98.2</v>
      </c>
      <c r="L46" s="118">
        <f t="array" ref="L46">IFERROR(AVERAGE(IF(INDEX(DATOS,0,$P$2)&lt;=$I46,IF(INDEX(DATOS,0,$P$2)&gt;=$J46,IF(ISNUMBER(INDEX(DATOS,0,L$5)),IF(INDEX(DATOS,0,$N$2)=0,IF(INDEX(DATOS,0,$O$2)=1,IF(INDEX(DATOS,0,$Q$2)=$E46,INDEX(DATOS,0,L$5)))))))),"sd")</f>
        <v>42.3</v>
      </c>
      <c r="M46" s="118">
        <f t="array" ref="M46">IFERROR(AVERAGE(IF(INDEX(DATOS,0,$P$2)&lt;=$I46,IF(INDEX(DATOS,0,$P$2)&gt;=$J46,IF(ISNUMBER(INDEX(DATOS,0,M$5)),IF(INDEX(DATOS,0,$N$2)=0,IF(INDEX(DATOS,0,$O$2)=1,IF(INDEX(DATOS,0,$Q$2)=$E46,INDEX(DATOS,0,M$5)))))))),"sd")</f>
        <v>22.4</v>
      </c>
      <c r="N46" s="118">
        <f t="array" ref="N46">IFERROR(AVERAGE(IF(INDEX(DATOS,0,$P$2)&lt;=$I46,IF(INDEX(DATOS,0,$P$2)&gt;=$J46,IF(ISNUMBER(INDEX(DATOS,0,N$5)),IF(INDEX(DATOS,0,$N$2)=0,IF(INDEX(DATOS,0,$O$2)=1,IF(INDEX(DATOS,0,$Q$2)=$E46,INDEX(DATOS,0,N$5)))))))),"sd")</f>
        <v>82.1</v>
      </c>
      <c r="O46" s="118">
        <f t="array" ref="O46">IFERROR(AVERAGE(IF(INDEX(DATOS,0,$P$2)&lt;=$I46,IF(INDEX(DATOS,0,$P$2)&gt;=$J46,IF(ISNUMBER(INDEX(DATOS,0,O$5)),IF(INDEX(DATOS,0,$N$2)=0,IF(INDEX(DATOS,0,$O$2)=1,IF(INDEX(DATOS,0,$Q$2)=$E46,INDEX(DATOS,0,O$5)))))))),"sd")</f>
        <v>9.9</v>
      </c>
      <c r="P46" s="118">
        <f t="array" ref="P46">IFERROR(AVERAGE(IF(INDEX(DATOS,0,$P$2)&lt;=$I46,IF(INDEX(DATOS,0,$P$2)&gt;=$J46,IF(ISNUMBER(INDEX(DATOS,0,P$5)),IF(INDEX(DATOS,0,$N$2)=0,IF(INDEX(DATOS,0,$O$2)=1,IF(INDEX(DATOS,0,$Q$2)=$E46,INDEX(DATOS,0,P$5)))))))),"sd")</f>
        <v>3900</v>
      </c>
      <c r="Q46" s="118">
        <f t="array" ref="Q46">IFERROR(AVERAGE(IF(INDEX(DATOS,0,$P$2)&lt;=$I46,IF(INDEX(DATOS,0,$P$2)&gt;=$J46,IF(ISNUMBER(INDEX(DATOS,0,Q$5)),IF(INDEX(DATOS,0,$N$2)=0,IF(INDEX(DATOS,0,$O$2)=1,IF(INDEX(DATOS,0,$Q$2)=$E46,INDEX(DATOS,0,Q$5)))))))),"sd")</f>
        <v>3.4</v>
      </c>
      <c r="R46" s="118"/>
      <c r="S46" s="119" t="str">
        <f t="shared" si="4"/>
        <v>Part. Daireaux                          ,-36.598,-61.743,2018,2016,98.200,42.300,22.400,82.100, 9.900,3900.000, 3.400</v>
      </c>
    </row>
    <row r="47" spans="1:19" x14ac:dyDescent="0.35">
      <c r="A47">
        <f t="shared" si="5"/>
        <v>40</v>
      </c>
      <c r="B47" s="35">
        <f t="array" ref="B47">IF(B46=0,0,MIN(IF(INDEX(DATOS,0,$P$2)&lt;=$I47,IF(INDEX(DATOS,0,$P$2)&gt;=$J47,IF(ISNUMBER(INDEX(DATOS,0,$C47)),IF(INDEX(DATOS,0,$N$2)=0,IF(INDEX(DATOS,0,$O$2)=1,IF(ISNA(MATCH(INDEX(DATOS,0,$Q$2),IF($J$8:J46=J47,$E$8:E46),0)),INDEX(DATOS,0,$M$2)))))))))</f>
        <v>125</v>
      </c>
      <c r="C47" s="32">
        <f>MATCH(D47,INDEX(DATOS,1,),0)</f>
        <v>20</v>
      </c>
      <c r="D47" s="114" t="s">
        <v>1</v>
      </c>
      <c r="E47" s="34" t="str">
        <f>IF($B47=0,"--",INDEX(DATOS,$B47,Q$2))</f>
        <v>Partido de Hipólito Yrigoyen, BA</v>
      </c>
      <c r="F47" s="34" t="str">
        <f>IFERROR(SUBSTITUTE(SUBSTITUTE(SUBSTITUTE(SUBSTITUTE(SUBSTITUTE(MID(E47,1,FIND(",",E47)-1),"Departamento de","Dpto."),"Partido de","Part."),"Coronel","Cnel."),"General","Gral."),"Comandante","Cmte."),E47)</f>
        <v>Part. Hipólito Yrigoyen</v>
      </c>
      <c r="G47" s="117">
        <f>IFERROR(VLOOKUP($E47,LOC_UNICOS,G$2,0),"sd")</f>
        <v>-36.25</v>
      </c>
      <c r="H47" s="117">
        <f>IFERROR(VLOOKUP($E47,LOC_UNICOS,H$2,0),"sd")</f>
        <v>-61.6666667</v>
      </c>
      <c r="I47" s="116">
        <f t="shared" si="2"/>
        <v>2018</v>
      </c>
      <c r="J47" s="116">
        <f t="shared" si="3"/>
        <v>2016</v>
      </c>
      <c r="K47" s="118">
        <f t="array" ref="K47">IFERROR(AVERAGE(IF(INDEX(DATOS,0,$P$2)&lt;=$I47,IF(INDEX(DATOS,0,$P$2)&gt;=$J47,IF(ISNUMBER(INDEX(DATOS,0,K$5)),IF(INDEX(DATOS,0,$N$2)=0,IF(INDEX(DATOS,0,$O$2)=1,IF(INDEX(DATOS,0,$Q$2)=$E47,INDEX(DATOS,0,K$5)))))))),"sd")</f>
        <v>100.5</v>
      </c>
      <c r="L47" s="118">
        <f t="array" ref="L47">IFERROR(AVERAGE(IF(INDEX(DATOS,0,$P$2)&lt;=$I47,IF(INDEX(DATOS,0,$P$2)&gt;=$J47,IF(ISNUMBER(INDEX(DATOS,0,L$5)),IF(INDEX(DATOS,0,$N$2)=0,IF(INDEX(DATOS,0,$O$2)=1,IF(INDEX(DATOS,0,$Q$2)=$E47,INDEX(DATOS,0,L$5)))))))),"sd")</f>
        <v>34.799999999999997</v>
      </c>
      <c r="M47" s="118">
        <f t="array" ref="M47">IFERROR(AVERAGE(IF(INDEX(DATOS,0,$P$2)&lt;=$I47,IF(INDEX(DATOS,0,$P$2)&gt;=$J47,IF(ISNUMBER(INDEX(DATOS,0,M$5)),IF(INDEX(DATOS,0,$N$2)=0,IF(INDEX(DATOS,0,$O$2)=1,IF(INDEX(DATOS,0,$Q$2)=$E47,INDEX(DATOS,0,M$5)))))))),"sd")</f>
        <v>23.6</v>
      </c>
      <c r="N47" s="118">
        <f t="array" ref="N47">IFERROR(AVERAGE(IF(INDEX(DATOS,0,$P$2)&lt;=$I47,IF(INDEX(DATOS,0,$P$2)&gt;=$J47,IF(ISNUMBER(INDEX(DATOS,0,N$5)),IF(INDEX(DATOS,0,$N$2)=0,IF(INDEX(DATOS,0,$O$2)=1,IF(INDEX(DATOS,0,$Q$2)=$E47,INDEX(DATOS,0,N$5)))))))),"sd")</f>
        <v>79.400000000000006</v>
      </c>
      <c r="O47" s="118">
        <f t="array" ref="O47">IFERROR(AVERAGE(IF(INDEX(DATOS,0,$P$2)&lt;=$I47,IF(INDEX(DATOS,0,$P$2)&gt;=$J47,IF(ISNUMBER(INDEX(DATOS,0,O$5)),IF(INDEX(DATOS,0,$N$2)=0,IF(INDEX(DATOS,0,$O$2)=1,IF(INDEX(DATOS,0,$Q$2)=$E47,INDEX(DATOS,0,O$5)))))))),"sd")</f>
        <v>10.5</v>
      </c>
      <c r="P47" s="118">
        <f t="array" ref="P47">IFERROR(AVERAGE(IF(INDEX(DATOS,0,$P$2)&lt;=$I47,IF(INDEX(DATOS,0,$P$2)&gt;=$J47,IF(ISNUMBER(INDEX(DATOS,0,P$5)),IF(INDEX(DATOS,0,$N$2)=0,IF(INDEX(DATOS,0,$O$2)=1,IF(INDEX(DATOS,0,$Q$2)=$E47,INDEX(DATOS,0,P$5)))))))),"sd")</f>
        <v>3900</v>
      </c>
      <c r="Q47" s="118">
        <f t="array" ref="Q47">IFERROR(AVERAGE(IF(INDEX(DATOS,0,$P$2)&lt;=$I47,IF(INDEX(DATOS,0,$P$2)&gt;=$J47,IF(ISNUMBER(INDEX(DATOS,0,Q$5)),IF(INDEX(DATOS,0,$N$2)=0,IF(INDEX(DATOS,0,$O$2)=1,IF(INDEX(DATOS,0,$Q$2)=$E47,INDEX(DATOS,0,Q$5)))))))),"sd")</f>
        <v>2.94</v>
      </c>
      <c r="R47" s="118"/>
      <c r="S47" s="119" t="str">
        <f t="shared" si="4"/>
        <v>Part. Hipólito Yrigoyen                 ,-36.250,-61.667,2018,2016,100.500,34.800,23.600,79.400,10.500,3900.000, 2.940</v>
      </c>
    </row>
    <row r="48" spans="1:19" x14ac:dyDescent="0.35">
      <c r="A48">
        <f t="shared" si="5"/>
        <v>41</v>
      </c>
      <c r="B48" s="35">
        <f t="array" ref="B48">IF(B47=0,0,MIN(IF(INDEX(DATOS,0,$P$2)&lt;=$I48,IF(INDEX(DATOS,0,$P$2)&gt;=$J48,IF(ISNUMBER(INDEX(DATOS,0,$C48)),IF(INDEX(DATOS,0,$N$2)=0,IF(INDEX(DATOS,0,$O$2)=1,IF(ISNA(MATCH(INDEX(DATOS,0,$Q$2),IF($J$8:J47=J48,$E$8:E47),0)),INDEX(DATOS,0,$M$2)))))))))</f>
        <v>126</v>
      </c>
      <c r="C48" s="32">
        <f>MATCH(D48,INDEX(DATOS,1,),0)</f>
        <v>20</v>
      </c>
      <c r="D48" s="114" t="s">
        <v>1</v>
      </c>
      <c r="E48" s="34" t="str">
        <f>IF($B48=0,"--",INDEX(DATOS,$B48,Q$2))</f>
        <v>Partido de Bolívar, BA</v>
      </c>
      <c r="F48" s="34" t="str">
        <f>IFERROR(SUBSTITUTE(SUBSTITUTE(SUBSTITUTE(SUBSTITUTE(SUBSTITUTE(MID(E48,1,FIND(",",E48)-1),"Departamento de","Dpto."),"Partido de","Part."),"Coronel","Cnel."),"General","Gral."),"Comandante","Cmte."),E48)</f>
        <v>Part. Bolívar</v>
      </c>
      <c r="G48" s="117">
        <f>IFERROR(VLOOKUP($E48,LOC_UNICOS,G$2,0),"sd")</f>
        <v>-36.3333333</v>
      </c>
      <c r="H48" s="117">
        <f>IFERROR(VLOOKUP($E48,LOC_UNICOS,H$2,0),"sd")</f>
        <v>-61.0833333</v>
      </c>
      <c r="I48" s="116">
        <f t="shared" si="2"/>
        <v>2018</v>
      </c>
      <c r="J48" s="116">
        <f t="shared" si="3"/>
        <v>2016</v>
      </c>
      <c r="K48" s="118">
        <f t="array" ref="K48">IFERROR(AVERAGE(IF(INDEX(DATOS,0,$P$2)&lt;=$I48,IF(INDEX(DATOS,0,$P$2)&gt;=$J48,IF(ISNUMBER(INDEX(DATOS,0,K$5)),IF(INDEX(DATOS,0,$N$2)=0,IF(INDEX(DATOS,0,$O$2)=1,IF(INDEX(DATOS,0,$Q$2)=$E48,INDEX(DATOS,0,K$5)))))))),"sd")</f>
        <v>98.8</v>
      </c>
      <c r="L48" s="118">
        <f t="array" ref="L48">IFERROR(AVERAGE(IF(INDEX(DATOS,0,$P$2)&lt;=$I48,IF(INDEX(DATOS,0,$P$2)&gt;=$J48,IF(ISNUMBER(INDEX(DATOS,0,L$5)),IF(INDEX(DATOS,0,$N$2)=0,IF(INDEX(DATOS,0,$O$2)=1,IF(INDEX(DATOS,0,$Q$2)=$E48,INDEX(DATOS,0,L$5)))))))),"sd")</f>
        <v>28.899999999999995</v>
      </c>
      <c r="M48" s="118">
        <f t="array" ref="M48">IFERROR(AVERAGE(IF(INDEX(DATOS,0,$P$2)&lt;=$I48,IF(INDEX(DATOS,0,$P$2)&gt;=$J48,IF(ISNUMBER(INDEX(DATOS,0,M$5)),IF(INDEX(DATOS,0,$N$2)=0,IF(INDEX(DATOS,0,$O$2)=1,IF(INDEX(DATOS,0,$Q$2)=$E48,INDEX(DATOS,0,M$5)))))))),"sd")</f>
        <v>22.466666666666669</v>
      </c>
      <c r="N48" s="118">
        <f t="array" ref="N48">IFERROR(AVERAGE(IF(INDEX(DATOS,0,$P$2)&lt;=$I48,IF(INDEX(DATOS,0,$P$2)&gt;=$J48,IF(ISNUMBER(INDEX(DATOS,0,N$5)),IF(INDEX(DATOS,0,$N$2)=0,IF(INDEX(DATOS,0,$O$2)=1,IF(INDEX(DATOS,0,$Q$2)=$E48,INDEX(DATOS,0,N$5)))))))),"sd")</f>
        <v>79.866666666666674</v>
      </c>
      <c r="O48" s="118">
        <f t="array" ref="O48">IFERROR(AVERAGE(IF(INDEX(DATOS,0,$P$2)&lt;=$I48,IF(INDEX(DATOS,0,$P$2)&gt;=$J48,IF(ISNUMBER(INDEX(DATOS,0,O$5)),IF(INDEX(DATOS,0,$N$2)=0,IF(INDEX(DATOS,0,$O$2)=1,IF(INDEX(DATOS,0,$Q$2)=$E48,INDEX(DATOS,0,O$5)))))))),"sd")</f>
        <v>10.066666666666666</v>
      </c>
      <c r="P48" s="118">
        <f t="array" ref="P48">IFERROR(AVERAGE(IF(INDEX(DATOS,0,$P$2)&lt;=$I48,IF(INDEX(DATOS,0,$P$2)&gt;=$J48,IF(ISNUMBER(INDEX(DATOS,0,P$5)),IF(INDEX(DATOS,0,$N$2)=0,IF(INDEX(DATOS,0,$O$2)=1,IF(INDEX(DATOS,0,$Q$2)=$E48,INDEX(DATOS,0,P$5)))))))),"sd")</f>
        <v>4266.666666666667</v>
      </c>
      <c r="Q48" s="118">
        <f t="array" ref="Q48">IFERROR(AVERAGE(IF(INDEX(DATOS,0,$P$2)&lt;=$I48,IF(INDEX(DATOS,0,$P$2)&gt;=$J48,IF(ISNUMBER(INDEX(DATOS,0,Q$5)),IF(INDEX(DATOS,0,$N$2)=0,IF(INDEX(DATOS,0,$O$2)=1,IF(INDEX(DATOS,0,$Q$2)=$E48,INDEX(DATOS,0,Q$5)))))))),"sd")</f>
        <v>4.88</v>
      </c>
      <c r="R48" s="118"/>
      <c r="S48" s="119" t="str">
        <f t="shared" si="4"/>
        <v>Part. Bolívar                           ,-36.333,-61.083,2018,2016,98.800,28.900,22.467,79.867,10.067,4266.667, 4.880</v>
      </c>
    </row>
    <row r="49" spans="1:19" x14ac:dyDescent="0.35">
      <c r="A49">
        <f t="shared" si="5"/>
        <v>42</v>
      </c>
      <c r="B49" s="35">
        <f t="array" ref="B49">IF(B48=0,0,MIN(IF(INDEX(DATOS,0,$P$2)&lt;=$I49,IF(INDEX(DATOS,0,$P$2)&gt;=$J49,IF(ISNUMBER(INDEX(DATOS,0,$C49)),IF(INDEX(DATOS,0,$N$2)=0,IF(INDEX(DATOS,0,$O$2)=1,IF(ISNA(MATCH(INDEX(DATOS,0,$Q$2),IF($J$8:J48=J49,$E$8:E48),0)),INDEX(DATOS,0,$M$2)))))))))</f>
        <v>128</v>
      </c>
      <c r="C49" s="32">
        <f>MATCH(D49,INDEX(DATOS,1,),0)</f>
        <v>20</v>
      </c>
      <c r="D49" s="114" t="s">
        <v>1</v>
      </c>
      <c r="E49" s="34" t="str">
        <f>IF($B49=0,"--",INDEX(DATOS,$B49,Q$2))</f>
        <v>Partido de General Pinto, BA</v>
      </c>
      <c r="F49" s="34" t="str">
        <f>IFERROR(SUBSTITUTE(SUBSTITUTE(SUBSTITUTE(SUBSTITUTE(SUBSTITUTE(MID(E49,1,FIND(",",E49)-1),"Departamento de","Dpto."),"Partido de","Part."),"Coronel","Cnel."),"General","Gral."),"Comandante","Cmte."),E49)</f>
        <v>Part. Gral. Pinto</v>
      </c>
      <c r="G49" s="117">
        <f>IFERROR(VLOOKUP($E49,LOC_UNICOS,G$2,0),"sd")</f>
        <v>-34.75</v>
      </c>
      <c r="H49" s="117">
        <f>IFERROR(VLOOKUP($E49,LOC_UNICOS,H$2,0),"sd")</f>
        <v>-62.25</v>
      </c>
      <c r="I49" s="116">
        <f t="shared" si="2"/>
        <v>2018</v>
      </c>
      <c r="J49" s="116">
        <f t="shared" si="3"/>
        <v>2016</v>
      </c>
      <c r="K49" s="118">
        <f t="array" ref="K49">IFERROR(AVERAGE(IF(INDEX(DATOS,0,$P$2)&lt;=$I49,IF(INDEX(DATOS,0,$P$2)&gt;=$J49,IF(ISNUMBER(INDEX(DATOS,0,K$5)),IF(INDEX(DATOS,0,$N$2)=0,IF(INDEX(DATOS,0,$O$2)=1,IF(INDEX(DATOS,0,$Q$2)=$E49,INDEX(DATOS,0,K$5)))))))),"sd")</f>
        <v>96.533333333333346</v>
      </c>
      <c r="L49" s="118">
        <f t="array" ref="L49">IFERROR(AVERAGE(IF(INDEX(DATOS,0,$P$2)&lt;=$I49,IF(INDEX(DATOS,0,$P$2)&gt;=$J49,IF(ISNUMBER(INDEX(DATOS,0,L$5)),IF(INDEX(DATOS,0,$N$2)=0,IF(INDEX(DATOS,0,$O$2)=1,IF(INDEX(DATOS,0,$Q$2)=$E49,INDEX(DATOS,0,L$5)))))))),"sd")</f>
        <v>10.3</v>
      </c>
      <c r="M49" s="118">
        <f t="array" ref="M49">IFERROR(AVERAGE(IF(INDEX(DATOS,0,$P$2)&lt;=$I49,IF(INDEX(DATOS,0,$P$2)&gt;=$J49,IF(ISNUMBER(INDEX(DATOS,0,M$5)),IF(INDEX(DATOS,0,$N$2)=0,IF(INDEX(DATOS,0,$O$2)=1,IF(INDEX(DATOS,0,$Q$2)=$E49,INDEX(DATOS,0,M$5)))))))),"sd")</f>
        <v>24.733333333333331</v>
      </c>
      <c r="N49" s="118">
        <f t="array" ref="N49">IFERROR(AVERAGE(IF(INDEX(DATOS,0,$P$2)&lt;=$I49,IF(INDEX(DATOS,0,$P$2)&gt;=$J49,IF(ISNUMBER(INDEX(DATOS,0,N$5)),IF(INDEX(DATOS,0,$N$2)=0,IF(INDEX(DATOS,0,$O$2)=1,IF(INDEX(DATOS,0,$Q$2)=$E49,INDEX(DATOS,0,N$5)))))))),"sd")</f>
        <v>79</v>
      </c>
      <c r="O49" s="118">
        <f t="array" ref="O49">IFERROR(AVERAGE(IF(INDEX(DATOS,0,$P$2)&lt;=$I49,IF(INDEX(DATOS,0,$P$2)&gt;=$J49,IF(ISNUMBER(INDEX(DATOS,0,O$5)),IF(INDEX(DATOS,0,$N$2)=0,IF(INDEX(DATOS,0,$O$2)=1,IF(INDEX(DATOS,0,$Q$2)=$E49,INDEX(DATOS,0,O$5)))))))),"sd")</f>
        <v>9.6666666666666679</v>
      </c>
      <c r="P49" s="118">
        <f t="array" ref="P49">IFERROR(AVERAGE(IF(INDEX(DATOS,0,$P$2)&lt;=$I49,IF(INDEX(DATOS,0,$P$2)&gt;=$J49,IF(ISNUMBER(INDEX(DATOS,0,P$5)),IF(INDEX(DATOS,0,$N$2)=0,IF(INDEX(DATOS,0,$O$2)=1,IF(INDEX(DATOS,0,$Q$2)=$E49,INDEX(DATOS,0,P$5)))))))),"sd")</f>
        <v>4066.6666666666665</v>
      </c>
      <c r="Q49" s="118">
        <f t="array" ref="Q49">IFERROR(AVERAGE(IF(INDEX(DATOS,0,$P$2)&lt;=$I49,IF(INDEX(DATOS,0,$P$2)&gt;=$J49,IF(ISNUMBER(INDEX(DATOS,0,Q$5)),IF(INDEX(DATOS,0,$N$2)=0,IF(INDEX(DATOS,0,$O$2)=1,IF(INDEX(DATOS,0,$Q$2)=$E49,INDEX(DATOS,0,Q$5)))))))),"sd")</f>
        <v>1.4966666666666668</v>
      </c>
      <c r="R49" s="118"/>
      <c r="S49" s="119" t="str">
        <f t="shared" si="4"/>
        <v>Part. Gral. Pinto                       ,-34.750,-62.250,2018,2016,96.533,10.300,24.733,79.000, 9.667,4066.667, 1.497</v>
      </c>
    </row>
    <row r="50" spans="1:19" x14ac:dyDescent="0.35">
      <c r="A50">
        <f t="shared" si="5"/>
        <v>43</v>
      </c>
      <c r="B50" s="35">
        <f t="array" ref="B50">IF(B49=0,0,MIN(IF(INDEX(DATOS,0,$P$2)&lt;=$I50,IF(INDEX(DATOS,0,$P$2)&gt;=$J50,IF(ISNUMBER(INDEX(DATOS,0,$C50)),IF(INDEX(DATOS,0,$N$2)=0,IF(INDEX(DATOS,0,$O$2)=1,IF(ISNA(MATCH(INDEX(DATOS,0,$Q$2),IF($J$8:J49=J50,$E$8:E49),0)),INDEX(DATOS,0,$M$2)))))))))</f>
        <v>129</v>
      </c>
      <c r="C50" s="32">
        <f>MATCH(D50,INDEX(DATOS,1,),0)</f>
        <v>20</v>
      </c>
      <c r="D50" s="114" t="s">
        <v>1</v>
      </c>
      <c r="E50" s="34" t="str">
        <f>IF($B50=0,"--",INDEX(DATOS,$B50,Q$2))</f>
        <v>Partido de Leandro N. Alem, BA</v>
      </c>
      <c r="F50" s="34" t="str">
        <f>IFERROR(SUBSTITUTE(SUBSTITUTE(SUBSTITUTE(SUBSTITUTE(SUBSTITUTE(MID(E50,1,FIND(",",E50)-1),"Departamento de","Dpto."),"Partido de","Part."),"Coronel","Cnel."),"General","Gral."),"Comandante","Cmte."),E50)</f>
        <v>Part. Leandro N. Alem</v>
      </c>
      <c r="G50" s="117">
        <f>IFERROR(VLOOKUP($E50,LOC_UNICOS,G$2,0),"sd")</f>
        <v>-34.5</v>
      </c>
      <c r="H50" s="117">
        <f>IFERROR(VLOOKUP($E50,LOC_UNICOS,H$2,0),"sd")</f>
        <v>-61.5</v>
      </c>
      <c r="I50" s="116">
        <f t="shared" si="2"/>
        <v>2018</v>
      </c>
      <c r="J50" s="116">
        <f t="shared" si="3"/>
        <v>2016</v>
      </c>
      <c r="K50" s="118">
        <f t="array" ref="K50">IFERROR(AVERAGE(IF(INDEX(DATOS,0,$P$2)&lt;=$I50,IF(INDEX(DATOS,0,$P$2)&gt;=$J50,IF(ISNUMBER(INDEX(DATOS,0,K$5)),IF(INDEX(DATOS,0,$N$2)=0,IF(INDEX(DATOS,0,$O$2)=1,IF(INDEX(DATOS,0,$Q$2)=$E50,INDEX(DATOS,0,K$5)))))))),"sd")</f>
        <v>102.43333333333332</v>
      </c>
      <c r="L50" s="118">
        <f t="array" ref="L50">IFERROR(AVERAGE(IF(INDEX(DATOS,0,$P$2)&lt;=$I50,IF(INDEX(DATOS,0,$P$2)&gt;=$J50,IF(ISNUMBER(INDEX(DATOS,0,L$5)),IF(INDEX(DATOS,0,$N$2)=0,IF(INDEX(DATOS,0,$O$2)=1,IF(INDEX(DATOS,0,$Q$2)=$E50,INDEX(DATOS,0,L$5)))))))),"sd")</f>
        <v>13.666666666666666</v>
      </c>
      <c r="M50" s="118">
        <f t="array" ref="M50">IFERROR(AVERAGE(IF(INDEX(DATOS,0,$P$2)&lt;=$I50,IF(INDEX(DATOS,0,$P$2)&gt;=$J50,IF(ISNUMBER(INDEX(DATOS,0,M$5)),IF(INDEX(DATOS,0,$N$2)=0,IF(INDEX(DATOS,0,$O$2)=1,IF(INDEX(DATOS,0,$Q$2)=$E50,INDEX(DATOS,0,M$5)))))))),"sd")</f>
        <v>25.133333333333336</v>
      </c>
      <c r="N50" s="118">
        <f t="array" ref="N50">IFERROR(AVERAGE(IF(INDEX(DATOS,0,$P$2)&lt;=$I50,IF(INDEX(DATOS,0,$P$2)&gt;=$J50,IF(ISNUMBER(INDEX(DATOS,0,N$5)),IF(INDEX(DATOS,0,$N$2)=0,IF(INDEX(DATOS,0,$O$2)=1,IF(INDEX(DATOS,0,$Q$2)=$E50,INDEX(DATOS,0,N$5)))))))),"sd")</f>
        <v>81.2</v>
      </c>
      <c r="O50" s="118">
        <f t="array" ref="O50">IFERROR(AVERAGE(IF(INDEX(DATOS,0,$P$2)&lt;=$I50,IF(INDEX(DATOS,0,$P$2)&gt;=$J50,IF(ISNUMBER(INDEX(DATOS,0,O$5)),IF(INDEX(DATOS,0,$N$2)=0,IF(INDEX(DATOS,0,$O$2)=1,IF(INDEX(DATOS,0,$Q$2)=$E50,INDEX(DATOS,0,O$5)))))))),"sd")</f>
        <v>11.466666666666669</v>
      </c>
      <c r="P50" s="118">
        <f t="array" ref="P50">IFERROR(AVERAGE(IF(INDEX(DATOS,0,$P$2)&lt;=$I50,IF(INDEX(DATOS,0,$P$2)&gt;=$J50,IF(ISNUMBER(INDEX(DATOS,0,P$5)),IF(INDEX(DATOS,0,$N$2)=0,IF(INDEX(DATOS,0,$O$2)=1,IF(INDEX(DATOS,0,$Q$2)=$E50,INDEX(DATOS,0,P$5)))))))),"sd")</f>
        <v>4033.3389801795697</v>
      </c>
      <c r="Q50" s="118">
        <f t="array" ref="Q50">IFERROR(AVERAGE(IF(INDEX(DATOS,0,$P$2)&lt;=$I50,IF(INDEX(DATOS,0,$P$2)&gt;=$J50,IF(ISNUMBER(INDEX(DATOS,0,Q$5)),IF(INDEX(DATOS,0,$N$2)=0,IF(INDEX(DATOS,0,$O$2)=1,IF(INDEX(DATOS,0,$Q$2)=$E50,INDEX(DATOS,0,Q$5)))))))),"sd")</f>
        <v>2.3066666666666666</v>
      </c>
      <c r="R50" s="118"/>
      <c r="S50" s="119" t="str">
        <f t="shared" si="4"/>
        <v>Part. Leandro N. Alem                   ,-34.500,-61.500,2018,2016,102.433,13.667,25.133,81.200,11.467,4033.339, 2.307</v>
      </c>
    </row>
    <row r="51" spans="1:19" x14ac:dyDescent="0.35">
      <c r="A51">
        <f t="shared" si="5"/>
        <v>44</v>
      </c>
      <c r="B51" s="35">
        <f t="array" ref="B51">IF(B50=0,0,MIN(IF(INDEX(DATOS,0,$P$2)&lt;=$I51,IF(INDEX(DATOS,0,$P$2)&gt;=$J51,IF(ISNUMBER(INDEX(DATOS,0,$C51)),IF(INDEX(DATOS,0,$N$2)=0,IF(INDEX(DATOS,0,$O$2)=1,IF(ISNA(MATCH(INDEX(DATOS,0,$Q$2),IF($J$8:J50=J51,$E$8:E50),0)),INDEX(DATOS,0,$M$2)))))))))</f>
        <v>130</v>
      </c>
      <c r="C51" s="32">
        <f>MATCH(D51,INDEX(DATOS,1,),0)</f>
        <v>20</v>
      </c>
      <c r="D51" s="114" t="s">
        <v>1</v>
      </c>
      <c r="E51" s="34" t="str">
        <f>IF($B51=0,"--",INDEX(DATOS,$B51,Q$2))</f>
        <v>Partido de General Villegas, BA</v>
      </c>
      <c r="F51" s="34" t="str">
        <f>IFERROR(SUBSTITUTE(SUBSTITUTE(SUBSTITUTE(SUBSTITUTE(SUBSTITUTE(MID(E51,1,FIND(",",E51)-1),"Departamento de","Dpto."),"Partido de","Part."),"Coronel","Cnel."),"General","Gral."),"Comandante","Cmte."),E51)</f>
        <v>Part. Gral. Villegas</v>
      </c>
      <c r="G51" s="117">
        <f>IFERROR(VLOOKUP($E51,LOC_UNICOS,G$2,0),"sd")</f>
        <v>-34.75</v>
      </c>
      <c r="H51" s="117">
        <f>IFERROR(VLOOKUP($E51,LOC_UNICOS,H$2,0),"sd")</f>
        <v>-63</v>
      </c>
      <c r="I51" s="116">
        <f t="shared" si="2"/>
        <v>2018</v>
      </c>
      <c r="J51" s="116">
        <f t="shared" si="3"/>
        <v>2016</v>
      </c>
      <c r="K51" s="118">
        <f t="array" ref="K51">IFERROR(AVERAGE(IF(INDEX(DATOS,0,$P$2)&lt;=$I51,IF(INDEX(DATOS,0,$P$2)&gt;=$J51,IF(ISNUMBER(INDEX(DATOS,0,K$5)),IF(INDEX(DATOS,0,$N$2)=0,IF(INDEX(DATOS,0,$O$2)=1,IF(INDEX(DATOS,0,$Q$2)=$E51,INDEX(DATOS,0,K$5)))))))),"sd")</f>
        <v>100.25</v>
      </c>
      <c r="L51" s="118">
        <f t="array" ref="L51">IFERROR(AVERAGE(IF(INDEX(DATOS,0,$P$2)&lt;=$I51,IF(INDEX(DATOS,0,$P$2)&gt;=$J51,IF(ISNUMBER(INDEX(DATOS,0,L$5)),IF(INDEX(DATOS,0,$N$2)=0,IF(INDEX(DATOS,0,$O$2)=1,IF(INDEX(DATOS,0,$Q$2)=$E51,INDEX(DATOS,0,L$5)))))))),"sd")</f>
        <v>14.65</v>
      </c>
      <c r="M51" s="118">
        <f t="array" ref="M51">IFERROR(AVERAGE(IF(INDEX(DATOS,0,$P$2)&lt;=$I51,IF(INDEX(DATOS,0,$P$2)&gt;=$J51,IF(ISNUMBER(INDEX(DATOS,0,M$5)),IF(INDEX(DATOS,0,$N$2)=0,IF(INDEX(DATOS,0,$O$2)=1,IF(INDEX(DATOS,0,$Q$2)=$E51,INDEX(DATOS,0,M$5)))))))),"sd")</f>
        <v>25.05</v>
      </c>
      <c r="N51" s="118">
        <f t="array" ref="N51">IFERROR(AVERAGE(IF(INDEX(DATOS,0,$P$2)&lt;=$I51,IF(INDEX(DATOS,0,$P$2)&gt;=$J51,IF(ISNUMBER(INDEX(DATOS,0,N$5)),IF(INDEX(DATOS,0,$N$2)=0,IF(INDEX(DATOS,0,$O$2)=1,IF(INDEX(DATOS,0,$Q$2)=$E51,INDEX(DATOS,0,N$5)))))))),"sd")</f>
        <v>79.25</v>
      </c>
      <c r="O51" s="118">
        <f t="array" ref="O51">IFERROR(AVERAGE(IF(INDEX(DATOS,0,$P$2)&lt;=$I51,IF(INDEX(DATOS,0,$P$2)&gt;=$J51,IF(ISNUMBER(INDEX(DATOS,0,O$5)),IF(INDEX(DATOS,0,$N$2)=0,IF(INDEX(DATOS,0,$O$2)=1,IF(INDEX(DATOS,0,$Q$2)=$E51,INDEX(DATOS,0,O$5)))))))),"sd")</f>
        <v>10.75</v>
      </c>
      <c r="P51" s="118">
        <f t="array" ref="P51">IFERROR(AVERAGE(IF(INDEX(DATOS,0,$P$2)&lt;=$I51,IF(INDEX(DATOS,0,$P$2)&gt;=$J51,IF(ISNUMBER(INDEX(DATOS,0,P$5)),IF(INDEX(DATOS,0,$N$2)=0,IF(INDEX(DATOS,0,$O$2)=1,IF(INDEX(DATOS,0,$Q$2)=$E51,INDEX(DATOS,0,P$5)))))))),"sd")</f>
        <v>3950.0008215711728</v>
      </c>
      <c r="Q51" s="118">
        <f t="array" ref="Q51">IFERROR(AVERAGE(IF(INDEX(DATOS,0,$P$2)&lt;=$I51,IF(INDEX(DATOS,0,$P$2)&gt;=$J51,IF(ISNUMBER(INDEX(DATOS,0,Q$5)),IF(INDEX(DATOS,0,$N$2)=0,IF(INDEX(DATOS,0,$O$2)=1,IF(INDEX(DATOS,0,$Q$2)=$E51,INDEX(DATOS,0,Q$5)))))))),"sd")</f>
        <v>1.01</v>
      </c>
      <c r="R51" s="118"/>
      <c r="S51" s="119" t="str">
        <f t="shared" si="4"/>
        <v>Part. Gral. Villegas                    ,-34.750,-63.000,2018,2016,100.250,14.650,25.050,79.250,10.750,3950.001, 1.010</v>
      </c>
    </row>
    <row r="52" spans="1:19" x14ac:dyDescent="0.35">
      <c r="A52">
        <f t="shared" si="5"/>
        <v>45</v>
      </c>
      <c r="B52" s="35">
        <f t="array" ref="B52">IF(B51=0,0,MIN(IF(INDEX(DATOS,0,$P$2)&lt;=$I52,IF(INDEX(DATOS,0,$P$2)&gt;=$J52,IF(ISNUMBER(INDEX(DATOS,0,$C52)),IF(INDEX(DATOS,0,$N$2)=0,IF(INDEX(DATOS,0,$O$2)=1,IF(ISNA(MATCH(INDEX(DATOS,0,$Q$2),IF($J$8:J51=J52,$E$8:E51),0)),INDEX(DATOS,0,$M$2)))))))))</f>
        <v>131</v>
      </c>
      <c r="C52" s="32">
        <f>MATCH(D52,INDEX(DATOS,1,),0)</f>
        <v>20</v>
      </c>
      <c r="D52" s="114" t="s">
        <v>1</v>
      </c>
      <c r="E52" s="34" t="str">
        <f>IF($B52=0,"--",INDEX(DATOS,$B52,Q$2))</f>
        <v>Partido de Lincoln, BA</v>
      </c>
      <c r="F52" s="34" t="str">
        <f>IFERROR(SUBSTITUTE(SUBSTITUTE(SUBSTITUTE(SUBSTITUTE(SUBSTITUTE(MID(E52,1,FIND(",",E52)-1),"Departamento de","Dpto."),"Partido de","Part."),"Coronel","Cnel."),"General","Gral."),"Comandante","Cmte."),E52)</f>
        <v>Part. Lincoln</v>
      </c>
      <c r="G52" s="117">
        <f>IFERROR(VLOOKUP($E52,LOC_UNICOS,G$2,0),"sd")</f>
        <v>-35</v>
      </c>
      <c r="H52" s="117">
        <f>IFERROR(VLOOKUP($E52,LOC_UNICOS,H$2,0),"sd")</f>
        <v>-61.75</v>
      </c>
      <c r="I52" s="116">
        <f t="shared" si="2"/>
        <v>2018</v>
      </c>
      <c r="J52" s="116">
        <f t="shared" si="3"/>
        <v>2016</v>
      </c>
      <c r="K52" s="118">
        <f t="array" ref="K52">IFERROR(AVERAGE(IF(INDEX(DATOS,0,$P$2)&lt;=$I52,IF(INDEX(DATOS,0,$P$2)&gt;=$J52,IF(ISNUMBER(INDEX(DATOS,0,K$5)),IF(INDEX(DATOS,0,$N$2)=0,IF(INDEX(DATOS,0,$O$2)=1,IF(INDEX(DATOS,0,$Q$2)=$E52,INDEX(DATOS,0,K$5)))))))),"sd")</f>
        <v>99.45</v>
      </c>
      <c r="L52" s="118">
        <f t="array" ref="L52">IFERROR(AVERAGE(IF(INDEX(DATOS,0,$P$2)&lt;=$I52,IF(INDEX(DATOS,0,$P$2)&gt;=$J52,IF(ISNUMBER(INDEX(DATOS,0,L$5)),IF(INDEX(DATOS,0,$N$2)=0,IF(INDEX(DATOS,0,$O$2)=1,IF(INDEX(DATOS,0,$Q$2)=$E52,INDEX(DATOS,0,L$5)))))))),"sd")</f>
        <v>24.95</v>
      </c>
      <c r="M52" s="118">
        <f t="array" ref="M52">IFERROR(AVERAGE(IF(INDEX(DATOS,0,$P$2)&lt;=$I52,IF(INDEX(DATOS,0,$P$2)&gt;=$J52,IF(ISNUMBER(INDEX(DATOS,0,M$5)),IF(INDEX(DATOS,0,$N$2)=0,IF(INDEX(DATOS,0,$O$2)=1,IF(INDEX(DATOS,0,$Q$2)=$E52,INDEX(DATOS,0,M$5)))))))),"sd")</f>
        <v>24.15</v>
      </c>
      <c r="N52" s="118">
        <f t="array" ref="N52">IFERROR(AVERAGE(IF(INDEX(DATOS,0,$P$2)&lt;=$I52,IF(INDEX(DATOS,0,$P$2)&gt;=$J52,IF(ISNUMBER(INDEX(DATOS,0,N$5)),IF(INDEX(DATOS,0,$N$2)=0,IF(INDEX(DATOS,0,$O$2)=1,IF(INDEX(DATOS,0,$Q$2)=$E52,INDEX(DATOS,0,N$5)))))))),"sd")</f>
        <v>80</v>
      </c>
      <c r="O52" s="118">
        <f t="array" ref="O52">IFERROR(AVERAGE(IF(INDEX(DATOS,0,$P$2)&lt;=$I52,IF(INDEX(DATOS,0,$P$2)&gt;=$J52,IF(ISNUMBER(INDEX(DATOS,0,O$5)),IF(INDEX(DATOS,0,$N$2)=0,IF(INDEX(DATOS,0,$O$2)=1,IF(INDEX(DATOS,0,$Q$2)=$E52,INDEX(DATOS,0,O$5)))))))),"sd")</f>
        <v>10.35</v>
      </c>
      <c r="P52" s="118">
        <f t="array" ref="P52">IFERROR(AVERAGE(IF(INDEX(DATOS,0,$P$2)&lt;=$I52,IF(INDEX(DATOS,0,$P$2)&gt;=$J52,IF(ISNUMBER(INDEX(DATOS,0,P$5)),IF(INDEX(DATOS,0,$N$2)=0,IF(INDEX(DATOS,0,$O$2)=1,IF(INDEX(DATOS,0,$Q$2)=$E52,INDEX(DATOS,0,P$5)))))))),"sd")</f>
        <v>4000.001984481356</v>
      </c>
      <c r="Q52" s="118">
        <f t="array" ref="Q52">IFERROR(AVERAGE(IF(INDEX(DATOS,0,$P$2)&lt;=$I52,IF(INDEX(DATOS,0,$P$2)&gt;=$J52,IF(ISNUMBER(INDEX(DATOS,0,Q$5)),IF(INDEX(DATOS,0,$N$2)=0,IF(INDEX(DATOS,0,$O$2)=1,IF(INDEX(DATOS,0,$Q$2)=$E52,INDEX(DATOS,0,Q$5)))))))),"sd")</f>
        <v>6.2050000000000001</v>
      </c>
      <c r="R52" s="118"/>
      <c r="S52" s="119" t="str">
        <f t="shared" si="4"/>
        <v>Part. Lincoln                           ,-35.000,-61.750,2018,2016,99.450,24.950,24.150,80.000,10.350,4000.002, 6.205</v>
      </c>
    </row>
    <row r="53" spans="1:19" x14ac:dyDescent="0.35">
      <c r="A53">
        <f t="shared" si="5"/>
        <v>46</v>
      </c>
      <c r="B53" s="35">
        <f t="array" ref="B53">IF(B52=0,0,MIN(IF(INDEX(DATOS,0,$P$2)&lt;=$I53,IF(INDEX(DATOS,0,$P$2)&gt;=$J53,IF(ISNUMBER(INDEX(DATOS,0,$C53)),IF(INDEX(DATOS,0,$N$2)=0,IF(INDEX(DATOS,0,$O$2)=1,IF(ISNA(MATCH(INDEX(DATOS,0,$Q$2),IF($J$8:J52=J53,$E$8:E52),0)),INDEX(DATOS,0,$M$2)))))))))</f>
        <v>132</v>
      </c>
      <c r="C53" s="32">
        <f>MATCH(D53,INDEX(DATOS,1,),0)</f>
        <v>20</v>
      </c>
      <c r="D53" s="114" t="s">
        <v>1</v>
      </c>
      <c r="E53" s="34" t="str">
        <f>IF($B53=0,"--",INDEX(DATOS,$B53,Q$2))</f>
        <v>Partido de General Viamonte, BA</v>
      </c>
      <c r="F53" s="34" t="str">
        <f>IFERROR(SUBSTITUTE(SUBSTITUTE(SUBSTITUTE(SUBSTITUTE(SUBSTITUTE(MID(E53,1,FIND(",",E53)-1),"Departamento de","Dpto."),"Partido de","Part."),"Coronel","Cnel."),"General","Gral."),"Comandante","Cmte."),E53)</f>
        <v>Part. Gral. Viamonte</v>
      </c>
      <c r="G53" s="117">
        <f>IFERROR(VLOOKUP($E53,LOC_UNICOS,G$2,0),"sd")</f>
        <v>-35</v>
      </c>
      <c r="H53" s="117">
        <f>IFERROR(VLOOKUP($E53,LOC_UNICOS,H$2,0),"sd")</f>
        <v>-61</v>
      </c>
      <c r="I53" s="116">
        <f t="shared" si="2"/>
        <v>2018</v>
      </c>
      <c r="J53" s="116">
        <f t="shared" si="3"/>
        <v>2016</v>
      </c>
      <c r="K53" s="118">
        <f t="array" ref="K53">IFERROR(AVERAGE(IF(INDEX(DATOS,0,$P$2)&lt;=$I53,IF(INDEX(DATOS,0,$P$2)&gt;=$J53,IF(ISNUMBER(INDEX(DATOS,0,K$5)),IF(INDEX(DATOS,0,$N$2)=0,IF(INDEX(DATOS,0,$O$2)=1,IF(INDEX(DATOS,0,$Q$2)=$E53,INDEX(DATOS,0,K$5)))))))),"sd")</f>
        <v>99.5</v>
      </c>
      <c r="L53" s="118">
        <f t="array" ref="L53">IFERROR(AVERAGE(IF(INDEX(DATOS,0,$P$2)&lt;=$I53,IF(INDEX(DATOS,0,$P$2)&gt;=$J53,IF(ISNUMBER(INDEX(DATOS,0,L$5)),IF(INDEX(DATOS,0,$N$2)=0,IF(INDEX(DATOS,0,$O$2)=1,IF(INDEX(DATOS,0,$Q$2)=$E53,INDEX(DATOS,0,L$5)))))))),"sd")</f>
        <v>43.4</v>
      </c>
      <c r="M53" s="118">
        <f t="array" ref="M53">IFERROR(AVERAGE(IF(INDEX(DATOS,0,$P$2)&lt;=$I53,IF(INDEX(DATOS,0,$P$2)&gt;=$J53,IF(ISNUMBER(INDEX(DATOS,0,M$5)),IF(INDEX(DATOS,0,$N$2)=0,IF(INDEX(DATOS,0,$O$2)=1,IF(INDEX(DATOS,0,$Q$2)=$E53,INDEX(DATOS,0,M$5)))))))),"sd")</f>
        <v>21.6</v>
      </c>
      <c r="N53" s="118">
        <f t="array" ref="N53">IFERROR(AVERAGE(IF(INDEX(DATOS,0,$P$2)&lt;=$I53,IF(INDEX(DATOS,0,$P$2)&gt;=$J53,IF(ISNUMBER(INDEX(DATOS,0,N$5)),IF(INDEX(DATOS,0,$N$2)=0,IF(INDEX(DATOS,0,$O$2)=1,IF(INDEX(DATOS,0,$Q$2)=$E53,INDEX(DATOS,0,N$5)))))))),"sd")</f>
        <v>82.3</v>
      </c>
      <c r="O53" s="118">
        <f t="array" ref="O53">IFERROR(AVERAGE(IF(INDEX(DATOS,0,$P$2)&lt;=$I53,IF(INDEX(DATOS,0,$P$2)&gt;=$J53,IF(ISNUMBER(INDEX(DATOS,0,O$5)),IF(INDEX(DATOS,0,$N$2)=0,IF(INDEX(DATOS,0,$O$2)=1,IF(INDEX(DATOS,0,$Q$2)=$E53,INDEX(DATOS,0,O$5)))))))),"sd")</f>
        <v>10</v>
      </c>
      <c r="P53" s="118">
        <f t="array" ref="P53">IFERROR(AVERAGE(IF(INDEX(DATOS,0,$P$2)&lt;=$I53,IF(INDEX(DATOS,0,$P$2)&gt;=$J53,IF(ISNUMBER(INDEX(DATOS,0,P$5)),IF(INDEX(DATOS,0,$N$2)=0,IF(INDEX(DATOS,0,$O$2)=1,IF(INDEX(DATOS,0,$Q$2)=$E53,INDEX(DATOS,0,P$5)))))))),"sd")</f>
        <v>4000</v>
      </c>
      <c r="Q53" s="118">
        <f t="array" ref="Q53">IFERROR(AVERAGE(IF(INDEX(DATOS,0,$P$2)&lt;=$I53,IF(INDEX(DATOS,0,$P$2)&gt;=$J53,IF(ISNUMBER(INDEX(DATOS,0,Q$5)),IF(INDEX(DATOS,0,$N$2)=0,IF(INDEX(DATOS,0,$O$2)=1,IF(INDEX(DATOS,0,$Q$2)=$E53,INDEX(DATOS,0,Q$5)))))))),"sd")</f>
        <v>6.04</v>
      </c>
      <c r="R53" s="118"/>
      <c r="S53" s="119" t="str">
        <f t="shared" si="4"/>
        <v>Part. Gral. Viamonte                    ,-35.000,-61.000,2018,2016,99.500,43.400,21.600,82.300,10.000,4000.000, 6.040</v>
      </c>
    </row>
    <row r="54" spans="1:19" x14ac:dyDescent="0.35">
      <c r="A54">
        <f t="shared" si="5"/>
        <v>47</v>
      </c>
      <c r="B54" s="35">
        <f t="array" ref="B54">IF(B53=0,0,MIN(IF(INDEX(DATOS,0,$P$2)&lt;=$I54,IF(INDEX(DATOS,0,$P$2)&gt;=$J54,IF(ISNUMBER(INDEX(DATOS,0,$C54)),IF(INDEX(DATOS,0,$N$2)=0,IF(INDEX(DATOS,0,$O$2)=1,IF(ISNA(MATCH(INDEX(DATOS,0,$Q$2),IF($J$8:J53=J54,$E$8:E53),0)),INDEX(DATOS,0,$M$2)))))))))</f>
        <v>133</v>
      </c>
      <c r="C54" s="32">
        <f>MATCH(D54,INDEX(DATOS,1,),0)</f>
        <v>20</v>
      </c>
      <c r="D54" s="114" t="s">
        <v>1</v>
      </c>
      <c r="E54" s="34" t="str">
        <f>IF($B54=0,"--",INDEX(DATOS,$B54,Q$2))</f>
        <v>Partido de Saladillo, BA</v>
      </c>
      <c r="F54" s="34" t="str">
        <f>IFERROR(SUBSTITUTE(SUBSTITUTE(SUBSTITUTE(SUBSTITUTE(SUBSTITUTE(MID(E54,1,FIND(",",E54)-1),"Departamento de","Dpto."),"Partido de","Part."),"Coronel","Cnel."),"General","Gral."),"Comandante","Cmte."),E54)</f>
        <v>Part. Saladillo</v>
      </c>
      <c r="G54" s="117">
        <f>IFERROR(VLOOKUP($E54,LOC_UNICOS,G$2,0),"sd")</f>
        <v>-35.75</v>
      </c>
      <c r="H54" s="117">
        <f>IFERROR(VLOOKUP($E54,LOC_UNICOS,H$2,0),"sd")</f>
        <v>-59.6666667</v>
      </c>
      <c r="I54" s="116">
        <f t="shared" si="2"/>
        <v>2018</v>
      </c>
      <c r="J54" s="116">
        <f t="shared" si="3"/>
        <v>2016</v>
      </c>
      <c r="K54" s="118">
        <f t="array" ref="K54">IFERROR(AVERAGE(IF(INDEX(DATOS,0,$P$2)&lt;=$I54,IF(INDEX(DATOS,0,$P$2)&gt;=$J54,IF(ISNUMBER(INDEX(DATOS,0,K$5)),IF(INDEX(DATOS,0,$N$2)=0,IF(INDEX(DATOS,0,$O$2)=1,IF(INDEX(DATOS,0,$Q$2)=$E54,INDEX(DATOS,0,K$5)))))))),"sd")</f>
        <v>97.3</v>
      </c>
      <c r="L54" s="118">
        <f t="array" ref="L54">IFERROR(AVERAGE(IF(INDEX(DATOS,0,$P$2)&lt;=$I54,IF(INDEX(DATOS,0,$P$2)&gt;=$J54,IF(ISNUMBER(INDEX(DATOS,0,L$5)),IF(INDEX(DATOS,0,$N$2)=0,IF(INDEX(DATOS,0,$O$2)=1,IF(INDEX(DATOS,0,$Q$2)=$E54,INDEX(DATOS,0,L$5)))))))),"sd")</f>
        <v>41.2</v>
      </c>
      <c r="M54" s="118">
        <f t="array" ref="M54">IFERROR(AVERAGE(IF(INDEX(DATOS,0,$P$2)&lt;=$I54,IF(INDEX(DATOS,0,$P$2)&gt;=$J54,IF(ISNUMBER(INDEX(DATOS,0,M$5)),IF(INDEX(DATOS,0,$N$2)=0,IF(INDEX(DATOS,0,$O$2)=1,IF(INDEX(DATOS,0,$Q$2)=$E54,INDEX(DATOS,0,M$5)))))))),"sd")</f>
        <v>21.7</v>
      </c>
      <c r="N54" s="118">
        <f t="array" ref="N54">IFERROR(AVERAGE(IF(INDEX(DATOS,0,$P$2)&lt;=$I54,IF(INDEX(DATOS,0,$P$2)&gt;=$J54,IF(ISNUMBER(INDEX(DATOS,0,N$5)),IF(INDEX(DATOS,0,$N$2)=0,IF(INDEX(DATOS,0,$O$2)=1,IF(INDEX(DATOS,0,$Q$2)=$E54,INDEX(DATOS,0,N$5)))))))),"sd")</f>
        <v>84.3</v>
      </c>
      <c r="O54" s="118">
        <f t="array" ref="O54">IFERROR(AVERAGE(IF(INDEX(DATOS,0,$P$2)&lt;=$I54,IF(INDEX(DATOS,0,$P$2)&gt;=$J54,IF(ISNUMBER(INDEX(DATOS,0,O$5)),IF(INDEX(DATOS,0,$N$2)=0,IF(INDEX(DATOS,0,$O$2)=1,IF(INDEX(DATOS,0,$Q$2)=$E54,INDEX(DATOS,0,O$5)))))))),"sd")</f>
        <v>9.6</v>
      </c>
      <c r="P54" s="118">
        <f t="array" ref="P54">IFERROR(AVERAGE(IF(INDEX(DATOS,0,$P$2)&lt;=$I54,IF(INDEX(DATOS,0,$P$2)&gt;=$J54,IF(ISNUMBER(INDEX(DATOS,0,P$5)),IF(INDEX(DATOS,0,$N$2)=0,IF(INDEX(DATOS,0,$O$2)=1,IF(INDEX(DATOS,0,$Q$2)=$E54,INDEX(DATOS,0,P$5)))))))),"sd")</f>
        <v>3700</v>
      </c>
      <c r="Q54" s="118">
        <f t="array" ref="Q54">IFERROR(AVERAGE(IF(INDEX(DATOS,0,$P$2)&lt;=$I54,IF(INDEX(DATOS,0,$P$2)&gt;=$J54,IF(ISNUMBER(INDEX(DATOS,0,Q$5)),IF(INDEX(DATOS,0,$N$2)=0,IF(INDEX(DATOS,0,$O$2)=1,IF(INDEX(DATOS,0,$Q$2)=$E54,INDEX(DATOS,0,Q$5)))))))),"sd")</f>
        <v>3.08</v>
      </c>
      <c r="R54" s="118"/>
      <c r="S54" s="119" t="str">
        <f t="shared" si="4"/>
        <v>Part. Saladillo                         ,-35.750,-59.667,2018,2016,97.300,41.200,21.700,84.300, 9.600,3700.000, 3.080</v>
      </c>
    </row>
    <row r="55" spans="1:19" x14ac:dyDescent="0.35">
      <c r="A55">
        <f t="shared" si="5"/>
        <v>48</v>
      </c>
      <c r="B55" s="35">
        <f t="array" ref="B55">IF(B54=0,0,MIN(IF(INDEX(DATOS,0,$P$2)&lt;=$I55,IF(INDEX(DATOS,0,$P$2)&gt;=$J55,IF(ISNUMBER(INDEX(DATOS,0,$C55)),IF(INDEX(DATOS,0,$N$2)=0,IF(INDEX(DATOS,0,$O$2)=1,IF(ISNA(MATCH(INDEX(DATOS,0,$Q$2),IF($J$8:J54=J55,$E$8:E54),0)),INDEX(DATOS,0,$M$2)))))))))</f>
        <v>134</v>
      </c>
      <c r="C55" s="32">
        <f>MATCH(D55,INDEX(DATOS,1,),0)</f>
        <v>20</v>
      </c>
      <c r="D55" s="114" t="s">
        <v>1</v>
      </c>
      <c r="E55" s="34" t="str">
        <f>IF($B55=0,"--",INDEX(DATOS,$B55,Q$2))</f>
        <v>Partido de General Belgrano, BA</v>
      </c>
      <c r="F55" s="34" t="str">
        <f>IFERROR(SUBSTITUTE(SUBSTITUTE(SUBSTITUTE(SUBSTITUTE(SUBSTITUTE(MID(E55,1,FIND(",",E55)-1),"Departamento de","Dpto."),"Partido de","Part."),"Coronel","Cnel."),"General","Gral."),"Comandante","Cmte."),E55)</f>
        <v>Part. Gral. Belgrano</v>
      </c>
      <c r="G55" s="117">
        <f>IFERROR(VLOOKUP($E55,LOC_UNICOS,G$2,0),"sd")</f>
        <v>-35.75</v>
      </c>
      <c r="H55" s="117">
        <f>IFERROR(VLOOKUP($E55,LOC_UNICOS,H$2,0),"sd")</f>
        <v>-58.75</v>
      </c>
      <c r="I55" s="116">
        <f t="shared" si="2"/>
        <v>2018</v>
      </c>
      <c r="J55" s="116">
        <f t="shared" si="3"/>
        <v>2016</v>
      </c>
      <c r="K55" s="118">
        <f t="array" ref="K55">IFERROR(AVERAGE(IF(INDEX(DATOS,0,$P$2)&lt;=$I55,IF(INDEX(DATOS,0,$P$2)&gt;=$J55,IF(ISNUMBER(INDEX(DATOS,0,K$5)),IF(INDEX(DATOS,0,$N$2)=0,IF(INDEX(DATOS,0,$O$2)=1,IF(INDEX(DATOS,0,$Q$2)=$E55,INDEX(DATOS,0,K$5)))))))),"sd")</f>
        <v>100.1</v>
      </c>
      <c r="L55" s="118">
        <f t="array" ref="L55">IFERROR(AVERAGE(IF(INDEX(DATOS,0,$P$2)&lt;=$I55,IF(INDEX(DATOS,0,$P$2)&gt;=$J55,IF(ISNUMBER(INDEX(DATOS,0,L$5)),IF(INDEX(DATOS,0,$N$2)=0,IF(INDEX(DATOS,0,$O$2)=1,IF(INDEX(DATOS,0,$Q$2)=$E55,INDEX(DATOS,0,L$5)))))))),"sd")</f>
        <v>12.6</v>
      </c>
      <c r="M55" s="118">
        <f t="array" ref="M55">IFERROR(AVERAGE(IF(INDEX(DATOS,0,$P$2)&lt;=$I55,IF(INDEX(DATOS,0,$P$2)&gt;=$J55,IF(ISNUMBER(INDEX(DATOS,0,M$5)),IF(INDEX(DATOS,0,$N$2)=0,IF(INDEX(DATOS,0,$O$2)=1,IF(INDEX(DATOS,0,$Q$2)=$E55,INDEX(DATOS,0,M$5)))))))),"sd")</f>
        <v>24</v>
      </c>
      <c r="N55" s="118">
        <f t="array" ref="N55">IFERROR(AVERAGE(IF(INDEX(DATOS,0,$P$2)&lt;=$I55,IF(INDEX(DATOS,0,$P$2)&gt;=$J55,IF(ISNUMBER(INDEX(DATOS,0,N$5)),IF(INDEX(DATOS,0,$N$2)=0,IF(INDEX(DATOS,0,$O$2)=1,IF(INDEX(DATOS,0,$Q$2)=$E55,INDEX(DATOS,0,N$5)))))))),"sd")</f>
        <v>83.6</v>
      </c>
      <c r="O55" s="118">
        <f t="array" ref="O55">IFERROR(AVERAGE(IF(INDEX(DATOS,0,$P$2)&lt;=$I55,IF(INDEX(DATOS,0,$P$2)&gt;=$J55,IF(ISNUMBER(INDEX(DATOS,0,O$5)),IF(INDEX(DATOS,0,$N$2)=0,IF(INDEX(DATOS,0,$O$2)=1,IF(INDEX(DATOS,0,$Q$2)=$E55,INDEX(DATOS,0,O$5)))))))),"sd")</f>
        <v>10.600000000000001</v>
      </c>
      <c r="P55" s="118">
        <f t="array" ref="P55">IFERROR(AVERAGE(IF(INDEX(DATOS,0,$P$2)&lt;=$I55,IF(INDEX(DATOS,0,$P$2)&gt;=$J55,IF(ISNUMBER(INDEX(DATOS,0,P$5)),IF(INDEX(DATOS,0,$N$2)=0,IF(INDEX(DATOS,0,$O$2)=1,IF(INDEX(DATOS,0,$Q$2)=$E55,INDEX(DATOS,0,P$5)))))))),"sd")</f>
        <v>3500</v>
      </c>
      <c r="Q55" s="118">
        <f t="array" ref="Q55">IFERROR(AVERAGE(IF(INDEX(DATOS,0,$P$2)&lt;=$I55,IF(INDEX(DATOS,0,$P$2)&gt;=$J55,IF(ISNUMBER(INDEX(DATOS,0,Q$5)),IF(INDEX(DATOS,0,$N$2)=0,IF(INDEX(DATOS,0,$O$2)=1,IF(INDEX(DATOS,0,$Q$2)=$E55,INDEX(DATOS,0,Q$5)))))))),"sd")</f>
        <v>2.3200000000000003</v>
      </c>
      <c r="R55" s="118"/>
      <c r="S55" s="119" t="str">
        <f t="shared" si="4"/>
        <v>Part. Gral. Belgrano                    ,-35.750,-58.750,2018,2016,100.100,12.600,24.000,83.600,10.600,3500.000, 2.320</v>
      </c>
    </row>
    <row r="56" spans="1:19" x14ac:dyDescent="0.35">
      <c r="A56">
        <f t="shared" si="5"/>
        <v>49</v>
      </c>
      <c r="B56" s="35">
        <f t="array" ref="B56">IF(B55=0,0,MIN(IF(INDEX(DATOS,0,$P$2)&lt;=$I56,IF(INDEX(DATOS,0,$P$2)&gt;=$J56,IF(ISNUMBER(INDEX(DATOS,0,$C56)),IF(INDEX(DATOS,0,$N$2)=0,IF(INDEX(DATOS,0,$O$2)=1,IF(ISNA(MATCH(INDEX(DATOS,0,$Q$2),IF($J$8:J55=J56,$E$8:E55),0)),INDEX(DATOS,0,$M$2)))))))))</f>
        <v>135</v>
      </c>
      <c r="C56" s="32">
        <f>MATCH(D56,INDEX(DATOS,1,),0)</f>
        <v>20</v>
      </c>
      <c r="D56" s="114" t="s">
        <v>1</v>
      </c>
      <c r="E56" s="34" t="str">
        <f>IF($B56=0,"--",INDEX(DATOS,$B56,Q$2))</f>
        <v>Partido de Las Flores, BA</v>
      </c>
      <c r="F56" s="34" t="str">
        <f>IFERROR(SUBSTITUTE(SUBSTITUTE(SUBSTITUTE(SUBSTITUTE(SUBSTITUTE(MID(E56,1,FIND(",",E56)-1),"Departamento de","Dpto."),"Partido de","Part."),"Coronel","Cnel."),"General","Gral."),"Comandante","Cmte."),E56)</f>
        <v>Part. Las Flores</v>
      </c>
      <c r="G56" s="117">
        <f>IFERROR(VLOOKUP($E56,LOC_UNICOS,G$2,0),"sd")</f>
        <v>-36.0833333</v>
      </c>
      <c r="H56" s="117">
        <f>IFERROR(VLOOKUP($E56,LOC_UNICOS,H$2,0),"sd")</f>
        <v>-59.0833333</v>
      </c>
      <c r="I56" s="116">
        <f t="shared" si="2"/>
        <v>2018</v>
      </c>
      <c r="J56" s="116">
        <f t="shared" si="3"/>
        <v>2016</v>
      </c>
      <c r="K56" s="118">
        <f t="array" ref="K56">IFERROR(AVERAGE(IF(INDEX(DATOS,0,$P$2)&lt;=$I56,IF(INDEX(DATOS,0,$P$2)&gt;=$J56,IF(ISNUMBER(INDEX(DATOS,0,K$5)),IF(INDEX(DATOS,0,$N$2)=0,IF(INDEX(DATOS,0,$O$2)=1,IF(INDEX(DATOS,0,$Q$2)=$E56,INDEX(DATOS,0,K$5)))))))),"sd")</f>
        <v>99.05</v>
      </c>
      <c r="L56" s="118">
        <f t="array" ref="L56">IFERROR(AVERAGE(IF(INDEX(DATOS,0,$P$2)&lt;=$I56,IF(INDEX(DATOS,0,$P$2)&gt;=$J56,IF(ISNUMBER(INDEX(DATOS,0,L$5)),IF(INDEX(DATOS,0,$N$2)=0,IF(INDEX(DATOS,0,$O$2)=1,IF(INDEX(DATOS,0,$Q$2)=$E56,INDEX(DATOS,0,L$5)))))))),"sd")</f>
        <v>14.5</v>
      </c>
      <c r="M56" s="118">
        <f t="array" ref="M56">IFERROR(AVERAGE(IF(INDEX(DATOS,0,$P$2)&lt;=$I56,IF(INDEX(DATOS,0,$P$2)&gt;=$J56,IF(ISNUMBER(INDEX(DATOS,0,M$5)),IF(INDEX(DATOS,0,$N$2)=0,IF(INDEX(DATOS,0,$O$2)=1,IF(INDEX(DATOS,0,$Q$2)=$E56,INDEX(DATOS,0,M$5)))))))),"sd")</f>
        <v>26.65</v>
      </c>
      <c r="N56" s="118">
        <f t="array" ref="N56">IFERROR(AVERAGE(IF(INDEX(DATOS,0,$P$2)&lt;=$I56,IF(INDEX(DATOS,0,$P$2)&gt;=$J56,IF(ISNUMBER(INDEX(DATOS,0,N$5)),IF(INDEX(DATOS,0,$N$2)=0,IF(INDEX(DATOS,0,$O$2)=1,IF(INDEX(DATOS,0,$Q$2)=$E56,INDEX(DATOS,0,N$5)))))))),"sd")</f>
        <v>82.625</v>
      </c>
      <c r="O56" s="118">
        <f t="array" ref="O56">IFERROR(AVERAGE(IF(INDEX(DATOS,0,$P$2)&lt;=$I56,IF(INDEX(DATOS,0,$P$2)&gt;=$J56,IF(ISNUMBER(INDEX(DATOS,0,O$5)),IF(INDEX(DATOS,0,$N$2)=0,IF(INDEX(DATOS,0,$O$2)=1,IF(INDEX(DATOS,0,$Q$2)=$E56,INDEX(DATOS,0,O$5)))))))),"sd")</f>
        <v>10.15</v>
      </c>
      <c r="P56" s="118">
        <f t="array" ref="P56">IFERROR(AVERAGE(IF(INDEX(DATOS,0,$P$2)&lt;=$I56,IF(INDEX(DATOS,0,$P$2)&gt;=$J56,IF(ISNUMBER(INDEX(DATOS,0,P$5)),IF(INDEX(DATOS,0,$N$2)=0,IF(INDEX(DATOS,0,$O$2)=1,IF(INDEX(DATOS,0,$Q$2)=$E56,INDEX(DATOS,0,P$5)))))))),"sd")</f>
        <v>3600</v>
      </c>
      <c r="Q56" s="118">
        <f t="array" ref="Q56">IFERROR(AVERAGE(IF(INDEX(DATOS,0,$P$2)&lt;=$I56,IF(INDEX(DATOS,0,$P$2)&gt;=$J56,IF(ISNUMBER(INDEX(DATOS,0,Q$5)),IF(INDEX(DATOS,0,$N$2)=0,IF(INDEX(DATOS,0,$O$2)=1,IF(INDEX(DATOS,0,$Q$2)=$E56,INDEX(DATOS,0,Q$5)))))))),"sd")</f>
        <v>3.9</v>
      </c>
      <c r="R56" s="118"/>
      <c r="S56" s="119" t="str">
        <f t="shared" si="4"/>
        <v>Part. Las Flores                        ,-36.083,-59.083,2018,2016,99.050,14.500,26.650,82.625,10.150,3600.000, 3.900</v>
      </c>
    </row>
    <row r="57" spans="1:19" x14ac:dyDescent="0.35">
      <c r="A57">
        <f t="shared" si="5"/>
        <v>50</v>
      </c>
      <c r="B57" s="35">
        <f t="array" ref="B57">IF(B56=0,0,MIN(IF(INDEX(DATOS,0,$P$2)&lt;=$I57,IF(INDEX(DATOS,0,$P$2)&gt;=$J57,IF(ISNUMBER(INDEX(DATOS,0,$C57)),IF(INDEX(DATOS,0,$N$2)=0,IF(INDEX(DATOS,0,$O$2)=1,IF(ISNA(MATCH(INDEX(DATOS,0,$Q$2),IF($J$8:J56=J57,$E$8:E56),0)),INDEX(DATOS,0,$M$2)))))))))</f>
        <v>136</v>
      </c>
      <c r="C57" s="32">
        <f>MATCH(D57,INDEX(DATOS,1,),0)</f>
        <v>20</v>
      </c>
      <c r="D57" s="114" t="s">
        <v>1</v>
      </c>
      <c r="E57" s="34" t="str">
        <f>IF($B57=0,"--",INDEX(DATOS,$B57,Q$2))</f>
        <v>Partido de Lobos, BA</v>
      </c>
      <c r="F57" s="34" t="str">
        <f>IFERROR(SUBSTITUTE(SUBSTITUTE(SUBSTITUTE(SUBSTITUTE(SUBSTITUTE(MID(E57,1,FIND(",",E57)-1),"Departamento de","Dpto."),"Partido de","Part."),"Coronel","Cnel."),"General","Gral."),"Comandante","Cmte."),E57)</f>
        <v>Part. Lobos</v>
      </c>
      <c r="G57" s="117">
        <f>IFERROR(VLOOKUP($E57,LOC_UNICOS,G$2,0),"sd")</f>
        <v>-35.25</v>
      </c>
      <c r="H57" s="117">
        <f>IFERROR(VLOOKUP($E57,LOC_UNICOS,H$2,0),"sd")</f>
        <v>-59.1666667</v>
      </c>
      <c r="I57" s="116">
        <f t="shared" si="2"/>
        <v>2018</v>
      </c>
      <c r="J57" s="116">
        <f t="shared" si="3"/>
        <v>2016</v>
      </c>
      <c r="K57" s="118">
        <f t="array" ref="K57">IFERROR(AVERAGE(IF(INDEX(DATOS,0,$P$2)&lt;=$I57,IF(INDEX(DATOS,0,$P$2)&gt;=$J57,IF(ISNUMBER(INDEX(DATOS,0,K$5)),IF(INDEX(DATOS,0,$N$2)=0,IF(INDEX(DATOS,0,$O$2)=1,IF(INDEX(DATOS,0,$Q$2)=$E57,INDEX(DATOS,0,K$5)))))))),"sd")</f>
        <v>101.3</v>
      </c>
      <c r="L57" s="118">
        <f t="array" ref="L57">IFERROR(AVERAGE(IF(INDEX(DATOS,0,$P$2)&lt;=$I57,IF(INDEX(DATOS,0,$P$2)&gt;=$J57,IF(ISNUMBER(INDEX(DATOS,0,L$5)),IF(INDEX(DATOS,0,$N$2)=0,IF(INDEX(DATOS,0,$O$2)=1,IF(INDEX(DATOS,0,$Q$2)=$E57,INDEX(DATOS,0,L$5)))))))),"sd")</f>
        <v>23.8</v>
      </c>
      <c r="M57" s="118">
        <f t="array" ref="M57">IFERROR(AVERAGE(IF(INDEX(DATOS,0,$P$2)&lt;=$I57,IF(INDEX(DATOS,0,$P$2)&gt;=$J57,IF(ISNUMBER(INDEX(DATOS,0,M$5)),IF(INDEX(DATOS,0,$N$2)=0,IF(INDEX(DATOS,0,$O$2)=1,IF(INDEX(DATOS,0,$Q$2)=$E57,INDEX(DATOS,0,M$5)))))))),"sd")</f>
        <v>26.1</v>
      </c>
      <c r="N57" s="118">
        <f t="array" ref="N57">IFERROR(AVERAGE(IF(INDEX(DATOS,0,$P$2)&lt;=$I57,IF(INDEX(DATOS,0,$P$2)&gt;=$J57,IF(ISNUMBER(INDEX(DATOS,0,N$5)),IF(INDEX(DATOS,0,$N$2)=0,IF(INDEX(DATOS,0,$O$2)=1,IF(INDEX(DATOS,0,$Q$2)=$E57,INDEX(DATOS,0,N$5)))))))),"sd")</f>
        <v>82.2</v>
      </c>
      <c r="O57" s="118">
        <f t="array" ref="O57">IFERROR(AVERAGE(IF(INDEX(DATOS,0,$P$2)&lt;=$I57,IF(INDEX(DATOS,0,$P$2)&gt;=$J57,IF(ISNUMBER(INDEX(DATOS,0,O$5)),IF(INDEX(DATOS,0,$N$2)=0,IF(INDEX(DATOS,0,$O$2)=1,IF(INDEX(DATOS,0,$Q$2)=$E57,INDEX(DATOS,0,O$5)))))))),"sd")</f>
        <v>10.9</v>
      </c>
      <c r="P57" s="118">
        <f t="array" ref="P57">IFERROR(AVERAGE(IF(INDEX(DATOS,0,$P$2)&lt;=$I57,IF(INDEX(DATOS,0,$P$2)&gt;=$J57,IF(ISNUMBER(INDEX(DATOS,0,P$5)),IF(INDEX(DATOS,0,$N$2)=0,IF(INDEX(DATOS,0,$O$2)=1,IF(INDEX(DATOS,0,$Q$2)=$E57,INDEX(DATOS,0,P$5)))))))),"sd")</f>
        <v>3600</v>
      </c>
      <c r="Q57" s="118">
        <f t="array" ref="Q57">IFERROR(AVERAGE(IF(INDEX(DATOS,0,$P$2)&lt;=$I57,IF(INDEX(DATOS,0,$P$2)&gt;=$J57,IF(ISNUMBER(INDEX(DATOS,0,Q$5)),IF(INDEX(DATOS,0,$N$2)=0,IF(INDEX(DATOS,0,$O$2)=1,IF(INDEX(DATOS,0,$Q$2)=$E57,INDEX(DATOS,0,Q$5)))))))),"sd")</f>
        <v>1.24</v>
      </c>
      <c r="R57" s="118"/>
      <c r="S57" s="119" t="str">
        <f t="shared" si="4"/>
        <v>Part. Lobos                             ,-35.250,-59.167,2018,2016,101.300,23.800,26.100,82.200,10.900,3600.000, 1.240</v>
      </c>
    </row>
    <row r="58" spans="1:19" x14ac:dyDescent="0.35">
      <c r="A58">
        <f t="shared" si="5"/>
        <v>51</v>
      </c>
      <c r="B58" s="35">
        <f t="array" ref="B58">IF(B57=0,0,MIN(IF(INDEX(DATOS,0,$P$2)&lt;=$I58,IF(INDEX(DATOS,0,$P$2)&gt;=$J58,IF(ISNUMBER(INDEX(DATOS,0,$C58)),IF(INDEX(DATOS,0,$N$2)=0,IF(INDEX(DATOS,0,$O$2)=1,IF(ISNA(MATCH(INDEX(DATOS,0,$Q$2),IF($J$8:J57=J58,$E$8:E57),0)),INDEX(DATOS,0,$M$2)))))))))</f>
        <v>137</v>
      </c>
      <c r="C58" s="32">
        <f>MATCH(D58,INDEX(DATOS,1,),0)</f>
        <v>20</v>
      </c>
      <c r="D58" s="114" t="s">
        <v>1</v>
      </c>
      <c r="E58" s="34" t="str">
        <f>IF($B58=0,"--",INDEX(DATOS,$B58,Q$2))</f>
        <v>Partido de Monte, BA</v>
      </c>
      <c r="F58" s="34" t="str">
        <f>IFERROR(SUBSTITUTE(SUBSTITUTE(SUBSTITUTE(SUBSTITUTE(SUBSTITUTE(MID(E58,1,FIND(",",E58)-1),"Departamento de","Dpto."),"Partido de","Part."),"Coronel","Cnel."),"General","Gral."),"Comandante","Cmte."),E58)</f>
        <v>Part. Monte</v>
      </c>
      <c r="G58" s="117">
        <f>IFERROR(VLOOKUP($E58,LOC_UNICOS,G$2,0),"sd")</f>
        <v>-35.5</v>
      </c>
      <c r="H58" s="117">
        <f>IFERROR(VLOOKUP($E58,LOC_UNICOS,H$2,0),"sd")</f>
        <v>-58.75</v>
      </c>
      <c r="I58" s="116">
        <f t="shared" si="2"/>
        <v>2018</v>
      </c>
      <c r="J58" s="116">
        <f t="shared" si="3"/>
        <v>2016</v>
      </c>
      <c r="K58" s="118">
        <f t="array" ref="K58">IFERROR(AVERAGE(IF(INDEX(DATOS,0,$P$2)&lt;=$I58,IF(INDEX(DATOS,0,$P$2)&gt;=$J58,IF(ISNUMBER(INDEX(DATOS,0,K$5)),IF(INDEX(DATOS,0,$N$2)=0,IF(INDEX(DATOS,0,$O$2)=1,IF(INDEX(DATOS,0,$Q$2)=$E58,INDEX(DATOS,0,K$5)))))))),"sd")</f>
        <v>99.5</v>
      </c>
      <c r="L58" s="118">
        <f t="array" ref="L58">IFERROR(AVERAGE(IF(INDEX(DATOS,0,$P$2)&lt;=$I58,IF(INDEX(DATOS,0,$P$2)&gt;=$J58,IF(ISNUMBER(INDEX(DATOS,0,L$5)),IF(INDEX(DATOS,0,$N$2)=0,IF(INDEX(DATOS,0,$O$2)=1,IF(INDEX(DATOS,0,$Q$2)=$E58,INDEX(DATOS,0,L$5)))))))),"sd")</f>
        <v>29.7</v>
      </c>
      <c r="M58" s="118">
        <f t="array" ref="M58">IFERROR(AVERAGE(IF(INDEX(DATOS,0,$P$2)&lt;=$I58,IF(INDEX(DATOS,0,$P$2)&gt;=$J58,IF(ISNUMBER(INDEX(DATOS,0,M$5)),IF(INDEX(DATOS,0,$N$2)=0,IF(INDEX(DATOS,0,$O$2)=1,IF(INDEX(DATOS,0,$Q$2)=$E58,INDEX(DATOS,0,M$5)))))))),"sd")</f>
        <v>23.1</v>
      </c>
      <c r="N58" s="118">
        <f t="array" ref="N58">IFERROR(AVERAGE(IF(INDEX(DATOS,0,$P$2)&lt;=$I58,IF(INDEX(DATOS,0,$P$2)&gt;=$J58,IF(ISNUMBER(INDEX(DATOS,0,N$5)),IF(INDEX(DATOS,0,$N$2)=0,IF(INDEX(DATOS,0,$O$2)=1,IF(INDEX(DATOS,0,$Q$2)=$E58,INDEX(DATOS,0,N$5)))))))),"sd")</f>
        <v>81</v>
      </c>
      <c r="O58" s="118">
        <f t="array" ref="O58">IFERROR(AVERAGE(IF(INDEX(DATOS,0,$P$2)&lt;=$I58,IF(INDEX(DATOS,0,$P$2)&gt;=$J58,IF(ISNUMBER(INDEX(DATOS,0,O$5)),IF(INDEX(DATOS,0,$N$2)=0,IF(INDEX(DATOS,0,$O$2)=1,IF(INDEX(DATOS,0,$Q$2)=$E58,INDEX(DATOS,0,O$5)))))))),"sd")</f>
        <v>10</v>
      </c>
      <c r="P58" s="118">
        <f t="array" ref="P58">IFERROR(AVERAGE(IF(INDEX(DATOS,0,$P$2)&lt;=$I58,IF(INDEX(DATOS,0,$P$2)&gt;=$J58,IF(ISNUMBER(INDEX(DATOS,0,P$5)),IF(INDEX(DATOS,0,$N$2)=0,IF(INDEX(DATOS,0,$O$2)=1,IF(INDEX(DATOS,0,$Q$2)=$E58,INDEX(DATOS,0,P$5)))))))),"sd")</f>
        <v>3700</v>
      </c>
      <c r="Q58" s="118">
        <f t="array" ref="Q58">IFERROR(AVERAGE(IF(INDEX(DATOS,0,$P$2)&lt;=$I58,IF(INDEX(DATOS,0,$P$2)&gt;=$J58,IF(ISNUMBER(INDEX(DATOS,0,Q$5)),IF(INDEX(DATOS,0,$N$2)=0,IF(INDEX(DATOS,0,$O$2)=1,IF(INDEX(DATOS,0,$Q$2)=$E58,INDEX(DATOS,0,Q$5)))))))),"sd")</f>
        <v>4.66</v>
      </c>
      <c r="R58" s="118"/>
      <c r="S58" s="119" t="str">
        <f t="shared" si="4"/>
        <v>Part. Monte                             ,-35.500,-58.750,2018,2016,99.500,29.700,23.100,81.000,10.000,3700.000, 4.660</v>
      </c>
    </row>
    <row r="59" spans="1:19" x14ac:dyDescent="0.35">
      <c r="A59">
        <f t="shared" si="5"/>
        <v>52</v>
      </c>
      <c r="B59" s="35">
        <f t="array" ref="B59">IF(B58=0,0,MIN(IF(INDEX(DATOS,0,$P$2)&lt;=$I59,IF(INDEX(DATOS,0,$P$2)&gt;=$J59,IF(ISNUMBER(INDEX(DATOS,0,$C59)),IF(INDEX(DATOS,0,$N$2)=0,IF(INDEX(DATOS,0,$O$2)=1,IF(ISNA(MATCH(INDEX(DATOS,0,$Q$2),IF($J$8:J58=J59,$E$8:E58),0)),INDEX(DATOS,0,$M$2)))))))))</f>
        <v>138</v>
      </c>
      <c r="C59" s="32">
        <f>MATCH(D59,INDEX(DATOS,1,),0)</f>
        <v>20</v>
      </c>
      <c r="D59" s="114" t="s">
        <v>1</v>
      </c>
      <c r="E59" s="34" t="str">
        <f>IF($B59=0,"--",INDEX(DATOS,$B59,Q$2))</f>
        <v>Partido de Roque Pérez, BA</v>
      </c>
      <c r="F59" s="34" t="str">
        <f>IFERROR(SUBSTITUTE(SUBSTITUTE(SUBSTITUTE(SUBSTITUTE(SUBSTITUTE(MID(E59,1,FIND(",",E59)-1),"Departamento de","Dpto."),"Partido de","Part."),"Coronel","Cnel."),"General","Gral."),"Comandante","Cmte."),E59)</f>
        <v>Part. Roque Pérez</v>
      </c>
      <c r="G59" s="117">
        <f>IFERROR(VLOOKUP($E59,LOC_UNICOS,G$2,0),"sd")</f>
        <v>-35.5</v>
      </c>
      <c r="H59" s="117">
        <f>IFERROR(VLOOKUP($E59,LOC_UNICOS,H$2,0),"sd")</f>
        <v>-59.4166667</v>
      </c>
      <c r="I59" s="116">
        <f t="shared" si="2"/>
        <v>2018</v>
      </c>
      <c r="J59" s="116">
        <f t="shared" si="3"/>
        <v>2016</v>
      </c>
      <c r="K59" s="118">
        <f t="array" ref="K59">IFERROR(AVERAGE(IF(INDEX(DATOS,0,$P$2)&lt;=$I59,IF(INDEX(DATOS,0,$P$2)&gt;=$J59,IF(ISNUMBER(INDEX(DATOS,0,K$5)),IF(INDEX(DATOS,0,$N$2)=0,IF(INDEX(DATOS,0,$O$2)=1,IF(INDEX(DATOS,0,$Q$2)=$E59,INDEX(DATOS,0,K$5)))))))),"sd")</f>
        <v>97.9</v>
      </c>
      <c r="L59" s="118">
        <f t="array" ref="L59">IFERROR(AVERAGE(IF(INDEX(DATOS,0,$P$2)&lt;=$I59,IF(INDEX(DATOS,0,$P$2)&gt;=$J59,IF(ISNUMBER(INDEX(DATOS,0,L$5)),IF(INDEX(DATOS,0,$N$2)=0,IF(INDEX(DATOS,0,$O$2)=1,IF(INDEX(DATOS,0,$Q$2)=$E59,INDEX(DATOS,0,L$5)))))))),"sd")</f>
        <v>36</v>
      </c>
      <c r="M59" s="118">
        <f t="array" ref="M59">IFERROR(AVERAGE(IF(INDEX(DATOS,0,$P$2)&lt;=$I59,IF(INDEX(DATOS,0,$P$2)&gt;=$J59,IF(ISNUMBER(INDEX(DATOS,0,M$5)),IF(INDEX(DATOS,0,$N$2)=0,IF(INDEX(DATOS,0,$O$2)=1,IF(INDEX(DATOS,0,$Q$2)=$E59,INDEX(DATOS,0,M$5)))))))),"sd")</f>
        <v>21.4</v>
      </c>
      <c r="N59" s="118">
        <f t="array" ref="N59">IFERROR(AVERAGE(IF(INDEX(DATOS,0,$P$2)&lt;=$I59,IF(INDEX(DATOS,0,$P$2)&gt;=$J59,IF(ISNUMBER(INDEX(DATOS,0,N$5)),IF(INDEX(DATOS,0,$N$2)=0,IF(INDEX(DATOS,0,$O$2)=1,IF(INDEX(DATOS,0,$Q$2)=$E59,INDEX(DATOS,0,N$5)))))))),"sd")</f>
        <v>80.2</v>
      </c>
      <c r="O59" s="118">
        <f t="array" ref="O59">IFERROR(AVERAGE(IF(INDEX(DATOS,0,$P$2)&lt;=$I59,IF(INDEX(DATOS,0,$P$2)&gt;=$J59,IF(ISNUMBER(INDEX(DATOS,0,O$5)),IF(INDEX(DATOS,0,$N$2)=0,IF(INDEX(DATOS,0,$O$2)=1,IF(INDEX(DATOS,0,$Q$2)=$E59,INDEX(DATOS,0,O$5)))))))),"sd")</f>
        <v>9.8000000000000007</v>
      </c>
      <c r="P59" s="118">
        <f t="array" ref="P59">IFERROR(AVERAGE(IF(INDEX(DATOS,0,$P$2)&lt;=$I59,IF(INDEX(DATOS,0,$P$2)&gt;=$J59,IF(ISNUMBER(INDEX(DATOS,0,P$5)),IF(INDEX(DATOS,0,$N$2)=0,IF(INDEX(DATOS,0,$O$2)=1,IF(INDEX(DATOS,0,$Q$2)=$E59,INDEX(DATOS,0,P$5)))))))),"sd")</f>
        <v>3700</v>
      </c>
      <c r="Q59" s="118">
        <f t="array" ref="Q59">IFERROR(AVERAGE(IF(INDEX(DATOS,0,$P$2)&lt;=$I59,IF(INDEX(DATOS,0,$P$2)&gt;=$J59,IF(ISNUMBER(INDEX(DATOS,0,Q$5)),IF(INDEX(DATOS,0,$N$2)=0,IF(INDEX(DATOS,0,$O$2)=1,IF(INDEX(DATOS,0,$Q$2)=$E59,INDEX(DATOS,0,Q$5)))))))),"sd")</f>
        <v>6</v>
      </c>
      <c r="R59" s="118"/>
      <c r="S59" s="119" t="str">
        <f t="shared" si="4"/>
        <v>Part. Roque Pérez                       ,-35.500,-59.417,2018,2016,97.900,36.000,21.400,80.200, 9.800,3700.000, 6.000</v>
      </c>
    </row>
    <row r="60" spans="1:19" x14ac:dyDescent="0.35">
      <c r="A60">
        <f t="shared" si="5"/>
        <v>53</v>
      </c>
      <c r="B60" s="35">
        <f t="array" ref="B60">IF(B59=0,0,MIN(IF(INDEX(DATOS,0,$P$2)&lt;=$I60,IF(INDEX(DATOS,0,$P$2)&gt;=$J60,IF(ISNUMBER(INDEX(DATOS,0,$C60)),IF(INDEX(DATOS,0,$N$2)=0,IF(INDEX(DATOS,0,$O$2)=1,IF(ISNA(MATCH(INDEX(DATOS,0,$Q$2),IF($J$8:J59=J60,$E$8:E59),0)),INDEX(DATOS,0,$M$2)))))))))</f>
        <v>139</v>
      </c>
      <c r="C60" s="32">
        <f>MATCH(D60,INDEX(DATOS,1,),0)</f>
        <v>20</v>
      </c>
      <c r="D60" s="114" t="s">
        <v>1</v>
      </c>
      <c r="E60" s="34" t="str">
        <f>IF($B60=0,"--",INDEX(DATOS,$B60,Q$2))</f>
        <v>Partido de 25 de Mayo, BA</v>
      </c>
      <c r="F60" s="34" t="str">
        <f>IFERROR(SUBSTITUTE(SUBSTITUTE(SUBSTITUTE(SUBSTITUTE(SUBSTITUTE(MID(E60,1,FIND(",",E60)-1),"Departamento de","Dpto."),"Partido de","Part."),"Coronel","Cnel."),"General","Gral."),"Comandante","Cmte."),E60)</f>
        <v>Part. 25 de Mayo</v>
      </c>
      <c r="G60" s="117">
        <f>IFERROR(VLOOKUP($E60,LOC_UNICOS,G$2,0),"sd")</f>
        <v>-35.5</v>
      </c>
      <c r="H60" s="117">
        <f>IFERROR(VLOOKUP($E60,LOC_UNICOS,H$2,0),"sd")</f>
        <v>-60.25</v>
      </c>
      <c r="I60" s="116">
        <f t="shared" si="2"/>
        <v>2018</v>
      </c>
      <c r="J60" s="116">
        <f t="shared" si="3"/>
        <v>2016</v>
      </c>
      <c r="K60" s="118">
        <f t="array" ref="K60">IFERROR(AVERAGE(IF(INDEX(DATOS,0,$P$2)&lt;=$I60,IF(INDEX(DATOS,0,$P$2)&gt;=$J60,IF(ISNUMBER(INDEX(DATOS,0,K$5)),IF(INDEX(DATOS,0,$N$2)=0,IF(INDEX(DATOS,0,$O$2)=1,IF(INDEX(DATOS,0,$Q$2)=$E60,INDEX(DATOS,0,K$5)))))))),"sd")</f>
        <v>102.32500000000002</v>
      </c>
      <c r="L60" s="118">
        <f t="array" ref="L60">IFERROR(AVERAGE(IF(INDEX(DATOS,0,$P$2)&lt;=$I60,IF(INDEX(DATOS,0,$P$2)&gt;=$J60,IF(ISNUMBER(INDEX(DATOS,0,L$5)),IF(INDEX(DATOS,0,$N$2)=0,IF(INDEX(DATOS,0,$O$2)=1,IF(INDEX(DATOS,0,$Q$2)=$E60,INDEX(DATOS,0,L$5)))))))),"sd")</f>
        <v>22.3</v>
      </c>
      <c r="M60" s="118">
        <f t="array" ref="M60">IFERROR(AVERAGE(IF(INDEX(DATOS,0,$P$2)&lt;=$I60,IF(INDEX(DATOS,0,$P$2)&gt;=$J60,IF(ISNUMBER(INDEX(DATOS,0,M$5)),IF(INDEX(DATOS,0,$N$2)=0,IF(INDEX(DATOS,0,$O$2)=1,IF(INDEX(DATOS,0,$Q$2)=$E60,INDEX(DATOS,0,M$5)))))))),"sd")</f>
        <v>27.774999999999999</v>
      </c>
      <c r="N60" s="118">
        <f t="array" ref="N60">IFERROR(AVERAGE(IF(INDEX(DATOS,0,$P$2)&lt;=$I60,IF(INDEX(DATOS,0,$P$2)&gt;=$J60,IF(ISNUMBER(INDEX(DATOS,0,N$5)),IF(INDEX(DATOS,0,$N$2)=0,IF(INDEX(DATOS,0,$O$2)=1,IF(INDEX(DATOS,0,$Q$2)=$E60,INDEX(DATOS,0,N$5)))))))),"sd")</f>
        <v>80.349999999999994</v>
      </c>
      <c r="O60" s="118">
        <f t="array" ref="O60">IFERROR(AVERAGE(IF(INDEX(DATOS,0,$P$2)&lt;=$I60,IF(INDEX(DATOS,0,$P$2)&gt;=$J60,IF(ISNUMBER(INDEX(DATOS,0,O$5)),IF(INDEX(DATOS,0,$N$2)=0,IF(INDEX(DATOS,0,$O$2)=1,IF(INDEX(DATOS,0,$Q$2)=$E60,INDEX(DATOS,0,O$5)))))))),"sd")</f>
        <v>11.599999999999998</v>
      </c>
      <c r="P60" s="118">
        <f t="array" ref="P60">IFERROR(AVERAGE(IF(INDEX(DATOS,0,$P$2)&lt;=$I60,IF(INDEX(DATOS,0,$P$2)&gt;=$J60,IF(ISNUMBER(INDEX(DATOS,0,P$5)),IF(INDEX(DATOS,0,$N$2)=0,IF(INDEX(DATOS,0,$O$2)=1,IF(INDEX(DATOS,0,$Q$2)=$E60,INDEX(DATOS,0,P$5)))))))),"sd")</f>
        <v>3762.4987800712438</v>
      </c>
      <c r="Q60" s="118">
        <f t="array" ref="Q60">IFERROR(AVERAGE(IF(INDEX(DATOS,0,$P$2)&lt;=$I60,IF(INDEX(DATOS,0,$P$2)&gt;=$J60,IF(ISNUMBER(INDEX(DATOS,0,Q$5)),IF(INDEX(DATOS,0,$N$2)=0,IF(INDEX(DATOS,0,$O$2)=1,IF(INDEX(DATOS,0,$Q$2)=$E60,INDEX(DATOS,0,Q$5)))))))),"sd")</f>
        <v>2.5425</v>
      </c>
      <c r="R60" s="118"/>
      <c r="S60" s="119" t="str">
        <f t="shared" si="4"/>
        <v>Part. 25 de Mayo                        ,-35.500,-60.250,2018,2016,102.325,22.300,27.775,80.350,11.600,3762.499, 2.543</v>
      </c>
    </row>
    <row r="61" spans="1:19" x14ac:dyDescent="0.35">
      <c r="A61">
        <f t="shared" si="5"/>
        <v>54</v>
      </c>
      <c r="B61" s="35">
        <f t="array" ref="B61">IF(B60=0,0,MIN(IF(INDEX(DATOS,0,$P$2)&lt;=$I61,IF(INDEX(DATOS,0,$P$2)&gt;=$J61,IF(ISNUMBER(INDEX(DATOS,0,$C61)),IF(INDEX(DATOS,0,$N$2)=0,IF(INDEX(DATOS,0,$O$2)=1,IF(ISNA(MATCH(INDEX(DATOS,0,$Q$2),IF($J$8:J60=J61,$E$8:E60),0)),INDEX(DATOS,0,$M$2)))))))))</f>
        <v>141</v>
      </c>
      <c r="C61" s="32">
        <f>MATCH(D61,INDEX(DATOS,1,),0)</f>
        <v>20</v>
      </c>
      <c r="D61" s="114" t="s">
        <v>1</v>
      </c>
      <c r="E61" s="34" t="str">
        <f>IF($B61=0,"--",INDEX(DATOS,$B61,Q$2))</f>
        <v>Partido de Baradero, BA</v>
      </c>
      <c r="F61" s="34" t="str">
        <f>IFERROR(SUBSTITUTE(SUBSTITUTE(SUBSTITUTE(SUBSTITUTE(SUBSTITUTE(MID(E61,1,FIND(",",E61)-1),"Departamento de","Dpto."),"Partido de","Part."),"Coronel","Cnel."),"General","Gral."),"Comandante","Cmte."),E61)</f>
        <v>Part. Baradero</v>
      </c>
      <c r="G61" s="117">
        <f>IFERROR(VLOOKUP($E61,LOC_UNICOS,G$2,0),"sd")</f>
        <v>-33.8333333</v>
      </c>
      <c r="H61" s="117">
        <f>IFERROR(VLOOKUP($E61,LOC_UNICOS,H$2,0),"sd")</f>
        <v>-59.5</v>
      </c>
      <c r="I61" s="116">
        <f t="shared" si="2"/>
        <v>2018</v>
      </c>
      <c r="J61" s="116">
        <f t="shared" si="3"/>
        <v>2016</v>
      </c>
      <c r="K61" s="118">
        <f t="array" ref="K61">IFERROR(AVERAGE(IF(INDEX(DATOS,0,$P$2)&lt;=$I61,IF(INDEX(DATOS,0,$P$2)&gt;=$J61,IF(ISNUMBER(INDEX(DATOS,0,K$5)),IF(INDEX(DATOS,0,$N$2)=0,IF(INDEX(DATOS,0,$O$2)=1,IF(INDEX(DATOS,0,$Q$2)=$E61,INDEX(DATOS,0,K$5)))))))),"sd")</f>
        <v>96.7</v>
      </c>
      <c r="L61" s="118">
        <f t="array" ref="L61">IFERROR(AVERAGE(IF(INDEX(DATOS,0,$P$2)&lt;=$I61,IF(INDEX(DATOS,0,$P$2)&gt;=$J61,IF(ISNUMBER(INDEX(DATOS,0,L$5)),IF(INDEX(DATOS,0,$N$2)=0,IF(INDEX(DATOS,0,$O$2)=1,IF(INDEX(DATOS,0,$Q$2)=$E61,INDEX(DATOS,0,L$5)))))))),"sd")</f>
        <v>28.450000000000003</v>
      </c>
      <c r="M61" s="118">
        <f t="array" ref="M61">IFERROR(AVERAGE(IF(INDEX(DATOS,0,$P$2)&lt;=$I61,IF(INDEX(DATOS,0,$P$2)&gt;=$J61,IF(ISNUMBER(INDEX(DATOS,0,M$5)),IF(INDEX(DATOS,0,$N$2)=0,IF(INDEX(DATOS,0,$O$2)=1,IF(INDEX(DATOS,0,$Q$2)=$E61,INDEX(DATOS,0,M$5)))))))),"sd")</f>
        <v>17.75</v>
      </c>
      <c r="N61" s="118">
        <f t="array" ref="N61">IFERROR(AVERAGE(IF(INDEX(DATOS,0,$P$2)&lt;=$I61,IF(INDEX(DATOS,0,$P$2)&gt;=$J61,IF(ISNUMBER(INDEX(DATOS,0,N$5)),IF(INDEX(DATOS,0,$N$2)=0,IF(INDEX(DATOS,0,$O$2)=1,IF(INDEX(DATOS,0,$Q$2)=$E61,INDEX(DATOS,0,N$5)))))))),"sd")</f>
        <v>81.949999999999989</v>
      </c>
      <c r="O61" s="118">
        <f t="array" ref="O61">IFERROR(AVERAGE(IF(INDEX(DATOS,0,$P$2)&lt;=$I61,IF(INDEX(DATOS,0,$P$2)&gt;=$J61,IF(ISNUMBER(INDEX(DATOS,0,O$5)),IF(INDEX(DATOS,0,$N$2)=0,IF(INDEX(DATOS,0,$O$2)=1,IF(INDEX(DATOS,0,$Q$2)=$E61,INDEX(DATOS,0,O$5)))))))),"sd")</f>
        <v>9.4</v>
      </c>
      <c r="P61" s="118">
        <f t="array" ref="P61">IFERROR(AVERAGE(IF(INDEX(DATOS,0,$P$2)&lt;=$I61,IF(INDEX(DATOS,0,$P$2)&gt;=$J61,IF(ISNUMBER(INDEX(DATOS,0,P$5)),IF(INDEX(DATOS,0,$N$2)=0,IF(INDEX(DATOS,0,$O$2)=1,IF(INDEX(DATOS,0,$Q$2)=$E61,INDEX(DATOS,0,P$5)))))))),"sd")</f>
        <v>4300</v>
      </c>
      <c r="Q61" s="118">
        <f t="array" ref="Q61">IFERROR(AVERAGE(IF(INDEX(DATOS,0,$P$2)&lt;=$I61,IF(INDEX(DATOS,0,$P$2)&gt;=$J61,IF(ISNUMBER(INDEX(DATOS,0,Q$5)),IF(INDEX(DATOS,0,$N$2)=0,IF(INDEX(DATOS,0,$O$2)=1,IF(INDEX(DATOS,0,$Q$2)=$E61,INDEX(DATOS,0,Q$5)))))))),"sd")</f>
        <v>5.41</v>
      </c>
      <c r="R61" s="118"/>
      <c r="S61" s="119" t="str">
        <f t="shared" si="4"/>
        <v>Part. Baradero                          ,-33.833,-59.500,2018,2016,96.700,28.450,17.750,81.950, 9.400,4300.000, 5.410</v>
      </c>
    </row>
    <row r="62" spans="1:19" x14ac:dyDescent="0.35">
      <c r="A62">
        <f t="shared" si="5"/>
        <v>55</v>
      </c>
      <c r="B62" s="35">
        <f t="array" ref="B62">IF(B61=0,0,MIN(IF(INDEX(DATOS,0,$P$2)&lt;=$I62,IF(INDEX(DATOS,0,$P$2)&gt;=$J62,IF(ISNUMBER(INDEX(DATOS,0,$C62)),IF(INDEX(DATOS,0,$N$2)=0,IF(INDEX(DATOS,0,$O$2)=1,IF(ISNA(MATCH(INDEX(DATOS,0,$Q$2),IF($J$8:J61=J62,$E$8:E61),0)),INDEX(DATOS,0,$M$2)))))))))</f>
        <v>142</v>
      </c>
      <c r="C62" s="32">
        <f>MATCH(D62,INDEX(DATOS,1,),0)</f>
        <v>20</v>
      </c>
      <c r="D62" s="114" t="s">
        <v>1</v>
      </c>
      <c r="E62" s="34" t="str">
        <f>IF($B62=0,"--",INDEX(DATOS,$B62,Q$2))</f>
        <v>Partido de Arrecifes, BA</v>
      </c>
      <c r="F62" s="34" t="str">
        <f>IFERROR(SUBSTITUTE(SUBSTITUTE(SUBSTITUTE(SUBSTITUTE(SUBSTITUTE(MID(E62,1,FIND(",",E62)-1),"Departamento de","Dpto."),"Partido de","Part."),"Coronel","Cnel."),"General","Gral."),"Comandante","Cmte."),E62)</f>
        <v>Part. Arrecifes</v>
      </c>
      <c r="G62" s="117">
        <f>IFERROR(VLOOKUP($E62,LOC_UNICOS,G$2,0),"sd")</f>
        <v>-34.061110999999997</v>
      </c>
      <c r="H62" s="117">
        <f>IFERROR(VLOOKUP($E62,LOC_UNICOS,H$2,0),"sd")</f>
        <v>-60.103611000000001</v>
      </c>
      <c r="I62" s="116">
        <f t="shared" si="2"/>
        <v>2018</v>
      </c>
      <c r="J62" s="116">
        <f t="shared" si="3"/>
        <v>2016</v>
      </c>
      <c r="K62" s="118">
        <f t="array" ref="K62">IFERROR(AVERAGE(IF(INDEX(DATOS,0,$P$2)&lt;=$I62,IF(INDEX(DATOS,0,$P$2)&gt;=$J62,IF(ISNUMBER(INDEX(DATOS,0,K$5)),IF(INDEX(DATOS,0,$N$2)=0,IF(INDEX(DATOS,0,$O$2)=1,IF(INDEX(DATOS,0,$Q$2)=$E62,INDEX(DATOS,0,K$5)))))))),"sd")</f>
        <v>92.733333333333334</v>
      </c>
      <c r="L62" s="118">
        <f t="array" ref="L62">IFERROR(AVERAGE(IF(INDEX(DATOS,0,$P$2)&lt;=$I62,IF(INDEX(DATOS,0,$P$2)&gt;=$J62,IF(ISNUMBER(INDEX(DATOS,0,L$5)),IF(INDEX(DATOS,0,$N$2)=0,IF(INDEX(DATOS,0,$O$2)=1,IF(INDEX(DATOS,0,$Q$2)=$E62,INDEX(DATOS,0,L$5)))))))),"sd")</f>
        <v>22.566666666666666</v>
      </c>
      <c r="M62" s="118">
        <f t="array" ref="M62">IFERROR(AVERAGE(IF(INDEX(DATOS,0,$P$2)&lt;=$I62,IF(INDEX(DATOS,0,$P$2)&gt;=$J62,IF(ISNUMBER(INDEX(DATOS,0,M$5)),IF(INDEX(DATOS,0,$N$2)=0,IF(INDEX(DATOS,0,$O$2)=1,IF(INDEX(DATOS,0,$Q$2)=$E62,INDEX(DATOS,0,M$5)))))))),"sd")</f>
        <v>20.833333333333332</v>
      </c>
      <c r="N62" s="118">
        <f t="array" ref="N62">IFERROR(AVERAGE(IF(INDEX(DATOS,0,$P$2)&lt;=$I62,IF(INDEX(DATOS,0,$P$2)&gt;=$J62,IF(ISNUMBER(INDEX(DATOS,0,N$5)),IF(INDEX(DATOS,0,$N$2)=0,IF(INDEX(DATOS,0,$O$2)=1,IF(INDEX(DATOS,0,$Q$2)=$E62,INDEX(DATOS,0,N$5)))))))),"sd")</f>
        <v>81.166666666666671</v>
      </c>
      <c r="O62" s="118">
        <f t="array" ref="O62">IFERROR(AVERAGE(IF(INDEX(DATOS,0,$P$2)&lt;=$I62,IF(INDEX(DATOS,0,$P$2)&gt;=$J62,IF(ISNUMBER(INDEX(DATOS,0,O$5)),IF(INDEX(DATOS,0,$N$2)=0,IF(INDEX(DATOS,0,$O$2)=1,IF(INDEX(DATOS,0,$Q$2)=$E62,INDEX(DATOS,0,O$5)))))))),"sd")</f>
        <v>8.6666666666666661</v>
      </c>
      <c r="P62" s="118">
        <f t="array" ref="P62">IFERROR(AVERAGE(IF(INDEX(DATOS,0,$P$2)&lt;=$I62,IF(INDEX(DATOS,0,$P$2)&gt;=$J62,IF(ISNUMBER(INDEX(DATOS,0,P$5)),IF(INDEX(DATOS,0,$N$2)=0,IF(INDEX(DATOS,0,$O$2)=1,IF(INDEX(DATOS,0,$Q$2)=$E62,INDEX(DATOS,0,P$5)))))))),"sd")</f>
        <v>4366.666666666667</v>
      </c>
      <c r="Q62" s="118">
        <f t="array" ref="Q62">IFERROR(AVERAGE(IF(INDEX(DATOS,0,$P$2)&lt;=$I62,IF(INDEX(DATOS,0,$P$2)&gt;=$J62,IF(ISNUMBER(INDEX(DATOS,0,Q$5)),IF(INDEX(DATOS,0,$N$2)=0,IF(INDEX(DATOS,0,$O$2)=1,IF(INDEX(DATOS,0,$Q$2)=$E62,INDEX(DATOS,0,Q$5)))))))),"sd")</f>
        <v>5.1599999999999993</v>
      </c>
      <c r="R62" s="118"/>
      <c r="S62" s="119" t="str">
        <f t="shared" si="4"/>
        <v>Part. Arrecifes                         ,-34.061,-60.104,2018,2016,92.733,22.567,20.833,81.167, 8.667,4366.667, 5.160</v>
      </c>
    </row>
    <row r="63" spans="1:19" x14ac:dyDescent="0.35">
      <c r="A63">
        <f t="shared" si="5"/>
        <v>56</v>
      </c>
      <c r="B63" s="35">
        <f t="array" ref="B63">IF(B62=0,0,MIN(IF(INDEX(DATOS,0,$P$2)&lt;=$I63,IF(INDEX(DATOS,0,$P$2)&gt;=$J63,IF(ISNUMBER(INDEX(DATOS,0,$C63)),IF(INDEX(DATOS,0,$N$2)=0,IF(INDEX(DATOS,0,$O$2)=1,IF(ISNA(MATCH(INDEX(DATOS,0,$Q$2),IF($J$8:J62=J63,$E$8:E62),0)),INDEX(DATOS,0,$M$2)))))))))</f>
        <v>144</v>
      </c>
      <c r="C63" s="32">
        <f>MATCH(D63,INDEX(DATOS,1,),0)</f>
        <v>20</v>
      </c>
      <c r="D63" s="114" t="s">
        <v>1</v>
      </c>
      <c r="E63" s="34" t="str">
        <f>IF($B63=0,"--",INDEX(DATOS,$B63,Q$2))</f>
        <v>Partido de Capitán Sarmiento, BA</v>
      </c>
      <c r="F63" s="34" t="str">
        <f>IFERROR(SUBSTITUTE(SUBSTITUTE(SUBSTITUTE(SUBSTITUTE(SUBSTITUTE(MID(E63,1,FIND(",",E63)-1),"Departamento de","Dpto."),"Partido de","Part."),"Coronel","Cnel."),"General","Gral."),"Comandante","Cmte."),E63)</f>
        <v>Part. Capitán Sarmiento</v>
      </c>
      <c r="G63" s="117">
        <f>IFERROR(VLOOKUP($E63,LOC_UNICOS,G$2,0),"sd")</f>
        <v>-34.1666667</v>
      </c>
      <c r="H63" s="117">
        <f>IFERROR(VLOOKUP($E63,LOC_UNICOS,H$2,0),"sd")</f>
        <v>-59.8333333</v>
      </c>
      <c r="I63" s="116">
        <f t="shared" si="2"/>
        <v>2018</v>
      </c>
      <c r="J63" s="116">
        <f t="shared" si="3"/>
        <v>2016</v>
      </c>
      <c r="K63" s="118">
        <f t="array" ref="K63">IFERROR(AVERAGE(IF(INDEX(DATOS,0,$P$2)&lt;=$I63,IF(INDEX(DATOS,0,$P$2)&gt;=$J63,IF(ISNUMBER(INDEX(DATOS,0,K$5)),IF(INDEX(DATOS,0,$N$2)=0,IF(INDEX(DATOS,0,$O$2)=1,IF(INDEX(DATOS,0,$Q$2)=$E63,INDEX(DATOS,0,K$5)))))))),"sd")</f>
        <v>96.85</v>
      </c>
      <c r="L63" s="118">
        <f t="array" ref="L63">IFERROR(AVERAGE(IF(INDEX(DATOS,0,$P$2)&lt;=$I63,IF(INDEX(DATOS,0,$P$2)&gt;=$J63,IF(ISNUMBER(INDEX(DATOS,0,L$5)),IF(INDEX(DATOS,0,$N$2)=0,IF(INDEX(DATOS,0,$O$2)=1,IF(INDEX(DATOS,0,$Q$2)=$E63,INDEX(DATOS,0,L$5)))))))),"sd")</f>
        <v>12.850000000000001</v>
      </c>
      <c r="M63" s="118">
        <f t="array" ref="M63">IFERROR(AVERAGE(IF(INDEX(DATOS,0,$P$2)&lt;=$I63,IF(INDEX(DATOS,0,$P$2)&gt;=$J63,IF(ISNUMBER(INDEX(DATOS,0,M$5)),IF(INDEX(DATOS,0,$N$2)=0,IF(INDEX(DATOS,0,$O$2)=1,IF(INDEX(DATOS,0,$Q$2)=$E63,INDEX(DATOS,0,M$5)))))))),"sd")</f>
        <v>21.85</v>
      </c>
      <c r="N63" s="118">
        <f t="array" ref="N63">IFERROR(AVERAGE(IF(INDEX(DATOS,0,$P$2)&lt;=$I63,IF(INDEX(DATOS,0,$P$2)&gt;=$J63,IF(ISNUMBER(INDEX(DATOS,0,N$5)),IF(INDEX(DATOS,0,$N$2)=0,IF(INDEX(DATOS,0,$O$2)=1,IF(INDEX(DATOS,0,$Q$2)=$E63,INDEX(DATOS,0,N$5)))))))),"sd")</f>
        <v>81.025000000000006</v>
      </c>
      <c r="O63" s="118">
        <f t="array" ref="O63">IFERROR(AVERAGE(IF(INDEX(DATOS,0,$P$2)&lt;=$I63,IF(INDEX(DATOS,0,$P$2)&gt;=$J63,IF(ISNUMBER(INDEX(DATOS,0,O$5)),IF(INDEX(DATOS,0,$N$2)=0,IF(INDEX(DATOS,0,$O$2)=1,IF(INDEX(DATOS,0,$Q$2)=$E63,INDEX(DATOS,0,O$5)))))))),"sd")</f>
        <v>9.4499999999999993</v>
      </c>
      <c r="P63" s="118">
        <f t="array" ref="P63">IFERROR(AVERAGE(IF(INDEX(DATOS,0,$P$2)&lt;=$I63,IF(INDEX(DATOS,0,$P$2)&gt;=$J63,IF(ISNUMBER(INDEX(DATOS,0,P$5)),IF(INDEX(DATOS,0,$N$2)=0,IF(INDEX(DATOS,0,$O$2)=1,IF(INDEX(DATOS,0,$Q$2)=$E63,INDEX(DATOS,0,P$5)))))))),"sd")</f>
        <v>4500</v>
      </c>
      <c r="Q63" s="118">
        <f t="array" ref="Q63">IFERROR(AVERAGE(IF(INDEX(DATOS,0,$P$2)&lt;=$I63,IF(INDEX(DATOS,0,$P$2)&gt;=$J63,IF(ISNUMBER(INDEX(DATOS,0,Q$5)),IF(INDEX(DATOS,0,$N$2)=0,IF(INDEX(DATOS,0,$O$2)=1,IF(INDEX(DATOS,0,$Q$2)=$E63,INDEX(DATOS,0,Q$5)))))))),"sd")</f>
        <v>4.2699999999999996</v>
      </c>
      <c r="R63" s="118"/>
      <c r="S63" s="119" t="str">
        <f t="shared" si="4"/>
        <v>Part. Capitán Sarmiento                 ,-34.167,-59.833,2018,2016,96.850,12.850,21.850,81.025, 9.450,4500.000, 4.270</v>
      </c>
    </row>
    <row r="64" spans="1:19" x14ac:dyDescent="0.35">
      <c r="A64">
        <f t="shared" si="5"/>
        <v>57</v>
      </c>
      <c r="B64" s="35">
        <f t="array" ref="B64">IF(B63=0,0,MIN(IF(INDEX(DATOS,0,$P$2)&lt;=$I64,IF(INDEX(DATOS,0,$P$2)&gt;=$J64,IF(ISNUMBER(INDEX(DATOS,0,$C64)),IF(INDEX(DATOS,0,$N$2)=0,IF(INDEX(DATOS,0,$O$2)=1,IF(ISNA(MATCH(INDEX(DATOS,0,$Q$2),IF($J$8:J63=J64,$E$8:E63),0)),INDEX(DATOS,0,$M$2)))))))))</f>
        <v>145</v>
      </c>
      <c r="C64" s="32">
        <f>MATCH(D64,INDEX(DATOS,1,),0)</f>
        <v>20</v>
      </c>
      <c r="D64" s="114" t="s">
        <v>1</v>
      </c>
      <c r="E64" s="34" t="str">
        <f>IF($B64=0,"--",INDEX(DATOS,$B64,Q$2))</f>
        <v>Partido de San Antonio de Areco, BA</v>
      </c>
      <c r="F64" s="34" t="str">
        <f>IFERROR(SUBSTITUTE(SUBSTITUTE(SUBSTITUTE(SUBSTITUTE(SUBSTITUTE(MID(E64,1,FIND(",",E64)-1),"Departamento de","Dpto."),"Partido de","Part."),"Coronel","Cnel."),"General","Gral."),"Comandante","Cmte."),E64)</f>
        <v>Part. San Antonio de Areco</v>
      </c>
      <c r="G64" s="117">
        <f>IFERROR(VLOOKUP($E64,LOC_UNICOS,G$2,0),"sd")</f>
        <v>-34.25</v>
      </c>
      <c r="H64" s="117">
        <f>IFERROR(VLOOKUP($E64,LOC_UNICOS,H$2,0),"sd")</f>
        <v>-59.5</v>
      </c>
      <c r="I64" s="116">
        <f t="shared" si="2"/>
        <v>2018</v>
      </c>
      <c r="J64" s="116">
        <f t="shared" si="3"/>
        <v>2016</v>
      </c>
      <c r="K64" s="118">
        <f t="array" ref="K64">IFERROR(AVERAGE(IF(INDEX(DATOS,0,$P$2)&lt;=$I64,IF(INDEX(DATOS,0,$P$2)&gt;=$J64,IF(ISNUMBER(INDEX(DATOS,0,K$5)),IF(INDEX(DATOS,0,$N$2)=0,IF(INDEX(DATOS,0,$O$2)=1,IF(INDEX(DATOS,0,$Q$2)=$E64,INDEX(DATOS,0,K$5)))))))),"sd")</f>
        <v>99.7</v>
      </c>
      <c r="L64" s="118">
        <f t="array" ref="L64">IFERROR(AVERAGE(IF(INDEX(DATOS,0,$P$2)&lt;=$I64,IF(INDEX(DATOS,0,$P$2)&gt;=$J64,IF(ISNUMBER(INDEX(DATOS,0,L$5)),IF(INDEX(DATOS,0,$N$2)=0,IF(INDEX(DATOS,0,$O$2)=1,IF(INDEX(DATOS,0,$Q$2)=$E64,INDEX(DATOS,0,L$5)))))))),"sd")</f>
        <v>16</v>
      </c>
      <c r="M64" s="118">
        <f t="array" ref="M64">IFERROR(AVERAGE(IF(INDEX(DATOS,0,$P$2)&lt;=$I64,IF(INDEX(DATOS,0,$P$2)&gt;=$J64,IF(ISNUMBER(INDEX(DATOS,0,M$5)),IF(INDEX(DATOS,0,$N$2)=0,IF(INDEX(DATOS,0,$O$2)=1,IF(INDEX(DATOS,0,$Q$2)=$E64,INDEX(DATOS,0,M$5)))))))),"sd")</f>
        <v>24.8</v>
      </c>
      <c r="N64" s="118">
        <f t="array" ref="N64">IFERROR(AVERAGE(IF(INDEX(DATOS,0,$P$2)&lt;=$I64,IF(INDEX(DATOS,0,$P$2)&gt;=$J64,IF(ISNUMBER(INDEX(DATOS,0,N$5)),IF(INDEX(DATOS,0,$N$2)=0,IF(INDEX(DATOS,0,$O$2)=1,IF(INDEX(DATOS,0,$Q$2)=$E64,INDEX(DATOS,0,N$5)))))))),"sd")</f>
        <v>84.4</v>
      </c>
      <c r="O64" s="118">
        <f t="array" ref="O64">IFERROR(AVERAGE(IF(INDEX(DATOS,0,$P$2)&lt;=$I64,IF(INDEX(DATOS,0,$P$2)&gt;=$J64,IF(ISNUMBER(INDEX(DATOS,0,O$5)),IF(INDEX(DATOS,0,$N$2)=0,IF(INDEX(DATOS,0,$O$2)=1,IF(INDEX(DATOS,0,$Q$2)=$E64,INDEX(DATOS,0,O$5)))))))),"sd")</f>
        <v>10.1</v>
      </c>
      <c r="P64" s="118">
        <f t="array" ref="P64">IFERROR(AVERAGE(IF(INDEX(DATOS,0,$P$2)&lt;=$I64,IF(INDEX(DATOS,0,$P$2)&gt;=$J64,IF(ISNUMBER(INDEX(DATOS,0,P$5)),IF(INDEX(DATOS,0,$N$2)=0,IF(INDEX(DATOS,0,$O$2)=1,IF(INDEX(DATOS,0,$Q$2)=$E64,INDEX(DATOS,0,P$5)))))))),"sd")</f>
        <v>4500</v>
      </c>
      <c r="Q64" s="118">
        <f t="array" ref="Q64">IFERROR(AVERAGE(IF(INDEX(DATOS,0,$P$2)&lt;=$I64,IF(INDEX(DATOS,0,$P$2)&gt;=$J64,IF(ISNUMBER(INDEX(DATOS,0,Q$5)),IF(INDEX(DATOS,0,$N$2)=0,IF(INDEX(DATOS,0,$O$2)=1,IF(INDEX(DATOS,0,$Q$2)=$E64,INDEX(DATOS,0,Q$5)))))))),"sd")</f>
        <v>4.18</v>
      </c>
      <c r="R64" s="118"/>
      <c r="S64" s="119" t="str">
        <f t="shared" si="4"/>
        <v>Part. San Antonio de Areco              ,-34.250,-59.500,2018,2016,99.700,16.000,24.800,84.400,10.100,4500.000, 4.180</v>
      </c>
    </row>
    <row r="65" spans="1:19" x14ac:dyDescent="0.35">
      <c r="A65">
        <f t="shared" si="5"/>
        <v>58</v>
      </c>
      <c r="B65" s="35">
        <f t="array" ref="B65">IF(B64=0,0,MIN(IF(INDEX(DATOS,0,$P$2)&lt;=$I65,IF(INDEX(DATOS,0,$P$2)&gt;=$J65,IF(ISNUMBER(INDEX(DATOS,0,$C65)),IF(INDEX(DATOS,0,$N$2)=0,IF(INDEX(DATOS,0,$O$2)=1,IF(ISNA(MATCH(INDEX(DATOS,0,$Q$2),IF($J$8:J64=J65,$E$8:E64),0)),INDEX(DATOS,0,$M$2)))))))))</f>
        <v>146</v>
      </c>
      <c r="C65" s="32">
        <f>MATCH(D65,INDEX(DATOS,1,),0)</f>
        <v>20</v>
      </c>
      <c r="D65" s="114" t="s">
        <v>1</v>
      </c>
      <c r="E65" s="34" t="str">
        <f>IF($B65=0,"--",INDEX(DATOS,$B65,Q$2))</f>
        <v>Partido de San Pedro, BA</v>
      </c>
      <c r="F65" s="34" t="str">
        <f>IFERROR(SUBSTITUTE(SUBSTITUTE(SUBSTITUTE(SUBSTITUTE(SUBSTITUTE(MID(E65,1,FIND(",",E65)-1),"Departamento de","Dpto."),"Partido de","Part."),"Coronel","Cnel."),"General","Gral."),"Comandante","Cmte."),E65)</f>
        <v>Part. San Pedro</v>
      </c>
      <c r="G65" s="117">
        <f>IFERROR(VLOOKUP($E65,LOC_UNICOS,G$2,0),"sd")</f>
        <v>-33.75</v>
      </c>
      <c r="H65" s="117">
        <f>IFERROR(VLOOKUP($E65,LOC_UNICOS,H$2,0),"sd")</f>
        <v>-59.75</v>
      </c>
      <c r="I65" s="116">
        <f t="shared" si="2"/>
        <v>2018</v>
      </c>
      <c r="J65" s="116">
        <f t="shared" si="3"/>
        <v>2016</v>
      </c>
      <c r="K65" s="118">
        <f t="array" ref="K65">IFERROR(AVERAGE(IF(INDEX(DATOS,0,$P$2)&lt;=$I65,IF(INDEX(DATOS,0,$P$2)&gt;=$J65,IF(ISNUMBER(INDEX(DATOS,0,K$5)),IF(INDEX(DATOS,0,$N$2)=0,IF(INDEX(DATOS,0,$O$2)=1,IF(INDEX(DATOS,0,$Q$2)=$E65,INDEX(DATOS,0,K$5)))))))),"sd")</f>
        <v>92.3</v>
      </c>
      <c r="L65" s="118">
        <f t="array" ref="L65">IFERROR(AVERAGE(IF(INDEX(DATOS,0,$P$2)&lt;=$I65,IF(INDEX(DATOS,0,$P$2)&gt;=$J65,IF(ISNUMBER(INDEX(DATOS,0,L$5)),IF(INDEX(DATOS,0,$N$2)=0,IF(INDEX(DATOS,0,$O$2)=1,IF(INDEX(DATOS,0,$Q$2)=$E65,INDEX(DATOS,0,L$5)))))))),"sd")</f>
        <v>49.8</v>
      </c>
      <c r="M65" s="118">
        <f t="array" ref="M65">IFERROR(AVERAGE(IF(INDEX(DATOS,0,$P$2)&lt;=$I65,IF(INDEX(DATOS,0,$P$2)&gt;=$J65,IF(ISNUMBER(INDEX(DATOS,0,M$5)),IF(INDEX(DATOS,0,$N$2)=0,IF(INDEX(DATOS,0,$O$2)=1,IF(INDEX(DATOS,0,$Q$2)=$E65,INDEX(DATOS,0,M$5)))))))),"sd")</f>
        <v>17.399999999999999</v>
      </c>
      <c r="N65" s="118">
        <f t="array" ref="N65">IFERROR(AVERAGE(IF(INDEX(DATOS,0,$P$2)&lt;=$I65,IF(INDEX(DATOS,0,$P$2)&gt;=$J65,IF(ISNUMBER(INDEX(DATOS,0,N$5)),IF(INDEX(DATOS,0,$N$2)=0,IF(INDEX(DATOS,0,$O$2)=1,IF(INDEX(DATOS,0,$Q$2)=$E65,INDEX(DATOS,0,N$5)))))))),"sd")</f>
        <v>80.900000000000006</v>
      </c>
      <c r="O65" s="118">
        <f t="array" ref="O65">IFERROR(AVERAGE(IF(INDEX(DATOS,0,$P$2)&lt;=$I65,IF(INDEX(DATOS,0,$P$2)&gt;=$J65,IF(ISNUMBER(INDEX(DATOS,0,O$5)),IF(INDEX(DATOS,0,$N$2)=0,IF(INDEX(DATOS,0,$O$2)=1,IF(INDEX(DATOS,0,$Q$2)=$E65,INDEX(DATOS,0,O$5)))))))),"sd")</f>
        <v>8.6999999999999993</v>
      </c>
      <c r="P65" s="118">
        <f t="array" ref="P65">IFERROR(AVERAGE(IF(INDEX(DATOS,0,$P$2)&lt;=$I65,IF(INDEX(DATOS,0,$P$2)&gt;=$J65,IF(ISNUMBER(INDEX(DATOS,0,P$5)),IF(INDEX(DATOS,0,$N$2)=0,IF(INDEX(DATOS,0,$O$2)=1,IF(INDEX(DATOS,0,$Q$2)=$E65,INDEX(DATOS,0,P$5)))))))),"sd")</f>
        <v>4300</v>
      </c>
      <c r="Q65" s="118">
        <f t="array" ref="Q65">IFERROR(AVERAGE(IF(INDEX(DATOS,0,$P$2)&lt;=$I65,IF(INDEX(DATOS,0,$P$2)&gt;=$J65,IF(ISNUMBER(INDEX(DATOS,0,Q$5)),IF(INDEX(DATOS,0,$N$2)=0,IF(INDEX(DATOS,0,$O$2)=1,IF(INDEX(DATOS,0,$Q$2)=$E65,INDEX(DATOS,0,Q$5)))))))),"sd")</f>
        <v>4.2</v>
      </c>
      <c r="R65" s="118"/>
      <c r="S65" s="119" t="str">
        <f t="shared" si="4"/>
        <v>Part. San Pedro                         ,-33.750,-59.750,2018,2016,92.300,49.800,17.400,80.900, 8.700,4300.000, 4.200</v>
      </c>
    </row>
    <row r="66" spans="1:19" x14ac:dyDescent="0.35">
      <c r="A66">
        <f t="shared" si="5"/>
        <v>59</v>
      </c>
      <c r="B66" s="35">
        <f t="array" ref="B66">IF(B65=0,0,MIN(IF(INDEX(DATOS,0,$P$2)&lt;=$I66,IF(INDEX(DATOS,0,$P$2)&gt;=$J66,IF(ISNUMBER(INDEX(DATOS,0,$C66)),IF(INDEX(DATOS,0,$N$2)=0,IF(INDEX(DATOS,0,$O$2)=1,IF(ISNA(MATCH(INDEX(DATOS,0,$Q$2),IF($J$8:J65=J66,$E$8:E65),0)),INDEX(DATOS,0,$M$2)))))))))</f>
        <v>147</v>
      </c>
      <c r="C66" s="32">
        <f>MATCH(D66,INDEX(DATOS,1,),0)</f>
        <v>20</v>
      </c>
      <c r="D66" s="114" t="s">
        <v>1</v>
      </c>
      <c r="E66" s="34" t="str">
        <f>IF($B66=0,"--",INDEX(DATOS,$B66,Q$2))</f>
        <v>Departamento de Paraná, ER</v>
      </c>
      <c r="F66" s="34" t="str">
        <f>IFERROR(SUBSTITUTE(SUBSTITUTE(SUBSTITUTE(SUBSTITUTE(SUBSTITUTE(MID(E66,1,FIND(",",E66)-1),"Departamento de","Dpto."),"Partido de","Part."),"Coronel","Cnel."),"General","Gral."),"Comandante","Cmte."),E66)</f>
        <v>Dpto. Paraná</v>
      </c>
      <c r="G66" s="117">
        <f>IFERROR(VLOOKUP($E66,LOC_UNICOS,G$2,0),"sd")</f>
        <v>-31.6666667</v>
      </c>
      <c r="H66" s="117">
        <f>IFERROR(VLOOKUP($E66,LOC_UNICOS,H$2,0),"sd")</f>
        <v>-60</v>
      </c>
      <c r="I66" s="116">
        <f t="shared" si="2"/>
        <v>2018</v>
      </c>
      <c r="J66" s="116">
        <f t="shared" si="3"/>
        <v>2016</v>
      </c>
      <c r="K66" s="118">
        <f t="array" ref="K66">IFERROR(AVERAGE(IF(INDEX(DATOS,0,$P$2)&lt;=$I66,IF(INDEX(DATOS,0,$P$2)&gt;=$J66,IF(ISNUMBER(INDEX(DATOS,0,K$5)),IF(INDEX(DATOS,0,$N$2)=0,IF(INDEX(DATOS,0,$O$2)=1,IF(INDEX(DATOS,0,$Q$2)=$E66,INDEX(DATOS,0,K$5)))))))),"sd")</f>
        <v>99.875</v>
      </c>
      <c r="L66" s="118">
        <f t="array" ref="L66">IFERROR(AVERAGE(IF(INDEX(DATOS,0,$P$2)&lt;=$I66,IF(INDEX(DATOS,0,$P$2)&gt;=$J66,IF(ISNUMBER(INDEX(DATOS,0,L$5)),IF(INDEX(DATOS,0,$N$2)=0,IF(INDEX(DATOS,0,$O$2)=1,IF(INDEX(DATOS,0,$Q$2)=$E66,INDEX(DATOS,0,L$5)))))))),"sd")</f>
        <v>13.975</v>
      </c>
      <c r="M66" s="118">
        <f t="array" ref="M66">IFERROR(AVERAGE(IF(INDEX(DATOS,0,$P$2)&lt;=$I66,IF(INDEX(DATOS,0,$P$2)&gt;=$J66,IF(ISNUMBER(INDEX(DATOS,0,M$5)),IF(INDEX(DATOS,0,$N$2)=0,IF(INDEX(DATOS,0,$O$2)=1,IF(INDEX(DATOS,0,$Q$2)=$E66,INDEX(DATOS,0,M$5)))))))),"sd")</f>
        <v>23.341666666666665</v>
      </c>
      <c r="N66" s="118">
        <f t="array" ref="N66">IFERROR(AVERAGE(IF(INDEX(DATOS,0,$P$2)&lt;=$I66,IF(INDEX(DATOS,0,$P$2)&gt;=$J66,IF(ISNUMBER(INDEX(DATOS,0,N$5)),IF(INDEX(DATOS,0,$N$2)=0,IF(INDEX(DATOS,0,$O$2)=1,IF(INDEX(DATOS,0,$Q$2)=$E66,INDEX(DATOS,0,N$5)))))))),"sd")</f>
        <v>80.850000000000009</v>
      </c>
      <c r="O66" s="118">
        <f t="array" ref="O66">IFERROR(AVERAGE(IF(INDEX(DATOS,0,$P$2)&lt;=$I66,IF(INDEX(DATOS,0,$P$2)&gt;=$J66,IF(ISNUMBER(INDEX(DATOS,0,O$5)),IF(INDEX(DATOS,0,$N$2)=0,IF(INDEX(DATOS,0,$O$2)=1,IF(INDEX(DATOS,0,$Q$2)=$E66,INDEX(DATOS,0,O$5)))))))),"sd")</f>
        <v>10.291666666666668</v>
      </c>
      <c r="P66" s="118">
        <f t="array" ref="P66">IFERROR(AVERAGE(IF(INDEX(DATOS,0,$P$2)&lt;=$I66,IF(INDEX(DATOS,0,$P$2)&gt;=$J66,IF(ISNUMBER(INDEX(DATOS,0,P$5)),IF(INDEX(DATOS,0,$N$2)=0,IF(INDEX(DATOS,0,$O$2)=1,IF(INDEX(DATOS,0,$Q$2)=$E66,INDEX(DATOS,0,P$5)))))))),"sd")</f>
        <v>3400</v>
      </c>
      <c r="Q66" s="118">
        <f t="array" ref="Q66">IFERROR(AVERAGE(IF(INDEX(DATOS,0,$P$2)&lt;=$I66,IF(INDEX(DATOS,0,$P$2)&gt;=$J66,IF(ISNUMBER(INDEX(DATOS,0,Q$5)),IF(INDEX(DATOS,0,$N$2)=0,IF(INDEX(DATOS,0,$O$2)=1,IF(INDEX(DATOS,0,$Q$2)=$E66,INDEX(DATOS,0,Q$5)))))))),"sd")</f>
        <v>4.5874999999999995</v>
      </c>
      <c r="R66" s="118"/>
      <c r="S66" s="119" t="str">
        <f t="shared" si="4"/>
        <v>Dpto. Paraná                            ,-31.667,-60.000,2018,2016,99.875,13.975,23.342,80.850,10.292,3400.000, 4.588</v>
      </c>
    </row>
    <row r="67" spans="1:19" x14ac:dyDescent="0.35">
      <c r="A67">
        <f t="shared" si="5"/>
        <v>60</v>
      </c>
      <c r="B67" s="35">
        <f t="array" ref="B67">IF(B66=0,0,MIN(IF(INDEX(DATOS,0,$P$2)&lt;=$I67,IF(INDEX(DATOS,0,$P$2)&gt;=$J67,IF(ISNUMBER(INDEX(DATOS,0,$C67)),IF(INDEX(DATOS,0,$N$2)=0,IF(INDEX(DATOS,0,$O$2)=1,IF(ISNA(MATCH(INDEX(DATOS,0,$Q$2),IF($J$8:J66=J67,$E$8:E66),0)),INDEX(DATOS,0,$M$2)))))))))</f>
        <v>152</v>
      </c>
      <c r="C67" s="32">
        <f>MATCH(D67,INDEX(DATOS,1,),0)</f>
        <v>20</v>
      </c>
      <c r="D67" s="114" t="s">
        <v>1</v>
      </c>
      <c r="E67" s="34" t="str">
        <f>IF($B67=0,"--",INDEX(DATOS,$B67,Q$2))</f>
        <v>Departamento de Federal, ER</v>
      </c>
      <c r="F67" s="34" t="str">
        <f>IFERROR(SUBSTITUTE(SUBSTITUTE(SUBSTITUTE(SUBSTITUTE(SUBSTITUTE(MID(E67,1,FIND(",",E67)-1),"Departamento de","Dpto."),"Partido de","Part."),"Coronel","Cnel."),"General","Gral."),"Comandante","Cmte."),E67)</f>
        <v>Dpto. Federal</v>
      </c>
      <c r="G67" s="117">
        <f>IFERROR(VLOOKUP($E67,LOC_UNICOS,G$2,0),"sd")</f>
        <v>-30.956111</v>
      </c>
      <c r="H67" s="117">
        <f>IFERROR(VLOOKUP($E67,LOC_UNICOS,H$2,0),"sd")</f>
        <v>-58.779722</v>
      </c>
      <c r="I67" s="116">
        <f t="shared" si="2"/>
        <v>2018</v>
      </c>
      <c r="J67" s="116">
        <f t="shared" si="3"/>
        <v>2016</v>
      </c>
      <c r="K67" s="118">
        <f t="array" ref="K67">IFERROR(AVERAGE(IF(INDEX(DATOS,0,$P$2)&lt;=$I67,IF(INDEX(DATOS,0,$P$2)&gt;=$J67,IF(ISNUMBER(INDEX(DATOS,0,K$5)),IF(INDEX(DATOS,0,$N$2)=0,IF(INDEX(DATOS,0,$O$2)=1,IF(INDEX(DATOS,0,$Q$2)=$E67,INDEX(DATOS,0,K$5)))))))),"sd")</f>
        <v>100.7</v>
      </c>
      <c r="L67" s="118">
        <f t="array" ref="L67">IFERROR(AVERAGE(IF(INDEX(DATOS,0,$P$2)&lt;=$I67,IF(INDEX(DATOS,0,$P$2)&gt;=$J67,IF(ISNUMBER(INDEX(DATOS,0,L$5)),IF(INDEX(DATOS,0,$N$2)=0,IF(INDEX(DATOS,0,$O$2)=1,IF(INDEX(DATOS,0,$Q$2)=$E67,INDEX(DATOS,0,L$5)))))))),"sd")</f>
        <v>12.333333333333334</v>
      </c>
      <c r="M67" s="118">
        <f t="array" ref="M67">IFERROR(AVERAGE(IF(INDEX(DATOS,0,$P$2)&lt;=$I67,IF(INDEX(DATOS,0,$P$2)&gt;=$J67,IF(ISNUMBER(INDEX(DATOS,0,M$5)),IF(INDEX(DATOS,0,$N$2)=0,IF(INDEX(DATOS,0,$O$2)=1,IF(INDEX(DATOS,0,$Q$2)=$E67,INDEX(DATOS,0,M$5)))))))),"sd")</f>
        <v>24.766666666666666</v>
      </c>
      <c r="N67" s="118">
        <f t="array" ref="N67">IFERROR(AVERAGE(IF(INDEX(DATOS,0,$P$2)&lt;=$I67,IF(INDEX(DATOS,0,$P$2)&gt;=$J67,IF(ISNUMBER(INDEX(DATOS,0,N$5)),IF(INDEX(DATOS,0,$N$2)=0,IF(INDEX(DATOS,0,$O$2)=1,IF(INDEX(DATOS,0,$Q$2)=$E67,INDEX(DATOS,0,N$5)))))))),"sd")</f>
        <v>80.3</v>
      </c>
      <c r="O67" s="118">
        <f t="array" ref="O67">IFERROR(AVERAGE(IF(INDEX(DATOS,0,$P$2)&lt;=$I67,IF(INDEX(DATOS,0,$P$2)&gt;=$J67,IF(ISNUMBER(INDEX(DATOS,0,O$5)),IF(INDEX(DATOS,0,$N$2)=0,IF(INDEX(DATOS,0,$O$2)=1,IF(INDEX(DATOS,0,$Q$2)=$E67,INDEX(DATOS,0,O$5)))))))),"sd")</f>
        <v>10.6</v>
      </c>
      <c r="P67" s="118">
        <f t="array" ref="P67">IFERROR(AVERAGE(IF(INDEX(DATOS,0,$P$2)&lt;=$I67,IF(INDEX(DATOS,0,$P$2)&gt;=$J67,IF(ISNUMBER(INDEX(DATOS,0,P$5)),IF(INDEX(DATOS,0,$N$2)=0,IF(INDEX(DATOS,0,$O$2)=1,IF(INDEX(DATOS,0,$Q$2)=$E67,INDEX(DATOS,0,P$5)))))))),"sd")</f>
        <v>3133.3333333333335</v>
      </c>
      <c r="Q67" s="118">
        <f t="array" ref="Q67">IFERROR(AVERAGE(IF(INDEX(DATOS,0,$P$2)&lt;=$I67,IF(INDEX(DATOS,0,$P$2)&gt;=$J67,IF(ISNUMBER(INDEX(DATOS,0,Q$5)),IF(INDEX(DATOS,0,$N$2)=0,IF(INDEX(DATOS,0,$O$2)=1,IF(INDEX(DATOS,0,$Q$2)=$E67,INDEX(DATOS,0,Q$5)))))))),"sd")</f>
        <v>5.0566666666666666</v>
      </c>
      <c r="R67" s="118"/>
      <c r="S67" s="119" t="str">
        <f t="shared" si="4"/>
        <v>Dpto. Federal                           ,-30.956,-58.780,2018,2016,100.700,12.333,24.767,80.300,10.600,3133.333, 5.057</v>
      </c>
    </row>
    <row r="68" spans="1:19" x14ac:dyDescent="0.35">
      <c r="A68">
        <f t="shared" si="5"/>
        <v>61</v>
      </c>
      <c r="B68" s="35">
        <f t="array" ref="B68">IF(B67=0,0,MIN(IF(INDEX(DATOS,0,$P$2)&lt;=$I68,IF(INDEX(DATOS,0,$P$2)&gt;=$J68,IF(ISNUMBER(INDEX(DATOS,0,$C68)),IF(INDEX(DATOS,0,$N$2)=0,IF(INDEX(DATOS,0,$O$2)=1,IF(ISNA(MATCH(INDEX(DATOS,0,$Q$2),IF($J$8:J67=J68,$E$8:E67),0)),INDEX(DATOS,0,$M$2)))))))))</f>
        <v>153</v>
      </c>
      <c r="C68" s="32">
        <f>MATCH(D68,INDEX(DATOS,1,),0)</f>
        <v>20</v>
      </c>
      <c r="D68" s="114" t="s">
        <v>1</v>
      </c>
      <c r="E68" s="34" t="str">
        <f>IF($B68=0,"--",INDEX(DATOS,$B68,Q$2))</f>
        <v>Departamento de Villaguay, ER</v>
      </c>
      <c r="F68" s="34" t="str">
        <f>IFERROR(SUBSTITUTE(SUBSTITUTE(SUBSTITUTE(SUBSTITUTE(SUBSTITUTE(MID(E68,1,FIND(",",E68)-1),"Departamento de","Dpto."),"Partido de","Part."),"Coronel","Cnel."),"General","Gral."),"Comandante","Cmte."),E68)</f>
        <v>Dpto. Villaguay</v>
      </c>
      <c r="G68" s="117">
        <f>IFERROR(VLOOKUP($E68,LOC_UNICOS,G$2,0),"sd")</f>
        <v>-31.5833333</v>
      </c>
      <c r="H68" s="117">
        <f>IFERROR(VLOOKUP($E68,LOC_UNICOS,H$2,0),"sd")</f>
        <v>-59</v>
      </c>
      <c r="I68" s="116">
        <f t="shared" si="2"/>
        <v>2018</v>
      </c>
      <c r="J68" s="116">
        <f t="shared" si="3"/>
        <v>2016</v>
      </c>
      <c r="K68" s="118">
        <f t="array" ref="K68">IFERROR(AVERAGE(IF(INDEX(DATOS,0,$P$2)&lt;=$I68,IF(INDEX(DATOS,0,$P$2)&gt;=$J68,IF(ISNUMBER(INDEX(DATOS,0,K$5)),IF(INDEX(DATOS,0,$N$2)=0,IF(INDEX(DATOS,0,$O$2)=1,IF(INDEX(DATOS,0,$Q$2)=$E68,INDEX(DATOS,0,K$5)))))))),"sd")</f>
        <v>100.03333333333335</v>
      </c>
      <c r="L68" s="118">
        <f t="array" ref="L68">IFERROR(AVERAGE(IF(INDEX(DATOS,0,$P$2)&lt;=$I68,IF(INDEX(DATOS,0,$P$2)&gt;=$J68,IF(ISNUMBER(INDEX(DATOS,0,L$5)),IF(INDEX(DATOS,0,$N$2)=0,IF(INDEX(DATOS,0,$O$2)=1,IF(INDEX(DATOS,0,$Q$2)=$E68,INDEX(DATOS,0,L$5)))))))),"sd")</f>
        <v>13.933333333333332</v>
      </c>
      <c r="M68" s="118">
        <f t="array" ref="M68">IFERROR(AVERAGE(IF(INDEX(DATOS,0,$P$2)&lt;=$I68,IF(INDEX(DATOS,0,$P$2)&gt;=$J68,IF(ISNUMBER(INDEX(DATOS,0,M$5)),IF(INDEX(DATOS,0,$N$2)=0,IF(INDEX(DATOS,0,$O$2)=1,IF(INDEX(DATOS,0,$Q$2)=$E68,INDEX(DATOS,0,M$5)))))))),"sd")</f>
        <v>23.566666666666666</v>
      </c>
      <c r="N68" s="118">
        <f t="array" ref="N68">IFERROR(AVERAGE(IF(INDEX(DATOS,0,$P$2)&lt;=$I68,IF(INDEX(DATOS,0,$P$2)&gt;=$J68,IF(ISNUMBER(INDEX(DATOS,0,N$5)),IF(INDEX(DATOS,0,$N$2)=0,IF(INDEX(DATOS,0,$O$2)=1,IF(INDEX(DATOS,0,$Q$2)=$E68,INDEX(DATOS,0,N$5)))))))),"sd")</f>
        <v>80.7</v>
      </c>
      <c r="O68" s="118">
        <f t="array" ref="O68">IFERROR(AVERAGE(IF(INDEX(DATOS,0,$P$2)&lt;=$I68,IF(INDEX(DATOS,0,$P$2)&gt;=$J68,IF(ISNUMBER(INDEX(DATOS,0,O$5)),IF(INDEX(DATOS,0,$N$2)=0,IF(INDEX(DATOS,0,$O$2)=1,IF(INDEX(DATOS,0,$Q$2)=$E68,INDEX(DATOS,0,O$5)))))))),"sd")</f>
        <v>10.266666666666666</v>
      </c>
      <c r="P68" s="118">
        <f t="array" ref="P68">IFERROR(AVERAGE(IF(INDEX(DATOS,0,$P$2)&lt;=$I68,IF(INDEX(DATOS,0,$P$2)&gt;=$J68,IF(ISNUMBER(INDEX(DATOS,0,P$5)),IF(INDEX(DATOS,0,$N$2)=0,IF(INDEX(DATOS,0,$O$2)=1,IF(INDEX(DATOS,0,$Q$2)=$E68,INDEX(DATOS,0,P$5)))))))),"sd")</f>
        <v>2833.3333333333335</v>
      </c>
      <c r="Q68" s="118">
        <f t="array" ref="Q68">IFERROR(AVERAGE(IF(INDEX(DATOS,0,$P$2)&lt;=$I68,IF(INDEX(DATOS,0,$P$2)&gt;=$J68,IF(ISNUMBER(INDEX(DATOS,0,Q$5)),IF(INDEX(DATOS,0,$N$2)=0,IF(INDEX(DATOS,0,$O$2)=1,IF(INDEX(DATOS,0,$Q$2)=$E68,INDEX(DATOS,0,Q$5)))))))),"sd")</f>
        <v>5.5</v>
      </c>
      <c r="R68" s="118"/>
      <c r="S68" s="119" t="str">
        <f t="shared" si="4"/>
        <v>Dpto. Villaguay                         ,-31.583,-59.000,2018,2016,100.033,13.933,23.567,80.700,10.267,2833.333, 5.500</v>
      </c>
    </row>
    <row r="69" spans="1:19" x14ac:dyDescent="0.35">
      <c r="A69">
        <f t="shared" si="5"/>
        <v>62</v>
      </c>
      <c r="B69" s="35">
        <f t="array" ref="B69">IF(B68=0,0,MIN(IF(INDEX(DATOS,0,$P$2)&lt;=$I69,IF(INDEX(DATOS,0,$P$2)&gt;=$J69,IF(ISNUMBER(INDEX(DATOS,0,$C69)),IF(INDEX(DATOS,0,$N$2)=0,IF(INDEX(DATOS,0,$O$2)=1,IF(ISNA(MATCH(INDEX(DATOS,0,$Q$2),IF($J$8:J68=J69,$E$8:E68),0)),INDEX(DATOS,0,$M$2)))))))))</f>
        <v>154</v>
      </c>
      <c r="C69" s="32">
        <f>MATCH(D69,INDEX(DATOS,1,),0)</f>
        <v>20</v>
      </c>
      <c r="D69" s="114" t="s">
        <v>1</v>
      </c>
      <c r="E69" s="34" t="str">
        <f>IF($B69=0,"--",INDEX(DATOS,$B69,Q$2))</f>
        <v>Departamento de Diamante, ER</v>
      </c>
      <c r="F69" s="34" t="str">
        <f>IFERROR(SUBSTITUTE(SUBSTITUTE(SUBSTITUTE(SUBSTITUTE(SUBSTITUTE(MID(E69,1,FIND(",",E69)-1),"Departamento de","Dpto."),"Partido de","Part."),"Coronel","Cnel."),"General","Gral."),"Comandante","Cmte."),E69)</f>
        <v>Dpto. Diamante</v>
      </c>
      <c r="G69" s="117">
        <f>IFERROR(VLOOKUP($E69,LOC_UNICOS,G$2,0),"sd")</f>
        <v>-32.1666667</v>
      </c>
      <c r="H69" s="117">
        <f>IFERROR(VLOOKUP($E69,LOC_UNICOS,H$2,0),"sd")</f>
        <v>-60.4166667</v>
      </c>
      <c r="I69" s="116">
        <f t="shared" si="2"/>
        <v>2018</v>
      </c>
      <c r="J69" s="116">
        <f t="shared" si="3"/>
        <v>2016</v>
      </c>
      <c r="K69" s="118">
        <f t="array" ref="K69">IFERROR(AVERAGE(IF(INDEX(DATOS,0,$P$2)&lt;=$I69,IF(INDEX(DATOS,0,$P$2)&gt;=$J69,IF(ISNUMBER(INDEX(DATOS,0,K$5)),IF(INDEX(DATOS,0,$N$2)=0,IF(INDEX(DATOS,0,$O$2)=1,IF(INDEX(DATOS,0,$Q$2)=$E69,INDEX(DATOS,0,K$5)))))))),"sd")</f>
        <v>99.899999999999991</v>
      </c>
      <c r="L69" s="118">
        <f t="array" ref="L69">IFERROR(AVERAGE(IF(INDEX(DATOS,0,$P$2)&lt;=$I69,IF(INDEX(DATOS,0,$P$2)&gt;=$J69,IF(ISNUMBER(INDEX(DATOS,0,L$5)),IF(INDEX(DATOS,0,$N$2)=0,IF(INDEX(DATOS,0,$O$2)=1,IF(INDEX(DATOS,0,$Q$2)=$E69,INDEX(DATOS,0,L$5)))))))),"sd")</f>
        <v>13.225000000000001</v>
      </c>
      <c r="M69" s="118">
        <f t="array" ref="M69">IFERROR(AVERAGE(IF(INDEX(DATOS,0,$P$2)&lt;=$I69,IF(INDEX(DATOS,0,$P$2)&gt;=$J69,IF(ISNUMBER(INDEX(DATOS,0,M$5)),IF(INDEX(DATOS,0,$N$2)=0,IF(INDEX(DATOS,0,$O$2)=1,IF(INDEX(DATOS,0,$Q$2)=$E69,INDEX(DATOS,0,M$5)))))))),"sd")</f>
        <v>23.912499999999998</v>
      </c>
      <c r="N69" s="118">
        <f t="array" ref="N69">IFERROR(AVERAGE(IF(INDEX(DATOS,0,$P$2)&lt;=$I69,IF(INDEX(DATOS,0,$P$2)&gt;=$J69,IF(ISNUMBER(INDEX(DATOS,0,N$5)),IF(INDEX(DATOS,0,$N$2)=0,IF(INDEX(DATOS,0,$O$2)=1,IF(INDEX(DATOS,0,$Q$2)=$E69,INDEX(DATOS,0,N$5)))))))),"sd")</f>
        <v>81.174999999999997</v>
      </c>
      <c r="O69" s="118">
        <f t="array" ref="O69">IFERROR(AVERAGE(IF(INDEX(DATOS,0,$P$2)&lt;=$I69,IF(INDEX(DATOS,0,$P$2)&gt;=$J69,IF(ISNUMBER(INDEX(DATOS,0,O$5)),IF(INDEX(DATOS,0,$N$2)=0,IF(INDEX(DATOS,0,$O$2)=1,IF(INDEX(DATOS,0,$Q$2)=$E69,INDEX(DATOS,0,O$5)))))))),"sd")</f>
        <v>10.275</v>
      </c>
      <c r="P69" s="118">
        <f t="array" ref="P69">IFERROR(AVERAGE(IF(INDEX(DATOS,0,$P$2)&lt;=$I69,IF(INDEX(DATOS,0,$P$2)&gt;=$J69,IF(ISNUMBER(INDEX(DATOS,0,P$5)),IF(INDEX(DATOS,0,$N$2)=0,IF(INDEX(DATOS,0,$O$2)=1,IF(INDEX(DATOS,0,$Q$2)=$E69,INDEX(DATOS,0,P$5)))))))),"sd")</f>
        <v>3425</v>
      </c>
      <c r="Q69" s="118">
        <f t="array" ref="Q69">IFERROR(AVERAGE(IF(INDEX(DATOS,0,$P$2)&lt;=$I69,IF(INDEX(DATOS,0,$P$2)&gt;=$J69,IF(ISNUMBER(INDEX(DATOS,0,Q$5)),IF(INDEX(DATOS,0,$N$2)=0,IF(INDEX(DATOS,0,$O$2)=1,IF(INDEX(DATOS,0,$Q$2)=$E69,INDEX(DATOS,0,Q$5)))))))),"sd")</f>
        <v>7.0387499999999994</v>
      </c>
      <c r="R69" s="118"/>
      <c r="S69" s="119" t="str">
        <f t="shared" si="4"/>
        <v>Dpto. Diamante                          ,-32.167,-60.417,2018,2016,99.900,13.225,23.913,81.175,10.275,3425.000, 7.039</v>
      </c>
    </row>
    <row r="70" spans="1:19" x14ac:dyDescent="0.35">
      <c r="A70">
        <f t="shared" si="5"/>
        <v>63</v>
      </c>
      <c r="B70" s="35">
        <f t="array" ref="B70">IF(B69=0,0,MIN(IF(INDEX(DATOS,0,$P$2)&lt;=$I70,IF(INDEX(DATOS,0,$P$2)&gt;=$J70,IF(ISNUMBER(INDEX(DATOS,0,$C70)),IF(INDEX(DATOS,0,$N$2)=0,IF(INDEX(DATOS,0,$O$2)=1,IF(ISNA(MATCH(INDEX(DATOS,0,$Q$2),IF($J$8:J69=J70,$E$8:E69),0)),INDEX(DATOS,0,$M$2)))))))))</f>
        <v>158</v>
      </c>
      <c r="C70" s="32">
        <f>MATCH(D70,INDEX(DATOS,1,),0)</f>
        <v>20</v>
      </c>
      <c r="D70" s="114" t="s">
        <v>1</v>
      </c>
      <c r="E70" s="34" t="str">
        <f>IF($B70=0,"--",INDEX(DATOS,$B70,Q$2))</f>
        <v>Departamento de Concordia, ER</v>
      </c>
      <c r="F70" s="34" t="str">
        <f>IFERROR(SUBSTITUTE(SUBSTITUTE(SUBSTITUTE(SUBSTITUTE(SUBSTITUTE(MID(E70,1,FIND(",",E70)-1),"Departamento de","Dpto."),"Partido de","Part."),"Coronel","Cnel."),"General","Gral."),"Comandante","Cmte."),E70)</f>
        <v>Dpto. Concordia</v>
      </c>
      <c r="G70" s="117">
        <f>IFERROR(VLOOKUP($E70,LOC_UNICOS,G$2,0),"sd")</f>
        <v>-31.0833333</v>
      </c>
      <c r="H70" s="117">
        <f>IFERROR(VLOOKUP($E70,LOC_UNICOS,H$2,0),"sd")</f>
        <v>-58.6666667</v>
      </c>
      <c r="I70" s="116">
        <f t="shared" si="2"/>
        <v>2018</v>
      </c>
      <c r="J70" s="116">
        <f t="shared" si="3"/>
        <v>2016</v>
      </c>
      <c r="K70" s="118">
        <f t="array" ref="K70">IFERROR(AVERAGE(IF(INDEX(DATOS,0,$P$2)&lt;=$I70,IF(INDEX(DATOS,0,$P$2)&gt;=$J70,IF(ISNUMBER(INDEX(DATOS,0,K$5)),IF(INDEX(DATOS,0,$N$2)=0,IF(INDEX(DATOS,0,$O$2)=1,IF(INDEX(DATOS,0,$Q$2)=$E70,INDEX(DATOS,0,K$5)))))))),"sd")</f>
        <v>99.666666666666671</v>
      </c>
      <c r="L70" s="118">
        <f t="array" ref="L70">IFERROR(AVERAGE(IF(INDEX(DATOS,0,$P$2)&lt;=$I70,IF(INDEX(DATOS,0,$P$2)&gt;=$J70,IF(ISNUMBER(INDEX(DATOS,0,L$5)),IF(INDEX(DATOS,0,$N$2)=0,IF(INDEX(DATOS,0,$O$2)=1,IF(INDEX(DATOS,0,$Q$2)=$E70,INDEX(DATOS,0,L$5)))))))),"sd")</f>
        <v>9.8666666666666671</v>
      </c>
      <c r="M70" s="118">
        <f t="array" ref="M70">IFERROR(AVERAGE(IF(INDEX(DATOS,0,$P$2)&lt;=$I70,IF(INDEX(DATOS,0,$P$2)&gt;=$J70,IF(ISNUMBER(INDEX(DATOS,0,M$5)),IF(INDEX(DATOS,0,$N$2)=0,IF(INDEX(DATOS,0,$O$2)=1,IF(INDEX(DATOS,0,$Q$2)=$E70,INDEX(DATOS,0,M$5)))))))),"sd")</f>
        <v>24.166666666666668</v>
      </c>
      <c r="N70" s="118">
        <f t="array" ref="N70">IFERROR(AVERAGE(IF(INDEX(DATOS,0,$P$2)&lt;=$I70,IF(INDEX(DATOS,0,$P$2)&gt;=$J70,IF(ISNUMBER(INDEX(DATOS,0,N$5)),IF(INDEX(DATOS,0,$N$2)=0,IF(INDEX(DATOS,0,$O$2)=1,IF(INDEX(DATOS,0,$Q$2)=$E70,INDEX(DATOS,0,N$5)))))))),"sd")</f>
        <v>80.366666666666674</v>
      </c>
      <c r="O70" s="118">
        <f t="array" ref="O70">IFERROR(AVERAGE(IF(INDEX(DATOS,0,$P$2)&lt;=$I70,IF(INDEX(DATOS,0,$P$2)&gt;=$J70,IF(ISNUMBER(INDEX(DATOS,0,O$5)),IF(INDEX(DATOS,0,$N$2)=0,IF(INDEX(DATOS,0,$O$2)=1,IF(INDEX(DATOS,0,$Q$2)=$E70,INDEX(DATOS,0,O$5)))))))),"sd")</f>
        <v>10.333333333333334</v>
      </c>
      <c r="P70" s="118">
        <f t="array" ref="P70">IFERROR(AVERAGE(IF(INDEX(DATOS,0,$P$2)&lt;=$I70,IF(INDEX(DATOS,0,$P$2)&gt;=$J70,IF(ISNUMBER(INDEX(DATOS,0,P$5)),IF(INDEX(DATOS,0,$N$2)=0,IF(INDEX(DATOS,0,$O$2)=1,IF(INDEX(DATOS,0,$Q$2)=$E70,INDEX(DATOS,0,P$5)))))))),"sd")</f>
        <v>2833.3333333333335</v>
      </c>
      <c r="Q70" s="118">
        <f t="array" ref="Q70">IFERROR(AVERAGE(IF(INDEX(DATOS,0,$P$2)&lt;=$I70,IF(INDEX(DATOS,0,$P$2)&gt;=$J70,IF(ISNUMBER(INDEX(DATOS,0,Q$5)),IF(INDEX(DATOS,0,$N$2)=0,IF(INDEX(DATOS,0,$O$2)=1,IF(INDEX(DATOS,0,$Q$2)=$E70,INDEX(DATOS,0,Q$5)))))))),"sd")</f>
        <v>6.8266666666666671</v>
      </c>
      <c r="R70" s="118"/>
      <c r="S70" s="119" t="str">
        <f t="shared" si="4"/>
        <v>Dpto. Concordia                         ,-31.083,-58.667,2018,2016,99.667, 9.867,24.167,80.367,10.333,2833.333, 6.827</v>
      </c>
    </row>
    <row r="71" spans="1:19" x14ac:dyDescent="0.35">
      <c r="A71">
        <f t="shared" si="5"/>
        <v>64</v>
      </c>
      <c r="B71" s="35">
        <f t="array" ref="B71">IF(B70=0,0,MIN(IF(INDEX(DATOS,0,$P$2)&lt;=$I71,IF(INDEX(DATOS,0,$P$2)&gt;=$J71,IF(ISNUMBER(INDEX(DATOS,0,$C71)),IF(INDEX(DATOS,0,$N$2)=0,IF(INDEX(DATOS,0,$O$2)=1,IF(ISNA(MATCH(INDEX(DATOS,0,$Q$2),IF($J$8:J70=J71,$E$8:E70),0)),INDEX(DATOS,0,$M$2)))))))))</f>
        <v>159</v>
      </c>
      <c r="C71" s="32">
        <f>MATCH(D71,INDEX(DATOS,1,),0)</f>
        <v>20</v>
      </c>
      <c r="D71" s="114" t="s">
        <v>1</v>
      </c>
      <c r="E71" s="34" t="str">
        <f>IF($B71=0,"--",INDEX(DATOS,$B71,Q$2))</f>
        <v>Departamento de La Paz, ER</v>
      </c>
      <c r="F71" s="34" t="str">
        <f>IFERROR(SUBSTITUTE(SUBSTITUTE(SUBSTITUTE(SUBSTITUTE(SUBSTITUTE(MID(E71,1,FIND(",",E71)-1),"Departamento de","Dpto."),"Partido de","Part."),"Coronel","Cnel."),"General","Gral."),"Comandante","Cmte."),E71)</f>
        <v>Dpto. La Paz</v>
      </c>
      <c r="G71" s="117">
        <f>IFERROR(VLOOKUP($E71,LOC_UNICOS,G$2,0),"sd")</f>
        <v>-30.8333333</v>
      </c>
      <c r="H71" s="117">
        <f>IFERROR(VLOOKUP($E71,LOC_UNICOS,H$2,0),"sd")</f>
        <v>-59.4166667</v>
      </c>
      <c r="I71" s="116">
        <f t="shared" si="2"/>
        <v>2018</v>
      </c>
      <c r="J71" s="116">
        <f t="shared" si="3"/>
        <v>2016</v>
      </c>
      <c r="K71" s="118">
        <f t="array" ref="K71">IFERROR(AVERAGE(IF(INDEX(DATOS,0,$P$2)&lt;=$I71,IF(INDEX(DATOS,0,$P$2)&gt;=$J71,IF(ISNUMBER(INDEX(DATOS,0,K$5)),IF(INDEX(DATOS,0,$N$2)=0,IF(INDEX(DATOS,0,$O$2)=1,IF(INDEX(DATOS,0,$Q$2)=$E71,INDEX(DATOS,0,K$5)))))))),"sd")</f>
        <v>99.625</v>
      </c>
      <c r="L71" s="118">
        <f t="array" ref="L71">IFERROR(AVERAGE(IF(INDEX(DATOS,0,$P$2)&lt;=$I71,IF(INDEX(DATOS,0,$P$2)&gt;=$J71,IF(ISNUMBER(INDEX(DATOS,0,L$5)),IF(INDEX(DATOS,0,$N$2)=0,IF(INDEX(DATOS,0,$O$2)=1,IF(INDEX(DATOS,0,$Q$2)=$E71,INDEX(DATOS,0,L$5)))))))),"sd")</f>
        <v>15.674999999999999</v>
      </c>
      <c r="M71" s="118">
        <f t="array" ref="M71">IFERROR(AVERAGE(IF(INDEX(DATOS,0,$P$2)&lt;=$I71,IF(INDEX(DATOS,0,$P$2)&gt;=$J71,IF(ISNUMBER(INDEX(DATOS,0,M$5)),IF(INDEX(DATOS,0,$N$2)=0,IF(INDEX(DATOS,0,$O$2)=1,IF(INDEX(DATOS,0,$Q$2)=$E71,INDEX(DATOS,0,M$5)))))))),"sd")</f>
        <v>24.475000000000001</v>
      </c>
      <c r="N71" s="118">
        <f t="array" ref="N71">IFERROR(AVERAGE(IF(INDEX(DATOS,0,$P$2)&lt;=$I71,IF(INDEX(DATOS,0,$P$2)&gt;=$J71,IF(ISNUMBER(INDEX(DATOS,0,N$5)),IF(INDEX(DATOS,0,$N$2)=0,IF(INDEX(DATOS,0,$O$2)=1,IF(INDEX(DATOS,0,$Q$2)=$E71,INDEX(DATOS,0,N$5)))))))),"sd")</f>
        <v>80.099999999999994</v>
      </c>
      <c r="O71" s="118">
        <f t="array" ref="O71">IFERROR(AVERAGE(IF(INDEX(DATOS,0,$P$2)&lt;=$I71,IF(INDEX(DATOS,0,$P$2)&gt;=$J71,IF(ISNUMBER(INDEX(DATOS,0,O$5)),IF(INDEX(DATOS,0,$N$2)=0,IF(INDEX(DATOS,0,$O$2)=1,IF(INDEX(DATOS,0,$Q$2)=$E71,INDEX(DATOS,0,O$5)))))))),"sd")</f>
        <v>10.25</v>
      </c>
      <c r="P71" s="118">
        <f t="array" ref="P71">IFERROR(AVERAGE(IF(INDEX(DATOS,0,$P$2)&lt;=$I71,IF(INDEX(DATOS,0,$P$2)&gt;=$J71,IF(ISNUMBER(INDEX(DATOS,0,P$5)),IF(INDEX(DATOS,0,$N$2)=0,IF(INDEX(DATOS,0,$O$2)=1,IF(INDEX(DATOS,0,$Q$2)=$E71,INDEX(DATOS,0,P$5)))))))),"sd")</f>
        <v>3200</v>
      </c>
      <c r="Q71" s="118">
        <f t="array" ref="Q71">IFERROR(AVERAGE(IF(INDEX(DATOS,0,$P$2)&lt;=$I71,IF(INDEX(DATOS,0,$P$2)&gt;=$J71,IF(ISNUMBER(INDEX(DATOS,0,Q$5)),IF(INDEX(DATOS,0,$N$2)=0,IF(INDEX(DATOS,0,$O$2)=1,IF(INDEX(DATOS,0,$Q$2)=$E71,INDEX(DATOS,0,Q$5)))))))),"sd")</f>
        <v>5.5674999999999999</v>
      </c>
      <c r="R71" s="118"/>
      <c r="S71" s="119" t="str">
        <f t="shared" si="4"/>
        <v>Dpto. La Paz                            ,-30.833,-59.417,2018,2016,99.625,15.675,24.475,80.100,10.250,3200.000, 5.568</v>
      </c>
    </row>
    <row r="72" spans="1:19" x14ac:dyDescent="0.35">
      <c r="A72">
        <f t="shared" si="5"/>
        <v>65</v>
      </c>
      <c r="B72" s="35">
        <f t="array" ref="B72">IF(B71=0,0,MIN(IF(INDEX(DATOS,0,$P$2)&lt;=$I72,IF(INDEX(DATOS,0,$P$2)&gt;=$J72,IF(ISNUMBER(INDEX(DATOS,0,$C72)),IF(INDEX(DATOS,0,$N$2)=0,IF(INDEX(DATOS,0,$O$2)=1,IF(ISNA(MATCH(INDEX(DATOS,0,$Q$2),IF($J$8:J71=J72,$E$8:E71),0)),INDEX(DATOS,0,$M$2)))))))))</f>
        <v>161</v>
      </c>
      <c r="C72" s="32">
        <f>MATCH(D72,INDEX(DATOS,1,),0)</f>
        <v>20</v>
      </c>
      <c r="D72" s="114" t="s">
        <v>1</v>
      </c>
      <c r="E72" s="34" t="str">
        <f>IF($B72=0,"--",INDEX(DATOS,$B72,Q$2))</f>
        <v>Departamento de Tala, ER</v>
      </c>
      <c r="F72" s="34" t="str">
        <f>IFERROR(SUBSTITUTE(SUBSTITUTE(SUBSTITUTE(SUBSTITUTE(SUBSTITUTE(MID(E72,1,FIND(",",E72)-1),"Departamento de","Dpto."),"Partido de","Part."),"Coronel","Cnel."),"General","Gral."),"Comandante","Cmte."),E72)</f>
        <v>Dpto. Tala</v>
      </c>
      <c r="G72" s="117">
        <f>IFERROR(VLOOKUP($E72,LOC_UNICOS,G$2,0),"sd")</f>
        <v>-32.3333333</v>
      </c>
      <c r="H72" s="117">
        <f>IFERROR(VLOOKUP($E72,LOC_UNICOS,H$2,0),"sd")</f>
        <v>-59.3333333</v>
      </c>
      <c r="I72" s="116">
        <f t="shared" si="2"/>
        <v>2018</v>
      </c>
      <c r="J72" s="116">
        <f t="shared" si="3"/>
        <v>2016</v>
      </c>
      <c r="K72" s="118">
        <f t="array" ref="K72">IFERROR(AVERAGE(IF(INDEX(DATOS,0,$P$2)&lt;=$I72,IF(INDEX(DATOS,0,$P$2)&gt;=$J72,IF(ISNUMBER(INDEX(DATOS,0,K$5)),IF(INDEX(DATOS,0,$N$2)=0,IF(INDEX(DATOS,0,$O$2)=1,IF(INDEX(DATOS,0,$Q$2)=$E72,INDEX(DATOS,0,K$5)))))))),"sd")</f>
        <v>99.2</v>
      </c>
      <c r="L72" s="118">
        <f t="array" ref="L72">IFERROR(AVERAGE(IF(INDEX(DATOS,0,$P$2)&lt;=$I72,IF(INDEX(DATOS,0,$P$2)&gt;=$J72,IF(ISNUMBER(INDEX(DATOS,0,L$5)),IF(INDEX(DATOS,0,$N$2)=0,IF(INDEX(DATOS,0,$O$2)=1,IF(INDEX(DATOS,0,$Q$2)=$E72,INDEX(DATOS,0,L$5)))))))),"sd")</f>
        <v>15.433333333333332</v>
      </c>
      <c r="M72" s="118">
        <f t="array" ref="M72">IFERROR(AVERAGE(IF(INDEX(DATOS,0,$P$2)&lt;=$I72,IF(INDEX(DATOS,0,$P$2)&gt;=$J72,IF(ISNUMBER(INDEX(DATOS,0,M$5)),IF(INDEX(DATOS,0,$N$2)=0,IF(INDEX(DATOS,0,$O$2)=1,IF(INDEX(DATOS,0,$Q$2)=$E72,INDEX(DATOS,0,M$5)))))))),"sd")</f>
        <v>23.599999999999998</v>
      </c>
      <c r="N72" s="118">
        <f t="array" ref="N72">IFERROR(AVERAGE(IF(INDEX(DATOS,0,$P$2)&lt;=$I72,IF(INDEX(DATOS,0,$P$2)&gt;=$J72,IF(ISNUMBER(INDEX(DATOS,0,N$5)),IF(INDEX(DATOS,0,$N$2)=0,IF(INDEX(DATOS,0,$O$2)=1,IF(INDEX(DATOS,0,$Q$2)=$E72,INDEX(DATOS,0,N$5)))))))),"sd")</f>
        <v>80.033333333333346</v>
      </c>
      <c r="O72" s="118">
        <f t="array" ref="O72">IFERROR(AVERAGE(IF(INDEX(DATOS,0,$P$2)&lt;=$I72,IF(INDEX(DATOS,0,$P$2)&gt;=$J72,IF(ISNUMBER(INDEX(DATOS,0,O$5)),IF(INDEX(DATOS,0,$N$2)=0,IF(INDEX(DATOS,0,$O$2)=1,IF(INDEX(DATOS,0,$Q$2)=$E72,INDEX(DATOS,0,O$5)))))))),"sd")</f>
        <v>10.066666666666666</v>
      </c>
      <c r="P72" s="118">
        <f t="array" ref="P72">IFERROR(AVERAGE(IF(INDEX(DATOS,0,$P$2)&lt;=$I72,IF(INDEX(DATOS,0,$P$2)&gt;=$J72,IF(ISNUMBER(INDEX(DATOS,0,P$5)),IF(INDEX(DATOS,0,$N$2)=0,IF(INDEX(DATOS,0,$O$2)=1,IF(INDEX(DATOS,0,$Q$2)=$E72,INDEX(DATOS,0,P$5)))))))),"sd")</f>
        <v>2916.6666666666665</v>
      </c>
      <c r="Q72" s="118">
        <f t="array" ref="Q72">IFERROR(AVERAGE(IF(INDEX(DATOS,0,$P$2)&lt;=$I72,IF(INDEX(DATOS,0,$P$2)&gt;=$J72,IF(ISNUMBER(INDEX(DATOS,0,Q$5)),IF(INDEX(DATOS,0,$N$2)=0,IF(INDEX(DATOS,0,$O$2)=1,IF(INDEX(DATOS,0,$Q$2)=$E72,INDEX(DATOS,0,Q$5)))))))),"sd")</f>
        <v>7.95</v>
      </c>
      <c r="R72" s="118"/>
      <c r="S72" s="119" t="str">
        <f t="shared" si="4"/>
        <v>Dpto. Tala                              ,-32.333,-59.333,2018,2016,99.200,15.433,23.600,80.033,10.067,2916.667, 7.950</v>
      </c>
    </row>
    <row r="73" spans="1:19" x14ac:dyDescent="0.35">
      <c r="A73">
        <f t="shared" si="5"/>
        <v>66</v>
      </c>
      <c r="B73" s="35">
        <f t="array" ref="B73">IF(B72=0,0,MIN(IF(INDEX(DATOS,0,$P$2)&lt;=$I73,IF(INDEX(DATOS,0,$P$2)&gt;=$J73,IF(ISNUMBER(INDEX(DATOS,0,$C73)),IF(INDEX(DATOS,0,$N$2)=0,IF(INDEX(DATOS,0,$O$2)=1,IF(ISNA(MATCH(INDEX(DATOS,0,$Q$2),IF($J$8:J72=J73,$E$8:E72),0)),INDEX(DATOS,0,$M$2)))))))))</f>
        <v>162</v>
      </c>
      <c r="C73" s="32">
        <f>MATCH(D73,INDEX(DATOS,1,),0)</f>
        <v>20</v>
      </c>
      <c r="D73" s="114" t="s">
        <v>1</v>
      </c>
      <c r="E73" s="34" t="str">
        <f>IF($B73=0,"--",INDEX(DATOS,$B73,Q$2))</f>
        <v>Departamento de Gualeguay, ER</v>
      </c>
      <c r="F73" s="34" t="str">
        <f>IFERROR(SUBSTITUTE(SUBSTITUTE(SUBSTITUTE(SUBSTITUTE(SUBSTITUTE(MID(E73,1,FIND(",",E73)-1),"Departamento de","Dpto."),"Partido de","Part."),"Coronel","Cnel."),"General","Gral."),"Comandante","Cmte."),E73)</f>
        <v>Dpto. Gualeguay</v>
      </c>
      <c r="G73" s="117">
        <f>IFERROR(VLOOKUP($E73,LOC_UNICOS,G$2,0),"sd")</f>
        <v>-33</v>
      </c>
      <c r="H73" s="117">
        <f>IFERROR(VLOOKUP($E73,LOC_UNICOS,H$2,0),"sd")</f>
        <v>-59.5833333</v>
      </c>
      <c r="I73" s="116">
        <f t="shared" ref="I73:I136" si="6">$B$1</f>
        <v>2018</v>
      </c>
      <c r="J73" s="116">
        <f t="shared" ref="J73:J136" si="7">I73-2</f>
        <v>2016</v>
      </c>
      <c r="K73" s="118">
        <f t="array" ref="K73">IFERROR(AVERAGE(IF(INDEX(DATOS,0,$P$2)&lt;=$I73,IF(INDEX(DATOS,0,$P$2)&gt;=$J73,IF(ISNUMBER(INDEX(DATOS,0,K$5)),IF(INDEX(DATOS,0,$N$2)=0,IF(INDEX(DATOS,0,$O$2)=1,IF(INDEX(DATOS,0,$Q$2)=$E73,INDEX(DATOS,0,K$5)))))))),"sd")</f>
        <v>99.7</v>
      </c>
      <c r="L73" s="118">
        <f t="array" ref="L73">IFERROR(AVERAGE(IF(INDEX(DATOS,0,$P$2)&lt;=$I73,IF(INDEX(DATOS,0,$P$2)&gt;=$J73,IF(ISNUMBER(INDEX(DATOS,0,L$5)),IF(INDEX(DATOS,0,$N$2)=0,IF(INDEX(DATOS,0,$O$2)=1,IF(INDEX(DATOS,0,$Q$2)=$E73,INDEX(DATOS,0,L$5)))))))),"sd")</f>
        <v>18.042857142857144</v>
      </c>
      <c r="M73" s="118">
        <f t="array" ref="M73">IFERROR(AVERAGE(IF(INDEX(DATOS,0,$P$2)&lt;=$I73,IF(INDEX(DATOS,0,$P$2)&gt;=$J73,IF(ISNUMBER(INDEX(DATOS,0,M$5)),IF(INDEX(DATOS,0,$N$2)=0,IF(INDEX(DATOS,0,$O$2)=1,IF(INDEX(DATOS,0,$Q$2)=$E73,INDEX(DATOS,0,M$5)))))))),"sd")</f>
        <v>23.271428571428572</v>
      </c>
      <c r="N73" s="118">
        <f t="array" ref="N73">IFERROR(AVERAGE(IF(INDEX(DATOS,0,$P$2)&lt;=$I73,IF(INDEX(DATOS,0,$P$2)&gt;=$J73,IF(ISNUMBER(INDEX(DATOS,0,N$5)),IF(INDEX(DATOS,0,$N$2)=0,IF(INDEX(DATOS,0,$O$2)=1,IF(INDEX(DATOS,0,$Q$2)=$E73,INDEX(DATOS,0,N$5)))))))),"sd")</f>
        <v>80.228571428571428</v>
      </c>
      <c r="O73" s="118">
        <f t="array" ref="O73">IFERROR(AVERAGE(IF(INDEX(DATOS,0,$P$2)&lt;=$I73,IF(INDEX(DATOS,0,$P$2)&gt;=$J73,IF(ISNUMBER(INDEX(DATOS,0,O$5)),IF(INDEX(DATOS,0,$N$2)=0,IF(INDEX(DATOS,0,$O$2)=1,IF(INDEX(DATOS,0,$Q$2)=$E73,INDEX(DATOS,0,O$5)))))))),"sd")</f>
        <v>10.185714285714285</v>
      </c>
      <c r="P73" s="118">
        <f t="array" ref="P73">IFERROR(AVERAGE(IF(INDEX(DATOS,0,$P$2)&lt;=$I73,IF(INDEX(DATOS,0,$P$2)&gt;=$J73,IF(ISNUMBER(INDEX(DATOS,0,P$5)),IF(INDEX(DATOS,0,$N$2)=0,IF(INDEX(DATOS,0,$O$2)=1,IF(INDEX(DATOS,0,$Q$2)=$E73,INDEX(DATOS,0,P$5)))))))),"sd")</f>
        <v>3514.2857142857142</v>
      </c>
      <c r="Q73" s="118">
        <f t="array" ref="Q73">IFERROR(AVERAGE(IF(INDEX(DATOS,0,$P$2)&lt;=$I73,IF(INDEX(DATOS,0,$P$2)&gt;=$J73,IF(ISNUMBER(INDEX(DATOS,0,Q$5)),IF(INDEX(DATOS,0,$N$2)=0,IF(INDEX(DATOS,0,$O$2)=1,IF(INDEX(DATOS,0,$Q$2)=$E73,INDEX(DATOS,0,Q$5)))))))),"sd")</f>
        <v>6.1</v>
      </c>
      <c r="R73" s="118"/>
      <c r="S73" s="119" t="str">
        <f t="shared" ref="S73:S136" si="8">F73&amp;REPT(" ",40-LEN(F73))&amp;","&amp;TEXT(G73,"?0.000")&amp;","&amp;TEXT(H73,"?0.000")&amp;","&amp;TEXT(I73,"?0")&amp;","&amp;TEXT(J73,"?0")&amp;","&amp;TEXT(K73,"?0.000")&amp;","&amp;TEXT(L73,"?0.000")&amp;","&amp;TEXT(M73,"?0.000")&amp;","&amp;TEXT(N73,"?0.000")&amp;","&amp;TEXT(O73,"?0.000")&amp;","&amp;TEXT(P73,"?0.000")&amp;","&amp;TEXT(Q73,"?0.000")</f>
        <v>Dpto. Gualeguay                         ,-33.000,-59.583,2018,2016,99.700,18.043,23.271,80.229,10.186,3514.286, 6.100</v>
      </c>
    </row>
    <row r="74" spans="1:19" x14ac:dyDescent="0.35">
      <c r="A74">
        <f t="shared" ref="A74:A137" si="9">A73+1</f>
        <v>67</v>
      </c>
      <c r="B74" s="35">
        <f t="array" ref="B74">IF(B73=0,0,MIN(IF(INDEX(DATOS,0,$P$2)&lt;=$I74,IF(INDEX(DATOS,0,$P$2)&gt;=$J74,IF(ISNUMBER(INDEX(DATOS,0,$C74)),IF(INDEX(DATOS,0,$N$2)=0,IF(INDEX(DATOS,0,$O$2)=1,IF(ISNA(MATCH(INDEX(DATOS,0,$Q$2),IF($J$8:J73=J74,$E$8:E73),0)),INDEX(DATOS,0,$M$2)))))))))</f>
        <v>165</v>
      </c>
      <c r="C74" s="32">
        <f>MATCH(D74,INDEX(DATOS,1,),0)</f>
        <v>20</v>
      </c>
      <c r="D74" s="114" t="s">
        <v>1</v>
      </c>
      <c r="E74" s="34" t="str">
        <f>IF($B74=0,"--",INDEX(DATOS,$B74,Q$2))</f>
        <v>Departamento de Gualeguaychú, ER</v>
      </c>
      <c r="F74" s="34" t="str">
        <f>IFERROR(SUBSTITUTE(SUBSTITUTE(SUBSTITUTE(SUBSTITUTE(SUBSTITUTE(MID(E74,1,FIND(",",E74)-1),"Departamento de","Dpto."),"Partido de","Part."),"Coronel","Cnel."),"General","Gral."),"Comandante","Cmte."),E74)</f>
        <v>Dpto. Gualeguaychú</v>
      </c>
      <c r="G74" s="117">
        <f>IFERROR(VLOOKUP($E74,LOC_UNICOS,G$2,0),"sd")</f>
        <v>-33.25</v>
      </c>
      <c r="H74" s="117">
        <f>IFERROR(VLOOKUP($E74,LOC_UNICOS,H$2,0),"sd")</f>
        <v>-59</v>
      </c>
      <c r="I74" s="116">
        <f t="shared" si="6"/>
        <v>2018</v>
      </c>
      <c r="J74" s="116">
        <f t="shared" si="7"/>
        <v>2016</v>
      </c>
      <c r="K74" s="118">
        <f t="array" ref="K74">IFERROR(AVERAGE(IF(INDEX(DATOS,0,$P$2)&lt;=$I74,IF(INDEX(DATOS,0,$P$2)&gt;=$J74,IF(ISNUMBER(INDEX(DATOS,0,K$5)),IF(INDEX(DATOS,0,$N$2)=0,IF(INDEX(DATOS,0,$O$2)=1,IF(INDEX(DATOS,0,$Q$2)=$E74,INDEX(DATOS,0,K$5)))))))),"sd")</f>
        <v>99.277777777777786</v>
      </c>
      <c r="L74" s="118">
        <f t="array" ref="L74">IFERROR(AVERAGE(IF(INDEX(DATOS,0,$P$2)&lt;=$I74,IF(INDEX(DATOS,0,$P$2)&gt;=$J74,IF(ISNUMBER(INDEX(DATOS,0,L$5)),IF(INDEX(DATOS,0,$N$2)=0,IF(INDEX(DATOS,0,$O$2)=1,IF(INDEX(DATOS,0,$Q$2)=$E74,INDEX(DATOS,0,L$5)))))))),"sd")</f>
        <v>18.633333333333333</v>
      </c>
      <c r="M74" s="118">
        <f t="array" ref="M74">IFERROR(AVERAGE(IF(INDEX(DATOS,0,$P$2)&lt;=$I74,IF(INDEX(DATOS,0,$P$2)&gt;=$J74,IF(ISNUMBER(INDEX(DATOS,0,M$5)),IF(INDEX(DATOS,0,$N$2)=0,IF(INDEX(DATOS,0,$O$2)=1,IF(INDEX(DATOS,0,$Q$2)=$E74,INDEX(DATOS,0,M$5)))))))),"sd")</f>
        <v>23.255555555555553</v>
      </c>
      <c r="N74" s="118">
        <f t="array" ref="N74">IFERROR(AVERAGE(IF(INDEX(DATOS,0,$P$2)&lt;=$I74,IF(INDEX(DATOS,0,$P$2)&gt;=$J74,IF(ISNUMBER(INDEX(DATOS,0,N$5)),IF(INDEX(DATOS,0,$N$2)=0,IF(INDEX(DATOS,0,$O$2)=1,IF(INDEX(DATOS,0,$Q$2)=$E74,INDEX(DATOS,0,N$5)))))))),"sd")</f>
        <v>79.333333333333343</v>
      </c>
      <c r="O74" s="118">
        <f t="array" ref="O74">IFERROR(AVERAGE(IF(INDEX(DATOS,0,$P$2)&lt;=$I74,IF(INDEX(DATOS,0,$P$2)&gt;=$J74,IF(ISNUMBER(INDEX(DATOS,0,O$5)),IF(INDEX(DATOS,0,$N$2)=0,IF(INDEX(DATOS,0,$O$2)=1,IF(INDEX(DATOS,0,$Q$2)=$E74,INDEX(DATOS,0,O$5)))))))),"sd")</f>
        <v>10.199999999999999</v>
      </c>
      <c r="P74" s="118">
        <f t="array" ref="P74">IFERROR(AVERAGE(IF(INDEX(DATOS,0,$P$2)&lt;=$I74,IF(INDEX(DATOS,0,$P$2)&gt;=$J74,IF(ISNUMBER(INDEX(DATOS,0,P$5)),IF(INDEX(DATOS,0,$N$2)=0,IF(INDEX(DATOS,0,$O$2)=1,IF(INDEX(DATOS,0,$Q$2)=$E74,INDEX(DATOS,0,P$5)))))))),"sd")</f>
        <v>3016.6666666666665</v>
      </c>
      <c r="Q74" s="118">
        <f t="array" ref="Q74">IFERROR(AVERAGE(IF(INDEX(DATOS,0,$P$2)&lt;=$I74,IF(INDEX(DATOS,0,$P$2)&gt;=$J74,IF(ISNUMBER(INDEX(DATOS,0,Q$5)),IF(INDEX(DATOS,0,$N$2)=0,IF(INDEX(DATOS,0,$O$2)=1,IF(INDEX(DATOS,0,$Q$2)=$E74,INDEX(DATOS,0,Q$5)))))))),"sd")</f>
        <v>5.2044444444444444</v>
      </c>
      <c r="R74" s="118"/>
      <c r="S74" s="119" t="str">
        <f t="shared" si="8"/>
        <v>Dpto. Gualeguaychú                      ,-33.250,-59.000,2018,2016,99.278,18.633,23.256,79.333,10.200,3016.667, 5.204</v>
      </c>
    </row>
    <row r="75" spans="1:19" x14ac:dyDescent="0.35">
      <c r="A75">
        <f t="shared" si="9"/>
        <v>68</v>
      </c>
      <c r="B75" s="35">
        <f t="array" ref="B75">IF(B74=0,0,MIN(IF(INDEX(DATOS,0,$P$2)&lt;=$I75,IF(INDEX(DATOS,0,$P$2)&gt;=$J75,IF(ISNUMBER(INDEX(DATOS,0,$C75)),IF(INDEX(DATOS,0,$N$2)=0,IF(INDEX(DATOS,0,$O$2)=1,IF(ISNA(MATCH(INDEX(DATOS,0,$Q$2),IF($J$8:J74=J75,$E$8:E74),0)),INDEX(DATOS,0,$M$2)))))))))</f>
        <v>168</v>
      </c>
      <c r="C75" s="32">
        <f>MATCH(D75,INDEX(DATOS,1,),0)</f>
        <v>20</v>
      </c>
      <c r="D75" s="114" t="s">
        <v>1</v>
      </c>
      <c r="E75" s="34" t="str">
        <f>IF($B75=0,"--",INDEX(DATOS,$B75,Q$2))</f>
        <v>Departamento de Nogoyá, ER</v>
      </c>
      <c r="F75" s="34" t="str">
        <f>IFERROR(SUBSTITUTE(SUBSTITUTE(SUBSTITUTE(SUBSTITUTE(SUBSTITUTE(MID(E75,1,FIND(",",E75)-1),"Departamento de","Dpto."),"Partido de","Part."),"Coronel","Cnel."),"General","Gral."),"Comandante","Cmte."),E75)</f>
        <v>Dpto. Nogoyá</v>
      </c>
      <c r="G75" s="117">
        <f>IFERROR(VLOOKUP($E75,LOC_UNICOS,G$2,0),"sd")</f>
        <v>-32.1666667</v>
      </c>
      <c r="H75" s="117">
        <f>IFERROR(VLOOKUP($E75,LOC_UNICOS,H$2,0),"sd")</f>
        <v>-59.8333333</v>
      </c>
      <c r="I75" s="116">
        <f t="shared" si="6"/>
        <v>2018</v>
      </c>
      <c r="J75" s="116">
        <f t="shared" si="7"/>
        <v>2016</v>
      </c>
      <c r="K75" s="118">
        <f t="array" ref="K75">IFERROR(AVERAGE(IF(INDEX(DATOS,0,$P$2)&lt;=$I75,IF(INDEX(DATOS,0,$P$2)&gt;=$J75,IF(ISNUMBER(INDEX(DATOS,0,K$5)),IF(INDEX(DATOS,0,$N$2)=0,IF(INDEX(DATOS,0,$O$2)=1,IF(INDEX(DATOS,0,$Q$2)=$E75,INDEX(DATOS,0,K$5)))))))),"sd")</f>
        <v>99.65</v>
      </c>
      <c r="L75" s="118">
        <f t="array" ref="L75">IFERROR(AVERAGE(IF(INDEX(DATOS,0,$P$2)&lt;=$I75,IF(INDEX(DATOS,0,$P$2)&gt;=$J75,IF(ISNUMBER(INDEX(DATOS,0,L$5)),IF(INDEX(DATOS,0,$N$2)=0,IF(INDEX(DATOS,0,$O$2)=1,IF(INDEX(DATOS,0,$Q$2)=$E75,INDEX(DATOS,0,L$5)))))))),"sd")</f>
        <v>14.125</v>
      </c>
      <c r="M75" s="118">
        <f t="array" ref="M75">IFERROR(AVERAGE(IF(INDEX(DATOS,0,$P$2)&lt;=$I75,IF(INDEX(DATOS,0,$P$2)&gt;=$J75,IF(ISNUMBER(INDEX(DATOS,0,M$5)),IF(INDEX(DATOS,0,$N$2)=0,IF(INDEX(DATOS,0,$O$2)=1,IF(INDEX(DATOS,0,$Q$2)=$E75,INDEX(DATOS,0,M$5)))))))),"sd")</f>
        <v>23.025000000000002</v>
      </c>
      <c r="N75" s="118">
        <f t="array" ref="N75">IFERROR(AVERAGE(IF(INDEX(DATOS,0,$P$2)&lt;=$I75,IF(INDEX(DATOS,0,$P$2)&gt;=$J75,IF(ISNUMBER(INDEX(DATOS,0,N$5)),IF(INDEX(DATOS,0,$N$2)=0,IF(INDEX(DATOS,0,$O$2)=1,IF(INDEX(DATOS,0,$Q$2)=$E75,INDEX(DATOS,0,N$5)))))))),"sd")</f>
        <v>80.075000000000003</v>
      </c>
      <c r="O75" s="118">
        <f t="array" ref="O75">IFERROR(AVERAGE(IF(INDEX(DATOS,0,$P$2)&lt;=$I75,IF(INDEX(DATOS,0,$P$2)&gt;=$J75,IF(ISNUMBER(INDEX(DATOS,0,O$5)),IF(INDEX(DATOS,0,$N$2)=0,IF(INDEX(DATOS,0,$O$2)=1,IF(INDEX(DATOS,0,$Q$2)=$E75,INDEX(DATOS,0,O$5)))))))),"sd")</f>
        <v>10.225</v>
      </c>
      <c r="P75" s="118">
        <f t="array" ref="P75">IFERROR(AVERAGE(IF(INDEX(DATOS,0,$P$2)&lt;=$I75,IF(INDEX(DATOS,0,$P$2)&gt;=$J75,IF(ISNUMBER(INDEX(DATOS,0,P$5)),IF(INDEX(DATOS,0,$N$2)=0,IF(INDEX(DATOS,0,$O$2)=1,IF(INDEX(DATOS,0,$Q$2)=$E75,INDEX(DATOS,0,P$5)))))))),"sd")</f>
        <v>3175.0022112152838</v>
      </c>
      <c r="Q75" s="118">
        <f t="array" ref="Q75">IFERROR(AVERAGE(IF(INDEX(DATOS,0,$P$2)&lt;=$I75,IF(INDEX(DATOS,0,$P$2)&gt;=$J75,IF(ISNUMBER(INDEX(DATOS,0,Q$5)),IF(INDEX(DATOS,0,$N$2)=0,IF(INDEX(DATOS,0,$O$2)=1,IF(INDEX(DATOS,0,$Q$2)=$E75,INDEX(DATOS,0,Q$5)))))))),"sd")</f>
        <v>4.6775000000000002</v>
      </c>
      <c r="R75" s="118"/>
      <c r="S75" s="119" t="str">
        <f t="shared" si="8"/>
        <v>Dpto. Nogoyá                            ,-32.167,-59.833,2018,2016,99.650,14.125,23.025,80.075,10.225,3175.002, 4.678</v>
      </c>
    </row>
    <row r="76" spans="1:19" x14ac:dyDescent="0.35">
      <c r="A76">
        <f t="shared" si="9"/>
        <v>69</v>
      </c>
      <c r="B76" s="35">
        <f t="array" ref="B76">IF(B75=0,0,MIN(IF(INDEX(DATOS,0,$P$2)&lt;=$I76,IF(INDEX(DATOS,0,$P$2)&gt;=$J76,IF(ISNUMBER(INDEX(DATOS,0,$C76)),IF(INDEX(DATOS,0,$N$2)=0,IF(INDEX(DATOS,0,$O$2)=1,IF(ISNA(MATCH(INDEX(DATOS,0,$Q$2),IF($J$8:J75=J76,$E$8:E75),0)),INDEX(DATOS,0,$M$2)))))))))</f>
        <v>171</v>
      </c>
      <c r="C76" s="32">
        <f>MATCH(D76,INDEX(DATOS,1,),0)</f>
        <v>20</v>
      </c>
      <c r="D76" s="114" t="s">
        <v>1</v>
      </c>
      <c r="E76" s="34" t="str">
        <f>IF($B76=0,"--",INDEX(DATOS,$B76,Q$2))</f>
        <v>Departamento de Uruguay, ER</v>
      </c>
      <c r="F76" s="34" t="str">
        <f>IFERROR(SUBSTITUTE(SUBSTITUTE(SUBSTITUTE(SUBSTITUTE(SUBSTITUTE(MID(E76,1,FIND(",",E76)-1),"Departamento de","Dpto."),"Partido de","Part."),"Coronel","Cnel."),"General","Gral."),"Comandante","Cmte."),E76)</f>
        <v>Dpto. Uruguay</v>
      </c>
      <c r="G76" s="117">
        <f>IFERROR(VLOOKUP($E76,LOC_UNICOS,G$2,0),"sd")</f>
        <v>-32.5833333</v>
      </c>
      <c r="H76" s="117">
        <f>IFERROR(VLOOKUP($E76,LOC_UNICOS,H$2,0),"sd")</f>
        <v>-58.5833333</v>
      </c>
      <c r="I76" s="116">
        <f t="shared" si="6"/>
        <v>2018</v>
      </c>
      <c r="J76" s="116">
        <f t="shared" si="7"/>
        <v>2016</v>
      </c>
      <c r="K76" s="118">
        <f t="array" ref="K76">IFERROR(AVERAGE(IF(INDEX(DATOS,0,$P$2)&lt;=$I76,IF(INDEX(DATOS,0,$P$2)&gt;=$J76,IF(ISNUMBER(INDEX(DATOS,0,K$5)),IF(INDEX(DATOS,0,$N$2)=0,IF(INDEX(DATOS,0,$O$2)=1,IF(INDEX(DATOS,0,$Q$2)=$E76,INDEX(DATOS,0,K$5)))))))),"sd")</f>
        <v>99.083333333333329</v>
      </c>
      <c r="L76" s="118">
        <f t="array" ref="L76">IFERROR(AVERAGE(IF(INDEX(DATOS,0,$P$2)&lt;=$I76,IF(INDEX(DATOS,0,$P$2)&gt;=$J76,IF(ISNUMBER(INDEX(DATOS,0,L$5)),IF(INDEX(DATOS,0,$N$2)=0,IF(INDEX(DATOS,0,$O$2)=1,IF(INDEX(DATOS,0,$Q$2)=$E76,INDEX(DATOS,0,L$5)))))))),"sd")</f>
        <v>16.133333333333333</v>
      </c>
      <c r="M76" s="118">
        <f t="array" ref="M76">IFERROR(AVERAGE(IF(INDEX(DATOS,0,$P$2)&lt;=$I76,IF(INDEX(DATOS,0,$P$2)&gt;=$J76,IF(ISNUMBER(INDEX(DATOS,0,M$5)),IF(INDEX(DATOS,0,$N$2)=0,IF(INDEX(DATOS,0,$O$2)=1,IF(INDEX(DATOS,0,$Q$2)=$E76,INDEX(DATOS,0,M$5)))))))),"sd")</f>
        <v>24.083333333333332</v>
      </c>
      <c r="N76" s="118">
        <f t="array" ref="N76">IFERROR(AVERAGE(IF(INDEX(DATOS,0,$P$2)&lt;=$I76,IF(INDEX(DATOS,0,$P$2)&gt;=$J76,IF(ISNUMBER(INDEX(DATOS,0,N$5)),IF(INDEX(DATOS,0,$N$2)=0,IF(INDEX(DATOS,0,$O$2)=1,IF(INDEX(DATOS,0,$Q$2)=$E76,INDEX(DATOS,0,N$5)))))))),"sd")</f>
        <v>80.016666666666666</v>
      </c>
      <c r="O76" s="118">
        <f t="array" ref="O76">IFERROR(AVERAGE(IF(INDEX(DATOS,0,$P$2)&lt;=$I76,IF(INDEX(DATOS,0,$P$2)&gt;=$J76,IF(ISNUMBER(INDEX(DATOS,0,O$5)),IF(INDEX(DATOS,0,$N$2)=0,IF(INDEX(DATOS,0,$O$2)=1,IF(INDEX(DATOS,0,$Q$2)=$E76,INDEX(DATOS,0,O$5)))))))),"sd")</f>
        <v>10.233333333333333</v>
      </c>
      <c r="P76" s="118">
        <f t="array" ref="P76">IFERROR(AVERAGE(IF(INDEX(DATOS,0,$P$2)&lt;=$I76,IF(INDEX(DATOS,0,$P$2)&gt;=$J76,IF(ISNUMBER(INDEX(DATOS,0,P$5)),IF(INDEX(DATOS,0,$N$2)=0,IF(INDEX(DATOS,0,$O$2)=1,IF(INDEX(DATOS,0,$Q$2)=$E76,INDEX(DATOS,0,P$5)))))))),"sd")</f>
        <v>3066.6666666666665</v>
      </c>
      <c r="Q76" s="118">
        <f t="array" ref="Q76">IFERROR(AVERAGE(IF(INDEX(DATOS,0,$P$2)&lt;=$I76,IF(INDEX(DATOS,0,$P$2)&gt;=$J76,IF(ISNUMBER(INDEX(DATOS,0,Q$5)),IF(INDEX(DATOS,0,$N$2)=0,IF(INDEX(DATOS,0,$O$2)=1,IF(INDEX(DATOS,0,$Q$2)=$E76,INDEX(DATOS,0,Q$5)))))))),"sd")</f>
        <v>5.8166666666666664</v>
      </c>
      <c r="R76" s="118"/>
      <c r="S76" s="119" t="str">
        <f t="shared" si="8"/>
        <v>Dpto. Uruguay                           ,-32.583,-58.583,2018,2016,99.083,16.133,24.083,80.017,10.233,3066.667, 5.817</v>
      </c>
    </row>
    <row r="77" spans="1:19" x14ac:dyDescent="0.35">
      <c r="A77">
        <f t="shared" si="9"/>
        <v>70</v>
      </c>
      <c r="B77" s="35">
        <f t="array" ref="B77">IF(B76=0,0,MIN(IF(INDEX(DATOS,0,$P$2)&lt;=$I77,IF(INDEX(DATOS,0,$P$2)&gt;=$J77,IF(ISNUMBER(INDEX(DATOS,0,$C77)),IF(INDEX(DATOS,0,$N$2)=0,IF(INDEX(DATOS,0,$O$2)=1,IF(ISNA(MATCH(INDEX(DATOS,0,$Q$2),IF($J$8:J76=J77,$E$8:E76),0)),INDEX(DATOS,0,$M$2)))))))))</f>
        <v>173</v>
      </c>
      <c r="C77" s="32">
        <f>MATCH(D77,INDEX(DATOS,1,),0)</f>
        <v>20</v>
      </c>
      <c r="D77" s="114" t="s">
        <v>1</v>
      </c>
      <c r="E77" s="34" t="str">
        <f>IF($B77=0,"--",INDEX(DATOS,$B77,Q$2))</f>
        <v>Departamento de Victoria, ER</v>
      </c>
      <c r="F77" s="34" t="str">
        <f>IFERROR(SUBSTITUTE(SUBSTITUTE(SUBSTITUTE(SUBSTITUTE(SUBSTITUTE(MID(E77,1,FIND(",",E77)-1),"Departamento de","Dpto."),"Partido de","Part."),"Coronel","Cnel."),"General","Gral."),"Comandante","Cmte."),E77)</f>
        <v>Dpto. Victoria</v>
      </c>
      <c r="G77" s="117">
        <f>IFERROR(VLOOKUP($E77,LOC_UNICOS,G$2,0),"sd")</f>
        <v>-32.6666667</v>
      </c>
      <c r="H77" s="117">
        <f>IFERROR(VLOOKUP($E77,LOC_UNICOS,H$2,0),"sd")</f>
        <v>-60.3333333</v>
      </c>
      <c r="I77" s="116">
        <f t="shared" si="6"/>
        <v>2018</v>
      </c>
      <c r="J77" s="116">
        <f t="shared" si="7"/>
        <v>2016</v>
      </c>
      <c r="K77" s="118">
        <f t="array" ref="K77">IFERROR(AVERAGE(IF(INDEX(DATOS,0,$P$2)&lt;=$I77,IF(INDEX(DATOS,0,$P$2)&gt;=$J77,IF(ISNUMBER(INDEX(DATOS,0,K$5)),IF(INDEX(DATOS,0,$N$2)=0,IF(INDEX(DATOS,0,$O$2)=1,IF(INDEX(DATOS,0,$Q$2)=$E77,INDEX(DATOS,0,K$5)))))))),"sd")</f>
        <v>99.642857142857153</v>
      </c>
      <c r="L77" s="118">
        <f t="array" ref="L77">IFERROR(AVERAGE(IF(INDEX(DATOS,0,$P$2)&lt;=$I77,IF(INDEX(DATOS,0,$P$2)&gt;=$J77,IF(ISNUMBER(INDEX(DATOS,0,L$5)),IF(INDEX(DATOS,0,$N$2)=0,IF(INDEX(DATOS,0,$O$2)=1,IF(INDEX(DATOS,0,$Q$2)=$E77,INDEX(DATOS,0,L$5)))))))),"sd")</f>
        <v>18.485714285714288</v>
      </c>
      <c r="M77" s="118">
        <f t="array" ref="M77">IFERROR(AVERAGE(IF(INDEX(DATOS,0,$P$2)&lt;=$I77,IF(INDEX(DATOS,0,$P$2)&gt;=$J77,IF(ISNUMBER(INDEX(DATOS,0,M$5)),IF(INDEX(DATOS,0,$N$2)=0,IF(INDEX(DATOS,0,$O$2)=1,IF(INDEX(DATOS,0,$Q$2)=$E77,INDEX(DATOS,0,M$5)))))))),"sd")</f>
        <v>24.457142857142856</v>
      </c>
      <c r="N77" s="118">
        <f t="array" ref="N77">IFERROR(AVERAGE(IF(INDEX(DATOS,0,$P$2)&lt;=$I77,IF(INDEX(DATOS,0,$P$2)&gt;=$J77,IF(ISNUMBER(INDEX(DATOS,0,N$5)),IF(INDEX(DATOS,0,$N$2)=0,IF(INDEX(DATOS,0,$O$2)=1,IF(INDEX(DATOS,0,$Q$2)=$E77,INDEX(DATOS,0,N$5)))))))),"sd")</f>
        <v>80.085714285714289</v>
      </c>
      <c r="O77" s="118">
        <f t="array" ref="O77">IFERROR(AVERAGE(IF(INDEX(DATOS,0,$P$2)&lt;=$I77,IF(INDEX(DATOS,0,$P$2)&gt;=$J77,IF(ISNUMBER(INDEX(DATOS,0,O$5)),IF(INDEX(DATOS,0,$N$2)=0,IF(INDEX(DATOS,0,$O$2)=1,IF(INDEX(DATOS,0,$Q$2)=$E77,INDEX(DATOS,0,O$5)))))))),"sd")</f>
        <v>10.285714285714283</v>
      </c>
      <c r="P77" s="118">
        <f t="array" ref="P77">IFERROR(AVERAGE(IF(INDEX(DATOS,0,$P$2)&lt;=$I77,IF(INDEX(DATOS,0,$P$2)&gt;=$J77,IF(ISNUMBER(INDEX(DATOS,0,P$5)),IF(INDEX(DATOS,0,$N$2)=0,IF(INDEX(DATOS,0,$O$2)=1,IF(INDEX(DATOS,0,$Q$2)=$E77,INDEX(DATOS,0,P$5)))))))),"sd")</f>
        <v>3357.1428571428573</v>
      </c>
      <c r="Q77" s="118">
        <f t="array" ref="Q77">IFERROR(AVERAGE(IF(INDEX(DATOS,0,$P$2)&lt;=$I77,IF(INDEX(DATOS,0,$P$2)&gt;=$J77,IF(ISNUMBER(INDEX(DATOS,0,Q$5)),IF(INDEX(DATOS,0,$N$2)=0,IF(INDEX(DATOS,0,$O$2)=1,IF(INDEX(DATOS,0,$Q$2)=$E77,INDEX(DATOS,0,Q$5)))))))),"sd")</f>
        <v>6.6514285714285721</v>
      </c>
      <c r="R77" s="118"/>
      <c r="S77" s="119" t="str">
        <f t="shared" si="8"/>
        <v>Dpto. Victoria                          ,-32.667,-60.333,2018,2016,99.643,18.486,24.457,80.086,10.286,3357.143, 6.651</v>
      </c>
    </row>
    <row r="78" spans="1:19" x14ac:dyDescent="0.35">
      <c r="A78">
        <f t="shared" si="9"/>
        <v>71</v>
      </c>
      <c r="B78" s="35">
        <f t="array" ref="B78">IF(B77=0,0,MIN(IF(INDEX(DATOS,0,$P$2)&lt;=$I78,IF(INDEX(DATOS,0,$P$2)&gt;=$J78,IF(ISNUMBER(INDEX(DATOS,0,$C78)),IF(INDEX(DATOS,0,$N$2)=0,IF(INDEX(DATOS,0,$O$2)=1,IF(ISNA(MATCH(INDEX(DATOS,0,$Q$2),IF($J$8:J77=J78,$E$8:E77),0)),INDEX(DATOS,0,$M$2)))))))))</f>
        <v>176</v>
      </c>
      <c r="C78" s="32">
        <f>MATCH(D78,INDEX(DATOS,1,),0)</f>
        <v>20</v>
      </c>
      <c r="D78" s="114" t="s">
        <v>1</v>
      </c>
      <c r="E78" s="34" t="str">
        <f>IF($B78=0,"--",INDEX(DATOS,$B78,Q$2))</f>
        <v>Partido de Lobería, BA</v>
      </c>
      <c r="F78" s="34" t="str">
        <f>IFERROR(SUBSTITUTE(SUBSTITUTE(SUBSTITUTE(SUBSTITUTE(SUBSTITUTE(MID(E78,1,FIND(",",E78)-1),"Departamento de","Dpto."),"Partido de","Part."),"Coronel","Cnel."),"General","Gral."),"Comandante","Cmte."),E78)</f>
        <v>Part. Lobería</v>
      </c>
      <c r="G78" s="117">
        <f>IFERROR(VLOOKUP($E78,LOC_UNICOS,G$2,0),"sd")</f>
        <v>-38.0833333</v>
      </c>
      <c r="H78" s="117">
        <f>IFERROR(VLOOKUP($E78,LOC_UNICOS,H$2,0),"sd")</f>
        <v>-58.75</v>
      </c>
      <c r="I78" s="116">
        <f t="shared" si="6"/>
        <v>2018</v>
      </c>
      <c r="J78" s="116">
        <f t="shared" si="7"/>
        <v>2016</v>
      </c>
      <c r="K78" s="118">
        <f t="array" ref="K78">IFERROR(AVERAGE(IF(INDEX(DATOS,0,$P$2)&lt;=$I78,IF(INDEX(DATOS,0,$P$2)&gt;=$J78,IF(ISNUMBER(INDEX(DATOS,0,K$5)),IF(INDEX(DATOS,0,$N$2)=0,IF(INDEX(DATOS,0,$O$2)=1,IF(INDEX(DATOS,0,$Q$2)=$E78,INDEX(DATOS,0,K$5)))))))),"sd")</f>
        <v>100.58181818181819</v>
      </c>
      <c r="L78" s="118">
        <f t="array" ref="L78">IFERROR(AVERAGE(IF(INDEX(DATOS,0,$P$2)&lt;=$I78,IF(INDEX(DATOS,0,$P$2)&gt;=$J78,IF(ISNUMBER(INDEX(DATOS,0,L$5)),IF(INDEX(DATOS,0,$N$2)=0,IF(INDEX(DATOS,0,$O$2)=1,IF(INDEX(DATOS,0,$Q$2)=$E78,INDEX(DATOS,0,L$5)))))))),"sd")</f>
        <v>18.100000000000001</v>
      </c>
      <c r="M78" s="118">
        <f t="array" ref="M78">IFERROR(AVERAGE(IF(INDEX(DATOS,0,$P$2)&lt;=$I78,IF(INDEX(DATOS,0,$P$2)&gt;=$J78,IF(ISNUMBER(INDEX(DATOS,0,M$5)),IF(INDEX(DATOS,0,$N$2)=0,IF(INDEX(DATOS,0,$O$2)=1,IF(INDEX(DATOS,0,$Q$2)=$E78,INDEX(DATOS,0,M$5)))))))),"sd")</f>
        <v>24.581818181818178</v>
      </c>
      <c r="N78" s="118">
        <f t="array" ref="N78">IFERROR(AVERAGE(IF(INDEX(DATOS,0,$P$2)&lt;=$I78,IF(INDEX(DATOS,0,$P$2)&gt;=$J78,IF(ISNUMBER(INDEX(DATOS,0,N$5)),IF(INDEX(DATOS,0,$N$2)=0,IF(INDEX(DATOS,0,$O$2)=1,IF(INDEX(DATOS,0,$Q$2)=$E78,INDEX(DATOS,0,N$5)))))))),"sd")</f>
        <v>78.954545454545453</v>
      </c>
      <c r="O78" s="118">
        <f t="array" ref="O78">IFERROR(AVERAGE(IF(INDEX(DATOS,0,$P$2)&lt;=$I78,IF(INDEX(DATOS,0,$P$2)&gt;=$J78,IF(ISNUMBER(INDEX(DATOS,0,O$5)),IF(INDEX(DATOS,0,$N$2)=0,IF(INDEX(DATOS,0,$O$2)=1,IF(INDEX(DATOS,0,$Q$2)=$E78,INDEX(DATOS,0,O$5)))))))),"sd")</f>
        <v>10.881818181818183</v>
      </c>
      <c r="P78" s="118">
        <f t="array" ref="P78">IFERROR(AVERAGE(IF(INDEX(DATOS,0,$P$2)&lt;=$I78,IF(INDEX(DATOS,0,$P$2)&gt;=$J78,IF(ISNUMBER(INDEX(DATOS,0,P$5)),IF(INDEX(DATOS,0,$N$2)=0,IF(INDEX(DATOS,0,$O$2)=1,IF(INDEX(DATOS,0,$Q$2)=$E78,INDEX(DATOS,0,P$5)))))))),"sd")</f>
        <v>4209.3208646328376</v>
      </c>
      <c r="Q78" s="118">
        <f t="array" ref="Q78">IFERROR(AVERAGE(IF(INDEX(DATOS,0,$P$2)&lt;=$I78,IF(INDEX(DATOS,0,$P$2)&gt;=$J78,IF(ISNUMBER(INDEX(DATOS,0,Q$5)),IF(INDEX(DATOS,0,$N$2)=0,IF(INDEX(DATOS,0,$O$2)=1,IF(INDEX(DATOS,0,$Q$2)=$E78,INDEX(DATOS,0,Q$5)))))))),"sd")</f>
        <v>1.2427272727272727</v>
      </c>
      <c r="R78" s="118"/>
      <c r="S78" s="119" t="str">
        <f t="shared" si="8"/>
        <v>Part. Lobería                           ,-38.083,-58.750,2018,2016,100.582,18.100,24.582,78.955,10.882,4209.321, 1.243</v>
      </c>
    </row>
    <row r="79" spans="1:19" x14ac:dyDescent="0.35">
      <c r="A79">
        <f t="shared" si="9"/>
        <v>72</v>
      </c>
      <c r="B79" s="35">
        <f t="array" ref="B79">IF(B78=0,0,MIN(IF(INDEX(DATOS,0,$P$2)&lt;=$I79,IF(INDEX(DATOS,0,$P$2)&gt;=$J79,IF(ISNUMBER(INDEX(DATOS,0,$C79)),IF(INDEX(DATOS,0,$N$2)=0,IF(INDEX(DATOS,0,$O$2)=1,IF(ISNA(MATCH(INDEX(DATOS,0,$Q$2),IF($J$8:J78=J79,$E$8:E78),0)),INDEX(DATOS,0,$M$2)))))))))</f>
        <v>178</v>
      </c>
      <c r="C79" s="32">
        <f>MATCH(D79,INDEX(DATOS,1,),0)</f>
        <v>20</v>
      </c>
      <c r="D79" s="114" t="s">
        <v>1</v>
      </c>
      <c r="E79" s="34" t="str">
        <f>IF($B79=0,"--",INDEX(DATOS,$B79,Q$2))</f>
        <v>Partido de Azul, BA</v>
      </c>
      <c r="F79" s="34" t="str">
        <f>IFERROR(SUBSTITUTE(SUBSTITUTE(SUBSTITUTE(SUBSTITUTE(SUBSTITUTE(MID(E79,1,FIND(",",E79)-1),"Departamento de","Dpto."),"Partido de","Part."),"Coronel","Cnel."),"General","Gral."),"Comandante","Cmte."),E79)</f>
        <v>Part. Azul</v>
      </c>
      <c r="G79" s="117">
        <f>IFERROR(VLOOKUP($E79,LOC_UNICOS,G$2,0),"sd")</f>
        <v>-36.75</v>
      </c>
      <c r="H79" s="117">
        <f>IFERROR(VLOOKUP($E79,LOC_UNICOS,H$2,0),"sd")</f>
        <v>-59.6666667</v>
      </c>
      <c r="I79" s="116">
        <f t="shared" si="6"/>
        <v>2018</v>
      </c>
      <c r="J79" s="116">
        <f t="shared" si="7"/>
        <v>2016</v>
      </c>
      <c r="K79" s="118">
        <f t="array" ref="K79">IFERROR(AVERAGE(IF(INDEX(DATOS,0,$P$2)&lt;=$I79,IF(INDEX(DATOS,0,$P$2)&gt;=$J79,IF(ISNUMBER(INDEX(DATOS,0,K$5)),IF(INDEX(DATOS,0,$N$2)=0,IF(INDEX(DATOS,0,$O$2)=1,IF(INDEX(DATOS,0,$Q$2)=$E79,INDEX(DATOS,0,K$5)))))))),"sd")</f>
        <v>101</v>
      </c>
      <c r="L79" s="118">
        <f t="array" ref="L79">IFERROR(AVERAGE(IF(INDEX(DATOS,0,$P$2)&lt;=$I79,IF(INDEX(DATOS,0,$P$2)&gt;=$J79,IF(ISNUMBER(INDEX(DATOS,0,L$5)),IF(INDEX(DATOS,0,$N$2)=0,IF(INDEX(DATOS,0,$O$2)=1,IF(INDEX(DATOS,0,$Q$2)=$E79,INDEX(DATOS,0,L$5)))))))),"sd")</f>
        <v>21.3</v>
      </c>
      <c r="M79" s="118">
        <f t="array" ref="M79">IFERROR(AVERAGE(IF(INDEX(DATOS,0,$P$2)&lt;=$I79,IF(INDEX(DATOS,0,$P$2)&gt;=$J79,IF(ISNUMBER(INDEX(DATOS,0,M$5)),IF(INDEX(DATOS,0,$N$2)=0,IF(INDEX(DATOS,0,$O$2)=1,IF(INDEX(DATOS,0,$Q$2)=$E79,INDEX(DATOS,0,M$5)))))))),"sd")</f>
        <v>21</v>
      </c>
      <c r="N79" s="118">
        <f t="array" ref="N79">IFERROR(AVERAGE(IF(INDEX(DATOS,0,$P$2)&lt;=$I79,IF(INDEX(DATOS,0,$P$2)&gt;=$J79,IF(ISNUMBER(INDEX(DATOS,0,N$5)),IF(INDEX(DATOS,0,$N$2)=0,IF(INDEX(DATOS,0,$O$2)=1,IF(INDEX(DATOS,0,$Q$2)=$E79,INDEX(DATOS,0,N$5)))))))),"sd")</f>
        <v>81.025000000000006</v>
      </c>
      <c r="O79" s="118">
        <f t="array" ref="O79">IFERROR(AVERAGE(IF(INDEX(DATOS,0,$P$2)&lt;=$I79,IF(INDEX(DATOS,0,$P$2)&gt;=$J79,IF(ISNUMBER(INDEX(DATOS,0,O$5)),IF(INDEX(DATOS,0,$N$2)=0,IF(INDEX(DATOS,0,$O$2)=1,IF(INDEX(DATOS,0,$Q$2)=$E79,INDEX(DATOS,0,O$5)))))))),"sd")</f>
        <v>10.75</v>
      </c>
      <c r="P79" s="118">
        <f t="array" ref="P79">IFERROR(AVERAGE(IF(INDEX(DATOS,0,$P$2)&lt;=$I79,IF(INDEX(DATOS,0,$P$2)&gt;=$J79,IF(ISNUMBER(INDEX(DATOS,0,P$5)),IF(INDEX(DATOS,0,$N$2)=0,IF(INDEX(DATOS,0,$O$2)=1,IF(INDEX(DATOS,0,$Q$2)=$E79,INDEX(DATOS,0,P$5)))))))),"sd")</f>
        <v>4000</v>
      </c>
      <c r="Q79" s="118">
        <f t="array" ref="Q79">IFERROR(AVERAGE(IF(INDEX(DATOS,0,$P$2)&lt;=$I79,IF(INDEX(DATOS,0,$P$2)&gt;=$J79,IF(ISNUMBER(INDEX(DATOS,0,Q$5)),IF(INDEX(DATOS,0,$N$2)=0,IF(INDEX(DATOS,0,$O$2)=1,IF(INDEX(DATOS,0,$Q$2)=$E79,INDEX(DATOS,0,Q$5)))))))),"sd")</f>
        <v>0.79500000000000004</v>
      </c>
      <c r="R79" s="118"/>
      <c r="S79" s="119" t="str">
        <f t="shared" si="8"/>
        <v>Part. Azul                              ,-36.750,-59.667,2018,2016,101.000,21.300,21.000,81.025,10.750,4000.000, 0.795</v>
      </c>
    </row>
    <row r="80" spans="1:19" x14ac:dyDescent="0.35">
      <c r="A80">
        <f t="shared" si="9"/>
        <v>73</v>
      </c>
      <c r="B80" s="35">
        <f t="array" ref="B80">IF(B79=0,0,MIN(IF(INDEX(DATOS,0,$P$2)&lt;=$I80,IF(INDEX(DATOS,0,$P$2)&gt;=$J80,IF(ISNUMBER(INDEX(DATOS,0,$C80)),IF(INDEX(DATOS,0,$N$2)=0,IF(INDEX(DATOS,0,$O$2)=1,IF(ISNA(MATCH(INDEX(DATOS,0,$Q$2),IF($J$8:J79=J80,$E$8:E79),0)),INDEX(DATOS,0,$M$2)))))))))</f>
        <v>179</v>
      </c>
      <c r="C80" s="32">
        <f>MATCH(D80,INDEX(DATOS,1,),0)</f>
        <v>20</v>
      </c>
      <c r="D80" s="114" t="s">
        <v>1</v>
      </c>
      <c r="E80" s="34" t="str">
        <f>IF($B80=0,"--",INDEX(DATOS,$B80,Q$2))</f>
        <v>Partido de General Alvarado, BA</v>
      </c>
      <c r="F80" s="34" t="str">
        <f>IFERROR(SUBSTITUTE(SUBSTITUTE(SUBSTITUTE(SUBSTITUTE(SUBSTITUTE(MID(E80,1,FIND(",",E80)-1),"Departamento de","Dpto."),"Partido de","Part."),"Coronel","Cnel."),"General","Gral."),"Comandante","Cmte."),E80)</f>
        <v>Part. Gral. Alvarado</v>
      </c>
      <c r="G80" s="117">
        <f>IFERROR(VLOOKUP($E80,LOC_UNICOS,G$2,0),"sd")</f>
        <v>-38.1666667</v>
      </c>
      <c r="H80" s="117">
        <f>IFERROR(VLOOKUP($E80,LOC_UNICOS,H$2,0),"sd")</f>
        <v>-58.0833333</v>
      </c>
      <c r="I80" s="116">
        <f t="shared" si="6"/>
        <v>2018</v>
      </c>
      <c r="J80" s="116">
        <f t="shared" si="7"/>
        <v>2016</v>
      </c>
      <c r="K80" s="118">
        <f t="array" ref="K80">IFERROR(AVERAGE(IF(INDEX(DATOS,0,$P$2)&lt;=$I80,IF(INDEX(DATOS,0,$P$2)&gt;=$J80,IF(ISNUMBER(INDEX(DATOS,0,K$5)),IF(INDEX(DATOS,0,$N$2)=0,IF(INDEX(DATOS,0,$O$2)=1,IF(INDEX(DATOS,0,$Q$2)=$E80,INDEX(DATOS,0,K$5)))))))),"sd")</f>
        <v>99.924999999999997</v>
      </c>
      <c r="L80" s="118">
        <f t="array" ref="L80">IFERROR(AVERAGE(IF(INDEX(DATOS,0,$P$2)&lt;=$I80,IF(INDEX(DATOS,0,$P$2)&gt;=$J80,IF(ISNUMBER(INDEX(DATOS,0,L$5)),IF(INDEX(DATOS,0,$N$2)=0,IF(INDEX(DATOS,0,$O$2)=1,IF(INDEX(DATOS,0,$Q$2)=$E80,INDEX(DATOS,0,L$5)))))))),"sd")</f>
        <v>25.250000000000004</v>
      </c>
      <c r="M80" s="118">
        <f t="array" ref="M80">IFERROR(AVERAGE(IF(INDEX(DATOS,0,$P$2)&lt;=$I80,IF(INDEX(DATOS,0,$P$2)&gt;=$J80,IF(ISNUMBER(INDEX(DATOS,0,M$5)),IF(INDEX(DATOS,0,$N$2)=0,IF(INDEX(DATOS,0,$O$2)=1,IF(INDEX(DATOS,0,$Q$2)=$E80,INDEX(DATOS,0,M$5)))))))),"sd")</f>
        <v>24.375</v>
      </c>
      <c r="N80" s="118">
        <f t="array" ref="N80">IFERROR(AVERAGE(IF(INDEX(DATOS,0,$P$2)&lt;=$I80,IF(INDEX(DATOS,0,$P$2)&gt;=$J80,IF(ISNUMBER(INDEX(DATOS,0,N$5)),IF(INDEX(DATOS,0,$N$2)=0,IF(INDEX(DATOS,0,$O$2)=1,IF(INDEX(DATOS,0,$Q$2)=$E80,INDEX(DATOS,0,N$5)))))))),"sd")</f>
        <v>79.712500000000006</v>
      </c>
      <c r="O80" s="118">
        <f t="array" ref="O80">IFERROR(AVERAGE(IF(INDEX(DATOS,0,$P$2)&lt;=$I80,IF(INDEX(DATOS,0,$P$2)&gt;=$J80,IF(ISNUMBER(INDEX(DATOS,0,O$5)),IF(INDEX(DATOS,0,$N$2)=0,IF(INDEX(DATOS,0,$O$2)=1,IF(INDEX(DATOS,0,$Q$2)=$E80,INDEX(DATOS,0,O$5)))))))),"sd")</f>
        <v>10.4</v>
      </c>
      <c r="P80" s="118">
        <f t="array" ref="P80">IFERROR(AVERAGE(IF(INDEX(DATOS,0,$P$2)&lt;=$I80,IF(INDEX(DATOS,0,$P$2)&gt;=$J80,IF(ISNUMBER(INDEX(DATOS,0,P$5)),IF(INDEX(DATOS,0,$N$2)=0,IF(INDEX(DATOS,0,$O$2)=1,IF(INDEX(DATOS,0,$Q$2)=$E80,INDEX(DATOS,0,P$5)))))))),"sd")</f>
        <v>4174.998231778477</v>
      </c>
      <c r="Q80" s="118">
        <f t="array" ref="Q80">IFERROR(AVERAGE(IF(INDEX(DATOS,0,$P$2)&lt;=$I80,IF(INDEX(DATOS,0,$P$2)&gt;=$J80,IF(ISNUMBER(INDEX(DATOS,0,Q$5)),IF(INDEX(DATOS,0,$N$2)=0,IF(INDEX(DATOS,0,$O$2)=1,IF(INDEX(DATOS,0,$Q$2)=$E80,INDEX(DATOS,0,Q$5)))))))),"sd")</f>
        <v>0.52</v>
      </c>
      <c r="R80" s="118"/>
      <c r="S80" s="119" t="str">
        <f t="shared" si="8"/>
        <v>Part. Gral. Alvarado                    ,-38.167,-58.083,2018,2016,99.925,25.250,24.375,79.713,10.400,4174.998, 0.520</v>
      </c>
    </row>
    <row r="81" spans="1:19" x14ac:dyDescent="0.35">
      <c r="A81">
        <f t="shared" si="9"/>
        <v>74</v>
      </c>
      <c r="B81" s="35">
        <f t="array" ref="B81">IF(B80=0,0,MIN(IF(INDEX(DATOS,0,$P$2)&lt;=$I81,IF(INDEX(DATOS,0,$P$2)&gt;=$J81,IF(ISNUMBER(INDEX(DATOS,0,$C81)),IF(INDEX(DATOS,0,$N$2)=0,IF(INDEX(DATOS,0,$O$2)=1,IF(ISNA(MATCH(INDEX(DATOS,0,$Q$2),IF($J$8:J80=J81,$E$8:E80),0)),INDEX(DATOS,0,$M$2)))))))))</f>
        <v>180</v>
      </c>
      <c r="C81" s="32">
        <f>MATCH(D81,INDEX(DATOS,1,),0)</f>
        <v>20</v>
      </c>
      <c r="D81" s="114" t="s">
        <v>1</v>
      </c>
      <c r="E81" s="34" t="str">
        <f>IF($B81=0,"--",INDEX(DATOS,$B81,Q$2))</f>
        <v>Partido de Necochea, BA</v>
      </c>
      <c r="F81" s="34" t="str">
        <f>IFERROR(SUBSTITUTE(SUBSTITUTE(SUBSTITUTE(SUBSTITUTE(SUBSTITUTE(MID(E81,1,FIND(",",E81)-1),"Departamento de","Dpto."),"Partido de","Part."),"Coronel","Cnel."),"General","Gral."),"Comandante","Cmte."),E81)</f>
        <v>Part. Necochea</v>
      </c>
      <c r="G81" s="117">
        <f>IFERROR(VLOOKUP($E81,LOC_UNICOS,G$2,0),"sd")</f>
        <v>-38.25</v>
      </c>
      <c r="H81" s="117">
        <f>IFERROR(VLOOKUP($E81,LOC_UNICOS,H$2,0),"sd")</f>
        <v>-59.25</v>
      </c>
      <c r="I81" s="116">
        <f t="shared" si="6"/>
        <v>2018</v>
      </c>
      <c r="J81" s="116">
        <f t="shared" si="7"/>
        <v>2016</v>
      </c>
      <c r="K81" s="118">
        <f t="array" ref="K81">IFERROR(AVERAGE(IF(INDEX(DATOS,0,$P$2)&lt;=$I81,IF(INDEX(DATOS,0,$P$2)&gt;=$J81,IF(ISNUMBER(INDEX(DATOS,0,K$5)),IF(INDEX(DATOS,0,$N$2)=0,IF(INDEX(DATOS,0,$O$2)=1,IF(INDEX(DATOS,0,$Q$2)=$E81,INDEX(DATOS,0,K$5)))))))),"sd")</f>
        <v>99.783333333333317</v>
      </c>
      <c r="L81" s="118">
        <f t="array" ref="L81">IFERROR(AVERAGE(IF(INDEX(DATOS,0,$P$2)&lt;=$I81,IF(INDEX(DATOS,0,$P$2)&gt;=$J81,IF(ISNUMBER(INDEX(DATOS,0,L$5)),IF(INDEX(DATOS,0,$N$2)=0,IF(INDEX(DATOS,0,$O$2)=1,IF(INDEX(DATOS,0,$Q$2)=$E81,INDEX(DATOS,0,L$5)))))))),"sd")</f>
        <v>16.249999999999996</v>
      </c>
      <c r="M81" s="118">
        <f t="array" ref="M81">IFERROR(AVERAGE(IF(INDEX(DATOS,0,$P$2)&lt;=$I81,IF(INDEX(DATOS,0,$P$2)&gt;=$J81,IF(ISNUMBER(INDEX(DATOS,0,M$5)),IF(INDEX(DATOS,0,$N$2)=0,IF(INDEX(DATOS,0,$O$2)=1,IF(INDEX(DATOS,0,$Q$2)=$E81,INDEX(DATOS,0,M$5)))))))),"sd")</f>
        <v>25.2</v>
      </c>
      <c r="N81" s="118">
        <f t="array" ref="N81">IFERROR(AVERAGE(IF(INDEX(DATOS,0,$P$2)&lt;=$I81,IF(INDEX(DATOS,0,$P$2)&gt;=$J81,IF(ISNUMBER(INDEX(DATOS,0,N$5)),IF(INDEX(DATOS,0,$N$2)=0,IF(INDEX(DATOS,0,$O$2)=1,IF(INDEX(DATOS,0,$Q$2)=$E81,INDEX(DATOS,0,N$5)))))))),"sd")</f>
        <v>77.3</v>
      </c>
      <c r="O81" s="118">
        <f t="array" ref="O81">IFERROR(AVERAGE(IF(INDEX(DATOS,0,$P$2)&lt;=$I81,IF(INDEX(DATOS,0,$P$2)&gt;=$J81,IF(ISNUMBER(INDEX(DATOS,0,O$5)),IF(INDEX(DATOS,0,$N$2)=0,IF(INDEX(DATOS,0,$O$2)=1,IF(INDEX(DATOS,0,$Q$2)=$E81,INDEX(DATOS,0,O$5)))))))),"sd")</f>
        <v>10.766666666666667</v>
      </c>
      <c r="P81" s="118">
        <f t="array" ref="P81">IFERROR(AVERAGE(IF(INDEX(DATOS,0,$P$2)&lt;=$I81,IF(INDEX(DATOS,0,$P$2)&gt;=$J81,IF(ISNUMBER(INDEX(DATOS,0,P$5)),IF(INDEX(DATOS,0,$N$2)=0,IF(INDEX(DATOS,0,$O$2)=1,IF(INDEX(DATOS,0,$Q$2)=$E81,INDEX(DATOS,0,P$5)))))))),"sd")</f>
        <v>4028.3793693473476</v>
      </c>
      <c r="Q81" s="118">
        <f t="array" ref="Q81">IFERROR(AVERAGE(IF(INDEX(DATOS,0,$P$2)&lt;=$I81,IF(INDEX(DATOS,0,$P$2)&gt;=$J81,IF(ISNUMBER(INDEX(DATOS,0,Q$5)),IF(INDEX(DATOS,0,$N$2)=0,IF(INDEX(DATOS,0,$O$2)=1,IF(INDEX(DATOS,0,$Q$2)=$E81,INDEX(DATOS,0,Q$5)))))))),"sd")</f>
        <v>0.33</v>
      </c>
      <c r="R81" s="118"/>
      <c r="S81" s="119" t="str">
        <f t="shared" si="8"/>
        <v>Part. Necochea                          ,-38.250,-59.250,2018,2016,99.783,16.250,25.200,77.300,10.767,4028.379, 0.330</v>
      </c>
    </row>
    <row r="82" spans="1:19" x14ac:dyDescent="0.35">
      <c r="A82">
        <f t="shared" si="9"/>
        <v>75</v>
      </c>
      <c r="B82" s="35">
        <f t="array" ref="B82">IF(B81=0,0,MIN(IF(INDEX(DATOS,0,$P$2)&lt;=$I82,IF(INDEX(DATOS,0,$P$2)&gt;=$J82,IF(ISNUMBER(INDEX(DATOS,0,$C82)),IF(INDEX(DATOS,0,$N$2)=0,IF(INDEX(DATOS,0,$O$2)=1,IF(ISNA(MATCH(INDEX(DATOS,0,$Q$2),IF($J$8:J81=J82,$E$8:E81),0)),INDEX(DATOS,0,$M$2)))))))))</f>
        <v>182</v>
      </c>
      <c r="C82" s="32">
        <f>MATCH(D82,INDEX(DATOS,1,),0)</f>
        <v>20</v>
      </c>
      <c r="D82" s="114" t="s">
        <v>1</v>
      </c>
      <c r="E82" s="34" t="str">
        <f>IF($B82=0,"--",INDEX(DATOS,$B82,Q$2))</f>
        <v>Partido de General Madariaga, BA</v>
      </c>
      <c r="F82" s="34" t="str">
        <f>IFERROR(SUBSTITUTE(SUBSTITUTE(SUBSTITUTE(SUBSTITUTE(SUBSTITUTE(MID(E82,1,FIND(",",E82)-1),"Departamento de","Dpto."),"Partido de","Part."),"Coronel","Cnel."),"General","Gral."),"Comandante","Cmte."),E82)</f>
        <v>Part. Gral. Madariaga</v>
      </c>
      <c r="G82" s="117">
        <f>IFERROR(VLOOKUP($E82,LOC_UNICOS,G$2,0),"sd")</f>
        <v>-37.25</v>
      </c>
      <c r="H82" s="117">
        <f>IFERROR(VLOOKUP($E82,LOC_UNICOS,H$2,0),"sd")</f>
        <v>-57.25</v>
      </c>
      <c r="I82" s="116">
        <f t="shared" si="6"/>
        <v>2018</v>
      </c>
      <c r="J82" s="116">
        <f t="shared" si="7"/>
        <v>2016</v>
      </c>
      <c r="K82" s="118">
        <f t="array" ref="K82">IFERROR(AVERAGE(IF(INDEX(DATOS,0,$P$2)&lt;=$I82,IF(INDEX(DATOS,0,$P$2)&gt;=$J82,IF(ISNUMBER(INDEX(DATOS,0,K$5)),IF(INDEX(DATOS,0,$N$2)=0,IF(INDEX(DATOS,0,$O$2)=1,IF(INDEX(DATOS,0,$Q$2)=$E82,INDEX(DATOS,0,K$5)))))))),"sd")</f>
        <v>99</v>
      </c>
      <c r="L82" s="118">
        <f t="array" ref="L82">IFERROR(AVERAGE(IF(INDEX(DATOS,0,$P$2)&lt;=$I82,IF(INDEX(DATOS,0,$P$2)&gt;=$J82,IF(ISNUMBER(INDEX(DATOS,0,L$5)),IF(INDEX(DATOS,0,$N$2)=0,IF(INDEX(DATOS,0,$O$2)=1,IF(INDEX(DATOS,0,$Q$2)=$E82,INDEX(DATOS,0,L$5)))))))),"sd")</f>
        <v>13.966666666666667</v>
      </c>
      <c r="M82" s="118">
        <f t="array" ref="M82">IFERROR(AVERAGE(IF(INDEX(DATOS,0,$P$2)&lt;=$I82,IF(INDEX(DATOS,0,$P$2)&gt;=$J82,IF(ISNUMBER(INDEX(DATOS,0,M$5)),IF(INDEX(DATOS,0,$N$2)=0,IF(INDEX(DATOS,0,$O$2)=1,IF(INDEX(DATOS,0,$Q$2)=$E82,INDEX(DATOS,0,M$5)))))))),"sd")</f>
        <v>24.566666666666666</v>
      </c>
      <c r="N82" s="118">
        <f t="array" ref="N82">IFERROR(AVERAGE(IF(INDEX(DATOS,0,$P$2)&lt;=$I82,IF(INDEX(DATOS,0,$P$2)&gt;=$J82,IF(ISNUMBER(INDEX(DATOS,0,N$5)),IF(INDEX(DATOS,0,$N$2)=0,IF(INDEX(DATOS,0,$O$2)=1,IF(INDEX(DATOS,0,$Q$2)=$E82,INDEX(DATOS,0,N$5)))))))),"sd")</f>
        <v>77.3</v>
      </c>
      <c r="O82" s="118">
        <f t="array" ref="O82">IFERROR(AVERAGE(IF(INDEX(DATOS,0,$P$2)&lt;=$I82,IF(INDEX(DATOS,0,$P$2)&gt;=$J82,IF(ISNUMBER(INDEX(DATOS,0,O$5)),IF(INDEX(DATOS,0,$N$2)=0,IF(INDEX(DATOS,0,$O$2)=1,IF(INDEX(DATOS,0,$Q$2)=$E82,INDEX(DATOS,0,O$5)))))))),"sd")</f>
        <v>10.5</v>
      </c>
      <c r="P82" s="118">
        <f t="array" ref="P82">IFERROR(AVERAGE(IF(INDEX(DATOS,0,$P$2)&lt;=$I82,IF(INDEX(DATOS,0,$P$2)&gt;=$J82,IF(ISNUMBER(INDEX(DATOS,0,P$5)),IF(INDEX(DATOS,0,$N$2)=0,IF(INDEX(DATOS,0,$O$2)=1,IF(INDEX(DATOS,0,$Q$2)=$E82,INDEX(DATOS,0,P$5)))))))),"sd")</f>
        <v>5000</v>
      </c>
      <c r="Q82" s="118">
        <f t="array" ref="Q82">IFERROR(AVERAGE(IF(INDEX(DATOS,0,$P$2)&lt;=$I82,IF(INDEX(DATOS,0,$P$2)&gt;=$J82,IF(ISNUMBER(INDEX(DATOS,0,Q$5)),IF(INDEX(DATOS,0,$N$2)=0,IF(INDEX(DATOS,0,$O$2)=1,IF(INDEX(DATOS,0,$Q$2)=$E82,INDEX(DATOS,0,Q$5)))))))),"sd")</f>
        <v>0.72000000000000008</v>
      </c>
      <c r="R82" s="118"/>
      <c r="S82" s="119" t="str">
        <f t="shared" si="8"/>
        <v>Part. Gral. Madariaga                   ,-37.250,-57.250,2018,2016,99.000,13.967,24.567,77.300,10.500,5000.000, 0.720</v>
      </c>
    </row>
    <row r="83" spans="1:19" x14ac:dyDescent="0.35">
      <c r="A83">
        <f t="shared" si="9"/>
        <v>76</v>
      </c>
      <c r="B83" s="35">
        <f t="array" ref="B83">IF(B82=0,0,MIN(IF(INDEX(DATOS,0,$P$2)&lt;=$I83,IF(INDEX(DATOS,0,$P$2)&gt;=$J83,IF(ISNUMBER(INDEX(DATOS,0,$C83)),IF(INDEX(DATOS,0,$N$2)=0,IF(INDEX(DATOS,0,$O$2)=1,IF(ISNA(MATCH(INDEX(DATOS,0,$Q$2),IF($J$8:J82=J83,$E$8:E82),0)),INDEX(DATOS,0,$M$2)))))))))</f>
        <v>183</v>
      </c>
      <c r="C83" s="32">
        <f>MATCH(D83,INDEX(DATOS,1,),0)</f>
        <v>20</v>
      </c>
      <c r="D83" s="114" t="s">
        <v>1</v>
      </c>
      <c r="E83" s="34" t="str">
        <f>IF($B83=0,"--",INDEX(DATOS,$B83,Q$2))</f>
        <v>Partido de Maipú, BA</v>
      </c>
      <c r="F83" s="34" t="str">
        <f>IFERROR(SUBSTITUTE(SUBSTITUTE(SUBSTITUTE(SUBSTITUTE(SUBSTITUTE(MID(E83,1,FIND(",",E83)-1),"Departamento de","Dpto."),"Partido de","Part."),"Coronel","Cnel."),"General","Gral."),"Comandante","Cmte."),E83)</f>
        <v>Part. Maipú</v>
      </c>
      <c r="G83" s="117">
        <f>IFERROR(VLOOKUP($E83,LOC_UNICOS,G$2,0),"sd")</f>
        <v>-36.8333333</v>
      </c>
      <c r="H83" s="117">
        <f>IFERROR(VLOOKUP($E83,LOC_UNICOS,H$2,0),"sd")</f>
        <v>-57.5</v>
      </c>
      <c r="I83" s="116">
        <f t="shared" si="6"/>
        <v>2018</v>
      </c>
      <c r="J83" s="116">
        <f t="shared" si="7"/>
        <v>2016</v>
      </c>
      <c r="K83" s="118">
        <f t="array" ref="K83">IFERROR(AVERAGE(IF(INDEX(DATOS,0,$P$2)&lt;=$I83,IF(INDEX(DATOS,0,$P$2)&gt;=$J83,IF(ISNUMBER(INDEX(DATOS,0,K$5)),IF(INDEX(DATOS,0,$N$2)=0,IF(INDEX(DATOS,0,$O$2)=1,IF(INDEX(DATOS,0,$Q$2)=$E83,INDEX(DATOS,0,K$5)))))))),"sd")</f>
        <v>100.1</v>
      </c>
      <c r="L83" s="118">
        <f t="array" ref="L83">IFERROR(AVERAGE(IF(INDEX(DATOS,0,$P$2)&lt;=$I83,IF(INDEX(DATOS,0,$P$2)&gt;=$J83,IF(ISNUMBER(INDEX(DATOS,0,L$5)),IF(INDEX(DATOS,0,$N$2)=0,IF(INDEX(DATOS,0,$O$2)=1,IF(INDEX(DATOS,0,$Q$2)=$E83,INDEX(DATOS,0,L$5)))))))),"sd")</f>
        <v>30.4</v>
      </c>
      <c r="M83" s="118">
        <f t="array" ref="M83">IFERROR(AVERAGE(IF(INDEX(DATOS,0,$P$2)&lt;=$I83,IF(INDEX(DATOS,0,$P$2)&gt;=$J83,IF(ISNUMBER(INDEX(DATOS,0,M$5)),IF(INDEX(DATOS,0,$N$2)=0,IF(INDEX(DATOS,0,$O$2)=1,IF(INDEX(DATOS,0,$Q$2)=$E83,INDEX(DATOS,0,M$5)))))))),"sd")</f>
        <v>23.3</v>
      </c>
      <c r="N83" s="118">
        <f t="array" ref="N83">IFERROR(AVERAGE(IF(INDEX(DATOS,0,$P$2)&lt;=$I83,IF(INDEX(DATOS,0,$P$2)&gt;=$J83,IF(ISNUMBER(INDEX(DATOS,0,N$5)),IF(INDEX(DATOS,0,$N$2)=0,IF(INDEX(DATOS,0,$O$2)=1,IF(INDEX(DATOS,0,$Q$2)=$E83,INDEX(DATOS,0,N$5)))))))),"sd")</f>
        <v>80.349999999999994</v>
      </c>
      <c r="O83" s="118">
        <f t="array" ref="O83">IFERROR(AVERAGE(IF(INDEX(DATOS,0,$P$2)&lt;=$I83,IF(INDEX(DATOS,0,$P$2)&gt;=$J83,IF(ISNUMBER(INDEX(DATOS,0,O$5)),IF(INDEX(DATOS,0,$N$2)=0,IF(INDEX(DATOS,0,$O$2)=1,IF(INDEX(DATOS,0,$Q$2)=$E83,INDEX(DATOS,0,O$5)))))))),"sd")</f>
        <v>10.3</v>
      </c>
      <c r="P83" s="118">
        <f t="array" ref="P83">IFERROR(AVERAGE(IF(INDEX(DATOS,0,$P$2)&lt;=$I83,IF(INDEX(DATOS,0,$P$2)&gt;=$J83,IF(ISNUMBER(INDEX(DATOS,0,P$5)),IF(INDEX(DATOS,0,$N$2)=0,IF(INDEX(DATOS,0,$O$2)=1,IF(INDEX(DATOS,0,$Q$2)=$E83,INDEX(DATOS,0,P$5)))))))),"sd")</f>
        <v>3900</v>
      </c>
      <c r="Q83" s="118">
        <f t="array" ref="Q83">IFERROR(AVERAGE(IF(INDEX(DATOS,0,$P$2)&lt;=$I83,IF(INDEX(DATOS,0,$P$2)&gt;=$J83,IF(ISNUMBER(INDEX(DATOS,0,Q$5)),IF(INDEX(DATOS,0,$N$2)=0,IF(INDEX(DATOS,0,$O$2)=1,IF(INDEX(DATOS,0,$Q$2)=$E83,INDEX(DATOS,0,Q$5)))))))),"sd")</f>
        <v>0.74</v>
      </c>
      <c r="R83" s="118"/>
      <c r="S83" s="119" t="str">
        <f t="shared" si="8"/>
        <v>Part. Maipú                             ,-36.833,-57.500,2018,2016,100.100,30.400,23.300,80.350,10.300,3900.000, 0.740</v>
      </c>
    </row>
    <row r="84" spans="1:19" x14ac:dyDescent="0.35">
      <c r="A84">
        <f t="shared" si="9"/>
        <v>77</v>
      </c>
      <c r="B84" s="35">
        <f t="array" ref="B84">IF(B83=0,0,MIN(IF(INDEX(DATOS,0,$P$2)&lt;=$I84,IF(INDEX(DATOS,0,$P$2)&gt;=$J84,IF(ISNUMBER(INDEX(DATOS,0,$C84)),IF(INDEX(DATOS,0,$N$2)=0,IF(INDEX(DATOS,0,$O$2)=1,IF(ISNA(MATCH(INDEX(DATOS,0,$Q$2),IF($J$8:J83=J84,$E$8:E83),0)),INDEX(DATOS,0,$M$2)))))))))</f>
        <v>184</v>
      </c>
      <c r="C84" s="32">
        <f>MATCH(D84,INDEX(DATOS,1,),0)</f>
        <v>20</v>
      </c>
      <c r="D84" s="114" t="s">
        <v>1</v>
      </c>
      <c r="E84" s="34" t="str">
        <f>IF($B84=0,"--",INDEX(DATOS,$B84,Q$2))</f>
        <v>Partido de Balcarce, BA</v>
      </c>
      <c r="F84" s="34" t="str">
        <f>IFERROR(SUBSTITUTE(SUBSTITUTE(SUBSTITUTE(SUBSTITUTE(SUBSTITUTE(MID(E84,1,FIND(",",E84)-1),"Departamento de","Dpto."),"Partido de","Part."),"Coronel","Cnel."),"General","Gral."),"Comandante","Cmte."),E84)</f>
        <v>Part. Balcarce</v>
      </c>
      <c r="G84" s="117">
        <f>IFERROR(VLOOKUP($E84,LOC_UNICOS,G$2,0),"sd")</f>
        <v>-37.75</v>
      </c>
      <c r="H84" s="117">
        <f>IFERROR(VLOOKUP($E84,LOC_UNICOS,H$2,0),"sd")</f>
        <v>-58.25</v>
      </c>
      <c r="I84" s="116">
        <f t="shared" si="6"/>
        <v>2018</v>
      </c>
      <c r="J84" s="116">
        <f t="shared" si="7"/>
        <v>2016</v>
      </c>
      <c r="K84" s="118">
        <f t="array" ref="K84">IFERROR(AVERAGE(IF(INDEX(DATOS,0,$P$2)&lt;=$I84,IF(INDEX(DATOS,0,$P$2)&gt;=$J84,IF(ISNUMBER(INDEX(DATOS,0,K$5)),IF(INDEX(DATOS,0,$N$2)=0,IF(INDEX(DATOS,0,$O$2)=1,IF(INDEX(DATOS,0,$Q$2)=$E84,INDEX(DATOS,0,K$5)))))))),"sd")</f>
        <v>100.24285714285713</v>
      </c>
      <c r="L84" s="118">
        <f t="array" ref="L84">IFERROR(AVERAGE(IF(INDEX(DATOS,0,$P$2)&lt;=$I84,IF(INDEX(DATOS,0,$P$2)&gt;=$J84,IF(ISNUMBER(INDEX(DATOS,0,L$5)),IF(INDEX(DATOS,0,$N$2)=0,IF(INDEX(DATOS,0,$O$2)=1,IF(INDEX(DATOS,0,$Q$2)=$E84,INDEX(DATOS,0,L$5)))))))),"sd")</f>
        <v>12.6</v>
      </c>
      <c r="M84" s="118">
        <f t="array" ref="M84">IFERROR(AVERAGE(IF(INDEX(DATOS,0,$P$2)&lt;=$I84,IF(INDEX(DATOS,0,$P$2)&gt;=$J84,IF(ISNUMBER(INDEX(DATOS,0,M$5)),IF(INDEX(DATOS,0,$N$2)=0,IF(INDEX(DATOS,0,$O$2)=1,IF(INDEX(DATOS,0,$Q$2)=$E84,INDEX(DATOS,0,M$5)))))))),"sd")</f>
        <v>25.714285714285715</v>
      </c>
      <c r="N84" s="118">
        <f t="array" ref="N84">IFERROR(AVERAGE(IF(INDEX(DATOS,0,$P$2)&lt;=$I84,IF(INDEX(DATOS,0,$P$2)&gt;=$J84,IF(ISNUMBER(INDEX(DATOS,0,N$5)),IF(INDEX(DATOS,0,$N$2)=0,IF(INDEX(DATOS,0,$O$2)=1,IF(INDEX(DATOS,0,$Q$2)=$E84,INDEX(DATOS,0,N$5)))))))),"sd")</f>
        <v>79.007142857142853</v>
      </c>
      <c r="O84" s="118">
        <f t="array" ref="O84">IFERROR(AVERAGE(IF(INDEX(DATOS,0,$P$2)&lt;=$I84,IF(INDEX(DATOS,0,$P$2)&gt;=$J84,IF(ISNUMBER(INDEX(DATOS,0,O$5)),IF(INDEX(DATOS,0,$N$2)=0,IF(INDEX(DATOS,0,$O$2)=1,IF(INDEX(DATOS,0,$Q$2)=$E84,INDEX(DATOS,0,O$5)))))))),"sd")</f>
        <v>10.785714285714286</v>
      </c>
      <c r="P84" s="118">
        <f t="array" ref="P84">IFERROR(AVERAGE(IF(INDEX(DATOS,0,$P$2)&lt;=$I84,IF(INDEX(DATOS,0,$P$2)&gt;=$J84,IF(ISNUMBER(INDEX(DATOS,0,P$5)),IF(INDEX(DATOS,0,$N$2)=0,IF(INDEX(DATOS,0,$O$2)=1,IF(INDEX(DATOS,0,$Q$2)=$E84,INDEX(DATOS,0,P$5)))))))),"sd")</f>
        <v>4299.9962810532061</v>
      </c>
      <c r="Q84" s="118">
        <f t="array" ref="Q84">IFERROR(AVERAGE(IF(INDEX(DATOS,0,$P$2)&lt;=$I84,IF(INDEX(DATOS,0,$P$2)&gt;=$J84,IF(ISNUMBER(INDEX(DATOS,0,Q$5)),IF(INDEX(DATOS,0,$N$2)=0,IF(INDEX(DATOS,0,$O$2)=1,IF(INDEX(DATOS,0,$Q$2)=$E84,INDEX(DATOS,0,Q$5)))))))),"sd")</f>
        <v>0.97285714285714298</v>
      </c>
      <c r="R84" s="118"/>
      <c r="S84" s="119" t="str">
        <f t="shared" si="8"/>
        <v>Part. Balcarce                          ,-37.750,-58.250,2018,2016,100.243,12.600,25.714,79.007,10.786,4299.996, 0.973</v>
      </c>
    </row>
    <row r="85" spans="1:19" x14ac:dyDescent="0.35">
      <c r="A85">
        <f t="shared" si="9"/>
        <v>78</v>
      </c>
      <c r="B85" s="35">
        <f t="array" ref="B85">IF(B84=0,0,MIN(IF(INDEX(DATOS,0,$P$2)&lt;=$I85,IF(INDEX(DATOS,0,$P$2)&gt;=$J85,IF(ISNUMBER(INDEX(DATOS,0,$C85)),IF(INDEX(DATOS,0,$N$2)=0,IF(INDEX(DATOS,0,$O$2)=1,IF(ISNA(MATCH(INDEX(DATOS,0,$Q$2),IF($J$8:J84=J85,$E$8:E84),0)),INDEX(DATOS,0,$M$2)))))))))</f>
        <v>186</v>
      </c>
      <c r="C85" s="32">
        <f>MATCH(D85,INDEX(DATOS,1,),0)</f>
        <v>20</v>
      </c>
      <c r="D85" s="114" t="s">
        <v>1</v>
      </c>
      <c r="E85" s="34" t="str">
        <f>IF($B85=0,"--",INDEX(DATOS,$B85,Q$2))</f>
        <v>Partido de Mar Chiquita, BA</v>
      </c>
      <c r="F85" s="34" t="str">
        <f>IFERROR(SUBSTITUTE(SUBSTITUTE(SUBSTITUTE(SUBSTITUTE(SUBSTITUTE(MID(E85,1,FIND(",",E85)-1),"Departamento de","Dpto."),"Partido de","Part."),"Coronel","Cnel."),"General","Gral."),"Comandante","Cmte."),E85)</f>
        <v>Part. Mar Chiquita</v>
      </c>
      <c r="G85" s="117">
        <f>IFERROR(VLOOKUP($E85,LOC_UNICOS,G$2,0),"sd")</f>
        <v>-37.5</v>
      </c>
      <c r="H85" s="117">
        <f>IFERROR(VLOOKUP($E85,LOC_UNICOS,H$2,0),"sd")</f>
        <v>-57.75</v>
      </c>
      <c r="I85" s="116">
        <f t="shared" si="6"/>
        <v>2018</v>
      </c>
      <c r="J85" s="116">
        <f t="shared" si="7"/>
        <v>2016</v>
      </c>
      <c r="K85" s="118">
        <f t="array" ref="K85">IFERROR(AVERAGE(IF(INDEX(DATOS,0,$P$2)&lt;=$I85,IF(INDEX(DATOS,0,$P$2)&gt;=$J85,IF(ISNUMBER(INDEX(DATOS,0,K$5)),IF(INDEX(DATOS,0,$N$2)=0,IF(INDEX(DATOS,0,$O$2)=1,IF(INDEX(DATOS,0,$Q$2)=$E85,INDEX(DATOS,0,K$5)))))))),"sd")</f>
        <v>99</v>
      </c>
      <c r="L85" s="118">
        <f t="array" ref="L85">IFERROR(AVERAGE(IF(INDEX(DATOS,0,$P$2)&lt;=$I85,IF(INDEX(DATOS,0,$P$2)&gt;=$J85,IF(ISNUMBER(INDEX(DATOS,0,L$5)),IF(INDEX(DATOS,0,$N$2)=0,IF(INDEX(DATOS,0,$O$2)=1,IF(INDEX(DATOS,0,$Q$2)=$E85,INDEX(DATOS,0,L$5)))))))),"sd")</f>
        <v>25</v>
      </c>
      <c r="M85" s="118">
        <f t="array" ref="M85">IFERROR(AVERAGE(IF(INDEX(DATOS,0,$P$2)&lt;=$I85,IF(INDEX(DATOS,0,$P$2)&gt;=$J85,IF(ISNUMBER(INDEX(DATOS,0,M$5)),IF(INDEX(DATOS,0,$N$2)=0,IF(INDEX(DATOS,0,$O$2)=1,IF(INDEX(DATOS,0,$Q$2)=$E85,INDEX(DATOS,0,M$5)))))))),"sd")</f>
        <v>23.6</v>
      </c>
      <c r="N85" s="118">
        <f t="array" ref="N85">IFERROR(AVERAGE(IF(INDEX(DATOS,0,$P$2)&lt;=$I85,IF(INDEX(DATOS,0,$P$2)&gt;=$J85,IF(ISNUMBER(INDEX(DATOS,0,N$5)),IF(INDEX(DATOS,0,$N$2)=0,IF(INDEX(DATOS,0,$O$2)=1,IF(INDEX(DATOS,0,$Q$2)=$E85,INDEX(DATOS,0,N$5)))))))),"sd")</f>
        <v>76.099999999999994</v>
      </c>
      <c r="O85" s="118">
        <f t="array" ref="O85">IFERROR(AVERAGE(IF(INDEX(DATOS,0,$P$2)&lt;=$I85,IF(INDEX(DATOS,0,$P$2)&gt;=$J85,IF(ISNUMBER(INDEX(DATOS,0,O$5)),IF(INDEX(DATOS,0,$N$2)=0,IF(INDEX(DATOS,0,$O$2)=1,IF(INDEX(DATOS,0,$Q$2)=$E85,INDEX(DATOS,0,O$5)))))))),"sd")</f>
        <v>10.5</v>
      </c>
      <c r="P85" s="118">
        <f t="array" ref="P85">IFERROR(AVERAGE(IF(INDEX(DATOS,0,$P$2)&lt;=$I85,IF(INDEX(DATOS,0,$P$2)&gt;=$J85,IF(ISNUMBER(INDEX(DATOS,0,P$5)),IF(INDEX(DATOS,0,$N$2)=0,IF(INDEX(DATOS,0,$O$2)=1,IF(INDEX(DATOS,0,$Q$2)=$E85,INDEX(DATOS,0,P$5)))))))),"sd")</f>
        <v>3700</v>
      </c>
      <c r="Q85" s="118">
        <f t="array" ref="Q85">IFERROR(AVERAGE(IF(INDEX(DATOS,0,$P$2)&lt;=$I85,IF(INDEX(DATOS,0,$P$2)&gt;=$J85,IF(ISNUMBER(INDEX(DATOS,0,Q$5)),IF(INDEX(DATOS,0,$N$2)=0,IF(INDEX(DATOS,0,$O$2)=1,IF(INDEX(DATOS,0,$Q$2)=$E85,INDEX(DATOS,0,Q$5)))))))),"sd")</f>
        <v>1.1599999999999999</v>
      </c>
      <c r="R85" s="118"/>
      <c r="S85" s="119" t="str">
        <f t="shared" si="8"/>
        <v>Part. Mar Chiquita                      ,-37.500,-57.750,2018,2016,99.000,25.000,23.600,76.100,10.500,3700.000, 1.160</v>
      </c>
    </row>
    <row r="86" spans="1:19" x14ac:dyDescent="0.35">
      <c r="A86">
        <f t="shared" si="9"/>
        <v>79</v>
      </c>
      <c r="B86" s="35">
        <f t="array" ref="B86">IF(B85=0,0,MIN(IF(INDEX(DATOS,0,$P$2)&lt;=$I86,IF(INDEX(DATOS,0,$P$2)&gt;=$J86,IF(ISNUMBER(INDEX(DATOS,0,$C86)),IF(INDEX(DATOS,0,$N$2)=0,IF(INDEX(DATOS,0,$O$2)=1,IF(ISNA(MATCH(INDEX(DATOS,0,$Q$2),IF($J$8:J85=J86,$E$8:E85),0)),INDEX(DATOS,0,$M$2)))))))))</f>
        <v>187</v>
      </c>
      <c r="C86" s="32">
        <f>MATCH(D86,INDEX(DATOS,1,),0)</f>
        <v>20</v>
      </c>
      <c r="D86" s="114" t="s">
        <v>1</v>
      </c>
      <c r="E86" s="34" t="str">
        <f>IF($B86=0,"--",INDEX(DATOS,$B86,Q$2))</f>
        <v>Partido de General Pueyrredón, BA</v>
      </c>
      <c r="F86" s="34" t="str">
        <f>IFERROR(SUBSTITUTE(SUBSTITUTE(SUBSTITUTE(SUBSTITUTE(SUBSTITUTE(MID(E86,1,FIND(",",E86)-1),"Departamento de","Dpto."),"Partido de","Part."),"Coronel","Cnel."),"General","Gral."),"Comandante","Cmte."),E86)</f>
        <v>Part. Gral. Pueyrredón</v>
      </c>
      <c r="G86" s="117">
        <f>IFERROR(VLOOKUP($E86,LOC_UNICOS,G$2,0),"sd")</f>
        <v>-38</v>
      </c>
      <c r="H86" s="117">
        <f>IFERROR(VLOOKUP($E86,LOC_UNICOS,H$2,0),"sd")</f>
        <v>-57.75</v>
      </c>
      <c r="I86" s="116">
        <f t="shared" si="6"/>
        <v>2018</v>
      </c>
      <c r="J86" s="116">
        <f t="shared" si="7"/>
        <v>2016</v>
      </c>
      <c r="K86" s="118">
        <f t="array" ref="K86">IFERROR(AVERAGE(IF(INDEX(DATOS,0,$P$2)&lt;=$I86,IF(INDEX(DATOS,0,$P$2)&gt;=$J86,IF(ISNUMBER(INDEX(DATOS,0,K$5)),IF(INDEX(DATOS,0,$N$2)=0,IF(INDEX(DATOS,0,$O$2)=1,IF(INDEX(DATOS,0,$Q$2)=$E86,INDEX(DATOS,0,K$5)))))))),"sd")</f>
        <v>100.60000000000001</v>
      </c>
      <c r="L86" s="118">
        <f t="array" ref="L86">IFERROR(AVERAGE(IF(INDEX(DATOS,0,$P$2)&lt;=$I86,IF(INDEX(DATOS,0,$P$2)&gt;=$J86,IF(ISNUMBER(INDEX(DATOS,0,L$5)),IF(INDEX(DATOS,0,$N$2)=0,IF(INDEX(DATOS,0,$O$2)=1,IF(INDEX(DATOS,0,$Q$2)=$E86,INDEX(DATOS,0,L$5)))))))),"sd")</f>
        <v>21.633333333333336</v>
      </c>
      <c r="M86" s="118">
        <f t="array" ref="M86">IFERROR(AVERAGE(IF(INDEX(DATOS,0,$P$2)&lt;=$I86,IF(INDEX(DATOS,0,$P$2)&gt;=$J86,IF(ISNUMBER(INDEX(DATOS,0,M$5)),IF(INDEX(DATOS,0,$N$2)=0,IF(INDEX(DATOS,0,$O$2)=1,IF(INDEX(DATOS,0,$Q$2)=$E86,INDEX(DATOS,0,M$5)))))))),"sd")</f>
        <v>24.400000000000002</v>
      </c>
      <c r="N86" s="118">
        <f t="array" ref="N86">IFERROR(AVERAGE(IF(INDEX(DATOS,0,$P$2)&lt;=$I86,IF(INDEX(DATOS,0,$P$2)&gt;=$J86,IF(ISNUMBER(INDEX(DATOS,0,N$5)),IF(INDEX(DATOS,0,$N$2)=0,IF(INDEX(DATOS,0,$O$2)=1,IF(INDEX(DATOS,0,$Q$2)=$E86,INDEX(DATOS,0,N$5)))))))),"sd")</f>
        <v>78.600000000000009</v>
      </c>
      <c r="O86" s="118">
        <f t="array" ref="O86">IFERROR(AVERAGE(IF(INDEX(DATOS,0,$P$2)&lt;=$I86,IF(INDEX(DATOS,0,$P$2)&gt;=$J86,IF(ISNUMBER(INDEX(DATOS,0,O$5)),IF(INDEX(DATOS,0,$N$2)=0,IF(INDEX(DATOS,0,$O$2)=1,IF(INDEX(DATOS,0,$Q$2)=$E86,INDEX(DATOS,0,O$5)))))))),"sd")</f>
        <v>10.799999999999999</v>
      </c>
      <c r="P86" s="118">
        <f t="array" ref="P86">IFERROR(AVERAGE(IF(INDEX(DATOS,0,$P$2)&lt;=$I86,IF(INDEX(DATOS,0,$P$2)&gt;=$J86,IF(ISNUMBER(INDEX(DATOS,0,P$5)),IF(INDEX(DATOS,0,$N$2)=0,IF(INDEX(DATOS,0,$O$2)=1,IF(INDEX(DATOS,0,$Q$2)=$E86,INDEX(DATOS,0,P$5)))))))),"sd")</f>
        <v>4366.666666666667</v>
      </c>
      <c r="Q86" s="118">
        <f t="array" ref="Q86">IFERROR(AVERAGE(IF(INDEX(DATOS,0,$P$2)&lt;=$I86,IF(INDEX(DATOS,0,$P$2)&gt;=$J86,IF(ISNUMBER(INDEX(DATOS,0,Q$5)),IF(INDEX(DATOS,0,$N$2)=0,IF(INDEX(DATOS,0,$O$2)=1,IF(INDEX(DATOS,0,$Q$2)=$E86,INDEX(DATOS,0,Q$5)))))))),"sd")</f>
        <v>2.1766666666666667</v>
      </c>
      <c r="R86" s="118"/>
      <c r="S86" s="119" t="str">
        <f t="shared" si="8"/>
        <v>Part. Gral. Pueyrredón                  ,-38.000,-57.750,2018,2016,100.600,21.633,24.400,78.600,10.800,4366.667, 2.177</v>
      </c>
    </row>
    <row r="87" spans="1:19" x14ac:dyDescent="0.35">
      <c r="A87">
        <f t="shared" si="9"/>
        <v>80</v>
      </c>
      <c r="B87" s="35">
        <f t="array" ref="B87">IF(B86=0,0,MIN(IF(INDEX(DATOS,0,$P$2)&lt;=$I87,IF(INDEX(DATOS,0,$P$2)&gt;=$J87,IF(ISNUMBER(INDEX(DATOS,0,$C87)),IF(INDEX(DATOS,0,$N$2)=0,IF(INDEX(DATOS,0,$O$2)=1,IF(ISNA(MATCH(INDEX(DATOS,0,$Q$2),IF($J$8:J86=J87,$E$8:E86),0)),INDEX(DATOS,0,$M$2)))))))))</f>
        <v>188</v>
      </c>
      <c r="C87" s="32">
        <f>MATCH(D87,INDEX(DATOS,1,),0)</f>
        <v>20</v>
      </c>
      <c r="D87" s="114" t="s">
        <v>1</v>
      </c>
      <c r="E87" s="34" t="str">
        <f>IF($B87=0,"--",INDEX(DATOS,$B87,Q$2))</f>
        <v>Partido de General La Madrid, BA</v>
      </c>
      <c r="F87" s="34" t="str">
        <f>IFERROR(SUBSTITUTE(SUBSTITUTE(SUBSTITUTE(SUBSTITUTE(SUBSTITUTE(MID(E87,1,FIND(",",E87)-1),"Departamento de","Dpto."),"Partido de","Part."),"Coronel","Cnel."),"General","Gral."),"Comandante","Cmte."),E87)</f>
        <v>Part. Gral. La Madrid</v>
      </c>
      <c r="G87" s="117">
        <f>IFERROR(VLOOKUP($E87,LOC_UNICOS,G$2,0),"sd")</f>
        <v>-37.5</v>
      </c>
      <c r="H87" s="117">
        <f>IFERROR(VLOOKUP($E87,LOC_UNICOS,H$2,0),"sd")</f>
        <v>-61.25</v>
      </c>
      <c r="I87" s="116">
        <f t="shared" si="6"/>
        <v>2018</v>
      </c>
      <c r="J87" s="116">
        <f t="shared" si="7"/>
        <v>2016</v>
      </c>
      <c r="K87" s="118">
        <f t="array" ref="K87">IFERROR(AVERAGE(IF(INDEX(DATOS,0,$P$2)&lt;=$I87,IF(INDEX(DATOS,0,$P$2)&gt;=$J87,IF(ISNUMBER(INDEX(DATOS,0,K$5)),IF(INDEX(DATOS,0,$N$2)=0,IF(INDEX(DATOS,0,$O$2)=1,IF(INDEX(DATOS,0,$Q$2)=$E87,INDEX(DATOS,0,K$5)))))))),"sd")</f>
        <v>101.16249999999999</v>
      </c>
      <c r="L87" s="118">
        <f t="array" ref="L87">IFERROR(AVERAGE(IF(INDEX(DATOS,0,$P$2)&lt;=$I87,IF(INDEX(DATOS,0,$P$2)&gt;=$J87,IF(ISNUMBER(INDEX(DATOS,0,L$5)),IF(INDEX(DATOS,0,$N$2)=0,IF(INDEX(DATOS,0,$O$2)=1,IF(INDEX(DATOS,0,$Q$2)=$E87,INDEX(DATOS,0,L$5)))))))),"sd")</f>
        <v>24.225000000000001</v>
      </c>
      <c r="M87" s="118">
        <f t="array" ref="M87">IFERROR(AVERAGE(IF(INDEX(DATOS,0,$P$2)&lt;=$I87,IF(INDEX(DATOS,0,$P$2)&gt;=$J87,IF(ISNUMBER(INDEX(DATOS,0,M$5)),IF(INDEX(DATOS,0,$N$2)=0,IF(INDEX(DATOS,0,$O$2)=1,IF(INDEX(DATOS,0,$Q$2)=$E87,INDEX(DATOS,0,M$5)))))))),"sd")</f>
        <v>23.95</v>
      </c>
      <c r="N87" s="118">
        <f t="array" ref="N87">IFERROR(AVERAGE(IF(INDEX(DATOS,0,$P$2)&lt;=$I87,IF(INDEX(DATOS,0,$P$2)&gt;=$J87,IF(ISNUMBER(INDEX(DATOS,0,N$5)),IF(INDEX(DATOS,0,$N$2)=0,IF(INDEX(DATOS,0,$O$2)=1,IF(INDEX(DATOS,0,$Q$2)=$E87,INDEX(DATOS,0,N$5)))))))),"sd")</f>
        <v>81.474999999999994</v>
      </c>
      <c r="O87" s="118">
        <f t="array" ref="O87">IFERROR(AVERAGE(IF(INDEX(DATOS,0,$P$2)&lt;=$I87,IF(INDEX(DATOS,0,$P$2)&gt;=$J87,IF(ISNUMBER(INDEX(DATOS,0,O$5)),IF(INDEX(DATOS,0,$N$2)=0,IF(INDEX(DATOS,0,$O$2)=1,IF(INDEX(DATOS,0,$Q$2)=$E87,INDEX(DATOS,0,O$5)))))))),"sd")</f>
        <v>10.912500000000001</v>
      </c>
      <c r="P87" s="118">
        <f t="array" ref="P87">IFERROR(AVERAGE(IF(INDEX(DATOS,0,$P$2)&lt;=$I87,IF(INDEX(DATOS,0,$P$2)&gt;=$J87,IF(ISNUMBER(INDEX(DATOS,0,P$5)),IF(INDEX(DATOS,0,$N$2)=0,IF(INDEX(DATOS,0,$O$2)=1,IF(INDEX(DATOS,0,$Q$2)=$E87,INDEX(DATOS,0,P$5)))))))),"sd")</f>
        <v>2811.0314685314688</v>
      </c>
      <c r="Q87" s="118">
        <f t="array" ref="Q87">IFERROR(AVERAGE(IF(INDEX(DATOS,0,$P$2)&lt;=$I87,IF(INDEX(DATOS,0,$P$2)&gt;=$J87,IF(ISNUMBER(INDEX(DATOS,0,Q$5)),IF(INDEX(DATOS,0,$N$2)=0,IF(INDEX(DATOS,0,$O$2)=1,IF(INDEX(DATOS,0,$Q$2)=$E87,INDEX(DATOS,0,Q$5)))))))),"sd")</f>
        <v>2.1375000000000002</v>
      </c>
      <c r="R87" s="118"/>
      <c r="S87" s="119" t="str">
        <f t="shared" si="8"/>
        <v>Part. Gral. La Madrid                   ,-37.500,-61.250,2018,2016,101.163,24.225,23.950,81.475,10.913,2811.031, 2.138</v>
      </c>
    </row>
    <row r="88" spans="1:19" x14ac:dyDescent="0.35">
      <c r="A88">
        <f t="shared" si="9"/>
        <v>81</v>
      </c>
      <c r="B88" s="35">
        <f t="array" ref="B88">IF(B87=0,0,MIN(IF(INDEX(DATOS,0,$P$2)&lt;=$I88,IF(INDEX(DATOS,0,$P$2)&gt;=$J88,IF(ISNUMBER(INDEX(DATOS,0,$C88)),IF(INDEX(DATOS,0,$N$2)=0,IF(INDEX(DATOS,0,$O$2)=1,IF(ISNA(MATCH(INDEX(DATOS,0,$Q$2),IF($J$8:J87=J88,$E$8:E87),0)),INDEX(DATOS,0,$M$2)))))))))</f>
        <v>191</v>
      </c>
      <c r="C88" s="32">
        <f>MATCH(D88,INDEX(DATOS,1,),0)</f>
        <v>20</v>
      </c>
      <c r="D88" s="114" t="s">
        <v>1</v>
      </c>
      <c r="E88" s="34" t="str">
        <f>IF($B88=0,"--",INDEX(DATOS,$B88,Q$2))</f>
        <v>Partido de Adolfo Gonzáles Chaves, BA</v>
      </c>
      <c r="F88" s="34" t="str">
        <f>IFERROR(SUBSTITUTE(SUBSTITUTE(SUBSTITUTE(SUBSTITUTE(SUBSTITUTE(MID(E88,1,FIND(",",E88)-1),"Departamento de","Dpto."),"Partido de","Part."),"Coronel","Cnel."),"General","Gral."),"Comandante","Cmte."),E88)</f>
        <v>Part. Adolfo Gonzáles Chaves</v>
      </c>
      <c r="G88" s="117">
        <f>IFERROR(VLOOKUP($E88,LOC_UNICOS,G$2,0),"sd")</f>
        <v>-38</v>
      </c>
      <c r="H88" s="117">
        <f>IFERROR(VLOOKUP($E88,LOC_UNICOS,H$2,0),"sd")</f>
        <v>-60.25</v>
      </c>
      <c r="I88" s="116">
        <f t="shared" si="6"/>
        <v>2018</v>
      </c>
      <c r="J88" s="116">
        <f t="shared" si="7"/>
        <v>2016</v>
      </c>
      <c r="K88" s="118">
        <f t="array" ref="K88">IFERROR(AVERAGE(IF(INDEX(DATOS,0,$P$2)&lt;=$I88,IF(INDEX(DATOS,0,$P$2)&gt;=$J88,IF(ISNUMBER(INDEX(DATOS,0,K$5)),IF(INDEX(DATOS,0,$N$2)=0,IF(INDEX(DATOS,0,$O$2)=1,IF(INDEX(DATOS,0,$Q$2)=$E88,INDEX(DATOS,0,K$5)))))))),"sd")</f>
        <v>100.76249999999999</v>
      </c>
      <c r="L88" s="118">
        <f t="array" ref="L88">IFERROR(AVERAGE(IF(INDEX(DATOS,0,$P$2)&lt;=$I88,IF(INDEX(DATOS,0,$P$2)&gt;=$J88,IF(ISNUMBER(INDEX(DATOS,0,L$5)),IF(INDEX(DATOS,0,$N$2)=0,IF(INDEX(DATOS,0,$O$2)=1,IF(INDEX(DATOS,0,$Q$2)=$E88,INDEX(DATOS,0,L$5)))))))),"sd")</f>
        <v>21.9</v>
      </c>
      <c r="M88" s="118">
        <f t="array" ref="M88">IFERROR(AVERAGE(IF(INDEX(DATOS,0,$P$2)&lt;=$I88,IF(INDEX(DATOS,0,$P$2)&gt;=$J88,IF(ISNUMBER(INDEX(DATOS,0,M$5)),IF(INDEX(DATOS,0,$N$2)=0,IF(INDEX(DATOS,0,$O$2)=1,IF(INDEX(DATOS,0,$Q$2)=$E88,INDEX(DATOS,0,M$5)))))))),"sd")</f>
        <v>23.9375</v>
      </c>
      <c r="N88" s="118">
        <f t="array" ref="N88">IFERROR(AVERAGE(IF(INDEX(DATOS,0,$P$2)&lt;=$I88,IF(INDEX(DATOS,0,$P$2)&gt;=$J88,IF(ISNUMBER(INDEX(DATOS,0,N$5)),IF(INDEX(DATOS,0,$N$2)=0,IF(INDEX(DATOS,0,$O$2)=1,IF(INDEX(DATOS,0,$Q$2)=$E88,INDEX(DATOS,0,N$5)))))))),"sd")</f>
        <v>79.981250000000003</v>
      </c>
      <c r="O88" s="118">
        <f t="array" ref="O88">IFERROR(AVERAGE(IF(INDEX(DATOS,0,$P$2)&lt;=$I88,IF(INDEX(DATOS,0,$P$2)&gt;=$J88,IF(ISNUMBER(INDEX(DATOS,0,O$5)),IF(INDEX(DATOS,0,$N$2)=0,IF(INDEX(DATOS,0,$O$2)=1,IF(INDEX(DATOS,0,$Q$2)=$E88,INDEX(DATOS,0,O$5)))))))),"sd")</f>
        <v>10.912500000000001</v>
      </c>
      <c r="P88" s="118">
        <f t="array" ref="P88">IFERROR(AVERAGE(IF(INDEX(DATOS,0,$P$2)&lt;=$I88,IF(INDEX(DATOS,0,$P$2)&gt;=$J88,IF(ISNUMBER(INDEX(DATOS,0,P$5)),IF(INDEX(DATOS,0,$N$2)=0,IF(INDEX(DATOS,0,$O$2)=1,IF(INDEX(DATOS,0,$Q$2)=$E88,INDEX(DATOS,0,P$5)))))))),"sd")</f>
        <v>3587.730842708555</v>
      </c>
      <c r="Q88" s="118">
        <f t="array" ref="Q88">IFERROR(AVERAGE(IF(INDEX(DATOS,0,$P$2)&lt;=$I88,IF(INDEX(DATOS,0,$P$2)&gt;=$J88,IF(ISNUMBER(INDEX(DATOS,0,Q$5)),IF(INDEX(DATOS,0,$N$2)=0,IF(INDEX(DATOS,0,$O$2)=1,IF(INDEX(DATOS,0,$Q$2)=$E88,INDEX(DATOS,0,Q$5)))))))),"sd")</f>
        <v>1.7000000000000002</v>
      </c>
      <c r="R88" s="118"/>
      <c r="S88" s="119" t="str">
        <f t="shared" si="8"/>
        <v>Part. Adolfo Gonzáles Chaves            ,-38.000,-60.250,2018,2016,100.763,21.900,23.938,79.981,10.913,3587.731, 1.700</v>
      </c>
    </row>
    <row r="89" spans="1:19" x14ac:dyDescent="0.35">
      <c r="A89">
        <f t="shared" si="9"/>
        <v>82</v>
      </c>
      <c r="B89" s="35">
        <f t="array" ref="B89">IF(B88=0,0,MIN(IF(INDEX(DATOS,0,$P$2)&lt;=$I89,IF(INDEX(DATOS,0,$P$2)&gt;=$J89,IF(ISNUMBER(INDEX(DATOS,0,$C89)),IF(INDEX(DATOS,0,$N$2)=0,IF(INDEX(DATOS,0,$O$2)=1,IF(ISNA(MATCH(INDEX(DATOS,0,$Q$2),IF($J$8:J88=J89,$E$8:E88),0)),INDEX(DATOS,0,$M$2)))))))))</f>
        <v>194</v>
      </c>
      <c r="C89" s="32">
        <f>MATCH(D89,INDEX(DATOS,1,),0)</f>
        <v>20</v>
      </c>
      <c r="D89" s="114" t="s">
        <v>1</v>
      </c>
      <c r="E89" s="34" t="str">
        <f>IF($B89=0,"--",INDEX(DATOS,$B89,Q$2))</f>
        <v>Partido de Laprida, BA</v>
      </c>
      <c r="F89" s="34" t="str">
        <f>IFERROR(SUBSTITUTE(SUBSTITUTE(SUBSTITUTE(SUBSTITUTE(SUBSTITUTE(MID(E89,1,FIND(",",E89)-1),"Departamento de","Dpto."),"Partido de","Part."),"Coronel","Cnel."),"General","Gral."),"Comandante","Cmte."),E89)</f>
        <v>Part. Laprida</v>
      </c>
      <c r="G89" s="117">
        <f>IFERROR(VLOOKUP($E89,LOC_UNICOS,G$2,0),"sd")</f>
        <v>-37.5</v>
      </c>
      <c r="H89" s="117">
        <f>IFERROR(VLOOKUP($E89,LOC_UNICOS,H$2,0),"sd")</f>
        <v>-60.75</v>
      </c>
      <c r="I89" s="116">
        <f t="shared" si="6"/>
        <v>2018</v>
      </c>
      <c r="J89" s="116">
        <f t="shared" si="7"/>
        <v>2016</v>
      </c>
      <c r="K89" s="118">
        <f t="array" ref="K89">IFERROR(AVERAGE(IF(INDEX(DATOS,0,$P$2)&lt;=$I89,IF(INDEX(DATOS,0,$P$2)&gt;=$J89,IF(ISNUMBER(INDEX(DATOS,0,K$5)),IF(INDEX(DATOS,0,$N$2)=0,IF(INDEX(DATOS,0,$O$2)=1,IF(INDEX(DATOS,0,$Q$2)=$E89,INDEX(DATOS,0,K$5)))))))),"sd")</f>
        <v>99.566666666666677</v>
      </c>
      <c r="L89" s="118">
        <f t="array" ref="L89">IFERROR(AVERAGE(IF(INDEX(DATOS,0,$P$2)&lt;=$I89,IF(INDEX(DATOS,0,$P$2)&gt;=$J89,IF(ISNUMBER(INDEX(DATOS,0,L$5)),IF(INDEX(DATOS,0,$N$2)=0,IF(INDEX(DATOS,0,$O$2)=1,IF(INDEX(DATOS,0,$Q$2)=$E89,INDEX(DATOS,0,L$5)))))))),"sd")</f>
        <v>15.5</v>
      </c>
      <c r="M89" s="118">
        <f t="array" ref="M89">IFERROR(AVERAGE(IF(INDEX(DATOS,0,$P$2)&lt;=$I89,IF(INDEX(DATOS,0,$P$2)&gt;=$J89,IF(ISNUMBER(INDEX(DATOS,0,M$5)),IF(INDEX(DATOS,0,$N$2)=0,IF(INDEX(DATOS,0,$O$2)=1,IF(INDEX(DATOS,0,$Q$2)=$E89,INDEX(DATOS,0,M$5)))))))),"sd")</f>
        <v>22.5</v>
      </c>
      <c r="N89" s="118">
        <f t="array" ref="N89">IFERROR(AVERAGE(IF(INDEX(DATOS,0,$P$2)&lt;=$I89,IF(INDEX(DATOS,0,$P$2)&gt;=$J89,IF(ISNUMBER(INDEX(DATOS,0,N$5)),IF(INDEX(DATOS,0,$N$2)=0,IF(INDEX(DATOS,0,$O$2)=1,IF(INDEX(DATOS,0,$Q$2)=$E89,INDEX(DATOS,0,N$5)))))))),"sd")</f>
        <v>80.86666666666666</v>
      </c>
      <c r="O89" s="118">
        <f t="array" ref="O89">IFERROR(AVERAGE(IF(INDEX(DATOS,0,$P$2)&lt;=$I89,IF(INDEX(DATOS,0,$P$2)&gt;=$J89,IF(ISNUMBER(INDEX(DATOS,0,O$5)),IF(INDEX(DATOS,0,$N$2)=0,IF(INDEX(DATOS,0,$O$2)=1,IF(INDEX(DATOS,0,$Q$2)=$E89,INDEX(DATOS,0,O$5)))))))),"sd")</f>
        <v>10.233333333333333</v>
      </c>
      <c r="P89" s="118">
        <f t="array" ref="P89">IFERROR(AVERAGE(IF(INDEX(DATOS,0,$P$2)&lt;=$I89,IF(INDEX(DATOS,0,$P$2)&gt;=$J89,IF(ISNUMBER(INDEX(DATOS,0,P$5)),IF(INDEX(DATOS,0,$N$2)=0,IF(INDEX(DATOS,0,$O$2)=1,IF(INDEX(DATOS,0,$Q$2)=$E89,INDEX(DATOS,0,P$5)))))))),"sd")</f>
        <v>3300.012433171702</v>
      </c>
      <c r="Q89" s="118">
        <f t="array" ref="Q89">IFERROR(AVERAGE(IF(INDEX(DATOS,0,$P$2)&lt;=$I89,IF(INDEX(DATOS,0,$P$2)&gt;=$J89,IF(ISNUMBER(INDEX(DATOS,0,Q$5)),IF(INDEX(DATOS,0,$N$2)=0,IF(INDEX(DATOS,0,$O$2)=1,IF(INDEX(DATOS,0,$Q$2)=$E89,INDEX(DATOS,0,Q$5)))))))),"sd")</f>
        <v>2.7333333333333329</v>
      </c>
      <c r="R89" s="118"/>
      <c r="S89" s="119" t="str">
        <f t="shared" si="8"/>
        <v>Part. Laprida                           ,-37.500,-60.750,2018,2016,99.567,15.500,22.500,80.867,10.233,3300.012, 2.733</v>
      </c>
    </row>
    <row r="90" spans="1:19" x14ac:dyDescent="0.35">
      <c r="A90">
        <f t="shared" si="9"/>
        <v>83</v>
      </c>
      <c r="B90" s="35">
        <f t="array" ref="B90">IF(B89=0,0,MIN(IF(INDEX(DATOS,0,$P$2)&lt;=$I90,IF(INDEX(DATOS,0,$P$2)&gt;=$J90,IF(ISNUMBER(INDEX(DATOS,0,$C90)),IF(INDEX(DATOS,0,$N$2)=0,IF(INDEX(DATOS,0,$O$2)=1,IF(ISNA(MATCH(INDEX(DATOS,0,$Q$2),IF($J$8:J89=J90,$E$8:E89),0)),INDEX(DATOS,0,$M$2)))))))))</f>
        <v>196</v>
      </c>
      <c r="C90" s="32">
        <f>MATCH(D90,INDEX(DATOS,1,),0)</f>
        <v>20</v>
      </c>
      <c r="D90" s="114" t="s">
        <v>1</v>
      </c>
      <c r="E90" s="34" t="str">
        <f>IF($B90=0,"--",INDEX(DATOS,$B90,Q$2))</f>
        <v>Partido de Tres Arroyos, BA</v>
      </c>
      <c r="F90" s="34" t="str">
        <f>IFERROR(SUBSTITUTE(SUBSTITUTE(SUBSTITUTE(SUBSTITUTE(SUBSTITUTE(MID(E90,1,FIND(",",E90)-1),"Departamento de","Dpto."),"Partido de","Part."),"Coronel","Cnel."),"General","Gral."),"Comandante","Cmte."),E90)</f>
        <v>Part. Tres Arroyos</v>
      </c>
      <c r="G90" s="117">
        <f>IFERROR(VLOOKUP($E90,LOC_UNICOS,G$2,0),"sd")</f>
        <v>-38.5</v>
      </c>
      <c r="H90" s="117">
        <f>IFERROR(VLOOKUP($E90,LOC_UNICOS,H$2,0),"sd")</f>
        <v>-60.25</v>
      </c>
      <c r="I90" s="116">
        <f t="shared" si="6"/>
        <v>2018</v>
      </c>
      <c r="J90" s="116">
        <f t="shared" si="7"/>
        <v>2016</v>
      </c>
      <c r="K90" s="118">
        <f t="array" ref="K90">IFERROR(AVERAGE(IF(INDEX(DATOS,0,$P$2)&lt;=$I90,IF(INDEX(DATOS,0,$P$2)&gt;=$J90,IF(ISNUMBER(INDEX(DATOS,0,K$5)),IF(INDEX(DATOS,0,$N$2)=0,IF(INDEX(DATOS,0,$O$2)=1,IF(INDEX(DATOS,0,$Q$2)=$E90,INDEX(DATOS,0,K$5)))))))),"sd")</f>
        <v>100.72380952380954</v>
      </c>
      <c r="L90" s="118">
        <f t="array" ref="L90">IFERROR(AVERAGE(IF(INDEX(DATOS,0,$P$2)&lt;=$I90,IF(INDEX(DATOS,0,$P$2)&gt;=$J90,IF(ISNUMBER(INDEX(DATOS,0,L$5)),IF(INDEX(DATOS,0,$N$2)=0,IF(INDEX(DATOS,0,$O$2)=1,IF(INDEX(DATOS,0,$Q$2)=$E90,INDEX(DATOS,0,L$5)))))))),"sd")</f>
        <v>21.800000000000004</v>
      </c>
      <c r="M90" s="118">
        <f t="array" ref="M90">IFERROR(AVERAGE(IF(INDEX(DATOS,0,$P$2)&lt;=$I90,IF(INDEX(DATOS,0,$P$2)&gt;=$J90,IF(ISNUMBER(INDEX(DATOS,0,M$5)),IF(INDEX(DATOS,0,$N$2)=0,IF(INDEX(DATOS,0,$O$2)=1,IF(INDEX(DATOS,0,$Q$2)=$E90,INDEX(DATOS,0,M$5)))))))),"sd")</f>
        <v>24.604761904761901</v>
      </c>
      <c r="N90" s="118">
        <f t="array" ref="N90">IFERROR(AVERAGE(IF(INDEX(DATOS,0,$P$2)&lt;=$I90,IF(INDEX(DATOS,0,$P$2)&gt;=$J90,IF(ISNUMBER(INDEX(DATOS,0,N$5)),IF(INDEX(DATOS,0,$N$2)=0,IF(INDEX(DATOS,0,$O$2)=1,IF(INDEX(DATOS,0,$Q$2)=$E90,INDEX(DATOS,0,N$5)))))))),"sd")</f>
        <v>80.819047619047609</v>
      </c>
      <c r="O90" s="118">
        <f t="array" ref="O90">IFERROR(AVERAGE(IF(INDEX(DATOS,0,$P$2)&lt;=$I90,IF(INDEX(DATOS,0,$P$2)&gt;=$J90,IF(ISNUMBER(INDEX(DATOS,0,O$5)),IF(INDEX(DATOS,0,$N$2)=0,IF(INDEX(DATOS,0,$O$2)=1,IF(INDEX(DATOS,0,$Q$2)=$E90,INDEX(DATOS,0,O$5)))))))),"sd")</f>
        <v>10.771428571428569</v>
      </c>
      <c r="P90" s="118">
        <f t="array" ref="P90">IFERROR(AVERAGE(IF(INDEX(DATOS,0,$P$2)&lt;=$I90,IF(INDEX(DATOS,0,$P$2)&gt;=$J90,IF(ISNUMBER(INDEX(DATOS,0,P$5)),IF(INDEX(DATOS,0,$N$2)=0,IF(INDEX(DATOS,0,$O$2)=1,IF(INDEX(DATOS,0,$Q$2)=$E90,INDEX(DATOS,0,P$5)))))))),"sd")</f>
        <v>3965.7516743946421</v>
      </c>
      <c r="Q90" s="118">
        <f t="array" ref="Q90">IFERROR(AVERAGE(IF(INDEX(DATOS,0,$P$2)&lt;=$I90,IF(INDEX(DATOS,0,$P$2)&gt;=$J90,IF(ISNUMBER(INDEX(DATOS,0,Q$5)),IF(INDEX(DATOS,0,$N$2)=0,IF(INDEX(DATOS,0,$O$2)=1,IF(INDEX(DATOS,0,$Q$2)=$E90,INDEX(DATOS,0,Q$5)))))))),"sd")</f>
        <v>3.6523809523809532</v>
      </c>
      <c r="R90" s="118"/>
      <c r="S90" s="119" t="str">
        <f t="shared" si="8"/>
        <v>Part. Tres Arroyos                      ,-38.500,-60.250,2018,2016,100.724,21.800,24.605,80.819,10.771,3965.752, 3.652</v>
      </c>
    </row>
    <row r="91" spans="1:19" x14ac:dyDescent="0.35">
      <c r="A91">
        <f t="shared" si="9"/>
        <v>84</v>
      </c>
      <c r="B91" s="35">
        <f t="array" ref="B91">IF(B90=0,0,MIN(IF(INDEX(DATOS,0,$P$2)&lt;=$I91,IF(INDEX(DATOS,0,$P$2)&gt;=$J91,IF(ISNUMBER(INDEX(DATOS,0,$C91)),IF(INDEX(DATOS,0,$N$2)=0,IF(INDEX(DATOS,0,$O$2)=1,IF(ISNA(MATCH(INDEX(DATOS,0,$Q$2),IF($J$8:J90=J91,$E$8:E90),0)),INDEX(DATOS,0,$M$2)))))))))</f>
        <v>203</v>
      </c>
      <c r="C91" s="32">
        <f>MATCH(D91,INDEX(DATOS,1,),0)</f>
        <v>20</v>
      </c>
      <c r="D91" s="114" t="s">
        <v>1</v>
      </c>
      <c r="E91" s="34" t="str">
        <f>IF($B91=0,"--",INDEX(DATOS,$B91,Q$2))</f>
        <v>Partido de Benito Juárez, BA</v>
      </c>
      <c r="F91" s="34" t="str">
        <f>IFERROR(SUBSTITUTE(SUBSTITUTE(SUBSTITUTE(SUBSTITUTE(SUBSTITUTE(MID(E91,1,FIND(",",E91)-1),"Departamento de","Dpto."),"Partido de","Part."),"Coronel","Cnel."),"General","Gral."),"Comandante","Cmte."),E91)</f>
        <v>Part. Benito Juárez</v>
      </c>
      <c r="G91" s="117">
        <f>IFERROR(VLOOKUP($E91,LOC_UNICOS,G$2,0),"sd")</f>
        <v>-37.674166999999997</v>
      </c>
      <c r="H91" s="117">
        <f>IFERROR(VLOOKUP($E91,LOC_UNICOS,H$2,0),"sd")</f>
        <v>-59.804721999999998</v>
      </c>
      <c r="I91" s="116">
        <f t="shared" si="6"/>
        <v>2018</v>
      </c>
      <c r="J91" s="116">
        <f t="shared" si="7"/>
        <v>2016</v>
      </c>
      <c r="K91" s="118">
        <f t="array" ref="K91">IFERROR(AVERAGE(IF(INDEX(DATOS,0,$P$2)&lt;=$I91,IF(INDEX(DATOS,0,$P$2)&gt;=$J91,IF(ISNUMBER(INDEX(DATOS,0,K$5)),IF(INDEX(DATOS,0,$N$2)=0,IF(INDEX(DATOS,0,$O$2)=1,IF(INDEX(DATOS,0,$Q$2)=$E91,INDEX(DATOS,0,K$5)))))))),"sd")</f>
        <v>104.63333333333333</v>
      </c>
      <c r="L91" s="118">
        <f t="array" ref="L91">IFERROR(AVERAGE(IF(INDEX(DATOS,0,$P$2)&lt;=$I91,IF(INDEX(DATOS,0,$P$2)&gt;=$J91,IF(ISNUMBER(INDEX(DATOS,0,L$5)),IF(INDEX(DATOS,0,$N$2)=0,IF(INDEX(DATOS,0,$O$2)=1,IF(INDEX(DATOS,0,$Q$2)=$E91,INDEX(DATOS,0,L$5)))))))),"sd")</f>
        <v>29.600000000000005</v>
      </c>
      <c r="M91" s="118">
        <f t="array" ref="M91">IFERROR(AVERAGE(IF(INDEX(DATOS,0,$P$2)&lt;=$I91,IF(INDEX(DATOS,0,$P$2)&gt;=$J91,IF(ISNUMBER(INDEX(DATOS,0,M$5)),IF(INDEX(DATOS,0,$N$2)=0,IF(INDEX(DATOS,0,$O$2)=1,IF(INDEX(DATOS,0,$Q$2)=$E91,INDEX(DATOS,0,M$5)))))))),"sd")</f>
        <v>28.966666666666669</v>
      </c>
      <c r="N91" s="118">
        <f t="array" ref="N91">IFERROR(AVERAGE(IF(INDEX(DATOS,0,$P$2)&lt;=$I91,IF(INDEX(DATOS,0,$P$2)&gt;=$J91,IF(ISNUMBER(INDEX(DATOS,0,N$5)),IF(INDEX(DATOS,0,$N$2)=0,IF(INDEX(DATOS,0,$O$2)=1,IF(INDEX(DATOS,0,$Q$2)=$E91,INDEX(DATOS,0,N$5)))))))),"sd")</f>
        <v>80.949999999999989</v>
      </c>
      <c r="O91" s="118">
        <f t="array" ref="O91">IFERROR(AVERAGE(IF(INDEX(DATOS,0,$P$2)&lt;=$I91,IF(INDEX(DATOS,0,$P$2)&gt;=$J91,IF(ISNUMBER(INDEX(DATOS,0,O$5)),IF(INDEX(DATOS,0,$N$2)=0,IF(INDEX(DATOS,0,$O$2)=1,IF(INDEX(DATOS,0,$Q$2)=$E91,INDEX(DATOS,0,O$5)))))))),"sd")</f>
        <v>12.566666666666668</v>
      </c>
      <c r="P91" s="118">
        <f t="array" ref="P91">IFERROR(AVERAGE(IF(INDEX(DATOS,0,$P$2)&lt;=$I91,IF(INDEX(DATOS,0,$P$2)&gt;=$J91,IF(ISNUMBER(INDEX(DATOS,0,P$5)),IF(INDEX(DATOS,0,$N$2)=0,IF(INDEX(DATOS,0,$O$2)=1,IF(INDEX(DATOS,0,$Q$2)=$E91,INDEX(DATOS,0,P$5)))))))),"sd")</f>
        <v>3400</v>
      </c>
      <c r="Q91" s="118">
        <f t="array" ref="Q91">IFERROR(AVERAGE(IF(INDEX(DATOS,0,$P$2)&lt;=$I91,IF(INDEX(DATOS,0,$P$2)&gt;=$J91,IF(ISNUMBER(INDEX(DATOS,0,Q$5)),IF(INDEX(DATOS,0,$N$2)=0,IF(INDEX(DATOS,0,$O$2)=1,IF(INDEX(DATOS,0,$Q$2)=$E91,INDEX(DATOS,0,Q$5)))))))),"sd")</f>
        <v>0.56666666666666665</v>
      </c>
      <c r="R91" s="118"/>
      <c r="S91" s="119" t="str">
        <f t="shared" si="8"/>
        <v>Part. Benito Juárez                     ,-37.674,-59.805,2018,2016,104.633,29.600,28.967,80.950,12.567,3400.000, 0.567</v>
      </c>
    </row>
    <row r="92" spans="1:19" x14ac:dyDescent="0.35">
      <c r="A92">
        <f t="shared" si="9"/>
        <v>85</v>
      </c>
      <c r="B92" s="35">
        <f t="array" ref="B92">IF(B91=0,0,MIN(IF(INDEX(DATOS,0,$P$2)&lt;=$I92,IF(INDEX(DATOS,0,$P$2)&gt;=$J92,IF(ISNUMBER(INDEX(DATOS,0,$C92)),IF(INDEX(DATOS,0,$N$2)=0,IF(INDEX(DATOS,0,$O$2)=1,IF(ISNA(MATCH(INDEX(DATOS,0,$Q$2),IF($J$8:J91=J92,$E$8:E91),0)),INDEX(DATOS,0,$M$2)))))))))</f>
        <v>208</v>
      </c>
      <c r="C92" s="32">
        <f>MATCH(D92,INDEX(DATOS,1,),0)</f>
        <v>20</v>
      </c>
      <c r="D92" s="114" t="s">
        <v>1</v>
      </c>
      <c r="E92" s="34" t="str">
        <f>IF($B92=0,"--",INDEX(DATOS,$B92,Q$2))</f>
        <v>Departamento de General San Martín, CB</v>
      </c>
      <c r="F92" s="34" t="str">
        <f>IFERROR(SUBSTITUTE(SUBSTITUTE(SUBSTITUTE(SUBSTITUTE(SUBSTITUTE(MID(E92,1,FIND(",",E92)-1),"Departamento de","Dpto."),"Partido de","Part."),"Coronel","Cnel."),"General","Gral."),"Comandante","Cmte."),E92)</f>
        <v>Dpto. Gral. San Martín</v>
      </c>
      <c r="G92" s="117">
        <f>IFERROR(VLOOKUP($E92,LOC_UNICOS,G$2,0),"sd")</f>
        <v>-32.5</v>
      </c>
      <c r="H92" s="117">
        <f>IFERROR(VLOOKUP($E92,LOC_UNICOS,H$2,0),"sd")</f>
        <v>-63.3333333</v>
      </c>
      <c r="I92" s="116">
        <f t="shared" si="6"/>
        <v>2018</v>
      </c>
      <c r="J92" s="116">
        <f t="shared" si="7"/>
        <v>2016</v>
      </c>
      <c r="K92" s="118">
        <f t="array" ref="K92">IFERROR(AVERAGE(IF(INDEX(DATOS,0,$P$2)&lt;=$I92,IF(INDEX(DATOS,0,$P$2)&gt;=$J92,IF(ISNUMBER(INDEX(DATOS,0,K$5)),IF(INDEX(DATOS,0,$N$2)=0,IF(INDEX(DATOS,0,$O$2)=1,IF(INDEX(DATOS,0,$Q$2)=$E92,INDEX(DATOS,0,K$5)))))))),"sd")</f>
        <v>100.53571428571429</v>
      </c>
      <c r="L92" s="118">
        <f t="array" ref="L92">IFERROR(AVERAGE(IF(INDEX(DATOS,0,$P$2)&lt;=$I92,IF(INDEX(DATOS,0,$P$2)&gt;=$J92,IF(ISNUMBER(INDEX(DATOS,0,L$5)),IF(INDEX(DATOS,0,$N$2)=0,IF(INDEX(DATOS,0,$O$2)=1,IF(INDEX(DATOS,0,$Q$2)=$E92,INDEX(DATOS,0,L$5)))))))),"sd")</f>
        <v>16.985714285714284</v>
      </c>
      <c r="M92" s="118">
        <f t="array" ref="M92">IFERROR(AVERAGE(IF(INDEX(DATOS,0,$P$2)&lt;=$I92,IF(INDEX(DATOS,0,$P$2)&gt;=$J92,IF(ISNUMBER(INDEX(DATOS,0,M$5)),IF(INDEX(DATOS,0,$N$2)=0,IF(INDEX(DATOS,0,$O$2)=1,IF(INDEX(DATOS,0,$Q$2)=$E92,INDEX(DATOS,0,M$5)))))))),"sd")</f>
        <v>26.342857142857145</v>
      </c>
      <c r="N92" s="118">
        <f t="array" ref="N92">IFERROR(AVERAGE(IF(INDEX(DATOS,0,$P$2)&lt;=$I92,IF(INDEX(DATOS,0,$P$2)&gt;=$J92,IF(ISNUMBER(INDEX(DATOS,0,N$5)),IF(INDEX(DATOS,0,$N$2)=0,IF(INDEX(DATOS,0,$O$2)=1,IF(INDEX(DATOS,0,$Q$2)=$E92,INDEX(DATOS,0,N$5)))))))),"sd")</f>
        <v>78.95714285714287</v>
      </c>
      <c r="O92" s="118">
        <f t="array" ref="O92">IFERROR(AVERAGE(IF(INDEX(DATOS,0,$P$2)&lt;=$I92,IF(INDEX(DATOS,0,$P$2)&gt;=$J92,IF(ISNUMBER(INDEX(DATOS,0,O$5)),IF(INDEX(DATOS,0,$N$2)=0,IF(INDEX(DATOS,0,$O$2)=1,IF(INDEX(DATOS,0,$Q$2)=$E92,INDEX(DATOS,0,O$5)))))))),"sd")</f>
        <v>10.942857142857141</v>
      </c>
      <c r="P92" s="118">
        <f t="array" ref="P92">IFERROR(AVERAGE(IF(INDEX(DATOS,0,$P$2)&lt;=$I92,IF(INDEX(DATOS,0,$P$2)&gt;=$J92,IF(ISNUMBER(INDEX(DATOS,0,P$5)),IF(INDEX(DATOS,0,$N$2)=0,IF(INDEX(DATOS,0,$O$2)=1,IF(INDEX(DATOS,0,$Q$2)=$E92,INDEX(DATOS,0,P$5)))))))),"sd")</f>
        <v>3250</v>
      </c>
      <c r="Q92" s="118">
        <f t="array" ref="Q92">IFERROR(AVERAGE(IF(INDEX(DATOS,0,$P$2)&lt;=$I92,IF(INDEX(DATOS,0,$P$2)&gt;=$J92,IF(ISNUMBER(INDEX(DATOS,0,Q$5)),IF(INDEX(DATOS,0,$N$2)=0,IF(INDEX(DATOS,0,$O$2)=1,IF(INDEX(DATOS,0,$Q$2)=$E92,INDEX(DATOS,0,Q$5)))))))),"sd")</f>
        <v>2.4071428571428561</v>
      </c>
      <c r="R92" s="118"/>
      <c r="S92" s="119" t="str">
        <f t="shared" si="8"/>
        <v>Dpto. Gral. San Martín                  ,-32.500,-63.333,2018,2016,100.536,16.986,26.343,78.957,10.943,3250.000, 2.407</v>
      </c>
    </row>
    <row r="93" spans="1:19" x14ac:dyDescent="0.35">
      <c r="A93">
        <f t="shared" si="9"/>
        <v>86</v>
      </c>
      <c r="B93" s="35">
        <f t="array" ref="B93">IF(B92=0,0,MIN(IF(INDEX(DATOS,0,$P$2)&lt;=$I93,IF(INDEX(DATOS,0,$P$2)&gt;=$J93,IF(ISNUMBER(INDEX(DATOS,0,$C93)),IF(INDEX(DATOS,0,$N$2)=0,IF(INDEX(DATOS,0,$O$2)=1,IF(ISNA(MATCH(INDEX(DATOS,0,$Q$2),IF($J$8:J92=J93,$E$8:E92),0)),INDEX(DATOS,0,$M$2)))))))))</f>
        <v>209</v>
      </c>
      <c r="C93" s="32">
        <f>MATCH(D93,INDEX(DATOS,1,),0)</f>
        <v>20</v>
      </c>
      <c r="D93" s="114" t="s">
        <v>1</v>
      </c>
      <c r="E93" s="34" t="str">
        <f>IF($B93=0,"--",INDEX(DATOS,$B93,Q$2))</f>
        <v>Departamento de San Javier, CB</v>
      </c>
      <c r="F93" s="34" t="str">
        <f>IFERROR(SUBSTITUTE(SUBSTITUTE(SUBSTITUTE(SUBSTITUTE(SUBSTITUTE(MID(E93,1,FIND(",",E93)-1),"Departamento de","Dpto."),"Partido de","Part."),"Coronel","Cnel."),"General","Gral."),"Comandante","Cmte."),E93)</f>
        <v>Dpto. San Javier</v>
      </c>
      <c r="G93" s="117">
        <f>IFERROR(VLOOKUP($E93,LOC_UNICOS,G$2,0),"sd")</f>
        <v>-32.0833333</v>
      </c>
      <c r="H93" s="117">
        <f>IFERROR(VLOOKUP($E93,LOC_UNICOS,H$2,0),"sd")</f>
        <v>-65.166666699999993</v>
      </c>
      <c r="I93" s="116">
        <f t="shared" si="6"/>
        <v>2018</v>
      </c>
      <c r="J93" s="116">
        <f t="shared" si="7"/>
        <v>2016</v>
      </c>
      <c r="K93" s="118">
        <f t="array" ref="K93">IFERROR(AVERAGE(IF(INDEX(DATOS,0,$P$2)&lt;=$I93,IF(INDEX(DATOS,0,$P$2)&gt;=$J93,IF(ISNUMBER(INDEX(DATOS,0,K$5)),IF(INDEX(DATOS,0,$N$2)=0,IF(INDEX(DATOS,0,$O$2)=1,IF(INDEX(DATOS,0,$Q$2)=$E93,INDEX(DATOS,0,K$5)))))))),"sd")</f>
        <v>102.05</v>
      </c>
      <c r="L93" s="118">
        <f t="array" ref="L93">IFERROR(AVERAGE(IF(INDEX(DATOS,0,$P$2)&lt;=$I93,IF(INDEX(DATOS,0,$P$2)&gt;=$J93,IF(ISNUMBER(INDEX(DATOS,0,L$5)),IF(INDEX(DATOS,0,$N$2)=0,IF(INDEX(DATOS,0,$O$2)=1,IF(INDEX(DATOS,0,$Q$2)=$E93,INDEX(DATOS,0,L$5)))))))),"sd")</f>
        <v>12.975</v>
      </c>
      <c r="M93" s="118">
        <f t="array" ref="M93">IFERROR(AVERAGE(IF(INDEX(DATOS,0,$P$2)&lt;=$I93,IF(INDEX(DATOS,0,$P$2)&gt;=$J93,IF(ISNUMBER(INDEX(DATOS,0,M$5)),IF(INDEX(DATOS,0,$N$2)=0,IF(INDEX(DATOS,0,$O$2)=1,IF(INDEX(DATOS,0,$Q$2)=$E93,INDEX(DATOS,0,M$5)))))))),"sd")</f>
        <v>27.5</v>
      </c>
      <c r="N93" s="118">
        <f t="array" ref="N93">IFERROR(AVERAGE(IF(INDEX(DATOS,0,$P$2)&lt;=$I93,IF(INDEX(DATOS,0,$P$2)&gt;=$J93,IF(ISNUMBER(INDEX(DATOS,0,N$5)),IF(INDEX(DATOS,0,$N$2)=0,IF(INDEX(DATOS,0,$O$2)=1,IF(INDEX(DATOS,0,$Q$2)=$E93,INDEX(DATOS,0,N$5)))))))),"sd")</f>
        <v>80.912500000000009</v>
      </c>
      <c r="O93" s="118">
        <f t="array" ref="O93">IFERROR(AVERAGE(IF(INDEX(DATOS,0,$P$2)&lt;=$I93,IF(INDEX(DATOS,0,$P$2)&gt;=$J93,IF(ISNUMBER(INDEX(DATOS,0,O$5)),IF(INDEX(DATOS,0,$N$2)=0,IF(INDEX(DATOS,0,$O$2)=1,IF(INDEX(DATOS,0,$Q$2)=$E93,INDEX(DATOS,0,O$5)))))))),"sd")</f>
        <v>11.275</v>
      </c>
      <c r="P93" s="118">
        <f t="array" ref="P93">IFERROR(AVERAGE(IF(INDEX(DATOS,0,$P$2)&lt;=$I93,IF(INDEX(DATOS,0,$P$2)&gt;=$J93,IF(ISNUMBER(INDEX(DATOS,0,P$5)),IF(INDEX(DATOS,0,$N$2)=0,IF(INDEX(DATOS,0,$O$2)=1,IF(INDEX(DATOS,0,$Q$2)=$E93,INDEX(DATOS,0,P$5)))))))),"sd")</f>
        <v>3775</v>
      </c>
      <c r="Q93" s="118">
        <f t="array" ref="Q93">IFERROR(AVERAGE(IF(INDEX(DATOS,0,$P$2)&lt;=$I93,IF(INDEX(DATOS,0,$P$2)&gt;=$J93,IF(ISNUMBER(INDEX(DATOS,0,Q$5)),IF(INDEX(DATOS,0,$N$2)=0,IF(INDEX(DATOS,0,$O$2)=1,IF(INDEX(DATOS,0,$Q$2)=$E93,INDEX(DATOS,0,Q$5)))))))),"sd")</f>
        <v>2.9</v>
      </c>
      <c r="R93" s="118"/>
      <c r="S93" s="119" t="str">
        <f t="shared" si="8"/>
        <v>Dpto. San Javier                        ,-32.083,-65.167,2018,2016,102.050,12.975,27.500,80.913,11.275,3775.000, 2.900</v>
      </c>
    </row>
    <row r="94" spans="1:19" x14ac:dyDescent="0.35">
      <c r="A94">
        <f t="shared" si="9"/>
        <v>87</v>
      </c>
      <c r="B94" s="35">
        <f t="array" ref="B94">IF(B93=0,0,MIN(IF(INDEX(DATOS,0,$P$2)&lt;=$I94,IF(INDEX(DATOS,0,$P$2)&gt;=$J94,IF(ISNUMBER(INDEX(DATOS,0,$C94)),IF(INDEX(DATOS,0,$N$2)=0,IF(INDEX(DATOS,0,$O$2)=1,IF(ISNA(MATCH(INDEX(DATOS,0,$Q$2),IF($J$8:J93=J94,$E$8:E93),0)),INDEX(DATOS,0,$M$2)))))))))</f>
        <v>210</v>
      </c>
      <c r="C94" s="32">
        <f>MATCH(D94,INDEX(DATOS,1,),0)</f>
        <v>20</v>
      </c>
      <c r="D94" s="114" t="s">
        <v>1</v>
      </c>
      <c r="E94" s="34" t="str">
        <f>IF($B94=0,"--",INDEX(DATOS,$B94,Q$2))</f>
        <v>Departamento de Río Cuarto, CB</v>
      </c>
      <c r="F94" s="34" t="str">
        <f>IFERROR(SUBSTITUTE(SUBSTITUTE(SUBSTITUTE(SUBSTITUTE(SUBSTITUTE(MID(E94,1,FIND(",",E94)-1),"Departamento de","Dpto."),"Partido de","Part."),"Coronel","Cnel."),"General","Gral."),"Comandante","Cmte."),E94)</f>
        <v>Dpto. Río Cuarto</v>
      </c>
      <c r="G94" s="117">
        <f>IFERROR(VLOOKUP($E94,LOC_UNICOS,G$2,0),"sd")</f>
        <v>-33.3333333</v>
      </c>
      <c r="H94" s="117">
        <f>IFERROR(VLOOKUP($E94,LOC_UNICOS,H$2,0),"sd")</f>
        <v>-64.5</v>
      </c>
      <c r="I94" s="116">
        <f t="shared" si="6"/>
        <v>2018</v>
      </c>
      <c r="J94" s="116">
        <f t="shared" si="7"/>
        <v>2016</v>
      </c>
      <c r="K94" s="118">
        <f t="array" ref="K94">IFERROR(AVERAGE(IF(INDEX(DATOS,0,$P$2)&lt;=$I94,IF(INDEX(DATOS,0,$P$2)&gt;=$J94,IF(ISNUMBER(INDEX(DATOS,0,K$5)),IF(INDEX(DATOS,0,$N$2)=0,IF(INDEX(DATOS,0,$O$2)=1,IF(INDEX(DATOS,0,$Q$2)=$E94,INDEX(DATOS,0,K$5)))))))),"sd")</f>
        <v>102.29166666666667</v>
      </c>
      <c r="L94" s="118">
        <f t="array" ref="L94">IFERROR(AVERAGE(IF(INDEX(DATOS,0,$P$2)&lt;=$I94,IF(INDEX(DATOS,0,$P$2)&gt;=$J94,IF(ISNUMBER(INDEX(DATOS,0,L$5)),IF(INDEX(DATOS,0,$N$2)=0,IF(INDEX(DATOS,0,$O$2)=1,IF(INDEX(DATOS,0,$Q$2)=$E94,INDEX(DATOS,0,L$5)))))))),"sd")</f>
        <v>13.491666666666669</v>
      </c>
      <c r="M94" s="118">
        <f t="array" ref="M94">IFERROR(AVERAGE(IF(INDEX(DATOS,0,$P$2)&lt;=$I94,IF(INDEX(DATOS,0,$P$2)&gt;=$J94,IF(ISNUMBER(INDEX(DATOS,0,M$5)),IF(INDEX(DATOS,0,$N$2)=0,IF(INDEX(DATOS,0,$O$2)=1,IF(INDEX(DATOS,0,$Q$2)=$E94,INDEX(DATOS,0,M$5)))))))),"sd")</f>
        <v>27.891666666666669</v>
      </c>
      <c r="N94" s="118">
        <f t="array" ref="N94">IFERROR(AVERAGE(IF(INDEX(DATOS,0,$P$2)&lt;=$I94,IF(INDEX(DATOS,0,$P$2)&gt;=$J94,IF(ISNUMBER(INDEX(DATOS,0,N$5)),IF(INDEX(DATOS,0,$N$2)=0,IF(INDEX(DATOS,0,$O$2)=1,IF(INDEX(DATOS,0,$Q$2)=$E94,INDEX(DATOS,0,N$5)))))))),"sd")</f>
        <v>80.07916666666668</v>
      </c>
      <c r="O94" s="118">
        <f t="array" ref="O94">IFERROR(AVERAGE(IF(INDEX(DATOS,0,$P$2)&lt;=$I94,IF(INDEX(DATOS,0,$P$2)&gt;=$J94,IF(ISNUMBER(INDEX(DATOS,0,O$5)),IF(INDEX(DATOS,0,$N$2)=0,IF(INDEX(DATOS,0,$O$2)=1,IF(INDEX(DATOS,0,$Q$2)=$E94,INDEX(DATOS,0,O$5)))))))),"sd")</f>
        <v>11.566666666666668</v>
      </c>
      <c r="P94" s="118">
        <f t="array" ref="P94">IFERROR(AVERAGE(IF(INDEX(DATOS,0,$P$2)&lt;=$I94,IF(INDEX(DATOS,0,$P$2)&gt;=$J94,IF(ISNUMBER(INDEX(DATOS,0,P$5)),IF(INDEX(DATOS,0,$N$2)=0,IF(INDEX(DATOS,0,$O$2)=1,IF(INDEX(DATOS,0,$Q$2)=$E94,INDEX(DATOS,0,P$5)))))))),"sd")</f>
        <v>2541.6666666666665</v>
      </c>
      <c r="Q94" s="118">
        <f t="array" ref="Q94">IFERROR(AVERAGE(IF(INDEX(DATOS,0,$P$2)&lt;=$I94,IF(INDEX(DATOS,0,$P$2)&gt;=$J94,IF(ISNUMBER(INDEX(DATOS,0,Q$5)),IF(INDEX(DATOS,0,$N$2)=0,IF(INDEX(DATOS,0,$O$2)=1,IF(INDEX(DATOS,0,$Q$2)=$E94,INDEX(DATOS,0,Q$5)))))))),"sd")</f>
        <v>2.1541666666666672</v>
      </c>
      <c r="R94" s="118"/>
      <c r="S94" s="119" t="str">
        <f t="shared" si="8"/>
        <v>Dpto. Río Cuarto                        ,-33.333,-64.500,2018,2016,102.292,13.492,27.892,80.079,11.567,2541.667, 2.154</v>
      </c>
    </row>
    <row r="95" spans="1:19" x14ac:dyDescent="0.35">
      <c r="A95">
        <f t="shared" si="9"/>
        <v>88</v>
      </c>
      <c r="B95" s="35">
        <f t="array" ref="B95">IF(B94=0,0,MIN(IF(INDEX(DATOS,0,$P$2)&lt;=$I95,IF(INDEX(DATOS,0,$P$2)&gt;=$J95,IF(ISNUMBER(INDEX(DATOS,0,$C95)),IF(INDEX(DATOS,0,$N$2)=0,IF(INDEX(DATOS,0,$O$2)=1,IF(ISNA(MATCH(INDEX(DATOS,0,$Q$2),IF($J$8:J94=J95,$E$8:E94),0)),INDEX(DATOS,0,$M$2)))))))))</f>
        <v>215</v>
      </c>
      <c r="C95" s="32">
        <f>MATCH(D95,INDEX(DATOS,1,),0)</f>
        <v>20</v>
      </c>
      <c r="D95" s="114" t="s">
        <v>1</v>
      </c>
      <c r="E95" s="34" t="str">
        <f>IF($B95=0,"--",INDEX(DATOS,$B95,Q$2))</f>
        <v>Departamento de Juárez Celman, CB</v>
      </c>
      <c r="F95" s="34" t="str">
        <f>IFERROR(SUBSTITUTE(SUBSTITUTE(SUBSTITUTE(SUBSTITUTE(SUBSTITUTE(MID(E95,1,FIND(",",E95)-1),"Departamento de","Dpto."),"Partido de","Part."),"Coronel","Cnel."),"General","Gral."),"Comandante","Cmte."),E95)</f>
        <v>Dpto. Juárez Celman</v>
      </c>
      <c r="G95" s="117">
        <f>IFERROR(VLOOKUP($E95,LOC_UNICOS,G$2,0),"sd")</f>
        <v>-33.3333333</v>
      </c>
      <c r="H95" s="117">
        <f>IFERROR(VLOOKUP($E95,LOC_UNICOS,H$2,0),"sd")</f>
        <v>-63.6666667</v>
      </c>
      <c r="I95" s="116">
        <f t="shared" si="6"/>
        <v>2018</v>
      </c>
      <c r="J95" s="116">
        <f t="shared" si="7"/>
        <v>2016</v>
      </c>
      <c r="K95" s="118">
        <f t="array" ref="K95">IFERROR(AVERAGE(IF(INDEX(DATOS,0,$P$2)&lt;=$I95,IF(INDEX(DATOS,0,$P$2)&gt;=$J95,IF(ISNUMBER(INDEX(DATOS,0,K$5)),IF(INDEX(DATOS,0,$N$2)=0,IF(INDEX(DATOS,0,$O$2)=1,IF(INDEX(DATOS,0,$Q$2)=$E95,INDEX(DATOS,0,K$5)))))))),"sd")</f>
        <v>103.45</v>
      </c>
      <c r="L95" s="118">
        <f t="array" ref="L95">IFERROR(AVERAGE(IF(INDEX(DATOS,0,$P$2)&lt;=$I95,IF(INDEX(DATOS,0,$P$2)&gt;=$J95,IF(ISNUMBER(INDEX(DATOS,0,L$5)),IF(INDEX(DATOS,0,$N$2)=0,IF(INDEX(DATOS,0,$O$2)=1,IF(INDEX(DATOS,0,$Q$2)=$E95,INDEX(DATOS,0,L$5)))))))),"sd")</f>
        <v>13.7875</v>
      </c>
      <c r="M95" s="118">
        <f t="array" ref="M95">IFERROR(AVERAGE(IF(INDEX(DATOS,0,$P$2)&lt;=$I95,IF(INDEX(DATOS,0,$P$2)&gt;=$J95,IF(ISNUMBER(INDEX(DATOS,0,M$5)),IF(INDEX(DATOS,0,$N$2)=0,IF(INDEX(DATOS,0,$O$2)=1,IF(INDEX(DATOS,0,$Q$2)=$E95,INDEX(DATOS,0,M$5)))))))),"sd")</f>
        <v>30.012500000000003</v>
      </c>
      <c r="N95" s="118">
        <f t="array" ref="N95">IFERROR(AVERAGE(IF(INDEX(DATOS,0,$P$2)&lt;=$I95,IF(INDEX(DATOS,0,$P$2)&gt;=$J95,IF(ISNUMBER(INDEX(DATOS,0,N$5)),IF(INDEX(DATOS,0,$N$2)=0,IF(INDEX(DATOS,0,$O$2)=1,IF(INDEX(DATOS,0,$Q$2)=$E95,INDEX(DATOS,0,N$5)))))))),"sd")</f>
        <v>80.162499999999994</v>
      </c>
      <c r="O95" s="118">
        <f t="array" ref="O95">IFERROR(AVERAGE(IF(INDEX(DATOS,0,$P$2)&lt;=$I95,IF(INDEX(DATOS,0,$P$2)&gt;=$J95,IF(ISNUMBER(INDEX(DATOS,0,O$5)),IF(INDEX(DATOS,0,$N$2)=0,IF(INDEX(DATOS,0,$O$2)=1,IF(INDEX(DATOS,0,$Q$2)=$E95,INDEX(DATOS,0,O$5)))))))),"sd")</f>
        <v>12.1625</v>
      </c>
      <c r="P95" s="118">
        <f t="array" ref="P95">IFERROR(AVERAGE(IF(INDEX(DATOS,0,$P$2)&lt;=$I95,IF(INDEX(DATOS,0,$P$2)&gt;=$J95,IF(ISNUMBER(INDEX(DATOS,0,P$5)),IF(INDEX(DATOS,0,$N$2)=0,IF(INDEX(DATOS,0,$O$2)=1,IF(INDEX(DATOS,0,$Q$2)=$E95,INDEX(DATOS,0,P$5)))))))),"sd")</f>
        <v>2650</v>
      </c>
      <c r="Q95" s="118">
        <f t="array" ref="Q95">IFERROR(AVERAGE(IF(INDEX(DATOS,0,$P$2)&lt;=$I95,IF(INDEX(DATOS,0,$P$2)&gt;=$J95,IF(ISNUMBER(INDEX(DATOS,0,Q$5)),IF(INDEX(DATOS,0,$N$2)=0,IF(INDEX(DATOS,0,$O$2)=1,IF(INDEX(DATOS,0,$Q$2)=$E95,INDEX(DATOS,0,Q$5)))))))),"sd")</f>
        <v>0.57624999999999993</v>
      </c>
      <c r="R95" s="118"/>
      <c r="S95" s="119" t="str">
        <f t="shared" si="8"/>
        <v>Dpto. Juárez Celman                     ,-33.333,-63.667,2018,2016,103.450,13.788,30.013,80.163,12.163,2650.000, 0.576</v>
      </c>
    </row>
    <row r="96" spans="1:19" x14ac:dyDescent="0.35">
      <c r="A96">
        <f t="shared" si="9"/>
        <v>89</v>
      </c>
      <c r="B96" s="35">
        <f t="array" ref="B96">IF(B95=0,0,MIN(IF(INDEX(DATOS,0,$P$2)&lt;=$I96,IF(INDEX(DATOS,0,$P$2)&gt;=$J96,IF(ISNUMBER(INDEX(DATOS,0,$C96)),IF(INDEX(DATOS,0,$N$2)=0,IF(INDEX(DATOS,0,$O$2)=1,IF(ISNA(MATCH(INDEX(DATOS,0,$Q$2),IF($J$8:J95=J96,$E$8:E95),0)),INDEX(DATOS,0,$M$2)))))))))</f>
        <v>218</v>
      </c>
      <c r="C96" s="32">
        <f>MATCH(D96,INDEX(DATOS,1,),0)</f>
        <v>20</v>
      </c>
      <c r="D96" s="114" t="s">
        <v>1</v>
      </c>
      <c r="E96" s="34" t="str">
        <f>IF($B96=0,"--",INDEX(DATOS,$B96,Q$2))</f>
        <v>Departamento de Totoral, CB</v>
      </c>
      <c r="F96" s="34" t="str">
        <f>IFERROR(SUBSTITUTE(SUBSTITUTE(SUBSTITUTE(SUBSTITUTE(SUBSTITUTE(MID(E96,1,FIND(",",E96)-1),"Departamento de","Dpto."),"Partido de","Part."),"Coronel","Cnel."),"General","Gral."),"Comandante","Cmte."),E96)</f>
        <v>Dpto. Totoral</v>
      </c>
      <c r="G96" s="117">
        <f>IFERROR(VLOOKUP($E96,LOC_UNICOS,G$2,0),"sd")</f>
        <v>-30.8333333</v>
      </c>
      <c r="H96" s="117">
        <f>IFERROR(VLOOKUP($E96,LOC_UNICOS,H$2,0),"sd")</f>
        <v>-63.9166667</v>
      </c>
      <c r="I96" s="116">
        <f t="shared" si="6"/>
        <v>2018</v>
      </c>
      <c r="J96" s="116">
        <f t="shared" si="7"/>
        <v>2016</v>
      </c>
      <c r="K96" s="118">
        <f t="array" ref="K96">IFERROR(AVERAGE(IF(INDEX(DATOS,0,$P$2)&lt;=$I96,IF(INDEX(DATOS,0,$P$2)&gt;=$J96,IF(ISNUMBER(INDEX(DATOS,0,K$5)),IF(INDEX(DATOS,0,$N$2)=0,IF(INDEX(DATOS,0,$O$2)=1,IF(INDEX(DATOS,0,$Q$2)=$E96,INDEX(DATOS,0,K$5)))))))),"sd")</f>
        <v>100.27500000000001</v>
      </c>
      <c r="L96" s="118">
        <f t="array" ref="L96">IFERROR(AVERAGE(IF(INDEX(DATOS,0,$P$2)&lt;=$I96,IF(INDEX(DATOS,0,$P$2)&gt;=$J96,IF(ISNUMBER(INDEX(DATOS,0,L$5)),IF(INDEX(DATOS,0,$N$2)=0,IF(INDEX(DATOS,0,$O$2)=1,IF(INDEX(DATOS,0,$Q$2)=$E96,INDEX(DATOS,0,L$5)))))))),"sd")</f>
        <v>12.475</v>
      </c>
      <c r="M96" s="118">
        <f t="array" ref="M96">IFERROR(AVERAGE(IF(INDEX(DATOS,0,$P$2)&lt;=$I96,IF(INDEX(DATOS,0,$P$2)&gt;=$J96,IF(ISNUMBER(INDEX(DATOS,0,M$5)),IF(INDEX(DATOS,0,$N$2)=0,IF(INDEX(DATOS,0,$O$2)=1,IF(INDEX(DATOS,0,$Q$2)=$E96,INDEX(DATOS,0,M$5)))))))),"sd")</f>
        <v>25.325000000000003</v>
      </c>
      <c r="N96" s="118">
        <f t="array" ref="N96">IFERROR(AVERAGE(IF(INDEX(DATOS,0,$P$2)&lt;=$I96,IF(INDEX(DATOS,0,$P$2)&gt;=$J96,IF(ISNUMBER(INDEX(DATOS,0,N$5)),IF(INDEX(DATOS,0,$N$2)=0,IF(INDEX(DATOS,0,$O$2)=1,IF(INDEX(DATOS,0,$Q$2)=$E96,INDEX(DATOS,0,N$5)))))))),"sd")</f>
        <v>79.525000000000006</v>
      </c>
      <c r="O96" s="118">
        <f t="array" ref="O96">IFERROR(AVERAGE(IF(INDEX(DATOS,0,$P$2)&lt;=$I96,IF(INDEX(DATOS,0,$P$2)&gt;=$J96,IF(ISNUMBER(INDEX(DATOS,0,O$5)),IF(INDEX(DATOS,0,$N$2)=0,IF(INDEX(DATOS,0,$O$2)=1,IF(INDEX(DATOS,0,$Q$2)=$E96,INDEX(DATOS,0,O$5)))))))),"sd")</f>
        <v>10.725</v>
      </c>
      <c r="P96" s="118">
        <f t="array" ref="P96">IFERROR(AVERAGE(IF(INDEX(DATOS,0,$P$2)&lt;=$I96,IF(INDEX(DATOS,0,$P$2)&gt;=$J96,IF(ISNUMBER(INDEX(DATOS,0,P$5)),IF(INDEX(DATOS,0,$N$2)=0,IF(INDEX(DATOS,0,$O$2)=1,IF(INDEX(DATOS,0,$Q$2)=$E96,INDEX(DATOS,0,P$5)))))))),"sd")</f>
        <v>2800</v>
      </c>
      <c r="Q96" s="118">
        <f t="array" ref="Q96">IFERROR(AVERAGE(IF(INDEX(DATOS,0,$P$2)&lt;=$I96,IF(INDEX(DATOS,0,$P$2)&gt;=$J96,IF(ISNUMBER(INDEX(DATOS,0,Q$5)),IF(INDEX(DATOS,0,$N$2)=0,IF(INDEX(DATOS,0,$O$2)=1,IF(INDEX(DATOS,0,$Q$2)=$E96,INDEX(DATOS,0,Q$5)))))))),"sd")</f>
        <v>4</v>
      </c>
      <c r="R96" s="118"/>
      <c r="S96" s="119" t="str">
        <f t="shared" si="8"/>
        <v>Dpto. Totoral                           ,-30.833,-63.917,2018,2016,100.275,12.475,25.325,79.525,10.725,2800.000, 4.000</v>
      </c>
    </row>
    <row r="97" spans="1:19" x14ac:dyDescent="0.35">
      <c r="A97">
        <f t="shared" si="9"/>
        <v>90</v>
      </c>
      <c r="B97" s="35">
        <f t="array" ref="B97">IF(B96=0,0,MIN(IF(INDEX(DATOS,0,$P$2)&lt;=$I97,IF(INDEX(DATOS,0,$P$2)&gt;=$J97,IF(ISNUMBER(INDEX(DATOS,0,$C97)),IF(INDEX(DATOS,0,$N$2)=0,IF(INDEX(DATOS,0,$O$2)=1,IF(ISNA(MATCH(INDEX(DATOS,0,$Q$2),IF($J$8:J96=J97,$E$8:E96),0)),INDEX(DATOS,0,$M$2)))))))))</f>
        <v>220</v>
      </c>
      <c r="C97" s="32">
        <f>MATCH(D97,INDEX(DATOS,1,),0)</f>
        <v>20</v>
      </c>
      <c r="D97" s="114" t="s">
        <v>1</v>
      </c>
      <c r="E97" s="34" t="str">
        <f>IF($B97=0,"--",INDEX(DATOS,$B97,Q$2))</f>
        <v>Departamento de Tulumba, CB</v>
      </c>
      <c r="F97" s="34" t="str">
        <f>IFERROR(SUBSTITUTE(SUBSTITUTE(SUBSTITUTE(SUBSTITUTE(SUBSTITUTE(MID(E97,1,FIND(",",E97)-1),"Departamento de","Dpto."),"Partido de","Part."),"Coronel","Cnel."),"General","Gral."),"Comandante","Cmte."),E97)</f>
        <v>Dpto. Tulumba</v>
      </c>
      <c r="G97" s="117">
        <f>IFERROR(VLOOKUP($E97,LOC_UNICOS,G$2,0),"sd")</f>
        <v>-30.25</v>
      </c>
      <c r="H97" s="117">
        <f>IFERROR(VLOOKUP($E97,LOC_UNICOS,H$2,0),"sd")</f>
        <v>-63.9166667</v>
      </c>
      <c r="I97" s="116">
        <f t="shared" si="6"/>
        <v>2018</v>
      </c>
      <c r="J97" s="116">
        <f t="shared" si="7"/>
        <v>2016</v>
      </c>
      <c r="K97" s="118">
        <f t="array" ref="K97">IFERROR(AVERAGE(IF(INDEX(DATOS,0,$P$2)&lt;=$I97,IF(INDEX(DATOS,0,$P$2)&gt;=$J97,IF(ISNUMBER(INDEX(DATOS,0,K$5)),IF(INDEX(DATOS,0,$N$2)=0,IF(INDEX(DATOS,0,$O$2)=1,IF(INDEX(DATOS,0,$Q$2)=$E97,INDEX(DATOS,0,K$5)))))))),"sd")</f>
        <v>101.9</v>
      </c>
      <c r="L97" s="118">
        <f t="array" ref="L97">IFERROR(AVERAGE(IF(INDEX(DATOS,0,$P$2)&lt;=$I97,IF(INDEX(DATOS,0,$P$2)&gt;=$J97,IF(ISNUMBER(INDEX(DATOS,0,L$5)),IF(INDEX(DATOS,0,$N$2)=0,IF(INDEX(DATOS,0,$O$2)=1,IF(INDEX(DATOS,0,$Q$2)=$E97,INDEX(DATOS,0,L$5)))))))),"sd")</f>
        <v>17.100000000000001</v>
      </c>
      <c r="M97" s="118">
        <f t="array" ref="M97">IFERROR(AVERAGE(IF(INDEX(DATOS,0,$P$2)&lt;=$I97,IF(INDEX(DATOS,0,$P$2)&gt;=$J97,IF(ISNUMBER(INDEX(DATOS,0,M$5)),IF(INDEX(DATOS,0,$N$2)=0,IF(INDEX(DATOS,0,$O$2)=1,IF(INDEX(DATOS,0,$Q$2)=$E97,INDEX(DATOS,0,M$5)))))))),"sd")</f>
        <v>27.4</v>
      </c>
      <c r="N97" s="118">
        <f t="array" ref="N97">IFERROR(AVERAGE(IF(INDEX(DATOS,0,$P$2)&lt;=$I97,IF(INDEX(DATOS,0,$P$2)&gt;=$J97,IF(ISNUMBER(INDEX(DATOS,0,N$5)),IF(INDEX(DATOS,0,$N$2)=0,IF(INDEX(DATOS,0,$O$2)=1,IF(INDEX(DATOS,0,$Q$2)=$E97,INDEX(DATOS,0,N$5)))))))),"sd")</f>
        <v>80.349999999999994</v>
      </c>
      <c r="O97" s="118">
        <f t="array" ref="O97">IFERROR(AVERAGE(IF(INDEX(DATOS,0,$P$2)&lt;=$I97,IF(INDEX(DATOS,0,$P$2)&gt;=$J97,IF(ISNUMBER(INDEX(DATOS,0,O$5)),IF(INDEX(DATOS,0,$N$2)=0,IF(INDEX(DATOS,0,$O$2)=1,IF(INDEX(DATOS,0,$Q$2)=$E97,INDEX(DATOS,0,O$5)))))))),"sd")</f>
        <v>11.2</v>
      </c>
      <c r="P97" s="118">
        <f t="array" ref="P97">IFERROR(AVERAGE(IF(INDEX(DATOS,0,$P$2)&lt;=$I97,IF(INDEX(DATOS,0,$P$2)&gt;=$J97,IF(ISNUMBER(INDEX(DATOS,0,P$5)),IF(INDEX(DATOS,0,$N$2)=0,IF(INDEX(DATOS,0,$O$2)=1,IF(INDEX(DATOS,0,$Q$2)=$E97,INDEX(DATOS,0,P$5)))))))),"sd")</f>
        <v>2700</v>
      </c>
      <c r="Q97" s="118">
        <f t="array" ref="Q97">IFERROR(AVERAGE(IF(INDEX(DATOS,0,$P$2)&lt;=$I97,IF(INDEX(DATOS,0,$P$2)&gt;=$J97,IF(ISNUMBER(INDEX(DATOS,0,Q$5)),IF(INDEX(DATOS,0,$N$2)=0,IF(INDEX(DATOS,0,$O$2)=1,IF(INDEX(DATOS,0,$Q$2)=$E97,INDEX(DATOS,0,Q$5)))))))),"sd")</f>
        <v>6.1</v>
      </c>
      <c r="R97" s="118"/>
      <c r="S97" s="119" t="str">
        <f t="shared" si="8"/>
        <v>Dpto. Tulumba                           ,-30.250,-63.917,2018,2016,101.900,17.100,27.400,80.350,11.200,2700.000, 6.100</v>
      </c>
    </row>
    <row r="98" spans="1:19" x14ac:dyDescent="0.35">
      <c r="A98">
        <f t="shared" si="9"/>
        <v>91</v>
      </c>
      <c r="B98" s="35">
        <f t="array" ref="B98">IF(B97=0,0,MIN(IF(INDEX(DATOS,0,$P$2)&lt;=$I98,IF(INDEX(DATOS,0,$P$2)&gt;=$J98,IF(ISNUMBER(INDEX(DATOS,0,$C98)),IF(INDEX(DATOS,0,$N$2)=0,IF(INDEX(DATOS,0,$O$2)=1,IF(ISNA(MATCH(INDEX(DATOS,0,$Q$2),IF($J$8:J97=J98,$E$8:E97),0)),INDEX(DATOS,0,$M$2)))))))))</f>
        <v>221</v>
      </c>
      <c r="C98" s="32">
        <f>MATCH(D98,INDEX(DATOS,1,),0)</f>
        <v>20</v>
      </c>
      <c r="D98" s="114" t="s">
        <v>1</v>
      </c>
      <c r="E98" s="34" t="str">
        <f>IF($B98=0,"--",INDEX(DATOS,$B98,Q$2))</f>
        <v>Departamento de Río Primero, CB</v>
      </c>
      <c r="F98" s="34" t="str">
        <f>IFERROR(SUBSTITUTE(SUBSTITUTE(SUBSTITUTE(SUBSTITUTE(SUBSTITUTE(MID(E98,1,FIND(",",E98)-1),"Departamento de","Dpto."),"Partido de","Part."),"Coronel","Cnel."),"General","Gral."),"Comandante","Cmte."),E98)</f>
        <v>Dpto. Río Primero</v>
      </c>
      <c r="G98" s="117">
        <f>IFERROR(VLOOKUP($E98,LOC_UNICOS,G$2,0),"sd")</f>
        <v>-31.0833333</v>
      </c>
      <c r="H98" s="117">
        <f>IFERROR(VLOOKUP($E98,LOC_UNICOS,H$2,0),"sd")</f>
        <v>-63.5</v>
      </c>
      <c r="I98" s="116">
        <f t="shared" si="6"/>
        <v>2018</v>
      </c>
      <c r="J98" s="116">
        <f t="shared" si="7"/>
        <v>2016</v>
      </c>
      <c r="K98" s="118">
        <f t="array" ref="K98">IFERROR(AVERAGE(IF(INDEX(DATOS,0,$P$2)&lt;=$I98,IF(INDEX(DATOS,0,$P$2)&gt;=$J98,IF(ISNUMBER(INDEX(DATOS,0,K$5)),IF(INDEX(DATOS,0,$N$2)=0,IF(INDEX(DATOS,0,$O$2)=1,IF(INDEX(DATOS,0,$Q$2)=$E98,INDEX(DATOS,0,K$5)))))))),"sd")</f>
        <v>101.29375000000002</v>
      </c>
      <c r="L98" s="118">
        <f t="array" ref="L98">IFERROR(AVERAGE(IF(INDEX(DATOS,0,$P$2)&lt;=$I98,IF(INDEX(DATOS,0,$P$2)&gt;=$J98,IF(ISNUMBER(INDEX(DATOS,0,L$5)),IF(INDEX(DATOS,0,$N$2)=0,IF(INDEX(DATOS,0,$O$2)=1,IF(INDEX(DATOS,0,$Q$2)=$E98,INDEX(DATOS,0,L$5)))))))),"sd")</f>
        <v>16.793749999999999</v>
      </c>
      <c r="M98" s="118">
        <f t="array" ref="M98">IFERROR(AVERAGE(IF(INDEX(DATOS,0,$P$2)&lt;=$I98,IF(INDEX(DATOS,0,$P$2)&gt;=$J98,IF(ISNUMBER(INDEX(DATOS,0,M$5)),IF(INDEX(DATOS,0,$N$2)=0,IF(INDEX(DATOS,0,$O$2)=1,IF(INDEX(DATOS,0,$Q$2)=$E98,INDEX(DATOS,0,M$5)))))))),"sd")</f>
        <v>25.96875</v>
      </c>
      <c r="N98" s="118">
        <f t="array" ref="N98">IFERROR(AVERAGE(IF(INDEX(DATOS,0,$P$2)&lt;=$I98,IF(INDEX(DATOS,0,$P$2)&gt;=$J98,IF(ISNUMBER(INDEX(DATOS,0,N$5)),IF(INDEX(DATOS,0,$N$2)=0,IF(INDEX(DATOS,0,$O$2)=1,IF(INDEX(DATOS,0,$Q$2)=$E98,INDEX(DATOS,0,N$5)))))))),"sd")</f>
        <v>79.196875000000006</v>
      </c>
      <c r="O98" s="118">
        <f t="array" ref="O98">IFERROR(AVERAGE(IF(INDEX(DATOS,0,$P$2)&lt;=$I98,IF(INDEX(DATOS,0,$P$2)&gt;=$J98,IF(ISNUMBER(INDEX(DATOS,0,O$5)),IF(INDEX(DATOS,0,$N$2)=0,IF(INDEX(DATOS,0,$O$2)=1,IF(INDEX(DATOS,0,$Q$2)=$E98,INDEX(DATOS,0,O$5)))))))),"sd")</f>
        <v>11.13125</v>
      </c>
      <c r="P98" s="118">
        <f t="array" ref="P98">IFERROR(AVERAGE(IF(INDEX(DATOS,0,$P$2)&lt;=$I98,IF(INDEX(DATOS,0,$P$2)&gt;=$J98,IF(ISNUMBER(INDEX(DATOS,0,P$5)),IF(INDEX(DATOS,0,$N$2)=0,IF(INDEX(DATOS,0,$O$2)=1,IF(INDEX(DATOS,0,$Q$2)=$E98,INDEX(DATOS,0,P$5)))))))),"sd")</f>
        <v>2850</v>
      </c>
      <c r="Q98" s="118">
        <f t="array" ref="Q98">IFERROR(AVERAGE(IF(INDEX(DATOS,0,$P$2)&lt;=$I98,IF(INDEX(DATOS,0,$P$2)&gt;=$J98,IF(ISNUMBER(INDEX(DATOS,0,Q$5)),IF(INDEX(DATOS,0,$N$2)=0,IF(INDEX(DATOS,0,$O$2)=1,IF(INDEX(DATOS,0,$Q$2)=$E98,INDEX(DATOS,0,Q$5)))))))),"sd")</f>
        <v>4.4493750000000007</v>
      </c>
      <c r="R98" s="118"/>
      <c r="S98" s="119" t="str">
        <f t="shared" si="8"/>
        <v>Dpto. Río Primero                       ,-31.083,-63.500,2018,2016,101.294,16.794,25.969,79.197,11.131,2850.000, 4.449</v>
      </c>
    </row>
    <row r="99" spans="1:19" x14ac:dyDescent="0.35">
      <c r="A99">
        <f t="shared" si="9"/>
        <v>92</v>
      </c>
      <c r="B99" s="35">
        <f t="array" ref="B99">IF(B98=0,0,MIN(IF(INDEX(DATOS,0,$P$2)&lt;=$I99,IF(INDEX(DATOS,0,$P$2)&gt;=$J99,IF(ISNUMBER(INDEX(DATOS,0,$C99)),IF(INDEX(DATOS,0,$N$2)=0,IF(INDEX(DATOS,0,$O$2)=1,IF(ISNA(MATCH(INDEX(DATOS,0,$Q$2),IF($J$8:J98=J99,$E$8:E98),0)),INDEX(DATOS,0,$M$2)))))))))</f>
        <v>223</v>
      </c>
      <c r="C99" s="32">
        <f>MATCH(D99,INDEX(DATOS,1,),0)</f>
        <v>20</v>
      </c>
      <c r="D99" s="114" t="s">
        <v>1</v>
      </c>
      <c r="E99" s="34" t="str">
        <f>IF($B99=0,"--",INDEX(DATOS,$B99,Q$2))</f>
        <v>Departamento de Tercero Arriba, CB</v>
      </c>
      <c r="F99" s="34" t="str">
        <f>IFERROR(SUBSTITUTE(SUBSTITUTE(SUBSTITUTE(SUBSTITUTE(SUBSTITUTE(MID(E99,1,FIND(",",E99)-1),"Departamento de","Dpto."),"Partido de","Part."),"Coronel","Cnel."),"General","Gral."),"Comandante","Cmte."),E99)</f>
        <v>Dpto. Tercero Arriba</v>
      </c>
      <c r="G99" s="117">
        <f>IFERROR(VLOOKUP($E99,LOC_UNICOS,G$2,0),"sd")</f>
        <v>-32.3333333</v>
      </c>
      <c r="H99" s="117">
        <f>IFERROR(VLOOKUP($E99,LOC_UNICOS,H$2,0),"sd")</f>
        <v>-63.75</v>
      </c>
      <c r="I99" s="116">
        <f t="shared" si="6"/>
        <v>2018</v>
      </c>
      <c r="J99" s="116">
        <f t="shared" si="7"/>
        <v>2016</v>
      </c>
      <c r="K99" s="118">
        <f t="array" ref="K99">IFERROR(AVERAGE(IF(INDEX(DATOS,0,$P$2)&lt;=$I99,IF(INDEX(DATOS,0,$P$2)&gt;=$J99,IF(ISNUMBER(INDEX(DATOS,0,K$5)),IF(INDEX(DATOS,0,$N$2)=0,IF(INDEX(DATOS,0,$O$2)=1,IF(INDEX(DATOS,0,$Q$2)=$E99,INDEX(DATOS,0,K$5)))))))),"sd")</f>
        <v>101.9</v>
      </c>
      <c r="L99" s="118">
        <f t="array" ref="L99">IFERROR(AVERAGE(IF(INDEX(DATOS,0,$P$2)&lt;=$I99,IF(INDEX(DATOS,0,$P$2)&gt;=$J99,IF(ISNUMBER(INDEX(DATOS,0,L$5)),IF(INDEX(DATOS,0,$N$2)=0,IF(INDEX(DATOS,0,$O$2)=1,IF(INDEX(DATOS,0,$Q$2)=$E99,INDEX(DATOS,0,L$5)))))))),"sd")</f>
        <v>18.799999999999997</v>
      </c>
      <c r="M99" s="118">
        <f t="array" ref="M99">IFERROR(AVERAGE(IF(INDEX(DATOS,0,$P$2)&lt;=$I99,IF(INDEX(DATOS,0,$P$2)&gt;=$J99,IF(ISNUMBER(INDEX(DATOS,0,M$5)),IF(INDEX(DATOS,0,$N$2)=0,IF(INDEX(DATOS,0,$O$2)=1,IF(INDEX(DATOS,0,$Q$2)=$E99,INDEX(DATOS,0,M$5)))))))),"sd")</f>
        <v>28.074999999999996</v>
      </c>
      <c r="N99" s="118">
        <f t="array" ref="N99">IFERROR(AVERAGE(IF(INDEX(DATOS,0,$P$2)&lt;=$I99,IF(INDEX(DATOS,0,$P$2)&gt;=$J99,IF(ISNUMBER(INDEX(DATOS,0,N$5)),IF(INDEX(DATOS,0,$N$2)=0,IF(INDEX(DATOS,0,$O$2)=1,IF(INDEX(DATOS,0,$Q$2)=$E99,INDEX(DATOS,0,N$5)))))))),"sd")</f>
        <v>79.862499999999997</v>
      </c>
      <c r="O99" s="118">
        <f t="array" ref="O99">IFERROR(AVERAGE(IF(INDEX(DATOS,0,$P$2)&lt;=$I99,IF(INDEX(DATOS,0,$P$2)&gt;=$J99,IF(ISNUMBER(INDEX(DATOS,0,O$5)),IF(INDEX(DATOS,0,$N$2)=0,IF(INDEX(DATOS,0,$O$2)=1,IF(INDEX(DATOS,0,$Q$2)=$E99,INDEX(DATOS,0,O$5)))))))),"sd")</f>
        <v>11.549999999999999</v>
      </c>
      <c r="P99" s="118">
        <f t="array" ref="P99">IFERROR(AVERAGE(IF(INDEX(DATOS,0,$P$2)&lt;=$I99,IF(INDEX(DATOS,0,$P$2)&gt;=$J99,IF(ISNUMBER(INDEX(DATOS,0,P$5)),IF(INDEX(DATOS,0,$N$2)=0,IF(INDEX(DATOS,0,$O$2)=1,IF(INDEX(DATOS,0,$Q$2)=$E99,INDEX(DATOS,0,P$5)))))))),"sd")</f>
        <v>2887.5</v>
      </c>
      <c r="Q99" s="118">
        <f t="array" ref="Q99">IFERROR(AVERAGE(IF(INDEX(DATOS,0,$P$2)&lt;=$I99,IF(INDEX(DATOS,0,$P$2)&gt;=$J99,IF(ISNUMBER(INDEX(DATOS,0,Q$5)),IF(INDEX(DATOS,0,$N$2)=0,IF(INDEX(DATOS,0,$O$2)=1,IF(INDEX(DATOS,0,$Q$2)=$E99,INDEX(DATOS,0,Q$5)))))))),"sd")</f>
        <v>2.8712500000000003</v>
      </c>
      <c r="R99" s="118"/>
      <c r="S99" s="119" t="str">
        <f t="shared" si="8"/>
        <v>Dpto. Tercero Arriba                    ,-32.333,-63.750,2018,2016,101.900,18.800,28.075,79.863,11.550,2887.500, 2.871</v>
      </c>
    </row>
    <row r="100" spans="1:19" x14ac:dyDescent="0.35">
      <c r="A100">
        <f t="shared" si="9"/>
        <v>93</v>
      </c>
      <c r="B100" s="35">
        <f t="array" ref="B100">IF(B99=0,0,MIN(IF(INDEX(DATOS,0,$P$2)&lt;=$I100,IF(INDEX(DATOS,0,$P$2)&gt;=$J100,IF(ISNUMBER(INDEX(DATOS,0,$C100)),IF(INDEX(DATOS,0,$N$2)=0,IF(INDEX(DATOS,0,$O$2)=1,IF(ISNA(MATCH(INDEX(DATOS,0,$Q$2),IF($J$8:J99=J100,$E$8:E99),0)),INDEX(DATOS,0,$M$2)))))))))</f>
        <v>226</v>
      </c>
      <c r="C100" s="32">
        <f>MATCH(D100,INDEX(DATOS,1,),0)</f>
        <v>20</v>
      </c>
      <c r="D100" s="114" t="s">
        <v>1</v>
      </c>
      <c r="E100" s="34" t="str">
        <f>IF($B100=0,"--",INDEX(DATOS,$B100,Q$2))</f>
        <v>Departamento de Río Segundo, CB</v>
      </c>
      <c r="F100" s="34" t="str">
        <f>IFERROR(SUBSTITUTE(SUBSTITUTE(SUBSTITUTE(SUBSTITUTE(SUBSTITUTE(MID(E100,1,FIND(",",E100)-1),"Departamento de","Dpto."),"Partido de","Part."),"Coronel","Cnel."),"General","Gral."),"Comandante","Cmte."),E100)</f>
        <v>Dpto. Río Segundo</v>
      </c>
      <c r="G100" s="117">
        <f>IFERROR(VLOOKUP($E100,LOC_UNICOS,G$2,0),"sd")</f>
        <v>-31.75</v>
      </c>
      <c r="H100" s="117">
        <f>IFERROR(VLOOKUP($E100,LOC_UNICOS,H$2,0),"sd")</f>
        <v>-63.5</v>
      </c>
      <c r="I100" s="116">
        <f t="shared" si="6"/>
        <v>2018</v>
      </c>
      <c r="J100" s="116">
        <f t="shared" si="7"/>
        <v>2016</v>
      </c>
      <c r="K100" s="118">
        <f t="array" ref="K100">IFERROR(AVERAGE(IF(INDEX(DATOS,0,$P$2)&lt;=$I100,IF(INDEX(DATOS,0,$P$2)&gt;=$J100,IF(ISNUMBER(INDEX(DATOS,0,K$5)),IF(INDEX(DATOS,0,$N$2)=0,IF(INDEX(DATOS,0,$O$2)=1,IF(INDEX(DATOS,0,$Q$2)=$E100,INDEX(DATOS,0,K$5)))))))),"sd")</f>
        <v>99.981250000000003</v>
      </c>
      <c r="L100" s="118">
        <f t="array" ref="L100">IFERROR(AVERAGE(IF(INDEX(DATOS,0,$P$2)&lt;=$I100,IF(INDEX(DATOS,0,$P$2)&gt;=$J100,IF(ISNUMBER(INDEX(DATOS,0,L$5)),IF(INDEX(DATOS,0,$N$2)=0,IF(INDEX(DATOS,0,$O$2)=1,IF(INDEX(DATOS,0,$Q$2)=$E100,INDEX(DATOS,0,L$5)))))))),"sd")</f>
        <v>17.881250000000001</v>
      </c>
      <c r="M100" s="118">
        <f t="array" ref="M100">IFERROR(AVERAGE(IF(INDEX(DATOS,0,$P$2)&lt;=$I100,IF(INDEX(DATOS,0,$P$2)&gt;=$J100,IF(ISNUMBER(INDEX(DATOS,0,M$5)),IF(INDEX(DATOS,0,$N$2)=0,IF(INDEX(DATOS,0,$O$2)=1,IF(INDEX(DATOS,0,$Q$2)=$E100,INDEX(DATOS,0,M$5)))))))),"sd")</f>
        <v>24.974999999999994</v>
      </c>
      <c r="N100" s="118">
        <f t="array" ref="N100">IFERROR(AVERAGE(IF(INDEX(DATOS,0,$P$2)&lt;=$I100,IF(INDEX(DATOS,0,$P$2)&gt;=$J100,IF(ISNUMBER(INDEX(DATOS,0,N$5)),IF(INDEX(DATOS,0,$N$2)=0,IF(INDEX(DATOS,0,$O$2)=1,IF(INDEX(DATOS,0,$Q$2)=$E100,INDEX(DATOS,0,N$5)))))))),"sd")</f>
        <v>79.784374999999997</v>
      </c>
      <c r="O100" s="118">
        <f t="array" ref="O100">IFERROR(AVERAGE(IF(INDEX(DATOS,0,$P$2)&lt;=$I100,IF(INDEX(DATOS,0,$P$2)&gt;=$J100,IF(ISNUMBER(INDEX(DATOS,0,O$5)),IF(INDEX(DATOS,0,$N$2)=0,IF(INDEX(DATOS,0,$O$2)=1,IF(INDEX(DATOS,0,$Q$2)=$E100,INDEX(DATOS,0,O$5)))))))),"sd")</f>
        <v>10.668750000000001</v>
      </c>
      <c r="P100" s="118">
        <f t="array" ref="P100">IFERROR(AVERAGE(IF(INDEX(DATOS,0,$P$2)&lt;=$I100,IF(INDEX(DATOS,0,$P$2)&gt;=$J100,IF(ISNUMBER(INDEX(DATOS,0,P$5)),IF(INDEX(DATOS,0,$N$2)=0,IF(INDEX(DATOS,0,$O$2)=1,IF(INDEX(DATOS,0,$Q$2)=$E100,INDEX(DATOS,0,P$5)))))))),"sd")</f>
        <v>2968.75</v>
      </c>
      <c r="Q100" s="118">
        <f t="array" ref="Q100">IFERROR(AVERAGE(IF(INDEX(DATOS,0,$P$2)&lt;=$I100,IF(INDEX(DATOS,0,$P$2)&gt;=$J100,IF(ISNUMBER(INDEX(DATOS,0,Q$5)),IF(INDEX(DATOS,0,$N$2)=0,IF(INDEX(DATOS,0,$O$2)=1,IF(INDEX(DATOS,0,$Q$2)=$E100,INDEX(DATOS,0,Q$5)))))))),"sd")</f>
        <v>3.6537499999999996</v>
      </c>
      <c r="R100" s="118"/>
      <c r="S100" s="119" t="str">
        <f t="shared" si="8"/>
        <v>Dpto. Río Segundo                       ,-31.750,-63.500,2018,2016,99.981,17.881,24.975,79.784,10.669,2968.750, 3.654</v>
      </c>
    </row>
    <row r="101" spans="1:19" x14ac:dyDescent="0.35">
      <c r="A101">
        <f t="shared" si="9"/>
        <v>94</v>
      </c>
      <c r="B101" s="35">
        <f t="array" ref="B101">IF(B100=0,0,MIN(IF(INDEX(DATOS,0,$P$2)&lt;=$I101,IF(INDEX(DATOS,0,$P$2)&gt;=$J101,IF(ISNUMBER(INDEX(DATOS,0,$C101)),IF(INDEX(DATOS,0,$N$2)=0,IF(INDEX(DATOS,0,$O$2)=1,IF(ISNA(MATCH(INDEX(DATOS,0,$Q$2),IF($J$8:J100=J101,$E$8:E100),0)),INDEX(DATOS,0,$M$2)))))))))</f>
        <v>232</v>
      </c>
      <c r="C101" s="32">
        <f>MATCH(D101,INDEX(DATOS,1,),0)</f>
        <v>20</v>
      </c>
      <c r="D101" s="114" t="s">
        <v>1</v>
      </c>
      <c r="E101" s="34" t="str">
        <f>IF($B101=0,"--",INDEX(DATOS,$B101,Q$2))</f>
        <v>Departamento de Presidente Roque Sáenz Peña, CB</v>
      </c>
      <c r="F101" s="34" t="str">
        <f>IFERROR(SUBSTITUTE(SUBSTITUTE(SUBSTITUTE(SUBSTITUTE(SUBSTITUTE(MID(E101,1,FIND(",",E101)-1),"Departamento de","Dpto."),"Partido de","Part."),"Coronel","Cnel."),"General","Gral."),"Comandante","Cmte."),E101)</f>
        <v>Dpto. Presidente Roque Sáenz Peña</v>
      </c>
      <c r="G101" s="117">
        <f>IFERROR(VLOOKUP($E101,LOC_UNICOS,G$2,0),"sd")</f>
        <v>-34.25</v>
      </c>
      <c r="H101" s="117">
        <f>IFERROR(VLOOKUP($E101,LOC_UNICOS,H$2,0),"sd")</f>
        <v>-63.5</v>
      </c>
      <c r="I101" s="116">
        <f t="shared" si="6"/>
        <v>2018</v>
      </c>
      <c r="J101" s="116">
        <f t="shared" si="7"/>
        <v>2016</v>
      </c>
      <c r="K101" s="118">
        <f t="array" ref="K101">IFERROR(AVERAGE(IF(INDEX(DATOS,0,$P$2)&lt;=$I101,IF(INDEX(DATOS,0,$P$2)&gt;=$J101,IF(ISNUMBER(INDEX(DATOS,0,K$5)),IF(INDEX(DATOS,0,$N$2)=0,IF(INDEX(DATOS,0,$O$2)=1,IF(INDEX(DATOS,0,$Q$2)=$E101,INDEX(DATOS,0,K$5)))))))),"sd")</f>
        <v>101.8</v>
      </c>
      <c r="L101" s="118">
        <f t="array" ref="L101">IFERROR(AVERAGE(IF(INDEX(DATOS,0,$P$2)&lt;=$I101,IF(INDEX(DATOS,0,$P$2)&gt;=$J101,IF(ISNUMBER(INDEX(DATOS,0,L$5)),IF(INDEX(DATOS,0,$N$2)=0,IF(INDEX(DATOS,0,$O$2)=1,IF(INDEX(DATOS,0,$Q$2)=$E101,INDEX(DATOS,0,L$5)))))))),"sd")</f>
        <v>19.633333333333333</v>
      </c>
      <c r="M101" s="118">
        <f t="array" ref="M101">IFERROR(AVERAGE(IF(INDEX(DATOS,0,$P$2)&lt;=$I101,IF(INDEX(DATOS,0,$P$2)&gt;=$J101,IF(ISNUMBER(INDEX(DATOS,0,M$5)),IF(INDEX(DATOS,0,$N$2)=0,IF(INDEX(DATOS,0,$O$2)=1,IF(INDEX(DATOS,0,$Q$2)=$E101,INDEX(DATOS,0,M$5)))))))),"sd")</f>
        <v>27.833333333333332</v>
      </c>
      <c r="N101" s="118">
        <f t="array" ref="N101">IFERROR(AVERAGE(IF(INDEX(DATOS,0,$P$2)&lt;=$I101,IF(INDEX(DATOS,0,$P$2)&gt;=$J101,IF(ISNUMBER(INDEX(DATOS,0,N$5)),IF(INDEX(DATOS,0,$N$2)=0,IF(INDEX(DATOS,0,$O$2)=1,IF(INDEX(DATOS,0,$Q$2)=$E101,INDEX(DATOS,0,N$5)))))))),"sd")</f>
        <v>81.066666666666663</v>
      </c>
      <c r="O101" s="118">
        <f t="array" ref="O101">IFERROR(AVERAGE(IF(INDEX(DATOS,0,$P$2)&lt;=$I101,IF(INDEX(DATOS,0,$P$2)&gt;=$J101,IF(ISNUMBER(INDEX(DATOS,0,O$5)),IF(INDEX(DATOS,0,$N$2)=0,IF(INDEX(DATOS,0,$O$2)=1,IF(INDEX(DATOS,0,$Q$2)=$E101,INDEX(DATOS,0,O$5)))))))),"sd")</f>
        <v>11.15</v>
      </c>
      <c r="P101" s="118">
        <f t="array" ref="P101">IFERROR(AVERAGE(IF(INDEX(DATOS,0,$P$2)&lt;=$I101,IF(INDEX(DATOS,0,$P$2)&gt;=$J101,IF(ISNUMBER(INDEX(DATOS,0,P$5)),IF(INDEX(DATOS,0,$N$2)=0,IF(INDEX(DATOS,0,$O$2)=1,IF(INDEX(DATOS,0,$Q$2)=$E101,INDEX(DATOS,0,P$5)))))))),"sd")</f>
        <v>3400</v>
      </c>
      <c r="Q101" s="118">
        <f t="array" ref="Q101">IFERROR(AVERAGE(IF(INDEX(DATOS,0,$P$2)&lt;=$I101,IF(INDEX(DATOS,0,$P$2)&gt;=$J101,IF(ISNUMBER(INDEX(DATOS,0,Q$5)),IF(INDEX(DATOS,0,$N$2)=0,IF(INDEX(DATOS,0,$O$2)=1,IF(INDEX(DATOS,0,$Q$2)=$E101,INDEX(DATOS,0,Q$5)))))))),"sd")</f>
        <v>9.1999999999999993</v>
      </c>
      <c r="R101" s="118"/>
      <c r="S101" s="119" t="str">
        <f t="shared" si="8"/>
        <v>Dpto. Presidente Roque Sáenz Peña       ,-34.250,-63.500,2018,2016,101.800,19.633,27.833,81.067,11.150,3400.000, 9.200</v>
      </c>
    </row>
    <row r="102" spans="1:19" x14ac:dyDescent="0.35">
      <c r="A102">
        <f t="shared" si="9"/>
        <v>95</v>
      </c>
      <c r="B102" s="35">
        <f t="array" ref="B102">IF(B101=0,0,MIN(IF(INDEX(DATOS,0,$P$2)&lt;=$I102,IF(INDEX(DATOS,0,$P$2)&gt;=$J102,IF(ISNUMBER(INDEX(DATOS,0,$C102)),IF(INDEX(DATOS,0,$N$2)=0,IF(INDEX(DATOS,0,$O$2)=1,IF(ISNA(MATCH(INDEX(DATOS,0,$Q$2),IF($J$8:J101=J102,$E$8:E101),0)),INDEX(DATOS,0,$M$2)))))))))</f>
        <v>251</v>
      </c>
      <c r="C102" s="32">
        <f>MATCH(D102,INDEX(DATOS,1,),0)</f>
        <v>20</v>
      </c>
      <c r="D102" s="114" t="s">
        <v>1</v>
      </c>
      <c r="E102" s="34" t="str">
        <f>IF($B102=0,"--",INDEX(DATOS,$B102,Q$2))</f>
        <v>Departamento de Juan Martín de Pueyrredón, SL</v>
      </c>
      <c r="F102" s="34" t="str">
        <f>IFERROR(SUBSTITUTE(SUBSTITUTE(SUBSTITUTE(SUBSTITUTE(SUBSTITUTE(MID(E102,1,FIND(",",E102)-1),"Departamento de","Dpto."),"Partido de","Part."),"Coronel","Cnel."),"General","Gral."),"Comandante","Cmte."),E102)</f>
        <v>Dpto. Juan Martín de Pueyrredón</v>
      </c>
      <c r="G102" s="117">
        <f>IFERROR(VLOOKUP($E102,LOC_UNICOS,G$2,0),"sd")</f>
        <v>-33.299999999999997</v>
      </c>
      <c r="H102" s="117">
        <f>IFERROR(VLOOKUP($E102,LOC_UNICOS,H$2,0),"sd")</f>
        <v>-66.333333333333329</v>
      </c>
      <c r="I102" s="116">
        <f t="shared" si="6"/>
        <v>2018</v>
      </c>
      <c r="J102" s="116">
        <f t="shared" si="7"/>
        <v>2016</v>
      </c>
      <c r="K102" s="118">
        <f t="array" ref="K102">IFERROR(AVERAGE(IF(INDEX(DATOS,0,$P$2)&lt;=$I102,IF(INDEX(DATOS,0,$P$2)&gt;=$J102,IF(ISNUMBER(INDEX(DATOS,0,K$5)),IF(INDEX(DATOS,0,$N$2)=0,IF(INDEX(DATOS,0,$O$2)=1,IF(INDEX(DATOS,0,$Q$2)=$E102,INDEX(DATOS,0,K$5)))))))),"sd")</f>
        <v>102.56666666666668</v>
      </c>
      <c r="L102" s="118">
        <f t="array" ref="L102">IFERROR(AVERAGE(IF(INDEX(DATOS,0,$P$2)&lt;=$I102,IF(INDEX(DATOS,0,$P$2)&gt;=$J102,IF(ISNUMBER(INDEX(DATOS,0,L$5)),IF(INDEX(DATOS,0,$N$2)=0,IF(INDEX(DATOS,0,$O$2)=1,IF(INDEX(DATOS,0,$Q$2)=$E102,INDEX(DATOS,0,L$5)))))))),"sd")</f>
        <v>11.700000000000001</v>
      </c>
      <c r="M102" s="118">
        <f t="array" ref="M102">IFERROR(AVERAGE(IF(INDEX(DATOS,0,$P$2)&lt;=$I102,IF(INDEX(DATOS,0,$P$2)&gt;=$J102,IF(ISNUMBER(INDEX(DATOS,0,M$5)),IF(INDEX(DATOS,0,$N$2)=0,IF(INDEX(DATOS,0,$O$2)=1,IF(INDEX(DATOS,0,$Q$2)=$E102,INDEX(DATOS,0,M$5)))))))),"sd")</f>
        <v>30.166666666666668</v>
      </c>
      <c r="N102" s="118">
        <f t="array" ref="N102">IFERROR(AVERAGE(IF(INDEX(DATOS,0,$P$2)&lt;=$I102,IF(INDEX(DATOS,0,$P$2)&gt;=$J102,IF(ISNUMBER(INDEX(DATOS,0,N$5)),IF(INDEX(DATOS,0,$N$2)=0,IF(INDEX(DATOS,0,$O$2)=1,IF(INDEX(DATOS,0,$Q$2)=$E102,INDEX(DATOS,0,N$5)))))))),"sd")</f>
        <v>79.033333333333317</v>
      </c>
      <c r="O102" s="118">
        <f t="array" ref="O102">IFERROR(AVERAGE(IF(INDEX(DATOS,0,$P$2)&lt;=$I102,IF(INDEX(DATOS,0,$P$2)&gt;=$J102,IF(ISNUMBER(INDEX(DATOS,0,O$5)),IF(INDEX(DATOS,0,$N$2)=0,IF(INDEX(DATOS,0,$O$2)=1,IF(INDEX(DATOS,0,$Q$2)=$E102,INDEX(DATOS,0,O$5)))))))),"sd")</f>
        <v>12.033333333333331</v>
      </c>
      <c r="P102" s="118">
        <f t="array" ref="P102">IFERROR(AVERAGE(IF(INDEX(DATOS,0,$P$2)&lt;=$I102,IF(INDEX(DATOS,0,$P$2)&gt;=$J102,IF(ISNUMBER(INDEX(DATOS,0,P$5)),IF(INDEX(DATOS,0,$N$2)=0,IF(INDEX(DATOS,0,$O$2)=1,IF(INDEX(DATOS,0,$Q$2)=$E102,INDEX(DATOS,0,P$5)))))))),"sd")</f>
        <v>2166.6666666666665</v>
      </c>
      <c r="Q102" s="118">
        <f t="array" ref="Q102">IFERROR(AVERAGE(IF(INDEX(DATOS,0,$P$2)&lt;=$I102,IF(INDEX(DATOS,0,$P$2)&gt;=$J102,IF(ISNUMBER(INDEX(DATOS,0,Q$5)),IF(INDEX(DATOS,0,$N$2)=0,IF(INDEX(DATOS,0,$O$2)=1,IF(INDEX(DATOS,0,$Q$2)=$E102,INDEX(DATOS,0,Q$5)))))))),"sd")</f>
        <v>0.70000000000000007</v>
      </c>
      <c r="R102" s="118"/>
      <c r="S102" s="119" t="str">
        <f t="shared" si="8"/>
        <v>Dpto. Juan Martín de Pueyrredón         ,-33.300,-66.333,2018,2016,102.567,11.700,30.167,79.033,12.033,2166.667, 0.700</v>
      </c>
    </row>
    <row r="103" spans="1:19" x14ac:dyDescent="0.35">
      <c r="A103">
        <f t="shared" si="9"/>
        <v>96</v>
      </c>
      <c r="B103" s="35">
        <f t="array" ref="B103">IF(B102=0,0,MIN(IF(INDEX(DATOS,0,$P$2)&lt;=$I103,IF(INDEX(DATOS,0,$P$2)&gt;=$J103,IF(ISNUMBER(INDEX(DATOS,0,$C103)),IF(INDEX(DATOS,0,$N$2)=0,IF(INDEX(DATOS,0,$O$2)=1,IF(ISNA(MATCH(INDEX(DATOS,0,$Q$2),IF($J$8:J102=J103,$E$8:E102),0)),INDEX(DATOS,0,$M$2)))))))))</f>
        <v>252</v>
      </c>
      <c r="C103" s="32">
        <f>MATCH(D103,INDEX(DATOS,1,),0)</f>
        <v>20</v>
      </c>
      <c r="D103" s="114" t="s">
        <v>1</v>
      </c>
      <c r="E103" s="34" t="str">
        <f>IF($B103=0,"--",INDEX(DATOS,$B103,Q$2))</f>
        <v>Departamento de Atreucó, LP</v>
      </c>
      <c r="F103" s="34" t="str">
        <f>IFERROR(SUBSTITUTE(SUBSTITUTE(SUBSTITUTE(SUBSTITUTE(SUBSTITUTE(MID(E103,1,FIND(",",E103)-1),"Departamento de","Dpto."),"Partido de","Part."),"Coronel","Cnel."),"General","Gral."),"Comandante","Cmte."),E103)</f>
        <v>Dpto. Atreucó</v>
      </c>
      <c r="G103" s="117">
        <f>IFERROR(VLOOKUP($E103,LOC_UNICOS,G$2,0),"sd")</f>
        <v>-37</v>
      </c>
      <c r="H103" s="117">
        <f>IFERROR(VLOOKUP($E103,LOC_UNICOS,H$2,0),"sd")</f>
        <v>-63.75</v>
      </c>
      <c r="I103" s="116">
        <f t="shared" si="6"/>
        <v>2018</v>
      </c>
      <c r="J103" s="116">
        <f t="shared" si="7"/>
        <v>2016</v>
      </c>
      <c r="K103" s="118">
        <f t="array" ref="K103">IFERROR(AVERAGE(IF(INDEX(DATOS,0,$P$2)&lt;=$I103,IF(INDEX(DATOS,0,$P$2)&gt;=$J103,IF(ISNUMBER(INDEX(DATOS,0,K$5)),IF(INDEX(DATOS,0,$N$2)=0,IF(INDEX(DATOS,0,$O$2)=1,IF(INDEX(DATOS,0,$Q$2)=$E103,INDEX(DATOS,0,K$5)))))))),"sd")</f>
        <v>100.17999999999999</v>
      </c>
      <c r="L103" s="118">
        <f t="array" ref="L103">IFERROR(AVERAGE(IF(INDEX(DATOS,0,$P$2)&lt;=$I103,IF(INDEX(DATOS,0,$P$2)&gt;=$J103,IF(ISNUMBER(INDEX(DATOS,0,L$5)),IF(INDEX(DATOS,0,$N$2)=0,IF(INDEX(DATOS,0,$O$2)=1,IF(INDEX(DATOS,0,$Q$2)=$E103,INDEX(DATOS,0,L$5)))))))),"sd")</f>
        <v>28.080000000000002</v>
      </c>
      <c r="M103" s="118">
        <f t="array" ref="M103">IFERROR(AVERAGE(IF(INDEX(DATOS,0,$P$2)&lt;=$I103,IF(INDEX(DATOS,0,$P$2)&gt;=$J103,IF(ISNUMBER(INDEX(DATOS,0,M$5)),IF(INDEX(DATOS,0,$N$2)=0,IF(INDEX(DATOS,0,$O$2)=1,IF(INDEX(DATOS,0,$Q$2)=$E103,INDEX(DATOS,0,M$5)))))))),"sd")</f>
        <v>24.6</v>
      </c>
      <c r="N103" s="118">
        <f t="array" ref="N103">IFERROR(AVERAGE(IF(INDEX(DATOS,0,$P$2)&lt;=$I103,IF(INDEX(DATOS,0,$P$2)&gt;=$J103,IF(ISNUMBER(INDEX(DATOS,0,N$5)),IF(INDEX(DATOS,0,$N$2)=0,IF(INDEX(DATOS,0,$O$2)=1,IF(INDEX(DATOS,0,$Q$2)=$E103,INDEX(DATOS,0,N$5)))))))),"sd")</f>
        <v>82.489999999999981</v>
      </c>
      <c r="O103" s="118">
        <f t="array" ref="O103">IFERROR(AVERAGE(IF(INDEX(DATOS,0,$P$2)&lt;=$I103,IF(INDEX(DATOS,0,$P$2)&gt;=$J103,IF(ISNUMBER(INDEX(DATOS,0,O$5)),IF(INDEX(DATOS,0,$N$2)=0,IF(INDEX(DATOS,0,$O$2)=1,IF(INDEX(DATOS,0,$Q$2)=$E103,INDEX(DATOS,0,O$5)))))))),"sd")</f>
        <v>10.559999999999999</v>
      </c>
      <c r="P103" s="118">
        <f t="array" ref="P103">IFERROR(AVERAGE(IF(INDEX(DATOS,0,$P$2)&lt;=$I103,IF(INDEX(DATOS,0,$P$2)&gt;=$J103,IF(ISNUMBER(INDEX(DATOS,0,P$5)),IF(INDEX(DATOS,0,$N$2)=0,IF(INDEX(DATOS,0,$O$2)=1,IF(INDEX(DATOS,0,$Q$2)=$E103,INDEX(DATOS,0,P$5)))))))),"sd")</f>
        <v>2180</v>
      </c>
      <c r="Q103" s="118">
        <f t="array" ref="Q103">IFERROR(AVERAGE(IF(INDEX(DATOS,0,$P$2)&lt;=$I103,IF(INDEX(DATOS,0,$P$2)&gt;=$J103,IF(ISNUMBER(INDEX(DATOS,0,Q$5)),IF(INDEX(DATOS,0,$N$2)=0,IF(INDEX(DATOS,0,$O$2)=1,IF(INDEX(DATOS,0,$Q$2)=$E103,INDEX(DATOS,0,Q$5)))))))),"sd")</f>
        <v>3.2399999999999998</v>
      </c>
      <c r="R103" s="118"/>
      <c r="S103" s="119" t="str">
        <f t="shared" si="8"/>
        <v>Dpto. Atreucó                           ,-37.000,-63.750,2018,2016,100.180,28.080,24.600,82.490,10.560,2180.000, 3.240</v>
      </c>
    </row>
    <row r="104" spans="1:19" x14ac:dyDescent="0.35">
      <c r="A104">
        <f t="shared" si="9"/>
        <v>97</v>
      </c>
      <c r="B104" s="35">
        <f t="array" ref="B104">IF(B103=0,0,MIN(IF(INDEX(DATOS,0,$P$2)&lt;=$I104,IF(INDEX(DATOS,0,$P$2)&gt;=$J104,IF(ISNUMBER(INDEX(DATOS,0,$C104)),IF(INDEX(DATOS,0,$N$2)=0,IF(INDEX(DATOS,0,$O$2)=1,IF(ISNA(MATCH(INDEX(DATOS,0,$Q$2),IF($J$8:J103=J104,$E$8:E103),0)),INDEX(DATOS,0,$M$2)))))))))</f>
        <v>254</v>
      </c>
      <c r="C104" s="32">
        <f>MATCH(D104,INDEX(DATOS,1,),0)</f>
        <v>20</v>
      </c>
      <c r="D104" s="114" t="s">
        <v>1</v>
      </c>
      <c r="E104" s="34" t="str">
        <f>IF($B104=0,"--",INDEX(DATOS,$B104,Q$2))</f>
        <v>Departamento de Capital, LP</v>
      </c>
      <c r="F104" s="34" t="str">
        <f>IFERROR(SUBSTITUTE(SUBSTITUTE(SUBSTITUTE(SUBSTITUTE(SUBSTITUTE(MID(E104,1,FIND(",",E104)-1),"Departamento de","Dpto."),"Partido de","Part."),"Coronel","Cnel."),"General","Gral."),"Comandante","Cmte."),E104)</f>
        <v>Dpto. Capital</v>
      </c>
      <c r="G104" s="117">
        <f>IFERROR(VLOOKUP($E104,LOC_UNICOS,G$2,0),"sd")</f>
        <v>-36.5</v>
      </c>
      <c r="H104" s="117">
        <f>IFERROR(VLOOKUP($E104,LOC_UNICOS,H$2,0),"sd")</f>
        <v>-64.25</v>
      </c>
      <c r="I104" s="116">
        <f t="shared" si="6"/>
        <v>2018</v>
      </c>
      <c r="J104" s="116">
        <f t="shared" si="7"/>
        <v>2016</v>
      </c>
      <c r="K104" s="118">
        <f t="array" ref="K104">IFERROR(AVERAGE(IF(INDEX(DATOS,0,$P$2)&lt;=$I104,IF(INDEX(DATOS,0,$P$2)&gt;=$J104,IF(ISNUMBER(INDEX(DATOS,0,K$5)),IF(INDEX(DATOS,0,$N$2)=0,IF(INDEX(DATOS,0,$O$2)=1,IF(INDEX(DATOS,0,$Q$2)=$E104,INDEX(DATOS,0,K$5)))))))),"sd")</f>
        <v>99.733333333333334</v>
      </c>
      <c r="L104" s="118">
        <f t="array" ref="L104">IFERROR(AVERAGE(IF(INDEX(DATOS,0,$P$2)&lt;=$I104,IF(INDEX(DATOS,0,$P$2)&gt;=$J104,IF(ISNUMBER(INDEX(DATOS,0,L$5)),IF(INDEX(DATOS,0,$N$2)=0,IF(INDEX(DATOS,0,$O$2)=1,IF(INDEX(DATOS,0,$Q$2)=$E104,INDEX(DATOS,0,L$5)))))))),"sd")</f>
        <v>19.033333333333335</v>
      </c>
      <c r="M104" s="118">
        <f t="array" ref="M104">IFERROR(AVERAGE(IF(INDEX(DATOS,0,$P$2)&lt;=$I104,IF(INDEX(DATOS,0,$P$2)&gt;=$J104,IF(ISNUMBER(INDEX(DATOS,0,M$5)),IF(INDEX(DATOS,0,$N$2)=0,IF(INDEX(DATOS,0,$O$2)=1,IF(INDEX(DATOS,0,$Q$2)=$E104,INDEX(DATOS,0,M$5)))))))),"sd")</f>
        <v>25.283333333333331</v>
      </c>
      <c r="N104" s="118">
        <f t="array" ref="N104">IFERROR(AVERAGE(IF(INDEX(DATOS,0,$P$2)&lt;=$I104,IF(INDEX(DATOS,0,$P$2)&gt;=$J104,IF(ISNUMBER(INDEX(DATOS,0,N$5)),IF(INDEX(DATOS,0,$N$2)=0,IF(INDEX(DATOS,0,$O$2)=1,IF(INDEX(DATOS,0,$Q$2)=$E104,INDEX(DATOS,0,N$5)))))))),"sd")</f>
        <v>82.858333333333334</v>
      </c>
      <c r="O104" s="118">
        <f t="array" ref="O104">IFERROR(AVERAGE(IF(INDEX(DATOS,0,$P$2)&lt;=$I104,IF(INDEX(DATOS,0,$P$2)&gt;=$J104,IF(ISNUMBER(INDEX(DATOS,0,O$5)),IF(INDEX(DATOS,0,$N$2)=0,IF(INDEX(DATOS,0,$O$2)=1,IF(INDEX(DATOS,0,$Q$2)=$E104,INDEX(DATOS,0,O$5)))))))),"sd")</f>
        <v>10.433333333333332</v>
      </c>
      <c r="P104" s="118">
        <f t="array" ref="P104">IFERROR(AVERAGE(IF(INDEX(DATOS,0,$P$2)&lt;=$I104,IF(INDEX(DATOS,0,$P$2)&gt;=$J104,IF(ISNUMBER(INDEX(DATOS,0,P$5)),IF(INDEX(DATOS,0,$N$2)=0,IF(INDEX(DATOS,0,$O$2)=1,IF(INDEX(DATOS,0,$Q$2)=$E104,INDEX(DATOS,0,P$5)))))))),"sd")</f>
        <v>2233.3333333333335</v>
      </c>
      <c r="Q104" s="118">
        <f t="array" ref="Q104">IFERROR(AVERAGE(IF(INDEX(DATOS,0,$P$2)&lt;=$I104,IF(INDEX(DATOS,0,$P$2)&gt;=$J104,IF(ISNUMBER(INDEX(DATOS,0,Q$5)),IF(INDEX(DATOS,0,$N$2)=0,IF(INDEX(DATOS,0,$O$2)=1,IF(INDEX(DATOS,0,$Q$2)=$E104,INDEX(DATOS,0,Q$5)))))))),"sd")</f>
        <v>3.1333333333333333</v>
      </c>
      <c r="R104" s="118"/>
      <c r="S104" s="119" t="str">
        <f t="shared" si="8"/>
        <v>Dpto. Capital                           ,-36.500,-64.250,2018,2016,99.733,19.033,25.283,82.858,10.433,2233.333, 3.133</v>
      </c>
    </row>
    <row r="105" spans="1:19" x14ac:dyDescent="0.35">
      <c r="A105">
        <f t="shared" si="9"/>
        <v>98</v>
      </c>
      <c r="B105" s="35">
        <f t="array" ref="B105">IF(B104=0,0,MIN(IF(INDEX(DATOS,0,$P$2)&lt;=$I105,IF(INDEX(DATOS,0,$P$2)&gt;=$J105,IF(ISNUMBER(INDEX(DATOS,0,$C105)),IF(INDEX(DATOS,0,$N$2)=0,IF(INDEX(DATOS,0,$O$2)=1,IF(ISNA(MATCH(INDEX(DATOS,0,$Q$2),IF($J$8:J104=J105,$E$8:E104),0)),INDEX(DATOS,0,$M$2)))))))))</f>
        <v>256</v>
      </c>
      <c r="C105" s="32">
        <f>MATCH(D105,INDEX(DATOS,1,),0)</f>
        <v>20</v>
      </c>
      <c r="D105" s="114" t="s">
        <v>1</v>
      </c>
      <c r="E105" s="34" t="str">
        <f>IF($B105=0,"--",INDEX(DATOS,$B105,Q$2))</f>
        <v>Departamento de Catriló, LP</v>
      </c>
      <c r="F105" s="34" t="str">
        <f>IFERROR(SUBSTITUTE(SUBSTITUTE(SUBSTITUTE(SUBSTITUTE(SUBSTITUTE(MID(E105,1,FIND(",",E105)-1),"Departamento de","Dpto."),"Partido de","Part."),"Coronel","Cnel."),"General","Gral."),"Comandante","Cmte."),E105)</f>
        <v>Dpto. Catriló</v>
      </c>
      <c r="G105" s="117">
        <f>IFERROR(VLOOKUP($E105,LOC_UNICOS,G$2,0),"sd")</f>
        <v>-36.5</v>
      </c>
      <c r="H105" s="117">
        <f>IFERROR(VLOOKUP($E105,LOC_UNICOS,H$2,0),"sd")</f>
        <v>-63.75</v>
      </c>
      <c r="I105" s="116">
        <f t="shared" si="6"/>
        <v>2018</v>
      </c>
      <c r="J105" s="116">
        <f t="shared" si="7"/>
        <v>2016</v>
      </c>
      <c r="K105" s="118">
        <f t="array" ref="K105">IFERROR(AVERAGE(IF(INDEX(DATOS,0,$P$2)&lt;=$I105,IF(INDEX(DATOS,0,$P$2)&gt;=$J105,IF(ISNUMBER(INDEX(DATOS,0,K$5)),IF(INDEX(DATOS,0,$N$2)=0,IF(INDEX(DATOS,0,$O$2)=1,IF(INDEX(DATOS,0,$Q$2)=$E105,INDEX(DATOS,0,K$5)))))))),"sd")</f>
        <v>99.75</v>
      </c>
      <c r="L105" s="118">
        <f t="array" ref="L105">IFERROR(AVERAGE(IF(INDEX(DATOS,0,$P$2)&lt;=$I105,IF(INDEX(DATOS,0,$P$2)&gt;=$J105,IF(ISNUMBER(INDEX(DATOS,0,L$5)),IF(INDEX(DATOS,0,$N$2)=0,IF(INDEX(DATOS,0,$O$2)=1,IF(INDEX(DATOS,0,$Q$2)=$E105,INDEX(DATOS,0,L$5)))))))),"sd")</f>
        <v>19.399999999999999</v>
      </c>
      <c r="M105" s="118">
        <f t="array" ref="M105">IFERROR(AVERAGE(IF(INDEX(DATOS,0,$P$2)&lt;=$I105,IF(INDEX(DATOS,0,$P$2)&gt;=$J105,IF(ISNUMBER(INDEX(DATOS,0,M$5)),IF(INDEX(DATOS,0,$N$2)=0,IF(INDEX(DATOS,0,$O$2)=1,IF(INDEX(DATOS,0,$Q$2)=$E105,INDEX(DATOS,0,M$5)))))))),"sd")</f>
        <v>25.5</v>
      </c>
      <c r="N105" s="118">
        <f t="array" ref="N105">IFERROR(AVERAGE(IF(INDEX(DATOS,0,$P$2)&lt;=$I105,IF(INDEX(DATOS,0,$P$2)&gt;=$J105,IF(ISNUMBER(INDEX(DATOS,0,N$5)),IF(INDEX(DATOS,0,$N$2)=0,IF(INDEX(DATOS,0,$O$2)=1,IF(INDEX(DATOS,0,$Q$2)=$E105,INDEX(DATOS,0,N$5)))))))),"sd")</f>
        <v>79.575000000000003</v>
      </c>
      <c r="O105" s="118">
        <f t="array" ref="O105">IFERROR(AVERAGE(IF(INDEX(DATOS,0,$P$2)&lt;=$I105,IF(INDEX(DATOS,0,$P$2)&gt;=$J105,IF(ISNUMBER(INDEX(DATOS,0,O$5)),IF(INDEX(DATOS,0,$N$2)=0,IF(INDEX(DATOS,0,$O$2)=1,IF(INDEX(DATOS,0,$Q$2)=$E105,INDEX(DATOS,0,O$5)))))))),"sd")</f>
        <v>10.5</v>
      </c>
      <c r="P105" s="118">
        <f t="array" ref="P105">IFERROR(AVERAGE(IF(INDEX(DATOS,0,$P$2)&lt;=$I105,IF(INDEX(DATOS,0,$P$2)&gt;=$J105,IF(ISNUMBER(INDEX(DATOS,0,P$5)),IF(INDEX(DATOS,0,$N$2)=0,IF(INDEX(DATOS,0,$O$2)=1,IF(INDEX(DATOS,0,$Q$2)=$E105,INDEX(DATOS,0,P$5)))))))),"sd")</f>
        <v>2650</v>
      </c>
      <c r="Q105" s="118">
        <f t="array" ref="Q105">IFERROR(AVERAGE(IF(INDEX(DATOS,0,$P$2)&lt;=$I105,IF(INDEX(DATOS,0,$P$2)&gt;=$J105,IF(ISNUMBER(INDEX(DATOS,0,Q$5)),IF(INDEX(DATOS,0,$N$2)=0,IF(INDEX(DATOS,0,$O$2)=1,IF(INDEX(DATOS,0,$Q$2)=$E105,INDEX(DATOS,0,Q$5)))))))),"sd")</f>
        <v>3.5</v>
      </c>
      <c r="R105" s="118"/>
      <c r="S105" s="119" t="str">
        <f t="shared" si="8"/>
        <v>Dpto. Catriló                           ,-36.500,-63.750,2018,2016,99.750,19.400,25.500,79.575,10.500,2650.000, 3.500</v>
      </c>
    </row>
    <row r="106" spans="1:19" x14ac:dyDescent="0.35">
      <c r="A106">
        <f t="shared" si="9"/>
        <v>99</v>
      </c>
      <c r="B106" s="35">
        <f t="array" ref="B106">IF(B105=0,0,MIN(IF(INDEX(DATOS,0,$P$2)&lt;=$I106,IF(INDEX(DATOS,0,$P$2)&gt;=$J106,IF(ISNUMBER(INDEX(DATOS,0,$C106)),IF(INDEX(DATOS,0,$N$2)=0,IF(INDEX(DATOS,0,$O$2)=1,IF(ISNA(MATCH(INDEX(DATOS,0,$Q$2),IF($J$8:J105=J106,$E$8:E105),0)),INDEX(DATOS,0,$M$2)))))))))</f>
        <v>257</v>
      </c>
      <c r="C106" s="32">
        <f>MATCH(D106,INDEX(DATOS,1,),0)</f>
        <v>20</v>
      </c>
      <c r="D106" s="114" t="s">
        <v>1</v>
      </c>
      <c r="E106" s="34" t="str">
        <f>IF($B106=0,"--",INDEX(DATOS,$B106,Q$2))</f>
        <v>Departamento de Conhelo, LP</v>
      </c>
      <c r="F106" s="34" t="str">
        <f>IFERROR(SUBSTITUTE(SUBSTITUTE(SUBSTITUTE(SUBSTITUTE(SUBSTITUTE(MID(E106,1,FIND(",",E106)-1),"Departamento de","Dpto."),"Partido de","Part."),"Coronel","Cnel."),"General","Gral."),"Comandante","Cmte."),E106)</f>
        <v>Dpto. Conhelo</v>
      </c>
      <c r="G106" s="117">
        <f>IFERROR(VLOOKUP($E106,LOC_UNICOS,G$2,0),"sd")</f>
        <v>-36</v>
      </c>
      <c r="H106" s="117">
        <f>IFERROR(VLOOKUP($E106,LOC_UNICOS,H$2,0),"sd")</f>
        <v>-64.5</v>
      </c>
      <c r="I106" s="116">
        <f t="shared" si="6"/>
        <v>2018</v>
      </c>
      <c r="J106" s="116">
        <f t="shared" si="7"/>
        <v>2016</v>
      </c>
      <c r="K106" s="118">
        <f t="array" ref="K106">IFERROR(AVERAGE(IF(INDEX(DATOS,0,$P$2)&lt;=$I106,IF(INDEX(DATOS,0,$P$2)&gt;=$J106,IF(ISNUMBER(INDEX(DATOS,0,K$5)),IF(INDEX(DATOS,0,$N$2)=0,IF(INDEX(DATOS,0,$O$2)=1,IF(INDEX(DATOS,0,$Q$2)=$E106,INDEX(DATOS,0,K$5)))))))),"sd")</f>
        <v>102.425</v>
      </c>
      <c r="L106" s="118">
        <f t="array" ref="L106">IFERROR(AVERAGE(IF(INDEX(DATOS,0,$P$2)&lt;=$I106,IF(INDEX(DATOS,0,$P$2)&gt;=$J106,IF(ISNUMBER(INDEX(DATOS,0,L$5)),IF(INDEX(DATOS,0,$N$2)=0,IF(INDEX(DATOS,0,$O$2)=1,IF(INDEX(DATOS,0,$Q$2)=$E106,INDEX(DATOS,0,L$5)))))))),"sd")</f>
        <v>16.425000000000001</v>
      </c>
      <c r="M106" s="118">
        <f t="array" ref="M106">IFERROR(AVERAGE(IF(INDEX(DATOS,0,$P$2)&lt;=$I106,IF(INDEX(DATOS,0,$P$2)&gt;=$J106,IF(ISNUMBER(INDEX(DATOS,0,M$5)),IF(INDEX(DATOS,0,$N$2)=0,IF(INDEX(DATOS,0,$O$2)=1,IF(INDEX(DATOS,0,$Q$2)=$E106,INDEX(DATOS,0,M$5)))))))),"sd")</f>
        <v>27.85</v>
      </c>
      <c r="N106" s="118">
        <f t="array" ref="N106">IFERROR(AVERAGE(IF(INDEX(DATOS,0,$P$2)&lt;=$I106,IF(INDEX(DATOS,0,$P$2)&gt;=$J106,IF(ISNUMBER(INDEX(DATOS,0,N$5)),IF(INDEX(DATOS,0,$N$2)=0,IF(INDEX(DATOS,0,$O$2)=1,IF(INDEX(DATOS,0,$Q$2)=$E106,INDEX(DATOS,0,N$5)))))))),"sd")</f>
        <v>81.537499999999994</v>
      </c>
      <c r="O106" s="118">
        <f t="array" ref="O106">IFERROR(AVERAGE(IF(INDEX(DATOS,0,$P$2)&lt;=$I106,IF(INDEX(DATOS,0,$P$2)&gt;=$J106,IF(ISNUMBER(INDEX(DATOS,0,O$5)),IF(INDEX(DATOS,0,$N$2)=0,IF(INDEX(DATOS,0,$O$2)=1,IF(INDEX(DATOS,0,$Q$2)=$E106,INDEX(DATOS,0,O$5)))))))),"sd")</f>
        <v>11.625</v>
      </c>
      <c r="P106" s="118">
        <f t="array" ref="P106">IFERROR(AVERAGE(IF(INDEX(DATOS,0,$P$2)&lt;=$I106,IF(INDEX(DATOS,0,$P$2)&gt;=$J106,IF(ISNUMBER(INDEX(DATOS,0,P$5)),IF(INDEX(DATOS,0,$N$2)=0,IF(INDEX(DATOS,0,$O$2)=1,IF(INDEX(DATOS,0,$Q$2)=$E106,INDEX(DATOS,0,P$5)))))))),"sd")</f>
        <v>3025</v>
      </c>
      <c r="Q106" s="118">
        <f t="array" ref="Q106">IFERROR(AVERAGE(IF(INDEX(DATOS,0,$P$2)&lt;=$I106,IF(INDEX(DATOS,0,$P$2)&gt;=$J106,IF(ISNUMBER(INDEX(DATOS,0,Q$5)),IF(INDEX(DATOS,0,$N$2)=0,IF(INDEX(DATOS,0,$O$2)=1,IF(INDEX(DATOS,0,$Q$2)=$E106,INDEX(DATOS,0,Q$5)))))))),"sd")</f>
        <v>2.25</v>
      </c>
      <c r="R106" s="118"/>
      <c r="S106" s="119" t="str">
        <f t="shared" si="8"/>
        <v>Dpto. Conhelo                           ,-36.000,-64.500,2018,2016,102.425,16.425,27.850,81.538,11.625,3025.000, 2.250</v>
      </c>
    </row>
    <row r="107" spans="1:19" x14ac:dyDescent="0.35">
      <c r="A107">
        <f t="shared" si="9"/>
        <v>100</v>
      </c>
      <c r="B107" s="35">
        <f t="array" ref="B107">IF(B106=0,0,MIN(IF(INDEX(DATOS,0,$P$2)&lt;=$I107,IF(INDEX(DATOS,0,$P$2)&gt;=$J107,IF(ISNUMBER(INDEX(DATOS,0,$C107)),IF(INDEX(DATOS,0,$N$2)=0,IF(INDEX(DATOS,0,$O$2)=1,IF(ISNA(MATCH(INDEX(DATOS,0,$Q$2),IF($J$8:J106=J107,$E$8:E106),0)),INDEX(DATOS,0,$M$2)))))))))</f>
        <v>258</v>
      </c>
      <c r="C107" s="32">
        <f>MATCH(D107,INDEX(DATOS,1,),0)</f>
        <v>20</v>
      </c>
      <c r="D107" s="114" t="s">
        <v>1</v>
      </c>
      <c r="E107" s="34" t="str">
        <f>IF($B107=0,"--",INDEX(DATOS,$B107,Q$2))</f>
        <v>Departamento de Chapaleufú, LP</v>
      </c>
      <c r="F107" s="34" t="str">
        <f>IFERROR(SUBSTITUTE(SUBSTITUTE(SUBSTITUTE(SUBSTITUTE(SUBSTITUTE(MID(E107,1,FIND(",",E107)-1),"Departamento de","Dpto."),"Partido de","Part."),"Coronel","Cnel."),"General","Gral."),"Comandante","Cmte."),E107)</f>
        <v>Dpto. Chapaleufú</v>
      </c>
      <c r="G107" s="117">
        <f>IFERROR(VLOOKUP($E107,LOC_UNICOS,G$2,0),"sd")</f>
        <v>-35.1666667</v>
      </c>
      <c r="H107" s="117">
        <f>IFERROR(VLOOKUP($E107,LOC_UNICOS,H$2,0),"sd")</f>
        <v>-63.75</v>
      </c>
      <c r="I107" s="116">
        <f t="shared" si="6"/>
        <v>2018</v>
      </c>
      <c r="J107" s="116">
        <f t="shared" si="7"/>
        <v>2016</v>
      </c>
      <c r="K107" s="118">
        <f t="array" ref="K107">IFERROR(AVERAGE(IF(INDEX(DATOS,0,$P$2)&lt;=$I107,IF(INDEX(DATOS,0,$P$2)&gt;=$J107,IF(ISNUMBER(INDEX(DATOS,0,K$5)),IF(INDEX(DATOS,0,$N$2)=0,IF(INDEX(DATOS,0,$O$2)=1,IF(INDEX(DATOS,0,$Q$2)=$E107,INDEX(DATOS,0,K$5)))))))),"sd")</f>
        <v>102.83333333333333</v>
      </c>
      <c r="L107" s="118">
        <f t="array" ref="L107">IFERROR(AVERAGE(IF(INDEX(DATOS,0,$P$2)&lt;=$I107,IF(INDEX(DATOS,0,$P$2)&gt;=$J107,IF(ISNUMBER(INDEX(DATOS,0,L$5)),IF(INDEX(DATOS,0,$N$2)=0,IF(INDEX(DATOS,0,$O$2)=1,IF(INDEX(DATOS,0,$Q$2)=$E107,INDEX(DATOS,0,L$5)))))))),"sd")</f>
        <v>15.4</v>
      </c>
      <c r="M107" s="118">
        <f t="array" ref="M107">IFERROR(AVERAGE(IF(INDEX(DATOS,0,$P$2)&lt;=$I107,IF(INDEX(DATOS,0,$P$2)&gt;=$J107,IF(ISNUMBER(INDEX(DATOS,0,M$5)),IF(INDEX(DATOS,0,$N$2)=0,IF(INDEX(DATOS,0,$O$2)=1,IF(INDEX(DATOS,0,$Q$2)=$E107,INDEX(DATOS,0,M$5)))))))),"sd")</f>
        <v>29.266666666666666</v>
      </c>
      <c r="N107" s="118">
        <f t="array" ref="N107">IFERROR(AVERAGE(IF(INDEX(DATOS,0,$P$2)&lt;=$I107,IF(INDEX(DATOS,0,$P$2)&gt;=$J107,IF(ISNUMBER(INDEX(DATOS,0,N$5)),IF(INDEX(DATOS,0,$N$2)=0,IF(INDEX(DATOS,0,$O$2)=1,IF(INDEX(DATOS,0,$Q$2)=$E107,INDEX(DATOS,0,N$5)))))))),"sd")</f>
        <v>80.966666666666669</v>
      </c>
      <c r="O107" s="118">
        <f t="array" ref="O107">IFERROR(AVERAGE(IF(INDEX(DATOS,0,$P$2)&lt;=$I107,IF(INDEX(DATOS,0,$P$2)&gt;=$J107,IF(ISNUMBER(INDEX(DATOS,0,O$5)),IF(INDEX(DATOS,0,$N$2)=0,IF(INDEX(DATOS,0,$O$2)=1,IF(INDEX(DATOS,0,$Q$2)=$E107,INDEX(DATOS,0,O$5)))))))),"sd")</f>
        <v>11.666666666666666</v>
      </c>
      <c r="P107" s="118">
        <f t="array" ref="P107">IFERROR(AVERAGE(IF(INDEX(DATOS,0,$P$2)&lt;=$I107,IF(INDEX(DATOS,0,$P$2)&gt;=$J107,IF(ISNUMBER(INDEX(DATOS,0,P$5)),IF(INDEX(DATOS,0,$N$2)=0,IF(INDEX(DATOS,0,$O$2)=1,IF(INDEX(DATOS,0,$Q$2)=$E107,INDEX(DATOS,0,P$5)))))))),"sd")</f>
        <v>3600</v>
      </c>
      <c r="Q107" s="118">
        <f t="array" ref="Q107">IFERROR(AVERAGE(IF(INDEX(DATOS,0,$P$2)&lt;=$I107,IF(INDEX(DATOS,0,$P$2)&gt;=$J107,IF(ISNUMBER(INDEX(DATOS,0,Q$5)),IF(INDEX(DATOS,0,$N$2)=0,IF(INDEX(DATOS,0,$O$2)=1,IF(INDEX(DATOS,0,$Q$2)=$E107,INDEX(DATOS,0,Q$5)))))))),"sd")</f>
        <v>6.2</v>
      </c>
      <c r="R107" s="118"/>
      <c r="S107" s="119" t="str">
        <f t="shared" si="8"/>
        <v>Dpto. Chapaleufú                        ,-35.167,-63.750,2018,2016,102.833,15.400,29.267,80.967,11.667,3600.000, 6.200</v>
      </c>
    </row>
    <row r="108" spans="1:19" x14ac:dyDescent="0.35">
      <c r="A108">
        <f t="shared" si="9"/>
        <v>101</v>
      </c>
      <c r="B108" s="35">
        <f t="array" ref="B108">IF(B107=0,0,MIN(IF(INDEX(DATOS,0,$P$2)&lt;=$I108,IF(INDEX(DATOS,0,$P$2)&gt;=$J108,IF(ISNUMBER(INDEX(DATOS,0,$C108)),IF(INDEX(DATOS,0,$N$2)=0,IF(INDEX(DATOS,0,$O$2)=1,IF(ISNA(MATCH(INDEX(DATOS,0,$Q$2),IF($J$8:J107=J108,$E$8:E107),0)),INDEX(DATOS,0,$M$2)))))))))</f>
        <v>259</v>
      </c>
      <c r="C108" s="32">
        <f>MATCH(D108,INDEX(DATOS,1,),0)</f>
        <v>20</v>
      </c>
      <c r="D108" s="114" t="s">
        <v>1</v>
      </c>
      <c r="E108" s="34" t="str">
        <f>IF($B108=0,"--",INDEX(DATOS,$B108,Q$2))</f>
        <v>Departamento de Guatraché, LP</v>
      </c>
      <c r="F108" s="34" t="str">
        <f>IFERROR(SUBSTITUTE(SUBSTITUTE(SUBSTITUTE(SUBSTITUTE(SUBSTITUTE(MID(E108,1,FIND(",",E108)-1),"Departamento de","Dpto."),"Partido de","Part."),"Coronel","Cnel."),"General","Gral."),"Comandante","Cmte."),E108)</f>
        <v>Dpto. Guatraché</v>
      </c>
      <c r="G108" s="117">
        <f>IFERROR(VLOOKUP($E108,LOC_UNICOS,G$2,0),"sd")</f>
        <v>-37.5</v>
      </c>
      <c r="H108" s="117">
        <f>IFERROR(VLOOKUP($E108,LOC_UNICOS,H$2,0),"sd")</f>
        <v>-63.75</v>
      </c>
      <c r="I108" s="116">
        <f t="shared" si="6"/>
        <v>2018</v>
      </c>
      <c r="J108" s="116">
        <f t="shared" si="7"/>
        <v>2016</v>
      </c>
      <c r="K108" s="118">
        <f t="array" ref="K108">IFERROR(AVERAGE(IF(INDEX(DATOS,0,$P$2)&lt;=$I108,IF(INDEX(DATOS,0,$P$2)&gt;=$J108,IF(ISNUMBER(INDEX(DATOS,0,K$5)),IF(INDEX(DATOS,0,$N$2)=0,IF(INDEX(DATOS,0,$O$2)=1,IF(INDEX(DATOS,0,$Q$2)=$E108,INDEX(DATOS,0,K$5)))))))),"sd")</f>
        <v>99.114285714285728</v>
      </c>
      <c r="L108" s="118">
        <f t="array" ref="L108">IFERROR(AVERAGE(IF(INDEX(DATOS,0,$P$2)&lt;=$I108,IF(INDEX(DATOS,0,$P$2)&gt;=$J108,IF(ISNUMBER(INDEX(DATOS,0,L$5)),IF(INDEX(DATOS,0,$N$2)=0,IF(INDEX(DATOS,0,$O$2)=1,IF(INDEX(DATOS,0,$Q$2)=$E108,INDEX(DATOS,0,L$5)))))))),"sd")</f>
        <v>20.271428571428569</v>
      </c>
      <c r="M108" s="118">
        <f t="array" ref="M108">IFERROR(AVERAGE(IF(INDEX(DATOS,0,$P$2)&lt;=$I108,IF(INDEX(DATOS,0,$P$2)&gt;=$J108,IF(ISNUMBER(INDEX(DATOS,0,M$5)),IF(INDEX(DATOS,0,$N$2)=0,IF(INDEX(DATOS,0,$O$2)=1,IF(INDEX(DATOS,0,$Q$2)=$E108,INDEX(DATOS,0,M$5)))))))),"sd")</f>
        <v>23.428571428571427</v>
      </c>
      <c r="N108" s="118">
        <f t="array" ref="N108">IFERROR(AVERAGE(IF(INDEX(DATOS,0,$P$2)&lt;=$I108,IF(INDEX(DATOS,0,$P$2)&gt;=$J108,IF(ISNUMBER(INDEX(DATOS,0,N$5)),IF(INDEX(DATOS,0,$N$2)=0,IF(INDEX(DATOS,0,$O$2)=1,IF(INDEX(DATOS,0,$Q$2)=$E108,INDEX(DATOS,0,N$5)))))))),"sd")</f>
        <v>81.350000000000009</v>
      </c>
      <c r="O108" s="118">
        <f t="array" ref="O108">IFERROR(AVERAGE(IF(INDEX(DATOS,0,$P$2)&lt;=$I108,IF(INDEX(DATOS,0,$P$2)&gt;=$J108,IF(ISNUMBER(INDEX(DATOS,0,O$5)),IF(INDEX(DATOS,0,$N$2)=0,IF(INDEX(DATOS,0,$O$2)=1,IF(INDEX(DATOS,0,$Q$2)=$E108,INDEX(DATOS,0,O$5)))))))),"sd")</f>
        <v>10.085714285714285</v>
      </c>
      <c r="P108" s="118">
        <f t="array" ref="P108">IFERROR(AVERAGE(IF(INDEX(DATOS,0,$P$2)&lt;=$I108,IF(INDEX(DATOS,0,$P$2)&gt;=$J108,IF(ISNUMBER(INDEX(DATOS,0,P$5)),IF(INDEX(DATOS,0,$N$2)=0,IF(INDEX(DATOS,0,$O$2)=1,IF(INDEX(DATOS,0,$Q$2)=$E108,INDEX(DATOS,0,P$5)))))))),"sd")</f>
        <v>1857.1428571428571</v>
      </c>
      <c r="Q108" s="118">
        <f t="array" ref="Q108">IFERROR(AVERAGE(IF(INDEX(DATOS,0,$P$2)&lt;=$I108,IF(INDEX(DATOS,0,$P$2)&gt;=$J108,IF(ISNUMBER(INDEX(DATOS,0,Q$5)),IF(INDEX(DATOS,0,$N$2)=0,IF(INDEX(DATOS,0,$O$2)=1,IF(INDEX(DATOS,0,$Q$2)=$E108,INDEX(DATOS,0,Q$5)))))))),"sd")</f>
        <v>5.5714285714285721</v>
      </c>
      <c r="R108" s="118"/>
      <c r="S108" s="119" t="str">
        <f t="shared" si="8"/>
        <v>Dpto. Guatraché                         ,-37.500,-63.750,2018,2016,99.114,20.271,23.429,81.350,10.086,1857.143, 5.571</v>
      </c>
    </row>
    <row r="109" spans="1:19" x14ac:dyDescent="0.35">
      <c r="A109">
        <f t="shared" si="9"/>
        <v>102</v>
      </c>
      <c r="B109" s="35">
        <f t="array" ref="B109">IF(B108=0,0,MIN(IF(INDEX(DATOS,0,$P$2)&lt;=$I109,IF(INDEX(DATOS,0,$P$2)&gt;=$J109,IF(ISNUMBER(INDEX(DATOS,0,$C109)),IF(INDEX(DATOS,0,$N$2)=0,IF(INDEX(DATOS,0,$O$2)=1,IF(ISNA(MATCH(INDEX(DATOS,0,$Q$2),IF($J$8:J108=J109,$E$8:E108),0)),INDEX(DATOS,0,$M$2)))))))))</f>
        <v>261</v>
      </c>
      <c r="C109" s="32">
        <f>MATCH(D109,INDEX(DATOS,1,),0)</f>
        <v>20</v>
      </c>
      <c r="D109" s="114" t="s">
        <v>1</v>
      </c>
      <c r="E109" s="34" t="str">
        <f>IF($B109=0,"--",INDEX(DATOS,$B109,Q$2))</f>
        <v>Departamento de Hucal, LP</v>
      </c>
      <c r="F109" s="34" t="str">
        <f>IFERROR(SUBSTITUTE(SUBSTITUTE(SUBSTITUTE(SUBSTITUTE(SUBSTITUTE(MID(E109,1,FIND(",",E109)-1),"Departamento de","Dpto."),"Partido de","Part."),"Coronel","Cnel."),"General","Gral."),"Comandante","Cmte."),E109)</f>
        <v>Dpto. Hucal</v>
      </c>
      <c r="G109" s="117">
        <f>IFERROR(VLOOKUP($E109,LOC_UNICOS,G$2,0),"sd")</f>
        <v>-38</v>
      </c>
      <c r="H109" s="117">
        <f>IFERROR(VLOOKUP($E109,LOC_UNICOS,H$2,0),"sd")</f>
        <v>-64</v>
      </c>
      <c r="I109" s="116">
        <f t="shared" si="6"/>
        <v>2018</v>
      </c>
      <c r="J109" s="116">
        <f t="shared" si="7"/>
        <v>2016</v>
      </c>
      <c r="K109" s="118">
        <f t="array" ref="K109">IFERROR(AVERAGE(IF(INDEX(DATOS,0,$P$2)&lt;=$I109,IF(INDEX(DATOS,0,$P$2)&gt;=$J109,IF(ISNUMBER(INDEX(DATOS,0,K$5)),IF(INDEX(DATOS,0,$N$2)=0,IF(INDEX(DATOS,0,$O$2)=1,IF(INDEX(DATOS,0,$Q$2)=$E109,INDEX(DATOS,0,K$5)))))))),"sd")</f>
        <v>98.533333333333346</v>
      </c>
      <c r="L109" s="118">
        <f t="array" ref="L109">IFERROR(AVERAGE(IF(INDEX(DATOS,0,$P$2)&lt;=$I109,IF(INDEX(DATOS,0,$P$2)&gt;=$J109,IF(ISNUMBER(INDEX(DATOS,0,L$5)),IF(INDEX(DATOS,0,$N$2)=0,IF(INDEX(DATOS,0,$O$2)=1,IF(INDEX(DATOS,0,$Q$2)=$E109,INDEX(DATOS,0,L$5)))))))),"sd")</f>
        <v>15.716666666666667</v>
      </c>
      <c r="M109" s="118">
        <f t="array" ref="M109">IFERROR(AVERAGE(IF(INDEX(DATOS,0,$P$2)&lt;=$I109,IF(INDEX(DATOS,0,$P$2)&gt;=$J109,IF(ISNUMBER(INDEX(DATOS,0,M$5)),IF(INDEX(DATOS,0,$N$2)=0,IF(INDEX(DATOS,0,$O$2)=1,IF(INDEX(DATOS,0,$Q$2)=$E109,INDEX(DATOS,0,M$5)))))))),"sd")</f>
        <v>24.433333333333337</v>
      </c>
      <c r="N109" s="118">
        <f t="array" ref="N109">IFERROR(AVERAGE(IF(INDEX(DATOS,0,$P$2)&lt;=$I109,IF(INDEX(DATOS,0,$P$2)&gt;=$J109,IF(ISNUMBER(INDEX(DATOS,0,N$5)),IF(INDEX(DATOS,0,$N$2)=0,IF(INDEX(DATOS,0,$O$2)=1,IF(INDEX(DATOS,0,$Q$2)=$E109,INDEX(DATOS,0,N$5)))))))),"sd")</f>
        <v>81.366666666666674</v>
      </c>
      <c r="O109" s="118">
        <f t="array" ref="O109">IFERROR(AVERAGE(IF(INDEX(DATOS,0,$P$2)&lt;=$I109,IF(INDEX(DATOS,0,$P$2)&gt;=$J109,IF(ISNUMBER(INDEX(DATOS,0,O$5)),IF(INDEX(DATOS,0,$N$2)=0,IF(INDEX(DATOS,0,$O$2)=1,IF(INDEX(DATOS,0,$Q$2)=$E109,INDEX(DATOS,0,O$5)))))))),"sd")</f>
        <v>10.083333333333334</v>
      </c>
      <c r="P109" s="118">
        <f t="array" ref="P109">IFERROR(AVERAGE(IF(INDEX(DATOS,0,$P$2)&lt;=$I109,IF(INDEX(DATOS,0,$P$2)&gt;=$J109,IF(ISNUMBER(INDEX(DATOS,0,P$5)),IF(INDEX(DATOS,0,$N$2)=0,IF(INDEX(DATOS,0,$O$2)=1,IF(INDEX(DATOS,0,$Q$2)=$E109,INDEX(DATOS,0,P$5)))))))),"sd")</f>
        <v>2166.6666666666665</v>
      </c>
      <c r="Q109" s="118">
        <f t="array" ref="Q109">IFERROR(AVERAGE(IF(INDEX(DATOS,0,$P$2)&lt;=$I109,IF(INDEX(DATOS,0,$P$2)&gt;=$J109,IF(ISNUMBER(INDEX(DATOS,0,Q$5)),IF(INDEX(DATOS,0,$N$2)=0,IF(INDEX(DATOS,0,$O$2)=1,IF(INDEX(DATOS,0,$Q$2)=$E109,INDEX(DATOS,0,Q$5)))))))),"sd")</f>
        <v>7.05</v>
      </c>
      <c r="R109" s="118"/>
      <c r="S109" s="119" t="str">
        <f t="shared" si="8"/>
        <v>Dpto. Hucal                             ,-38.000,-64.000,2018,2016,98.533,15.717,24.433,81.367,10.083,2166.667, 7.050</v>
      </c>
    </row>
    <row r="110" spans="1:19" x14ac:dyDescent="0.35">
      <c r="A110">
        <f t="shared" si="9"/>
        <v>103</v>
      </c>
      <c r="B110" s="35">
        <f t="array" ref="B110">IF(B109=0,0,MIN(IF(INDEX(DATOS,0,$P$2)&lt;=$I110,IF(INDEX(DATOS,0,$P$2)&gt;=$J110,IF(ISNUMBER(INDEX(DATOS,0,$C110)),IF(INDEX(DATOS,0,$N$2)=0,IF(INDEX(DATOS,0,$O$2)=1,IF(ISNA(MATCH(INDEX(DATOS,0,$Q$2),IF($J$8:J109=J110,$E$8:E109),0)),INDEX(DATOS,0,$M$2)))))))))</f>
        <v>263</v>
      </c>
      <c r="C110" s="32">
        <f>MATCH(D110,INDEX(DATOS,1,),0)</f>
        <v>20</v>
      </c>
      <c r="D110" s="114" t="s">
        <v>1</v>
      </c>
      <c r="E110" s="34" t="str">
        <f>IF($B110=0,"--",INDEX(DATOS,$B110,Q$2))</f>
        <v>Departamento de Utracán, LP</v>
      </c>
      <c r="F110" s="34" t="str">
        <f>IFERROR(SUBSTITUTE(SUBSTITUTE(SUBSTITUTE(SUBSTITUTE(SUBSTITUTE(MID(E110,1,FIND(",",E110)-1),"Departamento de","Dpto."),"Partido de","Part."),"Coronel","Cnel."),"General","Gral."),"Comandante","Cmte."),E110)</f>
        <v>Dpto. Utracán</v>
      </c>
      <c r="G110" s="117">
        <f>IFERROR(VLOOKUP($E110,LOC_UNICOS,G$2,0),"sd")</f>
        <v>-37.25</v>
      </c>
      <c r="H110" s="117">
        <f>IFERROR(VLOOKUP($E110,LOC_UNICOS,H$2,0),"sd")</f>
        <v>-65</v>
      </c>
      <c r="I110" s="116">
        <f t="shared" si="6"/>
        <v>2018</v>
      </c>
      <c r="J110" s="116">
        <f t="shared" si="7"/>
        <v>2016</v>
      </c>
      <c r="K110" s="118">
        <f t="array" ref="K110">IFERROR(AVERAGE(IF(INDEX(DATOS,0,$P$2)&lt;=$I110,IF(INDEX(DATOS,0,$P$2)&gt;=$J110,IF(ISNUMBER(INDEX(DATOS,0,K$5)),IF(INDEX(DATOS,0,$N$2)=0,IF(INDEX(DATOS,0,$O$2)=1,IF(INDEX(DATOS,0,$Q$2)=$E110,INDEX(DATOS,0,K$5)))))))),"sd")</f>
        <v>100.56666666666666</v>
      </c>
      <c r="L110" s="118">
        <f t="array" ref="L110">IFERROR(AVERAGE(IF(INDEX(DATOS,0,$P$2)&lt;=$I110,IF(INDEX(DATOS,0,$P$2)&gt;=$J110,IF(ISNUMBER(INDEX(DATOS,0,L$5)),IF(INDEX(DATOS,0,$N$2)=0,IF(INDEX(DATOS,0,$O$2)=1,IF(INDEX(DATOS,0,$Q$2)=$E110,INDEX(DATOS,0,L$5)))))))),"sd")</f>
        <v>20.8</v>
      </c>
      <c r="M110" s="118">
        <f t="array" ref="M110">IFERROR(AVERAGE(IF(INDEX(DATOS,0,$P$2)&lt;=$I110,IF(INDEX(DATOS,0,$P$2)&gt;=$J110,IF(ISNUMBER(INDEX(DATOS,0,M$5)),IF(INDEX(DATOS,0,$N$2)=0,IF(INDEX(DATOS,0,$O$2)=1,IF(INDEX(DATOS,0,$Q$2)=$E110,INDEX(DATOS,0,M$5)))))))),"sd")</f>
        <v>25.899999999999995</v>
      </c>
      <c r="N110" s="118">
        <f t="array" ref="N110">IFERROR(AVERAGE(IF(INDEX(DATOS,0,$P$2)&lt;=$I110,IF(INDEX(DATOS,0,$P$2)&gt;=$J110,IF(ISNUMBER(INDEX(DATOS,0,N$5)),IF(INDEX(DATOS,0,$N$2)=0,IF(INDEX(DATOS,0,$O$2)=1,IF(INDEX(DATOS,0,$Q$2)=$E110,INDEX(DATOS,0,N$5)))))))),"sd")</f>
        <v>81.7</v>
      </c>
      <c r="O110" s="118">
        <f t="array" ref="O110">IFERROR(AVERAGE(IF(INDEX(DATOS,0,$P$2)&lt;=$I110,IF(INDEX(DATOS,0,$P$2)&gt;=$J110,IF(ISNUMBER(INDEX(DATOS,0,O$5)),IF(INDEX(DATOS,0,$N$2)=0,IF(INDEX(DATOS,0,$O$2)=1,IF(INDEX(DATOS,0,$Q$2)=$E110,INDEX(DATOS,0,O$5)))))))),"sd")</f>
        <v>10.533333333333333</v>
      </c>
      <c r="P110" s="118">
        <f t="array" ref="P110">IFERROR(AVERAGE(IF(INDEX(DATOS,0,$P$2)&lt;=$I110,IF(INDEX(DATOS,0,$P$2)&gt;=$J110,IF(ISNUMBER(INDEX(DATOS,0,P$5)),IF(INDEX(DATOS,0,$N$2)=0,IF(INDEX(DATOS,0,$O$2)=1,IF(INDEX(DATOS,0,$Q$2)=$E110,INDEX(DATOS,0,P$5)))))))),"sd")</f>
        <v>1766.6666666666667</v>
      </c>
      <c r="Q110" s="118">
        <f t="array" ref="Q110">IFERROR(AVERAGE(IF(INDEX(DATOS,0,$P$2)&lt;=$I110,IF(INDEX(DATOS,0,$P$2)&gt;=$J110,IF(ISNUMBER(INDEX(DATOS,0,Q$5)),IF(INDEX(DATOS,0,$N$2)=0,IF(INDEX(DATOS,0,$O$2)=1,IF(INDEX(DATOS,0,$Q$2)=$E110,INDEX(DATOS,0,Q$5)))))))),"sd")</f>
        <v>4.8666666666666671</v>
      </c>
      <c r="R110" s="118"/>
      <c r="S110" s="119" t="str">
        <f t="shared" si="8"/>
        <v>Dpto. Utracán                           ,-37.250,-65.000,2018,2016,100.567,20.800,25.900,81.700,10.533,1766.667, 4.867</v>
      </c>
    </row>
    <row r="111" spans="1:19" x14ac:dyDescent="0.35">
      <c r="A111">
        <f t="shared" si="9"/>
        <v>104</v>
      </c>
      <c r="B111" s="35">
        <f t="array" ref="B111">IF(B110=0,0,MIN(IF(INDEX(DATOS,0,$P$2)&lt;=$I111,IF(INDEX(DATOS,0,$P$2)&gt;=$J111,IF(ISNUMBER(INDEX(DATOS,0,$C111)),IF(INDEX(DATOS,0,$N$2)=0,IF(INDEX(DATOS,0,$O$2)=1,IF(ISNA(MATCH(INDEX(DATOS,0,$Q$2),IF($J$8:J110=J111,$E$8:E110),0)),INDEX(DATOS,0,$M$2)))))))))</f>
        <v>264</v>
      </c>
      <c r="C111" s="32">
        <f>MATCH(D111,INDEX(DATOS,1,),0)</f>
        <v>20</v>
      </c>
      <c r="D111" s="114" t="s">
        <v>1</v>
      </c>
      <c r="E111" s="34" t="str">
        <f>IF($B111=0,"--",INDEX(DATOS,$B111,Q$2))</f>
        <v>Departamento de Rancul, LP</v>
      </c>
      <c r="F111" s="34" t="str">
        <f>IFERROR(SUBSTITUTE(SUBSTITUTE(SUBSTITUTE(SUBSTITUTE(SUBSTITUTE(MID(E111,1,FIND(",",E111)-1),"Departamento de","Dpto."),"Partido de","Part."),"Coronel","Cnel."),"General","Gral."),"Comandante","Cmte."),E111)</f>
        <v>Dpto. Rancul</v>
      </c>
      <c r="G111" s="117">
        <f>IFERROR(VLOOKUP($E111,LOC_UNICOS,G$2,0),"sd")</f>
        <v>-35.5</v>
      </c>
      <c r="H111" s="117">
        <f>IFERROR(VLOOKUP($E111,LOC_UNICOS,H$2,0),"sd")</f>
        <v>-64.75</v>
      </c>
      <c r="I111" s="116">
        <f t="shared" si="6"/>
        <v>2018</v>
      </c>
      <c r="J111" s="116">
        <f t="shared" si="7"/>
        <v>2016</v>
      </c>
      <c r="K111" s="118">
        <f t="array" ref="K111">IFERROR(AVERAGE(IF(INDEX(DATOS,0,$P$2)&lt;=$I111,IF(INDEX(DATOS,0,$P$2)&gt;=$J111,IF(ISNUMBER(INDEX(DATOS,0,K$5)),IF(INDEX(DATOS,0,$N$2)=0,IF(INDEX(DATOS,0,$O$2)=1,IF(INDEX(DATOS,0,$Q$2)=$E111,INDEX(DATOS,0,K$5)))))))),"sd")</f>
        <v>102.10000000000001</v>
      </c>
      <c r="L111" s="118">
        <f t="array" ref="L111">IFERROR(AVERAGE(IF(INDEX(DATOS,0,$P$2)&lt;=$I111,IF(INDEX(DATOS,0,$P$2)&gt;=$J111,IF(ISNUMBER(INDEX(DATOS,0,L$5)),IF(INDEX(DATOS,0,$N$2)=0,IF(INDEX(DATOS,0,$O$2)=1,IF(INDEX(DATOS,0,$Q$2)=$E111,INDEX(DATOS,0,L$5)))))))),"sd")</f>
        <v>15.780000000000001</v>
      </c>
      <c r="M111" s="118">
        <f t="array" ref="M111">IFERROR(AVERAGE(IF(INDEX(DATOS,0,$P$2)&lt;=$I111,IF(INDEX(DATOS,0,$P$2)&gt;=$J111,IF(ISNUMBER(INDEX(DATOS,0,M$5)),IF(INDEX(DATOS,0,$N$2)=0,IF(INDEX(DATOS,0,$O$2)=1,IF(INDEX(DATOS,0,$Q$2)=$E111,INDEX(DATOS,0,M$5)))))))),"sd")</f>
        <v>27.639999999999997</v>
      </c>
      <c r="N111" s="118">
        <f t="array" ref="N111">IFERROR(AVERAGE(IF(INDEX(DATOS,0,$P$2)&lt;=$I111,IF(INDEX(DATOS,0,$P$2)&gt;=$J111,IF(ISNUMBER(INDEX(DATOS,0,N$5)),IF(INDEX(DATOS,0,$N$2)=0,IF(INDEX(DATOS,0,$O$2)=1,IF(INDEX(DATOS,0,$Q$2)=$E111,INDEX(DATOS,0,N$5)))))))),"sd")</f>
        <v>81.53</v>
      </c>
      <c r="O111" s="118">
        <f t="array" ref="O111">IFERROR(AVERAGE(IF(INDEX(DATOS,0,$P$2)&lt;=$I111,IF(INDEX(DATOS,0,$P$2)&gt;=$J111,IF(ISNUMBER(INDEX(DATOS,0,O$5)),IF(INDEX(DATOS,0,$N$2)=0,IF(INDEX(DATOS,0,$O$2)=1,IF(INDEX(DATOS,0,$Q$2)=$E111,INDEX(DATOS,0,O$5)))))))),"sd")</f>
        <v>11.299999999999999</v>
      </c>
      <c r="P111" s="118">
        <f t="array" ref="P111">IFERROR(AVERAGE(IF(INDEX(DATOS,0,$P$2)&lt;=$I111,IF(INDEX(DATOS,0,$P$2)&gt;=$J111,IF(ISNUMBER(INDEX(DATOS,0,P$5)),IF(INDEX(DATOS,0,$N$2)=0,IF(INDEX(DATOS,0,$O$2)=1,IF(INDEX(DATOS,0,$Q$2)=$E111,INDEX(DATOS,0,P$5)))))))),"sd")</f>
        <v>2980</v>
      </c>
      <c r="Q111" s="118">
        <f t="array" ref="Q111">IFERROR(AVERAGE(IF(INDEX(DATOS,0,$P$2)&lt;=$I111,IF(INDEX(DATOS,0,$P$2)&gt;=$J111,IF(ISNUMBER(INDEX(DATOS,0,Q$5)),IF(INDEX(DATOS,0,$N$2)=0,IF(INDEX(DATOS,0,$O$2)=1,IF(INDEX(DATOS,0,$Q$2)=$E111,INDEX(DATOS,0,Q$5)))))))),"sd")</f>
        <v>5.6000000000000005</v>
      </c>
      <c r="R111" s="118"/>
      <c r="S111" s="119" t="str">
        <f t="shared" si="8"/>
        <v>Dpto. Rancul                            ,-35.500,-64.750,2018,2016,102.100,15.780,27.640,81.530,11.300,2980.000, 5.600</v>
      </c>
    </row>
    <row r="112" spans="1:19" x14ac:dyDescent="0.35">
      <c r="A112">
        <f t="shared" si="9"/>
        <v>105</v>
      </c>
      <c r="B112" s="35">
        <f t="array" ref="B112">IF(B111=0,0,MIN(IF(INDEX(DATOS,0,$P$2)&lt;=$I112,IF(INDEX(DATOS,0,$P$2)&gt;=$J112,IF(ISNUMBER(INDEX(DATOS,0,$C112)),IF(INDEX(DATOS,0,$N$2)=0,IF(INDEX(DATOS,0,$O$2)=1,IF(ISNA(MATCH(INDEX(DATOS,0,$Q$2),IF($J$8:J111=J112,$E$8:E111),0)),INDEX(DATOS,0,$M$2)))))))))</f>
        <v>266</v>
      </c>
      <c r="C112" s="32">
        <f>MATCH(D112,INDEX(DATOS,1,),0)</f>
        <v>20</v>
      </c>
      <c r="D112" s="114" t="s">
        <v>1</v>
      </c>
      <c r="E112" s="34" t="str">
        <f>IF($B112=0,"--",INDEX(DATOS,$B112,Q$2))</f>
        <v>Departamento de Realicó, LP</v>
      </c>
      <c r="F112" s="34" t="str">
        <f>IFERROR(SUBSTITUTE(SUBSTITUTE(SUBSTITUTE(SUBSTITUTE(SUBSTITUTE(MID(E112,1,FIND(",",E112)-1),"Departamento de","Dpto."),"Partido de","Part."),"Coronel","Cnel."),"General","Gral."),"Comandante","Cmte."),E112)</f>
        <v>Dpto. Realicó</v>
      </c>
      <c r="G112" s="117">
        <f>IFERROR(VLOOKUP($E112,LOC_UNICOS,G$2,0),"sd")</f>
        <v>-35.25</v>
      </c>
      <c r="H112" s="117">
        <f>IFERROR(VLOOKUP($E112,LOC_UNICOS,H$2,0),"sd")</f>
        <v>-64.25</v>
      </c>
      <c r="I112" s="116">
        <f t="shared" si="6"/>
        <v>2018</v>
      </c>
      <c r="J112" s="116">
        <f t="shared" si="7"/>
        <v>2016</v>
      </c>
      <c r="K112" s="118">
        <f t="array" ref="K112">IFERROR(AVERAGE(IF(INDEX(DATOS,0,$P$2)&lt;=$I112,IF(INDEX(DATOS,0,$P$2)&gt;=$J112,IF(ISNUMBER(INDEX(DATOS,0,K$5)),IF(INDEX(DATOS,0,$N$2)=0,IF(INDEX(DATOS,0,$O$2)=1,IF(INDEX(DATOS,0,$Q$2)=$E112,INDEX(DATOS,0,K$5)))))))),"sd")</f>
        <v>101.7</v>
      </c>
      <c r="L112" s="118">
        <f t="array" ref="L112">IFERROR(AVERAGE(IF(INDEX(DATOS,0,$P$2)&lt;=$I112,IF(INDEX(DATOS,0,$P$2)&gt;=$J112,IF(ISNUMBER(INDEX(DATOS,0,L$5)),IF(INDEX(DATOS,0,$N$2)=0,IF(INDEX(DATOS,0,$O$2)=1,IF(INDEX(DATOS,0,$Q$2)=$E112,INDEX(DATOS,0,L$5)))))))),"sd")</f>
        <v>14.8</v>
      </c>
      <c r="M112" s="118">
        <f t="array" ref="M112">IFERROR(AVERAGE(IF(INDEX(DATOS,0,$P$2)&lt;=$I112,IF(INDEX(DATOS,0,$P$2)&gt;=$J112,IF(ISNUMBER(INDEX(DATOS,0,M$5)),IF(INDEX(DATOS,0,$N$2)=0,IF(INDEX(DATOS,0,$O$2)=1,IF(INDEX(DATOS,0,$Q$2)=$E112,INDEX(DATOS,0,M$5)))))))),"sd")</f>
        <v>26.975000000000001</v>
      </c>
      <c r="N112" s="118">
        <f t="array" ref="N112">IFERROR(AVERAGE(IF(INDEX(DATOS,0,$P$2)&lt;=$I112,IF(INDEX(DATOS,0,$P$2)&gt;=$J112,IF(ISNUMBER(INDEX(DATOS,0,N$5)),IF(INDEX(DATOS,0,$N$2)=0,IF(INDEX(DATOS,0,$O$2)=1,IF(INDEX(DATOS,0,$Q$2)=$E112,INDEX(DATOS,0,N$5)))))))),"sd")</f>
        <v>82.724999999999994</v>
      </c>
      <c r="O112" s="118">
        <f t="array" ref="O112">IFERROR(AVERAGE(IF(INDEX(DATOS,0,$P$2)&lt;=$I112,IF(INDEX(DATOS,0,$P$2)&gt;=$J112,IF(ISNUMBER(INDEX(DATOS,0,O$5)),IF(INDEX(DATOS,0,$N$2)=0,IF(INDEX(DATOS,0,$O$2)=1,IF(INDEX(DATOS,0,$Q$2)=$E112,INDEX(DATOS,0,O$5)))))))),"sd")</f>
        <v>11.1</v>
      </c>
      <c r="P112" s="118">
        <f t="array" ref="P112">IFERROR(AVERAGE(IF(INDEX(DATOS,0,$P$2)&lt;=$I112,IF(INDEX(DATOS,0,$P$2)&gt;=$J112,IF(ISNUMBER(INDEX(DATOS,0,P$5)),IF(INDEX(DATOS,0,$N$2)=0,IF(INDEX(DATOS,0,$O$2)=1,IF(INDEX(DATOS,0,$Q$2)=$E112,INDEX(DATOS,0,P$5)))))))),"sd")</f>
        <v>2950</v>
      </c>
      <c r="Q112" s="118">
        <f t="array" ref="Q112">IFERROR(AVERAGE(IF(INDEX(DATOS,0,$P$2)&lt;=$I112,IF(INDEX(DATOS,0,$P$2)&gt;=$J112,IF(ISNUMBER(INDEX(DATOS,0,Q$5)),IF(INDEX(DATOS,0,$N$2)=0,IF(INDEX(DATOS,0,$O$2)=1,IF(INDEX(DATOS,0,$Q$2)=$E112,INDEX(DATOS,0,Q$5)))))))),"sd")</f>
        <v>4.8999999999999995</v>
      </c>
      <c r="R112" s="118"/>
      <c r="S112" s="119" t="str">
        <f t="shared" si="8"/>
        <v>Dpto. Realicó                           ,-35.250,-64.250,2018,2016,101.700,14.800,26.975,82.725,11.100,2950.000, 4.900</v>
      </c>
    </row>
    <row r="113" spans="1:19" x14ac:dyDescent="0.35">
      <c r="A113">
        <f t="shared" si="9"/>
        <v>106</v>
      </c>
      <c r="B113" s="35">
        <f t="array" ref="B113">IF(B112=0,0,MIN(IF(INDEX(DATOS,0,$P$2)&lt;=$I113,IF(INDEX(DATOS,0,$P$2)&gt;=$J113,IF(ISNUMBER(INDEX(DATOS,0,$C113)),IF(INDEX(DATOS,0,$N$2)=0,IF(INDEX(DATOS,0,$O$2)=1,IF(ISNA(MATCH(INDEX(DATOS,0,$Q$2),IF($J$8:J112=J113,$E$8:E112),0)),INDEX(DATOS,0,$M$2)))))))))</f>
        <v>268</v>
      </c>
      <c r="C113" s="32">
        <f>MATCH(D113,INDEX(DATOS,1,),0)</f>
        <v>20</v>
      </c>
      <c r="D113" s="114" t="s">
        <v>1</v>
      </c>
      <c r="E113" s="34" t="str">
        <f>IF($B113=0,"--",INDEX(DATOS,$B113,Q$2))</f>
        <v>Departamento de Toay, LP</v>
      </c>
      <c r="F113" s="34" t="str">
        <f>IFERROR(SUBSTITUTE(SUBSTITUTE(SUBSTITUTE(SUBSTITUTE(SUBSTITUTE(MID(E113,1,FIND(",",E113)-1),"Departamento de","Dpto."),"Partido de","Part."),"Coronel","Cnel."),"General","Gral."),"Comandante","Cmte."),E113)</f>
        <v>Dpto. Toay</v>
      </c>
      <c r="G113" s="117">
        <f>IFERROR(VLOOKUP($E113,LOC_UNICOS,G$2,0),"sd")</f>
        <v>-36.5833333</v>
      </c>
      <c r="H113" s="117">
        <f>IFERROR(VLOOKUP($E113,LOC_UNICOS,H$2,0),"sd")</f>
        <v>-64.8</v>
      </c>
      <c r="I113" s="116">
        <f t="shared" si="6"/>
        <v>2018</v>
      </c>
      <c r="J113" s="116">
        <f t="shared" si="7"/>
        <v>2016</v>
      </c>
      <c r="K113" s="118">
        <f t="array" ref="K113">IFERROR(AVERAGE(IF(INDEX(DATOS,0,$P$2)&lt;=$I113,IF(INDEX(DATOS,0,$P$2)&gt;=$J113,IF(ISNUMBER(INDEX(DATOS,0,K$5)),IF(INDEX(DATOS,0,$N$2)=0,IF(INDEX(DATOS,0,$O$2)=1,IF(INDEX(DATOS,0,$Q$2)=$E113,INDEX(DATOS,0,K$5)))))))),"sd")</f>
        <v>100.05000000000001</v>
      </c>
      <c r="L113" s="118">
        <f t="array" ref="L113">IFERROR(AVERAGE(IF(INDEX(DATOS,0,$P$2)&lt;=$I113,IF(INDEX(DATOS,0,$P$2)&gt;=$J113,IF(ISNUMBER(INDEX(DATOS,0,L$5)),IF(INDEX(DATOS,0,$N$2)=0,IF(INDEX(DATOS,0,$O$2)=1,IF(INDEX(DATOS,0,$Q$2)=$E113,INDEX(DATOS,0,L$5)))))))),"sd")</f>
        <v>32.6</v>
      </c>
      <c r="M113" s="118">
        <f t="array" ref="M113">IFERROR(AVERAGE(IF(INDEX(DATOS,0,$P$2)&lt;=$I113,IF(INDEX(DATOS,0,$P$2)&gt;=$J113,IF(ISNUMBER(INDEX(DATOS,0,M$5)),IF(INDEX(DATOS,0,$N$2)=0,IF(INDEX(DATOS,0,$O$2)=1,IF(INDEX(DATOS,0,$Q$2)=$E113,INDEX(DATOS,0,M$5)))))))),"sd")</f>
        <v>25.65</v>
      </c>
      <c r="N113" s="118">
        <f t="array" ref="N113">IFERROR(AVERAGE(IF(INDEX(DATOS,0,$P$2)&lt;=$I113,IF(INDEX(DATOS,0,$P$2)&gt;=$J113,IF(ISNUMBER(INDEX(DATOS,0,N$5)),IF(INDEX(DATOS,0,$N$2)=0,IF(INDEX(DATOS,0,$O$2)=1,IF(INDEX(DATOS,0,$Q$2)=$E113,INDEX(DATOS,0,N$5)))))))),"sd")</f>
        <v>82.6</v>
      </c>
      <c r="O113" s="118">
        <f t="array" ref="O113">IFERROR(AVERAGE(IF(INDEX(DATOS,0,$P$2)&lt;=$I113,IF(INDEX(DATOS,0,$P$2)&gt;=$J113,IF(ISNUMBER(INDEX(DATOS,0,O$5)),IF(INDEX(DATOS,0,$N$2)=0,IF(INDEX(DATOS,0,$O$2)=1,IF(INDEX(DATOS,0,$Q$2)=$E113,INDEX(DATOS,0,O$5)))))))),"sd")</f>
        <v>10.55</v>
      </c>
      <c r="P113" s="118">
        <f t="array" ref="P113">IFERROR(AVERAGE(IF(INDEX(DATOS,0,$P$2)&lt;=$I113,IF(INDEX(DATOS,0,$P$2)&gt;=$J113,IF(ISNUMBER(INDEX(DATOS,0,P$5)),IF(INDEX(DATOS,0,$N$2)=0,IF(INDEX(DATOS,0,$O$2)=1,IF(INDEX(DATOS,0,$Q$2)=$E113,INDEX(DATOS,0,P$5)))))))),"sd")</f>
        <v>1800</v>
      </c>
      <c r="Q113" s="118">
        <f t="array" ref="Q113">IFERROR(AVERAGE(IF(INDEX(DATOS,0,$P$2)&lt;=$I113,IF(INDEX(DATOS,0,$P$2)&gt;=$J113,IF(ISNUMBER(INDEX(DATOS,0,Q$5)),IF(INDEX(DATOS,0,$N$2)=0,IF(INDEX(DATOS,0,$O$2)=1,IF(INDEX(DATOS,0,$Q$2)=$E113,INDEX(DATOS,0,Q$5)))))))),"sd")</f>
        <v>1.8</v>
      </c>
      <c r="R113" s="118"/>
      <c r="S113" s="119" t="str">
        <f t="shared" si="8"/>
        <v>Dpto. Toay                              ,-36.583,-64.800,2018,2016,100.050,32.600,25.650,82.600,10.550,1800.000, 1.800</v>
      </c>
    </row>
    <row r="114" spans="1:19" x14ac:dyDescent="0.35">
      <c r="A114">
        <f t="shared" si="9"/>
        <v>107</v>
      </c>
      <c r="B114" s="35">
        <f t="array" ref="B114">IF(B113=0,0,MIN(IF(INDEX(DATOS,0,$P$2)&lt;=$I114,IF(INDEX(DATOS,0,$P$2)&gt;=$J114,IF(ISNUMBER(INDEX(DATOS,0,$C114)),IF(INDEX(DATOS,0,$N$2)=0,IF(INDEX(DATOS,0,$O$2)=1,IF(ISNA(MATCH(INDEX(DATOS,0,$Q$2),IF($J$8:J113=J114,$E$8:E113),0)),INDEX(DATOS,0,$M$2)))))))))</f>
        <v>269</v>
      </c>
      <c r="C114" s="32">
        <f>MATCH(D114,INDEX(DATOS,1,),0)</f>
        <v>20</v>
      </c>
      <c r="D114" s="114" t="s">
        <v>1</v>
      </c>
      <c r="E114" s="34" t="str">
        <f>IF($B114=0,"--",INDEX(DATOS,$B114,Q$2))</f>
        <v>Departamento de Trenel, LP</v>
      </c>
      <c r="F114" s="34" t="str">
        <f>IFERROR(SUBSTITUTE(SUBSTITUTE(SUBSTITUTE(SUBSTITUTE(SUBSTITUTE(MID(E114,1,FIND(",",E114)-1),"Departamento de","Dpto."),"Partido de","Part."),"Coronel","Cnel."),"General","Gral."),"Comandante","Cmte."),E114)</f>
        <v>Dpto. Trenel</v>
      </c>
      <c r="G114" s="117">
        <f>IFERROR(VLOOKUP($E114,LOC_UNICOS,G$2,0),"sd")</f>
        <v>-35.6666667</v>
      </c>
      <c r="H114" s="117">
        <f>IFERROR(VLOOKUP($E114,LOC_UNICOS,H$2,0),"sd")</f>
        <v>-64.25</v>
      </c>
      <c r="I114" s="116">
        <f t="shared" si="6"/>
        <v>2018</v>
      </c>
      <c r="J114" s="116">
        <f t="shared" si="7"/>
        <v>2016</v>
      </c>
      <c r="K114" s="118">
        <f t="array" ref="K114">IFERROR(AVERAGE(IF(INDEX(DATOS,0,$P$2)&lt;=$I114,IF(INDEX(DATOS,0,$P$2)&gt;=$J114,IF(ISNUMBER(INDEX(DATOS,0,K$5)),IF(INDEX(DATOS,0,$N$2)=0,IF(INDEX(DATOS,0,$O$2)=1,IF(INDEX(DATOS,0,$Q$2)=$E114,INDEX(DATOS,0,K$5)))))))),"sd")</f>
        <v>101.69999999999999</v>
      </c>
      <c r="L114" s="118">
        <f t="array" ref="L114">IFERROR(AVERAGE(IF(INDEX(DATOS,0,$P$2)&lt;=$I114,IF(INDEX(DATOS,0,$P$2)&gt;=$J114,IF(ISNUMBER(INDEX(DATOS,0,L$5)),IF(INDEX(DATOS,0,$N$2)=0,IF(INDEX(DATOS,0,$O$2)=1,IF(INDEX(DATOS,0,$Q$2)=$E114,INDEX(DATOS,0,L$5)))))))),"sd")</f>
        <v>31.475000000000001</v>
      </c>
      <c r="M114" s="118">
        <f t="array" ref="M114">IFERROR(AVERAGE(IF(INDEX(DATOS,0,$P$2)&lt;=$I114,IF(INDEX(DATOS,0,$P$2)&gt;=$J114,IF(ISNUMBER(INDEX(DATOS,0,M$5)),IF(INDEX(DATOS,0,$N$2)=0,IF(INDEX(DATOS,0,$O$2)=1,IF(INDEX(DATOS,0,$Q$2)=$E114,INDEX(DATOS,0,M$5)))))))),"sd")</f>
        <v>26.25</v>
      </c>
      <c r="N114" s="118">
        <f t="array" ref="N114">IFERROR(AVERAGE(IF(INDEX(DATOS,0,$P$2)&lt;=$I114,IF(INDEX(DATOS,0,$P$2)&gt;=$J114,IF(ISNUMBER(INDEX(DATOS,0,N$5)),IF(INDEX(DATOS,0,$N$2)=0,IF(INDEX(DATOS,0,$O$2)=1,IF(INDEX(DATOS,0,$Q$2)=$E114,INDEX(DATOS,0,N$5)))))))),"sd")</f>
        <v>82.375</v>
      </c>
      <c r="O114" s="118">
        <f t="array" ref="O114">IFERROR(AVERAGE(IF(INDEX(DATOS,0,$P$2)&lt;=$I114,IF(INDEX(DATOS,0,$P$2)&gt;=$J114,IF(ISNUMBER(INDEX(DATOS,0,O$5)),IF(INDEX(DATOS,0,$N$2)=0,IF(INDEX(DATOS,0,$O$2)=1,IF(INDEX(DATOS,0,$Q$2)=$E114,INDEX(DATOS,0,O$5)))))))),"sd")</f>
        <v>11.100000000000001</v>
      </c>
      <c r="P114" s="118">
        <f t="array" ref="P114">IFERROR(AVERAGE(IF(INDEX(DATOS,0,$P$2)&lt;=$I114,IF(INDEX(DATOS,0,$P$2)&gt;=$J114,IF(ISNUMBER(INDEX(DATOS,0,P$5)),IF(INDEX(DATOS,0,$N$2)=0,IF(INDEX(DATOS,0,$O$2)=1,IF(INDEX(DATOS,0,$Q$2)=$E114,INDEX(DATOS,0,P$5)))))))),"sd")</f>
        <v>2975</v>
      </c>
      <c r="Q114" s="118">
        <f t="array" ref="Q114">IFERROR(AVERAGE(IF(INDEX(DATOS,0,$P$2)&lt;=$I114,IF(INDEX(DATOS,0,$P$2)&gt;=$J114,IF(ISNUMBER(INDEX(DATOS,0,Q$5)),IF(INDEX(DATOS,0,$N$2)=0,IF(INDEX(DATOS,0,$O$2)=1,IF(INDEX(DATOS,0,$Q$2)=$E114,INDEX(DATOS,0,Q$5)))))))),"sd")</f>
        <v>3.1999999999999997</v>
      </c>
      <c r="R114" s="118"/>
      <c r="S114" s="119" t="str">
        <f t="shared" si="8"/>
        <v>Dpto. Trenel                            ,-35.667,-64.250,2018,2016,101.700,31.475,26.250,82.375,11.100,2975.000, 3.200</v>
      </c>
    </row>
    <row r="115" spans="1:19" x14ac:dyDescent="0.35">
      <c r="A115">
        <f t="shared" si="9"/>
        <v>108</v>
      </c>
      <c r="B115" s="35">
        <f t="array" ref="B115">IF(B114=0,0,MIN(IF(INDEX(DATOS,0,$P$2)&lt;=$I115,IF(INDEX(DATOS,0,$P$2)&gt;=$J115,IF(ISNUMBER(INDEX(DATOS,0,$C115)),IF(INDEX(DATOS,0,$N$2)=0,IF(INDEX(DATOS,0,$O$2)=1,IF(ISNA(MATCH(INDEX(DATOS,0,$Q$2),IF($J$8:J114=J115,$E$8:E114),0)),INDEX(DATOS,0,$M$2)))))))))</f>
        <v>271</v>
      </c>
      <c r="C115" s="32">
        <f>MATCH(D115,INDEX(DATOS,1,),0)</f>
        <v>20</v>
      </c>
      <c r="D115" s="114" t="s">
        <v>1</v>
      </c>
      <c r="E115" s="34" t="str">
        <f>IF($B115=0,"--",INDEX(DATOS,$B115,Q$2))</f>
        <v>Partido de Adolfo Alsina, BA</v>
      </c>
      <c r="F115" s="34" t="str">
        <f>IFERROR(SUBSTITUTE(SUBSTITUTE(SUBSTITUTE(SUBSTITUTE(SUBSTITUTE(MID(E115,1,FIND(",",E115)-1),"Departamento de","Dpto."),"Partido de","Part."),"Coronel","Cnel."),"General","Gral."),"Comandante","Cmte."),E115)</f>
        <v>Part. Adolfo Alsina</v>
      </c>
      <c r="G115" s="117">
        <f>IFERROR(VLOOKUP($E115,LOC_UNICOS,G$2,0),"sd")</f>
        <v>-37.25</v>
      </c>
      <c r="H115" s="117">
        <f>IFERROR(VLOOKUP($E115,LOC_UNICOS,H$2,0),"sd")</f>
        <v>-63</v>
      </c>
      <c r="I115" s="116">
        <f t="shared" si="6"/>
        <v>2018</v>
      </c>
      <c r="J115" s="116">
        <f t="shared" si="7"/>
        <v>2016</v>
      </c>
      <c r="K115" s="118">
        <f t="array" ref="K115">IFERROR(AVERAGE(IF(INDEX(DATOS,0,$P$2)&lt;=$I115,IF(INDEX(DATOS,0,$P$2)&gt;=$J115,IF(ISNUMBER(INDEX(DATOS,0,K$5)),IF(INDEX(DATOS,0,$N$2)=0,IF(INDEX(DATOS,0,$O$2)=1,IF(INDEX(DATOS,0,$Q$2)=$E115,INDEX(DATOS,0,K$5)))))))),"sd")</f>
        <v>98.454545454545453</v>
      </c>
      <c r="L115" s="118">
        <f t="array" ref="L115">IFERROR(AVERAGE(IF(INDEX(DATOS,0,$P$2)&lt;=$I115,IF(INDEX(DATOS,0,$P$2)&gt;=$J115,IF(ISNUMBER(INDEX(DATOS,0,L$5)),IF(INDEX(DATOS,0,$N$2)=0,IF(INDEX(DATOS,0,$O$2)=1,IF(INDEX(DATOS,0,$Q$2)=$E115,INDEX(DATOS,0,L$5)))))))),"sd")</f>
        <v>15.136363636363637</v>
      </c>
      <c r="M115" s="118">
        <f t="array" ref="M115">IFERROR(AVERAGE(IF(INDEX(DATOS,0,$P$2)&lt;=$I115,IF(INDEX(DATOS,0,$P$2)&gt;=$J115,IF(ISNUMBER(INDEX(DATOS,0,M$5)),IF(INDEX(DATOS,0,$N$2)=0,IF(INDEX(DATOS,0,$O$2)=1,IF(INDEX(DATOS,0,$Q$2)=$E115,INDEX(DATOS,0,M$5)))))))),"sd")</f>
        <v>22.827272727272732</v>
      </c>
      <c r="N115" s="118">
        <f t="array" ref="N115">IFERROR(AVERAGE(IF(INDEX(DATOS,0,$P$2)&lt;=$I115,IF(INDEX(DATOS,0,$P$2)&gt;=$J115,IF(ISNUMBER(INDEX(DATOS,0,N$5)),IF(INDEX(DATOS,0,$N$2)=0,IF(INDEX(DATOS,0,$O$2)=1,IF(INDEX(DATOS,0,$Q$2)=$E115,INDEX(DATOS,0,N$5)))))))),"sd")</f>
        <v>81.481818181818184</v>
      </c>
      <c r="O115" s="118">
        <f t="array" ref="O115">IFERROR(AVERAGE(IF(INDEX(DATOS,0,$P$2)&lt;=$I115,IF(INDEX(DATOS,0,$P$2)&gt;=$J115,IF(ISNUMBER(INDEX(DATOS,0,O$5)),IF(INDEX(DATOS,0,$N$2)=0,IF(INDEX(DATOS,0,$O$2)=1,IF(INDEX(DATOS,0,$Q$2)=$E115,INDEX(DATOS,0,O$5)))))))),"sd")</f>
        <v>9.918181818181818</v>
      </c>
      <c r="P115" s="118">
        <f t="array" ref="P115">IFERROR(AVERAGE(IF(INDEX(DATOS,0,$P$2)&lt;=$I115,IF(INDEX(DATOS,0,$P$2)&gt;=$J115,IF(ISNUMBER(INDEX(DATOS,0,P$5)),IF(INDEX(DATOS,0,$N$2)=0,IF(INDEX(DATOS,0,$O$2)=1,IF(INDEX(DATOS,0,$Q$2)=$E115,INDEX(DATOS,0,P$5)))))))),"sd")</f>
        <v>2771.1748467502944</v>
      </c>
      <c r="Q115" s="118">
        <f t="array" ref="Q115">IFERROR(AVERAGE(IF(INDEX(DATOS,0,$P$2)&lt;=$I115,IF(INDEX(DATOS,0,$P$2)&gt;=$J115,IF(ISNUMBER(INDEX(DATOS,0,Q$5)),IF(INDEX(DATOS,0,$N$2)=0,IF(INDEX(DATOS,0,$O$2)=1,IF(INDEX(DATOS,0,$Q$2)=$E115,INDEX(DATOS,0,Q$5)))))))),"sd")</f>
        <v>6.8454545454545439</v>
      </c>
      <c r="R115" s="118"/>
      <c r="S115" s="119" t="str">
        <f t="shared" si="8"/>
        <v>Part. Adolfo Alsina                     ,-37.250,-63.000,2018,2016,98.455,15.136,22.827,81.482, 9.918,2771.175, 6.845</v>
      </c>
    </row>
    <row r="116" spans="1:19" x14ac:dyDescent="0.35">
      <c r="A116">
        <f t="shared" si="9"/>
        <v>109</v>
      </c>
      <c r="B116" s="35">
        <f t="array" ref="B116">IF(B115=0,0,MIN(IF(INDEX(DATOS,0,$P$2)&lt;=$I116,IF(INDEX(DATOS,0,$P$2)&gt;=$J116,IF(ISNUMBER(INDEX(DATOS,0,$C116)),IF(INDEX(DATOS,0,$N$2)=0,IF(INDEX(DATOS,0,$O$2)=1,IF(ISNA(MATCH(INDEX(DATOS,0,$Q$2),IF($J$8:J115=J116,$E$8:E115),0)),INDEX(DATOS,0,$M$2)))))))))</f>
        <v>276</v>
      </c>
      <c r="C116" s="32">
        <f>MATCH(D116,INDEX(DATOS,1,),0)</f>
        <v>20</v>
      </c>
      <c r="D116" s="114" t="s">
        <v>1</v>
      </c>
      <c r="E116" s="34" t="str">
        <f>IF($B116=0,"--",INDEX(DATOS,$B116,Q$2))</f>
        <v>Partido de Bahía Blanca, BA</v>
      </c>
      <c r="F116" s="34" t="str">
        <f>IFERROR(SUBSTITUTE(SUBSTITUTE(SUBSTITUTE(SUBSTITUTE(SUBSTITUTE(MID(E116,1,FIND(",",E116)-1),"Departamento de","Dpto."),"Partido de","Part."),"Coronel","Cnel."),"General","Gral."),"Comandante","Cmte."),E116)</f>
        <v>Part. Bahía Blanca</v>
      </c>
      <c r="G116" s="117">
        <f>IFERROR(VLOOKUP($E116,LOC_UNICOS,G$2,0),"sd")</f>
        <v>-38.6666667</v>
      </c>
      <c r="H116" s="117">
        <f>IFERROR(VLOOKUP($E116,LOC_UNICOS,H$2,0),"sd")</f>
        <v>-62.3333333</v>
      </c>
      <c r="I116" s="116">
        <f t="shared" si="6"/>
        <v>2018</v>
      </c>
      <c r="J116" s="116">
        <f t="shared" si="7"/>
        <v>2016</v>
      </c>
      <c r="K116" s="118">
        <f t="array" ref="K116">IFERROR(AVERAGE(IF(INDEX(DATOS,0,$P$2)&lt;=$I116,IF(INDEX(DATOS,0,$P$2)&gt;=$J116,IF(ISNUMBER(INDEX(DATOS,0,K$5)),IF(INDEX(DATOS,0,$N$2)=0,IF(INDEX(DATOS,0,$O$2)=1,IF(INDEX(DATOS,0,$Q$2)=$E116,INDEX(DATOS,0,K$5)))))))),"sd")</f>
        <v>101.03333333333335</v>
      </c>
      <c r="L116" s="118">
        <f t="array" ref="L116">IFERROR(AVERAGE(IF(INDEX(DATOS,0,$P$2)&lt;=$I116,IF(INDEX(DATOS,0,$P$2)&gt;=$J116,IF(ISNUMBER(INDEX(DATOS,0,L$5)),IF(INDEX(DATOS,0,$N$2)=0,IF(INDEX(DATOS,0,$O$2)=1,IF(INDEX(DATOS,0,$Q$2)=$E116,INDEX(DATOS,0,L$5)))))))),"sd")</f>
        <v>15.799999999999999</v>
      </c>
      <c r="M116" s="118">
        <f t="array" ref="M116">IFERROR(AVERAGE(IF(INDEX(DATOS,0,$P$2)&lt;=$I116,IF(INDEX(DATOS,0,$P$2)&gt;=$J116,IF(ISNUMBER(INDEX(DATOS,0,M$5)),IF(INDEX(DATOS,0,$N$2)=0,IF(INDEX(DATOS,0,$O$2)=1,IF(INDEX(DATOS,0,$Q$2)=$E116,INDEX(DATOS,0,M$5)))))))),"sd")</f>
        <v>26.333333333333332</v>
      </c>
      <c r="N116" s="118">
        <f t="array" ref="N116">IFERROR(AVERAGE(IF(INDEX(DATOS,0,$P$2)&lt;=$I116,IF(INDEX(DATOS,0,$P$2)&gt;=$J116,IF(ISNUMBER(INDEX(DATOS,0,N$5)),IF(INDEX(DATOS,0,$N$2)=0,IF(INDEX(DATOS,0,$O$2)=1,IF(INDEX(DATOS,0,$Q$2)=$E116,INDEX(DATOS,0,N$5)))))))),"sd")</f>
        <v>82.75</v>
      </c>
      <c r="O116" s="118">
        <f t="array" ref="O116">IFERROR(AVERAGE(IF(INDEX(DATOS,0,$P$2)&lt;=$I116,IF(INDEX(DATOS,0,$P$2)&gt;=$J116,IF(ISNUMBER(INDEX(DATOS,0,O$5)),IF(INDEX(DATOS,0,$N$2)=0,IF(INDEX(DATOS,0,$O$2)=1,IF(INDEX(DATOS,0,$Q$2)=$E116,INDEX(DATOS,0,O$5)))))))),"sd")</f>
        <v>10.966666666666667</v>
      </c>
      <c r="P116" s="118">
        <f t="array" ref="P116">IFERROR(AVERAGE(IF(INDEX(DATOS,0,$P$2)&lt;=$I116,IF(INDEX(DATOS,0,$P$2)&gt;=$J116,IF(ISNUMBER(INDEX(DATOS,0,P$5)),IF(INDEX(DATOS,0,$N$2)=0,IF(INDEX(DATOS,0,$O$2)=1,IF(INDEX(DATOS,0,$Q$2)=$E116,INDEX(DATOS,0,P$5)))))))),"sd")</f>
        <v>2166.6666666666665</v>
      </c>
      <c r="Q116" s="118">
        <f t="array" ref="Q116">IFERROR(AVERAGE(IF(INDEX(DATOS,0,$P$2)&lt;=$I116,IF(INDEX(DATOS,0,$P$2)&gt;=$J116,IF(ISNUMBER(INDEX(DATOS,0,Q$5)),IF(INDEX(DATOS,0,$N$2)=0,IF(INDEX(DATOS,0,$O$2)=1,IF(INDEX(DATOS,0,$Q$2)=$E116,INDEX(DATOS,0,Q$5)))))))),"sd")</f>
        <v>1.4000000000000001</v>
      </c>
      <c r="R116" s="118"/>
      <c r="S116" s="119" t="str">
        <f t="shared" si="8"/>
        <v>Part. Bahía Blanca                      ,-38.667,-62.333,2018,2016,101.033,15.800,26.333,82.750,10.967,2166.667, 1.400</v>
      </c>
    </row>
    <row r="117" spans="1:19" x14ac:dyDescent="0.35">
      <c r="A117">
        <f t="shared" si="9"/>
        <v>110</v>
      </c>
      <c r="B117" s="35">
        <f t="array" ref="B117">IF(B116=0,0,MIN(IF(INDEX(DATOS,0,$P$2)&lt;=$I117,IF(INDEX(DATOS,0,$P$2)&gt;=$J117,IF(ISNUMBER(INDEX(DATOS,0,$C117)),IF(INDEX(DATOS,0,$N$2)=0,IF(INDEX(DATOS,0,$O$2)=1,IF(ISNA(MATCH(INDEX(DATOS,0,$Q$2),IF($J$8:J116=J117,$E$8:E116),0)),INDEX(DATOS,0,$M$2)))))))))</f>
        <v>277</v>
      </c>
      <c r="C117" s="32">
        <f>MATCH(D117,INDEX(DATOS,1,),0)</f>
        <v>20</v>
      </c>
      <c r="D117" s="114" t="s">
        <v>1</v>
      </c>
      <c r="E117" s="34" t="str">
        <f>IF($B117=0,"--",INDEX(DATOS,$B117,Q$2))</f>
        <v>Partido de Coronel Dorrego, BA</v>
      </c>
      <c r="F117" s="34" t="str">
        <f>IFERROR(SUBSTITUTE(SUBSTITUTE(SUBSTITUTE(SUBSTITUTE(SUBSTITUTE(MID(E117,1,FIND(",",E117)-1),"Departamento de","Dpto."),"Partido de","Part."),"Coronel","Cnel."),"General","Gral."),"Comandante","Cmte."),E117)</f>
        <v>Part. Cnel. Dorrego</v>
      </c>
      <c r="G117" s="117">
        <f>IFERROR(VLOOKUP($E117,LOC_UNICOS,G$2,0),"sd")</f>
        <v>-38.6666667</v>
      </c>
      <c r="H117" s="117">
        <f>IFERROR(VLOOKUP($E117,LOC_UNICOS,H$2,0),"sd")</f>
        <v>-61.1666667</v>
      </c>
      <c r="I117" s="116">
        <f t="shared" si="6"/>
        <v>2018</v>
      </c>
      <c r="J117" s="116">
        <f t="shared" si="7"/>
        <v>2016</v>
      </c>
      <c r="K117" s="118">
        <f t="array" ref="K117">IFERROR(AVERAGE(IF(INDEX(DATOS,0,$P$2)&lt;=$I117,IF(INDEX(DATOS,0,$P$2)&gt;=$J117,IF(ISNUMBER(INDEX(DATOS,0,K$5)),IF(INDEX(DATOS,0,$N$2)=0,IF(INDEX(DATOS,0,$O$2)=1,IF(INDEX(DATOS,0,$Q$2)=$E117,INDEX(DATOS,0,K$5)))))))),"sd")</f>
        <v>102.2076923076923</v>
      </c>
      <c r="L117" s="118">
        <f t="array" ref="L117">IFERROR(AVERAGE(IF(INDEX(DATOS,0,$P$2)&lt;=$I117,IF(INDEX(DATOS,0,$P$2)&gt;=$J117,IF(ISNUMBER(INDEX(DATOS,0,L$5)),IF(INDEX(DATOS,0,$N$2)=0,IF(INDEX(DATOS,0,$O$2)=1,IF(INDEX(DATOS,0,$Q$2)=$E117,INDEX(DATOS,0,L$5)))))))),"sd")</f>
        <v>19.646153846153844</v>
      </c>
      <c r="M117" s="118">
        <f t="array" ref="M117">IFERROR(AVERAGE(IF(INDEX(DATOS,0,$P$2)&lt;=$I117,IF(INDEX(DATOS,0,$P$2)&gt;=$J117,IF(ISNUMBER(INDEX(DATOS,0,M$5)),IF(INDEX(DATOS,0,$N$2)=0,IF(INDEX(DATOS,0,$O$2)=1,IF(INDEX(DATOS,0,$Q$2)=$E117,INDEX(DATOS,0,M$5)))))))),"sd")</f>
        <v>27.476923076923079</v>
      </c>
      <c r="N117" s="118">
        <f t="array" ref="N117">IFERROR(AVERAGE(IF(INDEX(DATOS,0,$P$2)&lt;=$I117,IF(INDEX(DATOS,0,$P$2)&gt;=$J117,IF(ISNUMBER(INDEX(DATOS,0,N$5)),IF(INDEX(DATOS,0,$N$2)=0,IF(INDEX(DATOS,0,$O$2)=1,IF(INDEX(DATOS,0,$Q$2)=$E117,INDEX(DATOS,0,N$5)))))))),"sd")</f>
        <v>82.892307692307696</v>
      </c>
      <c r="O117" s="118">
        <f t="array" ref="O117">IFERROR(AVERAGE(IF(INDEX(DATOS,0,$P$2)&lt;=$I117,IF(INDEX(DATOS,0,$P$2)&gt;=$J117,IF(ISNUMBER(INDEX(DATOS,0,O$5)),IF(INDEX(DATOS,0,$N$2)=0,IF(INDEX(DATOS,0,$O$2)=1,IF(INDEX(DATOS,0,$Q$2)=$E117,INDEX(DATOS,0,O$5)))))))),"sd")</f>
        <v>11.415384615384616</v>
      </c>
      <c r="P117" s="118">
        <f t="array" ref="P117">IFERROR(AVERAGE(IF(INDEX(DATOS,0,$P$2)&lt;=$I117,IF(INDEX(DATOS,0,$P$2)&gt;=$J117,IF(ISNUMBER(INDEX(DATOS,0,P$5)),IF(INDEX(DATOS,0,$N$2)=0,IF(INDEX(DATOS,0,$O$2)=1,IF(INDEX(DATOS,0,$Q$2)=$E117,INDEX(DATOS,0,P$5)))))))),"sd")</f>
        <v>3327.1959595385852</v>
      </c>
      <c r="Q117" s="118">
        <f t="array" ref="Q117">IFERROR(AVERAGE(IF(INDEX(DATOS,0,$P$2)&lt;=$I117,IF(INDEX(DATOS,0,$P$2)&gt;=$J117,IF(ISNUMBER(INDEX(DATOS,0,Q$5)),IF(INDEX(DATOS,0,$N$2)=0,IF(INDEX(DATOS,0,$O$2)=1,IF(INDEX(DATOS,0,$Q$2)=$E117,INDEX(DATOS,0,Q$5)))))))),"sd")</f>
        <v>1.4692307692307691</v>
      </c>
      <c r="R117" s="118"/>
      <c r="S117" s="119" t="str">
        <f t="shared" si="8"/>
        <v>Part. Cnel. Dorrego                     ,-38.667,-61.167,2018,2016,102.208,19.646,27.477,82.892,11.415,3327.196, 1.469</v>
      </c>
    </row>
    <row r="118" spans="1:19" x14ac:dyDescent="0.35">
      <c r="A118">
        <f t="shared" si="9"/>
        <v>111</v>
      </c>
      <c r="B118" s="35">
        <f t="array" ref="B118">IF(B117=0,0,MIN(IF(INDEX(DATOS,0,$P$2)&lt;=$I118,IF(INDEX(DATOS,0,$P$2)&gt;=$J118,IF(ISNUMBER(INDEX(DATOS,0,$C118)),IF(INDEX(DATOS,0,$N$2)=0,IF(INDEX(DATOS,0,$O$2)=1,IF(ISNA(MATCH(INDEX(DATOS,0,$Q$2),IF($J$8:J117=J118,$E$8:E117),0)),INDEX(DATOS,0,$M$2)))))))))</f>
        <v>281</v>
      </c>
      <c r="C118" s="32">
        <f>MATCH(D118,INDEX(DATOS,1,),0)</f>
        <v>20</v>
      </c>
      <c r="D118" s="114" t="s">
        <v>1</v>
      </c>
      <c r="E118" s="34" t="str">
        <f>IF($B118=0,"--",INDEX(DATOS,$B118,Q$2))</f>
        <v>Partido de Coronel Pringles, BA</v>
      </c>
      <c r="F118" s="34" t="str">
        <f>IFERROR(SUBSTITUTE(SUBSTITUTE(SUBSTITUTE(SUBSTITUTE(SUBSTITUTE(MID(E118,1,FIND(",",E118)-1),"Departamento de","Dpto."),"Partido de","Part."),"Coronel","Cnel."),"General","Gral."),"Comandante","Cmte."),E118)</f>
        <v>Part. Cnel. Pringles</v>
      </c>
      <c r="G118" s="117">
        <f>IFERROR(VLOOKUP($E118,LOC_UNICOS,G$2,0),"sd")</f>
        <v>-38.25</v>
      </c>
      <c r="H118" s="117">
        <f>IFERROR(VLOOKUP($E118,LOC_UNICOS,H$2,0),"sd")</f>
        <v>-61.3333333</v>
      </c>
      <c r="I118" s="116">
        <f t="shared" si="6"/>
        <v>2018</v>
      </c>
      <c r="J118" s="116">
        <f t="shared" si="7"/>
        <v>2016</v>
      </c>
      <c r="K118" s="118">
        <f t="array" ref="K118">IFERROR(AVERAGE(IF(INDEX(DATOS,0,$P$2)&lt;=$I118,IF(INDEX(DATOS,0,$P$2)&gt;=$J118,IF(ISNUMBER(INDEX(DATOS,0,K$5)),IF(INDEX(DATOS,0,$N$2)=0,IF(INDEX(DATOS,0,$O$2)=1,IF(INDEX(DATOS,0,$Q$2)=$E118,INDEX(DATOS,0,K$5)))))))),"sd")</f>
        <v>101.64545454545456</v>
      </c>
      <c r="L118" s="118">
        <f t="array" ref="L118">IFERROR(AVERAGE(IF(INDEX(DATOS,0,$P$2)&lt;=$I118,IF(INDEX(DATOS,0,$P$2)&gt;=$J118,IF(ISNUMBER(INDEX(DATOS,0,L$5)),IF(INDEX(DATOS,0,$N$2)=0,IF(INDEX(DATOS,0,$O$2)=1,IF(INDEX(DATOS,0,$Q$2)=$E118,INDEX(DATOS,0,L$5)))))))),"sd")</f>
        <v>18.690909090909088</v>
      </c>
      <c r="M118" s="118">
        <f t="array" ref="M118">IFERROR(AVERAGE(IF(INDEX(DATOS,0,$P$2)&lt;=$I118,IF(INDEX(DATOS,0,$P$2)&gt;=$J118,IF(ISNUMBER(INDEX(DATOS,0,M$5)),IF(INDEX(DATOS,0,$N$2)=0,IF(INDEX(DATOS,0,$O$2)=1,IF(INDEX(DATOS,0,$Q$2)=$E118,INDEX(DATOS,0,M$5)))))))),"sd")</f>
        <v>25.963636363636361</v>
      </c>
      <c r="N118" s="118">
        <f t="array" ref="N118">IFERROR(AVERAGE(IF(INDEX(DATOS,0,$P$2)&lt;=$I118,IF(INDEX(DATOS,0,$P$2)&gt;=$J118,IF(ISNUMBER(INDEX(DATOS,0,N$5)),IF(INDEX(DATOS,0,$N$2)=0,IF(INDEX(DATOS,0,$O$2)=1,IF(INDEX(DATOS,0,$Q$2)=$E118,INDEX(DATOS,0,N$5)))))))),"sd")</f>
        <v>82.522727272727266</v>
      </c>
      <c r="O118" s="118">
        <f t="array" ref="O118">IFERROR(AVERAGE(IF(INDEX(DATOS,0,$P$2)&lt;=$I118,IF(INDEX(DATOS,0,$P$2)&gt;=$J118,IF(ISNUMBER(INDEX(DATOS,0,O$5)),IF(INDEX(DATOS,0,$N$2)=0,IF(INDEX(DATOS,0,$O$2)=1,IF(INDEX(DATOS,0,$Q$2)=$E118,INDEX(DATOS,0,O$5)))))))),"sd")</f>
        <v>11.072727272727271</v>
      </c>
      <c r="P118" s="118">
        <f t="array" ref="P118">IFERROR(AVERAGE(IF(INDEX(DATOS,0,$P$2)&lt;=$I118,IF(INDEX(DATOS,0,$P$2)&gt;=$J118,IF(ISNUMBER(INDEX(DATOS,0,P$5)),IF(INDEX(DATOS,0,$N$2)=0,IF(INDEX(DATOS,0,$O$2)=1,IF(INDEX(DATOS,0,$Q$2)=$E118,INDEX(DATOS,0,P$5)))))))),"sd")</f>
        <v>3347.1927815424569</v>
      </c>
      <c r="Q118" s="118">
        <f t="array" ref="Q118">IFERROR(AVERAGE(IF(INDEX(DATOS,0,$P$2)&lt;=$I118,IF(INDEX(DATOS,0,$P$2)&gt;=$J118,IF(ISNUMBER(INDEX(DATOS,0,Q$5)),IF(INDEX(DATOS,0,$N$2)=0,IF(INDEX(DATOS,0,$O$2)=1,IF(INDEX(DATOS,0,$Q$2)=$E118,INDEX(DATOS,0,Q$5)))))))),"sd")</f>
        <v>2.8545454545454545</v>
      </c>
      <c r="R118" s="118"/>
      <c r="S118" s="119" t="str">
        <f t="shared" si="8"/>
        <v>Part. Cnel. Pringles                    ,-38.250,-61.333,2018,2016,101.645,18.691,25.964,82.523,11.073,3347.193, 2.855</v>
      </c>
    </row>
    <row r="119" spans="1:19" x14ac:dyDescent="0.35">
      <c r="A119">
        <f t="shared" si="9"/>
        <v>112</v>
      </c>
      <c r="B119" s="35">
        <f t="array" ref="B119">IF(B118=0,0,MIN(IF(INDEX(DATOS,0,$P$2)&lt;=$I119,IF(INDEX(DATOS,0,$P$2)&gt;=$J119,IF(ISNUMBER(INDEX(DATOS,0,$C119)),IF(INDEX(DATOS,0,$N$2)=0,IF(INDEX(DATOS,0,$O$2)=1,IF(ISNA(MATCH(INDEX(DATOS,0,$Q$2),IF($J$8:J118=J119,$E$8:E118),0)),INDEX(DATOS,0,$M$2)))))))))</f>
        <v>284</v>
      </c>
      <c r="C119" s="32">
        <f>MATCH(D119,INDEX(DATOS,1,),0)</f>
        <v>20</v>
      </c>
      <c r="D119" s="114" t="s">
        <v>1</v>
      </c>
      <c r="E119" s="34" t="str">
        <f>IF($B119=0,"--",INDEX(DATOS,$B119,Q$2))</f>
        <v>Partido de Coronel de Marina Leonardo Rosales, BA</v>
      </c>
      <c r="F119" s="34" t="str">
        <f>IFERROR(SUBSTITUTE(SUBSTITUTE(SUBSTITUTE(SUBSTITUTE(SUBSTITUTE(MID(E119,1,FIND(",",E119)-1),"Departamento de","Dpto."),"Partido de","Part."),"Coronel","Cnel."),"General","Gral."),"Comandante","Cmte."),E119)</f>
        <v>Part. Cnel. de Marina Leonardo Rosales</v>
      </c>
      <c r="G119" s="117">
        <f>IFERROR(VLOOKUP($E119,LOC_UNICOS,G$2,0),"sd")</f>
        <v>-38.880277999999997</v>
      </c>
      <c r="H119" s="117">
        <f>IFERROR(VLOOKUP($E119,LOC_UNICOS,H$2,0),"sd")</f>
        <v>-62.075000000000003</v>
      </c>
      <c r="I119" s="116">
        <f t="shared" si="6"/>
        <v>2018</v>
      </c>
      <c r="J119" s="116">
        <f t="shared" si="7"/>
        <v>2016</v>
      </c>
      <c r="K119" s="118">
        <f t="array" ref="K119">IFERROR(AVERAGE(IF(INDEX(DATOS,0,$P$2)&lt;=$I119,IF(INDEX(DATOS,0,$P$2)&gt;=$J119,IF(ISNUMBER(INDEX(DATOS,0,K$5)),IF(INDEX(DATOS,0,$N$2)=0,IF(INDEX(DATOS,0,$O$2)=1,IF(INDEX(DATOS,0,$Q$2)=$E119,INDEX(DATOS,0,K$5)))))))),"sd")</f>
        <v>102.26666666666667</v>
      </c>
      <c r="L119" s="118">
        <f t="array" ref="L119">IFERROR(AVERAGE(IF(INDEX(DATOS,0,$P$2)&lt;=$I119,IF(INDEX(DATOS,0,$P$2)&gt;=$J119,IF(ISNUMBER(INDEX(DATOS,0,L$5)),IF(INDEX(DATOS,0,$N$2)=0,IF(INDEX(DATOS,0,$O$2)=1,IF(INDEX(DATOS,0,$Q$2)=$E119,INDEX(DATOS,0,L$5)))))))),"sd")</f>
        <v>12.699999999999998</v>
      </c>
      <c r="M119" s="118">
        <f t="array" ref="M119">IFERROR(AVERAGE(IF(INDEX(DATOS,0,$P$2)&lt;=$I119,IF(INDEX(DATOS,0,$P$2)&gt;=$J119,IF(ISNUMBER(INDEX(DATOS,0,M$5)),IF(INDEX(DATOS,0,$N$2)=0,IF(INDEX(DATOS,0,$O$2)=1,IF(INDEX(DATOS,0,$Q$2)=$E119,INDEX(DATOS,0,M$5)))))))),"sd")</f>
        <v>28.900000000000002</v>
      </c>
      <c r="N119" s="118">
        <f t="array" ref="N119">IFERROR(AVERAGE(IF(INDEX(DATOS,0,$P$2)&lt;=$I119,IF(INDEX(DATOS,0,$P$2)&gt;=$J119,IF(ISNUMBER(INDEX(DATOS,0,N$5)),IF(INDEX(DATOS,0,$N$2)=0,IF(INDEX(DATOS,0,$O$2)=1,IF(INDEX(DATOS,0,$Q$2)=$E119,INDEX(DATOS,0,N$5)))))))),"sd")</f>
        <v>81.333333333333329</v>
      </c>
      <c r="O119" s="118">
        <f t="array" ref="O119">IFERROR(AVERAGE(IF(INDEX(DATOS,0,$P$2)&lt;=$I119,IF(INDEX(DATOS,0,$P$2)&gt;=$J119,IF(ISNUMBER(INDEX(DATOS,0,O$5)),IF(INDEX(DATOS,0,$N$2)=0,IF(INDEX(DATOS,0,$O$2)=1,IF(INDEX(DATOS,0,$Q$2)=$E119,INDEX(DATOS,0,O$5)))))))),"sd")</f>
        <v>11.633333333333333</v>
      </c>
      <c r="P119" s="118">
        <f t="array" ref="P119">IFERROR(AVERAGE(IF(INDEX(DATOS,0,$P$2)&lt;=$I119,IF(INDEX(DATOS,0,$P$2)&gt;=$J119,IF(ISNUMBER(INDEX(DATOS,0,P$5)),IF(INDEX(DATOS,0,$N$2)=0,IF(INDEX(DATOS,0,$O$2)=1,IF(INDEX(DATOS,0,$Q$2)=$E119,INDEX(DATOS,0,P$5)))))))),"sd")</f>
        <v>3000</v>
      </c>
      <c r="Q119" s="118">
        <f t="array" ref="Q119">IFERROR(AVERAGE(IF(INDEX(DATOS,0,$P$2)&lt;=$I119,IF(INDEX(DATOS,0,$P$2)&gt;=$J119,IF(ISNUMBER(INDEX(DATOS,0,Q$5)),IF(INDEX(DATOS,0,$N$2)=0,IF(INDEX(DATOS,0,$O$2)=1,IF(INDEX(DATOS,0,$Q$2)=$E119,INDEX(DATOS,0,Q$5)))))))),"sd")</f>
        <v>1.3</v>
      </c>
      <c r="R119" s="118"/>
      <c r="S119" s="119" t="str">
        <f t="shared" si="8"/>
        <v>Part. Cnel. de Marina Leonardo Rosales  ,-38.880,-62.075,2018,2016,102.267,12.700,28.900,81.333,11.633,3000.000, 1.300</v>
      </c>
    </row>
    <row r="120" spans="1:19" x14ac:dyDescent="0.35">
      <c r="A120">
        <f t="shared" si="9"/>
        <v>113</v>
      </c>
      <c r="B120" s="35">
        <f t="array" ref="B120">IF(B119=0,0,MIN(IF(INDEX(DATOS,0,$P$2)&lt;=$I120,IF(INDEX(DATOS,0,$P$2)&gt;=$J120,IF(ISNUMBER(INDEX(DATOS,0,$C120)),IF(INDEX(DATOS,0,$N$2)=0,IF(INDEX(DATOS,0,$O$2)=1,IF(ISNA(MATCH(INDEX(DATOS,0,$Q$2),IF($J$8:J119=J120,$E$8:E119),0)),INDEX(DATOS,0,$M$2)))))))))</f>
        <v>285</v>
      </c>
      <c r="C120" s="32">
        <f>MATCH(D120,INDEX(DATOS,1,),0)</f>
        <v>20</v>
      </c>
      <c r="D120" s="114" t="s">
        <v>1</v>
      </c>
      <c r="E120" s="34" t="str">
        <f>IF($B120=0,"--",INDEX(DATOS,$B120,Q$2))</f>
        <v>Partido de Coronel Suárez, BA</v>
      </c>
      <c r="F120" s="34" t="str">
        <f>IFERROR(SUBSTITUTE(SUBSTITUTE(SUBSTITUTE(SUBSTITUTE(SUBSTITUTE(MID(E120,1,FIND(",",E120)-1),"Departamento de","Dpto."),"Partido de","Part."),"Coronel","Cnel."),"General","Gral."),"Comandante","Cmte."),E120)</f>
        <v>Part. Cnel. Suárez</v>
      </c>
      <c r="G120" s="117">
        <f>IFERROR(VLOOKUP($E120,LOC_UNICOS,G$2,0),"sd")</f>
        <v>-37.5</v>
      </c>
      <c r="H120" s="117">
        <f>IFERROR(VLOOKUP($E120,LOC_UNICOS,H$2,0),"sd")</f>
        <v>-61.8333333</v>
      </c>
      <c r="I120" s="116">
        <f t="shared" si="6"/>
        <v>2018</v>
      </c>
      <c r="J120" s="116">
        <f t="shared" si="7"/>
        <v>2016</v>
      </c>
      <c r="K120" s="118">
        <f t="array" ref="K120">IFERROR(AVERAGE(IF(INDEX(DATOS,0,$P$2)&lt;=$I120,IF(INDEX(DATOS,0,$P$2)&gt;=$J120,IF(ISNUMBER(INDEX(DATOS,0,K$5)),IF(INDEX(DATOS,0,$N$2)=0,IF(INDEX(DATOS,0,$O$2)=1,IF(INDEX(DATOS,0,$Q$2)=$E120,INDEX(DATOS,0,K$5)))))))),"sd")</f>
        <v>102.05999999999997</v>
      </c>
      <c r="L120" s="118">
        <f t="array" ref="L120">IFERROR(AVERAGE(IF(INDEX(DATOS,0,$P$2)&lt;=$I120,IF(INDEX(DATOS,0,$P$2)&gt;=$J120,IF(ISNUMBER(INDEX(DATOS,0,L$5)),IF(INDEX(DATOS,0,$N$2)=0,IF(INDEX(DATOS,0,$O$2)=1,IF(INDEX(DATOS,0,$Q$2)=$E120,INDEX(DATOS,0,L$5)))))))),"sd")</f>
        <v>26.465000000000003</v>
      </c>
      <c r="M120" s="118">
        <f t="array" ref="M120">IFERROR(AVERAGE(IF(INDEX(DATOS,0,$P$2)&lt;=$I120,IF(INDEX(DATOS,0,$P$2)&gt;=$J120,IF(ISNUMBER(INDEX(DATOS,0,M$5)),IF(INDEX(DATOS,0,$N$2)=0,IF(INDEX(DATOS,0,$O$2)=1,IF(INDEX(DATOS,0,$Q$2)=$E120,INDEX(DATOS,0,M$5)))))))),"sd")</f>
        <v>26.96</v>
      </c>
      <c r="N120" s="118">
        <f t="array" ref="N120">IFERROR(AVERAGE(IF(INDEX(DATOS,0,$P$2)&lt;=$I120,IF(INDEX(DATOS,0,$P$2)&gt;=$J120,IF(ISNUMBER(INDEX(DATOS,0,N$5)),IF(INDEX(DATOS,0,$N$2)=0,IF(INDEX(DATOS,0,$O$2)=1,IF(INDEX(DATOS,0,$Q$2)=$E120,INDEX(DATOS,0,N$5)))))))),"sd")</f>
        <v>82.722499999999982</v>
      </c>
      <c r="O120" s="118">
        <f t="array" ref="O120">IFERROR(AVERAGE(IF(INDEX(DATOS,0,$P$2)&lt;=$I120,IF(INDEX(DATOS,0,$P$2)&gt;=$J120,IF(ISNUMBER(INDEX(DATOS,0,O$5)),IF(INDEX(DATOS,0,$N$2)=0,IF(INDEX(DATOS,0,$O$2)=1,IF(INDEX(DATOS,0,$Q$2)=$E120,INDEX(DATOS,0,O$5)))))))),"sd")</f>
        <v>11.355</v>
      </c>
      <c r="P120" s="118">
        <f t="array" ref="P120">IFERROR(AVERAGE(IF(INDEX(DATOS,0,$P$2)&lt;=$I120,IF(INDEX(DATOS,0,$P$2)&gt;=$J120,IF(ISNUMBER(INDEX(DATOS,0,P$5)),IF(INDEX(DATOS,0,$N$2)=0,IF(INDEX(DATOS,0,$O$2)=1,IF(INDEX(DATOS,0,$Q$2)=$E120,INDEX(DATOS,0,P$5)))))))),"sd")</f>
        <v>3020</v>
      </c>
      <c r="Q120" s="118">
        <f t="array" ref="Q120">IFERROR(AVERAGE(IF(INDEX(DATOS,0,$P$2)&lt;=$I120,IF(INDEX(DATOS,0,$P$2)&gt;=$J120,IF(ISNUMBER(INDEX(DATOS,0,Q$5)),IF(INDEX(DATOS,0,$N$2)=0,IF(INDEX(DATOS,0,$O$2)=1,IF(INDEX(DATOS,0,$Q$2)=$E120,INDEX(DATOS,0,Q$5)))))))),"sd")</f>
        <v>1.4049999999999998</v>
      </c>
      <c r="R120" s="118"/>
      <c r="S120" s="119" t="str">
        <f t="shared" si="8"/>
        <v>Part. Cnel. Suárez                      ,-37.500,-61.833,2018,2016,102.060,26.465,26.960,82.723,11.355,3020.000, 1.405</v>
      </c>
    </row>
    <row r="121" spans="1:19" x14ac:dyDescent="0.35">
      <c r="A121">
        <f t="shared" si="9"/>
        <v>114</v>
      </c>
      <c r="B121" s="35">
        <f t="array" ref="B121">IF(B120=0,0,MIN(IF(INDEX(DATOS,0,$P$2)&lt;=$I121,IF(INDEX(DATOS,0,$P$2)&gt;=$J121,IF(ISNUMBER(INDEX(DATOS,0,$C121)),IF(INDEX(DATOS,0,$N$2)=0,IF(INDEX(DATOS,0,$O$2)=1,IF(ISNA(MATCH(INDEX(DATOS,0,$Q$2),IF($J$8:J120=J121,$E$8:E120),0)),INDEX(DATOS,0,$M$2)))))))))</f>
        <v>293</v>
      </c>
      <c r="C121" s="32">
        <f>MATCH(D121,INDEX(DATOS,1,),0)</f>
        <v>20</v>
      </c>
      <c r="D121" s="114" t="s">
        <v>1</v>
      </c>
      <c r="E121" s="34" t="str">
        <f>IF($B121=0,"--",INDEX(DATOS,$B121,Q$2))</f>
        <v>Partido de Guaminí, BA</v>
      </c>
      <c r="F121" s="34" t="str">
        <f>IFERROR(SUBSTITUTE(SUBSTITUTE(SUBSTITUTE(SUBSTITUTE(SUBSTITUTE(MID(E121,1,FIND(",",E121)-1),"Departamento de","Dpto."),"Partido de","Part."),"Coronel","Cnel."),"General","Gral."),"Comandante","Cmte."),E121)</f>
        <v>Part. Guaminí</v>
      </c>
      <c r="G121" s="117">
        <f>IFERROR(VLOOKUP($E121,LOC_UNICOS,G$2,0),"sd")</f>
        <v>-36.75</v>
      </c>
      <c r="H121" s="117">
        <f>IFERROR(VLOOKUP($E121,LOC_UNICOS,H$2,0),"sd")</f>
        <v>-62.5</v>
      </c>
      <c r="I121" s="116">
        <f t="shared" si="6"/>
        <v>2018</v>
      </c>
      <c r="J121" s="116">
        <f t="shared" si="7"/>
        <v>2016</v>
      </c>
      <c r="K121" s="118">
        <f t="array" ref="K121">IFERROR(AVERAGE(IF(INDEX(DATOS,0,$P$2)&lt;=$I121,IF(INDEX(DATOS,0,$P$2)&gt;=$J121,IF(ISNUMBER(INDEX(DATOS,0,K$5)),IF(INDEX(DATOS,0,$N$2)=0,IF(INDEX(DATOS,0,$O$2)=1,IF(INDEX(DATOS,0,$Q$2)=$E121,INDEX(DATOS,0,K$5)))))))),"sd")</f>
        <v>101.1875</v>
      </c>
      <c r="L121" s="118">
        <f t="array" ref="L121">IFERROR(AVERAGE(IF(INDEX(DATOS,0,$P$2)&lt;=$I121,IF(INDEX(DATOS,0,$P$2)&gt;=$J121,IF(ISNUMBER(INDEX(DATOS,0,L$5)),IF(INDEX(DATOS,0,$N$2)=0,IF(INDEX(DATOS,0,$O$2)=1,IF(INDEX(DATOS,0,$Q$2)=$E121,INDEX(DATOS,0,L$5)))))))),"sd")</f>
        <v>23.5</v>
      </c>
      <c r="M121" s="118">
        <f t="array" ref="M121">IFERROR(AVERAGE(IF(INDEX(DATOS,0,$P$2)&lt;=$I121,IF(INDEX(DATOS,0,$P$2)&gt;=$J121,IF(ISNUMBER(INDEX(DATOS,0,M$5)),IF(INDEX(DATOS,0,$N$2)=0,IF(INDEX(DATOS,0,$O$2)=1,IF(INDEX(DATOS,0,$Q$2)=$E121,INDEX(DATOS,0,M$5)))))))),"sd")</f>
        <v>25.662500000000001</v>
      </c>
      <c r="N121" s="118">
        <f t="array" ref="N121">IFERROR(AVERAGE(IF(INDEX(DATOS,0,$P$2)&lt;=$I121,IF(INDEX(DATOS,0,$P$2)&gt;=$J121,IF(ISNUMBER(INDEX(DATOS,0,N$5)),IF(INDEX(DATOS,0,$N$2)=0,IF(INDEX(DATOS,0,$O$2)=1,IF(INDEX(DATOS,0,$Q$2)=$E121,INDEX(DATOS,0,N$5)))))))),"sd")</f>
        <v>81.643749999999997</v>
      </c>
      <c r="O121" s="118">
        <f t="array" ref="O121">IFERROR(AVERAGE(IF(INDEX(DATOS,0,$P$2)&lt;=$I121,IF(INDEX(DATOS,0,$P$2)&gt;=$J121,IF(ISNUMBER(INDEX(DATOS,0,O$5)),IF(INDEX(DATOS,0,$N$2)=0,IF(INDEX(DATOS,0,$O$2)=1,IF(INDEX(DATOS,0,$Q$2)=$E121,INDEX(DATOS,0,O$5)))))))),"sd")</f>
        <v>10.924999999999999</v>
      </c>
      <c r="P121" s="118">
        <f t="array" ref="P121">IFERROR(AVERAGE(IF(INDEX(DATOS,0,$P$2)&lt;=$I121,IF(INDEX(DATOS,0,$P$2)&gt;=$J121,IF(ISNUMBER(INDEX(DATOS,0,P$5)),IF(INDEX(DATOS,0,$N$2)=0,IF(INDEX(DATOS,0,$O$2)=1,IF(INDEX(DATOS,0,$Q$2)=$E121,INDEX(DATOS,0,P$5)))))))),"sd")</f>
        <v>3207.5176365455345</v>
      </c>
      <c r="Q121" s="118">
        <f t="array" ref="Q121">IFERROR(AVERAGE(IF(INDEX(DATOS,0,$P$2)&lt;=$I121,IF(INDEX(DATOS,0,$P$2)&gt;=$J121,IF(ISNUMBER(INDEX(DATOS,0,Q$5)),IF(INDEX(DATOS,0,$N$2)=0,IF(INDEX(DATOS,0,$O$2)=1,IF(INDEX(DATOS,0,$Q$2)=$E121,INDEX(DATOS,0,Q$5)))))))),"sd")</f>
        <v>2.95</v>
      </c>
      <c r="R121" s="118"/>
      <c r="S121" s="119" t="str">
        <f t="shared" si="8"/>
        <v>Part. Guaminí                           ,-36.750,-62.500,2018,2016,101.188,23.500,25.663,81.644,10.925,3207.518, 2.950</v>
      </c>
    </row>
    <row r="122" spans="1:19" x14ac:dyDescent="0.35">
      <c r="A122">
        <f t="shared" si="9"/>
        <v>115</v>
      </c>
      <c r="B122" s="35">
        <f t="array" ref="B122">IF(B121=0,0,MIN(IF(INDEX(DATOS,0,$P$2)&lt;=$I122,IF(INDEX(DATOS,0,$P$2)&gt;=$J122,IF(ISNUMBER(INDEX(DATOS,0,$C122)),IF(INDEX(DATOS,0,$N$2)=0,IF(INDEX(DATOS,0,$O$2)=1,IF(ISNA(MATCH(INDEX(DATOS,0,$Q$2),IF($J$8:J121=J122,$E$8:E121),0)),INDEX(DATOS,0,$M$2)))))))))</f>
        <v>296</v>
      </c>
      <c r="C122" s="32">
        <f>MATCH(D122,INDEX(DATOS,1,),0)</f>
        <v>20</v>
      </c>
      <c r="D122" s="114" t="s">
        <v>1</v>
      </c>
      <c r="E122" s="34" t="str">
        <f>IF($B122=0,"--",INDEX(DATOS,$B122,Q$2))</f>
        <v>Partido de Patagones, BA</v>
      </c>
      <c r="F122" s="34" t="str">
        <f>IFERROR(SUBSTITUTE(SUBSTITUTE(SUBSTITUTE(SUBSTITUTE(SUBSTITUTE(MID(E122,1,FIND(",",E122)-1),"Departamento de","Dpto."),"Partido de","Part."),"Coronel","Cnel."),"General","Gral."),"Comandante","Cmte."),E122)</f>
        <v>Part. Patagones</v>
      </c>
      <c r="G122" s="117">
        <f>IFERROR(VLOOKUP($E122,LOC_UNICOS,G$2,0),"sd")</f>
        <v>-40.25</v>
      </c>
      <c r="H122" s="117">
        <f>IFERROR(VLOOKUP($E122,LOC_UNICOS,H$2,0),"sd")</f>
        <v>-62.9166667</v>
      </c>
      <c r="I122" s="116">
        <f t="shared" si="6"/>
        <v>2018</v>
      </c>
      <c r="J122" s="116">
        <f t="shared" si="7"/>
        <v>2016</v>
      </c>
      <c r="K122" s="118">
        <f t="array" ref="K122">IFERROR(AVERAGE(IF(INDEX(DATOS,0,$P$2)&lt;=$I122,IF(INDEX(DATOS,0,$P$2)&gt;=$J122,IF(ISNUMBER(INDEX(DATOS,0,K$5)),IF(INDEX(DATOS,0,$N$2)=0,IF(INDEX(DATOS,0,$O$2)=1,IF(INDEX(DATOS,0,$Q$2)=$E122,INDEX(DATOS,0,K$5)))))))),"sd")</f>
        <v>99.120000000000019</v>
      </c>
      <c r="L122" s="118">
        <f t="array" ref="L122">IFERROR(AVERAGE(IF(INDEX(DATOS,0,$P$2)&lt;=$I122,IF(INDEX(DATOS,0,$P$2)&gt;=$J122,IF(ISNUMBER(INDEX(DATOS,0,L$5)),IF(INDEX(DATOS,0,$N$2)=0,IF(INDEX(DATOS,0,$O$2)=1,IF(INDEX(DATOS,0,$Q$2)=$E122,INDEX(DATOS,0,L$5)))))))),"sd")</f>
        <v>23.96</v>
      </c>
      <c r="M122" s="118">
        <f t="array" ref="M122">IFERROR(AVERAGE(IF(INDEX(DATOS,0,$P$2)&lt;=$I122,IF(INDEX(DATOS,0,$P$2)&gt;=$J122,IF(ISNUMBER(INDEX(DATOS,0,M$5)),IF(INDEX(DATOS,0,$N$2)=0,IF(INDEX(DATOS,0,$O$2)=1,IF(INDEX(DATOS,0,$Q$2)=$E122,INDEX(DATOS,0,M$5)))))))),"sd")</f>
        <v>24.66</v>
      </c>
      <c r="N122" s="118">
        <f t="array" ref="N122">IFERROR(AVERAGE(IF(INDEX(DATOS,0,$P$2)&lt;=$I122,IF(INDEX(DATOS,0,$P$2)&gt;=$J122,IF(ISNUMBER(INDEX(DATOS,0,N$5)),IF(INDEX(DATOS,0,$N$2)=0,IF(INDEX(DATOS,0,$O$2)=1,IF(INDEX(DATOS,0,$Q$2)=$E122,INDEX(DATOS,0,N$5)))))))),"sd")</f>
        <v>82.331999999999994</v>
      </c>
      <c r="O122" s="118">
        <f t="array" ref="O122">IFERROR(AVERAGE(IF(INDEX(DATOS,0,$P$2)&lt;=$I122,IF(INDEX(DATOS,0,$P$2)&gt;=$J122,IF(ISNUMBER(INDEX(DATOS,0,O$5)),IF(INDEX(DATOS,0,$N$2)=0,IF(INDEX(DATOS,0,$O$2)=1,IF(INDEX(DATOS,0,$Q$2)=$E122,INDEX(DATOS,0,O$5)))))))),"sd")</f>
        <v>10.24</v>
      </c>
      <c r="P122" s="118">
        <f t="array" ref="P122">IFERROR(AVERAGE(IF(INDEX(DATOS,0,$P$2)&lt;=$I122,IF(INDEX(DATOS,0,$P$2)&gt;=$J122,IF(ISNUMBER(INDEX(DATOS,0,P$5)),IF(INDEX(DATOS,0,$N$2)=0,IF(INDEX(DATOS,0,$O$2)=1,IF(INDEX(DATOS,0,$Q$2)=$E122,INDEX(DATOS,0,P$5)))))))),"sd")</f>
        <v>1625.1521119454669</v>
      </c>
      <c r="Q122" s="118">
        <f t="array" ref="Q122">IFERROR(AVERAGE(IF(INDEX(DATOS,0,$P$2)&lt;=$I122,IF(INDEX(DATOS,0,$P$2)&gt;=$J122,IF(ISNUMBER(INDEX(DATOS,0,Q$5)),IF(INDEX(DATOS,0,$N$2)=0,IF(INDEX(DATOS,0,$O$2)=1,IF(INDEX(DATOS,0,$Q$2)=$E122,INDEX(DATOS,0,Q$5)))))))),"sd")</f>
        <v>8.5399999999999991</v>
      </c>
      <c r="R122" s="118"/>
      <c r="S122" s="119" t="str">
        <f t="shared" si="8"/>
        <v>Part. Patagones                         ,-40.250,-62.917,2018,2016,99.120,23.960,24.660,82.332,10.240,1625.152, 8.540</v>
      </c>
    </row>
    <row r="123" spans="1:19" x14ac:dyDescent="0.35">
      <c r="A123">
        <f t="shared" si="9"/>
        <v>116</v>
      </c>
      <c r="B123" s="35">
        <f t="array" ref="B123">IF(B122=0,0,MIN(IF(INDEX(DATOS,0,$P$2)&lt;=$I123,IF(INDEX(DATOS,0,$P$2)&gt;=$J123,IF(ISNUMBER(INDEX(DATOS,0,$C123)),IF(INDEX(DATOS,0,$N$2)=0,IF(INDEX(DATOS,0,$O$2)=1,IF(ISNA(MATCH(INDEX(DATOS,0,$Q$2),IF($J$8:J122=J123,$E$8:E122),0)),INDEX(DATOS,0,$M$2)))))))))</f>
        <v>298</v>
      </c>
      <c r="C123" s="32">
        <f>MATCH(D123,INDEX(DATOS,1,),0)</f>
        <v>20</v>
      </c>
      <c r="D123" s="114" t="s">
        <v>1</v>
      </c>
      <c r="E123" s="34" t="str">
        <f>IF($B123=0,"--",INDEX(DATOS,$B123,Q$2))</f>
        <v>Partido de Pellegrini, BA</v>
      </c>
      <c r="F123" s="34" t="str">
        <f>IFERROR(SUBSTITUTE(SUBSTITUTE(SUBSTITUTE(SUBSTITUTE(SUBSTITUTE(MID(E123,1,FIND(",",E123)-1),"Departamento de","Dpto."),"Partido de","Part."),"Coronel","Cnel."),"General","Gral."),"Comandante","Cmte."),E123)</f>
        <v>Part. Pellegrini</v>
      </c>
      <c r="G123" s="117">
        <f>IFERROR(VLOOKUP($E123,LOC_UNICOS,G$2,0),"sd")</f>
        <v>-36.3333333</v>
      </c>
      <c r="H123" s="117">
        <f>IFERROR(VLOOKUP($E123,LOC_UNICOS,H$2,0),"sd")</f>
        <v>-63</v>
      </c>
      <c r="I123" s="116">
        <f t="shared" si="6"/>
        <v>2018</v>
      </c>
      <c r="J123" s="116">
        <f t="shared" si="7"/>
        <v>2016</v>
      </c>
      <c r="K123" s="118">
        <f t="array" ref="K123">IFERROR(AVERAGE(IF(INDEX(DATOS,0,$P$2)&lt;=$I123,IF(INDEX(DATOS,0,$P$2)&gt;=$J123,IF(ISNUMBER(INDEX(DATOS,0,K$5)),IF(INDEX(DATOS,0,$N$2)=0,IF(INDEX(DATOS,0,$O$2)=1,IF(INDEX(DATOS,0,$Q$2)=$E123,INDEX(DATOS,0,K$5)))))))),"sd")</f>
        <v>99.8</v>
      </c>
      <c r="L123" s="118">
        <f t="array" ref="L123">IFERROR(AVERAGE(IF(INDEX(DATOS,0,$P$2)&lt;=$I123,IF(INDEX(DATOS,0,$P$2)&gt;=$J123,IF(ISNUMBER(INDEX(DATOS,0,L$5)),IF(INDEX(DATOS,0,$N$2)=0,IF(INDEX(DATOS,0,$O$2)=1,IF(INDEX(DATOS,0,$Q$2)=$E123,INDEX(DATOS,0,L$5)))))))),"sd")</f>
        <v>30.833333333333332</v>
      </c>
      <c r="M123" s="118">
        <f t="array" ref="M123">IFERROR(AVERAGE(IF(INDEX(DATOS,0,$P$2)&lt;=$I123,IF(INDEX(DATOS,0,$P$2)&gt;=$J123,IF(ISNUMBER(INDEX(DATOS,0,M$5)),IF(INDEX(DATOS,0,$N$2)=0,IF(INDEX(DATOS,0,$O$2)=1,IF(INDEX(DATOS,0,$Q$2)=$E123,INDEX(DATOS,0,M$5)))))))),"sd")</f>
        <v>26.166666666666668</v>
      </c>
      <c r="N123" s="118">
        <f t="array" ref="N123">IFERROR(AVERAGE(IF(INDEX(DATOS,0,$P$2)&lt;=$I123,IF(INDEX(DATOS,0,$P$2)&gt;=$J123,IF(ISNUMBER(INDEX(DATOS,0,N$5)),IF(INDEX(DATOS,0,$N$2)=0,IF(INDEX(DATOS,0,$O$2)=1,IF(INDEX(DATOS,0,$Q$2)=$E123,INDEX(DATOS,0,N$5)))))))),"sd")</f>
        <v>79.766666666666666</v>
      </c>
      <c r="O123" s="118">
        <f t="array" ref="O123">IFERROR(AVERAGE(IF(INDEX(DATOS,0,$P$2)&lt;=$I123,IF(INDEX(DATOS,0,$P$2)&gt;=$J123,IF(ISNUMBER(INDEX(DATOS,0,O$5)),IF(INDEX(DATOS,0,$N$2)=0,IF(INDEX(DATOS,0,$O$2)=1,IF(INDEX(DATOS,0,$Q$2)=$E123,INDEX(DATOS,0,O$5)))))))),"sd")</f>
        <v>10.866666666666665</v>
      </c>
      <c r="P123" s="118">
        <f t="array" ref="P123">IFERROR(AVERAGE(IF(INDEX(DATOS,0,$P$2)&lt;=$I123,IF(INDEX(DATOS,0,$P$2)&gt;=$J123,IF(ISNUMBER(INDEX(DATOS,0,P$5)),IF(INDEX(DATOS,0,$N$2)=0,IF(INDEX(DATOS,0,$O$2)=1,IF(INDEX(DATOS,0,$Q$2)=$E123,INDEX(DATOS,0,P$5)))))))),"sd")</f>
        <v>3122.9542154915289</v>
      </c>
      <c r="Q123" s="118">
        <f t="array" ref="Q123">IFERROR(AVERAGE(IF(INDEX(DATOS,0,$P$2)&lt;=$I123,IF(INDEX(DATOS,0,$P$2)&gt;=$J123,IF(ISNUMBER(INDEX(DATOS,0,Q$5)),IF(INDEX(DATOS,0,$N$2)=0,IF(INDEX(DATOS,0,$O$2)=1,IF(INDEX(DATOS,0,$Q$2)=$E123,INDEX(DATOS,0,Q$5)))))))),"sd")</f>
        <v>1.9333333333333333</v>
      </c>
      <c r="R123" s="118"/>
      <c r="S123" s="119" t="str">
        <f t="shared" si="8"/>
        <v>Part. Pellegrini                        ,-36.333,-63.000,2018,2016,99.800,30.833,26.167,79.767,10.867,3122.954, 1.933</v>
      </c>
    </row>
    <row r="124" spans="1:19" x14ac:dyDescent="0.35">
      <c r="A124">
        <f t="shared" si="9"/>
        <v>117</v>
      </c>
      <c r="B124" s="35">
        <f t="array" ref="B124">IF(B123=0,0,MIN(IF(INDEX(DATOS,0,$P$2)&lt;=$I124,IF(INDEX(DATOS,0,$P$2)&gt;=$J124,IF(ISNUMBER(INDEX(DATOS,0,$C124)),IF(INDEX(DATOS,0,$N$2)=0,IF(INDEX(DATOS,0,$O$2)=1,IF(ISNA(MATCH(INDEX(DATOS,0,$Q$2),IF($J$8:J123=J124,$E$8:E123),0)),INDEX(DATOS,0,$M$2)))))))))</f>
        <v>299</v>
      </c>
      <c r="C124" s="32">
        <f>MATCH(D124,INDEX(DATOS,1,),0)</f>
        <v>20</v>
      </c>
      <c r="D124" s="114" t="s">
        <v>1</v>
      </c>
      <c r="E124" s="34" t="str">
        <f>IF($B124=0,"--",INDEX(DATOS,$B124,Q$2))</f>
        <v>Partido de Puán, BA</v>
      </c>
      <c r="F124" s="34" t="str">
        <f>IFERROR(SUBSTITUTE(SUBSTITUTE(SUBSTITUTE(SUBSTITUTE(SUBSTITUTE(MID(E124,1,FIND(",",E124)-1),"Departamento de","Dpto."),"Partido de","Part."),"Coronel","Cnel."),"General","Gral."),"Comandante","Cmte."),E124)</f>
        <v>Part. Puán</v>
      </c>
      <c r="G124" s="117">
        <f>IFERROR(VLOOKUP($E124,LOC_UNICOS,G$2,0),"sd")</f>
        <v>-38.1666667</v>
      </c>
      <c r="H124" s="117">
        <f>IFERROR(VLOOKUP($E124,LOC_UNICOS,H$2,0),"sd")</f>
        <v>-63</v>
      </c>
      <c r="I124" s="116">
        <f t="shared" si="6"/>
        <v>2018</v>
      </c>
      <c r="J124" s="116">
        <f t="shared" si="7"/>
        <v>2016</v>
      </c>
      <c r="K124" s="118">
        <f t="array" ref="K124">IFERROR(AVERAGE(IF(INDEX(DATOS,0,$P$2)&lt;=$I124,IF(INDEX(DATOS,0,$P$2)&gt;=$J124,IF(ISNUMBER(INDEX(DATOS,0,K$5)),IF(INDEX(DATOS,0,$N$2)=0,IF(INDEX(DATOS,0,$O$2)=1,IF(INDEX(DATOS,0,$Q$2)=$E124,INDEX(DATOS,0,K$5)))))))),"sd")</f>
        <v>99.960000000000008</v>
      </c>
      <c r="L124" s="118">
        <f t="array" ref="L124">IFERROR(AVERAGE(IF(INDEX(DATOS,0,$P$2)&lt;=$I124,IF(INDEX(DATOS,0,$P$2)&gt;=$J124,IF(ISNUMBER(INDEX(DATOS,0,L$5)),IF(INDEX(DATOS,0,$N$2)=0,IF(INDEX(DATOS,0,$O$2)=1,IF(INDEX(DATOS,0,$Q$2)=$E124,INDEX(DATOS,0,L$5)))))))),"sd")</f>
        <v>23.959999999999997</v>
      </c>
      <c r="M124" s="118">
        <f t="array" ref="M124">IFERROR(AVERAGE(IF(INDEX(DATOS,0,$P$2)&lt;=$I124,IF(INDEX(DATOS,0,$P$2)&gt;=$J124,IF(ISNUMBER(INDEX(DATOS,0,M$5)),IF(INDEX(DATOS,0,$N$2)=0,IF(INDEX(DATOS,0,$O$2)=1,IF(INDEX(DATOS,0,$Q$2)=$E124,INDEX(DATOS,0,M$5)))))))),"sd")</f>
        <v>23.509999999999998</v>
      </c>
      <c r="N124" s="118">
        <f t="array" ref="N124">IFERROR(AVERAGE(IF(INDEX(DATOS,0,$P$2)&lt;=$I124,IF(INDEX(DATOS,0,$P$2)&gt;=$J124,IF(ISNUMBER(INDEX(DATOS,0,N$5)),IF(INDEX(DATOS,0,$N$2)=0,IF(INDEX(DATOS,0,$O$2)=1,IF(INDEX(DATOS,0,$Q$2)=$E124,INDEX(DATOS,0,N$5)))))))),"sd")</f>
        <v>82.734999999999999</v>
      </c>
      <c r="O124" s="118">
        <f t="array" ref="O124">IFERROR(AVERAGE(IF(INDEX(DATOS,0,$P$2)&lt;=$I124,IF(INDEX(DATOS,0,$P$2)&gt;=$J124,IF(ISNUMBER(INDEX(DATOS,0,O$5)),IF(INDEX(DATOS,0,$N$2)=0,IF(INDEX(DATOS,0,$O$2)=1,IF(INDEX(DATOS,0,$Q$2)=$E124,INDEX(DATOS,0,O$5)))))))),"sd")</f>
        <v>10.36</v>
      </c>
      <c r="P124" s="118">
        <f t="array" ref="P124">IFERROR(AVERAGE(IF(INDEX(DATOS,0,$P$2)&lt;=$I124,IF(INDEX(DATOS,0,$P$2)&gt;=$J124,IF(ISNUMBER(INDEX(DATOS,0,P$5)),IF(INDEX(DATOS,0,$N$2)=0,IF(INDEX(DATOS,0,$O$2)=1,IF(INDEX(DATOS,0,$Q$2)=$E124,INDEX(DATOS,0,P$5)))))))),"sd")</f>
        <v>2799.2268752876203</v>
      </c>
      <c r="Q124" s="118">
        <f t="array" ref="Q124">IFERROR(AVERAGE(IF(INDEX(DATOS,0,$P$2)&lt;=$I124,IF(INDEX(DATOS,0,$P$2)&gt;=$J124,IF(ISNUMBER(INDEX(DATOS,0,Q$5)),IF(INDEX(DATOS,0,$N$2)=0,IF(INDEX(DATOS,0,$O$2)=1,IF(INDEX(DATOS,0,$Q$2)=$E124,INDEX(DATOS,0,Q$5)))))))),"sd")</f>
        <v>2.9899999999999998</v>
      </c>
      <c r="R124" s="118"/>
      <c r="S124" s="119" t="str">
        <f t="shared" si="8"/>
        <v>Part. Puán                              ,-38.167,-63.000,2018,2016,99.960,23.960,23.510,82.735,10.360,2799.227, 2.990</v>
      </c>
    </row>
    <row r="125" spans="1:19" x14ac:dyDescent="0.35">
      <c r="A125">
        <f t="shared" si="9"/>
        <v>118</v>
      </c>
      <c r="B125" s="35">
        <f t="array" ref="B125">IF(B124=0,0,MIN(IF(INDEX(DATOS,0,$P$2)&lt;=$I125,IF(INDEX(DATOS,0,$P$2)&gt;=$J125,IF(ISNUMBER(INDEX(DATOS,0,$C125)),IF(INDEX(DATOS,0,$N$2)=0,IF(INDEX(DATOS,0,$O$2)=1,IF(ISNA(MATCH(INDEX(DATOS,0,$Q$2),IF($J$8:J124=J125,$E$8:E124),0)),INDEX(DATOS,0,$M$2)))))))))</f>
        <v>303</v>
      </c>
      <c r="C125" s="32">
        <f>MATCH(D125,INDEX(DATOS,1,),0)</f>
        <v>20</v>
      </c>
      <c r="D125" s="114" t="s">
        <v>1</v>
      </c>
      <c r="E125" s="34" t="str">
        <f>IF($B125=0,"--",INDEX(DATOS,$B125,Q$2))</f>
        <v>Partido de Saavedra, BA</v>
      </c>
      <c r="F125" s="34" t="str">
        <f>IFERROR(SUBSTITUTE(SUBSTITUTE(SUBSTITUTE(SUBSTITUTE(SUBSTITUTE(MID(E125,1,FIND(",",E125)-1),"Departamento de","Dpto."),"Partido de","Part."),"Coronel","Cnel."),"General","Gral."),"Comandante","Cmte."),E125)</f>
        <v>Part. Saavedra</v>
      </c>
      <c r="G125" s="117">
        <f>IFERROR(VLOOKUP($E125,LOC_UNICOS,G$2,0),"sd")</f>
        <v>-37.75</v>
      </c>
      <c r="H125" s="117">
        <f>IFERROR(VLOOKUP($E125,LOC_UNICOS,H$2,0),"sd")</f>
        <v>-62.5</v>
      </c>
      <c r="I125" s="116">
        <f t="shared" si="6"/>
        <v>2018</v>
      </c>
      <c r="J125" s="116">
        <f t="shared" si="7"/>
        <v>2016</v>
      </c>
      <c r="K125" s="118">
        <f t="array" ref="K125">IFERROR(AVERAGE(IF(INDEX(DATOS,0,$P$2)&lt;=$I125,IF(INDEX(DATOS,0,$P$2)&gt;=$J125,IF(ISNUMBER(INDEX(DATOS,0,K$5)),IF(INDEX(DATOS,0,$N$2)=0,IF(INDEX(DATOS,0,$O$2)=1,IF(INDEX(DATOS,0,$Q$2)=$E125,INDEX(DATOS,0,K$5)))))))),"sd")</f>
        <v>100.1125</v>
      </c>
      <c r="L125" s="118">
        <f t="array" ref="L125">IFERROR(AVERAGE(IF(INDEX(DATOS,0,$P$2)&lt;=$I125,IF(INDEX(DATOS,0,$P$2)&gt;=$J125,IF(ISNUMBER(INDEX(DATOS,0,L$5)),IF(INDEX(DATOS,0,$N$2)=0,IF(INDEX(DATOS,0,$O$2)=1,IF(INDEX(DATOS,0,$Q$2)=$E125,INDEX(DATOS,0,L$5)))))))),"sd")</f>
        <v>22.099999999999998</v>
      </c>
      <c r="M125" s="118">
        <f t="array" ref="M125">IFERROR(AVERAGE(IF(INDEX(DATOS,0,$P$2)&lt;=$I125,IF(INDEX(DATOS,0,$P$2)&gt;=$J125,IF(ISNUMBER(INDEX(DATOS,0,M$5)),IF(INDEX(DATOS,0,$N$2)=0,IF(INDEX(DATOS,0,$O$2)=1,IF(INDEX(DATOS,0,$Q$2)=$E125,INDEX(DATOS,0,M$5)))))))),"sd")</f>
        <v>24.762499999999999</v>
      </c>
      <c r="N125" s="118">
        <f t="array" ref="N125">IFERROR(AVERAGE(IF(INDEX(DATOS,0,$P$2)&lt;=$I125,IF(INDEX(DATOS,0,$P$2)&gt;=$J125,IF(ISNUMBER(INDEX(DATOS,0,N$5)),IF(INDEX(DATOS,0,$N$2)=0,IF(INDEX(DATOS,0,$O$2)=1,IF(INDEX(DATOS,0,$Q$2)=$E125,INDEX(DATOS,0,N$5)))))))),"sd")</f>
        <v>81.924999999999997</v>
      </c>
      <c r="O125" s="118">
        <f t="array" ref="O125">IFERROR(AVERAGE(IF(INDEX(DATOS,0,$P$2)&lt;=$I125,IF(INDEX(DATOS,0,$P$2)&gt;=$J125,IF(ISNUMBER(INDEX(DATOS,0,O$5)),IF(INDEX(DATOS,0,$N$2)=0,IF(INDEX(DATOS,0,$O$2)=1,IF(INDEX(DATOS,0,$Q$2)=$E125,INDEX(DATOS,0,O$5)))))))),"sd")</f>
        <v>10.475</v>
      </c>
      <c r="P125" s="118">
        <f t="array" ref="P125">IFERROR(AVERAGE(IF(INDEX(DATOS,0,$P$2)&lt;=$I125,IF(INDEX(DATOS,0,$P$2)&gt;=$J125,IF(ISNUMBER(INDEX(DATOS,0,P$5)),IF(INDEX(DATOS,0,$N$2)=0,IF(INDEX(DATOS,0,$O$2)=1,IF(INDEX(DATOS,0,$Q$2)=$E125,INDEX(DATOS,0,P$5)))))))),"sd")</f>
        <v>2800</v>
      </c>
      <c r="Q125" s="118">
        <f t="array" ref="Q125">IFERROR(AVERAGE(IF(INDEX(DATOS,0,$P$2)&lt;=$I125,IF(INDEX(DATOS,0,$P$2)&gt;=$J125,IF(ISNUMBER(INDEX(DATOS,0,Q$5)),IF(INDEX(DATOS,0,$N$2)=0,IF(INDEX(DATOS,0,$O$2)=1,IF(INDEX(DATOS,0,$Q$2)=$E125,INDEX(DATOS,0,Q$5)))))))),"sd")</f>
        <v>1.5250000000000001</v>
      </c>
      <c r="R125" s="118"/>
      <c r="S125" s="119" t="str">
        <f t="shared" si="8"/>
        <v>Part. Saavedra                          ,-37.750,-62.500,2018,2016,100.113,22.100,24.763,81.925,10.475,2800.000, 1.525</v>
      </c>
    </row>
    <row r="126" spans="1:19" x14ac:dyDescent="0.35">
      <c r="A126">
        <f t="shared" si="9"/>
        <v>119</v>
      </c>
      <c r="B126" s="35">
        <f t="array" ref="B126">IF(B125=0,0,MIN(IF(INDEX(DATOS,0,$P$2)&lt;=$I126,IF(INDEX(DATOS,0,$P$2)&gt;=$J126,IF(ISNUMBER(INDEX(DATOS,0,$C126)),IF(INDEX(DATOS,0,$N$2)=0,IF(INDEX(DATOS,0,$O$2)=1,IF(ISNA(MATCH(INDEX(DATOS,0,$Q$2),IF($J$8:J125=J126,$E$8:E125),0)),INDEX(DATOS,0,$M$2)))))))))</f>
        <v>306</v>
      </c>
      <c r="C126" s="32">
        <f>MATCH(D126,INDEX(DATOS,1,),0)</f>
        <v>20</v>
      </c>
      <c r="D126" s="114" t="s">
        <v>1</v>
      </c>
      <c r="E126" s="34" t="str">
        <f>IF($B126=0,"--",INDEX(DATOS,$B126,Q$2))</f>
        <v>Partido de Salliqueló, BA</v>
      </c>
      <c r="F126" s="34" t="str">
        <f>IFERROR(SUBSTITUTE(SUBSTITUTE(SUBSTITUTE(SUBSTITUTE(SUBSTITUTE(MID(E126,1,FIND(",",E126)-1),"Departamento de","Dpto."),"Partido de","Part."),"Coronel","Cnel."),"General","Gral."),"Comandante","Cmte."),E126)</f>
        <v>Part. Salliqueló</v>
      </c>
      <c r="G126" s="117">
        <f>IFERROR(VLOOKUP($E126,LOC_UNICOS,G$2,0),"sd")</f>
        <v>-36.6666667</v>
      </c>
      <c r="H126" s="117">
        <f>IFERROR(VLOOKUP($E126,LOC_UNICOS,H$2,0),"sd")</f>
        <v>-63.0833333</v>
      </c>
      <c r="I126" s="116">
        <f t="shared" si="6"/>
        <v>2018</v>
      </c>
      <c r="J126" s="116">
        <f t="shared" si="7"/>
        <v>2016</v>
      </c>
      <c r="K126" s="118">
        <f t="array" ref="K126">IFERROR(AVERAGE(IF(INDEX(DATOS,0,$P$2)&lt;=$I126,IF(INDEX(DATOS,0,$P$2)&gt;=$J126,IF(ISNUMBER(INDEX(DATOS,0,K$5)),IF(INDEX(DATOS,0,$N$2)=0,IF(INDEX(DATOS,0,$O$2)=1,IF(INDEX(DATOS,0,$Q$2)=$E126,INDEX(DATOS,0,K$5)))))))),"sd")</f>
        <v>101.1</v>
      </c>
      <c r="L126" s="118">
        <f t="array" ref="L126">IFERROR(AVERAGE(IF(INDEX(DATOS,0,$P$2)&lt;=$I126,IF(INDEX(DATOS,0,$P$2)&gt;=$J126,IF(ISNUMBER(INDEX(DATOS,0,L$5)),IF(INDEX(DATOS,0,$N$2)=0,IF(INDEX(DATOS,0,$O$2)=1,IF(INDEX(DATOS,0,$Q$2)=$E126,INDEX(DATOS,0,L$5)))))))),"sd")</f>
        <v>30.6</v>
      </c>
      <c r="M126" s="118">
        <f t="array" ref="M126">IFERROR(AVERAGE(IF(INDEX(DATOS,0,$P$2)&lt;=$I126,IF(INDEX(DATOS,0,$P$2)&gt;=$J126,IF(ISNUMBER(INDEX(DATOS,0,M$5)),IF(INDEX(DATOS,0,$N$2)=0,IF(INDEX(DATOS,0,$O$2)=1,IF(INDEX(DATOS,0,$Q$2)=$E126,INDEX(DATOS,0,M$5)))))))),"sd")</f>
        <v>24.2</v>
      </c>
      <c r="N126" s="118">
        <f t="array" ref="N126">IFERROR(AVERAGE(IF(INDEX(DATOS,0,$P$2)&lt;=$I126,IF(INDEX(DATOS,0,$P$2)&gt;=$J126,IF(ISNUMBER(INDEX(DATOS,0,N$5)),IF(INDEX(DATOS,0,$N$2)=0,IF(INDEX(DATOS,0,$O$2)=1,IF(INDEX(DATOS,0,$Q$2)=$E126,INDEX(DATOS,0,N$5)))))))),"sd")</f>
        <v>83.7</v>
      </c>
      <c r="O126" s="118">
        <f t="array" ref="O126">IFERROR(AVERAGE(IF(INDEX(DATOS,0,$P$2)&lt;=$I126,IF(INDEX(DATOS,0,$P$2)&gt;=$J126,IF(ISNUMBER(INDEX(DATOS,0,O$5)),IF(INDEX(DATOS,0,$N$2)=0,IF(INDEX(DATOS,0,$O$2)=1,IF(INDEX(DATOS,0,$Q$2)=$E126,INDEX(DATOS,0,O$5)))))))),"sd")</f>
        <v>10.8</v>
      </c>
      <c r="P126" s="118">
        <f t="array" ref="P126">IFERROR(AVERAGE(IF(INDEX(DATOS,0,$P$2)&lt;=$I126,IF(INDEX(DATOS,0,$P$2)&gt;=$J126,IF(ISNUMBER(INDEX(DATOS,0,P$5)),IF(INDEX(DATOS,0,$N$2)=0,IF(INDEX(DATOS,0,$O$2)=1,IF(INDEX(DATOS,0,$Q$2)=$E126,INDEX(DATOS,0,P$5)))))))),"sd")</f>
        <v>3480.7692307692309</v>
      </c>
      <c r="Q126" s="118">
        <f t="array" ref="Q126">IFERROR(AVERAGE(IF(INDEX(DATOS,0,$P$2)&lt;=$I126,IF(INDEX(DATOS,0,$P$2)&gt;=$J126,IF(ISNUMBER(INDEX(DATOS,0,Q$5)),IF(INDEX(DATOS,0,$N$2)=0,IF(INDEX(DATOS,0,$O$2)=1,IF(INDEX(DATOS,0,$Q$2)=$E126,INDEX(DATOS,0,Q$5)))))))),"sd")</f>
        <v>0.6</v>
      </c>
      <c r="R126" s="118"/>
      <c r="S126" s="119" t="str">
        <f t="shared" si="8"/>
        <v>Part. Salliqueló                        ,-36.667,-63.083,2018,2016,101.100,30.600,24.200,83.700,10.800,3480.769, 0.600</v>
      </c>
    </row>
    <row r="127" spans="1:19" x14ac:dyDescent="0.35">
      <c r="A127">
        <f t="shared" si="9"/>
        <v>120</v>
      </c>
      <c r="B127" s="35">
        <f t="array" ref="B127">IF(B126=0,0,MIN(IF(INDEX(DATOS,0,$P$2)&lt;=$I127,IF(INDEX(DATOS,0,$P$2)&gt;=$J127,IF(ISNUMBER(INDEX(DATOS,0,$C127)),IF(INDEX(DATOS,0,$N$2)=0,IF(INDEX(DATOS,0,$O$2)=1,IF(ISNA(MATCH(INDEX(DATOS,0,$Q$2),IF($J$8:J126=J127,$E$8:E126),0)),INDEX(DATOS,0,$M$2)))))))))</f>
        <v>307</v>
      </c>
      <c r="C127" s="32">
        <f>MATCH(D127,INDEX(DATOS,1,),0)</f>
        <v>20</v>
      </c>
      <c r="D127" s="114" t="s">
        <v>1</v>
      </c>
      <c r="E127" s="34" t="str">
        <f>IF($B127=0,"--",INDEX(DATOS,$B127,Q$2))</f>
        <v>Partido de Tornquist, BA</v>
      </c>
      <c r="F127" s="34" t="str">
        <f>IFERROR(SUBSTITUTE(SUBSTITUTE(SUBSTITUTE(SUBSTITUTE(SUBSTITUTE(MID(E127,1,FIND(",",E127)-1),"Departamento de","Dpto."),"Partido de","Part."),"Coronel","Cnel."),"General","Gral."),"Comandante","Cmte."),E127)</f>
        <v>Part. Tornquist</v>
      </c>
      <c r="G127" s="117">
        <f>IFERROR(VLOOKUP($E127,LOC_UNICOS,G$2,0),"sd")</f>
        <v>-38.25</v>
      </c>
      <c r="H127" s="117">
        <f>IFERROR(VLOOKUP($E127,LOC_UNICOS,H$2,0),"sd")</f>
        <v>-62.25</v>
      </c>
      <c r="I127" s="116">
        <f t="shared" si="6"/>
        <v>2018</v>
      </c>
      <c r="J127" s="116">
        <f t="shared" si="7"/>
        <v>2016</v>
      </c>
      <c r="K127" s="118">
        <f t="array" ref="K127">IFERROR(AVERAGE(IF(INDEX(DATOS,0,$P$2)&lt;=$I127,IF(INDEX(DATOS,0,$P$2)&gt;=$J127,IF(ISNUMBER(INDEX(DATOS,0,K$5)),IF(INDEX(DATOS,0,$N$2)=0,IF(INDEX(DATOS,0,$O$2)=1,IF(INDEX(DATOS,0,$Q$2)=$E127,INDEX(DATOS,0,K$5)))))))),"sd")</f>
        <v>100.5857142857143</v>
      </c>
      <c r="L127" s="118">
        <f t="array" ref="L127">IFERROR(AVERAGE(IF(INDEX(DATOS,0,$P$2)&lt;=$I127,IF(INDEX(DATOS,0,$P$2)&gt;=$J127,IF(ISNUMBER(INDEX(DATOS,0,L$5)),IF(INDEX(DATOS,0,$N$2)=0,IF(INDEX(DATOS,0,$O$2)=1,IF(INDEX(DATOS,0,$Q$2)=$E127,INDEX(DATOS,0,L$5)))))))),"sd")</f>
        <v>23.728571428571431</v>
      </c>
      <c r="M127" s="118">
        <f t="array" ref="M127">IFERROR(AVERAGE(IF(INDEX(DATOS,0,$P$2)&lt;=$I127,IF(INDEX(DATOS,0,$P$2)&gt;=$J127,IF(ISNUMBER(INDEX(DATOS,0,M$5)),IF(INDEX(DATOS,0,$N$2)=0,IF(INDEX(DATOS,0,$O$2)=1,IF(INDEX(DATOS,0,$Q$2)=$E127,INDEX(DATOS,0,M$5)))))))),"sd")</f>
        <v>25.171428571428574</v>
      </c>
      <c r="N127" s="118">
        <f t="array" ref="N127">IFERROR(AVERAGE(IF(INDEX(DATOS,0,$P$2)&lt;=$I127,IF(INDEX(DATOS,0,$P$2)&gt;=$J127,IF(ISNUMBER(INDEX(DATOS,0,N$5)),IF(INDEX(DATOS,0,$N$2)=0,IF(INDEX(DATOS,0,$O$2)=1,IF(INDEX(DATOS,0,$Q$2)=$E127,INDEX(DATOS,0,N$5)))))))),"sd")</f>
        <v>83.171428571428578</v>
      </c>
      <c r="O127" s="118">
        <f t="array" ref="O127">IFERROR(AVERAGE(IF(INDEX(DATOS,0,$P$2)&lt;=$I127,IF(INDEX(DATOS,0,$P$2)&gt;=$J127,IF(ISNUMBER(INDEX(DATOS,0,O$5)),IF(INDEX(DATOS,0,$N$2)=0,IF(INDEX(DATOS,0,$O$2)=1,IF(INDEX(DATOS,0,$Q$2)=$E127,INDEX(DATOS,0,O$5)))))))),"sd")</f>
        <v>10.628571428571428</v>
      </c>
      <c r="P127" s="118">
        <f t="array" ref="P127">IFERROR(AVERAGE(IF(INDEX(DATOS,0,$P$2)&lt;=$I127,IF(INDEX(DATOS,0,$P$2)&gt;=$J127,IF(ISNUMBER(INDEX(DATOS,0,P$5)),IF(INDEX(DATOS,0,$N$2)=0,IF(INDEX(DATOS,0,$O$2)=1,IF(INDEX(DATOS,0,$Q$2)=$E127,INDEX(DATOS,0,P$5)))))))),"sd")</f>
        <v>2825.8903091201232</v>
      </c>
      <c r="Q127" s="118">
        <f t="array" ref="Q127">IFERROR(AVERAGE(IF(INDEX(DATOS,0,$P$2)&lt;=$I127,IF(INDEX(DATOS,0,$P$2)&gt;=$J127,IF(ISNUMBER(INDEX(DATOS,0,Q$5)),IF(INDEX(DATOS,0,$N$2)=0,IF(INDEX(DATOS,0,$O$2)=1,IF(INDEX(DATOS,0,$Q$2)=$E127,INDEX(DATOS,0,Q$5)))))))),"sd")</f>
        <v>4</v>
      </c>
      <c r="R127" s="118"/>
      <c r="S127" s="119" t="str">
        <f t="shared" si="8"/>
        <v>Part. Tornquist                         ,-38.250,-62.250,2018,2016,100.586,23.729,25.171,83.171,10.629,2825.890, 4.000</v>
      </c>
    </row>
    <row r="128" spans="1:19" x14ac:dyDescent="0.35">
      <c r="A128">
        <f t="shared" si="9"/>
        <v>121</v>
      </c>
      <c r="B128" s="35">
        <f t="array" ref="B128">IF(B127=0,0,MIN(IF(INDEX(DATOS,0,$P$2)&lt;=$I128,IF(INDEX(DATOS,0,$P$2)&gt;=$J128,IF(ISNUMBER(INDEX(DATOS,0,$C128)),IF(INDEX(DATOS,0,$N$2)=0,IF(INDEX(DATOS,0,$O$2)=1,IF(ISNA(MATCH(INDEX(DATOS,0,$Q$2),IF($J$8:J127=J128,$E$8:E127),0)),INDEX(DATOS,0,$M$2)))))))))</f>
        <v>310</v>
      </c>
      <c r="C128" s="32">
        <f>MATCH(D128,INDEX(DATOS,1,),0)</f>
        <v>20</v>
      </c>
      <c r="D128" s="114" t="s">
        <v>1</v>
      </c>
      <c r="E128" s="34" t="str">
        <f>IF($B128=0,"--",INDEX(DATOS,$B128,Q$2))</f>
        <v>Partido de Tres Lomas, BA</v>
      </c>
      <c r="F128" s="34" t="str">
        <f>IFERROR(SUBSTITUTE(SUBSTITUTE(SUBSTITUTE(SUBSTITUTE(SUBSTITUTE(MID(E128,1,FIND(",",E128)-1),"Departamento de","Dpto."),"Partido de","Part."),"Coronel","Cnel."),"General","Gral."),"Comandante","Cmte."),E128)</f>
        <v>Part. Tres Lomas</v>
      </c>
      <c r="G128" s="117">
        <f>IFERROR(VLOOKUP($E128,LOC_UNICOS,G$2,0),"sd")</f>
        <v>-36.452778000000002</v>
      </c>
      <c r="H128" s="117">
        <f>IFERROR(VLOOKUP($E128,LOC_UNICOS,H$2,0),"sd")</f>
        <v>-62.862499999999997</v>
      </c>
      <c r="I128" s="116">
        <f t="shared" si="6"/>
        <v>2018</v>
      </c>
      <c r="J128" s="116">
        <f t="shared" si="7"/>
        <v>2016</v>
      </c>
      <c r="K128" s="118">
        <f t="array" ref="K128">IFERROR(AVERAGE(IF(INDEX(DATOS,0,$P$2)&lt;=$I128,IF(INDEX(DATOS,0,$P$2)&gt;=$J128,IF(ISNUMBER(INDEX(DATOS,0,K$5)),IF(INDEX(DATOS,0,$N$2)=0,IF(INDEX(DATOS,0,$O$2)=1,IF(INDEX(DATOS,0,$Q$2)=$E128,INDEX(DATOS,0,K$5)))))))),"sd")</f>
        <v>101.3</v>
      </c>
      <c r="L128" s="118">
        <f t="array" ref="L128">IFERROR(AVERAGE(IF(INDEX(DATOS,0,$P$2)&lt;=$I128,IF(INDEX(DATOS,0,$P$2)&gt;=$J128,IF(ISNUMBER(INDEX(DATOS,0,L$5)),IF(INDEX(DATOS,0,$N$2)=0,IF(INDEX(DATOS,0,$O$2)=1,IF(INDEX(DATOS,0,$Q$2)=$E128,INDEX(DATOS,0,L$5)))))))),"sd")</f>
        <v>44.9</v>
      </c>
      <c r="M128" s="118">
        <f t="array" ref="M128">IFERROR(AVERAGE(IF(INDEX(DATOS,0,$P$2)&lt;=$I128,IF(INDEX(DATOS,0,$P$2)&gt;=$J128,IF(ISNUMBER(INDEX(DATOS,0,M$5)),IF(INDEX(DATOS,0,$N$2)=0,IF(INDEX(DATOS,0,$O$2)=1,IF(INDEX(DATOS,0,$Q$2)=$E128,INDEX(DATOS,0,M$5)))))))),"sd")</f>
        <v>25.1</v>
      </c>
      <c r="N128" s="118">
        <f t="array" ref="N128">IFERROR(AVERAGE(IF(INDEX(DATOS,0,$P$2)&lt;=$I128,IF(INDEX(DATOS,0,$P$2)&gt;=$J128,IF(ISNUMBER(INDEX(DATOS,0,N$5)),IF(INDEX(DATOS,0,$N$2)=0,IF(INDEX(DATOS,0,$O$2)=1,IF(INDEX(DATOS,0,$Q$2)=$E128,INDEX(DATOS,0,N$5)))))))),"sd")</f>
        <v>85.75</v>
      </c>
      <c r="O128" s="118">
        <f t="array" ref="O128">IFERROR(AVERAGE(IF(INDEX(DATOS,0,$P$2)&lt;=$I128,IF(INDEX(DATOS,0,$P$2)&gt;=$J128,IF(ISNUMBER(INDEX(DATOS,0,O$5)),IF(INDEX(DATOS,0,$N$2)=0,IF(INDEX(DATOS,0,$O$2)=1,IF(INDEX(DATOS,0,$Q$2)=$E128,INDEX(DATOS,0,O$5)))))))),"sd")</f>
        <v>10.9</v>
      </c>
      <c r="P128" s="118">
        <f t="array" ref="P128">IFERROR(AVERAGE(IF(INDEX(DATOS,0,$P$2)&lt;=$I128,IF(INDEX(DATOS,0,$P$2)&gt;=$J128,IF(ISNUMBER(INDEX(DATOS,0,P$5)),IF(INDEX(DATOS,0,$N$2)=0,IF(INDEX(DATOS,0,$O$2)=1,IF(INDEX(DATOS,0,$Q$2)=$E128,INDEX(DATOS,0,P$5)))))))),"sd")</f>
        <v>3784.5916795069338</v>
      </c>
      <c r="Q128" s="118">
        <f t="array" ref="Q128">IFERROR(AVERAGE(IF(INDEX(DATOS,0,$P$2)&lt;=$I128,IF(INDEX(DATOS,0,$P$2)&gt;=$J128,IF(ISNUMBER(INDEX(DATOS,0,Q$5)),IF(INDEX(DATOS,0,$N$2)=0,IF(INDEX(DATOS,0,$O$2)=1,IF(INDEX(DATOS,0,$Q$2)=$E128,INDEX(DATOS,0,Q$5)))))))),"sd")</f>
        <v>0.4</v>
      </c>
      <c r="R128" s="118"/>
      <c r="S128" s="119" t="str">
        <f t="shared" si="8"/>
        <v>Part. Tres Lomas                        ,-36.453,-62.863,2018,2016,101.300,44.900,25.100,85.750,10.900,3784.592, 0.400</v>
      </c>
    </row>
    <row r="129" spans="1:19" x14ac:dyDescent="0.35">
      <c r="A129">
        <f t="shared" si="9"/>
        <v>122</v>
      </c>
      <c r="B129" s="35">
        <f t="array" ref="B129">IF(B128=0,0,MIN(IF(INDEX(DATOS,0,$P$2)&lt;=$I129,IF(INDEX(DATOS,0,$P$2)&gt;=$J129,IF(ISNUMBER(INDEX(DATOS,0,$C129)),IF(INDEX(DATOS,0,$N$2)=0,IF(INDEX(DATOS,0,$O$2)=1,IF(ISNA(MATCH(INDEX(DATOS,0,$Q$2),IF($J$8:J128=J129,$E$8:E128),0)),INDEX(DATOS,0,$M$2)))))))))</f>
        <v>311</v>
      </c>
      <c r="C129" s="32">
        <f>MATCH(D129,INDEX(DATOS,1,),0)</f>
        <v>20</v>
      </c>
      <c r="D129" s="114" t="s">
        <v>1</v>
      </c>
      <c r="E129" s="34" t="str">
        <f>IF($B129=0,"--",INDEX(DATOS,$B129,Q$2))</f>
        <v>Partido de Villarino, BA</v>
      </c>
      <c r="F129" s="34" t="str">
        <f>IFERROR(SUBSTITUTE(SUBSTITUTE(SUBSTITUTE(SUBSTITUTE(SUBSTITUTE(MID(E129,1,FIND(",",E129)-1),"Departamento de","Dpto."),"Partido de","Part."),"Coronel","Cnel."),"General","Gral."),"Comandante","Cmte."),E129)</f>
        <v>Part. Villarino</v>
      </c>
      <c r="G129" s="117">
        <f>IFERROR(VLOOKUP($E129,LOC_UNICOS,G$2,0),"sd")</f>
        <v>-39</v>
      </c>
      <c r="H129" s="117">
        <f>IFERROR(VLOOKUP($E129,LOC_UNICOS,H$2,0),"sd")</f>
        <v>-62.75</v>
      </c>
      <c r="I129" s="116">
        <f t="shared" si="6"/>
        <v>2018</v>
      </c>
      <c r="J129" s="116">
        <f t="shared" si="7"/>
        <v>2016</v>
      </c>
      <c r="K129" s="118">
        <f t="array" ref="K129">IFERROR(AVERAGE(IF(INDEX(DATOS,0,$P$2)&lt;=$I129,IF(INDEX(DATOS,0,$P$2)&gt;=$J129,IF(ISNUMBER(INDEX(DATOS,0,K$5)),IF(INDEX(DATOS,0,$N$2)=0,IF(INDEX(DATOS,0,$O$2)=1,IF(INDEX(DATOS,0,$Q$2)=$E129,INDEX(DATOS,0,K$5)))))))),"sd")</f>
        <v>100.60000000000001</v>
      </c>
      <c r="L129" s="118">
        <f t="array" ref="L129">IFERROR(AVERAGE(IF(INDEX(DATOS,0,$P$2)&lt;=$I129,IF(INDEX(DATOS,0,$P$2)&gt;=$J129,IF(ISNUMBER(INDEX(DATOS,0,L$5)),IF(INDEX(DATOS,0,$N$2)=0,IF(INDEX(DATOS,0,$O$2)=1,IF(INDEX(DATOS,0,$Q$2)=$E129,INDEX(DATOS,0,L$5)))))))),"sd")</f>
        <v>12.4</v>
      </c>
      <c r="M129" s="118">
        <f t="array" ref="M129">IFERROR(AVERAGE(IF(INDEX(DATOS,0,$P$2)&lt;=$I129,IF(INDEX(DATOS,0,$P$2)&gt;=$J129,IF(ISNUMBER(INDEX(DATOS,0,M$5)),IF(INDEX(DATOS,0,$N$2)=0,IF(INDEX(DATOS,0,$O$2)=1,IF(INDEX(DATOS,0,$Q$2)=$E129,INDEX(DATOS,0,M$5)))))))),"sd")</f>
        <v>26.333333333333332</v>
      </c>
      <c r="N129" s="118">
        <f t="array" ref="N129">IFERROR(AVERAGE(IF(INDEX(DATOS,0,$P$2)&lt;=$I129,IF(INDEX(DATOS,0,$P$2)&gt;=$J129,IF(ISNUMBER(INDEX(DATOS,0,N$5)),IF(INDEX(DATOS,0,$N$2)=0,IF(INDEX(DATOS,0,$O$2)=1,IF(INDEX(DATOS,0,$Q$2)=$E129,INDEX(DATOS,0,N$5)))))))),"sd")</f>
        <v>83.416666666666671</v>
      </c>
      <c r="O129" s="118">
        <f t="array" ref="O129">IFERROR(AVERAGE(IF(INDEX(DATOS,0,$P$2)&lt;=$I129,IF(INDEX(DATOS,0,$P$2)&gt;=$J129,IF(ISNUMBER(INDEX(DATOS,0,O$5)),IF(INDEX(DATOS,0,$N$2)=0,IF(INDEX(DATOS,0,$O$2)=1,IF(INDEX(DATOS,0,$Q$2)=$E129,INDEX(DATOS,0,O$5)))))))),"sd")</f>
        <v>10.766666666666666</v>
      </c>
      <c r="P129" s="118">
        <f t="array" ref="P129">IFERROR(AVERAGE(IF(INDEX(DATOS,0,$P$2)&lt;=$I129,IF(INDEX(DATOS,0,$P$2)&gt;=$J129,IF(ISNUMBER(INDEX(DATOS,0,P$5)),IF(INDEX(DATOS,0,$N$2)=0,IF(INDEX(DATOS,0,$O$2)=1,IF(INDEX(DATOS,0,$Q$2)=$E129,INDEX(DATOS,0,P$5)))))))),"sd")</f>
        <v>1512.1951219512196</v>
      </c>
      <c r="Q129" s="118">
        <f t="array" ref="Q129">IFERROR(AVERAGE(IF(INDEX(DATOS,0,$P$2)&lt;=$I129,IF(INDEX(DATOS,0,$P$2)&gt;=$J129,IF(ISNUMBER(INDEX(DATOS,0,Q$5)),IF(INDEX(DATOS,0,$N$2)=0,IF(INDEX(DATOS,0,$O$2)=1,IF(INDEX(DATOS,0,$Q$2)=$E129,INDEX(DATOS,0,Q$5)))))))),"sd")</f>
        <v>3</v>
      </c>
      <c r="R129" s="118"/>
      <c r="S129" s="119" t="str">
        <f t="shared" si="8"/>
        <v>Part. Villarino                         ,-39.000,-62.750,2018,2016,100.600,12.400,26.333,83.417,10.767,1512.195, 3.000</v>
      </c>
    </row>
    <row r="130" spans="1:19" x14ac:dyDescent="0.35">
      <c r="A130">
        <f t="shared" si="9"/>
        <v>123</v>
      </c>
      <c r="B130" s="35">
        <f t="array" ref="B130">IF(B129=0,0,MIN(IF(INDEX(DATOS,0,$P$2)&lt;=$I130,IF(INDEX(DATOS,0,$P$2)&gt;=$J130,IF(ISNUMBER(INDEX(DATOS,0,$C130)),IF(INDEX(DATOS,0,$N$2)=0,IF(INDEX(DATOS,0,$O$2)=1,IF(ISNA(MATCH(INDEX(DATOS,0,$Q$2),IF($J$8:J129=J130,$E$8:E129),0)),INDEX(DATOS,0,$M$2)))))))))</f>
        <v>312</v>
      </c>
      <c r="C130" s="32">
        <f>MATCH(D130,INDEX(DATOS,1,),0)</f>
        <v>20</v>
      </c>
      <c r="D130" s="114" t="s">
        <v>1</v>
      </c>
      <c r="E130" s="34" t="str">
        <f>IF($B130=0,"--",INDEX(DATOS,$B130,Q$2))</f>
        <v>Departamento de General Roca, CB</v>
      </c>
      <c r="F130" s="34" t="str">
        <f>IFERROR(SUBSTITUTE(SUBSTITUTE(SUBSTITUTE(SUBSTITUTE(SUBSTITUTE(MID(E130,1,FIND(",",E130)-1),"Departamento de","Dpto."),"Partido de","Part."),"Coronel","Cnel."),"General","Gral."),"Comandante","Cmte."),E130)</f>
        <v>Dpto. Gral. Roca</v>
      </c>
      <c r="G130" s="117">
        <f>IFERROR(VLOOKUP($E130,LOC_UNICOS,G$2,0),"sd")</f>
        <v>-34.6666667</v>
      </c>
      <c r="H130" s="117">
        <f>IFERROR(VLOOKUP($E130,LOC_UNICOS,H$2,0),"sd")</f>
        <v>-64.25</v>
      </c>
      <c r="I130" s="116">
        <f t="shared" si="6"/>
        <v>2018</v>
      </c>
      <c r="J130" s="116">
        <f t="shared" si="7"/>
        <v>2016</v>
      </c>
      <c r="K130" s="118">
        <f t="array" ref="K130">IFERROR(AVERAGE(IF(INDEX(DATOS,0,$P$2)&lt;=$I130,IF(INDEX(DATOS,0,$P$2)&gt;=$J130,IF(ISNUMBER(INDEX(DATOS,0,K$5)),IF(INDEX(DATOS,0,$N$2)=0,IF(INDEX(DATOS,0,$O$2)=1,IF(INDEX(DATOS,0,$Q$2)=$E130,INDEX(DATOS,0,K$5)))))))),"sd")</f>
        <v>101.53333333333335</v>
      </c>
      <c r="L130" s="118">
        <f t="array" ref="L130">IFERROR(AVERAGE(IF(INDEX(DATOS,0,$P$2)&lt;=$I130,IF(INDEX(DATOS,0,$P$2)&gt;=$J130,IF(ISNUMBER(INDEX(DATOS,0,L$5)),IF(INDEX(DATOS,0,$N$2)=0,IF(INDEX(DATOS,0,$O$2)=1,IF(INDEX(DATOS,0,$Q$2)=$E130,INDEX(DATOS,0,L$5)))))))),"sd")</f>
        <v>13.758333333333333</v>
      </c>
      <c r="M130" s="118">
        <f t="array" ref="M130">IFERROR(AVERAGE(IF(INDEX(DATOS,0,$P$2)&lt;=$I130,IF(INDEX(DATOS,0,$P$2)&gt;=$J130,IF(ISNUMBER(INDEX(DATOS,0,M$5)),IF(INDEX(DATOS,0,$N$2)=0,IF(INDEX(DATOS,0,$O$2)=1,IF(INDEX(DATOS,0,$Q$2)=$E130,INDEX(DATOS,0,M$5)))))))),"sd")</f>
        <v>25.191666666666663</v>
      </c>
      <c r="N130" s="118">
        <f t="array" ref="N130">IFERROR(AVERAGE(IF(INDEX(DATOS,0,$P$2)&lt;=$I130,IF(INDEX(DATOS,0,$P$2)&gt;=$J130,IF(ISNUMBER(INDEX(DATOS,0,N$5)),IF(INDEX(DATOS,0,$N$2)=0,IF(INDEX(DATOS,0,$O$2)=1,IF(INDEX(DATOS,0,$Q$2)=$E130,INDEX(DATOS,0,N$5)))))))),"sd")</f>
        <v>81.591666666666669</v>
      </c>
      <c r="O130" s="118">
        <f t="array" ref="O130">IFERROR(AVERAGE(IF(INDEX(DATOS,0,$P$2)&lt;=$I130,IF(INDEX(DATOS,0,$P$2)&gt;=$J130,IF(ISNUMBER(INDEX(DATOS,0,O$5)),IF(INDEX(DATOS,0,$N$2)=0,IF(INDEX(DATOS,0,$O$2)=1,IF(INDEX(DATOS,0,$Q$2)=$E130,INDEX(DATOS,0,O$5)))))))),"sd")</f>
        <v>11.016666666666667</v>
      </c>
      <c r="P130" s="118">
        <f t="array" ref="P130">IFERROR(AVERAGE(IF(INDEX(DATOS,0,$P$2)&lt;=$I130,IF(INDEX(DATOS,0,$P$2)&gt;=$J130,IF(ISNUMBER(INDEX(DATOS,0,P$5)),IF(INDEX(DATOS,0,$N$2)=0,IF(INDEX(DATOS,0,$O$2)=1,IF(INDEX(DATOS,0,$Q$2)=$E130,INDEX(DATOS,0,P$5)))))))),"sd")</f>
        <v>3533.3333333333335</v>
      </c>
      <c r="Q130" s="118">
        <f t="array" ref="Q130">IFERROR(AVERAGE(IF(INDEX(DATOS,0,$P$2)&lt;=$I130,IF(INDEX(DATOS,0,$P$2)&gt;=$J130,IF(ISNUMBER(INDEX(DATOS,0,Q$5)),IF(INDEX(DATOS,0,$N$2)=0,IF(INDEX(DATOS,0,$O$2)=1,IF(INDEX(DATOS,0,$Q$2)=$E130,INDEX(DATOS,0,Q$5)))))))),"sd")</f>
        <v>6.2250000000000014</v>
      </c>
      <c r="R130" s="118"/>
      <c r="S130" s="119" t="str">
        <f t="shared" si="8"/>
        <v>Dpto. Gral. Roca                        ,-34.667,-64.250,2018,2016,101.533,13.758,25.192,81.592,11.017,3533.333, 6.225</v>
      </c>
    </row>
    <row r="131" spans="1:19" x14ac:dyDescent="0.35">
      <c r="A131">
        <f t="shared" si="9"/>
        <v>124</v>
      </c>
      <c r="B131" s="35">
        <f t="array" ref="B131">IF(B130=0,0,MIN(IF(INDEX(DATOS,0,$P$2)&lt;=$I131,IF(INDEX(DATOS,0,$P$2)&gt;=$J131,IF(ISNUMBER(INDEX(DATOS,0,$C131)),IF(INDEX(DATOS,0,$N$2)=0,IF(INDEX(DATOS,0,$O$2)=1,IF(ISNA(MATCH(INDEX(DATOS,0,$Q$2),IF($J$8:J130=J131,$E$8:E130),0)),INDEX(DATOS,0,$M$2)))))))))</f>
        <v>414</v>
      </c>
      <c r="C131" s="32">
        <f>MATCH(D131,INDEX(DATOS,1,),0)</f>
        <v>20</v>
      </c>
      <c r="D131" s="114" t="s">
        <v>1</v>
      </c>
      <c r="E131" s="34" t="str">
        <f>IF($B131=0,"--",INDEX(DATOS,$B131,Q$2))</f>
        <v>Partido de Mercedes, BA</v>
      </c>
      <c r="F131" s="34" t="str">
        <f>IFERROR(SUBSTITUTE(SUBSTITUTE(SUBSTITUTE(SUBSTITUTE(SUBSTITUTE(MID(E131,1,FIND(",",E131)-1),"Departamento de","Dpto."),"Partido de","Part."),"Coronel","Cnel."),"General","Gral."),"Comandante","Cmte."),E131)</f>
        <v>Part. Mercedes</v>
      </c>
      <c r="G131" s="117">
        <f>IFERROR(VLOOKUP($E131,LOC_UNICOS,G$2,0),"sd")</f>
        <v>-34.6666667</v>
      </c>
      <c r="H131" s="117">
        <f>IFERROR(VLOOKUP($E131,LOC_UNICOS,H$2,0),"sd")</f>
        <v>-59.4166667</v>
      </c>
      <c r="I131" s="116">
        <f t="shared" si="6"/>
        <v>2018</v>
      </c>
      <c r="J131" s="116">
        <f t="shared" si="7"/>
        <v>2016</v>
      </c>
      <c r="K131" s="118">
        <f t="array" ref="K131">IFERROR(AVERAGE(IF(INDEX(DATOS,0,$P$2)&lt;=$I131,IF(INDEX(DATOS,0,$P$2)&gt;=$J131,IF(ISNUMBER(INDEX(DATOS,0,K$5)),IF(INDEX(DATOS,0,$N$2)=0,IF(INDEX(DATOS,0,$O$2)=1,IF(INDEX(DATOS,0,$Q$2)=$E131,INDEX(DATOS,0,K$5)))))))),"sd")</f>
        <v>96.4</v>
      </c>
      <c r="L131" s="118">
        <f t="array" ref="L131">IFERROR(AVERAGE(IF(INDEX(DATOS,0,$P$2)&lt;=$I131,IF(INDEX(DATOS,0,$P$2)&gt;=$J131,IF(ISNUMBER(INDEX(DATOS,0,L$5)),IF(INDEX(DATOS,0,$N$2)=0,IF(INDEX(DATOS,0,$O$2)=1,IF(INDEX(DATOS,0,$Q$2)=$E131,INDEX(DATOS,0,L$5)))))))),"sd")</f>
        <v>5.3</v>
      </c>
      <c r="M131" s="118">
        <f t="array" ref="M131">IFERROR(AVERAGE(IF(INDEX(DATOS,0,$P$2)&lt;=$I131,IF(INDEX(DATOS,0,$P$2)&gt;=$J131,IF(ISNUMBER(INDEX(DATOS,0,M$5)),IF(INDEX(DATOS,0,$N$2)=0,IF(INDEX(DATOS,0,$O$2)=1,IF(INDEX(DATOS,0,$Q$2)=$E131,INDEX(DATOS,0,M$5)))))))),"sd")</f>
        <v>19.8</v>
      </c>
      <c r="N131" s="118">
        <f t="array" ref="N131">IFERROR(AVERAGE(IF(INDEX(DATOS,0,$P$2)&lt;=$I131,IF(INDEX(DATOS,0,$P$2)&gt;=$J131,IF(ISNUMBER(INDEX(DATOS,0,N$5)),IF(INDEX(DATOS,0,$N$2)=0,IF(INDEX(DATOS,0,$O$2)=1,IF(INDEX(DATOS,0,$Q$2)=$E131,INDEX(DATOS,0,N$5)))))))),"sd")</f>
        <v>82.85</v>
      </c>
      <c r="O131" s="118">
        <f t="array" ref="O131">IFERROR(AVERAGE(IF(INDEX(DATOS,0,$P$2)&lt;=$I131,IF(INDEX(DATOS,0,$P$2)&gt;=$J131,IF(ISNUMBER(INDEX(DATOS,0,O$5)),IF(INDEX(DATOS,0,$N$2)=0,IF(INDEX(DATOS,0,$O$2)=1,IF(INDEX(DATOS,0,$Q$2)=$E131,INDEX(DATOS,0,O$5)))))))),"sd")</f>
        <v>9.3000000000000007</v>
      </c>
      <c r="P131" s="118">
        <f t="array" ref="P131">IFERROR(AVERAGE(IF(INDEX(DATOS,0,$P$2)&lt;=$I131,IF(INDEX(DATOS,0,$P$2)&gt;=$J131,IF(ISNUMBER(INDEX(DATOS,0,P$5)),IF(INDEX(DATOS,0,$N$2)=0,IF(INDEX(DATOS,0,$O$2)=1,IF(INDEX(DATOS,0,$Q$2)=$E131,INDEX(DATOS,0,P$5)))))))),"sd")</f>
        <v>4000</v>
      </c>
      <c r="Q131" s="118">
        <f t="array" ref="Q131">IFERROR(AVERAGE(IF(INDEX(DATOS,0,$P$2)&lt;=$I131,IF(INDEX(DATOS,0,$P$2)&gt;=$J131,IF(ISNUMBER(INDEX(DATOS,0,Q$5)),IF(INDEX(DATOS,0,$N$2)=0,IF(INDEX(DATOS,0,$O$2)=1,IF(INDEX(DATOS,0,$Q$2)=$E131,INDEX(DATOS,0,Q$5)))))))),"sd")</f>
        <v>6.44</v>
      </c>
      <c r="R131" s="118"/>
      <c r="S131" s="119" t="str">
        <f t="shared" si="8"/>
        <v>Part. Mercedes                          ,-34.667,-59.417,2018,2016,96.400, 5.300,19.800,82.850, 9.300,4000.000, 6.440</v>
      </c>
    </row>
    <row r="132" spans="1:19" x14ac:dyDescent="0.35">
      <c r="A132">
        <f t="shared" si="9"/>
        <v>125</v>
      </c>
      <c r="B132" s="35">
        <f t="array" ref="B132">IF(B131=0,0,MIN(IF(INDEX(DATOS,0,$P$2)&lt;=$I132,IF(INDEX(DATOS,0,$P$2)&gt;=$J132,IF(ISNUMBER(INDEX(DATOS,0,$C132)),IF(INDEX(DATOS,0,$N$2)=0,IF(INDEX(DATOS,0,$O$2)=1,IF(ISNA(MATCH(INDEX(DATOS,0,$Q$2),IF($J$8:J131=J132,$E$8:E131),0)),INDEX(DATOS,0,$M$2)))))))))</f>
        <v>417</v>
      </c>
      <c r="C132" s="32">
        <f>MATCH(D132,INDEX(DATOS,1,),0)</f>
        <v>20</v>
      </c>
      <c r="D132" s="114" t="s">
        <v>1</v>
      </c>
      <c r="E132" s="34" t="str">
        <f>IF($B132=0,"--",INDEX(DATOS,$B132,Q$2))</f>
        <v>Partido de Salto, BA</v>
      </c>
      <c r="F132" s="34" t="str">
        <f>IFERROR(SUBSTITUTE(SUBSTITUTE(SUBSTITUTE(SUBSTITUTE(SUBSTITUTE(MID(E132,1,FIND(",",E132)-1),"Departamento de","Dpto."),"Partido de","Part."),"Coronel","Cnel."),"General","Gral."),"Comandante","Cmte."),E132)</f>
        <v>Part. Salto</v>
      </c>
      <c r="G132" s="117">
        <f>IFERROR(VLOOKUP($E132,LOC_UNICOS,G$2,0),"sd")</f>
        <v>-34.25</v>
      </c>
      <c r="H132" s="117">
        <f>IFERROR(VLOOKUP($E132,LOC_UNICOS,H$2,0),"sd")</f>
        <v>-60.25</v>
      </c>
      <c r="I132" s="116">
        <f t="shared" si="6"/>
        <v>2018</v>
      </c>
      <c r="J132" s="116">
        <f t="shared" si="7"/>
        <v>2016</v>
      </c>
      <c r="K132" s="118">
        <f t="array" ref="K132">IFERROR(AVERAGE(IF(INDEX(DATOS,0,$P$2)&lt;=$I132,IF(INDEX(DATOS,0,$P$2)&gt;=$J132,IF(ISNUMBER(INDEX(DATOS,0,K$5)),IF(INDEX(DATOS,0,$N$2)=0,IF(INDEX(DATOS,0,$O$2)=1,IF(INDEX(DATOS,0,$Q$2)=$E132,INDEX(DATOS,0,K$5)))))))),"sd")</f>
        <v>95.5</v>
      </c>
      <c r="L132" s="118">
        <f t="array" ref="L132">IFERROR(AVERAGE(IF(INDEX(DATOS,0,$P$2)&lt;=$I132,IF(INDEX(DATOS,0,$P$2)&gt;=$J132,IF(ISNUMBER(INDEX(DATOS,0,L$5)),IF(INDEX(DATOS,0,$N$2)=0,IF(INDEX(DATOS,0,$O$2)=1,IF(INDEX(DATOS,0,$Q$2)=$E132,INDEX(DATOS,0,L$5)))))))),"sd")</f>
        <v>5.3</v>
      </c>
      <c r="M132" s="118">
        <f t="array" ref="M132">IFERROR(AVERAGE(IF(INDEX(DATOS,0,$P$2)&lt;=$I132,IF(INDEX(DATOS,0,$P$2)&gt;=$J132,IF(ISNUMBER(INDEX(DATOS,0,M$5)),IF(INDEX(DATOS,0,$N$2)=0,IF(INDEX(DATOS,0,$O$2)=1,IF(INDEX(DATOS,0,$Q$2)=$E132,INDEX(DATOS,0,M$5)))))))),"sd")</f>
        <v>19.8</v>
      </c>
      <c r="N132" s="118">
        <f t="array" ref="N132">IFERROR(AVERAGE(IF(INDEX(DATOS,0,$P$2)&lt;=$I132,IF(INDEX(DATOS,0,$P$2)&gt;=$J132,IF(ISNUMBER(INDEX(DATOS,0,N$5)),IF(INDEX(DATOS,0,$N$2)=0,IF(INDEX(DATOS,0,$O$2)=1,IF(INDEX(DATOS,0,$Q$2)=$E132,INDEX(DATOS,0,N$5)))))))),"sd")</f>
        <v>81.7</v>
      </c>
      <c r="O132" s="118">
        <f t="array" ref="O132">IFERROR(AVERAGE(IF(INDEX(DATOS,0,$P$2)&lt;=$I132,IF(INDEX(DATOS,0,$P$2)&gt;=$J132,IF(ISNUMBER(INDEX(DATOS,0,O$5)),IF(INDEX(DATOS,0,$N$2)=0,IF(INDEX(DATOS,0,$O$2)=1,IF(INDEX(DATOS,0,$Q$2)=$E132,INDEX(DATOS,0,O$5)))))))),"sd")</f>
        <v>9</v>
      </c>
      <c r="P132" s="118">
        <f t="array" ref="P132">IFERROR(AVERAGE(IF(INDEX(DATOS,0,$P$2)&lt;=$I132,IF(INDEX(DATOS,0,$P$2)&gt;=$J132,IF(ISNUMBER(INDEX(DATOS,0,P$5)),IF(INDEX(DATOS,0,$N$2)=0,IF(INDEX(DATOS,0,$O$2)=1,IF(INDEX(DATOS,0,$Q$2)=$E132,INDEX(DATOS,0,P$5)))))))),"sd")</f>
        <v>4600</v>
      </c>
      <c r="Q132" s="118">
        <f t="array" ref="Q132">IFERROR(AVERAGE(IF(INDEX(DATOS,0,$P$2)&lt;=$I132,IF(INDEX(DATOS,0,$P$2)&gt;=$J132,IF(ISNUMBER(INDEX(DATOS,0,Q$5)),IF(INDEX(DATOS,0,$N$2)=0,IF(INDEX(DATOS,0,$O$2)=1,IF(INDEX(DATOS,0,$Q$2)=$E132,INDEX(DATOS,0,Q$5)))))))),"sd")</f>
        <v>6.14</v>
      </c>
      <c r="R132" s="118"/>
      <c r="S132" s="119" t="str">
        <f t="shared" si="8"/>
        <v>Part. Salto                             ,-34.250,-60.250,2018,2016,95.500, 5.300,19.800,81.700, 9.000,4600.000, 6.140</v>
      </c>
    </row>
    <row r="133" spans="1:19" x14ac:dyDescent="0.35">
      <c r="A133">
        <f t="shared" si="9"/>
        <v>126</v>
      </c>
      <c r="B133" s="35">
        <f t="array" ref="B133">IF(B132=0,0,MIN(IF(INDEX(DATOS,0,$P$2)&lt;=$I133,IF(INDEX(DATOS,0,$P$2)&gt;=$J133,IF(ISNUMBER(INDEX(DATOS,0,$C133)),IF(INDEX(DATOS,0,$N$2)=0,IF(INDEX(DATOS,0,$O$2)=1,IF(ISNA(MATCH(INDEX(DATOS,0,$Q$2),IF($J$8:J132=J133,$E$8:E132),0)),INDEX(DATOS,0,$M$2)))))))))</f>
        <v>419</v>
      </c>
      <c r="C133" s="32">
        <f>MATCH(D133,INDEX(DATOS,1,),0)</f>
        <v>20</v>
      </c>
      <c r="D133" s="114" t="s">
        <v>1</v>
      </c>
      <c r="E133" s="34" t="str">
        <f>IF($B133=0,"--",INDEX(DATOS,$B133,Q$2))</f>
        <v>Partido de San Nicolás, BA</v>
      </c>
      <c r="F133" s="34" t="str">
        <f>IFERROR(SUBSTITUTE(SUBSTITUTE(SUBSTITUTE(SUBSTITUTE(SUBSTITUTE(MID(E133,1,FIND(",",E133)-1),"Departamento de","Dpto."),"Partido de","Part."),"Coronel","Cnel."),"General","Gral."),"Comandante","Cmte."),E133)</f>
        <v>Part. San Nicolás</v>
      </c>
      <c r="G133" s="117">
        <f>IFERROR(VLOOKUP($E133,LOC_UNICOS,G$2,0),"sd")</f>
        <v>-33.5</v>
      </c>
      <c r="H133" s="117">
        <f>IFERROR(VLOOKUP($E133,LOC_UNICOS,H$2,0),"sd")</f>
        <v>-60.3333333</v>
      </c>
      <c r="I133" s="116">
        <f t="shared" si="6"/>
        <v>2018</v>
      </c>
      <c r="J133" s="116">
        <f t="shared" si="7"/>
        <v>2016</v>
      </c>
      <c r="K133" s="118">
        <f t="array" ref="K133">IFERROR(AVERAGE(IF(INDEX(DATOS,0,$P$2)&lt;=$I133,IF(INDEX(DATOS,0,$P$2)&gt;=$J133,IF(ISNUMBER(INDEX(DATOS,0,K$5)),IF(INDEX(DATOS,0,$N$2)=0,IF(INDEX(DATOS,0,$O$2)=1,IF(INDEX(DATOS,0,$Q$2)=$E133,INDEX(DATOS,0,K$5)))))))),"sd")</f>
        <v>100.1</v>
      </c>
      <c r="L133" s="118">
        <f t="array" ref="L133">IFERROR(AVERAGE(IF(INDEX(DATOS,0,$P$2)&lt;=$I133,IF(INDEX(DATOS,0,$P$2)&gt;=$J133,IF(ISNUMBER(INDEX(DATOS,0,L$5)),IF(INDEX(DATOS,0,$N$2)=0,IF(INDEX(DATOS,0,$O$2)=1,IF(INDEX(DATOS,0,$Q$2)=$E133,INDEX(DATOS,0,L$5)))))))),"sd")</f>
        <v>3.8</v>
      </c>
      <c r="M133" s="118">
        <f t="array" ref="M133">IFERROR(AVERAGE(IF(INDEX(DATOS,0,$P$2)&lt;=$I133,IF(INDEX(DATOS,0,$P$2)&gt;=$J133,IF(ISNUMBER(INDEX(DATOS,0,M$5)),IF(INDEX(DATOS,0,$N$2)=0,IF(INDEX(DATOS,0,$O$2)=1,IF(INDEX(DATOS,0,$Q$2)=$E133,INDEX(DATOS,0,M$5)))))))),"sd")</f>
        <v>20.100000000000001</v>
      </c>
      <c r="N133" s="118">
        <f t="array" ref="N133">IFERROR(AVERAGE(IF(INDEX(DATOS,0,$P$2)&lt;=$I133,IF(INDEX(DATOS,0,$P$2)&gt;=$J133,IF(ISNUMBER(INDEX(DATOS,0,N$5)),IF(INDEX(DATOS,0,$N$2)=0,IF(INDEX(DATOS,0,$O$2)=1,IF(INDEX(DATOS,0,$Q$2)=$E133,INDEX(DATOS,0,N$5)))))))),"sd")</f>
        <v>83.7</v>
      </c>
      <c r="O133" s="118">
        <f t="array" ref="O133">IFERROR(AVERAGE(IF(INDEX(DATOS,0,$P$2)&lt;=$I133,IF(INDEX(DATOS,0,$P$2)&gt;=$J133,IF(ISNUMBER(INDEX(DATOS,0,O$5)),IF(INDEX(DATOS,0,$N$2)=0,IF(INDEX(DATOS,0,$O$2)=1,IF(INDEX(DATOS,0,$Q$2)=$E133,INDEX(DATOS,0,O$5)))))))),"sd")</f>
        <v>10.3</v>
      </c>
      <c r="P133" s="118">
        <f t="array" ref="P133">IFERROR(AVERAGE(IF(INDEX(DATOS,0,$P$2)&lt;=$I133,IF(INDEX(DATOS,0,$P$2)&gt;=$J133,IF(ISNUMBER(INDEX(DATOS,0,P$5)),IF(INDEX(DATOS,0,$N$2)=0,IF(INDEX(DATOS,0,$O$2)=1,IF(INDEX(DATOS,0,$Q$2)=$E133,INDEX(DATOS,0,P$5)))))))),"sd")</f>
        <v>4400</v>
      </c>
      <c r="Q133" s="118">
        <f t="array" ref="Q133">IFERROR(AVERAGE(IF(INDEX(DATOS,0,$P$2)&lt;=$I133,IF(INDEX(DATOS,0,$P$2)&gt;=$J133,IF(ISNUMBER(INDEX(DATOS,0,Q$5)),IF(INDEX(DATOS,0,$N$2)=0,IF(INDEX(DATOS,0,$O$2)=1,IF(INDEX(DATOS,0,$Q$2)=$E133,INDEX(DATOS,0,Q$5)))))))),"sd")</f>
        <v>0.86</v>
      </c>
      <c r="R133" s="118"/>
      <c r="S133" s="119" t="str">
        <f t="shared" si="8"/>
        <v>Part. San Nicolás                       ,-33.500,-60.333,2018,2016,100.100, 3.800,20.100,83.700,10.300,4400.000, 0.860</v>
      </c>
    </row>
    <row r="134" spans="1:19" x14ac:dyDescent="0.35">
      <c r="A134">
        <f t="shared" si="9"/>
        <v>127</v>
      </c>
      <c r="B134" s="35">
        <f t="array" ref="B134">IF(B133=0,0,MIN(IF(INDEX(DATOS,0,$P$2)&lt;=$I134,IF(INDEX(DATOS,0,$P$2)&gt;=$J134,IF(ISNUMBER(INDEX(DATOS,0,$C134)),IF(INDEX(DATOS,0,$N$2)=0,IF(INDEX(DATOS,0,$O$2)=1,IF(ISNA(MATCH(INDEX(DATOS,0,$Q$2),IF($J$8:J133=J134,$E$8:E133),0)),INDEX(DATOS,0,$M$2)))))))))</f>
        <v>446</v>
      </c>
      <c r="C134" s="32">
        <f>MATCH(D134,INDEX(DATOS,1,),0)</f>
        <v>20</v>
      </c>
      <c r="D134" s="114" t="s">
        <v>1</v>
      </c>
      <c r="E134" s="34" t="str">
        <f>IF($B134=0,"--",INDEX(DATOS,$B134,Q$2))</f>
        <v>Departamento de San Salvador, ER</v>
      </c>
      <c r="F134" s="34" t="str">
        <f>IFERROR(SUBSTITUTE(SUBSTITUTE(SUBSTITUTE(SUBSTITUTE(SUBSTITUTE(MID(E134,1,FIND(",",E134)-1),"Departamento de","Dpto."),"Partido de","Part."),"Coronel","Cnel."),"General","Gral."),"Comandante","Cmte."),E134)</f>
        <v>Dpto. San Salvador</v>
      </c>
      <c r="G134" s="117">
        <f>IFERROR(VLOOKUP($E134,LOC_UNICOS,G$2,0),"sd")</f>
        <v>-31.618055999999999</v>
      </c>
      <c r="H134" s="117">
        <f>IFERROR(VLOOKUP($E134,LOC_UNICOS,H$2,0),"sd")</f>
        <v>-58.505000000000003</v>
      </c>
      <c r="I134" s="116">
        <f t="shared" si="6"/>
        <v>2018</v>
      </c>
      <c r="J134" s="116">
        <f t="shared" si="7"/>
        <v>2016</v>
      </c>
      <c r="K134" s="118">
        <f t="array" ref="K134">IFERROR(AVERAGE(IF(INDEX(DATOS,0,$P$2)&lt;=$I134,IF(INDEX(DATOS,0,$P$2)&gt;=$J134,IF(ISNUMBER(INDEX(DATOS,0,K$5)),IF(INDEX(DATOS,0,$N$2)=0,IF(INDEX(DATOS,0,$O$2)=1,IF(INDEX(DATOS,0,$Q$2)=$E134,INDEX(DATOS,0,K$5)))))))),"sd")</f>
        <v>99.85</v>
      </c>
      <c r="L134" s="118">
        <f t="array" ref="L134">IFERROR(AVERAGE(IF(INDEX(DATOS,0,$P$2)&lt;=$I134,IF(INDEX(DATOS,0,$P$2)&gt;=$J134,IF(ISNUMBER(INDEX(DATOS,0,L$5)),IF(INDEX(DATOS,0,$N$2)=0,IF(INDEX(DATOS,0,$O$2)=1,IF(INDEX(DATOS,0,$Q$2)=$E134,INDEX(DATOS,0,L$5)))))))),"sd")</f>
        <v>15.15</v>
      </c>
      <c r="M134" s="118">
        <f t="array" ref="M134">IFERROR(AVERAGE(IF(INDEX(DATOS,0,$P$2)&lt;=$I134,IF(INDEX(DATOS,0,$P$2)&gt;=$J134,IF(ISNUMBER(INDEX(DATOS,0,M$5)),IF(INDEX(DATOS,0,$N$2)=0,IF(INDEX(DATOS,0,$O$2)=1,IF(INDEX(DATOS,0,$Q$2)=$E134,INDEX(DATOS,0,M$5)))))))),"sd")</f>
        <v>24.2</v>
      </c>
      <c r="N134" s="118">
        <f t="array" ref="N134">IFERROR(AVERAGE(IF(INDEX(DATOS,0,$P$2)&lt;=$I134,IF(INDEX(DATOS,0,$P$2)&gt;=$J134,IF(ISNUMBER(INDEX(DATOS,0,N$5)),IF(INDEX(DATOS,0,$N$2)=0,IF(INDEX(DATOS,0,$O$2)=1,IF(INDEX(DATOS,0,$Q$2)=$E134,INDEX(DATOS,0,N$5)))))))),"sd")</f>
        <v>79.5</v>
      </c>
      <c r="O134" s="118">
        <f t="array" ref="O134">IFERROR(AVERAGE(IF(INDEX(DATOS,0,$P$2)&lt;=$I134,IF(INDEX(DATOS,0,$P$2)&gt;=$J134,IF(ISNUMBER(INDEX(DATOS,0,O$5)),IF(INDEX(DATOS,0,$N$2)=0,IF(INDEX(DATOS,0,$O$2)=1,IF(INDEX(DATOS,0,$Q$2)=$E134,INDEX(DATOS,0,O$5)))))))),"sd")</f>
        <v>10.55</v>
      </c>
      <c r="P134" s="118">
        <f t="array" ref="P134">IFERROR(AVERAGE(IF(INDEX(DATOS,0,$P$2)&lt;=$I134,IF(INDEX(DATOS,0,$P$2)&gt;=$J134,IF(ISNUMBER(INDEX(DATOS,0,P$5)),IF(INDEX(DATOS,0,$N$2)=0,IF(INDEX(DATOS,0,$O$2)=1,IF(INDEX(DATOS,0,$Q$2)=$E134,INDEX(DATOS,0,P$5)))))))),"sd")</f>
        <v>2650</v>
      </c>
      <c r="Q134" s="118">
        <f t="array" ref="Q134">IFERROR(AVERAGE(IF(INDEX(DATOS,0,$P$2)&lt;=$I134,IF(INDEX(DATOS,0,$P$2)&gt;=$J134,IF(ISNUMBER(INDEX(DATOS,0,Q$5)),IF(INDEX(DATOS,0,$N$2)=0,IF(INDEX(DATOS,0,$O$2)=1,IF(INDEX(DATOS,0,$Q$2)=$E134,INDEX(DATOS,0,Q$5)))))))),"sd")</f>
        <v>3.9749999999999996</v>
      </c>
      <c r="R134" s="118"/>
      <c r="S134" s="119" t="str">
        <f t="shared" si="8"/>
        <v>Dpto. San Salvador                      ,-31.618,-58.505,2018,2016,99.850,15.150,24.200,79.500,10.550,2650.000, 3.975</v>
      </c>
    </row>
    <row r="135" spans="1:19" x14ac:dyDescent="0.35">
      <c r="A135">
        <f t="shared" si="9"/>
        <v>128</v>
      </c>
      <c r="B135" s="35">
        <f t="array" ref="B135">IF(B134=0,0,MIN(IF(INDEX(DATOS,0,$P$2)&lt;=$I135,IF(INDEX(DATOS,0,$P$2)&gt;=$J135,IF(ISNUMBER(INDEX(DATOS,0,$C135)),IF(INDEX(DATOS,0,$N$2)=0,IF(INDEX(DATOS,0,$O$2)=1,IF(ISNA(MATCH(INDEX(DATOS,0,$Q$2),IF($J$8:J134=J135,$E$8:E134),0)),INDEX(DATOS,0,$M$2)))))))))</f>
        <v>454</v>
      </c>
      <c r="C135" s="32">
        <f>MATCH(D135,INDEX(DATOS,1,),0)</f>
        <v>20</v>
      </c>
      <c r="D135" s="114" t="s">
        <v>1</v>
      </c>
      <c r="E135" s="34" t="str">
        <f>IF($B135=0,"--",INDEX(DATOS,$B135,Q$2))</f>
        <v>Partido de Ayacucho, BA</v>
      </c>
      <c r="F135" s="34" t="str">
        <f>IFERROR(SUBSTITUTE(SUBSTITUTE(SUBSTITUTE(SUBSTITUTE(SUBSTITUTE(MID(E135,1,FIND(",",E135)-1),"Departamento de","Dpto."),"Partido de","Part."),"Coronel","Cnel."),"General","Gral."),"Comandante","Cmte."),E135)</f>
        <v>Part. Ayacucho</v>
      </c>
      <c r="G135" s="117">
        <f>IFERROR(VLOOKUP($E135,LOC_UNICOS,G$2,0),"sd")</f>
        <v>-37</v>
      </c>
      <c r="H135" s="117">
        <f>IFERROR(VLOOKUP($E135,LOC_UNICOS,H$2,0),"sd")</f>
        <v>-58.5</v>
      </c>
      <c r="I135" s="116">
        <f t="shared" si="6"/>
        <v>2018</v>
      </c>
      <c r="J135" s="116">
        <f t="shared" si="7"/>
        <v>2016</v>
      </c>
      <c r="K135" s="118">
        <f t="array" ref="K135">IFERROR(AVERAGE(IF(INDEX(DATOS,0,$P$2)&lt;=$I135,IF(INDEX(DATOS,0,$P$2)&gt;=$J135,IF(ISNUMBER(INDEX(DATOS,0,K$5)),IF(INDEX(DATOS,0,$N$2)=0,IF(INDEX(DATOS,0,$O$2)=1,IF(INDEX(DATOS,0,$Q$2)=$E135,INDEX(DATOS,0,K$5)))))))),"sd")</f>
        <v>97.6</v>
      </c>
      <c r="L135" s="118">
        <f t="array" ref="L135">IFERROR(AVERAGE(IF(INDEX(DATOS,0,$P$2)&lt;=$I135,IF(INDEX(DATOS,0,$P$2)&gt;=$J135,IF(ISNUMBER(INDEX(DATOS,0,L$5)),IF(INDEX(DATOS,0,$N$2)=0,IF(INDEX(DATOS,0,$O$2)=1,IF(INDEX(DATOS,0,$Q$2)=$E135,INDEX(DATOS,0,L$5)))))))),"sd")</f>
        <v>9.4</v>
      </c>
      <c r="M135" s="118">
        <f t="array" ref="M135">IFERROR(AVERAGE(IF(INDEX(DATOS,0,$P$2)&lt;=$I135,IF(INDEX(DATOS,0,$P$2)&gt;=$J135,IF(ISNUMBER(INDEX(DATOS,0,M$5)),IF(INDEX(DATOS,0,$N$2)=0,IF(INDEX(DATOS,0,$O$2)=1,IF(INDEX(DATOS,0,$Q$2)=$E135,INDEX(DATOS,0,M$5)))))))),"sd")</f>
        <v>20.9</v>
      </c>
      <c r="N135" s="118">
        <f t="array" ref="N135">IFERROR(AVERAGE(IF(INDEX(DATOS,0,$P$2)&lt;=$I135,IF(INDEX(DATOS,0,$P$2)&gt;=$J135,IF(ISNUMBER(INDEX(DATOS,0,N$5)),IF(INDEX(DATOS,0,$N$2)=0,IF(INDEX(DATOS,0,$O$2)=1,IF(INDEX(DATOS,0,$Q$2)=$E135,INDEX(DATOS,0,N$5)))))))),"sd")</f>
        <v>79.2</v>
      </c>
      <c r="O135" s="118">
        <f t="array" ref="O135">IFERROR(AVERAGE(IF(INDEX(DATOS,0,$P$2)&lt;=$I135,IF(INDEX(DATOS,0,$P$2)&gt;=$J135,IF(ISNUMBER(INDEX(DATOS,0,O$5)),IF(INDEX(DATOS,0,$N$2)=0,IF(INDEX(DATOS,0,$O$2)=1,IF(INDEX(DATOS,0,$Q$2)=$E135,INDEX(DATOS,0,O$5)))))))),"sd")</f>
        <v>9.6999999999999993</v>
      </c>
      <c r="P135" s="118">
        <f t="array" ref="P135">IFERROR(AVERAGE(IF(INDEX(DATOS,0,$P$2)&lt;=$I135,IF(INDEX(DATOS,0,$P$2)&gt;=$J135,IF(ISNUMBER(INDEX(DATOS,0,P$5)),IF(INDEX(DATOS,0,$N$2)=0,IF(INDEX(DATOS,0,$O$2)=1,IF(INDEX(DATOS,0,$Q$2)=$E135,INDEX(DATOS,0,P$5)))))))),"sd")</f>
        <v>3800</v>
      </c>
      <c r="Q135" s="118">
        <f t="array" ref="Q135">IFERROR(AVERAGE(IF(INDEX(DATOS,0,$P$2)&lt;=$I135,IF(INDEX(DATOS,0,$P$2)&gt;=$J135,IF(ISNUMBER(INDEX(DATOS,0,Q$5)),IF(INDEX(DATOS,0,$N$2)=0,IF(INDEX(DATOS,0,$O$2)=1,IF(INDEX(DATOS,0,$Q$2)=$E135,INDEX(DATOS,0,Q$5)))))))),"sd")</f>
        <v>3.82</v>
      </c>
      <c r="R135" s="118"/>
      <c r="S135" s="119" t="str">
        <f t="shared" si="8"/>
        <v>Part. Ayacucho                          ,-37.000,-58.500,2018,2016,97.600, 9.400,20.900,79.200, 9.700,3800.000, 3.820</v>
      </c>
    </row>
    <row r="136" spans="1:19" x14ac:dyDescent="0.35">
      <c r="A136">
        <f t="shared" si="9"/>
        <v>129</v>
      </c>
      <c r="B136" s="35">
        <f t="array" ref="B136">IF(B135=0,0,MIN(IF(INDEX(DATOS,0,$P$2)&lt;=$I136,IF(INDEX(DATOS,0,$P$2)&gt;=$J136,IF(ISNUMBER(INDEX(DATOS,0,$C136)),IF(INDEX(DATOS,0,$N$2)=0,IF(INDEX(DATOS,0,$O$2)=1,IF(ISNA(MATCH(INDEX(DATOS,0,$Q$2),IF($J$8:J135=J136,$E$8:E135),0)),INDEX(DATOS,0,$M$2)))))))))</f>
        <v>461</v>
      </c>
      <c r="C136" s="32">
        <f>MATCH(D136,INDEX(DATOS,1,),0)</f>
        <v>20</v>
      </c>
      <c r="D136" s="114" t="s">
        <v>1</v>
      </c>
      <c r="E136" s="34" t="str">
        <f>IF($B136=0,"--",INDEX(DATOS,$B136,Q$2))</f>
        <v>Partido de Tandil, BA</v>
      </c>
      <c r="F136" s="34" t="str">
        <f>IFERROR(SUBSTITUTE(SUBSTITUTE(SUBSTITUTE(SUBSTITUTE(SUBSTITUTE(MID(E136,1,FIND(",",E136)-1),"Departamento de","Dpto."),"Partido de","Part."),"Coronel","Cnel."),"General","Gral."),"Comandante","Cmte."),E136)</f>
        <v>Part. Tandil</v>
      </c>
      <c r="G136" s="117">
        <f>IFERROR(VLOOKUP($E136,LOC_UNICOS,G$2,0),"sd")</f>
        <v>-37.3333333</v>
      </c>
      <c r="H136" s="117">
        <f>IFERROR(VLOOKUP($E136,LOC_UNICOS,H$2,0),"sd")</f>
        <v>-59.25</v>
      </c>
      <c r="I136" s="116">
        <f t="shared" si="6"/>
        <v>2018</v>
      </c>
      <c r="J136" s="116">
        <f t="shared" si="7"/>
        <v>2016</v>
      </c>
      <c r="K136" s="118">
        <f t="array" ref="K136">IFERROR(AVERAGE(IF(INDEX(DATOS,0,$P$2)&lt;=$I136,IF(INDEX(DATOS,0,$P$2)&gt;=$J136,IF(ISNUMBER(INDEX(DATOS,0,K$5)),IF(INDEX(DATOS,0,$N$2)=0,IF(INDEX(DATOS,0,$O$2)=1,IF(INDEX(DATOS,0,$Q$2)=$E136,INDEX(DATOS,0,K$5)))))))),"sd")</f>
        <v>102.39999999999999</v>
      </c>
      <c r="L136" s="118">
        <f t="array" ref="L136">IFERROR(AVERAGE(IF(INDEX(DATOS,0,$P$2)&lt;=$I136,IF(INDEX(DATOS,0,$P$2)&gt;=$J136,IF(ISNUMBER(INDEX(DATOS,0,L$5)),IF(INDEX(DATOS,0,$N$2)=0,IF(INDEX(DATOS,0,$O$2)=1,IF(INDEX(DATOS,0,$Q$2)=$E136,INDEX(DATOS,0,L$5)))))))),"sd")</f>
        <v>11.016666666666666</v>
      </c>
      <c r="M136" s="118">
        <f t="array" ref="M136">IFERROR(AVERAGE(IF(INDEX(DATOS,0,$P$2)&lt;=$I136,IF(INDEX(DATOS,0,$P$2)&gt;=$J136,IF(ISNUMBER(INDEX(DATOS,0,M$5)),IF(INDEX(DATOS,0,$N$2)=0,IF(INDEX(DATOS,0,$O$2)=1,IF(INDEX(DATOS,0,$Q$2)=$E136,INDEX(DATOS,0,M$5)))))))),"sd")</f>
        <v>27.633333333333336</v>
      </c>
      <c r="N136" s="118">
        <f t="array" ref="N136">IFERROR(AVERAGE(IF(INDEX(DATOS,0,$P$2)&lt;=$I136,IF(INDEX(DATOS,0,$P$2)&gt;=$J136,IF(ISNUMBER(INDEX(DATOS,0,N$5)),IF(INDEX(DATOS,0,$N$2)=0,IF(INDEX(DATOS,0,$O$2)=1,IF(INDEX(DATOS,0,$Q$2)=$E136,INDEX(DATOS,0,N$5)))))))),"sd")</f>
        <v>79.658333333333331</v>
      </c>
      <c r="O136" s="118">
        <f t="array" ref="O136">IFERROR(AVERAGE(IF(INDEX(DATOS,0,$P$2)&lt;=$I136,IF(INDEX(DATOS,0,$P$2)&gt;=$J136,IF(ISNUMBER(INDEX(DATOS,0,O$5)),IF(INDEX(DATOS,0,$N$2)=0,IF(INDEX(DATOS,0,$O$2)=1,IF(INDEX(DATOS,0,$Q$2)=$E136,INDEX(DATOS,0,O$5)))))))),"sd")</f>
        <v>11.783333333333333</v>
      </c>
      <c r="P136" s="118">
        <f t="array" ref="P136">IFERROR(AVERAGE(IF(INDEX(DATOS,0,$P$2)&lt;=$I136,IF(INDEX(DATOS,0,$P$2)&gt;=$J136,IF(ISNUMBER(INDEX(DATOS,0,P$5)),IF(INDEX(DATOS,0,$N$2)=0,IF(INDEX(DATOS,0,$O$2)=1,IF(INDEX(DATOS,0,$Q$2)=$E136,INDEX(DATOS,0,P$5)))))))),"sd")</f>
        <v>4400.1997635451917</v>
      </c>
      <c r="Q136" s="118">
        <f t="array" ref="Q136">IFERROR(AVERAGE(IF(INDEX(DATOS,0,$P$2)&lt;=$I136,IF(INDEX(DATOS,0,$P$2)&gt;=$J136,IF(ISNUMBER(INDEX(DATOS,0,Q$5)),IF(INDEX(DATOS,0,$N$2)=0,IF(INDEX(DATOS,0,$O$2)=1,IF(INDEX(DATOS,0,$Q$2)=$E136,INDEX(DATOS,0,Q$5)))))))),"sd")</f>
        <v>1.6499999999999997</v>
      </c>
      <c r="R136" s="118"/>
      <c r="S136" s="119" t="str">
        <f t="shared" si="8"/>
        <v>Part. Tandil                            ,-37.333,-59.250,2018,2016,102.400,11.017,27.633,79.658,11.783,4400.200, 1.650</v>
      </c>
    </row>
    <row r="137" spans="1:19" x14ac:dyDescent="0.35">
      <c r="A137">
        <f t="shared" si="9"/>
        <v>130</v>
      </c>
      <c r="B137" s="35">
        <f t="array" ref="B137">IF(B136=0,0,MIN(IF(INDEX(DATOS,0,$P$2)&lt;=$I137,IF(INDEX(DATOS,0,$P$2)&gt;=$J137,IF(ISNUMBER(INDEX(DATOS,0,$C137)),IF(INDEX(DATOS,0,$N$2)=0,IF(INDEX(DATOS,0,$O$2)=1,IF(ISNA(MATCH(INDEX(DATOS,0,$Q$2),IF($J$8:J136=J137,$E$8:E136),0)),INDEX(DATOS,0,$M$2)))))))))</f>
        <v>493</v>
      </c>
      <c r="C137" s="32">
        <f>MATCH(D137,INDEX(DATOS,1,),0)</f>
        <v>20</v>
      </c>
      <c r="D137" s="114" t="s">
        <v>1</v>
      </c>
      <c r="E137" s="34" t="str">
        <f>IF($B137=0,"--",INDEX(DATOS,$B137,Q$2))</f>
        <v>Departamento de Calamuchita, CB</v>
      </c>
      <c r="F137" s="34" t="str">
        <f>IFERROR(SUBSTITUTE(SUBSTITUTE(SUBSTITUTE(SUBSTITUTE(SUBSTITUTE(MID(E137,1,FIND(",",E137)-1),"Departamento de","Dpto."),"Partido de","Part."),"Coronel","Cnel."),"General","Gral."),"Comandante","Cmte."),E137)</f>
        <v>Dpto. Calamuchita</v>
      </c>
      <c r="G137" s="117">
        <f>IFERROR(VLOOKUP($E137,LOC_UNICOS,G$2,0),"sd")</f>
        <v>-32.25</v>
      </c>
      <c r="H137" s="117">
        <f>IFERROR(VLOOKUP($E137,LOC_UNICOS,H$2,0),"sd")</f>
        <v>-64.583333300000007</v>
      </c>
      <c r="I137" s="116">
        <f t="shared" ref="I137:I200" si="10">$B$1</f>
        <v>2018</v>
      </c>
      <c r="J137" s="116">
        <f t="shared" ref="J137:J200" si="11">I137-2</f>
        <v>2016</v>
      </c>
      <c r="K137" s="118">
        <f t="array" ref="K137">IFERROR(AVERAGE(IF(INDEX(DATOS,0,$P$2)&lt;=$I137,IF(INDEX(DATOS,0,$P$2)&gt;=$J137,IF(ISNUMBER(INDEX(DATOS,0,K$5)),IF(INDEX(DATOS,0,$N$2)=0,IF(INDEX(DATOS,0,$O$2)=1,IF(INDEX(DATOS,0,$Q$2)=$E137,INDEX(DATOS,0,K$5)))))))),"sd")</f>
        <v>92.3</v>
      </c>
      <c r="L137" s="118">
        <f t="array" ref="L137">IFERROR(AVERAGE(IF(INDEX(DATOS,0,$P$2)&lt;=$I137,IF(INDEX(DATOS,0,$P$2)&gt;=$J137,IF(ISNUMBER(INDEX(DATOS,0,L$5)),IF(INDEX(DATOS,0,$N$2)=0,IF(INDEX(DATOS,0,$O$2)=1,IF(INDEX(DATOS,0,$Q$2)=$E137,INDEX(DATOS,0,L$5)))))))),"sd")</f>
        <v>1.9</v>
      </c>
      <c r="M137" s="118">
        <f t="array" ref="M137">IFERROR(AVERAGE(IF(INDEX(DATOS,0,$P$2)&lt;=$I137,IF(INDEX(DATOS,0,$P$2)&gt;=$J137,IF(ISNUMBER(INDEX(DATOS,0,M$5)),IF(INDEX(DATOS,0,$N$2)=0,IF(INDEX(DATOS,0,$O$2)=1,IF(INDEX(DATOS,0,$Q$2)=$E137,INDEX(DATOS,0,M$5)))))))),"sd")</f>
        <v>23.8</v>
      </c>
      <c r="N137" s="118">
        <f t="array" ref="N137">IFERROR(AVERAGE(IF(INDEX(DATOS,0,$P$2)&lt;=$I137,IF(INDEX(DATOS,0,$P$2)&gt;=$J137,IF(ISNUMBER(INDEX(DATOS,0,N$5)),IF(INDEX(DATOS,0,$N$2)=0,IF(INDEX(DATOS,0,$O$2)=1,IF(INDEX(DATOS,0,$Q$2)=$E137,INDEX(DATOS,0,N$5)))))))),"sd")</f>
        <v>82.15</v>
      </c>
      <c r="O137" s="118">
        <f t="array" ref="O137">IFERROR(AVERAGE(IF(INDEX(DATOS,0,$P$2)&lt;=$I137,IF(INDEX(DATOS,0,$P$2)&gt;=$J137,IF(ISNUMBER(INDEX(DATOS,0,O$5)),IF(INDEX(DATOS,0,$N$2)=0,IF(INDEX(DATOS,0,$O$2)=1,IF(INDEX(DATOS,0,$Q$2)=$E137,INDEX(DATOS,0,O$5)))))))),"sd")</f>
        <v>8.6999999999999993</v>
      </c>
      <c r="P137" s="118">
        <f t="array" ref="P137">IFERROR(AVERAGE(IF(INDEX(DATOS,0,$P$2)&lt;=$I137,IF(INDEX(DATOS,0,$P$2)&gt;=$J137,IF(ISNUMBER(INDEX(DATOS,0,P$5)),IF(INDEX(DATOS,0,$N$2)=0,IF(INDEX(DATOS,0,$O$2)=1,IF(INDEX(DATOS,0,$Q$2)=$E137,INDEX(DATOS,0,P$5)))))))),"sd")</f>
        <v>2300</v>
      </c>
      <c r="Q137" s="118">
        <f t="array" ref="Q137">IFERROR(AVERAGE(IF(INDEX(DATOS,0,$P$2)&lt;=$I137,IF(INDEX(DATOS,0,$P$2)&gt;=$J137,IF(ISNUMBER(INDEX(DATOS,0,Q$5)),IF(INDEX(DATOS,0,$N$2)=0,IF(INDEX(DATOS,0,$O$2)=1,IF(INDEX(DATOS,0,$Q$2)=$E137,INDEX(DATOS,0,Q$5)))))))),"sd")</f>
        <v>6.66</v>
      </c>
      <c r="R137" s="118"/>
      <c r="S137" s="119" t="str">
        <f t="shared" ref="S137:S200" si="12">F137&amp;REPT(" ",40-LEN(F137))&amp;","&amp;TEXT(G137,"?0.000")&amp;","&amp;TEXT(H137,"?0.000")&amp;","&amp;TEXT(I137,"?0")&amp;","&amp;TEXT(J137,"?0")&amp;","&amp;TEXT(K137,"?0.000")&amp;","&amp;TEXT(L137,"?0.000")&amp;","&amp;TEXT(M137,"?0.000")&amp;","&amp;TEXT(N137,"?0.000")&amp;","&amp;TEXT(O137,"?0.000")&amp;","&amp;TEXT(P137,"?0.000")&amp;","&amp;TEXT(Q137,"?0.000")</f>
        <v>Dpto. Calamuchita                       ,-32.250,-64.583,2018,2016,92.300, 1.900,23.800,82.150, 8.700,2300.000, 6.660</v>
      </c>
    </row>
    <row r="138" spans="1:19" x14ac:dyDescent="0.35">
      <c r="A138">
        <f t="shared" ref="A138:A201" si="13">A137+1</f>
        <v>131</v>
      </c>
      <c r="B138" s="35">
        <f t="array" ref="B138">IF(B137=0,0,MIN(IF(INDEX(DATOS,0,$P$2)&lt;=$I138,IF(INDEX(DATOS,0,$P$2)&gt;=$J138,IF(ISNUMBER(INDEX(DATOS,0,$C138)),IF(INDEX(DATOS,0,$N$2)=0,IF(INDEX(DATOS,0,$O$2)=1,IF(ISNA(MATCH(INDEX(DATOS,0,$Q$2),IF($J$8:J137=J138,$E$8:E137),0)),INDEX(DATOS,0,$M$2)))))))))</f>
        <v>525</v>
      </c>
      <c r="C138" s="32">
        <f>MATCH(D138,INDEX(DATOS,1,),0)</f>
        <v>20</v>
      </c>
      <c r="D138" s="114" t="s">
        <v>1</v>
      </c>
      <c r="E138" s="34" t="str">
        <f>IF($B138=0,"--",INDEX(DATOS,$B138,Q$2))</f>
        <v>Departamento de Quemú-Quemú, LP</v>
      </c>
      <c r="F138" s="34" t="str">
        <f>IFERROR(SUBSTITUTE(SUBSTITUTE(SUBSTITUTE(SUBSTITUTE(SUBSTITUTE(MID(E138,1,FIND(",",E138)-1),"Departamento de","Dpto."),"Partido de","Part."),"Coronel","Cnel."),"General","Gral."),"Comandante","Cmte."),E138)</f>
        <v>Dpto. Quemú-Quemú</v>
      </c>
      <c r="G138" s="117">
        <f>IFERROR(VLOOKUP($E138,LOC_UNICOS,G$2,0),"sd")</f>
        <v>-36.25</v>
      </c>
      <c r="H138" s="117">
        <f>IFERROR(VLOOKUP($E138,LOC_UNICOS,H$2,0),"sd")</f>
        <v>-63.75</v>
      </c>
      <c r="I138" s="116">
        <f t="shared" si="10"/>
        <v>2018</v>
      </c>
      <c r="J138" s="116">
        <f t="shared" si="11"/>
        <v>2016</v>
      </c>
      <c r="K138" s="118">
        <f t="array" ref="K138">IFERROR(AVERAGE(IF(INDEX(DATOS,0,$P$2)&lt;=$I138,IF(INDEX(DATOS,0,$P$2)&gt;=$J138,IF(ISNUMBER(INDEX(DATOS,0,K$5)),IF(INDEX(DATOS,0,$N$2)=0,IF(INDEX(DATOS,0,$O$2)=1,IF(INDEX(DATOS,0,$Q$2)=$E138,INDEX(DATOS,0,K$5)))))))),"sd")</f>
        <v>103.9</v>
      </c>
      <c r="L138" s="118">
        <f t="array" ref="L138">IFERROR(AVERAGE(IF(INDEX(DATOS,0,$P$2)&lt;=$I138,IF(INDEX(DATOS,0,$P$2)&gt;=$J138,IF(ISNUMBER(INDEX(DATOS,0,L$5)),IF(INDEX(DATOS,0,$N$2)=0,IF(INDEX(DATOS,0,$O$2)=1,IF(INDEX(DATOS,0,$Q$2)=$E138,INDEX(DATOS,0,L$5)))))))),"sd")</f>
        <v>16.600000000000001</v>
      </c>
      <c r="M138" s="118">
        <f t="array" ref="M138">IFERROR(AVERAGE(IF(INDEX(DATOS,0,$P$2)&lt;=$I138,IF(INDEX(DATOS,0,$P$2)&gt;=$J138,IF(ISNUMBER(INDEX(DATOS,0,M$5)),IF(INDEX(DATOS,0,$N$2)=0,IF(INDEX(DATOS,0,$O$2)=1,IF(INDEX(DATOS,0,$Q$2)=$E138,INDEX(DATOS,0,M$5)))))))),"sd")</f>
        <v>27.4</v>
      </c>
      <c r="N138" s="118">
        <f t="array" ref="N138">IFERROR(AVERAGE(IF(INDEX(DATOS,0,$P$2)&lt;=$I138,IF(INDEX(DATOS,0,$P$2)&gt;=$J138,IF(ISNUMBER(INDEX(DATOS,0,N$5)),IF(INDEX(DATOS,0,$N$2)=0,IF(INDEX(DATOS,0,$O$2)=1,IF(INDEX(DATOS,0,$Q$2)=$E138,INDEX(DATOS,0,N$5)))))))),"sd")</f>
        <v>81.025000000000006</v>
      </c>
      <c r="O138" s="118">
        <f t="array" ref="O138">IFERROR(AVERAGE(IF(INDEX(DATOS,0,$P$2)&lt;=$I138,IF(INDEX(DATOS,0,$P$2)&gt;=$J138,IF(ISNUMBER(INDEX(DATOS,0,O$5)),IF(INDEX(DATOS,0,$N$2)=0,IF(INDEX(DATOS,0,$O$2)=1,IF(INDEX(DATOS,0,$Q$2)=$E138,INDEX(DATOS,0,O$5)))))))),"sd")</f>
        <v>12.2</v>
      </c>
      <c r="P138" s="118">
        <f t="array" ref="P138">IFERROR(AVERAGE(IF(INDEX(DATOS,0,$P$2)&lt;=$I138,IF(INDEX(DATOS,0,$P$2)&gt;=$J138,IF(ISNUMBER(INDEX(DATOS,0,P$5)),IF(INDEX(DATOS,0,$N$2)=0,IF(INDEX(DATOS,0,$O$2)=1,IF(INDEX(DATOS,0,$Q$2)=$E138,INDEX(DATOS,0,P$5)))))))),"sd")</f>
        <v>3200</v>
      </c>
      <c r="Q138" s="118">
        <f t="array" ref="Q138">IFERROR(AVERAGE(IF(INDEX(DATOS,0,$P$2)&lt;=$I138,IF(INDEX(DATOS,0,$P$2)&gt;=$J138,IF(ISNUMBER(INDEX(DATOS,0,Q$5)),IF(INDEX(DATOS,0,$N$2)=0,IF(INDEX(DATOS,0,$O$2)=1,IF(INDEX(DATOS,0,$Q$2)=$E138,INDEX(DATOS,0,Q$5)))))))),"sd")</f>
        <v>2.9000000000000004</v>
      </c>
      <c r="R138" s="118"/>
      <c r="S138" s="119" t="str">
        <f t="shared" si="12"/>
        <v>Dpto. Quemú-Quemú                       ,-36.250,-63.750,2018,2016,103.900,16.600,27.400,81.025,12.200,3200.000, 2.900</v>
      </c>
    </row>
    <row r="139" spans="1:19" x14ac:dyDescent="0.35">
      <c r="A139">
        <f t="shared" si="13"/>
        <v>132</v>
      </c>
      <c r="B139" s="35">
        <f t="array" ref="B139">IF(B138=0,0,MIN(IF(INDEX(DATOS,0,$P$2)&lt;=$I139,IF(INDEX(DATOS,0,$P$2)&gt;=$J139,IF(ISNUMBER(INDEX(DATOS,0,$C139)),IF(INDEX(DATOS,0,$N$2)=0,IF(INDEX(DATOS,0,$O$2)=1,IF(ISNA(MATCH(INDEX(DATOS,0,$Q$2),IF($J$8:J138=J139,$E$8:E138),0)),INDEX(DATOS,0,$M$2)))))))))</f>
        <v>654</v>
      </c>
      <c r="C139" s="32">
        <f>MATCH(D139,INDEX(DATOS,1,),0)</f>
        <v>20</v>
      </c>
      <c r="D139" s="114" t="s">
        <v>1</v>
      </c>
      <c r="E139" s="34" t="str">
        <f>IF($B139=0,"--",INDEX(DATOS,$B139,Q$2))</f>
        <v>Partido de Florentino Ameghino, BA</v>
      </c>
      <c r="F139" s="34" t="str">
        <f>IFERROR(SUBSTITUTE(SUBSTITUTE(SUBSTITUTE(SUBSTITUTE(SUBSTITUTE(MID(E139,1,FIND(",",E139)-1),"Departamento de","Dpto."),"Partido de","Part."),"Coronel","Cnel."),"General","Gral."),"Comandante","Cmte."),E139)</f>
        <v>Part. Florentino Ameghino</v>
      </c>
      <c r="G139" s="117">
        <f>IFERROR(VLOOKUP($E139,LOC_UNICOS,G$2,0),"sd")</f>
        <v>-34.838889000000002</v>
      </c>
      <c r="H139" s="117">
        <f>IFERROR(VLOOKUP($E139,LOC_UNICOS,H$2,0),"sd")</f>
        <v>-62.467222</v>
      </c>
      <c r="I139" s="116">
        <f t="shared" si="10"/>
        <v>2018</v>
      </c>
      <c r="J139" s="116">
        <f t="shared" si="11"/>
        <v>2016</v>
      </c>
      <c r="K139" s="118">
        <f t="array" ref="K139">IFERROR(AVERAGE(IF(INDEX(DATOS,0,$P$2)&lt;=$I139,IF(INDEX(DATOS,0,$P$2)&gt;=$J139,IF(ISNUMBER(INDEX(DATOS,0,K$5)),IF(INDEX(DATOS,0,$N$2)=0,IF(INDEX(DATOS,0,$O$2)=1,IF(INDEX(DATOS,0,$Q$2)=$E139,INDEX(DATOS,0,K$5)))))))),"sd")</f>
        <v>100</v>
      </c>
      <c r="L139" s="118">
        <f t="array" ref="L139">IFERROR(AVERAGE(IF(INDEX(DATOS,0,$P$2)&lt;=$I139,IF(INDEX(DATOS,0,$P$2)&gt;=$J139,IF(ISNUMBER(INDEX(DATOS,0,L$5)),IF(INDEX(DATOS,0,$N$2)=0,IF(INDEX(DATOS,0,$O$2)=1,IF(INDEX(DATOS,0,$Q$2)=$E139,INDEX(DATOS,0,L$5)))))))),"sd")</f>
        <v>11.2</v>
      </c>
      <c r="M139" s="118">
        <f t="array" ref="M139">IFERROR(AVERAGE(IF(INDEX(DATOS,0,$P$2)&lt;=$I139,IF(INDEX(DATOS,0,$P$2)&gt;=$J139,IF(ISNUMBER(INDEX(DATOS,0,M$5)),IF(INDEX(DATOS,0,$N$2)=0,IF(INDEX(DATOS,0,$O$2)=1,IF(INDEX(DATOS,0,$Q$2)=$E139,INDEX(DATOS,0,M$5)))))))),"sd")</f>
        <v>28.9</v>
      </c>
      <c r="N139" s="118">
        <f t="array" ref="N139">IFERROR(AVERAGE(IF(INDEX(DATOS,0,$P$2)&lt;=$I139,IF(INDEX(DATOS,0,$P$2)&gt;=$J139,IF(ISNUMBER(INDEX(DATOS,0,N$5)),IF(INDEX(DATOS,0,$N$2)=0,IF(INDEX(DATOS,0,$O$2)=1,IF(INDEX(DATOS,0,$Q$2)=$E139,INDEX(DATOS,0,N$5)))))))),"sd")</f>
        <v>76.8</v>
      </c>
      <c r="O139" s="118">
        <f t="array" ref="O139">IFERROR(AVERAGE(IF(INDEX(DATOS,0,$P$2)&lt;=$I139,IF(INDEX(DATOS,0,$P$2)&gt;=$J139,IF(ISNUMBER(INDEX(DATOS,0,O$5)),IF(INDEX(DATOS,0,$N$2)=0,IF(INDEX(DATOS,0,$O$2)=1,IF(INDEX(DATOS,0,$Q$2)=$E139,INDEX(DATOS,0,O$5)))))))),"sd")</f>
        <v>11</v>
      </c>
      <c r="P139" s="118">
        <f t="array" ref="P139">IFERROR(AVERAGE(IF(INDEX(DATOS,0,$P$2)&lt;=$I139,IF(INDEX(DATOS,0,$P$2)&gt;=$J139,IF(ISNUMBER(INDEX(DATOS,0,P$5)),IF(INDEX(DATOS,0,$N$2)=0,IF(INDEX(DATOS,0,$O$2)=1,IF(INDEX(DATOS,0,$Q$2)=$E139,INDEX(DATOS,0,P$5)))))))),"sd")</f>
        <v>4200</v>
      </c>
      <c r="Q139" s="118">
        <f t="array" ref="Q139">IFERROR(AVERAGE(IF(INDEX(DATOS,0,$P$2)&lt;=$I139,IF(INDEX(DATOS,0,$P$2)&gt;=$J139,IF(ISNUMBER(INDEX(DATOS,0,Q$5)),IF(INDEX(DATOS,0,$N$2)=0,IF(INDEX(DATOS,0,$O$2)=1,IF(INDEX(DATOS,0,$Q$2)=$E139,INDEX(DATOS,0,Q$5)))))))),"sd")</f>
        <v>0.64</v>
      </c>
      <c r="R139" s="118"/>
      <c r="S139" s="119" t="str">
        <f t="shared" si="12"/>
        <v>Part. Florentino Ameghino               ,-34.839,-62.467,2018,2016,100.000,11.200,28.900,76.800,11.000,4200.000, 0.640</v>
      </c>
    </row>
    <row r="140" spans="1:19" x14ac:dyDescent="0.35">
      <c r="A140">
        <f t="shared" si="13"/>
        <v>133</v>
      </c>
      <c r="B140" s="35">
        <f t="array" ref="B140">IF(B139=0,0,MIN(IF(INDEX(DATOS,0,$P$2)&lt;=$I140,IF(INDEX(DATOS,0,$P$2)&gt;=$J140,IF(ISNUMBER(INDEX(DATOS,0,$C140)),IF(INDEX(DATOS,0,$N$2)=0,IF(INDEX(DATOS,0,$O$2)=1,IF(ISNA(MATCH(INDEX(DATOS,0,$Q$2),IF($J$8:J139=J140,$E$8:E139),0)),INDEX(DATOS,0,$M$2)))))))))</f>
        <v>700</v>
      </c>
      <c r="C140" s="32">
        <f>MATCH(D140,INDEX(DATOS,1,),0)</f>
        <v>20</v>
      </c>
      <c r="D140" s="114" t="s">
        <v>1</v>
      </c>
      <c r="E140" s="34" t="str">
        <f>IF($B140=0,"--",INDEX(DATOS,$B140,Q$2))</f>
        <v>Partido de Rauch, BA</v>
      </c>
      <c r="F140" s="34" t="str">
        <f>IFERROR(SUBSTITUTE(SUBSTITUTE(SUBSTITUTE(SUBSTITUTE(SUBSTITUTE(MID(E140,1,FIND(",",E140)-1),"Departamento de","Dpto."),"Partido de","Part."),"Coronel","Cnel."),"General","Gral."),"Comandante","Cmte."),E140)</f>
        <v>Part. Rauch</v>
      </c>
      <c r="G140" s="117">
        <f>IFERROR(VLOOKUP($E140,LOC_UNICOS,G$2,0),"sd")</f>
        <v>-36.5833333</v>
      </c>
      <c r="H140" s="117">
        <f>IFERROR(VLOOKUP($E140,LOC_UNICOS,H$2,0),"sd")</f>
        <v>-58.8333333</v>
      </c>
      <c r="I140" s="116">
        <f t="shared" si="10"/>
        <v>2018</v>
      </c>
      <c r="J140" s="116">
        <f t="shared" si="11"/>
        <v>2016</v>
      </c>
      <c r="K140" s="118">
        <f t="array" ref="K140">IFERROR(AVERAGE(IF(INDEX(DATOS,0,$P$2)&lt;=$I140,IF(INDEX(DATOS,0,$P$2)&gt;=$J140,IF(ISNUMBER(INDEX(DATOS,0,K$5)),IF(INDEX(DATOS,0,$N$2)=0,IF(INDEX(DATOS,0,$O$2)=1,IF(INDEX(DATOS,0,$Q$2)=$E140,INDEX(DATOS,0,K$5)))))))),"sd")</f>
        <v>102</v>
      </c>
      <c r="L140" s="118">
        <f t="array" ref="L140">IFERROR(AVERAGE(IF(INDEX(DATOS,0,$P$2)&lt;=$I140,IF(INDEX(DATOS,0,$P$2)&gt;=$J140,IF(ISNUMBER(INDEX(DATOS,0,L$5)),IF(INDEX(DATOS,0,$N$2)=0,IF(INDEX(DATOS,0,$O$2)=1,IF(INDEX(DATOS,0,$Q$2)=$E140,INDEX(DATOS,0,L$5)))))))),"sd")</f>
        <v>11.4</v>
      </c>
      <c r="M140" s="118">
        <f t="array" ref="M140">IFERROR(AVERAGE(IF(INDEX(DATOS,0,$P$2)&lt;=$I140,IF(INDEX(DATOS,0,$P$2)&gt;=$J140,IF(ISNUMBER(INDEX(DATOS,0,M$5)),IF(INDEX(DATOS,0,$N$2)=0,IF(INDEX(DATOS,0,$O$2)=1,IF(INDEX(DATOS,0,$Q$2)=$E140,INDEX(DATOS,0,M$5)))))))),"sd")</f>
        <v>28</v>
      </c>
      <c r="N140" s="118">
        <f t="array" ref="N140">IFERROR(AVERAGE(IF(INDEX(DATOS,0,$P$2)&lt;=$I140,IF(INDEX(DATOS,0,$P$2)&gt;=$J140,IF(ISNUMBER(INDEX(DATOS,0,N$5)),IF(INDEX(DATOS,0,$N$2)=0,IF(INDEX(DATOS,0,$O$2)=1,IF(INDEX(DATOS,0,$Q$2)=$E140,INDEX(DATOS,0,N$5)))))))),"sd")</f>
        <v>76.3</v>
      </c>
      <c r="O140" s="118">
        <f t="array" ref="O140">IFERROR(AVERAGE(IF(INDEX(DATOS,0,$P$2)&lt;=$I140,IF(INDEX(DATOS,0,$P$2)&gt;=$J140,IF(ISNUMBER(INDEX(DATOS,0,O$5)),IF(INDEX(DATOS,0,$N$2)=0,IF(INDEX(DATOS,0,$O$2)=1,IF(INDEX(DATOS,0,$Q$2)=$E140,INDEX(DATOS,0,O$5)))))))),"sd")</f>
        <v>12</v>
      </c>
      <c r="P140" s="118">
        <f t="array" ref="P140">IFERROR(AVERAGE(IF(INDEX(DATOS,0,$P$2)&lt;=$I140,IF(INDEX(DATOS,0,$P$2)&gt;=$J140,IF(ISNUMBER(INDEX(DATOS,0,P$5)),IF(INDEX(DATOS,0,$N$2)=0,IF(INDEX(DATOS,0,$O$2)=1,IF(INDEX(DATOS,0,$Q$2)=$E140,INDEX(DATOS,0,P$5)))))))),"sd")</f>
        <v>4000</v>
      </c>
      <c r="Q140" s="118">
        <f t="array" ref="Q140">IFERROR(AVERAGE(IF(INDEX(DATOS,0,$P$2)&lt;=$I140,IF(INDEX(DATOS,0,$P$2)&gt;=$J140,IF(ISNUMBER(INDEX(DATOS,0,Q$5)),IF(INDEX(DATOS,0,$N$2)=0,IF(INDEX(DATOS,0,$O$2)=1,IF(INDEX(DATOS,0,$Q$2)=$E140,INDEX(DATOS,0,Q$5)))))))),"sd")</f>
        <v>0.56000000000000005</v>
      </c>
      <c r="R140" s="118"/>
      <c r="S140" s="119" t="str">
        <f t="shared" si="12"/>
        <v>Part. Rauch                             ,-36.583,-58.833,2018,2016,102.000,11.400,28.000,76.300,12.000,4000.000, 0.560</v>
      </c>
    </row>
    <row r="141" spans="1:19" x14ac:dyDescent="0.35">
      <c r="A141">
        <f t="shared" si="13"/>
        <v>134</v>
      </c>
      <c r="B141" s="35">
        <f t="array" ref="B141">IF(B140=0,0,MIN(IF(INDEX(DATOS,0,$P$2)&lt;=$I141,IF(INDEX(DATOS,0,$P$2)&gt;=$J141,IF(ISNUMBER(INDEX(DATOS,0,$C141)),IF(INDEX(DATOS,0,$N$2)=0,IF(INDEX(DATOS,0,$O$2)=1,IF(ISNA(MATCH(INDEX(DATOS,0,$Q$2),IF($J$8:J140=J141,$E$8:E140),0)),INDEX(DATOS,0,$M$2)))))))))</f>
        <v>708</v>
      </c>
      <c r="C141" s="32">
        <f>MATCH(D141,INDEX(DATOS,1,),0)</f>
        <v>20</v>
      </c>
      <c r="D141" s="114" t="s">
        <v>1</v>
      </c>
      <c r="E141" s="34" t="str">
        <f>IF($B141=0,"--",INDEX(DATOS,$B141,Q$2))</f>
        <v>Partido de San Cayetano, BA</v>
      </c>
      <c r="F141" s="34" t="str">
        <f>IFERROR(SUBSTITUTE(SUBSTITUTE(SUBSTITUTE(SUBSTITUTE(SUBSTITUTE(MID(E141,1,FIND(",",E141)-1),"Departamento de","Dpto."),"Partido de","Part."),"Coronel","Cnel."),"General","Gral."),"Comandante","Cmte."),E141)</f>
        <v>Part. San Cayetano</v>
      </c>
      <c r="G141" s="117">
        <f>IFERROR(VLOOKUP($E141,LOC_UNICOS,G$2,0),"sd")</f>
        <v>-38.4166667</v>
      </c>
      <c r="H141" s="117">
        <f>IFERROR(VLOOKUP($E141,LOC_UNICOS,H$2,0),"sd")</f>
        <v>-59.6666667</v>
      </c>
      <c r="I141" s="116">
        <f t="shared" si="10"/>
        <v>2018</v>
      </c>
      <c r="J141" s="116">
        <f t="shared" si="11"/>
        <v>2016</v>
      </c>
      <c r="K141" s="118">
        <f t="array" ref="K141">IFERROR(AVERAGE(IF(INDEX(DATOS,0,$P$2)&lt;=$I141,IF(INDEX(DATOS,0,$P$2)&gt;=$J141,IF(ISNUMBER(INDEX(DATOS,0,K$5)),IF(INDEX(DATOS,0,$N$2)=0,IF(INDEX(DATOS,0,$O$2)=1,IF(INDEX(DATOS,0,$Q$2)=$E141,INDEX(DATOS,0,K$5)))))))),"sd")</f>
        <v>100.75</v>
      </c>
      <c r="L141" s="118">
        <f t="array" ref="L141">IFERROR(AVERAGE(IF(INDEX(DATOS,0,$P$2)&lt;=$I141,IF(INDEX(DATOS,0,$P$2)&gt;=$J141,IF(ISNUMBER(INDEX(DATOS,0,L$5)),IF(INDEX(DATOS,0,$N$2)=0,IF(INDEX(DATOS,0,$O$2)=1,IF(INDEX(DATOS,0,$Q$2)=$E141,INDEX(DATOS,0,L$5)))))))),"sd")</f>
        <v>6.5</v>
      </c>
      <c r="M141" s="118">
        <f t="array" ref="M141">IFERROR(AVERAGE(IF(INDEX(DATOS,0,$P$2)&lt;=$I141,IF(INDEX(DATOS,0,$P$2)&gt;=$J141,IF(ISNUMBER(INDEX(DATOS,0,M$5)),IF(INDEX(DATOS,0,$N$2)=0,IF(INDEX(DATOS,0,$O$2)=1,IF(INDEX(DATOS,0,$Q$2)=$E141,INDEX(DATOS,0,M$5)))))))),"sd")</f>
        <v>22.299999999999997</v>
      </c>
      <c r="N141" s="118">
        <f t="array" ref="N141">IFERROR(AVERAGE(IF(INDEX(DATOS,0,$P$2)&lt;=$I141,IF(INDEX(DATOS,0,$P$2)&gt;=$J141,IF(ISNUMBER(INDEX(DATOS,0,N$5)),IF(INDEX(DATOS,0,$N$2)=0,IF(INDEX(DATOS,0,$O$2)=1,IF(INDEX(DATOS,0,$Q$2)=$E141,INDEX(DATOS,0,N$5)))))))),"sd")</f>
        <v>79.674999999999997</v>
      </c>
      <c r="O141" s="118">
        <f t="array" ref="O141">IFERROR(AVERAGE(IF(INDEX(DATOS,0,$P$2)&lt;=$I141,IF(INDEX(DATOS,0,$P$2)&gt;=$J141,IF(ISNUMBER(INDEX(DATOS,0,O$5)),IF(INDEX(DATOS,0,$N$2)=0,IF(INDEX(DATOS,0,$O$2)=1,IF(INDEX(DATOS,0,$Q$2)=$E141,INDEX(DATOS,0,O$5)))))))),"sd")</f>
        <v>10.9</v>
      </c>
      <c r="P141" s="118">
        <f t="array" ref="P141">IFERROR(AVERAGE(IF(INDEX(DATOS,0,$P$2)&lt;=$I141,IF(INDEX(DATOS,0,$P$2)&gt;=$J141,IF(ISNUMBER(INDEX(DATOS,0,P$5)),IF(INDEX(DATOS,0,$N$2)=0,IF(INDEX(DATOS,0,$O$2)=1,IF(INDEX(DATOS,0,$Q$2)=$E141,INDEX(DATOS,0,P$5)))))))),"sd")</f>
        <v>4194.6894822245167</v>
      </c>
      <c r="Q141" s="118">
        <f t="array" ref="Q141">IFERROR(AVERAGE(IF(INDEX(DATOS,0,$P$2)&lt;=$I141,IF(INDEX(DATOS,0,$P$2)&gt;=$J141,IF(ISNUMBER(INDEX(DATOS,0,Q$5)),IF(INDEX(DATOS,0,$N$2)=0,IF(INDEX(DATOS,0,$O$2)=1,IF(INDEX(DATOS,0,$Q$2)=$E141,INDEX(DATOS,0,Q$5)))))))),"sd")</f>
        <v>6.5</v>
      </c>
      <c r="R141" s="118"/>
      <c r="S141" s="119" t="str">
        <f t="shared" si="12"/>
        <v>Part. San Cayetano                      ,-38.417,-59.667,2018,2016,100.750, 6.500,22.300,79.675,10.900,4194.689, 6.500</v>
      </c>
    </row>
    <row r="142" spans="1:19" x14ac:dyDescent="0.35">
      <c r="A142">
        <f t="shared" si="13"/>
        <v>135</v>
      </c>
      <c r="B142" s="35">
        <f t="array" ref="B142">IF(B141=0,0,MIN(IF(INDEX(DATOS,0,$P$2)&lt;=$I142,IF(INDEX(DATOS,0,$P$2)&gt;=$J142,IF(ISNUMBER(INDEX(DATOS,0,$C142)),IF(INDEX(DATOS,0,$N$2)=0,IF(INDEX(DATOS,0,$O$2)=1,IF(ISNA(MATCH(INDEX(DATOS,0,$Q$2),IF($J$8:J141=J142,$E$8:E141),0)),INDEX(DATOS,0,$M$2)))))))))</f>
        <v>0</v>
      </c>
      <c r="C142" s="32">
        <f>MATCH(D142,INDEX(DATOS,1,),0)</f>
        <v>20</v>
      </c>
      <c r="D142" s="114" t="s">
        <v>1</v>
      </c>
      <c r="E142" s="34" t="str">
        <f>IF($B142=0,"--",INDEX(DATOS,$B142,Q$2))</f>
        <v>--</v>
      </c>
      <c r="F142" s="34" t="str">
        <f>IFERROR(SUBSTITUTE(SUBSTITUTE(SUBSTITUTE(SUBSTITUTE(SUBSTITUTE(MID(E142,1,FIND(",",E142)-1),"Departamento de","Dpto."),"Partido de","Part."),"Coronel","Cnel."),"General","Gral."),"Comandante","Cmte."),E142)</f>
        <v>--</v>
      </c>
      <c r="G142" s="117" t="str">
        <f>IFERROR(VLOOKUP($E142,LOC_UNICOS,G$2,0),"sd")</f>
        <v>sd</v>
      </c>
      <c r="H142" s="117" t="str">
        <f>IFERROR(VLOOKUP($E142,LOC_UNICOS,H$2,0),"sd")</f>
        <v>sd</v>
      </c>
      <c r="I142" s="116">
        <f t="shared" si="10"/>
        <v>2018</v>
      </c>
      <c r="J142" s="116">
        <f t="shared" si="11"/>
        <v>2016</v>
      </c>
      <c r="K142" s="118" t="str">
        <f t="array" ref="K142">IFERROR(AVERAGE(IF(INDEX(DATOS,0,$P$2)&lt;=$I142,IF(INDEX(DATOS,0,$P$2)&gt;=$J142,IF(ISNUMBER(INDEX(DATOS,0,K$5)),IF(INDEX(DATOS,0,$N$2)=0,IF(INDEX(DATOS,0,$O$2)=1,IF(INDEX(DATOS,0,$Q$2)=$E142,INDEX(DATOS,0,K$5)))))))),"sd")</f>
        <v>sd</v>
      </c>
      <c r="L142" s="118" t="str">
        <f t="array" ref="L142">IFERROR(AVERAGE(IF(INDEX(DATOS,0,$P$2)&lt;=$I142,IF(INDEX(DATOS,0,$P$2)&gt;=$J142,IF(ISNUMBER(INDEX(DATOS,0,L$5)),IF(INDEX(DATOS,0,$N$2)=0,IF(INDEX(DATOS,0,$O$2)=1,IF(INDEX(DATOS,0,$Q$2)=$E142,INDEX(DATOS,0,L$5)))))))),"sd")</f>
        <v>sd</v>
      </c>
      <c r="M142" s="118" t="str">
        <f t="array" ref="M142">IFERROR(AVERAGE(IF(INDEX(DATOS,0,$P$2)&lt;=$I142,IF(INDEX(DATOS,0,$P$2)&gt;=$J142,IF(ISNUMBER(INDEX(DATOS,0,M$5)),IF(INDEX(DATOS,0,$N$2)=0,IF(INDEX(DATOS,0,$O$2)=1,IF(INDEX(DATOS,0,$Q$2)=$E142,INDEX(DATOS,0,M$5)))))))),"sd")</f>
        <v>sd</v>
      </c>
      <c r="N142" s="118" t="str">
        <f t="array" ref="N142">IFERROR(AVERAGE(IF(INDEX(DATOS,0,$P$2)&lt;=$I142,IF(INDEX(DATOS,0,$P$2)&gt;=$J142,IF(ISNUMBER(INDEX(DATOS,0,N$5)),IF(INDEX(DATOS,0,$N$2)=0,IF(INDEX(DATOS,0,$O$2)=1,IF(INDEX(DATOS,0,$Q$2)=$E142,INDEX(DATOS,0,N$5)))))))),"sd")</f>
        <v>sd</v>
      </c>
      <c r="O142" s="118" t="str">
        <f t="array" ref="O142">IFERROR(AVERAGE(IF(INDEX(DATOS,0,$P$2)&lt;=$I142,IF(INDEX(DATOS,0,$P$2)&gt;=$J142,IF(ISNUMBER(INDEX(DATOS,0,O$5)),IF(INDEX(DATOS,0,$N$2)=0,IF(INDEX(DATOS,0,$O$2)=1,IF(INDEX(DATOS,0,$Q$2)=$E142,INDEX(DATOS,0,O$5)))))))),"sd")</f>
        <v>sd</v>
      </c>
      <c r="P142" s="118" t="str">
        <f t="array" ref="P142">IFERROR(AVERAGE(IF(INDEX(DATOS,0,$P$2)&lt;=$I142,IF(INDEX(DATOS,0,$P$2)&gt;=$J142,IF(ISNUMBER(INDEX(DATOS,0,P$5)),IF(INDEX(DATOS,0,$N$2)=0,IF(INDEX(DATOS,0,$O$2)=1,IF(INDEX(DATOS,0,$Q$2)=$E142,INDEX(DATOS,0,P$5)))))))),"sd")</f>
        <v>sd</v>
      </c>
      <c r="Q142" s="118" t="str">
        <f t="array" ref="Q142">IFERROR(AVERAGE(IF(INDEX(DATOS,0,$P$2)&lt;=$I142,IF(INDEX(DATOS,0,$P$2)&gt;=$J142,IF(ISNUMBER(INDEX(DATOS,0,Q$5)),IF(INDEX(DATOS,0,$N$2)=0,IF(INDEX(DATOS,0,$O$2)=1,IF(INDEX(DATOS,0,$Q$2)=$E142,INDEX(DATOS,0,Q$5)))))))),"sd")</f>
        <v>sd</v>
      </c>
      <c r="R142" s="118"/>
      <c r="S142" s="119" t="str">
        <f t="shared" si="12"/>
        <v>--                                      ,sd,sd,2018,2016,sd,sd,sd,sd,sd,sd,sd</v>
      </c>
    </row>
    <row r="143" spans="1:19" x14ac:dyDescent="0.35">
      <c r="A143">
        <f t="shared" si="13"/>
        <v>136</v>
      </c>
      <c r="B143" s="35">
        <f t="array" ref="B143">IF(B142=0,0,MIN(IF(INDEX(DATOS,0,$P$2)&lt;=$I143,IF(INDEX(DATOS,0,$P$2)&gt;=$J143,IF(ISNUMBER(INDEX(DATOS,0,$C143)),IF(INDEX(DATOS,0,$N$2)=0,IF(INDEX(DATOS,0,$O$2)=1,IF(ISNA(MATCH(INDEX(DATOS,0,$Q$2),IF($J$8:J142=J143,$E$8:E142),0)),INDEX(DATOS,0,$M$2)))))))))</f>
        <v>0</v>
      </c>
      <c r="C143" s="32">
        <f>MATCH(D143,INDEX(DATOS,1,),0)</f>
        <v>20</v>
      </c>
      <c r="D143" s="114" t="s">
        <v>1</v>
      </c>
      <c r="E143" s="34" t="str">
        <f>IF($B143=0,"--",INDEX(DATOS,$B143,Q$2))</f>
        <v>--</v>
      </c>
      <c r="F143" s="34" t="str">
        <f>IFERROR(SUBSTITUTE(SUBSTITUTE(SUBSTITUTE(SUBSTITUTE(SUBSTITUTE(MID(E143,1,FIND(",",E143)-1),"Departamento de","Dpto."),"Partido de","Part."),"Coronel","Cnel."),"General","Gral."),"Comandante","Cmte."),E143)</f>
        <v>--</v>
      </c>
      <c r="G143" s="117" t="str">
        <f>IFERROR(VLOOKUP($E143,LOC_UNICOS,G$2,0),"sd")</f>
        <v>sd</v>
      </c>
      <c r="H143" s="117" t="str">
        <f>IFERROR(VLOOKUP($E143,LOC_UNICOS,H$2,0),"sd")</f>
        <v>sd</v>
      </c>
      <c r="I143" s="116">
        <f t="shared" si="10"/>
        <v>2018</v>
      </c>
      <c r="J143" s="116">
        <f t="shared" si="11"/>
        <v>2016</v>
      </c>
      <c r="K143" s="118" t="str">
        <f t="array" ref="K143">IFERROR(AVERAGE(IF(INDEX(DATOS,0,$P$2)&lt;=$I143,IF(INDEX(DATOS,0,$P$2)&gt;=$J143,IF(ISNUMBER(INDEX(DATOS,0,K$5)),IF(INDEX(DATOS,0,$N$2)=0,IF(INDEX(DATOS,0,$O$2)=1,IF(INDEX(DATOS,0,$Q$2)=$E143,INDEX(DATOS,0,K$5)))))))),"sd")</f>
        <v>sd</v>
      </c>
      <c r="L143" s="118" t="str">
        <f t="array" ref="L143">IFERROR(AVERAGE(IF(INDEX(DATOS,0,$P$2)&lt;=$I143,IF(INDEX(DATOS,0,$P$2)&gt;=$J143,IF(ISNUMBER(INDEX(DATOS,0,L$5)),IF(INDEX(DATOS,0,$N$2)=0,IF(INDEX(DATOS,0,$O$2)=1,IF(INDEX(DATOS,0,$Q$2)=$E143,INDEX(DATOS,0,L$5)))))))),"sd")</f>
        <v>sd</v>
      </c>
      <c r="M143" s="118" t="str">
        <f t="array" ref="M143">IFERROR(AVERAGE(IF(INDEX(DATOS,0,$P$2)&lt;=$I143,IF(INDEX(DATOS,0,$P$2)&gt;=$J143,IF(ISNUMBER(INDEX(DATOS,0,M$5)),IF(INDEX(DATOS,0,$N$2)=0,IF(INDEX(DATOS,0,$O$2)=1,IF(INDEX(DATOS,0,$Q$2)=$E143,INDEX(DATOS,0,M$5)))))))),"sd")</f>
        <v>sd</v>
      </c>
      <c r="N143" s="118" t="str">
        <f t="array" ref="N143">IFERROR(AVERAGE(IF(INDEX(DATOS,0,$P$2)&lt;=$I143,IF(INDEX(DATOS,0,$P$2)&gt;=$J143,IF(ISNUMBER(INDEX(DATOS,0,N$5)),IF(INDEX(DATOS,0,$N$2)=0,IF(INDEX(DATOS,0,$O$2)=1,IF(INDEX(DATOS,0,$Q$2)=$E143,INDEX(DATOS,0,N$5)))))))),"sd")</f>
        <v>sd</v>
      </c>
      <c r="O143" s="118" t="str">
        <f t="array" ref="O143">IFERROR(AVERAGE(IF(INDEX(DATOS,0,$P$2)&lt;=$I143,IF(INDEX(DATOS,0,$P$2)&gt;=$J143,IF(ISNUMBER(INDEX(DATOS,0,O$5)),IF(INDEX(DATOS,0,$N$2)=0,IF(INDEX(DATOS,0,$O$2)=1,IF(INDEX(DATOS,0,$Q$2)=$E143,INDEX(DATOS,0,O$5)))))))),"sd")</f>
        <v>sd</v>
      </c>
      <c r="P143" s="118" t="str">
        <f t="array" ref="P143">IFERROR(AVERAGE(IF(INDEX(DATOS,0,$P$2)&lt;=$I143,IF(INDEX(DATOS,0,$P$2)&gt;=$J143,IF(ISNUMBER(INDEX(DATOS,0,P$5)),IF(INDEX(DATOS,0,$N$2)=0,IF(INDEX(DATOS,0,$O$2)=1,IF(INDEX(DATOS,0,$Q$2)=$E143,INDEX(DATOS,0,P$5)))))))),"sd")</f>
        <v>sd</v>
      </c>
      <c r="Q143" s="118" t="str">
        <f t="array" ref="Q143">IFERROR(AVERAGE(IF(INDEX(DATOS,0,$P$2)&lt;=$I143,IF(INDEX(DATOS,0,$P$2)&gt;=$J143,IF(ISNUMBER(INDEX(DATOS,0,Q$5)),IF(INDEX(DATOS,0,$N$2)=0,IF(INDEX(DATOS,0,$O$2)=1,IF(INDEX(DATOS,0,$Q$2)=$E143,INDEX(DATOS,0,Q$5)))))))),"sd")</f>
        <v>sd</v>
      </c>
      <c r="R143" s="118"/>
      <c r="S143" s="119" t="str">
        <f t="shared" si="12"/>
        <v>--                                      ,sd,sd,2018,2016,sd,sd,sd,sd,sd,sd,sd</v>
      </c>
    </row>
    <row r="144" spans="1:19" x14ac:dyDescent="0.35">
      <c r="A144">
        <f t="shared" si="13"/>
        <v>137</v>
      </c>
      <c r="B144" s="35">
        <f t="array" ref="B144">IF(B143=0,0,MIN(IF(INDEX(DATOS,0,$P$2)&lt;=$I144,IF(INDEX(DATOS,0,$P$2)&gt;=$J144,IF(ISNUMBER(INDEX(DATOS,0,$C144)),IF(INDEX(DATOS,0,$N$2)=0,IF(INDEX(DATOS,0,$O$2)=1,IF(ISNA(MATCH(INDEX(DATOS,0,$Q$2),IF($J$8:J143=J144,$E$8:E143),0)),INDEX(DATOS,0,$M$2)))))))))</f>
        <v>0</v>
      </c>
      <c r="C144" s="32">
        <f>MATCH(D144,INDEX(DATOS,1,),0)</f>
        <v>20</v>
      </c>
      <c r="D144" s="114" t="s">
        <v>1</v>
      </c>
      <c r="E144" s="34" t="str">
        <f>IF($B144=0,"--",INDEX(DATOS,$B144,Q$2))</f>
        <v>--</v>
      </c>
      <c r="F144" s="34" t="str">
        <f>IFERROR(SUBSTITUTE(SUBSTITUTE(SUBSTITUTE(SUBSTITUTE(SUBSTITUTE(MID(E144,1,FIND(",",E144)-1),"Departamento de","Dpto."),"Partido de","Part."),"Coronel","Cnel."),"General","Gral."),"Comandante","Cmte."),E144)</f>
        <v>--</v>
      </c>
      <c r="G144" s="117" t="str">
        <f>IFERROR(VLOOKUP($E144,LOC_UNICOS,G$2,0),"sd")</f>
        <v>sd</v>
      </c>
      <c r="H144" s="117" t="str">
        <f>IFERROR(VLOOKUP($E144,LOC_UNICOS,H$2,0),"sd")</f>
        <v>sd</v>
      </c>
      <c r="I144" s="116">
        <f t="shared" si="10"/>
        <v>2018</v>
      </c>
      <c r="J144" s="116">
        <f t="shared" si="11"/>
        <v>2016</v>
      </c>
      <c r="K144" s="118" t="str">
        <f t="array" ref="K144">IFERROR(AVERAGE(IF(INDEX(DATOS,0,$P$2)&lt;=$I144,IF(INDEX(DATOS,0,$P$2)&gt;=$J144,IF(ISNUMBER(INDEX(DATOS,0,K$5)),IF(INDEX(DATOS,0,$N$2)=0,IF(INDEX(DATOS,0,$O$2)=1,IF(INDEX(DATOS,0,$Q$2)=$E144,INDEX(DATOS,0,K$5)))))))),"sd")</f>
        <v>sd</v>
      </c>
      <c r="L144" s="118" t="str">
        <f t="array" ref="L144">IFERROR(AVERAGE(IF(INDEX(DATOS,0,$P$2)&lt;=$I144,IF(INDEX(DATOS,0,$P$2)&gt;=$J144,IF(ISNUMBER(INDEX(DATOS,0,L$5)),IF(INDEX(DATOS,0,$N$2)=0,IF(INDEX(DATOS,0,$O$2)=1,IF(INDEX(DATOS,0,$Q$2)=$E144,INDEX(DATOS,0,L$5)))))))),"sd")</f>
        <v>sd</v>
      </c>
      <c r="M144" s="118" t="str">
        <f t="array" ref="M144">IFERROR(AVERAGE(IF(INDEX(DATOS,0,$P$2)&lt;=$I144,IF(INDEX(DATOS,0,$P$2)&gt;=$J144,IF(ISNUMBER(INDEX(DATOS,0,M$5)),IF(INDEX(DATOS,0,$N$2)=0,IF(INDEX(DATOS,0,$O$2)=1,IF(INDEX(DATOS,0,$Q$2)=$E144,INDEX(DATOS,0,M$5)))))))),"sd")</f>
        <v>sd</v>
      </c>
      <c r="N144" s="118" t="str">
        <f t="array" ref="N144">IFERROR(AVERAGE(IF(INDEX(DATOS,0,$P$2)&lt;=$I144,IF(INDEX(DATOS,0,$P$2)&gt;=$J144,IF(ISNUMBER(INDEX(DATOS,0,N$5)),IF(INDEX(DATOS,0,$N$2)=0,IF(INDEX(DATOS,0,$O$2)=1,IF(INDEX(DATOS,0,$Q$2)=$E144,INDEX(DATOS,0,N$5)))))))),"sd")</f>
        <v>sd</v>
      </c>
      <c r="O144" s="118" t="str">
        <f t="array" ref="O144">IFERROR(AVERAGE(IF(INDEX(DATOS,0,$P$2)&lt;=$I144,IF(INDEX(DATOS,0,$P$2)&gt;=$J144,IF(ISNUMBER(INDEX(DATOS,0,O$5)),IF(INDEX(DATOS,0,$N$2)=0,IF(INDEX(DATOS,0,$O$2)=1,IF(INDEX(DATOS,0,$Q$2)=$E144,INDEX(DATOS,0,O$5)))))))),"sd")</f>
        <v>sd</v>
      </c>
      <c r="P144" s="118" t="str">
        <f t="array" ref="P144">IFERROR(AVERAGE(IF(INDEX(DATOS,0,$P$2)&lt;=$I144,IF(INDEX(DATOS,0,$P$2)&gt;=$J144,IF(ISNUMBER(INDEX(DATOS,0,P$5)),IF(INDEX(DATOS,0,$N$2)=0,IF(INDEX(DATOS,0,$O$2)=1,IF(INDEX(DATOS,0,$Q$2)=$E144,INDEX(DATOS,0,P$5)))))))),"sd")</f>
        <v>sd</v>
      </c>
      <c r="Q144" s="118" t="str">
        <f t="array" ref="Q144">IFERROR(AVERAGE(IF(INDEX(DATOS,0,$P$2)&lt;=$I144,IF(INDEX(DATOS,0,$P$2)&gt;=$J144,IF(ISNUMBER(INDEX(DATOS,0,Q$5)),IF(INDEX(DATOS,0,$N$2)=0,IF(INDEX(DATOS,0,$O$2)=1,IF(INDEX(DATOS,0,$Q$2)=$E144,INDEX(DATOS,0,Q$5)))))))),"sd")</f>
        <v>sd</v>
      </c>
      <c r="R144" s="118"/>
      <c r="S144" s="119" t="str">
        <f t="shared" si="12"/>
        <v>--                                      ,sd,sd,2018,2016,sd,sd,sd,sd,sd,sd,sd</v>
      </c>
    </row>
    <row r="145" spans="1:19" x14ac:dyDescent="0.35">
      <c r="A145">
        <f t="shared" si="13"/>
        <v>138</v>
      </c>
      <c r="B145" s="35">
        <f t="array" ref="B145">IF(B144=0,0,MIN(IF(INDEX(DATOS,0,$P$2)&lt;=$I145,IF(INDEX(DATOS,0,$P$2)&gt;=$J145,IF(ISNUMBER(INDEX(DATOS,0,$C145)),IF(INDEX(DATOS,0,$N$2)=0,IF(INDEX(DATOS,0,$O$2)=1,IF(ISNA(MATCH(INDEX(DATOS,0,$Q$2),IF($J$8:J144=J145,$E$8:E144),0)),INDEX(DATOS,0,$M$2)))))))))</f>
        <v>0</v>
      </c>
      <c r="C145" s="32">
        <f>MATCH(D145,INDEX(DATOS,1,),0)</f>
        <v>20</v>
      </c>
      <c r="D145" s="114" t="s">
        <v>1</v>
      </c>
      <c r="E145" s="34" t="str">
        <f>IF($B145=0,"--",INDEX(DATOS,$B145,Q$2))</f>
        <v>--</v>
      </c>
      <c r="F145" s="34" t="str">
        <f>IFERROR(SUBSTITUTE(SUBSTITUTE(SUBSTITUTE(SUBSTITUTE(SUBSTITUTE(MID(E145,1,FIND(",",E145)-1),"Departamento de","Dpto."),"Partido de","Part."),"Coronel","Cnel."),"General","Gral."),"Comandante","Cmte."),E145)</f>
        <v>--</v>
      </c>
      <c r="G145" s="117" t="str">
        <f>IFERROR(VLOOKUP($E145,LOC_UNICOS,G$2,0),"sd")</f>
        <v>sd</v>
      </c>
      <c r="H145" s="117" t="str">
        <f>IFERROR(VLOOKUP($E145,LOC_UNICOS,H$2,0),"sd")</f>
        <v>sd</v>
      </c>
      <c r="I145" s="116">
        <f t="shared" si="10"/>
        <v>2018</v>
      </c>
      <c r="J145" s="116">
        <f t="shared" si="11"/>
        <v>2016</v>
      </c>
      <c r="K145" s="118" t="str">
        <f t="array" ref="K145">IFERROR(AVERAGE(IF(INDEX(DATOS,0,$P$2)&lt;=$I145,IF(INDEX(DATOS,0,$P$2)&gt;=$J145,IF(ISNUMBER(INDEX(DATOS,0,K$5)),IF(INDEX(DATOS,0,$N$2)=0,IF(INDEX(DATOS,0,$O$2)=1,IF(INDEX(DATOS,0,$Q$2)=$E145,INDEX(DATOS,0,K$5)))))))),"sd")</f>
        <v>sd</v>
      </c>
      <c r="L145" s="118" t="str">
        <f t="array" ref="L145">IFERROR(AVERAGE(IF(INDEX(DATOS,0,$P$2)&lt;=$I145,IF(INDEX(DATOS,0,$P$2)&gt;=$J145,IF(ISNUMBER(INDEX(DATOS,0,L$5)),IF(INDEX(DATOS,0,$N$2)=0,IF(INDEX(DATOS,0,$O$2)=1,IF(INDEX(DATOS,0,$Q$2)=$E145,INDEX(DATOS,0,L$5)))))))),"sd")</f>
        <v>sd</v>
      </c>
      <c r="M145" s="118" t="str">
        <f t="array" ref="M145">IFERROR(AVERAGE(IF(INDEX(DATOS,0,$P$2)&lt;=$I145,IF(INDEX(DATOS,0,$P$2)&gt;=$J145,IF(ISNUMBER(INDEX(DATOS,0,M$5)),IF(INDEX(DATOS,0,$N$2)=0,IF(INDEX(DATOS,0,$O$2)=1,IF(INDEX(DATOS,0,$Q$2)=$E145,INDEX(DATOS,0,M$5)))))))),"sd")</f>
        <v>sd</v>
      </c>
      <c r="N145" s="118" t="str">
        <f t="array" ref="N145">IFERROR(AVERAGE(IF(INDEX(DATOS,0,$P$2)&lt;=$I145,IF(INDEX(DATOS,0,$P$2)&gt;=$J145,IF(ISNUMBER(INDEX(DATOS,0,N$5)),IF(INDEX(DATOS,0,$N$2)=0,IF(INDEX(DATOS,0,$O$2)=1,IF(INDEX(DATOS,0,$Q$2)=$E145,INDEX(DATOS,0,N$5)))))))),"sd")</f>
        <v>sd</v>
      </c>
      <c r="O145" s="118" t="str">
        <f t="array" ref="O145">IFERROR(AVERAGE(IF(INDEX(DATOS,0,$P$2)&lt;=$I145,IF(INDEX(DATOS,0,$P$2)&gt;=$J145,IF(ISNUMBER(INDEX(DATOS,0,O$5)),IF(INDEX(DATOS,0,$N$2)=0,IF(INDEX(DATOS,0,$O$2)=1,IF(INDEX(DATOS,0,$Q$2)=$E145,INDEX(DATOS,0,O$5)))))))),"sd")</f>
        <v>sd</v>
      </c>
      <c r="P145" s="118" t="str">
        <f t="array" ref="P145">IFERROR(AVERAGE(IF(INDEX(DATOS,0,$P$2)&lt;=$I145,IF(INDEX(DATOS,0,$P$2)&gt;=$J145,IF(ISNUMBER(INDEX(DATOS,0,P$5)),IF(INDEX(DATOS,0,$N$2)=0,IF(INDEX(DATOS,0,$O$2)=1,IF(INDEX(DATOS,0,$Q$2)=$E145,INDEX(DATOS,0,P$5)))))))),"sd")</f>
        <v>sd</v>
      </c>
      <c r="Q145" s="118" t="str">
        <f t="array" ref="Q145">IFERROR(AVERAGE(IF(INDEX(DATOS,0,$P$2)&lt;=$I145,IF(INDEX(DATOS,0,$P$2)&gt;=$J145,IF(ISNUMBER(INDEX(DATOS,0,Q$5)),IF(INDEX(DATOS,0,$N$2)=0,IF(INDEX(DATOS,0,$O$2)=1,IF(INDEX(DATOS,0,$Q$2)=$E145,INDEX(DATOS,0,Q$5)))))))),"sd")</f>
        <v>sd</v>
      </c>
      <c r="R145" s="118"/>
      <c r="S145" s="119" t="str">
        <f t="shared" si="12"/>
        <v>--                                      ,sd,sd,2018,2016,sd,sd,sd,sd,sd,sd,sd</v>
      </c>
    </row>
    <row r="146" spans="1:19" x14ac:dyDescent="0.35">
      <c r="A146">
        <f t="shared" si="13"/>
        <v>139</v>
      </c>
      <c r="B146" s="35">
        <f t="array" ref="B146">IF(B145=0,0,MIN(IF(INDEX(DATOS,0,$P$2)&lt;=$I146,IF(INDEX(DATOS,0,$P$2)&gt;=$J146,IF(ISNUMBER(INDEX(DATOS,0,$C146)),IF(INDEX(DATOS,0,$N$2)=0,IF(INDEX(DATOS,0,$O$2)=1,IF(ISNA(MATCH(INDEX(DATOS,0,$Q$2),IF($J$8:J145=J146,$E$8:E145),0)),INDEX(DATOS,0,$M$2)))))))))</f>
        <v>0</v>
      </c>
      <c r="C146" s="32">
        <f>MATCH(D146,INDEX(DATOS,1,),0)</f>
        <v>20</v>
      </c>
      <c r="D146" s="114" t="s">
        <v>1</v>
      </c>
      <c r="E146" s="34" t="str">
        <f>IF($B146=0,"--",INDEX(DATOS,$B146,Q$2))</f>
        <v>--</v>
      </c>
      <c r="F146" s="34" t="str">
        <f>IFERROR(SUBSTITUTE(SUBSTITUTE(SUBSTITUTE(SUBSTITUTE(SUBSTITUTE(MID(E146,1,FIND(",",E146)-1),"Departamento de","Dpto."),"Partido de","Part."),"Coronel","Cnel."),"General","Gral."),"Comandante","Cmte."),E146)</f>
        <v>--</v>
      </c>
      <c r="G146" s="117" t="str">
        <f>IFERROR(VLOOKUP($E146,LOC_UNICOS,G$2,0),"sd")</f>
        <v>sd</v>
      </c>
      <c r="H146" s="117" t="str">
        <f>IFERROR(VLOOKUP($E146,LOC_UNICOS,H$2,0),"sd")</f>
        <v>sd</v>
      </c>
      <c r="I146" s="116">
        <f t="shared" si="10"/>
        <v>2018</v>
      </c>
      <c r="J146" s="116">
        <f t="shared" si="11"/>
        <v>2016</v>
      </c>
      <c r="K146" s="118" t="str">
        <f t="array" ref="K146">IFERROR(AVERAGE(IF(INDEX(DATOS,0,$P$2)&lt;=$I146,IF(INDEX(DATOS,0,$P$2)&gt;=$J146,IF(ISNUMBER(INDEX(DATOS,0,K$5)),IF(INDEX(DATOS,0,$N$2)=0,IF(INDEX(DATOS,0,$O$2)=1,IF(INDEX(DATOS,0,$Q$2)=$E146,INDEX(DATOS,0,K$5)))))))),"sd")</f>
        <v>sd</v>
      </c>
      <c r="L146" s="118" t="str">
        <f t="array" ref="L146">IFERROR(AVERAGE(IF(INDEX(DATOS,0,$P$2)&lt;=$I146,IF(INDEX(DATOS,0,$P$2)&gt;=$J146,IF(ISNUMBER(INDEX(DATOS,0,L$5)),IF(INDEX(DATOS,0,$N$2)=0,IF(INDEX(DATOS,0,$O$2)=1,IF(INDEX(DATOS,0,$Q$2)=$E146,INDEX(DATOS,0,L$5)))))))),"sd")</f>
        <v>sd</v>
      </c>
      <c r="M146" s="118" t="str">
        <f t="array" ref="M146">IFERROR(AVERAGE(IF(INDEX(DATOS,0,$P$2)&lt;=$I146,IF(INDEX(DATOS,0,$P$2)&gt;=$J146,IF(ISNUMBER(INDEX(DATOS,0,M$5)),IF(INDEX(DATOS,0,$N$2)=0,IF(INDEX(DATOS,0,$O$2)=1,IF(INDEX(DATOS,0,$Q$2)=$E146,INDEX(DATOS,0,M$5)))))))),"sd")</f>
        <v>sd</v>
      </c>
      <c r="N146" s="118" t="str">
        <f t="array" ref="N146">IFERROR(AVERAGE(IF(INDEX(DATOS,0,$P$2)&lt;=$I146,IF(INDEX(DATOS,0,$P$2)&gt;=$J146,IF(ISNUMBER(INDEX(DATOS,0,N$5)),IF(INDEX(DATOS,0,$N$2)=0,IF(INDEX(DATOS,0,$O$2)=1,IF(INDEX(DATOS,0,$Q$2)=$E146,INDEX(DATOS,0,N$5)))))))),"sd")</f>
        <v>sd</v>
      </c>
      <c r="O146" s="118" t="str">
        <f t="array" ref="O146">IFERROR(AVERAGE(IF(INDEX(DATOS,0,$P$2)&lt;=$I146,IF(INDEX(DATOS,0,$P$2)&gt;=$J146,IF(ISNUMBER(INDEX(DATOS,0,O$5)),IF(INDEX(DATOS,0,$N$2)=0,IF(INDEX(DATOS,0,$O$2)=1,IF(INDEX(DATOS,0,$Q$2)=$E146,INDEX(DATOS,0,O$5)))))))),"sd")</f>
        <v>sd</v>
      </c>
      <c r="P146" s="118" t="str">
        <f t="array" ref="P146">IFERROR(AVERAGE(IF(INDEX(DATOS,0,$P$2)&lt;=$I146,IF(INDEX(DATOS,0,$P$2)&gt;=$J146,IF(ISNUMBER(INDEX(DATOS,0,P$5)),IF(INDEX(DATOS,0,$N$2)=0,IF(INDEX(DATOS,0,$O$2)=1,IF(INDEX(DATOS,0,$Q$2)=$E146,INDEX(DATOS,0,P$5)))))))),"sd")</f>
        <v>sd</v>
      </c>
      <c r="Q146" s="118" t="str">
        <f t="array" ref="Q146">IFERROR(AVERAGE(IF(INDEX(DATOS,0,$P$2)&lt;=$I146,IF(INDEX(DATOS,0,$P$2)&gt;=$J146,IF(ISNUMBER(INDEX(DATOS,0,Q$5)),IF(INDEX(DATOS,0,$N$2)=0,IF(INDEX(DATOS,0,$O$2)=1,IF(INDEX(DATOS,0,$Q$2)=$E146,INDEX(DATOS,0,Q$5)))))))),"sd")</f>
        <v>sd</v>
      </c>
      <c r="R146" s="118"/>
      <c r="S146" s="119" t="str">
        <f t="shared" si="12"/>
        <v>--                                      ,sd,sd,2018,2016,sd,sd,sd,sd,sd,sd,sd</v>
      </c>
    </row>
    <row r="147" spans="1:19" x14ac:dyDescent="0.35">
      <c r="A147">
        <f t="shared" si="13"/>
        <v>140</v>
      </c>
      <c r="B147" s="35">
        <f t="array" ref="B147">IF(B146=0,0,MIN(IF(INDEX(DATOS,0,$P$2)&lt;=$I147,IF(INDEX(DATOS,0,$P$2)&gt;=$J147,IF(ISNUMBER(INDEX(DATOS,0,$C147)),IF(INDEX(DATOS,0,$N$2)=0,IF(INDEX(DATOS,0,$O$2)=1,IF(ISNA(MATCH(INDEX(DATOS,0,$Q$2),IF($J$8:J146=J147,$E$8:E146),0)),INDEX(DATOS,0,$M$2)))))))))</f>
        <v>0</v>
      </c>
      <c r="C147" s="32">
        <f>MATCH(D147,INDEX(DATOS,1,),0)</f>
        <v>20</v>
      </c>
      <c r="D147" s="114" t="s">
        <v>1</v>
      </c>
      <c r="E147" s="34" t="str">
        <f>IF($B147=0,"--",INDEX(DATOS,$B147,Q$2))</f>
        <v>--</v>
      </c>
      <c r="F147" s="34" t="str">
        <f>IFERROR(SUBSTITUTE(SUBSTITUTE(SUBSTITUTE(SUBSTITUTE(SUBSTITUTE(MID(E147,1,FIND(",",E147)-1),"Departamento de","Dpto."),"Partido de","Part."),"Coronel","Cnel."),"General","Gral."),"Comandante","Cmte."),E147)</f>
        <v>--</v>
      </c>
      <c r="G147" s="117" t="str">
        <f>IFERROR(VLOOKUP($E147,LOC_UNICOS,G$2,0),"sd")</f>
        <v>sd</v>
      </c>
      <c r="H147" s="117" t="str">
        <f>IFERROR(VLOOKUP($E147,LOC_UNICOS,H$2,0),"sd")</f>
        <v>sd</v>
      </c>
      <c r="I147" s="116">
        <f t="shared" si="10"/>
        <v>2018</v>
      </c>
      <c r="J147" s="116">
        <f t="shared" si="11"/>
        <v>2016</v>
      </c>
      <c r="K147" s="118" t="str">
        <f t="array" ref="K147">IFERROR(AVERAGE(IF(INDEX(DATOS,0,$P$2)&lt;=$I147,IF(INDEX(DATOS,0,$P$2)&gt;=$J147,IF(ISNUMBER(INDEX(DATOS,0,K$5)),IF(INDEX(DATOS,0,$N$2)=0,IF(INDEX(DATOS,0,$O$2)=1,IF(INDEX(DATOS,0,$Q$2)=$E147,INDEX(DATOS,0,K$5)))))))),"sd")</f>
        <v>sd</v>
      </c>
      <c r="L147" s="118" t="str">
        <f t="array" ref="L147">IFERROR(AVERAGE(IF(INDEX(DATOS,0,$P$2)&lt;=$I147,IF(INDEX(DATOS,0,$P$2)&gt;=$J147,IF(ISNUMBER(INDEX(DATOS,0,L$5)),IF(INDEX(DATOS,0,$N$2)=0,IF(INDEX(DATOS,0,$O$2)=1,IF(INDEX(DATOS,0,$Q$2)=$E147,INDEX(DATOS,0,L$5)))))))),"sd")</f>
        <v>sd</v>
      </c>
      <c r="M147" s="118" t="str">
        <f t="array" ref="M147">IFERROR(AVERAGE(IF(INDEX(DATOS,0,$P$2)&lt;=$I147,IF(INDEX(DATOS,0,$P$2)&gt;=$J147,IF(ISNUMBER(INDEX(DATOS,0,M$5)),IF(INDEX(DATOS,0,$N$2)=0,IF(INDEX(DATOS,0,$O$2)=1,IF(INDEX(DATOS,0,$Q$2)=$E147,INDEX(DATOS,0,M$5)))))))),"sd")</f>
        <v>sd</v>
      </c>
      <c r="N147" s="118" t="str">
        <f t="array" ref="N147">IFERROR(AVERAGE(IF(INDEX(DATOS,0,$P$2)&lt;=$I147,IF(INDEX(DATOS,0,$P$2)&gt;=$J147,IF(ISNUMBER(INDEX(DATOS,0,N$5)),IF(INDEX(DATOS,0,$N$2)=0,IF(INDEX(DATOS,0,$O$2)=1,IF(INDEX(DATOS,0,$Q$2)=$E147,INDEX(DATOS,0,N$5)))))))),"sd")</f>
        <v>sd</v>
      </c>
      <c r="O147" s="118" t="str">
        <f t="array" ref="O147">IFERROR(AVERAGE(IF(INDEX(DATOS,0,$P$2)&lt;=$I147,IF(INDEX(DATOS,0,$P$2)&gt;=$J147,IF(ISNUMBER(INDEX(DATOS,0,O$5)),IF(INDEX(DATOS,0,$N$2)=0,IF(INDEX(DATOS,0,$O$2)=1,IF(INDEX(DATOS,0,$Q$2)=$E147,INDEX(DATOS,0,O$5)))))))),"sd")</f>
        <v>sd</v>
      </c>
      <c r="P147" s="118" t="str">
        <f t="array" ref="P147">IFERROR(AVERAGE(IF(INDEX(DATOS,0,$P$2)&lt;=$I147,IF(INDEX(DATOS,0,$P$2)&gt;=$J147,IF(ISNUMBER(INDEX(DATOS,0,P$5)),IF(INDEX(DATOS,0,$N$2)=0,IF(INDEX(DATOS,0,$O$2)=1,IF(INDEX(DATOS,0,$Q$2)=$E147,INDEX(DATOS,0,P$5)))))))),"sd")</f>
        <v>sd</v>
      </c>
      <c r="Q147" s="118" t="str">
        <f t="array" ref="Q147">IFERROR(AVERAGE(IF(INDEX(DATOS,0,$P$2)&lt;=$I147,IF(INDEX(DATOS,0,$P$2)&gt;=$J147,IF(ISNUMBER(INDEX(DATOS,0,Q$5)),IF(INDEX(DATOS,0,$N$2)=0,IF(INDEX(DATOS,0,$O$2)=1,IF(INDEX(DATOS,0,$Q$2)=$E147,INDEX(DATOS,0,Q$5)))))))),"sd")</f>
        <v>sd</v>
      </c>
      <c r="R147" s="118"/>
      <c r="S147" s="119" t="str">
        <f t="shared" si="12"/>
        <v>--                                      ,sd,sd,2018,2016,sd,sd,sd,sd,sd,sd,sd</v>
      </c>
    </row>
    <row r="148" spans="1:19" x14ac:dyDescent="0.35">
      <c r="A148">
        <f t="shared" si="13"/>
        <v>141</v>
      </c>
      <c r="B148" s="35">
        <f t="array" ref="B148">IF(B147=0,0,MIN(IF(INDEX(DATOS,0,$P$2)&lt;=$I148,IF(INDEX(DATOS,0,$P$2)&gt;=$J148,IF(ISNUMBER(INDEX(DATOS,0,$C148)),IF(INDEX(DATOS,0,$N$2)=0,IF(INDEX(DATOS,0,$O$2)=1,IF(ISNA(MATCH(INDEX(DATOS,0,$Q$2),IF($J$8:J147=J148,$E$8:E147),0)),INDEX(DATOS,0,$M$2)))))))))</f>
        <v>0</v>
      </c>
      <c r="C148" s="32">
        <f>MATCH(D148,INDEX(DATOS,1,),0)</f>
        <v>20</v>
      </c>
      <c r="D148" s="114" t="s">
        <v>1</v>
      </c>
      <c r="E148" s="34" t="str">
        <f>IF($B148=0,"--",INDEX(DATOS,$B148,Q$2))</f>
        <v>--</v>
      </c>
      <c r="F148" s="34" t="str">
        <f>IFERROR(SUBSTITUTE(SUBSTITUTE(SUBSTITUTE(SUBSTITUTE(SUBSTITUTE(MID(E148,1,FIND(",",E148)-1),"Departamento de","Dpto."),"Partido de","Part."),"Coronel","Cnel."),"General","Gral."),"Comandante","Cmte."),E148)</f>
        <v>--</v>
      </c>
      <c r="G148" s="117" t="str">
        <f>IFERROR(VLOOKUP($E148,LOC_UNICOS,G$2,0),"sd")</f>
        <v>sd</v>
      </c>
      <c r="H148" s="117" t="str">
        <f>IFERROR(VLOOKUP($E148,LOC_UNICOS,H$2,0),"sd")</f>
        <v>sd</v>
      </c>
      <c r="I148" s="116">
        <f t="shared" si="10"/>
        <v>2018</v>
      </c>
      <c r="J148" s="116">
        <f t="shared" si="11"/>
        <v>2016</v>
      </c>
      <c r="K148" s="118" t="str">
        <f t="array" ref="K148">IFERROR(AVERAGE(IF(INDEX(DATOS,0,$P$2)&lt;=$I148,IF(INDEX(DATOS,0,$P$2)&gt;=$J148,IF(ISNUMBER(INDEX(DATOS,0,K$5)),IF(INDEX(DATOS,0,$N$2)=0,IF(INDEX(DATOS,0,$O$2)=1,IF(INDEX(DATOS,0,$Q$2)=$E148,INDEX(DATOS,0,K$5)))))))),"sd")</f>
        <v>sd</v>
      </c>
      <c r="L148" s="118" t="str">
        <f t="array" ref="L148">IFERROR(AVERAGE(IF(INDEX(DATOS,0,$P$2)&lt;=$I148,IF(INDEX(DATOS,0,$P$2)&gt;=$J148,IF(ISNUMBER(INDEX(DATOS,0,L$5)),IF(INDEX(DATOS,0,$N$2)=0,IF(INDEX(DATOS,0,$O$2)=1,IF(INDEX(DATOS,0,$Q$2)=$E148,INDEX(DATOS,0,L$5)))))))),"sd")</f>
        <v>sd</v>
      </c>
      <c r="M148" s="118" t="str">
        <f t="array" ref="M148">IFERROR(AVERAGE(IF(INDEX(DATOS,0,$P$2)&lt;=$I148,IF(INDEX(DATOS,0,$P$2)&gt;=$J148,IF(ISNUMBER(INDEX(DATOS,0,M$5)),IF(INDEX(DATOS,0,$N$2)=0,IF(INDEX(DATOS,0,$O$2)=1,IF(INDEX(DATOS,0,$Q$2)=$E148,INDEX(DATOS,0,M$5)))))))),"sd")</f>
        <v>sd</v>
      </c>
      <c r="N148" s="118" t="str">
        <f t="array" ref="N148">IFERROR(AVERAGE(IF(INDEX(DATOS,0,$P$2)&lt;=$I148,IF(INDEX(DATOS,0,$P$2)&gt;=$J148,IF(ISNUMBER(INDEX(DATOS,0,N$5)),IF(INDEX(DATOS,0,$N$2)=0,IF(INDEX(DATOS,0,$O$2)=1,IF(INDEX(DATOS,0,$Q$2)=$E148,INDEX(DATOS,0,N$5)))))))),"sd")</f>
        <v>sd</v>
      </c>
      <c r="O148" s="118" t="str">
        <f t="array" ref="O148">IFERROR(AVERAGE(IF(INDEX(DATOS,0,$P$2)&lt;=$I148,IF(INDEX(DATOS,0,$P$2)&gt;=$J148,IF(ISNUMBER(INDEX(DATOS,0,O$5)),IF(INDEX(DATOS,0,$N$2)=0,IF(INDEX(DATOS,0,$O$2)=1,IF(INDEX(DATOS,0,$Q$2)=$E148,INDEX(DATOS,0,O$5)))))))),"sd")</f>
        <v>sd</v>
      </c>
      <c r="P148" s="118" t="str">
        <f t="array" ref="P148">IFERROR(AVERAGE(IF(INDEX(DATOS,0,$P$2)&lt;=$I148,IF(INDEX(DATOS,0,$P$2)&gt;=$J148,IF(ISNUMBER(INDEX(DATOS,0,P$5)),IF(INDEX(DATOS,0,$N$2)=0,IF(INDEX(DATOS,0,$O$2)=1,IF(INDEX(DATOS,0,$Q$2)=$E148,INDEX(DATOS,0,P$5)))))))),"sd")</f>
        <v>sd</v>
      </c>
      <c r="Q148" s="118" t="str">
        <f t="array" ref="Q148">IFERROR(AVERAGE(IF(INDEX(DATOS,0,$P$2)&lt;=$I148,IF(INDEX(DATOS,0,$P$2)&gt;=$J148,IF(ISNUMBER(INDEX(DATOS,0,Q$5)),IF(INDEX(DATOS,0,$N$2)=0,IF(INDEX(DATOS,0,$O$2)=1,IF(INDEX(DATOS,0,$Q$2)=$E148,INDEX(DATOS,0,Q$5)))))))),"sd")</f>
        <v>sd</v>
      </c>
      <c r="R148" s="118"/>
      <c r="S148" s="119" t="str">
        <f t="shared" si="12"/>
        <v>--                                      ,sd,sd,2018,2016,sd,sd,sd,sd,sd,sd,sd</v>
      </c>
    </row>
    <row r="149" spans="1:19" x14ac:dyDescent="0.35">
      <c r="A149">
        <f t="shared" si="13"/>
        <v>142</v>
      </c>
      <c r="B149" s="35">
        <f t="array" ref="B149">IF(B148=0,0,MIN(IF(INDEX(DATOS,0,$P$2)&lt;=$I149,IF(INDEX(DATOS,0,$P$2)&gt;=$J149,IF(ISNUMBER(INDEX(DATOS,0,$C149)),IF(INDEX(DATOS,0,$N$2)=0,IF(INDEX(DATOS,0,$O$2)=1,IF(ISNA(MATCH(INDEX(DATOS,0,$Q$2),IF($J$8:J148=J149,$E$8:E148),0)),INDEX(DATOS,0,$M$2)))))))))</f>
        <v>0</v>
      </c>
      <c r="C149" s="32">
        <f>MATCH(D149,INDEX(DATOS,1,),0)</f>
        <v>20</v>
      </c>
      <c r="D149" s="114" t="s">
        <v>1</v>
      </c>
      <c r="E149" s="34" t="str">
        <f>IF($B149=0,"--",INDEX(DATOS,$B149,Q$2))</f>
        <v>--</v>
      </c>
      <c r="F149" s="34" t="str">
        <f>IFERROR(SUBSTITUTE(SUBSTITUTE(SUBSTITUTE(SUBSTITUTE(SUBSTITUTE(MID(E149,1,FIND(",",E149)-1),"Departamento de","Dpto."),"Partido de","Part."),"Coronel","Cnel."),"General","Gral."),"Comandante","Cmte."),E149)</f>
        <v>--</v>
      </c>
      <c r="G149" s="117" t="str">
        <f>IFERROR(VLOOKUP($E149,LOC_UNICOS,G$2,0),"sd")</f>
        <v>sd</v>
      </c>
      <c r="H149" s="117" t="str">
        <f>IFERROR(VLOOKUP($E149,LOC_UNICOS,H$2,0),"sd")</f>
        <v>sd</v>
      </c>
      <c r="I149" s="116">
        <f t="shared" si="10"/>
        <v>2018</v>
      </c>
      <c r="J149" s="116">
        <f t="shared" si="11"/>
        <v>2016</v>
      </c>
      <c r="K149" s="118" t="str">
        <f t="array" ref="K149">IFERROR(AVERAGE(IF(INDEX(DATOS,0,$P$2)&lt;=$I149,IF(INDEX(DATOS,0,$P$2)&gt;=$J149,IF(ISNUMBER(INDEX(DATOS,0,K$5)),IF(INDEX(DATOS,0,$N$2)=0,IF(INDEX(DATOS,0,$O$2)=1,IF(INDEX(DATOS,0,$Q$2)=$E149,INDEX(DATOS,0,K$5)))))))),"sd")</f>
        <v>sd</v>
      </c>
      <c r="L149" s="118" t="str">
        <f t="array" ref="L149">IFERROR(AVERAGE(IF(INDEX(DATOS,0,$P$2)&lt;=$I149,IF(INDEX(DATOS,0,$P$2)&gt;=$J149,IF(ISNUMBER(INDEX(DATOS,0,L$5)),IF(INDEX(DATOS,0,$N$2)=0,IF(INDEX(DATOS,0,$O$2)=1,IF(INDEX(DATOS,0,$Q$2)=$E149,INDEX(DATOS,0,L$5)))))))),"sd")</f>
        <v>sd</v>
      </c>
      <c r="M149" s="118" t="str">
        <f t="array" ref="M149">IFERROR(AVERAGE(IF(INDEX(DATOS,0,$P$2)&lt;=$I149,IF(INDEX(DATOS,0,$P$2)&gt;=$J149,IF(ISNUMBER(INDEX(DATOS,0,M$5)),IF(INDEX(DATOS,0,$N$2)=0,IF(INDEX(DATOS,0,$O$2)=1,IF(INDEX(DATOS,0,$Q$2)=$E149,INDEX(DATOS,0,M$5)))))))),"sd")</f>
        <v>sd</v>
      </c>
      <c r="N149" s="118" t="str">
        <f t="array" ref="N149">IFERROR(AVERAGE(IF(INDEX(DATOS,0,$P$2)&lt;=$I149,IF(INDEX(DATOS,0,$P$2)&gt;=$J149,IF(ISNUMBER(INDEX(DATOS,0,N$5)),IF(INDEX(DATOS,0,$N$2)=0,IF(INDEX(DATOS,0,$O$2)=1,IF(INDEX(DATOS,0,$Q$2)=$E149,INDEX(DATOS,0,N$5)))))))),"sd")</f>
        <v>sd</v>
      </c>
      <c r="O149" s="118" t="str">
        <f t="array" ref="O149">IFERROR(AVERAGE(IF(INDEX(DATOS,0,$P$2)&lt;=$I149,IF(INDEX(DATOS,0,$P$2)&gt;=$J149,IF(ISNUMBER(INDEX(DATOS,0,O$5)),IF(INDEX(DATOS,0,$N$2)=0,IF(INDEX(DATOS,0,$O$2)=1,IF(INDEX(DATOS,0,$Q$2)=$E149,INDEX(DATOS,0,O$5)))))))),"sd")</f>
        <v>sd</v>
      </c>
      <c r="P149" s="118" t="str">
        <f t="array" ref="P149">IFERROR(AVERAGE(IF(INDEX(DATOS,0,$P$2)&lt;=$I149,IF(INDEX(DATOS,0,$P$2)&gt;=$J149,IF(ISNUMBER(INDEX(DATOS,0,P$5)),IF(INDEX(DATOS,0,$N$2)=0,IF(INDEX(DATOS,0,$O$2)=1,IF(INDEX(DATOS,0,$Q$2)=$E149,INDEX(DATOS,0,P$5)))))))),"sd")</f>
        <v>sd</v>
      </c>
      <c r="Q149" s="118" t="str">
        <f t="array" ref="Q149">IFERROR(AVERAGE(IF(INDEX(DATOS,0,$P$2)&lt;=$I149,IF(INDEX(DATOS,0,$P$2)&gt;=$J149,IF(ISNUMBER(INDEX(DATOS,0,Q$5)),IF(INDEX(DATOS,0,$N$2)=0,IF(INDEX(DATOS,0,$O$2)=1,IF(INDEX(DATOS,0,$Q$2)=$E149,INDEX(DATOS,0,Q$5)))))))),"sd")</f>
        <v>sd</v>
      </c>
      <c r="R149" s="118"/>
      <c r="S149" s="119" t="str">
        <f t="shared" si="12"/>
        <v>--                                      ,sd,sd,2018,2016,sd,sd,sd,sd,sd,sd,sd</v>
      </c>
    </row>
    <row r="150" spans="1:19" x14ac:dyDescent="0.35">
      <c r="A150">
        <f t="shared" si="13"/>
        <v>143</v>
      </c>
      <c r="B150" s="35">
        <f t="array" ref="B150">IF(B149=0,0,MIN(IF(INDEX(DATOS,0,$P$2)&lt;=$I150,IF(INDEX(DATOS,0,$P$2)&gt;=$J150,IF(ISNUMBER(INDEX(DATOS,0,$C150)),IF(INDEX(DATOS,0,$N$2)=0,IF(INDEX(DATOS,0,$O$2)=1,IF(ISNA(MATCH(INDEX(DATOS,0,$Q$2),IF($J$8:J149=J150,$E$8:E149),0)),INDEX(DATOS,0,$M$2)))))))))</f>
        <v>0</v>
      </c>
      <c r="C150" s="32">
        <f>MATCH(D150,INDEX(DATOS,1,),0)</f>
        <v>20</v>
      </c>
      <c r="D150" s="114" t="s">
        <v>1</v>
      </c>
      <c r="E150" s="34" t="str">
        <f>IF($B150=0,"--",INDEX(DATOS,$B150,Q$2))</f>
        <v>--</v>
      </c>
      <c r="F150" s="34" t="str">
        <f>IFERROR(SUBSTITUTE(SUBSTITUTE(SUBSTITUTE(SUBSTITUTE(SUBSTITUTE(MID(E150,1,FIND(",",E150)-1),"Departamento de","Dpto."),"Partido de","Part."),"Coronel","Cnel."),"General","Gral."),"Comandante","Cmte."),E150)</f>
        <v>--</v>
      </c>
      <c r="G150" s="117" t="str">
        <f>IFERROR(VLOOKUP($E150,LOC_UNICOS,G$2,0),"sd")</f>
        <v>sd</v>
      </c>
      <c r="H150" s="117" t="str">
        <f>IFERROR(VLOOKUP($E150,LOC_UNICOS,H$2,0),"sd")</f>
        <v>sd</v>
      </c>
      <c r="I150" s="116">
        <f t="shared" si="10"/>
        <v>2018</v>
      </c>
      <c r="J150" s="116">
        <f t="shared" si="11"/>
        <v>2016</v>
      </c>
      <c r="K150" s="118" t="str">
        <f t="array" ref="K150">IFERROR(AVERAGE(IF(INDEX(DATOS,0,$P$2)&lt;=$I150,IF(INDEX(DATOS,0,$P$2)&gt;=$J150,IF(ISNUMBER(INDEX(DATOS,0,K$5)),IF(INDEX(DATOS,0,$N$2)=0,IF(INDEX(DATOS,0,$O$2)=1,IF(INDEX(DATOS,0,$Q$2)=$E150,INDEX(DATOS,0,K$5)))))))),"sd")</f>
        <v>sd</v>
      </c>
      <c r="L150" s="118" t="str">
        <f t="array" ref="L150">IFERROR(AVERAGE(IF(INDEX(DATOS,0,$P$2)&lt;=$I150,IF(INDEX(DATOS,0,$P$2)&gt;=$J150,IF(ISNUMBER(INDEX(DATOS,0,L$5)),IF(INDEX(DATOS,0,$N$2)=0,IF(INDEX(DATOS,0,$O$2)=1,IF(INDEX(DATOS,0,$Q$2)=$E150,INDEX(DATOS,0,L$5)))))))),"sd")</f>
        <v>sd</v>
      </c>
      <c r="M150" s="118" t="str">
        <f t="array" ref="M150">IFERROR(AVERAGE(IF(INDEX(DATOS,0,$P$2)&lt;=$I150,IF(INDEX(DATOS,0,$P$2)&gt;=$J150,IF(ISNUMBER(INDEX(DATOS,0,M$5)),IF(INDEX(DATOS,0,$N$2)=0,IF(INDEX(DATOS,0,$O$2)=1,IF(INDEX(DATOS,0,$Q$2)=$E150,INDEX(DATOS,0,M$5)))))))),"sd")</f>
        <v>sd</v>
      </c>
      <c r="N150" s="118" t="str">
        <f t="array" ref="N150">IFERROR(AVERAGE(IF(INDEX(DATOS,0,$P$2)&lt;=$I150,IF(INDEX(DATOS,0,$P$2)&gt;=$J150,IF(ISNUMBER(INDEX(DATOS,0,N$5)),IF(INDEX(DATOS,0,$N$2)=0,IF(INDEX(DATOS,0,$O$2)=1,IF(INDEX(DATOS,0,$Q$2)=$E150,INDEX(DATOS,0,N$5)))))))),"sd")</f>
        <v>sd</v>
      </c>
      <c r="O150" s="118" t="str">
        <f t="array" ref="O150">IFERROR(AVERAGE(IF(INDEX(DATOS,0,$P$2)&lt;=$I150,IF(INDEX(DATOS,0,$P$2)&gt;=$J150,IF(ISNUMBER(INDEX(DATOS,0,O$5)),IF(INDEX(DATOS,0,$N$2)=0,IF(INDEX(DATOS,0,$O$2)=1,IF(INDEX(DATOS,0,$Q$2)=$E150,INDEX(DATOS,0,O$5)))))))),"sd")</f>
        <v>sd</v>
      </c>
      <c r="P150" s="118" t="str">
        <f t="array" ref="P150">IFERROR(AVERAGE(IF(INDEX(DATOS,0,$P$2)&lt;=$I150,IF(INDEX(DATOS,0,$P$2)&gt;=$J150,IF(ISNUMBER(INDEX(DATOS,0,P$5)),IF(INDEX(DATOS,0,$N$2)=0,IF(INDEX(DATOS,0,$O$2)=1,IF(INDEX(DATOS,0,$Q$2)=$E150,INDEX(DATOS,0,P$5)))))))),"sd")</f>
        <v>sd</v>
      </c>
      <c r="Q150" s="118" t="str">
        <f t="array" ref="Q150">IFERROR(AVERAGE(IF(INDEX(DATOS,0,$P$2)&lt;=$I150,IF(INDEX(DATOS,0,$P$2)&gt;=$J150,IF(ISNUMBER(INDEX(DATOS,0,Q$5)),IF(INDEX(DATOS,0,$N$2)=0,IF(INDEX(DATOS,0,$O$2)=1,IF(INDEX(DATOS,0,$Q$2)=$E150,INDEX(DATOS,0,Q$5)))))))),"sd")</f>
        <v>sd</v>
      </c>
      <c r="R150" s="118"/>
      <c r="S150" s="119" t="str">
        <f t="shared" si="12"/>
        <v>--                                      ,sd,sd,2018,2016,sd,sd,sd,sd,sd,sd,sd</v>
      </c>
    </row>
    <row r="151" spans="1:19" x14ac:dyDescent="0.35">
      <c r="A151">
        <f t="shared" si="13"/>
        <v>144</v>
      </c>
      <c r="B151" s="35">
        <f t="array" ref="B151">IF(B150=0,0,MIN(IF(INDEX(DATOS,0,$P$2)&lt;=$I151,IF(INDEX(DATOS,0,$P$2)&gt;=$J151,IF(ISNUMBER(INDEX(DATOS,0,$C151)),IF(INDEX(DATOS,0,$N$2)=0,IF(INDEX(DATOS,0,$O$2)=1,IF(ISNA(MATCH(INDEX(DATOS,0,$Q$2),IF($J$8:J150=J151,$E$8:E150),0)),INDEX(DATOS,0,$M$2)))))))))</f>
        <v>0</v>
      </c>
      <c r="C151" s="32">
        <f>MATCH(D151,INDEX(DATOS,1,),0)</f>
        <v>20</v>
      </c>
      <c r="D151" s="114" t="s">
        <v>1</v>
      </c>
      <c r="E151" s="34" t="str">
        <f>IF($B151=0,"--",INDEX(DATOS,$B151,Q$2))</f>
        <v>--</v>
      </c>
      <c r="F151" s="34" t="str">
        <f>IFERROR(SUBSTITUTE(SUBSTITUTE(SUBSTITUTE(SUBSTITUTE(SUBSTITUTE(MID(E151,1,FIND(",",E151)-1),"Departamento de","Dpto."),"Partido de","Part."),"Coronel","Cnel."),"General","Gral."),"Comandante","Cmte."),E151)</f>
        <v>--</v>
      </c>
      <c r="G151" s="117" t="str">
        <f>IFERROR(VLOOKUP($E151,LOC_UNICOS,G$2,0),"sd")</f>
        <v>sd</v>
      </c>
      <c r="H151" s="117" t="str">
        <f>IFERROR(VLOOKUP($E151,LOC_UNICOS,H$2,0),"sd")</f>
        <v>sd</v>
      </c>
      <c r="I151" s="116">
        <f t="shared" si="10"/>
        <v>2018</v>
      </c>
      <c r="J151" s="116">
        <f t="shared" si="11"/>
        <v>2016</v>
      </c>
      <c r="K151" s="118" t="str">
        <f t="array" ref="K151">IFERROR(AVERAGE(IF(INDEX(DATOS,0,$P$2)&lt;=$I151,IF(INDEX(DATOS,0,$P$2)&gt;=$J151,IF(ISNUMBER(INDEX(DATOS,0,K$5)),IF(INDEX(DATOS,0,$N$2)=0,IF(INDEX(DATOS,0,$O$2)=1,IF(INDEX(DATOS,0,$Q$2)=$E151,INDEX(DATOS,0,K$5)))))))),"sd")</f>
        <v>sd</v>
      </c>
      <c r="L151" s="118" t="str">
        <f t="array" ref="L151">IFERROR(AVERAGE(IF(INDEX(DATOS,0,$P$2)&lt;=$I151,IF(INDEX(DATOS,0,$P$2)&gt;=$J151,IF(ISNUMBER(INDEX(DATOS,0,L$5)),IF(INDEX(DATOS,0,$N$2)=0,IF(INDEX(DATOS,0,$O$2)=1,IF(INDEX(DATOS,0,$Q$2)=$E151,INDEX(DATOS,0,L$5)))))))),"sd")</f>
        <v>sd</v>
      </c>
      <c r="M151" s="118" t="str">
        <f t="array" ref="M151">IFERROR(AVERAGE(IF(INDEX(DATOS,0,$P$2)&lt;=$I151,IF(INDEX(DATOS,0,$P$2)&gt;=$J151,IF(ISNUMBER(INDEX(DATOS,0,M$5)),IF(INDEX(DATOS,0,$N$2)=0,IF(INDEX(DATOS,0,$O$2)=1,IF(INDEX(DATOS,0,$Q$2)=$E151,INDEX(DATOS,0,M$5)))))))),"sd")</f>
        <v>sd</v>
      </c>
      <c r="N151" s="118" t="str">
        <f t="array" ref="N151">IFERROR(AVERAGE(IF(INDEX(DATOS,0,$P$2)&lt;=$I151,IF(INDEX(DATOS,0,$P$2)&gt;=$J151,IF(ISNUMBER(INDEX(DATOS,0,N$5)),IF(INDEX(DATOS,0,$N$2)=0,IF(INDEX(DATOS,0,$O$2)=1,IF(INDEX(DATOS,0,$Q$2)=$E151,INDEX(DATOS,0,N$5)))))))),"sd")</f>
        <v>sd</v>
      </c>
      <c r="O151" s="118" t="str">
        <f t="array" ref="O151">IFERROR(AVERAGE(IF(INDEX(DATOS,0,$P$2)&lt;=$I151,IF(INDEX(DATOS,0,$P$2)&gt;=$J151,IF(ISNUMBER(INDEX(DATOS,0,O$5)),IF(INDEX(DATOS,0,$N$2)=0,IF(INDEX(DATOS,0,$O$2)=1,IF(INDEX(DATOS,0,$Q$2)=$E151,INDEX(DATOS,0,O$5)))))))),"sd")</f>
        <v>sd</v>
      </c>
      <c r="P151" s="118" t="str">
        <f t="array" ref="P151">IFERROR(AVERAGE(IF(INDEX(DATOS,0,$P$2)&lt;=$I151,IF(INDEX(DATOS,0,$P$2)&gt;=$J151,IF(ISNUMBER(INDEX(DATOS,0,P$5)),IF(INDEX(DATOS,0,$N$2)=0,IF(INDEX(DATOS,0,$O$2)=1,IF(INDEX(DATOS,0,$Q$2)=$E151,INDEX(DATOS,0,P$5)))))))),"sd")</f>
        <v>sd</v>
      </c>
      <c r="Q151" s="118" t="str">
        <f t="array" ref="Q151">IFERROR(AVERAGE(IF(INDEX(DATOS,0,$P$2)&lt;=$I151,IF(INDEX(DATOS,0,$P$2)&gt;=$J151,IF(ISNUMBER(INDEX(DATOS,0,Q$5)),IF(INDEX(DATOS,0,$N$2)=0,IF(INDEX(DATOS,0,$O$2)=1,IF(INDEX(DATOS,0,$Q$2)=$E151,INDEX(DATOS,0,Q$5)))))))),"sd")</f>
        <v>sd</v>
      </c>
      <c r="R151" s="118"/>
      <c r="S151" s="119" t="str">
        <f t="shared" si="12"/>
        <v>--                                      ,sd,sd,2018,2016,sd,sd,sd,sd,sd,sd,sd</v>
      </c>
    </row>
    <row r="152" spans="1:19" x14ac:dyDescent="0.35">
      <c r="A152">
        <f t="shared" si="13"/>
        <v>145</v>
      </c>
      <c r="B152" s="35">
        <f t="array" ref="B152">IF(B151=0,0,MIN(IF(INDEX(DATOS,0,$P$2)&lt;=$I152,IF(INDEX(DATOS,0,$P$2)&gt;=$J152,IF(ISNUMBER(INDEX(DATOS,0,$C152)),IF(INDEX(DATOS,0,$N$2)=0,IF(INDEX(DATOS,0,$O$2)=1,IF(ISNA(MATCH(INDEX(DATOS,0,$Q$2),IF($J$8:J151=J152,$E$8:E151),0)),INDEX(DATOS,0,$M$2)))))))))</f>
        <v>0</v>
      </c>
      <c r="C152" s="32">
        <f>MATCH(D152,INDEX(DATOS,1,),0)</f>
        <v>20</v>
      </c>
      <c r="D152" s="114" t="s">
        <v>1</v>
      </c>
      <c r="E152" s="34" t="str">
        <f>IF($B152=0,"--",INDEX(DATOS,$B152,Q$2))</f>
        <v>--</v>
      </c>
      <c r="F152" s="34" t="str">
        <f>IFERROR(SUBSTITUTE(SUBSTITUTE(SUBSTITUTE(SUBSTITUTE(SUBSTITUTE(MID(E152,1,FIND(",",E152)-1),"Departamento de","Dpto."),"Partido de","Part."),"Coronel","Cnel."),"General","Gral."),"Comandante","Cmte."),E152)</f>
        <v>--</v>
      </c>
      <c r="G152" s="117" t="str">
        <f>IFERROR(VLOOKUP($E152,LOC_UNICOS,G$2,0),"sd")</f>
        <v>sd</v>
      </c>
      <c r="H152" s="117" t="str">
        <f>IFERROR(VLOOKUP($E152,LOC_UNICOS,H$2,0),"sd")</f>
        <v>sd</v>
      </c>
      <c r="I152" s="116">
        <f t="shared" si="10"/>
        <v>2018</v>
      </c>
      <c r="J152" s="116">
        <f t="shared" si="11"/>
        <v>2016</v>
      </c>
      <c r="K152" s="118" t="str">
        <f t="array" ref="K152">IFERROR(AVERAGE(IF(INDEX(DATOS,0,$P$2)&lt;=$I152,IF(INDEX(DATOS,0,$P$2)&gt;=$J152,IF(ISNUMBER(INDEX(DATOS,0,K$5)),IF(INDEX(DATOS,0,$N$2)=0,IF(INDEX(DATOS,0,$O$2)=1,IF(INDEX(DATOS,0,$Q$2)=$E152,INDEX(DATOS,0,K$5)))))))),"sd")</f>
        <v>sd</v>
      </c>
      <c r="L152" s="118" t="str">
        <f t="array" ref="L152">IFERROR(AVERAGE(IF(INDEX(DATOS,0,$P$2)&lt;=$I152,IF(INDEX(DATOS,0,$P$2)&gt;=$J152,IF(ISNUMBER(INDEX(DATOS,0,L$5)),IF(INDEX(DATOS,0,$N$2)=0,IF(INDEX(DATOS,0,$O$2)=1,IF(INDEX(DATOS,0,$Q$2)=$E152,INDEX(DATOS,0,L$5)))))))),"sd")</f>
        <v>sd</v>
      </c>
      <c r="M152" s="118" t="str">
        <f t="array" ref="M152">IFERROR(AVERAGE(IF(INDEX(DATOS,0,$P$2)&lt;=$I152,IF(INDEX(DATOS,0,$P$2)&gt;=$J152,IF(ISNUMBER(INDEX(DATOS,0,M$5)),IF(INDEX(DATOS,0,$N$2)=0,IF(INDEX(DATOS,0,$O$2)=1,IF(INDEX(DATOS,0,$Q$2)=$E152,INDEX(DATOS,0,M$5)))))))),"sd")</f>
        <v>sd</v>
      </c>
      <c r="N152" s="118" t="str">
        <f t="array" ref="N152">IFERROR(AVERAGE(IF(INDEX(DATOS,0,$P$2)&lt;=$I152,IF(INDEX(DATOS,0,$P$2)&gt;=$J152,IF(ISNUMBER(INDEX(DATOS,0,N$5)),IF(INDEX(DATOS,0,$N$2)=0,IF(INDEX(DATOS,0,$O$2)=1,IF(INDEX(DATOS,0,$Q$2)=$E152,INDEX(DATOS,0,N$5)))))))),"sd")</f>
        <v>sd</v>
      </c>
      <c r="O152" s="118" t="str">
        <f t="array" ref="O152">IFERROR(AVERAGE(IF(INDEX(DATOS,0,$P$2)&lt;=$I152,IF(INDEX(DATOS,0,$P$2)&gt;=$J152,IF(ISNUMBER(INDEX(DATOS,0,O$5)),IF(INDEX(DATOS,0,$N$2)=0,IF(INDEX(DATOS,0,$O$2)=1,IF(INDEX(DATOS,0,$Q$2)=$E152,INDEX(DATOS,0,O$5)))))))),"sd")</f>
        <v>sd</v>
      </c>
      <c r="P152" s="118" t="str">
        <f t="array" ref="P152">IFERROR(AVERAGE(IF(INDEX(DATOS,0,$P$2)&lt;=$I152,IF(INDEX(DATOS,0,$P$2)&gt;=$J152,IF(ISNUMBER(INDEX(DATOS,0,P$5)),IF(INDEX(DATOS,0,$N$2)=0,IF(INDEX(DATOS,0,$O$2)=1,IF(INDEX(DATOS,0,$Q$2)=$E152,INDEX(DATOS,0,P$5)))))))),"sd")</f>
        <v>sd</v>
      </c>
      <c r="Q152" s="118" t="str">
        <f t="array" ref="Q152">IFERROR(AVERAGE(IF(INDEX(DATOS,0,$P$2)&lt;=$I152,IF(INDEX(DATOS,0,$P$2)&gt;=$J152,IF(ISNUMBER(INDEX(DATOS,0,Q$5)),IF(INDEX(DATOS,0,$N$2)=0,IF(INDEX(DATOS,0,$O$2)=1,IF(INDEX(DATOS,0,$Q$2)=$E152,INDEX(DATOS,0,Q$5)))))))),"sd")</f>
        <v>sd</v>
      </c>
      <c r="R152" s="118"/>
      <c r="S152" s="119" t="str">
        <f t="shared" si="12"/>
        <v>--                                      ,sd,sd,2018,2016,sd,sd,sd,sd,sd,sd,sd</v>
      </c>
    </row>
    <row r="153" spans="1:19" x14ac:dyDescent="0.35">
      <c r="A153">
        <f t="shared" si="13"/>
        <v>146</v>
      </c>
      <c r="B153" s="35">
        <f t="array" ref="B153">IF(B152=0,0,MIN(IF(INDEX(DATOS,0,$P$2)&lt;=$I153,IF(INDEX(DATOS,0,$P$2)&gt;=$J153,IF(ISNUMBER(INDEX(DATOS,0,$C153)),IF(INDEX(DATOS,0,$N$2)=0,IF(INDEX(DATOS,0,$O$2)=1,IF(ISNA(MATCH(INDEX(DATOS,0,$Q$2),IF($J$8:J152=J153,$E$8:E152),0)),INDEX(DATOS,0,$M$2)))))))))</f>
        <v>0</v>
      </c>
      <c r="C153" s="32">
        <f>MATCH(D153,INDEX(DATOS,1,),0)</f>
        <v>20</v>
      </c>
      <c r="D153" s="114" t="s">
        <v>1</v>
      </c>
      <c r="E153" s="34" t="str">
        <f>IF($B153=0,"--",INDEX(DATOS,$B153,Q$2))</f>
        <v>--</v>
      </c>
      <c r="F153" s="34" t="str">
        <f>IFERROR(SUBSTITUTE(SUBSTITUTE(SUBSTITUTE(SUBSTITUTE(SUBSTITUTE(MID(E153,1,FIND(",",E153)-1),"Departamento de","Dpto."),"Partido de","Part."),"Coronel","Cnel."),"General","Gral."),"Comandante","Cmte."),E153)</f>
        <v>--</v>
      </c>
      <c r="G153" s="117" t="str">
        <f>IFERROR(VLOOKUP($E153,LOC_UNICOS,G$2,0),"sd")</f>
        <v>sd</v>
      </c>
      <c r="H153" s="117" t="str">
        <f>IFERROR(VLOOKUP($E153,LOC_UNICOS,H$2,0),"sd")</f>
        <v>sd</v>
      </c>
      <c r="I153" s="116">
        <f t="shared" si="10"/>
        <v>2018</v>
      </c>
      <c r="J153" s="116">
        <f t="shared" si="11"/>
        <v>2016</v>
      </c>
      <c r="K153" s="118" t="str">
        <f t="array" ref="K153">IFERROR(AVERAGE(IF(INDEX(DATOS,0,$P$2)&lt;=$I153,IF(INDEX(DATOS,0,$P$2)&gt;=$J153,IF(ISNUMBER(INDEX(DATOS,0,K$5)),IF(INDEX(DATOS,0,$N$2)=0,IF(INDEX(DATOS,0,$O$2)=1,IF(INDEX(DATOS,0,$Q$2)=$E153,INDEX(DATOS,0,K$5)))))))),"sd")</f>
        <v>sd</v>
      </c>
      <c r="L153" s="118" t="str">
        <f t="array" ref="L153">IFERROR(AVERAGE(IF(INDEX(DATOS,0,$P$2)&lt;=$I153,IF(INDEX(DATOS,0,$P$2)&gt;=$J153,IF(ISNUMBER(INDEX(DATOS,0,L$5)),IF(INDEX(DATOS,0,$N$2)=0,IF(INDEX(DATOS,0,$O$2)=1,IF(INDEX(DATOS,0,$Q$2)=$E153,INDEX(DATOS,0,L$5)))))))),"sd")</f>
        <v>sd</v>
      </c>
      <c r="M153" s="118" t="str">
        <f t="array" ref="M153">IFERROR(AVERAGE(IF(INDEX(DATOS,0,$P$2)&lt;=$I153,IF(INDEX(DATOS,0,$P$2)&gt;=$J153,IF(ISNUMBER(INDEX(DATOS,0,M$5)),IF(INDEX(DATOS,0,$N$2)=0,IF(INDEX(DATOS,0,$O$2)=1,IF(INDEX(DATOS,0,$Q$2)=$E153,INDEX(DATOS,0,M$5)))))))),"sd")</f>
        <v>sd</v>
      </c>
      <c r="N153" s="118" t="str">
        <f t="array" ref="N153">IFERROR(AVERAGE(IF(INDEX(DATOS,0,$P$2)&lt;=$I153,IF(INDEX(DATOS,0,$P$2)&gt;=$J153,IF(ISNUMBER(INDEX(DATOS,0,N$5)),IF(INDEX(DATOS,0,$N$2)=0,IF(INDEX(DATOS,0,$O$2)=1,IF(INDEX(DATOS,0,$Q$2)=$E153,INDEX(DATOS,0,N$5)))))))),"sd")</f>
        <v>sd</v>
      </c>
      <c r="O153" s="118" t="str">
        <f t="array" ref="O153">IFERROR(AVERAGE(IF(INDEX(DATOS,0,$P$2)&lt;=$I153,IF(INDEX(DATOS,0,$P$2)&gt;=$J153,IF(ISNUMBER(INDEX(DATOS,0,O$5)),IF(INDEX(DATOS,0,$N$2)=0,IF(INDEX(DATOS,0,$O$2)=1,IF(INDEX(DATOS,0,$Q$2)=$E153,INDEX(DATOS,0,O$5)))))))),"sd")</f>
        <v>sd</v>
      </c>
      <c r="P153" s="118" t="str">
        <f t="array" ref="P153">IFERROR(AVERAGE(IF(INDEX(DATOS,0,$P$2)&lt;=$I153,IF(INDEX(DATOS,0,$P$2)&gt;=$J153,IF(ISNUMBER(INDEX(DATOS,0,P$5)),IF(INDEX(DATOS,0,$N$2)=0,IF(INDEX(DATOS,0,$O$2)=1,IF(INDEX(DATOS,0,$Q$2)=$E153,INDEX(DATOS,0,P$5)))))))),"sd")</f>
        <v>sd</v>
      </c>
      <c r="Q153" s="118" t="str">
        <f t="array" ref="Q153">IFERROR(AVERAGE(IF(INDEX(DATOS,0,$P$2)&lt;=$I153,IF(INDEX(DATOS,0,$P$2)&gt;=$J153,IF(ISNUMBER(INDEX(DATOS,0,Q$5)),IF(INDEX(DATOS,0,$N$2)=0,IF(INDEX(DATOS,0,$O$2)=1,IF(INDEX(DATOS,0,$Q$2)=$E153,INDEX(DATOS,0,Q$5)))))))),"sd")</f>
        <v>sd</v>
      </c>
      <c r="R153" s="118"/>
      <c r="S153" s="119" t="str">
        <f t="shared" si="12"/>
        <v>--                                      ,sd,sd,2018,2016,sd,sd,sd,sd,sd,sd,sd</v>
      </c>
    </row>
    <row r="154" spans="1:19" x14ac:dyDescent="0.35">
      <c r="A154">
        <f t="shared" si="13"/>
        <v>147</v>
      </c>
      <c r="B154" s="35">
        <f t="array" ref="B154">IF(B153=0,0,MIN(IF(INDEX(DATOS,0,$P$2)&lt;=$I154,IF(INDEX(DATOS,0,$P$2)&gt;=$J154,IF(ISNUMBER(INDEX(DATOS,0,$C154)),IF(INDEX(DATOS,0,$N$2)=0,IF(INDEX(DATOS,0,$O$2)=1,IF(ISNA(MATCH(INDEX(DATOS,0,$Q$2),IF($J$8:J153=J154,$E$8:E153),0)),INDEX(DATOS,0,$M$2)))))))))</f>
        <v>0</v>
      </c>
      <c r="C154" s="32">
        <f>MATCH(D154,INDEX(DATOS,1,),0)</f>
        <v>20</v>
      </c>
      <c r="D154" s="114" t="s">
        <v>1</v>
      </c>
      <c r="E154" s="34" t="str">
        <f>IF($B154=0,"--",INDEX(DATOS,$B154,Q$2))</f>
        <v>--</v>
      </c>
      <c r="F154" s="34" t="str">
        <f>IFERROR(SUBSTITUTE(SUBSTITUTE(SUBSTITUTE(SUBSTITUTE(SUBSTITUTE(MID(E154,1,FIND(",",E154)-1),"Departamento de","Dpto."),"Partido de","Part."),"Coronel","Cnel."),"General","Gral."),"Comandante","Cmte."),E154)</f>
        <v>--</v>
      </c>
      <c r="G154" s="117" t="str">
        <f>IFERROR(VLOOKUP($E154,LOC_UNICOS,G$2,0),"sd")</f>
        <v>sd</v>
      </c>
      <c r="H154" s="117" t="str">
        <f>IFERROR(VLOOKUP($E154,LOC_UNICOS,H$2,0),"sd")</f>
        <v>sd</v>
      </c>
      <c r="I154" s="116">
        <f t="shared" si="10"/>
        <v>2018</v>
      </c>
      <c r="J154" s="116">
        <f t="shared" si="11"/>
        <v>2016</v>
      </c>
      <c r="K154" s="118" t="str">
        <f t="array" ref="K154">IFERROR(AVERAGE(IF(INDEX(DATOS,0,$P$2)&lt;=$I154,IF(INDEX(DATOS,0,$P$2)&gt;=$J154,IF(ISNUMBER(INDEX(DATOS,0,K$5)),IF(INDEX(DATOS,0,$N$2)=0,IF(INDEX(DATOS,0,$O$2)=1,IF(INDEX(DATOS,0,$Q$2)=$E154,INDEX(DATOS,0,K$5)))))))),"sd")</f>
        <v>sd</v>
      </c>
      <c r="L154" s="118" t="str">
        <f t="array" ref="L154">IFERROR(AVERAGE(IF(INDEX(DATOS,0,$P$2)&lt;=$I154,IF(INDEX(DATOS,0,$P$2)&gt;=$J154,IF(ISNUMBER(INDEX(DATOS,0,L$5)),IF(INDEX(DATOS,0,$N$2)=0,IF(INDEX(DATOS,0,$O$2)=1,IF(INDEX(DATOS,0,$Q$2)=$E154,INDEX(DATOS,0,L$5)))))))),"sd")</f>
        <v>sd</v>
      </c>
      <c r="M154" s="118" t="str">
        <f t="array" ref="M154">IFERROR(AVERAGE(IF(INDEX(DATOS,0,$P$2)&lt;=$I154,IF(INDEX(DATOS,0,$P$2)&gt;=$J154,IF(ISNUMBER(INDEX(DATOS,0,M$5)),IF(INDEX(DATOS,0,$N$2)=0,IF(INDEX(DATOS,0,$O$2)=1,IF(INDEX(DATOS,0,$Q$2)=$E154,INDEX(DATOS,0,M$5)))))))),"sd")</f>
        <v>sd</v>
      </c>
      <c r="N154" s="118" t="str">
        <f t="array" ref="N154">IFERROR(AVERAGE(IF(INDEX(DATOS,0,$P$2)&lt;=$I154,IF(INDEX(DATOS,0,$P$2)&gt;=$J154,IF(ISNUMBER(INDEX(DATOS,0,N$5)),IF(INDEX(DATOS,0,$N$2)=0,IF(INDEX(DATOS,0,$O$2)=1,IF(INDEX(DATOS,0,$Q$2)=$E154,INDEX(DATOS,0,N$5)))))))),"sd")</f>
        <v>sd</v>
      </c>
      <c r="O154" s="118" t="str">
        <f t="array" ref="O154">IFERROR(AVERAGE(IF(INDEX(DATOS,0,$P$2)&lt;=$I154,IF(INDEX(DATOS,0,$P$2)&gt;=$J154,IF(ISNUMBER(INDEX(DATOS,0,O$5)),IF(INDEX(DATOS,0,$N$2)=0,IF(INDEX(DATOS,0,$O$2)=1,IF(INDEX(DATOS,0,$Q$2)=$E154,INDEX(DATOS,0,O$5)))))))),"sd")</f>
        <v>sd</v>
      </c>
      <c r="P154" s="118" t="str">
        <f t="array" ref="P154">IFERROR(AVERAGE(IF(INDEX(DATOS,0,$P$2)&lt;=$I154,IF(INDEX(DATOS,0,$P$2)&gt;=$J154,IF(ISNUMBER(INDEX(DATOS,0,P$5)),IF(INDEX(DATOS,0,$N$2)=0,IF(INDEX(DATOS,0,$O$2)=1,IF(INDEX(DATOS,0,$Q$2)=$E154,INDEX(DATOS,0,P$5)))))))),"sd")</f>
        <v>sd</v>
      </c>
      <c r="Q154" s="118" t="str">
        <f t="array" ref="Q154">IFERROR(AVERAGE(IF(INDEX(DATOS,0,$P$2)&lt;=$I154,IF(INDEX(DATOS,0,$P$2)&gt;=$J154,IF(ISNUMBER(INDEX(DATOS,0,Q$5)),IF(INDEX(DATOS,0,$N$2)=0,IF(INDEX(DATOS,0,$O$2)=1,IF(INDEX(DATOS,0,$Q$2)=$E154,INDEX(DATOS,0,Q$5)))))))),"sd")</f>
        <v>sd</v>
      </c>
      <c r="R154" s="118"/>
      <c r="S154" s="119" t="str">
        <f t="shared" si="12"/>
        <v>--                                      ,sd,sd,2018,2016,sd,sd,sd,sd,sd,sd,sd</v>
      </c>
    </row>
    <row r="155" spans="1:19" x14ac:dyDescent="0.35">
      <c r="A155">
        <f t="shared" si="13"/>
        <v>148</v>
      </c>
      <c r="B155" s="35">
        <f t="array" ref="B155">IF(B154=0,0,MIN(IF(INDEX(DATOS,0,$P$2)&lt;=$I155,IF(INDEX(DATOS,0,$P$2)&gt;=$J155,IF(ISNUMBER(INDEX(DATOS,0,$C155)),IF(INDEX(DATOS,0,$N$2)=0,IF(INDEX(DATOS,0,$O$2)=1,IF(ISNA(MATCH(INDEX(DATOS,0,$Q$2),IF($J$8:J154=J155,$E$8:E154),0)),INDEX(DATOS,0,$M$2)))))))))</f>
        <v>0</v>
      </c>
      <c r="C155" s="32">
        <f>MATCH(D155,INDEX(DATOS,1,),0)</f>
        <v>20</v>
      </c>
      <c r="D155" s="114" t="s">
        <v>1</v>
      </c>
      <c r="E155" s="34" t="str">
        <f>IF($B155=0,"--",INDEX(DATOS,$B155,Q$2))</f>
        <v>--</v>
      </c>
      <c r="F155" s="34" t="str">
        <f>IFERROR(SUBSTITUTE(SUBSTITUTE(SUBSTITUTE(SUBSTITUTE(SUBSTITUTE(MID(E155,1,FIND(",",E155)-1),"Departamento de","Dpto."),"Partido de","Part."),"Coronel","Cnel."),"General","Gral."),"Comandante","Cmte."),E155)</f>
        <v>--</v>
      </c>
      <c r="G155" s="117" t="str">
        <f>IFERROR(VLOOKUP($E155,LOC_UNICOS,G$2,0),"sd")</f>
        <v>sd</v>
      </c>
      <c r="H155" s="117" t="str">
        <f>IFERROR(VLOOKUP($E155,LOC_UNICOS,H$2,0),"sd")</f>
        <v>sd</v>
      </c>
      <c r="I155" s="116">
        <f t="shared" si="10"/>
        <v>2018</v>
      </c>
      <c r="J155" s="116">
        <f t="shared" si="11"/>
        <v>2016</v>
      </c>
      <c r="K155" s="118" t="str">
        <f t="array" ref="K155">IFERROR(AVERAGE(IF(INDEX(DATOS,0,$P$2)&lt;=$I155,IF(INDEX(DATOS,0,$P$2)&gt;=$J155,IF(ISNUMBER(INDEX(DATOS,0,K$5)),IF(INDEX(DATOS,0,$N$2)=0,IF(INDEX(DATOS,0,$O$2)=1,IF(INDEX(DATOS,0,$Q$2)=$E155,INDEX(DATOS,0,K$5)))))))),"sd")</f>
        <v>sd</v>
      </c>
      <c r="L155" s="118" t="str">
        <f t="array" ref="L155">IFERROR(AVERAGE(IF(INDEX(DATOS,0,$P$2)&lt;=$I155,IF(INDEX(DATOS,0,$P$2)&gt;=$J155,IF(ISNUMBER(INDEX(DATOS,0,L$5)),IF(INDEX(DATOS,0,$N$2)=0,IF(INDEX(DATOS,0,$O$2)=1,IF(INDEX(DATOS,0,$Q$2)=$E155,INDEX(DATOS,0,L$5)))))))),"sd")</f>
        <v>sd</v>
      </c>
      <c r="M155" s="118" t="str">
        <f t="array" ref="M155">IFERROR(AVERAGE(IF(INDEX(DATOS,0,$P$2)&lt;=$I155,IF(INDEX(DATOS,0,$P$2)&gt;=$J155,IF(ISNUMBER(INDEX(DATOS,0,M$5)),IF(INDEX(DATOS,0,$N$2)=0,IF(INDEX(DATOS,0,$O$2)=1,IF(INDEX(DATOS,0,$Q$2)=$E155,INDEX(DATOS,0,M$5)))))))),"sd")</f>
        <v>sd</v>
      </c>
      <c r="N155" s="118" t="str">
        <f t="array" ref="N155">IFERROR(AVERAGE(IF(INDEX(DATOS,0,$P$2)&lt;=$I155,IF(INDEX(DATOS,0,$P$2)&gt;=$J155,IF(ISNUMBER(INDEX(DATOS,0,N$5)),IF(INDEX(DATOS,0,$N$2)=0,IF(INDEX(DATOS,0,$O$2)=1,IF(INDEX(DATOS,0,$Q$2)=$E155,INDEX(DATOS,0,N$5)))))))),"sd")</f>
        <v>sd</v>
      </c>
      <c r="O155" s="118" t="str">
        <f t="array" ref="O155">IFERROR(AVERAGE(IF(INDEX(DATOS,0,$P$2)&lt;=$I155,IF(INDEX(DATOS,0,$P$2)&gt;=$J155,IF(ISNUMBER(INDEX(DATOS,0,O$5)),IF(INDEX(DATOS,0,$N$2)=0,IF(INDEX(DATOS,0,$O$2)=1,IF(INDEX(DATOS,0,$Q$2)=$E155,INDEX(DATOS,0,O$5)))))))),"sd")</f>
        <v>sd</v>
      </c>
      <c r="P155" s="118" t="str">
        <f t="array" ref="P155">IFERROR(AVERAGE(IF(INDEX(DATOS,0,$P$2)&lt;=$I155,IF(INDEX(DATOS,0,$P$2)&gt;=$J155,IF(ISNUMBER(INDEX(DATOS,0,P$5)),IF(INDEX(DATOS,0,$N$2)=0,IF(INDEX(DATOS,0,$O$2)=1,IF(INDEX(DATOS,0,$Q$2)=$E155,INDEX(DATOS,0,P$5)))))))),"sd")</f>
        <v>sd</v>
      </c>
      <c r="Q155" s="118" t="str">
        <f t="array" ref="Q155">IFERROR(AVERAGE(IF(INDEX(DATOS,0,$P$2)&lt;=$I155,IF(INDEX(DATOS,0,$P$2)&gt;=$J155,IF(ISNUMBER(INDEX(DATOS,0,Q$5)),IF(INDEX(DATOS,0,$N$2)=0,IF(INDEX(DATOS,0,$O$2)=1,IF(INDEX(DATOS,0,$Q$2)=$E155,INDEX(DATOS,0,Q$5)))))))),"sd")</f>
        <v>sd</v>
      </c>
      <c r="R155" s="118"/>
      <c r="S155" s="119" t="str">
        <f t="shared" si="12"/>
        <v>--                                      ,sd,sd,2018,2016,sd,sd,sd,sd,sd,sd,sd</v>
      </c>
    </row>
    <row r="156" spans="1:19" x14ac:dyDescent="0.35">
      <c r="A156">
        <f t="shared" si="13"/>
        <v>149</v>
      </c>
      <c r="B156" s="35">
        <f t="array" ref="B156">IF(B155=0,0,MIN(IF(INDEX(DATOS,0,$P$2)&lt;=$I156,IF(INDEX(DATOS,0,$P$2)&gt;=$J156,IF(ISNUMBER(INDEX(DATOS,0,$C156)),IF(INDEX(DATOS,0,$N$2)=0,IF(INDEX(DATOS,0,$O$2)=1,IF(ISNA(MATCH(INDEX(DATOS,0,$Q$2),IF($J$8:J155=J156,$E$8:E155),0)),INDEX(DATOS,0,$M$2)))))))))</f>
        <v>0</v>
      </c>
      <c r="C156" s="32">
        <f>MATCH(D156,INDEX(DATOS,1,),0)</f>
        <v>20</v>
      </c>
      <c r="D156" s="114" t="s">
        <v>1</v>
      </c>
      <c r="E156" s="34" t="str">
        <f>IF($B156=0,"--",INDEX(DATOS,$B156,Q$2))</f>
        <v>--</v>
      </c>
      <c r="F156" s="34" t="str">
        <f>IFERROR(SUBSTITUTE(SUBSTITUTE(SUBSTITUTE(SUBSTITUTE(SUBSTITUTE(MID(E156,1,FIND(",",E156)-1),"Departamento de","Dpto."),"Partido de","Part."),"Coronel","Cnel."),"General","Gral."),"Comandante","Cmte."),E156)</f>
        <v>--</v>
      </c>
      <c r="G156" s="117" t="str">
        <f>IFERROR(VLOOKUP($E156,LOC_UNICOS,G$2,0),"sd")</f>
        <v>sd</v>
      </c>
      <c r="H156" s="117" t="str">
        <f>IFERROR(VLOOKUP($E156,LOC_UNICOS,H$2,0),"sd")</f>
        <v>sd</v>
      </c>
      <c r="I156" s="116">
        <f t="shared" si="10"/>
        <v>2018</v>
      </c>
      <c r="J156" s="116">
        <f t="shared" si="11"/>
        <v>2016</v>
      </c>
      <c r="K156" s="118" t="str">
        <f t="array" ref="K156">IFERROR(AVERAGE(IF(INDEX(DATOS,0,$P$2)&lt;=$I156,IF(INDEX(DATOS,0,$P$2)&gt;=$J156,IF(ISNUMBER(INDEX(DATOS,0,K$5)),IF(INDEX(DATOS,0,$N$2)=0,IF(INDEX(DATOS,0,$O$2)=1,IF(INDEX(DATOS,0,$Q$2)=$E156,INDEX(DATOS,0,K$5)))))))),"sd")</f>
        <v>sd</v>
      </c>
      <c r="L156" s="118" t="str">
        <f t="array" ref="L156">IFERROR(AVERAGE(IF(INDEX(DATOS,0,$P$2)&lt;=$I156,IF(INDEX(DATOS,0,$P$2)&gt;=$J156,IF(ISNUMBER(INDEX(DATOS,0,L$5)),IF(INDEX(DATOS,0,$N$2)=0,IF(INDEX(DATOS,0,$O$2)=1,IF(INDEX(DATOS,0,$Q$2)=$E156,INDEX(DATOS,0,L$5)))))))),"sd")</f>
        <v>sd</v>
      </c>
      <c r="M156" s="118" t="str">
        <f t="array" ref="M156">IFERROR(AVERAGE(IF(INDEX(DATOS,0,$P$2)&lt;=$I156,IF(INDEX(DATOS,0,$P$2)&gt;=$J156,IF(ISNUMBER(INDEX(DATOS,0,M$5)),IF(INDEX(DATOS,0,$N$2)=0,IF(INDEX(DATOS,0,$O$2)=1,IF(INDEX(DATOS,0,$Q$2)=$E156,INDEX(DATOS,0,M$5)))))))),"sd")</f>
        <v>sd</v>
      </c>
      <c r="N156" s="118" t="str">
        <f t="array" ref="N156">IFERROR(AVERAGE(IF(INDEX(DATOS,0,$P$2)&lt;=$I156,IF(INDEX(DATOS,0,$P$2)&gt;=$J156,IF(ISNUMBER(INDEX(DATOS,0,N$5)),IF(INDEX(DATOS,0,$N$2)=0,IF(INDEX(DATOS,0,$O$2)=1,IF(INDEX(DATOS,0,$Q$2)=$E156,INDEX(DATOS,0,N$5)))))))),"sd")</f>
        <v>sd</v>
      </c>
      <c r="O156" s="118" t="str">
        <f t="array" ref="O156">IFERROR(AVERAGE(IF(INDEX(DATOS,0,$P$2)&lt;=$I156,IF(INDEX(DATOS,0,$P$2)&gt;=$J156,IF(ISNUMBER(INDEX(DATOS,0,O$5)),IF(INDEX(DATOS,0,$N$2)=0,IF(INDEX(DATOS,0,$O$2)=1,IF(INDEX(DATOS,0,$Q$2)=$E156,INDEX(DATOS,0,O$5)))))))),"sd")</f>
        <v>sd</v>
      </c>
      <c r="P156" s="118" t="str">
        <f t="array" ref="P156">IFERROR(AVERAGE(IF(INDEX(DATOS,0,$P$2)&lt;=$I156,IF(INDEX(DATOS,0,$P$2)&gt;=$J156,IF(ISNUMBER(INDEX(DATOS,0,P$5)),IF(INDEX(DATOS,0,$N$2)=0,IF(INDEX(DATOS,0,$O$2)=1,IF(INDEX(DATOS,0,$Q$2)=$E156,INDEX(DATOS,0,P$5)))))))),"sd")</f>
        <v>sd</v>
      </c>
      <c r="Q156" s="118" t="str">
        <f t="array" ref="Q156">IFERROR(AVERAGE(IF(INDEX(DATOS,0,$P$2)&lt;=$I156,IF(INDEX(DATOS,0,$P$2)&gt;=$J156,IF(ISNUMBER(INDEX(DATOS,0,Q$5)),IF(INDEX(DATOS,0,$N$2)=0,IF(INDEX(DATOS,0,$O$2)=1,IF(INDEX(DATOS,0,$Q$2)=$E156,INDEX(DATOS,0,Q$5)))))))),"sd")</f>
        <v>sd</v>
      </c>
      <c r="R156" s="118"/>
      <c r="S156" s="119" t="str">
        <f t="shared" si="12"/>
        <v>--                                      ,sd,sd,2018,2016,sd,sd,sd,sd,sd,sd,sd</v>
      </c>
    </row>
    <row r="157" spans="1:19" x14ac:dyDescent="0.35">
      <c r="A157">
        <f t="shared" si="13"/>
        <v>150</v>
      </c>
      <c r="B157" s="35">
        <f t="array" ref="B157">IF(B156=0,0,MIN(IF(INDEX(DATOS,0,$P$2)&lt;=$I157,IF(INDEX(DATOS,0,$P$2)&gt;=$J157,IF(ISNUMBER(INDEX(DATOS,0,$C157)),IF(INDEX(DATOS,0,$N$2)=0,IF(INDEX(DATOS,0,$O$2)=1,IF(ISNA(MATCH(INDEX(DATOS,0,$Q$2),IF($J$8:J156=J157,$E$8:E156),0)),INDEX(DATOS,0,$M$2)))))))))</f>
        <v>0</v>
      </c>
      <c r="C157" s="32">
        <f>MATCH(D157,INDEX(DATOS,1,),0)</f>
        <v>20</v>
      </c>
      <c r="D157" s="114" t="s">
        <v>1</v>
      </c>
      <c r="E157" s="34" t="str">
        <f>IF($B157=0,"--",INDEX(DATOS,$B157,Q$2))</f>
        <v>--</v>
      </c>
      <c r="F157" s="34" t="str">
        <f>IFERROR(SUBSTITUTE(SUBSTITUTE(SUBSTITUTE(SUBSTITUTE(SUBSTITUTE(MID(E157,1,FIND(",",E157)-1),"Departamento de","Dpto."),"Partido de","Part."),"Coronel","Cnel."),"General","Gral."),"Comandante","Cmte."),E157)</f>
        <v>--</v>
      </c>
      <c r="G157" s="117" t="str">
        <f>IFERROR(VLOOKUP($E157,LOC_UNICOS,G$2,0),"sd")</f>
        <v>sd</v>
      </c>
      <c r="H157" s="117" t="str">
        <f>IFERROR(VLOOKUP($E157,LOC_UNICOS,H$2,0),"sd")</f>
        <v>sd</v>
      </c>
      <c r="I157" s="116">
        <f t="shared" si="10"/>
        <v>2018</v>
      </c>
      <c r="J157" s="116">
        <f t="shared" si="11"/>
        <v>2016</v>
      </c>
      <c r="K157" s="118" t="str">
        <f t="array" ref="K157">IFERROR(AVERAGE(IF(INDEX(DATOS,0,$P$2)&lt;=$I157,IF(INDEX(DATOS,0,$P$2)&gt;=$J157,IF(ISNUMBER(INDEX(DATOS,0,K$5)),IF(INDEX(DATOS,0,$N$2)=0,IF(INDEX(DATOS,0,$O$2)=1,IF(INDEX(DATOS,0,$Q$2)=$E157,INDEX(DATOS,0,K$5)))))))),"sd")</f>
        <v>sd</v>
      </c>
      <c r="L157" s="118" t="str">
        <f t="array" ref="L157">IFERROR(AVERAGE(IF(INDEX(DATOS,0,$P$2)&lt;=$I157,IF(INDEX(DATOS,0,$P$2)&gt;=$J157,IF(ISNUMBER(INDEX(DATOS,0,L$5)),IF(INDEX(DATOS,0,$N$2)=0,IF(INDEX(DATOS,0,$O$2)=1,IF(INDEX(DATOS,0,$Q$2)=$E157,INDEX(DATOS,0,L$5)))))))),"sd")</f>
        <v>sd</v>
      </c>
      <c r="M157" s="118" t="str">
        <f t="array" ref="M157">IFERROR(AVERAGE(IF(INDEX(DATOS,0,$P$2)&lt;=$I157,IF(INDEX(DATOS,0,$P$2)&gt;=$J157,IF(ISNUMBER(INDEX(DATOS,0,M$5)),IF(INDEX(DATOS,0,$N$2)=0,IF(INDEX(DATOS,0,$O$2)=1,IF(INDEX(DATOS,0,$Q$2)=$E157,INDEX(DATOS,0,M$5)))))))),"sd")</f>
        <v>sd</v>
      </c>
      <c r="N157" s="118" t="str">
        <f t="array" ref="N157">IFERROR(AVERAGE(IF(INDEX(DATOS,0,$P$2)&lt;=$I157,IF(INDEX(DATOS,0,$P$2)&gt;=$J157,IF(ISNUMBER(INDEX(DATOS,0,N$5)),IF(INDEX(DATOS,0,$N$2)=0,IF(INDEX(DATOS,0,$O$2)=1,IF(INDEX(DATOS,0,$Q$2)=$E157,INDEX(DATOS,0,N$5)))))))),"sd")</f>
        <v>sd</v>
      </c>
      <c r="O157" s="118" t="str">
        <f t="array" ref="O157">IFERROR(AVERAGE(IF(INDEX(DATOS,0,$P$2)&lt;=$I157,IF(INDEX(DATOS,0,$P$2)&gt;=$J157,IF(ISNUMBER(INDEX(DATOS,0,O$5)),IF(INDEX(DATOS,0,$N$2)=0,IF(INDEX(DATOS,0,$O$2)=1,IF(INDEX(DATOS,0,$Q$2)=$E157,INDEX(DATOS,0,O$5)))))))),"sd")</f>
        <v>sd</v>
      </c>
      <c r="P157" s="118" t="str">
        <f t="array" ref="P157">IFERROR(AVERAGE(IF(INDEX(DATOS,0,$P$2)&lt;=$I157,IF(INDEX(DATOS,0,$P$2)&gt;=$J157,IF(ISNUMBER(INDEX(DATOS,0,P$5)),IF(INDEX(DATOS,0,$N$2)=0,IF(INDEX(DATOS,0,$O$2)=1,IF(INDEX(DATOS,0,$Q$2)=$E157,INDEX(DATOS,0,P$5)))))))),"sd")</f>
        <v>sd</v>
      </c>
      <c r="Q157" s="118" t="str">
        <f t="array" ref="Q157">IFERROR(AVERAGE(IF(INDEX(DATOS,0,$P$2)&lt;=$I157,IF(INDEX(DATOS,0,$P$2)&gt;=$J157,IF(ISNUMBER(INDEX(DATOS,0,Q$5)),IF(INDEX(DATOS,0,$N$2)=0,IF(INDEX(DATOS,0,$O$2)=1,IF(INDEX(DATOS,0,$Q$2)=$E157,INDEX(DATOS,0,Q$5)))))))),"sd")</f>
        <v>sd</v>
      </c>
      <c r="R157" s="118"/>
      <c r="S157" s="119" t="str">
        <f t="shared" si="12"/>
        <v>--                                      ,sd,sd,2018,2016,sd,sd,sd,sd,sd,sd,sd</v>
      </c>
    </row>
    <row r="158" spans="1:19" x14ac:dyDescent="0.35">
      <c r="A158">
        <f t="shared" si="13"/>
        <v>151</v>
      </c>
      <c r="B158" s="35">
        <f t="array" ref="B158">IF(B157=0,0,MIN(IF(INDEX(DATOS,0,$P$2)&lt;=$I158,IF(INDEX(DATOS,0,$P$2)&gt;=$J158,IF(ISNUMBER(INDEX(DATOS,0,$C158)),IF(INDEX(DATOS,0,$N$2)=0,IF(INDEX(DATOS,0,$O$2)=1,IF(ISNA(MATCH(INDEX(DATOS,0,$Q$2),IF($J$8:J157=J158,$E$8:E157),0)),INDEX(DATOS,0,$M$2)))))))))</f>
        <v>0</v>
      </c>
      <c r="C158" s="32">
        <f>MATCH(D158,INDEX(DATOS,1,),0)</f>
        <v>20</v>
      </c>
      <c r="D158" s="114" t="s">
        <v>1</v>
      </c>
      <c r="E158" s="34" t="str">
        <f>IF($B158=0,"--",INDEX(DATOS,$B158,Q$2))</f>
        <v>--</v>
      </c>
      <c r="F158" s="34" t="str">
        <f>IFERROR(SUBSTITUTE(SUBSTITUTE(SUBSTITUTE(SUBSTITUTE(SUBSTITUTE(MID(E158,1,FIND(",",E158)-1),"Departamento de","Dpto."),"Partido de","Part."),"Coronel","Cnel."),"General","Gral."),"Comandante","Cmte."),E158)</f>
        <v>--</v>
      </c>
      <c r="G158" s="117" t="str">
        <f>IFERROR(VLOOKUP($E158,LOC_UNICOS,G$2,0),"sd")</f>
        <v>sd</v>
      </c>
      <c r="H158" s="117" t="str">
        <f>IFERROR(VLOOKUP($E158,LOC_UNICOS,H$2,0),"sd")</f>
        <v>sd</v>
      </c>
      <c r="I158" s="116">
        <f t="shared" si="10"/>
        <v>2018</v>
      </c>
      <c r="J158" s="116">
        <f t="shared" si="11"/>
        <v>2016</v>
      </c>
      <c r="K158" s="118" t="str">
        <f t="array" ref="K158">IFERROR(AVERAGE(IF(INDEX(DATOS,0,$P$2)&lt;=$I158,IF(INDEX(DATOS,0,$P$2)&gt;=$J158,IF(ISNUMBER(INDEX(DATOS,0,K$5)),IF(INDEX(DATOS,0,$N$2)=0,IF(INDEX(DATOS,0,$O$2)=1,IF(INDEX(DATOS,0,$Q$2)=$E158,INDEX(DATOS,0,K$5)))))))),"sd")</f>
        <v>sd</v>
      </c>
      <c r="L158" s="118" t="str">
        <f t="array" ref="L158">IFERROR(AVERAGE(IF(INDEX(DATOS,0,$P$2)&lt;=$I158,IF(INDEX(DATOS,0,$P$2)&gt;=$J158,IF(ISNUMBER(INDEX(DATOS,0,L$5)),IF(INDEX(DATOS,0,$N$2)=0,IF(INDEX(DATOS,0,$O$2)=1,IF(INDEX(DATOS,0,$Q$2)=$E158,INDEX(DATOS,0,L$5)))))))),"sd")</f>
        <v>sd</v>
      </c>
      <c r="M158" s="118" t="str">
        <f t="array" ref="M158">IFERROR(AVERAGE(IF(INDEX(DATOS,0,$P$2)&lt;=$I158,IF(INDEX(DATOS,0,$P$2)&gt;=$J158,IF(ISNUMBER(INDEX(DATOS,0,M$5)),IF(INDEX(DATOS,0,$N$2)=0,IF(INDEX(DATOS,0,$O$2)=1,IF(INDEX(DATOS,0,$Q$2)=$E158,INDEX(DATOS,0,M$5)))))))),"sd")</f>
        <v>sd</v>
      </c>
      <c r="N158" s="118" t="str">
        <f t="array" ref="N158">IFERROR(AVERAGE(IF(INDEX(DATOS,0,$P$2)&lt;=$I158,IF(INDEX(DATOS,0,$P$2)&gt;=$J158,IF(ISNUMBER(INDEX(DATOS,0,N$5)),IF(INDEX(DATOS,0,$N$2)=0,IF(INDEX(DATOS,0,$O$2)=1,IF(INDEX(DATOS,0,$Q$2)=$E158,INDEX(DATOS,0,N$5)))))))),"sd")</f>
        <v>sd</v>
      </c>
      <c r="O158" s="118" t="str">
        <f t="array" ref="O158">IFERROR(AVERAGE(IF(INDEX(DATOS,0,$P$2)&lt;=$I158,IF(INDEX(DATOS,0,$P$2)&gt;=$J158,IF(ISNUMBER(INDEX(DATOS,0,O$5)),IF(INDEX(DATOS,0,$N$2)=0,IF(INDEX(DATOS,0,$O$2)=1,IF(INDEX(DATOS,0,$Q$2)=$E158,INDEX(DATOS,0,O$5)))))))),"sd")</f>
        <v>sd</v>
      </c>
      <c r="P158" s="118" t="str">
        <f t="array" ref="P158">IFERROR(AVERAGE(IF(INDEX(DATOS,0,$P$2)&lt;=$I158,IF(INDEX(DATOS,0,$P$2)&gt;=$J158,IF(ISNUMBER(INDEX(DATOS,0,P$5)),IF(INDEX(DATOS,0,$N$2)=0,IF(INDEX(DATOS,0,$O$2)=1,IF(INDEX(DATOS,0,$Q$2)=$E158,INDEX(DATOS,0,P$5)))))))),"sd")</f>
        <v>sd</v>
      </c>
      <c r="Q158" s="118" t="str">
        <f t="array" ref="Q158">IFERROR(AVERAGE(IF(INDEX(DATOS,0,$P$2)&lt;=$I158,IF(INDEX(DATOS,0,$P$2)&gt;=$J158,IF(ISNUMBER(INDEX(DATOS,0,Q$5)),IF(INDEX(DATOS,0,$N$2)=0,IF(INDEX(DATOS,0,$O$2)=1,IF(INDEX(DATOS,0,$Q$2)=$E158,INDEX(DATOS,0,Q$5)))))))),"sd")</f>
        <v>sd</v>
      </c>
      <c r="R158" s="118"/>
      <c r="S158" s="119" t="str">
        <f t="shared" si="12"/>
        <v>--                                      ,sd,sd,2018,2016,sd,sd,sd,sd,sd,sd,sd</v>
      </c>
    </row>
    <row r="159" spans="1:19" x14ac:dyDescent="0.35">
      <c r="A159">
        <f t="shared" si="13"/>
        <v>152</v>
      </c>
      <c r="B159" s="35">
        <f t="array" ref="B159">IF(B158=0,0,MIN(IF(INDEX(DATOS,0,$P$2)&lt;=$I159,IF(INDEX(DATOS,0,$P$2)&gt;=$J159,IF(ISNUMBER(INDEX(DATOS,0,$C159)),IF(INDEX(DATOS,0,$N$2)=0,IF(INDEX(DATOS,0,$O$2)=1,IF(ISNA(MATCH(INDEX(DATOS,0,$Q$2),IF($J$8:J158=J159,$E$8:E158),0)),INDEX(DATOS,0,$M$2)))))))))</f>
        <v>0</v>
      </c>
      <c r="C159" s="32">
        <f>MATCH(D159,INDEX(DATOS,1,),0)</f>
        <v>20</v>
      </c>
      <c r="D159" s="114" t="s">
        <v>1</v>
      </c>
      <c r="E159" s="34" t="str">
        <f>IF($B159=0,"--",INDEX(DATOS,$B159,Q$2))</f>
        <v>--</v>
      </c>
      <c r="F159" s="34" t="str">
        <f>IFERROR(SUBSTITUTE(SUBSTITUTE(SUBSTITUTE(SUBSTITUTE(SUBSTITUTE(MID(E159,1,FIND(",",E159)-1),"Departamento de","Dpto."),"Partido de","Part."),"Coronel","Cnel."),"General","Gral."),"Comandante","Cmte."),E159)</f>
        <v>--</v>
      </c>
      <c r="G159" s="117" t="str">
        <f>IFERROR(VLOOKUP($E159,LOC_UNICOS,G$2,0),"sd")</f>
        <v>sd</v>
      </c>
      <c r="H159" s="117" t="str">
        <f>IFERROR(VLOOKUP($E159,LOC_UNICOS,H$2,0),"sd")</f>
        <v>sd</v>
      </c>
      <c r="I159" s="116">
        <f t="shared" si="10"/>
        <v>2018</v>
      </c>
      <c r="J159" s="116">
        <f t="shared" si="11"/>
        <v>2016</v>
      </c>
      <c r="K159" s="118" t="str">
        <f t="array" ref="K159">IFERROR(AVERAGE(IF(INDEX(DATOS,0,$P$2)&lt;=$I159,IF(INDEX(DATOS,0,$P$2)&gt;=$J159,IF(ISNUMBER(INDEX(DATOS,0,K$5)),IF(INDEX(DATOS,0,$N$2)=0,IF(INDEX(DATOS,0,$O$2)=1,IF(INDEX(DATOS,0,$Q$2)=$E159,INDEX(DATOS,0,K$5)))))))),"sd")</f>
        <v>sd</v>
      </c>
      <c r="L159" s="118" t="str">
        <f t="array" ref="L159">IFERROR(AVERAGE(IF(INDEX(DATOS,0,$P$2)&lt;=$I159,IF(INDEX(DATOS,0,$P$2)&gt;=$J159,IF(ISNUMBER(INDEX(DATOS,0,L$5)),IF(INDEX(DATOS,0,$N$2)=0,IF(INDEX(DATOS,0,$O$2)=1,IF(INDEX(DATOS,0,$Q$2)=$E159,INDEX(DATOS,0,L$5)))))))),"sd")</f>
        <v>sd</v>
      </c>
      <c r="M159" s="118" t="str">
        <f t="array" ref="M159">IFERROR(AVERAGE(IF(INDEX(DATOS,0,$P$2)&lt;=$I159,IF(INDEX(DATOS,0,$P$2)&gt;=$J159,IF(ISNUMBER(INDEX(DATOS,0,M$5)),IF(INDEX(DATOS,0,$N$2)=0,IF(INDEX(DATOS,0,$O$2)=1,IF(INDEX(DATOS,0,$Q$2)=$E159,INDEX(DATOS,0,M$5)))))))),"sd")</f>
        <v>sd</v>
      </c>
      <c r="N159" s="118" t="str">
        <f t="array" ref="N159">IFERROR(AVERAGE(IF(INDEX(DATOS,0,$P$2)&lt;=$I159,IF(INDEX(DATOS,0,$P$2)&gt;=$J159,IF(ISNUMBER(INDEX(DATOS,0,N$5)),IF(INDEX(DATOS,0,$N$2)=0,IF(INDEX(DATOS,0,$O$2)=1,IF(INDEX(DATOS,0,$Q$2)=$E159,INDEX(DATOS,0,N$5)))))))),"sd")</f>
        <v>sd</v>
      </c>
      <c r="O159" s="118" t="str">
        <f t="array" ref="O159">IFERROR(AVERAGE(IF(INDEX(DATOS,0,$P$2)&lt;=$I159,IF(INDEX(DATOS,0,$P$2)&gt;=$J159,IF(ISNUMBER(INDEX(DATOS,0,O$5)),IF(INDEX(DATOS,0,$N$2)=0,IF(INDEX(DATOS,0,$O$2)=1,IF(INDEX(DATOS,0,$Q$2)=$E159,INDEX(DATOS,0,O$5)))))))),"sd")</f>
        <v>sd</v>
      </c>
      <c r="P159" s="118" t="str">
        <f t="array" ref="P159">IFERROR(AVERAGE(IF(INDEX(DATOS,0,$P$2)&lt;=$I159,IF(INDEX(DATOS,0,$P$2)&gt;=$J159,IF(ISNUMBER(INDEX(DATOS,0,P$5)),IF(INDEX(DATOS,0,$N$2)=0,IF(INDEX(DATOS,0,$O$2)=1,IF(INDEX(DATOS,0,$Q$2)=$E159,INDEX(DATOS,0,P$5)))))))),"sd")</f>
        <v>sd</v>
      </c>
      <c r="Q159" s="118" t="str">
        <f t="array" ref="Q159">IFERROR(AVERAGE(IF(INDEX(DATOS,0,$P$2)&lt;=$I159,IF(INDEX(DATOS,0,$P$2)&gt;=$J159,IF(ISNUMBER(INDEX(DATOS,0,Q$5)),IF(INDEX(DATOS,0,$N$2)=0,IF(INDEX(DATOS,0,$O$2)=1,IF(INDEX(DATOS,0,$Q$2)=$E159,INDEX(DATOS,0,Q$5)))))))),"sd")</f>
        <v>sd</v>
      </c>
      <c r="R159" s="118"/>
      <c r="S159" s="119" t="str">
        <f t="shared" si="12"/>
        <v>--                                      ,sd,sd,2018,2016,sd,sd,sd,sd,sd,sd,sd</v>
      </c>
    </row>
    <row r="160" spans="1:19" x14ac:dyDescent="0.35">
      <c r="A160">
        <f t="shared" si="13"/>
        <v>153</v>
      </c>
      <c r="B160" s="35">
        <f t="array" ref="B160">IF(B159=0,0,MIN(IF(INDEX(DATOS,0,$P$2)&lt;=$I160,IF(INDEX(DATOS,0,$P$2)&gt;=$J160,IF(ISNUMBER(INDEX(DATOS,0,$C160)),IF(INDEX(DATOS,0,$N$2)=0,IF(INDEX(DATOS,0,$O$2)=1,IF(ISNA(MATCH(INDEX(DATOS,0,$Q$2),IF($J$8:J159=J160,$E$8:E159),0)),INDEX(DATOS,0,$M$2)))))))))</f>
        <v>0</v>
      </c>
      <c r="C160" s="32">
        <f>MATCH(D160,INDEX(DATOS,1,),0)</f>
        <v>20</v>
      </c>
      <c r="D160" s="114" t="s">
        <v>1</v>
      </c>
      <c r="E160" s="34" t="str">
        <f>IF($B160=0,"--",INDEX(DATOS,$B160,Q$2))</f>
        <v>--</v>
      </c>
      <c r="F160" s="34" t="str">
        <f>IFERROR(SUBSTITUTE(SUBSTITUTE(SUBSTITUTE(SUBSTITUTE(SUBSTITUTE(MID(E160,1,FIND(",",E160)-1),"Departamento de","Dpto."),"Partido de","Part."),"Coronel","Cnel."),"General","Gral."),"Comandante","Cmte."),E160)</f>
        <v>--</v>
      </c>
      <c r="G160" s="117" t="str">
        <f>IFERROR(VLOOKUP($E160,LOC_UNICOS,G$2,0),"sd")</f>
        <v>sd</v>
      </c>
      <c r="H160" s="117" t="str">
        <f>IFERROR(VLOOKUP($E160,LOC_UNICOS,H$2,0),"sd")</f>
        <v>sd</v>
      </c>
      <c r="I160" s="116">
        <f t="shared" si="10"/>
        <v>2018</v>
      </c>
      <c r="J160" s="116">
        <f t="shared" si="11"/>
        <v>2016</v>
      </c>
      <c r="K160" s="118" t="str">
        <f t="array" ref="K160">IFERROR(AVERAGE(IF(INDEX(DATOS,0,$P$2)&lt;=$I160,IF(INDEX(DATOS,0,$P$2)&gt;=$J160,IF(ISNUMBER(INDEX(DATOS,0,K$5)),IF(INDEX(DATOS,0,$N$2)=0,IF(INDEX(DATOS,0,$O$2)=1,IF(INDEX(DATOS,0,$Q$2)=$E160,INDEX(DATOS,0,K$5)))))))),"sd")</f>
        <v>sd</v>
      </c>
      <c r="L160" s="118" t="str">
        <f t="array" ref="L160">IFERROR(AVERAGE(IF(INDEX(DATOS,0,$P$2)&lt;=$I160,IF(INDEX(DATOS,0,$P$2)&gt;=$J160,IF(ISNUMBER(INDEX(DATOS,0,L$5)),IF(INDEX(DATOS,0,$N$2)=0,IF(INDEX(DATOS,0,$O$2)=1,IF(INDEX(DATOS,0,$Q$2)=$E160,INDEX(DATOS,0,L$5)))))))),"sd")</f>
        <v>sd</v>
      </c>
      <c r="M160" s="118" t="str">
        <f t="array" ref="M160">IFERROR(AVERAGE(IF(INDEX(DATOS,0,$P$2)&lt;=$I160,IF(INDEX(DATOS,0,$P$2)&gt;=$J160,IF(ISNUMBER(INDEX(DATOS,0,M$5)),IF(INDEX(DATOS,0,$N$2)=0,IF(INDEX(DATOS,0,$O$2)=1,IF(INDEX(DATOS,0,$Q$2)=$E160,INDEX(DATOS,0,M$5)))))))),"sd")</f>
        <v>sd</v>
      </c>
      <c r="N160" s="118" t="str">
        <f t="array" ref="N160">IFERROR(AVERAGE(IF(INDEX(DATOS,0,$P$2)&lt;=$I160,IF(INDEX(DATOS,0,$P$2)&gt;=$J160,IF(ISNUMBER(INDEX(DATOS,0,N$5)),IF(INDEX(DATOS,0,$N$2)=0,IF(INDEX(DATOS,0,$O$2)=1,IF(INDEX(DATOS,0,$Q$2)=$E160,INDEX(DATOS,0,N$5)))))))),"sd")</f>
        <v>sd</v>
      </c>
      <c r="O160" s="118" t="str">
        <f t="array" ref="O160">IFERROR(AVERAGE(IF(INDEX(DATOS,0,$P$2)&lt;=$I160,IF(INDEX(DATOS,0,$P$2)&gt;=$J160,IF(ISNUMBER(INDEX(DATOS,0,O$5)),IF(INDEX(DATOS,0,$N$2)=0,IF(INDEX(DATOS,0,$O$2)=1,IF(INDEX(DATOS,0,$Q$2)=$E160,INDEX(DATOS,0,O$5)))))))),"sd")</f>
        <v>sd</v>
      </c>
      <c r="P160" s="118" t="str">
        <f t="array" ref="P160">IFERROR(AVERAGE(IF(INDEX(DATOS,0,$P$2)&lt;=$I160,IF(INDEX(DATOS,0,$P$2)&gt;=$J160,IF(ISNUMBER(INDEX(DATOS,0,P$5)),IF(INDEX(DATOS,0,$N$2)=0,IF(INDEX(DATOS,0,$O$2)=1,IF(INDEX(DATOS,0,$Q$2)=$E160,INDEX(DATOS,0,P$5)))))))),"sd")</f>
        <v>sd</v>
      </c>
      <c r="Q160" s="118" t="str">
        <f t="array" ref="Q160">IFERROR(AVERAGE(IF(INDEX(DATOS,0,$P$2)&lt;=$I160,IF(INDEX(DATOS,0,$P$2)&gt;=$J160,IF(ISNUMBER(INDEX(DATOS,0,Q$5)),IF(INDEX(DATOS,0,$N$2)=0,IF(INDEX(DATOS,0,$O$2)=1,IF(INDEX(DATOS,0,$Q$2)=$E160,INDEX(DATOS,0,Q$5)))))))),"sd")</f>
        <v>sd</v>
      </c>
      <c r="R160" s="118"/>
      <c r="S160" s="119" t="str">
        <f t="shared" si="12"/>
        <v>--                                      ,sd,sd,2018,2016,sd,sd,sd,sd,sd,sd,sd</v>
      </c>
    </row>
    <row r="161" spans="1:19" x14ac:dyDescent="0.35">
      <c r="A161">
        <f t="shared" si="13"/>
        <v>154</v>
      </c>
      <c r="B161" s="35">
        <f t="array" ref="B161">IF(B160=0,0,MIN(IF(INDEX(DATOS,0,$P$2)&lt;=$I161,IF(INDEX(DATOS,0,$P$2)&gt;=$J161,IF(ISNUMBER(INDEX(DATOS,0,$C161)),IF(INDEX(DATOS,0,$N$2)=0,IF(INDEX(DATOS,0,$O$2)=1,IF(ISNA(MATCH(INDEX(DATOS,0,$Q$2),IF($J$8:J160=J161,$E$8:E160),0)),INDEX(DATOS,0,$M$2)))))))))</f>
        <v>0</v>
      </c>
      <c r="C161" s="32">
        <f>MATCH(D161,INDEX(DATOS,1,),0)</f>
        <v>20</v>
      </c>
      <c r="D161" s="114" t="s">
        <v>1</v>
      </c>
      <c r="E161" s="34" t="str">
        <f>IF($B161=0,"--",INDEX(DATOS,$B161,Q$2))</f>
        <v>--</v>
      </c>
      <c r="F161" s="34" t="str">
        <f>IFERROR(SUBSTITUTE(SUBSTITUTE(SUBSTITUTE(SUBSTITUTE(SUBSTITUTE(MID(E161,1,FIND(",",E161)-1),"Departamento de","Dpto."),"Partido de","Part."),"Coronel","Cnel."),"General","Gral."),"Comandante","Cmte."),E161)</f>
        <v>--</v>
      </c>
      <c r="G161" s="117" t="str">
        <f>IFERROR(VLOOKUP($E161,LOC_UNICOS,G$2,0),"sd")</f>
        <v>sd</v>
      </c>
      <c r="H161" s="117" t="str">
        <f>IFERROR(VLOOKUP($E161,LOC_UNICOS,H$2,0),"sd")</f>
        <v>sd</v>
      </c>
      <c r="I161" s="116">
        <f t="shared" si="10"/>
        <v>2018</v>
      </c>
      <c r="J161" s="116">
        <f t="shared" si="11"/>
        <v>2016</v>
      </c>
      <c r="K161" s="118" t="str">
        <f t="array" ref="K161">IFERROR(AVERAGE(IF(INDEX(DATOS,0,$P$2)&lt;=$I161,IF(INDEX(DATOS,0,$P$2)&gt;=$J161,IF(ISNUMBER(INDEX(DATOS,0,K$5)),IF(INDEX(DATOS,0,$N$2)=0,IF(INDEX(DATOS,0,$O$2)=1,IF(INDEX(DATOS,0,$Q$2)=$E161,INDEX(DATOS,0,K$5)))))))),"sd")</f>
        <v>sd</v>
      </c>
      <c r="L161" s="118" t="str">
        <f t="array" ref="L161">IFERROR(AVERAGE(IF(INDEX(DATOS,0,$P$2)&lt;=$I161,IF(INDEX(DATOS,0,$P$2)&gt;=$J161,IF(ISNUMBER(INDEX(DATOS,0,L$5)),IF(INDEX(DATOS,0,$N$2)=0,IF(INDEX(DATOS,0,$O$2)=1,IF(INDEX(DATOS,0,$Q$2)=$E161,INDEX(DATOS,0,L$5)))))))),"sd")</f>
        <v>sd</v>
      </c>
      <c r="M161" s="118" t="str">
        <f t="array" ref="M161">IFERROR(AVERAGE(IF(INDEX(DATOS,0,$P$2)&lt;=$I161,IF(INDEX(DATOS,0,$P$2)&gt;=$J161,IF(ISNUMBER(INDEX(DATOS,0,M$5)),IF(INDEX(DATOS,0,$N$2)=0,IF(INDEX(DATOS,0,$O$2)=1,IF(INDEX(DATOS,0,$Q$2)=$E161,INDEX(DATOS,0,M$5)))))))),"sd")</f>
        <v>sd</v>
      </c>
      <c r="N161" s="118" t="str">
        <f t="array" ref="N161">IFERROR(AVERAGE(IF(INDEX(DATOS,0,$P$2)&lt;=$I161,IF(INDEX(DATOS,0,$P$2)&gt;=$J161,IF(ISNUMBER(INDEX(DATOS,0,N$5)),IF(INDEX(DATOS,0,$N$2)=0,IF(INDEX(DATOS,0,$O$2)=1,IF(INDEX(DATOS,0,$Q$2)=$E161,INDEX(DATOS,0,N$5)))))))),"sd")</f>
        <v>sd</v>
      </c>
      <c r="O161" s="118" t="str">
        <f t="array" ref="O161">IFERROR(AVERAGE(IF(INDEX(DATOS,0,$P$2)&lt;=$I161,IF(INDEX(DATOS,0,$P$2)&gt;=$J161,IF(ISNUMBER(INDEX(DATOS,0,O$5)),IF(INDEX(DATOS,0,$N$2)=0,IF(INDEX(DATOS,0,$O$2)=1,IF(INDEX(DATOS,0,$Q$2)=$E161,INDEX(DATOS,0,O$5)))))))),"sd")</f>
        <v>sd</v>
      </c>
      <c r="P161" s="118" t="str">
        <f t="array" ref="P161">IFERROR(AVERAGE(IF(INDEX(DATOS,0,$P$2)&lt;=$I161,IF(INDEX(DATOS,0,$P$2)&gt;=$J161,IF(ISNUMBER(INDEX(DATOS,0,P$5)),IF(INDEX(DATOS,0,$N$2)=0,IF(INDEX(DATOS,0,$O$2)=1,IF(INDEX(DATOS,0,$Q$2)=$E161,INDEX(DATOS,0,P$5)))))))),"sd")</f>
        <v>sd</v>
      </c>
      <c r="Q161" s="118" t="str">
        <f t="array" ref="Q161">IFERROR(AVERAGE(IF(INDEX(DATOS,0,$P$2)&lt;=$I161,IF(INDEX(DATOS,0,$P$2)&gt;=$J161,IF(ISNUMBER(INDEX(DATOS,0,Q$5)),IF(INDEX(DATOS,0,$N$2)=0,IF(INDEX(DATOS,0,$O$2)=1,IF(INDEX(DATOS,0,$Q$2)=$E161,INDEX(DATOS,0,Q$5)))))))),"sd")</f>
        <v>sd</v>
      </c>
      <c r="R161" s="118"/>
      <c r="S161" s="119" t="str">
        <f t="shared" si="12"/>
        <v>--                                      ,sd,sd,2018,2016,sd,sd,sd,sd,sd,sd,sd</v>
      </c>
    </row>
    <row r="162" spans="1:19" x14ac:dyDescent="0.35">
      <c r="A162">
        <f t="shared" si="13"/>
        <v>155</v>
      </c>
      <c r="B162" s="35">
        <f t="array" ref="B162">IF(B161=0,0,MIN(IF(INDEX(DATOS,0,$P$2)&lt;=$I162,IF(INDEX(DATOS,0,$P$2)&gt;=$J162,IF(ISNUMBER(INDEX(DATOS,0,$C162)),IF(INDEX(DATOS,0,$N$2)=0,IF(INDEX(DATOS,0,$O$2)=1,IF(ISNA(MATCH(INDEX(DATOS,0,$Q$2),IF($J$8:J161=J162,$E$8:E161),0)),INDEX(DATOS,0,$M$2)))))))))</f>
        <v>0</v>
      </c>
      <c r="C162" s="32">
        <f>MATCH(D162,INDEX(DATOS,1,),0)</f>
        <v>20</v>
      </c>
      <c r="D162" s="114" t="s">
        <v>1</v>
      </c>
      <c r="E162" s="34" t="str">
        <f>IF($B162=0,"--",INDEX(DATOS,$B162,Q$2))</f>
        <v>--</v>
      </c>
      <c r="F162" s="34" t="str">
        <f>IFERROR(SUBSTITUTE(SUBSTITUTE(SUBSTITUTE(SUBSTITUTE(SUBSTITUTE(MID(E162,1,FIND(",",E162)-1),"Departamento de","Dpto."),"Partido de","Part."),"Coronel","Cnel."),"General","Gral."),"Comandante","Cmte."),E162)</f>
        <v>--</v>
      </c>
      <c r="G162" s="117" t="str">
        <f>IFERROR(VLOOKUP($E162,LOC_UNICOS,G$2,0),"sd")</f>
        <v>sd</v>
      </c>
      <c r="H162" s="117" t="str">
        <f>IFERROR(VLOOKUP($E162,LOC_UNICOS,H$2,0),"sd")</f>
        <v>sd</v>
      </c>
      <c r="I162" s="116">
        <f t="shared" si="10"/>
        <v>2018</v>
      </c>
      <c r="J162" s="116">
        <f t="shared" si="11"/>
        <v>2016</v>
      </c>
      <c r="K162" s="118" t="str">
        <f t="array" ref="K162">IFERROR(AVERAGE(IF(INDEX(DATOS,0,$P$2)&lt;=$I162,IF(INDEX(DATOS,0,$P$2)&gt;=$J162,IF(ISNUMBER(INDEX(DATOS,0,K$5)),IF(INDEX(DATOS,0,$N$2)=0,IF(INDEX(DATOS,0,$O$2)=1,IF(INDEX(DATOS,0,$Q$2)=$E162,INDEX(DATOS,0,K$5)))))))),"sd")</f>
        <v>sd</v>
      </c>
      <c r="L162" s="118" t="str">
        <f t="array" ref="L162">IFERROR(AVERAGE(IF(INDEX(DATOS,0,$P$2)&lt;=$I162,IF(INDEX(DATOS,0,$P$2)&gt;=$J162,IF(ISNUMBER(INDEX(DATOS,0,L$5)),IF(INDEX(DATOS,0,$N$2)=0,IF(INDEX(DATOS,0,$O$2)=1,IF(INDEX(DATOS,0,$Q$2)=$E162,INDEX(DATOS,0,L$5)))))))),"sd")</f>
        <v>sd</v>
      </c>
      <c r="M162" s="118" t="str">
        <f t="array" ref="M162">IFERROR(AVERAGE(IF(INDEX(DATOS,0,$P$2)&lt;=$I162,IF(INDEX(DATOS,0,$P$2)&gt;=$J162,IF(ISNUMBER(INDEX(DATOS,0,M$5)),IF(INDEX(DATOS,0,$N$2)=0,IF(INDEX(DATOS,0,$O$2)=1,IF(INDEX(DATOS,0,$Q$2)=$E162,INDEX(DATOS,0,M$5)))))))),"sd")</f>
        <v>sd</v>
      </c>
      <c r="N162" s="118" t="str">
        <f t="array" ref="N162">IFERROR(AVERAGE(IF(INDEX(DATOS,0,$P$2)&lt;=$I162,IF(INDEX(DATOS,0,$P$2)&gt;=$J162,IF(ISNUMBER(INDEX(DATOS,0,N$5)),IF(INDEX(DATOS,0,$N$2)=0,IF(INDEX(DATOS,0,$O$2)=1,IF(INDEX(DATOS,0,$Q$2)=$E162,INDEX(DATOS,0,N$5)))))))),"sd")</f>
        <v>sd</v>
      </c>
      <c r="O162" s="118" t="str">
        <f t="array" ref="O162">IFERROR(AVERAGE(IF(INDEX(DATOS,0,$P$2)&lt;=$I162,IF(INDEX(DATOS,0,$P$2)&gt;=$J162,IF(ISNUMBER(INDEX(DATOS,0,O$5)),IF(INDEX(DATOS,0,$N$2)=0,IF(INDEX(DATOS,0,$O$2)=1,IF(INDEX(DATOS,0,$Q$2)=$E162,INDEX(DATOS,0,O$5)))))))),"sd")</f>
        <v>sd</v>
      </c>
      <c r="P162" s="118" t="str">
        <f t="array" ref="P162">IFERROR(AVERAGE(IF(INDEX(DATOS,0,$P$2)&lt;=$I162,IF(INDEX(DATOS,0,$P$2)&gt;=$J162,IF(ISNUMBER(INDEX(DATOS,0,P$5)),IF(INDEX(DATOS,0,$N$2)=0,IF(INDEX(DATOS,0,$O$2)=1,IF(INDEX(DATOS,0,$Q$2)=$E162,INDEX(DATOS,0,P$5)))))))),"sd")</f>
        <v>sd</v>
      </c>
      <c r="Q162" s="118" t="str">
        <f t="array" ref="Q162">IFERROR(AVERAGE(IF(INDEX(DATOS,0,$P$2)&lt;=$I162,IF(INDEX(DATOS,0,$P$2)&gt;=$J162,IF(ISNUMBER(INDEX(DATOS,0,Q$5)),IF(INDEX(DATOS,0,$N$2)=0,IF(INDEX(DATOS,0,$O$2)=1,IF(INDEX(DATOS,0,$Q$2)=$E162,INDEX(DATOS,0,Q$5)))))))),"sd")</f>
        <v>sd</v>
      </c>
      <c r="R162" s="118"/>
      <c r="S162" s="119" t="str">
        <f t="shared" si="12"/>
        <v>--                                      ,sd,sd,2018,2016,sd,sd,sd,sd,sd,sd,sd</v>
      </c>
    </row>
    <row r="163" spans="1:19" x14ac:dyDescent="0.35">
      <c r="A163">
        <f t="shared" si="13"/>
        <v>156</v>
      </c>
      <c r="B163" s="35">
        <f t="array" ref="B163">IF(B162=0,0,MIN(IF(INDEX(DATOS,0,$P$2)&lt;=$I163,IF(INDEX(DATOS,0,$P$2)&gt;=$J163,IF(ISNUMBER(INDEX(DATOS,0,$C163)),IF(INDEX(DATOS,0,$N$2)=0,IF(INDEX(DATOS,0,$O$2)=1,IF(ISNA(MATCH(INDEX(DATOS,0,$Q$2),IF($J$8:J162=J163,$E$8:E162),0)),INDEX(DATOS,0,$M$2)))))))))</f>
        <v>0</v>
      </c>
      <c r="C163" s="32">
        <f>MATCH(D163,INDEX(DATOS,1,),0)</f>
        <v>20</v>
      </c>
      <c r="D163" s="114" t="s">
        <v>1</v>
      </c>
      <c r="E163" s="34" t="str">
        <f>IF($B163=0,"--",INDEX(DATOS,$B163,Q$2))</f>
        <v>--</v>
      </c>
      <c r="F163" s="34" t="str">
        <f>IFERROR(SUBSTITUTE(SUBSTITUTE(SUBSTITUTE(SUBSTITUTE(SUBSTITUTE(MID(E163,1,FIND(",",E163)-1),"Departamento de","Dpto."),"Partido de","Part."),"Coronel","Cnel."),"General","Gral."),"Comandante","Cmte."),E163)</f>
        <v>--</v>
      </c>
      <c r="G163" s="117" t="str">
        <f>IFERROR(VLOOKUP($E163,LOC_UNICOS,G$2,0),"sd")</f>
        <v>sd</v>
      </c>
      <c r="H163" s="117" t="str">
        <f>IFERROR(VLOOKUP($E163,LOC_UNICOS,H$2,0),"sd")</f>
        <v>sd</v>
      </c>
      <c r="I163" s="116">
        <f t="shared" si="10"/>
        <v>2018</v>
      </c>
      <c r="J163" s="116">
        <f t="shared" si="11"/>
        <v>2016</v>
      </c>
      <c r="K163" s="118" t="str">
        <f t="array" ref="K163">IFERROR(AVERAGE(IF(INDEX(DATOS,0,$P$2)&lt;=$I163,IF(INDEX(DATOS,0,$P$2)&gt;=$J163,IF(ISNUMBER(INDEX(DATOS,0,K$5)),IF(INDEX(DATOS,0,$N$2)=0,IF(INDEX(DATOS,0,$O$2)=1,IF(INDEX(DATOS,0,$Q$2)=$E163,INDEX(DATOS,0,K$5)))))))),"sd")</f>
        <v>sd</v>
      </c>
      <c r="L163" s="118" t="str">
        <f t="array" ref="L163">IFERROR(AVERAGE(IF(INDEX(DATOS,0,$P$2)&lt;=$I163,IF(INDEX(DATOS,0,$P$2)&gt;=$J163,IF(ISNUMBER(INDEX(DATOS,0,L$5)),IF(INDEX(DATOS,0,$N$2)=0,IF(INDEX(DATOS,0,$O$2)=1,IF(INDEX(DATOS,0,$Q$2)=$E163,INDEX(DATOS,0,L$5)))))))),"sd")</f>
        <v>sd</v>
      </c>
      <c r="M163" s="118" t="str">
        <f t="array" ref="M163">IFERROR(AVERAGE(IF(INDEX(DATOS,0,$P$2)&lt;=$I163,IF(INDEX(DATOS,0,$P$2)&gt;=$J163,IF(ISNUMBER(INDEX(DATOS,0,M$5)),IF(INDEX(DATOS,0,$N$2)=0,IF(INDEX(DATOS,0,$O$2)=1,IF(INDEX(DATOS,0,$Q$2)=$E163,INDEX(DATOS,0,M$5)))))))),"sd")</f>
        <v>sd</v>
      </c>
      <c r="N163" s="118" t="str">
        <f t="array" ref="N163">IFERROR(AVERAGE(IF(INDEX(DATOS,0,$P$2)&lt;=$I163,IF(INDEX(DATOS,0,$P$2)&gt;=$J163,IF(ISNUMBER(INDEX(DATOS,0,N$5)),IF(INDEX(DATOS,0,$N$2)=0,IF(INDEX(DATOS,0,$O$2)=1,IF(INDEX(DATOS,0,$Q$2)=$E163,INDEX(DATOS,0,N$5)))))))),"sd")</f>
        <v>sd</v>
      </c>
      <c r="O163" s="118" t="str">
        <f t="array" ref="O163">IFERROR(AVERAGE(IF(INDEX(DATOS,0,$P$2)&lt;=$I163,IF(INDEX(DATOS,0,$P$2)&gt;=$J163,IF(ISNUMBER(INDEX(DATOS,0,O$5)),IF(INDEX(DATOS,0,$N$2)=0,IF(INDEX(DATOS,0,$O$2)=1,IF(INDEX(DATOS,0,$Q$2)=$E163,INDEX(DATOS,0,O$5)))))))),"sd")</f>
        <v>sd</v>
      </c>
      <c r="P163" s="118" t="str">
        <f t="array" ref="P163">IFERROR(AVERAGE(IF(INDEX(DATOS,0,$P$2)&lt;=$I163,IF(INDEX(DATOS,0,$P$2)&gt;=$J163,IF(ISNUMBER(INDEX(DATOS,0,P$5)),IF(INDEX(DATOS,0,$N$2)=0,IF(INDEX(DATOS,0,$O$2)=1,IF(INDEX(DATOS,0,$Q$2)=$E163,INDEX(DATOS,0,P$5)))))))),"sd")</f>
        <v>sd</v>
      </c>
      <c r="Q163" s="118" t="str">
        <f t="array" ref="Q163">IFERROR(AVERAGE(IF(INDEX(DATOS,0,$P$2)&lt;=$I163,IF(INDEX(DATOS,0,$P$2)&gt;=$J163,IF(ISNUMBER(INDEX(DATOS,0,Q$5)),IF(INDEX(DATOS,0,$N$2)=0,IF(INDEX(DATOS,0,$O$2)=1,IF(INDEX(DATOS,0,$Q$2)=$E163,INDEX(DATOS,0,Q$5)))))))),"sd")</f>
        <v>sd</v>
      </c>
      <c r="R163" s="118"/>
      <c r="S163" s="119" t="str">
        <f t="shared" si="12"/>
        <v>--                                      ,sd,sd,2018,2016,sd,sd,sd,sd,sd,sd,sd</v>
      </c>
    </row>
    <row r="164" spans="1:19" x14ac:dyDescent="0.35">
      <c r="A164">
        <f t="shared" si="13"/>
        <v>157</v>
      </c>
      <c r="B164" s="35">
        <f t="array" ref="B164">IF(B163=0,0,MIN(IF(INDEX(DATOS,0,$P$2)&lt;=$I164,IF(INDEX(DATOS,0,$P$2)&gt;=$J164,IF(ISNUMBER(INDEX(DATOS,0,$C164)),IF(INDEX(DATOS,0,$N$2)=0,IF(INDEX(DATOS,0,$O$2)=1,IF(ISNA(MATCH(INDEX(DATOS,0,$Q$2),IF($J$8:J163=J164,$E$8:E163),0)),INDEX(DATOS,0,$M$2)))))))))</f>
        <v>0</v>
      </c>
      <c r="C164" s="32">
        <f>MATCH(D164,INDEX(DATOS,1,),0)</f>
        <v>20</v>
      </c>
      <c r="D164" s="114" t="s">
        <v>1</v>
      </c>
      <c r="E164" s="34" t="str">
        <f>IF($B164=0,"--",INDEX(DATOS,$B164,Q$2))</f>
        <v>--</v>
      </c>
      <c r="F164" s="34" t="str">
        <f>IFERROR(SUBSTITUTE(SUBSTITUTE(SUBSTITUTE(SUBSTITUTE(SUBSTITUTE(MID(E164,1,FIND(",",E164)-1),"Departamento de","Dpto."),"Partido de","Part."),"Coronel","Cnel."),"General","Gral."),"Comandante","Cmte."),E164)</f>
        <v>--</v>
      </c>
      <c r="G164" s="117" t="str">
        <f>IFERROR(VLOOKUP($E164,LOC_UNICOS,G$2,0),"sd")</f>
        <v>sd</v>
      </c>
      <c r="H164" s="117" t="str">
        <f>IFERROR(VLOOKUP($E164,LOC_UNICOS,H$2,0),"sd")</f>
        <v>sd</v>
      </c>
      <c r="I164" s="116">
        <f t="shared" si="10"/>
        <v>2018</v>
      </c>
      <c r="J164" s="116">
        <f t="shared" si="11"/>
        <v>2016</v>
      </c>
      <c r="K164" s="118" t="str">
        <f t="array" ref="K164">IFERROR(AVERAGE(IF(INDEX(DATOS,0,$P$2)&lt;=$I164,IF(INDEX(DATOS,0,$P$2)&gt;=$J164,IF(ISNUMBER(INDEX(DATOS,0,K$5)),IF(INDEX(DATOS,0,$N$2)=0,IF(INDEX(DATOS,0,$O$2)=1,IF(INDEX(DATOS,0,$Q$2)=$E164,INDEX(DATOS,0,K$5)))))))),"sd")</f>
        <v>sd</v>
      </c>
      <c r="L164" s="118" t="str">
        <f t="array" ref="L164">IFERROR(AVERAGE(IF(INDEX(DATOS,0,$P$2)&lt;=$I164,IF(INDEX(DATOS,0,$P$2)&gt;=$J164,IF(ISNUMBER(INDEX(DATOS,0,L$5)),IF(INDEX(DATOS,0,$N$2)=0,IF(INDEX(DATOS,0,$O$2)=1,IF(INDEX(DATOS,0,$Q$2)=$E164,INDEX(DATOS,0,L$5)))))))),"sd")</f>
        <v>sd</v>
      </c>
      <c r="M164" s="118" t="str">
        <f t="array" ref="M164">IFERROR(AVERAGE(IF(INDEX(DATOS,0,$P$2)&lt;=$I164,IF(INDEX(DATOS,0,$P$2)&gt;=$J164,IF(ISNUMBER(INDEX(DATOS,0,M$5)),IF(INDEX(DATOS,0,$N$2)=0,IF(INDEX(DATOS,0,$O$2)=1,IF(INDEX(DATOS,0,$Q$2)=$E164,INDEX(DATOS,0,M$5)))))))),"sd")</f>
        <v>sd</v>
      </c>
      <c r="N164" s="118" t="str">
        <f t="array" ref="N164">IFERROR(AVERAGE(IF(INDEX(DATOS,0,$P$2)&lt;=$I164,IF(INDEX(DATOS,0,$P$2)&gt;=$J164,IF(ISNUMBER(INDEX(DATOS,0,N$5)),IF(INDEX(DATOS,0,$N$2)=0,IF(INDEX(DATOS,0,$O$2)=1,IF(INDEX(DATOS,0,$Q$2)=$E164,INDEX(DATOS,0,N$5)))))))),"sd")</f>
        <v>sd</v>
      </c>
      <c r="O164" s="118" t="str">
        <f t="array" ref="O164">IFERROR(AVERAGE(IF(INDEX(DATOS,0,$P$2)&lt;=$I164,IF(INDEX(DATOS,0,$P$2)&gt;=$J164,IF(ISNUMBER(INDEX(DATOS,0,O$5)),IF(INDEX(DATOS,0,$N$2)=0,IF(INDEX(DATOS,0,$O$2)=1,IF(INDEX(DATOS,0,$Q$2)=$E164,INDEX(DATOS,0,O$5)))))))),"sd")</f>
        <v>sd</v>
      </c>
      <c r="P164" s="118" t="str">
        <f t="array" ref="P164">IFERROR(AVERAGE(IF(INDEX(DATOS,0,$P$2)&lt;=$I164,IF(INDEX(DATOS,0,$P$2)&gt;=$J164,IF(ISNUMBER(INDEX(DATOS,0,P$5)),IF(INDEX(DATOS,0,$N$2)=0,IF(INDEX(DATOS,0,$O$2)=1,IF(INDEX(DATOS,0,$Q$2)=$E164,INDEX(DATOS,0,P$5)))))))),"sd")</f>
        <v>sd</v>
      </c>
      <c r="Q164" s="118" t="str">
        <f t="array" ref="Q164">IFERROR(AVERAGE(IF(INDEX(DATOS,0,$P$2)&lt;=$I164,IF(INDEX(DATOS,0,$P$2)&gt;=$J164,IF(ISNUMBER(INDEX(DATOS,0,Q$5)),IF(INDEX(DATOS,0,$N$2)=0,IF(INDEX(DATOS,0,$O$2)=1,IF(INDEX(DATOS,0,$Q$2)=$E164,INDEX(DATOS,0,Q$5)))))))),"sd")</f>
        <v>sd</v>
      </c>
      <c r="R164" s="118"/>
      <c r="S164" s="119" t="str">
        <f t="shared" si="12"/>
        <v>--                                      ,sd,sd,2018,2016,sd,sd,sd,sd,sd,sd,sd</v>
      </c>
    </row>
    <row r="165" spans="1:19" x14ac:dyDescent="0.35">
      <c r="A165">
        <f t="shared" si="13"/>
        <v>158</v>
      </c>
      <c r="B165" s="35">
        <f t="array" ref="B165">IF(B164=0,0,MIN(IF(INDEX(DATOS,0,$P$2)&lt;=$I165,IF(INDEX(DATOS,0,$P$2)&gt;=$J165,IF(ISNUMBER(INDEX(DATOS,0,$C165)),IF(INDEX(DATOS,0,$N$2)=0,IF(INDEX(DATOS,0,$O$2)=1,IF(ISNA(MATCH(INDEX(DATOS,0,$Q$2),IF($J$8:J164=J165,$E$8:E164),0)),INDEX(DATOS,0,$M$2)))))))))</f>
        <v>0</v>
      </c>
      <c r="C165" s="32">
        <f>MATCH(D165,INDEX(DATOS,1,),0)</f>
        <v>20</v>
      </c>
      <c r="D165" s="114" t="s">
        <v>1</v>
      </c>
      <c r="E165" s="34" t="str">
        <f>IF($B165=0,"--",INDEX(DATOS,$B165,Q$2))</f>
        <v>--</v>
      </c>
      <c r="F165" s="34" t="str">
        <f>IFERROR(SUBSTITUTE(SUBSTITUTE(SUBSTITUTE(SUBSTITUTE(SUBSTITUTE(MID(E165,1,FIND(",",E165)-1),"Departamento de","Dpto."),"Partido de","Part."),"Coronel","Cnel."),"General","Gral."),"Comandante","Cmte."),E165)</f>
        <v>--</v>
      </c>
      <c r="G165" s="117" t="str">
        <f>IFERROR(VLOOKUP($E165,LOC_UNICOS,G$2,0),"sd")</f>
        <v>sd</v>
      </c>
      <c r="H165" s="117" t="str">
        <f>IFERROR(VLOOKUP($E165,LOC_UNICOS,H$2,0),"sd")</f>
        <v>sd</v>
      </c>
      <c r="I165" s="116">
        <f t="shared" si="10"/>
        <v>2018</v>
      </c>
      <c r="J165" s="116">
        <f t="shared" si="11"/>
        <v>2016</v>
      </c>
      <c r="K165" s="118" t="str">
        <f t="array" ref="K165">IFERROR(AVERAGE(IF(INDEX(DATOS,0,$P$2)&lt;=$I165,IF(INDEX(DATOS,0,$P$2)&gt;=$J165,IF(ISNUMBER(INDEX(DATOS,0,K$5)),IF(INDEX(DATOS,0,$N$2)=0,IF(INDEX(DATOS,0,$O$2)=1,IF(INDEX(DATOS,0,$Q$2)=$E165,INDEX(DATOS,0,K$5)))))))),"sd")</f>
        <v>sd</v>
      </c>
      <c r="L165" s="118" t="str">
        <f t="array" ref="L165">IFERROR(AVERAGE(IF(INDEX(DATOS,0,$P$2)&lt;=$I165,IF(INDEX(DATOS,0,$P$2)&gt;=$J165,IF(ISNUMBER(INDEX(DATOS,0,L$5)),IF(INDEX(DATOS,0,$N$2)=0,IF(INDEX(DATOS,0,$O$2)=1,IF(INDEX(DATOS,0,$Q$2)=$E165,INDEX(DATOS,0,L$5)))))))),"sd")</f>
        <v>sd</v>
      </c>
      <c r="M165" s="118" t="str">
        <f t="array" ref="M165">IFERROR(AVERAGE(IF(INDEX(DATOS,0,$P$2)&lt;=$I165,IF(INDEX(DATOS,0,$P$2)&gt;=$J165,IF(ISNUMBER(INDEX(DATOS,0,M$5)),IF(INDEX(DATOS,0,$N$2)=0,IF(INDEX(DATOS,0,$O$2)=1,IF(INDEX(DATOS,0,$Q$2)=$E165,INDEX(DATOS,0,M$5)))))))),"sd")</f>
        <v>sd</v>
      </c>
      <c r="N165" s="118" t="str">
        <f t="array" ref="N165">IFERROR(AVERAGE(IF(INDEX(DATOS,0,$P$2)&lt;=$I165,IF(INDEX(DATOS,0,$P$2)&gt;=$J165,IF(ISNUMBER(INDEX(DATOS,0,N$5)),IF(INDEX(DATOS,0,$N$2)=0,IF(INDEX(DATOS,0,$O$2)=1,IF(INDEX(DATOS,0,$Q$2)=$E165,INDEX(DATOS,0,N$5)))))))),"sd")</f>
        <v>sd</v>
      </c>
      <c r="O165" s="118" t="str">
        <f t="array" ref="O165">IFERROR(AVERAGE(IF(INDEX(DATOS,0,$P$2)&lt;=$I165,IF(INDEX(DATOS,0,$P$2)&gt;=$J165,IF(ISNUMBER(INDEX(DATOS,0,O$5)),IF(INDEX(DATOS,0,$N$2)=0,IF(INDEX(DATOS,0,$O$2)=1,IF(INDEX(DATOS,0,$Q$2)=$E165,INDEX(DATOS,0,O$5)))))))),"sd")</f>
        <v>sd</v>
      </c>
      <c r="P165" s="118" t="str">
        <f t="array" ref="P165">IFERROR(AVERAGE(IF(INDEX(DATOS,0,$P$2)&lt;=$I165,IF(INDEX(DATOS,0,$P$2)&gt;=$J165,IF(ISNUMBER(INDEX(DATOS,0,P$5)),IF(INDEX(DATOS,0,$N$2)=0,IF(INDEX(DATOS,0,$O$2)=1,IF(INDEX(DATOS,0,$Q$2)=$E165,INDEX(DATOS,0,P$5)))))))),"sd")</f>
        <v>sd</v>
      </c>
      <c r="Q165" s="118" t="str">
        <f t="array" ref="Q165">IFERROR(AVERAGE(IF(INDEX(DATOS,0,$P$2)&lt;=$I165,IF(INDEX(DATOS,0,$P$2)&gt;=$J165,IF(ISNUMBER(INDEX(DATOS,0,Q$5)),IF(INDEX(DATOS,0,$N$2)=0,IF(INDEX(DATOS,0,$O$2)=1,IF(INDEX(DATOS,0,$Q$2)=$E165,INDEX(DATOS,0,Q$5)))))))),"sd")</f>
        <v>sd</v>
      </c>
      <c r="R165" s="118"/>
      <c r="S165" s="119" t="str">
        <f t="shared" si="12"/>
        <v>--                                      ,sd,sd,2018,2016,sd,sd,sd,sd,sd,sd,sd</v>
      </c>
    </row>
    <row r="166" spans="1:19" x14ac:dyDescent="0.35">
      <c r="A166">
        <f t="shared" si="13"/>
        <v>159</v>
      </c>
      <c r="B166" s="35">
        <f t="array" ref="B166">IF(B165=0,0,MIN(IF(INDEX(DATOS,0,$P$2)&lt;=$I166,IF(INDEX(DATOS,0,$P$2)&gt;=$J166,IF(ISNUMBER(INDEX(DATOS,0,$C166)),IF(INDEX(DATOS,0,$N$2)=0,IF(INDEX(DATOS,0,$O$2)=1,IF(ISNA(MATCH(INDEX(DATOS,0,$Q$2),IF($J$8:J165=J166,$E$8:E165),0)),INDEX(DATOS,0,$M$2)))))))))</f>
        <v>0</v>
      </c>
      <c r="C166" s="32">
        <f>MATCH(D166,INDEX(DATOS,1,),0)</f>
        <v>20</v>
      </c>
      <c r="D166" s="114" t="s">
        <v>1</v>
      </c>
      <c r="E166" s="34" t="str">
        <f>IF($B166=0,"--",INDEX(DATOS,$B166,Q$2))</f>
        <v>--</v>
      </c>
      <c r="F166" s="34" t="str">
        <f>IFERROR(SUBSTITUTE(SUBSTITUTE(SUBSTITUTE(SUBSTITUTE(SUBSTITUTE(MID(E166,1,FIND(",",E166)-1),"Departamento de","Dpto."),"Partido de","Part."),"Coronel","Cnel."),"General","Gral."),"Comandante","Cmte."),E166)</f>
        <v>--</v>
      </c>
      <c r="G166" s="117" t="str">
        <f>IFERROR(VLOOKUP($E166,LOC_UNICOS,G$2,0),"sd")</f>
        <v>sd</v>
      </c>
      <c r="H166" s="117" t="str">
        <f>IFERROR(VLOOKUP($E166,LOC_UNICOS,H$2,0),"sd")</f>
        <v>sd</v>
      </c>
      <c r="I166" s="116">
        <f t="shared" si="10"/>
        <v>2018</v>
      </c>
      <c r="J166" s="116">
        <f t="shared" si="11"/>
        <v>2016</v>
      </c>
      <c r="K166" s="118" t="str">
        <f t="array" ref="K166">IFERROR(AVERAGE(IF(INDEX(DATOS,0,$P$2)&lt;=$I166,IF(INDEX(DATOS,0,$P$2)&gt;=$J166,IF(ISNUMBER(INDEX(DATOS,0,K$5)),IF(INDEX(DATOS,0,$N$2)=0,IF(INDEX(DATOS,0,$O$2)=1,IF(INDEX(DATOS,0,$Q$2)=$E166,INDEX(DATOS,0,K$5)))))))),"sd")</f>
        <v>sd</v>
      </c>
      <c r="L166" s="118" t="str">
        <f t="array" ref="L166">IFERROR(AVERAGE(IF(INDEX(DATOS,0,$P$2)&lt;=$I166,IF(INDEX(DATOS,0,$P$2)&gt;=$J166,IF(ISNUMBER(INDEX(DATOS,0,L$5)),IF(INDEX(DATOS,0,$N$2)=0,IF(INDEX(DATOS,0,$O$2)=1,IF(INDEX(DATOS,0,$Q$2)=$E166,INDEX(DATOS,0,L$5)))))))),"sd")</f>
        <v>sd</v>
      </c>
      <c r="M166" s="118" t="str">
        <f t="array" ref="M166">IFERROR(AVERAGE(IF(INDEX(DATOS,0,$P$2)&lt;=$I166,IF(INDEX(DATOS,0,$P$2)&gt;=$J166,IF(ISNUMBER(INDEX(DATOS,0,M$5)),IF(INDEX(DATOS,0,$N$2)=0,IF(INDEX(DATOS,0,$O$2)=1,IF(INDEX(DATOS,0,$Q$2)=$E166,INDEX(DATOS,0,M$5)))))))),"sd")</f>
        <v>sd</v>
      </c>
      <c r="N166" s="118" t="str">
        <f t="array" ref="N166">IFERROR(AVERAGE(IF(INDEX(DATOS,0,$P$2)&lt;=$I166,IF(INDEX(DATOS,0,$P$2)&gt;=$J166,IF(ISNUMBER(INDEX(DATOS,0,N$5)),IF(INDEX(DATOS,0,$N$2)=0,IF(INDEX(DATOS,0,$O$2)=1,IF(INDEX(DATOS,0,$Q$2)=$E166,INDEX(DATOS,0,N$5)))))))),"sd")</f>
        <v>sd</v>
      </c>
      <c r="O166" s="118" t="str">
        <f t="array" ref="O166">IFERROR(AVERAGE(IF(INDEX(DATOS,0,$P$2)&lt;=$I166,IF(INDEX(DATOS,0,$P$2)&gt;=$J166,IF(ISNUMBER(INDEX(DATOS,0,O$5)),IF(INDEX(DATOS,0,$N$2)=0,IF(INDEX(DATOS,0,$O$2)=1,IF(INDEX(DATOS,0,$Q$2)=$E166,INDEX(DATOS,0,O$5)))))))),"sd")</f>
        <v>sd</v>
      </c>
      <c r="P166" s="118" t="str">
        <f t="array" ref="P166">IFERROR(AVERAGE(IF(INDEX(DATOS,0,$P$2)&lt;=$I166,IF(INDEX(DATOS,0,$P$2)&gt;=$J166,IF(ISNUMBER(INDEX(DATOS,0,P$5)),IF(INDEX(DATOS,0,$N$2)=0,IF(INDEX(DATOS,0,$O$2)=1,IF(INDEX(DATOS,0,$Q$2)=$E166,INDEX(DATOS,0,P$5)))))))),"sd")</f>
        <v>sd</v>
      </c>
      <c r="Q166" s="118" t="str">
        <f t="array" ref="Q166">IFERROR(AVERAGE(IF(INDEX(DATOS,0,$P$2)&lt;=$I166,IF(INDEX(DATOS,0,$P$2)&gt;=$J166,IF(ISNUMBER(INDEX(DATOS,0,Q$5)),IF(INDEX(DATOS,0,$N$2)=0,IF(INDEX(DATOS,0,$O$2)=1,IF(INDEX(DATOS,0,$Q$2)=$E166,INDEX(DATOS,0,Q$5)))))))),"sd")</f>
        <v>sd</v>
      </c>
      <c r="R166" s="118"/>
      <c r="S166" s="119" t="str">
        <f t="shared" si="12"/>
        <v>--                                      ,sd,sd,2018,2016,sd,sd,sd,sd,sd,sd,sd</v>
      </c>
    </row>
    <row r="167" spans="1:19" x14ac:dyDescent="0.35">
      <c r="A167">
        <f t="shared" si="13"/>
        <v>160</v>
      </c>
      <c r="B167" s="35">
        <f t="array" ref="B167">IF(B166=0,0,MIN(IF(INDEX(DATOS,0,$P$2)&lt;=$I167,IF(INDEX(DATOS,0,$P$2)&gt;=$J167,IF(ISNUMBER(INDEX(DATOS,0,$C167)),IF(INDEX(DATOS,0,$N$2)=0,IF(INDEX(DATOS,0,$O$2)=1,IF(ISNA(MATCH(INDEX(DATOS,0,$Q$2),IF($J$8:J166=J167,$E$8:E166),0)),INDEX(DATOS,0,$M$2)))))))))</f>
        <v>0</v>
      </c>
      <c r="C167" s="32">
        <f>MATCH(D167,INDEX(DATOS,1,),0)</f>
        <v>20</v>
      </c>
      <c r="D167" s="114" t="s">
        <v>1</v>
      </c>
      <c r="E167" s="34" t="str">
        <f>IF($B167=0,"--",INDEX(DATOS,$B167,Q$2))</f>
        <v>--</v>
      </c>
      <c r="F167" s="34" t="str">
        <f>IFERROR(SUBSTITUTE(SUBSTITUTE(SUBSTITUTE(SUBSTITUTE(SUBSTITUTE(MID(E167,1,FIND(",",E167)-1),"Departamento de","Dpto."),"Partido de","Part."),"Coronel","Cnel."),"General","Gral."),"Comandante","Cmte."),E167)</f>
        <v>--</v>
      </c>
      <c r="G167" s="117" t="str">
        <f>IFERROR(VLOOKUP($E167,LOC_UNICOS,G$2,0),"sd")</f>
        <v>sd</v>
      </c>
      <c r="H167" s="117" t="str">
        <f>IFERROR(VLOOKUP($E167,LOC_UNICOS,H$2,0),"sd")</f>
        <v>sd</v>
      </c>
      <c r="I167" s="116">
        <f t="shared" si="10"/>
        <v>2018</v>
      </c>
      <c r="J167" s="116">
        <f t="shared" si="11"/>
        <v>2016</v>
      </c>
      <c r="K167" s="118" t="str">
        <f t="array" ref="K167">IFERROR(AVERAGE(IF(INDEX(DATOS,0,$P$2)&lt;=$I167,IF(INDEX(DATOS,0,$P$2)&gt;=$J167,IF(ISNUMBER(INDEX(DATOS,0,K$5)),IF(INDEX(DATOS,0,$N$2)=0,IF(INDEX(DATOS,0,$O$2)=1,IF(INDEX(DATOS,0,$Q$2)=$E167,INDEX(DATOS,0,K$5)))))))),"sd")</f>
        <v>sd</v>
      </c>
      <c r="L167" s="118" t="str">
        <f t="array" ref="L167">IFERROR(AVERAGE(IF(INDEX(DATOS,0,$P$2)&lt;=$I167,IF(INDEX(DATOS,0,$P$2)&gt;=$J167,IF(ISNUMBER(INDEX(DATOS,0,L$5)),IF(INDEX(DATOS,0,$N$2)=0,IF(INDEX(DATOS,0,$O$2)=1,IF(INDEX(DATOS,0,$Q$2)=$E167,INDEX(DATOS,0,L$5)))))))),"sd")</f>
        <v>sd</v>
      </c>
      <c r="M167" s="118" t="str">
        <f t="array" ref="M167">IFERROR(AVERAGE(IF(INDEX(DATOS,0,$P$2)&lt;=$I167,IF(INDEX(DATOS,0,$P$2)&gt;=$J167,IF(ISNUMBER(INDEX(DATOS,0,M$5)),IF(INDEX(DATOS,0,$N$2)=0,IF(INDEX(DATOS,0,$O$2)=1,IF(INDEX(DATOS,0,$Q$2)=$E167,INDEX(DATOS,0,M$5)))))))),"sd")</f>
        <v>sd</v>
      </c>
      <c r="N167" s="118" t="str">
        <f t="array" ref="N167">IFERROR(AVERAGE(IF(INDEX(DATOS,0,$P$2)&lt;=$I167,IF(INDEX(DATOS,0,$P$2)&gt;=$J167,IF(ISNUMBER(INDEX(DATOS,0,N$5)),IF(INDEX(DATOS,0,$N$2)=0,IF(INDEX(DATOS,0,$O$2)=1,IF(INDEX(DATOS,0,$Q$2)=$E167,INDEX(DATOS,0,N$5)))))))),"sd")</f>
        <v>sd</v>
      </c>
      <c r="O167" s="118" t="str">
        <f t="array" ref="O167">IFERROR(AVERAGE(IF(INDEX(DATOS,0,$P$2)&lt;=$I167,IF(INDEX(DATOS,0,$P$2)&gt;=$J167,IF(ISNUMBER(INDEX(DATOS,0,O$5)),IF(INDEX(DATOS,0,$N$2)=0,IF(INDEX(DATOS,0,$O$2)=1,IF(INDEX(DATOS,0,$Q$2)=$E167,INDEX(DATOS,0,O$5)))))))),"sd")</f>
        <v>sd</v>
      </c>
      <c r="P167" s="118" t="str">
        <f t="array" ref="P167">IFERROR(AVERAGE(IF(INDEX(DATOS,0,$P$2)&lt;=$I167,IF(INDEX(DATOS,0,$P$2)&gt;=$J167,IF(ISNUMBER(INDEX(DATOS,0,P$5)),IF(INDEX(DATOS,0,$N$2)=0,IF(INDEX(DATOS,0,$O$2)=1,IF(INDEX(DATOS,0,$Q$2)=$E167,INDEX(DATOS,0,P$5)))))))),"sd")</f>
        <v>sd</v>
      </c>
      <c r="Q167" s="118" t="str">
        <f t="array" ref="Q167">IFERROR(AVERAGE(IF(INDEX(DATOS,0,$P$2)&lt;=$I167,IF(INDEX(DATOS,0,$P$2)&gt;=$J167,IF(ISNUMBER(INDEX(DATOS,0,Q$5)),IF(INDEX(DATOS,0,$N$2)=0,IF(INDEX(DATOS,0,$O$2)=1,IF(INDEX(DATOS,0,$Q$2)=$E167,INDEX(DATOS,0,Q$5)))))))),"sd")</f>
        <v>sd</v>
      </c>
      <c r="R167" s="118"/>
      <c r="S167" s="119" t="str">
        <f t="shared" si="12"/>
        <v>--                                      ,sd,sd,2018,2016,sd,sd,sd,sd,sd,sd,sd</v>
      </c>
    </row>
    <row r="168" spans="1:19" x14ac:dyDescent="0.35">
      <c r="A168">
        <f t="shared" si="13"/>
        <v>161</v>
      </c>
      <c r="B168" s="35">
        <f t="array" ref="B168">IF(B167=0,0,MIN(IF(INDEX(DATOS,0,$P$2)&lt;=$I168,IF(INDEX(DATOS,0,$P$2)&gt;=$J168,IF(ISNUMBER(INDEX(DATOS,0,$C168)),IF(INDEX(DATOS,0,$N$2)=0,IF(INDEX(DATOS,0,$O$2)=1,IF(ISNA(MATCH(INDEX(DATOS,0,$Q$2),IF($J$8:J167=J168,$E$8:E167),0)),INDEX(DATOS,0,$M$2)))))))))</f>
        <v>0</v>
      </c>
      <c r="C168" s="32">
        <f>MATCH(D168,INDEX(DATOS,1,),0)</f>
        <v>20</v>
      </c>
      <c r="D168" s="114" t="s">
        <v>1</v>
      </c>
      <c r="E168" s="34" t="str">
        <f>IF($B168=0,"--",INDEX(DATOS,$B168,Q$2))</f>
        <v>--</v>
      </c>
      <c r="F168" s="34" t="str">
        <f>IFERROR(SUBSTITUTE(SUBSTITUTE(SUBSTITUTE(SUBSTITUTE(SUBSTITUTE(MID(E168,1,FIND(",",E168)-1),"Departamento de","Dpto."),"Partido de","Part."),"Coronel","Cnel."),"General","Gral."),"Comandante","Cmte."),E168)</f>
        <v>--</v>
      </c>
      <c r="G168" s="117" t="str">
        <f>IFERROR(VLOOKUP($E168,LOC_UNICOS,G$2,0),"sd")</f>
        <v>sd</v>
      </c>
      <c r="H168" s="117" t="str">
        <f>IFERROR(VLOOKUP($E168,LOC_UNICOS,H$2,0),"sd")</f>
        <v>sd</v>
      </c>
      <c r="I168" s="116">
        <f t="shared" si="10"/>
        <v>2018</v>
      </c>
      <c r="J168" s="116">
        <f t="shared" si="11"/>
        <v>2016</v>
      </c>
      <c r="K168" s="118" t="str">
        <f t="array" ref="K168">IFERROR(AVERAGE(IF(INDEX(DATOS,0,$P$2)&lt;=$I168,IF(INDEX(DATOS,0,$P$2)&gt;=$J168,IF(ISNUMBER(INDEX(DATOS,0,K$5)),IF(INDEX(DATOS,0,$N$2)=0,IF(INDEX(DATOS,0,$O$2)=1,IF(INDEX(DATOS,0,$Q$2)=$E168,INDEX(DATOS,0,K$5)))))))),"sd")</f>
        <v>sd</v>
      </c>
      <c r="L168" s="118" t="str">
        <f t="array" ref="L168">IFERROR(AVERAGE(IF(INDEX(DATOS,0,$P$2)&lt;=$I168,IF(INDEX(DATOS,0,$P$2)&gt;=$J168,IF(ISNUMBER(INDEX(DATOS,0,L$5)),IF(INDEX(DATOS,0,$N$2)=0,IF(INDEX(DATOS,0,$O$2)=1,IF(INDEX(DATOS,0,$Q$2)=$E168,INDEX(DATOS,0,L$5)))))))),"sd")</f>
        <v>sd</v>
      </c>
      <c r="M168" s="118" t="str">
        <f t="array" ref="M168">IFERROR(AVERAGE(IF(INDEX(DATOS,0,$P$2)&lt;=$I168,IF(INDEX(DATOS,0,$P$2)&gt;=$J168,IF(ISNUMBER(INDEX(DATOS,0,M$5)),IF(INDEX(DATOS,0,$N$2)=0,IF(INDEX(DATOS,0,$O$2)=1,IF(INDEX(DATOS,0,$Q$2)=$E168,INDEX(DATOS,0,M$5)))))))),"sd")</f>
        <v>sd</v>
      </c>
      <c r="N168" s="118" t="str">
        <f t="array" ref="N168">IFERROR(AVERAGE(IF(INDEX(DATOS,0,$P$2)&lt;=$I168,IF(INDEX(DATOS,0,$P$2)&gt;=$J168,IF(ISNUMBER(INDEX(DATOS,0,N$5)),IF(INDEX(DATOS,0,$N$2)=0,IF(INDEX(DATOS,0,$O$2)=1,IF(INDEX(DATOS,0,$Q$2)=$E168,INDEX(DATOS,0,N$5)))))))),"sd")</f>
        <v>sd</v>
      </c>
      <c r="O168" s="118" t="str">
        <f t="array" ref="O168">IFERROR(AVERAGE(IF(INDEX(DATOS,0,$P$2)&lt;=$I168,IF(INDEX(DATOS,0,$P$2)&gt;=$J168,IF(ISNUMBER(INDEX(DATOS,0,O$5)),IF(INDEX(DATOS,0,$N$2)=0,IF(INDEX(DATOS,0,$O$2)=1,IF(INDEX(DATOS,0,$Q$2)=$E168,INDEX(DATOS,0,O$5)))))))),"sd")</f>
        <v>sd</v>
      </c>
      <c r="P168" s="118" t="str">
        <f t="array" ref="P168">IFERROR(AVERAGE(IF(INDEX(DATOS,0,$P$2)&lt;=$I168,IF(INDEX(DATOS,0,$P$2)&gt;=$J168,IF(ISNUMBER(INDEX(DATOS,0,P$5)),IF(INDEX(DATOS,0,$N$2)=0,IF(INDEX(DATOS,0,$O$2)=1,IF(INDEX(DATOS,0,$Q$2)=$E168,INDEX(DATOS,0,P$5)))))))),"sd")</f>
        <v>sd</v>
      </c>
      <c r="Q168" s="118" t="str">
        <f t="array" ref="Q168">IFERROR(AVERAGE(IF(INDEX(DATOS,0,$P$2)&lt;=$I168,IF(INDEX(DATOS,0,$P$2)&gt;=$J168,IF(ISNUMBER(INDEX(DATOS,0,Q$5)),IF(INDEX(DATOS,0,$N$2)=0,IF(INDEX(DATOS,0,$O$2)=1,IF(INDEX(DATOS,0,$Q$2)=$E168,INDEX(DATOS,0,Q$5)))))))),"sd")</f>
        <v>sd</v>
      </c>
      <c r="R168" s="118"/>
      <c r="S168" s="119" t="str">
        <f t="shared" si="12"/>
        <v>--                                      ,sd,sd,2018,2016,sd,sd,sd,sd,sd,sd,sd</v>
      </c>
    </row>
    <row r="169" spans="1:19" x14ac:dyDescent="0.35">
      <c r="A169">
        <f t="shared" si="13"/>
        <v>162</v>
      </c>
      <c r="B169" s="35">
        <f t="array" ref="B169">IF(B168=0,0,MIN(IF(INDEX(DATOS,0,$P$2)&lt;=$I169,IF(INDEX(DATOS,0,$P$2)&gt;=$J169,IF(ISNUMBER(INDEX(DATOS,0,$C169)),IF(INDEX(DATOS,0,$N$2)=0,IF(INDEX(DATOS,0,$O$2)=1,IF(ISNA(MATCH(INDEX(DATOS,0,$Q$2),IF($J$8:J168=J169,$E$8:E168),0)),INDEX(DATOS,0,$M$2)))))))))</f>
        <v>0</v>
      </c>
      <c r="C169" s="32">
        <f>MATCH(D169,INDEX(DATOS,1,),0)</f>
        <v>20</v>
      </c>
      <c r="D169" s="114" t="s">
        <v>1</v>
      </c>
      <c r="E169" s="34" t="str">
        <f>IF($B169=0,"--",INDEX(DATOS,$B169,Q$2))</f>
        <v>--</v>
      </c>
      <c r="F169" s="34" t="str">
        <f>IFERROR(SUBSTITUTE(SUBSTITUTE(SUBSTITUTE(SUBSTITUTE(SUBSTITUTE(MID(E169,1,FIND(",",E169)-1),"Departamento de","Dpto."),"Partido de","Part."),"Coronel","Cnel."),"General","Gral."),"Comandante","Cmte."),E169)</f>
        <v>--</v>
      </c>
      <c r="G169" s="117" t="str">
        <f>IFERROR(VLOOKUP($E169,LOC_UNICOS,G$2,0),"sd")</f>
        <v>sd</v>
      </c>
      <c r="H169" s="117" t="str">
        <f>IFERROR(VLOOKUP($E169,LOC_UNICOS,H$2,0),"sd")</f>
        <v>sd</v>
      </c>
      <c r="I169" s="116">
        <f t="shared" si="10"/>
        <v>2018</v>
      </c>
      <c r="J169" s="116">
        <f t="shared" si="11"/>
        <v>2016</v>
      </c>
      <c r="K169" s="118" t="str">
        <f t="array" ref="K169">IFERROR(AVERAGE(IF(INDEX(DATOS,0,$P$2)&lt;=$I169,IF(INDEX(DATOS,0,$P$2)&gt;=$J169,IF(ISNUMBER(INDEX(DATOS,0,K$5)),IF(INDEX(DATOS,0,$N$2)=0,IF(INDEX(DATOS,0,$O$2)=1,IF(INDEX(DATOS,0,$Q$2)=$E169,INDEX(DATOS,0,K$5)))))))),"sd")</f>
        <v>sd</v>
      </c>
      <c r="L169" s="118" t="str">
        <f t="array" ref="L169">IFERROR(AVERAGE(IF(INDEX(DATOS,0,$P$2)&lt;=$I169,IF(INDEX(DATOS,0,$P$2)&gt;=$J169,IF(ISNUMBER(INDEX(DATOS,0,L$5)),IF(INDEX(DATOS,0,$N$2)=0,IF(INDEX(DATOS,0,$O$2)=1,IF(INDEX(DATOS,0,$Q$2)=$E169,INDEX(DATOS,0,L$5)))))))),"sd")</f>
        <v>sd</v>
      </c>
      <c r="M169" s="118" t="str">
        <f t="array" ref="M169">IFERROR(AVERAGE(IF(INDEX(DATOS,0,$P$2)&lt;=$I169,IF(INDEX(DATOS,0,$P$2)&gt;=$J169,IF(ISNUMBER(INDEX(DATOS,0,M$5)),IF(INDEX(DATOS,0,$N$2)=0,IF(INDEX(DATOS,0,$O$2)=1,IF(INDEX(DATOS,0,$Q$2)=$E169,INDEX(DATOS,0,M$5)))))))),"sd")</f>
        <v>sd</v>
      </c>
      <c r="N169" s="118" t="str">
        <f t="array" ref="N169">IFERROR(AVERAGE(IF(INDEX(DATOS,0,$P$2)&lt;=$I169,IF(INDEX(DATOS,0,$P$2)&gt;=$J169,IF(ISNUMBER(INDEX(DATOS,0,N$5)),IF(INDEX(DATOS,0,$N$2)=0,IF(INDEX(DATOS,0,$O$2)=1,IF(INDEX(DATOS,0,$Q$2)=$E169,INDEX(DATOS,0,N$5)))))))),"sd")</f>
        <v>sd</v>
      </c>
      <c r="O169" s="118" t="str">
        <f t="array" ref="O169">IFERROR(AVERAGE(IF(INDEX(DATOS,0,$P$2)&lt;=$I169,IF(INDEX(DATOS,0,$P$2)&gt;=$J169,IF(ISNUMBER(INDEX(DATOS,0,O$5)),IF(INDEX(DATOS,0,$N$2)=0,IF(INDEX(DATOS,0,$O$2)=1,IF(INDEX(DATOS,0,$Q$2)=$E169,INDEX(DATOS,0,O$5)))))))),"sd")</f>
        <v>sd</v>
      </c>
      <c r="P169" s="118" t="str">
        <f t="array" ref="P169">IFERROR(AVERAGE(IF(INDEX(DATOS,0,$P$2)&lt;=$I169,IF(INDEX(DATOS,0,$P$2)&gt;=$J169,IF(ISNUMBER(INDEX(DATOS,0,P$5)),IF(INDEX(DATOS,0,$N$2)=0,IF(INDEX(DATOS,0,$O$2)=1,IF(INDEX(DATOS,0,$Q$2)=$E169,INDEX(DATOS,0,P$5)))))))),"sd")</f>
        <v>sd</v>
      </c>
      <c r="Q169" s="118" t="str">
        <f t="array" ref="Q169">IFERROR(AVERAGE(IF(INDEX(DATOS,0,$P$2)&lt;=$I169,IF(INDEX(DATOS,0,$P$2)&gt;=$J169,IF(ISNUMBER(INDEX(DATOS,0,Q$5)),IF(INDEX(DATOS,0,$N$2)=0,IF(INDEX(DATOS,0,$O$2)=1,IF(INDEX(DATOS,0,$Q$2)=$E169,INDEX(DATOS,0,Q$5)))))))),"sd")</f>
        <v>sd</v>
      </c>
      <c r="R169" s="118"/>
      <c r="S169" s="119" t="str">
        <f t="shared" si="12"/>
        <v>--                                      ,sd,sd,2018,2016,sd,sd,sd,sd,sd,sd,sd</v>
      </c>
    </row>
    <row r="170" spans="1:19" x14ac:dyDescent="0.35">
      <c r="A170">
        <f t="shared" si="13"/>
        <v>163</v>
      </c>
      <c r="B170" s="35">
        <f t="array" ref="B170">IF(B169=0,0,MIN(IF(INDEX(DATOS,0,$P$2)&lt;=$I170,IF(INDEX(DATOS,0,$P$2)&gt;=$J170,IF(ISNUMBER(INDEX(DATOS,0,$C170)),IF(INDEX(DATOS,0,$N$2)=0,IF(INDEX(DATOS,0,$O$2)=1,IF(ISNA(MATCH(INDEX(DATOS,0,$Q$2),IF($J$8:J169=J170,$E$8:E169),0)),INDEX(DATOS,0,$M$2)))))))))</f>
        <v>0</v>
      </c>
      <c r="C170" s="32">
        <f>MATCH(D170,INDEX(DATOS,1,),0)</f>
        <v>20</v>
      </c>
      <c r="D170" s="114" t="s">
        <v>1</v>
      </c>
      <c r="E170" s="34" t="str">
        <f>IF($B170=0,"--",INDEX(DATOS,$B170,Q$2))</f>
        <v>--</v>
      </c>
      <c r="F170" s="34" t="str">
        <f>IFERROR(SUBSTITUTE(SUBSTITUTE(SUBSTITUTE(SUBSTITUTE(SUBSTITUTE(MID(E170,1,FIND(",",E170)-1),"Departamento de","Dpto."),"Partido de","Part."),"Coronel","Cnel."),"General","Gral."),"Comandante","Cmte."),E170)</f>
        <v>--</v>
      </c>
      <c r="G170" s="117" t="str">
        <f>IFERROR(VLOOKUP($E170,LOC_UNICOS,G$2,0),"sd")</f>
        <v>sd</v>
      </c>
      <c r="H170" s="117" t="str">
        <f>IFERROR(VLOOKUP($E170,LOC_UNICOS,H$2,0),"sd")</f>
        <v>sd</v>
      </c>
      <c r="I170" s="116">
        <f t="shared" si="10"/>
        <v>2018</v>
      </c>
      <c r="J170" s="116">
        <f t="shared" si="11"/>
        <v>2016</v>
      </c>
      <c r="K170" s="118" t="str">
        <f t="array" ref="K170">IFERROR(AVERAGE(IF(INDEX(DATOS,0,$P$2)&lt;=$I170,IF(INDEX(DATOS,0,$P$2)&gt;=$J170,IF(ISNUMBER(INDEX(DATOS,0,K$5)),IF(INDEX(DATOS,0,$N$2)=0,IF(INDEX(DATOS,0,$O$2)=1,IF(INDEX(DATOS,0,$Q$2)=$E170,INDEX(DATOS,0,K$5)))))))),"sd")</f>
        <v>sd</v>
      </c>
      <c r="L170" s="118" t="str">
        <f t="array" ref="L170">IFERROR(AVERAGE(IF(INDEX(DATOS,0,$P$2)&lt;=$I170,IF(INDEX(DATOS,0,$P$2)&gt;=$J170,IF(ISNUMBER(INDEX(DATOS,0,L$5)),IF(INDEX(DATOS,0,$N$2)=0,IF(INDEX(DATOS,0,$O$2)=1,IF(INDEX(DATOS,0,$Q$2)=$E170,INDEX(DATOS,0,L$5)))))))),"sd")</f>
        <v>sd</v>
      </c>
      <c r="M170" s="118" t="str">
        <f t="array" ref="M170">IFERROR(AVERAGE(IF(INDEX(DATOS,0,$P$2)&lt;=$I170,IF(INDEX(DATOS,0,$P$2)&gt;=$J170,IF(ISNUMBER(INDEX(DATOS,0,M$5)),IF(INDEX(DATOS,0,$N$2)=0,IF(INDEX(DATOS,0,$O$2)=1,IF(INDEX(DATOS,0,$Q$2)=$E170,INDEX(DATOS,0,M$5)))))))),"sd")</f>
        <v>sd</v>
      </c>
      <c r="N170" s="118" t="str">
        <f t="array" ref="N170">IFERROR(AVERAGE(IF(INDEX(DATOS,0,$P$2)&lt;=$I170,IF(INDEX(DATOS,0,$P$2)&gt;=$J170,IF(ISNUMBER(INDEX(DATOS,0,N$5)),IF(INDEX(DATOS,0,$N$2)=0,IF(INDEX(DATOS,0,$O$2)=1,IF(INDEX(DATOS,0,$Q$2)=$E170,INDEX(DATOS,0,N$5)))))))),"sd")</f>
        <v>sd</v>
      </c>
      <c r="O170" s="118" t="str">
        <f t="array" ref="O170">IFERROR(AVERAGE(IF(INDEX(DATOS,0,$P$2)&lt;=$I170,IF(INDEX(DATOS,0,$P$2)&gt;=$J170,IF(ISNUMBER(INDEX(DATOS,0,O$5)),IF(INDEX(DATOS,0,$N$2)=0,IF(INDEX(DATOS,0,$O$2)=1,IF(INDEX(DATOS,0,$Q$2)=$E170,INDEX(DATOS,0,O$5)))))))),"sd")</f>
        <v>sd</v>
      </c>
      <c r="P170" s="118" t="str">
        <f t="array" ref="P170">IFERROR(AVERAGE(IF(INDEX(DATOS,0,$P$2)&lt;=$I170,IF(INDEX(DATOS,0,$P$2)&gt;=$J170,IF(ISNUMBER(INDEX(DATOS,0,P$5)),IF(INDEX(DATOS,0,$N$2)=0,IF(INDEX(DATOS,0,$O$2)=1,IF(INDEX(DATOS,0,$Q$2)=$E170,INDEX(DATOS,0,P$5)))))))),"sd")</f>
        <v>sd</v>
      </c>
      <c r="Q170" s="118" t="str">
        <f t="array" ref="Q170">IFERROR(AVERAGE(IF(INDEX(DATOS,0,$P$2)&lt;=$I170,IF(INDEX(DATOS,0,$P$2)&gt;=$J170,IF(ISNUMBER(INDEX(DATOS,0,Q$5)),IF(INDEX(DATOS,0,$N$2)=0,IF(INDEX(DATOS,0,$O$2)=1,IF(INDEX(DATOS,0,$Q$2)=$E170,INDEX(DATOS,0,Q$5)))))))),"sd")</f>
        <v>sd</v>
      </c>
      <c r="R170" s="118"/>
      <c r="S170" s="119" t="str">
        <f t="shared" si="12"/>
        <v>--                                      ,sd,sd,2018,2016,sd,sd,sd,sd,sd,sd,sd</v>
      </c>
    </row>
    <row r="171" spans="1:19" x14ac:dyDescent="0.35">
      <c r="A171">
        <f t="shared" si="13"/>
        <v>164</v>
      </c>
      <c r="B171" s="35">
        <f t="array" ref="B171">IF(B170=0,0,MIN(IF(INDEX(DATOS,0,$P$2)&lt;=$I171,IF(INDEX(DATOS,0,$P$2)&gt;=$J171,IF(ISNUMBER(INDEX(DATOS,0,$C171)),IF(INDEX(DATOS,0,$N$2)=0,IF(INDEX(DATOS,0,$O$2)=1,IF(ISNA(MATCH(INDEX(DATOS,0,$Q$2),IF($J$8:J170=J171,$E$8:E170),0)),INDEX(DATOS,0,$M$2)))))))))</f>
        <v>0</v>
      </c>
      <c r="C171" s="32">
        <f>MATCH(D171,INDEX(DATOS,1,),0)</f>
        <v>20</v>
      </c>
      <c r="D171" s="114" t="s">
        <v>1</v>
      </c>
      <c r="E171" s="34" t="str">
        <f>IF($B171=0,"--",INDEX(DATOS,$B171,Q$2))</f>
        <v>--</v>
      </c>
      <c r="F171" s="34" t="str">
        <f>IFERROR(SUBSTITUTE(SUBSTITUTE(SUBSTITUTE(SUBSTITUTE(SUBSTITUTE(MID(E171,1,FIND(",",E171)-1),"Departamento de","Dpto."),"Partido de","Part."),"Coronel","Cnel."),"General","Gral."),"Comandante","Cmte."),E171)</f>
        <v>--</v>
      </c>
      <c r="G171" s="117" t="str">
        <f>IFERROR(VLOOKUP($E171,LOC_UNICOS,G$2,0),"sd")</f>
        <v>sd</v>
      </c>
      <c r="H171" s="117" t="str">
        <f>IFERROR(VLOOKUP($E171,LOC_UNICOS,H$2,0),"sd")</f>
        <v>sd</v>
      </c>
      <c r="I171" s="116">
        <f t="shared" si="10"/>
        <v>2018</v>
      </c>
      <c r="J171" s="116">
        <f t="shared" si="11"/>
        <v>2016</v>
      </c>
      <c r="K171" s="118" t="str">
        <f t="array" ref="K171">IFERROR(AVERAGE(IF(INDEX(DATOS,0,$P$2)&lt;=$I171,IF(INDEX(DATOS,0,$P$2)&gt;=$J171,IF(ISNUMBER(INDEX(DATOS,0,K$5)),IF(INDEX(DATOS,0,$N$2)=0,IF(INDEX(DATOS,0,$O$2)=1,IF(INDEX(DATOS,0,$Q$2)=$E171,INDEX(DATOS,0,K$5)))))))),"sd")</f>
        <v>sd</v>
      </c>
      <c r="L171" s="118" t="str">
        <f t="array" ref="L171">IFERROR(AVERAGE(IF(INDEX(DATOS,0,$P$2)&lt;=$I171,IF(INDEX(DATOS,0,$P$2)&gt;=$J171,IF(ISNUMBER(INDEX(DATOS,0,L$5)),IF(INDEX(DATOS,0,$N$2)=0,IF(INDEX(DATOS,0,$O$2)=1,IF(INDEX(DATOS,0,$Q$2)=$E171,INDEX(DATOS,0,L$5)))))))),"sd")</f>
        <v>sd</v>
      </c>
      <c r="M171" s="118" t="str">
        <f t="array" ref="M171">IFERROR(AVERAGE(IF(INDEX(DATOS,0,$P$2)&lt;=$I171,IF(INDEX(DATOS,0,$P$2)&gt;=$J171,IF(ISNUMBER(INDEX(DATOS,0,M$5)),IF(INDEX(DATOS,0,$N$2)=0,IF(INDEX(DATOS,0,$O$2)=1,IF(INDEX(DATOS,0,$Q$2)=$E171,INDEX(DATOS,0,M$5)))))))),"sd")</f>
        <v>sd</v>
      </c>
      <c r="N171" s="118" t="str">
        <f t="array" ref="N171">IFERROR(AVERAGE(IF(INDEX(DATOS,0,$P$2)&lt;=$I171,IF(INDEX(DATOS,0,$P$2)&gt;=$J171,IF(ISNUMBER(INDEX(DATOS,0,N$5)),IF(INDEX(DATOS,0,$N$2)=0,IF(INDEX(DATOS,0,$O$2)=1,IF(INDEX(DATOS,0,$Q$2)=$E171,INDEX(DATOS,0,N$5)))))))),"sd")</f>
        <v>sd</v>
      </c>
      <c r="O171" s="118" t="str">
        <f t="array" ref="O171">IFERROR(AVERAGE(IF(INDEX(DATOS,0,$P$2)&lt;=$I171,IF(INDEX(DATOS,0,$P$2)&gt;=$J171,IF(ISNUMBER(INDEX(DATOS,0,O$5)),IF(INDEX(DATOS,0,$N$2)=0,IF(INDEX(DATOS,0,$O$2)=1,IF(INDEX(DATOS,0,$Q$2)=$E171,INDEX(DATOS,0,O$5)))))))),"sd")</f>
        <v>sd</v>
      </c>
      <c r="P171" s="118" t="str">
        <f t="array" ref="P171">IFERROR(AVERAGE(IF(INDEX(DATOS,0,$P$2)&lt;=$I171,IF(INDEX(DATOS,0,$P$2)&gt;=$J171,IF(ISNUMBER(INDEX(DATOS,0,P$5)),IF(INDEX(DATOS,0,$N$2)=0,IF(INDEX(DATOS,0,$O$2)=1,IF(INDEX(DATOS,0,$Q$2)=$E171,INDEX(DATOS,0,P$5)))))))),"sd")</f>
        <v>sd</v>
      </c>
      <c r="Q171" s="118" t="str">
        <f t="array" ref="Q171">IFERROR(AVERAGE(IF(INDEX(DATOS,0,$P$2)&lt;=$I171,IF(INDEX(DATOS,0,$P$2)&gt;=$J171,IF(ISNUMBER(INDEX(DATOS,0,Q$5)),IF(INDEX(DATOS,0,$N$2)=0,IF(INDEX(DATOS,0,$O$2)=1,IF(INDEX(DATOS,0,$Q$2)=$E171,INDEX(DATOS,0,Q$5)))))))),"sd")</f>
        <v>sd</v>
      </c>
      <c r="R171" s="118"/>
      <c r="S171" s="119" t="str">
        <f t="shared" si="12"/>
        <v>--                                      ,sd,sd,2018,2016,sd,sd,sd,sd,sd,sd,sd</v>
      </c>
    </row>
    <row r="172" spans="1:19" x14ac:dyDescent="0.35">
      <c r="A172">
        <f t="shared" si="13"/>
        <v>165</v>
      </c>
      <c r="B172" s="35">
        <f t="array" ref="B172">IF(B171=0,0,MIN(IF(INDEX(DATOS,0,$P$2)&lt;=$I172,IF(INDEX(DATOS,0,$P$2)&gt;=$J172,IF(ISNUMBER(INDEX(DATOS,0,$C172)),IF(INDEX(DATOS,0,$N$2)=0,IF(INDEX(DATOS,0,$O$2)=1,IF(ISNA(MATCH(INDEX(DATOS,0,$Q$2),IF($J$8:J171=J172,$E$8:E171),0)),INDEX(DATOS,0,$M$2)))))))))</f>
        <v>0</v>
      </c>
      <c r="C172" s="32">
        <f>MATCH(D172,INDEX(DATOS,1,),0)</f>
        <v>20</v>
      </c>
      <c r="D172" s="114" t="s">
        <v>1</v>
      </c>
      <c r="E172" s="34" t="str">
        <f>IF($B172=0,"--",INDEX(DATOS,$B172,Q$2))</f>
        <v>--</v>
      </c>
      <c r="F172" s="34" t="str">
        <f>IFERROR(SUBSTITUTE(SUBSTITUTE(SUBSTITUTE(SUBSTITUTE(SUBSTITUTE(MID(E172,1,FIND(",",E172)-1),"Departamento de","Dpto."),"Partido de","Part."),"Coronel","Cnel."),"General","Gral."),"Comandante","Cmte."),E172)</f>
        <v>--</v>
      </c>
      <c r="G172" s="117" t="str">
        <f>IFERROR(VLOOKUP($E172,LOC_UNICOS,G$2,0),"sd")</f>
        <v>sd</v>
      </c>
      <c r="H172" s="117" t="str">
        <f>IFERROR(VLOOKUP($E172,LOC_UNICOS,H$2,0),"sd")</f>
        <v>sd</v>
      </c>
      <c r="I172" s="116">
        <f t="shared" si="10"/>
        <v>2018</v>
      </c>
      <c r="J172" s="116">
        <f t="shared" si="11"/>
        <v>2016</v>
      </c>
      <c r="K172" s="118" t="str">
        <f t="array" ref="K172">IFERROR(AVERAGE(IF(INDEX(DATOS,0,$P$2)&lt;=$I172,IF(INDEX(DATOS,0,$P$2)&gt;=$J172,IF(ISNUMBER(INDEX(DATOS,0,K$5)),IF(INDEX(DATOS,0,$N$2)=0,IF(INDEX(DATOS,0,$O$2)=1,IF(INDEX(DATOS,0,$Q$2)=$E172,INDEX(DATOS,0,K$5)))))))),"sd")</f>
        <v>sd</v>
      </c>
      <c r="L172" s="118" t="str">
        <f t="array" ref="L172">IFERROR(AVERAGE(IF(INDEX(DATOS,0,$P$2)&lt;=$I172,IF(INDEX(DATOS,0,$P$2)&gt;=$J172,IF(ISNUMBER(INDEX(DATOS,0,L$5)),IF(INDEX(DATOS,0,$N$2)=0,IF(INDEX(DATOS,0,$O$2)=1,IF(INDEX(DATOS,0,$Q$2)=$E172,INDEX(DATOS,0,L$5)))))))),"sd")</f>
        <v>sd</v>
      </c>
      <c r="M172" s="118" t="str">
        <f t="array" ref="M172">IFERROR(AVERAGE(IF(INDEX(DATOS,0,$P$2)&lt;=$I172,IF(INDEX(DATOS,0,$P$2)&gt;=$J172,IF(ISNUMBER(INDEX(DATOS,0,M$5)),IF(INDEX(DATOS,0,$N$2)=0,IF(INDEX(DATOS,0,$O$2)=1,IF(INDEX(DATOS,0,$Q$2)=$E172,INDEX(DATOS,0,M$5)))))))),"sd")</f>
        <v>sd</v>
      </c>
      <c r="N172" s="118" t="str">
        <f t="array" ref="N172">IFERROR(AVERAGE(IF(INDEX(DATOS,0,$P$2)&lt;=$I172,IF(INDEX(DATOS,0,$P$2)&gt;=$J172,IF(ISNUMBER(INDEX(DATOS,0,N$5)),IF(INDEX(DATOS,0,$N$2)=0,IF(INDEX(DATOS,0,$O$2)=1,IF(INDEX(DATOS,0,$Q$2)=$E172,INDEX(DATOS,0,N$5)))))))),"sd")</f>
        <v>sd</v>
      </c>
      <c r="O172" s="118" t="str">
        <f t="array" ref="O172">IFERROR(AVERAGE(IF(INDEX(DATOS,0,$P$2)&lt;=$I172,IF(INDEX(DATOS,0,$P$2)&gt;=$J172,IF(ISNUMBER(INDEX(DATOS,0,O$5)),IF(INDEX(DATOS,0,$N$2)=0,IF(INDEX(DATOS,0,$O$2)=1,IF(INDEX(DATOS,0,$Q$2)=$E172,INDEX(DATOS,0,O$5)))))))),"sd")</f>
        <v>sd</v>
      </c>
      <c r="P172" s="118" t="str">
        <f t="array" ref="P172">IFERROR(AVERAGE(IF(INDEX(DATOS,0,$P$2)&lt;=$I172,IF(INDEX(DATOS,0,$P$2)&gt;=$J172,IF(ISNUMBER(INDEX(DATOS,0,P$5)),IF(INDEX(DATOS,0,$N$2)=0,IF(INDEX(DATOS,0,$O$2)=1,IF(INDEX(DATOS,0,$Q$2)=$E172,INDEX(DATOS,0,P$5)))))))),"sd")</f>
        <v>sd</v>
      </c>
      <c r="Q172" s="118" t="str">
        <f t="array" ref="Q172">IFERROR(AVERAGE(IF(INDEX(DATOS,0,$P$2)&lt;=$I172,IF(INDEX(DATOS,0,$P$2)&gt;=$J172,IF(ISNUMBER(INDEX(DATOS,0,Q$5)),IF(INDEX(DATOS,0,$N$2)=0,IF(INDEX(DATOS,0,$O$2)=1,IF(INDEX(DATOS,0,$Q$2)=$E172,INDEX(DATOS,0,Q$5)))))))),"sd")</f>
        <v>sd</v>
      </c>
      <c r="R172" s="118"/>
      <c r="S172" s="119" t="str">
        <f t="shared" si="12"/>
        <v>--                                      ,sd,sd,2018,2016,sd,sd,sd,sd,sd,sd,sd</v>
      </c>
    </row>
    <row r="173" spans="1:19" x14ac:dyDescent="0.35">
      <c r="A173">
        <f t="shared" si="13"/>
        <v>166</v>
      </c>
      <c r="B173" s="35">
        <f t="array" ref="B173">IF(B172=0,0,MIN(IF(INDEX(DATOS,0,$P$2)&lt;=$I173,IF(INDEX(DATOS,0,$P$2)&gt;=$J173,IF(ISNUMBER(INDEX(DATOS,0,$C173)),IF(INDEX(DATOS,0,$N$2)=0,IF(INDEX(DATOS,0,$O$2)=1,IF(ISNA(MATCH(INDEX(DATOS,0,$Q$2),IF($J$8:J172=J173,$E$8:E172),0)),INDEX(DATOS,0,$M$2)))))))))</f>
        <v>0</v>
      </c>
      <c r="C173" s="32">
        <f>MATCH(D173,INDEX(DATOS,1,),0)</f>
        <v>20</v>
      </c>
      <c r="D173" s="114" t="s">
        <v>1</v>
      </c>
      <c r="E173" s="34" t="str">
        <f>IF($B173=0,"--",INDEX(DATOS,$B173,Q$2))</f>
        <v>--</v>
      </c>
      <c r="F173" s="34" t="str">
        <f>IFERROR(SUBSTITUTE(SUBSTITUTE(SUBSTITUTE(SUBSTITUTE(SUBSTITUTE(MID(E173,1,FIND(",",E173)-1),"Departamento de","Dpto."),"Partido de","Part."),"Coronel","Cnel."),"General","Gral."),"Comandante","Cmte."),E173)</f>
        <v>--</v>
      </c>
      <c r="G173" s="117" t="str">
        <f>IFERROR(VLOOKUP($E173,LOC_UNICOS,G$2,0),"sd")</f>
        <v>sd</v>
      </c>
      <c r="H173" s="117" t="str">
        <f>IFERROR(VLOOKUP($E173,LOC_UNICOS,H$2,0),"sd")</f>
        <v>sd</v>
      </c>
      <c r="I173" s="116">
        <f t="shared" si="10"/>
        <v>2018</v>
      </c>
      <c r="J173" s="116">
        <f t="shared" si="11"/>
        <v>2016</v>
      </c>
      <c r="K173" s="118" t="str">
        <f t="array" ref="K173">IFERROR(AVERAGE(IF(INDEX(DATOS,0,$P$2)&lt;=$I173,IF(INDEX(DATOS,0,$P$2)&gt;=$J173,IF(ISNUMBER(INDEX(DATOS,0,K$5)),IF(INDEX(DATOS,0,$N$2)=0,IF(INDEX(DATOS,0,$O$2)=1,IF(INDEX(DATOS,0,$Q$2)=$E173,INDEX(DATOS,0,K$5)))))))),"sd")</f>
        <v>sd</v>
      </c>
      <c r="L173" s="118" t="str">
        <f t="array" ref="L173">IFERROR(AVERAGE(IF(INDEX(DATOS,0,$P$2)&lt;=$I173,IF(INDEX(DATOS,0,$P$2)&gt;=$J173,IF(ISNUMBER(INDEX(DATOS,0,L$5)),IF(INDEX(DATOS,0,$N$2)=0,IF(INDEX(DATOS,0,$O$2)=1,IF(INDEX(DATOS,0,$Q$2)=$E173,INDEX(DATOS,0,L$5)))))))),"sd")</f>
        <v>sd</v>
      </c>
      <c r="M173" s="118" t="str">
        <f t="array" ref="M173">IFERROR(AVERAGE(IF(INDEX(DATOS,0,$P$2)&lt;=$I173,IF(INDEX(DATOS,0,$P$2)&gt;=$J173,IF(ISNUMBER(INDEX(DATOS,0,M$5)),IF(INDEX(DATOS,0,$N$2)=0,IF(INDEX(DATOS,0,$O$2)=1,IF(INDEX(DATOS,0,$Q$2)=$E173,INDEX(DATOS,0,M$5)))))))),"sd")</f>
        <v>sd</v>
      </c>
      <c r="N173" s="118" t="str">
        <f t="array" ref="N173">IFERROR(AVERAGE(IF(INDEX(DATOS,0,$P$2)&lt;=$I173,IF(INDEX(DATOS,0,$P$2)&gt;=$J173,IF(ISNUMBER(INDEX(DATOS,0,N$5)),IF(INDEX(DATOS,0,$N$2)=0,IF(INDEX(DATOS,0,$O$2)=1,IF(INDEX(DATOS,0,$Q$2)=$E173,INDEX(DATOS,0,N$5)))))))),"sd")</f>
        <v>sd</v>
      </c>
      <c r="O173" s="118" t="str">
        <f t="array" ref="O173">IFERROR(AVERAGE(IF(INDEX(DATOS,0,$P$2)&lt;=$I173,IF(INDEX(DATOS,0,$P$2)&gt;=$J173,IF(ISNUMBER(INDEX(DATOS,0,O$5)),IF(INDEX(DATOS,0,$N$2)=0,IF(INDEX(DATOS,0,$O$2)=1,IF(INDEX(DATOS,0,$Q$2)=$E173,INDEX(DATOS,0,O$5)))))))),"sd")</f>
        <v>sd</v>
      </c>
      <c r="P173" s="118" t="str">
        <f t="array" ref="P173">IFERROR(AVERAGE(IF(INDEX(DATOS,0,$P$2)&lt;=$I173,IF(INDEX(DATOS,0,$P$2)&gt;=$J173,IF(ISNUMBER(INDEX(DATOS,0,P$5)),IF(INDEX(DATOS,0,$N$2)=0,IF(INDEX(DATOS,0,$O$2)=1,IF(INDEX(DATOS,0,$Q$2)=$E173,INDEX(DATOS,0,P$5)))))))),"sd")</f>
        <v>sd</v>
      </c>
      <c r="Q173" s="118" t="str">
        <f t="array" ref="Q173">IFERROR(AVERAGE(IF(INDEX(DATOS,0,$P$2)&lt;=$I173,IF(INDEX(DATOS,0,$P$2)&gt;=$J173,IF(ISNUMBER(INDEX(DATOS,0,Q$5)),IF(INDEX(DATOS,0,$N$2)=0,IF(INDEX(DATOS,0,$O$2)=1,IF(INDEX(DATOS,0,$Q$2)=$E173,INDEX(DATOS,0,Q$5)))))))),"sd")</f>
        <v>sd</v>
      </c>
      <c r="R173" s="118"/>
      <c r="S173" s="119" t="str">
        <f t="shared" si="12"/>
        <v>--                                      ,sd,sd,2018,2016,sd,sd,sd,sd,sd,sd,sd</v>
      </c>
    </row>
    <row r="174" spans="1:19" x14ac:dyDescent="0.35">
      <c r="A174">
        <f t="shared" si="13"/>
        <v>167</v>
      </c>
      <c r="B174" s="35">
        <f t="array" ref="B174">IF(B173=0,0,MIN(IF(INDEX(DATOS,0,$P$2)&lt;=$I174,IF(INDEX(DATOS,0,$P$2)&gt;=$J174,IF(ISNUMBER(INDEX(DATOS,0,$C174)),IF(INDEX(DATOS,0,$N$2)=0,IF(INDEX(DATOS,0,$O$2)=1,IF(ISNA(MATCH(INDEX(DATOS,0,$Q$2),IF($J$8:J173=J174,$E$8:E173),0)),INDEX(DATOS,0,$M$2)))))))))</f>
        <v>0</v>
      </c>
      <c r="C174" s="32">
        <f>MATCH(D174,INDEX(DATOS,1,),0)</f>
        <v>20</v>
      </c>
      <c r="D174" s="114" t="s">
        <v>1</v>
      </c>
      <c r="E174" s="34" t="str">
        <f>IF($B174=0,"--",INDEX(DATOS,$B174,Q$2))</f>
        <v>--</v>
      </c>
      <c r="F174" s="34" t="str">
        <f>IFERROR(SUBSTITUTE(SUBSTITUTE(SUBSTITUTE(SUBSTITUTE(SUBSTITUTE(MID(E174,1,FIND(",",E174)-1),"Departamento de","Dpto."),"Partido de","Part."),"Coronel","Cnel."),"General","Gral."),"Comandante","Cmte."),E174)</f>
        <v>--</v>
      </c>
      <c r="G174" s="117" t="str">
        <f>IFERROR(VLOOKUP($E174,LOC_UNICOS,G$2,0),"sd")</f>
        <v>sd</v>
      </c>
      <c r="H174" s="117" t="str">
        <f>IFERROR(VLOOKUP($E174,LOC_UNICOS,H$2,0),"sd")</f>
        <v>sd</v>
      </c>
      <c r="I174" s="116">
        <f t="shared" si="10"/>
        <v>2018</v>
      </c>
      <c r="J174" s="116">
        <f t="shared" si="11"/>
        <v>2016</v>
      </c>
      <c r="K174" s="118" t="str">
        <f t="array" ref="K174">IFERROR(AVERAGE(IF(INDEX(DATOS,0,$P$2)&lt;=$I174,IF(INDEX(DATOS,0,$P$2)&gt;=$J174,IF(ISNUMBER(INDEX(DATOS,0,K$5)),IF(INDEX(DATOS,0,$N$2)=0,IF(INDEX(DATOS,0,$O$2)=1,IF(INDEX(DATOS,0,$Q$2)=$E174,INDEX(DATOS,0,K$5)))))))),"sd")</f>
        <v>sd</v>
      </c>
      <c r="L174" s="118" t="str">
        <f t="array" ref="L174">IFERROR(AVERAGE(IF(INDEX(DATOS,0,$P$2)&lt;=$I174,IF(INDEX(DATOS,0,$P$2)&gt;=$J174,IF(ISNUMBER(INDEX(DATOS,0,L$5)),IF(INDEX(DATOS,0,$N$2)=0,IF(INDEX(DATOS,0,$O$2)=1,IF(INDEX(DATOS,0,$Q$2)=$E174,INDEX(DATOS,0,L$5)))))))),"sd")</f>
        <v>sd</v>
      </c>
      <c r="M174" s="118" t="str">
        <f t="array" ref="M174">IFERROR(AVERAGE(IF(INDEX(DATOS,0,$P$2)&lt;=$I174,IF(INDEX(DATOS,0,$P$2)&gt;=$J174,IF(ISNUMBER(INDEX(DATOS,0,M$5)),IF(INDEX(DATOS,0,$N$2)=0,IF(INDEX(DATOS,0,$O$2)=1,IF(INDEX(DATOS,0,$Q$2)=$E174,INDEX(DATOS,0,M$5)))))))),"sd")</f>
        <v>sd</v>
      </c>
      <c r="N174" s="118" t="str">
        <f t="array" ref="N174">IFERROR(AVERAGE(IF(INDEX(DATOS,0,$P$2)&lt;=$I174,IF(INDEX(DATOS,0,$P$2)&gt;=$J174,IF(ISNUMBER(INDEX(DATOS,0,N$5)),IF(INDEX(DATOS,0,$N$2)=0,IF(INDEX(DATOS,0,$O$2)=1,IF(INDEX(DATOS,0,$Q$2)=$E174,INDEX(DATOS,0,N$5)))))))),"sd")</f>
        <v>sd</v>
      </c>
      <c r="O174" s="118" t="str">
        <f t="array" ref="O174">IFERROR(AVERAGE(IF(INDEX(DATOS,0,$P$2)&lt;=$I174,IF(INDEX(DATOS,0,$P$2)&gt;=$J174,IF(ISNUMBER(INDEX(DATOS,0,O$5)),IF(INDEX(DATOS,0,$N$2)=0,IF(INDEX(DATOS,0,$O$2)=1,IF(INDEX(DATOS,0,$Q$2)=$E174,INDEX(DATOS,0,O$5)))))))),"sd")</f>
        <v>sd</v>
      </c>
      <c r="P174" s="118" t="str">
        <f t="array" ref="P174">IFERROR(AVERAGE(IF(INDEX(DATOS,0,$P$2)&lt;=$I174,IF(INDEX(DATOS,0,$P$2)&gt;=$J174,IF(ISNUMBER(INDEX(DATOS,0,P$5)),IF(INDEX(DATOS,0,$N$2)=0,IF(INDEX(DATOS,0,$O$2)=1,IF(INDEX(DATOS,0,$Q$2)=$E174,INDEX(DATOS,0,P$5)))))))),"sd")</f>
        <v>sd</v>
      </c>
      <c r="Q174" s="118" t="str">
        <f t="array" ref="Q174">IFERROR(AVERAGE(IF(INDEX(DATOS,0,$P$2)&lt;=$I174,IF(INDEX(DATOS,0,$P$2)&gt;=$J174,IF(ISNUMBER(INDEX(DATOS,0,Q$5)),IF(INDEX(DATOS,0,$N$2)=0,IF(INDEX(DATOS,0,$O$2)=1,IF(INDEX(DATOS,0,$Q$2)=$E174,INDEX(DATOS,0,Q$5)))))))),"sd")</f>
        <v>sd</v>
      </c>
      <c r="R174" s="118"/>
      <c r="S174" s="119" t="str">
        <f t="shared" si="12"/>
        <v>--                                      ,sd,sd,2018,2016,sd,sd,sd,sd,sd,sd,sd</v>
      </c>
    </row>
    <row r="175" spans="1:19" x14ac:dyDescent="0.35">
      <c r="A175">
        <f t="shared" si="13"/>
        <v>168</v>
      </c>
      <c r="B175" s="35">
        <f t="array" ref="B175">IF(B174=0,0,MIN(IF(INDEX(DATOS,0,$P$2)&lt;=$I175,IF(INDEX(DATOS,0,$P$2)&gt;=$J175,IF(ISNUMBER(INDEX(DATOS,0,$C175)),IF(INDEX(DATOS,0,$N$2)=0,IF(INDEX(DATOS,0,$O$2)=1,IF(ISNA(MATCH(INDEX(DATOS,0,$Q$2),IF($J$8:J174=J175,$E$8:E174),0)),INDEX(DATOS,0,$M$2)))))))))</f>
        <v>0</v>
      </c>
      <c r="C175" s="32">
        <f>MATCH(D175,INDEX(DATOS,1,),0)</f>
        <v>20</v>
      </c>
      <c r="D175" s="114" t="s">
        <v>1</v>
      </c>
      <c r="E175" s="34" t="str">
        <f>IF($B175=0,"--",INDEX(DATOS,$B175,Q$2))</f>
        <v>--</v>
      </c>
      <c r="F175" s="34" t="str">
        <f>IFERROR(SUBSTITUTE(SUBSTITUTE(SUBSTITUTE(SUBSTITUTE(SUBSTITUTE(MID(E175,1,FIND(",",E175)-1),"Departamento de","Dpto."),"Partido de","Part."),"Coronel","Cnel."),"General","Gral."),"Comandante","Cmte."),E175)</f>
        <v>--</v>
      </c>
      <c r="G175" s="117" t="str">
        <f>IFERROR(VLOOKUP($E175,LOC_UNICOS,G$2,0),"sd")</f>
        <v>sd</v>
      </c>
      <c r="H175" s="117" t="str">
        <f>IFERROR(VLOOKUP($E175,LOC_UNICOS,H$2,0),"sd")</f>
        <v>sd</v>
      </c>
      <c r="I175" s="116">
        <f t="shared" si="10"/>
        <v>2018</v>
      </c>
      <c r="J175" s="116">
        <f t="shared" si="11"/>
        <v>2016</v>
      </c>
      <c r="K175" s="118" t="str">
        <f t="array" ref="K175">IFERROR(AVERAGE(IF(INDEX(DATOS,0,$P$2)&lt;=$I175,IF(INDEX(DATOS,0,$P$2)&gt;=$J175,IF(ISNUMBER(INDEX(DATOS,0,K$5)),IF(INDEX(DATOS,0,$N$2)=0,IF(INDEX(DATOS,0,$O$2)=1,IF(INDEX(DATOS,0,$Q$2)=$E175,INDEX(DATOS,0,K$5)))))))),"sd")</f>
        <v>sd</v>
      </c>
      <c r="L175" s="118" t="str">
        <f t="array" ref="L175">IFERROR(AVERAGE(IF(INDEX(DATOS,0,$P$2)&lt;=$I175,IF(INDEX(DATOS,0,$P$2)&gt;=$J175,IF(ISNUMBER(INDEX(DATOS,0,L$5)),IF(INDEX(DATOS,0,$N$2)=0,IF(INDEX(DATOS,0,$O$2)=1,IF(INDEX(DATOS,0,$Q$2)=$E175,INDEX(DATOS,0,L$5)))))))),"sd")</f>
        <v>sd</v>
      </c>
      <c r="M175" s="118" t="str">
        <f t="array" ref="M175">IFERROR(AVERAGE(IF(INDEX(DATOS,0,$P$2)&lt;=$I175,IF(INDEX(DATOS,0,$P$2)&gt;=$J175,IF(ISNUMBER(INDEX(DATOS,0,M$5)),IF(INDEX(DATOS,0,$N$2)=0,IF(INDEX(DATOS,0,$O$2)=1,IF(INDEX(DATOS,0,$Q$2)=$E175,INDEX(DATOS,0,M$5)))))))),"sd")</f>
        <v>sd</v>
      </c>
      <c r="N175" s="118" t="str">
        <f t="array" ref="N175">IFERROR(AVERAGE(IF(INDEX(DATOS,0,$P$2)&lt;=$I175,IF(INDEX(DATOS,0,$P$2)&gt;=$J175,IF(ISNUMBER(INDEX(DATOS,0,N$5)),IF(INDEX(DATOS,0,$N$2)=0,IF(INDEX(DATOS,0,$O$2)=1,IF(INDEX(DATOS,0,$Q$2)=$E175,INDEX(DATOS,0,N$5)))))))),"sd")</f>
        <v>sd</v>
      </c>
      <c r="O175" s="118" t="str">
        <f t="array" ref="O175">IFERROR(AVERAGE(IF(INDEX(DATOS,0,$P$2)&lt;=$I175,IF(INDEX(DATOS,0,$P$2)&gt;=$J175,IF(ISNUMBER(INDEX(DATOS,0,O$5)),IF(INDEX(DATOS,0,$N$2)=0,IF(INDEX(DATOS,0,$O$2)=1,IF(INDEX(DATOS,0,$Q$2)=$E175,INDEX(DATOS,0,O$5)))))))),"sd")</f>
        <v>sd</v>
      </c>
      <c r="P175" s="118" t="str">
        <f t="array" ref="P175">IFERROR(AVERAGE(IF(INDEX(DATOS,0,$P$2)&lt;=$I175,IF(INDEX(DATOS,0,$P$2)&gt;=$J175,IF(ISNUMBER(INDEX(DATOS,0,P$5)),IF(INDEX(DATOS,0,$N$2)=0,IF(INDEX(DATOS,0,$O$2)=1,IF(INDEX(DATOS,0,$Q$2)=$E175,INDEX(DATOS,0,P$5)))))))),"sd")</f>
        <v>sd</v>
      </c>
      <c r="Q175" s="118" t="str">
        <f t="array" ref="Q175">IFERROR(AVERAGE(IF(INDEX(DATOS,0,$P$2)&lt;=$I175,IF(INDEX(DATOS,0,$P$2)&gt;=$J175,IF(ISNUMBER(INDEX(DATOS,0,Q$5)),IF(INDEX(DATOS,0,$N$2)=0,IF(INDEX(DATOS,0,$O$2)=1,IF(INDEX(DATOS,0,$Q$2)=$E175,INDEX(DATOS,0,Q$5)))))))),"sd")</f>
        <v>sd</v>
      </c>
      <c r="R175" s="118"/>
      <c r="S175" s="119" t="str">
        <f t="shared" si="12"/>
        <v>--                                      ,sd,sd,2018,2016,sd,sd,sd,sd,sd,sd,sd</v>
      </c>
    </row>
    <row r="176" spans="1:19" x14ac:dyDescent="0.35">
      <c r="A176">
        <f t="shared" si="13"/>
        <v>169</v>
      </c>
      <c r="B176" s="35">
        <f t="array" ref="B176">IF(B175=0,0,MIN(IF(INDEX(DATOS,0,$P$2)&lt;=$I176,IF(INDEX(DATOS,0,$P$2)&gt;=$J176,IF(ISNUMBER(INDEX(DATOS,0,$C176)),IF(INDEX(DATOS,0,$N$2)=0,IF(INDEX(DATOS,0,$O$2)=1,IF(ISNA(MATCH(INDEX(DATOS,0,$Q$2),IF($J$8:J175=J176,$E$8:E175),0)),INDEX(DATOS,0,$M$2)))))))))</f>
        <v>0</v>
      </c>
      <c r="C176" s="32">
        <f>MATCH(D176,INDEX(DATOS,1,),0)</f>
        <v>20</v>
      </c>
      <c r="D176" s="114" t="s">
        <v>1</v>
      </c>
      <c r="E176" s="34" t="str">
        <f>IF($B176=0,"--",INDEX(DATOS,$B176,Q$2))</f>
        <v>--</v>
      </c>
      <c r="F176" s="34" t="str">
        <f>IFERROR(SUBSTITUTE(SUBSTITUTE(SUBSTITUTE(SUBSTITUTE(SUBSTITUTE(MID(E176,1,FIND(",",E176)-1),"Departamento de","Dpto."),"Partido de","Part."),"Coronel","Cnel."),"General","Gral."),"Comandante","Cmte."),E176)</f>
        <v>--</v>
      </c>
      <c r="G176" s="117" t="str">
        <f>IFERROR(VLOOKUP($E176,LOC_UNICOS,G$2,0),"sd")</f>
        <v>sd</v>
      </c>
      <c r="H176" s="117" t="str">
        <f>IFERROR(VLOOKUP($E176,LOC_UNICOS,H$2,0),"sd")</f>
        <v>sd</v>
      </c>
      <c r="I176" s="116">
        <f t="shared" si="10"/>
        <v>2018</v>
      </c>
      <c r="J176" s="116">
        <f t="shared" si="11"/>
        <v>2016</v>
      </c>
      <c r="K176" s="118" t="str">
        <f t="array" ref="K176">IFERROR(AVERAGE(IF(INDEX(DATOS,0,$P$2)&lt;=$I176,IF(INDEX(DATOS,0,$P$2)&gt;=$J176,IF(ISNUMBER(INDEX(DATOS,0,K$5)),IF(INDEX(DATOS,0,$N$2)=0,IF(INDEX(DATOS,0,$O$2)=1,IF(INDEX(DATOS,0,$Q$2)=$E176,INDEX(DATOS,0,K$5)))))))),"sd")</f>
        <v>sd</v>
      </c>
      <c r="L176" s="118" t="str">
        <f t="array" ref="L176">IFERROR(AVERAGE(IF(INDEX(DATOS,0,$P$2)&lt;=$I176,IF(INDEX(DATOS,0,$P$2)&gt;=$J176,IF(ISNUMBER(INDEX(DATOS,0,L$5)),IF(INDEX(DATOS,0,$N$2)=0,IF(INDEX(DATOS,0,$O$2)=1,IF(INDEX(DATOS,0,$Q$2)=$E176,INDEX(DATOS,0,L$5)))))))),"sd")</f>
        <v>sd</v>
      </c>
      <c r="M176" s="118" t="str">
        <f t="array" ref="M176">IFERROR(AVERAGE(IF(INDEX(DATOS,0,$P$2)&lt;=$I176,IF(INDEX(DATOS,0,$P$2)&gt;=$J176,IF(ISNUMBER(INDEX(DATOS,0,M$5)),IF(INDEX(DATOS,0,$N$2)=0,IF(INDEX(DATOS,0,$O$2)=1,IF(INDEX(DATOS,0,$Q$2)=$E176,INDEX(DATOS,0,M$5)))))))),"sd")</f>
        <v>sd</v>
      </c>
      <c r="N176" s="118" t="str">
        <f t="array" ref="N176">IFERROR(AVERAGE(IF(INDEX(DATOS,0,$P$2)&lt;=$I176,IF(INDEX(DATOS,0,$P$2)&gt;=$J176,IF(ISNUMBER(INDEX(DATOS,0,N$5)),IF(INDEX(DATOS,0,$N$2)=0,IF(INDEX(DATOS,0,$O$2)=1,IF(INDEX(DATOS,0,$Q$2)=$E176,INDEX(DATOS,0,N$5)))))))),"sd")</f>
        <v>sd</v>
      </c>
      <c r="O176" s="118" t="str">
        <f t="array" ref="O176">IFERROR(AVERAGE(IF(INDEX(DATOS,0,$P$2)&lt;=$I176,IF(INDEX(DATOS,0,$P$2)&gt;=$J176,IF(ISNUMBER(INDEX(DATOS,0,O$5)),IF(INDEX(DATOS,0,$N$2)=0,IF(INDEX(DATOS,0,$O$2)=1,IF(INDEX(DATOS,0,$Q$2)=$E176,INDEX(DATOS,0,O$5)))))))),"sd")</f>
        <v>sd</v>
      </c>
      <c r="P176" s="118" t="str">
        <f t="array" ref="P176">IFERROR(AVERAGE(IF(INDEX(DATOS,0,$P$2)&lt;=$I176,IF(INDEX(DATOS,0,$P$2)&gt;=$J176,IF(ISNUMBER(INDEX(DATOS,0,P$5)),IF(INDEX(DATOS,0,$N$2)=0,IF(INDEX(DATOS,0,$O$2)=1,IF(INDEX(DATOS,0,$Q$2)=$E176,INDEX(DATOS,0,P$5)))))))),"sd")</f>
        <v>sd</v>
      </c>
      <c r="Q176" s="118" t="str">
        <f t="array" ref="Q176">IFERROR(AVERAGE(IF(INDEX(DATOS,0,$P$2)&lt;=$I176,IF(INDEX(DATOS,0,$P$2)&gt;=$J176,IF(ISNUMBER(INDEX(DATOS,0,Q$5)),IF(INDEX(DATOS,0,$N$2)=0,IF(INDEX(DATOS,0,$O$2)=1,IF(INDEX(DATOS,0,$Q$2)=$E176,INDEX(DATOS,0,Q$5)))))))),"sd")</f>
        <v>sd</v>
      </c>
      <c r="R176" s="118"/>
      <c r="S176" s="119" t="str">
        <f t="shared" si="12"/>
        <v>--                                      ,sd,sd,2018,2016,sd,sd,sd,sd,sd,sd,sd</v>
      </c>
    </row>
    <row r="177" spans="1:19" x14ac:dyDescent="0.35">
      <c r="A177">
        <f t="shared" si="13"/>
        <v>170</v>
      </c>
      <c r="B177" s="35">
        <f t="array" ref="B177">IF(B176=0,0,MIN(IF(INDEX(DATOS,0,$P$2)&lt;=$I177,IF(INDEX(DATOS,0,$P$2)&gt;=$J177,IF(ISNUMBER(INDEX(DATOS,0,$C177)),IF(INDEX(DATOS,0,$N$2)=0,IF(INDEX(DATOS,0,$O$2)=1,IF(ISNA(MATCH(INDEX(DATOS,0,$Q$2),IF($J$8:J176=J177,$E$8:E176),0)),INDEX(DATOS,0,$M$2)))))))))</f>
        <v>0</v>
      </c>
      <c r="C177" s="32">
        <f>MATCH(D177,INDEX(DATOS,1,),0)</f>
        <v>20</v>
      </c>
      <c r="D177" s="114" t="s">
        <v>1</v>
      </c>
      <c r="E177" s="34" t="str">
        <f>IF($B177=0,"--",INDEX(DATOS,$B177,Q$2))</f>
        <v>--</v>
      </c>
      <c r="F177" s="34" t="str">
        <f>IFERROR(SUBSTITUTE(SUBSTITUTE(SUBSTITUTE(SUBSTITUTE(SUBSTITUTE(MID(E177,1,FIND(",",E177)-1),"Departamento de","Dpto."),"Partido de","Part."),"Coronel","Cnel."),"General","Gral."),"Comandante","Cmte."),E177)</f>
        <v>--</v>
      </c>
      <c r="G177" s="117" t="str">
        <f>IFERROR(VLOOKUP($E177,LOC_UNICOS,G$2,0),"sd")</f>
        <v>sd</v>
      </c>
      <c r="H177" s="117" t="str">
        <f>IFERROR(VLOOKUP($E177,LOC_UNICOS,H$2,0),"sd")</f>
        <v>sd</v>
      </c>
      <c r="I177" s="116">
        <f t="shared" si="10"/>
        <v>2018</v>
      </c>
      <c r="J177" s="116">
        <f t="shared" si="11"/>
        <v>2016</v>
      </c>
      <c r="K177" s="118" t="str">
        <f t="array" ref="K177">IFERROR(AVERAGE(IF(INDEX(DATOS,0,$P$2)&lt;=$I177,IF(INDEX(DATOS,0,$P$2)&gt;=$J177,IF(ISNUMBER(INDEX(DATOS,0,K$5)),IF(INDEX(DATOS,0,$N$2)=0,IF(INDEX(DATOS,0,$O$2)=1,IF(INDEX(DATOS,0,$Q$2)=$E177,INDEX(DATOS,0,K$5)))))))),"sd")</f>
        <v>sd</v>
      </c>
      <c r="L177" s="118" t="str">
        <f t="array" ref="L177">IFERROR(AVERAGE(IF(INDEX(DATOS,0,$P$2)&lt;=$I177,IF(INDEX(DATOS,0,$P$2)&gt;=$J177,IF(ISNUMBER(INDEX(DATOS,0,L$5)),IF(INDEX(DATOS,0,$N$2)=0,IF(INDEX(DATOS,0,$O$2)=1,IF(INDEX(DATOS,0,$Q$2)=$E177,INDEX(DATOS,0,L$5)))))))),"sd")</f>
        <v>sd</v>
      </c>
      <c r="M177" s="118" t="str">
        <f t="array" ref="M177">IFERROR(AVERAGE(IF(INDEX(DATOS,0,$P$2)&lt;=$I177,IF(INDEX(DATOS,0,$P$2)&gt;=$J177,IF(ISNUMBER(INDEX(DATOS,0,M$5)),IF(INDEX(DATOS,0,$N$2)=0,IF(INDEX(DATOS,0,$O$2)=1,IF(INDEX(DATOS,0,$Q$2)=$E177,INDEX(DATOS,0,M$5)))))))),"sd")</f>
        <v>sd</v>
      </c>
      <c r="N177" s="118" t="str">
        <f t="array" ref="N177">IFERROR(AVERAGE(IF(INDEX(DATOS,0,$P$2)&lt;=$I177,IF(INDEX(DATOS,0,$P$2)&gt;=$J177,IF(ISNUMBER(INDEX(DATOS,0,N$5)),IF(INDEX(DATOS,0,$N$2)=0,IF(INDEX(DATOS,0,$O$2)=1,IF(INDEX(DATOS,0,$Q$2)=$E177,INDEX(DATOS,0,N$5)))))))),"sd")</f>
        <v>sd</v>
      </c>
      <c r="O177" s="118" t="str">
        <f t="array" ref="O177">IFERROR(AVERAGE(IF(INDEX(DATOS,0,$P$2)&lt;=$I177,IF(INDEX(DATOS,0,$P$2)&gt;=$J177,IF(ISNUMBER(INDEX(DATOS,0,O$5)),IF(INDEX(DATOS,0,$N$2)=0,IF(INDEX(DATOS,0,$O$2)=1,IF(INDEX(DATOS,0,$Q$2)=$E177,INDEX(DATOS,0,O$5)))))))),"sd")</f>
        <v>sd</v>
      </c>
      <c r="P177" s="118" t="str">
        <f t="array" ref="P177">IFERROR(AVERAGE(IF(INDEX(DATOS,0,$P$2)&lt;=$I177,IF(INDEX(DATOS,0,$P$2)&gt;=$J177,IF(ISNUMBER(INDEX(DATOS,0,P$5)),IF(INDEX(DATOS,0,$N$2)=0,IF(INDEX(DATOS,0,$O$2)=1,IF(INDEX(DATOS,0,$Q$2)=$E177,INDEX(DATOS,0,P$5)))))))),"sd")</f>
        <v>sd</v>
      </c>
      <c r="Q177" s="118" t="str">
        <f t="array" ref="Q177">IFERROR(AVERAGE(IF(INDEX(DATOS,0,$P$2)&lt;=$I177,IF(INDEX(DATOS,0,$P$2)&gt;=$J177,IF(ISNUMBER(INDEX(DATOS,0,Q$5)),IF(INDEX(DATOS,0,$N$2)=0,IF(INDEX(DATOS,0,$O$2)=1,IF(INDEX(DATOS,0,$Q$2)=$E177,INDEX(DATOS,0,Q$5)))))))),"sd")</f>
        <v>sd</v>
      </c>
      <c r="R177" s="118"/>
      <c r="S177" s="119" t="str">
        <f t="shared" si="12"/>
        <v>--                                      ,sd,sd,2018,2016,sd,sd,sd,sd,sd,sd,sd</v>
      </c>
    </row>
    <row r="178" spans="1:19" x14ac:dyDescent="0.35">
      <c r="A178">
        <f t="shared" si="13"/>
        <v>171</v>
      </c>
      <c r="B178" s="35">
        <f t="array" ref="B178">IF(B177=0,0,MIN(IF(INDEX(DATOS,0,$P$2)&lt;=$I178,IF(INDEX(DATOS,0,$P$2)&gt;=$J178,IF(ISNUMBER(INDEX(DATOS,0,$C178)),IF(INDEX(DATOS,0,$N$2)=0,IF(INDEX(DATOS,0,$O$2)=1,IF(ISNA(MATCH(INDEX(DATOS,0,$Q$2),IF($J$8:J177=J178,$E$8:E177),0)),INDEX(DATOS,0,$M$2)))))))))</f>
        <v>0</v>
      </c>
      <c r="C178" s="32">
        <f>MATCH(D178,INDEX(DATOS,1,),0)</f>
        <v>20</v>
      </c>
      <c r="D178" s="114" t="s">
        <v>1</v>
      </c>
      <c r="E178" s="34" t="str">
        <f>IF($B178=0,"--",INDEX(DATOS,$B178,Q$2))</f>
        <v>--</v>
      </c>
      <c r="F178" s="34" t="str">
        <f>IFERROR(SUBSTITUTE(SUBSTITUTE(SUBSTITUTE(SUBSTITUTE(SUBSTITUTE(MID(E178,1,FIND(",",E178)-1),"Departamento de","Dpto."),"Partido de","Part."),"Coronel","Cnel."),"General","Gral."),"Comandante","Cmte."),E178)</f>
        <v>--</v>
      </c>
      <c r="G178" s="117" t="str">
        <f>IFERROR(VLOOKUP($E178,LOC_UNICOS,G$2,0),"sd")</f>
        <v>sd</v>
      </c>
      <c r="H178" s="117" t="str">
        <f>IFERROR(VLOOKUP($E178,LOC_UNICOS,H$2,0),"sd")</f>
        <v>sd</v>
      </c>
      <c r="I178" s="116">
        <f t="shared" si="10"/>
        <v>2018</v>
      </c>
      <c r="J178" s="116">
        <f t="shared" si="11"/>
        <v>2016</v>
      </c>
      <c r="K178" s="118" t="str">
        <f t="array" ref="K178">IFERROR(AVERAGE(IF(INDEX(DATOS,0,$P$2)&lt;=$I178,IF(INDEX(DATOS,0,$P$2)&gt;=$J178,IF(ISNUMBER(INDEX(DATOS,0,K$5)),IF(INDEX(DATOS,0,$N$2)=0,IF(INDEX(DATOS,0,$O$2)=1,IF(INDEX(DATOS,0,$Q$2)=$E178,INDEX(DATOS,0,K$5)))))))),"sd")</f>
        <v>sd</v>
      </c>
      <c r="L178" s="118" t="str">
        <f t="array" ref="L178">IFERROR(AVERAGE(IF(INDEX(DATOS,0,$P$2)&lt;=$I178,IF(INDEX(DATOS,0,$P$2)&gt;=$J178,IF(ISNUMBER(INDEX(DATOS,0,L$5)),IF(INDEX(DATOS,0,$N$2)=0,IF(INDEX(DATOS,0,$O$2)=1,IF(INDEX(DATOS,0,$Q$2)=$E178,INDEX(DATOS,0,L$5)))))))),"sd")</f>
        <v>sd</v>
      </c>
      <c r="M178" s="118" t="str">
        <f t="array" ref="M178">IFERROR(AVERAGE(IF(INDEX(DATOS,0,$P$2)&lt;=$I178,IF(INDEX(DATOS,0,$P$2)&gt;=$J178,IF(ISNUMBER(INDEX(DATOS,0,M$5)),IF(INDEX(DATOS,0,$N$2)=0,IF(INDEX(DATOS,0,$O$2)=1,IF(INDEX(DATOS,0,$Q$2)=$E178,INDEX(DATOS,0,M$5)))))))),"sd")</f>
        <v>sd</v>
      </c>
      <c r="N178" s="118" t="str">
        <f t="array" ref="N178">IFERROR(AVERAGE(IF(INDEX(DATOS,0,$P$2)&lt;=$I178,IF(INDEX(DATOS,0,$P$2)&gt;=$J178,IF(ISNUMBER(INDEX(DATOS,0,N$5)),IF(INDEX(DATOS,0,$N$2)=0,IF(INDEX(DATOS,0,$O$2)=1,IF(INDEX(DATOS,0,$Q$2)=$E178,INDEX(DATOS,0,N$5)))))))),"sd")</f>
        <v>sd</v>
      </c>
      <c r="O178" s="118" t="str">
        <f t="array" ref="O178">IFERROR(AVERAGE(IF(INDEX(DATOS,0,$P$2)&lt;=$I178,IF(INDEX(DATOS,0,$P$2)&gt;=$J178,IF(ISNUMBER(INDEX(DATOS,0,O$5)),IF(INDEX(DATOS,0,$N$2)=0,IF(INDEX(DATOS,0,$O$2)=1,IF(INDEX(DATOS,0,$Q$2)=$E178,INDEX(DATOS,0,O$5)))))))),"sd")</f>
        <v>sd</v>
      </c>
      <c r="P178" s="118" t="str">
        <f t="array" ref="P178">IFERROR(AVERAGE(IF(INDEX(DATOS,0,$P$2)&lt;=$I178,IF(INDEX(DATOS,0,$P$2)&gt;=$J178,IF(ISNUMBER(INDEX(DATOS,0,P$5)),IF(INDEX(DATOS,0,$N$2)=0,IF(INDEX(DATOS,0,$O$2)=1,IF(INDEX(DATOS,0,$Q$2)=$E178,INDEX(DATOS,0,P$5)))))))),"sd")</f>
        <v>sd</v>
      </c>
      <c r="Q178" s="118" t="str">
        <f t="array" ref="Q178">IFERROR(AVERAGE(IF(INDEX(DATOS,0,$P$2)&lt;=$I178,IF(INDEX(DATOS,0,$P$2)&gt;=$J178,IF(ISNUMBER(INDEX(DATOS,0,Q$5)),IF(INDEX(DATOS,0,$N$2)=0,IF(INDEX(DATOS,0,$O$2)=1,IF(INDEX(DATOS,0,$Q$2)=$E178,INDEX(DATOS,0,Q$5)))))))),"sd")</f>
        <v>sd</v>
      </c>
      <c r="R178" s="118"/>
      <c r="S178" s="119" t="str">
        <f t="shared" si="12"/>
        <v>--                                      ,sd,sd,2018,2016,sd,sd,sd,sd,sd,sd,sd</v>
      </c>
    </row>
    <row r="179" spans="1:19" x14ac:dyDescent="0.35">
      <c r="A179">
        <f t="shared" si="13"/>
        <v>172</v>
      </c>
      <c r="B179" s="35">
        <f t="array" ref="B179">IF(B178=0,0,MIN(IF(INDEX(DATOS,0,$P$2)&lt;=$I179,IF(INDEX(DATOS,0,$P$2)&gt;=$J179,IF(ISNUMBER(INDEX(DATOS,0,$C179)),IF(INDEX(DATOS,0,$N$2)=0,IF(INDEX(DATOS,0,$O$2)=1,IF(ISNA(MATCH(INDEX(DATOS,0,$Q$2),IF($J$8:J178=J179,$E$8:E178),0)),INDEX(DATOS,0,$M$2)))))))))</f>
        <v>0</v>
      </c>
      <c r="C179" s="32">
        <f>MATCH(D179,INDEX(DATOS,1,),0)</f>
        <v>20</v>
      </c>
      <c r="D179" s="114" t="s">
        <v>1</v>
      </c>
      <c r="E179" s="34" t="str">
        <f>IF($B179=0,"--",INDEX(DATOS,$B179,Q$2))</f>
        <v>--</v>
      </c>
      <c r="F179" s="34" t="str">
        <f>IFERROR(SUBSTITUTE(SUBSTITUTE(SUBSTITUTE(SUBSTITUTE(SUBSTITUTE(MID(E179,1,FIND(",",E179)-1),"Departamento de","Dpto."),"Partido de","Part."),"Coronel","Cnel."),"General","Gral."),"Comandante","Cmte."),E179)</f>
        <v>--</v>
      </c>
      <c r="G179" s="117" t="str">
        <f>IFERROR(VLOOKUP($E179,LOC_UNICOS,G$2,0),"sd")</f>
        <v>sd</v>
      </c>
      <c r="H179" s="117" t="str">
        <f>IFERROR(VLOOKUP($E179,LOC_UNICOS,H$2,0),"sd")</f>
        <v>sd</v>
      </c>
      <c r="I179" s="116">
        <f t="shared" si="10"/>
        <v>2018</v>
      </c>
      <c r="J179" s="116">
        <f t="shared" si="11"/>
        <v>2016</v>
      </c>
      <c r="K179" s="118" t="str">
        <f t="array" ref="K179">IFERROR(AVERAGE(IF(INDEX(DATOS,0,$P$2)&lt;=$I179,IF(INDEX(DATOS,0,$P$2)&gt;=$J179,IF(ISNUMBER(INDEX(DATOS,0,K$5)),IF(INDEX(DATOS,0,$N$2)=0,IF(INDEX(DATOS,0,$O$2)=1,IF(INDEX(DATOS,0,$Q$2)=$E179,INDEX(DATOS,0,K$5)))))))),"sd")</f>
        <v>sd</v>
      </c>
      <c r="L179" s="118" t="str">
        <f t="array" ref="L179">IFERROR(AVERAGE(IF(INDEX(DATOS,0,$P$2)&lt;=$I179,IF(INDEX(DATOS,0,$P$2)&gt;=$J179,IF(ISNUMBER(INDEX(DATOS,0,L$5)),IF(INDEX(DATOS,0,$N$2)=0,IF(INDEX(DATOS,0,$O$2)=1,IF(INDEX(DATOS,0,$Q$2)=$E179,INDEX(DATOS,0,L$5)))))))),"sd")</f>
        <v>sd</v>
      </c>
      <c r="M179" s="118" t="str">
        <f t="array" ref="M179">IFERROR(AVERAGE(IF(INDEX(DATOS,0,$P$2)&lt;=$I179,IF(INDEX(DATOS,0,$P$2)&gt;=$J179,IF(ISNUMBER(INDEX(DATOS,0,M$5)),IF(INDEX(DATOS,0,$N$2)=0,IF(INDEX(DATOS,0,$O$2)=1,IF(INDEX(DATOS,0,$Q$2)=$E179,INDEX(DATOS,0,M$5)))))))),"sd")</f>
        <v>sd</v>
      </c>
      <c r="N179" s="118" t="str">
        <f t="array" ref="N179">IFERROR(AVERAGE(IF(INDEX(DATOS,0,$P$2)&lt;=$I179,IF(INDEX(DATOS,0,$P$2)&gt;=$J179,IF(ISNUMBER(INDEX(DATOS,0,N$5)),IF(INDEX(DATOS,0,$N$2)=0,IF(INDEX(DATOS,0,$O$2)=1,IF(INDEX(DATOS,0,$Q$2)=$E179,INDEX(DATOS,0,N$5)))))))),"sd")</f>
        <v>sd</v>
      </c>
      <c r="O179" s="118" t="str">
        <f t="array" ref="O179">IFERROR(AVERAGE(IF(INDEX(DATOS,0,$P$2)&lt;=$I179,IF(INDEX(DATOS,0,$P$2)&gt;=$J179,IF(ISNUMBER(INDEX(DATOS,0,O$5)),IF(INDEX(DATOS,0,$N$2)=0,IF(INDEX(DATOS,0,$O$2)=1,IF(INDEX(DATOS,0,$Q$2)=$E179,INDEX(DATOS,0,O$5)))))))),"sd")</f>
        <v>sd</v>
      </c>
      <c r="P179" s="118" t="str">
        <f t="array" ref="P179">IFERROR(AVERAGE(IF(INDEX(DATOS,0,$P$2)&lt;=$I179,IF(INDEX(DATOS,0,$P$2)&gt;=$J179,IF(ISNUMBER(INDEX(DATOS,0,P$5)),IF(INDEX(DATOS,0,$N$2)=0,IF(INDEX(DATOS,0,$O$2)=1,IF(INDEX(DATOS,0,$Q$2)=$E179,INDEX(DATOS,0,P$5)))))))),"sd")</f>
        <v>sd</v>
      </c>
      <c r="Q179" s="118" t="str">
        <f t="array" ref="Q179">IFERROR(AVERAGE(IF(INDEX(DATOS,0,$P$2)&lt;=$I179,IF(INDEX(DATOS,0,$P$2)&gt;=$J179,IF(ISNUMBER(INDEX(DATOS,0,Q$5)),IF(INDEX(DATOS,0,$N$2)=0,IF(INDEX(DATOS,0,$O$2)=1,IF(INDEX(DATOS,0,$Q$2)=$E179,INDEX(DATOS,0,Q$5)))))))),"sd")</f>
        <v>sd</v>
      </c>
      <c r="R179" s="118"/>
      <c r="S179" s="119" t="str">
        <f t="shared" si="12"/>
        <v>--                                      ,sd,sd,2018,2016,sd,sd,sd,sd,sd,sd,sd</v>
      </c>
    </row>
    <row r="180" spans="1:19" x14ac:dyDescent="0.35">
      <c r="A180">
        <f t="shared" si="13"/>
        <v>173</v>
      </c>
      <c r="B180" s="35">
        <f t="array" ref="B180">IF(B179=0,0,MIN(IF(INDEX(DATOS,0,$P$2)&lt;=$I180,IF(INDEX(DATOS,0,$P$2)&gt;=$J180,IF(ISNUMBER(INDEX(DATOS,0,$C180)),IF(INDEX(DATOS,0,$N$2)=0,IF(INDEX(DATOS,0,$O$2)=1,IF(ISNA(MATCH(INDEX(DATOS,0,$Q$2),IF($J$8:J179=J180,$E$8:E179),0)),INDEX(DATOS,0,$M$2)))))))))</f>
        <v>0</v>
      </c>
      <c r="C180" s="32">
        <f>MATCH(D180,INDEX(DATOS,1,),0)</f>
        <v>20</v>
      </c>
      <c r="D180" s="114" t="s">
        <v>1</v>
      </c>
      <c r="E180" s="34" t="str">
        <f>IF($B180=0,"--",INDEX(DATOS,$B180,Q$2))</f>
        <v>--</v>
      </c>
      <c r="F180" s="34" t="str">
        <f>IFERROR(SUBSTITUTE(SUBSTITUTE(SUBSTITUTE(SUBSTITUTE(SUBSTITUTE(MID(E180,1,FIND(",",E180)-1),"Departamento de","Dpto."),"Partido de","Part."),"Coronel","Cnel."),"General","Gral."),"Comandante","Cmte."),E180)</f>
        <v>--</v>
      </c>
      <c r="G180" s="117" t="str">
        <f>IFERROR(VLOOKUP($E180,LOC_UNICOS,G$2,0),"sd")</f>
        <v>sd</v>
      </c>
      <c r="H180" s="117" t="str">
        <f>IFERROR(VLOOKUP($E180,LOC_UNICOS,H$2,0),"sd")</f>
        <v>sd</v>
      </c>
      <c r="I180" s="116">
        <f t="shared" si="10"/>
        <v>2018</v>
      </c>
      <c r="J180" s="116">
        <f t="shared" si="11"/>
        <v>2016</v>
      </c>
      <c r="K180" s="118" t="str">
        <f t="array" ref="K180">IFERROR(AVERAGE(IF(INDEX(DATOS,0,$P$2)&lt;=$I180,IF(INDEX(DATOS,0,$P$2)&gt;=$J180,IF(ISNUMBER(INDEX(DATOS,0,K$5)),IF(INDEX(DATOS,0,$N$2)=0,IF(INDEX(DATOS,0,$O$2)=1,IF(INDEX(DATOS,0,$Q$2)=$E180,INDEX(DATOS,0,K$5)))))))),"sd")</f>
        <v>sd</v>
      </c>
      <c r="L180" s="118" t="str">
        <f t="array" ref="L180">IFERROR(AVERAGE(IF(INDEX(DATOS,0,$P$2)&lt;=$I180,IF(INDEX(DATOS,0,$P$2)&gt;=$J180,IF(ISNUMBER(INDEX(DATOS,0,L$5)),IF(INDEX(DATOS,0,$N$2)=0,IF(INDEX(DATOS,0,$O$2)=1,IF(INDEX(DATOS,0,$Q$2)=$E180,INDEX(DATOS,0,L$5)))))))),"sd")</f>
        <v>sd</v>
      </c>
      <c r="M180" s="118" t="str">
        <f t="array" ref="M180">IFERROR(AVERAGE(IF(INDEX(DATOS,0,$P$2)&lt;=$I180,IF(INDEX(DATOS,0,$P$2)&gt;=$J180,IF(ISNUMBER(INDEX(DATOS,0,M$5)),IF(INDEX(DATOS,0,$N$2)=0,IF(INDEX(DATOS,0,$O$2)=1,IF(INDEX(DATOS,0,$Q$2)=$E180,INDEX(DATOS,0,M$5)))))))),"sd")</f>
        <v>sd</v>
      </c>
      <c r="N180" s="118" t="str">
        <f t="array" ref="N180">IFERROR(AVERAGE(IF(INDEX(DATOS,0,$P$2)&lt;=$I180,IF(INDEX(DATOS,0,$P$2)&gt;=$J180,IF(ISNUMBER(INDEX(DATOS,0,N$5)),IF(INDEX(DATOS,0,$N$2)=0,IF(INDEX(DATOS,0,$O$2)=1,IF(INDEX(DATOS,0,$Q$2)=$E180,INDEX(DATOS,0,N$5)))))))),"sd")</f>
        <v>sd</v>
      </c>
      <c r="O180" s="118" t="str">
        <f t="array" ref="O180">IFERROR(AVERAGE(IF(INDEX(DATOS,0,$P$2)&lt;=$I180,IF(INDEX(DATOS,0,$P$2)&gt;=$J180,IF(ISNUMBER(INDEX(DATOS,0,O$5)),IF(INDEX(DATOS,0,$N$2)=0,IF(INDEX(DATOS,0,$O$2)=1,IF(INDEX(DATOS,0,$Q$2)=$E180,INDEX(DATOS,0,O$5)))))))),"sd")</f>
        <v>sd</v>
      </c>
      <c r="P180" s="118" t="str">
        <f t="array" ref="P180">IFERROR(AVERAGE(IF(INDEX(DATOS,0,$P$2)&lt;=$I180,IF(INDEX(DATOS,0,$P$2)&gt;=$J180,IF(ISNUMBER(INDEX(DATOS,0,P$5)),IF(INDEX(DATOS,0,$N$2)=0,IF(INDEX(DATOS,0,$O$2)=1,IF(INDEX(DATOS,0,$Q$2)=$E180,INDEX(DATOS,0,P$5)))))))),"sd")</f>
        <v>sd</v>
      </c>
      <c r="Q180" s="118" t="str">
        <f t="array" ref="Q180">IFERROR(AVERAGE(IF(INDEX(DATOS,0,$P$2)&lt;=$I180,IF(INDEX(DATOS,0,$P$2)&gt;=$J180,IF(ISNUMBER(INDEX(DATOS,0,Q$5)),IF(INDEX(DATOS,0,$N$2)=0,IF(INDEX(DATOS,0,$O$2)=1,IF(INDEX(DATOS,0,$Q$2)=$E180,INDEX(DATOS,0,Q$5)))))))),"sd")</f>
        <v>sd</v>
      </c>
      <c r="R180" s="118"/>
      <c r="S180" s="119" t="str">
        <f t="shared" si="12"/>
        <v>--                                      ,sd,sd,2018,2016,sd,sd,sd,sd,sd,sd,sd</v>
      </c>
    </row>
    <row r="181" spans="1:19" x14ac:dyDescent="0.35">
      <c r="A181">
        <f t="shared" si="13"/>
        <v>174</v>
      </c>
      <c r="B181" s="35">
        <f t="array" ref="B181">IF(B180=0,0,MIN(IF(INDEX(DATOS,0,$P$2)&lt;=$I181,IF(INDEX(DATOS,0,$P$2)&gt;=$J181,IF(ISNUMBER(INDEX(DATOS,0,$C181)),IF(INDEX(DATOS,0,$N$2)=0,IF(INDEX(DATOS,0,$O$2)=1,IF(ISNA(MATCH(INDEX(DATOS,0,$Q$2),IF($J$8:J180=J181,$E$8:E180),0)),INDEX(DATOS,0,$M$2)))))))))</f>
        <v>0</v>
      </c>
      <c r="C181" s="32">
        <f>MATCH(D181,INDEX(DATOS,1,),0)</f>
        <v>20</v>
      </c>
      <c r="D181" s="114" t="s">
        <v>1</v>
      </c>
      <c r="E181" s="34" t="str">
        <f>IF($B181=0,"--",INDEX(DATOS,$B181,Q$2))</f>
        <v>--</v>
      </c>
      <c r="F181" s="34" t="str">
        <f>IFERROR(SUBSTITUTE(SUBSTITUTE(SUBSTITUTE(SUBSTITUTE(SUBSTITUTE(MID(E181,1,FIND(",",E181)-1),"Departamento de","Dpto."),"Partido de","Part."),"Coronel","Cnel."),"General","Gral."),"Comandante","Cmte."),E181)</f>
        <v>--</v>
      </c>
      <c r="G181" s="117" t="str">
        <f>IFERROR(VLOOKUP($E181,LOC_UNICOS,G$2,0),"sd")</f>
        <v>sd</v>
      </c>
      <c r="H181" s="117" t="str">
        <f>IFERROR(VLOOKUP($E181,LOC_UNICOS,H$2,0),"sd")</f>
        <v>sd</v>
      </c>
      <c r="I181" s="116">
        <f t="shared" si="10"/>
        <v>2018</v>
      </c>
      <c r="J181" s="116">
        <f t="shared" si="11"/>
        <v>2016</v>
      </c>
      <c r="K181" s="118" t="str">
        <f t="array" ref="K181">IFERROR(AVERAGE(IF(INDEX(DATOS,0,$P$2)&lt;=$I181,IF(INDEX(DATOS,0,$P$2)&gt;=$J181,IF(ISNUMBER(INDEX(DATOS,0,K$5)),IF(INDEX(DATOS,0,$N$2)=0,IF(INDEX(DATOS,0,$O$2)=1,IF(INDEX(DATOS,0,$Q$2)=$E181,INDEX(DATOS,0,K$5)))))))),"sd")</f>
        <v>sd</v>
      </c>
      <c r="L181" s="118" t="str">
        <f t="array" ref="L181">IFERROR(AVERAGE(IF(INDEX(DATOS,0,$P$2)&lt;=$I181,IF(INDEX(DATOS,0,$P$2)&gt;=$J181,IF(ISNUMBER(INDEX(DATOS,0,L$5)),IF(INDEX(DATOS,0,$N$2)=0,IF(INDEX(DATOS,0,$O$2)=1,IF(INDEX(DATOS,0,$Q$2)=$E181,INDEX(DATOS,0,L$5)))))))),"sd")</f>
        <v>sd</v>
      </c>
      <c r="M181" s="118" t="str">
        <f t="array" ref="M181">IFERROR(AVERAGE(IF(INDEX(DATOS,0,$P$2)&lt;=$I181,IF(INDEX(DATOS,0,$P$2)&gt;=$J181,IF(ISNUMBER(INDEX(DATOS,0,M$5)),IF(INDEX(DATOS,0,$N$2)=0,IF(INDEX(DATOS,0,$O$2)=1,IF(INDEX(DATOS,0,$Q$2)=$E181,INDEX(DATOS,0,M$5)))))))),"sd")</f>
        <v>sd</v>
      </c>
      <c r="N181" s="118" t="str">
        <f t="array" ref="N181">IFERROR(AVERAGE(IF(INDEX(DATOS,0,$P$2)&lt;=$I181,IF(INDEX(DATOS,0,$P$2)&gt;=$J181,IF(ISNUMBER(INDEX(DATOS,0,N$5)),IF(INDEX(DATOS,0,$N$2)=0,IF(INDEX(DATOS,0,$O$2)=1,IF(INDEX(DATOS,0,$Q$2)=$E181,INDEX(DATOS,0,N$5)))))))),"sd")</f>
        <v>sd</v>
      </c>
      <c r="O181" s="118" t="str">
        <f t="array" ref="O181">IFERROR(AVERAGE(IF(INDEX(DATOS,0,$P$2)&lt;=$I181,IF(INDEX(DATOS,0,$P$2)&gt;=$J181,IF(ISNUMBER(INDEX(DATOS,0,O$5)),IF(INDEX(DATOS,0,$N$2)=0,IF(INDEX(DATOS,0,$O$2)=1,IF(INDEX(DATOS,0,$Q$2)=$E181,INDEX(DATOS,0,O$5)))))))),"sd")</f>
        <v>sd</v>
      </c>
      <c r="P181" s="118" t="str">
        <f t="array" ref="P181">IFERROR(AVERAGE(IF(INDEX(DATOS,0,$P$2)&lt;=$I181,IF(INDEX(DATOS,0,$P$2)&gt;=$J181,IF(ISNUMBER(INDEX(DATOS,0,P$5)),IF(INDEX(DATOS,0,$N$2)=0,IF(INDEX(DATOS,0,$O$2)=1,IF(INDEX(DATOS,0,$Q$2)=$E181,INDEX(DATOS,0,P$5)))))))),"sd")</f>
        <v>sd</v>
      </c>
      <c r="Q181" s="118" t="str">
        <f t="array" ref="Q181">IFERROR(AVERAGE(IF(INDEX(DATOS,0,$P$2)&lt;=$I181,IF(INDEX(DATOS,0,$P$2)&gt;=$J181,IF(ISNUMBER(INDEX(DATOS,0,Q$5)),IF(INDEX(DATOS,0,$N$2)=0,IF(INDEX(DATOS,0,$O$2)=1,IF(INDEX(DATOS,0,$Q$2)=$E181,INDEX(DATOS,0,Q$5)))))))),"sd")</f>
        <v>sd</v>
      </c>
      <c r="R181" s="118"/>
      <c r="S181" s="119" t="str">
        <f t="shared" si="12"/>
        <v>--                                      ,sd,sd,2018,2016,sd,sd,sd,sd,sd,sd,sd</v>
      </c>
    </row>
    <row r="182" spans="1:19" x14ac:dyDescent="0.35">
      <c r="A182">
        <f t="shared" si="13"/>
        <v>175</v>
      </c>
      <c r="B182" s="35">
        <f t="array" ref="B182">IF(B181=0,0,MIN(IF(INDEX(DATOS,0,$P$2)&lt;=$I182,IF(INDEX(DATOS,0,$P$2)&gt;=$J182,IF(ISNUMBER(INDEX(DATOS,0,$C182)),IF(INDEX(DATOS,0,$N$2)=0,IF(INDEX(DATOS,0,$O$2)=1,IF(ISNA(MATCH(INDEX(DATOS,0,$Q$2),IF($J$8:J181=J182,$E$8:E181),0)),INDEX(DATOS,0,$M$2)))))))))</f>
        <v>0</v>
      </c>
      <c r="C182" s="32">
        <f>MATCH(D182,INDEX(DATOS,1,),0)</f>
        <v>20</v>
      </c>
      <c r="D182" s="114" t="s">
        <v>1</v>
      </c>
      <c r="E182" s="34" t="str">
        <f>IF($B182=0,"--",INDEX(DATOS,$B182,Q$2))</f>
        <v>--</v>
      </c>
      <c r="F182" s="34" t="str">
        <f>IFERROR(SUBSTITUTE(SUBSTITUTE(SUBSTITUTE(SUBSTITUTE(SUBSTITUTE(MID(E182,1,FIND(",",E182)-1),"Departamento de","Dpto."),"Partido de","Part."),"Coronel","Cnel."),"General","Gral."),"Comandante","Cmte."),E182)</f>
        <v>--</v>
      </c>
      <c r="G182" s="117" t="str">
        <f>IFERROR(VLOOKUP($E182,LOC_UNICOS,G$2,0),"sd")</f>
        <v>sd</v>
      </c>
      <c r="H182" s="117" t="str">
        <f>IFERROR(VLOOKUP($E182,LOC_UNICOS,H$2,0),"sd")</f>
        <v>sd</v>
      </c>
      <c r="I182" s="116">
        <f t="shared" si="10"/>
        <v>2018</v>
      </c>
      <c r="J182" s="116">
        <f t="shared" si="11"/>
        <v>2016</v>
      </c>
      <c r="K182" s="118" t="str">
        <f t="array" ref="K182">IFERROR(AVERAGE(IF(INDEX(DATOS,0,$P$2)&lt;=$I182,IF(INDEX(DATOS,0,$P$2)&gt;=$J182,IF(ISNUMBER(INDEX(DATOS,0,K$5)),IF(INDEX(DATOS,0,$N$2)=0,IF(INDEX(DATOS,0,$O$2)=1,IF(INDEX(DATOS,0,$Q$2)=$E182,INDEX(DATOS,0,K$5)))))))),"sd")</f>
        <v>sd</v>
      </c>
      <c r="L182" s="118" t="str">
        <f t="array" ref="L182">IFERROR(AVERAGE(IF(INDEX(DATOS,0,$P$2)&lt;=$I182,IF(INDEX(DATOS,0,$P$2)&gt;=$J182,IF(ISNUMBER(INDEX(DATOS,0,L$5)),IF(INDEX(DATOS,0,$N$2)=0,IF(INDEX(DATOS,0,$O$2)=1,IF(INDEX(DATOS,0,$Q$2)=$E182,INDEX(DATOS,0,L$5)))))))),"sd")</f>
        <v>sd</v>
      </c>
      <c r="M182" s="118" t="str">
        <f t="array" ref="M182">IFERROR(AVERAGE(IF(INDEX(DATOS,0,$P$2)&lt;=$I182,IF(INDEX(DATOS,0,$P$2)&gt;=$J182,IF(ISNUMBER(INDEX(DATOS,0,M$5)),IF(INDEX(DATOS,0,$N$2)=0,IF(INDEX(DATOS,0,$O$2)=1,IF(INDEX(DATOS,0,$Q$2)=$E182,INDEX(DATOS,0,M$5)))))))),"sd")</f>
        <v>sd</v>
      </c>
      <c r="N182" s="118" t="str">
        <f t="array" ref="N182">IFERROR(AVERAGE(IF(INDEX(DATOS,0,$P$2)&lt;=$I182,IF(INDEX(DATOS,0,$P$2)&gt;=$J182,IF(ISNUMBER(INDEX(DATOS,0,N$5)),IF(INDEX(DATOS,0,$N$2)=0,IF(INDEX(DATOS,0,$O$2)=1,IF(INDEX(DATOS,0,$Q$2)=$E182,INDEX(DATOS,0,N$5)))))))),"sd")</f>
        <v>sd</v>
      </c>
      <c r="O182" s="118" t="str">
        <f t="array" ref="O182">IFERROR(AVERAGE(IF(INDEX(DATOS,0,$P$2)&lt;=$I182,IF(INDEX(DATOS,0,$P$2)&gt;=$J182,IF(ISNUMBER(INDEX(DATOS,0,O$5)),IF(INDEX(DATOS,0,$N$2)=0,IF(INDEX(DATOS,0,$O$2)=1,IF(INDEX(DATOS,0,$Q$2)=$E182,INDEX(DATOS,0,O$5)))))))),"sd")</f>
        <v>sd</v>
      </c>
      <c r="P182" s="118" t="str">
        <f t="array" ref="P182">IFERROR(AVERAGE(IF(INDEX(DATOS,0,$P$2)&lt;=$I182,IF(INDEX(DATOS,0,$P$2)&gt;=$J182,IF(ISNUMBER(INDEX(DATOS,0,P$5)),IF(INDEX(DATOS,0,$N$2)=0,IF(INDEX(DATOS,0,$O$2)=1,IF(INDEX(DATOS,0,$Q$2)=$E182,INDEX(DATOS,0,P$5)))))))),"sd")</f>
        <v>sd</v>
      </c>
      <c r="Q182" s="118" t="str">
        <f t="array" ref="Q182">IFERROR(AVERAGE(IF(INDEX(DATOS,0,$P$2)&lt;=$I182,IF(INDEX(DATOS,0,$P$2)&gt;=$J182,IF(ISNUMBER(INDEX(DATOS,0,Q$5)),IF(INDEX(DATOS,0,$N$2)=0,IF(INDEX(DATOS,0,$O$2)=1,IF(INDEX(DATOS,0,$Q$2)=$E182,INDEX(DATOS,0,Q$5)))))))),"sd")</f>
        <v>sd</v>
      </c>
      <c r="R182" s="118"/>
      <c r="S182" s="119" t="str">
        <f t="shared" si="12"/>
        <v>--                                      ,sd,sd,2018,2016,sd,sd,sd,sd,sd,sd,sd</v>
      </c>
    </row>
    <row r="183" spans="1:19" x14ac:dyDescent="0.35">
      <c r="A183">
        <f t="shared" si="13"/>
        <v>176</v>
      </c>
      <c r="B183" s="35">
        <f t="array" ref="B183">IF(B182=0,0,MIN(IF(INDEX(DATOS,0,$P$2)&lt;=$I183,IF(INDEX(DATOS,0,$P$2)&gt;=$J183,IF(ISNUMBER(INDEX(DATOS,0,$C183)),IF(INDEX(DATOS,0,$N$2)=0,IF(INDEX(DATOS,0,$O$2)=1,IF(ISNA(MATCH(INDEX(DATOS,0,$Q$2),IF($J$8:J182=J183,$E$8:E182),0)),INDEX(DATOS,0,$M$2)))))))))</f>
        <v>0</v>
      </c>
      <c r="C183" s="32">
        <f>MATCH(D183,INDEX(DATOS,1,),0)</f>
        <v>20</v>
      </c>
      <c r="D183" s="114" t="s">
        <v>1</v>
      </c>
      <c r="E183" s="34" t="str">
        <f>IF($B183=0,"--",INDEX(DATOS,$B183,Q$2))</f>
        <v>--</v>
      </c>
      <c r="F183" s="34" t="str">
        <f>IFERROR(SUBSTITUTE(SUBSTITUTE(SUBSTITUTE(SUBSTITUTE(SUBSTITUTE(MID(E183,1,FIND(",",E183)-1),"Departamento de","Dpto."),"Partido de","Part."),"Coronel","Cnel."),"General","Gral."),"Comandante","Cmte."),E183)</f>
        <v>--</v>
      </c>
      <c r="G183" s="117" t="str">
        <f>IFERROR(VLOOKUP($E183,LOC_UNICOS,G$2,0),"sd")</f>
        <v>sd</v>
      </c>
      <c r="H183" s="117" t="str">
        <f>IFERROR(VLOOKUP($E183,LOC_UNICOS,H$2,0),"sd")</f>
        <v>sd</v>
      </c>
      <c r="I183" s="116">
        <f t="shared" si="10"/>
        <v>2018</v>
      </c>
      <c r="J183" s="116">
        <f t="shared" si="11"/>
        <v>2016</v>
      </c>
      <c r="K183" s="118" t="str">
        <f t="array" ref="K183">IFERROR(AVERAGE(IF(INDEX(DATOS,0,$P$2)&lt;=$I183,IF(INDEX(DATOS,0,$P$2)&gt;=$J183,IF(ISNUMBER(INDEX(DATOS,0,K$5)),IF(INDEX(DATOS,0,$N$2)=0,IF(INDEX(DATOS,0,$O$2)=1,IF(INDEX(DATOS,0,$Q$2)=$E183,INDEX(DATOS,0,K$5)))))))),"sd")</f>
        <v>sd</v>
      </c>
      <c r="L183" s="118" t="str">
        <f t="array" ref="L183">IFERROR(AVERAGE(IF(INDEX(DATOS,0,$P$2)&lt;=$I183,IF(INDEX(DATOS,0,$P$2)&gt;=$J183,IF(ISNUMBER(INDEX(DATOS,0,L$5)),IF(INDEX(DATOS,0,$N$2)=0,IF(INDEX(DATOS,0,$O$2)=1,IF(INDEX(DATOS,0,$Q$2)=$E183,INDEX(DATOS,0,L$5)))))))),"sd")</f>
        <v>sd</v>
      </c>
      <c r="M183" s="118" t="str">
        <f t="array" ref="M183">IFERROR(AVERAGE(IF(INDEX(DATOS,0,$P$2)&lt;=$I183,IF(INDEX(DATOS,0,$P$2)&gt;=$J183,IF(ISNUMBER(INDEX(DATOS,0,M$5)),IF(INDEX(DATOS,0,$N$2)=0,IF(INDEX(DATOS,0,$O$2)=1,IF(INDEX(DATOS,0,$Q$2)=$E183,INDEX(DATOS,0,M$5)))))))),"sd")</f>
        <v>sd</v>
      </c>
      <c r="N183" s="118" t="str">
        <f t="array" ref="N183">IFERROR(AVERAGE(IF(INDEX(DATOS,0,$P$2)&lt;=$I183,IF(INDEX(DATOS,0,$P$2)&gt;=$J183,IF(ISNUMBER(INDEX(DATOS,0,N$5)),IF(INDEX(DATOS,0,$N$2)=0,IF(INDEX(DATOS,0,$O$2)=1,IF(INDEX(DATOS,0,$Q$2)=$E183,INDEX(DATOS,0,N$5)))))))),"sd")</f>
        <v>sd</v>
      </c>
      <c r="O183" s="118" t="str">
        <f t="array" ref="O183">IFERROR(AVERAGE(IF(INDEX(DATOS,0,$P$2)&lt;=$I183,IF(INDEX(DATOS,0,$P$2)&gt;=$J183,IF(ISNUMBER(INDEX(DATOS,0,O$5)),IF(INDEX(DATOS,0,$N$2)=0,IF(INDEX(DATOS,0,$O$2)=1,IF(INDEX(DATOS,0,$Q$2)=$E183,INDEX(DATOS,0,O$5)))))))),"sd")</f>
        <v>sd</v>
      </c>
      <c r="P183" s="118" t="str">
        <f t="array" ref="P183">IFERROR(AVERAGE(IF(INDEX(DATOS,0,$P$2)&lt;=$I183,IF(INDEX(DATOS,0,$P$2)&gt;=$J183,IF(ISNUMBER(INDEX(DATOS,0,P$5)),IF(INDEX(DATOS,0,$N$2)=0,IF(INDEX(DATOS,0,$O$2)=1,IF(INDEX(DATOS,0,$Q$2)=$E183,INDEX(DATOS,0,P$5)))))))),"sd")</f>
        <v>sd</v>
      </c>
      <c r="Q183" s="118" t="str">
        <f t="array" ref="Q183">IFERROR(AVERAGE(IF(INDEX(DATOS,0,$P$2)&lt;=$I183,IF(INDEX(DATOS,0,$P$2)&gt;=$J183,IF(ISNUMBER(INDEX(DATOS,0,Q$5)),IF(INDEX(DATOS,0,$N$2)=0,IF(INDEX(DATOS,0,$O$2)=1,IF(INDEX(DATOS,0,$Q$2)=$E183,INDEX(DATOS,0,Q$5)))))))),"sd")</f>
        <v>sd</v>
      </c>
      <c r="R183" s="118"/>
      <c r="S183" s="119" t="str">
        <f t="shared" si="12"/>
        <v>--                                      ,sd,sd,2018,2016,sd,sd,sd,sd,sd,sd,sd</v>
      </c>
    </row>
    <row r="184" spans="1:19" x14ac:dyDescent="0.35">
      <c r="A184">
        <f t="shared" si="13"/>
        <v>177</v>
      </c>
      <c r="B184" s="35">
        <f t="array" ref="B184">IF(B183=0,0,MIN(IF(INDEX(DATOS,0,$P$2)&lt;=$I184,IF(INDEX(DATOS,0,$P$2)&gt;=$J184,IF(ISNUMBER(INDEX(DATOS,0,$C184)),IF(INDEX(DATOS,0,$N$2)=0,IF(INDEX(DATOS,0,$O$2)=1,IF(ISNA(MATCH(INDEX(DATOS,0,$Q$2),IF($J$8:J183=J184,$E$8:E183),0)),INDEX(DATOS,0,$M$2)))))))))</f>
        <v>0</v>
      </c>
      <c r="C184" s="32">
        <f>MATCH(D184,INDEX(DATOS,1,),0)</f>
        <v>20</v>
      </c>
      <c r="D184" s="114" t="s">
        <v>1</v>
      </c>
      <c r="E184" s="34" t="str">
        <f>IF($B184=0,"--",INDEX(DATOS,$B184,Q$2))</f>
        <v>--</v>
      </c>
      <c r="F184" s="34" t="str">
        <f>IFERROR(SUBSTITUTE(SUBSTITUTE(SUBSTITUTE(SUBSTITUTE(SUBSTITUTE(MID(E184,1,FIND(",",E184)-1),"Departamento de","Dpto."),"Partido de","Part."),"Coronel","Cnel."),"General","Gral."),"Comandante","Cmte."),E184)</f>
        <v>--</v>
      </c>
      <c r="G184" s="117" t="str">
        <f>IFERROR(VLOOKUP($E184,LOC_UNICOS,G$2,0),"sd")</f>
        <v>sd</v>
      </c>
      <c r="H184" s="117" t="str">
        <f>IFERROR(VLOOKUP($E184,LOC_UNICOS,H$2,0),"sd")</f>
        <v>sd</v>
      </c>
      <c r="I184" s="116">
        <f t="shared" si="10"/>
        <v>2018</v>
      </c>
      <c r="J184" s="116">
        <f t="shared" si="11"/>
        <v>2016</v>
      </c>
      <c r="K184" s="118" t="str">
        <f t="array" ref="K184">IFERROR(AVERAGE(IF(INDEX(DATOS,0,$P$2)&lt;=$I184,IF(INDEX(DATOS,0,$P$2)&gt;=$J184,IF(ISNUMBER(INDEX(DATOS,0,K$5)),IF(INDEX(DATOS,0,$N$2)=0,IF(INDEX(DATOS,0,$O$2)=1,IF(INDEX(DATOS,0,$Q$2)=$E184,INDEX(DATOS,0,K$5)))))))),"sd")</f>
        <v>sd</v>
      </c>
      <c r="L184" s="118" t="str">
        <f t="array" ref="L184">IFERROR(AVERAGE(IF(INDEX(DATOS,0,$P$2)&lt;=$I184,IF(INDEX(DATOS,0,$P$2)&gt;=$J184,IF(ISNUMBER(INDEX(DATOS,0,L$5)),IF(INDEX(DATOS,0,$N$2)=0,IF(INDEX(DATOS,0,$O$2)=1,IF(INDEX(DATOS,0,$Q$2)=$E184,INDEX(DATOS,0,L$5)))))))),"sd")</f>
        <v>sd</v>
      </c>
      <c r="M184" s="118" t="str">
        <f t="array" ref="M184">IFERROR(AVERAGE(IF(INDEX(DATOS,0,$P$2)&lt;=$I184,IF(INDEX(DATOS,0,$P$2)&gt;=$J184,IF(ISNUMBER(INDEX(DATOS,0,M$5)),IF(INDEX(DATOS,0,$N$2)=0,IF(INDEX(DATOS,0,$O$2)=1,IF(INDEX(DATOS,0,$Q$2)=$E184,INDEX(DATOS,0,M$5)))))))),"sd")</f>
        <v>sd</v>
      </c>
      <c r="N184" s="118" t="str">
        <f t="array" ref="N184">IFERROR(AVERAGE(IF(INDEX(DATOS,0,$P$2)&lt;=$I184,IF(INDEX(DATOS,0,$P$2)&gt;=$J184,IF(ISNUMBER(INDEX(DATOS,0,N$5)),IF(INDEX(DATOS,0,$N$2)=0,IF(INDEX(DATOS,0,$O$2)=1,IF(INDEX(DATOS,0,$Q$2)=$E184,INDEX(DATOS,0,N$5)))))))),"sd")</f>
        <v>sd</v>
      </c>
      <c r="O184" s="118" t="str">
        <f t="array" ref="O184">IFERROR(AVERAGE(IF(INDEX(DATOS,0,$P$2)&lt;=$I184,IF(INDEX(DATOS,0,$P$2)&gt;=$J184,IF(ISNUMBER(INDEX(DATOS,0,O$5)),IF(INDEX(DATOS,0,$N$2)=0,IF(INDEX(DATOS,0,$O$2)=1,IF(INDEX(DATOS,0,$Q$2)=$E184,INDEX(DATOS,0,O$5)))))))),"sd")</f>
        <v>sd</v>
      </c>
      <c r="P184" s="118" t="str">
        <f t="array" ref="P184">IFERROR(AVERAGE(IF(INDEX(DATOS,0,$P$2)&lt;=$I184,IF(INDEX(DATOS,0,$P$2)&gt;=$J184,IF(ISNUMBER(INDEX(DATOS,0,P$5)),IF(INDEX(DATOS,0,$N$2)=0,IF(INDEX(DATOS,0,$O$2)=1,IF(INDEX(DATOS,0,$Q$2)=$E184,INDEX(DATOS,0,P$5)))))))),"sd")</f>
        <v>sd</v>
      </c>
      <c r="Q184" s="118" t="str">
        <f t="array" ref="Q184">IFERROR(AVERAGE(IF(INDEX(DATOS,0,$P$2)&lt;=$I184,IF(INDEX(DATOS,0,$P$2)&gt;=$J184,IF(ISNUMBER(INDEX(DATOS,0,Q$5)),IF(INDEX(DATOS,0,$N$2)=0,IF(INDEX(DATOS,0,$O$2)=1,IF(INDEX(DATOS,0,$Q$2)=$E184,INDEX(DATOS,0,Q$5)))))))),"sd")</f>
        <v>sd</v>
      </c>
      <c r="R184" s="118"/>
      <c r="S184" s="119" t="str">
        <f t="shared" si="12"/>
        <v>--                                      ,sd,sd,2018,2016,sd,sd,sd,sd,sd,sd,sd</v>
      </c>
    </row>
    <row r="185" spans="1:19" x14ac:dyDescent="0.35">
      <c r="A185">
        <f t="shared" si="13"/>
        <v>178</v>
      </c>
      <c r="B185" s="35">
        <f t="array" ref="B185">IF(B184=0,0,MIN(IF(INDEX(DATOS,0,$P$2)&lt;=$I185,IF(INDEX(DATOS,0,$P$2)&gt;=$J185,IF(ISNUMBER(INDEX(DATOS,0,$C185)),IF(INDEX(DATOS,0,$N$2)=0,IF(INDEX(DATOS,0,$O$2)=1,IF(ISNA(MATCH(INDEX(DATOS,0,$Q$2),IF($J$8:J184=J185,$E$8:E184),0)),INDEX(DATOS,0,$M$2)))))))))</f>
        <v>0</v>
      </c>
      <c r="C185" s="32">
        <f>MATCH(D185,INDEX(DATOS,1,),0)</f>
        <v>20</v>
      </c>
      <c r="D185" s="114" t="s">
        <v>1</v>
      </c>
      <c r="E185" s="34" t="str">
        <f>IF($B185=0,"--",INDEX(DATOS,$B185,Q$2))</f>
        <v>--</v>
      </c>
      <c r="F185" s="34" t="str">
        <f>IFERROR(SUBSTITUTE(SUBSTITUTE(SUBSTITUTE(SUBSTITUTE(SUBSTITUTE(MID(E185,1,FIND(",",E185)-1),"Departamento de","Dpto."),"Partido de","Part."),"Coronel","Cnel."),"General","Gral."),"Comandante","Cmte."),E185)</f>
        <v>--</v>
      </c>
      <c r="G185" s="117" t="str">
        <f>IFERROR(VLOOKUP($E185,LOC_UNICOS,G$2,0),"sd")</f>
        <v>sd</v>
      </c>
      <c r="H185" s="117" t="str">
        <f>IFERROR(VLOOKUP($E185,LOC_UNICOS,H$2,0),"sd")</f>
        <v>sd</v>
      </c>
      <c r="I185" s="116">
        <f t="shared" si="10"/>
        <v>2018</v>
      </c>
      <c r="J185" s="116">
        <f t="shared" si="11"/>
        <v>2016</v>
      </c>
      <c r="K185" s="118" t="str">
        <f t="array" ref="K185">IFERROR(AVERAGE(IF(INDEX(DATOS,0,$P$2)&lt;=$I185,IF(INDEX(DATOS,0,$P$2)&gt;=$J185,IF(ISNUMBER(INDEX(DATOS,0,K$5)),IF(INDEX(DATOS,0,$N$2)=0,IF(INDEX(DATOS,0,$O$2)=1,IF(INDEX(DATOS,0,$Q$2)=$E185,INDEX(DATOS,0,K$5)))))))),"sd")</f>
        <v>sd</v>
      </c>
      <c r="L185" s="118" t="str">
        <f t="array" ref="L185">IFERROR(AVERAGE(IF(INDEX(DATOS,0,$P$2)&lt;=$I185,IF(INDEX(DATOS,0,$P$2)&gt;=$J185,IF(ISNUMBER(INDEX(DATOS,0,L$5)),IF(INDEX(DATOS,0,$N$2)=0,IF(INDEX(DATOS,0,$O$2)=1,IF(INDEX(DATOS,0,$Q$2)=$E185,INDEX(DATOS,0,L$5)))))))),"sd")</f>
        <v>sd</v>
      </c>
      <c r="M185" s="118" t="str">
        <f t="array" ref="M185">IFERROR(AVERAGE(IF(INDEX(DATOS,0,$P$2)&lt;=$I185,IF(INDEX(DATOS,0,$P$2)&gt;=$J185,IF(ISNUMBER(INDEX(DATOS,0,M$5)),IF(INDEX(DATOS,0,$N$2)=0,IF(INDEX(DATOS,0,$O$2)=1,IF(INDEX(DATOS,0,$Q$2)=$E185,INDEX(DATOS,0,M$5)))))))),"sd")</f>
        <v>sd</v>
      </c>
      <c r="N185" s="118" t="str">
        <f t="array" ref="N185">IFERROR(AVERAGE(IF(INDEX(DATOS,0,$P$2)&lt;=$I185,IF(INDEX(DATOS,0,$P$2)&gt;=$J185,IF(ISNUMBER(INDEX(DATOS,0,N$5)),IF(INDEX(DATOS,0,$N$2)=0,IF(INDEX(DATOS,0,$O$2)=1,IF(INDEX(DATOS,0,$Q$2)=$E185,INDEX(DATOS,0,N$5)))))))),"sd")</f>
        <v>sd</v>
      </c>
      <c r="O185" s="118" t="str">
        <f t="array" ref="O185">IFERROR(AVERAGE(IF(INDEX(DATOS,0,$P$2)&lt;=$I185,IF(INDEX(DATOS,0,$P$2)&gt;=$J185,IF(ISNUMBER(INDEX(DATOS,0,O$5)),IF(INDEX(DATOS,0,$N$2)=0,IF(INDEX(DATOS,0,$O$2)=1,IF(INDEX(DATOS,0,$Q$2)=$E185,INDEX(DATOS,0,O$5)))))))),"sd")</f>
        <v>sd</v>
      </c>
      <c r="P185" s="118" t="str">
        <f t="array" ref="P185">IFERROR(AVERAGE(IF(INDEX(DATOS,0,$P$2)&lt;=$I185,IF(INDEX(DATOS,0,$P$2)&gt;=$J185,IF(ISNUMBER(INDEX(DATOS,0,P$5)),IF(INDEX(DATOS,0,$N$2)=0,IF(INDEX(DATOS,0,$O$2)=1,IF(INDEX(DATOS,0,$Q$2)=$E185,INDEX(DATOS,0,P$5)))))))),"sd")</f>
        <v>sd</v>
      </c>
      <c r="Q185" s="118" t="str">
        <f t="array" ref="Q185">IFERROR(AVERAGE(IF(INDEX(DATOS,0,$P$2)&lt;=$I185,IF(INDEX(DATOS,0,$P$2)&gt;=$J185,IF(ISNUMBER(INDEX(DATOS,0,Q$5)),IF(INDEX(DATOS,0,$N$2)=0,IF(INDEX(DATOS,0,$O$2)=1,IF(INDEX(DATOS,0,$Q$2)=$E185,INDEX(DATOS,0,Q$5)))))))),"sd")</f>
        <v>sd</v>
      </c>
      <c r="R185" s="118"/>
      <c r="S185" s="119" t="str">
        <f t="shared" si="12"/>
        <v>--                                      ,sd,sd,2018,2016,sd,sd,sd,sd,sd,sd,sd</v>
      </c>
    </row>
    <row r="186" spans="1:19" x14ac:dyDescent="0.35">
      <c r="A186">
        <f t="shared" si="13"/>
        <v>179</v>
      </c>
      <c r="B186" s="35">
        <f t="array" ref="B186">IF(B185=0,0,MIN(IF(INDEX(DATOS,0,$P$2)&lt;=$I186,IF(INDEX(DATOS,0,$P$2)&gt;=$J186,IF(ISNUMBER(INDEX(DATOS,0,$C186)),IF(INDEX(DATOS,0,$N$2)=0,IF(INDEX(DATOS,0,$O$2)=1,IF(ISNA(MATCH(INDEX(DATOS,0,$Q$2),IF($J$8:J185=J186,$E$8:E185),0)),INDEX(DATOS,0,$M$2)))))))))</f>
        <v>0</v>
      </c>
      <c r="C186" s="32">
        <f>MATCH(D186,INDEX(DATOS,1,),0)</f>
        <v>20</v>
      </c>
      <c r="D186" s="114" t="s">
        <v>1</v>
      </c>
      <c r="E186" s="34" t="str">
        <f>IF($B186=0,"--",INDEX(DATOS,$B186,Q$2))</f>
        <v>--</v>
      </c>
      <c r="F186" s="34" t="str">
        <f>IFERROR(SUBSTITUTE(SUBSTITUTE(SUBSTITUTE(SUBSTITUTE(SUBSTITUTE(MID(E186,1,FIND(",",E186)-1),"Departamento de","Dpto."),"Partido de","Part."),"Coronel","Cnel."),"General","Gral."),"Comandante","Cmte."),E186)</f>
        <v>--</v>
      </c>
      <c r="G186" s="117" t="str">
        <f>IFERROR(VLOOKUP($E186,LOC_UNICOS,G$2,0),"sd")</f>
        <v>sd</v>
      </c>
      <c r="H186" s="117" t="str">
        <f>IFERROR(VLOOKUP($E186,LOC_UNICOS,H$2,0),"sd")</f>
        <v>sd</v>
      </c>
      <c r="I186" s="116">
        <f t="shared" si="10"/>
        <v>2018</v>
      </c>
      <c r="J186" s="116">
        <f t="shared" si="11"/>
        <v>2016</v>
      </c>
      <c r="K186" s="118" t="str">
        <f t="array" ref="K186">IFERROR(AVERAGE(IF(INDEX(DATOS,0,$P$2)&lt;=$I186,IF(INDEX(DATOS,0,$P$2)&gt;=$J186,IF(ISNUMBER(INDEX(DATOS,0,K$5)),IF(INDEX(DATOS,0,$N$2)=0,IF(INDEX(DATOS,0,$O$2)=1,IF(INDEX(DATOS,0,$Q$2)=$E186,INDEX(DATOS,0,K$5)))))))),"sd")</f>
        <v>sd</v>
      </c>
      <c r="L186" s="118" t="str">
        <f t="array" ref="L186">IFERROR(AVERAGE(IF(INDEX(DATOS,0,$P$2)&lt;=$I186,IF(INDEX(DATOS,0,$P$2)&gt;=$J186,IF(ISNUMBER(INDEX(DATOS,0,L$5)),IF(INDEX(DATOS,0,$N$2)=0,IF(INDEX(DATOS,0,$O$2)=1,IF(INDEX(DATOS,0,$Q$2)=$E186,INDEX(DATOS,0,L$5)))))))),"sd")</f>
        <v>sd</v>
      </c>
      <c r="M186" s="118" t="str">
        <f t="array" ref="M186">IFERROR(AVERAGE(IF(INDEX(DATOS,0,$P$2)&lt;=$I186,IF(INDEX(DATOS,0,$P$2)&gt;=$J186,IF(ISNUMBER(INDEX(DATOS,0,M$5)),IF(INDEX(DATOS,0,$N$2)=0,IF(INDEX(DATOS,0,$O$2)=1,IF(INDEX(DATOS,0,$Q$2)=$E186,INDEX(DATOS,0,M$5)))))))),"sd")</f>
        <v>sd</v>
      </c>
      <c r="N186" s="118" t="str">
        <f t="array" ref="N186">IFERROR(AVERAGE(IF(INDEX(DATOS,0,$P$2)&lt;=$I186,IF(INDEX(DATOS,0,$P$2)&gt;=$J186,IF(ISNUMBER(INDEX(DATOS,0,N$5)),IF(INDEX(DATOS,0,$N$2)=0,IF(INDEX(DATOS,0,$O$2)=1,IF(INDEX(DATOS,0,$Q$2)=$E186,INDEX(DATOS,0,N$5)))))))),"sd")</f>
        <v>sd</v>
      </c>
      <c r="O186" s="118" t="str">
        <f t="array" ref="O186">IFERROR(AVERAGE(IF(INDEX(DATOS,0,$P$2)&lt;=$I186,IF(INDEX(DATOS,0,$P$2)&gt;=$J186,IF(ISNUMBER(INDEX(DATOS,0,O$5)),IF(INDEX(DATOS,0,$N$2)=0,IF(INDEX(DATOS,0,$O$2)=1,IF(INDEX(DATOS,0,$Q$2)=$E186,INDEX(DATOS,0,O$5)))))))),"sd")</f>
        <v>sd</v>
      </c>
      <c r="P186" s="118" t="str">
        <f t="array" ref="P186">IFERROR(AVERAGE(IF(INDEX(DATOS,0,$P$2)&lt;=$I186,IF(INDEX(DATOS,0,$P$2)&gt;=$J186,IF(ISNUMBER(INDEX(DATOS,0,P$5)),IF(INDEX(DATOS,0,$N$2)=0,IF(INDEX(DATOS,0,$O$2)=1,IF(INDEX(DATOS,0,$Q$2)=$E186,INDEX(DATOS,0,P$5)))))))),"sd")</f>
        <v>sd</v>
      </c>
      <c r="Q186" s="118" t="str">
        <f t="array" ref="Q186">IFERROR(AVERAGE(IF(INDEX(DATOS,0,$P$2)&lt;=$I186,IF(INDEX(DATOS,0,$P$2)&gt;=$J186,IF(ISNUMBER(INDEX(DATOS,0,Q$5)),IF(INDEX(DATOS,0,$N$2)=0,IF(INDEX(DATOS,0,$O$2)=1,IF(INDEX(DATOS,0,$Q$2)=$E186,INDEX(DATOS,0,Q$5)))))))),"sd")</f>
        <v>sd</v>
      </c>
      <c r="R186" s="118"/>
      <c r="S186" s="119" t="str">
        <f t="shared" si="12"/>
        <v>--                                      ,sd,sd,2018,2016,sd,sd,sd,sd,sd,sd,sd</v>
      </c>
    </row>
    <row r="187" spans="1:19" x14ac:dyDescent="0.35">
      <c r="A187">
        <f t="shared" si="13"/>
        <v>180</v>
      </c>
      <c r="B187" s="35">
        <f t="array" ref="B187">IF(B186=0,0,MIN(IF(INDEX(DATOS,0,$P$2)&lt;=$I187,IF(INDEX(DATOS,0,$P$2)&gt;=$J187,IF(ISNUMBER(INDEX(DATOS,0,$C187)),IF(INDEX(DATOS,0,$N$2)=0,IF(INDEX(DATOS,0,$O$2)=1,IF(ISNA(MATCH(INDEX(DATOS,0,$Q$2),IF($J$8:J186=J187,$E$8:E186),0)),INDEX(DATOS,0,$M$2)))))))))</f>
        <v>0</v>
      </c>
      <c r="C187" s="32">
        <f>MATCH(D187,INDEX(DATOS,1,),0)</f>
        <v>20</v>
      </c>
      <c r="D187" s="114" t="s">
        <v>1</v>
      </c>
      <c r="E187" s="34" t="str">
        <f>IF($B187=0,"--",INDEX(DATOS,$B187,Q$2))</f>
        <v>--</v>
      </c>
      <c r="F187" s="34" t="str">
        <f>IFERROR(SUBSTITUTE(SUBSTITUTE(SUBSTITUTE(SUBSTITUTE(SUBSTITUTE(MID(E187,1,FIND(",",E187)-1),"Departamento de","Dpto."),"Partido de","Part."),"Coronel","Cnel."),"General","Gral."),"Comandante","Cmte."),E187)</f>
        <v>--</v>
      </c>
      <c r="G187" s="117" t="str">
        <f>IFERROR(VLOOKUP($E187,LOC_UNICOS,G$2,0),"sd")</f>
        <v>sd</v>
      </c>
      <c r="H187" s="117" t="str">
        <f>IFERROR(VLOOKUP($E187,LOC_UNICOS,H$2,0),"sd")</f>
        <v>sd</v>
      </c>
      <c r="I187" s="116">
        <f t="shared" si="10"/>
        <v>2018</v>
      </c>
      <c r="J187" s="116">
        <f t="shared" si="11"/>
        <v>2016</v>
      </c>
      <c r="K187" s="118" t="str">
        <f t="array" ref="K187">IFERROR(AVERAGE(IF(INDEX(DATOS,0,$P$2)&lt;=$I187,IF(INDEX(DATOS,0,$P$2)&gt;=$J187,IF(ISNUMBER(INDEX(DATOS,0,K$5)),IF(INDEX(DATOS,0,$N$2)=0,IF(INDEX(DATOS,0,$O$2)=1,IF(INDEX(DATOS,0,$Q$2)=$E187,INDEX(DATOS,0,K$5)))))))),"sd")</f>
        <v>sd</v>
      </c>
      <c r="L187" s="118" t="str">
        <f t="array" ref="L187">IFERROR(AVERAGE(IF(INDEX(DATOS,0,$P$2)&lt;=$I187,IF(INDEX(DATOS,0,$P$2)&gt;=$J187,IF(ISNUMBER(INDEX(DATOS,0,L$5)),IF(INDEX(DATOS,0,$N$2)=0,IF(INDEX(DATOS,0,$O$2)=1,IF(INDEX(DATOS,0,$Q$2)=$E187,INDEX(DATOS,0,L$5)))))))),"sd")</f>
        <v>sd</v>
      </c>
      <c r="M187" s="118" t="str">
        <f t="array" ref="M187">IFERROR(AVERAGE(IF(INDEX(DATOS,0,$P$2)&lt;=$I187,IF(INDEX(DATOS,0,$P$2)&gt;=$J187,IF(ISNUMBER(INDEX(DATOS,0,M$5)),IF(INDEX(DATOS,0,$N$2)=0,IF(INDEX(DATOS,0,$O$2)=1,IF(INDEX(DATOS,0,$Q$2)=$E187,INDEX(DATOS,0,M$5)))))))),"sd")</f>
        <v>sd</v>
      </c>
      <c r="N187" s="118" t="str">
        <f t="array" ref="N187">IFERROR(AVERAGE(IF(INDEX(DATOS,0,$P$2)&lt;=$I187,IF(INDEX(DATOS,0,$P$2)&gt;=$J187,IF(ISNUMBER(INDEX(DATOS,0,N$5)),IF(INDEX(DATOS,0,$N$2)=0,IF(INDEX(DATOS,0,$O$2)=1,IF(INDEX(DATOS,0,$Q$2)=$E187,INDEX(DATOS,0,N$5)))))))),"sd")</f>
        <v>sd</v>
      </c>
      <c r="O187" s="118" t="str">
        <f t="array" ref="O187">IFERROR(AVERAGE(IF(INDEX(DATOS,0,$P$2)&lt;=$I187,IF(INDEX(DATOS,0,$P$2)&gt;=$J187,IF(ISNUMBER(INDEX(DATOS,0,O$5)),IF(INDEX(DATOS,0,$N$2)=0,IF(INDEX(DATOS,0,$O$2)=1,IF(INDEX(DATOS,0,$Q$2)=$E187,INDEX(DATOS,0,O$5)))))))),"sd")</f>
        <v>sd</v>
      </c>
      <c r="P187" s="118" t="str">
        <f t="array" ref="P187">IFERROR(AVERAGE(IF(INDEX(DATOS,0,$P$2)&lt;=$I187,IF(INDEX(DATOS,0,$P$2)&gt;=$J187,IF(ISNUMBER(INDEX(DATOS,0,P$5)),IF(INDEX(DATOS,0,$N$2)=0,IF(INDEX(DATOS,0,$O$2)=1,IF(INDEX(DATOS,0,$Q$2)=$E187,INDEX(DATOS,0,P$5)))))))),"sd")</f>
        <v>sd</v>
      </c>
      <c r="Q187" s="118" t="str">
        <f t="array" ref="Q187">IFERROR(AVERAGE(IF(INDEX(DATOS,0,$P$2)&lt;=$I187,IF(INDEX(DATOS,0,$P$2)&gt;=$J187,IF(ISNUMBER(INDEX(DATOS,0,Q$5)),IF(INDEX(DATOS,0,$N$2)=0,IF(INDEX(DATOS,0,$O$2)=1,IF(INDEX(DATOS,0,$Q$2)=$E187,INDEX(DATOS,0,Q$5)))))))),"sd")</f>
        <v>sd</v>
      </c>
      <c r="R187" s="118"/>
      <c r="S187" s="119" t="str">
        <f t="shared" si="12"/>
        <v>--                                      ,sd,sd,2018,2016,sd,sd,sd,sd,sd,sd,sd</v>
      </c>
    </row>
    <row r="188" spans="1:19" x14ac:dyDescent="0.35">
      <c r="A188">
        <f t="shared" si="13"/>
        <v>181</v>
      </c>
      <c r="B188" s="35">
        <f t="array" ref="B188">IF(B187=0,0,MIN(IF(INDEX(DATOS,0,$P$2)&lt;=$I188,IF(INDEX(DATOS,0,$P$2)&gt;=$J188,IF(ISNUMBER(INDEX(DATOS,0,$C188)),IF(INDEX(DATOS,0,$N$2)=0,IF(INDEX(DATOS,0,$O$2)=1,IF(ISNA(MATCH(INDEX(DATOS,0,$Q$2),IF($J$8:J187=J188,$E$8:E187),0)),INDEX(DATOS,0,$M$2)))))))))</f>
        <v>0</v>
      </c>
      <c r="C188" s="32">
        <f>MATCH(D188,INDEX(DATOS,1,),0)</f>
        <v>20</v>
      </c>
      <c r="D188" s="114" t="s">
        <v>1</v>
      </c>
      <c r="E188" s="34" t="str">
        <f>IF($B188=0,"--",INDEX(DATOS,$B188,Q$2))</f>
        <v>--</v>
      </c>
      <c r="F188" s="34" t="str">
        <f>IFERROR(SUBSTITUTE(SUBSTITUTE(SUBSTITUTE(SUBSTITUTE(SUBSTITUTE(MID(E188,1,FIND(",",E188)-1),"Departamento de","Dpto."),"Partido de","Part."),"Coronel","Cnel."),"General","Gral."),"Comandante","Cmte."),E188)</f>
        <v>--</v>
      </c>
      <c r="G188" s="117" t="str">
        <f>IFERROR(VLOOKUP($E188,LOC_UNICOS,G$2,0),"sd")</f>
        <v>sd</v>
      </c>
      <c r="H188" s="117" t="str">
        <f>IFERROR(VLOOKUP($E188,LOC_UNICOS,H$2,0),"sd")</f>
        <v>sd</v>
      </c>
      <c r="I188" s="116">
        <f t="shared" si="10"/>
        <v>2018</v>
      </c>
      <c r="J188" s="116">
        <f t="shared" si="11"/>
        <v>2016</v>
      </c>
      <c r="K188" s="118" t="str">
        <f t="array" ref="K188">IFERROR(AVERAGE(IF(INDEX(DATOS,0,$P$2)&lt;=$I188,IF(INDEX(DATOS,0,$P$2)&gt;=$J188,IF(ISNUMBER(INDEX(DATOS,0,K$5)),IF(INDEX(DATOS,0,$N$2)=0,IF(INDEX(DATOS,0,$O$2)=1,IF(INDEX(DATOS,0,$Q$2)=$E188,INDEX(DATOS,0,K$5)))))))),"sd")</f>
        <v>sd</v>
      </c>
      <c r="L188" s="118" t="str">
        <f t="array" ref="L188">IFERROR(AVERAGE(IF(INDEX(DATOS,0,$P$2)&lt;=$I188,IF(INDEX(DATOS,0,$P$2)&gt;=$J188,IF(ISNUMBER(INDEX(DATOS,0,L$5)),IF(INDEX(DATOS,0,$N$2)=0,IF(INDEX(DATOS,0,$O$2)=1,IF(INDEX(DATOS,0,$Q$2)=$E188,INDEX(DATOS,0,L$5)))))))),"sd")</f>
        <v>sd</v>
      </c>
      <c r="M188" s="118" t="str">
        <f t="array" ref="M188">IFERROR(AVERAGE(IF(INDEX(DATOS,0,$P$2)&lt;=$I188,IF(INDEX(DATOS,0,$P$2)&gt;=$J188,IF(ISNUMBER(INDEX(DATOS,0,M$5)),IF(INDEX(DATOS,0,$N$2)=0,IF(INDEX(DATOS,0,$O$2)=1,IF(INDEX(DATOS,0,$Q$2)=$E188,INDEX(DATOS,0,M$5)))))))),"sd")</f>
        <v>sd</v>
      </c>
      <c r="N188" s="118" t="str">
        <f t="array" ref="N188">IFERROR(AVERAGE(IF(INDEX(DATOS,0,$P$2)&lt;=$I188,IF(INDEX(DATOS,0,$P$2)&gt;=$J188,IF(ISNUMBER(INDEX(DATOS,0,N$5)),IF(INDEX(DATOS,0,$N$2)=0,IF(INDEX(DATOS,0,$O$2)=1,IF(INDEX(DATOS,0,$Q$2)=$E188,INDEX(DATOS,0,N$5)))))))),"sd")</f>
        <v>sd</v>
      </c>
      <c r="O188" s="118" t="str">
        <f t="array" ref="O188">IFERROR(AVERAGE(IF(INDEX(DATOS,0,$P$2)&lt;=$I188,IF(INDEX(DATOS,0,$P$2)&gt;=$J188,IF(ISNUMBER(INDEX(DATOS,0,O$5)),IF(INDEX(DATOS,0,$N$2)=0,IF(INDEX(DATOS,0,$O$2)=1,IF(INDEX(DATOS,0,$Q$2)=$E188,INDEX(DATOS,0,O$5)))))))),"sd")</f>
        <v>sd</v>
      </c>
      <c r="P188" s="118" t="str">
        <f t="array" ref="P188">IFERROR(AVERAGE(IF(INDEX(DATOS,0,$P$2)&lt;=$I188,IF(INDEX(DATOS,0,$P$2)&gt;=$J188,IF(ISNUMBER(INDEX(DATOS,0,P$5)),IF(INDEX(DATOS,0,$N$2)=0,IF(INDEX(DATOS,0,$O$2)=1,IF(INDEX(DATOS,0,$Q$2)=$E188,INDEX(DATOS,0,P$5)))))))),"sd")</f>
        <v>sd</v>
      </c>
      <c r="Q188" s="118" t="str">
        <f t="array" ref="Q188">IFERROR(AVERAGE(IF(INDEX(DATOS,0,$P$2)&lt;=$I188,IF(INDEX(DATOS,0,$P$2)&gt;=$J188,IF(ISNUMBER(INDEX(DATOS,0,Q$5)),IF(INDEX(DATOS,0,$N$2)=0,IF(INDEX(DATOS,0,$O$2)=1,IF(INDEX(DATOS,0,$Q$2)=$E188,INDEX(DATOS,0,Q$5)))))))),"sd")</f>
        <v>sd</v>
      </c>
      <c r="R188" s="118"/>
      <c r="S188" s="119" t="str">
        <f t="shared" si="12"/>
        <v>--                                      ,sd,sd,2018,2016,sd,sd,sd,sd,sd,sd,sd</v>
      </c>
    </row>
    <row r="189" spans="1:19" x14ac:dyDescent="0.35">
      <c r="A189">
        <f t="shared" si="13"/>
        <v>182</v>
      </c>
      <c r="B189" s="35">
        <f t="array" ref="B189">IF(B188=0,0,MIN(IF(INDEX(DATOS,0,$P$2)&lt;=$I189,IF(INDEX(DATOS,0,$P$2)&gt;=$J189,IF(ISNUMBER(INDEX(DATOS,0,$C189)),IF(INDEX(DATOS,0,$N$2)=0,IF(INDEX(DATOS,0,$O$2)=1,IF(ISNA(MATCH(INDEX(DATOS,0,$Q$2),IF($J$8:J188=J189,$E$8:E188),0)),INDEX(DATOS,0,$M$2)))))))))</f>
        <v>0</v>
      </c>
      <c r="C189" s="32">
        <f>MATCH(D189,INDEX(DATOS,1,),0)</f>
        <v>20</v>
      </c>
      <c r="D189" s="114" t="s">
        <v>1</v>
      </c>
      <c r="E189" s="34" t="str">
        <f>IF($B189=0,"--",INDEX(DATOS,$B189,Q$2))</f>
        <v>--</v>
      </c>
      <c r="F189" s="34" t="str">
        <f>IFERROR(SUBSTITUTE(SUBSTITUTE(SUBSTITUTE(SUBSTITUTE(SUBSTITUTE(MID(E189,1,FIND(",",E189)-1),"Departamento de","Dpto."),"Partido de","Part."),"Coronel","Cnel."),"General","Gral."),"Comandante","Cmte."),E189)</f>
        <v>--</v>
      </c>
      <c r="G189" s="117" t="str">
        <f>IFERROR(VLOOKUP($E189,LOC_UNICOS,G$2,0),"sd")</f>
        <v>sd</v>
      </c>
      <c r="H189" s="117" t="str">
        <f>IFERROR(VLOOKUP($E189,LOC_UNICOS,H$2,0),"sd")</f>
        <v>sd</v>
      </c>
      <c r="I189" s="116">
        <f t="shared" si="10"/>
        <v>2018</v>
      </c>
      <c r="J189" s="116">
        <f t="shared" si="11"/>
        <v>2016</v>
      </c>
      <c r="K189" s="118" t="str">
        <f t="array" ref="K189">IFERROR(AVERAGE(IF(INDEX(DATOS,0,$P$2)&lt;=$I189,IF(INDEX(DATOS,0,$P$2)&gt;=$J189,IF(ISNUMBER(INDEX(DATOS,0,K$5)),IF(INDEX(DATOS,0,$N$2)=0,IF(INDEX(DATOS,0,$O$2)=1,IF(INDEX(DATOS,0,$Q$2)=$E189,INDEX(DATOS,0,K$5)))))))),"sd")</f>
        <v>sd</v>
      </c>
      <c r="L189" s="118" t="str">
        <f t="array" ref="L189">IFERROR(AVERAGE(IF(INDEX(DATOS,0,$P$2)&lt;=$I189,IF(INDEX(DATOS,0,$P$2)&gt;=$J189,IF(ISNUMBER(INDEX(DATOS,0,L$5)),IF(INDEX(DATOS,0,$N$2)=0,IF(INDEX(DATOS,0,$O$2)=1,IF(INDEX(DATOS,0,$Q$2)=$E189,INDEX(DATOS,0,L$5)))))))),"sd")</f>
        <v>sd</v>
      </c>
      <c r="M189" s="118" t="str">
        <f t="array" ref="M189">IFERROR(AVERAGE(IF(INDEX(DATOS,0,$P$2)&lt;=$I189,IF(INDEX(DATOS,0,$P$2)&gt;=$J189,IF(ISNUMBER(INDEX(DATOS,0,M$5)),IF(INDEX(DATOS,0,$N$2)=0,IF(INDEX(DATOS,0,$O$2)=1,IF(INDEX(DATOS,0,$Q$2)=$E189,INDEX(DATOS,0,M$5)))))))),"sd")</f>
        <v>sd</v>
      </c>
      <c r="N189" s="118" t="str">
        <f t="array" ref="N189">IFERROR(AVERAGE(IF(INDEX(DATOS,0,$P$2)&lt;=$I189,IF(INDEX(DATOS,0,$P$2)&gt;=$J189,IF(ISNUMBER(INDEX(DATOS,0,N$5)),IF(INDEX(DATOS,0,$N$2)=0,IF(INDEX(DATOS,0,$O$2)=1,IF(INDEX(DATOS,0,$Q$2)=$E189,INDEX(DATOS,0,N$5)))))))),"sd")</f>
        <v>sd</v>
      </c>
      <c r="O189" s="118" t="str">
        <f t="array" ref="O189">IFERROR(AVERAGE(IF(INDEX(DATOS,0,$P$2)&lt;=$I189,IF(INDEX(DATOS,0,$P$2)&gt;=$J189,IF(ISNUMBER(INDEX(DATOS,0,O$5)),IF(INDEX(DATOS,0,$N$2)=0,IF(INDEX(DATOS,0,$O$2)=1,IF(INDEX(DATOS,0,$Q$2)=$E189,INDEX(DATOS,0,O$5)))))))),"sd")</f>
        <v>sd</v>
      </c>
      <c r="P189" s="118" t="str">
        <f t="array" ref="P189">IFERROR(AVERAGE(IF(INDEX(DATOS,0,$P$2)&lt;=$I189,IF(INDEX(DATOS,0,$P$2)&gt;=$J189,IF(ISNUMBER(INDEX(DATOS,0,P$5)),IF(INDEX(DATOS,0,$N$2)=0,IF(INDEX(DATOS,0,$O$2)=1,IF(INDEX(DATOS,0,$Q$2)=$E189,INDEX(DATOS,0,P$5)))))))),"sd")</f>
        <v>sd</v>
      </c>
      <c r="Q189" s="118" t="str">
        <f t="array" ref="Q189">IFERROR(AVERAGE(IF(INDEX(DATOS,0,$P$2)&lt;=$I189,IF(INDEX(DATOS,0,$P$2)&gt;=$J189,IF(ISNUMBER(INDEX(DATOS,0,Q$5)),IF(INDEX(DATOS,0,$N$2)=0,IF(INDEX(DATOS,0,$O$2)=1,IF(INDEX(DATOS,0,$Q$2)=$E189,INDEX(DATOS,0,Q$5)))))))),"sd")</f>
        <v>sd</v>
      </c>
      <c r="R189" s="118"/>
      <c r="S189" s="119" t="str">
        <f t="shared" si="12"/>
        <v>--                                      ,sd,sd,2018,2016,sd,sd,sd,sd,sd,sd,sd</v>
      </c>
    </row>
    <row r="190" spans="1:19" x14ac:dyDescent="0.35">
      <c r="A190">
        <f t="shared" si="13"/>
        <v>183</v>
      </c>
      <c r="B190" s="35">
        <f t="array" ref="B190">IF(B189=0,0,MIN(IF(INDEX(DATOS,0,$P$2)&lt;=$I190,IF(INDEX(DATOS,0,$P$2)&gt;=$J190,IF(ISNUMBER(INDEX(DATOS,0,$C190)),IF(INDEX(DATOS,0,$N$2)=0,IF(INDEX(DATOS,0,$O$2)=1,IF(ISNA(MATCH(INDEX(DATOS,0,$Q$2),IF($J$8:J189=J190,$E$8:E189),0)),INDEX(DATOS,0,$M$2)))))))))</f>
        <v>0</v>
      </c>
      <c r="C190" s="32">
        <f>MATCH(D190,INDEX(DATOS,1,),0)</f>
        <v>20</v>
      </c>
      <c r="D190" s="114" t="s">
        <v>1</v>
      </c>
      <c r="E190" s="34" t="str">
        <f>IF($B190=0,"--",INDEX(DATOS,$B190,Q$2))</f>
        <v>--</v>
      </c>
      <c r="F190" s="34" t="str">
        <f>IFERROR(SUBSTITUTE(SUBSTITUTE(SUBSTITUTE(SUBSTITUTE(SUBSTITUTE(MID(E190,1,FIND(",",E190)-1),"Departamento de","Dpto."),"Partido de","Part."),"Coronel","Cnel."),"General","Gral."),"Comandante","Cmte."),E190)</f>
        <v>--</v>
      </c>
      <c r="G190" s="117" t="str">
        <f>IFERROR(VLOOKUP($E190,LOC_UNICOS,G$2,0),"sd")</f>
        <v>sd</v>
      </c>
      <c r="H190" s="117" t="str">
        <f>IFERROR(VLOOKUP($E190,LOC_UNICOS,H$2,0),"sd")</f>
        <v>sd</v>
      </c>
      <c r="I190" s="116">
        <f t="shared" si="10"/>
        <v>2018</v>
      </c>
      <c r="J190" s="116">
        <f t="shared" si="11"/>
        <v>2016</v>
      </c>
      <c r="K190" s="118" t="str">
        <f t="array" ref="K190">IFERROR(AVERAGE(IF(INDEX(DATOS,0,$P$2)&lt;=$I190,IF(INDEX(DATOS,0,$P$2)&gt;=$J190,IF(ISNUMBER(INDEX(DATOS,0,K$5)),IF(INDEX(DATOS,0,$N$2)=0,IF(INDEX(DATOS,0,$O$2)=1,IF(INDEX(DATOS,0,$Q$2)=$E190,INDEX(DATOS,0,K$5)))))))),"sd")</f>
        <v>sd</v>
      </c>
      <c r="L190" s="118" t="str">
        <f t="array" ref="L190">IFERROR(AVERAGE(IF(INDEX(DATOS,0,$P$2)&lt;=$I190,IF(INDEX(DATOS,0,$P$2)&gt;=$J190,IF(ISNUMBER(INDEX(DATOS,0,L$5)),IF(INDEX(DATOS,0,$N$2)=0,IF(INDEX(DATOS,0,$O$2)=1,IF(INDEX(DATOS,0,$Q$2)=$E190,INDEX(DATOS,0,L$5)))))))),"sd")</f>
        <v>sd</v>
      </c>
      <c r="M190" s="118" t="str">
        <f t="array" ref="M190">IFERROR(AVERAGE(IF(INDEX(DATOS,0,$P$2)&lt;=$I190,IF(INDEX(DATOS,0,$P$2)&gt;=$J190,IF(ISNUMBER(INDEX(DATOS,0,M$5)),IF(INDEX(DATOS,0,$N$2)=0,IF(INDEX(DATOS,0,$O$2)=1,IF(INDEX(DATOS,0,$Q$2)=$E190,INDEX(DATOS,0,M$5)))))))),"sd")</f>
        <v>sd</v>
      </c>
      <c r="N190" s="118" t="str">
        <f t="array" ref="N190">IFERROR(AVERAGE(IF(INDEX(DATOS,0,$P$2)&lt;=$I190,IF(INDEX(DATOS,0,$P$2)&gt;=$J190,IF(ISNUMBER(INDEX(DATOS,0,N$5)),IF(INDEX(DATOS,0,$N$2)=0,IF(INDEX(DATOS,0,$O$2)=1,IF(INDEX(DATOS,0,$Q$2)=$E190,INDEX(DATOS,0,N$5)))))))),"sd")</f>
        <v>sd</v>
      </c>
      <c r="O190" s="118" t="str">
        <f t="array" ref="O190">IFERROR(AVERAGE(IF(INDEX(DATOS,0,$P$2)&lt;=$I190,IF(INDEX(DATOS,0,$P$2)&gt;=$J190,IF(ISNUMBER(INDEX(DATOS,0,O$5)),IF(INDEX(DATOS,0,$N$2)=0,IF(INDEX(DATOS,0,$O$2)=1,IF(INDEX(DATOS,0,$Q$2)=$E190,INDEX(DATOS,0,O$5)))))))),"sd")</f>
        <v>sd</v>
      </c>
      <c r="P190" s="118" t="str">
        <f t="array" ref="P190">IFERROR(AVERAGE(IF(INDEX(DATOS,0,$P$2)&lt;=$I190,IF(INDEX(DATOS,0,$P$2)&gt;=$J190,IF(ISNUMBER(INDEX(DATOS,0,P$5)),IF(INDEX(DATOS,0,$N$2)=0,IF(INDEX(DATOS,0,$O$2)=1,IF(INDEX(DATOS,0,$Q$2)=$E190,INDEX(DATOS,0,P$5)))))))),"sd")</f>
        <v>sd</v>
      </c>
      <c r="Q190" s="118" t="str">
        <f t="array" ref="Q190">IFERROR(AVERAGE(IF(INDEX(DATOS,0,$P$2)&lt;=$I190,IF(INDEX(DATOS,0,$P$2)&gt;=$J190,IF(ISNUMBER(INDEX(DATOS,0,Q$5)),IF(INDEX(DATOS,0,$N$2)=0,IF(INDEX(DATOS,0,$O$2)=1,IF(INDEX(DATOS,0,$Q$2)=$E190,INDEX(DATOS,0,Q$5)))))))),"sd")</f>
        <v>sd</v>
      </c>
      <c r="R190" s="118"/>
      <c r="S190" s="119" t="str">
        <f t="shared" si="12"/>
        <v>--                                      ,sd,sd,2018,2016,sd,sd,sd,sd,sd,sd,sd</v>
      </c>
    </row>
    <row r="191" spans="1:19" x14ac:dyDescent="0.35">
      <c r="A191">
        <f t="shared" si="13"/>
        <v>184</v>
      </c>
      <c r="B191" s="35">
        <f t="array" ref="B191">IF(B190=0,0,MIN(IF(INDEX(DATOS,0,$P$2)&lt;=$I191,IF(INDEX(DATOS,0,$P$2)&gt;=$J191,IF(ISNUMBER(INDEX(DATOS,0,$C191)),IF(INDEX(DATOS,0,$N$2)=0,IF(INDEX(DATOS,0,$O$2)=1,IF(ISNA(MATCH(INDEX(DATOS,0,$Q$2),IF($J$8:J190=J191,$E$8:E190),0)),INDEX(DATOS,0,$M$2)))))))))</f>
        <v>0</v>
      </c>
      <c r="C191" s="32">
        <f>MATCH(D191,INDEX(DATOS,1,),0)</f>
        <v>20</v>
      </c>
      <c r="D191" s="114" t="s">
        <v>1</v>
      </c>
      <c r="E191" s="34" t="str">
        <f>IF($B191=0,"--",INDEX(DATOS,$B191,Q$2))</f>
        <v>--</v>
      </c>
      <c r="F191" s="34" t="str">
        <f>IFERROR(SUBSTITUTE(SUBSTITUTE(SUBSTITUTE(SUBSTITUTE(SUBSTITUTE(MID(E191,1,FIND(",",E191)-1),"Departamento de","Dpto."),"Partido de","Part."),"Coronel","Cnel."),"General","Gral."),"Comandante","Cmte."),E191)</f>
        <v>--</v>
      </c>
      <c r="G191" s="117" t="str">
        <f>IFERROR(VLOOKUP($E191,LOC_UNICOS,G$2,0),"sd")</f>
        <v>sd</v>
      </c>
      <c r="H191" s="117" t="str">
        <f>IFERROR(VLOOKUP($E191,LOC_UNICOS,H$2,0),"sd")</f>
        <v>sd</v>
      </c>
      <c r="I191" s="116">
        <f t="shared" si="10"/>
        <v>2018</v>
      </c>
      <c r="J191" s="116">
        <f t="shared" si="11"/>
        <v>2016</v>
      </c>
      <c r="K191" s="118" t="str">
        <f t="array" ref="K191">IFERROR(AVERAGE(IF(INDEX(DATOS,0,$P$2)&lt;=$I191,IF(INDEX(DATOS,0,$P$2)&gt;=$J191,IF(ISNUMBER(INDEX(DATOS,0,K$5)),IF(INDEX(DATOS,0,$N$2)=0,IF(INDEX(DATOS,0,$O$2)=1,IF(INDEX(DATOS,0,$Q$2)=$E191,INDEX(DATOS,0,K$5)))))))),"sd")</f>
        <v>sd</v>
      </c>
      <c r="L191" s="118" t="str">
        <f t="array" ref="L191">IFERROR(AVERAGE(IF(INDEX(DATOS,0,$P$2)&lt;=$I191,IF(INDEX(DATOS,0,$P$2)&gt;=$J191,IF(ISNUMBER(INDEX(DATOS,0,L$5)),IF(INDEX(DATOS,0,$N$2)=0,IF(INDEX(DATOS,0,$O$2)=1,IF(INDEX(DATOS,0,$Q$2)=$E191,INDEX(DATOS,0,L$5)))))))),"sd")</f>
        <v>sd</v>
      </c>
      <c r="M191" s="118" t="str">
        <f t="array" ref="M191">IFERROR(AVERAGE(IF(INDEX(DATOS,0,$P$2)&lt;=$I191,IF(INDEX(DATOS,0,$P$2)&gt;=$J191,IF(ISNUMBER(INDEX(DATOS,0,M$5)),IF(INDEX(DATOS,0,$N$2)=0,IF(INDEX(DATOS,0,$O$2)=1,IF(INDEX(DATOS,0,$Q$2)=$E191,INDEX(DATOS,0,M$5)))))))),"sd")</f>
        <v>sd</v>
      </c>
      <c r="N191" s="118" t="str">
        <f t="array" ref="N191">IFERROR(AVERAGE(IF(INDEX(DATOS,0,$P$2)&lt;=$I191,IF(INDEX(DATOS,0,$P$2)&gt;=$J191,IF(ISNUMBER(INDEX(DATOS,0,N$5)),IF(INDEX(DATOS,0,$N$2)=0,IF(INDEX(DATOS,0,$O$2)=1,IF(INDEX(DATOS,0,$Q$2)=$E191,INDEX(DATOS,0,N$5)))))))),"sd")</f>
        <v>sd</v>
      </c>
      <c r="O191" s="118" t="str">
        <f t="array" ref="O191">IFERROR(AVERAGE(IF(INDEX(DATOS,0,$P$2)&lt;=$I191,IF(INDEX(DATOS,0,$P$2)&gt;=$J191,IF(ISNUMBER(INDEX(DATOS,0,O$5)),IF(INDEX(DATOS,0,$N$2)=0,IF(INDEX(DATOS,0,$O$2)=1,IF(INDEX(DATOS,0,$Q$2)=$E191,INDEX(DATOS,0,O$5)))))))),"sd")</f>
        <v>sd</v>
      </c>
      <c r="P191" s="118" t="str">
        <f t="array" ref="P191">IFERROR(AVERAGE(IF(INDEX(DATOS,0,$P$2)&lt;=$I191,IF(INDEX(DATOS,0,$P$2)&gt;=$J191,IF(ISNUMBER(INDEX(DATOS,0,P$5)),IF(INDEX(DATOS,0,$N$2)=0,IF(INDEX(DATOS,0,$O$2)=1,IF(INDEX(DATOS,0,$Q$2)=$E191,INDEX(DATOS,0,P$5)))))))),"sd")</f>
        <v>sd</v>
      </c>
      <c r="Q191" s="118" t="str">
        <f t="array" ref="Q191">IFERROR(AVERAGE(IF(INDEX(DATOS,0,$P$2)&lt;=$I191,IF(INDEX(DATOS,0,$P$2)&gt;=$J191,IF(ISNUMBER(INDEX(DATOS,0,Q$5)),IF(INDEX(DATOS,0,$N$2)=0,IF(INDEX(DATOS,0,$O$2)=1,IF(INDEX(DATOS,0,$Q$2)=$E191,INDEX(DATOS,0,Q$5)))))))),"sd")</f>
        <v>sd</v>
      </c>
      <c r="R191" s="118"/>
      <c r="S191" s="119" t="str">
        <f t="shared" si="12"/>
        <v>--                                      ,sd,sd,2018,2016,sd,sd,sd,sd,sd,sd,sd</v>
      </c>
    </row>
    <row r="192" spans="1:19" x14ac:dyDescent="0.35">
      <c r="A192">
        <f t="shared" si="13"/>
        <v>185</v>
      </c>
      <c r="B192" s="35">
        <f t="array" ref="B192">IF(B191=0,0,MIN(IF(INDEX(DATOS,0,$P$2)&lt;=$I192,IF(INDEX(DATOS,0,$P$2)&gt;=$J192,IF(ISNUMBER(INDEX(DATOS,0,$C192)),IF(INDEX(DATOS,0,$N$2)=0,IF(INDEX(DATOS,0,$O$2)=1,IF(ISNA(MATCH(INDEX(DATOS,0,$Q$2),IF($J$8:J191=J192,$E$8:E191),0)),INDEX(DATOS,0,$M$2)))))))))</f>
        <v>0</v>
      </c>
      <c r="C192" s="32">
        <f>MATCH(D192,INDEX(DATOS,1,),0)</f>
        <v>20</v>
      </c>
      <c r="D192" s="114" t="s">
        <v>1</v>
      </c>
      <c r="E192" s="34" t="str">
        <f>IF($B192=0,"--",INDEX(DATOS,$B192,Q$2))</f>
        <v>--</v>
      </c>
      <c r="F192" s="34" t="str">
        <f>IFERROR(SUBSTITUTE(SUBSTITUTE(SUBSTITUTE(SUBSTITUTE(SUBSTITUTE(MID(E192,1,FIND(",",E192)-1),"Departamento de","Dpto."),"Partido de","Part."),"Coronel","Cnel."),"General","Gral."),"Comandante","Cmte."),E192)</f>
        <v>--</v>
      </c>
      <c r="G192" s="117" t="str">
        <f>IFERROR(VLOOKUP($E192,LOC_UNICOS,G$2,0),"sd")</f>
        <v>sd</v>
      </c>
      <c r="H192" s="117" t="str">
        <f>IFERROR(VLOOKUP($E192,LOC_UNICOS,H$2,0),"sd")</f>
        <v>sd</v>
      </c>
      <c r="I192" s="116">
        <f t="shared" si="10"/>
        <v>2018</v>
      </c>
      <c r="J192" s="116">
        <f t="shared" si="11"/>
        <v>2016</v>
      </c>
      <c r="K192" s="118" t="str">
        <f t="array" ref="K192">IFERROR(AVERAGE(IF(INDEX(DATOS,0,$P$2)&lt;=$I192,IF(INDEX(DATOS,0,$P$2)&gt;=$J192,IF(ISNUMBER(INDEX(DATOS,0,K$5)),IF(INDEX(DATOS,0,$N$2)=0,IF(INDEX(DATOS,0,$O$2)=1,IF(INDEX(DATOS,0,$Q$2)=$E192,INDEX(DATOS,0,K$5)))))))),"sd")</f>
        <v>sd</v>
      </c>
      <c r="L192" s="118" t="str">
        <f t="array" ref="L192">IFERROR(AVERAGE(IF(INDEX(DATOS,0,$P$2)&lt;=$I192,IF(INDEX(DATOS,0,$P$2)&gt;=$J192,IF(ISNUMBER(INDEX(DATOS,0,L$5)),IF(INDEX(DATOS,0,$N$2)=0,IF(INDEX(DATOS,0,$O$2)=1,IF(INDEX(DATOS,0,$Q$2)=$E192,INDEX(DATOS,0,L$5)))))))),"sd")</f>
        <v>sd</v>
      </c>
      <c r="M192" s="118" t="str">
        <f t="array" ref="M192">IFERROR(AVERAGE(IF(INDEX(DATOS,0,$P$2)&lt;=$I192,IF(INDEX(DATOS,0,$P$2)&gt;=$J192,IF(ISNUMBER(INDEX(DATOS,0,M$5)),IF(INDEX(DATOS,0,$N$2)=0,IF(INDEX(DATOS,0,$O$2)=1,IF(INDEX(DATOS,0,$Q$2)=$E192,INDEX(DATOS,0,M$5)))))))),"sd")</f>
        <v>sd</v>
      </c>
      <c r="N192" s="118" t="str">
        <f t="array" ref="N192">IFERROR(AVERAGE(IF(INDEX(DATOS,0,$P$2)&lt;=$I192,IF(INDEX(DATOS,0,$P$2)&gt;=$J192,IF(ISNUMBER(INDEX(DATOS,0,N$5)),IF(INDEX(DATOS,0,$N$2)=0,IF(INDEX(DATOS,0,$O$2)=1,IF(INDEX(DATOS,0,$Q$2)=$E192,INDEX(DATOS,0,N$5)))))))),"sd")</f>
        <v>sd</v>
      </c>
      <c r="O192" s="118" t="str">
        <f t="array" ref="O192">IFERROR(AVERAGE(IF(INDEX(DATOS,0,$P$2)&lt;=$I192,IF(INDEX(DATOS,0,$P$2)&gt;=$J192,IF(ISNUMBER(INDEX(DATOS,0,O$5)),IF(INDEX(DATOS,0,$N$2)=0,IF(INDEX(DATOS,0,$O$2)=1,IF(INDEX(DATOS,0,$Q$2)=$E192,INDEX(DATOS,0,O$5)))))))),"sd")</f>
        <v>sd</v>
      </c>
      <c r="P192" s="118" t="str">
        <f t="array" ref="P192">IFERROR(AVERAGE(IF(INDEX(DATOS,0,$P$2)&lt;=$I192,IF(INDEX(DATOS,0,$P$2)&gt;=$J192,IF(ISNUMBER(INDEX(DATOS,0,P$5)),IF(INDEX(DATOS,0,$N$2)=0,IF(INDEX(DATOS,0,$O$2)=1,IF(INDEX(DATOS,0,$Q$2)=$E192,INDEX(DATOS,0,P$5)))))))),"sd")</f>
        <v>sd</v>
      </c>
      <c r="Q192" s="118" t="str">
        <f t="array" ref="Q192">IFERROR(AVERAGE(IF(INDEX(DATOS,0,$P$2)&lt;=$I192,IF(INDEX(DATOS,0,$P$2)&gt;=$J192,IF(ISNUMBER(INDEX(DATOS,0,Q$5)),IF(INDEX(DATOS,0,$N$2)=0,IF(INDEX(DATOS,0,$O$2)=1,IF(INDEX(DATOS,0,$Q$2)=$E192,INDEX(DATOS,0,Q$5)))))))),"sd")</f>
        <v>sd</v>
      </c>
      <c r="R192" s="118"/>
      <c r="S192" s="119" t="str">
        <f t="shared" si="12"/>
        <v>--                                      ,sd,sd,2018,2016,sd,sd,sd,sd,sd,sd,sd</v>
      </c>
    </row>
    <row r="193" spans="1:19" x14ac:dyDescent="0.35">
      <c r="A193">
        <f t="shared" si="13"/>
        <v>186</v>
      </c>
      <c r="B193" s="35">
        <f t="array" ref="B193">IF(B192=0,0,MIN(IF(INDEX(DATOS,0,$P$2)&lt;=$I193,IF(INDEX(DATOS,0,$P$2)&gt;=$J193,IF(ISNUMBER(INDEX(DATOS,0,$C193)),IF(INDEX(DATOS,0,$N$2)=0,IF(INDEX(DATOS,0,$O$2)=1,IF(ISNA(MATCH(INDEX(DATOS,0,$Q$2),IF($J$8:J192=J193,$E$8:E192),0)),INDEX(DATOS,0,$M$2)))))))))</f>
        <v>0</v>
      </c>
      <c r="C193" s="32">
        <f>MATCH(D193,INDEX(DATOS,1,),0)</f>
        <v>20</v>
      </c>
      <c r="D193" s="114" t="s">
        <v>1</v>
      </c>
      <c r="E193" s="34" t="str">
        <f>IF($B193=0,"--",INDEX(DATOS,$B193,Q$2))</f>
        <v>--</v>
      </c>
      <c r="F193" s="34" t="str">
        <f>IFERROR(SUBSTITUTE(SUBSTITUTE(SUBSTITUTE(SUBSTITUTE(SUBSTITUTE(MID(E193,1,FIND(",",E193)-1),"Departamento de","Dpto."),"Partido de","Part."),"Coronel","Cnel."),"General","Gral."),"Comandante","Cmte."),E193)</f>
        <v>--</v>
      </c>
      <c r="G193" s="117" t="str">
        <f>IFERROR(VLOOKUP($E193,LOC_UNICOS,G$2,0),"sd")</f>
        <v>sd</v>
      </c>
      <c r="H193" s="117" t="str">
        <f>IFERROR(VLOOKUP($E193,LOC_UNICOS,H$2,0),"sd")</f>
        <v>sd</v>
      </c>
      <c r="I193" s="116">
        <f t="shared" si="10"/>
        <v>2018</v>
      </c>
      <c r="J193" s="116">
        <f t="shared" si="11"/>
        <v>2016</v>
      </c>
      <c r="K193" s="118" t="str">
        <f t="array" ref="K193">IFERROR(AVERAGE(IF(INDEX(DATOS,0,$P$2)&lt;=$I193,IF(INDEX(DATOS,0,$P$2)&gt;=$J193,IF(ISNUMBER(INDEX(DATOS,0,K$5)),IF(INDEX(DATOS,0,$N$2)=0,IF(INDEX(DATOS,0,$O$2)=1,IF(INDEX(DATOS,0,$Q$2)=$E193,INDEX(DATOS,0,K$5)))))))),"sd")</f>
        <v>sd</v>
      </c>
      <c r="L193" s="118" t="str">
        <f t="array" ref="L193">IFERROR(AVERAGE(IF(INDEX(DATOS,0,$P$2)&lt;=$I193,IF(INDEX(DATOS,0,$P$2)&gt;=$J193,IF(ISNUMBER(INDEX(DATOS,0,L$5)),IF(INDEX(DATOS,0,$N$2)=0,IF(INDEX(DATOS,0,$O$2)=1,IF(INDEX(DATOS,0,$Q$2)=$E193,INDEX(DATOS,0,L$5)))))))),"sd")</f>
        <v>sd</v>
      </c>
      <c r="M193" s="118" t="str">
        <f t="array" ref="M193">IFERROR(AVERAGE(IF(INDEX(DATOS,0,$P$2)&lt;=$I193,IF(INDEX(DATOS,0,$P$2)&gt;=$J193,IF(ISNUMBER(INDEX(DATOS,0,M$5)),IF(INDEX(DATOS,0,$N$2)=0,IF(INDEX(DATOS,0,$O$2)=1,IF(INDEX(DATOS,0,$Q$2)=$E193,INDEX(DATOS,0,M$5)))))))),"sd")</f>
        <v>sd</v>
      </c>
      <c r="N193" s="118" t="str">
        <f t="array" ref="N193">IFERROR(AVERAGE(IF(INDEX(DATOS,0,$P$2)&lt;=$I193,IF(INDEX(DATOS,0,$P$2)&gt;=$J193,IF(ISNUMBER(INDEX(DATOS,0,N$5)),IF(INDEX(DATOS,0,$N$2)=0,IF(INDEX(DATOS,0,$O$2)=1,IF(INDEX(DATOS,0,$Q$2)=$E193,INDEX(DATOS,0,N$5)))))))),"sd")</f>
        <v>sd</v>
      </c>
      <c r="O193" s="118" t="str">
        <f t="array" ref="O193">IFERROR(AVERAGE(IF(INDEX(DATOS,0,$P$2)&lt;=$I193,IF(INDEX(DATOS,0,$P$2)&gt;=$J193,IF(ISNUMBER(INDEX(DATOS,0,O$5)),IF(INDEX(DATOS,0,$N$2)=0,IF(INDEX(DATOS,0,$O$2)=1,IF(INDEX(DATOS,0,$Q$2)=$E193,INDEX(DATOS,0,O$5)))))))),"sd")</f>
        <v>sd</v>
      </c>
      <c r="P193" s="118" t="str">
        <f t="array" ref="P193">IFERROR(AVERAGE(IF(INDEX(DATOS,0,$P$2)&lt;=$I193,IF(INDEX(DATOS,0,$P$2)&gt;=$J193,IF(ISNUMBER(INDEX(DATOS,0,P$5)),IF(INDEX(DATOS,0,$N$2)=0,IF(INDEX(DATOS,0,$O$2)=1,IF(INDEX(DATOS,0,$Q$2)=$E193,INDEX(DATOS,0,P$5)))))))),"sd")</f>
        <v>sd</v>
      </c>
      <c r="Q193" s="118" t="str">
        <f t="array" ref="Q193">IFERROR(AVERAGE(IF(INDEX(DATOS,0,$P$2)&lt;=$I193,IF(INDEX(DATOS,0,$P$2)&gt;=$J193,IF(ISNUMBER(INDEX(DATOS,0,Q$5)),IF(INDEX(DATOS,0,$N$2)=0,IF(INDEX(DATOS,0,$O$2)=1,IF(INDEX(DATOS,0,$Q$2)=$E193,INDEX(DATOS,0,Q$5)))))))),"sd")</f>
        <v>sd</v>
      </c>
      <c r="R193" s="118"/>
      <c r="S193" s="119" t="str">
        <f t="shared" si="12"/>
        <v>--                                      ,sd,sd,2018,2016,sd,sd,sd,sd,sd,sd,sd</v>
      </c>
    </row>
    <row r="194" spans="1:19" x14ac:dyDescent="0.35">
      <c r="A194">
        <f t="shared" si="13"/>
        <v>187</v>
      </c>
      <c r="B194" s="35">
        <f t="array" ref="B194">IF(B193=0,0,MIN(IF(INDEX(DATOS,0,$P$2)&lt;=$I194,IF(INDEX(DATOS,0,$P$2)&gt;=$J194,IF(ISNUMBER(INDEX(DATOS,0,$C194)),IF(INDEX(DATOS,0,$N$2)=0,IF(INDEX(DATOS,0,$O$2)=1,IF(ISNA(MATCH(INDEX(DATOS,0,$Q$2),IF($J$8:J193=J194,$E$8:E193),0)),INDEX(DATOS,0,$M$2)))))))))</f>
        <v>0</v>
      </c>
      <c r="C194" s="32">
        <f>MATCH(D194,INDEX(DATOS,1,),0)</f>
        <v>20</v>
      </c>
      <c r="D194" s="114" t="s">
        <v>1</v>
      </c>
      <c r="E194" s="34" t="str">
        <f>IF($B194=0,"--",INDEX(DATOS,$B194,Q$2))</f>
        <v>--</v>
      </c>
      <c r="F194" s="34" t="str">
        <f>IFERROR(SUBSTITUTE(SUBSTITUTE(SUBSTITUTE(SUBSTITUTE(SUBSTITUTE(MID(E194,1,FIND(",",E194)-1),"Departamento de","Dpto."),"Partido de","Part."),"Coronel","Cnel."),"General","Gral."),"Comandante","Cmte."),E194)</f>
        <v>--</v>
      </c>
      <c r="G194" s="117" t="str">
        <f>IFERROR(VLOOKUP($E194,LOC_UNICOS,G$2,0),"sd")</f>
        <v>sd</v>
      </c>
      <c r="H194" s="117" t="str">
        <f>IFERROR(VLOOKUP($E194,LOC_UNICOS,H$2,0),"sd")</f>
        <v>sd</v>
      </c>
      <c r="I194" s="116">
        <f t="shared" si="10"/>
        <v>2018</v>
      </c>
      <c r="J194" s="116">
        <f t="shared" si="11"/>
        <v>2016</v>
      </c>
      <c r="K194" s="118" t="str">
        <f t="array" ref="K194">IFERROR(AVERAGE(IF(INDEX(DATOS,0,$P$2)&lt;=$I194,IF(INDEX(DATOS,0,$P$2)&gt;=$J194,IF(ISNUMBER(INDEX(DATOS,0,K$5)),IF(INDEX(DATOS,0,$N$2)=0,IF(INDEX(DATOS,0,$O$2)=1,IF(INDEX(DATOS,0,$Q$2)=$E194,INDEX(DATOS,0,K$5)))))))),"sd")</f>
        <v>sd</v>
      </c>
      <c r="L194" s="118" t="str">
        <f t="array" ref="L194">IFERROR(AVERAGE(IF(INDEX(DATOS,0,$P$2)&lt;=$I194,IF(INDEX(DATOS,0,$P$2)&gt;=$J194,IF(ISNUMBER(INDEX(DATOS,0,L$5)),IF(INDEX(DATOS,0,$N$2)=0,IF(INDEX(DATOS,0,$O$2)=1,IF(INDEX(DATOS,0,$Q$2)=$E194,INDEX(DATOS,0,L$5)))))))),"sd")</f>
        <v>sd</v>
      </c>
      <c r="M194" s="118" t="str">
        <f t="array" ref="M194">IFERROR(AVERAGE(IF(INDEX(DATOS,0,$P$2)&lt;=$I194,IF(INDEX(DATOS,0,$P$2)&gt;=$J194,IF(ISNUMBER(INDEX(DATOS,0,M$5)),IF(INDEX(DATOS,0,$N$2)=0,IF(INDEX(DATOS,0,$O$2)=1,IF(INDEX(DATOS,0,$Q$2)=$E194,INDEX(DATOS,0,M$5)))))))),"sd")</f>
        <v>sd</v>
      </c>
      <c r="N194" s="118" t="str">
        <f t="array" ref="N194">IFERROR(AVERAGE(IF(INDEX(DATOS,0,$P$2)&lt;=$I194,IF(INDEX(DATOS,0,$P$2)&gt;=$J194,IF(ISNUMBER(INDEX(DATOS,0,N$5)),IF(INDEX(DATOS,0,$N$2)=0,IF(INDEX(DATOS,0,$O$2)=1,IF(INDEX(DATOS,0,$Q$2)=$E194,INDEX(DATOS,0,N$5)))))))),"sd")</f>
        <v>sd</v>
      </c>
      <c r="O194" s="118" t="str">
        <f t="array" ref="O194">IFERROR(AVERAGE(IF(INDEX(DATOS,0,$P$2)&lt;=$I194,IF(INDEX(DATOS,0,$P$2)&gt;=$J194,IF(ISNUMBER(INDEX(DATOS,0,O$5)),IF(INDEX(DATOS,0,$N$2)=0,IF(INDEX(DATOS,0,$O$2)=1,IF(INDEX(DATOS,0,$Q$2)=$E194,INDEX(DATOS,0,O$5)))))))),"sd")</f>
        <v>sd</v>
      </c>
      <c r="P194" s="118" t="str">
        <f t="array" ref="P194">IFERROR(AVERAGE(IF(INDEX(DATOS,0,$P$2)&lt;=$I194,IF(INDEX(DATOS,0,$P$2)&gt;=$J194,IF(ISNUMBER(INDEX(DATOS,0,P$5)),IF(INDEX(DATOS,0,$N$2)=0,IF(INDEX(DATOS,0,$O$2)=1,IF(INDEX(DATOS,0,$Q$2)=$E194,INDEX(DATOS,0,P$5)))))))),"sd")</f>
        <v>sd</v>
      </c>
      <c r="Q194" s="118" t="str">
        <f t="array" ref="Q194">IFERROR(AVERAGE(IF(INDEX(DATOS,0,$P$2)&lt;=$I194,IF(INDEX(DATOS,0,$P$2)&gt;=$J194,IF(ISNUMBER(INDEX(DATOS,0,Q$5)),IF(INDEX(DATOS,0,$N$2)=0,IF(INDEX(DATOS,0,$O$2)=1,IF(INDEX(DATOS,0,$Q$2)=$E194,INDEX(DATOS,0,Q$5)))))))),"sd")</f>
        <v>sd</v>
      </c>
      <c r="R194" s="118"/>
      <c r="S194" s="119" t="str">
        <f t="shared" si="12"/>
        <v>--                                      ,sd,sd,2018,2016,sd,sd,sd,sd,sd,sd,sd</v>
      </c>
    </row>
    <row r="195" spans="1:19" x14ac:dyDescent="0.35">
      <c r="A195">
        <f t="shared" si="13"/>
        <v>188</v>
      </c>
      <c r="B195" s="35">
        <f t="array" ref="B195">IF(B194=0,0,MIN(IF(INDEX(DATOS,0,$P$2)&lt;=$I195,IF(INDEX(DATOS,0,$P$2)&gt;=$J195,IF(ISNUMBER(INDEX(DATOS,0,$C195)),IF(INDEX(DATOS,0,$N$2)=0,IF(INDEX(DATOS,0,$O$2)=1,IF(ISNA(MATCH(INDEX(DATOS,0,$Q$2),IF($J$8:J194=J195,$E$8:E194),0)),INDEX(DATOS,0,$M$2)))))))))</f>
        <v>0</v>
      </c>
      <c r="C195" s="32">
        <f>MATCH(D195,INDEX(DATOS,1,),0)</f>
        <v>20</v>
      </c>
      <c r="D195" s="114" t="s">
        <v>1</v>
      </c>
      <c r="E195" s="34" t="str">
        <f>IF($B195=0,"--",INDEX(DATOS,$B195,Q$2))</f>
        <v>--</v>
      </c>
      <c r="F195" s="34" t="str">
        <f>IFERROR(SUBSTITUTE(SUBSTITUTE(SUBSTITUTE(SUBSTITUTE(SUBSTITUTE(MID(E195,1,FIND(",",E195)-1),"Departamento de","Dpto."),"Partido de","Part."),"Coronel","Cnel."),"General","Gral."),"Comandante","Cmte."),E195)</f>
        <v>--</v>
      </c>
      <c r="G195" s="117" t="str">
        <f>IFERROR(VLOOKUP($E195,LOC_UNICOS,G$2,0),"sd")</f>
        <v>sd</v>
      </c>
      <c r="H195" s="117" t="str">
        <f>IFERROR(VLOOKUP($E195,LOC_UNICOS,H$2,0),"sd")</f>
        <v>sd</v>
      </c>
      <c r="I195" s="116">
        <f t="shared" si="10"/>
        <v>2018</v>
      </c>
      <c r="J195" s="116">
        <f t="shared" si="11"/>
        <v>2016</v>
      </c>
      <c r="K195" s="118" t="str">
        <f t="array" ref="K195">IFERROR(AVERAGE(IF(INDEX(DATOS,0,$P$2)&lt;=$I195,IF(INDEX(DATOS,0,$P$2)&gt;=$J195,IF(ISNUMBER(INDEX(DATOS,0,K$5)),IF(INDEX(DATOS,0,$N$2)=0,IF(INDEX(DATOS,0,$O$2)=1,IF(INDEX(DATOS,0,$Q$2)=$E195,INDEX(DATOS,0,K$5)))))))),"sd")</f>
        <v>sd</v>
      </c>
      <c r="L195" s="118" t="str">
        <f t="array" ref="L195">IFERROR(AVERAGE(IF(INDEX(DATOS,0,$P$2)&lt;=$I195,IF(INDEX(DATOS,0,$P$2)&gt;=$J195,IF(ISNUMBER(INDEX(DATOS,0,L$5)),IF(INDEX(DATOS,0,$N$2)=0,IF(INDEX(DATOS,0,$O$2)=1,IF(INDEX(DATOS,0,$Q$2)=$E195,INDEX(DATOS,0,L$5)))))))),"sd")</f>
        <v>sd</v>
      </c>
      <c r="M195" s="118" t="str">
        <f t="array" ref="M195">IFERROR(AVERAGE(IF(INDEX(DATOS,0,$P$2)&lt;=$I195,IF(INDEX(DATOS,0,$P$2)&gt;=$J195,IF(ISNUMBER(INDEX(DATOS,0,M$5)),IF(INDEX(DATOS,0,$N$2)=0,IF(INDEX(DATOS,0,$O$2)=1,IF(INDEX(DATOS,0,$Q$2)=$E195,INDEX(DATOS,0,M$5)))))))),"sd")</f>
        <v>sd</v>
      </c>
      <c r="N195" s="118" t="str">
        <f t="array" ref="N195">IFERROR(AVERAGE(IF(INDEX(DATOS,0,$P$2)&lt;=$I195,IF(INDEX(DATOS,0,$P$2)&gt;=$J195,IF(ISNUMBER(INDEX(DATOS,0,N$5)),IF(INDEX(DATOS,0,$N$2)=0,IF(INDEX(DATOS,0,$O$2)=1,IF(INDEX(DATOS,0,$Q$2)=$E195,INDEX(DATOS,0,N$5)))))))),"sd")</f>
        <v>sd</v>
      </c>
      <c r="O195" s="118" t="str">
        <f t="array" ref="O195">IFERROR(AVERAGE(IF(INDEX(DATOS,0,$P$2)&lt;=$I195,IF(INDEX(DATOS,0,$P$2)&gt;=$J195,IF(ISNUMBER(INDEX(DATOS,0,O$5)),IF(INDEX(DATOS,0,$N$2)=0,IF(INDEX(DATOS,0,$O$2)=1,IF(INDEX(DATOS,0,$Q$2)=$E195,INDEX(DATOS,0,O$5)))))))),"sd")</f>
        <v>sd</v>
      </c>
      <c r="P195" s="118" t="str">
        <f t="array" ref="P195">IFERROR(AVERAGE(IF(INDEX(DATOS,0,$P$2)&lt;=$I195,IF(INDEX(DATOS,0,$P$2)&gt;=$J195,IF(ISNUMBER(INDEX(DATOS,0,P$5)),IF(INDEX(DATOS,0,$N$2)=0,IF(INDEX(DATOS,0,$O$2)=1,IF(INDEX(DATOS,0,$Q$2)=$E195,INDEX(DATOS,0,P$5)))))))),"sd")</f>
        <v>sd</v>
      </c>
      <c r="Q195" s="118" t="str">
        <f t="array" ref="Q195">IFERROR(AVERAGE(IF(INDEX(DATOS,0,$P$2)&lt;=$I195,IF(INDEX(DATOS,0,$P$2)&gt;=$J195,IF(ISNUMBER(INDEX(DATOS,0,Q$5)),IF(INDEX(DATOS,0,$N$2)=0,IF(INDEX(DATOS,0,$O$2)=1,IF(INDEX(DATOS,0,$Q$2)=$E195,INDEX(DATOS,0,Q$5)))))))),"sd")</f>
        <v>sd</v>
      </c>
      <c r="R195" s="118"/>
      <c r="S195" s="119" t="str">
        <f t="shared" si="12"/>
        <v>--                                      ,sd,sd,2018,2016,sd,sd,sd,sd,sd,sd,sd</v>
      </c>
    </row>
    <row r="196" spans="1:19" x14ac:dyDescent="0.35">
      <c r="A196">
        <f t="shared" si="13"/>
        <v>189</v>
      </c>
      <c r="B196" s="35">
        <f t="array" ref="B196">IF(B195=0,0,MIN(IF(INDEX(DATOS,0,$P$2)&lt;=$I196,IF(INDEX(DATOS,0,$P$2)&gt;=$J196,IF(ISNUMBER(INDEX(DATOS,0,$C196)),IF(INDEX(DATOS,0,$N$2)=0,IF(INDEX(DATOS,0,$O$2)=1,IF(ISNA(MATCH(INDEX(DATOS,0,$Q$2),IF($J$8:J195=J196,$E$8:E195),0)),INDEX(DATOS,0,$M$2)))))))))</f>
        <v>0</v>
      </c>
      <c r="C196" s="32">
        <f>MATCH(D196,INDEX(DATOS,1,),0)</f>
        <v>20</v>
      </c>
      <c r="D196" s="114" t="s">
        <v>1</v>
      </c>
      <c r="E196" s="34" t="str">
        <f>IF($B196=0,"--",INDEX(DATOS,$B196,Q$2))</f>
        <v>--</v>
      </c>
      <c r="F196" s="34" t="str">
        <f>IFERROR(SUBSTITUTE(SUBSTITUTE(SUBSTITUTE(SUBSTITUTE(SUBSTITUTE(MID(E196,1,FIND(",",E196)-1),"Departamento de","Dpto."),"Partido de","Part."),"Coronel","Cnel."),"General","Gral."),"Comandante","Cmte."),E196)</f>
        <v>--</v>
      </c>
      <c r="G196" s="117" t="str">
        <f>IFERROR(VLOOKUP($E196,LOC_UNICOS,G$2,0),"sd")</f>
        <v>sd</v>
      </c>
      <c r="H196" s="117" t="str">
        <f>IFERROR(VLOOKUP($E196,LOC_UNICOS,H$2,0),"sd")</f>
        <v>sd</v>
      </c>
      <c r="I196" s="116">
        <f t="shared" si="10"/>
        <v>2018</v>
      </c>
      <c r="J196" s="116">
        <f t="shared" si="11"/>
        <v>2016</v>
      </c>
      <c r="K196" s="118" t="str">
        <f t="array" ref="K196">IFERROR(AVERAGE(IF(INDEX(DATOS,0,$P$2)&lt;=$I196,IF(INDEX(DATOS,0,$P$2)&gt;=$J196,IF(ISNUMBER(INDEX(DATOS,0,K$5)),IF(INDEX(DATOS,0,$N$2)=0,IF(INDEX(DATOS,0,$O$2)=1,IF(INDEX(DATOS,0,$Q$2)=$E196,INDEX(DATOS,0,K$5)))))))),"sd")</f>
        <v>sd</v>
      </c>
      <c r="L196" s="118" t="str">
        <f t="array" ref="L196">IFERROR(AVERAGE(IF(INDEX(DATOS,0,$P$2)&lt;=$I196,IF(INDEX(DATOS,0,$P$2)&gt;=$J196,IF(ISNUMBER(INDEX(DATOS,0,L$5)),IF(INDEX(DATOS,0,$N$2)=0,IF(INDEX(DATOS,0,$O$2)=1,IF(INDEX(DATOS,0,$Q$2)=$E196,INDEX(DATOS,0,L$5)))))))),"sd")</f>
        <v>sd</v>
      </c>
      <c r="M196" s="118" t="str">
        <f t="array" ref="M196">IFERROR(AVERAGE(IF(INDEX(DATOS,0,$P$2)&lt;=$I196,IF(INDEX(DATOS,0,$P$2)&gt;=$J196,IF(ISNUMBER(INDEX(DATOS,0,M$5)),IF(INDEX(DATOS,0,$N$2)=0,IF(INDEX(DATOS,0,$O$2)=1,IF(INDEX(DATOS,0,$Q$2)=$E196,INDEX(DATOS,0,M$5)))))))),"sd")</f>
        <v>sd</v>
      </c>
      <c r="N196" s="118" t="str">
        <f t="array" ref="N196">IFERROR(AVERAGE(IF(INDEX(DATOS,0,$P$2)&lt;=$I196,IF(INDEX(DATOS,0,$P$2)&gt;=$J196,IF(ISNUMBER(INDEX(DATOS,0,N$5)),IF(INDEX(DATOS,0,$N$2)=0,IF(INDEX(DATOS,0,$O$2)=1,IF(INDEX(DATOS,0,$Q$2)=$E196,INDEX(DATOS,0,N$5)))))))),"sd")</f>
        <v>sd</v>
      </c>
      <c r="O196" s="118" t="str">
        <f t="array" ref="O196">IFERROR(AVERAGE(IF(INDEX(DATOS,0,$P$2)&lt;=$I196,IF(INDEX(DATOS,0,$P$2)&gt;=$J196,IF(ISNUMBER(INDEX(DATOS,0,O$5)),IF(INDEX(DATOS,0,$N$2)=0,IF(INDEX(DATOS,0,$O$2)=1,IF(INDEX(DATOS,0,$Q$2)=$E196,INDEX(DATOS,0,O$5)))))))),"sd")</f>
        <v>sd</v>
      </c>
      <c r="P196" s="118" t="str">
        <f t="array" ref="P196">IFERROR(AVERAGE(IF(INDEX(DATOS,0,$P$2)&lt;=$I196,IF(INDEX(DATOS,0,$P$2)&gt;=$J196,IF(ISNUMBER(INDEX(DATOS,0,P$5)),IF(INDEX(DATOS,0,$N$2)=0,IF(INDEX(DATOS,0,$O$2)=1,IF(INDEX(DATOS,0,$Q$2)=$E196,INDEX(DATOS,0,P$5)))))))),"sd")</f>
        <v>sd</v>
      </c>
      <c r="Q196" s="118" t="str">
        <f t="array" ref="Q196">IFERROR(AVERAGE(IF(INDEX(DATOS,0,$P$2)&lt;=$I196,IF(INDEX(DATOS,0,$P$2)&gt;=$J196,IF(ISNUMBER(INDEX(DATOS,0,Q$5)),IF(INDEX(DATOS,0,$N$2)=0,IF(INDEX(DATOS,0,$O$2)=1,IF(INDEX(DATOS,0,$Q$2)=$E196,INDEX(DATOS,0,Q$5)))))))),"sd")</f>
        <v>sd</v>
      </c>
      <c r="R196" s="118"/>
      <c r="S196" s="119" t="str">
        <f t="shared" si="12"/>
        <v>--                                      ,sd,sd,2018,2016,sd,sd,sd,sd,sd,sd,sd</v>
      </c>
    </row>
    <row r="197" spans="1:19" x14ac:dyDescent="0.35">
      <c r="A197">
        <f t="shared" si="13"/>
        <v>190</v>
      </c>
      <c r="B197" s="35">
        <f t="array" ref="B197">IF(B196=0,0,MIN(IF(INDEX(DATOS,0,$P$2)&lt;=$I197,IF(INDEX(DATOS,0,$P$2)&gt;=$J197,IF(ISNUMBER(INDEX(DATOS,0,$C197)),IF(INDEX(DATOS,0,$N$2)=0,IF(INDEX(DATOS,0,$O$2)=1,IF(ISNA(MATCH(INDEX(DATOS,0,$Q$2),IF($J$8:J196=J197,$E$8:E196),0)),INDEX(DATOS,0,$M$2)))))))))</f>
        <v>0</v>
      </c>
      <c r="C197" s="32">
        <f>MATCH(D197,INDEX(DATOS,1,),0)</f>
        <v>20</v>
      </c>
      <c r="D197" s="114" t="s">
        <v>1</v>
      </c>
      <c r="E197" s="34" t="str">
        <f>IF($B197=0,"--",INDEX(DATOS,$B197,Q$2))</f>
        <v>--</v>
      </c>
      <c r="F197" s="34" t="str">
        <f>IFERROR(SUBSTITUTE(SUBSTITUTE(SUBSTITUTE(SUBSTITUTE(SUBSTITUTE(MID(E197,1,FIND(",",E197)-1),"Departamento de","Dpto."),"Partido de","Part."),"Coronel","Cnel."),"General","Gral."),"Comandante","Cmte."),E197)</f>
        <v>--</v>
      </c>
      <c r="G197" s="117" t="str">
        <f>IFERROR(VLOOKUP($E197,LOC_UNICOS,G$2,0),"sd")</f>
        <v>sd</v>
      </c>
      <c r="H197" s="117" t="str">
        <f>IFERROR(VLOOKUP($E197,LOC_UNICOS,H$2,0),"sd")</f>
        <v>sd</v>
      </c>
      <c r="I197" s="116">
        <f t="shared" si="10"/>
        <v>2018</v>
      </c>
      <c r="J197" s="116">
        <f t="shared" si="11"/>
        <v>2016</v>
      </c>
      <c r="K197" s="118" t="str">
        <f t="array" ref="K197">IFERROR(AVERAGE(IF(INDEX(DATOS,0,$P$2)&lt;=$I197,IF(INDEX(DATOS,0,$P$2)&gt;=$J197,IF(ISNUMBER(INDEX(DATOS,0,K$5)),IF(INDEX(DATOS,0,$N$2)=0,IF(INDEX(DATOS,0,$O$2)=1,IF(INDEX(DATOS,0,$Q$2)=$E197,INDEX(DATOS,0,K$5)))))))),"sd")</f>
        <v>sd</v>
      </c>
      <c r="L197" s="118" t="str">
        <f t="array" ref="L197">IFERROR(AVERAGE(IF(INDEX(DATOS,0,$P$2)&lt;=$I197,IF(INDEX(DATOS,0,$P$2)&gt;=$J197,IF(ISNUMBER(INDEX(DATOS,0,L$5)),IF(INDEX(DATOS,0,$N$2)=0,IF(INDEX(DATOS,0,$O$2)=1,IF(INDEX(DATOS,0,$Q$2)=$E197,INDEX(DATOS,0,L$5)))))))),"sd")</f>
        <v>sd</v>
      </c>
      <c r="M197" s="118" t="str">
        <f t="array" ref="M197">IFERROR(AVERAGE(IF(INDEX(DATOS,0,$P$2)&lt;=$I197,IF(INDEX(DATOS,0,$P$2)&gt;=$J197,IF(ISNUMBER(INDEX(DATOS,0,M$5)),IF(INDEX(DATOS,0,$N$2)=0,IF(INDEX(DATOS,0,$O$2)=1,IF(INDEX(DATOS,0,$Q$2)=$E197,INDEX(DATOS,0,M$5)))))))),"sd")</f>
        <v>sd</v>
      </c>
      <c r="N197" s="118" t="str">
        <f t="array" ref="N197">IFERROR(AVERAGE(IF(INDEX(DATOS,0,$P$2)&lt;=$I197,IF(INDEX(DATOS,0,$P$2)&gt;=$J197,IF(ISNUMBER(INDEX(DATOS,0,N$5)),IF(INDEX(DATOS,0,$N$2)=0,IF(INDEX(DATOS,0,$O$2)=1,IF(INDEX(DATOS,0,$Q$2)=$E197,INDEX(DATOS,0,N$5)))))))),"sd")</f>
        <v>sd</v>
      </c>
      <c r="O197" s="118" t="str">
        <f t="array" ref="O197">IFERROR(AVERAGE(IF(INDEX(DATOS,0,$P$2)&lt;=$I197,IF(INDEX(DATOS,0,$P$2)&gt;=$J197,IF(ISNUMBER(INDEX(DATOS,0,O$5)),IF(INDEX(DATOS,0,$N$2)=0,IF(INDEX(DATOS,0,$O$2)=1,IF(INDEX(DATOS,0,$Q$2)=$E197,INDEX(DATOS,0,O$5)))))))),"sd")</f>
        <v>sd</v>
      </c>
      <c r="P197" s="118" t="str">
        <f t="array" ref="P197">IFERROR(AVERAGE(IF(INDEX(DATOS,0,$P$2)&lt;=$I197,IF(INDEX(DATOS,0,$P$2)&gt;=$J197,IF(ISNUMBER(INDEX(DATOS,0,P$5)),IF(INDEX(DATOS,0,$N$2)=0,IF(INDEX(DATOS,0,$O$2)=1,IF(INDEX(DATOS,0,$Q$2)=$E197,INDEX(DATOS,0,P$5)))))))),"sd")</f>
        <v>sd</v>
      </c>
      <c r="Q197" s="118" t="str">
        <f t="array" ref="Q197">IFERROR(AVERAGE(IF(INDEX(DATOS,0,$P$2)&lt;=$I197,IF(INDEX(DATOS,0,$P$2)&gt;=$J197,IF(ISNUMBER(INDEX(DATOS,0,Q$5)),IF(INDEX(DATOS,0,$N$2)=0,IF(INDEX(DATOS,0,$O$2)=1,IF(INDEX(DATOS,0,$Q$2)=$E197,INDEX(DATOS,0,Q$5)))))))),"sd")</f>
        <v>sd</v>
      </c>
      <c r="R197" s="118"/>
      <c r="S197" s="119" t="str">
        <f t="shared" si="12"/>
        <v>--                                      ,sd,sd,2018,2016,sd,sd,sd,sd,sd,sd,sd</v>
      </c>
    </row>
    <row r="198" spans="1:19" x14ac:dyDescent="0.35">
      <c r="A198">
        <f t="shared" si="13"/>
        <v>191</v>
      </c>
      <c r="B198" s="35">
        <f t="array" ref="B198">IF(B197=0,0,MIN(IF(INDEX(DATOS,0,$P$2)&lt;=$I198,IF(INDEX(DATOS,0,$P$2)&gt;=$J198,IF(ISNUMBER(INDEX(DATOS,0,$C198)),IF(INDEX(DATOS,0,$N$2)=0,IF(INDEX(DATOS,0,$O$2)=1,IF(ISNA(MATCH(INDEX(DATOS,0,$Q$2),IF($J$8:J197=J198,$E$8:E197),0)),INDEX(DATOS,0,$M$2)))))))))</f>
        <v>0</v>
      </c>
      <c r="C198" s="32">
        <f>MATCH(D198,INDEX(DATOS,1,),0)</f>
        <v>20</v>
      </c>
      <c r="D198" s="114" t="s">
        <v>1</v>
      </c>
      <c r="E198" s="34" t="str">
        <f>IF($B198=0,"--",INDEX(DATOS,$B198,Q$2))</f>
        <v>--</v>
      </c>
      <c r="F198" s="34" t="str">
        <f>IFERROR(SUBSTITUTE(SUBSTITUTE(SUBSTITUTE(SUBSTITUTE(SUBSTITUTE(MID(E198,1,FIND(",",E198)-1),"Departamento de","Dpto."),"Partido de","Part."),"Coronel","Cnel."),"General","Gral."),"Comandante","Cmte."),E198)</f>
        <v>--</v>
      </c>
      <c r="G198" s="117" t="str">
        <f>IFERROR(VLOOKUP($E198,LOC_UNICOS,G$2,0),"sd")</f>
        <v>sd</v>
      </c>
      <c r="H198" s="117" t="str">
        <f>IFERROR(VLOOKUP($E198,LOC_UNICOS,H$2,0),"sd")</f>
        <v>sd</v>
      </c>
      <c r="I198" s="116">
        <f t="shared" si="10"/>
        <v>2018</v>
      </c>
      <c r="J198" s="116">
        <f t="shared" si="11"/>
        <v>2016</v>
      </c>
      <c r="K198" s="118" t="str">
        <f t="array" ref="K198">IFERROR(AVERAGE(IF(INDEX(DATOS,0,$P$2)&lt;=$I198,IF(INDEX(DATOS,0,$P$2)&gt;=$J198,IF(ISNUMBER(INDEX(DATOS,0,K$5)),IF(INDEX(DATOS,0,$N$2)=0,IF(INDEX(DATOS,0,$O$2)=1,IF(INDEX(DATOS,0,$Q$2)=$E198,INDEX(DATOS,0,K$5)))))))),"sd")</f>
        <v>sd</v>
      </c>
      <c r="L198" s="118" t="str">
        <f t="array" ref="L198">IFERROR(AVERAGE(IF(INDEX(DATOS,0,$P$2)&lt;=$I198,IF(INDEX(DATOS,0,$P$2)&gt;=$J198,IF(ISNUMBER(INDEX(DATOS,0,L$5)),IF(INDEX(DATOS,0,$N$2)=0,IF(INDEX(DATOS,0,$O$2)=1,IF(INDEX(DATOS,0,$Q$2)=$E198,INDEX(DATOS,0,L$5)))))))),"sd")</f>
        <v>sd</v>
      </c>
      <c r="M198" s="118" t="str">
        <f t="array" ref="M198">IFERROR(AVERAGE(IF(INDEX(DATOS,0,$P$2)&lt;=$I198,IF(INDEX(DATOS,0,$P$2)&gt;=$J198,IF(ISNUMBER(INDEX(DATOS,0,M$5)),IF(INDEX(DATOS,0,$N$2)=0,IF(INDEX(DATOS,0,$O$2)=1,IF(INDEX(DATOS,0,$Q$2)=$E198,INDEX(DATOS,0,M$5)))))))),"sd")</f>
        <v>sd</v>
      </c>
      <c r="N198" s="118" t="str">
        <f t="array" ref="N198">IFERROR(AVERAGE(IF(INDEX(DATOS,0,$P$2)&lt;=$I198,IF(INDEX(DATOS,0,$P$2)&gt;=$J198,IF(ISNUMBER(INDEX(DATOS,0,N$5)),IF(INDEX(DATOS,0,$N$2)=0,IF(INDEX(DATOS,0,$O$2)=1,IF(INDEX(DATOS,0,$Q$2)=$E198,INDEX(DATOS,0,N$5)))))))),"sd")</f>
        <v>sd</v>
      </c>
      <c r="O198" s="118" t="str">
        <f t="array" ref="O198">IFERROR(AVERAGE(IF(INDEX(DATOS,0,$P$2)&lt;=$I198,IF(INDEX(DATOS,0,$P$2)&gt;=$J198,IF(ISNUMBER(INDEX(DATOS,0,O$5)),IF(INDEX(DATOS,0,$N$2)=0,IF(INDEX(DATOS,0,$O$2)=1,IF(INDEX(DATOS,0,$Q$2)=$E198,INDEX(DATOS,0,O$5)))))))),"sd")</f>
        <v>sd</v>
      </c>
      <c r="P198" s="118" t="str">
        <f t="array" ref="P198">IFERROR(AVERAGE(IF(INDEX(DATOS,0,$P$2)&lt;=$I198,IF(INDEX(DATOS,0,$P$2)&gt;=$J198,IF(ISNUMBER(INDEX(DATOS,0,P$5)),IF(INDEX(DATOS,0,$N$2)=0,IF(INDEX(DATOS,0,$O$2)=1,IF(INDEX(DATOS,0,$Q$2)=$E198,INDEX(DATOS,0,P$5)))))))),"sd")</f>
        <v>sd</v>
      </c>
      <c r="Q198" s="118" t="str">
        <f t="array" ref="Q198">IFERROR(AVERAGE(IF(INDEX(DATOS,0,$P$2)&lt;=$I198,IF(INDEX(DATOS,0,$P$2)&gt;=$J198,IF(ISNUMBER(INDEX(DATOS,0,Q$5)),IF(INDEX(DATOS,0,$N$2)=0,IF(INDEX(DATOS,0,$O$2)=1,IF(INDEX(DATOS,0,$Q$2)=$E198,INDEX(DATOS,0,Q$5)))))))),"sd")</f>
        <v>sd</v>
      </c>
      <c r="R198" s="118"/>
      <c r="S198" s="119" t="str">
        <f t="shared" si="12"/>
        <v>--                                      ,sd,sd,2018,2016,sd,sd,sd,sd,sd,sd,sd</v>
      </c>
    </row>
    <row r="199" spans="1:19" x14ac:dyDescent="0.35">
      <c r="A199">
        <f t="shared" si="13"/>
        <v>192</v>
      </c>
      <c r="B199" s="35">
        <f t="array" ref="B199">IF(B198=0,0,MIN(IF(INDEX(DATOS,0,$P$2)&lt;=$I199,IF(INDEX(DATOS,0,$P$2)&gt;=$J199,IF(ISNUMBER(INDEX(DATOS,0,$C199)),IF(INDEX(DATOS,0,$N$2)=0,IF(INDEX(DATOS,0,$O$2)=1,IF(ISNA(MATCH(INDEX(DATOS,0,$Q$2),IF($J$8:J198=J199,$E$8:E198),0)),INDEX(DATOS,0,$M$2)))))))))</f>
        <v>0</v>
      </c>
      <c r="C199" s="32">
        <f>MATCH(D199,INDEX(DATOS,1,),0)</f>
        <v>20</v>
      </c>
      <c r="D199" s="114" t="s">
        <v>1</v>
      </c>
      <c r="E199" s="34" t="str">
        <f>IF($B199=0,"--",INDEX(DATOS,$B199,Q$2))</f>
        <v>--</v>
      </c>
      <c r="F199" s="34" t="str">
        <f>IFERROR(SUBSTITUTE(SUBSTITUTE(SUBSTITUTE(SUBSTITUTE(SUBSTITUTE(MID(E199,1,FIND(",",E199)-1),"Departamento de","Dpto."),"Partido de","Part."),"Coronel","Cnel."),"General","Gral."),"Comandante","Cmte."),E199)</f>
        <v>--</v>
      </c>
      <c r="G199" s="117" t="str">
        <f>IFERROR(VLOOKUP($E199,LOC_UNICOS,G$2,0),"sd")</f>
        <v>sd</v>
      </c>
      <c r="H199" s="117" t="str">
        <f>IFERROR(VLOOKUP($E199,LOC_UNICOS,H$2,0),"sd")</f>
        <v>sd</v>
      </c>
      <c r="I199" s="116">
        <f t="shared" si="10"/>
        <v>2018</v>
      </c>
      <c r="J199" s="116">
        <f t="shared" si="11"/>
        <v>2016</v>
      </c>
      <c r="K199" s="118" t="str">
        <f t="array" ref="K199">IFERROR(AVERAGE(IF(INDEX(DATOS,0,$P$2)&lt;=$I199,IF(INDEX(DATOS,0,$P$2)&gt;=$J199,IF(ISNUMBER(INDEX(DATOS,0,K$5)),IF(INDEX(DATOS,0,$N$2)=0,IF(INDEX(DATOS,0,$O$2)=1,IF(INDEX(DATOS,0,$Q$2)=$E199,INDEX(DATOS,0,K$5)))))))),"sd")</f>
        <v>sd</v>
      </c>
      <c r="L199" s="118" t="str">
        <f t="array" ref="L199">IFERROR(AVERAGE(IF(INDEX(DATOS,0,$P$2)&lt;=$I199,IF(INDEX(DATOS,0,$P$2)&gt;=$J199,IF(ISNUMBER(INDEX(DATOS,0,L$5)),IF(INDEX(DATOS,0,$N$2)=0,IF(INDEX(DATOS,0,$O$2)=1,IF(INDEX(DATOS,0,$Q$2)=$E199,INDEX(DATOS,0,L$5)))))))),"sd")</f>
        <v>sd</v>
      </c>
      <c r="M199" s="118" t="str">
        <f t="array" ref="M199">IFERROR(AVERAGE(IF(INDEX(DATOS,0,$P$2)&lt;=$I199,IF(INDEX(DATOS,0,$P$2)&gt;=$J199,IF(ISNUMBER(INDEX(DATOS,0,M$5)),IF(INDEX(DATOS,0,$N$2)=0,IF(INDEX(DATOS,0,$O$2)=1,IF(INDEX(DATOS,0,$Q$2)=$E199,INDEX(DATOS,0,M$5)))))))),"sd")</f>
        <v>sd</v>
      </c>
      <c r="N199" s="118" t="str">
        <f t="array" ref="N199">IFERROR(AVERAGE(IF(INDEX(DATOS,0,$P$2)&lt;=$I199,IF(INDEX(DATOS,0,$P$2)&gt;=$J199,IF(ISNUMBER(INDEX(DATOS,0,N$5)),IF(INDEX(DATOS,0,$N$2)=0,IF(INDEX(DATOS,0,$O$2)=1,IF(INDEX(DATOS,0,$Q$2)=$E199,INDEX(DATOS,0,N$5)))))))),"sd")</f>
        <v>sd</v>
      </c>
      <c r="O199" s="118" t="str">
        <f t="array" ref="O199">IFERROR(AVERAGE(IF(INDEX(DATOS,0,$P$2)&lt;=$I199,IF(INDEX(DATOS,0,$P$2)&gt;=$J199,IF(ISNUMBER(INDEX(DATOS,0,O$5)),IF(INDEX(DATOS,0,$N$2)=0,IF(INDEX(DATOS,0,$O$2)=1,IF(INDEX(DATOS,0,$Q$2)=$E199,INDEX(DATOS,0,O$5)))))))),"sd")</f>
        <v>sd</v>
      </c>
      <c r="P199" s="118" t="str">
        <f t="array" ref="P199">IFERROR(AVERAGE(IF(INDEX(DATOS,0,$P$2)&lt;=$I199,IF(INDEX(DATOS,0,$P$2)&gt;=$J199,IF(ISNUMBER(INDEX(DATOS,0,P$5)),IF(INDEX(DATOS,0,$N$2)=0,IF(INDEX(DATOS,0,$O$2)=1,IF(INDEX(DATOS,0,$Q$2)=$E199,INDEX(DATOS,0,P$5)))))))),"sd")</f>
        <v>sd</v>
      </c>
      <c r="Q199" s="118" t="str">
        <f t="array" ref="Q199">IFERROR(AVERAGE(IF(INDEX(DATOS,0,$P$2)&lt;=$I199,IF(INDEX(DATOS,0,$P$2)&gt;=$J199,IF(ISNUMBER(INDEX(DATOS,0,Q$5)),IF(INDEX(DATOS,0,$N$2)=0,IF(INDEX(DATOS,0,$O$2)=1,IF(INDEX(DATOS,0,$Q$2)=$E199,INDEX(DATOS,0,Q$5)))))))),"sd")</f>
        <v>sd</v>
      </c>
      <c r="R199" s="118"/>
      <c r="S199" s="119" t="str">
        <f t="shared" si="12"/>
        <v>--                                      ,sd,sd,2018,2016,sd,sd,sd,sd,sd,sd,sd</v>
      </c>
    </row>
    <row r="200" spans="1:19" x14ac:dyDescent="0.35">
      <c r="A200">
        <f t="shared" si="13"/>
        <v>193</v>
      </c>
      <c r="B200" s="35">
        <f t="array" ref="B200">IF(B199=0,0,MIN(IF(INDEX(DATOS,0,$P$2)&lt;=$I200,IF(INDEX(DATOS,0,$P$2)&gt;=$J200,IF(ISNUMBER(INDEX(DATOS,0,$C200)),IF(INDEX(DATOS,0,$N$2)=0,IF(INDEX(DATOS,0,$O$2)=1,IF(ISNA(MATCH(INDEX(DATOS,0,$Q$2),IF($J$8:J199=J200,$E$8:E199),0)),INDEX(DATOS,0,$M$2)))))))))</f>
        <v>0</v>
      </c>
      <c r="C200" s="32">
        <f>MATCH(D200,INDEX(DATOS,1,),0)</f>
        <v>20</v>
      </c>
      <c r="D200" s="114" t="s">
        <v>1</v>
      </c>
      <c r="E200" s="34" t="str">
        <f>IF($B200=0,"--",INDEX(DATOS,$B200,Q$2))</f>
        <v>--</v>
      </c>
      <c r="F200" s="34" t="str">
        <f>IFERROR(SUBSTITUTE(SUBSTITUTE(SUBSTITUTE(SUBSTITUTE(SUBSTITUTE(MID(E200,1,FIND(",",E200)-1),"Departamento de","Dpto."),"Partido de","Part."),"Coronel","Cnel."),"General","Gral."),"Comandante","Cmte."),E200)</f>
        <v>--</v>
      </c>
      <c r="G200" s="117" t="str">
        <f>IFERROR(VLOOKUP($E200,LOC_UNICOS,G$2,0),"sd")</f>
        <v>sd</v>
      </c>
      <c r="H200" s="117" t="str">
        <f>IFERROR(VLOOKUP($E200,LOC_UNICOS,H$2,0),"sd")</f>
        <v>sd</v>
      </c>
      <c r="I200" s="116">
        <f t="shared" si="10"/>
        <v>2018</v>
      </c>
      <c r="J200" s="116">
        <f t="shared" si="11"/>
        <v>2016</v>
      </c>
      <c r="K200" s="118" t="str">
        <f t="array" ref="K200">IFERROR(AVERAGE(IF(INDEX(DATOS,0,$P$2)&lt;=$I200,IF(INDEX(DATOS,0,$P$2)&gt;=$J200,IF(ISNUMBER(INDEX(DATOS,0,K$5)),IF(INDEX(DATOS,0,$N$2)=0,IF(INDEX(DATOS,0,$O$2)=1,IF(INDEX(DATOS,0,$Q$2)=$E200,INDEX(DATOS,0,K$5)))))))),"sd")</f>
        <v>sd</v>
      </c>
      <c r="L200" s="118" t="str">
        <f t="array" ref="L200">IFERROR(AVERAGE(IF(INDEX(DATOS,0,$P$2)&lt;=$I200,IF(INDEX(DATOS,0,$P$2)&gt;=$J200,IF(ISNUMBER(INDEX(DATOS,0,L$5)),IF(INDEX(DATOS,0,$N$2)=0,IF(INDEX(DATOS,0,$O$2)=1,IF(INDEX(DATOS,0,$Q$2)=$E200,INDEX(DATOS,0,L$5)))))))),"sd")</f>
        <v>sd</v>
      </c>
      <c r="M200" s="118" t="str">
        <f t="array" ref="M200">IFERROR(AVERAGE(IF(INDEX(DATOS,0,$P$2)&lt;=$I200,IF(INDEX(DATOS,0,$P$2)&gt;=$J200,IF(ISNUMBER(INDEX(DATOS,0,M$5)),IF(INDEX(DATOS,0,$N$2)=0,IF(INDEX(DATOS,0,$O$2)=1,IF(INDEX(DATOS,0,$Q$2)=$E200,INDEX(DATOS,0,M$5)))))))),"sd")</f>
        <v>sd</v>
      </c>
      <c r="N200" s="118" t="str">
        <f t="array" ref="N200">IFERROR(AVERAGE(IF(INDEX(DATOS,0,$P$2)&lt;=$I200,IF(INDEX(DATOS,0,$P$2)&gt;=$J200,IF(ISNUMBER(INDEX(DATOS,0,N$5)),IF(INDEX(DATOS,0,$N$2)=0,IF(INDEX(DATOS,0,$O$2)=1,IF(INDEX(DATOS,0,$Q$2)=$E200,INDEX(DATOS,0,N$5)))))))),"sd")</f>
        <v>sd</v>
      </c>
      <c r="O200" s="118" t="str">
        <f t="array" ref="O200">IFERROR(AVERAGE(IF(INDEX(DATOS,0,$P$2)&lt;=$I200,IF(INDEX(DATOS,0,$P$2)&gt;=$J200,IF(ISNUMBER(INDEX(DATOS,0,O$5)),IF(INDEX(DATOS,0,$N$2)=0,IF(INDEX(DATOS,0,$O$2)=1,IF(INDEX(DATOS,0,$Q$2)=$E200,INDEX(DATOS,0,O$5)))))))),"sd")</f>
        <v>sd</v>
      </c>
      <c r="P200" s="118" t="str">
        <f t="array" ref="P200">IFERROR(AVERAGE(IF(INDEX(DATOS,0,$P$2)&lt;=$I200,IF(INDEX(DATOS,0,$P$2)&gt;=$J200,IF(ISNUMBER(INDEX(DATOS,0,P$5)),IF(INDEX(DATOS,0,$N$2)=0,IF(INDEX(DATOS,0,$O$2)=1,IF(INDEX(DATOS,0,$Q$2)=$E200,INDEX(DATOS,0,P$5)))))))),"sd")</f>
        <v>sd</v>
      </c>
      <c r="Q200" s="118" t="str">
        <f t="array" ref="Q200">IFERROR(AVERAGE(IF(INDEX(DATOS,0,$P$2)&lt;=$I200,IF(INDEX(DATOS,0,$P$2)&gt;=$J200,IF(ISNUMBER(INDEX(DATOS,0,Q$5)),IF(INDEX(DATOS,0,$N$2)=0,IF(INDEX(DATOS,0,$O$2)=1,IF(INDEX(DATOS,0,$Q$2)=$E200,INDEX(DATOS,0,Q$5)))))))),"sd")</f>
        <v>sd</v>
      </c>
      <c r="R200" s="118"/>
      <c r="S200" s="119" t="str">
        <f t="shared" si="12"/>
        <v>--                                      ,sd,sd,2018,2016,sd,sd,sd,sd,sd,sd,sd</v>
      </c>
    </row>
    <row r="201" spans="1:19" x14ac:dyDescent="0.35">
      <c r="A201">
        <f t="shared" si="13"/>
        <v>194</v>
      </c>
      <c r="B201" s="35">
        <f t="array" ref="B201">IF(B200=0,0,MIN(IF(INDEX(DATOS,0,$P$2)&lt;=$I201,IF(INDEX(DATOS,0,$P$2)&gt;=$J201,IF(ISNUMBER(INDEX(DATOS,0,$C201)),IF(INDEX(DATOS,0,$N$2)=0,IF(INDEX(DATOS,0,$O$2)=1,IF(ISNA(MATCH(INDEX(DATOS,0,$Q$2),IF($J$8:J200=J201,$E$8:E200),0)),INDEX(DATOS,0,$M$2)))))))))</f>
        <v>0</v>
      </c>
      <c r="C201" s="32">
        <f>MATCH(D201,INDEX(DATOS,1,),0)</f>
        <v>20</v>
      </c>
      <c r="D201" s="114" t="s">
        <v>1</v>
      </c>
      <c r="E201" s="34" t="str">
        <f>IF($B201=0,"--",INDEX(DATOS,$B201,Q$2))</f>
        <v>--</v>
      </c>
      <c r="F201" s="34" t="str">
        <f>IFERROR(SUBSTITUTE(SUBSTITUTE(SUBSTITUTE(SUBSTITUTE(SUBSTITUTE(MID(E201,1,FIND(",",E201)-1),"Departamento de","Dpto."),"Partido de","Part."),"Coronel","Cnel."),"General","Gral."),"Comandante","Cmte."),E201)</f>
        <v>--</v>
      </c>
      <c r="G201" s="117" t="str">
        <f>IFERROR(VLOOKUP($E201,LOC_UNICOS,G$2,0),"sd")</f>
        <v>sd</v>
      </c>
      <c r="H201" s="117" t="str">
        <f>IFERROR(VLOOKUP($E201,LOC_UNICOS,H$2,0),"sd")</f>
        <v>sd</v>
      </c>
      <c r="I201" s="116">
        <f t="shared" ref="I201:I207" si="14">$B$1</f>
        <v>2018</v>
      </c>
      <c r="J201" s="116">
        <f t="shared" ref="J201:J207" si="15">I201-2</f>
        <v>2016</v>
      </c>
      <c r="K201" s="118" t="str">
        <f t="array" ref="K201">IFERROR(AVERAGE(IF(INDEX(DATOS,0,$P$2)&lt;=$I201,IF(INDEX(DATOS,0,$P$2)&gt;=$J201,IF(ISNUMBER(INDEX(DATOS,0,K$5)),IF(INDEX(DATOS,0,$N$2)=0,IF(INDEX(DATOS,0,$O$2)=1,IF(INDEX(DATOS,0,$Q$2)=$E201,INDEX(DATOS,0,K$5)))))))),"sd")</f>
        <v>sd</v>
      </c>
      <c r="L201" s="118" t="str">
        <f t="array" ref="L201">IFERROR(AVERAGE(IF(INDEX(DATOS,0,$P$2)&lt;=$I201,IF(INDEX(DATOS,0,$P$2)&gt;=$J201,IF(ISNUMBER(INDEX(DATOS,0,L$5)),IF(INDEX(DATOS,0,$N$2)=0,IF(INDEX(DATOS,0,$O$2)=1,IF(INDEX(DATOS,0,$Q$2)=$E201,INDEX(DATOS,0,L$5)))))))),"sd")</f>
        <v>sd</v>
      </c>
      <c r="M201" s="118" t="str">
        <f t="array" ref="M201">IFERROR(AVERAGE(IF(INDEX(DATOS,0,$P$2)&lt;=$I201,IF(INDEX(DATOS,0,$P$2)&gt;=$J201,IF(ISNUMBER(INDEX(DATOS,0,M$5)),IF(INDEX(DATOS,0,$N$2)=0,IF(INDEX(DATOS,0,$O$2)=1,IF(INDEX(DATOS,0,$Q$2)=$E201,INDEX(DATOS,0,M$5)))))))),"sd")</f>
        <v>sd</v>
      </c>
      <c r="N201" s="118" t="str">
        <f t="array" ref="N201">IFERROR(AVERAGE(IF(INDEX(DATOS,0,$P$2)&lt;=$I201,IF(INDEX(DATOS,0,$P$2)&gt;=$J201,IF(ISNUMBER(INDEX(DATOS,0,N$5)),IF(INDEX(DATOS,0,$N$2)=0,IF(INDEX(DATOS,0,$O$2)=1,IF(INDEX(DATOS,0,$Q$2)=$E201,INDEX(DATOS,0,N$5)))))))),"sd")</f>
        <v>sd</v>
      </c>
      <c r="O201" s="118" t="str">
        <f t="array" ref="O201">IFERROR(AVERAGE(IF(INDEX(DATOS,0,$P$2)&lt;=$I201,IF(INDEX(DATOS,0,$P$2)&gt;=$J201,IF(ISNUMBER(INDEX(DATOS,0,O$5)),IF(INDEX(DATOS,0,$N$2)=0,IF(INDEX(DATOS,0,$O$2)=1,IF(INDEX(DATOS,0,$Q$2)=$E201,INDEX(DATOS,0,O$5)))))))),"sd")</f>
        <v>sd</v>
      </c>
      <c r="P201" s="118" t="str">
        <f t="array" ref="P201">IFERROR(AVERAGE(IF(INDEX(DATOS,0,$P$2)&lt;=$I201,IF(INDEX(DATOS,0,$P$2)&gt;=$J201,IF(ISNUMBER(INDEX(DATOS,0,P$5)),IF(INDEX(DATOS,0,$N$2)=0,IF(INDEX(DATOS,0,$O$2)=1,IF(INDEX(DATOS,0,$Q$2)=$E201,INDEX(DATOS,0,P$5)))))))),"sd")</f>
        <v>sd</v>
      </c>
      <c r="Q201" s="118" t="str">
        <f t="array" ref="Q201">IFERROR(AVERAGE(IF(INDEX(DATOS,0,$P$2)&lt;=$I201,IF(INDEX(DATOS,0,$P$2)&gt;=$J201,IF(ISNUMBER(INDEX(DATOS,0,Q$5)),IF(INDEX(DATOS,0,$N$2)=0,IF(INDEX(DATOS,0,$O$2)=1,IF(INDEX(DATOS,0,$Q$2)=$E201,INDEX(DATOS,0,Q$5)))))))),"sd")</f>
        <v>sd</v>
      </c>
      <c r="R201" s="118"/>
      <c r="S201" s="119" t="str">
        <f t="shared" ref="S201:S207" si="16">F201&amp;REPT(" ",40-LEN(F201))&amp;","&amp;TEXT(G201,"?0.000")&amp;","&amp;TEXT(H201,"?0.000")&amp;","&amp;TEXT(I201,"?0")&amp;","&amp;TEXT(J201,"?0")&amp;","&amp;TEXT(K201,"?0.000")&amp;","&amp;TEXT(L201,"?0.000")&amp;","&amp;TEXT(M201,"?0.000")&amp;","&amp;TEXT(N201,"?0.000")&amp;","&amp;TEXT(O201,"?0.000")&amp;","&amp;TEXT(P201,"?0.000")&amp;","&amp;TEXT(Q201,"?0.000")</f>
        <v>--                                      ,sd,sd,2018,2016,sd,sd,sd,sd,sd,sd,sd</v>
      </c>
    </row>
    <row r="202" spans="1:19" x14ac:dyDescent="0.35">
      <c r="A202">
        <f t="shared" ref="A202:A207" si="17">A201+1</f>
        <v>195</v>
      </c>
      <c r="B202" s="35">
        <f t="array" ref="B202">IF(B201=0,0,MIN(IF(INDEX(DATOS,0,$P$2)&lt;=$I202,IF(INDEX(DATOS,0,$P$2)&gt;=$J202,IF(ISNUMBER(INDEX(DATOS,0,$C202)),IF(INDEX(DATOS,0,$N$2)=0,IF(INDEX(DATOS,0,$O$2)=1,IF(ISNA(MATCH(INDEX(DATOS,0,$Q$2),IF($J$8:J201=J202,$E$8:E201),0)),INDEX(DATOS,0,$M$2)))))))))</f>
        <v>0</v>
      </c>
      <c r="C202" s="32">
        <f>MATCH(D202,INDEX(DATOS,1,),0)</f>
        <v>20</v>
      </c>
      <c r="D202" s="114" t="s">
        <v>1</v>
      </c>
      <c r="E202" s="34" t="str">
        <f>IF($B202=0,"--",INDEX(DATOS,$B202,Q$2))</f>
        <v>--</v>
      </c>
      <c r="F202" s="34" t="str">
        <f>IFERROR(SUBSTITUTE(SUBSTITUTE(SUBSTITUTE(SUBSTITUTE(SUBSTITUTE(MID(E202,1,FIND(",",E202)-1),"Departamento de","Dpto."),"Partido de","Part."),"Coronel","Cnel."),"General","Gral."),"Comandante","Cmte."),E202)</f>
        <v>--</v>
      </c>
      <c r="G202" s="117" t="str">
        <f>IFERROR(VLOOKUP($E202,LOC_UNICOS,G$2,0),"sd")</f>
        <v>sd</v>
      </c>
      <c r="H202" s="117" t="str">
        <f>IFERROR(VLOOKUP($E202,LOC_UNICOS,H$2,0),"sd")</f>
        <v>sd</v>
      </c>
      <c r="I202" s="116">
        <f t="shared" si="14"/>
        <v>2018</v>
      </c>
      <c r="J202" s="116">
        <f t="shared" si="15"/>
        <v>2016</v>
      </c>
      <c r="K202" s="118" t="str">
        <f t="array" ref="K202">IFERROR(AVERAGE(IF(INDEX(DATOS,0,$P$2)&lt;=$I202,IF(INDEX(DATOS,0,$P$2)&gt;=$J202,IF(ISNUMBER(INDEX(DATOS,0,K$5)),IF(INDEX(DATOS,0,$N$2)=0,IF(INDEX(DATOS,0,$O$2)=1,IF(INDEX(DATOS,0,$Q$2)=$E202,INDEX(DATOS,0,K$5)))))))),"sd")</f>
        <v>sd</v>
      </c>
      <c r="L202" s="118" t="str">
        <f t="array" ref="L202">IFERROR(AVERAGE(IF(INDEX(DATOS,0,$P$2)&lt;=$I202,IF(INDEX(DATOS,0,$P$2)&gt;=$J202,IF(ISNUMBER(INDEX(DATOS,0,L$5)),IF(INDEX(DATOS,0,$N$2)=0,IF(INDEX(DATOS,0,$O$2)=1,IF(INDEX(DATOS,0,$Q$2)=$E202,INDEX(DATOS,0,L$5)))))))),"sd")</f>
        <v>sd</v>
      </c>
      <c r="M202" s="118" t="str">
        <f t="array" ref="M202">IFERROR(AVERAGE(IF(INDEX(DATOS,0,$P$2)&lt;=$I202,IF(INDEX(DATOS,0,$P$2)&gt;=$J202,IF(ISNUMBER(INDEX(DATOS,0,M$5)),IF(INDEX(DATOS,0,$N$2)=0,IF(INDEX(DATOS,0,$O$2)=1,IF(INDEX(DATOS,0,$Q$2)=$E202,INDEX(DATOS,0,M$5)))))))),"sd")</f>
        <v>sd</v>
      </c>
      <c r="N202" s="118" t="str">
        <f t="array" ref="N202">IFERROR(AVERAGE(IF(INDEX(DATOS,0,$P$2)&lt;=$I202,IF(INDEX(DATOS,0,$P$2)&gt;=$J202,IF(ISNUMBER(INDEX(DATOS,0,N$5)),IF(INDEX(DATOS,0,$N$2)=0,IF(INDEX(DATOS,0,$O$2)=1,IF(INDEX(DATOS,0,$Q$2)=$E202,INDEX(DATOS,0,N$5)))))))),"sd")</f>
        <v>sd</v>
      </c>
      <c r="O202" s="118" t="str">
        <f t="array" ref="O202">IFERROR(AVERAGE(IF(INDEX(DATOS,0,$P$2)&lt;=$I202,IF(INDEX(DATOS,0,$P$2)&gt;=$J202,IF(ISNUMBER(INDEX(DATOS,0,O$5)),IF(INDEX(DATOS,0,$N$2)=0,IF(INDEX(DATOS,0,$O$2)=1,IF(INDEX(DATOS,0,$Q$2)=$E202,INDEX(DATOS,0,O$5)))))))),"sd")</f>
        <v>sd</v>
      </c>
      <c r="P202" s="118" t="str">
        <f t="array" ref="P202">IFERROR(AVERAGE(IF(INDEX(DATOS,0,$P$2)&lt;=$I202,IF(INDEX(DATOS,0,$P$2)&gt;=$J202,IF(ISNUMBER(INDEX(DATOS,0,P$5)),IF(INDEX(DATOS,0,$N$2)=0,IF(INDEX(DATOS,0,$O$2)=1,IF(INDEX(DATOS,0,$Q$2)=$E202,INDEX(DATOS,0,P$5)))))))),"sd")</f>
        <v>sd</v>
      </c>
      <c r="Q202" s="118" t="str">
        <f t="array" ref="Q202">IFERROR(AVERAGE(IF(INDEX(DATOS,0,$P$2)&lt;=$I202,IF(INDEX(DATOS,0,$P$2)&gt;=$J202,IF(ISNUMBER(INDEX(DATOS,0,Q$5)),IF(INDEX(DATOS,0,$N$2)=0,IF(INDEX(DATOS,0,$O$2)=1,IF(INDEX(DATOS,0,$Q$2)=$E202,INDEX(DATOS,0,Q$5)))))))),"sd")</f>
        <v>sd</v>
      </c>
      <c r="R202" s="118"/>
      <c r="S202" s="119" t="str">
        <f t="shared" si="16"/>
        <v>--                                      ,sd,sd,2018,2016,sd,sd,sd,sd,sd,sd,sd</v>
      </c>
    </row>
    <row r="203" spans="1:19" x14ac:dyDescent="0.35">
      <c r="A203">
        <f t="shared" si="17"/>
        <v>196</v>
      </c>
      <c r="B203" s="35">
        <f t="array" ref="B203">IF(B202=0,0,MIN(IF(INDEX(DATOS,0,$P$2)&lt;=$I203,IF(INDEX(DATOS,0,$P$2)&gt;=$J203,IF(ISNUMBER(INDEX(DATOS,0,$C203)),IF(INDEX(DATOS,0,$N$2)=0,IF(INDEX(DATOS,0,$O$2)=1,IF(ISNA(MATCH(INDEX(DATOS,0,$Q$2),IF($J$8:J202=J203,$E$8:E202),0)),INDEX(DATOS,0,$M$2)))))))))</f>
        <v>0</v>
      </c>
      <c r="C203" s="32">
        <f>MATCH(D203,INDEX(DATOS,1,),0)</f>
        <v>20</v>
      </c>
      <c r="D203" s="114" t="s">
        <v>1</v>
      </c>
      <c r="E203" s="34" t="str">
        <f>IF($B203=0,"--",INDEX(DATOS,$B203,Q$2))</f>
        <v>--</v>
      </c>
      <c r="F203" s="34" t="str">
        <f>IFERROR(SUBSTITUTE(SUBSTITUTE(SUBSTITUTE(SUBSTITUTE(SUBSTITUTE(MID(E203,1,FIND(",",E203)-1),"Departamento de","Dpto."),"Partido de","Part."),"Coronel","Cnel."),"General","Gral."),"Comandante","Cmte."),E203)</f>
        <v>--</v>
      </c>
      <c r="G203" s="117" t="str">
        <f>IFERROR(VLOOKUP($E203,LOC_UNICOS,G$2,0),"sd")</f>
        <v>sd</v>
      </c>
      <c r="H203" s="117" t="str">
        <f>IFERROR(VLOOKUP($E203,LOC_UNICOS,H$2,0),"sd")</f>
        <v>sd</v>
      </c>
      <c r="I203" s="116">
        <f t="shared" si="14"/>
        <v>2018</v>
      </c>
      <c r="J203" s="116">
        <f t="shared" si="15"/>
        <v>2016</v>
      </c>
      <c r="K203" s="118" t="str">
        <f t="array" ref="K203">IFERROR(AVERAGE(IF(INDEX(DATOS,0,$P$2)&lt;=$I203,IF(INDEX(DATOS,0,$P$2)&gt;=$J203,IF(ISNUMBER(INDEX(DATOS,0,K$5)),IF(INDEX(DATOS,0,$N$2)=0,IF(INDEX(DATOS,0,$O$2)=1,IF(INDEX(DATOS,0,$Q$2)=$E203,INDEX(DATOS,0,K$5)))))))),"sd")</f>
        <v>sd</v>
      </c>
      <c r="L203" s="118" t="str">
        <f t="array" ref="L203">IFERROR(AVERAGE(IF(INDEX(DATOS,0,$P$2)&lt;=$I203,IF(INDEX(DATOS,0,$P$2)&gt;=$J203,IF(ISNUMBER(INDEX(DATOS,0,L$5)),IF(INDEX(DATOS,0,$N$2)=0,IF(INDEX(DATOS,0,$O$2)=1,IF(INDEX(DATOS,0,$Q$2)=$E203,INDEX(DATOS,0,L$5)))))))),"sd")</f>
        <v>sd</v>
      </c>
      <c r="M203" s="118" t="str">
        <f t="array" ref="M203">IFERROR(AVERAGE(IF(INDEX(DATOS,0,$P$2)&lt;=$I203,IF(INDEX(DATOS,0,$P$2)&gt;=$J203,IF(ISNUMBER(INDEX(DATOS,0,M$5)),IF(INDEX(DATOS,0,$N$2)=0,IF(INDEX(DATOS,0,$O$2)=1,IF(INDEX(DATOS,0,$Q$2)=$E203,INDEX(DATOS,0,M$5)))))))),"sd")</f>
        <v>sd</v>
      </c>
      <c r="N203" s="118" t="str">
        <f t="array" ref="N203">IFERROR(AVERAGE(IF(INDEX(DATOS,0,$P$2)&lt;=$I203,IF(INDEX(DATOS,0,$P$2)&gt;=$J203,IF(ISNUMBER(INDEX(DATOS,0,N$5)),IF(INDEX(DATOS,0,$N$2)=0,IF(INDEX(DATOS,0,$O$2)=1,IF(INDEX(DATOS,0,$Q$2)=$E203,INDEX(DATOS,0,N$5)))))))),"sd")</f>
        <v>sd</v>
      </c>
      <c r="O203" s="118" t="str">
        <f t="array" ref="O203">IFERROR(AVERAGE(IF(INDEX(DATOS,0,$P$2)&lt;=$I203,IF(INDEX(DATOS,0,$P$2)&gt;=$J203,IF(ISNUMBER(INDEX(DATOS,0,O$5)),IF(INDEX(DATOS,0,$N$2)=0,IF(INDEX(DATOS,0,$O$2)=1,IF(INDEX(DATOS,0,$Q$2)=$E203,INDEX(DATOS,0,O$5)))))))),"sd")</f>
        <v>sd</v>
      </c>
      <c r="P203" s="118" t="str">
        <f t="array" ref="P203">IFERROR(AVERAGE(IF(INDEX(DATOS,0,$P$2)&lt;=$I203,IF(INDEX(DATOS,0,$P$2)&gt;=$J203,IF(ISNUMBER(INDEX(DATOS,0,P$5)),IF(INDEX(DATOS,0,$N$2)=0,IF(INDEX(DATOS,0,$O$2)=1,IF(INDEX(DATOS,0,$Q$2)=$E203,INDEX(DATOS,0,P$5)))))))),"sd")</f>
        <v>sd</v>
      </c>
      <c r="Q203" s="118" t="str">
        <f t="array" ref="Q203">IFERROR(AVERAGE(IF(INDEX(DATOS,0,$P$2)&lt;=$I203,IF(INDEX(DATOS,0,$P$2)&gt;=$J203,IF(ISNUMBER(INDEX(DATOS,0,Q$5)),IF(INDEX(DATOS,0,$N$2)=0,IF(INDEX(DATOS,0,$O$2)=1,IF(INDEX(DATOS,0,$Q$2)=$E203,INDEX(DATOS,0,Q$5)))))))),"sd")</f>
        <v>sd</v>
      </c>
      <c r="R203" s="118"/>
      <c r="S203" s="119" t="str">
        <f t="shared" si="16"/>
        <v>--                                      ,sd,sd,2018,2016,sd,sd,sd,sd,sd,sd,sd</v>
      </c>
    </row>
    <row r="204" spans="1:19" x14ac:dyDescent="0.35">
      <c r="A204">
        <f t="shared" si="17"/>
        <v>197</v>
      </c>
      <c r="B204" s="35">
        <f t="array" ref="B204">IF(B203=0,0,MIN(IF(INDEX(DATOS,0,$P$2)&lt;=$I204,IF(INDEX(DATOS,0,$P$2)&gt;=$J204,IF(ISNUMBER(INDEX(DATOS,0,$C204)),IF(INDEX(DATOS,0,$N$2)=0,IF(INDEX(DATOS,0,$O$2)=1,IF(ISNA(MATCH(INDEX(DATOS,0,$Q$2),IF($J$8:J203=J204,$E$8:E203),0)),INDEX(DATOS,0,$M$2)))))))))</f>
        <v>0</v>
      </c>
      <c r="C204" s="32">
        <f>MATCH(D204,INDEX(DATOS,1,),0)</f>
        <v>20</v>
      </c>
      <c r="D204" s="114" t="s">
        <v>1</v>
      </c>
      <c r="E204" s="34" t="str">
        <f>IF($B204=0,"--",INDEX(DATOS,$B204,Q$2))</f>
        <v>--</v>
      </c>
      <c r="F204" s="34" t="str">
        <f>IFERROR(SUBSTITUTE(SUBSTITUTE(SUBSTITUTE(SUBSTITUTE(SUBSTITUTE(MID(E204,1,FIND(",",E204)-1),"Departamento de","Dpto."),"Partido de","Part."),"Coronel","Cnel."),"General","Gral."),"Comandante","Cmte."),E204)</f>
        <v>--</v>
      </c>
      <c r="G204" s="117" t="str">
        <f>IFERROR(VLOOKUP($E204,LOC_UNICOS,G$2,0),"sd")</f>
        <v>sd</v>
      </c>
      <c r="H204" s="117" t="str">
        <f>IFERROR(VLOOKUP($E204,LOC_UNICOS,H$2,0),"sd")</f>
        <v>sd</v>
      </c>
      <c r="I204" s="116">
        <f t="shared" si="14"/>
        <v>2018</v>
      </c>
      <c r="J204" s="116">
        <f t="shared" si="15"/>
        <v>2016</v>
      </c>
      <c r="K204" s="118" t="str">
        <f t="array" ref="K204">IFERROR(AVERAGE(IF(INDEX(DATOS,0,$P$2)&lt;=$I204,IF(INDEX(DATOS,0,$P$2)&gt;=$J204,IF(ISNUMBER(INDEX(DATOS,0,K$5)),IF(INDEX(DATOS,0,$N$2)=0,IF(INDEX(DATOS,0,$O$2)=1,IF(INDEX(DATOS,0,$Q$2)=$E204,INDEX(DATOS,0,K$5)))))))),"sd")</f>
        <v>sd</v>
      </c>
      <c r="L204" s="118" t="str">
        <f t="array" ref="L204">IFERROR(AVERAGE(IF(INDEX(DATOS,0,$P$2)&lt;=$I204,IF(INDEX(DATOS,0,$P$2)&gt;=$J204,IF(ISNUMBER(INDEX(DATOS,0,L$5)),IF(INDEX(DATOS,0,$N$2)=0,IF(INDEX(DATOS,0,$O$2)=1,IF(INDEX(DATOS,0,$Q$2)=$E204,INDEX(DATOS,0,L$5)))))))),"sd")</f>
        <v>sd</v>
      </c>
      <c r="M204" s="118" t="str">
        <f t="array" ref="M204">IFERROR(AVERAGE(IF(INDEX(DATOS,0,$P$2)&lt;=$I204,IF(INDEX(DATOS,0,$P$2)&gt;=$J204,IF(ISNUMBER(INDEX(DATOS,0,M$5)),IF(INDEX(DATOS,0,$N$2)=0,IF(INDEX(DATOS,0,$O$2)=1,IF(INDEX(DATOS,0,$Q$2)=$E204,INDEX(DATOS,0,M$5)))))))),"sd")</f>
        <v>sd</v>
      </c>
      <c r="N204" s="118" t="str">
        <f t="array" ref="N204">IFERROR(AVERAGE(IF(INDEX(DATOS,0,$P$2)&lt;=$I204,IF(INDEX(DATOS,0,$P$2)&gt;=$J204,IF(ISNUMBER(INDEX(DATOS,0,N$5)),IF(INDEX(DATOS,0,$N$2)=0,IF(INDEX(DATOS,0,$O$2)=1,IF(INDEX(DATOS,0,$Q$2)=$E204,INDEX(DATOS,0,N$5)))))))),"sd")</f>
        <v>sd</v>
      </c>
      <c r="O204" s="118" t="str">
        <f t="array" ref="O204">IFERROR(AVERAGE(IF(INDEX(DATOS,0,$P$2)&lt;=$I204,IF(INDEX(DATOS,0,$P$2)&gt;=$J204,IF(ISNUMBER(INDEX(DATOS,0,O$5)),IF(INDEX(DATOS,0,$N$2)=0,IF(INDEX(DATOS,0,$O$2)=1,IF(INDEX(DATOS,0,$Q$2)=$E204,INDEX(DATOS,0,O$5)))))))),"sd")</f>
        <v>sd</v>
      </c>
      <c r="P204" s="118" t="str">
        <f t="array" ref="P204">IFERROR(AVERAGE(IF(INDEX(DATOS,0,$P$2)&lt;=$I204,IF(INDEX(DATOS,0,$P$2)&gt;=$J204,IF(ISNUMBER(INDEX(DATOS,0,P$5)),IF(INDEX(DATOS,0,$N$2)=0,IF(INDEX(DATOS,0,$O$2)=1,IF(INDEX(DATOS,0,$Q$2)=$E204,INDEX(DATOS,0,P$5)))))))),"sd")</f>
        <v>sd</v>
      </c>
      <c r="Q204" s="118" t="str">
        <f t="array" ref="Q204">IFERROR(AVERAGE(IF(INDEX(DATOS,0,$P$2)&lt;=$I204,IF(INDEX(DATOS,0,$P$2)&gt;=$J204,IF(ISNUMBER(INDEX(DATOS,0,Q$5)),IF(INDEX(DATOS,0,$N$2)=0,IF(INDEX(DATOS,0,$O$2)=1,IF(INDEX(DATOS,0,$Q$2)=$E204,INDEX(DATOS,0,Q$5)))))))),"sd")</f>
        <v>sd</v>
      </c>
      <c r="R204" s="118"/>
      <c r="S204" s="119" t="str">
        <f t="shared" si="16"/>
        <v>--                                      ,sd,sd,2018,2016,sd,sd,sd,sd,sd,sd,sd</v>
      </c>
    </row>
    <row r="205" spans="1:19" x14ac:dyDescent="0.35">
      <c r="A205">
        <f t="shared" si="17"/>
        <v>198</v>
      </c>
      <c r="B205" s="35">
        <f t="array" ref="B205">IF(B204=0,0,MIN(IF(INDEX(DATOS,0,$P$2)&lt;=$I205,IF(INDEX(DATOS,0,$P$2)&gt;=$J205,IF(ISNUMBER(INDEX(DATOS,0,$C205)),IF(INDEX(DATOS,0,$N$2)=0,IF(INDEX(DATOS,0,$O$2)=1,IF(ISNA(MATCH(INDEX(DATOS,0,$Q$2),IF($J$8:J204=J205,$E$8:E204),0)),INDEX(DATOS,0,$M$2)))))))))</f>
        <v>0</v>
      </c>
      <c r="C205" s="32">
        <f>MATCH(D205,INDEX(DATOS,1,),0)</f>
        <v>20</v>
      </c>
      <c r="D205" s="114" t="s">
        <v>1</v>
      </c>
      <c r="E205" s="34" t="str">
        <f>IF($B205=0,"--",INDEX(DATOS,$B205,Q$2))</f>
        <v>--</v>
      </c>
      <c r="F205" s="34" t="str">
        <f>IFERROR(SUBSTITUTE(SUBSTITUTE(SUBSTITUTE(SUBSTITUTE(SUBSTITUTE(MID(E205,1,FIND(",",E205)-1),"Departamento de","Dpto."),"Partido de","Part."),"Coronel","Cnel."),"General","Gral."),"Comandante","Cmte."),E205)</f>
        <v>--</v>
      </c>
      <c r="G205" s="117" t="str">
        <f>IFERROR(VLOOKUP($E205,LOC_UNICOS,G$2,0),"sd")</f>
        <v>sd</v>
      </c>
      <c r="H205" s="117" t="str">
        <f>IFERROR(VLOOKUP($E205,LOC_UNICOS,H$2,0),"sd")</f>
        <v>sd</v>
      </c>
      <c r="I205" s="116">
        <f t="shared" si="14"/>
        <v>2018</v>
      </c>
      <c r="J205" s="116">
        <f t="shared" si="15"/>
        <v>2016</v>
      </c>
      <c r="K205" s="118" t="str">
        <f t="array" ref="K205">IFERROR(AVERAGE(IF(INDEX(DATOS,0,$P$2)&lt;=$I205,IF(INDEX(DATOS,0,$P$2)&gt;=$J205,IF(ISNUMBER(INDEX(DATOS,0,K$5)),IF(INDEX(DATOS,0,$N$2)=0,IF(INDEX(DATOS,0,$O$2)=1,IF(INDEX(DATOS,0,$Q$2)=$E205,INDEX(DATOS,0,K$5)))))))),"sd")</f>
        <v>sd</v>
      </c>
      <c r="L205" s="118" t="str">
        <f t="array" ref="L205">IFERROR(AVERAGE(IF(INDEX(DATOS,0,$P$2)&lt;=$I205,IF(INDEX(DATOS,0,$P$2)&gt;=$J205,IF(ISNUMBER(INDEX(DATOS,0,L$5)),IF(INDEX(DATOS,0,$N$2)=0,IF(INDEX(DATOS,0,$O$2)=1,IF(INDEX(DATOS,0,$Q$2)=$E205,INDEX(DATOS,0,L$5)))))))),"sd")</f>
        <v>sd</v>
      </c>
      <c r="M205" s="118" t="str">
        <f t="array" ref="M205">IFERROR(AVERAGE(IF(INDEX(DATOS,0,$P$2)&lt;=$I205,IF(INDEX(DATOS,0,$P$2)&gt;=$J205,IF(ISNUMBER(INDEX(DATOS,0,M$5)),IF(INDEX(DATOS,0,$N$2)=0,IF(INDEX(DATOS,0,$O$2)=1,IF(INDEX(DATOS,0,$Q$2)=$E205,INDEX(DATOS,0,M$5)))))))),"sd")</f>
        <v>sd</v>
      </c>
      <c r="N205" s="118" t="str">
        <f t="array" ref="N205">IFERROR(AVERAGE(IF(INDEX(DATOS,0,$P$2)&lt;=$I205,IF(INDEX(DATOS,0,$P$2)&gt;=$J205,IF(ISNUMBER(INDEX(DATOS,0,N$5)),IF(INDEX(DATOS,0,$N$2)=0,IF(INDEX(DATOS,0,$O$2)=1,IF(INDEX(DATOS,0,$Q$2)=$E205,INDEX(DATOS,0,N$5)))))))),"sd")</f>
        <v>sd</v>
      </c>
      <c r="O205" s="118" t="str">
        <f t="array" ref="O205">IFERROR(AVERAGE(IF(INDEX(DATOS,0,$P$2)&lt;=$I205,IF(INDEX(DATOS,0,$P$2)&gt;=$J205,IF(ISNUMBER(INDEX(DATOS,0,O$5)),IF(INDEX(DATOS,0,$N$2)=0,IF(INDEX(DATOS,0,$O$2)=1,IF(INDEX(DATOS,0,$Q$2)=$E205,INDEX(DATOS,0,O$5)))))))),"sd")</f>
        <v>sd</v>
      </c>
      <c r="P205" s="118" t="str">
        <f t="array" ref="P205">IFERROR(AVERAGE(IF(INDEX(DATOS,0,$P$2)&lt;=$I205,IF(INDEX(DATOS,0,$P$2)&gt;=$J205,IF(ISNUMBER(INDEX(DATOS,0,P$5)),IF(INDEX(DATOS,0,$N$2)=0,IF(INDEX(DATOS,0,$O$2)=1,IF(INDEX(DATOS,0,$Q$2)=$E205,INDEX(DATOS,0,P$5)))))))),"sd")</f>
        <v>sd</v>
      </c>
      <c r="Q205" s="118" t="str">
        <f t="array" ref="Q205">IFERROR(AVERAGE(IF(INDEX(DATOS,0,$P$2)&lt;=$I205,IF(INDEX(DATOS,0,$P$2)&gt;=$J205,IF(ISNUMBER(INDEX(DATOS,0,Q$5)),IF(INDEX(DATOS,0,$N$2)=0,IF(INDEX(DATOS,0,$O$2)=1,IF(INDEX(DATOS,0,$Q$2)=$E205,INDEX(DATOS,0,Q$5)))))))),"sd")</f>
        <v>sd</v>
      </c>
      <c r="R205" s="118"/>
      <c r="S205" s="119" t="str">
        <f t="shared" si="16"/>
        <v>--                                      ,sd,sd,2018,2016,sd,sd,sd,sd,sd,sd,sd</v>
      </c>
    </row>
    <row r="206" spans="1:19" x14ac:dyDescent="0.35">
      <c r="A206">
        <f t="shared" si="17"/>
        <v>199</v>
      </c>
      <c r="B206" s="35">
        <f t="array" ref="B206">IF(B205=0,0,MIN(IF(INDEX(DATOS,0,$P$2)&lt;=$I206,IF(INDEX(DATOS,0,$P$2)&gt;=$J206,IF(ISNUMBER(INDEX(DATOS,0,$C206)),IF(INDEX(DATOS,0,$N$2)=0,IF(INDEX(DATOS,0,$O$2)=1,IF(ISNA(MATCH(INDEX(DATOS,0,$Q$2),IF($J$8:J205=J206,$E$8:E205),0)),INDEX(DATOS,0,$M$2)))))))))</f>
        <v>0</v>
      </c>
      <c r="C206" s="32">
        <f>MATCH(D206,INDEX(DATOS,1,),0)</f>
        <v>20</v>
      </c>
      <c r="D206" s="114" t="s">
        <v>1</v>
      </c>
      <c r="E206" s="34" t="str">
        <f>IF($B206=0,"--",INDEX(DATOS,$B206,Q$2))</f>
        <v>--</v>
      </c>
      <c r="F206" s="34" t="str">
        <f>IFERROR(SUBSTITUTE(SUBSTITUTE(SUBSTITUTE(SUBSTITUTE(SUBSTITUTE(MID(E206,1,FIND(",",E206)-1),"Departamento de","Dpto."),"Partido de","Part."),"Coronel","Cnel."),"General","Gral."),"Comandante","Cmte."),E206)</f>
        <v>--</v>
      </c>
      <c r="G206" s="117" t="str">
        <f>IFERROR(VLOOKUP($E206,LOC_UNICOS,G$2,0),"sd")</f>
        <v>sd</v>
      </c>
      <c r="H206" s="117" t="str">
        <f>IFERROR(VLOOKUP($E206,LOC_UNICOS,H$2,0),"sd")</f>
        <v>sd</v>
      </c>
      <c r="I206" s="116">
        <f t="shared" si="14"/>
        <v>2018</v>
      </c>
      <c r="J206" s="116">
        <f t="shared" si="15"/>
        <v>2016</v>
      </c>
      <c r="K206" s="118" t="str">
        <f t="array" ref="K206">IFERROR(AVERAGE(IF(INDEX(DATOS,0,$P$2)&lt;=$I206,IF(INDEX(DATOS,0,$P$2)&gt;=$J206,IF(ISNUMBER(INDEX(DATOS,0,K$5)),IF(INDEX(DATOS,0,$N$2)=0,IF(INDEX(DATOS,0,$O$2)=1,IF(INDEX(DATOS,0,$Q$2)=$E206,INDEX(DATOS,0,K$5)))))))),"sd")</f>
        <v>sd</v>
      </c>
      <c r="L206" s="118" t="str">
        <f t="array" ref="L206">IFERROR(AVERAGE(IF(INDEX(DATOS,0,$P$2)&lt;=$I206,IF(INDEX(DATOS,0,$P$2)&gt;=$J206,IF(ISNUMBER(INDEX(DATOS,0,L$5)),IF(INDEX(DATOS,0,$N$2)=0,IF(INDEX(DATOS,0,$O$2)=1,IF(INDEX(DATOS,0,$Q$2)=$E206,INDEX(DATOS,0,L$5)))))))),"sd")</f>
        <v>sd</v>
      </c>
      <c r="M206" s="118" t="str">
        <f t="array" ref="M206">IFERROR(AVERAGE(IF(INDEX(DATOS,0,$P$2)&lt;=$I206,IF(INDEX(DATOS,0,$P$2)&gt;=$J206,IF(ISNUMBER(INDEX(DATOS,0,M$5)),IF(INDEX(DATOS,0,$N$2)=0,IF(INDEX(DATOS,0,$O$2)=1,IF(INDEX(DATOS,0,$Q$2)=$E206,INDEX(DATOS,0,M$5)))))))),"sd")</f>
        <v>sd</v>
      </c>
      <c r="N206" s="118" t="str">
        <f t="array" ref="N206">IFERROR(AVERAGE(IF(INDEX(DATOS,0,$P$2)&lt;=$I206,IF(INDEX(DATOS,0,$P$2)&gt;=$J206,IF(ISNUMBER(INDEX(DATOS,0,N$5)),IF(INDEX(DATOS,0,$N$2)=0,IF(INDEX(DATOS,0,$O$2)=1,IF(INDEX(DATOS,0,$Q$2)=$E206,INDEX(DATOS,0,N$5)))))))),"sd")</f>
        <v>sd</v>
      </c>
      <c r="O206" s="118" t="str">
        <f t="array" ref="O206">IFERROR(AVERAGE(IF(INDEX(DATOS,0,$P$2)&lt;=$I206,IF(INDEX(DATOS,0,$P$2)&gt;=$J206,IF(ISNUMBER(INDEX(DATOS,0,O$5)),IF(INDEX(DATOS,0,$N$2)=0,IF(INDEX(DATOS,0,$O$2)=1,IF(INDEX(DATOS,0,$Q$2)=$E206,INDEX(DATOS,0,O$5)))))))),"sd")</f>
        <v>sd</v>
      </c>
      <c r="P206" s="118" t="str">
        <f t="array" ref="P206">IFERROR(AVERAGE(IF(INDEX(DATOS,0,$P$2)&lt;=$I206,IF(INDEX(DATOS,0,$P$2)&gt;=$J206,IF(ISNUMBER(INDEX(DATOS,0,P$5)),IF(INDEX(DATOS,0,$N$2)=0,IF(INDEX(DATOS,0,$O$2)=1,IF(INDEX(DATOS,0,$Q$2)=$E206,INDEX(DATOS,0,P$5)))))))),"sd")</f>
        <v>sd</v>
      </c>
      <c r="Q206" s="118" t="str">
        <f t="array" ref="Q206">IFERROR(AVERAGE(IF(INDEX(DATOS,0,$P$2)&lt;=$I206,IF(INDEX(DATOS,0,$P$2)&gt;=$J206,IF(ISNUMBER(INDEX(DATOS,0,Q$5)),IF(INDEX(DATOS,0,$N$2)=0,IF(INDEX(DATOS,0,$O$2)=1,IF(INDEX(DATOS,0,$Q$2)=$E206,INDEX(DATOS,0,Q$5)))))))),"sd")</f>
        <v>sd</v>
      </c>
      <c r="R206" s="118"/>
      <c r="S206" s="119" t="str">
        <f t="shared" si="16"/>
        <v>--                                      ,sd,sd,2018,2016,sd,sd,sd,sd,sd,sd,sd</v>
      </c>
    </row>
    <row r="207" spans="1:19" x14ac:dyDescent="0.35">
      <c r="A207">
        <f t="shared" si="17"/>
        <v>200</v>
      </c>
      <c r="B207" s="35">
        <f t="array" ref="B207">IF(B206=0,0,MIN(IF(INDEX(DATOS,0,$P$2)&lt;=$I207,IF(INDEX(DATOS,0,$P$2)&gt;=$J207,IF(ISNUMBER(INDEX(DATOS,0,$C207)),IF(INDEX(DATOS,0,$N$2)=0,IF(INDEX(DATOS,0,$O$2)=1,IF(ISNA(MATCH(INDEX(DATOS,0,$Q$2),IF($J$8:J206=J207,$E$8:E206),0)),INDEX(DATOS,0,$M$2)))))))))</f>
        <v>0</v>
      </c>
      <c r="C207" s="32">
        <f>MATCH(D207,INDEX(DATOS,1,),0)</f>
        <v>20</v>
      </c>
      <c r="D207" s="114" t="s">
        <v>1</v>
      </c>
      <c r="E207" s="34" t="str">
        <f>IF($B207=0,"--",INDEX(DATOS,$B207,Q$2))</f>
        <v>--</v>
      </c>
      <c r="F207" s="34" t="str">
        <f>IFERROR(SUBSTITUTE(SUBSTITUTE(SUBSTITUTE(SUBSTITUTE(SUBSTITUTE(MID(E207,1,FIND(",",E207)-1),"Departamento de","Dpto."),"Partido de","Part."),"Coronel","Cnel."),"General","Gral."),"Comandante","Cmte."),E207)</f>
        <v>--</v>
      </c>
      <c r="G207" s="117" t="str">
        <f>IFERROR(VLOOKUP($E207,LOC_UNICOS,G$2,0),"sd")</f>
        <v>sd</v>
      </c>
      <c r="H207" s="117" t="str">
        <f>IFERROR(VLOOKUP($E207,LOC_UNICOS,H$2,0),"sd")</f>
        <v>sd</v>
      </c>
      <c r="I207" s="116">
        <f t="shared" si="14"/>
        <v>2018</v>
      </c>
      <c r="J207" s="116">
        <f t="shared" si="15"/>
        <v>2016</v>
      </c>
      <c r="K207" s="118" t="str">
        <f t="array" ref="K207">IFERROR(AVERAGE(IF(INDEX(DATOS,0,$P$2)&lt;=$I207,IF(INDEX(DATOS,0,$P$2)&gt;=$J207,IF(ISNUMBER(INDEX(DATOS,0,K$5)),IF(INDEX(DATOS,0,$N$2)=0,IF(INDEX(DATOS,0,$O$2)=1,IF(INDEX(DATOS,0,$Q$2)=$E207,INDEX(DATOS,0,K$5)))))))),"sd")</f>
        <v>sd</v>
      </c>
      <c r="L207" s="118" t="str">
        <f t="array" ref="L207">IFERROR(AVERAGE(IF(INDEX(DATOS,0,$P$2)&lt;=$I207,IF(INDEX(DATOS,0,$P$2)&gt;=$J207,IF(ISNUMBER(INDEX(DATOS,0,L$5)),IF(INDEX(DATOS,0,$N$2)=0,IF(INDEX(DATOS,0,$O$2)=1,IF(INDEX(DATOS,0,$Q$2)=$E207,INDEX(DATOS,0,L$5)))))))),"sd")</f>
        <v>sd</v>
      </c>
      <c r="M207" s="118" t="str">
        <f t="array" ref="M207">IFERROR(AVERAGE(IF(INDEX(DATOS,0,$P$2)&lt;=$I207,IF(INDEX(DATOS,0,$P$2)&gt;=$J207,IF(ISNUMBER(INDEX(DATOS,0,M$5)),IF(INDEX(DATOS,0,$N$2)=0,IF(INDEX(DATOS,0,$O$2)=1,IF(INDEX(DATOS,0,$Q$2)=$E207,INDEX(DATOS,0,M$5)))))))),"sd")</f>
        <v>sd</v>
      </c>
      <c r="N207" s="118" t="str">
        <f t="array" ref="N207">IFERROR(AVERAGE(IF(INDEX(DATOS,0,$P$2)&lt;=$I207,IF(INDEX(DATOS,0,$P$2)&gt;=$J207,IF(ISNUMBER(INDEX(DATOS,0,N$5)),IF(INDEX(DATOS,0,$N$2)=0,IF(INDEX(DATOS,0,$O$2)=1,IF(INDEX(DATOS,0,$Q$2)=$E207,INDEX(DATOS,0,N$5)))))))),"sd")</f>
        <v>sd</v>
      </c>
      <c r="O207" s="118" t="str">
        <f t="array" ref="O207">IFERROR(AVERAGE(IF(INDEX(DATOS,0,$P$2)&lt;=$I207,IF(INDEX(DATOS,0,$P$2)&gt;=$J207,IF(ISNUMBER(INDEX(DATOS,0,O$5)),IF(INDEX(DATOS,0,$N$2)=0,IF(INDEX(DATOS,0,$O$2)=1,IF(INDEX(DATOS,0,$Q$2)=$E207,INDEX(DATOS,0,O$5)))))))),"sd")</f>
        <v>sd</v>
      </c>
      <c r="P207" s="118" t="str">
        <f t="array" ref="P207">IFERROR(AVERAGE(IF(INDEX(DATOS,0,$P$2)&lt;=$I207,IF(INDEX(DATOS,0,$P$2)&gt;=$J207,IF(ISNUMBER(INDEX(DATOS,0,P$5)),IF(INDEX(DATOS,0,$N$2)=0,IF(INDEX(DATOS,0,$O$2)=1,IF(INDEX(DATOS,0,$Q$2)=$E207,INDEX(DATOS,0,P$5)))))))),"sd")</f>
        <v>sd</v>
      </c>
      <c r="Q207" s="118" t="str">
        <f t="array" ref="Q207">IFERROR(AVERAGE(IF(INDEX(DATOS,0,$P$2)&lt;=$I207,IF(INDEX(DATOS,0,$P$2)&gt;=$J207,IF(ISNUMBER(INDEX(DATOS,0,Q$5)),IF(INDEX(DATOS,0,$N$2)=0,IF(INDEX(DATOS,0,$O$2)=1,IF(INDEX(DATOS,0,$Q$2)=$E207,INDEX(DATOS,0,Q$5)))))))),"sd")</f>
        <v>sd</v>
      </c>
      <c r="R207" s="118"/>
      <c r="S207" s="119" t="str">
        <f t="shared" si="16"/>
        <v>--                                      ,sd,sd,2018,2016,sd,sd,sd,sd,sd,sd,sd</v>
      </c>
    </row>
  </sheetData>
  <pageMargins left="0.75" right="0.75" top="1" bottom="1" header="0" footer="0"/>
  <pageSetup paperSize="9" orientation="portrait" horizontalDpi="1200" verticalDpi="1200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1631"/>
  <sheetViews>
    <sheetView zoomScale="80" zoomScaleNormal="80" workbookViewId="0">
      <pane xSplit="5" ySplit="6" topLeftCell="F7" activePane="bottomRight" state="frozen"/>
      <selection activeCell="I183" sqref="I183"/>
      <selection pane="topRight" activeCell="I183" sqref="I183"/>
      <selection pane="bottomLeft" activeCell="I183" sqref="I183"/>
      <selection pane="bottomRight" activeCell="E8" sqref="E8"/>
    </sheetView>
  </sheetViews>
  <sheetFormatPr baseColWidth="10" defaultRowHeight="14.5" x14ac:dyDescent="0.35"/>
  <cols>
    <col min="2" max="3" width="7.453125" customWidth="1"/>
    <col min="4" max="4" width="31.1796875" customWidth="1"/>
    <col min="5" max="5" width="8.6328125" customWidth="1"/>
    <col min="6" max="6" width="12.26953125" customWidth="1"/>
    <col min="7" max="10" width="10.90625" customWidth="1"/>
    <col min="12" max="14" width="10.90625" customWidth="1"/>
    <col min="19" max="25" width="10.90625" customWidth="1"/>
    <col min="31" max="31" width="10.90625" customWidth="1"/>
    <col min="36" max="36" width="87.08984375" customWidth="1"/>
  </cols>
  <sheetData>
    <row r="1" spans="1:52" x14ac:dyDescent="0.35">
      <c r="A1" s="18" t="s">
        <v>3</v>
      </c>
      <c r="B1" s="43">
        <v>2018</v>
      </c>
      <c r="C1" s="22"/>
      <c r="G1" t="str">
        <f>Nombres!I3</f>
        <v>Lat PEA</v>
      </c>
      <c r="H1" t="str">
        <f>Nombres!J3</f>
        <v>Long PEA</v>
      </c>
      <c r="J1" s="3"/>
      <c r="K1" s="3" t="str">
        <f>Datos!A7</f>
        <v>Fila</v>
      </c>
      <c r="L1" s="3" t="str">
        <f>Datos!B7</f>
        <v>Outlier</v>
      </c>
      <c r="M1" t="str">
        <f>Datos!C7</f>
        <v>Usado</v>
      </c>
      <c r="N1" s="3" t="str">
        <f>Datos!D7</f>
        <v>Siembra PEA</v>
      </c>
      <c r="O1" s="28" t="str">
        <f>Datos!E7</f>
        <v>Dpto PEA 2020</v>
      </c>
      <c r="P1" s="3"/>
      <c r="R1" s="3"/>
      <c r="S1" s="3"/>
      <c r="U1" s="3"/>
      <c r="V1" s="3"/>
      <c r="W1" s="3"/>
      <c r="X1" s="3"/>
      <c r="Y1" s="28"/>
    </row>
    <row r="2" spans="1:52" x14ac:dyDescent="0.35">
      <c r="G2" s="15">
        <f>MATCH(G1,INDEX(LOC_UNICOS,1,0),0)</f>
        <v>3</v>
      </c>
      <c r="H2" s="15">
        <f>MATCH(H1,INDEX(LOC_UNICOS,1,0),0)</f>
        <v>4</v>
      </c>
      <c r="J2" s="15"/>
      <c r="K2" s="15">
        <f t="shared" ref="K2:M2" si="0">MATCH(K1,INDEX(DATOS,1,0),0)</f>
        <v>1</v>
      </c>
      <c r="L2" s="15">
        <f t="shared" si="0"/>
        <v>2</v>
      </c>
      <c r="M2" s="15">
        <f t="shared" si="0"/>
        <v>3</v>
      </c>
      <c r="N2" s="15">
        <f>MATCH(N1,INDEX(DATOS,1,0),0)</f>
        <v>4</v>
      </c>
      <c r="O2" s="15">
        <f>MATCH(O1,INDEX(DATOS,1,0),0)</f>
        <v>5</v>
      </c>
      <c r="P2" s="15"/>
      <c r="Q2" s="15"/>
      <c r="R2" s="15"/>
      <c r="S2" s="15"/>
      <c r="T2" s="19"/>
      <c r="U2" s="15"/>
      <c r="V2" s="15"/>
      <c r="W2" s="15"/>
      <c r="X2" s="15"/>
      <c r="Y2" s="15"/>
      <c r="AD2" s="19"/>
      <c r="AE2" s="15"/>
      <c r="AF2" s="15"/>
      <c r="AG2" s="15"/>
      <c r="AH2" s="15"/>
      <c r="AI2" s="15"/>
      <c r="AJ2" s="15"/>
      <c r="AK2" s="15"/>
      <c r="AL2" s="15"/>
    </row>
    <row r="3" spans="1:52" x14ac:dyDescent="0.35">
      <c r="A3" s="44" t="s">
        <v>73</v>
      </c>
    </row>
    <row r="4" spans="1:52" x14ac:dyDescent="0.3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</row>
    <row r="5" spans="1:52" x14ac:dyDescent="0.35">
      <c r="B5" s="35"/>
      <c r="E5" s="15"/>
      <c r="I5" s="24" t="s">
        <v>6</v>
      </c>
      <c r="M5" s="29" t="s">
        <v>7</v>
      </c>
      <c r="O5" s="15"/>
      <c r="P5" s="15"/>
      <c r="Q5" s="2" t="s">
        <v>32</v>
      </c>
      <c r="R5" s="11"/>
      <c r="S5" s="14"/>
      <c r="T5" s="14"/>
      <c r="U5" s="31" t="s">
        <v>25</v>
      </c>
      <c r="V5" s="14"/>
      <c r="W5" s="14"/>
      <c r="X5" s="14"/>
      <c r="Y5" s="14"/>
      <c r="Z5" s="24" t="s">
        <v>8</v>
      </c>
      <c r="AA5" s="16"/>
      <c r="AB5" s="16"/>
      <c r="AC5" s="16"/>
      <c r="AE5" s="25" t="s">
        <v>70</v>
      </c>
      <c r="AG5" s="15"/>
      <c r="AH5" s="15"/>
      <c r="AI5" s="15"/>
      <c r="AK5" s="3"/>
      <c r="AL5" s="3"/>
      <c r="AM5" s="3"/>
    </row>
    <row r="6" spans="1:52" x14ac:dyDescent="0.35">
      <c r="A6" s="16" t="s">
        <v>5</v>
      </c>
      <c r="B6" s="16" t="s">
        <v>4</v>
      </c>
      <c r="C6" s="7" t="s">
        <v>69</v>
      </c>
      <c r="D6" s="13" t="str">
        <f>Datos!E7</f>
        <v>Dpto PEA 2020</v>
      </c>
      <c r="E6" s="113" t="s">
        <v>68</v>
      </c>
      <c r="F6" s="13" t="s">
        <v>698</v>
      </c>
      <c r="G6" s="108" t="s">
        <v>271</v>
      </c>
      <c r="H6" s="108" t="s">
        <v>272</v>
      </c>
      <c r="I6" s="17" t="s">
        <v>34</v>
      </c>
      <c r="J6" s="17" t="s">
        <v>35</v>
      </c>
      <c r="K6" s="17" t="s">
        <v>36</v>
      </c>
      <c r="L6" s="17" t="s">
        <v>37</v>
      </c>
      <c r="M6" s="6" t="s">
        <v>38</v>
      </c>
      <c r="N6" s="6" t="s">
        <v>39</v>
      </c>
      <c r="O6" s="6" t="s">
        <v>40</v>
      </c>
      <c r="P6" s="6" t="s">
        <v>41</v>
      </c>
      <c r="Q6" s="16" t="s">
        <v>42</v>
      </c>
      <c r="R6" s="16" t="s">
        <v>43</v>
      </c>
      <c r="S6" s="16" t="s">
        <v>44</v>
      </c>
      <c r="T6" s="16" t="s">
        <v>45</v>
      </c>
      <c r="U6" s="17" t="s">
        <v>31</v>
      </c>
      <c r="V6" s="17" t="s">
        <v>27</v>
      </c>
      <c r="W6" s="17" t="s">
        <v>28</v>
      </c>
      <c r="X6" s="17" t="s">
        <v>29</v>
      </c>
      <c r="Y6" s="16"/>
      <c r="Z6" s="17" t="s">
        <v>34</v>
      </c>
      <c r="AA6" s="17" t="s">
        <v>35</v>
      </c>
      <c r="AB6" s="17" t="s">
        <v>36</v>
      </c>
      <c r="AC6" s="17" t="s">
        <v>37</v>
      </c>
      <c r="AE6" s="6" t="s">
        <v>38</v>
      </c>
      <c r="AF6" s="6" t="s">
        <v>39</v>
      </c>
      <c r="AG6" s="6" t="s">
        <v>40</v>
      </c>
      <c r="AH6" s="6" t="s">
        <v>41</v>
      </c>
      <c r="AI6" s="6"/>
      <c r="AJ6" s="110" t="str">
        <f>O6&amp;","&amp;P6&amp;","&amp;Q6&amp;","&amp;R6&amp;","&amp;S6&amp;","&amp;T6&amp;","&amp;U6&amp;","&amp;V6&amp;","&amp;W6&amp;","&amp;X6&amp;","&amp;Y6&amp;","&amp;Z6&amp;","&amp;AA6&amp;","&amp;AB6&amp;","&amp;AC6&amp;","&amp;AD6&amp;","&amp;AE6&amp;","&amp;AF6&amp;","&amp;AG6&amp;","&amp;AH6</f>
        <v>CV (%) 3,CV (%) 4,Usar 1,Usar 2,Usar 3,Usar 4,Año1,Año2,Año3,Año4,,Media 1,Media 2,Media 3,Media 4,,CV (%) 1,CV (%) 2,CV (%) 3,CV (%) 4</v>
      </c>
      <c r="AK6" s="3"/>
      <c r="AL6" s="3"/>
      <c r="AM6" s="3"/>
    </row>
    <row r="7" spans="1:52" x14ac:dyDescent="0.35">
      <c r="A7">
        <v>1</v>
      </c>
      <c r="B7" s="35">
        <f t="array" ref="B7">MIN(IF(INDEX(DATOS,0,$N$2)=$U7,IF(ISNUMBER(INDEX(DATOS,0,C7)),IF(INDEX(DATOS,0,$L$2)=0,IF(INDEX(DATOS,0,$M$2)=1,INDEX(DATOS,0,$K$2))))))</f>
        <v>565</v>
      </c>
      <c r="C7" s="32">
        <f>MATCH(E7,INDEX(DATOS,1,),0)</f>
        <v>20</v>
      </c>
      <c r="D7" s="34" t="str">
        <f>IF($B7=0,"--",INDEX(DATOS,$B7,O$2))</f>
        <v>Departamento de General Obligado, SF</v>
      </c>
      <c r="E7" s="64" t="s">
        <v>1</v>
      </c>
      <c r="F7" s="36" t="str">
        <f t="shared" ref="F7:F70" si="1">IFERROR(SUBSTITUTE(MID(D7,1,FIND(",",D7)-1),"Departamento de","Dpto."),D7)</f>
        <v>Dpto. General Obligado</v>
      </c>
      <c r="G7" s="109">
        <f>VLOOKUP($D7,LOC_UNICOS,G$2,0)</f>
        <v>-28.75</v>
      </c>
      <c r="H7" s="109">
        <f>VLOOKUP($D7,LOC_UNICOS,H$2,0)</f>
        <v>-59.75</v>
      </c>
      <c r="I7" s="38">
        <f t="array" ref="I7">IF($B7=0,-999,IF(COUNTIFS($Z7:Z7,#N/A)&gt;0,-999,AVERAGE($Z7:Z7)))</f>
        <v>82.7</v>
      </c>
      <c r="J7" s="38">
        <f t="array" ref="J7">IF($B7=0,-999,IF(COUNTIFS($Z7:AA7,#N/A)&gt;0,-999,AVERAGE($Z7:AA7)))</f>
        <v>81.550000000000011</v>
      </c>
      <c r="K7" s="38">
        <f t="array" ref="K7">IF($B7=0,-999,IF(COUNTIFS($Z7:AB7,#N/A)&gt;0,-999,AVERAGE($Z7:AB7)))</f>
        <v>81.466666666666683</v>
      </c>
      <c r="L7" s="38">
        <f t="array" ref="L7">IF($B7=0,-999,IF(COUNTIFS($Z7:AC7,#N/A)&gt;0,-999,AVERAGE($Z7:AC7)))</f>
        <v>-999</v>
      </c>
      <c r="M7" s="38">
        <f>IFERROR(AE7,-999)</f>
        <v>0</v>
      </c>
      <c r="N7" s="38">
        <f t="shared" ref="N7:P7" si="2">IFERROR(AF7,-999)</f>
        <v>1.4101778050275884</v>
      </c>
      <c r="O7" s="38">
        <f t="shared" si="2"/>
        <v>1.161625987445039</v>
      </c>
      <c r="P7" s="38">
        <f t="shared" si="2"/>
        <v>-999</v>
      </c>
      <c r="Q7" s="37">
        <f>IF($B7=0,0,IF(I7=-999,0,IF($D7="--",0,1)))</f>
        <v>1</v>
      </c>
      <c r="R7" s="37">
        <f t="shared" ref="R7:R70" si="3">IF($B7=0,0,IF(J7=-999,0,IF($D7="--",0,1)))</f>
        <v>1</v>
      </c>
      <c r="S7" s="37">
        <f t="shared" ref="S7:S70" si="4">IF($B7=0,0,IF(K7=-999,0,IF($D7="--",0,1)))</f>
        <v>1</v>
      </c>
      <c r="T7" s="37">
        <f t="shared" ref="T7:T70" si="5">IF($B7=0,0,IF(L7=-999,0,IF($D7="--",0,1)))</f>
        <v>0</v>
      </c>
      <c r="U7" s="37">
        <f>$B$1</f>
        <v>2018</v>
      </c>
      <c r="V7" s="37">
        <f>U7-1</f>
        <v>2017</v>
      </c>
      <c r="W7" s="37">
        <f t="shared" ref="W7:X7" si="6">V7-1</f>
        <v>2016</v>
      </c>
      <c r="X7" s="37">
        <f t="shared" si="6"/>
        <v>2015</v>
      </c>
      <c r="Y7" s="39"/>
      <c r="Z7" s="62">
        <f>IFERROR(IF($B7=0,#N/A,AVERAGEIFS(INDEX(DATOS,0,$C7),INDEX(DATOS,0,$C7),"&lt;&gt;#N/D",INDEX(DATOS,0,$L$2),0,INDEX(DATOS,0,$M$2),1,INDEX(DATOS,0,$N$2),U7,INDEX(DATOS,0,$O$2),$D7)),#N/A)</f>
        <v>82.7</v>
      </c>
      <c r="AA7" s="62">
        <f>IFERROR(IF($B7=0,#N/A,AVERAGEIFS(INDEX(DATOS,0,$C7),INDEX(DATOS,0,$C7),"&lt;&gt;#N/D",INDEX(DATOS,0,$L$2),0,INDEX(DATOS,0,$M$2),1,INDEX(DATOS,0,$N$2),V7,INDEX(DATOS,0,$O$2),$D7)),#N/A)</f>
        <v>80.400000000000006</v>
      </c>
      <c r="AB7" s="62">
        <f>IFERROR(IF($B7=0,#N/A,AVERAGEIFS(INDEX(DATOS,0,$C7),INDEX(DATOS,0,$C7),"&lt;&gt;#N/D",INDEX(DATOS,0,$L$2),0,INDEX(DATOS,0,$M$2),1,INDEX(DATOS,0,$N$2),W7,INDEX(DATOS,0,$O$2),$D7)),#N/A)</f>
        <v>81.3</v>
      </c>
      <c r="AC7" s="62" t="e">
        <f>IFERROR(IF($B7=0,#N/A,AVERAGEIFS(INDEX(DATOS,0,$C7),INDEX(DATOS,0,$C7),"&lt;&gt;#N/D",INDEX(DATOS,0,$L$2),0,INDEX(DATOS,0,$M$2),1,INDEX(DATOS,0,$N$2),X7,INDEX(DATOS,0,$O$2),$D7)),#N/A)</f>
        <v>#N/A</v>
      </c>
      <c r="AD7" s="33"/>
      <c r="AE7" s="40">
        <f>IFERROR(IF(ISNA(Z7),#N/A,IF(I7=0,0,_xlfn.STDEV.P($Z7:Z7)/I7*100)),#N/A)</f>
        <v>0</v>
      </c>
      <c r="AF7" s="40">
        <f>IFERROR(IF(ISNA(AA7),#N/A,IF(J7=0,0,_xlfn.STDEV.P($Z7:AA7)/J7*100)),#N/A)</f>
        <v>1.4101778050275884</v>
      </c>
      <c r="AG7" s="40">
        <f>IFERROR(IF(ISNA(AB7),#N/A,IF(K7=0,0,_xlfn.STDEV.P($Z7:AB7)/K7*100)),#N/A)</f>
        <v>1.161625987445039</v>
      </c>
      <c r="AH7" s="40" t="e">
        <f>IFERROR(IF(ISNA(AC7),#N/A,IF(L7=0,0,_xlfn.STDEV.P($Z7:AC7)/L7*100)),#N/A)</f>
        <v>#N/A</v>
      </c>
      <c r="AI7" s="40"/>
      <c r="AJ7" s="110" t="e">
        <f>O7&amp;REPT(" ",10-LEN(O7))&amp;","&amp;P7&amp;REPT(" ",7-LEN(P7))&amp;","&amp;Q7&amp;REPT(" ",25-LEN(Q7))&amp;","&amp;TEXT(R7,"?0.00000")&amp;","&amp;TEXT(S7,"?0.00000")&amp;","&amp;TEXT(T7,"???0")&amp;","&amp;TEXT(U7,"dd-mmm")&amp;","&amp;TEXT(V7,"dd-mmm")&amp;","&amp;TEXT(W7,"dd-mmm")&amp;","&amp;TEXT(X7,"dd-mmm")&amp;","&amp;TEXT(Y7,"dd-mmm")&amp;","&amp;TEXT(Z7,"dd-mmm")&amp;","&amp;TEXT(AA7,"dd-mmm")&amp;","&amp;TEXT(AB7,"dd-mmm")&amp;","&amp;TEXT(AC7,"dd-mmm")&amp;","&amp;TEXT(AD7,"dd-mmm")&amp;","&amp;TEXT(AE7,"??")&amp;","&amp;TEXT(AF7,"??")&amp;","&amp;AG7&amp;REPT(" ",33-LEN(AG7))&amp;","&amp;AH7</f>
        <v>#VALUE!</v>
      </c>
      <c r="AK7" s="5"/>
      <c r="AL7" s="5"/>
      <c r="AM7" s="5"/>
    </row>
    <row r="8" spans="1:52" x14ac:dyDescent="0.35">
      <c r="A8">
        <f>A7+1</f>
        <v>2</v>
      </c>
      <c r="B8" s="35">
        <f t="array" ref="B8">IF(B7=0,0,MIN(IF(INDEX(DATOS,0,$N$2)=$U8,IF(ISNUMBER(INDEX(DATOS,0,$C8)),IF(INDEX(DATOS,0,$L$2)=0,IF(INDEX(DATOS,0,$M$2)=1,IF(ISNA(MATCH(INDEX(DATOS,0,$O$2),IF($C$7:$C7=$C8,$D$7:$D7),0)),INDEX(DATOS,0,$K$2))))))))</f>
        <v>567</v>
      </c>
      <c r="C8" s="32">
        <f>MATCH(E8,INDEX(DATOS,1,),0)</f>
        <v>20</v>
      </c>
      <c r="D8" s="34" t="str">
        <f>IF($B8=0,"--",INDEX(DATOS,$B8,O$2))</f>
        <v>Departamento de 9 de Julio, SF</v>
      </c>
      <c r="E8" s="64" t="s">
        <v>1</v>
      </c>
      <c r="F8" s="36" t="str">
        <f t="shared" si="1"/>
        <v>Dpto. 9 de Julio</v>
      </c>
      <c r="G8" s="109">
        <f>VLOOKUP($D8,LOC_UNICOS,G$2,0)</f>
        <v>-28.8333333</v>
      </c>
      <c r="H8" s="109">
        <f>VLOOKUP($D8,LOC_UNICOS,H$2,0)</f>
        <v>-61.3333333</v>
      </c>
      <c r="I8" s="38">
        <f t="array" ref="I8">IF($B8=0,-999,IF(COUNTIFS($Z8:Z8,#N/A)&gt;0,-999,AVERAGE($Z8:Z8)))</f>
        <v>81.16</v>
      </c>
      <c r="J8" s="38">
        <f t="array" ref="J8">IF($B8=0,-999,IF(COUNTIFS($Z8:AA8,#N/A)&gt;0,-999,AVERAGE($Z8:AA8)))</f>
        <v>80.68357142857144</v>
      </c>
      <c r="K8" s="38">
        <f t="array" ref="K8">IF($B8=0,-999,IF(COUNTIFS($Z8:AB8,#N/A)&gt;0,-999,AVERAGE($Z8:AB8)))</f>
        <v>80.539047619047622</v>
      </c>
      <c r="L8" s="38">
        <f t="array" ref="L8">IF($B8=0,-999,IF(COUNTIFS($Z8:AC8,#N/A)&gt;0,-999,AVERAGE($Z8:AC8)))</f>
        <v>-999</v>
      </c>
      <c r="M8" s="38">
        <f t="shared" ref="M8:M71" si="7">IFERROR(AE8,-999)</f>
        <v>0</v>
      </c>
      <c r="N8" s="38">
        <f t="shared" ref="N8:N71" si="8">IFERROR(AF8,-999)</f>
        <v>0.59049018653114782</v>
      </c>
      <c r="O8" s="38">
        <f t="shared" ref="O8:O71" si="9">IFERROR(AG8,-999)</f>
        <v>0.54560875708540968</v>
      </c>
      <c r="P8" s="38">
        <f t="shared" ref="P8:P71" si="10">IFERROR(AH8,-999)</f>
        <v>-999</v>
      </c>
      <c r="Q8" s="37">
        <f t="shared" ref="Q8:Q71" si="11">IF($B8=0,0,IF(I8=-999,0,IF($D8="--",0,1)))</f>
        <v>1</v>
      </c>
      <c r="R8" s="37">
        <f t="shared" si="3"/>
        <v>1</v>
      </c>
      <c r="S8" s="37">
        <f t="shared" si="4"/>
        <v>1</v>
      </c>
      <c r="T8" s="37">
        <f t="shared" si="5"/>
        <v>0</v>
      </c>
      <c r="U8" s="37">
        <f t="shared" ref="U8:U71" si="12">$B$1</f>
        <v>2018</v>
      </c>
      <c r="V8" s="37">
        <f t="shared" ref="V8:X8" si="13">U8-1</f>
        <v>2017</v>
      </c>
      <c r="W8" s="37">
        <f t="shared" si="13"/>
        <v>2016</v>
      </c>
      <c r="X8" s="37">
        <f t="shared" si="13"/>
        <v>2015</v>
      </c>
      <c r="Y8" s="39"/>
      <c r="Z8" s="62">
        <f>IFERROR(IF($B8=0,#N/A,AVERAGEIFS(INDEX(DATOS,0,$C8),INDEX(DATOS,0,$C8),"&lt;&gt;#N/D",INDEX(DATOS,0,$L$2),0,INDEX(DATOS,0,$M$2),1,INDEX(DATOS,0,$N$2),U8,INDEX(DATOS,0,$O$2),$D8)),#N/A)</f>
        <v>81.16</v>
      </c>
      <c r="AA8" s="62">
        <f>IFERROR(IF($B8=0,#N/A,AVERAGEIFS(INDEX(DATOS,0,$C8),INDEX(DATOS,0,$C8),"&lt;&gt;#N/D",INDEX(DATOS,0,$L$2),0,INDEX(DATOS,0,$M$2),1,INDEX(DATOS,0,$N$2),V8,INDEX(DATOS,0,$O$2),$D8)),#N/A)</f>
        <v>80.20714285714287</v>
      </c>
      <c r="AB8" s="62">
        <f>IFERROR(IF($B8=0,#N/A,AVERAGEIFS(INDEX(DATOS,0,$C8),INDEX(DATOS,0,$C8),"&lt;&gt;#N/D",INDEX(DATOS,0,$L$2),0,INDEX(DATOS,0,$M$2),1,INDEX(DATOS,0,$N$2),W8,INDEX(DATOS,0,$O$2),$D8)),#N/A)</f>
        <v>80.25</v>
      </c>
      <c r="AC8" s="62" t="e">
        <f>IFERROR(IF($B8=0,#N/A,AVERAGEIFS(INDEX(DATOS,0,$C8),INDEX(DATOS,0,$C8),"&lt;&gt;#N/D",INDEX(DATOS,0,$L$2),0,INDEX(DATOS,0,$M$2),1,INDEX(DATOS,0,$N$2),X8,INDEX(DATOS,0,$O$2),$D8)),#N/A)</f>
        <v>#N/A</v>
      </c>
      <c r="AD8" s="33"/>
      <c r="AE8" s="40">
        <f>IFERROR(IF(ISNA(Z8),#N/A,IF(I8=0,0,_xlfn.STDEV.P($Z8:Z8)/I8*100)),#N/A)</f>
        <v>0</v>
      </c>
      <c r="AF8" s="40">
        <f>IFERROR(IF(ISNA(AA8),#N/A,IF(J8=0,0,_xlfn.STDEV.P($Z8:AA8)/J8*100)),#N/A)</f>
        <v>0.59049018653114782</v>
      </c>
      <c r="AG8" s="40">
        <f>IFERROR(IF(ISNA(AB8),#N/A,IF(K8=0,0,_xlfn.STDEV.P($Z8:AB8)/K8*100)),#N/A)</f>
        <v>0.54560875708540968</v>
      </c>
      <c r="AH8" s="40" t="e">
        <f>IFERROR(IF(ISNA(AC8),#N/A,IF(L8=0,0,_xlfn.STDEV.P($Z8:AC8)/L8*100)),#N/A)</f>
        <v>#N/A</v>
      </c>
      <c r="AI8" s="40"/>
      <c r="AK8" s="20"/>
      <c r="AL8" s="20"/>
      <c r="AM8" s="20"/>
    </row>
    <row r="9" spans="1:52" x14ac:dyDescent="0.35">
      <c r="A9">
        <f t="shared" ref="A9:A72" si="14">A8+1</f>
        <v>3</v>
      </c>
      <c r="B9" s="35">
        <f t="array" ref="B9">IF(B8=0,0,MIN(IF(INDEX(DATOS,0,$N$2)=$U9,IF(ISNUMBER(INDEX(DATOS,0,$C9)),IF(INDEX(DATOS,0,$L$2)=0,IF(INDEX(DATOS,0,$M$2)=1,IF(ISNA(MATCH(INDEX(DATOS,0,$O$2),IF($E$7:E8=E9,$D$7:D8),0)),INDEX(DATOS,0,$K$2))))))))</f>
        <v>572</v>
      </c>
      <c r="C9" s="32">
        <f t="shared" ref="C9:C72" si="15">MATCH(E9,INDEX(DATOS,1,),0)</f>
        <v>20</v>
      </c>
      <c r="D9" s="34" t="str">
        <f>IF($B9=0,"--",INDEX(DATOS,$B9,O$2))</f>
        <v>Departamento de Vera, SF</v>
      </c>
      <c r="E9" s="64" t="s">
        <v>1</v>
      </c>
      <c r="F9" s="36" t="str">
        <f t="shared" si="1"/>
        <v>Dpto. Vera</v>
      </c>
      <c r="G9" s="109">
        <f>VLOOKUP($D9,LOC_UNICOS,G$2,0)</f>
        <v>-29</v>
      </c>
      <c r="H9" s="109">
        <f>VLOOKUP($D9,LOC_UNICOS,H$2,0)</f>
        <v>-60.5</v>
      </c>
      <c r="I9" s="38">
        <f t="array" ref="I9">IF($B9=0,-999,IF(COUNTIFS($Z9:Z9,#N/A)&gt;0,-999,AVERAGE($Z9:Z9)))</f>
        <v>82</v>
      </c>
      <c r="J9" s="38">
        <f t="array" ref="J9">IF($B9=0,-999,IF(COUNTIFS($Z9:AA9,#N/A)&gt;0,-999,AVERAGE($Z9:AA9)))</f>
        <v>81.150000000000006</v>
      </c>
      <c r="K9" s="38">
        <f t="array" ref="K9">IF($B9=0,-999,IF(COUNTIFS($Z9:AB9,#N/A)&gt;0,-999,AVERAGE($Z9:AB9)))</f>
        <v>81.466666666666669</v>
      </c>
      <c r="L9" s="38">
        <f t="array" ref="L9">IF($B9=0,-999,IF(COUNTIFS($Z9:AC9,#N/A)&gt;0,-999,AVERAGE($Z9:AC9)))</f>
        <v>-999</v>
      </c>
      <c r="M9" s="38">
        <f t="shared" si="7"/>
        <v>0</v>
      </c>
      <c r="N9" s="38">
        <f t="shared" si="8"/>
        <v>1.0474430067775742</v>
      </c>
      <c r="O9" s="38">
        <f t="shared" si="9"/>
        <v>1.0138716606680742</v>
      </c>
      <c r="P9" s="38">
        <f t="shared" si="10"/>
        <v>-999</v>
      </c>
      <c r="Q9" s="37">
        <f t="shared" si="11"/>
        <v>1</v>
      </c>
      <c r="R9" s="37">
        <f t="shared" si="3"/>
        <v>1</v>
      </c>
      <c r="S9" s="37">
        <f t="shared" si="4"/>
        <v>1</v>
      </c>
      <c r="T9" s="37">
        <f t="shared" si="5"/>
        <v>0</v>
      </c>
      <c r="U9" s="37">
        <f t="shared" si="12"/>
        <v>2018</v>
      </c>
      <c r="V9" s="37">
        <f t="shared" ref="V9:X9" si="16">U9-1</f>
        <v>2017</v>
      </c>
      <c r="W9" s="37">
        <f t="shared" si="16"/>
        <v>2016</v>
      </c>
      <c r="X9" s="37">
        <f t="shared" si="16"/>
        <v>2015</v>
      </c>
      <c r="Y9" s="39"/>
      <c r="Z9" s="62">
        <f>IFERROR(IF($B9=0,#N/A,AVERAGEIFS(INDEX(DATOS,0,$C9),INDEX(DATOS,0,$C9),"&lt;&gt;#N/D",INDEX(DATOS,0,$L$2),0,INDEX(DATOS,0,$M$2),1,INDEX(DATOS,0,$N$2),U9,INDEX(DATOS,0,$O$2),$D9)),#N/A)</f>
        <v>82</v>
      </c>
      <c r="AA9" s="62">
        <f>IFERROR(IF($B9=0,#N/A,AVERAGEIFS(INDEX(DATOS,0,$C9),INDEX(DATOS,0,$C9),"&lt;&gt;#N/D",INDEX(DATOS,0,$L$2),0,INDEX(DATOS,0,$M$2),1,INDEX(DATOS,0,$N$2),V9,INDEX(DATOS,0,$O$2),$D9)),#N/A)</f>
        <v>80.3</v>
      </c>
      <c r="AB9" s="62">
        <f>IFERROR(IF($B9=0,#N/A,AVERAGEIFS(INDEX(DATOS,0,$C9),INDEX(DATOS,0,$C9),"&lt;&gt;#N/D",INDEX(DATOS,0,$L$2),0,INDEX(DATOS,0,$M$2),1,INDEX(DATOS,0,$N$2),W9,INDEX(DATOS,0,$O$2),$D9)),#N/A)</f>
        <v>82.1</v>
      </c>
      <c r="AC9" s="62" t="e">
        <f>IFERROR(IF($B9=0,#N/A,AVERAGEIFS(INDEX(DATOS,0,$C9),INDEX(DATOS,0,$C9),"&lt;&gt;#N/D",INDEX(DATOS,0,$L$2),0,INDEX(DATOS,0,$M$2),1,INDEX(DATOS,0,$N$2),X9,INDEX(DATOS,0,$O$2),$D9)),#N/A)</f>
        <v>#N/A</v>
      </c>
      <c r="AD9" s="33"/>
      <c r="AE9" s="40">
        <f>IFERROR(IF(ISNA(Z9),#N/A,IF(I9=0,0,_xlfn.STDEV.P($Z9:Z9)/I9*100)),#N/A)</f>
        <v>0</v>
      </c>
      <c r="AF9" s="40">
        <f>IFERROR(IF(ISNA(AA9),#N/A,IF(J9=0,0,_xlfn.STDEV.P($Z9:AA9)/J9*100)),#N/A)</f>
        <v>1.0474430067775742</v>
      </c>
      <c r="AG9" s="40">
        <f>IFERROR(IF(ISNA(AB9),#N/A,IF(K9=0,0,_xlfn.STDEV.P($Z9:AB9)/K9*100)),#N/A)</f>
        <v>1.0138716606680742</v>
      </c>
      <c r="AH9" s="40" t="e">
        <f>IFERROR(IF(ISNA(AC9),#N/A,IF(L9=0,0,_xlfn.STDEV.P($Z9:AC9)/L9*100)),#N/A)</f>
        <v>#N/A</v>
      </c>
      <c r="AI9" s="40"/>
    </row>
    <row r="10" spans="1:52" x14ac:dyDescent="0.35">
      <c r="A10">
        <f t="shared" si="14"/>
        <v>4</v>
      </c>
      <c r="B10" s="35">
        <f t="array" ref="B10">IF(B9=0,0,MIN(IF(INDEX(DATOS,0,$N$2)=$U10,IF(ISNUMBER(INDEX(DATOS,0,$C10)),IF(INDEX(DATOS,0,$L$2)=0,IF(INDEX(DATOS,0,$M$2)=1,IF(ISNA(MATCH(INDEX(DATOS,0,$O$2),IF($E$7:E9=E10,$D$7:D9),0)),INDEX(DATOS,0,$K$2))))))))</f>
        <v>574</v>
      </c>
      <c r="C10" s="32">
        <f t="shared" si="15"/>
        <v>20</v>
      </c>
      <c r="D10" s="34" t="str">
        <f>IF($B10=0,"--",INDEX(DATOS,$B10,O$2))</f>
        <v>Departamento de Castellanos, SF</v>
      </c>
      <c r="E10" s="64" t="s">
        <v>1</v>
      </c>
      <c r="F10" s="36" t="str">
        <f t="shared" si="1"/>
        <v>Dpto. Castellanos</v>
      </c>
      <c r="G10" s="109">
        <f>VLOOKUP($D10,LOC_UNICOS,G$2,0)</f>
        <v>-31.1666667</v>
      </c>
      <c r="H10" s="109">
        <f>VLOOKUP($D10,LOC_UNICOS,H$2,0)</f>
        <v>-61.6666667</v>
      </c>
      <c r="I10" s="38">
        <f t="array" ref="I10">IF($B10=0,-999,IF(COUNTIFS($Z10:Z10,#N/A)&gt;0,-999,AVERAGE($Z10:Z10)))</f>
        <v>79.883333333333326</v>
      </c>
      <c r="J10" s="38">
        <f t="array" ref="J10">IF($B10=0,-999,IF(COUNTIFS($Z10:AA10,#N/A)&gt;0,-999,AVERAGE($Z10:AA10)))</f>
        <v>79.36666666666666</v>
      </c>
      <c r="K10" s="38">
        <f t="array" ref="K10">IF($B10=0,-999,IF(COUNTIFS($Z10:AB10,#N/A)&gt;0,-999,AVERAGE($Z10:AB10)))</f>
        <v>79.7</v>
      </c>
      <c r="L10" s="38">
        <f t="array" ref="L10">IF($B10=0,-999,IF(COUNTIFS($Z10:AC10,#N/A)&gt;0,-999,AVERAGE($Z10:AC10)))</f>
        <v>-999</v>
      </c>
      <c r="M10" s="38">
        <f t="shared" si="7"/>
        <v>0</v>
      </c>
      <c r="N10" s="38">
        <f t="shared" si="8"/>
        <v>0.65098698026039359</v>
      </c>
      <c r="O10" s="38">
        <f t="shared" si="9"/>
        <v>0.79372887934313874</v>
      </c>
      <c r="P10" s="38">
        <f t="shared" si="10"/>
        <v>-999</v>
      </c>
      <c r="Q10" s="37">
        <f t="shared" si="11"/>
        <v>1</v>
      </c>
      <c r="R10" s="37">
        <f t="shared" si="3"/>
        <v>1</v>
      </c>
      <c r="S10" s="37">
        <f t="shared" si="4"/>
        <v>1</v>
      </c>
      <c r="T10" s="37">
        <f t="shared" si="5"/>
        <v>0</v>
      </c>
      <c r="U10" s="37">
        <f t="shared" si="12"/>
        <v>2018</v>
      </c>
      <c r="V10" s="37">
        <f t="shared" ref="V10:X10" si="17">U10-1</f>
        <v>2017</v>
      </c>
      <c r="W10" s="37">
        <f t="shared" si="17"/>
        <v>2016</v>
      </c>
      <c r="X10" s="37">
        <f t="shared" si="17"/>
        <v>2015</v>
      </c>
      <c r="Y10" s="39"/>
      <c r="Z10" s="62">
        <f>IFERROR(IF($B10=0,#N/A,AVERAGEIFS(INDEX(DATOS,0,$C10),INDEX(DATOS,0,$C10),"&lt;&gt;#N/D",INDEX(DATOS,0,$L$2),0,INDEX(DATOS,0,$M$2),1,INDEX(DATOS,0,$N$2),U10,INDEX(DATOS,0,$O$2),$D10)),#N/A)</f>
        <v>79.883333333333326</v>
      </c>
      <c r="AA10" s="62">
        <f>IFERROR(IF($B10=0,#N/A,AVERAGEIFS(INDEX(DATOS,0,$C10),INDEX(DATOS,0,$C10),"&lt;&gt;#N/D",INDEX(DATOS,0,$L$2),0,INDEX(DATOS,0,$M$2),1,INDEX(DATOS,0,$N$2),V10,INDEX(DATOS,0,$O$2),$D10)),#N/A)</f>
        <v>78.849999999999994</v>
      </c>
      <c r="AB10" s="62">
        <f>IFERROR(IF($B10=0,#N/A,AVERAGEIFS(INDEX(DATOS,0,$C10),INDEX(DATOS,0,$C10),"&lt;&gt;#N/D",INDEX(DATOS,0,$L$2),0,INDEX(DATOS,0,$M$2),1,INDEX(DATOS,0,$N$2),W10,INDEX(DATOS,0,$O$2),$D10)),#N/A)</f>
        <v>80.366666666666674</v>
      </c>
      <c r="AC10" s="62" t="e">
        <f>IFERROR(IF($B10=0,#N/A,AVERAGEIFS(INDEX(DATOS,0,$C10),INDEX(DATOS,0,$C10),"&lt;&gt;#N/D",INDEX(DATOS,0,$L$2),0,INDEX(DATOS,0,$M$2),1,INDEX(DATOS,0,$N$2),X10,INDEX(DATOS,0,$O$2),$D10)),#N/A)</f>
        <v>#N/A</v>
      </c>
      <c r="AD10" s="33"/>
      <c r="AE10" s="40">
        <f>IFERROR(IF(ISNA(Z10),#N/A,IF(I10=0,0,_xlfn.STDEV.P($Z10:Z10)/I10*100)),#N/A)</f>
        <v>0</v>
      </c>
      <c r="AF10" s="40">
        <f>IFERROR(IF(ISNA(AA10),#N/A,IF(J10=0,0,_xlfn.STDEV.P($Z10:AA10)/J10*100)),#N/A)</f>
        <v>0.65098698026039359</v>
      </c>
      <c r="AG10" s="40">
        <f>IFERROR(IF(ISNA(AB10),#N/A,IF(K10=0,0,_xlfn.STDEV.P($Z10:AB10)/K10*100)),#N/A)</f>
        <v>0.79372887934313874</v>
      </c>
      <c r="AH10" s="40" t="e">
        <f>IFERROR(IF(ISNA(AC10),#N/A,IF(L10=0,0,_xlfn.STDEV.P($Z10:AC10)/L10*100)),#N/A)</f>
        <v>#N/A</v>
      </c>
      <c r="AI10" s="40"/>
    </row>
    <row r="11" spans="1:52" x14ac:dyDescent="0.35">
      <c r="A11">
        <f t="shared" si="14"/>
        <v>5</v>
      </c>
      <c r="B11" s="35">
        <f t="array" ref="B11">IF(B10=0,0,MIN(IF(INDEX(DATOS,0,$N$2)=$U11,IF(ISNUMBER(INDEX(DATOS,0,$C11)),IF(INDEX(DATOS,0,$L$2)=0,IF(INDEX(DATOS,0,$M$2)=1,IF(ISNA(MATCH(INDEX(DATOS,0,$O$2),IF($E$7:E10=E11,$D$7:D10),0)),INDEX(DATOS,0,$K$2))))))))</f>
        <v>580</v>
      </c>
      <c r="C11" s="32">
        <f t="shared" si="15"/>
        <v>20</v>
      </c>
      <c r="D11" s="34" t="str">
        <f>IF($B11=0,"--",INDEX(DATOS,$B11,O$2))</f>
        <v>Departamento de La Capital, SF</v>
      </c>
      <c r="E11" s="64" t="s">
        <v>1</v>
      </c>
      <c r="F11" s="36" t="str">
        <f t="shared" si="1"/>
        <v>Dpto. La Capital</v>
      </c>
      <c r="G11" s="109">
        <f>VLOOKUP($D11,LOC_UNICOS,G$2,0)</f>
        <v>-31.5</v>
      </c>
      <c r="H11" s="109">
        <f>VLOOKUP($D11,LOC_UNICOS,H$2,0)</f>
        <v>-60.6666667</v>
      </c>
      <c r="I11" s="38">
        <f t="array" ref="I11">IF($B11=0,-999,IF(COUNTIFS($Z11:Z11,#N/A)&gt;0,-999,AVERAGE($Z11:Z11)))</f>
        <v>84</v>
      </c>
      <c r="J11" s="38">
        <f t="array" ref="J11">IF($B11=0,-999,IF(COUNTIFS($Z11:AA11,#N/A)&gt;0,-999,AVERAGE($Z11:AA11)))</f>
        <v>81.650000000000006</v>
      </c>
      <c r="K11" s="38">
        <f t="array" ref="K11">IF($B11=0,-999,IF(COUNTIFS($Z11:AB11,#N/A)&gt;0,-999,AVERAGE($Z11:AB11)))</f>
        <v>81.900000000000006</v>
      </c>
      <c r="L11" s="38">
        <f t="array" ref="L11">IF($B11=0,-999,IF(COUNTIFS($Z11:AC11,#N/A)&gt;0,-999,AVERAGE($Z11:AC11)))</f>
        <v>-999</v>
      </c>
      <c r="M11" s="38">
        <f t="shared" si="7"/>
        <v>0</v>
      </c>
      <c r="N11" s="38">
        <f t="shared" si="8"/>
        <v>2.8781383955909385</v>
      </c>
      <c r="O11" s="38">
        <f t="shared" si="9"/>
        <v>2.3822565122770709</v>
      </c>
      <c r="P11" s="38">
        <f t="shared" si="10"/>
        <v>-999</v>
      </c>
      <c r="Q11" s="37">
        <f t="shared" si="11"/>
        <v>1</v>
      </c>
      <c r="R11" s="37">
        <f t="shared" si="3"/>
        <v>1</v>
      </c>
      <c r="S11" s="37">
        <f t="shared" si="4"/>
        <v>1</v>
      </c>
      <c r="T11" s="37">
        <f t="shared" si="5"/>
        <v>0</v>
      </c>
      <c r="U11" s="37">
        <f t="shared" si="12"/>
        <v>2018</v>
      </c>
      <c r="V11" s="37">
        <f t="shared" ref="V11:X11" si="18">U11-1</f>
        <v>2017</v>
      </c>
      <c r="W11" s="37">
        <f t="shared" si="18"/>
        <v>2016</v>
      </c>
      <c r="X11" s="37">
        <f t="shared" si="18"/>
        <v>2015</v>
      </c>
      <c r="Y11" s="39"/>
      <c r="Z11" s="62">
        <f>IFERROR(IF($B11=0,#N/A,AVERAGEIFS(INDEX(DATOS,0,$C11),INDEX(DATOS,0,$C11),"&lt;&gt;#N/D",INDEX(DATOS,0,$L$2),0,INDEX(DATOS,0,$M$2),1,INDEX(DATOS,0,$N$2),U11,INDEX(DATOS,0,$O$2),$D11)),#N/A)</f>
        <v>84</v>
      </c>
      <c r="AA11" s="62">
        <f>IFERROR(IF($B11=0,#N/A,AVERAGEIFS(INDEX(DATOS,0,$C11),INDEX(DATOS,0,$C11),"&lt;&gt;#N/D",INDEX(DATOS,0,$L$2),0,INDEX(DATOS,0,$M$2),1,INDEX(DATOS,0,$N$2),V11,INDEX(DATOS,0,$O$2),$D11)),#N/A)</f>
        <v>79.3</v>
      </c>
      <c r="AB11" s="62">
        <f>IFERROR(IF($B11=0,#N/A,AVERAGEIFS(INDEX(DATOS,0,$C11),INDEX(DATOS,0,$C11),"&lt;&gt;#N/D",INDEX(DATOS,0,$L$2),0,INDEX(DATOS,0,$M$2),1,INDEX(DATOS,0,$N$2),W11,INDEX(DATOS,0,$O$2),$D11)),#N/A)</f>
        <v>82.4</v>
      </c>
      <c r="AC11" s="62" t="e">
        <f>IFERROR(IF($B11=0,#N/A,AVERAGEIFS(INDEX(DATOS,0,$C11),INDEX(DATOS,0,$C11),"&lt;&gt;#N/D",INDEX(DATOS,0,$L$2),0,INDEX(DATOS,0,$M$2),1,INDEX(DATOS,0,$N$2),X11,INDEX(DATOS,0,$O$2),$D11)),#N/A)</f>
        <v>#N/A</v>
      </c>
      <c r="AD11" s="33"/>
      <c r="AE11" s="40">
        <f>IFERROR(IF(ISNA(Z11),#N/A,IF(I11=0,0,_xlfn.STDEV.P($Z11:Z11)/I11*100)),#N/A)</f>
        <v>0</v>
      </c>
      <c r="AF11" s="40">
        <f>IFERROR(IF(ISNA(AA11),#N/A,IF(J11=0,0,_xlfn.STDEV.P($Z11:AA11)/J11*100)),#N/A)</f>
        <v>2.8781383955909385</v>
      </c>
      <c r="AG11" s="40">
        <f>IFERROR(IF(ISNA(AB11),#N/A,IF(K11=0,0,_xlfn.STDEV.P($Z11:AB11)/K11*100)),#N/A)</f>
        <v>2.3822565122770709</v>
      </c>
      <c r="AH11" s="40" t="e">
        <f>IFERROR(IF(ISNA(AC11),#N/A,IF(L11=0,0,_xlfn.STDEV.P($Z11:AC11)/L11*100)),#N/A)</f>
        <v>#N/A</v>
      </c>
      <c r="AI11" s="40"/>
    </row>
    <row r="12" spans="1:52" x14ac:dyDescent="0.35">
      <c r="A12">
        <f t="shared" si="14"/>
        <v>6</v>
      </c>
      <c r="B12" s="35">
        <f t="array" ref="B12">IF(B11=0,0,MIN(IF(INDEX(DATOS,0,$N$2)=$U12,IF(ISNUMBER(INDEX(DATOS,0,$C12)),IF(INDEX(DATOS,0,$L$2)=0,IF(INDEX(DATOS,0,$M$2)=1,IF(ISNA(MATCH(INDEX(DATOS,0,$O$2),IF($E$7:E11=E12,$D$7:D11),0)),INDEX(DATOS,0,$K$2))))))))</f>
        <v>581</v>
      </c>
      <c r="C12" s="32">
        <f t="shared" si="15"/>
        <v>20</v>
      </c>
      <c r="D12" s="34" t="str">
        <f>IF($B12=0,"--",INDEX(DATOS,$B12,O$2))</f>
        <v>Departamento de Las Colonias, SF</v>
      </c>
      <c r="E12" s="64" t="s">
        <v>1</v>
      </c>
      <c r="F12" s="36" t="str">
        <f t="shared" si="1"/>
        <v>Dpto. Las Colonias</v>
      </c>
      <c r="G12" s="109">
        <f>VLOOKUP($D12,LOC_UNICOS,G$2,0)</f>
        <v>-31.5</v>
      </c>
      <c r="H12" s="109">
        <f>VLOOKUP($D12,LOC_UNICOS,H$2,0)</f>
        <v>-61.133333299999997</v>
      </c>
      <c r="I12" s="38">
        <f t="array" ref="I12">IF($B12=0,-999,IF(COUNTIFS($Z12:Z12,#N/A)&gt;0,-999,AVERAGE($Z12:Z12)))</f>
        <v>83.075000000000003</v>
      </c>
      <c r="J12" s="38">
        <f t="array" ref="J12">IF($B12=0,-999,IF(COUNTIFS($Z12:AA12,#N/A)&gt;0,-999,AVERAGE($Z12:AA12)))</f>
        <v>81.800000000000011</v>
      </c>
      <c r="K12" s="38">
        <f t="array" ref="K12">IF($B12=0,-999,IF(COUNTIFS($Z12:AB12,#N/A)&gt;0,-999,AVERAGE($Z12:AB12)))</f>
        <v>81.366666666666674</v>
      </c>
      <c r="L12" s="38">
        <f t="array" ref="L12">IF($B12=0,-999,IF(COUNTIFS($Z12:AC12,#N/A)&gt;0,-999,AVERAGE($Z12:AC12)))</f>
        <v>-999</v>
      </c>
      <c r="M12" s="38">
        <f t="shared" si="7"/>
        <v>0</v>
      </c>
      <c r="N12" s="38">
        <f t="shared" si="8"/>
        <v>1.558679706601465</v>
      </c>
      <c r="O12" s="38">
        <f t="shared" si="9"/>
        <v>1.4846585825785126</v>
      </c>
      <c r="P12" s="38">
        <f t="shared" si="10"/>
        <v>-999</v>
      </c>
      <c r="Q12" s="37">
        <f t="shared" si="11"/>
        <v>1</v>
      </c>
      <c r="R12" s="37">
        <f t="shared" si="3"/>
        <v>1</v>
      </c>
      <c r="S12" s="37">
        <f t="shared" si="4"/>
        <v>1</v>
      </c>
      <c r="T12" s="37">
        <f t="shared" si="5"/>
        <v>0</v>
      </c>
      <c r="U12" s="37">
        <f t="shared" si="12"/>
        <v>2018</v>
      </c>
      <c r="V12" s="37">
        <f t="shared" ref="V12:X12" si="19">U12-1</f>
        <v>2017</v>
      </c>
      <c r="W12" s="37">
        <f t="shared" si="19"/>
        <v>2016</v>
      </c>
      <c r="X12" s="37">
        <f t="shared" si="19"/>
        <v>2015</v>
      </c>
      <c r="Y12" s="39"/>
      <c r="Z12" s="62">
        <f>IFERROR(IF($B12=0,#N/A,AVERAGEIFS(INDEX(DATOS,0,$C12),INDEX(DATOS,0,$C12),"&lt;&gt;#N/D",INDEX(DATOS,0,$L$2),0,INDEX(DATOS,0,$M$2),1,INDEX(DATOS,0,$N$2),U12,INDEX(DATOS,0,$O$2),$D12)),#N/A)</f>
        <v>83.075000000000003</v>
      </c>
      <c r="AA12" s="62">
        <f>IFERROR(IF($B12=0,#N/A,AVERAGEIFS(INDEX(DATOS,0,$C12),INDEX(DATOS,0,$C12),"&lt;&gt;#N/D",INDEX(DATOS,0,$L$2),0,INDEX(DATOS,0,$M$2),1,INDEX(DATOS,0,$N$2),V12,INDEX(DATOS,0,$O$2),$D12)),#N/A)</f>
        <v>80.525000000000006</v>
      </c>
      <c r="AB12" s="62">
        <f>IFERROR(IF($B12=0,#N/A,AVERAGEIFS(INDEX(DATOS,0,$C12),INDEX(DATOS,0,$C12),"&lt;&gt;#N/D",INDEX(DATOS,0,$L$2),0,INDEX(DATOS,0,$M$2),1,INDEX(DATOS,0,$N$2),W12,INDEX(DATOS,0,$O$2),$D12)),#N/A)</f>
        <v>80.5</v>
      </c>
      <c r="AC12" s="62" t="e">
        <f>IFERROR(IF($B12=0,#N/A,AVERAGEIFS(INDEX(DATOS,0,$C12),INDEX(DATOS,0,$C12),"&lt;&gt;#N/D",INDEX(DATOS,0,$L$2),0,INDEX(DATOS,0,$M$2),1,INDEX(DATOS,0,$N$2),X12,INDEX(DATOS,0,$O$2),$D12)),#N/A)</f>
        <v>#N/A</v>
      </c>
      <c r="AD12" s="33"/>
      <c r="AE12" s="40">
        <f>IFERROR(IF(ISNA(Z12),#N/A,IF(I12=0,0,_xlfn.STDEV.P($Z12:Z12)/I12*100)),#N/A)</f>
        <v>0</v>
      </c>
      <c r="AF12" s="40">
        <f>IFERROR(IF(ISNA(AA12),#N/A,IF(J12=0,0,_xlfn.STDEV.P($Z12:AA12)/J12*100)),#N/A)</f>
        <v>1.558679706601465</v>
      </c>
      <c r="AG12" s="40">
        <f>IFERROR(IF(ISNA(AB12),#N/A,IF(K12=0,0,_xlfn.STDEV.P($Z12:AB12)/K12*100)),#N/A)</f>
        <v>1.4846585825785126</v>
      </c>
      <c r="AH12" s="40" t="e">
        <f>IFERROR(IF(ISNA(AC12),#N/A,IF(L12=0,0,_xlfn.STDEV.P($Z12:AC12)/L12*100)),#N/A)</f>
        <v>#N/A</v>
      </c>
      <c r="AI12" s="40"/>
    </row>
    <row r="13" spans="1:52" x14ac:dyDescent="0.35">
      <c r="A13">
        <f t="shared" si="14"/>
        <v>7</v>
      </c>
      <c r="B13" s="35">
        <f t="array" ref="B13">IF(B12=0,0,MIN(IF(INDEX(DATOS,0,$N$2)=$U13,IF(ISNUMBER(INDEX(DATOS,0,$C13)),IF(INDEX(DATOS,0,$L$2)=0,IF(INDEX(DATOS,0,$M$2)=1,IF(ISNA(MATCH(INDEX(DATOS,0,$O$2),IF($E$7:E12=E13,$D$7:D12),0)),INDEX(DATOS,0,$K$2))))))))</f>
        <v>585</v>
      </c>
      <c r="C13" s="32">
        <f t="shared" si="15"/>
        <v>20</v>
      </c>
      <c r="D13" s="34" t="str">
        <f>IF($B13=0,"--",INDEX(DATOS,$B13,O$2))</f>
        <v>Departamento de San Cristóbal, SF</v>
      </c>
      <c r="E13" s="64" t="s">
        <v>1</v>
      </c>
      <c r="F13" s="36" t="str">
        <f t="shared" si="1"/>
        <v>Dpto. San Cristóbal</v>
      </c>
      <c r="G13" s="109">
        <f>VLOOKUP($D13,LOC_UNICOS,G$2,0)</f>
        <v>-30.3333333</v>
      </c>
      <c r="H13" s="109">
        <f>VLOOKUP($D13,LOC_UNICOS,H$2,0)</f>
        <v>-61.3333333</v>
      </c>
      <c r="I13" s="38">
        <f t="array" ref="I13">IF($B13=0,-999,IF(COUNTIFS($Z13:Z13,#N/A)&gt;0,-999,AVERAGE($Z13:Z13)))</f>
        <v>82.2</v>
      </c>
      <c r="J13" s="38">
        <f t="array" ref="J13">IF($B13=0,-999,IF(COUNTIFS($Z13:AA13,#N/A)&gt;0,-999,AVERAGE($Z13:AA13)))</f>
        <v>81.599999999999994</v>
      </c>
      <c r="K13" s="38">
        <f t="array" ref="K13">IF($B13=0,-999,IF(COUNTIFS($Z13:AB13,#N/A)&gt;0,-999,AVERAGE($Z13:AB13)))</f>
        <v>80.399999999999991</v>
      </c>
      <c r="L13" s="38">
        <f t="array" ref="L13">IF($B13=0,-999,IF(COUNTIFS($Z13:AC13,#N/A)&gt;0,-999,AVERAGE($Z13:AC13)))</f>
        <v>-999</v>
      </c>
      <c r="M13" s="38">
        <f t="shared" si="7"/>
        <v>0</v>
      </c>
      <c r="N13" s="38">
        <f t="shared" si="8"/>
        <v>0.73529411764706065</v>
      </c>
      <c r="O13" s="38">
        <f t="shared" si="9"/>
        <v>2.1969554393850377</v>
      </c>
      <c r="P13" s="38">
        <f t="shared" si="10"/>
        <v>-999</v>
      </c>
      <c r="Q13" s="37">
        <f t="shared" si="11"/>
        <v>1</v>
      </c>
      <c r="R13" s="37">
        <f t="shared" si="3"/>
        <v>1</v>
      </c>
      <c r="S13" s="37">
        <f t="shared" si="4"/>
        <v>1</v>
      </c>
      <c r="T13" s="37">
        <f t="shared" si="5"/>
        <v>0</v>
      </c>
      <c r="U13" s="37">
        <f t="shared" si="12"/>
        <v>2018</v>
      </c>
      <c r="V13" s="37">
        <f t="shared" ref="V13:X13" si="20">U13-1</f>
        <v>2017</v>
      </c>
      <c r="W13" s="37">
        <f t="shared" si="20"/>
        <v>2016</v>
      </c>
      <c r="X13" s="37">
        <f t="shared" si="20"/>
        <v>2015</v>
      </c>
      <c r="Y13" s="39"/>
      <c r="Z13" s="62">
        <f>IFERROR(IF($B13=0,#N/A,AVERAGEIFS(INDEX(DATOS,0,$C13),INDEX(DATOS,0,$C13),"&lt;&gt;#N/D",INDEX(DATOS,0,$L$2),0,INDEX(DATOS,0,$M$2),1,INDEX(DATOS,0,$N$2),U13,INDEX(DATOS,0,$O$2),$D13)),#N/A)</f>
        <v>82.2</v>
      </c>
      <c r="AA13" s="62">
        <f>IFERROR(IF($B13=0,#N/A,AVERAGEIFS(INDEX(DATOS,0,$C13),INDEX(DATOS,0,$C13),"&lt;&gt;#N/D",INDEX(DATOS,0,$L$2),0,INDEX(DATOS,0,$M$2),1,INDEX(DATOS,0,$N$2),V13,INDEX(DATOS,0,$O$2),$D13)),#N/A)</f>
        <v>81</v>
      </c>
      <c r="AB13" s="62">
        <f>IFERROR(IF($B13=0,#N/A,AVERAGEIFS(INDEX(DATOS,0,$C13),INDEX(DATOS,0,$C13),"&lt;&gt;#N/D",INDEX(DATOS,0,$L$2),0,INDEX(DATOS,0,$M$2),1,INDEX(DATOS,0,$N$2),W13,INDEX(DATOS,0,$O$2),$D13)),#N/A)</f>
        <v>78</v>
      </c>
      <c r="AC13" s="62" t="e">
        <f>IFERROR(IF($B13=0,#N/A,AVERAGEIFS(INDEX(DATOS,0,$C13),INDEX(DATOS,0,$C13),"&lt;&gt;#N/D",INDEX(DATOS,0,$L$2),0,INDEX(DATOS,0,$M$2),1,INDEX(DATOS,0,$N$2),X13,INDEX(DATOS,0,$O$2),$D13)),#N/A)</f>
        <v>#N/A</v>
      </c>
      <c r="AD13" s="33"/>
      <c r="AE13" s="40">
        <f>IFERROR(IF(ISNA(Z13),#N/A,IF(I13=0,0,_xlfn.STDEV.P($Z13:Z13)/I13*100)),#N/A)</f>
        <v>0</v>
      </c>
      <c r="AF13" s="40">
        <f>IFERROR(IF(ISNA(AA13),#N/A,IF(J13=0,0,_xlfn.STDEV.P($Z13:AA13)/J13*100)),#N/A)</f>
        <v>0.73529411764706065</v>
      </c>
      <c r="AG13" s="40">
        <f>IFERROR(IF(ISNA(AB13),#N/A,IF(K13=0,0,_xlfn.STDEV.P($Z13:AB13)/K13*100)),#N/A)</f>
        <v>2.1969554393850377</v>
      </c>
      <c r="AH13" s="40" t="e">
        <f>IFERROR(IF(ISNA(AC13),#N/A,IF(L13=0,0,_xlfn.STDEV.P($Z13:AC13)/L13*100)),#N/A)</f>
        <v>#N/A</v>
      </c>
      <c r="AI13" s="40"/>
    </row>
    <row r="14" spans="1:52" x14ac:dyDescent="0.35">
      <c r="A14">
        <f t="shared" si="14"/>
        <v>8</v>
      </c>
      <c r="B14" s="35">
        <f t="array" ref="B14">IF(B13=0,0,MIN(IF(INDEX(DATOS,0,$N$2)=$U14,IF(ISNUMBER(INDEX(DATOS,0,$C14)),IF(INDEX(DATOS,0,$L$2)=0,IF(INDEX(DATOS,0,$M$2)=1,IF(ISNA(MATCH(INDEX(DATOS,0,$O$2),IF($E$7:E13=E14,$D$7:D13),0)),INDEX(DATOS,0,$K$2))))))))</f>
        <v>586</v>
      </c>
      <c r="C14" s="32">
        <f t="shared" si="15"/>
        <v>20</v>
      </c>
      <c r="D14" s="34" t="str">
        <f>IF($B14=0,"--",INDEX(DATOS,$B14,O$2))</f>
        <v>Departamento de San Justo, SF</v>
      </c>
      <c r="E14" s="64" t="s">
        <v>1</v>
      </c>
      <c r="F14" s="36" t="str">
        <f t="shared" si="1"/>
        <v>Dpto. San Justo</v>
      </c>
      <c r="G14" s="109">
        <f>VLOOKUP($D14,LOC_UNICOS,G$2,0)</f>
        <v>-30.6666667</v>
      </c>
      <c r="H14" s="109">
        <f>VLOOKUP($D14,LOC_UNICOS,H$2,0)</f>
        <v>-60.5</v>
      </c>
      <c r="I14" s="38">
        <f t="array" ref="I14">IF($B14=0,-999,IF(COUNTIFS($Z14:Z14,#N/A)&gt;0,-999,AVERAGE($Z14:Z14)))</f>
        <v>79.55714285714285</v>
      </c>
      <c r="J14" s="38">
        <f t="array" ref="J14">IF($B14=0,-999,IF(COUNTIFS($Z14:AA14,#N/A)&gt;0,-999,AVERAGE($Z14:AA14)))</f>
        <v>79.782738095238102</v>
      </c>
      <c r="K14" s="38">
        <f t="array" ref="K14">IF($B14=0,-999,IF(COUNTIFS($Z14:AB14,#N/A)&gt;0,-999,AVERAGE($Z14:AB14)))</f>
        <v>79.023908730158738</v>
      </c>
      <c r="L14" s="38">
        <f t="array" ref="L14">IF($B14=0,-999,IF(COUNTIFS($Z14:AC14,#N/A)&gt;0,-999,AVERAGE($Z14:AC14)))</f>
        <v>-999</v>
      </c>
      <c r="M14" s="38">
        <f t="shared" si="7"/>
        <v>0</v>
      </c>
      <c r="N14" s="38">
        <f t="shared" si="8"/>
        <v>0.28276196515836288</v>
      </c>
      <c r="O14" s="38">
        <f t="shared" si="9"/>
        <v>1.3778616404802357</v>
      </c>
      <c r="P14" s="38">
        <f t="shared" si="10"/>
        <v>-999</v>
      </c>
      <c r="Q14" s="37">
        <f t="shared" si="11"/>
        <v>1</v>
      </c>
      <c r="R14" s="37">
        <f t="shared" si="3"/>
        <v>1</v>
      </c>
      <c r="S14" s="37">
        <f t="shared" si="4"/>
        <v>1</v>
      </c>
      <c r="T14" s="37">
        <f t="shared" si="5"/>
        <v>0</v>
      </c>
      <c r="U14" s="37">
        <f t="shared" si="12"/>
        <v>2018</v>
      </c>
      <c r="V14" s="37">
        <f t="shared" ref="V14:X14" si="21">U14-1</f>
        <v>2017</v>
      </c>
      <c r="W14" s="37">
        <f t="shared" si="21"/>
        <v>2016</v>
      </c>
      <c r="X14" s="37">
        <f t="shared" si="21"/>
        <v>2015</v>
      </c>
      <c r="Y14" s="39"/>
      <c r="Z14" s="62">
        <f>IFERROR(IF($B14=0,#N/A,AVERAGEIFS(INDEX(DATOS,0,$C14),INDEX(DATOS,0,$C14),"&lt;&gt;#N/D",INDEX(DATOS,0,$L$2),0,INDEX(DATOS,0,$M$2),1,INDEX(DATOS,0,$N$2),U14,INDEX(DATOS,0,$O$2),$D14)),#N/A)</f>
        <v>79.55714285714285</v>
      </c>
      <c r="AA14" s="62">
        <f>IFERROR(IF($B14=0,#N/A,AVERAGEIFS(INDEX(DATOS,0,$C14),INDEX(DATOS,0,$C14),"&lt;&gt;#N/D",INDEX(DATOS,0,$L$2),0,INDEX(DATOS,0,$M$2),1,INDEX(DATOS,0,$N$2),V14,INDEX(DATOS,0,$O$2),$D14)),#N/A)</f>
        <v>80.00833333333334</v>
      </c>
      <c r="AB14" s="62">
        <f>IFERROR(IF($B14=0,#N/A,AVERAGEIFS(INDEX(DATOS,0,$C14),INDEX(DATOS,0,$C14),"&lt;&gt;#N/D",INDEX(DATOS,0,$L$2),0,INDEX(DATOS,0,$M$2),1,INDEX(DATOS,0,$N$2),W14,INDEX(DATOS,0,$O$2),$D14)),#N/A)</f>
        <v>77.506250000000009</v>
      </c>
      <c r="AC14" s="62" t="e">
        <f>IFERROR(IF($B14=0,#N/A,AVERAGEIFS(INDEX(DATOS,0,$C14),INDEX(DATOS,0,$C14),"&lt;&gt;#N/D",INDEX(DATOS,0,$L$2),0,INDEX(DATOS,0,$M$2),1,INDEX(DATOS,0,$N$2),X14,INDEX(DATOS,0,$O$2),$D14)),#N/A)</f>
        <v>#N/A</v>
      </c>
      <c r="AD14" s="33"/>
      <c r="AE14" s="40">
        <f>IFERROR(IF(ISNA(Z14),#N/A,IF(I14=0,0,_xlfn.STDEV.P($Z14:Z14)/I14*100)),#N/A)</f>
        <v>0</v>
      </c>
      <c r="AF14" s="40">
        <f>IFERROR(IF(ISNA(AA14),#N/A,IF(J14=0,0,_xlfn.STDEV.P($Z14:AA14)/J14*100)),#N/A)</f>
        <v>0.28276196515836288</v>
      </c>
      <c r="AG14" s="40">
        <f>IFERROR(IF(ISNA(AB14),#N/A,IF(K14=0,0,_xlfn.STDEV.P($Z14:AB14)/K14*100)),#N/A)</f>
        <v>1.3778616404802357</v>
      </c>
      <c r="AH14" s="40" t="e">
        <f>IFERROR(IF(ISNA(AC14),#N/A,IF(L14=0,0,_xlfn.STDEV.P($Z14:AC14)/L14*100)),#N/A)</f>
        <v>#N/A</v>
      </c>
      <c r="AI14" s="40"/>
    </row>
    <row r="15" spans="1:52" x14ac:dyDescent="0.35">
      <c r="A15">
        <f t="shared" si="14"/>
        <v>9</v>
      </c>
      <c r="B15" s="35">
        <f t="array" ref="B15">IF(B14=0,0,MIN(IF(INDEX(DATOS,0,$N$2)=$U15,IF(ISNUMBER(INDEX(DATOS,0,$C15)),IF(INDEX(DATOS,0,$L$2)=0,IF(INDEX(DATOS,0,$M$2)=1,IF(ISNA(MATCH(INDEX(DATOS,0,$O$2),IF($E$7:E14=E15,$D$7:D14),0)),INDEX(DATOS,0,$K$2))))))))</f>
        <v>588</v>
      </c>
      <c r="C15" s="32">
        <f t="shared" si="15"/>
        <v>20</v>
      </c>
      <c r="D15" s="34" t="str">
        <f>IF($B15=0,"--",INDEX(DATOS,$B15,O$2))</f>
        <v>Departamento de San Martín, SF</v>
      </c>
      <c r="E15" s="64" t="s">
        <v>1</v>
      </c>
      <c r="F15" s="36" t="str">
        <f t="shared" si="1"/>
        <v>Dpto. San Martín</v>
      </c>
      <c r="G15" s="109">
        <f>VLOOKUP($D15,LOC_UNICOS,G$2,0)</f>
        <v>-32</v>
      </c>
      <c r="H15" s="109">
        <f>VLOOKUP($D15,LOC_UNICOS,H$2,0)</f>
        <v>-61.8333333</v>
      </c>
      <c r="I15" s="38">
        <f t="array" ref="I15">IF($B15=0,-999,IF(COUNTIFS($Z15:Z15,#N/A)&gt;0,-999,AVERAGE($Z15:Z15)))</f>
        <v>78.025000000000006</v>
      </c>
      <c r="J15" s="38">
        <f t="array" ref="J15">IF($B15=0,-999,IF(COUNTIFS($Z15:AA15,#N/A)&gt;0,-999,AVERAGE($Z15:AA15)))</f>
        <v>78.420833333333348</v>
      </c>
      <c r="K15" s="38">
        <f t="array" ref="K15">IF($B15=0,-999,IF(COUNTIFS($Z15:AB15,#N/A)&gt;0,-999,AVERAGE($Z15:AB15)))</f>
        <v>78.628174603174614</v>
      </c>
      <c r="L15" s="38">
        <f t="array" ref="L15">IF($B15=0,-999,IF(COUNTIFS($Z15:AC15,#N/A)&gt;0,-999,AVERAGE($Z15:AC15)))</f>
        <v>-999</v>
      </c>
      <c r="M15" s="38">
        <f t="shared" si="7"/>
        <v>0</v>
      </c>
      <c r="N15" s="38">
        <f t="shared" si="8"/>
        <v>0.50475532649700094</v>
      </c>
      <c r="O15" s="38">
        <f t="shared" si="9"/>
        <v>0.55500547875274842</v>
      </c>
      <c r="P15" s="38">
        <f t="shared" si="10"/>
        <v>-999</v>
      </c>
      <c r="Q15" s="37">
        <f t="shared" si="11"/>
        <v>1</v>
      </c>
      <c r="R15" s="37">
        <f t="shared" si="3"/>
        <v>1</v>
      </c>
      <c r="S15" s="37">
        <f t="shared" si="4"/>
        <v>1</v>
      </c>
      <c r="T15" s="37">
        <f t="shared" si="5"/>
        <v>0</v>
      </c>
      <c r="U15" s="37">
        <f t="shared" si="12"/>
        <v>2018</v>
      </c>
      <c r="V15" s="37">
        <f t="shared" ref="V15:X15" si="22">U15-1</f>
        <v>2017</v>
      </c>
      <c r="W15" s="37">
        <f t="shared" si="22"/>
        <v>2016</v>
      </c>
      <c r="X15" s="37">
        <f t="shared" si="22"/>
        <v>2015</v>
      </c>
      <c r="Y15" s="39"/>
      <c r="Z15" s="62">
        <f>IFERROR(IF($B15=0,#N/A,AVERAGEIFS(INDEX(DATOS,0,$C15),INDEX(DATOS,0,$C15),"&lt;&gt;#N/D",INDEX(DATOS,0,$L$2),0,INDEX(DATOS,0,$M$2),1,INDEX(DATOS,0,$N$2),U15,INDEX(DATOS,0,$O$2),$D15)),#N/A)</f>
        <v>78.025000000000006</v>
      </c>
      <c r="AA15" s="62">
        <f>IFERROR(IF($B15=0,#N/A,AVERAGEIFS(INDEX(DATOS,0,$C15),INDEX(DATOS,0,$C15),"&lt;&gt;#N/D",INDEX(DATOS,0,$L$2),0,INDEX(DATOS,0,$M$2),1,INDEX(DATOS,0,$N$2),V15,INDEX(DATOS,0,$O$2),$D15)),#N/A)</f>
        <v>78.816666666666677</v>
      </c>
      <c r="AB15" s="62">
        <f>IFERROR(IF($B15=0,#N/A,AVERAGEIFS(INDEX(DATOS,0,$C15),INDEX(DATOS,0,$C15),"&lt;&gt;#N/D",INDEX(DATOS,0,$L$2),0,INDEX(DATOS,0,$M$2),1,INDEX(DATOS,0,$N$2),W15,INDEX(DATOS,0,$O$2),$D15)),#N/A)</f>
        <v>79.04285714285713</v>
      </c>
      <c r="AC15" s="62" t="e">
        <f>IFERROR(IF($B15=0,#N/A,AVERAGEIFS(INDEX(DATOS,0,$C15),INDEX(DATOS,0,$C15),"&lt;&gt;#N/D",INDEX(DATOS,0,$L$2),0,INDEX(DATOS,0,$M$2),1,INDEX(DATOS,0,$N$2),X15,INDEX(DATOS,0,$O$2),$D15)),#N/A)</f>
        <v>#N/A</v>
      </c>
      <c r="AD15" s="33"/>
      <c r="AE15" s="40">
        <f>IFERROR(IF(ISNA(Z15),#N/A,IF(I15=0,0,_xlfn.STDEV.P($Z15:Z15)/I15*100)),#N/A)</f>
        <v>0</v>
      </c>
      <c r="AF15" s="40">
        <f>IFERROR(IF(ISNA(AA15),#N/A,IF(J15=0,0,_xlfn.STDEV.P($Z15:AA15)/J15*100)),#N/A)</f>
        <v>0.50475532649700094</v>
      </c>
      <c r="AG15" s="40">
        <f>IFERROR(IF(ISNA(AB15),#N/A,IF(K15=0,0,_xlfn.STDEV.P($Z15:AB15)/K15*100)),#N/A)</f>
        <v>0.55500547875274842</v>
      </c>
      <c r="AH15" s="40" t="e">
        <f>IFERROR(IF(ISNA(AC15),#N/A,IF(L15=0,0,_xlfn.STDEV.P($Z15:AC15)/L15*100)),#N/A)</f>
        <v>#N/A</v>
      </c>
      <c r="AI15" s="40"/>
    </row>
    <row r="16" spans="1:52" x14ac:dyDescent="0.35">
      <c r="A16">
        <f t="shared" si="14"/>
        <v>10</v>
      </c>
      <c r="B16" s="35">
        <f t="array" ref="B16">IF(B15=0,0,MIN(IF(INDEX(DATOS,0,$N$2)=$U16,IF(ISNUMBER(INDEX(DATOS,0,$C16)),IF(INDEX(DATOS,0,$L$2)=0,IF(INDEX(DATOS,0,$M$2)=1,IF(ISNA(MATCH(INDEX(DATOS,0,$O$2),IF($E$7:E15=E16,$D$7:D15),0)),INDEX(DATOS,0,$K$2))))))))</f>
        <v>592</v>
      </c>
      <c r="C16" s="32">
        <f t="shared" si="15"/>
        <v>20</v>
      </c>
      <c r="D16" s="34" t="str">
        <f>IF($B16=0,"--",INDEX(DATOS,$B16,O$2))</f>
        <v>Departamento de San Jerónimo, SF</v>
      </c>
      <c r="E16" s="64" t="s">
        <v>1</v>
      </c>
      <c r="F16" s="36" t="str">
        <f t="shared" si="1"/>
        <v>Dpto. San Jerónimo</v>
      </c>
      <c r="G16" s="109">
        <f>VLOOKUP($D16,LOC_UNICOS,G$2,0)</f>
        <v>-32.1666667</v>
      </c>
      <c r="H16" s="109">
        <f>VLOOKUP($D16,LOC_UNICOS,H$2,0)</f>
        <v>-61.0833333</v>
      </c>
      <c r="I16" s="38">
        <f t="array" ref="I16">IF($B16=0,-999,IF(COUNTIFS($Z16:Z16,#N/A)&gt;0,-999,AVERAGE($Z16:Z16)))</f>
        <v>77.924999999999997</v>
      </c>
      <c r="J16" s="38">
        <f t="array" ref="J16">IF($B16=0,-999,IF(COUNTIFS($Z16:AA16,#N/A)&gt;0,-999,AVERAGE($Z16:AA16)))</f>
        <v>78.612499999999997</v>
      </c>
      <c r="K16" s="38">
        <f t="array" ref="K16">IF($B16=0,-999,IF(COUNTIFS($Z16:AB16,#N/A)&gt;0,-999,AVERAGE($Z16:AB16)))</f>
        <v>79.321666666666658</v>
      </c>
      <c r="L16" s="38">
        <f t="array" ref="L16">IF($B16=0,-999,IF(COUNTIFS($Z16:AC16,#N/A)&gt;0,-999,AVERAGE($Z16:AC16)))</f>
        <v>-999</v>
      </c>
      <c r="M16" s="38">
        <f t="shared" si="7"/>
        <v>0</v>
      </c>
      <c r="N16" s="38">
        <f t="shared" si="8"/>
        <v>0.87454285259977749</v>
      </c>
      <c r="O16" s="38">
        <f t="shared" si="9"/>
        <v>1.4489370986727499</v>
      </c>
      <c r="P16" s="38">
        <f t="shared" si="10"/>
        <v>-999</v>
      </c>
      <c r="Q16" s="37">
        <f t="shared" si="11"/>
        <v>1</v>
      </c>
      <c r="R16" s="37">
        <f t="shared" si="3"/>
        <v>1</v>
      </c>
      <c r="S16" s="37">
        <f t="shared" si="4"/>
        <v>1</v>
      </c>
      <c r="T16" s="37">
        <f t="shared" si="5"/>
        <v>0</v>
      </c>
      <c r="U16" s="37">
        <f t="shared" si="12"/>
        <v>2018</v>
      </c>
      <c r="V16" s="37">
        <f t="shared" ref="V16:X16" si="23">U16-1</f>
        <v>2017</v>
      </c>
      <c r="W16" s="37">
        <f t="shared" si="23"/>
        <v>2016</v>
      </c>
      <c r="X16" s="37">
        <f t="shared" si="23"/>
        <v>2015</v>
      </c>
      <c r="Y16" s="39"/>
      <c r="Z16" s="62">
        <f>IFERROR(IF($B16=0,#N/A,AVERAGEIFS(INDEX(DATOS,0,$C16),INDEX(DATOS,0,$C16),"&lt;&gt;#N/D",INDEX(DATOS,0,$L$2),0,INDEX(DATOS,0,$M$2),1,INDEX(DATOS,0,$N$2),U16,INDEX(DATOS,0,$O$2),$D16)),#N/A)</f>
        <v>77.924999999999997</v>
      </c>
      <c r="AA16" s="62">
        <f>IFERROR(IF($B16=0,#N/A,AVERAGEIFS(INDEX(DATOS,0,$C16),INDEX(DATOS,0,$C16),"&lt;&gt;#N/D",INDEX(DATOS,0,$L$2),0,INDEX(DATOS,0,$M$2),1,INDEX(DATOS,0,$N$2),V16,INDEX(DATOS,0,$O$2),$D16)),#N/A)</f>
        <v>79.3</v>
      </c>
      <c r="AB16" s="62">
        <f>IFERROR(IF($B16=0,#N/A,AVERAGEIFS(INDEX(DATOS,0,$C16),INDEX(DATOS,0,$C16),"&lt;&gt;#N/D",INDEX(DATOS,0,$L$2),0,INDEX(DATOS,0,$M$2),1,INDEX(DATOS,0,$N$2),W16,INDEX(DATOS,0,$O$2),$D16)),#N/A)</f>
        <v>80.739999999999981</v>
      </c>
      <c r="AC16" s="62" t="e">
        <f>IFERROR(IF($B16=0,#N/A,AVERAGEIFS(INDEX(DATOS,0,$C16),INDEX(DATOS,0,$C16),"&lt;&gt;#N/D",INDEX(DATOS,0,$L$2),0,INDEX(DATOS,0,$M$2),1,INDEX(DATOS,0,$N$2),X16,INDEX(DATOS,0,$O$2),$D16)),#N/A)</f>
        <v>#N/A</v>
      </c>
      <c r="AD16" s="33"/>
      <c r="AE16" s="40">
        <f>IFERROR(IF(ISNA(Z16),#N/A,IF(I16=0,0,_xlfn.STDEV.P($Z16:Z16)/I16*100)),#N/A)</f>
        <v>0</v>
      </c>
      <c r="AF16" s="40">
        <f>IFERROR(IF(ISNA(AA16),#N/A,IF(J16=0,0,_xlfn.STDEV.P($Z16:AA16)/J16*100)),#N/A)</f>
        <v>0.87454285259977749</v>
      </c>
      <c r="AG16" s="40">
        <f>IFERROR(IF(ISNA(AB16),#N/A,IF(K16=0,0,_xlfn.STDEV.P($Z16:AB16)/K16*100)),#N/A)</f>
        <v>1.4489370986727499</v>
      </c>
      <c r="AH16" s="40" t="e">
        <f>IFERROR(IF(ISNA(AC16),#N/A,IF(L16=0,0,_xlfn.STDEV.P($Z16:AC16)/L16*100)),#N/A)</f>
        <v>#N/A</v>
      </c>
      <c r="AI16" s="40"/>
    </row>
    <row r="17" spans="1:35" x14ac:dyDescent="0.35">
      <c r="A17">
        <f t="shared" si="14"/>
        <v>11</v>
      </c>
      <c r="B17" s="35">
        <f t="array" ref="B17">IF(B16=0,0,MIN(IF(INDEX(DATOS,0,$N$2)=$U17,IF(ISNUMBER(INDEX(DATOS,0,$C17)),IF(INDEX(DATOS,0,$L$2)=0,IF(INDEX(DATOS,0,$M$2)=1,IF(ISNA(MATCH(INDEX(DATOS,0,$O$2),IF($E$7:E16=E17,$D$7:D16),0)),INDEX(DATOS,0,$K$2))))))))</f>
        <v>596</v>
      </c>
      <c r="C17" s="32">
        <f t="shared" si="15"/>
        <v>20</v>
      </c>
      <c r="D17" s="34" t="str">
        <f>IF($B17=0,"--",INDEX(DATOS,$B17,O$2))</f>
        <v>Departamento de Iriondo, SF</v>
      </c>
      <c r="E17" s="64" t="s">
        <v>1</v>
      </c>
      <c r="F17" s="36" t="str">
        <f t="shared" si="1"/>
        <v>Dpto. Iriondo</v>
      </c>
      <c r="G17" s="109">
        <f>VLOOKUP($D17,LOC_UNICOS,G$2,0)</f>
        <v>-32.633333299999997</v>
      </c>
      <c r="H17" s="109">
        <f>VLOOKUP($D17,LOC_UNICOS,H$2,0)</f>
        <v>-61.3333333</v>
      </c>
      <c r="I17" s="38">
        <f t="array" ref="I17">IF($B17=0,-999,IF(COUNTIFS($Z17:Z17,#N/A)&gt;0,-999,AVERAGE($Z17:Z17)))</f>
        <v>76.3</v>
      </c>
      <c r="J17" s="38">
        <f t="array" ref="J17">IF($B17=0,-999,IF(COUNTIFS($Z17:AA17,#N/A)&gt;0,-999,AVERAGE($Z17:AA17)))</f>
        <v>78.28</v>
      </c>
      <c r="K17" s="38">
        <f t="array" ref="K17">IF($B17=0,-999,IF(COUNTIFS($Z17:AB17,#N/A)&gt;0,-999,AVERAGE($Z17:AB17)))</f>
        <v>78.536666666666676</v>
      </c>
      <c r="L17" s="38">
        <f t="array" ref="L17">IF($B17=0,-999,IF(COUNTIFS($Z17:AC17,#N/A)&gt;0,-999,AVERAGE($Z17:AC17)))</f>
        <v>-999</v>
      </c>
      <c r="M17" s="38">
        <f t="shared" si="7"/>
        <v>0</v>
      </c>
      <c r="N17" s="38">
        <f t="shared" si="8"/>
        <v>2.5293817066939153</v>
      </c>
      <c r="O17" s="38">
        <f t="shared" si="9"/>
        <v>2.1097297874393273</v>
      </c>
      <c r="P17" s="38">
        <f t="shared" si="10"/>
        <v>-999</v>
      </c>
      <c r="Q17" s="37">
        <f t="shared" si="11"/>
        <v>1</v>
      </c>
      <c r="R17" s="37">
        <f t="shared" si="3"/>
        <v>1</v>
      </c>
      <c r="S17" s="37">
        <f t="shared" si="4"/>
        <v>1</v>
      </c>
      <c r="T17" s="37">
        <f t="shared" si="5"/>
        <v>0</v>
      </c>
      <c r="U17" s="37">
        <f t="shared" si="12"/>
        <v>2018</v>
      </c>
      <c r="V17" s="37">
        <f t="shared" ref="V17:X17" si="24">U17-1</f>
        <v>2017</v>
      </c>
      <c r="W17" s="37">
        <f t="shared" si="24"/>
        <v>2016</v>
      </c>
      <c r="X17" s="37">
        <f t="shared" si="24"/>
        <v>2015</v>
      </c>
      <c r="Y17" s="39"/>
      <c r="Z17" s="62">
        <f>IFERROR(IF($B17=0,#N/A,AVERAGEIFS(INDEX(DATOS,0,$C17),INDEX(DATOS,0,$C17),"&lt;&gt;#N/D",INDEX(DATOS,0,$L$2),0,INDEX(DATOS,0,$M$2),1,INDEX(DATOS,0,$N$2),U17,INDEX(DATOS,0,$O$2),$D17)),#N/A)</f>
        <v>76.3</v>
      </c>
      <c r="AA17" s="62">
        <f>IFERROR(IF($B17=0,#N/A,AVERAGEIFS(INDEX(DATOS,0,$C17),INDEX(DATOS,0,$C17),"&lt;&gt;#N/D",INDEX(DATOS,0,$L$2),0,INDEX(DATOS,0,$M$2),1,INDEX(DATOS,0,$N$2),V17,INDEX(DATOS,0,$O$2),$D17)),#N/A)</f>
        <v>80.259999999999991</v>
      </c>
      <c r="AB17" s="62">
        <f>IFERROR(IF($B17=0,#N/A,AVERAGEIFS(INDEX(DATOS,0,$C17),INDEX(DATOS,0,$C17),"&lt;&gt;#N/D",INDEX(DATOS,0,$L$2),0,INDEX(DATOS,0,$M$2),1,INDEX(DATOS,0,$N$2),W17,INDEX(DATOS,0,$O$2),$D17)),#N/A)</f>
        <v>79.050000000000011</v>
      </c>
      <c r="AC17" s="62" t="e">
        <f>IFERROR(IF($B17=0,#N/A,AVERAGEIFS(INDEX(DATOS,0,$C17),INDEX(DATOS,0,$C17),"&lt;&gt;#N/D",INDEX(DATOS,0,$L$2),0,INDEX(DATOS,0,$M$2),1,INDEX(DATOS,0,$N$2),X17,INDEX(DATOS,0,$O$2),$D17)),#N/A)</f>
        <v>#N/A</v>
      </c>
      <c r="AD17" s="33"/>
      <c r="AE17" s="40">
        <f>IFERROR(IF(ISNA(Z17),#N/A,IF(I17=0,0,_xlfn.STDEV.P($Z17:Z17)/I17*100)),#N/A)</f>
        <v>0</v>
      </c>
      <c r="AF17" s="40">
        <f>IFERROR(IF(ISNA(AA17),#N/A,IF(J17=0,0,_xlfn.STDEV.P($Z17:AA17)/J17*100)),#N/A)</f>
        <v>2.5293817066939153</v>
      </c>
      <c r="AG17" s="40">
        <f>IFERROR(IF(ISNA(AB17),#N/A,IF(K17=0,0,_xlfn.STDEV.P($Z17:AB17)/K17*100)),#N/A)</f>
        <v>2.1097297874393273</v>
      </c>
      <c r="AH17" s="40" t="e">
        <f>IFERROR(IF(ISNA(AC17),#N/A,IF(L17=0,0,_xlfn.STDEV.P($Z17:AC17)/L17*100)),#N/A)</f>
        <v>#N/A</v>
      </c>
      <c r="AI17" s="40"/>
    </row>
    <row r="18" spans="1:35" x14ac:dyDescent="0.35">
      <c r="A18">
        <f t="shared" si="14"/>
        <v>12</v>
      </c>
      <c r="B18" s="35">
        <f t="array" ref="B18">IF(B17=0,0,MIN(IF(INDEX(DATOS,0,$N$2)=$U18,IF(ISNUMBER(INDEX(DATOS,0,$C18)),IF(INDEX(DATOS,0,$L$2)=0,IF(INDEX(DATOS,0,$M$2)=1,IF(ISNA(MATCH(INDEX(DATOS,0,$O$2),IF($E$7:E17=E18,$D$7:D17),0)),INDEX(DATOS,0,$K$2))))))))</f>
        <v>600</v>
      </c>
      <c r="C18" s="32">
        <f t="shared" si="15"/>
        <v>20</v>
      </c>
      <c r="D18" s="34" t="str">
        <f>IF($B18=0,"--",INDEX(DATOS,$B18,O$2))</f>
        <v>Departamento de Belgrano, SF</v>
      </c>
      <c r="E18" s="64" t="s">
        <v>1</v>
      </c>
      <c r="F18" s="36" t="str">
        <f t="shared" si="1"/>
        <v>Dpto. Belgrano</v>
      </c>
      <c r="G18" s="109">
        <f>VLOOKUP($D18,LOC_UNICOS,G$2,0)</f>
        <v>-32.5</v>
      </c>
      <c r="H18" s="109">
        <f>VLOOKUP($D18,LOC_UNICOS,H$2,0)</f>
        <v>-61.75</v>
      </c>
      <c r="I18" s="38">
        <f t="array" ref="I18">IF($B18=0,-999,IF(COUNTIFS($Z18:Z18,#N/A)&gt;0,-999,AVERAGE($Z18:Z18)))</f>
        <v>76.333333333333329</v>
      </c>
      <c r="J18" s="38">
        <f t="array" ref="J18">IF($B18=0,-999,IF(COUNTIFS($Z18:AA18,#N/A)&gt;0,-999,AVERAGE($Z18:AA18)))</f>
        <v>77.716666666666669</v>
      </c>
      <c r="K18" s="38">
        <f t="array" ref="K18">IF($B18=0,-999,IF(COUNTIFS($Z18:AB18,#N/A)&gt;0,-999,AVERAGE($Z18:AB18)))</f>
        <v>78.588888888888889</v>
      </c>
      <c r="L18" s="38">
        <f t="array" ref="L18">IF($B18=0,-999,IF(COUNTIFS($Z18:AC18,#N/A)&gt;0,-999,AVERAGE($Z18:AC18)))</f>
        <v>-999</v>
      </c>
      <c r="M18" s="38">
        <f t="shared" si="7"/>
        <v>0</v>
      </c>
      <c r="N18" s="38">
        <f t="shared" si="8"/>
        <v>1.7799699764100447</v>
      </c>
      <c r="O18" s="38">
        <f t="shared" si="9"/>
        <v>2.1281739757704479</v>
      </c>
      <c r="P18" s="38">
        <f t="shared" si="10"/>
        <v>-999</v>
      </c>
      <c r="Q18" s="37">
        <f t="shared" si="11"/>
        <v>1</v>
      </c>
      <c r="R18" s="37">
        <f t="shared" si="3"/>
        <v>1</v>
      </c>
      <c r="S18" s="37">
        <f t="shared" si="4"/>
        <v>1</v>
      </c>
      <c r="T18" s="37">
        <f t="shared" si="5"/>
        <v>0</v>
      </c>
      <c r="U18" s="37">
        <f t="shared" si="12"/>
        <v>2018</v>
      </c>
      <c r="V18" s="37">
        <f t="shared" ref="V18:X18" si="25">U18-1</f>
        <v>2017</v>
      </c>
      <c r="W18" s="37">
        <f t="shared" si="25"/>
        <v>2016</v>
      </c>
      <c r="X18" s="37">
        <f t="shared" si="25"/>
        <v>2015</v>
      </c>
      <c r="Y18" s="39"/>
      <c r="Z18" s="62">
        <f>IFERROR(IF($B18=0,#N/A,AVERAGEIFS(INDEX(DATOS,0,$C18),INDEX(DATOS,0,$C18),"&lt;&gt;#N/D",INDEX(DATOS,0,$L$2),0,INDEX(DATOS,0,$M$2),1,INDEX(DATOS,0,$N$2),U18,INDEX(DATOS,0,$O$2),$D18)),#N/A)</f>
        <v>76.333333333333329</v>
      </c>
      <c r="AA18" s="62">
        <f>IFERROR(IF($B18=0,#N/A,AVERAGEIFS(INDEX(DATOS,0,$C18),INDEX(DATOS,0,$C18),"&lt;&gt;#N/D",INDEX(DATOS,0,$L$2),0,INDEX(DATOS,0,$M$2),1,INDEX(DATOS,0,$N$2),V18,INDEX(DATOS,0,$O$2),$D18)),#N/A)</f>
        <v>79.100000000000009</v>
      </c>
      <c r="AB18" s="62">
        <f>IFERROR(IF($B18=0,#N/A,AVERAGEIFS(INDEX(DATOS,0,$C18),INDEX(DATOS,0,$C18),"&lt;&gt;#N/D",INDEX(DATOS,0,$L$2),0,INDEX(DATOS,0,$M$2),1,INDEX(DATOS,0,$N$2),W18,INDEX(DATOS,0,$O$2),$D18)),#N/A)</f>
        <v>80.333333333333343</v>
      </c>
      <c r="AC18" s="62" t="e">
        <f>IFERROR(IF($B18=0,#N/A,AVERAGEIFS(INDEX(DATOS,0,$C18),INDEX(DATOS,0,$C18),"&lt;&gt;#N/D",INDEX(DATOS,0,$L$2),0,INDEX(DATOS,0,$M$2),1,INDEX(DATOS,0,$N$2),X18,INDEX(DATOS,0,$O$2),$D18)),#N/A)</f>
        <v>#N/A</v>
      </c>
      <c r="AD18" s="33"/>
      <c r="AE18" s="40">
        <f>IFERROR(IF(ISNA(Z18),#N/A,IF(I18=0,0,_xlfn.STDEV.P($Z18:Z18)/I18*100)),#N/A)</f>
        <v>0</v>
      </c>
      <c r="AF18" s="40">
        <f>IFERROR(IF(ISNA(AA18),#N/A,IF(J18=0,0,_xlfn.STDEV.P($Z18:AA18)/J18*100)),#N/A)</f>
        <v>1.7799699764100447</v>
      </c>
      <c r="AG18" s="40">
        <f>IFERROR(IF(ISNA(AB18),#N/A,IF(K18=0,0,_xlfn.STDEV.P($Z18:AB18)/K18*100)),#N/A)</f>
        <v>2.1281739757704479</v>
      </c>
      <c r="AH18" s="40" t="e">
        <f>IFERROR(IF(ISNA(AC18),#N/A,IF(L18=0,0,_xlfn.STDEV.P($Z18:AC18)/L18*100)),#N/A)</f>
        <v>#N/A</v>
      </c>
      <c r="AI18" s="40"/>
    </row>
    <row r="19" spans="1:35" x14ac:dyDescent="0.35">
      <c r="A19">
        <f t="shared" si="14"/>
        <v>13</v>
      </c>
      <c r="B19" s="35">
        <f t="array" ref="B19">IF(B18=0,0,MIN(IF(INDEX(DATOS,0,$N$2)=$U19,IF(ISNUMBER(INDEX(DATOS,0,$C19)),IF(INDEX(DATOS,0,$L$2)=0,IF(INDEX(DATOS,0,$M$2)=1,IF(ISNA(MATCH(INDEX(DATOS,0,$O$2),IF($E$7:E18=E19,$D$7:D18),0)),INDEX(DATOS,0,$K$2))))))))</f>
        <v>603</v>
      </c>
      <c r="C19" s="32">
        <f t="shared" si="15"/>
        <v>20</v>
      </c>
      <c r="D19" s="34" t="str">
        <f>IF($B19=0,"--",INDEX(DATOS,$B19,O$2))</f>
        <v>Departamento de Caseros, SF</v>
      </c>
      <c r="E19" s="64" t="s">
        <v>1</v>
      </c>
      <c r="F19" s="36" t="str">
        <f t="shared" si="1"/>
        <v>Dpto. Caseros</v>
      </c>
      <c r="G19" s="109">
        <f>VLOOKUP($D19,LOC_UNICOS,G$2,0)</f>
        <v>-33.25</v>
      </c>
      <c r="H19" s="109">
        <f>VLOOKUP($D19,LOC_UNICOS,H$2,0)</f>
        <v>-61.6666667</v>
      </c>
      <c r="I19" s="38">
        <f t="array" ref="I19">IF($B19=0,-999,IF(COUNTIFS($Z19:Z19,#N/A)&gt;0,-999,AVERAGE($Z19:Z19)))</f>
        <v>76.066666666666677</v>
      </c>
      <c r="J19" s="38">
        <f t="array" ref="J19">IF($B19=0,-999,IF(COUNTIFS($Z19:AA19,#N/A)&gt;0,-999,AVERAGE($Z19:AA19)))</f>
        <v>78.533333333333331</v>
      </c>
      <c r="K19" s="38">
        <f t="array" ref="K19">IF($B19=0,-999,IF(COUNTIFS($Z19:AB19,#N/A)&gt;0,-999,AVERAGE($Z19:AB19)))</f>
        <v>79.177777777777777</v>
      </c>
      <c r="L19" s="38">
        <f t="array" ref="L19">IF($B19=0,-999,IF(COUNTIFS($Z19:AC19,#N/A)&gt;0,-999,AVERAGE($Z19:AC19)))</f>
        <v>-999</v>
      </c>
      <c r="M19" s="38">
        <f t="shared" si="7"/>
        <v>0</v>
      </c>
      <c r="N19" s="38">
        <f t="shared" si="8"/>
        <v>3.1409168081493992</v>
      </c>
      <c r="O19" s="38">
        <f t="shared" si="9"/>
        <v>2.7919910447254255</v>
      </c>
      <c r="P19" s="38">
        <f t="shared" si="10"/>
        <v>-999</v>
      </c>
      <c r="Q19" s="37">
        <f t="shared" si="11"/>
        <v>1</v>
      </c>
      <c r="R19" s="37">
        <f t="shared" si="3"/>
        <v>1</v>
      </c>
      <c r="S19" s="37">
        <f t="shared" si="4"/>
        <v>1</v>
      </c>
      <c r="T19" s="37">
        <f t="shared" si="5"/>
        <v>0</v>
      </c>
      <c r="U19" s="37">
        <f t="shared" si="12"/>
        <v>2018</v>
      </c>
      <c r="V19" s="37">
        <f t="shared" ref="V19:X19" si="26">U19-1</f>
        <v>2017</v>
      </c>
      <c r="W19" s="37">
        <f t="shared" si="26"/>
        <v>2016</v>
      </c>
      <c r="X19" s="37">
        <f t="shared" si="26"/>
        <v>2015</v>
      </c>
      <c r="Y19" s="39"/>
      <c r="Z19" s="62">
        <f>IFERROR(IF($B19=0,#N/A,AVERAGEIFS(INDEX(DATOS,0,$C19),INDEX(DATOS,0,$C19),"&lt;&gt;#N/D",INDEX(DATOS,0,$L$2),0,INDEX(DATOS,0,$M$2),1,INDEX(DATOS,0,$N$2),U19,INDEX(DATOS,0,$O$2),$D19)),#N/A)</f>
        <v>76.066666666666677</v>
      </c>
      <c r="AA19" s="62">
        <f>IFERROR(IF($B19=0,#N/A,AVERAGEIFS(INDEX(DATOS,0,$C19),INDEX(DATOS,0,$C19),"&lt;&gt;#N/D",INDEX(DATOS,0,$L$2),0,INDEX(DATOS,0,$M$2),1,INDEX(DATOS,0,$N$2),V19,INDEX(DATOS,0,$O$2),$D19)),#N/A)</f>
        <v>81</v>
      </c>
      <c r="AB19" s="62">
        <f>IFERROR(IF($B19=0,#N/A,AVERAGEIFS(INDEX(DATOS,0,$C19),INDEX(DATOS,0,$C19),"&lt;&gt;#N/D",INDEX(DATOS,0,$L$2),0,INDEX(DATOS,0,$M$2),1,INDEX(DATOS,0,$N$2),W19,INDEX(DATOS,0,$O$2),$D19)),#N/A)</f>
        <v>80.466666666666669</v>
      </c>
      <c r="AC19" s="62" t="e">
        <f>IFERROR(IF($B19=0,#N/A,AVERAGEIFS(INDEX(DATOS,0,$C19),INDEX(DATOS,0,$C19),"&lt;&gt;#N/D",INDEX(DATOS,0,$L$2),0,INDEX(DATOS,0,$M$2),1,INDEX(DATOS,0,$N$2),X19,INDEX(DATOS,0,$O$2),$D19)),#N/A)</f>
        <v>#N/A</v>
      </c>
      <c r="AD19" s="33"/>
      <c r="AE19" s="40">
        <f>IFERROR(IF(ISNA(Z19),#N/A,IF(I19=0,0,_xlfn.STDEV.P($Z19:Z19)/I19*100)),#N/A)</f>
        <v>0</v>
      </c>
      <c r="AF19" s="40">
        <f>IFERROR(IF(ISNA(AA19),#N/A,IF(J19=0,0,_xlfn.STDEV.P($Z19:AA19)/J19*100)),#N/A)</f>
        <v>3.1409168081493992</v>
      </c>
      <c r="AG19" s="40">
        <f>IFERROR(IF(ISNA(AB19),#N/A,IF(K19=0,0,_xlfn.STDEV.P($Z19:AB19)/K19*100)),#N/A)</f>
        <v>2.7919910447254255</v>
      </c>
      <c r="AH19" s="40" t="e">
        <f>IFERROR(IF(ISNA(AC19),#N/A,IF(L19=0,0,_xlfn.STDEV.P($Z19:AC19)/L19*100)),#N/A)</f>
        <v>#N/A</v>
      </c>
      <c r="AI19" s="40"/>
    </row>
    <row r="20" spans="1:35" x14ac:dyDescent="0.35">
      <c r="A20">
        <f t="shared" si="14"/>
        <v>14</v>
      </c>
      <c r="B20" s="35">
        <f t="array" ref="B20">IF(B19=0,0,MIN(IF(INDEX(DATOS,0,$N$2)=$U20,IF(ISNUMBER(INDEX(DATOS,0,$C20)),IF(INDEX(DATOS,0,$L$2)=0,IF(INDEX(DATOS,0,$M$2)=1,IF(ISNA(MATCH(INDEX(DATOS,0,$O$2),IF($E$7:E19=E20,$D$7:D19),0)),INDEX(DATOS,0,$K$2))))))))</f>
        <v>606</v>
      </c>
      <c r="C20" s="32">
        <f t="shared" si="15"/>
        <v>20</v>
      </c>
      <c r="D20" s="34" t="str">
        <f>IF($B20=0,"--",INDEX(DATOS,$B20,O$2))</f>
        <v>Departamento de San Lorenzo, SF</v>
      </c>
      <c r="E20" s="64" t="s">
        <v>1</v>
      </c>
      <c r="F20" s="36" t="str">
        <f t="shared" si="1"/>
        <v>Dpto. San Lorenzo</v>
      </c>
      <c r="G20" s="109">
        <f>VLOOKUP($D20,LOC_UNICOS,G$2,0)</f>
        <v>-33</v>
      </c>
      <c r="H20" s="109">
        <f>VLOOKUP($D20,LOC_UNICOS,H$2,0)</f>
        <v>-61</v>
      </c>
      <c r="I20" s="38">
        <f t="array" ref="I20">IF($B20=0,-999,IF(COUNTIFS($Z20:Z20,#N/A)&gt;0,-999,AVERAGE($Z20:Z20)))</f>
        <v>77.033333333333331</v>
      </c>
      <c r="J20" s="38">
        <f t="array" ref="J20">IF($B20=0,-999,IF(COUNTIFS($Z20:AA20,#N/A)&gt;0,-999,AVERAGE($Z20:AA20)))</f>
        <v>79.533333333333331</v>
      </c>
      <c r="K20" s="38">
        <f t="array" ref="K20">IF($B20=0,-999,IF(COUNTIFS($Z20:AB20,#N/A)&gt;0,-999,AVERAGE($Z20:AB20)))</f>
        <v>79.766666666666666</v>
      </c>
      <c r="L20" s="38">
        <f t="array" ref="L20">IF($B20=0,-999,IF(COUNTIFS($Z20:AC20,#N/A)&gt;0,-999,AVERAGE($Z20:AC20)))</f>
        <v>-999</v>
      </c>
      <c r="M20" s="38">
        <f t="shared" si="7"/>
        <v>0</v>
      </c>
      <c r="N20" s="38">
        <f t="shared" si="8"/>
        <v>3.1433361274099001</v>
      </c>
      <c r="O20" s="38">
        <f t="shared" si="9"/>
        <v>2.5922377633549289</v>
      </c>
      <c r="P20" s="38">
        <f t="shared" si="10"/>
        <v>-999</v>
      </c>
      <c r="Q20" s="37">
        <f t="shared" si="11"/>
        <v>1</v>
      </c>
      <c r="R20" s="37">
        <f t="shared" si="3"/>
        <v>1</v>
      </c>
      <c r="S20" s="37">
        <f t="shared" si="4"/>
        <v>1</v>
      </c>
      <c r="T20" s="37">
        <f t="shared" si="5"/>
        <v>0</v>
      </c>
      <c r="U20" s="37">
        <f t="shared" si="12"/>
        <v>2018</v>
      </c>
      <c r="V20" s="37">
        <f t="shared" ref="V20:X20" si="27">U20-1</f>
        <v>2017</v>
      </c>
      <c r="W20" s="37">
        <f t="shared" si="27"/>
        <v>2016</v>
      </c>
      <c r="X20" s="37">
        <f t="shared" si="27"/>
        <v>2015</v>
      </c>
      <c r="Y20" s="39"/>
      <c r="Z20" s="62">
        <f>IFERROR(IF($B20=0,#N/A,AVERAGEIFS(INDEX(DATOS,0,$C20),INDEX(DATOS,0,$C20),"&lt;&gt;#N/D",INDEX(DATOS,0,$L$2),0,INDEX(DATOS,0,$M$2),1,INDEX(DATOS,0,$N$2),U20,INDEX(DATOS,0,$O$2),$D20)),#N/A)</f>
        <v>77.033333333333331</v>
      </c>
      <c r="AA20" s="62">
        <f>IFERROR(IF($B20=0,#N/A,AVERAGEIFS(INDEX(DATOS,0,$C20),INDEX(DATOS,0,$C20),"&lt;&gt;#N/D",INDEX(DATOS,0,$L$2),0,INDEX(DATOS,0,$M$2),1,INDEX(DATOS,0,$N$2),V20,INDEX(DATOS,0,$O$2),$D20)),#N/A)</f>
        <v>82.033333333333346</v>
      </c>
      <c r="AB20" s="62">
        <f>IFERROR(IF($B20=0,#N/A,AVERAGEIFS(INDEX(DATOS,0,$C20),INDEX(DATOS,0,$C20),"&lt;&gt;#N/D",INDEX(DATOS,0,$L$2),0,INDEX(DATOS,0,$M$2),1,INDEX(DATOS,0,$N$2),W20,INDEX(DATOS,0,$O$2),$D20)),#N/A)</f>
        <v>80.233333333333334</v>
      </c>
      <c r="AC20" s="62" t="e">
        <f>IFERROR(IF($B20=0,#N/A,AVERAGEIFS(INDEX(DATOS,0,$C20),INDEX(DATOS,0,$C20),"&lt;&gt;#N/D",INDEX(DATOS,0,$L$2),0,INDEX(DATOS,0,$M$2),1,INDEX(DATOS,0,$N$2),X20,INDEX(DATOS,0,$O$2),$D20)),#N/A)</f>
        <v>#N/A</v>
      </c>
      <c r="AD20" s="33"/>
      <c r="AE20" s="40">
        <f>IFERROR(IF(ISNA(Z20),#N/A,IF(I20=0,0,_xlfn.STDEV.P($Z20:Z20)/I20*100)),#N/A)</f>
        <v>0</v>
      </c>
      <c r="AF20" s="40">
        <f>IFERROR(IF(ISNA(AA20),#N/A,IF(J20=0,0,_xlfn.STDEV.P($Z20:AA20)/J20*100)),#N/A)</f>
        <v>3.1433361274099001</v>
      </c>
      <c r="AG20" s="40">
        <f>IFERROR(IF(ISNA(AB20),#N/A,IF(K20=0,0,_xlfn.STDEV.P($Z20:AB20)/K20*100)),#N/A)</f>
        <v>2.5922377633549289</v>
      </c>
      <c r="AH20" s="40" t="e">
        <f>IFERROR(IF(ISNA(AC20),#N/A,IF(L20=0,0,_xlfn.STDEV.P($Z20:AC20)/L20*100)),#N/A)</f>
        <v>#N/A</v>
      </c>
      <c r="AI20" s="40"/>
    </row>
    <row r="21" spans="1:35" x14ac:dyDescent="0.35">
      <c r="A21">
        <f t="shared" si="14"/>
        <v>15</v>
      </c>
      <c r="B21" s="35">
        <f t="array" ref="B21">IF(B20=0,0,MIN(IF(INDEX(DATOS,0,$N$2)=$U21,IF(ISNUMBER(INDEX(DATOS,0,$C21)),IF(INDEX(DATOS,0,$L$2)=0,IF(INDEX(DATOS,0,$M$2)=1,IF(ISNA(MATCH(INDEX(DATOS,0,$O$2),IF($E$7:E20=E21,$D$7:D20),0)),INDEX(DATOS,0,$K$2))))))))</f>
        <v>609</v>
      </c>
      <c r="C21" s="32">
        <f t="shared" si="15"/>
        <v>20</v>
      </c>
      <c r="D21" s="34" t="str">
        <f>IF($B21=0,"--",INDEX(DATOS,$B21,O$2))</f>
        <v>Departamento de Rosario, SF</v>
      </c>
      <c r="E21" s="64" t="s">
        <v>1</v>
      </c>
      <c r="F21" s="36" t="str">
        <f t="shared" si="1"/>
        <v>Dpto. Rosario</v>
      </c>
      <c r="G21" s="109">
        <f>VLOOKUP($D21,LOC_UNICOS,G$2,0)</f>
        <v>-33.1666667</v>
      </c>
      <c r="H21" s="109">
        <f>VLOOKUP($D21,LOC_UNICOS,H$2,0)</f>
        <v>-60.75</v>
      </c>
      <c r="I21" s="38">
        <f t="array" ref="I21">IF($B21=0,-999,IF(COUNTIFS($Z21:Z21,#N/A)&gt;0,-999,AVERAGE($Z21:Z21)))</f>
        <v>77.166666666666671</v>
      </c>
      <c r="J21" s="38">
        <f t="array" ref="J21">IF($B21=0,-999,IF(COUNTIFS($Z21:AA21,#N/A)&gt;0,-999,AVERAGE($Z21:AA21)))</f>
        <v>79.433333333333337</v>
      </c>
      <c r="K21" s="38">
        <f t="array" ref="K21">IF($B21=0,-999,IF(COUNTIFS($Z21:AB21,#N/A)&gt;0,-999,AVERAGE($Z21:AB21)))</f>
        <v>79.955555555555563</v>
      </c>
      <c r="L21" s="38">
        <f t="array" ref="L21">IF($B21=0,-999,IF(COUNTIFS($Z21:AC21,#N/A)&gt;0,-999,AVERAGE($Z21:AC21)))</f>
        <v>-999</v>
      </c>
      <c r="M21" s="38">
        <f t="shared" si="7"/>
        <v>0</v>
      </c>
      <c r="N21" s="38">
        <f t="shared" si="8"/>
        <v>2.8535459504825837</v>
      </c>
      <c r="O21" s="38">
        <f t="shared" si="9"/>
        <v>2.4921855243426299</v>
      </c>
      <c r="P21" s="38">
        <f t="shared" si="10"/>
        <v>-999</v>
      </c>
      <c r="Q21" s="37">
        <f t="shared" si="11"/>
        <v>1</v>
      </c>
      <c r="R21" s="37">
        <f t="shared" si="3"/>
        <v>1</v>
      </c>
      <c r="S21" s="37">
        <f t="shared" si="4"/>
        <v>1</v>
      </c>
      <c r="T21" s="37">
        <f t="shared" si="5"/>
        <v>0</v>
      </c>
      <c r="U21" s="37">
        <f t="shared" si="12"/>
        <v>2018</v>
      </c>
      <c r="V21" s="37">
        <f t="shared" ref="V21:X21" si="28">U21-1</f>
        <v>2017</v>
      </c>
      <c r="W21" s="37">
        <f t="shared" si="28"/>
        <v>2016</v>
      </c>
      <c r="X21" s="37">
        <f t="shared" si="28"/>
        <v>2015</v>
      </c>
      <c r="Y21" s="39"/>
      <c r="Z21" s="62">
        <f>IFERROR(IF($B21=0,#N/A,AVERAGEIFS(INDEX(DATOS,0,$C21),INDEX(DATOS,0,$C21),"&lt;&gt;#N/D",INDEX(DATOS,0,$L$2),0,INDEX(DATOS,0,$M$2),1,INDEX(DATOS,0,$N$2),U21,INDEX(DATOS,0,$O$2),$D21)),#N/A)</f>
        <v>77.166666666666671</v>
      </c>
      <c r="AA21" s="62">
        <f>IFERROR(IF($B21=0,#N/A,AVERAGEIFS(INDEX(DATOS,0,$C21),INDEX(DATOS,0,$C21),"&lt;&gt;#N/D",INDEX(DATOS,0,$L$2),0,INDEX(DATOS,0,$M$2),1,INDEX(DATOS,0,$N$2),V21,INDEX(DATOS,0,$O$2),$D21)),#N/A)</f>
        <v>81.7</v>
      </c>
      <c r="AB21" s="62">
        <f>IFERROR(IF($B21=0,#N/A,AVERAGEIFS(INDEX(DATOS,0,$C21),INDEX(DATOS,0,$C21),"&lt;&gt;#N/D",INDEX(DATOS,0,$L$2),0,INDEX(DATOS,0,$M$2),1,INDEX(DATOS,0,$N$2),W21,INDEX(DATOS,0,$O$2),$D21)),#N/A)</f>
        <v>81</v>
      </c>
      <c r="AC21" s="62" t="e">
        <f>IFERROR(IF($B21=0,#N/A,AVERAGEIFS(INDEX(DATOS,0,$C21),INDEX(DATOS,0,$C21),"&lt;&gt;#N/D",INDEX(DATOS,0,$L$2),0,INDEX(DATOS,0,$M$2),1,INDEX(DATOS,0,$N$2),X21,INDEX(DATOS,0,$O$2),$D21)),#N/A)</f>
        <v>#N/A</v>
      </c>
      <c r="AD21" s="33"/>
      <c r="AE21" s="40">
        <f>IFERROR(IF(ISNA(Z21),#N/A,IF(I21=0,0,_xlfn.STDEV.P($Z21:Z21)/I21*100)),#N/A)</f>
        <v>0</v>
      </c>
      <c r="AF21" s="40">
        <f>IFERROR(IF(ISNA(AA21),#N/A,IF(J21=0,0,_xlfn.STDEV.P($Z21:AA21)/J21*100)),#N/A)</f>
        <v>2.8535459504825837</v>
      </c>
      <c r="AG21" s="40">
        <f>IFERROR(IF(ISNA(AB21),#N/A,IF(K21=0,0,_xlfn.STDEV.P($Z21:AB21)/K21*100)),#N/A)</f>
        <v>2.4921855243426299</v>
      </c>
      <c r="AH21" s="40" t="e">
        <f>IFERROR(IF(ISNA(AC21),#N/A,IF(L21=0,0,_xlfn.STDEV.P($Z21:AC21)/L21*100)),#N/A)</f>
        <v>#N/A</v>
      </c>
      <c r="AI21" s="40"/>
    </row>
    <row r="22" spans="1:35" x14ac:dyDescent="0.35">
      <c r="A22">
        <f t="shared" si="14"/>
        <v>16</v>
      </c>
      <c r="B22" s="35">
        <f t="array" ref="B22">IF(B21=0,0,MIN(IF(INDEX(DATOS,0,$N$2)=$U22,IF(ISNUMBER(INDEX(DATOS,0,$C22)),IF(INDEX(DATOS,0,$L$2)=0,IF(INDEX(DATOS,0,$M$2)=1,IF(ISNA(MATCH(INDEX(DATOS,0,$O$2),IF($E$7:E21=E22,$D$7:D21),0)),INDEX(DATOS,0,$K$2))))))))</f>
        <v>612</v>
      </c>
      <c r="C22" s="32">
        <f t="shared" si="15"/>
        <v>20</v>
      </c>
      <c r="D22" s="34" t="str">
        <f>IF($B22=0,"--",INDEX(DATOS,$B22,O$2))</f>
        <v>Departamento de Constitución, SF</v>
      </c>
      <c r="E22" s="64" t="s">
        <v>1</v>
      </c>
      <c r="F22" s="36" t="str">
        <f t="shared" si="1"/>
        <v>Dpto. Constitución</v>
      </c>
      <c r="G22" s="109">
        <f>VLOOKUP($D22,LOC_UNICOS,G$2,0)</f>
        <v>-33.5</v>
      </c>
      <c r="H22" s="109">
        <f>VLOOKUP($D22,LOC_UNICOS,H$2,0)</f>
        <v>-60.9166667</v>
      </c>
      <c r="I22" s="38">
        <f t="array" ref="I22">IF($B22=0,-999,IF(COUNTIFS($Z22:Z22,#N/A)&gt;0,-999,AVERAGE($Z22:Z22)))</f>
        <v>78.775000000000006</v>
      </c>
      <c r="J22" s="38">
        <f t="array" ref="J22">IF($B22=0,-999,IF(COUNTIFS($Z22:AA22,#N/A)&gt;0,-999,AVERAGE($Z22:AA22)))</f>
        <v>79.575000000000003</v>
      </c>
      <c r="K22" s="38">
        <f t="array" ref="K22">IF($B22=0,-999,IF(COUNTIFS($Z22:AB22,#N/A)&gt;0,-999,AVERAGE($Z22:AB22)))</f>
        <v>79.494444444444454</v>
      </c>
      <c r="L22" s="38">
        <f t="array" ref="L22">IF($B22=0,-999,IF(COUNTIFS($Z22:AC22,#N/A)&gt;0,-999,AVERAGE($Z22:AC22)))</f>
        <v>-999</v>
      </c>
      <c r="M22" s="38">
        <f t="shared" si="7"/>
        <v>0</v>
      </c>
      <c r="N22" s="38">
        <f t="shared" si="8"/>
        <v>1.0053408733898801</v>
      </c>
      <c r="O22" s="38">
        <f t="shared" si="9"/>
        <v>0.83409270162053772</v>
      </c>
      <c r="P22" s="38">
        <f t="shared" si="10"/>
        <v>-999</v>
      </c>
      <c r="Q22" s="37">
        <f t="shared" si="11"/>
        <v>1</v>
      </c>
      <c r="R22" s="37">
        <f t="shared" si="3"/>
        <v>1</v>
      </c>
      <c r="S22" s="37">
        <f t="shared" si="4"/>
        <v>1</v>
      </c>
      <c r="T22" s="37">
        <f t="shared" si="5"/>
        <v>0</v>
      </c>
      <c r="U22" s="37">
        <f t="shared" si="12"/>
        <v>2018</v>
      </c>
      <c r="V22" s="37">
        <f t="shared" ref="V22:X22" si="29">U22-1</f>
        <v>2017</v>
      </c>
      <c r="W22" s="37">
        <f t="shared" si="29"/>
        <v>2016</v>
      </c>
      <c r="X22" s="37">
        <f t="shared" si="29"/>
        <v>2015</v>
      </c>
      <c r="Y22" s="39"/>
      <c r="Z22" s="62">
        <f>IFERROR(IF($B22=0,#N/A,AVERAGEIFS(INDEX(DATOS,0,$C22),INDEX(DATOS,0,$C22),"&lt;&gt;#N/D",INDEX(DATOS,0,$L$2),0,INDEX(DATOS,0,$M$2),1,INDEX(DATOS,0,$N$2),U22,INDEX(DATOS,0,$O$2),$D22)),#N/A)</f>
        <v>78.775000000000006</v>
      </c>
      <c r="AA22" s="62">
        <f>IFERROR(IF($B22=0,#N/A,AVERAGEIFS(INDEX(DATOS,0,$C22),INDEX(DATOS,0,$C22),"&lt;&gt;#N/D",INDEX(DATOS,0,$L$2),0,INDEX(DATOS,0,$M$2),1,INDEX(DATOS,0,$N$2),V22,INDEX(DATOS,0,$O$2),$D22)),#N/A)</f>
        <v>80.375</v>
      </c>
      <c r="AB22" s="62">
        <f>IFERROR(IF($B22=0,#N/A,AVERAGEIFS(INDEX(DATOS,0,$C22),INDEX(DATOS,0,$C22),"&lt;&gt;#N/D",INDEX(DATOS,0,$L$2),0,INDEX(DATOS,0,$M$2),1,INDEX(DATOS,0,$N$2),W22,INDEX(DATOS,0,$O$2),$D22)),#N/A)</f>
        <v>79.333333333333329</v>
      </c>
      <c r="AC22" s="62" t="e">
        <f>IFERROR(IF($B22=0,#N/A,AVERAGEIFS(INDEX(DATOS,0,$C22),INDEX(DATOS,0,$C22),"&lt;&gt;#N/D",INDEX(DATOS,0,$L$2),0,INDEX(DATOS,0,$M$2),1,INDEX(DATOS,0,$N$2),X22,INDEX(DATOS,0,$O$2),$D22)),#N/A)</f>
        <v>#N/A</v>
      </c>
      <c r="AD22" s="33"/>
      <c r="AE22" s="40">
        <f>IFERROR(IF(ISNA(Z22),#N/A,IF(I22=0,0,_xlfn.STDEV.P($Z22:Z22)/I22*100)),#N/A)</f>
        <v>0</v>
      </c>
      <c r="AF22" s="40">
        <f>IFERROR(IF(ISNA(AA22),#N/A,IF(J22=0,0,_xlfn.STDEV.P($Z22:AA22)/J22*100)),#N/A)</f>
        <v>1.0053408733898801</v>
      </c>
      <c r="AG22" s="40">
        <f>IFERROR(IF(ISNA(AB22),#N/A,IF(K22=0,0,_xlfn.STDEV.P($Z22:AB22)/K22*100)),#N/A)</f>
        <v>0.83409270162053772</v>
      </c>
      <c r="AH22" s="40" t="e">
        <f>IFERROR(IF(ISNA(AC22),#N/A,IF(L22=0,0,_xlfn.STDEV.P($Z22:AC22)/L22*100)),#N/A)</f>
        <v>#N/A</v>
      </c>
      <c r="AI22" s="40"/>
    </row>
    <row r="23" spans="1:35" x14ac:dyDescent="0.35">
      <c r="A23">
        <f t="shared" si="14"/>
        <v>17</v>
      </c>
      <c r="B23" s="35">
        <f t="array" ref="B23">IF(B22=0,0,MIN(IF(INDEX(DATOS,0,$N$2)=$U23,IF(ISNUMBER(INDEX(DATOS,0,$C23)),IF(INDEX(DATOS,0,$L$2)=0,IF(INDEX(DATOS,0,$M$2)=1,IF(ISNA(MATCH(INDEX(DATOS,0,$O$2),IF($E$7:E22=E23,$D$7:D22),0)),INDEX(DATOS,0,$K$2))))))))</f>
        <v>616</v>
      </c>
      <c r="C23" s="32">
        <f t="shared" si="15"/>
        <v>20</v>
      </c>
      <c r="D23" s="34" t="str">
        <f>IF($B23=0,"--",INDEX(DATOS,$B23,O$2))</f>
        <v>Departamento de General López, SF</v>
      </c>
      <c r="E23" s="64" t="s">
        <v>1</v>
      </c>
      <c r="F23" s="36" t="str">
        <f t="shared" si="1"/>
        <v>Dpto. General López</v>
      </c>
      <c r="G23" s="109">
        <f>VLOOKUP($D23,LOC_UNICOS,G$2,0)</f>
        <v>-33.8333333</v>
      </c>
      <c r="H23" s="109">
        <f>VLOOKUP($D23,LOC_UNICOS,H$2,0)</f>
        <v>-61.8333333</v>
      </c>
      <c r="I23" s="38">
        <f t="array" ref="I23">IF($B23=0,-999,IF(COUNTIFS($Z23:Z23,#N/A)&gt;0,-999,AVERAGE($Z23:Z23)))</f>
        <v>79.942857142857136</v>
      </c>
      <c r="J23" s="38">
        <f t="array" ref="J23">IF($B23=0,-999,IF(COUNTIFS($Z23:AA23,#N/A)&gt;0,-999,AVERAGE($Z23:AA23)))</f>
        <v>81.321428571428569</v>
      </c>
      <c r="K23" s="38">
        <f t="array" ref="K23">IF($B23=0,-999,IF(COUNTIFS($Z23:AB23,#N/A)&gt;0,-999,AVERAGE($Z23:AB23)))</f>
        <v>81.374285714285705</v>
      </c>
      <c r="L23" s="38">
        <f t="array" ref="L23">IF($B23=0,-999,IF(COUNTIFS($Z23:AC23,#N/A)&gt;0,-999,AVERAGE($Z23:AC23)))</f>
        <v>-999</v>
      </c>
      <c r="M23" s="38">
        <f t="shared" si="7"/>
        <v>0</v>
      </c>
      <c r="N23" s="38">
        <f t="shared" si="8"/>
        <v>1.6952129995608318</v>
      </c>
      <c r="O23" s="38">
        <f t="shared" si="9"/>
        <v>1.3862834466678382</v>
      </c>
      <c r="P23" s="38">
        <f t="shared" si="10"/>
        <v>-999</v>
      </c>
      <c r="Q23" s="37">
        <f t="shared" si="11"/>
        <v>1</v>
      </c>
      <c r="R23" s="37">
        <f t="shared" si="3"/>
        <v>1</v>
      </c>
      <c r="S23" s="37">
        <f t="shared" si="4"/>
        <v>1</v>
      </c>
      <c r="T23" s="37">
        <f t="shared" si="5"/>
        <v>0</v>
      </c>
      <c r="U23" s="37">
        <f t="shared" si="12"/>
        <v>2018</v>
      </c>
      <c r="V23" s="37">
        <f t="shared" ref="V23:X23" si="30">U23-1</f>
        <v>2017</v>
      </c>
      <c r="W23" s="37">
        <f t="shared" si="30"/>
        <v>2016</v>
      </c>
      <c r="X23" s="37">
        <f t="shared" si="30"/>
        <v>2015</v>
      </c>
      <c r="Y23" s="39"/>
      <c r="Z23" s="62">
        <f>IFERROR(IF($B23=0,#N/A,AVERAGEIFS(INDEX(DATOS,0,$C23),INDEX(DATOS,0,$C23),"&lt;&gt;#N/D",INDEX(DATOS,0,$L$2),0,INDEX(DATOS,0,$M$2),1,INDEX(DATOS,0,$N$2),U23,INDEX(DATOS,0,$O$2),$D23)),#N/A)</f>
        <v>79.942857142857136</v>
      </c>
      <c r="AA23" s="62">
        <f>IFERROR(IF($B23=0,#N/A,AVERAGEIFS(INDEX(DATOS,0,$C23),INDEX(DATOS,0,$C23),"&lt;&gt;#N/D",INDEX(DATOS,0,$L$2),0,INDEX(DATOS,0,$M$2),1,INDEX(DATOS,0,$N$2),V23,INDEX(DATOS,0,$O$2),$D23)),#N/A)</f>
        <v>82.7</v>
      </c>
      <c r="AB23" s="62">
        <f>IFERROR(IF($B23=0,#N/A,AVERAGEIFS(INDEX(DATOS,0,$C23),INDEX(DATOS,0,$C23),"&lt;&gt;#N/D",INDEX(DATOS,0,$L$2),0,INDEX(DATOS,0,$M$2),1,INDEX(DATOS,0,$N$2),W23,INDEX(DATOS,0,$O$2),$D23)),#N/A)</f>
        <v>81.47999999999999</v>
      </c>
      <c r="AC23" s="62" t="e">
        <f>IFERROR(IF($B23=0,#N/A,AVERAGEIFS(INDEX(DATOS,0,$C23),INDEX(DATOS,0,$C23),"&lt;&gt;#N/D",INDEX(DATOS,0,$L$2),0,INDEX(DATOS,0,$M$2),1,INDEX(DATOS,0,$N$2),X23,INDEX(DATOS,0,$O$2),$D23)),#N/A)</f>
        <v>#N/A</v>
      </c>
      <c r="AD23" s="33"/>
      <c r="AE23" s="40">
        <f>IFERROR(IF(ISNA(Z23),#N/A,IF(I23=0,0,_xlfn.STDEV.P($Z23:Z23)/I23*100)),#N/A)</f>
        <v>0</v>
      </c>
      <c r="AF23" s="40">
        <f>IFERROR(IF(ISNA(AA23),#N/A,IF(J23=0,0,_xlfn.STDEV.P($Z23:AA23)/J23*100)),#N/A)</f>
        <v>1.6952129995608318</v>
      </c>
      <c r="AG23" s="40">
        <f>IFERROR(IF(ISNA(AB23),#N/A,IF(K23=0,0,_xlfn.STDEV.P($Z23:AB23)/K23*100)),#N/A)</f>
        <v>1.3862834466678382</v>
      </c>
      <c r="AH23" s="40" t="e">
        <f>IFERROR(IF(ISNA(AC23),#N/A,IF(L23=0,0,_xlfn.STDEV.P($Z23:AC23)/L23*100)),#N/A)</f>
        <v>#N/A</v>
      </c>
      <c r="AI23" s="40"/>
    </row>
    <row r="24" spans="1:35" x14ac:dyDescent="0.35">
      <c r="A24">
        <f t="shared" si="14"/>
        <v>18</v>
      </c>
      <c r="B24" s="35">
        <f t="array" ref="B24">IF(B23=0,0,MIN(IF(INDEX(DATOS,0,$N$2)=$U24,IF(ISNUMBER(INDEX(DATOS,0,$C24)),IF(INDEX(DATOS,0,$L$2)=0,IF(INDEX(DATOS,0,$M$2)=1,IF(ISNA(MATCH(INDEX(DATOS,0,$O$2),IF($E$7:E23=E24,$D$7:D23),0)),INDEX(DATOS,0,$K$2))))))))</f>
        <v>623</v>
      </c>
      <c r="C24" s="32">
        <f t="shared" si="15"/>
        <v>20</v>
      </c>
      <c r="D24" s="34" t="str">
        <f>IF($B24=0,"--",INDEX(DATOS,$B24,O$2))</f>
        <v>Departamento de Marcos Juárez, CB</v>
      </c>
      <c r="E24" s="64" t="s">
        <v>1</v>
      </c>
      <c r="F24" s="36" t="str">
        <f t="shared" si="1"/>
        <v>Dpto. Marcos Juárez</v>
      </c>
      <c r="G24" s="109">
        <f>VLOOKUP($D24,LOC_UNICOS,G$2,0)</f>
        <v>-33</v>
      </c>
      <c r="H24" s="109">
        <f>VLOOKUP($D24,LOC_UNICOS,H$2,0)</f>
        <v>-62.25</v>
      </c>
      <c r="I24" s="38">
        <f t="array" ref="I24">IF($B24=0,-999,IF(COUNTIFS($Z24:Z24,#N/A)&gt;0,-999,AVERAGE($Z24:Z24)))</f>
        <v>76.628571428571419</v>
      </c>
      <c r="J24" s="38">
        <f t="array" ref="J24">IF($B24=0,-999,IF(COUNTIFS($Z24:AA24,#N/A)&gt;0,-999,AVERAGE($Z24:AA24)))</f>
        <v>78.470535714285717</v>
      </c>
      <c r="K24" s="38">
        <f t="array" ref="K24">IF($B24=0,-999,IF(COUNTIFS($Z24:AB24,#N/A)&gt;0,-999,AVERAGE($Z24:AB24)))</f>
        <v>78.800357142857152</v>
      </c>
      <c r="L24" s="38">
        <f t="array" ref="L24">IF($B24=0,-999,IF(COUNTIFS($Z24:AC24,#N/A)&gt;0,-999,AVERAGE($Z24:AC24)))</f>
        <v>-999</v>
      </c>
      <c r="M24" s="38">
        <f t="shared" si="7"/>
        <v>0</v>
      </c>
      <c r="N24" s="38">
        <f t="shared" si="8"/>
        <v>2.3473323699750877</v>
      </c>
      <c r="O24" s="38">
        <f t="shared" si="9"/>
        <v>1.9982495436294818</v>
      </c>
      <c r="P24" s="38">
        <f t="shared" si="10"/>
        <v>-999</v>
      </c>
      <c r="Q24" s="37">
        <f t="shared" si="11"/>
        <v>1</v>
      </c>
      <c r="R24" s="37">
        <f t="shared" si="3"/>
        <v>1</v>
      </c>
      <c r="S24" s="37">
        <f t="shared" si="4"/>
        <v>1</v>
      </c>
      <c r="T24" s="37">
        <f t="shared" si="5"/>
        <v>0</v>
      </c>
      <c r="U24" s="37">
        <f t="shared" si="12"/>
        <v>2018</v>
      </c>
      <c r="V24" s="37">
        <f t="shared" ref="V24:X24" si="31">U24-1</f>
        <v>2017</v>
      </c>
      <c r="W24" s="37">
        <f t="shared" si="31"/>
        <v>2016</v>
      </c>
      <c r="X24" s="37">
        <f t="shared" si="31"/>
        <v>2015</v>
      </c>
      <c r="Y24" s="39"/>
      <c r="Z24" s="62">
        <f>IFERROR(IF($B24=0,#N/A,AVERAGEIFS(INDEX(DATOS,0,$C24),INDEX(DATOS,0,$C24),"&lt;&gt;#N/D",INDEX(DATOS,0,$L$2),0,INDEX(DATOS,0,$M$2),1,INDEX(DATOS,0,$N$2),U24,INDEX(DATOS,0,$O$2),$D24)),#N/A)</f>
        <v>76.628571428571419</v>
      </c>
      <c r="AA24" s="62">
        <f>IFERROR(IF($B24=0,#N/A,AVERAGEIFS(INDEX(DATOS,0,$C24),INDEX(DATOS,0,$C24),"&lt;&gt;#N/D",INDEX(DATOS,0,$L$2),0,INDEX(DATOS,0,$M$2),1,INDEX(DATOS,0,$N$2),V24,INDEX(DATOS,0,$O$2),$D24)),#N/A)</f>
        <v>80.3125</v>
      </c>
      <c r="AB24" s="62">
        <f>IFERROR(IF($B24=0,#N/A,AVERAGEIFS(INDEX(DATOS,0,$C24),INDEX(DATOS,0,$C24),"&lt;&gt;#N/D",INDEX(DATOS,0,$L$2),0,INDEX(DATOS,0,$M$2),1,INDEX(DATOS,0,$N$2),W24,INDEX(DATOS,0,$O$2),$D24)),#N/A)</f>
        <v>79.460000000000008</v>
      </c>
      <c r="AC24" s="62" t="e">
        <f>IFERROR(IF($B24=0,#N/A,AVERAGEIFS(INDEX(DATOS,0,$C24),INDEX(DATOS,0,$C24),"&lt;&gt;#N/D",INDEX(DATOS,0,$L$2),0,INDEX(DATOS,0,$M$2),1,INDEX(DATOS,0,$N$2),X24,INDEX(DATOS,0,$O$2),$D24)),#N/A)</f>
        <v>#N/A</v>
      </c>
      <c r="AD24" s="33"/>
      <c r="AE24" s="40">
        <f>IFERROR(IF(ISNA(Z24),#N/A,IF(I24=0,0,_xlfn.STDEV.P($Z24:Z24)/I24*100)),#N/A)</f>
        <v>0</v>
      </c>
      <c r="AF24" s="40">
        <f>IFERROR(IF(ISNA(AA24),#N/A,IF(J24=0,0,_xlfn.STDEV.P($Z24:AA24)/J24*100)),#N/A)</f>
        <v>2.3473323699750877</v>
      </c>
      <c r="AG24" s="40">
        <f>IFERROR(IF(ISNA(AB24),#N/A,IF(K24=0,0,_xlfn.STDEV.P($Z24:AB24)/K24*100)),#N/A)</f>
        <v>1.9982495436294818</v>
      </c>
      <c r="AH24" s="40" t="e">
        <f>IFERROR(IF(ISNA(AC24),#N/A,IF(L24=0,0,_xlfn.STDEV.P($Z24:AC24)/L24*100)),#N/A)</f>
        <v>#N/A</v>
      </c>
      <c r="AI24" s="40"/>
    </row>
    <row r="25" spans="1:35" x14ac:dyDescent="0.35">
      <c r="A25">
        <f t="shared" si="14"/>
        <v>19</v>
      </c>
      <c r="B25" s="35">
        <f t="array" ref="B25">IF(B24=0,0,MIN(IF(INDEX(DATOS,0,$N$2)=$U25,IF(ISNUMBER(INDEX(DATOS,0,$C25)),IF(INDEX(DATOS,0,$L$2)=0,IF(INDEX(DATOS,0,$M$2)=1,IF(ISNA(MATCH(INDEX(DATOS,0,$O$2),IF($E$7:E24=E25,$D$7:D24),0)),INDEX(DATOS,0,$K$2))))))))</f>
        <v>630</v>
      </c>
      <c r="C25" s="32">
        <f t="shared" si="15"/>
        <v>20</v>
      </c>
      <c r="D25" s="34" t="str">
        <f>IF($B25=0,"--",INDEX(DATOS,$B25,O$2))</f>
        <v>Departamento de Unión, CB</v>
      </c>
      <c r="E25" s="64" t="s">
        <v>1</v>
      </c>
      <c r="F25" s="36" t="str">
        <f t="shared" si="1"/>
        <v>Dpto. Unión</v>
      </c>
      <c r="G25" s="109">
        <f>VLOOKUP($D25,LOC_UNICOS,G$2,0)</f>
        <v>-32.8333333</v>
      </c>
      <c r="H25" s="109">
        <f>VLOOKUP($D25,LOC_UNICOS,H$2,0)</f>
        <v>-62.75</v>
      </c>
      <c r="I25" s="38">
        <f t="array" ref="I25">IF($B25=0,-999,IF(COUNTIFS($Z25:Z25,#N/A)&gt;0,-999,AVERAGE($Z25:Z25)))</f>
        <v>76.724999999999994</v>
      </c>
      <c r="J25" s="38">
        <f t="array" ref="J25">IF($B25=0,-999,IF(COUNTIFS($Z25:AA25,#N/A)&gt;0,-999,AVERAGE($Z25:AA25)))</f>
        <v>78.80749999999999</v>
      </c>
      <c r="K25" s="38">
        <f t="array" ref="K25">IF($B25=0,-999,IF(COUNTIFS($Z25:AB25,#N/A)&gt;0,-999,AVERAGE($Z25:AB25)))</f>
        <v>79.298939393939392</v>
      </c>
      <c r="L25" s="38">
        <f t="array" ref="L25">IF($B25=0,-999,IF(COUNTIFS($Z25:AC25,#N/A)&gt;0,-999,AVERAGE($Z25:AC25)))</f>
        <v>-999</v>
      </c>
      <c r="M25" s="38">
        <f t="shared" si="7"/>
        <v>0</v>
      </c>
      <c r="N25" s="38">
        <f t="shared" si="8"/>
        <v>2.6425149890556057</v>
      </c>
      <c r="O25" s="38">
        <f t="shared" si="9"/>
        <v>2.3164340049711107</v>
      </c>
      <c r="P25" s="38">
        <f t="shared" si="10"/>
        <v>-999</v>
      </c>
      <c r="Q25" s="37">
        <f t="shared" si="11"/>
        <v>1</v>
      </c>
      <c r="R25" s="37">
        <f t="shared" si="3"/>
        <v>1</v>
      </c>
      <c r="S25" s="37">
        <f t="shared" si="4"/>
        <v>1</v>
      </c>
      <c r="T25" s="37">
        <f t="shared" si="5"/>
        <v>0</v>
      </c>
      <c r="U25" s="37">
        <f t="shared" si="12"/>
        <v>2018</v>
      </c>
      <c r="V25" s="37">
        <f t="shared" ref="V25:X25" si="32">U25-1</f>
        <v>2017</v>
      </c>
      <c r="W25" s="37">
        <f t="shared" si="32"/>
        <v>2016</v>
      </c>
      <c r="X25" s="37">
        <f t="shared" si="32"/>
        <v>2015</v>
      </c>
      <c r="Y25" s="39"/>
      <c r="Z25" s="62">
        <f>IFERROR(IF($B25=0,#N/A,AVERAGEIFS(INDEX(DATOS,0,$C25),INDEX(DATOS,0,$C25),"&lt;&gt;#N/D",INDEX(DATOS,0,$L$2),0,INDEX(DATOS,0,$M$2),1,INDEX(DATOS,0,$N$2),U25,INDEX(DATOS,0,$O$2),$D25)),#N/A)</f>
        <v>76.724999999999994</v>
      </c>
      <c r="AA25" s="62">
        <f>IFERROR(IF($B25=0,#N/A,AVERAGEIFS(INDEX(DATOS,0,$C25),INDEX(DATOS,0,$C25),"&lt;&gt;#N/D",INDEX(DATOS,0,$L$2),0,INDEX(DATOS,0,$M$2),1,INDEX(DATOS,0,$N$2),V25,INDEX(DATOS,0,$O$2),$D25)),#N/A)</f>
        <v>80.889999999999986</v>
      </c>
      <c r="AB25" s="62">
        <f>IFERROR(IF($B25=0,#N/A,AVERAGEIFS(INDEX(DATOS,0,$C25),INDEX(DATOS,0,$C25),"&lt;&gt;#N/D",INDEX(DATOS,0,$L$2),0,INDEX(DATOS,0,$M$2),1,INDEX(DATOS,0,$N$2),W25,INDEX(DATOS,0,$O$2),$D25)),#N/A)</f>
        <v>80.281818181818181</v>
      </c>
      <c r="AC25" s="62" t="e">
        <f>IFERROR(IF($B25=0,#N/A,AVERAGEIFS(INDEX(DATOS,0,$C25),INDEX(DATOS,0,$C25),"&lt;&gt;#N/D",INDEX(DATOS,0,$L$2),0,INDEX(DATOS,0,$M$2),1,INDEX(DATOS,0,$N$2),X25,INDEX(DATOS,0,$O$2),$D25)),#N/A)</f>
        <v>#N/A</v>
      </c>
      <c r="AD25" s="33"/>
      <c r="AE25" s="40">
        <f>IFERROR(IF(ISNA(Z25),#N/A,IF(I25=0,0,_xlfn.STDEV.P($Z25:Z25)/I25*100)),#N/A)</f>
        <v>0</v>
      </c>
      <c r="AF25" s="40">
        <f>IFERROR(IF(ISNA(AA25),#N/A,IF(J25=0,0,_xlfn.STDEV.P($Z25:AA25)/J25*100)),#N/A)</f>
        <v>2.6425149890556057</v>
      </c>
      <c r="AG25" s="40">
        <f>IFERROR(IF(ISNA(AB25),#N/A,IF(K25=0,0,_xlfn.STDEV.P($Z25:AB25)/K25*100)),#N/A)</f>
        <v>2.3164340049711107</v>
      </c>
      <c r="AH25" s="40" t="e">
        <f>IFERROR(IF(ISNA(AC25),#N/A,IF(L25=0,0,_xlfn.STDEV.P($Z25:AC25)/L25*100)),#N/A)</f>
        <v>#N/A</v>
      </c>
      <c r="AI25" s="40"/>
    </row>
    <row r="26" spans="1:35" x14ac:dyDescent="0.35">
      <c r="A26">
        <f t="shared" si="14"/>
        <v>20</v>
      </c>
      <c r="B26" s="35">
        <f t="array" ref="B26">IF(B25=0,0,MIN(IF(INDEX(DATOS,0,$N$2)=$U26,IF(ISNUMBER(INDEX(DATOS,0,$C26)),IF(INDEX(DATOS,0,$L$2)=0,IF(INDEX(DATOS,0,$M$2)=1,IF(ISNA(MATCH(INDEX(DATOS,0,$O$2),IF($E$7:E25=E26,$D$7:D25),0)),INDEX(DATOS,0,$K$2))))))))</f>
        <v>638</v>
      </c>
      <c r="C26" s="32">
        <f t="shared" si="15"/>
        <v>20</v>
      </c>
      <c r="D26" s="34" t="str">
        <f>IF($B26=0,"--",INDEX(DATOS,$B26,O$2))</f>
        <v>Partido de Ramallo, BA</v>
      </c>
      <c r="E26" s="64" t="s">
        <v>1</v>
      </c>
      <c r="F26" s="36" t="str">
        <f t="shared" si="1"/>
        <v>Partido de Ramallo</v>
      </c>
      <c r="G26" s="109">
        <f>VLOOKUP($D26,LOC_UNICOS,G$2,0)</f>
        <v>-33.5</v>
      </c>
      <c r="H26" s="109">
        <f>VLOOKUP($D26,LOC_UNICOS,H$2,0)</f>
        <v>-60.0833333</v>
      </c>
      <c r="I26" s="38">
        <f t="array" ref="I26">IF($B26=0,-999,IF(COUNTIFS($Z26:Z26,#N/A)&gt;0,-999,AVERAGE($Z26:Z26)))</f>
        <v>79.2</v>
      </c>
      <c r="J26" s="38">
        <f t="array" ref="J26">IF($B26=0,-999,IF(COUNTIFS($Z26:AA26,#N/A)&gt;0,-999,AVERAGE($Z26:AA26)))</f>
        <v>80.5</v>
      </c>
      <c r="K26" s="38">
        <f t="array" ref="K26">IF($B26=0,-999,IF(COUNTIFS($Z26:AB26,#N/A)&gt;0,-999,AVERAGE($Z26:AB26)))</f>
        <v>80.8</v>
      </c>
      <c r="L26" s="38">
        <f t="array" ref="L26">IF($B26=0,-999,IF(COUNTIFS($Z26:AC26,#N/A)&gt;0,-999,AVERAGE($Z26:AC26)))</f>
        <v>-999</v>
      </c>
      <c r="M26" s="38">
        <f t="shared" si="7"/>
        <v>0</v>
      </c>
      <c r="N26" s="38">
        <f t="shared" si="8"/>
        <v>1.6149068322981333</v>
      </c>
      <c r="O26" s="38">
        <f t="shared" si="9"/>
        <v>1.4147217986371476</v>
      </c>
      <c r="P26" s="38">
        <f t="shared" si="10"/>
        <v>-999</v>
      </c>
      <c r="Q26" s="37">
        <f t="shared" si="11"/>
        <v>1</v>
      </c>
      <c r="R26" s="37">
        <f t="shared" si="3"/>
        <v>1</v>
      </c>
      <c r="S26" s="37">
        <f t="shared" si="4"/>
        <v>1</v>
      </c>
      <c r="T26" s="37">
        <f t="shared" si="5"/>
        <v>0</v>
      </c>
      <c r="U26" s="37">
        <f t="shared" si="12"/>
        <v>2018</v>
      </c>
      <c r="V26" s="37">
        <f t="shared" ref="V26:X26" si="33">U26-1</f>
        <v>2017</v>
      </c>
      <c r="W26" s="37">
        <f t="shared" si="33"/>
        <v>2016</v>
      </c>
      <c r="X26" s="37">
        <f t="shared" si="33"/>
        <v>2015</v>
      </c>
      <c r="Y26" s="39"/>
      <c r="Z26" s="62">
        <f>IFERROR(IF($B26=0,#N/A,AVERAGEIFS(INDEX(DATOS,0,$C26),INDEX(DATOS,0,$C26),"&lt;&gt;#N/D",INDEX(DATOS,0,$L$2),0,INDEX(DATOS,0,$M$2),1,INDEX(DATOS,0,$N$2),U26,INDEX(DATOS,0,$O$2),$D26)),#N/A)</f>
        <v>79.2</v>
      </c>
      <c r="AA26" s="62">
        <f>IFERROR(IF($B26=0,#N/A,AVERAGEIFS(INDEX(DATOS,0,$C26),INDEX(DATOS,0,$C26),"&lt;&gt;#N/D",INDEX(DATOS,0,$L$2),0,INDEX(DATOS,0,$M$2),1,INDEX(DATOS,0,$N$2),V26,INDEX(DATOS,0,$O$2),$D26)),#N/A)</f>
        <v>81.8</v>
      </c>
      <c r="AB26" s="62">
        <f>IFERROR(IF($B26=0,#N/A,AVERAGEIFS(INDEX(DATOS,0,$C26),INDEX(DATOS,0,$C26),"&lt;&gt;#N/D",INDEX(DATOS,0,$L$2),0,INDEX(DATOS,0,$M$2),1,INDEX(DATOS,0,$N$2),W26,INDEX(DATOS,0,$O$2),$D26)),#N/A)</f>
        <v>81.400000000000006</v>
      </c>
      <c r="AC26" s="62" t="e">
        <f>IFERROR(IF($B26=0,#N/A,AVERAGEIFS(INDEX(DATOS,0,$C26),INDEX(DATOS,0,$C26),"&lt;&gt;#N/D",INDEX(DATOS,0,$L$2),0,INDEX(DATOS,0,$M$2),1,INDEX(DATOS,0,$N$2),X26,INDEX(DATOS,0,$O$2),$D26)),#N/A)</f>
        <v>#N/A</v>
      </c>
      <c r="AD26" s="33"/>
      <c r="AE26" s="40">
        <f>IFERROR(IF(ISNA(Z26),#N/A,IF(I26=0,0,_xlfn.STDEV.P($Z26:Z26)/I26*100)),#N/A)</f>
        <v>0</v>
      </c>
      <c r="AF26" s="40">
        <f>IFERROR(IF(ISNA(AA26),#N/A,IF(J26=0,0,_xlfn.STDEV.P($Z26:AA26)/J26*100)),#N/A)</f>
        <v>1.6149068322981333</v>
      </c>
      <c r="AG26" s="40">
        <f>IFERROR(IF(ISNA(AB26),#N/A,IF(K26=0,0,_xlfn.STDEV.P($Z26:AB26)/K26*100)),#N/A)</f>
        <v>1.4147217986371476</v>
      </c>
      <c r="AH26" s="40" t="e">
        <f>IFERROR(IF(ISNA(AC26),#N/A,IF(L26=0,0,_xlfn.STDEV.P($Z26:AC26)/L26*100)),#N/A)</f>
        <v>#N/A</v>
      </c>
      <c r="AI26" s="40"/>
    </row>
    <row r="27" spans="1:35" x14ac:dyDescent="0.35">
      <c r="A27">
        <f t="shared" si="14"/>
        <v>21</v>
      </c>
      <c r="B27" s="35">
        <f t="array" ref="B27">IF(B26=0,0,MIN(IF(INDEX(DATOS,0,$N$2)=$U27,IF(ISNUMBER(INDEX(DATOS,0,$C27)),IF(INDEX(DATOS,0,$L$2)=0,IF(INDEX(DATOS,0,$M$2)=1,IF(ISNA(MATCH(INDEX(DATOS,0,$O$2),IF($E$7:E26=E27,$D$7:D26),0)),INDEX(DATOS,0,$K$2))))))))</f>
        <v>639</v>
      </c>
      <c r="C27" s="32">
        <f t="shared" si="15"/>
        <v>20</v>
      </c>
      <c r="D27" s="34" t="str">
        <f>IF($B27=0,"--",INDEX(DATOS,$B27,O$2))</f>
        <v>Partido de Colón, BA</v>
      </c>
      <c r="E27" s="64" t="s">
        <v>1</v>
      </c>
      <c r="F27" s="36" t="str">
        <f t="shared" si="1"/>
        <v>Partido de Colón</v>
      </c>
      <c r="G27" s="109">
        <f>VLOOKUP($D27,LOC_UNICOS,G$2,0)</f>
        <v>-33.8333333</v>
      </c>
      <c r="H27" s="109">
        <f>VLOOKUP($D27,LOC_UNICOS,H$2,0)</f>
        <v>-61</v>
      </c>
      <c r="I27" s="38">
        <f t="array" ref="I27">IF($B27=0,-999,IF(COUNTIFS($Z27:Z27,#N/A)&gt;0,-999,AVERAGE($Z27:Z27)))</f>
        <v>80.366666666666674</v>
      </c>
      <c r="J27" s="38">
        <f t="array" ref="J27">IF($B27=0,-999,IF(COUNTIFS($Z27:AA27,#N/A)&gt;0,-999,AVERAGE($Z27:AA27)))</f>
        <v>79.658333333333331</v>
      </c>
      <c r="K27" s="38">
        <f t="array" ref="K27">IF($B27=0,-999,IF(COUNTIFS($Z27:AB27,#N/A)&gt;0,-999,AVERAGE($Z27:AB27)))</f>
        <v>80.238888888888894</v>
      </c>
      <c r="L27" s="38">
        <f t="array" ref="L27">IF($B27=0,-999,IF(COUNTIFS($Z27:AC27,#N/A)&gt;0,-999,AVERAGE($Z27:AC27)))</f>
        <v>-999</v>
      </c>
      <c r="M27" s="38">
        <f t="shared" si="7"/>
        <v>0</v>
      </c>
      <c r="N27" s="38">
        <f t="shared" si="8"/>
        <v>0.88921435296580331</v>
      </c>
      <c r="O27" s="38">
        <f t="shared" si="9"/>
        <v>1.2516137424803946</v>
      </c>
      <c r="P27" s="38">
        <f t="shared" si="10"/>
        <v>-999</v>
      </c>
      <c r="Q27" s="37">
        <f t="shared" si="11"/>
        <v>1</v>
      </c>
      <c r="R27" s="37">
        <f t="shared" si="3"/>
        <v>1</v>
      </c>
      <c r="S27" s="37">
        <f t="shared" si="4"/>
        <v>1</v>
      </c>
      <c r="T27" s="37">
        <f t="shared" si="5"/>
        <v>0</v>
      </c>
      <c r="U27" s="37">
        <f t="shared" si="12"/>
        <v>2018</v>
      </c>
      <c r="V27" s="37">
        <f t="shared" ref="V27:X27" si="34">U27-1</f>
        <v>2017</v>
      </c>
      <c r="W27" s="37">
        <f t="shared" si="34"/>
        <v>2016</v>
      </c>
      <c r="X27" s="37">
        <f t="shared" si="34"/>
        <v>2015</v>
      </c>
      <c r="Y27" s="39"/>
      <c r="Z27" s="62">
        <f>IFERROR(IF($B27=0,#N/A,AVERAGEIFS(INDEX(DATOS,0,$C27),INDEX(DATOS,0,$C27),"&lt;&gt;#N/D",INDEX(DATOS,0,$L$2),0,INDEX(DATOS,0,$M$2),1,INDEX(DATOS,0,$N$2),U27,INDEX(DATOS,0,$O$2),$D27)),#N/A)</f>
        <v>80.366666666666674</v>
      </c>
      <c r="AA27" s="62">
        <f>IFERROR(IF($B27=0,#N/A,AVERAGEIFS(INDEX(DATOS,0,$C27),INDEX(DATOS,0,$C27),"&lt;&gt;#N/D",INDEX(DATOS,0,$L$2),0,INDEX(DATOS,0,$M$2),1,INDEX(DATOS,0,$N$2),V27,INDEX(DATOS,0,$O$2),$D27)),#N/A)</f>
        <v>78.949999999999989</v>
      </c>
      <c r="AB27" s="62">
        <f>IFERROR(IF($B27=0,#N/A,AVERAGEIFS(INDEX(DATOS,0,$C27),INDEX(DATOS,0,$C27),"&lt;&gt;#N/D",INDEX(DATOS,0,$L$2),0,INDEX(DATOS,0,$M$2),1,INDEX(DATOS,0,$N$2),W27,INDEX(DATOS,0,$O$2),$D27)),#N/A)</f>
        <v>81.400000000000006</v>
      </c>
      <c r="AC27" s="62" t="e">
        <f>IFERROR(IF($B27=0,#N/A,AVERAGEIFS(INDEX(DATOS,0,$C27),INDEX(DATOS,0,$C27),"&lt;&gt;#N/D",INDEX(DATOS,0,$L$2),0,INDEX(DATOS,0,$M$2),1,INDEX(DATOS,0,$N$2),X27,INDEX(DATOS,0,$O$2),$D27)),#N/A)</f>
        <v>#N/A</v>
      </c>
      <c r="AD27" s="33"/>
      <c r="AE27" s="40">
        <f>IFERROR(IF(ISNA(Z27),#N/A,IF(I27=0,0,_xlfn.STDEV.P($Z27:Z27)/I27*100)),#N/A)</f>
        <v>0</v>
      </c>
      <c r="AF27" s="40">
        <f>IFERROR(IF(ISNA(AA27),#N/A,IF(J27=0,0,_xlfn.STDEV.P($Z27:AA27)/J27*100)),#N/A)</f>
        <v>0.88921435296580331</v>
      </c>
      <c r="AG27" s="40">
        <f>IFERROR(IF(ISNA(AB27),#N/A,IF(K27=0,0,_xlfn.STDEV.P($Z27:AB27)/K27*100)),#N/A)</f>
        <v>1.2516137424803946</v>
      </c>
      <c r="AH27" s="40" t="e">
        <f>IFERROR(IF(ISNA(AC27),#N/A,IF(L27=0,0,_xlfn.STDEV.P($Z27:AC27)/L27*100)),#N/A)</f>
        <v>#N/A</v>
      </c>
      <c r="AI27" s="40"/>
    </row>
    <row r="28" spans="1:35" x14ac:dyDescent="0.35">
      <c r="A28">
        <f t="shared" si="14"/>
        <v>22</v>
      </c>
      <c r="B28" s="35">
        <f t="array" ref="B28">IF(B27=0,0,MIN(IF(INDEX(DATOS,0,$N$2)=$U28,IF(ISNUMBER(INDEX(DATOS,0,$C28)),IF(INDEX(DATOS,0,$L$2)=0,IF(INDEX(DATOS,0,$M$2)=1,IF(ISNA(MATCH(INDEX(DATOS,0,$O$2),IF($E$7:E27=E28,$D$7:D27),0)),INDEX(DATOS,0,$K$2))))))))</f>
        <v>640</v>
      </c>
      <c r="C28" s="32">
        <f t="shared" si="15"/>
        <v>20</v>
      </c>
      <c r="D28" s="34" t="str">
        <f>IF($B28=0,"--",INDEX(DATOS,$B28,O$2))</f>
        <v>Partido de Pergamino, BA</v>
      </c>
      <c r="E28" s="64" t="s">
        <v>1</v>
      </c>
      <c r="F28" s="36" t="str">
        <f t="shared" si="1"/>
        <v>Partido de Pergamino</v>
      </c>
      <c r="G28" s="109">
        <f>VLOOKUP($D28,LOC_UNICOS,G$2,0)</f>
        <v>-33.75</v>
      </c>
      <c r="H28" s="109">
        <f>VLOOKUP($D28,LOC_UNICOS,H$2,0)</f>
        <v>-60.5833333</v>
      </c>
      <c r="I28" s="38">
        <f t="array" ref="I28">IF($B28=0,-999,IF(COUNTIFS($Z28:Z28,#N/A)&gt;0,-999,AVERAGE($Z28:Z28)))</f>
        <v>79.266666666666666</v>
      </c>
      <c r="J28" s="38">
        <f t="array" ref="J28">IF($B28=0,-999,IF(COUNTIFS($Z28:AA28,#N/A)&gt;0,-999,AVERAGE($Z28:AA28)))</f>
        <v>80.183333333333337</v>
      </c>
      <c r="K28" s="38">
        <f t="array" ref="K28">IF($B28=0,-999,IF(COUNTIFS($Z28:AB28,#N/A)&gt;0,-999,AVERAGE($Z28:AB28)))</f>
        <v>80.555555555555557</v>
      </c>
      <c r="L28" s="38">
        <f t="array" ref="L28">IF($B28=0,-999,IF(COUNTIFS($Z28:AC28,#N/A)&gt;0,-999,AVERAGE($Z28:AC28)))</f>
        <v>-999</v>
      </c>
      <c r="M28" s="38">
        <f t="shared" si="7"/>
        <v>0</v>
      </c>
      <c r="N28" s="38">
        <f t="shared" si="8"/>
        <v>1.1432134691332334</v>
      </c>
      <c r="O28" s="38">
        <f t="shared" si="9"/>
        <v>1.1359020573745244</v>
      </c>
      <c r="P28" s="38">
        <f t="shared" si="10"/>
        <v>-999</v>
      </c>
      <c r="Q28" s="37">
        <f t="shared" si="11"/>
        <v>1</v>
      </c>
      <c r="R28" s="37">
        <f t="shared" si="3"/>
        <v>1</v>
      </c>
      <c r="S28" s="37">
        <f t="shared" si="4"/>
        <v>1</v>
      </c>
      <c r="T28" s="37">
        <f t="shared" si="5"/>
        <v>0</v>
      </c>
      <c r="U28" s="37">
        <f t="shared" si="12"/>
        <v>2018</v>
      </c>
      <c r="V28" s="37">
        <f t="shared" ref="V28:X28" si="35">U28-1</f>
        <v>2017</v>
      </c>
      <c r="W28" s="37">
        <f t="shared" si="35"/>
        <v>2016</v>
      </c>
      <c r="X28" s="37">
        <f t="shared" si="35"/>
        <v>2015</v>
      </c>
      <c r="Y28" s="39"/>
      <c r="Z28" s="62">
        <f>IFERROR(IF($B28=0,#N/A,AVERAGEIFS(INDEX(DATOS,0,$C28),INDEX(DATOS,0,$C28),"&lt;&gt;#N/D",INDEX(DATOS,0,$L$2),0,INDEX(DATOS,0,$M$2),1,INDEX(DATOS,0,$N$2),U28,INDEX(DATOS,0,$O$2),$D28)),#N/A)</f>
        <v>79.266666666666666</v>
      </c>
      <c r="AA28" s="62">
        <f>IFERROR(IF($B28=0,#N/A,AVERAGEIFS(INDEX(DATOS,0,$C28),INDEX(DATOS,0,$C28),"&lt;&gt;#N/D",INDEX(DATOS,0,$L$2),0,INDEX(DATOS,0,$M$2),1,INDEX(DATOS,0,$N$2),V28,INDEX(DATOS,0,$O$2),$D28)),#N/A)</f>
        <v>81.099999999999994</v>
      </c>
      <c r="AB28" s="62">
        <f>IFERROR(IF($B28=0,#N/A,AVERAGEIFS(INDEX(DATOS,0,$C28),INDEX(DATOS,0,$C28),"&lt;&gt;#N/D",INDEX(DATOS,0,$L$2),0,INDEX(DATOS,0,$M$2),1,INDEX(DATOS,0,$N$2),W28,INDEX(DATOS,0,$O$2),$D28)),#N/A)</f>
        <v>81.3</v>
      </c>
      <c r="AC28" s="62" t="e">
        <f>IFERROR(IF($B28=0,#N/A,AVERAGEIFS(INDEX(DATOS,0,$C28),INDEX(DATOS,0,$C28),"&lt;&gt;#N/D",INDEX(DATOS,0,$L$2),0,INDEX(DATOS,0,$M$2),1,INDEX(DATOS,0,$N$2),X28,INDEX(DATOS,0,$O$2),$D28)),#N/A)</f>
        <v>#N/A</v>
      </c>
      <c r="AD28" s="33"/>
      <c r="AE28" s="40">
        <f>IFERROR(IF(ISNA(Z28),#N/A,IF(I28=0,0,_xlfn.STDEV.P($Z28:Z28)/I28*100)),#N/A)</f>
        <v>0</v>
      </c>
      <c r="AF28" s="40">
        <f>IFERROR(IF(ISNA(AA28),#N/A,IF(J28=0,0,_xlfn.STDEV.P($Z28:AA28)/J28*100)),#N/A)</f>
        <v>1.1432134691332334</v>
      </c>
      <c r="AG28" s="40">
        <f>IFERROR(IF(ISNA(AB28),#N/A,IF(K28=0,0,_xlfn.STDEV.P($Z28:AB28)/K28*100)),#N/A)</f>
        <v>1.1359020573745244</v>
      </c>
      <c r="AH28" s="40" t="e">
        <f>IFERROR(IF(ISNA(AC28),#N/A,IF(L28=0,0,_xlfn.STDEV.P($Z28:AC28)/L28*100)),#N/A)</f>
        <v>#N/A</v>
      </c>
      <c r="AI28" s="40"/>
    </row>
    <row r="29" spans="1:35" x14ac:dyDescent="0.35">
      <c r="A29">
        <f t="shared" si="14"/>
        <v>23</v>
      </c>
      <c r="B29" s="35">
        <f t="array" ref="B29">IF(B28=0,0,MIN(IF(INDEX(DATOS,0,$N$2)=$U29,IF(ISNUMBER(INDEX(DATOS,0,$C29)),IF(INDEX(DATOS,0,$L$2)=0,IF(INDEX(DATOS,0,$M$2)=1,IF(ISNA(MATCH(INDEX(DATOS,0,$O$2),IF($E$7:E28=E29,$D$7:D28),0)),INDEX(DATOS,0,$K$2))))))))</f>
        <v>643</v>
      </c>
      <c r="C29" s="32">
        <f t="shared" si="15"/>
        <v>20</v>
      </c>
      <c r="D29" s="34" t="str">
        <f>IF($B29=0,"--",INDEX(DATOS,$B29,O$2))</f>
        <v>Partido de Chivilcoy, BA</v>
      </c>
      <c r="E29" s="64" t="s">
        <v>1</v>
      </c>
      <c r="F29" s="36" t="str">
        <f t="shared" si="1"/>
        <v>Partido de Chivilcoy</v>
      </c>
      <c r="G29" s="109">
        <f>VLOOKUP($D29,LOC_UNICOS,G$2,0)</f>
        <v>-34.9166667</v>
      </c>
      <c r="H29" s="109">
        <f>VLOOKUP($D29,LOC_UNICOS,H$2,0)</f>
        <v>-59.9166667</v>
      </c>
      <c r="I29" s="38">
        <f t="array" ref="I29">IF($B29=0,-999,IF(COUNTIFS($Z29:Z29,#N/A)&gt;0,-999,AVERAGE($Z29:Z29)))</f>
        <v>78.2</v>
      </c>
      <c r="J29" s="38">
        <f t="array" ref="J29">IF($B29=0,-999,IF(COUNTIFS($Z29:AA29,#N/A)&gt;0,-999,AVERAGE($Z29:AA29)))</f>
        <v>80.237500000000011</v>
      </c>
      <c r="K29" s="38">
        <f t="array" ref="K29">IF($B29=0,-999,IF(COUNTIFS($Z29:AB29,#N/A)&gt;0,-999,AVERAGE($Z29:AB29)))</f>
        <v>81.208333333333343</v>
      </c>
      <c r="L29" s="38">
        <f t="array" ref="L29">IF($B29=0,-999,IF(COUNTIFS($Z29:AC29,#N/A)&gt;0,-999,AVERAGE($Z29:AC29)))</f>
        <v>-999</v>
      </c>
      <c r="M29" s="38">
        <f t="shared" si="7"/>
        <v>0</v>
      </c>
      <c r="N29" s="38">
        <f t="shared" si="8"/>
        <v>2.5393363452251143</v>
      </c>
      <c r="O29" s="38">
        <f t="shared" si="9"/>
        <v>2.6561284632633972</v>
      </c>
      <c r="P29" s="38">
        <f t="shared" si="10"/>
        <v>-999</v>
      </c>
      <c r="Q29" s="37">
        <f t="shared" si="11"/>
        <v>1</v>
      </c>
      <c r="R29" s="37">
        <f t="shared" si="3"/>
        <v>1</v>
      </c>
      <c r="S29" s="37">
        <f t="shared" si="4"/>
        <v>1</v>
      </c>
      <c r="T29" s="37">
        <f t="shared" si="5"/>
        <v>0</v>
      </c>
      <c r="U29" s="37">
        <f t="shared" si="12"/>
        <v>2018</v>
      </c>
      <c r="V29" s="37">
        <f t="shared" ref="V29:X29" si="36">U29-1</f>
        <v>2017</v>
      </c>
      <c r="W29" s="37">
        <f t="shared" si="36"/>
        <v>2016</v>
      </c>
      <c r="X29" s="37">
        <f t="shared" si="36"/>
        <v>2015</v>
      </c>
      <c r="Y29" s="39"/>
      <c r="Z29" s="62">
        <f>IFERROR(IF($B29=0,#N/A,AVERAGEIFS(INDEX(DATOS,0,$C29),INDEX(DATOS,0,$C29),"&lt;&gt;#N/D",INDEX(DATOS,0,$L$2),0,INDEX(DATOS,0,$M$2),1,INDEX(DATOS,0,$N$2),U29,INDEX(DATOS,0,$O$2),$D29)),#N/A)</f>
        <v>78.2</v>
      </c>
      <c r="AA29" s="62">
        <f>IFERROR(IF($B29=0,#N/A,AVERAGEIFS(INDEX(DATOS,0,$C29),INDEX(DATOS,0,$C29),"&lt;&gt;#N/D",INDEX(DATOS,0,$L$2),0,INDEX(DATOS,0,$M$2),1,INDEX(DATOS,0,$N$2),V29,INDEX(DATOS,0,$O$2),$D29)),#N/A)</f>
        <v>82.275000000000006</v>
      </c>
      <c r="AB29" s="62">
        <f>IFERROR(IF($B29=0,#N/A,AVERAGEIFS(INDEX(DATOS,0,$C29),INDEX(DATOS,0,$C29),"&lt;&gt;#N/D",INDEX(DATOS,0,$L$2),0,INDEX(DATOS,0,$M$2),1,INDEX(DATOS,0,$N$2),W29,INDEX(DATOS,0,$O$2),$D29)),#N/A)</f>
        <v>83.15</v>
      </c>
      <c r="AC29" s="62" t="e">
        <f>IFERROR(IF($B29=0,#N/A,AVERAGEIFS(INDEX(DATOS,0,$C29),INDEX(DATOS,0,$C29),"&lt;&gt;#N/D",INDEX(DATOS,0,$L$2),0,INDEX(DATOS,0,$M$2),1,INDEX(DATOS,0,$N$2),X29,INDEX(DATOS,0,$O$2),$D29)),#N/A)</f>
        <v>#N/A</v>
      </c>
      <c r="AD29" s="33"/>
      <c r="AE29" s="40">
        <f>IFERROR(IF(ISNA(Z29),#N/A,IF(I29=0,0,_xlfn.STDEV.P($Z29:Z29)/I29*100)),#N/A)</f>
        <v>0</v>
      </c>
      <c r="AF29" s="40">
        <f>IFERROR(IF(ISNA(AA29),#N/A,IF(J29=0,0,_xlfn.STDEV.P($Z29:AA29)/J29*100)),#N/A)</f>
        <v>2.5393363452251143</v>
      </c>
      <c r="AG29" s="40">
        <f>IFERROR(IF(ISNA(AB29),#N/A,IF(K29=0,0,_xlfn.STDEV.P($Z29:AB29)/K29*100)),#N/A)</f>
        <v>2.6561284632633972</v>
      </c>
      <c r="AH29" s="40" t="e">
        <f>IFERROR(IF(ISNA(AC29),#N/A,IF(L29=0,0,_xlfn.STDEV.P($Z29:AC29)/L29*100)),#N/A)</f>
        <v>#N/A</v>
      </c>
      <c r="AI29" s="40"/>
    </row>
    <row r="30" spans="1:35" x14ac:dyDescent="0.35">
      <c r="A30">
        <f t="shared" si="14"/>
        <v>24</v>
      </c>
      <c r="B30" s="35">
        <f t="array" ref="B30">IF(B29=0,0,MIN(IF(INDEX(DATOS,0,$N$2)=$U30,IF(ISNUMBER(INDEX(DATOS,0,$C30)),IF(INDEX(DATOS,0,$L$2)=0,IF(INDEX(DATOS,0,$M$2)=1,IF(ISNA(MATCH(INDEX(DATOS,0,$O$2),IF($E$7:E29=E30,$D$7:D29),0)),INDEX(DATOS,0,$K$2))))))))</f>
        <v>646</v>
      </c>
      <c r="C30" s="32">
        <f t="shared" si="15"/>
        <v>20</v>
      </c>
      <c r="D30" s="34" t="str">
        <f>IF($B30=0,"--",INDEX(DATOS,$B30,O$2))</f>
        <v>Partido de Bragado, BA</v>
      </c>
      <c r="E30" s="64" t="s">
        <v>1</v>
      </c>
      <c r="F30" s="36" t="str">
        <f t="shared" si="1"/>
        <v>Partido de Bragado</v>
      </c>
      <c r="G30" s="109">
        <f>VLOOKUP($D30,LOC_UNICOS,G$2,0)</f>
        <v>-35</v>
      </c>
      <c r="H30" s="109">
        <f>VLOOKUP($D30,LOC_UNICOS,H$2,0)</f>
        <v>-60.6666667</v>
      </c>
      <c r="I30" s="38">
        <f t="array" ref="I30">IF($B30=0,-999,IF(COUNTIFS($Z30:Z30,#N/A)&gt;0,-999,AVERAGE($Z30:Z30)))</f>
        <v>77.433333333333337</v>
      </c>
      <c r="J30" s="38">
        <f t="array" ref="J30">IF($B30=0,-999,IF(COUNTIFS($Z30:AA30,#N/A)&gt;0,-999,AVERAGE($Z30:AA30)))</f>
        <v>80.304166666666674</v>
      </c>
      <c r="K30" s="38">
        <f t="array" ref="K30">IF($B30=0,-999,IF(COUNTIFS($Z30:AB30,#N/A)&gt;0,-999,AVERAGE($Z30:AB30)))</f>
        <v>80.936111111111117</v>
      </c>
      <c r="L30" s="38">
        <f t="array" ref="L30">IF($B30=0,-999,IF(COUNTIFS($Z30:AC30,#N/A)&gt;0,-999,AVERAGE($Z30:AC30)))</f>
        <v>-999</v>
      </c>
      <c r="M30" s="38">
        <f t="shared" si="7"/>
        <v>0</v>
      </c>
      <c r="N30" s="38">
        <f t="shared" si="8"/>
        <v>3.5749494110932436</v>
      </c>
      <c r="O30" s="38">
        <f t="shared" si="9"/>
        <v>3.0995038285130172</v>
      </c>
      <c r="P30" s="38">
        <f t="shared" si="10"/>
        <v>-999</v>
      </c>
      <c r="Q30" s="37">
        <f t="shared" si="11"/>
        <v>1</v>
      </c>
      <c r="R30" s="37">
        <f t="shared" si="3"/>
        <v>1</v>
      </c>
      <c r="S30" s="37">
        <f t="shared" si="4"/>
        <v>1</v>
      </c>
      <c r="T30" s="37">
        <f t="shared" si="5"/>
        <v>0</v>
      </c>
      <c r="U30" s="37">
        <f t="shared" si="12"/>
        <v>2018</v>
      </c>
      <c r="V30" s="37">
        <f t="shared" ref="V30:X30" si="37">U30-1</f>
        <v>2017</v>
      </c>
      <c r="W30" s="37">
        <f t="shared" si="37"/>
        <v>2016</v>
      </c>
      <c r="X30" s="37">
        <f t="shared" si="37"/>
        <v>2015</v>
      </c>
      <c r="Y30" s="39"/>
      <c r="Z30" s="62">
        <f>IFERROR(IF($B30=0,#N/A,AVERAGEIFS(INDEX(DATOS,0,$C30),INDEX(DATOS,0,$C30),"&lt;&gt;#N/D",INDEX(DATOS,0,$L$2),0,INDEX(DATOS,0,$M$2),1,INDEX(DATOS,0,$N$2),U30,INDEX(DATOS,0,$O$2),$D30)),#N/A)</f>
        <v>77.433333333333337</v>
      </c>
      <c r="AA30" s="62">
        <f>IFERROR(IF($B30=0,#N/A,AVERAGEIFS(INDEX(DATOS,0,$C30),INDEX(DATOS,0,$C30),"&lt;&gt;#N/D",INDEX(DATOS,0,$L$2),0,INDEX(DATOS,0,$M$2),1,INDEX(DATOS,0,$N$2),V30,INDEX(DATOS,0,$O$2),$D30)),#N/A)</f>
        <v>83.175000000000011</v>
      </c>
      <c r="AB30" s="62">
        <f>IFERROR(IF($B30=0,#N/A,AVERAGEIFS(INDEX(DATOS,0,$C30),INDEX(DATOS,0,$C30),"&lt;&gt;#N/D",INDEX(DATOS,0,$L$2),0,INDEX(DATOS,0,$M$2),1,INDEX(DATOS,0,$N$2),W30,INDEX(DATOS,0,$O$2),$D30)),#N/A)</f>
        <v>82.2</v>
      </c>
      <c r="AC30" s="62" t="e">
        <f>IFERROR(IF($B30=0,#N/A,AVERAGEIFS(INDEX(DATOS,0,$C30),INDEX(DATOS,0,$C30),"&lt;&gt;#N/D",INDEX(DATOS,0,$L$2),0,INDEX(DATOS,0,$M$2),1,INDEX(DATOS,0,$N$2),X30,INDEX(DATOS,0,$O$2),$D30)),#N/A)</f>
        <v>#N/A</v>
      </c>
      <c r="AD30" s="33"/>
      <c r="AE30" s="40">
        <f>IFERROR(IF(ISNA(Z30),#N/A,IF(I30=0,0,_xlfn.STDEV.P($Z30:Z30)/I30*100)),#N/A)</f>
        <v>0</v>
      </c>
      <c r="AF30" s="40">
        <f>IFERROR(IF(ISNA(AA30),#N/A,IF(J30=0,0,_xlfn.STDEV.P($Z30:AA30)/J30*100)),#N/A)</f>
        <v>3.5749494110932436</v>
      </c>
      <c r="AG30" s="40">
        <f>IFERROR(IF(ISNA(AB30),#N/A,IF(K30=0,0,_xlfn.STDEV.P($Z30:AB30)/K30*100)),#N/A)</f>
        <v>3.0995038285130172</v>
      </c>
      <c r="AH30" s="40" t="e">
        <f>IFERROR(IF(ISNA(AC30),#N/A,IF(L30=0,0,_xlfn.STDEV.P($Z30:AC30)/L30*100)),#N/A)</f>
        <v>#N/A</v>
      </c>
      <c r="AI30" s="40"/>
    </row>
    <row r="31" spans="1:35" x14ac:dyDescent="0.35">
      <c r="A31">
        <f t="shared" si="14"/>
        <v>25</v>
      </c>
      <c r="B31" s="35">
        <f t="array" ref="B31">IF(B30=0,0,MIN(IF(INDEX(DATOS,0,$N$2)=$U31,IF(ISNUMBER(INDEX(DATOS,0,$C31)),IF(INDEX(DATOS,0,$L$2)=0,IF(INDEX(DATOS,0,$M$2)=1,IF(ISNA(MATCH(INDEX(DATOS,0,$O$2),IF($E$7:E30=E31,$D$7:D30),0)),INDEX(DATOS,0,$K$2))))))))</f>
        <v>650</v>
      </c>
      <c r="C31" s="32">
        <f t="shared" si="15"/>
        <v>20</v>
      </c>
      <c r="D31" s="34" t="str">
        <f>IF($B31=0,"--",INDEX(DATOS,$B31,O$2))</f>
        <v>Partido de Alberti, BA</v>
      </c>
      <c r="E31" s="64" t="s">
        <v>1</v>
      </c>
      <c r="F31" s="36" t="str">
        <f t="shared" si="1"/>
        <v>Partido de Alberti</v>
      </c>
      <c r="G31" s="109">
        <f>VLOOKUP($D31,LOC_UNICOS,G$2,0)</f>
        <v>-35</v>
      </c>
      <c r="H31" s="109">
        <f>VLOOKUP($D31,LOC_UNICOS,H$2,0)</f>
        <v>-60.3333333</v>
      </c>
      <c r="I31" s="38">
        <f t="array" ref="I31">IF($B31=0,-999,IF(COUNTIFS($Z31:Z31,#N/A)&gt;0,-999,AVERAGE($Z31:Z31)))</f>
        <v>79.400000000000006</v>
      </c>
      <c r="J31" s="38">
        <f t="array" ref="J31">IF($B31=0,-999,IF(COUNTIFS($Z31:AA31,#N/A)&gt;0,-999,AVERAGE($Z31:AA31)))</f>
        <v>81.225000000000009</v>
      </c>
      <c r="K31" s="38">
        <f t="array" ref="K31">IF($B31=0,-999,IF(COUNTIFS($Z31:AB31,#N/A)&gt;0,-999,AVERAGE($Z31:AB31)))</f>
        <v>82.100000000000009</v>
      </c>
      <c r="L31" s="38">
        <f t="array" ref="L31">IF($B31=0,-999,IF(COUNTIFS($Z31:AC31,#N/A)&gt;0,-999,AVERAGE($Z31:AC31)))</f>
        <v>-999</v>
      </c>
      <c r="M31" s="38">
        <f t="shared" si="7"/>
        <v>0</v>
      </c>
      <c r="N31" s="38">
        <f t="shared" si="8"/>
        <v>2.2468451831332747</v>
      </c>
      <c r="O31" s="38">
        <f t="shared" si="9"/>
        <v>2.359222846263862</v>
      </c>
      <c r="P31" s="38">
        <f t="shared" si="10"/>
        <v>-999</v>
      </c>
      <c r="Q31" s="37">
        <f t="shared" si="11"/>
        <v>1</v>
      </c>
      <c r="R31" s="37">
        <f t="shared" si="3"/>
        <v>1</v>
      </c>
      <c r="S31" s="37">
        <f t="shared" si="4"/>
        <v>1</v>
      </c>
      <c r="T31" s="37">
        <f t="shared" si="5"/>
        <v>0</v>
      </c>
      <c r="U31" s="37">
        <f t="shared" si="12"/>
        <v>2018</v>
      </c>
      <c r="V31" s="37">
        <f t="shared" ref="V31:X31" si="38">U31-1</f>
        <v>2017</v>
      </c>
      <c r="W31" s="37">
        <f t="shared" si="38"/>
        <v>2016</v>
      </c>
      <c r="X31" s="37">
        <f t="shared" si="38"/>
        <v>2015</v>
      </c>
      <c r="Y31" s="39"/>
      <c r="Z31" s="62">
        <f>IFERROR(IF($B31=0,#N/A,AVERAGEIFS(INDEX(DATOS,0,$C31),INDEX(DATOS,0,$C31),"&lt;&gt;#N/D",INDEX(DATOS,0,$L$2),0,INDEX(DATOS,0,$M$2),1,INDEX(DATOS,0,$N$2),U31,INDEX(DATOS,0,$O$2),$D31)),#N/A)</f>
        <v>79.400000000000006</v>
      </c>
      <c r="AA31" s="62">
        <f>IFERROR(IF($B31=0,#N/A,AVERAGEIFS(INDEX(DATOS,0,$C31),INDEX(DATOS,0,$C31),"&lt;&gt;#N/D",INDEX(DATOS,0,$L$2),0,INDEX(DATOS,0,$M$2),1,INDEX(DATOS,0,$N$2),V31,INDEX(DATOS,0,$O$2),$D31)),#N/A)</f>
        <v>83.050000000000011</v>
      </c>
      <c r="AB31" s="62">
        <f>IFERROR(IF($B31=0,#N/A,AVERAGEIFS(INDEX(DATOS,0,$C31),INDEX(DATOS,0,$C31),"&lt;&gt;#N/D",INDEX(DATOS,0,$L$2),0,INDEX(DATOS,0,$M$2),1,INDEX(DATOS,0,$N$2),W31,INDEX(DATOS,0,$O$2),$D31)),#N/A)</f>
        <v>83.85</v>
      </c>
      <c r="AC31" s="62" t="e">
        <f>IFERROR(IF($B31=0,#N/A,AVERAGEIFS(INDEX(DATOS,0,$C31),INDEX(DATOS,0,$C31),"&lt;&gt;#N/D",INDEX(DATOS,0,$L$2),0,INDEX(DATOS,0,$M$2),1,INDEX(DATOS,0,$N$2),X31,INDEX(DATOS,0,$O$2),$D31)),#N/A)</f>
        <v>#N/A</v>
      </c>
      <c r="AD31" s="33"/>
      <c r="AE31" s="40">
        <f>IFERROR(IF(ISNA(Z31),#N/A,IF(I31=0,0,_xlfn.STDEV.P($Z31:Z31)/I31*100)),#N/A)</f>
        <v>0</v>
      </c>
      <c r="AF31" s="40">
        <f>IFERROR(IF(ISNA(AA31),#N/A,IF(J31=0,0,_xlfn.STDEV.P($Z31:AA31)/J31*100)),#N/A)</f>
        <v>2.2468451831332747</v>
      </c>
      <c r="AG31" s="40">
        <f>IFERROR(IF(ISNA(AB31),#N/A,IF(K31=0,0,_xlfn.STDEV.P($Z31:AB31)/K31*100)),#N/A)</f>
        <v>2.359222846263862</v>
      </c>
      <c r="AH31" s="40" t="e">
        <f>IFERROR(IF(ISNA(AC31),#N/A,IF(L31=0,0,_xlfn.STDEV.P($Z31:AC31)/L31*100)),#N/A)</f>
        <v>#N/A</v>
      </c>
      <c r="AI31" s="40"/>
    </row>
    <row r="32" spans="1:35" x14ac:dyDescent="0.35">
      <c r="A32">
        <f t="shared" si="14"/>
        <v>26</v>
      </c>
      <c r="B32" s="35">
        <f t="array" ref="B32">IF(B31=0,0,MIN(IF(INDEX(DATOS,0,$N$2)=$U32,IF(ISNUMBER(INDEX(DATOS,0,$C32)),IF(INDEX(DATOS,0,$L$2)=0,IF(INDEX(DATOS,0,$M$2)=1,IF(ISNA(MATCH(INDEX(DATOS,0,$O$2),IF($E$7:E31=E32,$D$7:D31),0)),INDEX(DATOS,0,$K$2))))))))</f>
        <v>651</v>
      </c>
      <c r="C32" s="32">
        <f t="shared" si="15"/>
        <v>20</v>
      </c>
      <c r="D32" s="34" t="str">
        <f>IF($B32=0,"--",INDEX(DATOS,$B32,O$2))</f>
        <v>Partido de Rojas, BA</v>
      </c>
      <c r="E32" s="64" t="s">
        <v>1</v>
      </c>
      <c r="F32" s="36" t="str">
        <f t="shared" si="1"/>
        <v>Partido de Rojas</v>
      </c>
      <c r="G32" s="109">
        <f>VLOOKUP($D32,LOC_UNICOS,G$2,0)</f>
        <v>-34.25</v>
      </c>
      <c r="H32" s="109">
        <f>VLOOKUP($D32,LOC_UNICOS,H$2,0)</f>
        <v>-60.75</v>
      </c>
      <c r="I32" s="38">
        <f t="array" ref="I32">IF($B32=0,-999,IF(COUNTIFS($Z32:Z32,#N/A)&gt;0,-999,AVERAGE($Z32:Z32)))</f>
        <v>82.1</v>
      </c>
      <c r="J32" s="38">
        <f t="array" ref="J32">IF($B32=0,-999,IF(COUNTIFS($Z32:AA32,#N/A)&gt;0,-999,AVERAGE($Z32:AA32)))</f>
        <v>82.862499999999997</v>
      </c>
      <c r="K32" s="38">
        <f t="array" ref="K32">IF($B32=0,-999,IF(COUNTIFS($Z32:AB32,#N/A)&gt;0,-999,AVERAGE($Z32:AB32)))</f>
        <v>82.875</v>
      </c>
      <c r="L32" s="38">
        <f t="array" ref="L32">IF($B32=0,-999,IF(COUNTIFS($Z32:AC32,#N/A)&gt;0,-999,AVERAGE($Z32:AC32)))</f>
        <v>-999</v>
      </c>
      <c r="M32" s="38">
        <f t="shared" si="7"/>
        <v>0</v>
      </c>
      <c r="N32" s="38">
        <f t="shared" si="8"/>
        <v>0.92019912505657309</v>
      </c>
      <c r="O32" s="38">
        <f t="shared" si="9"/>
        <v>0.75152888651804395</v>
      </c>
      <c r="P32" s="38">
        <f t="shared" si="10"/>
        <v>-999</v>
      </c>
      <c r="Q32" s="37">
        <f t="shared" si="11"/>
        <v>1</v>
      </c>
      <c r="R32" s="37">
        <f t="shared" si="3"/>
        <v>1</v>
      </c>
      <c r="S32" s="37">
        <f t="shared" si="4"/>
        <v>1</v>
      </c>
      <c r="T32" s="37">
        <f t="shared" si="5"/>
        <v>0</v>
      </c>
      <c r="U32" s="37">
        <f t="shared" si="12"/>
        <v>2018</v>
      </c>
      <c r="V32" s="37">
        <f t="shared" ref="V32:X32" si="39">U32-1</f>
        <v>2017</v>
      </c>
      <c r="W32" s="37">
        <f t="shared" si="39"/>
        <v>2016</v>
      </c>
      <c r="X32" s="37">
        <f t="shared" si="39"/>
        <v>2015</v>
      </c>
      <c r="Y32" s="39"/>
      <c r="Z32" s="62">
        <f>IFERROR(IF($B32=0,#N/A,AVERAGEIFS(INDEX(DATOS,0,$C32),INDEX(DATOS,0,$C32),"&lt;&gt;#N/D",INDEX(DATOS,0,$L$2),0,INDEX(DATOS,0,$M$2),1,INDEX(DATOS,0,$N$2),U32,INDEX(DATOS,0,$O$2),$D32)),#N/A)</f>
        <v>82.1</v>
      </c>
      <c r="AA32" s="62">
        <f>IFERROR(IF($B32=0,#N/A,AVERAGEIFS(INDEX(DATOS,0,$C32),INDEX(DATOS,0,$C32),"&lt;&gt;#N/D",INDEX(DATOS,0,$L$2),0,INDEX(DATOS,0,$M$2),1,INDEX(DATOS,0,$N$2),V32,INDEX(DATOS,0,$O$2),$D32)),#N/A)</f>
        <v>83.625</v>
      </c>
      <c r="AB32" s="62">
        <f>IFERROR(IF($B32=0,#N/A,AVERAGEIFS(INDEX(DATOS,0,$C32),INDEX(DATOS,0,$C32),"&lt;&gt;#N/D",INDEX(DATOS,0,$L$2),0,INDEX(DATOS,0,$M$2),1,INDEX(DATOS,0,$N$2),W32,INDEX(DATOS,0,$O$2),$D32)),#N/A)</f>
        <v>82.9</v>
      </c>
      <c r="AC32" s="62" t="e">
        <f>IFERROR(IF($B32=0,#N/A,AVERAGEIFS(INDEX(DATOS,0,$C32),INDEX(DATOS,0,$C32),"&lt;&gt;#N/D",INDEX(DATOS,0,$L$2),0,INDEX(DATOS,0,$M$2),1,INDEX(DATOS,0,$N$2),X32,INDEX(DATOS,0,$O$2),$D32)),#N/A)</f>
        <v>#N/A</v>
      </c>
      <c r="AD32" s="33"/>
      <c r="AE32" s="40">
        <f>IFERROR(IF(ISNA(Z32),#N/A,IF(I32=0,0,_xlfn.STDEV.P($Z32:Z32)/I32*100)),#N/A)</f>
        <v>0</v>
      </c>
      <c r="AF32" s="40">
        <f>IFERROR(IF(ISNA(AA32),#N/A,IF(J32=0,0,_xlfn.STDEV.P($Z32:AA32)/J32*100)),#N/A)</f>
        <v>0.92019912505657309</v>
      </c>
      <c r="AG32" s="40">
        <f>IFERROR(IF(ISNA(AB32),#N/A,IF(K32=0,0,_xlfn.STDEV.P($Z32:AB32)/K32*100)),#N/A)</f>
        <v>0.75152888651804395</v>
      </c>
      <c r="AH32" s="40" t="e">
        <f>IFERROR(IF(ISNA(AC32),#N/A,IF(L32=0,0,_xlfn.STDEV.P($Z32:AC32)/L32*100)),#N/A)</f>
        <v>#N/A</v>
      </c>
      <c r="AI32" s="40"/>
    </row>
    <row r="33" spans="1:35" x14ac:dyDescent="0.35">
      <c r="A33">
        <f t="shared" si="14"/>
        <v>27</v>
      </c>
      <c r="B33" s="35">
        <f t="array" ref="B33">IF(B32=0,0,MIN(IF(INDEX(DATOS,0,$N$2)=$U33,IF(ISNUMBER(INDEX(DATOS,0,$C33)),IF(INDEX(DATOS,0,$L$2)=0,IF(INDEX(DATOS,0,$M$2)=1,IF(ISNA(MATCH(INDEX(DATOS,0,$O$2),IF($E$7:E32=E33,$D$7:D32),0)),INDEX(DATOS,0,$K$2))))))))</f>
        <v>652</v>
      </c>
      <c r="C33" s="32">
        <f t="shared" si="15"/>
        <v>20</v>
      </c>
      <c r="D33" s="34" t="str">
        <f>IF($B33=0,"--",INDEX(DATOS,$B33,O$2))</f>
        <v>Partido de General Pinto, BA</v>
      </c>
      <c r="E33" s="64" t="s">
        <v>1</v>
      </c>
      <c r="F33" s="36" t="str">
        <f t="shared" si="1"/>
        <v>Partido de General Pinto</v>
      </c>
      <c r="G33" s="109">
        <f>VLOOKUP($D33,LOC_UNICOS,G$2,0)</f>
        <v>-34.75</v>
      </c>
      <c r="H33" s="109">
        <f>VLOOKUP($D33,LOC_UNICOS,H$2,0)</f>
        <v>-62.25</v>
      </c>
      <c r="I33" s="38">
        <f t="array" ref="I33">IF($B33=0,-999,IF(COUNTIFS($Z33:Z33,#N/A)&gt;0,-999,AVERAGE($Z33:Z33)))</f>
        <v>78.25</v>
      </c>
      <c r="J33" s="38">
        <f t="array" ref="J33">IF($B33=0,-999,IF(COUNTIFS($Z33:AA33,#N/A)&gt;0,-999,AVERAGE($Z33:AA33)))</f>
        <v>-999</v>
      </c>
      <c r="K33" s="38">
        <f t="array" ref="K33">IF($B33=0,-999,IF(COUNTIFS($Z33:AB33,#N/A)&gt;0,-999,AVERAGE($Z33:AB33)))</f>
        <v>-999</v>
      </c>
      <c r="L33" s="38">
        <f t="array" ref="L33">IF($B33=0,-999,IF(COUNTIFS($Z33:AC33,#N/A)&gt;0,-999,AVERAGE($Z33:AC33)))</f>
        <v>-999</v>
      </c>
      <c r="M33" s="38">
        <f t="shared" si="7"/>
        <v>0</v>
      </c>
      <c r="N33" s="38">
        <f t="shared" si="8"/>
        <v>-999</v>
      </c>
      <c r="O33" s="38">
        <f t="shared" si="9"/>
        <v>-999</v>
      </c>
      <c r="P33" s="38">
        <f t="shared" si="10"/>
        <v>-999</v>
      </c>
      <c r="Q33" s="37">
        <f t="shared" si="11"/>
        <v>1</v>
      </c>
      <c r="R33" s="37">
        <f t="shared" si="3"/>
        <v>0</v>
      </c>
      <c r="S33" s="37">
        <f t="shared" si="4"/>
        <v>0</v>
      </c>
      <c r="T33" s="37">
        <f t="shared" si="5"/>
        <v>0</v>
      </c>
      <c r="U33" s="37">
        <f t="shared" si="12"/>
        <v>2018</v>
      </c>
      <c r="V33" s="37">
        <f t="shared" ref="V33:X33" si="40">U33-1</f>
        <v>2017</v>
      </c>
      <c r="W33" s="37">
        <f t="shared" si="40"/>
        <v>2016</v>
      </c>
      <c r="X33" s="37">
        <f t="shared" si="40"/>
        <v>2015</v>
      </c>
      <c r="Y33" s="39"/>
      <c r="Z33" s="62">
        <f>IFERROR(IF($B33=0,#N/A,AVERAGEIFS(INDEX(DATOS,0,$C33),INDEX(DATOS,0,$C33),"&lt;&gt;#N/D",INDEX(DATOS,0,$L$2),0,INDEX(DATOS,0,$M$2),1,INDEX(DATOS,0,$N$2),U33,INDEX(DATOS,0,$O$2),$D33)),#N/A)</f>
        <v>78.25</v>
      </c>
      <c r="AA33" s="62" t="e">
        <f>IFERROR(IF($B33=0,#N/A,AVERAGEIFS(INDEX(DATOS,0,$C33),INDEX(DATOS,0,$C33),"&lt;&gt;#N/D",INDEX(DATOS,0,$L$2),0,INDEX(DATOS,0,$M$2),1,INDEX(DATOS,0,$N$2),V33,INDEX(DATOS,0,$O$2),$D33)),#N/A)</f>
        <v>#N/A</v>
      </c>
      <c r="AB33" s="62">
        <f>IFERROR(IF($B33=0,#N/A,AVERAGEIFS(INDEX(DATOS,0,$C33),INDEX(DATOS,0,$C33),"&lt;&gt;#N/D",INDEX(DATOS,0,$L$2),0,INDEX(DATOS,0,$M$2),1,INDEX(DATOS,0,$N$2),W33,INDEX(DATOS,0,$O$2),$D33)),#N/A)</f>
        <v>80.5</v>
      </c>
      <c r="AC33" s="62" t="e">
        <f>IFERROR(IF($B33=0,#N/A,AVERAGEIFS(INDEX(DATOS,0,$C33),INDEX(DATOS,0,$C33),"&lt;&gt;#N/D",INDEX(DATOS,0,$L$2),0,INDEX(DATOS,0,$M$2),1,INDEX(DATOS,0,$N$2),X33,INDEX(DATOS,0,$O$2),$D33)),#N/A)</f>
        <v>#N/A</v>
      </c>
      <c r="AD33" s="33"/>
      <c r="AE33" s="40">
        <f>IFERROR(IF(ISNA(Z33),#N/A,IF(I33=0,0,_xlfn.STDEV.P($Z33:Z33)/I33*100)),#N/A)</f>
        <v>0</v>
      </c>
      <c r="AF33" s="40" t="e">
        <f>IFERROR(IF(ISNA(AA33),#N/A,IF(J33=0,0,_xlfn.STDEV.P($Z33:AA33)/J33*100)),#N/A)</f>
        <v>#N/A</v>
      </c>
      <c r="AG33" s="40" t="e">
        <f>IFERROR(IF(ISNA(AB33),#N/A,IF(K33=0,0,_xlfn.STDEV.P($Z33:AB33)/K33*100)),#N/A)</f>
        <v>#N/A</v>
      </c>
      <c r="AH33" s="40" t="e">
        <f>IFERROR(IF(ISNA(AC33),#N/A,IF(L33=0,0,_xlfn.STDEV.P($Z33:AC33)/L33*100)),#N/A)</f>
        <v>#N/A</v>
      </c>
      <c r="AI33" s="40"/>
    </row>
    <row r="34" spans="1:35" x14ac:dyDescent="0.35">
      <c r="A34">
        <f t="shared" si="14"/>
        <v>28</v>
      </c>
      <c r="B34" s="35">
        <f t="array" ref="B34">IF(B33=0,0,MIN(IF(INDEX(DATOS,0,$N$2)=$U34,IF(ISNUMBER(INDEX(DATOS,0,$C34)),IF(INDEX(DATOS,0,$L$2)=0,IF(INDEX(DATOS,0,$M$2)=1,IF(ISNA(MATCH(INDEX(DATOS,0,$O$2),IF($E$7:E33=E34,$D$7:D33),0)),INDEX(DATOS,0,$K$2))))))))</f>
        <v>654</v>
      </c>
      <c r="C34" s="32">
        <f t="shared" si="15"/>
        <v>20</v>
      </c>
      <c r="D34" s="34" t="str">
        <f>IF($B34=0,"--",INDEX(DATOS,$B34,O$2))</f>
        <v>Partido de Florentino Ameghino, BA</v>
      </c>
      <c r="E34" s="64" t="s">
        <v>1</v>
      </c>
      <c r="F34" s="36" t="str">
        <f t="shared" si="1"/>
        <v>Partido de Florentino Ameghino</v>
      </c>
      <c r="G34" s="109">
        <f>VLOOKUP($D34,LOC_UNICOS,G$2,0)</f>
        <v>-34.838889000000002</v>
      </c>
      <c r="H34" s="109">
        <f>VLOOKUP($D34,LOC_UNICOS,H$2,0)</f>
        <v>-62.467222</v>
      </c>
      <c r="I34" s="38">
        <f t="array" ref="I34">IF($B34=0,-999,IF(COUNTIFS($Z34:Z34,#N/A)&gt;0,-999,AVERAGE($Z34:Z34)))</f>
        <v>76.8</v>
      </c>
      <c r="J34" s="38">
        <f t="array" ref="J34">IF($B34=0,-999,IF(COUNTIFS($Z34:AA34,#N/A)&gt;0,-999,AVERAGE($Z34:AA34)))</f>
        <v>-999</v>
      </c>
      <c r="K34" s="38">
        <f t="array" ref="K34">IF($B34=0,-999,IF(COUNTIFS($Z34:AB34,#N/A)&gt;0,-999,AVERAGE($Z34:AB34)))</f>
        <v>-999</v>
      </c>
      <c r="L34" s="38">
        <f t="array" ref="L34">IF($B34=0,-999,IF(COUNTIFS($Z34:AC34,#N/A)&gt;0,-999,AVERAGE($Z34:AC34)))</f>
        <v>-999</v>
      </c>
      <c r="M34" s="38">
        <f t="shared" si="7"/>
        <v>0</v>
      </c>
      <c r="N34" s="38">
        <f t="shared" si="8"/>
        <v>-999</v>
      </c>
      <c r="O34" s="38">
        <f t="shared" si="9"/>
        <v>-999</v>
      </c>
      <c r="P34" s="38">
        <f t="shared" si="10"/>
        <v>-999</v>
      </c>
      <c r="Q34" s="37">
        <f t="shared" si="11"/>
        <v>1</v>
      </c>
      <c r="R34" s="37">
        <f t="shared" si="3"/>
        <v>0</v>
      </c>
      <c r="S34" s="37">
        <f t="shared" si="4"/>
        <v>0</v>
      </c>
      <c r="T34" s="37">
        <f t="shared" si="5"/>
        <v>0</v>
      </c>
      <c r="U34" s="37">
        <f t="shared" si="12"/>
        <v>2018</v>
      </c>
      <c r="V34" s="37">
        <f t="shared" ref="V34:X34" si="41">U34-1</f>
        <v>2017</v>
      </c>
      <c r="W34" s="37">
        <f t="shared" si="41"/>
        <v>2016</v>
      </c>
      <c r="X34" s="37">
        <f t="shared" si="41"/>
        <v>2015</v>
      </c>
      <c r="Y34" s="39"/>
      <c r="Z34" s="62">
        <f>IFERROR(IF($B34=0,#N/A,AVERAGEIFS(INDEX(DATOS,0,$C34),INDEX(DATOS,0,$C34),"&lt;&gt;#N/D",INDEX(DATOS,0,$L$2),0,INDEX(DATOS,0,$M$2),1,INDEX(DATOS,0,$N$2),U34,INDEX(DATOS,0,$O$2),$D34)),#N/A)</f>
        <v>76.8</v>
      </c>
      <c r="AA34" s="62" t="e">
        <f>IFERROR(IF($B34=0,#N/A,AVERAGEIFS(INDEX(DATOS,0,$C34),INDEX(DATOS,0,$C34),"&lt;&gt;#N/D",INDEX(DATOS,0,$L$2),0,INDEX(DATOS,0,$M$2),1,INDEX(DATOS,0,$N$2),V34,INDEX(DATOS,0,$O$2),$D34)),#N/A)</f>
        <v>#N/A</v>
      </c>
      <c r="AB34" s="62" t="e">
        <f>IFERROR(IF($B34=0,#N/A,AVERAGEIFS(INDEX(DATOS,0,$C34),INDEX(DATOS,0,$C34),"&lt;&gt;#N/D",INDEX(DATOS,0,$L$2),0,INDEX(DATOS,0,$M$2),1,INDEX(DATOS,0,$N$2),W34,INDEX(DATOS,0,$O$2),$D34)),#N/A)</f>
        <v>#N/A</v>
      </c>
      <c r="AC34" s="62" t="e">
        <f>IFERROR(IF($B34=0,#N/A,AVERAGEIFS(INDEX(DATOS,0,$C34),INDEX(DATOS,0,$C34),"&lt;&gt;#N/D",INDEX(DATOS,0,$L$2),0,INDEX(DATOS,0,$M$2),1,INDEX(DATOS,0,$N$2),X34,INDEX(DATOS,0,$O$2),$D34)),#N/A)</f>
        <v>#N/A</v>
      </c>
      <c r="AD34" s="33"/>
      <c r="AE34" s="40">
        <f>IFERROR(IF(ISNA(Z34),#N/A,IF(I34=0,0,_xlfn.STDEV.P($Z34:Z34)/I34*100)),#N/A)</f>
        <v>0</v>
      </c>
      <c r="AF34" s="40" t="e">
        <f>IFERROR(IF(ISNA(AA34),#N/A,IF(J34=0,0,_xlfn.STDEV.P($Z34:AA34)/J34*100)),#N/A)</f>
        <v>#N/A</v>
      </c>
      <c r="AG34" s="40" t="e">
        <f>IFERROR(IF(ISNA(AB34),#N/A,IF(K34=0,0,_xlfn.STDEV.P($Z34:AB34)/K34*100)),#N/A)</f>
        <v>#N/A</v>
      </c>
      <c r="AH34" s="40" t="e">
        <f>IFERROR(IF(ISNA(AC34),#N/A,IF(L34=0,0,_xlfn.STDEV.P($Z34:AC34)/L34*100)),#N/A)</f>
        <v>#N/A</v>
      </c>
      <c r="AI34" s="40"/>
    </row>
    <row r="35" spans="1:35" x14ac:dyDescent="0.35">
      <c r="A35">
        <f t="shared" si="14"/>
        <v>29</v>
      </c>
      <c r="B35" s="35">
        <f t="array" ref="B35">IF(B34=0,0,MIN(IF(INDEX(DATOS,0,$N$2)=$U35,IF(ISNUMBER(INDEX(DATOS,0,$C35)),IF(INDEX(DATOS,0,$L$2)=0,IF(INDEX(DATOS,0,$M$2)=1,IF(ISNA(MATCH(INDEX(DATOS,0,$O$2),IF($E$7:E34=E35,$D$7:D34),0)),INDEX(DATOS,0,$K$2))))))))</f>
        <v>655</v>
      </c>
      <c r="C35" s="32">
        <f t="shared" si="15"/>
        <v>20</v>
      </c>
      <c r="D35" s="34" t="str">
        <f>IF($B35=0,"--",INDEX(DATOS,$B35,O$2))</f>
        <v>Partido de General Villegas, BA</v>
      </c>
      <c r="E35" s="64" t="s">
        <v>1</v>
      </c>
      <c r="F35" s="36" t="str">
        <f t="shared" si="1"/>
        <v>Partido de General Villegas</v>
      </c>
      <c r="G35" s="109">
        <f>VLOOKUP($D35,LOC_UNICOS,G$2,0)</f>
        <v>-34.75</v>
      </c>
      <c r="H35" s="109">
        <f>VLOOKUP($D35,LOC_UNICOS,H$2,0)</f>
        <v>-63</v>
      </c>
      <c r="I35" s="38">
        <f t="array" ref="I35">IF($B35=0,-999,IF(COUNTIFS($Z35:Z35,#N/A)&gt;0,-999,AVERAGE($Z35:Z35)))</f>
        <v>76.3</v>
      </c>
      <c r="J35" s="38">
        <f t="array" ref="J35">IF($B35=0,-999,IF(COUNTIFS($Z35:AA35,#N/A)&gt;0,-999,AVERAGE($Z35:AA35)))</f>
        <v>-999</v>
      </c>
      <c r="K35" s="38">
        <f t="array" ref="K35">IF($B35=0,-999,IF(COUNTIFS($Z35:AB35,#N/A)&gt;0,-999,AVERAGE($Z35:AB35)))</f>
        <v>-999</v>
      </c>
      <c r="L35" s="38">
        <f t="array" ref="L35">IF($B35=0,-999,IF(COUNTIFS($Z35:AC35,#N/A)&gt;0,-999,AVERAGE($Z35:AC35)))</f>
        <v>-999</v>
      </c>
      <c r="M35" s="38">
        <f t="shared" si="7"/>
        <v>0</v>
      </c>
      <c r="N35" s="38">
        <f t="shared" si="8"/>
        <v>-999</v>
      </c>
      <c r="O35" s="38">
        <f t="shared" si="9"/>
        <v>-999</v>
      </c>
      <c r="P35" s="38">
        <f t="shared" si="10"/>
        <v>-999</v>
      </c>
      <c r="Q35" s="37">
        <f t="shared" si="11"/>
        <v>1</v>
      </c>
      <c r="R35" s="37">
        <f t="shared" si="3"/>
        <v>0</v>
      </c>
      <c r="S35" s="37">
        <f t="shared" si="4"/>
        <v>0</v>
      </c>
      <c r="T35" s="37">
        <f t="shared" si="5"/>
        <v>0</v>
      </c>
      <c r="U35" s="37">
        <f t="shared" si="12"/>
        <v>2018</v>
      </c>
      <c r="V35" s="37">
        <f t="shared" ref="V35:X35" si="42">U35-1</f>
        <v>2017</v>
      </c>
      <c r="W35" s="37">
        <f t="shared" si="42"/>
        <v>2016</v>
      </c>
      <c r="X35" s="37">
        <f t="shared" si="42"/>
        <v>2015</v>
      </c>
      <c r="Y35" s="39"/>
      <c r="Z35" s="62">
        <f>IFERROR(IF($B35=0,#N/A,AVERAGEIFS(INDEX(DATOS,0,$C35),INDEX(DATOS,0,$C35),"&lt;&gt;#N/D",INDEX(DATOS,0,$L$2),0,INDEX(DATOS,0,$M$2),1,INDEX(DATOS,0,$N$2),U35,INDEX(DATOS,0,$O$2),$D35)),#N/A)</f>
        <v>76.3</v>
      </c>
      <c r="AA35" s="62" t="e">
        <f>IFERROR(IF($B35=0,#N/A,AVERAGEIFS(INDEX(DATOS,0,$C35),INDEX(DATOS,0,$C35),"&lt;&gt;#N/D",INDEX(DATOS,0,$L$2),0,INDEX(DATOS,0,$M$2),1,INDEX(DATOS,0,$N$2),V35,INDEX(DATOS,0,$O$2),$D35)),#N/A)</f>
        <v>#N/A</v>
      </c>
      <c r="AB35" s="62">
        <f>IFERROR(IF($B35=0,#N/A,AVERAGEIFS(INDEX(DATOS,0,$C35),INDEX(DATOS,0,$C35),"&lt;&gt;#N/D",INDEX(DATOS,0,$L$2),0,INDEX(DATOS,0,$M$2),1,INDEX(DATOS,0,$N$2),W35,INDEX(DATOS,0,$O$2),$D35)),#N/A)</f>
        <v>82.2</v>
      </c>
      <c r="AC35" s="62" t="e">
        <f>IFERROR(IF($B35=0,#N/A,AVERAGEIFS(INDEX(DATOS,0,$C35),INDEX(DATOS,0,$C35),"&lt;&gt;#N/D",INDEX(DATOS,0,$L$2),0,INDEX(DATOS,0,$M$2),1,INDEX(DATOS,0,$N$2),X35,INDEX(DATOS,0,$O$2),$D35)),#N/A)</f>
        <v>#N/A</v>
      </c>
      <c r="AD35" s="33"/>
      <c r="AE35" s="40">
        <f>IFERROR(IF(ISNA(Z35),#N/A,IF(I35=0,0,_xlfn.STDEV.P($Z35:Z35)/I35*100)),#N/A)</f>
        <v>0</v>
      </c>
      <c r="AF35" s="40" t="e">
        <f>IFERROR(IF(ISNA(AA35),#N/A,IF(J35=0,0,_xlfn.STDEV.P($Z35:AA35)/J35*100)),#N/A)</f>
        <v>#N/A</v>
      </c>
      <c r="AG35" s="40" t="e">
        <f>IFERROR(IF(ISNA(AB35),#N/A,IF(K35=0,0,_xlfn.STDEV.P($Z35:AB35)/K35*100)),#N/A)</f>
        <v>#N/A</v>
      </c>
      <c r="AH35" s="40" t="e">
        <f>IFERROR(IF(ISNA(AC35),#N/A,IF(L35=0,0,_xlfn.STDEV.P($Z35:AC35)/L35*100)),#N/A)</f>
        <v>#N/A</v>
      </c>
      <c r="AI35" s="40"/>
    </row>
    <row r="36" spans="1:35" x14ac:dyDescent="0.35">
      <c r="A36">
        <f t="shared" si="14"/>
        <v>30</v>
      </c>
      <c r="B36" s="35">
        <f t="array" ref="B36">IF(B35=0,0,MIN(IF(INDEX(DATOS,0,$N$2)=$U36,IF(ISNUMBER(INDEX(DATOS,0,$C36)),IF(INDEX(DATOS,0,$L$2)=0,IF(INDEX(DATOS,0,$M$2)=1,IF(ISNA(MATCH(INDEX(DATOS,0,$O$2),IF($E$7:E35=E36,$D$7:D35),0)),INDEX(DATOS,0,$K$2))))))))</f>
        <v>656</v>
      </c>
      <c r="C36" s="32">
        <f t="shared" si="15"/>
        <v>20</v>
      </c>
      <c r="D36" s="34" t="str">
        <f>IF($B36=0,"--",INDEX(DATOS,$B36,O$2))</f>
        <v>Partido de Leandro N. Alem, BA</v>
      </c>
      <c r="E36" s="64" t="s">
        <v>1</v>
      </c>
      <c r="F36" s="36" t="str">
        <f t="shared" si="1"/>
        <v>Partido de Leandro N. Alem</v>
      </c>
      <c r="G36" s="109">
        <f>VLOOKUP($D36,LOC_UNICOS,G$2,0)</f>
        <v>-34.5</v>
      </c>
      <c r="H36" s="109">
        <f>VLOOKUP($D36,LOC_UNICOS,H$2,0)</f>
        <v>-61.5</v>
      </c>
      <c r="I36" s="38">
        <f t="array" ref="I36">IF($B36=0,-999,IF(COUNTIFS($Z36:Z36,#N/A)&gt;0,-999,AVERAGE($Z36:Z36)))</f>
        <v>80.349999999999994</v>
      </c>
      <c r="J36" s="38">
        <f t="array" ref="J36">IF($B36=0,-999,IF(COUNTIFS($Z36:AA36,#N/A)&gt;0,-999,AVERAGE($Z36:AA36)))</f>
        <v>-999</v>
      </c>
      <c r="K36" s="38">
        <f t="array" ref="K36">IF($B36=0,-999,IF(COUNTIFS($Z36:AB36,#N/A)&gt;0,-999,AVERAGE($Z36:AB36)))</f>
        <v>-999</v>
      </c>
      <c r="L36" s="38">
        <f t="array" ref="L36">IF($B36=0,-999,IF(COUNTIFS($Z36:AC36,#N/A)&gt;0,-999,AVERAGE($Z36:AC36)))</f>
        <v>-999</v>
      </c>
      <c r="M36" s="38">
        <f t="shared" si="7"/>
        <v>0</v>
      </c>
      <c r="N36" s="38">
        <f t="shared" si="8"/>
        <v>-999</v>
      </c>
      <c r="O36" s="38">
        <f t="shared" si="9"/>
        <v>-999</v>
      </c>
      <c r="P36" s="38">
        <f t="shared" si="10"/>
        <v>-999</v>
      </c>
      <c r="Q36" s="37">
        <f t="shared" si="11"/>
        <v>1</v>
      </c>
      <c r="R36" s="37">
        <f t="shared" si="3"/>
        <v>0</v>
      </c>
      <c r="S36" s="37">
        <f t="shared" si="4"/>
        <v>0</v>
      </c>
      <c r="T36" s="37">
        <f t="shared" si="5"/>
        <v>0</v>
      </c>
      <c r="U36" s="37">
        <f t="shared" si="12"/>
        <v>2018</v>
      </c>
      <c r="V36" s="37">
        <f t="shared" ref="V36:X36" si="43">U36-1</f>
        <v>2017</v>
      </c>
      <c r="W36" s="37">
        <f t="shared" si="43"/>
        <v>2016</v>
      </c>
      <c r="X36" s="37">
        <f t="shared" si="43"/>
        <v>2015</v>
      </c>
      <c r="Y36" s="39"/>
      <c r="Z36" s="62">
        <f>IFERROR(IF($B36=0,#N/A,AVERAGEIFS(INDEX(DATOS,0,$C36),INDEX(DATOS,0,$C36),"&lt;&gt;#N/D",INDEX(DATOS,0,$L$2),0,INDEX(DATOS,0,$M$2),1,INDEX(DATOS,0,$N$2),U36,INDEX(DATOS,0,$O$2),$D36)),#N/A)</f>
        <v>80.349999999999994</v>
      </c>
      <c r="AA36" s="62" t="e">
        <f>IFERROR(IF($B36=0,#N/A,AVERAGEIFS(INDEX(DATOS,0,$C36),INDEX(DATOS,0,$C36),"&lt;&gt;#N/D",INDEX(DATOS,0,$L$2),0,INDEX(DATOS,0,$M$2),1,INDEX(DATOS,0,$N$2),V36,INDEX(DATOS,0,$O$2),$D36)),#N/A)</f>
        <v>#N/A</v>
      </c>
      <c r="AB36" s="62">
        <f>IFERROR(IF($B36=0,#N/A,AVERAGEIFS(INDEX(DATOS,0,$C36),INDEX(DATOS,0,$C36),"&lt;&gt;#N/D",INDEX(DATOS,0,$L$2),0,INDEX(DATOS,0,$M$2),1,INDEX(DATOS,0,$N$2),W36,INDEX(DATOS,0,$O$2),$D36)),#N/A)</f>
        <v>82.9</v>
      </c>
      <c r="AC36" s="62" t="e">
        <f>IFERROR(IF($B36=0,#N/A,AVERAGEIFS(INDEX(DATOS,0,$C36),INDEX(DATOS,0,$C36),"&lt;&gt;#N/D",INDEX(DATOS,0,$L$2),0,INDEX(DATOS,0,$M$2),1,INDEX(DATOS,0,$N$2),X36,INDEX(DATOS,0,$O$2),$D36)),#N/A)</f>
        <v>#N/A</v>
      </c>
      <c r="AD36" s="33"/>
      <c r="AE36" s="40">
        <f>IFERROR(IF(ISNA(Z36),#N/A,IF(I36=0,0,_xlfn.STDEV.P($Z36:Z36)/I36*100)),#N/A)</f>
        <v>0</v>
      </c>
      <c r="AF36" s="40" t="e">
        <f>IFERROR(IF(ISNA(AA36),#N/A,IF(J36=0,0,_xlfn.STDEV.P($Z36:AA36)/J36*100)),#N/A)</f>
        <v>#N/A</v>
      </c>
      <c r="AG36" s="40" t="e">
        <f>IFERROR(IF(ISNA(AB36),#N/A,IF(K36=0,0,_xlfn.STDEV.P($Z36:AB36)/K36*100)),#N/A)</f>
        <v>#N/A</v>
      </c>
      <c r="AH36" s="40" t="e">
        <f>IFERROR(IF(ISNA(AC36),#N/A,IF(L36=0,0,_xlfn.STDEV.P($Z36:AC36)/L36*100)),#N/A)</f>
        <v>#N/A</v>
      </c>
      <c r="AI36" s="40"/>
    </row>
    <row r="37" spans="1:35" x14ac:dyDescent="0.35">
      <c r="A37">
        <f t="shared" si="14"/>
        <v>31</v>
      </c>
      <c r="B37" s="35">
        <f t="array" ref="B37">IF(B36=0,0,MIN(IF(INDEX(DATOS,0,$N$2)=$U37,IF(ISNUMBER(INDEX(DATOS,0,$C37)),IF(INDEX(DATOS,0,$L$2)=0,IF(INDEX(DATOS,0,$M$2)=1,IF(ISNA(MATCH(INDEX(DATOS,0,$O$2),IF($E$7:E36=E37,$D$7:D36),0)),INDEX(DATOS,0,$K$2))))))))</f>
        <v>658</v>
      </c>
      <c r="C37" s="32">
        <f t="shared" si="15"/>
        <v>20</v>
      </c>
      <c r="D37" s="34" t="str">
        <f>IF($B37=0,"--",INDEX(DATOS,$B37,O$2))</f>
        <v>Partido de Lincoln, BA</v>
      </c>
      <c r="E37" s="64" t="s">
        <v>1</v>
      </c>
      <c r="F37" s="36" t="str">
        <f t="shared" si="1"/>
        <v>Partido de Lincoln</v>
      </c>
      <c r="G37" s="109">
        <f>VLOOKUP($D37,LOC_UNICOS,G$2,0)</f>
        <v>-35</v>
      </c>
      <c r="H37" s="109">
        <f>VLOOKUP($D37,LOC_UNICOS,H$2,0)</f>
        <v>-61.75</v>
      </c>
      <c r="I37" s="38">
        <f t="array" ref="I37">IF($B37=0,-999,IF(COUNTIFS($Z37:Z37,#N/A)&gt;0,-999,AVERAGE($Z37:Z37)))</f>
        <v>77.8</v>
      </c>
      <c r="J37" s="38">
        <f t="array" ref="J37">IF($B37=0,-999,IF(COUNTIFS($Z37:AA37,#N/A)&gt;0,-999,AVERAGE($Z37:AA37)))</f>
        <v>-999</v>
      </c>
      <c r="K37" s="38">
        <f t="array" ref="K37">IF($B37=0,-999,IF(COUNTIFS($Z37:AB37,#N/A)&gt;0,-999,AVERAGE($Z37:AB37)))</f>
        <v>-999</v>
      </c>
      <c r="L37" s="38">
        <f t="array" ref="L37">IF($B37=0,-999,IF(COUNTIFS($Z37:AC37,#N/A)&gt;0,-999,AVERAGE($Z37:AC37)))</f>
        <v>-999</v>
      </c>
      <c r="M37" s="38">
        <f t="shared" si="7"/>
        <v>0</v>
      </c>
      <c r="N37" s="38">
        <f t="shared" si="8"/>
        <v>-999</v>
      </c>
      <c r="O37" s="38">
        <f t="shared" si="9"/>
        <v>-999</v>
      </c>
      <c r="P37" s="38">
        <f t="shared" si="10"/>
        <v>-999</v>
      </c>
      <c r="Q37" s="37">
        <f t="shared" si="11"/>
        <v>1</v>
      </c>
      <c r="R37" s="37">
        <f t="shared" si="3"/>
        <v>0</v>
      </c>
      <c r="S37" s="37">
        <f t="shared" si="4"/>
        <v>0</v>
      </c>
      <c r="T37" s="37">
        <f t="shared" si="5"/>
        <v>0</v>
      </c>
      <c r="U37" s="37">
        <f t="shared" si="12"/>
        <v>2018</v>
      </c>
      <c r="V37" s="37">
        <f t="shared" ref="V37:X37" si="44">U37-1</f>
        <v>2017</v>
      </c>
      <c r="W37" s="37">
        <f t="shared" si="44"/>
        <v>2016</v>
      </c>
      <c r="X37" s="37">
        <f t="shared" si="44"/>
        <v>2015</v>
      </c>
      <c r="Y37" s="39"/>
      <c r="Z37" s="62">
        <f>IFERROR(IF($B37=0,#N/A,AVERAGEIFS(INDEX(DATOS,0,$C37),INDEX(DATOS,0,$C37),"&lt;&gt;#N/D",INDEX(DATOS,0,$L$2),0,INDEX(DATOS,0,$M$2),1,INDEX(DATOS,0,$N$2),U37,INDEX(DATOS,0,$O$2),$D37)),#N/A)</f>
        <v>77.8</v>
      </c>
      <c r="AA37" s="62" t="e">
        <f>IFERROR(IF($B37=0,#N/A,AVERAGEIFS(INDEX(DATOS,0,$C37),INDEX(DATOS,0,$C37),"&lt;&gt;#N/D",INDEX(DATOS,0,$L$2),0,INDEX(DATOS,0,$M$2),1,INDEX(DATOS,0,$N$2),V37,INDEX(DATOS,0,$O$2),$D37)),#N/A)</f>
        <v>#N/A</v>
      </c>
      <c r="AB37" s="62">
        <f>IFERROR(IF($B37=0,#N/A,AVERAGEIFS(INDEX(DATOS,0,$C37),INDEX(DATOS,0,$C37),"&lt;&gt;#N/D",INDEX(DATOS,0,$L$2),0,INDEX(DATOS,0,$M$2),1,INDEX(DATOS,0,$N$2),W37,INDEX(DATOS,0,$O$2),$D37)),#N/A)</f>
        <v>82.2</v>
      </c>
      <c r="AC37" s="62" t="e">
        <f>IFERROR(IF($B37=0,#N/A,AVERAGEIFS(INDEX(DATOS,0,$C37),INDEX(DATOS,0,$C37),"&lt;&gt;#N/D",INDEX(DATOS,0,$L$2),0,INDEX(DATOS,0,$M$2),1,INDEX(DATOS,0,$N$2),X37,INDEX(DATOS,0,$O$2),$D37)),#N/A)</f>
        <v>#N/A</v>
      </c>
      <c r="AD37" s="33"/>
      <c r="AE37" s="40">
        <f>IFERROR(IF(ISNA(Z37),#N/A,IF(I37=0,0,_xlfn.STDEV.P($Z37:Z37)/I37*100)),#N/A)</f>
        <v>0</v>
      </c>
      <c r="AF37" s="40" t="e">
        <f>IFERROR(IF(ISNA(AA37),#N/A,IF(J37=0,0,_xlfn.STDEV.P($Z37:AA37)/J37*100)),#N/A)</f>
        <v>#N/A</v>
      </c>
      <c r="AG37" s="40" t="e">
        <f>IFERROR(IF(ISNA(AB37),#N/A,IF(K37=0,0,_xlfn.STDEV.P($Z37:AB37)/K37*100)),#N/A)</f>
        <v>#N/A</v>
      </c>
      <c r="AH37" s="40" t="e">
        <f>IFERROR(IF(ISNA(AC37),#N/A,IF(L37=0,0,_xlfn.STDEV.P($Z37:AC37)/L37*100)),#N/A)</f>
        <v>#N/A</v>
      </c>
      <c r="AI37" s="40"/>
    </row>
    <row r="38" spans="1:35" x14ac:dyDescent="0.35">
      <c r="A38">
        <f t="shared" si="14"/>
        <v>32</v>
      </c>
      <c r="B38" s="35">
        <f t="array" ref="B38">IF(B37=0,0,MIN(IF(INDEX(DATOS,0,$N$2)=$U38,IF(ISNUMBER(INDEX(DATOS,0,$C38)),IF(INDEX(DATOS,0,$L$2)=0,IF(INDEX(DATOS,0,$M$2)=1,IF(ISNA(MATCH(INDEX(DATOS,0,$O$2),IF($E$7:E37=E38,$D$7:D37),0)),INDEX(DATOS,0,$K$2))))))))</f>
        <v>659</v>
      </c>
      <c r="C38" s="32">
        <f t="shared" si="15"/>
        <v>20</v>
      </c>
      <c r="D38" s="34" t="str">
        <f>IF($B38=0,"--",INDEX(DATOS,$B38,O$2))</f>
        <v>Partido de 25 de Mayo, BA</v>
      </c>
      <c r="E38" s="64" t="s">
        <v>1</v>
      </c>
      <c r="F38" s="36" t="str">
        <f t="shared" si="1"/>
        <v>Partido de 25 de Mayo</v>
      </c>
      <c r="G38" s="109">
        <f>VLOOKUP($D38,LOC_UNICOS,G$2,0)</f>
        <v>-35.5</v>
      </c>
      <c r="H38" s="109">
        <f>VLOOKUP($D38,LOC_UNICOS,H$2,0)</f>
        <v>-60.25</v>
      </c>
      <c r="I38" s="38">
        <f t="array" ref="I38">IF($B38=0,-999,IF(COUNTIFS($Z38:Z38,#N/A)&gt;0,-999,AVERAGE($Z38:Z38)))</f>
        <v>78.599999999999994</v>
      </c>
      <c r="J38" s="38">
        <f t="array" ref="J38">IF($B38=0,-999,IF(COUNTIFS($Z38:AA38,#N/A)&gt;0,-999,AVERAGE($Z38:AA38)))</f>
        <v>80.5</v>
      </c>
      <c r="K38" s="38">
        <f t="array" ref="K38">IF($B38=0,-999,IF(COUNTIFS($Z38:AB38,#N/A)&gt;0,-999,AVERAGE($Z38:AB38)))</f>
        <v>80.399999999999991</v>
      </c>
      <c r="L38" s="38">
        <f t="array" ref="L38">IF($B38=0,-999,IF(COUNTIFS($Z38:AC38,#N/A)&gt;0,-999,AVERAGE($Z38:AC38)))</f>
        <v>-999</v>
      </c>
      <c r="M38" s="38">
        <f t="shared" si="7"/>
        <v>0</v>
      </c>
      <c r="N38" s="38">
        <f t="shared" si="8"/>
        <v>2.3602484472049761</v>
      </c>
      <c r="O38" s="38">
        <f t="shared" si="9"/>
        <v>1.937532578034487</v>
      </c>
      <c r="P38" s="38">
        <f t="shared" si="10"/>
        <v>-999</v>
      </c>
      <c r="Q38" s="37">
        <f t="shared" si="11"/>
        <v>1</v>
      </c>
      <c r="R38" s="37">
        <f t="shared" si="3"/>
        <v>1</v>
      </c>
      <c r="S38" s="37">
        <f t="shared" si="4"/>
        <v>1</v>
      </c>
      <c r="T38" s="37">
        <f t="shared" si="5"/>
        <v>0</v>
      </c>
      <c r="U38" s="37">
        <f t="shared" si="12"/>
        <v>2018</v>
      </c>
      <c r="V38" s="37">
        <f t="shared" ref="V38:X38" si="45">U38-1</f>
        <v>2017</v>
      </c>
      <c r="W38" s="37">
        <f t="shared" si="45"/>
        <v>2016</v>
      </c>
      <c r="X38" s="37">
        <f t="shared" si="45"/>
        <v>2015</v>
      </c>
      <c r="Y38" s="39"/>
      <c r="Z38" s="62">
        <f>IFERROR(IF($B38=0,#N/A,AVERAGEIFS(INDEX(DATOS,0,$C38),INDEX(DATOS,0,$C38),"&lt;&gt;#N/D",INDEX(DATOS,0,$L$2),0,INDEX(DATOS,0,$M$2),1,INDEX(DATOS,0,$N$2),U38,INDEX(DATOS,0,$O$2),$D38)),#N/A)</f>
        <v>78.599999999999994</v>
      </c>
      <c r="AA38" s="62">
        <f>IFERROR(IF($B38=0,#N/A,AVERAGEIFS(INDEX(DATOS,0,$C38),INDEX(DATOS,0,$C38),"&lt;&gt;#N/D",INDEX(DATOS,0,$L$2),0,INDEX(DATOS,0,$M$2),1,INDEX(DATOS,0,$N$2),V38,INDEX(DATOS,0,$O$2),$D38)),#N/A)</f>
        <v>82.4</v>
      </c>
      <c r="AB38" s="62">
        <f>IFERROR(IF($B38=0,#N/A,AVERAGEIFS(INDEX(DATOS,0,$C38),INDEX(DATOS,0,$C38),"&lt;&gt;#N/D",INDEX(DATOS,0,$L$2),0,INDEX(DATOS,0,$M$2),1,INDEX(DATOS,0,$N$2),W38,INDEX(DATOS,0,$O$2),$D38)),#N/A)</f>
        <v>80.2</v>
      </c>
      <c r="AC38" s="62" t="e">
        <f>IFERROR(IF($B38=0,#N/A,AVERAGEIFS(INDEX(DATOS,0,$C38),INDEX(DATOS,0,$C38),"&lt;&gt;#N/D",INDEX(DATOS,0,$L$2),0,INDEX(DATOS,0,$M$2),1,INDEX(DATOS,0,$N$2),X38,INDEX(DATOS,0,$O$2),$D38)),#N/A)</f>
        <v>#N/A</v>
      </c>
      <c r="AD38" s="33"/>
      <c r="AE38" s="40">
        <f>IFERROR(IF(ISNA(Z38),#N/A,IF(I38=0,0,_xlfn.STDEV.P($Z38:Z38)/I38*100)),#N/A)</f>
        <v>0</v>
      </c>
      <c r="AF38" s="40">
        <f>IFERROR(IF(ISNA(AA38),#N/A,IF(J38=0,0,_xlfn.STDEV.P($Z38:AA38)/J38*100)),#N/A)</f>
        <v>2.3602484472049761</v>
      </c>
      <c r="AG38" s="40">
        <f>IFERROR(IF(ISNA(AB38),#N/A,IF(K38=0,0,_xlfn.STDEV.P($Z38:AB38)/K38*100)),#N/A)</f>
        <v>1.937532578034487</v>
      </c>
      <c r="AH38" s="40" t="e">
        <f>IFERROR(IF(ISNA(AC38),#N/A,IF(L38=0,0,_xlfn.STDEV.P($Z38:AC38)/L38*100)),#N/A)</f>
        <v>#N/A</v>
      </c>
      <c r="AI38" s="40"/>
    </row>
    <row r="39" spans="1:35" x14ac:dyDescent="0.35">
      <c r="A39">
        <f t="shared" si="14"/>
        <v>33</v>
      </c>
      <c r="B39" s="35">
        <f t="array" ref="B39">IF(B38=0,0,MIN(IF(INDEX(DATOS,0,$N$2)=$U39,IF(ISNUMBER(INDEX(DATOS,0,$C39)),IF(INDEX(DATOS,0,$L$2)=0,IF(INDEX(DATOS,0,$M$2)=1,IF(ISNA(MATCH(INDEX(DATOS,0,$O$2),IF($E$7:E38=E39,$D$7:D38),0)),INDEX(DATOS,0,$K$2))))))))</f>
        <v>660</v>
      </c>
      <c r="C39" s="32">
        <f t="shared" si="15"/>
        <v>20</v>
      </c>
      <c r="D39" s="34" t="str">
        <f>IF($B39=0,"--",INDEX(DATOS,$B39,O$2))</f>
        <v>Partido de Bolívar, BA</v>
      </c>
      <c r="E39" s="64" t="s">
        <v>1</v>
      </c>
      <c r="F39" s="36" t="str">
        <f t="shared" si="1"/>
        <v>Partido de Bolívar</v>
      </c>
      <c r="G39" s="109">
        <f>VLOOKUP($D39,LOC_UNICOS,G$2,0)</f>
        <v>-36.3333333</v>
      </c>
      <c r="H39" s="109">
        <f>VLOOKUP($D39,LOC_UNICOS,H$2,0)</f>
        <v>-61.0833333</v>
      </c>
      <c r="I39" s="38">
        <f t="array" ref="I39">IF($B39=0,-999,IF(COUNTIFS($Z39:Z39,#N/A)&gt;0,-999,AVERAGE($Z39:Z39)))</f>
        <v>74.5</v>
      </c>
      <c r="J39" s="38">
        <f t="array" ref="J39">IF($B39=0,-999,IF(COUNTIFS($Z39:AA39,#N/A)&gt;0,-999,AVERAGE($Z39:AA39)))</f>
        <v>-999</v>
      </c>
      <c r="K39" s="38">
        <f t="array" ref="K39">IF($B39=0,-999,IF(COUNTIFS($Z39:AB39,#N/A)&gt;0,-999,AVERAGE($Z39:AB39)))</f>
        <v>-999</v>
      </c>
      <c r="L39" s="38">
        <f t="array" ref="L39">IF($B39=0,-999,IF(COUNTIFS($Z39:AC39,#N/A)&gt;0,-999,AVERAGE($Z39:AC39)))</f>
        <v>-999</v>
      </c>
      <c r="M39" s="38">
        <f t="shared" si="7"/>
        <v>0</v>
      </c>
      <c r="N39" s="38">
        <f t="shared" si="8"/>
        <v>-999</v>
      </c>
      <c r="O39" s="38">
        <f t="shared" si="9"/>
        <v>-999</v>
      </c>
      <c r="P39" s="38">
        <f t="shared" si="10"/>
        <v>-999</v>
      </c>
      <c r="Q39" s="37">
        <f t="shared" si="11"/>
        <v>1</v>
      </c>
      <c r="R39" s="37">
        <f t="shared" si="3"/>
        <v>0</v>
      </c>
      <c r="S39" s="37">
        <f t="shared" si="4"/>
        <v>0</v>
      </c>
      <c r="T39" s="37">
        <f t="shared" si="5"/>
        <v>0</v>
      </c>
      <c r="U39" s="37">
        <f t="shared" si="12"/>
        <v>2018</v>
      </c>
      <c r="V39" s="37">
        <f t="shared" ref="V39:X39" si="46">U39-1</f>
        <v>2017</v>
      </c>
      <c r="W39" s="37">
        <f t="shared" si="46"/>
        <v>2016</v>
      </c>
      <c r="X39" s="37">
        <f t="shared" si="46"/>
        <v>2015</v>
      </c>
      <c r="Y39" s="39"/>
      <c r="Z39" s="62">
        <f>IFERROR(IF($B39=0,#N/A,AVERAGEIFS(INDEX(DATOS,0,$C39),INDEX(DATOS,0,$C39),"&lt;&gt;#N/D",INDEX(DATOS,0,$L$2),0,INDEX(DATOS,0,$M$2),1,INDEX(DATOS,0,$N$2),U39,INDEX(DATOS,0,$O$2),$D39)),#N/A)</f>
        <v>74.5</v>
      </c>
      <c r="AA39" s="62" t="e">
        <f>IFERROR(IF($B39=0,#N/A,AVERAGEIFS(INDEX(DATOS,0,$C39),INDEX(DATOS,0,$C39),"&lt;&gt;#N/D",INDEX(DATOS,0,$L$2),0,INDEX(DATOS,0,$M$2),1,INDEX(DATOS,0,$N$2),V39,INDEX(DATOS,0,$O$2),$D39)),#N/A)</f>
        <v>#N/A</v>
      </c>
      <c r="AB39" s="62">
        <f>IFERROR(IF($B39=0,#N/A,AVERAGEIFS(INDEX(DATOS,0,$C39),INDEX(DATOS,0,$C39),"&lt;&gt;#N/D",INDEX(DATOS,0,$L$2),0,INDEX(DATOS,0,$M$2),1,INDEX(DATOS,0,$N$2),W39,INDEX(DATOS,0,$O$2),$D39)),#N/A)</f>
        <v>82.550000000000011</v>
      </c>
      <c r="AC39" s="62" t="e">
        <f>IFERROR(IF($B39=0,#N/A,AVERAGEIFS(INDEX(DATOS,0,$C39),INDEX(DATOS,0,$C39),"&lt;&gt;#N/D",INDEX(DATOS,0,$L$2),0,INDEX(DATOS,0,$M$2),1,INDEX(DATOS,0,$N$2),X39,INDEX(DATOS,0,$O$2),$D39)),#N/A)</f>
        <v>#N/A</v>
      </c>
      <c r="AD39" s="33"/>
      <c r="AE39" s="40">
        <f>IFERROR(IF(ISNA(Z39),#N/A,IF(I39=0,0,_xlfn.STDEV.P($Z39:Z39)/I39*100)),#N/A)</f>
        <v>0</v>
      </c>
      <c r="AF39" s="40" t="e">
        <f>IFERROR(IF(ISNA(AA39),#N/A,IF(J39=0,0,_xlfn.STDEV.P($Z39:AA39)/J39*100)),#N/A)</f>
        <v>#N/A</v>
      </c>
      <c r="AG39" s="40" t="e">
        <f>IFERROR(IF(ISNA(AB39),#N/A,IF(K39=0,0,_xlfn.STDEV.P($Z39:AB39)/K39*100)),#N/A)</f>
        <v>#N/A</v>
      </c>
      <c r="AH39" s="40" t="e">
        <f>IFERROR(IF(ISNA(AC39),#N/A,IF(L39=0,0,_xlfn.STDEV.P($Z39:AC39)/L39*100)),#N/A)</f>
        <v>#N/A</v>
      </c>
      <c r="AI39" s="40"/>
    </row>
    <row r="40" spans="1:35" x14ac:dyDescent="0.35">
      <c r="A40">
        <f t="shared" si="14"/>
        <v>34</v>
      </c>
      <c r="B40" s="35">
        <f t="array" ref="B40">IF(B39=0,0,MIN(IF(INDEX(DATOS,0,$N$2)=$U40,IF(ISNUMBER(INDEX(DATOS,0,$C40)),IF(INDEX(DATOS,0,$L$2)=0,IF(INDEX(DATOS,0,$M$2)=1,IF(ISNA(MATCH(INDEX(DATOS,0,$O$2),IF($E$7:E39=E40,$D$7:D39),0)),INDEX(DATOS,0,$K$2))))))))</f>
        <v>661</v>
      </c>
      <c r="C40" s="32">
        <f t="shared" si="15"/>
        <v>20</v>
      </c>
      <c r="D40" s="34" t="str">
        <f>IF($B40=0,"--",INDEX(DATOS,$B40,O$2))</f>
        <v>Departamento de Paraná, ER</v>
      </c>
      <c r="E40" s="64" t="s">
        <v>1</v>
      </c>
      <c r="F40" s="36" t="str">
        <f t="shared" si="1"/>
        <v>Dpto. Paraná</v>
      </c>
      <c r="G40" s="109">
        <f>VLOOKUP($D40,LOC_UNICOS,G$2,0)</f>
        <v>-31.6666667</v>
      </c>
      <c r="H40" s="109">
        <f>VLOOKUP($D40,LOC_UNICOS,H$2,0)</f>
        <v>-60</v>
      </c>
      <c r="I40" s="38">
        <f t="array" ref="I40">IF($B40=0,-999,IF(COUNTIFS($Z40:Z40,#N/A)&gt;0,-999,AVERAGE($Z40:Z40)))</f>
        <v>80.05</v>
      </c>
      <c r="J40" s="38">
        <f t="array" ref="J40">IF($B40=0,-999,IF(COUNTIFS($Z40:AA40,#N/A)&gt;0,-999,AVERAGE($Z40:AA40)))</f>
        <v>80.408333333333331</v>
      </c>
      <c r="K40" s="38">
        <f t="array" ref="K40">IF($B40=0,-999,IF(COUNTIFS($Z40:AB40,#N/A)&gt;0,-999,AVERAGE($Z40:AB40)))</f>
        <v>80.785555555555547</v>
      </c>
      <c r="L40" s="38">
        <f t="array" ref="L40">IF($B40=0,-999,IF(COUNTIFS($Z40:AC40,#N/A)&gt;0,-999,AVERAGE($Z40:AC40)))</f>
        <v>-999</v>
      </c>
      <c r="M40" s="38">
        <f t="shared" si="7"/>
        <v>0</v>
      </c>
      <c r="N40" s="38">
        <f t="shared" si="8"/>
        <v>0.44564203544408865</v>
      </c>
      <c r="O40" s="38">
        <f t="shared" si="9"/>
        <v>0.75315019804188799</v>
      </c>
      <c r="P40" s="38">
        <f t="shared" si="10"/>
        <v>-999</v>
      </c>
      <c r="Q40" s="37">
        <f t="shared" si="11"/>
        <v>1</v>
      </c>
      <c r="R40" s="37">
        <f t="shared" si="3"/>
        <v>1</v>
      </c>
      <c r="S40" s="37">
        <f t="shared" si="4"/>
        <v>1</v>
      </c>
      <c r="T40" s="37">
        <f t="shared" si="5"/>
        <v>0</v>
      </c>
      <c r="U40" s="37">
        <f t="shared" si="12"/>
        <v>2018</v>
      </c>
      <c r="V40" s="37">
        <f t="shared" ref="V40:X40" si="47">U40-1</f>
        <v>2017</v>
      </c>
      <c r="W40" s="37">
        <f t="shared" si="47"/>
        <v>2016</v>
      </c>
      <c r="X40" s="37">
        <f t="shared" si="47"/>
        <v>2015</v>
      </c>
      <c r="Y40" s="39"/>
      <c r="Z40" s="62">
        <f>IFERROR(IF($B40=0,#N/A,AVERAGEIFS(INDEX(DATOS,0,$C40),INDEX(DATOS,0,$C40),"&lt;&gt;#N/D",INDEX(DATOS,0,$L$2),0,INDEX(DATOS,0,$M$2),1,INDEX(DATOS,0,$N$2),U40,INDEX(DATOS,0,$O$2),$D40)),#N/A)</f>
        <v>80.05</v>
      </c>
      <c r="AA40" s="62">
        <f>IFERROR(IF($B40=0,#N/A,AVERAGEIFS(INDEX(DATOS,0,$C40),INDEX(DATOS,0,$C40),"&lt;&gt;#N/D",INDEX(DATOS,0,$L$2),0,INDEX(DATOS,0,$M$2),1,INDEX(DATOS,0,$N$2),V40,INDEX(DATOS,0,$O$2),$D40)),#N/A)</f>
        <v>80.766666666666666</v>
      </c>
      <c r="AB40" s="62">
        <f>IFERROR(IF($B40=0,#N/A,AVERAGEIFS(INDEX(DATOS,0,$C40),INDEX(DATOS,0,$C40),"&lt;&gt;#N/D",INDEX(DATOS,0,$L$2),0,INDEX(DATOS,0,$M$2),1,INDEX(DATOS,0,$N$2),W40,INDEX(DATOS,0,$O$2),$D40)),#N/A)</f>
        <v>81.539999999999992</v>
      </c>
      <c r="AC40" s="62" t="e">
        <f>IFERROR(IF($B40=0,#N/A,AVERAGEIFS(INDEX(DATOS,0,$C40),INDEX(DATOS,0,$C40),"&lt;&gt;#N/D",INDEX(DATOS,0,$L$2),0,INDEX(DATOS,0,$M$2),1,INDEX(DATOS,0,$N$2),X40,INDEX(DATOS,0,$O$2),$D40)),#N/A)</f>
        <v>#N/A</v>
      </c>
      <c r="AD40" s="33"/>
      <c r="AE40" s="40">
        <f>IFERROR(IF(ISNA(Z40),#N/A,IF(I40=0,0,_xlfn.STDEV.P($Z40:Z40)/I40*100)),#N/A)</f>
        <v>0</v>
      </c>
      <c r="AF40" s="40">
        <f>IFERROR(IF(ISNA(AA40),#N/A,IF(J40=0,0,_xlfn.STDEV.P($Z40:AA40)/J40*100)),#N/A)</f>
        <v>0.44564203544408865</v>
      </c>
      <c r="AG40" s="40">
        <f>IFERROR(IF(ISNA(AB40),#N/A,IF(K40=0,0,_xlfn.STDEV.P($Z40:AB40)/K40*100)),#N/A)</f>
        <v>0.75315019804188799</v>
      </c>
      <c r="AH40" s="40" t="e">
        <f>IFERROR(IF(ISNA(AC40),#N/A,IF(L40=0,0,_xlfn.STDEV.P($Z40:AC40)/L40*100)),#N/A)</f>
        <v>#N/A</v>
      </c>
      <c r="AI40" s="40"/>
    </row>
    <row r="41" spans="1:35" x14ac:dyDescent="0.35">
      <c r="A41">
        <f t="shared" si="14"/>
        <v>35</v>
      </c>
      <c r="B41" s="35">
        <f t="array" ref="B41">IF(B40=0,0,MIN(IF(INDEX(DATOS,0,$N$2)=$U41,IF(ISNUMBER(INDEX(DATOS,0,$C41)),IF(INDEX(DATOS,0,$L$2)=0,IF(INDEX(DATOS,0,$M$2)=1,IF(ISNA(MATCH(INDEX(DATOS,0,$O$2),IF($E$7:E40=E41,$D$7:D40),0)),INDEX(DATOS,0,$K$2))))))))</f>
        <v>665</v>
      </c>
      <c r="C41" s="32">
        <f t="shared" si="15"/>
        <v>20</v>
      </c>
      <c r="D41" s="34" t="str">
        <f>IF($B41=0,"--",INDEX(DATOS,$B41,O$2))</f>
        <v>Departamento de Federal, ER</v>
      </c>
      <c r="E41" s="64" t="s">
        <v>1</v>
      </c>
      <c r="F41" s="36" t="str">
        <f t="shared" si="1"/>
        <v>Dpto. Federal</v>
      </c>
      <c r="G41" s="109">
        <f>VLOOKUP($D41,LOC_UNICOS,G$2,0)</f>
        <v>-30.956111</v>
      </c>
      <c r="H41" s="109">
        <f>VLOOKUP($D41,LOC_UNICOS,H$2,0)</f>
        <v>-58.779722</v>
      </c>
      <c r="I41" s="38">
        <f t="array" ref="I41">IF($B41=0,-999,IF(COUNTIFS($Z41:Z41,#N/A)&gt;0,-999,AVERAGE($Z41:Z41)))</f>
        <v>80.8</v>
      </c>
      <c r="J41" s="38">
        <f t="array" ref="J41">IF($B41=0,-999,IF(COUNTIFS($Z41:AA41,#N/A)&gt;0,-999,AVERAGE($Z41:AA41)))</f>
        <v>80.8</v>
      </c>
      <c r="K41" s="38">
        <f t="array" ref="K41">IF($B41=0,-999,IF(COUNTIFS($Z41:AB41,#N/A)&gt;0,-999,AVERAGE($Z41:AB41)))</f>
        <v>80.3</v>
      </c>
      <c r="L41" s="38">
        <f t="array" ref="L41">IF($B41=0,-999,IF(COUNTIFS($Z41:AC41,#N/A)&gt;0,-999,AVERAGE($Z41:AC41)))</f>
        <v>-999</v>
      </c>
      <c r="M41" s="38">
        <f t="shared" si="7"/>
        <v>0</v>
      </c>
      <c r="N41" s="38">
        <f t="shared" si="8"/>
        <v>0</v>
      </c>
      <c r="O41" s="38">
        <f t="shared" si="9"/>
        <v>0.88058129662085627</v>
      </c>
      <c r="P41" s="38">
        <f t="shared" si="10"/>
        <v>-999</v>
      </c>
      <c r="Q41" s="37">
        <f t="shared" si="11"/>
        <v>1</v>
      </c>
      <c r="R41" s="37">
        <f t="shared" si="3"/>
        <v>1</v>
      </c>
      <c r="S41" s="37">
        <f t="shared" si="4"/>
        <v>1</v>
      </c>
      <c r="T41" s="37">
        <f t="shared" si="5"/>
        <v>0</v>
      </c>
      <c r="U41" s="37">
        <f t="shared" si="12"/>
        <v>2018</v>
      </c>
      <c r="V41" s="37">
        <f t="shared" ref="V41:X41" si="48">U41-1</f>
        <v>2017</v>
      </c>
      <c r="W41" s="37">
        <f t="shared" si="48"/>
        <v>2016</v>
      </c>
      <c r="X41" s="37">
        <f t="shared" si="48"/>
        <v>2015</v>
      </c>
      <c r="Y41" s="39"/>
      <c r="Z41" s="62">
        <f>IFERROR(IF($B41=0,#N/A,AVERAGEIFS(INDEX(DATOS,0,$C41),INDEX(DATOS,0,$C41),"&lt;&gt;#N/D",INDEX(DATOS,0,$L$2),0,INDEX(DATOS,0,$M$2),1,INDEX(DATOS,0,$N$2),U41,INDEX(DATOS,0,$O$2),$D41)),#N/A)</f>
        <v>80.8</v>
      </c>
      <c r="AA41" s="62">
        <f>IFERROR(IF($B41=0,#N/A,AVERAGEIFS(INDEX(DATOS,0,$C41),INDEX(DATOS,0,$C41),"&lt;&gt;#N/D",INDEX(DATOS,0,$L$2),0,INDEX(DATOS,0,$M$2),1,INDEX(DATOS,0,$N$2),V41,INDEX(DATOS,0,$O$2),$D41)),#N/A)</f>
        <v>80.8</v>
      </c>
      <c r="AB41" s="62">
        <f>IFERROR(IF($B41=0,#N/A,AVERAGEIFS(INDEX(DATOS,0,$C41),INDEX(DATOS,0,$C41),"&lt;&gt;#N/D",INDEX(DATOS,0,$L$2),0,INDEX(DATOS,0,$M$2),1,INDEX(DATOS,0,$N$2),W41,INDEX(DATOS,0,$O$2),$D41)),#N/A)</f>
        <v>79.3</v>
      </c>
      <c r="AC41" s="62" t="e">
        <f>IFERROR(IF($B41=0,#N/A,AVERAGEIFS(INDEX(DATOS,0,$C41),INDEX(DATOS,0,$C41),"&lt;&gt;#N/D",INDEX(DATOS,0,$L$2),0,INDEX(DATOS,0,$M$2),1,INDEX(DATOS,0,$N$2),X41,INDEX(DATOS,0,$O$2),$D41)),#N/A)</f>
        <v>#N/A</v>
      </c>
      <c r="AD41" s="33"/>
      <c r="AE41" s="40">
        <f>IFERROR(IF(ISNA(Z41),#N/A,IF(I41=0,0,_xlfn.STDEV.P($Z41:Z41)/I41*100)),#N/A)</f>
        <v>0</v>
      </c>
      <c r="AF41" s="40">
        <f>IFERROR(IF(ISNA(AA41),#N/A,IF(J41=0,0,_xlfn.STDEV.P($Z41:AA41)/J41*100)),#N/A)</f>
        <v>0</v>
      </c>
      <c r="AG41" s="40">
        <f>IFERROR(IF(ISNA(AB41),#N/A,IF(K41=0,0,_xlfn.STDEV.P($Z41:AB41)/K41*100)),#N/A)</f>
        <v>0.88058129662085627</v>
      </c>
      <c r="AH41" s="40" t="e">
        <f>IFERROR(IF(ISNA(AC41),#N/A,IF(L41=0,0,_xlfn.STDEV.P($Z41:AC41)/L41*100)),#N/A)</f>
        <v>#N/A</v>
      </c>
      <c r="AI41" s="40"/>
    </row>
    <row r="42" spans="1:35" x14ac:dyDescent="0.35">
      <c r="A42">
        <f t="shared" si="14"/>
        <v>36</v>
      </c>
      <c r="B42" s="35">
        <f t="array" ref="B42">IF(B41=0,0,MIN(IF(INDEX(DATOS,0,$N$2)=$U42,IF(ISNUMBER(INDEX(DATOS,0,$C42)),IF(INDEX(DATOS,0,$L$2)=0,IF(INDEX(DATOS,0,$M$2)=1,IF(ISNA(MATCH(INDEX(DATOS,0,$O$2),IF($E$7:E41=E42,$D$7:D41),0)),INDEX(DATOS,0,$K$2))))))))</f>
        <v>666</v>
      </c>
      <c r="C42" s="32">
        <f t="shared" si="15"/>
        <v>20</v>
      </c>
      <c r="D42" s="34" t="str">
        <f>IF($B42=0,"--",INDEX(DATOS,$B42,O$2))</f>
        <v>Departamento de Villaguay, ER</v>
      </c>
      <c r="E42" s="64" t="s">
        <v>1</v>
      </c>
      <c r="F42" s="36" t="str">
        <f t="shared" si="1"/>
        <v>Dpto. Villaguay</v>
      </c>
      <c r="G42" s="109">
        <f>VLOOKUP($D42,LOC_UNICOS,G$2,0)</f>
        <v>-31.5833333</v>
      </c>
      <c r="H42" s="109">
        <f>VLOOKUP($D42,LOC_UNICOS,H$2,0)</f>
        <v>-59</v>
      </c>
      <c r="I42" s="38">
        <f t="array" ref="I42">IF($B42=0,-999,IF(COUNTIFS($Z42:Z42,#N/A)&gt;0,-999,AVERAGE($Z42:Z42)))</f>
        <v>79.900000000000006</v>
      </c>
      <c r="J42" s="38">
        <f t="array" ref="J42">IF($B42=0,-999,IF(COUNTIFS($Z42:AA42,#N/A)&gt;0,-999,AVERAGE($Z42:AA42)))</f>
        <v>80.45</v>
      </c>
      <c r="K42" s="38">
        <f t="array" ref="K42">IF($B42=0,-999,IF(COUNTIFS($Z42:AB42,#N/A)&gt;0,-999,AVERAGE($Z42:AB42)))</f>
        <v>80.7</v>
      </c>
      <c r="L42" s="38">
        <f t="array" ref="L42">IF($B42=0,-999,IF(COUNTIFS($Z42:AC42,#N/A)&gt;0,-999,AVERAGE($Z42:AC42)))</f>
        <v>-999</v>
      </c>
      <c r="M42" s="38">
        <f t="shared" si="7"/>
        <v>0</v>
      </c>
      <c r="N42" s="38">
        <f t="shared" si="8"/>
        <v>0.68365444375388085</v>
      </c>
      <c r="O42" s="38">
        <f t="shared" si="9"/>
        <v>0.70823743079232504</v>
      </c>
      <c r="P42" s="38">
        <f t="shared" si="10"/>
        <v>-999</v>
      </c>
      <c r="Q42" s="37">
        <f t="shared" si="11"/>
        <v>1</v>
      </c>
      <c r="R42" s="37">
        <f t="shared" si="3"/>
        <v>1</v>
      </c>
      <c r="S42" s="37">
        <f t="shared" si="4"/>
        <v>1</v>
      </c>
      <c r="T42" s="37">
        <f t="shared" si="5"/>
        <v>0</v>
      </c>
      <c r="U42" s="37">
        <f t="shared" si="12"/>
        <v>2018</v>
      </c>
      <c r="V42" s="37">
        <f t="shared" ref="V42:X42" si="49">U42-1</f>
        <v>2017</v>
      </c>
      <c r="W42" s="37">
        <f t="shared" si="49"/>
        <v>2016</v>
      </c>
      <c r="X42" s="37">
        <f t="shared" si="49"/>
        <v>2015</v>
      </c>
      <c r="Y42" s="39"/>
      <c r="Z42" s="62">
        <f>IFERROR(IF($B42=0,#N/A,AVERAGEIFS(INDEX(DATOS,0,$C42),INDEX(DATOS,0,$C42),"&lt;&gt;#N/D",INDEX(DATOS,0,$L$2),0,INDEX(DATOS,0,$M$2),1,INDEX(DATOS,0,$N$2),U42,INDEX(DATOS,0,$O$2),$D42)),#N/A)</f>
        <v>79.900000000000006</v>
      </c>
      <c r="AA42" s="62">
        <f>IFERROR(IF($B42=0,#N/A,AVERAGEIFS(INDEX(DATOS,0,$C42),INDEX(DATOS,0,$C42),"&lt;&gt;#N/D",INDEX(DATOS,0,$L$2),0,INDEX(DATOS,0,$M$2),1,INDEX(DATOS,0,$N$2),V42,INDEX(DATOS,0,$O$2),$D42)),#N/A)</f>
        <v>81</v>
      </c>
      <c r="AB42" s="62">
        <f>IFERROR(IF($B42=0,#N/A,AVERAGEIFS(INDEX(DATOS,0,$C42),INDEX(DATOS,0,$C42),"&lt;&gt;#N/D",INDEX(DATOS,0,$L$2),0,INDEX(DATOS,0,$M$2),1,INDEX(DATOS,0,$N$2),W42,INDEX(DATOS,0,$O$2),$D42)),#N/A)</f>
        <v>81.2</v>
      </c>
      <c r="AC42" s="62" t="e">
        <f>IFERROR(IF($B42=0,#N/A,AVERAGEIFS(INDEX(DATOS,0,$C42),INDEX(DATOS,0,$C42),"&lt;&gt;#N/D",INDEX(DATOS,0,$L$2),0,INDEX(DATOS,0,$M$2),1,INDEX(DATOS,0,$N$2),X42,INDEX(DATOS,0,$O$2),$D42)),#N/A)</f>
        <v>#N/A</v>
      </c>
      <c r="AD42" s="33"/>
      <c r="AE42" s="40">
        <f>IFERROR(IF(ISNA(Z42),#N/A,IF(I42=0,0,_xlfn.STDEV.P($Z42:Z42)/I42*100)),#N/A)</f>
        <v>0</v>
      </c>
      <c r="AF42" s="40">
        <f>IFERROR(IF(ISNA(AA42),#N/A,IF(J42=0,0,_xlfn.STDEV.P($Z42:AA42)/J42*100)),#N/A)</f>
        <v>0.68365444375388085</v>
      </c>
      <c r="AG42" s="40">
        <f>IFERROR(IF(ISNA(AB42),#N/A,IF(K42=0,0,_xlfn.STDEV.P($Z42:AB42)/K42*100)),#N/A)</f>
        <v>0.70823743079232504</v>
      </c>
      <c r="AH42" s="40" t="e">
        <f>IFERROR(IF(ISNA(AC42),#N/A,IF(L42=0,0,_xlfn.STDEV.P($Z42:AC42)/L42*100)),#N/A)</f>
        <v>#N/A</v>
      </c>
      <c r="AI42" s="40"/>
    </row>
    <row r="43" spans="1:35" x14ac:dyDescent="0.35">
      <c r="A43">
        <f t="shared" si="14"/>
        <v>37</v>
      </c>
      <c r="B43" s="35">
        <f t="array" ref="B43">IF(B42=0,0,MIN(IF(INDEX(DATOS,0,$N$2)=$U43,IF(ISNUMBER(INDEX(DATOS,0,$C43)),IF(INDEX(DATOS,0,$L$2)=0,IF(INDEX(DATOS,0,$M$2)=1,IF(ISNA(MATCH(INDEX(DATOS,0,$O$2),IF($E$7:E42=E43,$D$7:D42),0)),INDEX(DATOS,0,$K$2))))))))</f>
        <v>667</v>
      </c>
      <c r="C43" s="32">
        <f t="shared" si="15"/>
        <v>20</v>
      </c>
      <c r="D43" s="34" t="str">
        <f>IF($B43=0,"--",INDEX(DATOS,$B43,O$2))</f>
        <v>Departamento de Diamante, ER</v>
      </c>
      <c r="E43" s="64" t="s">
        <v>1</v>
      </c>
      <c r="F43" s="36" t="str">
        <f t="shared" si="1"/>
        <v>Dpto. Diamante</v>
      </c>
      <c r="G43" s="109">
        <f>VLOOKUP($D43,LOC_UNICOS,G$2,0)</f>
        <v>-32.1666667</v>
      </c>
      <c r="H43" s="109">
        <f>VLOOKUP($D43,LOC_UNICOS,H$2,0)</f>
        <v>-60.4166667</v>
      </c>
      <c r="I43" s="38">
        <f t="array" ref="I43">IF($B43=0,-999,IF(COUNTIFS($Z43:Z43,#N/A)&gt;0,-999,AVERAGE($Z43:Z43)))</f>
        <v>80.699999999999989</v>
      </c>
      <c r="J43" s="38">
        <f t="array" ref="J43">IF($B43=0,-999,IF(COUNTIFS($Z43:AA43,#N/A)&gt;0,-999,AVERAGE($Z43:AA43)))</f>
        <v>80.649999999999991</v>
      </c>
      <c r="K43" s="38">
        <f t="array" ref="K43">IF($B43=0,-999,IF(COUNTIFS($Z43:AB43,#N/A)&gt;0,-999,AVERAGE($Z43:AB43)))</f>
        <v>80.999999999999986</v>
      </c>
      <c r="L43" s="38">
        <f t="array" ref="L43">IF($B43=0,-999,IF(COUNTIFS($Z43:AC43,#N/A)&gt;0,-999,AVERAGE($Z43:AC43)))</f>
        <v>-999</v>
      </c>
      <c r="M43" s="38">
        <f t="shared" si="7"/>
        <v>0</v>
      </c>
      <c r="N43" s="38">
        <f t="shared" si="8"/>
        <v>6.1996280223183091E-2</v>
      </c>
      <c r="O43" s="38">
        <f t="shared" si="9"/>
        <v>0.61315491463997096</v>
      </c>
      <c r="P43" s="38">
        <f t="shared" si="10"/>
        <v>-999</v>
      </c>
      <c r="Q43" s="37">
        <f t="shared" si="11"/>
        <v>1</v>
      </c>
      <c r="R43" s="37">
        <f t="shared" si="3"/>
        <v>1</v>
      </c>
      <c r="S43" s="37">
        <f t="shared" si="4"/>
        <v>1</v>
      </c>
      <c r="T43" s="37">
        <f t="shared" si="5"/>
        <v>0</v>
      </c>
      <c r="U43" s="37">
        <f t="shared" si="12"/>
        <v>2018</v>
      </c>
      <c r="V43" s="37">
        <f t="shared" ref="V43:X43" si="50">U43-1</f>
        <v>2017</v>
      </c>
      <c r="W43" s="37">
        <f t="shared" si="50"/>
        <v>2016</v>
      </c>
      <c r="X43" s="37">
        <f t="shared" si="50"/>
        <v>2015</v>
      </c>
      <c r="Y43" s="39"/>
      <c r="Z43" s="62">
        <f>IFERROR(IF($B43=0,#N/A,AVERAGEIFS(INDEX(DATOS,0,$C43),INDEX(DATOS,0,$C43),"&lt;&gt;#N/D",INDEX(DATOS,0,$L$2),0,INDEX(DATOS,0,$M$2),1,INDEX(DATOS,0,$N$2),U43,INDEX(DATOS,0,$O$2),$D43)),#N/A)</f>
        <v>80.699999999999989</v>
      </c>
      <c r="AA43" s="62">
        <f>IFERROR(IF($B43=0,#N/A,AVERAGEIFS(INDEX(DATOS,0,$C43),INDEX(DATOS,0,$C43),"&lt;&gt;#N/D",INDEX(DATOS,0,$L$2),0,INDEX(DATOS,0,$M$2),1,INDEX(DATOS,0,$N$2),V43,INDEX(DATOS,0,$O$2),$D43)),#N/A)</f>
        <v>80.599999999999994</v>
      </c>
      <c r="AB43" s="62">
        <f>IFERROR(IF($B43=0,#N/A,AVERAGEIFS(INDEX(DATOS,0,$C43),INDEX(DATOS,0,$C43),"&lt;&gt;#N/D",INDEX(DATOS,0,$L$2),0,INDEX(DATOS,0,$M$2),1,INDEX(DATOS,0,$N$2),W43,INDEX(DATOS,0,$O$2),$D43)),#N/A)</f>
        <v>81.699999999999989</v>
      </c>
      <c r="AC43" s="62" t="e">
        <f>IFERROR(IF($B43=0,#N/A,AVERAGEIFS(INDEX(DATOS,0,$C43),INDEX(DATOS,0,$C43),"&lt;&gt;#N/D",INDEX(DATOS,0,$L$2),0,INDEX(DATOS,0,$M$2),1,INDEX(DATOS,0,$N$2),X43,INDEX(DATOS,0,$O$2),$D43)),#N/A)</f>
        <v>#N/A</v>
      </c>
      <c r="AD43" s="33"/>
      <c r="AE43" s="40">
        <f>IFERROR(IF(ISNA(Z43),#N/A,IF(I43=0,0,_xlfn.STDEV.P($Z43:Z43)/I43*100)),#N/A)</f>
        <v>0</v>
      </c>
      <c r="AF43" s="40">
        <f>IFERROR(IF(ISNA(AA43),#N/A,IF(J43=0,0,_xlfn.STDEV.P($Z43:AA43)/J43*100)),#N/A)</f>
        <v>6.1996280223183091E-2</v>
      </c>
      <c r="AG43" s="40">
        <f>IFERROR(IF(ISNA(AB43),#N/A,IF(K43=0,0,_xlfn.STDEV.P($Z43:AB43)/K43*100)),#N/A)</f>
        <v>0.61315491463997096</v>
      </c>
      <c r="AH43" s="40" t="e">
        <f>IFERROR(IF(ISNA(AC43),#N/A,IF(L43=0,0,_xlfn.STDEV.P($Z43:AC43)/L43*100)),#N/A)</f>
        <v>#N/A</v>
      </c>
      <c r="AI43" s="40"/>
    </row>
    <row r="44" spans="1:35" x14ac:dyDescent="0.35">
      <c r="A44">
        <f t="shared" si="14"/>
        <v>38</v>
      </c>
      <c r="B44" s="35">
        <f t="array" ref="B44">IF(B43=0,0,MIN(IF(INDEX(DATOS,0,$N$2)=$U44,IF(ISNUMBER(INDEX(DATOS,0,$C44)),IF(INDEX(DATOS,0,$L$2)=0,IF(INDEX(DATOS,0,$M$2)=1,IF(ISNA(MATCH(INDEX(DATOS,0,$O$2),IF($E$7:E43=E44,$D$7:D43),0)),INDEX(DATOS,0,$K$2))))))))</f>
        <v>669</v>
      </c>
      <c r="C44" s="32">
        <f t="shared" si="15"/>
        <v>20</v>
      </c>
      <c r="D44" s="34" t="str">
        <f>IF($B44=0,"--",INDEX(DATOS,$B44,O$2))</f>
        <v>Departamento de Concordia, ER</v>
      </c>
      <c r="E44" s="64" t="s">
        <v>1</v>
      </c>
      <c r="F44" s="36" t="str">
        <f t="shared" si="1"/>
        <v>Dpto. Concordia</v>
      </c>
      <c r="G44" s="109">
        <f>VLOOKUP($D44,LOC_UNICOS,G$2,0)</f>
        <v>-31.0833333</v>
      </c>
      <c r="H44" s="109">
        <f>VLOOKUP($D44,LOC_UNICOS,H$2,0)</f>
        <v>-58.6666667</v>
      </c>
      <c r="I44" s="38">
        <f t="array" ref="I44">IF($B44=0,-999,IF(COUNTIFS($Z44:Z44,#N/A)&gt;0,-999,AVERAGE($Z44:Z44)))</f>
        <v>79.3</v>
      </c>
      <c r="J44" s="38">
        <f t="array" ref="J44">IF($B44=0,-999,IF(COUNTIFS($Z44:AA44,#N/A)&gt;0,-999,AVERAGE($Z44:AA44)))</f>
        <v>79.599999999999994</v>
      </c>
      <c r="K44" s="38">
        <f t="array" ref="K44">IF($B44=0,-999,IF(COUNTIFS($Z44:AB44,#N/A)&gt;0,-999,AVERAGE($Z44:AB44)))</f>
        <v>80.36666666666666</v>
      </c>
      <c r="L44" s="38">
        <f t="array" ref="L44">IF($B44=0,-999,IF(COUNTIFS($Z44:AC44,#N/A)&gt;0,-999,AVERAGE($Z44:AC44)))</f>
        <v>-999</v>
      </c>
      <c r="M44" s="38">
        <f t="shared" si="7"/>
        <v>0</v>
      </c>
      <c r="N44" s="38">
        <f t="shared" si="8"/>
        <v>0.37688442211055811</v>
      </c>
      <c r="O44" s="38">
        <f t="shared" si="9"/>
        <v>1.383105101661809</v>
      </c>
      <c r="P44" s="38">
        <f t="shared" si="10"/>
        <v>-999</v>
      </c>
      <c r="Q44" s="37">
        <f t="shared" si="11"/>
        <v>1</v>
      </c>
      <c r="R44" s="37">
        <f t="shared" si="3"/>
        <v>1</v>
      </c>
      <c r="S44" s="37">
        <f t="shared" si="4"/>
        <v>1</v>
      </c>
      <c r="T44" s="37">
        <f t="shared" si="5"/>
        <v>0</v>
      </c>
      <c r="U44" s="37">
        <f t="shared" si="12"/>
        <v>2018</v>
      </c>
      <c r="V44" s="37">
        <f t="shared" ref="V44:X44" si="51">U44-1</f>
        <v>2017</v>
      </c>
      <c r="W44" s="37">
        <f t="shared" si="51"/>
        <v>2016</v>
      </c>
      <c r="X44" s="37">
        <f t="shared" si="51"/>
        <v>2015</v>
      </c>
      <c r="Y44" s="39"/>
      <c r="Z44" s="62">
        <f>IFERROR(IF($B44=0,#N/A,AVERAGEIFS(INDEX(DATOS,0,$C44),INDEX(DATOS,0,$C44),"&lt;&gt;#N/D",INDEX(DATOS,0,$L$2),0,INDEX(DATOS,0,$M$2),1,INDEX(DATOS,0,$N$2),U44,INDEX(DATOS,0,$O$2),$D44)),#N/A)</f>
        <v>79.3</v>
      </c>
      <c r="AA44" s="62">
        <f>IFERROR(IF($B44=0,#N/A,AVERAGEIFS(INDEX(DATOS,0,$C44),INDEX(DATOS,0,$C44),"&lt;&gt;#N/D",INDEX(DATOS,0,$L$2),0,INDEX(DATOS,0,$M$2),1,INDEX(DATOS,0,$N$2),V44,INDEX(DATOS,0,$O$2),$D44)),#N/A)</f>
        <v>79.900000000000006</v>
      </c>
      <c r="AB44" s="62">
        <f>IFERROR(IF($B44=0,#N/A,AVERAGEIFS(INDEX(DATOS,0,$C44),INDEX(DATOS,0,$C44),"&lt;&gt;#N/D",INDEX(DATOS,0,$L$2),0,INDEX(DATOS,0,$M$2),1,INDEX(DATOS,0,$N$2),W44,INDEX(DATOS,0,$O$2),$D44)),#N/A)</f>
        <v>81.900000000000006</v>
      </c>
      <c r="AC44" s="62" t="e">
        <f>IFERROR(IF($B44=0,#N/A,AVERAGEIFS(INDEX(DATOS,0,$C44),INDEX(DATOS,0,$C44),"&lt;&gt;#N/D",INDEX(DATOS,0,$L$2),0,INDEX(DATOS,0,$M$2),1,INDEX(DATOS,0,$N$2),X44,INDEX(DATOS,0,$O$2),$D44)),#N/A)</f>
        <v>#N/A</v>
      </c>
      <c r="AD44" s="33"/>
      <c r="AE44" s="40">
        <f>IFERROR(IF(ISNA(Z44),#N/A,IF(I44=0,0,_xlfn.STDEV.P($Z44:Z44)/I44*100)),#N/A)</f>
        <v>0</v>
      </c>
      <c r="AF44" s="40">
        <f>IFERROR(IF(ISNA(AA44),#N/A,IF(J44=0,0,_xlfn.STDEV.P($Z44:AA44)/J44*100)),#N/A)</f>
        <v>0.37688442211055811</v>
      </c>
      <c r="AG44" s="40">
        <f>IFERROR(IF(ISNA(AB44),#N/A,IF(K44=0,0,_xlfn.STDEV.P($Z44:AB44)/K44*100)),#N/A)</f>
        <v>1.383105101661809</v>
      </c>
      <c r="AH44" s="40" t="e">
        <f>IFERROR(IF(ISNA(AC44),#N/A,IF(L44=0,0,_xlfn.STDEV.P($Z44:AC44)/L44*100)),#N/A)</f>
        <v>#N/A</v>
      </c>
      <c r="AI44" s="40"/>
    </row>
    <row r="45" spans="1:35" x14ac:dyDescent="0.35">
      <c r="A45">
        <f t="shared" si="14"/>
        <v>39</v>
      </c>
      <c r="B45" s="35">
        <f t="array" ref="B45">IF(B44=0,0,MIN(IF(INDEX(DATOS,0,$N$2)=$U45,IF(ISNUMBER(INDEX(DATOS,0,$C45)),IF(INDEX(DATOS,0,$L$2)=0,IF(INDEX(DATOS,0,$M$2)=1,IF(ISNA(MATCH(INDEX(DATOS,0,$O$2),IF($E$7:E44=E45,$D$7:D44),0)),INDEX(DATOS,0,$K$2))))))))</f>
        <v>670</v>
      </c>
      <c r="C45" s="32">
        <f t="shared" si="15"/>
        <v>20</v>
      </c>
      <c r="D45" s="34" t="str">
        <f>IF($B45=0,"--",INDEX(DATOS,$B45,O$2))</f>
        <v>Departamento de La Paz, ER</v>
      </c>
      <c r="E45" s="64" t="s">
        <v>1</v>
      </c>
      <c r="F45" s="36" t="str">
        <f t="shared" si="1"/>
        <v>Dpto. La Paz</v>
      </c>
      <c r="G45" s="109">
        <f>VLOOKUP($D45,LOC_UNICOS,G$2,0)</f>
        <v>-30.8333333</v>
      </c>
      <c r="H45" s="109">
        <f>VLOOKUP($D45,LOC_UNICOS,H$2,0)</f>
        <v>-59.4166667</v>
      </c>
      <c r="I45" s="38">
        <f t="array" ref="I45">IF($B45=0,-999,IF(COUNTIFS($Z45:Z45,#N/A)&gt;0,-999,AVERAGE($Z45:Z45)))</f>
        <v>81</v>
      </c>
      <c r="J45" s="38">
        <f t="array" ref="J45">IF($B45=0,-999,IF(COUNTIFS($Z45:AA45,#N/A)&gt;0,-999,AVERAGE($Z45:AA45)))</f>
        <v>80.849999999999994</v>
      </c>
      <c r="K45" s="38">
        <f t="array" ref="K45">IF($B45=0,-999,IF(COUNTIFS($Z45:AB45,#N/A)&gt;0,-999,AVERAGE($Z45:AB45)))</f>
        <v>80.349999999999994</v>
      </c>
      <c r="L45" s="38">
        <f t="array" ref="L45">IF($B45=0,-999,IF(COUNTIFS($Z45:AC45,#N/A)&gt;0,-999,AVERAGE($Z45:AC45)))</f>
        <v>-999</v>
      </c>
      <c r="M45" s="38">
        <f t="shared" si="7"/>
        <v>0</v>
      </c>
      <c r="N45" s="38">
        <f t="shared" si="8"/>
        <v>0.18552875695732662</v>
      </c>
      <c r="O45" s="38">
        <f t="shared" si="9"/>
        <v>0.89313628465509576</v>
      </c>
      <c r="P45" s="38">
        <f t="shared" si="10"/>
        <v>-999</v>
      </c>
      <c r="Q45" s="37">
        <f t="shared" si="11"/>
        <v>1</v>
      </c>
      <c r="R45" s="37">
        <f t="shared" si="3"/>
        <v>1</v>
      </c>
      <c r="S45" s="37">
        <f t="shared" si="4"/>
        <v>1</v>
      </c>
      <c r="T45" s="37">
        <f t="shared" si="5"/>
        <v>0</v>
      </c>
      <c r="U45" s="37">
        <f t="shared" si="12"/>
        <v>2018</v>
      </c>
      <c r="V45" s="37">
        <f t="shared" ref="V45:X45" si="52">U45-1</f>
        <v>2017</v>
      </c>
      <c r="W45" s="37">
        <f t="shared" si="52"/>
        <v>2016</v>
      </c>
      <c r="X45" s="37">
        <f t="shared" si="52"/>
        <v>2015</v>
      </c>
      <c r="Y45" s="39"/>
      <c r="Z45" s="62">
        <f>IFERROR(IF($B45=0,#N/A,AVERAGEIFS(INDEX(DATOS,0,$C45),INDEX(DATOS,0,$C45),"&lt;&gt;#N/D",INDEX(DATOS,0,$L$2),0,INDEX(DATOS,0,$M$2),1,INDEX(DATOS,0,$N$2),U45,INDEX(DATOS,0,$O$2),$D45)),#N/A)</f>
        <v>81</v>
      </c>
      <c r="AA45" s="62">
        <f>IFERROR(IF($B45=0,#N/A,AVERAGEIFS(INDEX(DATOS,0,$C45),INDEX(DATOS,0,$C45),"&lt;&gt;#N/D",INDEX(DATOS,0,$L$2),0,INDEX(DATOS,0,$M$2),1,INDEX(DATOS,0,$N$2),V45,INDEX(DATOS,0,$O$2),$D45)),#N/A)</f>
        <v>80.7</v>
      </c>
      <c r="AB45" s="62">
        <f>IFERROR(IF($B45=0,#N/A,AVERAGEIFS(INDEX(DATOS,0,$C45),INDEX(DATOS,0,$C45),"&lt;&gt;#N/D",INDEX(DATOS,0,$L$2),0,INDEX(DATOS,0,$M$2),1,INDEX(DATOS,0,$N$2),W45,INDEX(DATOS,0,$O$2),$D45)),#N/A)</f>
        <v>79.349999999999994</v>
      </c>
      <c r="AC45" s="62" t="e">
        <f>IFERROR(IF($B45=0,#N/A,AVERAGEIFS(INDEX(DATOS,0,$C45),INDEX(DATOS,0,$C45),"&lt;&gt;#N/D",INDEX(DATOS,0,$L$2),0,INDEX(DATOS,0,$M$2),1,INDEX(DATOS,0,$N$2),X45,INDEX(DATOS,0,$O$2),$D45)),#N/A)</f>
        <v>#N/A</v>
      </c>
      <c r="AD45" s="33"/>
      <c r="AE45" s="40">
        <f>IFERROR(IF(ISNA(Z45),#N/A,IF(I45=0,0,_xlfn.STDEV.P($Z45:Z45)/I45*100)),#N/A)</f>
        <v>0</v>
      </c>
      <c r="AF45" s="40">
        <f>IFERROR(IF(ISNA(AA45),#N/A,IF(J45=0,0,_xlfn.STDEV.P($Z45:AA45)/J45*100)),#N/A)</f>
        <v>0.18552875695732662</v>
      </c>
      <c r="AG45" s="40">
        <f>IFERROR(IF(ISNA(AB45),#N/A,IF(K45=0,0,_xlfn.STDEV.P($Z45:AB45)/K45*100)),#N/A)</f>
        <v>0.89313628465509576</v>
      </c>
      <c r="AH45" s="40" t="e">
        <f>IFERROR(IF(ISNA(AC45),#N/A,IF(L45=0,0,_xlfn.STDEV.P($Z45:AC45)/L45*100)),#N/A)</f>
        <v>#N/A</v>
      </c>
      <c r="AI45" s="40"/>
    </row>
    <row r="46" spans="1:35" x14ac:dyDescent="0.35">
      <c r="A46">
        <f t="shared" si="14"/>
        <v>40</v>
      </c>
      <c r="B46" s="35">
        <f t="array" ref="B46">IF(B45=0,0,MIN(IF(INDEX(DATOS,0,$N$2)=$U46,IF(ISNUMBER(INDEX(DATOS,0,$C46)),IF(INDEX(DATOS,0,$L$2)=0,IF(INDEX(DATOS,0,$M$2)=1,IF(ISNA(MATCH(INDEX(DATOS,0,$O$2),IF($E$7:E45=E46,$D$7:D45),0)),INDEX(DATOS,0,$K$2))))))))</f>
        <v>671</v>
      </c>
      <c r="C46" s="32">
        <f t="shared" si="15"/>
        <v>20</v>
      </c>
      <c r="D46" s="34" t="str">
        <f>IF($B46=0,"--",INDEX(DATOS,$B46,O$2))</f>
        <v>Departamento de Tala, ER</v>
      </c>
      <c r="E46" s="64" t="s">
        <v>1</v>
      </c>
      <c r="F46" s="36" t="str">
        <f t="shared" si="1"/>
        <v>Dpto. Tala</v>
      </c>
      <c r="G46" s="109">
        <f>VLOOKUP($D46,LOC_UNICOS,G$2,0)</f>
        <v>-32.3333333</v>
      </c>
      <c r="H46" s="109">
        <f>VLOOKUP($D46,LOC_UNICOS,H$2,0)</f>
        <v>-59.3333333</v>
      </c>
      <c r="I46" s="38">
        <f t="array" ref="I46">IF($B46=0,-999,IF(COUNTIFS($Z46:Z46,#N/A)&gt;0,-999,AVERAGE($Z46:Z46)))</f>
        <v>79.7</v>
      </c>
      <c r="J46" s="38">
        <f t="array" ref="J46">IF($B46=0,-999,IF(COUNTIFS($Z46:AA46,#N/A)&gt;0,-999,AVERAGE($Z46:AA46)))</f>
        <v>79.849999999999994</v>
      </c>
      <c r="K46" s="38">
        <f t="array" ref="K46">IF($B46=0,-999,IF(COUNTIFS($Z46:AB46,#N/A)&gt;0,-999,AVERAGE($Z46:AB46)))</f>
        <v>80.033333333333331</v>
      </c>
      <c r="L46" s="38">
        <f t="array" ref="L46">IF($B46=0,-999,IF(COUNTIFS($Z46:AC46,#N/A)&gt;0,-999,AVERAGE($Z46:AC46)))</f>
        <v>-999</v>
      </c>
      <c r="M46" s="38">
        <f t="shared" si="7"/>
        <v>0</v>
      </c>
      <c r="N46" s="38">
        <f t="shared" si="8"/>
        <v>0.18785222291796941</v>
      </c>
      <c r="O46" s="38">
        <f t="shared" si="9"/>
        <v>0.35828093573688741</v>
      </c>
      <c r="P46" s="38">
        <f t="shared" si="10"/>
        <v>-999</v>
      </c>
      <c r="Q46" s="37">
        <f t="shared" si="11"/>
        <v>1</v>
      </c>
      <c r="R46" s="37">
        <f t="shared" si="3"/>
        <v>1</v>
      </c>
      <c r="S46" s="37">
        <f t="shared" si="4"/>
        <v>1</v>
      </c>
      <c r="T46" s="37">
        <f t="shared" si="5"/>
        <v>0</v>
      </c>
      <c r="U46" s="37">
        <f t="shared" si="12"/>
        <v>2018</v>
      </c>
      <c r="V46" s="37">
        <f t="shared" ref="V46:X46" si="53">U46-1</f>
        <v>2017</v>
      </c>
      <c r="W46" s="37">
        <f t="shared" si="53"/>
        <v>2016</v>
      </c>
      <c r="X46" s="37">
        <f t="shared" si="53"/>
        <v>2015</v>
      </c>
      <c r="Y46" s="39"/>
      <c r="Z46" s="62">
        <f>IFERROR(IF($B46=0,#N/A,AVERAGEIFS(INDEX(DATOS,0,$C46),INDEX(DATOS,0,$C46),"&lt;&gt;#N/D",INDEX(DATOS,0,$L$2),0,INDEX(DATOS,0,$M$2),1,INDEX(DATOS,0,$N$2),U46,INDEX(DATOS,0,$O$2),$D46)),#N/A)</f>
        <v>79.7</v>
      </c>
      <c r="AA46" s="62">
        <f>IFERROR(IF($B46=0,#N/A,AVERAGEIFS(INDEX(DATOS,0,$C46),INDEX(DATOS,0,$C46),"&lt;&gt;#N/D",INDEX(DATOS,0,$L$2),0,INDEX(DATOS,0,$M$2),1,INDEX(DATOS,0,$N$2),V46,INDEX(DATOS,0,$O$2),$D46)),#N/A)</f>
        <v>80</v>
      </c>
      <c r="AB46" s="62">
        <f>IFERROR(IF($B46=0,#N/A,AVERAGEIFS(INDEX(DATOS,0,$C46),INDEX(DATOS,0,$C46),"&lt;&gt;#N/D",INDEX(DATOS,0,$L$2),0,INDEX(DATOS,0,$M$2),1,INDEX(DATOS,0,$N$2),W46,INDEX(DATOS,0,$O$2),$D46)),#N/A)</f>
        <v>80.400000000000006</v>
      </c>
      <c r="AC46" s="62" t="e">
        <f>IFERROR(IF($B46=0,#N/A,AVERAGEIFS(INDEX(DATOS,0,$C46),INDEX(DATOS,0,$C46),"&lt;&gt;#N/D",INDEX(DATOS,0,$L$2),0,INDEX(DATOS,0,$M$2),1,INDEX(DATOS,0,$N$2),X46,INDEX(DATOS,0,$O$2),$D46)),#N/A)</f>
        <v>#N/A</v>
      </c>
      <c r="AD46" s="33"/>
      <c r="AE46" s="40">
        <f>IFERROR(IF(ISNA(Z46),#N/A,IF(I46=0,0,_xlfn.STDEV.P($Z46:Z46)/I46*100)),#N/A)</f>
        <v>0</v>
      </c>
      <c r="AF46" s="40">
        <f>IFERROR(IF(ISNA(AA46),#N/A,IF(J46=0,0,_xlfn.STDEV.P($Z46:AA46)/J46*100)),#N/A)</f>
        <v>0.18785222291796941</v>
      </c>
      <c r="AG46" s="40">
        <f>IFERROR(IF(ISNA(AB46),#N/A,IF(K46=0,0,_xlfn.STDEV.P($Z46:AB46)/K46*100)),#N/A)</f>
        <v>0.35828093573688741</v>
      </c>
      <c r="AH46" s="40" t="e">
        <f>IFERROR(IF(ISNA(AC46),#N/A,IF(L46=0,0,_xlfn.STDEV.P($Z46:AC46)/L46*100)),#N/A)</f>
        <v>#N/A</v>
      </c>
      <c r="AI46" s="40"/>
    </row>
    <row r="47" spans="1:35" x14ac:dyDescent="0.35">
      <c r="A47">
        <f t="shared" si="14"/>
        <v>41</v>
      </c>
      <c r="B47" s="35">
        <f t="array" ref="B47">IF(B46=0,0,MIN(IF(INDEX(DATOS,0,$N$2)=$U47,IF(ISNUMBER(INDEX(DATOS,0,$C47)),IF(INDEX(DATOS,0,$L$2)=0,IF(INDEX(DATOS,0,$M$2)=1,IF(ISNA(MATCH(INDEX(DATOS,0,$O$2),IF($E$7:E46=E47,$D$7:D46),0)),INDEX(DATOS,0,$K$2))))))))</f>
        <v>672</v>
      </c>
      <c r="C47" s="32">
        <f t="shared" si="15"/>
        <v>20</v>
      </c>
      <c r="D47" s="34" t="str">
        <f>IF($B47=0,"--",INDEX(DATOS,$B47,O$2))</f>
        <v>Departamento de Gualeguay, ER</v>
      </c>
      <c r="E47" s="64" t="s">
        <v>1</v>
      </c>
      <c r="F47" s="36" t="str">
        <f t="shared" si="1"/>
        <v>Dpto. Gualeguay</v>
      </c>
      <c r="G47" s="109">
        <f>VLOOKUP($D47,LOC_UNICOS,G$2,0)</f>
        <v>-33</v>
      </c>
      <c r="H47" s="109">
        <f>VLOOKUP($D47,LOC_UNICOS,H$2,0)</f>
        <v>-59.5833333</v>
      </c>
      <c r="I47" s="38">
        <f t="array" ref="I47">IF($B47=0,-999,IF(COUNTIFS($Z47:Z47,#N/A)&gt;0,-999,AVERAGE($Z47:Z47)))</f>
        <v>79.650000000000006</v>
      </c>
      <c r="J47" s="38">
        <f t="array" ref="J47">IF($B47=0,-999,IF(COUNTIFS($Z47:AA47,#N/A)&gt;0,-999,AVERAGE($Z47:AA47)))</f>
        <v>79.650000000000006</v>
      </c>
      <c r="K47" s="38">
        <f t="array" ref="K47">IF($B47=0,-999,IF(COUNTIFS($Z47:AB47,#N/A)&gt;0,-999,AVERAGE($Z47:AB47)))</f>
        <v>80.100000000000009</v>
      </c>
      <c r="L47" s="38">
        <f t="array" ref="L47">IF($B47=0,-999,IF(COUNTIFS($Z47:AC47,#N/A)&gt;0,-999,AVERAGE($Z47:AC47)))</f>
        <v>-999</v>
      </c>
      <c r="M47" s="38">
        <f t="shared" si="7"/>
        <v>0</v>
      </c>
      <c r="N47" s="38">
        <f t="shared" si="8"/>
        <v>0</v>
      </c>
      <c r="O47" s="38">
        <f t="shared" si="9"/>
        <v>0.79450200133319593</v>
      </c>
      <c r="P47" s="38">
        <f t="shared" si="10"/>
        <v>-999</v>
      </c>
      <c r="Q47" s="37">
        <f t="shared" si="11"/>
        <v>1</v>
      </c>
      <c r="R47" s="37">
        <f t="shared" si="3"/>
        <v>1</v>
      </c>
      <c r="S47" s="37">
        <f t="shared" si="4"/>
        <v>1</v>
      </c>
      <c r="T47" s="37">
        <f t="shared" si="5"/>
        <v>0</v>
      </c>
      <c r="U47" s="37">
        <f t="shared" si="12"/>
        <v>2018</v>
      </c>
      <c r="V47" s="37">
        <f t="shared" ref="V47:X47" si="54">U47-1</f>
        <v>2017</v>
      </c>
      <c r="W47" s="37">
        <f t="shared" si="54"/>
        <v>2016</v>
      </c>
      <c r="X47" s="37">
        <f t="shared" si="54"/>
        <v>2015</v>
      </c>
      <c r="Y47" s="39"/>
      <c r="Z47" s="62">
        <f>IFERROR(IF($B47=0,#N/A,AVERAGEIFS(INDEX(DATOS,0,$C47),INDEX(DATOS,0,$C47),"&lt;&gt;#N/D",INDEX(DATOS,0,$L$2),0,INDEX(DATOS,0,$M$2),1,INDEX(DATOS,0,$N$2),U47,INDEX(DATOS,0,$O$2),$D47)),#N/A)</f>
        <v>79.650000000000006</v>
      </c>
      <c r="AA47" s="62">
        <f>IFERROR(IF($B47=0,#N/A,AVERAGEIFS(INDEX(DATOS,0,$C47),INDEX(DATOS,0,$C47),"&lt;&gt;#N/D",INDEX(DATOS,0,$L$2),0,INDEX(DATOS,0,$M$2),1,INDEX(DATOS,0,$N$2),V47,INDEX(DATOS,0,$O$2),$D47)),#N/A)</f>
        <v>79.650000000000006</v>
      </c>
      <c r="AB47" s="62">
        <f>IFERROR(IF($B47=0,#N/A,AVERAGEIFS(INDEX(DATOS,0,$C47),INDEX(DATOS,0,$C47),"&lt;&gt;#N/D",INDEX(DATOS,0,$L$2),0,INDEX(DATOS,0,$M$2),1,INDEX(DATOS,0,$N$2),W47,INDEX(DATOS,0,$O$2),$D47)),#N/A)</f>
        <v>81</v>
      </c>
      <c r="AC47" s="62" t="e">
        <f>IFERROR(IF($B47=0,#N/A,AVERAGEIFS(INDEX(DATOS,0,$C47),INDEX(DATOS,0,$C47),"&lt;&gt;#N/D",INDEX(DATOS,0,$L$2),0,INDEX(DATOS,0,$M$2),1,INDEX(DATOS,0,$N$2),X47,INDEX(DATOS,0,$O$2),$D47)),#N/A)</f>
        <v>#N/A</v>
      </c>
      <c r="AD47" s="33"/>
      <c r="AE47" s="40">
        <f>IFERROR(IF(ISNA(Z47),#N/A,IF(I47=0,0,_xlfn.STDEV.P($Z47:Z47)/I47*100)),#N/A)</f>
        <v>0</v>
      </c>
      <c r="AF47" s="40">
        <f>IFERROR(IF(ISNA(AA47),#N/A,IF(J47=0,0,_xlfn.STDEV.P($Z47:AA47)/J47*100)),#N/A)</f>
        <v>0</v>
      </c>
      <c r="AG47" s="40">
        <f>IFERROR(IF(ISNA(AB47),#N/A,IF(K47=0,0,_xlfn.STDEV.P($Z47:AB47)/K47*100)),#N/A)</f>
        <v>0.79450200133319593</v>
      </c>
      <c r="AH47" s="40" t="e">
        <f>IFERROR(IF(ISNA(AC47),#N/A,IF(L47=0,0,_xlfn.STDEV.P($Z47:AC47)/L47*100)),#N/A)</f>
        <v>#N/A</v>
      </c>
      <c r="AI47" s="40"/>
    </row>
    <row r="48" spans="1:35" x14ac:dyDescent="0.35">
      <c r="A48">
        <f t="shared" si="14"/>
        <v>42</v>
      </c>
      <c r="B48" s="35">
        <f t="array" ref="B48">IF(B47=0,0,MIN(IF(INDEX(DATOS,0,$N$2)=$U48,IF(ISNUMBER(INDEX(DATOS,0,$C48)),IF(INDEX(DATOS,0,$L$2)=0,IF(INDEX(DATOS,0,$M$2)=1,IF(ISNA(MATCH(INDEX(DATOS,0,$O$2),IF($E$7:E47=E48,$D$7:D47),0)),INDEX(DATOS,0,$K$2))))))))</f>
        <v>674</v>
      </c>
      <c r="C48" s="32">
        <f t="shared" si="15"/>
        <v>20</v>
      </c>
      <c r="D48" s="34" t="str">
        <f>IF($B48=0,"--",INDEX(DATOS,$B48,O$2))</f>
        <v>Departamento de Gualeguaychú, ER</v>
      </c>
      <c r="E48" s="64" t="s">
        <v>1</v>
      </c>
      <c r="F48" s="36" t="str">
        <f t="shared" si="1"/>
        <v>Dpto. Gualeguaychú</v>
      </c>
      <c r="G48" s="109">
        <f>VLOOKUP($D48,LOC_UNICOS,G$2,0)</f>
        <v>-33.25</v>
      </c>
      <c r="H48" s="109">
        <f>VLOOKUP($D48,LOC_UNICOS,H$2,0)</f>
        <v>-59</v>
      </c>
      <c r="I48" s="38">
        <f t="array" ref="I48">IF($B48=0,-999,IF(COUNTIFS($Z48:Z48,#N/A)&gt;0,-999,AVERAGE($Z48:Z48)))</f>
        <v>78.7</v>
      </c>
      <c r="J48" s="38">
        <f t="array" ref="J48">IF($B48=0,-999,IF(COUNTIFS($Z48:AA48,#N/A)&gt;0,-999,AVERAGE($Z48:AA48)))</f>
        <v>78.866666666666674</v>
      </c>
      <c r="K48" s="38">
        <f t="array" ref="K48">IF($B48=0,-999,IF(COUNTIFS($Z48:AB48,#N/A)&gt;0,-999,AVERAGE($Z48:AB48)))</f>
        <v>79.333333333333329</v>
      </c>
      <c r="L48" s="38">
        <f t="array" ref="L48">IF($B48=0,-999,IF(COUNTIFS($Z48:AC48,#N/A)&gt;0,-999,AVERAGE($Z48:AC48)))</f>
        <v>-999</v>
      </c>
      <c r="M48" s="38">
        <f t="shared" si="7"/>
        <v>0</v>
      </c>
      <c r="N48" s="38">
        <f t="shared" si="8"/>
        <v>0.21132713440406348</v>
      </c>
      <c r="O48" s="38">
        <f t="shared" si="9"/>
        <v>0.84939099159978915</v>
      </c>
      <c r="P48" s="38">
        <f t="shared" si="10"/>
        <v>-999</v>
      </c>
      <c r="Q48" s="37">
        <f t="shared" si="11"/>
        <v>1</v>
      </c>
      <c r="R48" s="37">
        <f t="shared" si="3"/>
        <v>1</v>
      </c>
      <c r="S48" s="37">
        <f t="shared" si="4"/>
        <v>1</v>
      </c>
      <c r="T48" s="37">
        <f t="shared" si="5"/>
        <v>0</v>
      </c>
      <c r="U48" s="37">
        <f t="shared" si="12"/>
        <v>2018</v>
      </c>
      <c r="V48" s="37">
        <f t="shared" ref="V48:X48" si="55">U48-1</f>
        <v>2017</v>
      </c>
      <c r="W48" s="37">
        <f t="shared" si="55"/>
        <v>2016</v>
      </c>
      <c r="X48" s="37">
        <f t="shared" si="55"/>
        <v>2015</v>
      </c>
      <c r="Y48" s="39"/>
      <c r="Z48" s="62">
        <f>IFERROR(IF($B48=0,#N/A,AVERAGEIFS(INDEX(DATOS,0,$C48),INDEX(DATOS,0,$C48),"&lt;&gt;#N/D",INDEX(DATOS,0,$L$2),0,INDEX(DATOS,0,$M$2),1,INDEX(DATOS,0,$N$2),U48,INDEX(DATOS,0,$O$2),$D48)),#N/A)</f>
        <v>78.7</v>
      </c>
      <c r="AA48" s="62">
        <f>IFERROR(IF($B48=0,#N/A,AVERAGEIFS(INDEX(DATOS,0,$C48),INDEX(DATOS,0,$C48),"&lt;&gt;#N/D",INDEX(DATOS,0,$L$2),0,INDEX(DATOS,0,$M$2),1,INDEX(DATOS,0,$N$2),V48,INDEX(DATOS,0,$O$2),$D48)),#N/A)</f>
        <v>79.033333333333346</v>
      </c>
      <c r="AB48" s="62">
        <f>IFERROR(IF($B48=0,#N/A,AVERAGEIFS(INDEX(DATOS,0,$C48),INDEX(DATOS,0,$C48),"&lt;&gt;#N/D",INDEX(DATOS,0,$L$2),0,INDEX(DATOS,0,$M$2),1,INDEX(DATOS,0,$N$2),W48,INDEX(DATOS,0,$O$2),$D48)),#N/A)</f>
        <v>80.266666666666666</v>
      </c>
      <c r="AC48" s="62" t="e">
        <f>IFERROR(IF($B48=0,#N/A,AVERAGEIFS(INDEX(DATOS,0,$C48),INDEX(DATOS,0,$C48),"&lt;&gt;#N/D",INDEX(DATOS,0,$L$2),0,INDEX(DATOS,0,$M$2),1,INDEX(DATOS,0,$N$2),X48,INDEX(DATOS,0,$O$2),$D48)),#N/A)</f>
        <v>#N/A</v>
      </c>
      <c r="AD48" s="33"/>
      <c r="AE48" s="40">
        <f>IFERROR(IF(ISNA(Z48),#N/A,IF(I48=0,0,_xlfn.STDEV.P($Z48:Z48)/I48*100)),#N/A)</f>
        <v>0</v>
      </c>
      <c r="AF48" s="40">
        <f>IFERROR(IF(ISNA(AA48),#N/A,IF(J48=0,0,_xlfn.STDEV.P($Z48:AA48)/J48*100)),#N/A)</f>
        <v>0.21132713440406348</v>
      </c>
      <c r="AG48" s="40">
        <f>IFERROR(IF(ISNA(AB48),#N/A,IF(K48=0,0,_xlfn.STDEV.P($Z48:AB48)/K48*100)),#N/A)</f>
        <v>0.84939099159978915</v>
      </c>
      <c r="AH48" s="40" t="e">
        <f>IFERROR(IF(ISNA(AC48),#N/A,IF(L48=0,0,_xlfn.STDEV.P($Z48:AC48)/L48*100)),#N/A)</f>
        <v>#N/A</v>
      </c>
      <c r="AI48" s="40"/>
    </row>
    <row r="49" spans="1:35" x14ac:dyDescent="0.35">
      <c r="A49">
        <f t="shared" si="14"/>
        <v>43</v>
      </c>
      <c r="B49" s="35">
        <f t="array" ref="B49">IF(B48=0,0,MIN(IF(INDEX(DATOS,0,$N$2)=$U49,IF(ISNUMBER(INDEX(DATOS,0,$C49)),IF(INDEX(DATOS,0,$L$2)=0,IF(INDEX(DATOS,0,$M$2)=1,IF(ISNA(MATCH(INDEX(DATOS,0,$O$2),IF($E$7:E48=E49,$D$7:D48),0)),INDEX(DATOS,0,$K$2))))))))</f>
        <v>677</v>
      </c>
      <c r="C49" s="32">
        <f t="shared" si="15"/>
        <v>20</v>
      </c>
      <c r="D49" s="34" t="str">
        <f>IF($B49=0,"--",INDEX(DATOS,$B49,O$2))</f>
        <v>Departamento de Nogoyá, ER</v>
      </c>
      <c r="E49" s="64" t="s">
        <v>1</v>
      </c>
      <c r="F49" s="36" t="str">
        <f t="shared" si="1"/>
        <v>Dpto. Nogoyá</v>
      </c>
      <c r="G49" s="109">
        <f>VLOOKUP($D49,LOC_UNICOS,G$2,0)</f>
        <v>-32.1666667</v>
      </c>
      <c r="H49" s="109">
        <f>VLOOKUP($D49,LOC_UNICOS,H$2,0)</f>
        <v>-59.8333333</v>
      </c>
      <c r="I49" s="38">
        <f t="array" ref="I49">IF($B49=0,-999,IF(COUNTIFS($Z49:Z49,#N/A)&gt;0,-999,AVERAGE($Z49:Z49)))</f>
        <v>79.733333333333334</v>
      </c>
      <c r="J49" s="38">
        <f t="array" ref="J49">IF($B49=0,-999,IF(COUNTIFS($Z49:AA49,#N/A)&gt;0,-999,AVERAGE($Z49:AA49)))</f>
        <v>79.691666666666663</v>
      </c>
      <c r="K49" s="38">
        <f t="array" ref="K49">IF($B49=0,-999,IF(COUNTIFS($Z49:AB49,#N/A)&gt;0,-999,AVERAGE($Z49:AB49)))</f>
        <v>80.027777777777771</v>
      </c>
      <c r="L49" s="38">
        <f t="array" ref="L49">IF($B49=0,-999,IF(COUNTIFS($Z49:AC49,#N/A)&gt;0,-999,AVERAGE($Z49:AC49)))</f>
        <v>-999</v>
      </c>
      <c r="M49" s="38">
        <f t="shared" si="7"/>
        <v>0</v>
      </c>
      <c r="N49" s="38">
        <f t="shared" si="8"/>
        <v>5.2284847851089777E-2</v>
      </c>
      <c r="O49" s="38">
        <f t="shared" si="9"/>
        <v>0.59547924509565631</v>
      </c>
      <c r="P49" s="38">
        <f t="shared" si="10"/>
        <v>-999</v>
      </c>
      <c r="Q49" s="37">
        <f t="shared" si="11"/>
        <v>1</v>
      </c>
      <c r="R49" s="37">
        <f t="shared" si="3"/>
        <v>1</v>
      </c>
      <c r="S49" s="37">
        <f t="shared" si="4"/>
        <v>1</v>
      </c>
      <c r="T49" s="37">
        <f t="shared" si="5"/>
        <v>0</v>
      </c>
      <c r="U49" s="37">
        <f t="shared" si="12"/>
        <v>2018</v>
      </c>
      <c r="V49" s="37">
        <f t="shared" ref="V49:X49" si="56">U49-1</f>
        <v>2017</v>
      </c>
      <c r="W49" s="37">
        <f t="shared" si="56"/>
        <v>2016</v>
      </c>
      <c r="X49" s="37">
        <f t="shared" si="56"/>
        <v>2015</v>
      </c>
      <c r="Y49" s="39"/>
      <c r="Z49" s="62">
        <f>IFERROR(IF($B49=0,#N/A,AVERAGEIFS(INDEX(DATOS,0,$C49),INDEX(DATOS,0,$C49),"&lt;&gt;#N/D",INDEX(DATOS,0,$L$2),0,INDEX(DATOS,0,$M$2),1,INDEX(DATOS,0,$N$2),U49,INDEX(DATOS,0,$O$2),$D49)),#N/A)</f>
        <v>79.733333333333334</v>
      </c>
      <c r="AA49" s="62">
        <f>IFERROR(IF($B49=0,#N/A,AVERAGEIFS(INDEX(DATOS,0,$C49),INDEX(DATOS,0,$C49),"&lt;&gt;#N/D",INDEX(DATOS,0,$L$2),0,INDEX(DATOS,0,$M$2),1,INDEX(DATOS,0,$N$2),V49,INDEX(DATOS,0,$O$2),$D49)),#N/A)</f>
        <v>79.650000000000006</v>
      </c>
      <c r="AB49" s="62">
        <f>IFERROR(IF($B49=0,#N/A,AVERAGEIFS(INDEX(DATOS,0,$C49),INDEX(DATOS,0,$C49),"&lt;&gt;#N/D",INDEX(DATOS,0,$L$2),0,INDEX(DATOS,0,$M$2),1,INDEX(DATOS,0,$N$2),W49,INDEX(DATOS,0,$O$2),$D49)),#N/A)</f>
        <v>80.7</v>
      </c>
      <c r="AC49" s="62" t="e">
        <f>IFERROR(IF($B49=0,#N/A,AVERAGEIFS(INDEX(DATOS,0,$C49),INDEX(DATOS,0,$C49),"&lt;&gt;#N/D",INDEX(DATOS,0,$L$2),0,INDEX(DATOS,0,$M$2),1,INDEX(DATOS,0,$N$2),X49,INDEX(DATOS,0,$O$2),$D49)),#N/A)</f>
        <v>#N/A</v>
      </c>
      <c r="AD49" s="33"/>
      <c r="AE49" s="40">
        <f>IFERROR(IF(ISNA(Z49),#N/A,IF(I49=0,0,_xlfn.STDEV.P($Z49:Z49)/I49*100)),#N/A)</f>
        <v>0</v>
      </c>
      <c r="AF49" s="40">
        <f>IFERROR(IF(ISNA(AA49),#N/A,IF(J49=0,0,_xlfn.STDEV.P($Z49:AA49)/J49*100)),#N/A)</f>
        <v>5.2284847851089777E-2</v>
      </c>
      <c r="AG49" s="40">
        <f>IFERROR(IF(ISNA(AB49),#N/A,IF(K49=0,0,_xlfn.STDEV.P($Z49:AB49)/K49*100)),#N/A)</f>
        <v>0.59547924509565631</v>
      </c>
      <c r="AH49" s="40" t="e">
        <f>IFERROR(IF(ISNA(AC49),#N/A,IF(L49=0,0,_xlfn.STDEV.P($Z49:AC49)/L49*100)),#N/A)</f>
        <v>#N/A</v>
      </c>
      <c r="AI49" s="40"/>
    </row>
    <row r="50" spans="1:35" x14ac:dyDescent="0.35">
      <c r="A50">
        <f t="shared" si="14"/>
        <v>44</v>
      </c>
      <c r="B50" s="35">
        <f t="array" ref="B50">IF(B49=0,0,MIN(IF(INDEX(DATOS,0,$N$2)=$U50,IF(ISNUMBER(INDEX(DATOS,0,$C50)),IF(INDEX(DATOS,0,$L$2)=0,IF(INDEX(DATOS,0,$M$2)=1,IF(ISNA(MATCH(INDEX(DATOS,0,$O$2),IF($E$7:E49=E50,$D$7:D49),0)),INDEX(DATOS,0,$K$2))))))))</f>
        <v>680</v>
      </c>
      <c r="C50" s="32">
        <f t="shared" si="15"/>
        <v>20</v>
      </c>
      <c r="D50" s="34" t="str">
        <f>IF($B50=0,"--",INDEX(DATOS,$B50,O$2))</f>
        <v>Departamento de Uruguay, ER</v>
      </c>
      <c r="E50" s="64" t="s">
        <v>1</v>
      </c>
      <c r="F50" s="36" t="str">
        <f t="shared" si="1"/>
        <v>Dpto. Uruguay</v>
      </c>
      <c r="G50" s="109">
        <f>VLOOKUP($D50,LOC_UNICOS,G$2,0)</f>
        <v>-32.5833333</v>
      </c>
      <c r="H50" s="109">
        <f>VLOOKUP($D50,LOC_UNICOS,H$2,0)</f>
        <v>-58.5833333</v>
      </c>
      <c r="I50" s="38">
        <f t="array" ref="I50">IF($B50=0,-999,IF(COUNTIFS($Z50:Z50,#N/A)&gt;0,-999,AVERAGE($Z50:Z50)))</f>
        <v>79.300000000000011</v>
      </c>
      <c r="J50" s="38">
        <f t="array" ref="J50">IF($B50=0,-999,IF(COUNTIFS($Z50:AA50,#N/A)&gt;0,-999,AVERAGE($Z50:AA50)))</f>
        <v>79.225000000000009</v>
      </c>
      <c r="K50" s="38">
        <f t="array" ref="K50">IF($B50=0,-999,IF(COUNTIFS($Z50:AB50,#N/A)&gt;0,-999,AVERAGE($Z50:AB50)))</f>
        <v>80.016666666666666</v>
      </c>
      <c r="L50" s="38">
        <f t="array" ref="L50">IF($B50=0,-999,IF(COUNTIFS($Z50:AC50,#N/A)&gt;0,-999,AVERAGE($Z50:AC50)))</f>
        <v>-999</v>
      </c>
      <c r="M50" s="38">
        <f t="shared" si="7"/>
        <v>0</v>
      </c>
      <c r="N50" s="38">
        <f t="shared" si="8"/>
        <v>9.4667087409280953E-2</v>
      </c>
      <c r="O50" s="38">
        <f t="shared" si="9"/>
        <v>1.4012820821957146</v>
      </c>
      <c r="P50" s="38">
        <f t="shared" si="10"/>
        <v>-999</v>
      </c>
      <c r="Q50" s="37">
        <f t="shared" si="11"/>
        <v>1</v>
      </c>
      <c r="R50" s="37">
        <f t="shared" si="3"/>
        <v>1</v>
      </c>
      <c r="S50" s="37">
        <f t="shared" si="4"/>
        <v>1</v>
      </c>
      <c r="T50" s="37">
        <f t="shared" si="5"/>
        <v>0</v>
      </c>
      <c r="U50" s="37">
        <f t="shared" si="12"/>
        <v>2018</v>
      </c>
      <c r="V50" s="37">
        <f t="shared" ref="V50:X50" si="57">U50-1</f>
        <v>2017</v>
      </c>
      <c r="W50" s="37">
        <f t="shared" si="57"/>
        <v>2016</v>
      </c>
      <c r="X50" s="37">
        <f t="shared" si="57"/>
        <v>2015</v>
      </c>
      <c r="Y50" s="39"/>
      <c r="Z50" s="62">
        <f>IFERROR(IF($B50=0,#N/A,AVERAGEIFS(INDEX(DATOS,0,$C50),INDEX(DATOS,0,$C50),"&lt;&gt;#N/D",INDEX(DATOS,0,$L$2),0,INDEX(DATOS,0,$M$2),1,INDEX(DATOS,0,$N$2),U50,INDEX(DATOS,0,$O$2),$D50)),#N/A)</f>
        <v>79.300000000000011</v>
      </c>
      <c r="AA50" s="62">
        <f>IFERROR(IF($B50=0,#N/A,AVERAGEIFS(INDEX(DATOS,0,$C50),INDEX(DATOS,0,$C50),"&lt;&gt;#N/D",INDEX(DATOS,0,$L$2),0,INDEX(DATOS,0,$M$2),1,INDEX(DATOS,0,$N$2),V50,INDEX(DATOS,0,$O$2),$D50)),#N/A)</f>
        <v>79.150000000000006</v>
      </c>
      <c r="AB50" s="62">
        <f>IFERROR(IF($B50=0,#N/A,AVERAGEIFS(INDEX(DATOS,0,$C50),INDEX(DATOS,0,$C50),"&lt;&gt;#N/D",INDEX(DATOS,0,$L$2),0,INDEX(DATOS,0,$M$2),1,INDEX(DATOS,0,$N$2),W50,INDEX(DATOS,0,$O$2),$D50)),#N/A)</f>
        <v>81.599999999999994</v>
      </c>
      <c r="AC50" s="62" t="e">
        <f>IFERROR(IF($B50=0,#N/A,AVERAGEIFS(INDEX(DATOS,0,$C50),INDEX(DATOS,0,$C50),"&lt;&gt;#N/D",INDEX(DATOS,0,$L$2),0,INDEX(DATOS,0,$M$2),1,INDEX(DATOS,0,$N$2),X50,INDEX(DATOS,0,$O$2),$D50)),#N/A)</f>
        <v>#N/A</v>
      </c>
      <c r="AD50" s="33"/>
      <c r="AE50" s="40">
        <f>IFERROR(IF(ISNA(Z50),#N/A,IF(I50=0,0,_xlfn.STDEV.P($Z50:Z50)/I50*100)),#N/A)</f>
        <v>0</v>
      </c>
      <c r="AF50" s="40">
        <f>IFERROR(IF(ISNA(AA50),#N/A,IF(J50=0,0,_xlfn.STDEV.P($Z50:AA50)/J50*100)),#N/A)</f>
        <v>9.4667087409280953E-2</v>
      </c>
      <c r="AG50" s="40">
        <f>IFERROR(IF(ISNA(AB50),#N/A,IF(K50=0,0,_xlfn.STDEV.P($Z50:AB50)/K50*100)),#N/A)</f>
        <v>1.4012820821957146</v>
      </c>
      <c r="AH50" s="40" t="e">
        <f>IFERROR(IF(ISNA(AC50),#N/A,IF(L50=0,0,_xlfn.STDEV.P($Z50:AC50)/L50*100)),#N/A)</f>
        <v>#N/A</v>
      </c>
      <c r="AI50" s="40"/>
    </row>
    <row r="51" spans="1:35" x14ac:dyDescent="0.35">
      <c r="A51">
        <f t="shared" si="14"/>
        <v>45</v>
      </c>
      <c r="B51" s="35">
        <f t="array" ref="B51">IF(B50=0,0,MIN(IF(INDEX(DATOS,0,$N$2)=$U51,IF(ISNUMBER(INDEX(DATOS,0,$C51)),IF(INDEX(DATOS,0,$L$2)=0,IF(INDEX(DATOS,0,$M$2)=1,IF(ISNA(MATCH(INDEX(DATOS,0,$O$2),IF($E$7:E50=E51,$D$7:D50),0)),INDEX(DATOS,0,$K$2))))))))</f>
        <v>682</v>
      </c>
      <c r="C51" s="32">
        <f t="shared" si="15"/>
        <v>20</v>
      </c>
      <c r="D51" s="34" t="str">
        <f>IF($B51=0,"--",INDEX(DATOS,$B51,O$2))</f>
        <v>Departamento de Victoria, ER</v>
      </c>
      <c r="E51" s="64" t="s">
        <v>1</v>
      </c>
      <c r="F51" s="36" t="str">
        <f t="shared" si="1"/>
        <v>Dpto. Victoria</v>
      </c>
      <c r="G51" s="109">
        <f>VLOOKUP($D51,LOC_UNICOS,G$2,0)</f>
        <v>-32.6666667</v>
      </c>
      <c r="H51" s="109">
        <f>VLOOKUP($D51,LOC_UNICOS,H$2,0)</f>
        <v>-60.3333333</v>
      </c>
      <c r="I51" s="38">
        <f t="array" ref="I51">IF($B51=0,-999,IF(COUNTIFS($Z51:Z51,#N/A)&gt;0,-999,AVERAGE($Z51:Z51)))</f>
        <v>79.25</v>
      </c>
      <c r="J51" s="38">
        <f t="array" ref="J51">IF($B51=0,-999,IF(COUNTIFS($Z51:AA51,#N/A)&gt;0,-999,AVERAGE($Z51:AA51)))</f>
        <v>79.3</v>
      </c>
      <c r="K51" s="38">
        <f t="array" ref="K51">IF($B51=0,-999,IF(COUNTIFS($Z51:AB51,#N/A)&gt;0,-999,AVERAGE($Z51:AB51)))</f>
        <v>79.911111111111111</v>
      </c>
      <c r="L51" s="38">
        <f t="array" ref="L51">IF($B51=0,-999,IF(COUNTIFS($Z51:AC51,#N/A)&gt;0,-999,AVERAGE($Z51:AC51)))</f>
        <v>-999</v>
      </c>
      <c r="M51" s="38">
        <f t="shared" si="7"/>
        <v>0</v>
      </c>
      <c r="N51" s="38">
        <f t="shared" si="8"/>
        <v>6.3051702395961112E-2</v>
      </c>
      <c r="O51" s="38">
        <f t="shared" si="9"/>
        <v>1.0827096615710696</v>
      </c>
      <c r="P51" s="38">
        <f t="shared" si="10"/>
        <v>-999</v>
      </c>
      <c r="Q51" s="37">
        <f t="shared" si="11"/>
        <v>1</v>
      </c>
      <c r="R51" s="37">
        <f t="shared" si="3"/>
        <v>1</v>
      </c>
      <c r="S51" s="37">
        <f t="shared" si="4"/>
        <v>1</v>
      </c>
      <c r="T51" s="37">
        <f t="shared" si="5"/>
        <v>0</v>
      </c>
      <c r="U51" s="37">
        <f t="shared" si="12"/>
        <v>2018</v>
      </c>
      <c r="V51" s="37">
        <f t="shared" ref="V51:X51" si="58">U51-1</f>
        <v>2017</v>
      </c>
      <c r="W51" s="37">
        <f t="shared" si="58"/>
        <v>2016</v>
      </c>
      <c r="X51" s="37">
        <f t="shared" si="58"/>
        <v>2015</v>
      </c>
      <c r="Y51" s="39"/>
      <c r="Z51" s="62">
        <f>IFERROR(IF($B51=0,#N/A,AVERAGEIFS(INDEX(DATOS,0,$C51),INDEX(DATOS,0,$C51),"&lt;&gt;#N/D",INDEX(DATOS,0,$L$2),0,INDEX(DATOS,0,$M$2),1,INDEX(DATOS,0,$N$2),U51,INDEX(DATOS,0,$O$2),$D51)),#N/A)</f>
        <v>79.25</v>
      </c>
      <c r="AA51" s="62">
        <f>IFERROR(IF($B51=0,#N/A,AVERAGEIFS(INDEX(DATOS,0,$C51),INDEX(DATOS,0,$C51),"&lt;&gt;#N/D",INDEX(DATOS,0,$L$2),0,INDEX(DATOS,0,$M$2),1,INDEX(DATOS,0,$N$2),V51,INDEX(DATOS,0,$O$2),$D51)),#N/A)</f>
        <v>79.349999999999994</v>
      </c>
      <c r="AB51" s="62">
        <f>IFERROR(IF($B51=0,#N/A,AVERAGEIFS(INDEX(DATOS,0,$C51),INDEX(DATOS,0,$C51),"&lt;&gt;#N/D",INDEX(DATOS,0,$L$2),0,INDEX(DATOS,0,$M$2),1,INDEX(DATOS,0,$N$2),W51,INDEX(DATOS,0,$O$2),$D51)),#N/A)</f>
        <v>81.13333333333334</v>
      </c>
      <c r="AC51" s="62" t="e">
        <f>IFERROR(IF($B51=0,#N/A,AVERAGEIFS(INDEX(DATOS,0,$C51),INDEX(DATOS,0,$C51),"&lt;&gt;#N/D",INDEX(DATOS,0,$L$2),0,INDEX(DATOS,0,$M$2),1,INDEX(DATOS,0,$N$2),X51,INDEX(DATOS,0,$O$2),$D51)),#N/A)</f>
        <v>#N/A</v>
      </c>
      <c r="AD51" s="33"/>
      <c r="AE51" s="40">
        <f>IFERROR(IF(ISNA(Z51),#N/A,IF(I51=0,0,_xlfn.STDEV.P($Z51:Z51)/I51*100)),#N/A)</f>
        <v>0</v>
      </c>
      <c r="AF51" s="40">
        <f>IFERROR(IF(ISNA(AA51),#N/A,IF(J51=0,0,_xlfn.STDEV.P($Z51:AA51)/J51*100)),#N/A)</f>
        <v>6.3051702395961112E-2</v>
      </c>
      <c r="AG51" s="40">
        <f>IFERROR(IF(ISNA(AB51),#N/A,IF(K51=0,0,_xlfn.STDEV.P($Z51:AB51)/K51*100)),#N/A)</f>
        <v>1.0827096615710696</v>
      </c>
      <c r="AH51" s="40" t="e">
        <f>IFERROR(IF(ISNA(AC51),#N/A,IF(L51=0,0,_xlfn.STDEV.P($Z51:AC51)/L51*100)),#N/A)</f>
        <v>#N/A</v>
      </c>
      <c r="AI51" s="40"/>
    </row>
    <row r="52" spans="1:35" x14ac:dyDescent="0.35">
      <c r="A52">
        <f t="shared" si="14"/>
        <v>46</v>
      </c>
      <c r="B52" s="35">
        <f t="array" ref="B52">IF(B51=0,0,MIN(IF(INDEX(DATOS,0,$N$2)=$U52,IF(ISNUMBER(INDEX(DATOS,0,$C52)),IF(INDEX(DATOS,0,$L$2)=0,IF(INDEX(DATOS,0,$M$2)=1,IF(ISNA(MATCH(INDEX(DATOS,0,$O$2),IF($E$7:E51=E52,$D$7:D51),0)),INDEX(DATOS,0,$K$2))))))))</f>
        <v>685</v>
      </c>
      <c r="C52" s="32">
        <f t="shared" si="15"/>
        <v>20</v>
      </c>
      <c r="D52" s="34" t="str">
        <f>IF($B52=0,"--",INDEX(DATOS,$B52,O$2))</f>
        <v>Departamento de San Salvador, ER</v>
      </c>
      <c r="E52" s="64" t="s">
        <v>1</v>
      </c>
      <c r="F52" s="36" t="str">
        <f t="shared" si="1"/>
        <v>Dpto. San Salvador</v>
      </c>
      <c r="G52" s="109">
        <f>VLOOKUP($D52,LOC_UNICOS,G$2,0)</f>
        <v>-31.618055999999999</v>
      </c>
      <c r="H52" s="109">
        <f>VLOOKUP($D52,LOC_UNICOS,H$2,0)</f>
        <v>-58.505000000000003</v>
      </c>
      <c r="I52" s="38">
        <f t="array" ref="I52">IF($B52=0,-999,IF(COUNTIFS($Z52:Z52,#N/A)&gt;0,-999,AVERAGE($Z52:Z52)))</f>
        <v>80.5</v>
      </c>
      <c r="J52" s="38">
        <f t="array" ref="J52">IF($B52=0,-999,IF(COUNTIFS($Z52:AA52,#N/A)&gt;0,-999,AVERAGE($Z52:AA52)))</f>
        <v>79.5</v>
      </c>
      <c r="K52" s="38">
        <f t="array" ref="K52">IF($B52=0,-999,IF(COUNTIFS($Z52:AB52,#N/A)&gt;0,-999,AVERAGE($Z52:AB52)))</f>
        <v>-999</v>
      </c>
      <c r="L52" s="38">
        <f t="array" ref="L52">IF($B52=0,-999,IF(COUNTIFS($Z52:AC52,#N/A)&gt;0,-999,AVERAGE($Z52:AC52)))</f>
        <v>-999</v>
      </c>
      <c r="M52" s="38">
        <f t="shared" si="7"/>
        <v>0</v>
      </c>
      <c r="N52" s="38">
        <f t="shared" si="8"/>
        <v>1.257861635220126</v>
      </c>
      <c r="O52" s="38">
        <f t="shared" si="9"/>
        <v>-999</v>
      </c>
      <c r="P52" s="38">
        <f t="shared" si="10"/>
        <v>-999</v>
      </c>
      <c r="Q52" s="37">
        <f t="shared" si="11"/>
        <v>1</v>
      </c>
      <c r="R52" s="37">
        <f t="shared" si="3"/>
        <v>1</v>
      </c>
      <c r="S52" s="37">
        <f t="shared" si="4"/>
        <v>0</v>
      </c>
      <c r="T52" s="37">
        <f t="shared" si="5"/>
        <v>0</v>
      </c>
      <c r="U52" s="37">
        <f t="shared" si="12"/>
        <v>2018</v>
      </c>
      <c r="V52" s="37">
        <f t="shared" ref="V52:X52" si="59">U52-1</f>
        <v>2017</v>
      </c>
      <c r="W52" s="37">
        <f t="shared" si="59"/>
        <v>2016</v>
      </c>
      <c r="X52" s="37">
        <f t="shared" si="59"/>
        <v>2015</v>
      </c>
      <c r="Y52" s="39"/>
      <c r="Z52" s="62">
        <f>IFERROR(IF($B52=0,#N/A,AVERAGEIFS(INDEX(DATOS,0,$C52),INDEX(DATOS,0,$C52),"&lt;&gt;#N/D",INDEX(DATOS,0,$L$2),0,INDEX(DATOS,0,$M$2),1,INDEX(DATOS,0,$N$2),U52,INDEX(DATOS,0,$O$2),$D52)),#N/A)</f>
        <v>80.5</v>
      </c>
      <c r="AA52" s="62">
        <f>IFERROR(IF($B52=0,#N/A,AVERAGEIFS(INDEX(DATOS,0,$C52),INDEX(DATOS,0,$C52),"&lt;&gt;#N/D",INDEX(DATOS,0,$L$2),0,INDEX(DATOS,0,$M$2),1,INDEX(DATOS,0,$N$2),V52,INDEX(DATOS,0,$O$2),$D52)),#N/A)</f>
        <v>78.5</v>
      </c>
      <c r="AB52" s="62" t="e">
        <f>IFERROR(IF($B52=0,#N/A,AVERAGEIFS(INDEX(DATOS,0,$C52),INDEX(DATOS,0,$C52),"&lt;&gt;#N/D",INDEX(DATOS,0,$L$2),0,INDEX(DATOS,0,$M$2),1,INDEX(DATOS,0,$N$2),W52,INDEX(DATOS,0,$O$2),$D52)),#N/A)</f>
        <v>#N/A</v>
      </c>
      <c r="AC52" s="62" t="e">
        <f>IFERROR(IF($B52=0,#N/A,AVERAGEIFS(INDEX(DATOS,0,$C52),INDEX(DATOS,0,$C52),"&lt;&gt;#N/D",INDEX(DATOS,0,$L$2),0,INDEX(DATOS,0,$M$2),1,INDEX(DATOS,0,$N$2),X52,INDEX(DATOS,0,$O$2),$D52)),#N/A)</f>
        <v>#N/A</v>
      </c>
      <c r="AD52" s="33"/>
      <c r="AE52" s="40">
        <f>IFERROR(IF(ISNA(Z52),#N/A,IF(I52=0,0,_xlfn.STDEV.P($Z52:Z52)/I52*100)),#N/A)</f>
        <v>0</v>
      </c>
      <c r="AF52" s="40">
        <f>IFERROR(IF(ISNA(AA52),#N/A,IF(J52=0,0,_xlfn.STDEV.P($Z52:AA52)/J52*100)),#N/A)</f>
        <v>1.257861635220126</v>
      </c>
      <c r="AG52" s="40" t="e">
        <f>IFERROR(IF(ISNA(AB52),#N/A,IF(K52=0,0,_xlfn.STDEV.P($Z52:AB52)/K52*100)),#N/A)</f>
        <v>#N/A</v>
      </c>
      <c r="AH52" s="40" t="e">
        <f>IFERROR(IF(ISNA(AC52),#N/A,IF(L52=0,0,_xlfn.STDEV.P($Z52:AC52)/L52*100)),#N/A)</f>
        <v>#N/A</v>
      </c>
      <c r="AI52" s="40"/>
    </row>
    <row r="53" spans="1:35" x14ac:dyDescent="0.35">
      <c r="A53">
        <f t="shared" si="14"/>
        <v>47</v>
      </c>
      <c r="B53" s="35">
        <f t="array" ref="B53">IF(B52=0,0,MIN(IF(INDEX(DATOS,0,$N$2)=$U53,IF(ISNUMBER(INDEX(DATOS,0,$C53)),IF(INDEX(DATOS,0,$L$2)=0,IF(INDEX(DATOS,0,$M$2)=1,IF(ISNA(MATCH(INDEX(DATOS,0,$O$2),IF($E$7:E52=E53,$D$7:D52),0)),INDEX(DATOS,0,$K$2))))))))</f>
        <v>686</v>
      </c>
      <c r="C53" s="32">
        <f t="shared" si="15"/>
        <v>20</v>
      </c>
      <c r="D53" s="34" t="str">
        <f>IF($B53=0,"--",INDEX(DATOS,$B53,O$2))</f>
        <v>Partido de Balcarce, BA</v>
      </c>
      <c r="E53" s="64" t="s">
        <v>1</v>
      </c>
      <c r="F53" s="36" t="str">
        <f t="shared" si="1"/>
        <v>Partido de Balcarce</v>
      </c>
      <c r="G53" s="109">
        <f>VLOOKUP($D53,LOC_UNICOS,G$2,0)</f>
        <v>-37.75</v>
      </c>
      <c r="H53" s="109">
        <f>VLOOKUP($D53,LOC_UNICOS,H$2,0)</f>
        <v>-58.25</v>
      </c>
      <c r="I53" s="38">
        <f t="array" ref="I53">IF($B53=0,-999,IF(COUNTIFS($Z53:Z53,#N/A)&gt;0,-999,AVERAGE($Z53:Z53)))</f>
        <v>76.966666666666669</v>
      </c>
      <c r="J53" s="38">
        <f t="array" ref="J53">IF($B53=0,-999,IF(COUNTIFS($Z53:AA53,#N/A)&gt;0,-999,AVERAGE($Z53:AA53)))</f>
        <v>78.741666666666674</v>
      </c>
      <c r="K53" s="38">
        <f t="array" ref="K53">IF($B53=0,-999,IF(COUNTIFS($Z53:AB53,#N/A)&gt;0,-999,AVERAGE($Z53:AB53)))</f>
        <v>79.361111111111114</v>
      </c>
      <c r="L53" s="38">
        <f t="array" ref="L53">IF($B53=0,-999,IF(COUNTIFS($Z53:AC53,#N/A)&gt;0,-999,AVERAGE($Z53:AC53)))</f>
        <v>-999</v>
      </c>
      <c r="M53" s="38">
        <f t="shared" si="7"/>
        <v>0</v>
      </c>
      <c r="N53" s="38">
        <f t="shared" si="8"/>
        <v>2.2542067943697726</v>
      </c>
      <c r="O53" s="38">
        <f t="shared" si="9"/>
        <v>2.1338784717855019</v>
      </c>
      <c r="P53" s="38">
        <f t="shared" si="10"/>
        <v>-999</v>
      </c>
      <c r="Q53" s="37">
        <f t="shared" si="11"/>
        <v>1</v>
      </c>
      <c r="R53" s="37">
        <f t="shared" si="3"/>
        <v>1</v>
      </c>
      <c r="S53" s="37">
        <f t="shared" si="4"/>
        <v>1</v>
      </c>
      <c r="T53" s="37">
        <f t="shared" si="5"/>
        <v>0</v>
      </c>
      <c r="U53" s="37">
        <f t="shared" si="12"/>
        <v>2018</v>
      </c>
      <c r="V53" s="37">
        <f t="shared" ref="V53:X53" si="60">U53-1</f>
        <v>2017</v>
      </c>
      <c r="W53" s="37">
        <f t="shared" si="60"/>
        <v>2016</v>
      </c>
      <c r="X53" s="37">
        <f t="shared" si="60"/>
        <v>2015</v>
      </c>
      <c r="Y53" s="39"/>
      <c r="Z53" s="62">
        <f>IFERROR(IF($B53=0,#N/A,AVERAGEIFS(INDEX(DATOS,0,$C53),INDEX(DATOS,0,$C53),"&lt;&gt;#N/D",INDEX(DATOS,0,$L$2),0,INDEX(DATOS,0,$M$2),1,INDEX(DATOS,0,$N$2),U53,INDEX(DATOS,0,$O$2),$D53)),#N/A)</f>
        <v>76.966666666666669</v>
      </c>
      <c r="AA53" s="62">
        <f>IFERROR(IF($B53=0,#N/A,AVERAGEIFS(INDEX(DATOS,0,$C53),INDEX(DATOS,0,$C53),"&lt;&gt;#N/D",INDEX(DATOS,0,$L$2),0,INDEX(DATOS,0,$M$2),1,INDEX(DATOS,0,$N$2),V53,INDEX(DATOS,0,$O$2),$D53)),#N/A)</f>
        <v>80.516666666666666</v>
      </c>
      <c r="AB53" s="62">
        <f>IFERROR(IF($B53=0,#N/A,AVERAGEIFS(INDEX(DATOS,0,$C53),INDEX(DATOS,0,$C53),"&lt;&gt;#N/D",INDEX(DATOS,0,$L$2),0,INDEX(DATOS,0,$M$2),1,INDEX(DATOS,0,$N$2),W53,INDEX(DATOS,0,$O$2),$D53)),#N/A)</f>
        <v>80.599999999999994</v>
      </c>
      <c r="AC53" s="62" t="e">
        <f>IFERROR(IF($B53=0,#N/A,AVERAGEIFS(INDEX(DATOS,0,$C53),INDEX(DATOS,0,$C53),"&lt;&gt;#N/D",INDEX(DATOS,0,$L$2),0,INDEX(DATOS,0,$M$2),1,INDEX(DATOS,0,$N$2),X53,INDEX(DATOS,0,$O$2),$D53)),#N/A)</f>
        <v>#N/A</v>
      </c>
      <c r="AD53" s="33"/>
      <c r="AE53" s="40">
        <f>IFERROR(IF(ISNA(Z53),#N/A,IF(I53=0,0,_xlfn.STDEV.P($Z53:Z53)/I53*100)),#N/A)</f>
        <v>0</v>
      </c>
      <c r="AF53" s="40">
        <f>IFERROR(IF(ISNA(AA53),#N/A,IF(J53=0,0,_xlfn.STDEV.P($Z53:AA53)/J53*100)),#N/A)</f>
        <v>2.2542067943697726</v>
      </c>
      <c r="AG53" s="40">
        <f>IFERROR(IF(ISNA(AB53),#N/A,IF(K53=0,0,_xlfn.STDEV.P($Z53:AB53)/K53*100)),#N/A)</f>
        <v>2.1338784717855019</v>
      </c>
      <c r="AH53" s="40" t="e">
        <f>IFERROR(IF(ISNA(AC53),#N/A,IF(L53=0,0,_xlfn.STDEV.P($Z53:AC53)/L53*100)),#N/A)</f>
        <v>#N/A</v>
      </c>
      <c r="AI53" s="40"/>
    </row>
    <row r="54" spans="1:35" x14ac:dyDescent="0.35">
      <c r="A54">
        <f t="shared" si="14"/>
        <v>48</v>
      </c>
      <c r="B54" s="35">
        <f t="array" ref="B54">IF(B53=0,0,MIN(IF(INDEX(DATOS,0,$N$2)=$U54,IF(ISNUMBER(INDEX(DATOS,0,$C54)),IF(INDEX(DATOS,0,$L$2)=0,IF(INDEX(DATOS,0,$M$2)=1,IF(ISNA(MATCH(INDEX(DATOS,0,$O$2),IF($E$7:E53=E54,$D$7:D53),0)),INDEX(DATOS,0,$K$2))))))))</f>
        <v>689</v>
      </c>
      <c r="C54" s="32">
        <f t="shared" si="15"/>
        <v>20</v>
      </c>
      <c r="D54" s="34" t="str">
        <f>IF($B54=0,"--",INDEX(DATOS,$B54,O$2))</f>
        <v>Partido de Necochea, BA</v>
      </c>
      <c r="E54" s="64" t="s">
        <v>1</v>
      </c>
      <c r="F54" s="36" t="str">
        <f t="shared" si="1"/>
        <v>Partido de Necochea</v>
      </c>
      <c r="G54" s="109">
        <f>VLOOKUP($D54,LOC_UNICOS,G$2,0)</f>
        <v>-38.25</v>
      </c>
      <c r="H54" s="109">
        <f>VLOOKUP($D54,LOC_UNICOS,H$2,0)</f>
        <v>-59.25</v>
      </c>
      <c r="I54" s="38">
        <f t="array" ref="I54">IF($B54=0,-999,IF(COUNTIFS($Z54:Z54,#N/A)&gt;0,-999,AVERAGE($Z54:Z54)))</f>
        <v>76.775000000000006</v>
      </c>
      <c r="J54" s="38">
        <f t="array" ref="J54">IF($B54=0,-999,IF(COUNTIFS($Z54:AA54,#N/A)&gt;0,-999,AVERAGE($Z54:AA54)))</f>
        <v>-999</v>
      </c>
      <c r="K54" s="38">
        <f t="array" ref="K54">IF($B54=0,-999,IF(COUNTIFS($Z54:AB54,#N/A)&gt;0,-999,AVERAGE($Z54:AB54)))</f>
        <v>-999</v>
      </c>
      <c r="L54" s="38">
        <f t="array" ref="L54">IF($B54=0,-999,IF(COUNTIFS($Z54:AC54,#N/A)&gt;0,-999,AVERAGE($Z54:AC54)))</f>
        <v>-999</v>
      </c>
      <c r="M54" s="38">
        <f t="shared" si="7"/>
        <v>0</v>
      </c>
      <c r="N54" s="38">
        <f t="shared" si="8"/>
        <v>-999</v>
      </c>
      <c r="O54" s="38">
        <f t="shared" si="9"/>
        <v>-999</v>
      </c>
      <c r="P54" s="38">
        <f t="shared" si="10"/>
        <v>-999</v>
      </c>
      <c r="Q54" s="37">
        <f t="shared" si="11"/>
        <v>1</v>
      </c>
      <c r="R54" s="37">
        <f t="shared" si="3"/>
        <v>0</v>
      </c>
      <c r="S54" s="37">
        <f t="shared" si="4"/>
        <v>0</v>
      </c>
      <c r="T54" s="37">
        <f t="shared" si="5"/>
        <v>0</v>
      </c>
      <c r="U54" s="37">
        <f t="shared" si="12"/>
        <v>2018</v>
      </c>
      <c r="V54" s="37">
        <f t="shared" ref="V54:X54" si="61">U54-1</f>
        <v>2017</v>
      </c>
      <c r="W54" s="37">
        <f t="shared" si="61"/>
        <v>2016</v>
      </c>
      <c r="X54" s="37">
        <f t="shared" si="61"/>
        <v>2015</v>
      </c>
      <c r="Y54" s="39"/>
      <c r="Z54" s="62">
        <f>IFERROR(IF($B54=0,#N/A,AVERAGEIFS(INDEX(DATOS,0,$C54),INDEX(DATOS,0,$C54),"&lt;&gt;#N/D",INDEX(DATOS,0,$L$2),0,INDEX(DATOS,0,$M$2),1,INDEX(DATOS,0,$N$2),U54,INDEX(DATOS,0,$O$2),$D54)),#N/A)</f>
        <v>76.775000000000006</v>
      </c>
      <c r="AA54" s="62" t="e">
        <f>IFERROR(IF($B54=0,#N/A,AVERAGEIFS(INDEX(DATOS,0,$C54),INDEX(DATOS,0,$C54),"&lt;&gt;#N/D",INDEX(DATOS,0,$L$2),0,INDEX(DATOS,0,$M$2),1,INDEX(DATOS,0,$N$2),V54,INDEX(DATOS,0,$O$2),$D54)),#N/A)</f>
        <v>#N/A</v>
      </c>
      <c r="AB54" s="62">
        <f>IFERROR(IF($B54=0,#N/A,AVERAGEIFS(INDEX(DATOS,0,$C54),INDEX(DATOS,0,$C54),"&lt;&gt;#N/D",INDEX(DATOS,0,$L$2),0,INDEX(DATOS,0,$M$2),1,INDEX(DATOS,0,$N$2),W54,INDEX(DATOS,0,$O$2),$D54)),#N/A)</f>
        <v>78.349999999999994</v>
      </c>
      <c r="AC54" s="62" t="e">
        <f>IFERROR(IF($B54=0,#N/A,AVERAGEIFS(INDEX(DATOS,0,$C54),INDEX(DATOS,0,$C54),"&lt;&gt;#N/D",INDEX(DATOS,0,$L$2),0,INDEX(DATOS,0,$M$2),1,INDEX(DATOS,0,$N$2),X54,INDEX(DATOS,0,$O$2),$D54)),#N/A)</f>
        <v>#N/A</v>
      </c>
      <c r="AD54" s="33"/>
      <c r="AE54" s="40">
        <f>IFERROR(IF(ISNA(Z54),#N/A,IF(I54=0,0,_xlfn.STDEV.P($Z54:Z54)/I54*100)),#N/A)</f>
        <v>0</v>
      </c>
      <c r="AF54" s="40" t="e">
        <f>IFERROR(IF(ISNA(AA54),#N/A,IF(J54=0,0,_xlfn.STDEV.P($Z54:AA54)/J54*100)),#N/A)</f>
        <v>#N/A</v>
      </c>
      <c r="AG54" s="40" t="e">
        <f>IFERROR(IF(ISNA(AB54),#N/A,IF(K54=0,0,_xlfn.STDEV.P($Z54:AB54)/K54*100)),#N/A)</f>
        <v>#N/A</v>
      </c>
      <c r="AH54" s="40" t="e">
        <f>IFERROR(IF(ISNA(AC54),#N/A,IF(L54=0,0,_xlfn.STDEV.P($Z54:AC54)/L54*100)),#N/A)</f>
        <v>#N/A</v>
      </c>
      <c r="AI54" s="40"/>
    </row>
    <row r="55" spans="1:35" x14ac:dyDescent="0.35">
      <c r="A55">
        <f t="shared" si="14"/>
        <v>49</v>
      </c>
      <c r="B55" s="35">
        <f t="array" ref="B55">IF(B54=0,0,MIN(IF(INDEX(DATOS,0,$N$2)=$U55,IF(ISNUMBER(INDEX(DATOS,0,$C55)),IF(INDEX(DATOS,0,$L$2)=0,IF(INDEX(DATOS,0,$M$2)=1,IF(ISNA(MATCH(INDEX(DATOS,0,$O$2),IF($E$7:E54=E55,$D$7:D54),0)),INDEX(DATOS,0,$K$2))))))))</f>
        <v>693</v>
      </c>
      <c r="C55" s="32">
        <f t="shared" si="15"/>
        <v>20</v>
      </c>
      <c r="D55" s="34" t="str">
        <f>IF($B55=0,"--",INDEX(DATOS,$B55,O$2))</f>
        <v>Partido de Lobería, BA</v>
      </c>
      <c r="E55" s="64" t="s">
        <v>1</v>
      </c>
      <c r="F55" s="36" t="str">
        <f t="shared" si="1"/>
        <v>Partido de Lobería</v>
      </c>
      <c r="G55" s="109">
        <f>VLOOKUP($D55,LOC_UNICOS,G$2,0)</f>
        <v>-38.0833333</v>
      </c>
      <c r="H55" s="109">
        <f>VLOOKUP($D55,LOC_UNICOS,H$2,0)</f>
        <v>-58.75</v>
      </c>
      <c r="I55" s="38">
        <f t="array" ref="I55">IF($B55=0,-999,IF(COUNTIFS($Z55:Z55,#N/A)&gt;0,-999,AVERAGE($Z55:Z55)))</f>
        <v>77.14</v>
      </c>
      <c r="J55" s="38">
        <f t="array" ref="J55">IF($B55=0,-999,IF(COUNTIFS($Z55:AA55,#N/A)&gt;0,-999,AVERAGE($Z55:AA55)))</f>
        <v>79.032499999999999</v>
      </c>
      <c r="K55" s="38">
        <f t="array" ref="K55">IF($B55=0,-999,IF(COUNTIFS($Z55:AB55,#N/A)&gt;0,-999,AVERAGE($Z55:AB55)))</f>
        <v>79.43416666666667</v>
      </c>
      <c r="L55" s="38">
        <f t="array" ref="L55">IF($B55=0,-999,IF(COUNTIFS($Z55:AC55,#N/A)&gt;0,-999,AVERAGE($Z55:AC55)))</f>
        <v>-999</v>
      </c>
      <c r="M55" s="38">
        <f t="shared" si="7"/>
        <v>0</v>
      </c>
      <c r="N55" s="38">
        <f t="shared" si="8"/>
        <v>2.3945845063739668</v>
      </c>
      <c r="O55" s="38">
        <f t="shared" si="9"/>
        <v>2.0725616550348791</v>
      </c>
      <c r="P55" s="38">
        <f t="shared" si="10"/>
        <v>-999</v>
      </c>
      <c r="Q55" s="37">
        <f t="shared" si="11"/>
        <v>1</v>
      </c>
      <c r="R55" s="37">
        <f t="shared" si="3"/>
        <v>1</v>
      </c>
      <c r="S55" s="37">
        <f t="shared" si="4"/>
        <v>1</v>
      </c>
      <c r="T55" s="37">
        <f t="shared" si="5"/>
        <v>0</v>
      </c>
      <c r="U55" s="37">
        <f t="shared" si="12"/>
        <v>2018</v>
      </c>
      <c r="V55" s="37">
        <f t="shared" ref="V55:X55" si="62">U55-1</f>
        <v>2017</v>
      </c>
      <c r="W55" s="37">
        <f t="shared" si="62"/>
        <v>2016</v>
      </c>
      <c r="X55" s="37">
        <f t="shared" si="62"/>
        <v>2015</v>
      </c>
      <c r="Y55" s="39"/>
      <c r="Z55" s="62">
        <f>IFERROR(IF($B55=0,#N/A,AVERAGEIFS(INDEX(DATOS,0,$C55),INDEX(DATOS,0,$C55),"&lt;&gt;#N/D",INDEX(DATOS,0,$L$2),0,INDEX(DATOS,0,$M$2),1,INDEX(DATOS,0,$N$2),U55,INDEX(DATOS,0,$O$2),$D55)),#N/A)</f>
        <v>77.14</v>
      </c>
      <c r="AA55" s="62">
        <f>IFERROR(IF($B55=0,#N/A,AVERAGEIFS(INDEX(DATOS,0,$C55),INDEX(DATOS,0,$C55),"&lt;&gt;#N/D",INDEX(DATOS,0,$L$2),0,INDEX(DATOS,0,$M$2),1,INDEX(DATOS,0,$N$2),V55,INDEX(DATOS,0,$O$2),$D55)),#N/A)</f>
        <v>80.925000000000011</v>
      </c>
      <c r="AB55" s="62">
        <f>IFERROR(IF($B55=0,#N/A,AVERAGEIFS(INDEX(DATOS,0,$C55),INDEX(DATOS,0,$C55),"&lt;&gt;#N/D",INDEX(DATOS,0,$L$2),0,INDEX(DATOS,0,$M$2),1,INDEX(DATOS,0,$N$2),W55,INDEX(DATOS,0,$O$2),$D55)),#N/A)</f>
        <v>80.237499999999997</v>
      </c>
      <c r="AC55" s="62" t="e">
        <f>IFERROR(IF($B55=0,#N/A,AVERAGEIFS(INDEX(DATOS,0,$C55),INDEX(DATOS,0,$C55),"&lt;&gt;#N/D",INDEX(DATOS,0,$L$2),0,INDEX(DATOS,0,$M$2),1,INDEX(DATOS,0,$N$2),X55,INDEX(DATOS,0,$O$2),$D55)),#N/A)</f>
        <v>#N/A</v>
      </c>
      <c r="AD55" s="33"/>
      <c r="AE55" s="40">
        <f>IFERROR(IF(ISNA(Z55),#N/A,IF(I55=0,0,_xlfn.STDEV.P($Z55:Z55)/I55*100)),#N/A)</f>
        <v>0</v>
      </c>
      <c r="AF55" s="40">
        <f>IFERROR(IF(ISNA(AA55),#N/A,IF(J55=0,0,_xlfn.STDEV.P($Z55:AA55)/J55*100)),#N/A)</f>
        <v>2.3945845063739668</v>
      </c>
      <c r="AG55" s="40">
        <f>IFERROR(IF(ISNA(AB55),#N/A,IF(K55=0,0,_xlfn.STDEV.P($Z55:AB55)/K55*100)),#N/A)</f>
        <v>2.0725616550348791</v>
      </c>
      <c r="AH55" s="40" t="e">
        <f>IFERROR(IF(ISNA(AC55),#N/A,IF(L55=0,0,_xlfn.STDEV.P($Z55:AC55)/L55*100)),#N/A)</f>
        <v>#N/A</v>
      </c>
      <c r="AI55" s="40"/>
    </row>
    <row r="56" spans="1:35" x14ac:dyDescent="0.35">
      <c r="A56">
        <f t="shared" si="14"/>
        <v>50</v>
      </c>
      <c r="B56" s="35">
        <f t="array" ref="B56">IF(B55=0,0,MIN(IF(INDEX(DATOS,0,$N$2)=$U56,IF(ISNUMBER(INDEX(DATOS,0,$C56)),IF(INDEX(DATOS,0,$L$2)=0,IF(INDEX(DATOS,0,$M$2)=1,IF(ISNA(MATCH(INDEX(DATOS,0,$O$2),IF($E$7:E55=E56,$D$7:D55),0)),INDEX(DATOS,0,$K$2))))))))</f>
        <v>697</v>
      </c>
      <c r="C56" s="32">
        <f t="shared" si="15"/>
        <v>20</v>
      </c>
      <c r="D56" s="34" t="str">
        <f>IF($B56=0,"--",INDEX(DATOS,$B56,O$2))</f>
        <v>Partido de General Alvarado, BA</v>
      </c>
      <c r="E56" s="64" t="s">
        <v>1</v>
      </c>
      <c r="F56" s="36" t="str">
        <f t="shared" si="1"/>
        <v>Partido de General Alvarado</v>
      </c>
      <c r="G56" s="109">
        <f>VLOOKUP($D56,LOC_UNICOS,G$2,0)</f>
        <v>-38.1666667</v>
      </c>
      <c r="H56" s="109">
        <f>VLOOKUP($D56,LOC_UNICOS,H$2,0)</f>
        <v>-58.0833333</v>
      </c>
      <c r="I56" s="38">
        <f t="array" ref="I56">IF($B56=0,-999,IF(COUNTIFS($Z56:Z56,#N/A)&gt;0,-999,AVERAGE($Z56:Z56)))</f>
        <v>77.099999999999994</v>
      </c>
      <c r="J56" s="38">
        <f t="array" ref="J56">IF($B56=0,-999,IF(COUNTIFS($Z56:AA56,#N/A)&gt;0,-999,AVERAGE($Z56:AA56)))</f>
        <v>79.074999999999989</v>
      </c>
      <c r="K56" s="38">
        <f t="array" ref="K56">IF($B56=0,-999,IF(COUNTIFS($Z56:AB56,#N/A)&gt;0,-999,AVERAGE($Z56:AB56)))</f>
        <v>79.499999999999986</v>
      </c>
      <c r="L56" s="38">
        <f t="array" ref="L56">IF($B56=0,-999,IF(COUNTIFS($Z56:AC56,#N/A)&gt;0,-999,AVERAGE($Z56:AC56)))</f>
        <v>-999</v>
      </c>
      <c r="M56" s="38">
        <f t="shared" si="7"/>
        <v>0</v>
      </c>
      <c r="N56" s="38">
        <f t="shared" si="8"/>
        <v>2.4976288333860284</v>
      </c>
      <c r="O56" s="38">
        <f t="shared" si="9"/>
        <v>2.1647161640341066</v>
      </c>
      <c r="P56" s="38">
        <f t="shared" si="10"/>
        <v>-999</v>
      </c>
      <c r="Q56" s="37">
        <f t="shared" si="11"/>
        <v>1</v>
      </c>
      <c r="R56" s="37">
        <f t="shared" si="3"/>
        <v>1</v>
      </c>
      <c r="S56" s="37">
        <f t="shared" si="4"/>
        <v>1</v>
      </c>
      <c r="T56" s="37">
        <f t="shared" si="5"/>
        <v>0</v>
      </c>
      <c r="U56" s="37">
        <f t="shared" si="12"/>
        <v>2018</v>
      </c>
      <c r="V56" s="37">
        <f t="shared" ref="V56:X56" si="63">U56-1</f>
        <v>2017</v>
      </c>
      <c r="W56" s="37">
        <f t="shared" si="63"/>
        <v>2016</v>
      </c>
      <c r="X56" s="37">
        <f t="shared" si="63"/>
        <v>2015</v>
      </c>
      <c r="Y56" s="39"/>
      <c r="Z56" s="62">
        <f>IFERROR(IF($B56=0,#N/A,AVERAGEIFS(INDEX(DATOS,0,$C56),INDEX(DATOS,0,$C56),"&lt;&gt;#N/D",INDEX(DATOS,0,$L$2),0,INDEX(DATOS,0,$M$2),1,INDEX(DATOS,0,$N$2),U56,INDEX(DATOS,0,$O$2),$D56)),#N/A)</f>
        <v>77.099999999999994</v>
      </c>
      <c r="AA56" s="62">
        <f>IFERROR(IF($B56=0,#N/A,AVERAGEIFS(INDEX(DATOS,0,$C56),INDEX(DATOS,0,$C56),"&lt;&gt;#N/D",INDEX(DATOS,0,$L$2),0,INDEX(DATOS,0,$M$2),1,INDEX(DATOS,0,$N$2),V56,INDEX(DATOS,0,$O$2),$D56)),#N/A)</f>
        <v>81.05</v>
      </c>
      <c r="AB56" s="62">
        <f>IFERROR(IF($B56=0,#N/A,AVERAGEIFS(INDEX(DATOS,0,$C56),INDEX(DATOS,0,$C56),"&lt;&gt;#N/D",INDEX(DATOS,0,$L$2),0,INDEX(DATOS,0,$M$2),1,INDEX(DATOS,0,$N$2),W56,INDEX(DATOS,0,$O$2),$D56)),#N/A)</f>
        <v>80.349999999999994</v>
      </c>
      <c r="AC56" s="62" t="e">
        <f>IFERROR(IF($B56=0,#N/A,AVERAGEIFS(INDEX(DATOS,0,$C56),INDEX(DATOS,0,$C56),"&lt;&gt;#N/D",INDEX(DATOS,0,$L$2),0,INDEX(DATOS,0,$M$2),1,INDEX(DATOS,0,$N$2),X56,INDEX(DATOS,0,$O$2),$D56)),#N/A)</f>
        <v>#N/A</v>
      </c>
      <c r="AD56" s="33"/>
      <c r="AE56" s="40">
        <f>IFERROR(IF(ISNA(Z56),#N/A,IF(I56=0,0,_xlfn.STDEV.P($Z56:Z56)/I56*100)),#N/A)</f>
        <v>0</v>
      </c>
      <c r="AF56" s="40">
        <f>IFERROR(IF(ISNA(AA56),#N/A,IF(J56=0,0,_xlfn.STDEV.P($Z56:AA56)/J56*100)),#N/A)</f>
        <v>2.4976288333860284</v>
      </c>
      <c r="AG56" s="40">
        <f>IFERROR(IF(ISNA(AB56),#N/A,IF(K56=0,0,_xlfn.STDEV.P($Z56:AB56)/K56*100)),#N/A)</f>
        <v>2.1647161640341066</v>
      </c>
      <c r="AH56" s="40" t="e">
        <f>IFERROR(IF(ISNA(AC56),#N/A,IF(L56=0,0,_xlfn.STDEV.P($Z56:AC56)/L56*100)),#N/A)</f>
        <v>#N/A</v>
      </c>
      <c r="AI56" s="40"/>
    </row>
    <row r="57" spans="1:35" x14ac:dyDescent="0.35">
      <c r="A57">
        <f t="shared" si="14"/>
        <v>51</v>
      </c>
      <c r="B57" s="35">
        <f t="array" ref="B57">IF(B56=0,0,MIN(IF(INDEX(DATOS,0,$N$2)=$U57,IF(ISNUMBER(INDEX(DATOS,0,$C57)),IF(INDEX(DATOS,0,$L$2)=0,IF(INDEX(DATOS,0,$M$2)=1,IF(ISNA(MATCH(INDEX(DATOS,0,$O$2),IF($E$7:E56=E57,$D$7:D56),0)),INDEX(DATOS,0,$K$2))))))))</f>
        <v>698</v>
      </c>
      <c r="C57" s="32">
        <f t="shared" si="15"/>
        <v>20</v>
      </c>
      <c r="D57" s="34" t="str">
        <f>IF($B57=0,"--",INDEX(DATOS,$B57,O$2))</f>
        <v>Partido de General Madariaga, BA</v>
      </c>
      <c r="E57" s="64" t="s">
        <v>1</v>
      </c>
      <c r="F57" s="36" t="str">
        <f t="shared" si="1"/>
        <v>Partido de General Madariaga</v>
      </c>
      <c r="G57" s="109">
        <f>VLOOKUP($D57,LOC_UNICOS,G$2,0)</f>
        <v>-37.25</v>
      </c>
      <c r="H57" s="109">
        <f>VLOOKUP($D57,LOC_UNICOS,H$2,0)</f>
        <v>-57.25</v>
      </c>
      <c r="I57" s="38">
        <f t="array" ref="I57">IF($B57=0,-999,IF(COUNTIFS($Z57:Z57,#N/A)&gt;0,-999,AVERAGE($Z57:Z57)))</f>
        <v>77.599999999999994</v>
      </c>
      <c r="J57" s="38">
        <f t="array" ref="J57">IF($B57=0,-999,IF(COUNTIFS($Z57:AA57,#N/A)&gt;0,-999,AVERAGE($Z57:AA57)))</f>
        <v>77.900000000000006</v>
      </c>
      <c r="K57" s="38">
        <f t="array" ref="K57">IF($B57=0,-999,IF(COUNTIFS($Z57:AB57,#N/A)&gt;0,-999,AVERAGE($Z57:AB57)))</f>
        <v>77.3</v>
      </c>
      <c r="L57" s="38">
        <f t="array" ref="L57">IF($B57=0,-999,IF(COUNTIFS($Z57:AC57,#N/A)&gt;0,-999,AVERAGE($Z57:AC57)))</f>
        <v>-999</v>
      </c>
      <c r="M57" s="38">
        <f t="shared" si="7"/>
        <v>0</v>
      </c>
      <c r="N57" s="38">
        <f t="shared" si="8"/>
        <v>0.38510911424904265</v>
      </c>
      <c r="O57" s="38">
        <f t="shared" si="9"/>
        <v>1.1425305131083927</v>
      </c>
      <c r="P57" s="38">
        <f t="shared" si="10"/>
        <v>-999</v>
      </c>
      <c r="Q57" s="37">
        <f t="shared" si="11"/>
        <v>1</v>
      </c>
      <c r="R57" s="37">
        <f t="shared" si="3"/>
        <v>1</v>
      </c>
      <c r="S57" s="37">
        <f t="shared" si="4"/>
        <v>1</v>
      </c>
      <c r="T57" s="37">
        <f t="shared" si="5"/>
        <v>0</v>
      </c>
      <c r="U57" s="37">
        <f t="shared" si="12"/>
        <v>2018</v>
      </c>
      <c r="V57" s="37">
        <f t="shared" ref="V57:X57" si="64">U57-1</f>
        <v>2017</v>
      </c>
      <c r="W57" s="37">
        <f t="shared" si="64"/>
        <v>2016</v>
      </c>
      <c r="X57" s="37">
        <f t="shared" si="64"/>
        <v>2015</v>
      </c>
      <c r="Y57" s="41"/>
      <c r="Z57" s="62">
        <f>IFERROR(IF($B57=0,#N/A,AVERAGEIFS(INDEX(DATOS,0,$C57),INDEX(DATOS,0,$C57),"&lt;&gt;#N/D",INDEX(DATOS,0,$L$2),0,INDEX(DATOS,0,$M$2),1,INDEX(DATOS,0,$N$2),U57,INDEX(DATOS,0,$O$2),$D57)),#N/A)</f>
        <v>77.599999999999994</v>
      </c>
      <c r="AA57" s="62">
        <f>IFERROR(IF($B57=0,#N/A,AVERAGEIFS(INDEX(DATOS,0,$C57),INDEX(DATOS,0,$C57),"&lt;&gt;#N/D",INDEX(DATOS,0,$L$2),0,INDEX(DATOS,0,$M$2),1,INDEX(DATOS,0,$N$2),V57,INDEX(DATOS,0,$O$2),$D57)),#N/A)</f>
        <v>78.2</v>
      </c>
      <c r="AB57" s="62">
        <f>IFERROR(IF($B57=0,#N/A,AVERAGEIFS(INDEX(DATOS,0,$C57),INDEX(DATOS,0,$C57),"&lt;&gt;#N/D",INDEX(DATOS,0,$L$2),0,INDEX(DATOS,0,$M$2),1,INDEX(DATOS,0,$N$2),W57,INDEX(DATOS,0,$O$2),$D57)),#N/A)</f>
        <v>76.099999999999994</v>
      </c>
      <c r="AC57" s="62" t="e">
        <f>IFERROR(IF($B57=0,#N/A,AVERAGEIFS(INDEX(DATOS,0,$C57),INDEX(DATOS,0,$C57),"&lt;&gt;#N/D",INDEX(DATOS,0,$L$2),0,INDEX(DATOS,0,$M$2),1,INDEX(DATOS,0,$N$2),X57,INDEX(DATOS,0,$O$2),$D57)),#N/A)</f>
        <v>#N/A</v>
      </c>
      <c r="AD57" s="33"/>
      <c r="AE57" s="40">
        <f>IFERROR(IF(ISNA(Z57),#N/A,IF(I57=0,0,_xlfn.STDEV.P($Z57:Z57)/I57*100)),#N/A)</f>
        <v>0</v>
      </c>
      <c r="AF57" s="40">
        <f>IFERROR(IF(ISNA(AA57),#N/A,IF(J57=0,0,_xlfn.STDEV.P($Z57:AA57)/J57*100)),#N/A)</f>
        <v>0.38510911424904265</v>
      </c>
      <c r="AG57" s="40">
        <f>IFERROR(IF(ISNA(AB57),#N/A,IF(K57=0,0,_xlfn.STDEV.P($Z57:AB57)/K57*100)),#N/A)</f>
        <v>1.1425305131083927</v>
      </c>
      <c r="AH57" s="40" t="e">
        <f>IFERROR(IF(ISNA(AC57),#N/A,IF(L57=0,0,_xlfn.STDEV.P($Z57:AC57)/L57*100)),#N/A)</f>
        <v>#N/A</v>
      </c>
      <c r="AI57" s="40"/>
    </row>
    <row r="58" spans="1:35" x14ac:dyDescent="0.35">
      <c r="A58">
        <f t="shared" si="14"/>
        <v>52</v>
      </c>
      <c r="B58" s="35">
        <f t="array" ref="B58">IF(B57=0,0,MIN(IF(INDEX(DATOS,0,$N$2)=$U58,IF(ISNUMBER(INDEX(DATOS,0,$C58)),IF(INDEX(DATOS,0,$L$2)=0,IF(INDEX(DATOS,0,$M$2)=1,IF(ISNA(MATCH(INDEX(DATOS,0,$O$2),IF($E$7:E57=E58,$D$7:D57),0)),INDEX(DATOS,0,$K$2))))))))</f>
        <v>699</v>
      </c>
      <c r="C58" s="32">
        <f t="shared" si="15"/>
        <v>20</v>
      </c>
      <c r="D58" s="34" t="str">
        <f>IF($B58=0,"--",INDEX(DATOS,$B58,O$2))</f>
        <v>Partido de General Pueyrredón, BA</v>
      </c>
      <c r="E58" s="64" t="s">
        <v>1</v>
      </c>
      <c r="F58" s="36" t="str">
        <f t="shared" si="1"/>
        <v>Partido de General Pueyrredón</v>
      </c>
      <c r="G58" s="109">
        <f>VLOOKUP($D58,LOC_UNICOS,G$2,0)</f>
        <v>-38</v>
      </c>
      <c r="H58" s="109">
        <f>VLOOKUP($D58,LOC_UNICOS,H$2,0)</f>
        <v>-57.75</v>
      </c>
      <c r="I58" s="38">
        <f t="array" ref="I58">IF($B58=0,-999,IF(COUNTIFS($Z58:Z58,#N/A)&gt;0,-999,AVERAGE($Z58:Z58)))</f>
        <v>77.3</v>
      </c>
      <c r="J58" s="38">
        <f t="array" ref="J58">IF($B58=0,-999,IF(COUNTIFS($Z58:AA58,#N/A)&gt;0,-999,AVERAGE($Z58:AA58)))</f>
        <v>78.275000000000006</v>
      </c>
      <c r="K58" s="38">
        <f t="array" ref="K58">IF($B58=0,-999,IF(COUNTIFS($Z58:AB58,#N/A)&gt;0,-999,AVERAGE($Z58:AB58)))</f>
        <v>78.600000000000009</v>
      </c>
      <c r="L58" s="38">
        <f t="array" ref="L58">IF($B58=0,-999,IF(COUNTIFS($Z58:AC58,#N/A)&gt;0,-999,AVERAGE($Z58:AC58)))</f>
        <v>-999</v>
      </c>
      <c r="M58" s="38">
        <f t="shared" si="7"/>
        <v>0</v>
      </c>
      <c r="N58" s="38">
        <f t="shared" si="8"/>
        <v>1.2456084318109248</v>
      </c>
      <c r="O58" s="38">
        <f t="shared" si="9"/>
        <v>1.169515032496836</v>
      </c>
      <c r="P58" s="38">
        <f t="shared" si="10"/>
        <v>-999</v>
      </c>
      <c r="Q58" s="37">
        <f t="shared" si="11"/>
        <v>1</v>
      </c>
      <c r="R58" s="37">
        <f t="shared" si="3"/>
        <v>1</v>
      </c>
      <c r="S58" s="37">
        <f t="shared" si="4"/>
        <v>1</v>
      </c>
      <c r="T58" s="37">
        <f t="shared" si="5"/>
        <v>0</v>
      </c>
      <c r="U58" s="37">
        <f t="shared" si="12"/>
        <v>2018</v>
      </c>
      <c r="V58" s="37">
        <f t="shared" ref="V58:X58" si="65">U58-1</f>
        <v>2017</v>
      </c>
      <c r="W58" s="37">
        <f t="shared" si="65"/>
        <v>2016</v>
      </c>
      <c r="X58" s="37">
        <f t="shared" si="65"/>
        <v>2015</v>
      </c>
      <c r="Y58" s="39"/>
      <c r="Z58" s="62">
        <f>IFERROR(IF($B58=0,#N/A,AVERAGEIFS(INDEX(DATOS,0,$C58),INDEX(DATOS,0,$C58),"&lt;&gt;#N/D",INDEX(DATOS,0,$L$2),0,INDEX(DATOS,0,$M$2),1,INDEX(DATOS,0,$N$2),U58,INDEX(DATOS,0,$O$2),$D58)),#N/A)</f>
        <v>77.3</v>
      </c>
      <c r="AA58" s="62">
        <f>IFERROR(IF($B58=0,#N/A,AVERAGEIFS(INDEX(DATOS,0,$C58),INDEX(DATOS,0,$C58),"&lt;&gt;#N/D",INDEX(DATOS,0,$L$2),0,INDEX(DATOS,0,$M$2),1,INDEX(DATOS,0,$N$2),V58,INDEX(DATOS,0,$O$2),$D58)),#N/A)</f>
        <v>79.25</v>
      </c>
      <c r="AB58" s="62">
        <f>IFERROR(IF($B58=0,#N/A,AVERAGEIFS(INDEX(DATOS,0,$C58),INDEX(DATOS,0,$C58),"&lt;&gt;#N/D",INDEX(DATOS,0,$L$2),0,INDEX(DATOS,0,$M$2),1,INDEX(DATOS,0,$N$2),W58,INDEX(DATOS,0,$O$2),$D58)),#N/A)</f>
        <v>79.25</v>
      </c>
      <c r="AC58" s="62" t="e">
        <f>IFERROR(IF($B58=0,#N/A,AVERAGEIFS(INDEX(DATOS,0,$C58),INDEX(DATOS,0,$C58),"&lt;&gt;#N/D",INDEX(DATOS,0,$L$2),0,INDEX(DATOS,0,$M$2),1,INDEX(DATOS,0,$N$2),X58,INDEX(DATOS,0,$O$2),$D58)),#N/A)</f>
        <v>#N/A</v>
      </c>
      <c r="AD58" s="33"/>
      <c r="AE58" s="40">
        <f>IFERROR(IF(ISNA(Z58),#N/A,IF(I58=0,0,_xlfn.STDEV.P($Z58:Z58)/I58*100)),#N/A)</f>
        <v>0</v>
      </c>
      <c r="AF58" s="40">
        <f>IFERROR(IF(ISNA(AA58),#N/A,IF(J58=0,0,_xlfn.STDEV.P($Z58:AA58)/J58*100)),#N/A)</f>
        <v>1.2456084318109248</v>
      </c>
      <c r="AG58" s="40">
        <f>IFERROR(IF(ISNA(AB58),#N/A,IF(K58=0,0,_xlfn.STDEV.P($Z58:AB58)/K58*100)),#N/A)</f>
        <v>1.169515032496836</v>
      </c>
      <c r="AH58" s="40" t="e">
        <f>IFERROR(IF(ISNA(AC58),#N/A,IF(L58=0,0,_xlfn.STDEV.P($Z58:AC58)/L58*100)),#N/A)</f>
        <v>#N/A</v>
      </c>
      <c r="AI58" s="40"/>
    </row>
    <row r="59" spans="1:35" x14ac:dyDescent="0.35">
      <c r="A59">
        <f t="shared" si="14"/>
        <v>53</v>
      </c>
      <c r="B59" s="35">
        <f t="array" ref="B59">IF(B58=0,0,MIN(IF(INDEX(DATOS,0,$N$2)=$U59,IF(ISNUMBER(INDEX(DATOS,0,$C59)),IF(INDEX(DATOS,0,$L$2)=0,IF(INDEX(DATOS,0,$M$2)=1,IF(ISNA(MATCH(INDEX(DATOS,0,$O$2),IF($E$7:E58=E59,$D$7:D58),0)),INDEX(DATOS,0,$K$2))))))))</f>
        <v>700</v>
      </c>
      <c r="C59" s="32">
        <f t="shared" si="15"/>
        <v>20</v>
      </c>
      <c r="D59" s="34" t="str">
        <f>IF($B59=0,"--",INDEX(DATOS,$B59,O$2))</f>
        <v>Partido de Rauch, BA</v>
      </c>
      <c r="E59" s="64" t="s">
        <v>1</v>
      </c>
      <c r="F59" s="36" t="str">
        <f t="shared" si="1"/>
        <v>Partido de Rauch</v>
      </c>
      <c r="G59" s="109">
        <f>VLOOKUP($D59,LOC_UNICOS,G$2,0)</f>
        <v>-36.5833333</v>
      </c>
      <c r="H59" s="109">
        <f>VLOOKUP($D59,LOC_UNICOS,H$2,0)</f>
        <v>-58.8333333</v>
      </c>
      <c r="I59" s="38">
        <f t="array" ref="I59">IF($B59=0,-999,IF(COUNTIFS($Z59:Z59,#N/A)&gt;0,-999,AVERAGE($Z59:Z59)))</f>
        <v>76.3</v>
      </c>
      <c r="J59" s="38">
        <f t="array" ref="J59">IF($B59=0,-999,IF(COUNTIFS($Z59:AA59,#N/A)&gt;0,-999,AVERAGE($Z59:AA59)))</f>
        <v>-999</v>
      </c>
      <c r="K59" s="38">
        <f t="array" ref="K59">IF($B59=0,-999,IF(COUNTIFS($Z59:AB59,#N/A)&gt;0,-999,AVERAGE($Z59:AB59)))</f>
        <v>-999</v>
      </c>
      <c r="L59" s="38">
        <f t="array" ref="L59">IF($B59=0,-999,IF(COUNTIFS($Z59:AC59,#N/A)&gt;0,-999,AVERAGE($Z59:AC59)))</f>
        <v>-999</v>
      </c>
      <c r="M59" s="38">
        <f t="shared" si="7"/>
        <v>0</v>
      </c>
      <c r="N59" s="38">
        <f t="shared" si="8"/>
        <v>-999</v>
      </c>
      <c r="O59" s="38">
        <f t="shared" si="9"/>
        <v>-999</v>
      </c>
      <c r="P59" s="38">
        <f t="shared" si="10"/>
        <v>-999</v>
      </c>
      <c r="Q59" s="37">
        <f t="shared" si="11"/>
        <v>1</v>
      </c>
      <c r="R59" s="37">
        <f t="shared" si="3"/>
        <v>0</v>
      </c>
      <c r="S59" s="37">
        <f t="shared" si="4"/>
        <v>0</v>
      </c>
      <c r="T59" s="37">
        <f t="shared" si="5"/>
        <v>0</v>
      </c>
      <c r="U59" s="37">
        <f t="shared" si="12"/>
        <v>2018</v>
      </c>
      <c r="V59" s="37">
        <f t="shared" ref="V59:X59" si="66">U59-1</f>
        <v>2017</v>
      </c>
      <c r="W59" s="37">
        <f t="shared" si="66"/>
        <v>2016</v>
      </c>
      <c r="X59" s="37">
        <f t="shared" si="66"/>
        <v>2015</v>
      </c>
      <c r="Y59" s="39"/>
      <c r="Z59" s="62">
        <f>IFERROR(IF($B59=0,#N/A,AVERAGEIFS(INDEX(DATOS,0,$C59),INDEX(DATOS,0,$C59),"&lt;&gt;#N/D",INDEX(DATOS,0,$L$2),0,INDEX(DATOS,0,$M$2),1,INDEX(DATOS,0,$N$2),U59,INDEX(DATOS,0,$O$2),$D59)),#N/A)</f>
        <v>76.3</v>
      </c>
      <c r="AA59" s="62" t="e">
        <f>IFERROR(IF($B59=0,#N/A,AVERAGEIFS(INDEX(DATOS,0,$C59),INDEX(DATOS,0,$C59),"&lt;&gt;#N/D",INDEX(DATOS,0,$L$2),0,INDEX(DATOS,0,$M$2),1,INDEX(DATOS,0,$N$2),V59,INDEX(DATOS,0,$O$2),$D59)),#N/A)</f>
        <v>#N/A</v>
      </c>
      <c r="AB59" s="62" t="e">
        <f>IFERROR(IF($B59=0,#N/A,AVERAGEIFS(INDEX(DATOS,0,$C59),INDEX(DATOS,0,$C59),"&lt;&gt;#N/D",INDEX(DATOS,0,$L$2),0,INDEX(DATOS,0,$M$2),1,INDEX(DATOS,0,$N$2),W59,INDEX(DATOS,0,$O$2),$D59)),#N/A)</f>
        <v>#N/A</v>
      </c>
      <c r="AC59" s="62" t="e">
        <f>IFERROR(IF($B59=0,#N/A,AVERAGEIFS(INDEX(DATOS,0,$C59),INDEX(DATOS,0,$C59),"&lt;&gt;#N/D",INDEX(DATOS,0,$L$2),0,INDEX(DATOS,0,$M$2),1,INDEX(DATOS,0,$N$2),X59,INDEX(DATOS,0,$O$2),$D59)),#N/A)</f>
        <v>#N/A</v>
      </c>
      <c r="AD59" s="33"/>
      <c r="AE59" s="40">
        <f>IFERROR(IF(ISNA(Z59),#N/A,IF(I59=0,0,_xlfn.STDEV.P($Z59:Z59)/I59*100)),#N/A)</f>
        <v>0</v>
      </c>
      <c r="AF59" s="40" t="e">
        <f>IFERROR(IF(ISNA(AA59),#N/A,IF(J59=0,0,_xlfn.STDEV.P($Z59:AA59)/J59*100)),#N/A)</f>
        <v>#N/A</v>
      </c>
      <c r="AG59" s="40" t="e">
        <f>IFERROR(IF(ISNA(AB59),#N/A,IF(K59=0,0,_xlfn.STDEV.P($Z59:AB59)/K59*100)),#N/A)</f>
        <v>#N/A</v>
      </c>
      <c r="AH59" s="40" t="e">
        <f>IFERROR(IF(ISNA(AC59),#N/A,IF(L59=0,0,_xlfn.STDEV.P($Z59:AC59)/L59*100)),#N/A)</f>
        <v>#N/A</v>
      </c>
      <c r="AI59" s="40"/>
    </row>
    <row r="60" spans="1:35" x14ac:dyDescent="0.35">
      <c r="A60">
        <f t="shared" si="14"/>
        <v>54</v>
      </c>
      <c r="B60" s="35">
        <f t="array" ref="B60">IF(B59=0,0,MIN(IF(INDEX(DATOS,0,$N$2)=$U60,IF(ISNUMBER(INDEX(DATOS,0,$C60)),IF(INDEX(DATOS,0,$L$2)=0,IF(INDEX(DATOS,0,$M$2)=1,IF(ISNA(MATCH(INDEX(DATOS,0,$O$2),IF($E$7:E59=E60,$D$7:D59),0)),INDEX(DATOS,0,$K$2))))))))</f>
        <v>701</v>
      </c>
      <c r="C60" s="32">
        <f t="shared" si="15"/>
        <v>20</v>
      </c>
      <c r="D60" s="34" t="str">
        <f>IF($B60=0,"--",INDEX(DATOS,$B60,O$2))</f>
        <v>Partido de General La Madrid, BA</v>
      </c>
      <c r="E60" s="64" t="s">
        <v>1</v>
      </c>
      <c r="F60" s="36" t="str">
        <f t="shared" si="1"/>
        <v>Partido de General La Madrid</v>
      </c>
      <c r="G60" s="109">
        <f>VLOOKUP($D60,LOC_UNICOS,G$2,0)</f>
        <v>-37.5</v>
      </c>
      <c r="H60" s="109">
        <f>VLOOKUP($D60,LOC_UNICOS,H$2,0)</f>
        <v>-61.25</v>
      </c>
      <c r="I60" s="38">
        <f t="array" ref="I60">IF($B60=0,-999,IF(COUNTIFS($Z60:Z60,#N/A)&gt;0,-999,AVERAGE($Z60:Z60)))</f>
        <v>80.05</v>
      </c>
      <c r="J60" s="38">
        <f t="array" ref="J60">IF($B60=0,-999,IF(COUNTIFS($Z60:AA60,#N/A)&gt;0,-999,AVERAGE($Z60:AA60)))</f>
        <v>80.875</v>
      </c>
      <c r="K60" s="38">
        <f t="array" ref="K60">IF($B60=0,-999,IF(COUNTIFS($Z60:AB60,#N/A)&gt;0,-999,AVERAGE($Z60:AB60)))</f>
        <v>81.5</v>
      </c>
      <c r="L60" s="38">
        <f t="array" ref="L60">IF($B60=0,-999,IF(COUNTIFS($Z60:AC60,#N/A)&gt;0,-999,AVERAGE($Z60:AC60)))</f>
        <v>-999</v>
      </c>
      <c r="M60" s="38">
        <f t="shared" si="7"/>
        <v>0</v>
      </c>
      <c r="N60" s="38">
        <f t="shared" si="8"/>
        <v>1.0200927357032405</v>
      </c>
      <c r="O60" s="38">
        <f t="shared" si="9"/>
        <v>1.3635650779688817</v>
      </c>
      <c r="P60" s="38">
        <f t="shared" si="10"/>
        <v>-999</v>
      </c>
      <c r="Q60" s="37">
        <f t="shared" si="11"/>
        <v>1</v>
      </c>
      <c r="R60" s="37">
        <f t="shared" si="3"/>
        <v>1</v>
      </c>
      <c r="S60" s="37">
        <f t="shared" si="4"/>
        <v>1</v>
      </c>
      <c r="T60" s="37">
        <f t="shared" si="5"/>
        <v>0</v>
      </c>
      <c r="U60" s="37">
        <f t="shared" si="12"/>
        <v>2018</v>
      </c>
      <c r="V60" s="37">
        <f t="shared" ref="V60:X60" si="67">U60-1</f>
        <v>2017</v>
      </c>
      <c r="W60" s="37">
        <f t="shared" si="67"/>
        <v>2016</v>
      </c>
      <c r="X60" s="37">
        <f t="shared" si="67"/>
        <v>2015</v>
      </c>
      <c r="Y60" s="39"/>
      <c r="Z60" s="62">
        <f>IFERROR(IF($B60=0,#N/A,AVERAGEIFS(INDEX(DATOS,0,$C60),INDEX(DATOS,0,$C60),"&lt;&gt;#N/D",INDEX(DATOS,0,$L$2),0,INDEX(DATOS,0,$M$2),1,INDEX(DATOS,0,$N$2),U60,INDEX(DATOS,0,$O$2),$D60)),#N/A)</f>
        <v>80.05</v>
      </c>
      <c r="AA60" s="62">
        <f>IFERROR(IF($B60=0,#N/A,AVERAGEIFS(INDEX(DATOS,0,$C60),INDEX(DATOS,0,$C60),"&lt;&gt;#N/D",INDEX(DATOS,0,$L$2),0,INDEX(DATOS,0,$M$2),1,INDEX(DATOS,0,$N$2),V60,INDEX(DATOS,0,$O$2),$D60)),#N/A)</f>
        <v>81.699999999999989</v>
      </c>
      <c r="AB60" s="62">
        <f>IFERROR(IF($B60=0,#N/A,AVERAGEIFS(INDEX(DATOS,0,$C60),INDEX(DATOS,0,$C60),"&lt;&gt;#N/D",INDEX(DATOS,0,$L$2),0,INDEX(DATOS,0,$M$2),1,INDEX(DATOS,0,$N$2),W60,INDEX(DATOS,0,$O$2),$D60)),#N/A)</f>
        <v>82.749999999999986</v>
      </c>
      <c r="AC60" s="62" t="e">
        <f>IFERROR(IF($B60=0,#N/A,AVERAGEIFS(INDEX(DATOS,0,$C60),INDEX(DATOS,0,$C60),"&lt;&gt;#N/D",INDEX(DATOS,0,$L$2),0,INDEX(DATOS,0,$M$2),1,INDEX(DATOS,0,$N$2),X60,INDEX(DATOS,0,$O$2),$D60)),#N/A)</f>
        <v>#N/A</v>
      </c>
      <c r="AD60" s="33"/>
      <c r="AE60" s="40">
        <f>IFERROR(IF(ISNA(Z60),#N/A,IF(I60=0,0,_xlfn.STDEV.P($Z60:Z60)/I60*100)),#N/A)</f>
        <v>0</v>
      </c>
      <c r="AF60" s="40">
        <f>IFERROR(IF(ISNA(AA60),#N/A,IF(J60=0,0,_xlfn.STDEV.P($Z60:AA60)/J60*100)),#N/A)</f>
        <v>1.0200927357032405</v>
      </c>
      <c r="AG60" s="40">
        <f>IFERROR(IF(ISNA(AB60),#N/A,IF(K60=0,0,_xlfn.STDEV.P($Z60:AB60)/K60*100)),#N/A)</f>
        <v>1.3635650779688817</v>
      </c>
      <c r="AH60" s="40" t="e">
        <f>IFERROR(IF(ISNA(AC60),#N/A,IF(L60=0,0,_xlfn.STDEV.P($Z60:AC60)/L60*100)),#N/A)</f>
        <v>#N/A</v>
      </c>
      <c r="AI60" s="40"/>
    </row>
    <row r="61" spans="1:35" x14ac:dyDescent="0.35">
      <c r="A61">
        <f t="shared" si="14"/>
        <v>55</v>
      </c>
      <c r="B61" s="35">
        <f t="array" ref="B61">IF(B60=0,0,MIN(IF(INDEX(DATOS,0,$N$2)=$U61,IF(ISNUMBER(INDEX(DATOS,0,$C61)),IF(INDEX(DATOS,0,$L$2)=0,IF(INDEX(DATOS,0,$M$2)=1,IF(ISNA(MATCH(INDEX(DATOS,0,$O$2),IF($E$7:E60=E61,$D$7:D60),0)),INDEX(DATOS,0,$K$2))))))))</f>
        <v>704</v>
      </c>
      <c r="C61" s="32">
        <f t="shared" si="15"/>
        <v>20</v>
      </c>
      <c r="D61" s="34" t="str">
        <f>IF($B61=0,"--",INDEX(DATOS,$B61,O$2))</f>
        <v>Partido de Adolfo Gonzáles Chaves, BA</v>
      </c>
      <c r="E61" s="64" t="s">
        <v>1</v>
      </c>
      <c r="F61" s="36" t="str">
        <f t="shared" si="1"/>
        <v>Partido de Adolfo Gonzáles Chaves</v>
      </c>
      <c r="G61" s="109">
        <f>VLOOKUP($D61,LOC_UNICOS,G$2,0)</f>
        <v>-38</v>
      </c>
      <c r="H61" s="109">
        <f>VLOOKUP($D61,LOC_UNICOS,H$2,0)</f>
        <v>-60.25</v>
      </c>
      <c r="I61" s="38">
        <f t="array" ref="I61">IF($B61=0,-999,IF(COUNTIFS($Z61:Z61,#N/A)&gt;0,-999,AVERAGE($Z61:Z61)))</f>
        <v>77.25</v>
      </c>
      <c r="J61" s="38">
        <f t="array" ref="J61">IF($B61=0,-999,IF(COUNTIFS($Z61:AA61,#N/A)&gt;0,-999,AVERAGE($Z61:AA61)))</f>
        <v>79.375</v>
      </c>
      <c r="K61" s="38">
        <f t="array" ref="K61">IF($B61=0,-999,IF(COUNTIFS($Z61:AB61,#N/A)&gt;0,-999,AVERAGE($Z61:AB61)))</f>
        <v>80.149999999999991</v>
      </c>
      <c r="L61" s="38">
        <f t="array" ref="L61">IF($B61=0,-999,IF(COUNTIFS($Z61:AC61,#N/A)&gt;0,-999,AVERAGE($Z61:AC61)))</f>
        <v>-999</v>
      </c>
      <c r="M61" s="38">
        <f t="shared" si="7"/>
        <v>0</v>
      </c>
      <c r="N61" s="38">
        <f t="shared" si="8"/>
        <v>2.6771653543307088</v>
      </c>
      <c r="O61" s="38">
        <f t="shared" si="9"/>
        <v>2.5604922701133166</v>
      </c>
      <c r="P61" s="38">
        <f t="shared" si="10"/>
        <v>-999</v>
      </c>
      <c r="Q61" s="37">
        <f t="shared" si="11"/>
        <v>1</v>
      </c>
      <c r="R61" s="37">
        <f t="shared" si="3"/>
        <v>1</v>
      </c>
      <c r="S61" s="37">
        <f t="shared" si="4"/>
        <v>1</v>
      </c>
      <c r="T61" s="37">
        <f t="shared" si="5"/>
        <v>0</v>
      </c>
      <c r="U61" s="37">
        <f t="shared" si="12"/>
        <v>2018</v>
      </c>
      <c r="V61" s="37">
        <f t="shared" ref="V61:X61" si="68">U61-1</f>
        <v>2017</v>
      </c>
      <c r="W61" s="37">
        <f t="shared" si="68"/>
        <v>2016</v>
      </c>
      <c r="X61" s="37">
        <f t="shared" si="68"/>
        <v>2015</v>
      </c>
      <c r="Y61" s="39"/>
      <c r="Z61" s="62">
        <f>IFERROR(IF($B61=0,#N/A,AVERAGEIFS(INDEX(DATOS,0,$C61),INDEX(DATOS,0,$C61),"&lt;&gt;#N/D",INDEX(DATOS,0,$L$2),0,INDEX(DATOS,0,$M$2),1,INDEX(DATOS,0,$N$2),U61,INDEX(DATOS,0,$O$2),$D61)),#N/A)</f>
        <v>77.25</v>
      </c>
      <c r="AA61" s="62">
        <f>IFERROR(IF($B61=0,#N/A,AVERAGEIFS(INDEX(DATOS,0,$C61),INDEX(DATOS,0,$C61),"&lt;&gt;#N/D",INDEX(DATOS,0,$L$2),0,INDEX(DATOS,0,$M$2),1,INDEX(DATOS,0,$N$2),V61,INDEX(DATOS,0,$O$2),$D61)),#N/A)</f>
        <v>81.5</v>
      </c>
      <c r="AB61" s="62">
        <f>IFERROR(IF($B61=0,#N/A,AVERAGEIFS(INDEX(DATOS,0,$C61),INDEX(DATOS,0,$C61),"&lt;&gt;#N/D",INDEX(DATOS,0,$L$2),0,INDEX(DATOS,0,$M$2),1,INDEX(DATOS,0,$N$2),W61,INDEX(DATOS,0,$O$2),$D61)),#N/A)</f>
        <v>81.7</v>
      </c>
      <c r="AC61" s="62" t="e">
        <f>IFERROR(IF($B61=0,#N/A,AVERAGEIFS(INDEX(DATOS,0,$C61),INDEX(DATOS,0,$C61),"&lt;&gt;#N/D",INDEX(DATOS,0,$L$2),0,INDEX(DATOS,0,$M$2),1,INDEX(DATOS,0,$N$2),X61,INDEX(DATOS,0,$O$2),$D61)),#N/A)</f>
        <v>#N/A</v>
      </c>
      <c r="AD61" s="33"/>
      <c r="AE61" s="40">
        <f>IFERROR(IF(ISNA(Z61),#N/A,IF(I61=0,0,_xlfn.STDEV.P($Z61:Z61)/I61*100)),#N/A)</f>
        <v>0</v>
      </c>
      <c r="AF61" s="40">
        <f>IFERROR(IF(ISNA(AA61),#N/A,IF(J61=0,0,_xlfn.STDEV.P($Z61:AA61)/J61*100)),#N/A)</f>
        <v>2.6771653543307088</v>
      </c>
      <c r="AG61" s="40">
        <f>IFERROR(IF(ISNA(AB61),#N/A,IF(K61=0,0,_xlfn.STDEV.P($Z61:AB61)/K61*100)),#N/A)</f>
        <v>2.5604922701133166</v>
      </c>
      <c r="AH61" s="40" t="e">
        <f>IFERROR(IF(ISNA(AC61),#N/A,IF(L61=0,0,_xlfn.STDEV.P($Z61:AC61)/L61*100)),#N/A)</f>
        <v>#N/A</v>
      </c>
      <c r="AI61" s="40"/>
    </row>
    <row r="62" spans="1:35" x14ac:dyDescent="0.35">
      <c r="A62">
        <f t="shared" si="14"/>
        <v>56</v>
      </c>
      <c r="B62" s="35">
        <f t="array" ref="B62">IF(B61=0,0,MIN(IF(INDEX(DATOS,0,$N$2)=$U62,IF(ISNUMBER(INDEX(DATOS,0,$C62)),IF(INDEX(DATOS,0,$L$2)=0,IF(INDEX(DATOS,0,$M$2)=1,IF(ISNA(MATCH(INDEX(DATOS,0,$O$2),IF($E$7:E61=E62,$D$7:D61),0)),INDEX(DATOS,0,$K$2))))))))</f>
        <v>707</v>
      </c>
      <c r="C62" s="32">
        <f t="shared" si="15"/>
        <v>20</v>
      </c>
      <c r="D62" s="34" t="str">
        <f>IF($B62=0,"--",INDEX(DATOS,$B62,O$2))</f>
        <v>Partido de Laprida, BA</v>
      </c>
      <c r="E62" s="64" t="s">
        <v>1</v>
      </c>
      <c r="F62" s="36" t="str">
        <f t="shared" si="1"/>
        <v>Partido de Laprida</v>
      </c>
      <c r="G62" s="109">
        <f>VLOOKUP($D62,LOC_UNICOS,G$2,0)</f>
        <v>-37.5</v>
      </c>
      <c r="H62" s="109">
        <f>VLOOKUP($D62,LOC_UNICOS,H$2,0)</f>
        <v>-60.75</v>
      </c>
      <c r="I62" s="38">
        <f t="array" ref="I62">IF($B62=0,-999,IF(COUNTIFS($Z62:Z62,#N/A)&gt;0,-999,AVERAGE($Z62:Z62)))</f>
        <v>79.900000000000006</v>
      </c>
      <c r="J62" s="38">
        <f t="array" ref="J62">IF($B62=0,-999,IF(COUNTIFS($Z62:AA62,#N/A)&gt;0,-999,AVERAGE($Z62:AA62)))</f>
        <v>81.800000000000011</v>
      </c>
      <c r="K62" s="38">
        <f t="array" ref="K62">IF($B62=0,-999,IF(COUNTIFS($Z62:AB62,#N/A)&gt;0,-999,AVERAGE($Z62:AB62)))</f>
        <v>80.866666666666674</v>
      </c>
      <c r="L62" s="38">
        <f t="array" ref="L62">IF($B62=0,-999,IF(COUNTIFS($Z62:AC62,#N/A)&gt;0,-999,AVERAGE($Z62:AC62)))</f>
        <v>-999</v>
      </c>
      <c r="M62" s="38">
        <f t="shared" si="7"/>
        <v>0</v>
      </c>
      <c r="N62" s="38">
        <f t="shared" si="8"/>
        <v>2.3227383863080662</v>
      </c>
      <c r="O62" s="38">
        <f t="shared" si="9"/>
        <v>2.5188155181289673</v>
      </c>
      <c r="P62" s="38">
        <f t="shared" si="10"/>
        <v>-999</v>
      </c>
      <c r="Q62" s="37">
        <f t="shared" si="11"/>
        <v>1</v>
      </c>
      <c r="R62" s="37">
        <f t="shared" si="3"/>
        <v>1</v>
      </c>
      <c r="S62" s="37">
        <f t="shared" si="4"/>
        <v>1</v>
      </c>
      <c r="T62" s="37">
        <f t="shared" si="5"/>
        <v>0</v>
      </c>
      <c r="U62" s="37">
        <f t="shared" si="12"/>
        <v>2018</v>
      </c>
      <c r="V62" s="37">
        <f t="shared" ref="V62:X62" si="69">U62-1</f>
        <v>2017</v>
      </c>
      <c r="W62" s="37">
        <f t="shared" si="69"/>
        <v>2016</v>
      </c>
      <c r="X62" s="37">
        <f t="shared" si="69"/>
        <v>2015</v>
      </c>
      <c r="Y62" s="39"/>
      <c r="Z62" s="62">
        <f>IFERROR(IF($B62=0,#N/A,AVERAGEIFS(INDEX(DATOS,0,$C62),INDEX(DATOS,0,$C62),"&lt;&gt;#N/D",INDEX(DATOS,0,$L$2),0,INDEX(DATOS,0,$M$2),1,INDEX(DATOS,0,$N$2),U62,INDEX(DATOS,0,$O$2),$D62)),#N/A)</f>
        <v>79.900000000000006</v>
      </c>
      <c r="AA62" s="62">
        <f>IFERROR(IF($B62=0,#N/A,AVERAGEIFS(INDEX(DATOS,0,$C62),INDEX(DATOS,0,$C62),"&lt;&gt;#N/D",INDEX(DATOS,0,$L$2),0,INDEX(DATOS,0,$M$2),1,INDEX(DATOS,0,$N$2),V62,INDEX(DATOS,0,$O$2),$D62)),#N/A)</f>
        <v>83.7</v>
      </c>
      <c r="AB62" s="62">
        <f>IFERROR(IF($B62=0,#N/A,AVERAGEIFS(INDEX(DATOS,0,$C62),INDEX(DATOS,0,$C62),"&lt;&gt;#N/D",INDEX(DATOS,0,$L$2),0,INDEX(DATOS,0,$M$2),1,INDEX(DATOS,0,$N$2),W62,INDEX(DATOS,0,$O$2),$D62)),#N/A)</f>
        <v>79</v>
      </c>
      <c r="AC62" s="62" t="e">
        <f>IFERROR(IF($B62=0,#N/A,AVERAGEIFS(INDEX(DATOS,0,$C62),INDEX(DATOS,0,$C62),"&lt;&gt;#N/D",INDEX(DATOS,0,$L$2),0,INDEX(DATOS,0,$M$2),1,INDEX(DATOS,0,$N$2),X62,INDEX(DATOS,0,$O$2),$D62)),#N/A)</f>
        <v>#N/A</v>
      </c>
      <c r="AD62" s="33"/>
      <c r="AE62" s="40">
        <f>IFERROR(IF(ISNA(Z62),#N/A,IF(I62=0,0,_xlfn.STDEV.P($Z62:Z62)/I62*100)),#N/A)</f>
        <v>0</v>
      </c>
      <c r="AF62" s="40">
        <f>IFERROR(IF(ISNA(AA62),#N/A,IF(J62=0,0,_xlfn.STDEV.P($Z62:AA62)/J62*100)),#N/A)</f>
        <v>2.3227383863080662</v>
      </c>
      <c r="AG62" s="40">
        <f>IFERROR(IF(ISNA(AB62),#N/A,IF(K62=0,0,_xlfn.STDEV.P($Z62:AB62)/K62*100)),#N/A)</f>
        <v>2.5188155181289673</v>
      </c>
      <c r="AH62" s="40" t="e">
        <f>IFERROR(IF(ISNA(AC62),#N/A,IF(L62=0,0,_xlfn.STDEV.P($Z62:AC62)/L62*100)),#N/A)</f>
        <v>#N/A</v>
      </c>
      <c r="AI62" s="40"/>
    </row>
    <row r="63" spans="1:35" x14ac:dyDescent="0.35">
      <c r="A63">
        <f t="shared" si="14"/>
        <v>57</v>
      </c>
      <c r="B63" s="35">
        <f t="array" ref="B63">IF(B62=0,0,MIN(IF(INDEX(DATOS,0,$N$2)=$U63,IF(ISNUMBER(INDEX(DATOS,0,$C63)),IF(INDEX(DATOS,0,$L$2)=0,IF(INDEX(DATOS,0,$M$2)=1,IF(ISNA(MATCH(INDEX(DATOS,0,$O$2),IF($E$7:E62=E63,$D$7:D62),0)),INDEX(DATOS,0,$K$2))))))))</f>
        <v>708</v>
      </c>
      <c r="C63" s="32">
        <f t="shared" si="15"/>
        <v>20</v>
      </c>
      <c r="D63" s="34" t="str">
        <f>IF($B63=0,"--",INDEX(DATOS,$B63,O$2))</f>
        <v>Partido de San Cayetano, BA</v>
      </c>
      <c r="E63" s="64" t="s">
        <v>1</v>
      </c>
      <c r="F63" s="36" t="str">
        <f t="shared" si="1"/>
        <v>Partido de San Cayetano</v>
      </c>
      <c r="G63" s="109">
        <f>VLOOKUP($D63,LOC_UNICOS,G$2,0)</f>
        <v>-38.4166667</v>
      </c>
      <c r="H63" s="109">
        <f>VLOOKUP($D63,LOC_UNICOS,H$2,0)</f>
        <v>-59.6666667</v>
      </c>
      <c r="I63" s="38">
        <f t="array" ref="I63">IF($B63=0,-999,IF(COUNTIFS($Z63:Z63,#N/A)&gt;0,-999,AVERAGE($Z63:Z63)))</f>
        <v>79.674999999999997</v>
      </c>
      <c r="J63" s="38">
        <f t="array" ref="J63">IF($B63=0,-999,IF(COUNTIFS($Z63:AA63,#N/A)&gt;0,-999,AVERAGE($Z63:AA63)))</f>
        <v>-999</v>
      </c>
      <c r="K63" s="38">
        <f t="array" ref="K63">IF($B63=0,-999,IF(COUNTIFS($Z63:AB63,#N/A)&gt;0,-999,AVERAGE($Z63:AB63)))</f>
        <v>-999</v>
      </c>
      <c r="L63" s="38">
        <f t="array" ref="L63">IF($B63=0,-999,IF(COUNTIFS($Z63:AC63,#N/A)&gt;0,-999,AVERAGE($Z63:AC63)))</f>
        <v>-999</v>
      </c>
      <c r="M63" s="38">
        <f t="shared" si="7"/>
        <v>0</v>
      </c>
      <c r="N63" s="38">
        <f t="shared" si="8"/>
        <v>-999</v>
      </c>
      <c r="O63" s="38">
        <f t="shared" si="9"/>
        <v>-999</v>
      </c>
      <c r="P63" s="38">
        <f t="shared" si="10"/>
        <v>-999</v>
      </c>
      <c r="Q63" s="37">
        <f t="shared" si="11"/>
        <v>1</v>
      </c>
      <c r="R63" s="37">
        <f t="shared" si="3"/>
        <v>0</v>
      </c>
      <c r="S63" s="37">
        <f t="shared" si="4"/>
        <v>0</v>
      </c>
      <c r="T63" s="37">
        <f t="shared" si="5"/>
        <v>0</v>
      </c>
      <c r="U63" s="37">
        <f t="shared" si="12"/>
        <v>2018</v>
      </c>
      <c r="V63" s="37">
        <f t="shared" ref="V63:X63" si="70">U63-1</f>
        <v>2017</v>
      </c>
      <c r="W63" s="37">
        <f t="shared" si="70"/>
        <v>2016</v>
      </c>
      <c r="X63" s="37">
        <f t="shared" si="70"/>
        <v>2015</v>
      </c>
      <c r="Y63" s="39"/>
      <c r="Z63" s="62">
        <f>IFERROR(IF($B63=0,#N/A,AVERAGEIFS(INDEX(DATOS,0,$C63),INDEX(DATOS,0,$C63),"&lt;&gt;#N/D",INDEX(DATOS,0,$L$2),0,INDEX(DATOS,0,$M$2),1,INDEX(DATOS,0,$N$2),U63,INDEX(DATOS,0,$O$2),$D63)),#N/A)</f>
        <v>79.674999999999997</v>
      </c>
      <c r="AA63" s="62" t="e">
        <f>IFERROR(IF($B63=0,#N/A,AVERAGEIFS(INDEX(DATOS,0,$C63),INDEX(DATOS,0,$C63),"&lt;&gt;#N/D",INDEX(DATOS,0,$L$2),0,INDEX(DATOS,0,$M$2),1,INDEX(DATOS,0,$N$2),V63,INDEX(DATOS,0,$O$2),$D63)),#N/A)</f>
        <v>#N/A</v>
      </c>
      <c r="AB63" s="62" t="e">
        <f>IFERROR(IF($B63=0,#N/A,AVERAGEIFS(INDEX(DATOS,0,$C63),INDEX(DATOS,0,$C63),"&lt;&gt;#N/D",INDEX(DATOS,0,$L$2),0,INDEX(DATOS,0,$M$2),1,INDEX(DATOS,0,$N$2),W63,INDEX(DATOS,0,$O$2),$D63)),#N/A)</f>
        <v>#N/A</v>
      </c>
      <c r="AC63" s="62" t="e">
        <f>IFERROR(IF($B63=0,#N/A,AVERAGEIFS(INDEX(DATOS,0,$C63),INDEX(DATOS,0,$C63),"&lt;&gt;#N/D",INDEX(DATOS,0,$L$2),0,INDEX(DATOS,0,$M$2),1,INDEX(DATOS,0,$N$2),X63,INDEX(DATOS,0,$O$2),$D63)),#N/A)</f>
        <v>#N/A</v>
      </c>
      <c r="AD63" s="33"/>
      <c r="AE63" s="40">
        <f>IFERROR(IF(ISNA(Z63),#N/A,IF(I63=0,0,_xlfn.STDEV.P($Z63:Z63)/I63*100)),#N/A)</f>
        <v>0</v>
      </c>
      <c r="AF63" s="40" t="e">
        <f>IFERROR(IF(ISNA(AA63),#N/A,IF(J63=0,0,_xlfn.STDEV.P($Z63:AA63)/J63*100)),#N/A)</f>
        <v>#N/A</v>
      </c>
      <c r="AG63" s="40" t="e">
        <f>IFERROR(IF(ISNA(AB63),#N/A,IF(K63=0,0,_xlfn.STDEV.P($Z63:AB63)/K63*100)),#N/A)</f>
        <v>#N/A</v>
      </c>
      <c r="AH63" s="40" t="e">
        <f>IFERROR(IF(ISNA(AC63),#N/A,IF(L63=0,0,_xlfn.STDEV.P($Z63:AC63)/L63*100)),#N/A)</f>
        <v>#N/A</v>
      </c>
      <c r="AI63" s="40"/>
    </row>
    <row r="64" spans="1:35" x14ac:dyDescent="0.35">
      <c r="A64">
        <f t="shared" si="14"/>
        <v>58</v>
      </c>
      <c r="B64" s="35">
        <f t="array" ref="B64">IF(B63=0,0,MIN(IF(INDEX(DATOS,0,$N$2)=$U64,IF(ISNUMBER(INDEX(DATOS,0,$C64)),IF(INDEX(DATOS,0,$L$2)=0,IF(INDEX(DATOS,0,$M$2)=1,IF(ISNA(MATCH(INDEX(DATOS,0,$O$2),IF($E$7:E63=E64,$D$7:D63),0)),INDEX(DATOS,0,$K$2))))))))</f>
        <v>710</v>
      </c>
      <c r="C64" s="32">
        <f t="shared" si="15"/>
        <v>20</v>
      </c>
      <c r="D64" s="34" t="str">
        <f>IF($B64=0,"--",INDEX(DATOS,$B64,O$2))</f>
        <v>Partido de Tandil, BA</v>
      </c>
      <c r="E64" s="64" t="s">
        <v>1</v>
      </c>
      <c r="F64" s="36" t="str">
        <f t="shared" si="1"/>
        <v>Partido de Tandil</v>
      </c>
      <c r="G64" s="109">
        <f>VLOOKUP($D64,LOC_UNICOS,G$2,0)</f>
        <v>-37.3333333</v>
      </c>
      <c r="H64" s="109">
        <f>VLOOKUP($D64,LOC_UNICOS,H$2,0)</f>
        <v>-59.25</v>
      </c>
      <c r="I64" s="38">
        <f t="array" ref="I64">IF($B64=0,-999,IF(COUNTIFS($Z64:Z64,#N/A)&gt;0,-999,AVERAGE($Z64:Z64)))</f>
        <v>77.233333333333334</v>
      </c>
      <c r="J64" s="38">
        <f t="array" ref="J64">IF($B64=0,-999,IF(COUNTIFS($Z64:AA64,#N/A)&gt;0,-999,AVERAGE($Z64:AA64)))</f>
        <v>79.658333333333331</v>
      </c>
      <c r="K64" s="38">
        <f t="array" ref="K64">IF($B64=0,-999,IF(COUNTIFS($Z64:AB64,#N/A)&gt;0,-999,AVERAGE($Z64:AB64)))</f>
        <v>-999</v>
      </c>
      <c r="L64" s="38">
        <f t="array" ref="L64">IF($B64=0,-999,IF(COUNTIFS($Z64:AC64,#N/A)&gt;0,-999,AVERAGE($Z64:AC64)))</f>
        <v>-999</v>
      </c>
      <c r="M64" s="38">
        <f t="shared" si="7"/>
        <v>0</v>
      </c>
      <c r="N64" s="38">
        <f t="shared" si="8"/>
        <v>3.044251490741706</v>
      </c>
      <c r="O64" s="38">
        <f t="shared" si="9"/>
        <v>-999</v>
      </c>
      <c r="P64" s="38">
        <f t="shared" si="10"/>
        <v>-999</v>
      </c>
      <c r="Q64" s="37">
        <f t="shared" si="11"/>
        <v>1</v>
      </c>
      <c r="R64" s="37">
        <f t="shared" si="3"/>
        <v>1</v>
      </c>
      <c r="S64" s="37">
        <f t="shared" si="4"/>
        <v>0</v>
      </c>
      <c r="T64" s="37">
        <f t="shared" si="5"/>
        <v>0</v>
      </c>
      <c r="U64" s="37">
        <f t="shared" si="12"/>
        <v>2018</v>
      </c>
      <c r="V64" s="37">
        <f t="shared" ref="V64:X64" si="71">U64-1</f>
        <v>2017</v>
      </c>
      <c r="W64" s="37">
        <f t="shared" si="71"/>
        <v>2016</v>
      </c>
      <c r="X64" s="37">
        <f t="shared" si="71"/>
        <v>2015</v>
      </c>
      <c r="Y64" s="39"/>
      <c r="Z64" s="62">
        <f>IFERROR(IF($B64=0,#N/A,AVERAGEIFS(INDEX(DATOS,0,$C64),INDEX(DATOS,0,$C64),"&lt;&gt;#N/D",INDEX(DATOS,0,$L$2),0,INDEX(DATOS,0,$M$2),1,INDEX(DATOS,0,$N$2),U64,INDEX(DATOS,0,$O$2),$D64)),#N/A)</f>
        <v>77.233333333333334</v>
      </c>
      <c r="AA64" s="62">
        <f>IFERROR(IF($B64=0,#N/A,AVERAGEIFS(INDEX(DATOS,0,$C64),INDEX(DATOS,0,$C64),"&lt;&gt;#N/D",INDEX(DATOS,0,$L$2),0,INDEX(DATOS,0,$M$2),1,INDEX(DATOS,0,$N$2),V64,INDEX(DATOS,0,$O$2),$D64)),#N/A)</f>
        <v>82.083333333333329</v>
      </c>
      <c r="AB64" s="62" t="e">
        <f>IFERROR(IF($B64=0,#N/A,AVERAGEIFS(INDEX(DATOS,0,$C64),INDEX(DATOS,0,$C64),"&lt;&gt;#N/D",INDEX(DATOS,0,$L$2),0,INDEX(DATOS,0,$M$2),1,INDEX(DATOS,0,$N$2),W64,INDEX(DATOS,0,$O$2),$D64)),#N/A)</f>
        <v>#N/A</v>
      </c>
      <c r="AC64" s="62" t="e">
        <f>IFERROR(IF($B64=0,#N/A,AVERAGEIFS(INDEX(DATOS,0,$C64),INDEX(DATOS,0,$C64),"&lt;&gt;#N/D",INDEX(DATOS,0,$L$2),0,INDEX(DATOS,0,$M$2),1,INDEX(DATOS,0,$N$2),X64,INDEX(DATOS,0,$O$2),$D64)),#N/A)</f>
        <v>#N/A</v>
      </c>
      <c r="AD64" s="33"/>
      <c r="AE64" s="40">
        <f>IFERROR(IF(ISNA(Z64),#N/A,IF(I64=0,0,_xlfn.STDEV.P($Z64:Z64)/I64*100)),#N/A)</f>
        <v>0</v>
      </c>
      <c r="AF64" s="40">
        <f>IFERROR(IF(ISNA(AA64),#N/A,IF(J64=0,0,_xlfn.STDEV.P($Z64:AA64)/J64*100)),#N/A)</f>
        <v>3.044251490741706</v>
      </c>
      <c r="AG64" s="40" t="e">
        <f>IFERROR(IF(ISNA(AB64),#N/A,IF(K64=0,0,_xlfn.STDEV.P($Z64:AB64)/K64*100)),#N/A)</f>
        <v>#N/A</v>
      </c>
      <c r="AH64" s="40" t="e">
        <f>IFERROR(IF(ISNA(AC64),#N/A,IF(L64=0,0,_xlfn.STDEV.P($Z64:AC64)/L64*100)),#N/A)</f>
        <v>#N/A</v>
      </c>
      <c r="AI64" s="40"/>
    </row>
    <row r="65" spans="1:35" x14ac:dyDescent="0.35">
      <c r="A65">
        <f t="shared" si="14"/>
        <v>59</v>
      </c>
      <c r="B65" s="35">
        <f t="array" ref="B65">IF(B64=0,0,MIN(IF(INDEX(DATOS,0,$N$2)=$U65,IF(ISNUMBER(INDEX(DATOS,0,$C65)),IF(INDEX(DATOS,0,$L$2)=0,IF(INDEX(DATOS,0,$M$2)=1,IF(ISNA(MATCH(INDEX(DATOS,0,$O$2),IF($E$7:E64=E65,$D$7:D64),0)),INDEX(DATOS,0,$K$2))))))))</f>
        <v>713</v>
      </c>
      <c r="C65" s="32">
        <f t="shared" si="15"/>
        <v>20</v>
      </c>
      <c r="D65" s="34" t="str">
        <f>IF($B65=0,"--",INDEX(DATOS,$B65,O$2))</f>
        <v>Partido de Tres Arroyos, BA</v>
      </c>
      <c r="E65" s="64" t="s">
        <v>1</v>
      </c>
      <c r="F65" s="36" t="str">
        <f t="shared" si="1"/>
        <v>Partido de Tres Arroyos</v>
      </c>
      <c r="G65" s="109">
        <f>VLOOKUP($D65,LOC_UNICOS,G$2,0)</f>
        <v>-38.5</v>
      </c>
      <c r="H65" s="109">
        <f>VLOOKUP($D65,LOC_UNICOS,H$2,0)</f>
        <v>-60.25</v>
      </c>
      <c r="I65" s="38">
        <f t="array" ref="I65">IF($B65=0,-999,IF(COUNTIFS($Z65:Z65,#N/A)&gt;0,-999,AVERAGE($Z65:Z65)))</f>
        <v>80.135714285714286</v>
      </c>
      <c r="J65" s="38">
        <f t="array" ref="J65">IF($B65=0,-999,IF(COUNTIFS($Z65:AA65,#N/A)&gt;0,-999,AVERAGE($Z65:AA65)))</f>
        <v>81.110714285714295</v>
      </c>
      <c r="K65" s="38">
        <f t="array" ref="K65">IF($B65=0,-999,IF(COUNTIFS($Z65:AB65,#N/A)&gt;0,-999,AVERAGE($Z65:AB65)))</f>
        <v>80.819047619047623</v>
      </c>
      <c r="L65" s="38">
        <f t="array" ref="L65">IF($B65=0,-999,IF(COUNTIFS($Z65:AC65,#N/A)&gt;0,-999,AVERAGE($Z65:AC65)))</f>
        <v>-999</v>
      </c>
      <c r="M65" s="38">
        <f t="shared" si="7"/>
        <v>0</v>
      </c>
      <c r="N65" s="38">
        <f t="shared" si="8"/>
        <v>1.2020606754436192</v>
      </c>
      <c r="O65" s="38">
        <f t="shared" si="9"/>
        <v>1.1093900965612729</v>
      </c>
      <c r="P65" s="38">
        <f t="shared" si="10"/>
        <v>-999</v>
      </c>
      <c r="Q65" s="37">
        <f t="shared" si="11"/>
        <v>1</v>
      </c>
      <c r="R65" s="37">
        <f t="shared" si="3"/>
        <v>1</v>
      </c>
      <c r="S65" s="37">
        <f t="shared" si="4"/>
        <v>1</v>
      </c>
      <c r="T65" s="37">
        <f t="shared" si="5"/>
        <v>0</v>
      </c>
      <c r="U65" s="37">
        <f t="shared" si="12"/>
        <v>2018</v>
      </c>
      <c r="V65" s="37">
        <f t="shared" ref="V65:X65" si="72">U65-1</f>
        <v>2017</v>
      </c>
      <c r="W65" s="37">
        <f t="shared" si="72"/>
        <v>2016</v>
      </c>
      <c r="X65" s="37">
        <f t="shared" si="72"/>
        <v>2015</v>
      </c>
      <c r="Y65" s="39"/>
      <c r="Z65" s="62">
        <f>IFERROR(IF($B65=0,#N/A,AVERAGEIFS(INDEX(DATOS,0,$C65),INDEX(DATOS,0,$C65),"&lt;&gt;#N/D",INDEX(DATOS,0,$L$2),0,INDEX(DATOS,0,$M$2),1,INDEX(DATOS,0,$N$2),U65,INDEX(DATOS,0,$O$2),$D65)),#N/A)</f>
        <v>80.135714285714286</v>
      </c>
      <c r="AA65" s="62">
        <f>IFERROR(IF($B65=0,#N/A,AVERAGEIFS(INDEX(DATOS,0,$C65),INDEX(DATOS,0,$C65),"&lt;&gt;#N/D",INDEX(DATOS,0,$L$2),0,INDEX(DATOS,0,$M$2),1,INDEX(DATOS,0,$N$2),V65,INDEX(DATOS,0,$O$2),$D65)),#N/A)</f>
        <v>82.085714285714289</v>
      </c>
      <c r="AB65" s="62">
        <f>IFERROR(IF($B65=0,#N/A,AVERAGEIFS(INDEX(DATOS,0,$C65),INDEX(DATOS,0,$C65),"&lt;&gt;#N/D",INDEX(DATOS,0,$L$2),0,INDEX(DATOS,0,$M$2),1,INDEX(DATOS,0,$N$2),W65,INDEX(DATOS,0,$O$2),$D65)),#N/A)</f>
        <v>80.23571428571428</v>
      </c>
      <c r="AC65" s="62" t="e">
        <f>IFERROR(IF($B65=0,#N/A,AVERAGEIFS(INDEX(DATOS,0,$C65),INDEX(DATOS,0,$C65),"&lt;&gt;#N/D",INDEX(DATOS,0,$L$2),0,INDEX(DATOS,0,$M$2),1,INDEX(DATOS,0,$N$2),X65,INDEX(DATOS,0,$O$2),$D65)),#N/A)</f>
        <v>#N/A</v>
      </c>
      <c r="AD65" s="33"/>
      <c r="AE65" s="40">
        <f>IFERROR(IF(ISNA(Z65),#N/A,IF(I65=0,0,_xlfn.STDEV.P($Z65:Z65)/I65*100)),#N/A)</f>
        <v>0</v>
      </c>
      <c r="AF65" s="40">
        <f>IFERROR(IF(ISNA(AA65),#N/A,IF(J65=0,0,_xlfn.STDEV.P($Z65:AA65)/J65*100)),#N/A)</f>
        <v>1.2020606754436192</v>
      </c>
      <c r="AG65" s="40">
        <f>IFERROR(IF(ISNA(AB65),#N/A,IF(K65=0,0,_xlfn.STDEV.P($Z65:AB65)/K65*100)),#N/A)</f>
        <v>1.1093900965612729</v>
      </c>
      <c r="AH65" s="40" t="e">
        <f>IFERROR(IF(ISNA(AC65),#N/A,IF(L65=0,0,_xlfn.STDEV.P($Z65:AC65)/L65*100)),#N/A)</f>
        <v>#N/A</v>
      </c>
      <c r="AI65" s="40"/>
    </row>
    <row r="66" spans="1:35" x14ac:dyDescent="0.35">
      <c r="A66">
        <f t="shared" si="14"/>
        <v>60</v>
      </c>
      <c r="B66" s="35">
        <f t="array" ref="B66">IF(B65=0,0,MIN(IF(INDEX(DATOS,0,$N$2)=$U66,IF(ISNUMBER(INDEX(DATOS,0,$C66)),IF(INDEX(DATOS,0,$L$2)=0,IF(INDEX(DATOS,0,$M$2)=1,IF(ISNA(MATCH(INDEX(DATOS,0,$O$2),IF($E$7:E65=E66,$D$7:D65),0)),INDEX(DATOS,0,$K$2))))))))</f>
        <v>721</v>
      </c>
      <c r="C66" s="32">
        <f t="shared" si="15"/>
        <v>20</v>
      </c>
      <c r="D66" s="34" t="str">
        <f>IF($B66=0,"--",INDEX(DATOS,$B66,O$2))</f>
        <v>Departamento de Río Primero, CB</v>
      </c>
      <c r="E66" s="64" t="s">
        <v>1</v>
      </c>
      <c r="F66" s="36" t="str">
        <f t="shared" si="1"/>
        <v>Dpto. Río Primero</v>
      </c>
      <c r="G66" s="109">
        <f>VLOOKUP($D66,LOC_UNICOS,G$2,0)</f>
        <v>-31.0833333</v>
      </c>
      <c r="H66" s="109">
        <f>VLOOKUP($D66,LOC_UNICOS,H$2,0)</f>
        <v>-63.5</v>
      </c>
      <c r="I66" s="38">
        <f t="array" ref="I66">IF($B66=0,-999,IF(COUNTIFS($Z66:Z66,#N/A)&gt;0,-999,AVERAGE($Z66:Z66)))</f>
        <v>77.625</v>
      </c>
      <c r="J66" s="38">
        <f t="array" ref="J66">IF($B66=0,-999,IF(COUNTIFS($Z66:AA66,#N/A)&gt;0,-999,AVERAGE($Z66:AA66)))</f>
        <v>78.891071428571422</v>
      </c>
      <c r="K66" s="38">
        <f t="array" ref="K66">IF($B66=0,-999,IF(COUNTIFS($Z66:AB66,#N/A)&gt;0,-999,AVERAGE($Z66:AB66)))</f>
        <v>78.964047619047619</v>
      </c>
      <c r="L66" s="38">
        <f t="array" ref="L66">IF($B66=0,-999,IF(COUNTIFS($Z66:AC66,#N/A)&gt;0,-999,AVERAGE($Z66:AC66)))</f>
        <v>-999</v>
      </c>
      <c r="M66" s="38">
        <f t="shared" si="7"/>
        <v>0</v>
      </c>
      <c r="N66" s="38">
        <f t="shared" si="8"/>
        <v>1.6048348762986859</v>
      </c>
      <c r="O66" s="38">
        <f t="shared" si="9"/>
        <v>1.3156391315303504</v>
      </c>
      <c r="P66" s="38">
        <f t="shared" si="10"/>
        <v>-999</v>
      </c>
      <c r="Q66" s="37">
        <f t="shared" si="11"/>
        <v>1</v>
      </c>
      <c r="R66" s="37">
        <f t="shared" si="3"/>
        <v>1</v>
      </c>
      <c r="S66" s="37">
        <f t="shared" si="4"/>
        <v>1</v>
      </c>
      <c r="T66" s="37">
        <f t="shared" si="5"/>
        <v>0</v>
      </c>
      <c r="U66" s="37">
        <f t="shared" si="12"/>
        <v>2018</v>
      </c>
      <c r="V66" s="37">
        <f t="shared" ref="V66:X66" si="73">U66-1</f>
        <v>2017</v>
      </c>
      <c r="W66" s="37">
        <f t="shared" si="73"/>
        <v>2016</v>
      </c>
      <c r="X66" s="37">
        <f t="shared" si="73"/>
        <v>2015</v>
      </c>
      <c r="Y66" s="39"/>
      <c r="Z66" s="62">
        <f>IFERROR(IF($B66=0,#N/A,AVERAGEIFS(INDEX(DATOS,0,$C66),INDEX(DATOS,0,$C66),"&lt;&gt;#N/D",INDEX(DATOS,0,$L$2),0,INDEX(DATOS,0,$M$2),1,INDEX(DATOS,0,$N$2),U66,INDEX(DATOS,0,$O$2),$D66)),#N/A)</f>
        <v>77.625</v>
      </c>
      <c r="AA66" s="62">
        <f>IFERROR(IF($B66=0,#N/A,AVERAGEIFS(INDEX(DATOS,0,$C66),INDEX(DATOS,0,$C66),"&lt;&gt;#N/D",INDEX(DATOS,0,$L$2),0,INDEX(DATOS,0,$M$2),1,INDEX(DATOS,0,$N$2),V66,INDEX(DATOS,0,$O$2),$D66)),#N/A)</f>
        <v>80.157142857142844</v>
      </c>
      <c r="AB66" s="62">
        <f>IFERROR(IF($B66=0,#N/A,AVERAGEIFS(INDEX(DATOS,0,$C66),INDEX(DATOS,0,$C66),"&lt;&gt;#N/D",INDEX(DATOS,0,$L$2),0,INDEX(DATOS,0,$M$2),1,INDEX(DATOS,0,$N$2),W66,INDEX(DATOS,0,$O$2),$D66)),#N/A)</f>
        <v>79.110000000000014</v>
      </c>
      <c r="AC66" s="62" t="e">
        <f>IFERROR(IF($B66=0,#N/A,AVERAGEIFS(INDEX(DATOS,0,$C66),INDEX(DATOS,0,$C66),"&lt;&gt;#N/D",INDEX(DATOS,0,$L$2),0,INDEX(DATOS,0,$M$2),1,INDEX(DATOS,0,$N$2),X66,INDEX(DATOS,0,$O$2),$D66)),#N/A)</f>
        <v>#N/A</v>
      </c>
      <c r="AD66" s="33"/>
      <c r="AE66" s="40">
        <f>IFERROR(IF(ISNA(Z66),#N/A,IF(I66=0,0,_xlfn.STDEV.P($Z66:Z66)/I66*100)),#N/A)</f>
        <v>0</v>
      </c>
      <c r="AF66" s="40">
        <f>IFERROR(IF(ISNA(AA66),#N/A,IF(J66=0,0,_xlfn.STDEV.P($Z66:AA66)/J66*100)),#N/A)</f>
        <v>1.6048348762986859</v>
      </c>
      <c r="AG66" s="40">
        <f>IFERROR(IF(ISNA(AB66),#N/A,IF(K66=0,0,_xlfn.STDEV.P($Z66:AB66)/K66*100)),#N/A)</f>
        <v>1.3156391315303504</v>
      </c>
      <c r="AH66" s="40" t="e">
        <f>IFERROR(IF(ISNA(AC66),#N/A,IF(L66=0,0,_xlfn.STDEV.P($Z66:AC66)/L66*100)),#N/A)</f>
        <v>#N/A</v>
      </c>
      <c r="AI66" s="40"/>
    </row>
    <row r="67" spans="1:35" x14ac:dyDescent="0.35">
      <c r="A67">
        <f t="shared" si="14"/>
        <v>61</v>
      </c>
      <c r="B67" s="35">
        <f t="array" ref="B67">IF(B66=0,0,MIN(IF(INDEX(DATOS,0,$N$2)=$U67,IF(ISNUMBER(INDEX(DATOS,0,$C67)),IF(INDEX(DATOS,0,$L$2)=0,IF(INDEX(DATOS,0,$M$2)=1,IF(ISNA(MATCH(INDEX(DATOS,0,$O$2),IF($E$7:E66=E67,$D$7:D66),0)),INDEX(DATOS,0,$K$2))))))))</f>
        <v>725</v>
      </c>
      <c r="C67" s="32">
        <f t="shared" si="15"/>
        <v>20</v>
      </c>
      <c r="D67" s="34" t="str">
        <f>IF($B67=0,"--",INDEX(DATOS,$B67,O$2))</f>
        <v>Departamento de General San Martín, CB</v>
      </c>
      <c r="E67" s="64" t="s">
        <v>1</v>
      </c>
      <c r="F67" s="36" t="str">
        <f t="shared" si="1"/>
        <v>Dpto. General San Martín</v>
      </c>
      <c r="G67" s="109">
        <f>VLOOKUP($D67,LOC_UNICOS,G$2,0)</f>
        <v>-32.5</v>
      </c>
      <c r="H67" s="109">
        <f>VLOOKUP($D67,LOC_UNICOS,H$2,0)</f>
        <v>-63.3333333</v>
      </c>
      <c r="I67" s="38">
        <f t="array" ref="I67">IF($B67=0,-999,IF(COUNTIFS($Z67:Z67,#N/A)&gt;0,-999,AVERAGE($Z67:Z67)))</f>
        <v>77.150000000000006</v>
      </c>
      <c r="J67" s="38">
        <f t="array" ref="J67">IF($B67=0,-999,IF(COUNTIFS($Z67:AA67,#N/A)&gt;0,-999,AVERAGE($Z67:AA67)))</f>
        <v>78.710000000000008</v>
      </c>
      <c r="K67" s="38">
        <f t="array" ref="K67">IF($B67=0,-999,IF(COUNTIFS($Z67:AB67,#N/A)&gt;0,-999,AVERAGE($Z67:AB67)))</f>
        <v>78.998333333333335</v>
      </c>
      <c r="L67" s="38">
        <f t="array" ref="L67">IF($B67=0,-999,IF(COUNTIFS($Z67:AC67,#N/A)&gt;0,-999,AVERAGE($Z67:AC67)))</f>
        <v>-999</v>
      </c>
      <c r="M67" s="38">
        <f t="shared" si="7"/>
        <v>0</v>
      </c>
      <c r="N67" s="38">
        <f t="shared" si="8"/>
        <v>1.9819590903315996</v>
      </c>
      <c r="O67" s="38">
        <f t="shared" si="9"/>
        <v>1.6929629445162768</v>
      </c>
      <c r="P67" s="38">
        <f t="shared" si="10"/>
        <v>-999</v>
      </c>
      <c r="Q67" s="37">
        <f t="shared" si="11"/>
        <v>1</v>
      </c>
      <c r="R67" s="37">
        <f t="shared" si="3"/>
        <v>1</v>
      </c>
      <c r="S67" s="37">
        <f t="shared" si="4"/>
        <v>1</v>
      </c>
      <c r="T67" s="37">
        <f t="shared" si="5"/>
        <v>0</v>
      </c>
      <c r="U67" s="37">
        <f t="shared" si="12"/>
        <v>2018</v>
      </c>
      <c r="V67" s="37">
        <f t="shared" ref="V67:X67" si="74">U67-1</f>
        <v>2017</v>
      </c>
      <c r="W67" s="37">
        <f t="shared" si="74"/>
        <v>2016</v>
      </c>
      <c r="X67" s="37">
        <f t="shared" si="74"/>
        <v>2015</v>
      </c>
      <c r="Y67" s="39"/>
      <c r="Z67" s="62">
        <f>IFERROR(IF($B67=0,#N/A,AVERAGEIFS(INDEX(DATOS,0,$C67),INDEX(DATOS,0,$C67),"&lt;&gt;#N/D",INDEX(DATOS,0,$L$2),0,INDEX(DATOS,0,$M$2),1,INDEX(DATOS,0,$N$2),U67,INDEX(DATOS,0,$O$2),$D67)),#N/A)</f>
        <v>77.150000000000006</v>
      </c>
      <c r="AA67" s="62">
        <f>IFERROR(IF($B67=0,#N/A,AVERAGEIFS(INDEX(DATOS,0,$C67),INDEX(DATOS,0,$C67),"&lt;&gt;#N/D",INDEX(DATOS,0,$L$2),0,INDEX(DATOS,0,$M$2),1,INDEX(DATOS,0,$N$2),V67,INDEX(DATOS,0,$O$2),$D67)),#N/A)</f>
        <v>80.27000000000001</v>
      </c>
      <c r="AB67" s="62">
        <f>IFERROR(IF($B67=0,#N/A,AVERAGEIFS(INDEX(DATOS,0,$C67),INDEX(DATOS,0,$C67),"&lt;&gt;#N/D",INDEX(DATOS,0,$L$2),0,INDEX(DATOS,0,$M$2),1,INDEX(DATOS,0,$N$2),W67,INDEX(DATOS,0,$O$2),$D67)),#N/A)</f>
        <v>79.575000000000003</v>
      </c>
      <c r="AC67" s="62" t="e">
        <f>IFERROR(IF($B67=0,#N/A,AVERAGEIFS(INDEX(DATOS,0,$C67),INDEX(DATOS,0,$C67),"&lt;&gt;#N/D",INDEX(DATOS,0,$L$2),0,INDEX(DATOS,0,$M$2),1,INDEX(DATOS,0,$N$2),X67,INDEX(DATOS,0,$O$2),$D67)),#N/A)</f>
        <v>#N/A</v>
      </c>
      <c r="AD67" s="33"/>
      <c r="AE67" s="40">
        <f>IFERROR(IF(ISNA(Z67),#N/A,IF(I67=0,0,_xlfn.STDEV.P($Z67:Z67)/I67*100)),#N/A)</f>
        <v>0</v>
      </c>
      <c r="AF67" s="40">
        <f>IFERROR(IF(ISNA(AA67),#N/A,IF(J67=0,0,_xlfn.STDEV.P($Z67:AA67)/J67*100)),#N/A)</f>
        <v>1.9819590903315996</v>
      </c>
      <c r="AG67" s="40">
        <f>IFERROR(IF(ISNA(AB67),#N/A,IF(K67=0,0,_xlfn.STDEV.P($Z67:AB67)/K67*100)),#N/A)</f>
        <v>1.6929629445162768</v>
      </c>
      <c r="AH67" s="40" t="e">
        <f>IFERROR(IF(ISNA(AC67),#N/A,IF(L67=0,0,_xlfn.STDEV.P($Z67:AC67)/L67*100)),#N/A)</f>
        <v>#N/A</v>
      </c>
      <c r="AI67" s="40"/>
    </row>
    <row r="68" spans="1:35" x14ac:dyDescent="0.35">
      <c r="A68">
        <f t="shared" si="14"/>
        <v>62</v>
      </c>
      <c r="B68" s="35">
        <f t="array" ref="B68">IF(B67=0,0,MIN(IF(INDEX(DATOS,0,$N$2)=$U68,IF(ISNUMBER(INDEX(DATOS,0,$C68)),IF(INDEX(DATOS,0,$L$2)=0,IF(INDEX(DATOS,0,$M$2)=1,IF(ISNA(MATCH(INDEX(DATOS,0,$O$2),IF($E$7:E67=E68,$D$7:D67),0)),INDEX(DATOS,0,$K$2))))))))</f>
        <v>730</v>
      </c>
      <c r="C68" s="32">
        <f t="shared" si="15"/>
        <v>20</v>
      </c>
      <c r="D68" s="34" t="str">
        <f>IF($B68=0,"--",INDEX(DATOS,$B68,O$2))</f>
        <v>Departamento de Tercero Arriba, CB</v>
      </c>
      <c r="E68" s="64" t="s">
        <v>1</v>
      </c>
      <c r="F68" s="36" t="str">
        <f t="shared" si="1"/>
        <v>Dpto. Tercero Arriba</v>
      </c>
      <c r="G68" s="109">
        <f>VLOOKUP($D68,LOC_UNICOS,G$2,0)</f>
        <v>-32.3333333</v>
      </c>
      <c r="H68" s="109">
        <f>VLOOKUP($D68,LOC_UNICOS,H$2,0)</f>
        <v>-63.75</v>
      </c>
      <c r="I68" s="38">
        <f t="array" ref="I68">IF($B68=0,-999,IF(COUNTIFS($Z68:Z68,#N/A)&gt;0,-999,AVERAGE($Z68:Z68)))</f>
        <v>78.216666666666669</v>
      </c>
      <c r="J68" s="38">
        <f t="array" ref="J68">IF($B68=0,-999,IF(COUNTIFS($Z68:AA68,#N/A)&gt;0,-999,AVERAGE($Z68:AA68)))</f>
        <v>79.733333333333334</v>
      </c>
      <c r="K68" s="38">
        <f t="array" ref="K68">IF($B68=0,-999,IF(COUNTIFS($Z68:AB68,#N/A)&gt;0,-999,AVERAGE($Z68:AB68)))</f>
        <v>80.016666666666666</v>
      </c>
      <c r="L68" s="38">
        <f t="array" ref="L68">IF($B68=0,-999,IF(COUNTIFS($Z68:AC68,#N/A)&gt;0,-999,AVERAGE($Z68:AC68)))</f>
        <v>-999</v>
      </c>
      <c r="M68" s="38">
        <f t="shared" si="7"/>
        <v>0</v>
      </c>
      <c r="N68" s="38">
        <f t="shared" si="8"/>
        <v>1.9021739130434769</v>
      </c>
      <c r="O68" s="38">
        <f t="shared" si="9"/>
        <v>1.6266186315472446</v>
      </c>
      <c r="P68" s="38">
        <f t="shared" si="10"/>
        <v>-999</v>
      </c>
      <c r="Q68" s="37">
        <f t="shared" si="11"/>
        <v>1</v>
      </c>
      <c r="R68" s="37">
        <f t="shared" si="3"/>
        <v>1</v>
      </c>
      <c r="S68" s="37">
        <f t="shared" si="4"/>
        <v>1</v>
      </c>
      <c r="T68" s="37">
        <f t="shared" si="5"/>
        <v>0</v>
      </c>
      <c r="U68" s="37">
        <f t="shared" si="12"/>
        <v>2018</v>
      </c>
      <c r="V68" s="37">
        <f t="shared" ref="V68:X68" si="75">U68-1</f>
        <v>2017</v>
      </c>
      <c r="W68" s="37">
        <f t="shared" si="75"/>
        <v>2016</v>
      </c>
      <c r="X68" s="37">
        <f t="shared" si="75"/>
        <v>2015</v>
      </c>
      <c r="Y68" s="39"/>
      <c r="Z68" s="62">
        <f>IFERROR(IF($B68=0,#N/A,AVERAGEIFS(INDEX(DATOS,0,$C68),INDEX(DATOS,0,$C68),"&lt;&gt;#N/D",INDEX(DATOS,0,$L$2),0,INDEX(DATOS,0,$M$2),1,INDEX(DATOS,0,$N$2),U68,INDEX(DATOS,0,$O$2),$D68)),#N/A)</f>
        <v>78.216666666666669</v>
      </c>
      <c r="AA68" s="62">
        <f>IFERROR(IF($B68=0,#N/A,AVERAGEIFS(INDEX(DATOS,0,$C68),INDEX(DATOS,0,$C68),"&lt;&gt;#N/D",INDEX(DATOS,0,$L$2),0,INDEX(DATOS,0,$M$2),1,INDEX(DATOS,0,$N$2),V68,INDEX(DATOS,0,$O$2),$D68)),#N/A)</f>
        <v>81.25</v>
      </c>
      <c r="AB68" s="62">
        <f>IFERROR(IF($B68=0,#N/A,AVERAGEIFS(INDEX(DATOS,0,$C68),INDEX(DATOS,0,$C68),"&lt;&gt;#N/D",INDEX(DATOS,0,$L$2),0,INDEX(DATOS,0,$M$2),1,INDEX(DATOS,0,$N$2),W68,INDEX(DATOS,0,$O$2),$D68)),#N/A)</f>
        <v>80.583333333333329</v>
      </c>
      <c r="AC68" s="62" t="e">
        <f>IFERROR(IF($B68=0,#N/A,AVERAGEIFS(INDEX(DATOS,0,$C68),INDEX(DATOS,0,$C68),"&lt;&gt;#N/D",INDEX(DATOS,0,$L$2),0,INDEX(DATOS,0,$M$2),1,INDEX(DATOS,0,$N$2),X68,INDEX(DATOS,0,$O$2),$D68)),#N/A)</f>
        <v>#N/A</v>
      </c>
      <c r="AD68" s="33"/>
      <c r="AE68" s="40">
        <f>IFERROR(IF(ISNA(Z68),#N/A,IF(I68=0,0,_xlfn.STDEV.P($Z68:Z68)/I68*100)),#N/A)</f>
        <v>0</v>
      </c>
      <c r="AF68" s="40">
        <f>IFERROR(IF(ISNA(AA68),#N/A,IF(J68=0,0,_xlfn.STDEV.P($Z68:AA68)/J68*100)),#N/A)</f>
        <v>1.9021739130434769</v>
      </c>
      <c r="AG68" s="40">
        <f>IFERROR(IF(ISNA(AB68),#N/A,IF(K68=0,0,_xlfn.STDEV.P($Z68:AB68)/K68*100)),#N/A)</f>
        <v>1.6266186315472446</v>
      </c>
      <c r="AH68" s="40" t="e">
        <f>IFERROR(IF(ISNA(AC68),#N/A,IF(L68=0,0,_xlfn.STDEV.P($Z68:AC68)/L68*100)),#N/A)</f>
        <v>#N/A</v>
      </c>
      <c r="AI68" s="40"/>
    </row>
    <row r="69" spans="1:35" x14ac:dyDescent="0.35">
      <c r="A69">
        <f t="shared" si="14"/>
        <v>63</v>
      </c>
      <c r="B69" s="35">
        <f t="array" ref="B69">IF(B68=0,0,MIN(IF(INDEX(DATOS,0,$N$2)=$U69,IF(ISNUMBER(INDEX(DATOS,0,$C69)),IF(INDEX(DATOS,0,$L$2)=0,IF(INDEX(DATOS,0,$M$2)=1,IF(ISNA(MATCH(INDEX(DATOS,0,$O$2),IF($E$7:E68=E69,$D$7:D68),0)),INDEX(DATOS,0,$K$2))))))))</f>
        <v>734</v>
      </c>
      <c r="C69" s="32">
        <f t="shared" si="15"/>
        <v>20</v>
      </c>
      <c r="D69" s="34" t="str">
        <f>IF($B69=0,"--",INDEX(DATOS,$B69,O$2))</f>
        <v>Departamento de Río Segundo, CB</v>
      </c>
      <c r="E69" s="64" t="s">
        <v>1</v>
      </c>
      <c r="F69" s="36" t="str">
        <f t="shared" si="1"/>
        <v>Dpto. Río Segundo</v>
      </c>
      <c r="G69" s="109">
        <f>VLOOKUP($D69,LOC_UNICOS,G$2,0)</f>
        <v>-31.75</v>
      </c>
      <c r="H69" s="109">
        <f>VLOOKUP($D69,LOC_UNICOS,H$2,0)</f>
        <v>-63.5</v>
      </c>
      <c r="I69" s="38">
        <f t="array" ref="I69">IF($B69=0,-999,IF(COUNTIFS($Z69:Z69,#N/A)&gt;0,-999,AVERAGE($Z69:Z69)))</f>
        <v>78.849999999999994</v>
      </c>
      <c r="J69" s="38">
        <f t="array" ref="J69">IF($B69=0,-999,IF(COUNTIFS($Z69:AA69,#N/A)&gt;0,-999,AVERAGE($Z69:AA69)))</f>
        <v>79.734999999999999</v>
      </c>
      <c r="K69" s="38">
        <f t="array" ref="K69">IF($B69=0,-999,IF(COUNTIFS($Z69:AB69,#N/A)&gt;0,-999,AVERAGE($Z69:AB69)))</f>
        <v>79.778888888888886</v>
      </c>
      <c r="L69" s="38">
        <f t="array" ref="L69">IF($B69=0,-999,IF(COUNTIFS($Z69:AC69,#N/A)&gt;0,-999,AVERAGE($Z69:AC69)))</f>
        <v>-999</v>
      </c>
      <c r="M69" s="38">
        <f t="shared" si="7"/>
        <v>0</v>
      </c>
      <c r="N69" s="38">
        <f t="shared" si="8"/>
        <v>1.1099266319684018</v>
      </c>
      <c r="O69" s="38">
        <f t="shared" si="9"/>
        <v>0.9090879641505385</v>
      </c>
      <c r="P69" s="38">
        <f t="shared" si="10"/>
        <v>-999</v>
      </c>
      <c r="Q69" s="37">
        <f t="shared" si="11"/>
        <v>1</v>
      </c>
      <c r="R69" s="37">
        <f t="shared" si="3"/>
        <v>1</v>
      </c>
      <c r="S69" s="37">
        <f t="shared" si="4"/>
        <v>1</v>
      </c>
      <c r="T69" s="37">
        <f t="shared" si="5"/>
        <v>0</v>
      </c>
      <c r="U69" s="37">
        <f t="shared" si="12"/>
        <v>2018</v>
      </c>
      <c r="V69" s="37">
        <f t="shared" ref="V69:X69" si="76">U69-1</f>
        <v>2017</v>
      </c>
      <c r="W69" s="37">
        <f t="shared" si="76"/>
        <v>2016</v>
      </c>
      <c r="X69" s="37">
        <f t="shared" si="76"/>
        <v>2015</v>
      </c>
      <c r="Y69" s="39"/>
      <c r="Z69" s="62">
        <f>IFERROR(IF($B69=0,#N/A,AVERAGEIFS(INDEX(DATOS,0,$C69),INDEX(DATOS,0,$C69),"&lt;&gt;#N/D",INDEX(DATOS,0,$L$2),0,INDEX(DATOS,0,$M$2),1,INDEX(DATOS,0,$N$2),U69,INDEX(DATOS,0,$O$2),$D69)),#N/A)</f>
        <v>78.849999999999994</v>
      </c>
      <c r="AA69" s="62">
        <f>IFERROR(IF($B69=0,#N/A,AVERAGEIFS(INDEX(DATOS,0,$C69),INDEX(DATOS,0,$C69),"&lt;&gt;#N/D",INDEX(DATOS,0,$L$2),0,INDEX(DATOS,0,$M$2),1,INDEX(DATOS,0,$N$2),V69,INDEX(DATOS,0,$O$2),$D69)),#N/A)</f>
        <v>80.62</v>
      </c>
      <c r="AB69" s="62">
        <f>IFERROR(IF($B69=0,#N/A,AVERAGEIFS(INDEX(DATOS,0,$C69),INDEX(DATOS,0,$C69),"&lt;&gt;#N/D",INDEX(DATOS,0,$L$2),0,INDEX(DATOS,0,$M$2),1,INDEX(DATOS,0,$N$2),W69,INDEX(DATOS,0,$O$2),$D69)),#N/A)</f>
        <v>79.86666666666666</v>
      </c>
      <c r="AC69" s="62" t="e">
        <f>IFERROR(IF($B69=0,#N/A,AVERAGEIFS(INDEX(DATOS,0,$C69),INDEX(DATOS,0,$C69),"&lt;&gt;#N/D",INDEX(DATOS,0,$L$2),0,INDEX(DATOS,0,$M$2),1,INDEX(DATOS,0,$N$2),X69,INDEX(DATOS,0,$O$2),$D69)),#N/A)</f>
        <v>#N/A</v>
      </c>
      <c r="AD69" s="33"/>
      <c r="AE69" s="40">
        <f>IFERROR(IF(ISNA(Z69),#N/A,IF(I69=0,0,_xlfn.STDEV.P($Z69:Z69)/I69*100)),#N/A)</f>
        <v>0</v>
      </c>
      <c r="AF69" s="40">
        <f>IFERROR(IF(ISNA(AA69),#N/A,IF(J69=0,0,_xlfn.STDEV.P($Z69:AA69)/J69*100)),#N/A)</f>
        <v>1.1099266319684018</v>
      </c>
      <c r="AG69" s="40">
        <f>IFERROR(IF(ISNA(AB69),#N/A,IF(K69=0,0,_xlfn.STDEV.P($Z69:AB69)/K69*100)),#N/A)</f>
        <v>0.9090879641505385</v>
      </c>
      <c r="AH69" s="40" t="e">
        <f>IFERROR(IF(ISNA(AC69),#N/A,IF(L69=0,0,_xlfn.STDEV.P($Z69:AC69)/L69*100)),#N/A)</f>
        <v>#N/A</v>
      </c>
      <c r="AI69" s="40"/>
    </row>
    <row r="70" spans="1:35" x14ac:dyDescent="0.35">
      <c r="A70">
        <f t="shared" si="14"/>
        <v>64</v>
      </c>
      <c r="B70" s="35">
        <f t="array" ref="B70">IF(B69=0,0,MIN(IF(INDEX(DATOS,0,$N$2)=$U70,IF(ISNUMBER(INDEX(DATOS,0,$C70)),IF(INDEX(DATOS,0,$L$2)=0,IF(INDEX(DATOS,0,$M$2)=1,IF(ISNA(MATCH(INDEX(DATOS,0,$O$2),IF($E$7:E69=E70,$D$7:D69),0)),INDEX(DATOS,0,$K$2))))))))</f>
        <v>743</v>
      </c>
      <c r="C70" s="32">
        <f t="shared" si="15"/>
        <v>20</v>
      </c>
      <c r="D70" s="34" t="str">
        <f>IF($B70=0,"--",INDEX(DATOS,$B70,O$2))</f>
        <v>Departamento de San Javier, CB</v>
      </c>
      <c r="E70" s="64" t="s">
        <v>1</v>
      </c>
      <c r="F70" s="36" t="str">
        <f t="shared" si="1"/>
        <v>Dpto. San Javier</v>
      </c>
      <c r="G70" s="109">
        <f>VLOOKUP($D70,LOC_UNICOS,G$2,0)</f>
        <v>-32.0833333</v>
      </c>
      <c r="H70" s="109">
        <f>VLOOKUP($D70,LOC_UNICOS,H$2,0)</f>
        <v>-65.166666699999993</v>
      </c>
      <c r="I70" s="38">
        <f t="array" ref="I70">IF($B70=0,-999,IF(COUNTIFS($Z70:Z70,#N/A)&gt;0,-999,AVERAGE($Z70:Z70)))</f>
        <v>80.8</v>
      </c>
      <c r="J70" s="38">
        <f t="array" ref="J70">IF($B70=0,-999,IF(COUNTIFS($Z70:AA70,#N/A)&gt;0,-999,AVERAGE($Z70:AA70)))</f>
        <v>80.912499999999994</v>
      </c>
      <c r="K70" s="38">
        <f t="array" ref="K70">IF($B70=0,-999,IF(COUNTIFS($Z70:AB70,#N/A)&gt;0,-999,AVERAGE($Z70:AB70)))</f>
        <v>80.875</v>
      </c>
      <c r="L70" s="38">
        <f t="array" ref="L70">IF($B70=0,-999,IF(COUNTIFS($Z70:AC70,#N/A)&gt;0,-999,AVERAGE($Z70:AC70)))</f>
        <v>-999</v>
      </c>
      <c r="M70" s="38">
        <f t="shared" si="7"/>
        <v>0</v>
      </c>
      <c r="N70" s="38">
        <f t="shared" si="8"/>
        <v>0.13903908543179888</v>
      </c>
      <c r="O70" s="38">
        <f t="shared" si="9"/>
        <v>0.13114808924635071</v>
      </c>
      <c r="P70" s="38">
        <f t="shared" si="10"/>
        <v>-999</v>
      </c>
      <c r="Q70" s="37">
        <f t="shared" si="11"/>
        <v>1</v>
      </c>
      <c r="R70" s="37">
        <f t="shared" si="3"/>
        <v>1</v>
      </c>
      <c r="S70" s="37">
        <f t="shared" si="4"/>
        <v>1</v>
      </c>
      <c r="T70" s="37">
        <f t="shared" si="5"/>
        <v>0</v>
      </c>
      <c r="U70" s="37">
        <f t="shared" si="12"/>
        <v>2018</v>
      </c>
      <c r="V70" s="37">
        <f t="shared" ref="V70:X70" si="77">U70-1</f>
        <v>2017</v>
      </c>
      <c r="W70" s="37">
        <f t="shared" si="77"/>
        <v>2016</v>
      </c>
      <c r="X70" s="37">
        <f t="shared" si="77"/>
        <v>2015</v>
      </c>
      <c r="Y70" s="39"/>
      <c r="Z70" s="62">
        <f>IFERROR(IF($B70=0,#N/A,AVERAGEIFS(INDEX(DATOS,0,$C70),INDEX(DATOS,0,$C70),"&lt;&gt;#N/D",INDEX(DATOS,0,$L$2),0,INDEX(DATOS,0,$M$2),1,INDEX(DATOS,0,$N$2),U70,INDEX(DATOS,0,$O$2),$D70)),#N/A)</f>
        <v>80.8</v>
      </c>
      <c r="AA70" s="62">
        <f>IFERROR(IF($B70=0,#N/A,AVERAGEIFS(INDEX(DATOS,0,$C70),INDEX(DATOS,0,$C70),"&lt;&gt;#N/D",INDEX(DATOS,0,$L$2),0,INDEX(DATOS,0,$M$2),1,INDEX(DATOS,0,$N$2),V70,INDEX(DATOS,0,$O$2),$D70)),#N/A)</f>
        <v>81.025000000000006</v>
      </c>
      <c r="AB70" s="62">
        <f>IFERROR(IF($B70=0,#N/A,AVERAGEIFS(INDEX(DATOS,0,$C70),INDEX(DATOS,0,$C70),"&lt;&gt;#N/D",INDEX(DATOS,0,$L$2),0,INDEX(DATOS,0,$M$2),1,INDEX(DATOS,0,$N$2),W70,INDEX(DATOS,0,$O$2),$D70)),#N/A)</f>
        <v>80.8</v>
      </c>
      <c r="AC70" s="62" t="e">
        <f>IFERROR(IF($B70=0,#N/A,AVERAGEIFS(INDEX(DATOS,0,$C70),INDEX(DATOS,0,$C70),"&lt;&gt;#N/D",INDEX(DATOS,0,$L$2),0,INDEX(DATOS,0,$M$2),1,INDEX(DATOS,0,$N$2),X70,INDEX(DATOS,0,$O$2),$D70)),#N/A)</f>
        <v>#N/A</v>
      </c>
      <c r="AD70" s="33"/>
      <c r="AE70" s="40">
        <f>IFERROR(IF(ISNA(Z70),#N/A,IF(I70=0,0,_xlfn.STDEV.P($Z70:Z70)/I70*100)),#N/A)</f>
        <v>0</v>
      </c>
      <c r="AF70" s="40">
        <f>IFERROR(IF(ISNA(AA70),#N/A,IF(J70=0,0,_xlfn.STDEV.P($Z70:AA70)/J70*100)),#N/A)</f>
        <v>0.13903908543179888</v>
      </c>
      <c r="AG70" s="40">
        <f>IFERROR(IF(ISNA(AB70),#N/A,IF(K70=0,0,_xlfn.STDEV.P($Z70:AB70)/K70*100)),#N/A)</f>
        <v>0.13114808924635071</v>
      </c>
      <c r="AH70" s="40" t="e">
        <f>IFERROR(IF(ISNA(AC70),#N/A,IF(L70=0,0,_xlfn.STDEV.P($Z70:AC70)/L70*100)),#N/A)</f>
        <v>#N/A</v>
      </c>
      <c r="AI70" s="40"/>
    </row>
    <row r="71" spans="1:35" x14ac:dyDescent="0.35">
      <c r="A71">
        <f t="shared" si="14"/>
        <v>65</v>
      </c>
      <c r="B71" s="35">
        <f t="array" ref="B71">IF(B70=0,0,MIN(IF(INDEX(DATOS,0,$N$2)=$U71,IF(ISNUMBER(INDEX(DATOS,0,$C71)),IF(INDEX(DATOS,0,$L$2)=0,IF(INDEX(DATOS,0,$M$2)=1,IF(ISNA(MATCH(INDEX(DATOS,0,$O$2),IF($E$7:E70=E71,$D$7:D70),0)),INDEX(DATOS,0,$K$2))))))))</f>
        <v>744</v>
      </c>
      <c r="C71" s="32">
        <f t="shared" si="15"/>
        <v>20</v>
      </c>
      <c r="D71" s="34" t="str">
        <f>IF($B71=0,"--",INDEX(DATOS,$B71,O$2))</f>
        <v>Departamento de Juan Martín de Pueyrredón, SL</v>
      </c>
      <c r="E71" s="64" t="s">
        <v>1</v>
      </c>
      <c r="F71" s="36" t="str">
        <f t="shared" ref="F71:F99" si="78">IFERROR(SUBSTITUTE(MID(D71,1,FIND(",",D71)-1),"Departamento de","Dpto."),D71)</f>
        <v>Dpto. Juan Martín de Pueyrredón</v>
      </c>
      <c r="G71" s="109">
        <f>VLOOKUP($D71,LOC_UNICOS,G$2,0)</f>
        <v>-33.299999999999997</v>
      </c>
      <c r="H71" s="109">
        <f>VLOOKUP($D71,LOC_UNICOS,H$2,0)</f>
        <v>-66.333333333333329</v>
      </c>
      <c r="I71" s="38">
        <f t="array" ref="I71">IF($B71=0,-999,IF(COUNTIFS($Z71:Z71,#N/A)&gt;0,-999,AVERAGE($Z71:Z71)))</f>
        <v>77.7</v>
      </c>
      <c r="J71" s="38">
        <f t="array" ref="J71">IF($B71=0,-999,IF(COUNTIFS($Z71:AA71,#N/A)&gt;0,-999,AVERAGE($Z71:AA71)))</f>
        <v>77.025000000000006</v>
      </c>
      <c r="K71" s="38">
        <f t="array" ref="K71">IF($B71=0,-999,IF(COUNTIFS($Z71:AB71,#N/A)&gt;0,-999,AVERAGE($Z71:AB71)))</f>
        <v>79.033333333333346</v>
      </c>
      <c r="L71" s="38">
        <f t="array" ref="L71">IF($B71=0,-999,IF(COUNTIFS($Z71:AC71,#N/A)&gt;0,-999,AVERAGE($Z71:AC71)))</f>
        <v>-999</v>
      </c>
      <c r="M71" s="38">
        <f t="shared" si="7"/>
        <v>0</v>
      </c>
      <c r="N71" s="38">
        <f t="shared" si="8"/>
        <v>0.87633885102240072</v>
      </c>
      <c r="O71" s="38">
        <f t="shared" si="9"/>
        <v>3.6607227845852255</v>
      </c>
      <c r="P71" s="38">
        <f t="shared" si="10"/>
        <v>-999</v>
      </c>
      <c r="Q71" s="37">
        <f t="shared" si="11"/>
        <v>1</v>
      </c>
      <c r="R71" s="37">
        <f t="shared" ref="R71:R134" si="79">IF($B71=0,0,IF(J71=-999,0,IF($D71="--",0,1)))</f>
        <v>1</v>
      </c>
      <c r="S71" s="37">
        <f t="shared" ref="S71:S134" si="80">IF($B71=0,0,IF(K71=-999,0,IF($D71="--",0,1)))</f>
        <v>1</v>
      </c>
      <c r="T71" s="37">
        <f t="shared" ref="T71:T134" si="81">IF($B71=0,0,IF(L71=-999,0,IF($D71="--",0,1)))</f>
        <v>0</v>
      </c>
      <c r="U71" s="37">
        <f t="shared" si="12"/>
        <v>2018</v>
      </c>
      <c r="V71" s="37">
        <f t="shared" ref="V71:X71" si="82">U71-1</f>
        <v>2017</v>
      </c>
      <c r="W71" s="37">
        <f t="shared" si="82"/>
        <v>2016</v>
      </c>
      <c r="X71" s="37">
        <f t="shared" si="82"/>
        <v>2015</v>
      </c>
      <c r="Y71" s="39"/>
      <c r="Z71" s="62">
        <f>IFERROR(IF($B71=0,#N/A,AVERAGEIFS(INDEX(DATOS,0,$C71),INDEX(DATOS,0,$C71),"&lt;&gt;#N/D",INDEX(DATOS,0,$L$2),0,INDEX(DATOS,0,$M$2),1,INDEX(DATOS,0,$N$2),U71,INDEX(DATOS,0,$O$2),$D71)),#N/A)</f>
        <v>77.7</v>
      </c>
      <c r="AA71" s="62">
        <f>IFERROR(IF($B71=0,#N/A,AVERAGEIFS(INDEX(DATOS,0,$C71),INDEX(DATOS,0,$C71),"&lt;&gt;#N/D",INDEX(DATOS,0,$L$2),0,INDEX(DATOS,0,$M$2),1,INDEX(DATOS,0,$N$2),V71,INDEX(DATOS,0,$O$2),$D71)),#N/A)</f>
        <v>76.349999999999994</v>
      </c>
      <c r="AB71" s="62">
        <f>IFERROR(IF($B71=0,#N/A,AVERAGEIFS(INDEX(DATOS,0,$C71),INDEX(DATOS,0,$C71),"&lt;&gt;#N/D",INDEX(DATOS,0,$L$2),0,INDEX(DATOS,0,$M$2),1,INDEX(DATOS,0,$N$2),W71,INDEX(DATOS,0,$O$2),$D71)),#N/A)</f>
        <v>83.05</v>
      </c>
      <c r="AC71" s="62" t="e">
        <f>IFERROR(IF($B71=0,#N/A,AVERAGEIFS(INDEX(DATOS,0,$C71),INDEX(DATOS,0,$C71),"&lt;&gt;#N/D",INDEX(DATOS,0,$L$2),0,INDEX(DATOS,0,$M$2),1,INDEX(DATOS,0,$N$2),X71,INDEX(DATOS,0,$O$2),$D71)),#N/A)</f>
        <v>#N/A</v>
      </c>
      <c r="AD71" s="33"/>
      <c r="AE71" s="40">
        <f>IFERROR(IF(ISNA(Z71),#N/A,IF(I71=0,0,_xlfn.STDEV.P($Z71:Z71)/I71*100)),#N/A)</f>
        <v>0</v>
      </c>
      <c r="AF71" s="40">
        <f>IFERROR(IF(ISNA(AA71),#N/A,IF(J71=0,0,_xlfn.STDEV.P($Z71:AA71)/J71*100)),#N/A)</f>
        <v>0.87633885102240072</v>
      </c>
      <c r="AG71" s="40">
        <f>IFERROR(IF(ISNA(AB71),#N/A,IF(K71=0,0,_xlfn.STDEV.P($Z71:AB71)/K71*100)),#N/A)</f>
        <v>3.6607227845852255</v>
      </c>
      <c r="AH71" s="40" t="e">
        <f>IFERROR(IF(ISNA(AC71),#N/A,IF(L71=0,0,_xlfn.STDEV.P($Z71:AC71)/L71*100)),#N/A)</f>
        <v>#N/A</v>
      </c>
      <c r="AI71" s="40"/>
    </row>
    <row r="72" spans="1:35" x14ac:dyDescent="0.35">
      <c r="A72">
        <f t="shared" si="14"/>
        <v>66</v>
      </c>
      <c r="B72" s="35">
        <f t="array" ref="B72">IF(B71=0,0,MIN(IF(INDEX(DATOS,0,$N$2)=$U72,IF(ISNUMBER(INDEX(DATOS,0,$C72)),IF(INDEX(DATOS,0,$L$2)=0,IF(INDEX(DATOS,0,$M$2)=1,IF(ISNA(MATCH(INDEX(DATOS,0,$O$2),IF($E$7:E71=E72,$D$7:D71),0)),INDEX(DATOS,0,$K$2))))))))</f>
        <v>750</v>
      </c>
      <c r="C72" s="32">
        <f t="shared" si="15"/>
        <v>20</v>
      </c>
      <c r="D72" s="34" t="str">
        <f>IF($B72=0,"--",INDEX(DATOS,$B72,O$2))</f>
        <v>Departamento de Río Cuarto, CB</v>
      </c>
      <c r="E72" s="64" t="s">
        <v>1</v>
      </c>
      <c r="F72" s="36" t="str">
        <f t="shared" si="78"/>
        <v>Dpto. Río Cuarto</v>
      </c>
      <c r="G72" s="109">
        <f>VLOOKUP($D72,LOC_UNICOS,G$2,0)</f>
        <v>-33.3333333</v>
      </c>
      <c r="H72" s="109">
        <f>VLOOKUP($D72,LOC_UNICOS,H$2,0)</f>
        <v>-64.5</v>
      </c>
      <c r="I72" s="38">
        <f t="array" ref="I72">IF($B72=0,-999,IF(COUNTIFS($Z72:Z72,#N/A)&gt;0,-999,AVERAGE($Z72:Z72)))</f>
        <v>79.850000000000009</v>
      </c>
      <c r="J72" s="38">
        <f t="array" ref="J72">IF($B72=0,-999,IF(COUNTIFS($Z72:AA72,#N/A)&gt;0,-999,AVERAGE($Z72:AA72)))</f>
        <v>80.606250000000017</v>
      </c>
      <c r="K72" s="38">
        <f t="array" ref="K72">IF($B72=0,-999,IF(COUNTIFS($Z72:AB72,#N/A)&gt;0,-999,AVERAGE($Z72:AB72)))</f>
        <v>80.134166666666673</v>
      </c>
      <c r="L72" s="38">
        <f t="array" ref="L72">IF($B72=0,-999,IF(COUNTIFS($Z72:AC72,#N/A)&gt;0,-999,AVERAGE($Z72:AC72)))</f>
        <v>-999</v>
      </c>
      <c r="M72" s="38">
        <f t="shared" ref="M72:M106" si="83">IFERROR(AE72,-999)</f>
        <v>0</v>
      </c>
      <c r="N72" s="38">
        <f t="shared" ref="N72:N106" si="84">IFERROR(AF72,-999)</f>
        <v>0.93820268279444996</v>
      </c>
      <c r="O72" s="38">
        <f t="shared" ref="O72:O106" si="85">IFERROR(AG72,-999)</f>
        <v>1.134841984401957</v>
      </c>
      <c r="P72" s="38">
        <f t="shared" ref="P72:P106" si="86">IFERROR(AH72,-999)</f>
        <v>-999</v>
      </c>
      <c r="Q72" s="37">
        <f t="shared" ref="Q72:Q135" si="87">IF($B72=0,0,IF(I72=-999,0,IF($D72="--",0,1)))</f>
        <v>1</v>
      </c>
      <c r="R72" s="37">
        <f t="shared" si="79"/>
        <v>1</v>
      </c>
      <c r="S72" s="37">
        <f t="shared" si="80"/>
        <v>1</v>
      </c>
      <c r="T72" s="37">
        <f t="shared" si="81"/>
        <v>0</v>
      </c>
      <c r="U72" s="37">
        <f t="shared" ref="U72:U135" si="88">$B$1</f>
        <v>2018</v>
      </c>
      <c r="V72" s="37">
        <f t="shared" ref="V72:X72" si="89">U72-1</f>
        <v>2017</v>
      </c>
      <c r="W72" s="37">
        <f t="shared" si="89"/>
        <v>2016</v>
      </c>
      <c r="X72" s="37">
        <f t="shared" si="89"/>
        <v>2015</v>
      </c>
      <c r="Y72" s="39"/>
      <c r="Z72" s="62">
        <f>IFERROR(IF($B72=0,#N/A,AVERAGEIFS(INDEX(DATOS,0,$C72),INDEX(DATOS,0,$C72),"&lt;&gt;#N/D",INDEX(DATOS,0,$L$2),0,INDEX(DATOS,0,$M$2),1,INDEX(DATOS,0,$N$2),U72,INDEX(DATOS,0,$O$2),$D72)),#N/A)</f>
        <v>79.850000000000009</v>
      </c>
      <c r="AA72" s="62">
        <f>IFERROR(IF($B72=0,#N/A,AVERAGEIFS(INDEX(DATOS,0,$C72),INDEX(DATOS,0,$C72),"&lt;&gt;#N/D",INDEX(DATOS,0,$L$2),0,INDEX(DATOS,0,$M$2),1,INDEX(DATOS,0,$N$2),V72,INDEX(DATOS,0,$O$2),$D72)),#N/A)</f>
        <v>81.362500000000011</v>
      </c>
      <c r="AB72" s="62">
        <f>IFERROR(IF($B72=0,#N/A,AVERAGEIFS(INDEX(DATOS,0,$C72),INDEX(DATOS,0,$C72),"&lt;&gt;#N/D",INDEX(DATOS,0,$L$2),0,INDEX(DATOS,0,$M$2),1,INDEX(DATOS,0,$N$2),W72,INDEX(DATOS,0,$O$2),$D72)),#N/A)</f>
        <v>79.19</v>
      </c>
      <c r="AC72" s="62" t="e">
        <f>IFERROR(IF($B72=0,#N/A,AVERAGEIFS(INDEX(DATOS,0,$C72),INDEX(DATOS,0,$C72),"&lt;&gt;#N/D",INDEX(DATOS,0,$L$2),0,INDEX(DATOS,0,$M$2),1,INDEX(DATOS,0,$N$2),X72,INDEX(DATOS,0,$O$2),$D72)),#N/A)</f>
        <v>#N/A</v>
      </c>
      <c r="AD72" s="33"/>
      <c r="AE72" s="40">
        <f>IFERROR(IF(ISNA(Z72),#N/A,IF(I72=0,0,_xlfn.STDEV.P($Z72:Z72)/I72*100)),#N/A)</f>
        <v>0</v>
      </c>
      <c r="AF72" s="40">
        <f>IFERROR(IF(ISNA(AA72),#N/A,IF(J72=0,0,_xlfn.STDEV.P($Z72:AA72)/J72*100)),#N/A)</f>
        <v>0.93820268279444996</v>
      </c>
      <c r="AG72" s="40">
        <f>IFERROR(IF(ISNA(AB72),#N/A,IF(K72=0,0,_xlfn.STDEV.P($Z72:AB72)/K72*100)),#N/A)</f>
        <v>1.134841984401957</v>
      </c>
      <c r="AH72" s="40" t="e">
        <f>IFERROR(IF(ISNA(AC72),#N/A,IF(L72=0,0,_xlfn.STDEV.P($Z72:AC72)/L72*100)),#N/A)</f>
        <v>#N/A</v>
      </c>
      <c r="AI72" s="40"/>
    </row>
    <row r="73" spans="1:35" x14ac:dyDescent="0.35">
      <c r="A73">
        <f t="shared" ref="A73:A136" si="90">A72+1</f>
        <v>67</v>
      </c>
      <c r="B73" s="35">
        <f t="array" ref="B73">IF(B72=0,0,MIN(IF(INDEX(DATOS,0,$N$2)=$U73,IF(ISNUMBER(INDEX(DATOS,0,$C73)),IF(INDEX(DATOS,0,$L$2)=0,IF(INDEX(DATOS,0,$M$2)=1,IF(ISNA(MATCH(INDEX(DATOS,0,$O$2),IF($E$7:E72=E73,$D$7:D72),0)),INDEX(DATOS,0,$K$2))))))))</f>
        <v>753</v>
      </c>
      <c r="C73" s="32">
        <f t="shared" ref="C73:C136" si="91">MATCH(E73,INDEX(DATOS,1,),0)</f>
        <v>20</v>
      </c>
      <c r="D73" s="34" t="str">
        <f>IF($B73=0,"--",INDEX(DATOS,$B73,O$2))</f>
        <v>Departamento de Juárez Celman, CB</v>
      </c>
      <c r="E73" s="64" t="s">
        <v>1</v>
      </c>
      <c r="F73" s="36" t="str">
        <f t="shared" si="78"/>
        <v>Dpto. Juárez Celman</v>
      </c>
      <c r="G73" s="109">
        <f>VLOOKUP($D73,LOC_UNICOS,G$2,0)</f>
        <v>-33.3333333</v>
      </c>
      <c r="H73" s="109">
        <f>VLOOKUP($D73,LOC_UNICOS,H$2,0)</f>
        <v>-63.6666667</v>
      </c>
      <c r="I73" s="38">
        <f t="array" ref="I73">IF($B73=0,-999,IF(COUNTIFS($Z73:Z73,#N/A)&gt;0,-999,AVERAGE($Z73:Z73)))</f>
        <v>78.866666666666674</v>
      </c>
      <c r="J73" s="38">
        <f t="array" ref="J73">IF($B73=0,-999,IF(COUNTIFS($Z73:AA73,#N/A)&gt;0,-999,AVERAGE($Z73:AA73)))</f>
        <v>80.283333333333331</v>
      </c>
      <c r="K73" s="38">
        <f t="array" ref="K73">IF($B73=0,-999,IF(COUNTIFS($Z73:AB73,#N/A)&gt;0,-999,AVERAGE($Z73:AB73)))</f>
        <v>80.333333333333329</v>
      </c>
      <c r="L73" s="38">
        <f t="array" ref="L73">IF($B73=0,-999,IF(COUNTIFS($Z73:AC73,#N/A)&gt;0,-999,AVERAGE($Z73:AC73)))</f>
        <v>-999</v>
      </c>
      <c r="M73" s="38">
        <f t="shared" si="83"/>
        <v>0</v>
      </c>
      <c r="N73" s="38">
        <f t="shared" si="84"/>
        <v>1.7645837658293515</v>
      </c>
      <c r="O73" s="38">
        <f t="shared" si="85"/>
        <v>1.4425677867255768</v>
      </c>
      <c r="P73" s="38">
        <f t="shared" si="86"/>
        <v>-999</v>
      </c>
      <c r="Q73" s="37">
        <f t="shared" si="87"/>
        <v>1</v>
      </c>
      <c r="R73" s="37">
        <f t="shared" si="79"/>
        <v>1</v>
      </c>
      <c r="S73" s="37">
        <f t="shared" si="80"/>
        <v>1</v>
      </c>
      <c r="T73" s="37">
        <f t="shared" si="81"/>
        <v>0</v>
      </c>
      <c r="U73" s="37">
        <f t="shared" si="88"/>
        <v>2018</v>
      </c>
      <c r="V73" s="37">
        <f t="shared" ref="V73:X73" si="92">U73-1</f>
        <v>2017</v>
      </c>
      <c r="W73" s="37">
        <f t="shared" si="92"/>
        <v>2016</v>
      </c>
      <c r="X73" s="37">
        <f t="shared" si="92"/>
        <v>2015</v>
      </c>
      <c r="Y73" s="39"/>
      <c r="Z73" s="62">
        <f>IFERROR(IF($B73=0,#N/A,AVERAGEIFS(INDEX(DATOS,0,$C73),INDEX(DATOS,0,$C73),"&lt;&gt;#N/D",INDEX(DATOS,0,$L$2),0,INDEX(DATOS,0,$M$2),1,INDEX(DATOS,0,$N$2),U73,INDEX(DATOS,0,$O$2),$D73)),#N/A)</f>
        <v>78.866666666666674</v>
      </c>
      <c r="AA73" s="62">
        <f>IFERROR(IF($B73=0,#N/A,AVERAGEIFS(INDEX(DATOS,0,$C73),INDEX(DATOS,0,$C73),"&lt;&gt;#N/D",INDEX(DATOS,0,$L$2),0,INDEX(DATOS,0,$M$2),1,INDEX(DATOS,0,$N$2),V73,INDEX(DATOS,0,$O$2),$D73)),#N/A)</f>
        <v>81.7</v>
      </c>
      <c r="AB73" s="62">
        <f>IFERROR(IF($B73=0,#N/A,AVERAGEIFS(INDEX(DATOS,0,$C73),INDEX(DATOS,0,$C73),"&lt;&gt;#N/D",INDEX(DATOS,0,$L$2),0,INDEX(DATOS,0,$M$2),1,INDEX(DATOS,0,$N$2),W73,INDEX(DATOS,0,$O$2),$D73)),#N/A)</f>
        <v>80.433333333333337</v>
      </c>
      <c r="AC73" s="62" t="e">
        <f>IFERROR(IF($B73=0,#N/A,AVERAGEIFS(INDEX(DATOS,0,$C73),INDEX(DATOS,0,$C73),"&lt;&gt;#N/D",INDEX(DATOS,0,$L$2),0,INDEX(DATOS,0,$M$2),1,INDEX(DATOS,0,$N$2),X73,INDEX(DATOS,0,$O$2),$D73)),#N/A)</f>
        <v>#N/A</v>
      </c>
      <c r="AD73" s="33"/>
      <c r="AE73" s="40">
        <f>IFERROR(IF(ISNA(Z73),#N/A,IF(I73=0,0,_xlfn.STDEV.P($Z73:Z73)/I73*100)),#N/A)</f>
        <v>0</v>
      </c>
      <c r="AF73" s="40">
        <f>IFERROR(IF(ISNA(AA73),#N/A,IF(J73=0,0,_xlfn.STDEV.P($Z73:AA73)/J73*100)),#N/A)</f>
        <v>1.7645837658293515</v>
      </c>
      <c r="AG73" s="40">
        <f>IFERROR(IF(ISNA(AB73),#N/A,IF(K73=0,0,_xlfn.STDEV.P($Z73:AB73)/K73*100)),#N/A)</f>
        <v>1.4425677867255768</v>
      </c>
      <c r="AH73" s="40" t="e">
        <f>IFERROR(IF(ISNA(AC73),#N/A,IF(L73=0,0,_xlfn.STDEV.P($Z73:AC73)/L73*100)),#N/A)</f>
        <v>#N/A</v>
      </c>
      <c r="AI73" s="40"/>
    </row>
    <row r="74" spans="1:35" x14ac:dyDescent="0.35">
      <c r="A74">
        <f t="shared" si="90"/>
        <v>68</v>
      </c>
      <c r="B74" s="35">
        <f t="array" ref="B74">IF(B73=0,0,MIN(IF(INDEX(DATOS,0,$N$2)=$U74,IF(ISNUMBER(INDEX(DATOS,0,$C74)),IF(INDEX(DATOS,0,$L$2)=0,IF(INDEX(DATOS,0,$M$2)=1,IF(ISNA(MATCH(INDEX(DATOS,0,$O$2),IF($E$7:E73=E74,$D$7:D73),0)),INDEX(DATOS,0,$K$2))))))))</f>
        <v>756</v>
      </c>
      <c r="C74" s="32">
        <f t="shared" si="91"/>
        <v>20</v>
      </c>
      <c r="D74" s="34" t="str">
        <f>IF($B74=0,"--",INDEX(DATOS,$B74,O$2))</f>
        <v>Departamento de Atreucó, LP</v>
      </c>
      <c r="E74" s="64" t="s">
        <v>1</v>
      </c>
      <c r="F74" s="36" t="str">
        <f t="shared" si="78"/>
        <v>Dpto. Atreucó</v>
      </c>
      <c r="G74" s="109">
        <f>VLOOKUP($D74,LOC_UNICOS,G$2,0)</f>
        <v>-37</v>
      </c>
      <c r="H74" s="109">
        <f>VLOOKUP($D74,LOC_UNICOS,H$2,0)</f>
        <v>-63.75</v>
      </c>
      <c r="I74" s="38">
        <f t="array" ref="I74">IF($B74=0,-999,IF(COUNTIFS($Z74:Z74,#N/A)&gt;0,-999,AVERAGE($Z74:Z74)))</f>
        <v>81.150000000000006</v>
      </c>
      <c r="J74" s="38">
        <f t="array" ref="J74">IF($B74=0,-999,IF(COUNTIFS($Z74:AA74,#N/A)&gt;0,-999,AVERAGE($Z74:AA74)))</f>
        <v>81.875</v>
      </c>
      <c r="K74" s="38">
        <f t="array" ref="K74">IF($B74=0,-999,IF(COUNTIFS($Z74:AB74,#N/A)&gt;0,-999,AVERAGE($Z74:AB74)))</f>
        <v>82.266666666666666</v>
      </c>
      <c r="L74" s="38">
        <f t="array" ref="L74">IF($B74=0,-999,IF(COUNTIFS($Z74:AC74,#N/A)&gt;0,-999,AVERAGE($Z74:AC74)))</f>
        <v>-999</v>
      </c>
      <c r="M74" s="38">
        <f t="shared" si="83"/>
        <v>0</v>
      </c>
      <c r="N74" s="38">
        <f t="shared" si="84"/>
        <v>0.88549618320610002</v>
      </c>
      <c r="O74" s="38">
        <f t="shared" si="85"/>
        <v>0.98544461158956609</v>
      </c>
      <c r="P74" s="38">
        <f t="shared" si="86"/>
        <v>-999</v>
      </c>
      <c r="Q74" s="37">
        <f t="shared" si="87"/>
        <v>1</v>
      </c>
      <c r="R74" s="37">
        <f t="shared" si="79"/>
        <v>1</v>
      </c>
      <c r="S74" s="37">
        <f t="shared" si="80"/>
        <v>1</v>
      </c>
      <c r="T74" s="37">
        <f t="shared" si="81"/>
        <v>0</v>
      </c>
      <c r="U74" s="37">
        <f t="shared" si="88"/>
        <v>2018</v>
      </c>
      <c r="V74" s="37">
        <f t="shared" ref="V74:X74" si="93">U74-1</f>
        <v>2017</v>
      </c>
      <c r="W74" s="37">
        <f t="shared" si="93"/>
        <v>2016</v>
      </c>
      <c r="X74" s="37">
        <f t="shared" si="93"/>
        <v>2015</v>
      </c>
      <c r="Y74" s="39"/>
      <c r="Z74" s="62">
        <f>IFERROR(IF($B74=0,#N/A,AVERAGEIFS(INDEX(DATOS,0,$C74),INDEX(DATOS,0,$C74),"&lt;&gt;#N/D",INDEX(DATOS,0,$L$2),0,INDEX(DATOS,0,$M$2),1,INDEX(DATOS,0,$N$2),U74,INDEX(DATOS,0,$O$2),$D74)),#N/A)</f>
        <v>81.150000000000006</v>
      </c>
      <c r="AA74" s="62">
        <f>IFERROR(IF($B74=0,#N/A,AVERAGEIFS(INDEX(DATOS,0,$C74),INDEX(DATOS,0,$C74),"&lt;&gt;#N/D",INDEX(DATOS,0,$L$2),0,INDEX(DATOS,0,$M$2),1,INDEX(DATOS,0,$N$2),V74,INDEX(DATOS,0,$O$2),$D74)),#N/A)</f>
        <v>82.6</v>
      </c>
      <c r="AB74" s="62">
        <f>IFERROR(IF($B74=0,#N/A,AVERAGEIFS(INDEX(DATOS,0,$C74),INDEX(DATOS,0,$C74),"&lt;&gt;#N/D",INDEX(DATOS,0,$L$2),0,INDEX(DATOS,0,$M$2),1,INDEX(DATOS,0,$N$2),W74,INDEX(DATOS,0,$O$2),$D74)),#N/A)</f>
        <v>83.05</v>
      </c>
      <c r="AC74" s="62" t="e">
        <f>IFERROR(IF($B74=0,#N/A,AVERAGEIFS(INDEX(DATOS,0,$C74),INDEX(DATOS,0,$C74),"&lt;&gt;#N/D",INDEX(DATOS,0,$L$2),0,INDEX(DATOS,0,$M$2),1,INDEX(DATOS,0,$N$2),X74,INDEX(DATOS,0,$O$2),$D74)),#N/A)</f>
        <v>#N/A</v>
      </c>
      <c r="AD74" s="33"/>
      <c r="AE74" s="40">
        <f>IFERROR(IF(ISNA(Z74),#N/A,IF(I74=0,0,_xlfn.STDEV.P($Z74:Z74)/I74*100)),#N/A)</f>
        <v>0</v>
      </c>
      <c r="AF74" s="40">
        <f>IFERROR(IF(ISNA(AA74),#N/A,IF(J74=0,0,_xlfn.STDEV.P($Z74:AA74)/J74*100)),#N/A)</f>
        <v>0.88549618320610002</v>
      </c>
      <c r="AG74" s="40">
        <f>IFERROR(IF(ISNA(AB74),#N/A,IF(K74=0,0,_xlfn.STDEV.P($Z74:AB74)/K74*100)),#N/A)</f>
        <v>0.98544461158956609</v>
      </c>
      <c r="AH74" s="40" t="e">
        <f>IFERROR(IF(ISNA(AC74),#N/A,IF(L74=0,0,_xlfn.STDEV.P($Z74:AC74)/L74*100)),#N/A)</f>
        <v>#N/A</v>
      </c>
      <c r="AI74" s="40"/>
    </row>
    <row r="75" spans="1:35" x14ac:dyDescent="0.35">
      <c r="A75">
        <f t="shared" si="90"/>
        <v>69</v>
      </c>
      <c r="B75" s="35">
        <f t="array" ref="B75">IF(B74=0,0,MIN(IF(INDEX(DATOS,0,$N$2)=$U75,IF(ISNUMBER(INDEX(DATOS,0,$C75)),IF(INDEX(DATOS,0,$L$2)=0,IF(INDEX(DATOS,0,$M$2)=1,IF(ISNA(MATCH(INDEX(DATOS,0,$O$2),IF($E$7:E74=E75,$D$7:D74),0)),INDEX(DATOS,0,$K$2))))))))</f>
        <v>757</v>
      </c>
      <c r="C75" s="32">
        <f t="shared" si="91"/>
        <v>20</v>
      </c>
      <c r="D75" s="34" t="str">
        <f>IF($B75=0,"--",INDEX(DATOS,$B75,O$2))</f>
        <v>Departamento de Capital, LP</v>
      </c>
      <c r="E75" s="64" t="s">
        <v>1</v>
      </c>
      <c r="F75" s="36" t="str">
        <f t="shared" si="78"/>
        <v>Dpto. Capital</v>
      </c>
      <c r="G75" s="109">
        <f>VLOOKUP($D75,LOC_UNICOS,G$2,0)</f>
        <v>-36.5</v>
      </c>
      <c r="H75" s="109">
        <f>VLOOKUP($D75,LOC_UNICOS,H$2,0)</f>
        <v>-64.25</v>
      </c>
      <c r="I75" s="38">
        <f t="array" ref="I75">IF($B75=0,-999,IF(COUNTIFS($Z75:Z75,#N/A)&gt;0,-999,AVERAGE($Z75:Z75)))</f>
        <v>81.825000000000003</v>
      </c>
      <c r="J75" s="38">
        <f t="array" ref="J75">IF($B75=0,-999,IF(COUNTIFS($Z75:AA75,#N/A)&gt;0,-999,AVERAGE($Z75:AA75)))</f>
        <v>82.4375</v>
      </c>
      <c r="K75" s="38">
        <f t="array" ref="K75">IF($B75=0,-999,IF(COUNTIFS($Z75:AB75,#N/A)&gt;0,-999,AVERAGE($Z75:AB75)))</f>
        <v>82.858333333333334</v>
      </c>
      <c r="L75" s="38">
        <f t="array" ref="L75">IF($B75=0,-999,IF(COUNTIFS($Z75:AC75,#N/A)&gt;0,-999,AVERAGE($Z75:AC75)))</f>
        <v>-999</v>
      </c>
      <c r="M75" s="38">
        <f t="shared" si="83"/>
        <v>0</v>
      </c>
      <c r="N75" s="38">
        <f t="shared" si="84"/>
        <v>0.74298711144806329</v>
      </c>
      <c r="O75" s="38">
        <f t="shared" si="85"/>
        <v>0.93819280941517313</v>
      </c>
      <c r="P75" s="38">
        <f t="shared" si="86"/>
        <v>-999</v>
      </c>
      <c r="Q75" s="37">
        <f t="shared" si="87"/>
        <v>1</v>
      </c>
      <c r="R75" s="37">
        <f t="shared" si="79"/>
        <v>1</v>
      </c>
      <c r="S75" s="37">
        <f t="shared" si="80"/>
        <v>1</v>
      </c>
      <c r="T75" s="37">
        <f t="shared" si="81"/>
        <v>0</v>
      </c>
      <c r="U75" s="37">
        <f t="shared" si="88"/>
        <v>2018</v>
      </c>
      <c r="V75" s="37">
        <f t="shared" ref="V75:X75" si="94">U75-1</f>
        <v>2017</v>
      </c>
      <c r="W75" s="37">
        <f t="shared" si="94"/>
        <v>2016</v>
      </c>
      <c r="X75" s="37">
        <f t="shared" si="94"/>
        <v>2015</v>
      </c>
      <c r="Y75" s="39"/>
      <c r="Z75" s="62">
        <f>IFERROR(IF($B75=0,#N/A,AVERAGEIFS(INDEX(DATOS,0,$C75),INDEX(DATOS,0,$C75),"&lt;&gt;#N/D",INDEX(DATOS,0,$L$2),0,INDEX(DATOS,0,$M$2),1,INDEX(DATOS,0,$N$2),U75,INDEX(DATOS,0,$O$2),$D75)),#N/A)</f>
        <v>81.825000000000003</v>
      </c>
      <c r="AA75" s="62">
        <f>IFERROR(IF($B75=0,#N/A,AVERAGEIFS(INDEX(DATOS,0,$C75),INDEX(DATOS,0,$C75),"&lt;&gt;#N/D",INDEX(DATOS,0,$L$2),0,INDEX(DATOS,0,$M$2),1,INDEX(DATOS,0,$N$2),V75,INDEX(DATOS,0,$O$2),$D75)),#N/A)</f>
        <v>83.05</v>
      </c>
      <c r="AB75" s="62">
        <f>IFERROR(IF($B75=0,#N/A,AVERAGEIFS(INDEX(DATOS,0,$C75),INDEX(DATOS,0,$C75),"&lt;&gt;#N/D",INDEX(DATOS,0,$L$2),0,INDEX(DATOS,0,$M$2),1,INDEX(DATOS,0,$N$2),W75,INDEX(DATOS,0,$O$2),$D75)),#N/A)</f>
        <v>83.7</v>
      </c>
      <c r="AC75" s="62" t="e">
        <f>IFERROR(IF($B75=0,#N/A,AVERAGEIFS(INDEX(DATOS,0,$C75),INDEX(DATOS,0,$C75),"&lt;&gt;#N/D",INDEX(DATOS,0,$L$2),0,INDEX(DATOS,0,$M$2),1,INDEX(DATOS,0,$N$2),X75,INDEX(DATOS,0,$O$2),$D75)),#N/A)</f>
        <v>#N/A</v>
      </c>
      <c r="AD75" s="33"/>
      <c r="AE75" s="40">
        <f>IFERROR(IF(ISNA(Z75),#N/A,IF(I75=0,0,_xlfn.STDEV.P($Z75:Z75)/I75*100)),#N/A)</f>
        <v>0</v>
      </c>
      <c r="AF75" s="40">
        <f>IFERROR(IF(ISNA(AA75),#N/A,IF(J75=0,0,_xlfn.STDEV.P($Z75:AA75)/J75*100)),#N/A)</f>
        <v>0.74298711144806329</v>
      </c>
      <c r="AG75" s="40">
        <f>IFERROR(IF(ISNA(AB75),#N/A,IF(K75=0,0,_xlfn.STDEV.P($Z75:AB75)/K75*100)),#N/A)</f>
        <v>0.93819280941517313</v>
      </c>
      <c r="AH75" s="40" t="e">
        <f>IFERROR(IF(ISNA(AC75),#N/A,IF(L75=0,0,_xlfn.STDEV.P($Z75:AC75)/L75*100)),#N/A)</f>
        <v>#N/A</v>
      </c>
      <c r="AI75" s="40"/>
    </row>
    <row r="76" spans="1:35" x14ac:dyDescent="0.35">
      <c r="A76">
        <f t="shared" si="90"/>
        <v>70</v>
      </c>
      <c r="B76" s="35">
        <f t="array" ref="B76">IF(B75=0,0,MIN(IF(INDEX(DATOS,0,$N$2)=$U76,IF(ISNUMBER(INDEX(DATOS,0,$C76)),IF(INDEX(DATOS,0,$L$2)=0,IF(INDEX(DATOS,0,$M$2)=1,IF(ISNA(MATCH(INDEX(DATOS,0,$O$2),IF($E$7:E75=E76,$D$7:D75),0)),INDEX(DATOS,0,$K$2))))))))</f>
        <v>759</v>
      </c>
      <c r="C76" s="32">
        <f t="shared" si="91"/>
        <v>20</v>
      </c>
      <c r="D76" s="34" t="str">
        <f>IF($B76=0,"--",INDEX(DATOS,$B76,O$2))</f>
        <v>Departamento de Conhelo, LP</v>
      </c>
      <c r="E76" s="64" t="s">
        <v>1</v>
      </c>
      <c r="F76" s="36" t="str">
        <f t="shared" si="78"/>
        <v>Dpto. Conhelo</v>
      </c>
      <c r="G76" s="109">
        <f>VLOOKUP($D76,LOC_UNICOS,G$2,0)</f>
        <v>-36</v>
      </c>
      <c r="H76" s="109">
        <f>VLOOKUP($D76,LOC_UNICOS,H$2,0)</f>
        <v>-64.5</v>
      </c>
      <c r="I76" s="38">
        <f t="array" ref="I76">IF($B76=0,-999,IF(COUNTIFS($Z76:Z76,#N/A)&gt;0,-999,AVERAGE($Z76:Z76)))</f>
        <v>79.349999999999994</v>
      </c>
      <c r="J76" s="38">
        <f t="array" ref="J76">IF($B76=0,-999,IF(COUNTIFS($Z76:AA76,#N/A)&gt;0,-999,AVERAGE($Z76:AA76)))</f>
        <v>80.974999999999994</v>
      </c>
      <c r="K76" s="38">
        <f t="array" ref="K76">IF($B76=0,-999,IF(COUNTIFS($Z76:AB76,#N/A)&gt;0,-999,AVERAGE($Z76:AB76)))</f>
        <v>82.266666666666666</v>
      </c>
      <c r="L76" s="38">
        <f t="array" ref="L76">IF($B76=0,-999,IF(COUNTIFS($Z76:AC76,#N/A)&gt;0,-999,AVERAGE($Z76:AC76)))</f>
        <v>-999</v>
      </c>
      <c r="M76" s="38">
        <f t="shared" si="83"/>
        <v>0</v>
      </c>
      <c r="N76" s="38">
        <f t="shared" si="84"/>
        <v>2.0067922198209325</v>
      </c>
      <c r="O76" s="38">
        <f t="shared" si="85"/>
        <v>2.7443713906288627</v>
      </c>
      <c r="P76" s="38">
        <f t="shared" si="86"/>
        <v>-999</v>
      </c>
      <c r="Q76" s="37">
        <f t="shared" si="87"/>
        <v>1</v>
      </c>
      <c r="R76" s="37">
        <f t="shared" si="79"/>
        <v>1</v>
      </c>
      <c r="S76" s="37">
        <f t="shared" si="80"/>
        <v>1</v>
      </c>
      <c r="T76" s="37">
        <f t="shared" si="81"/>
        <v>0</v>
      </c>
      <c r="U76" s="37">
        <f t="shared" si="88"/>
        <v>2018</v>
      </c>
      <c r="V76" s="37">
        <f t="shared" ref="V76:X76" si="95">U76-1</f>
        <v>2017</v>
      </c>
      <c r="W76" s="37">
        <f t="shared" si="95"/>
        <v>2016</v>
      </c>
      <c r="X76" s="37">
        <f t="shared" si="95"/>
        <v>2015</v>
      </c>
      <c r="Y76" s="39"/>
      <c r="Z76" s="62">
        <f>IFERROR(IF($B76=0,#N/A,AVERAGEIFS(INDEX(DATOS,0,$C76),INDEX(DATOS,0,$C76),"&lt;&gt;#N/D",INDEX(DATOS,0,$L$2),0,INDEX(DATOS,0,$M$2),1,INDEX(DATOS,0,$N$2),U76,INDEX(DATOS,0,$O$2),$D76)),#N/A)</f>
        <v>79.349999999999994</v>
      </c>
      <c r="AA76" s="62">
        <f>IFERROR(IF($B76=0,#N/A,AVERAGEIFS(INDEX(DATOS,0,$C76),INDEX(DATOS,0,$C76),"&lt;&gt;#N/D",INDEX(DATOS,0,$L$2),0,INDEX(DATOS,0,$M$2),1,INDEX(DATOS,0,$N$2),V76,INDEX(DATOS,0,$O$2),$D76)),#N/A)</f>
        <v>82.6</v>
      </c>
      <c r="AB76" s="62">
        <f>IFERROR(IF($B76=0,#N/A,AVERAGEIFS(INDEX(DATOS,0,$C76),INDEX(DATOS,0,$C76),"&lt;&gt;#N/D",INDEX(DATOS,0,$L$2),0,INDEX(DATOS,0,$M$2),1,INDEX(DATOS,0,$N$2),W76,INDEX(DATOS,0,$O$2),$D76)),#N/A)</f>
        <v>84.85</v>
      </c>
      <c r="AC76" s="62" t="e">
        <f>IFERROR(IF($B76=0,#N/A,AVERAGEIFS(INDEX(DATOS,0,$C76),INDEX(DATOS,0,$C76),"&lt;&gt;#N/D",INDEX(DATOS,0,$L$2),0,INDEX(DATOS,0,$M$2),1,INDEX(DATOS,0,$N$2),X76,INDEX(DATOS,0,$O$2),$D76)),#N/A)</f>
        <v>#N/A</v>
      </c>
      <c r="AD76" s="33"/>
      <c r="AE76" s="40">
        <f>IFERROR(IF(ISNA(Z76),#N/A,IF(I76=0,0,_xlfn.STDEV.P($Z76:Z76)/I76*100)),#N/A)</f>
        <v>0</v>
      </c>
      <c r="AF76" s="40">
        <f>IFERROR(IF(ISNA(AA76),#N/A,IF(J76=0,0,_xlfn.STDEV.P($Z76:AA76)/J76*100)),#N/A)</f>
        <v>2.0067922198209325</v>
      </c>
      <c r="AG76" s="40">
        <f>IFERROR(IF(ISNA(AB76),#N/A,IF(K76=0,0,_xlfn.STDEV.P($Z76:AB76)/K76*100)),#N/A)</f>
        <v>2.7443713906288627</v>
      </c>
      <c r="AH76" s="40" t="e">
        <f>IFERROR(IF(ISNA(AC76),#N/A,IF(L76=0,0,_xlfn.STDEV.P($Z76:AC76)/L76*100)),#N/A)</f>
        <v>#N/A</v>
      </c>
      <c r="AI76" s="40"/>
    </row>
    <row r="77" spans="1:35" x14ac:dyDescent="0.35">
      <c r="A77">
        <f t="shared" si="90"/>
        <v>71</v>
      </c>
      <c r="B77" s="35">
        <f t="array" ref="B77">IF(B76=0,0,MIN(IF(INDEX(DATOS,0,$N$2)=$U77,IF(ISNUMBER(INDEX(DATOS,0,$C77)),IF(INDEX(DATOS,0,$L$2)=0,IF(INDEX(DATOS,0,$M$2)=1,IF(ISNA(MATCH(INDEX(DATOS,0,$O$2),IF($E$7:E76=E77,$D$7:D76),0)),INDEX(DATOS,0,$K$2))))))))</f>
        <v>761</v>
      </c>
      <c r="C77" s="32">
        <f t="shared" si="91"/>
        <v>20</v>
      </c>
      <c r="D77" s="34" t="str">
        <f>IF($B77=0,"--",INDEX(DATOS,$B77,O$2))</f>
        <v>Departamento de Chapaleufú, LP</v>
      </c>
      <c r="E77" s="64" t="s">
        <v>1</v>
      </c>
      <c r="F77" s="36" t="str">
        <f t="shared" si="78"/>
        <v>Dpto. Chapaleufú</v>
      </c>
      <c r="G77" s="109">
        <f>VLOOKUP($D77,LOC_UNICOS,G$2,0)</f>
        <v>-35.1666667</v>
      </c>
      <c r="H77" s="109">
        <f>VLOOKUP($D77,LOC_UNICOS,H$2,0)</f>
        <v>-63.75</v>
      </c>
      <c r="I77" s="38">
        <f t="array" ref="I77">IF($B77=0,-999,IF(COUNTIFS($Z77:Z77,#N/A)&gt;0,-999,AVERAGE($Z77:Z77)))</f>
        <v>80.150000000000006</v>
      </c>
      <c r="J77" s="38">
        <f t="array" ref="J77">IF($B77=0,-999,IF(COUNTIFS($Z77:AA77,#N/A)&gt;0,-999,AVERAGE($Z77:AA77)))</f>
        <v>80.825000000000003</v>
      </c>
      <c r="K77" s="38">
        <f t="array" ref="K77">IF($B77=0,-999,IF(COUNTIFS($Z77:AB77,#N/A)&gt;0,-999,AVERAGE($Z77:AB77)))</f>
        <v>80.966666666666669</v>
      </c>
      <c r="L77" s="38">
        <f t="array" ref="L77">IF($B77=0,-999,IF(COUNTIFS($Z77:AC77,#N/A)&gt;0,-999,AVERAGE($Z77:AC77)))</f>
        <v>-999</v>
      </c>
      <c r="M77" s="38">
        <f t="shared" si="83"/>
        <v>0</v>
      </c>
      <c r="N77" s="38">
        <f t="shared" si="84"/>
        <v>0.83513764305598159</v>
      </c>
      <c r="O77" s="38">
        <f t="shared" si="85"/>
        <v>0.72427386108518332</v>
      </c>
      <c r="P77" s="38">
        <f t="shared" si="86"/>
        <v>-999</v>
      </c>
      <c r="Q77" s="37">
        <f t="shared" si="87"/>
        <v>1</v>
      </c>
      <c r="R77" s="37">
        <f t="shared" si="79"/>
        <v>1</v>
      </c>
      <c r="S77" s="37">
        <f t="shared" si="80"/>
        <v>1</v>
      </c>
      <c r="T77" s="37">
        <f t="shared" si="81"/>
        <v>0</v>
      </c>
      <c r="U77" s="37">
        <f t="shared" si="88"/>
        <v>2018</v>
      </c>
      <c r="V77" s="37">
        <f t="shared" ref="V77:X77" si="96">U77-1</f>
        <v>2017</v>
      </c>
      <c r="W77" s="37">
        <f t="shared" si="96"/>
        <v>2016</v>
      </c>
      <c r="X77" s="37">
        <f t="shared" si="96"/>
        <v>2015</v>
      </c>
      <c r="Y77" s="39"/>
      <c r="Z77" s="62">
        <f>IFERROR(IF($B77=0,#N/A,AVERAGEIFS(INDEX(DATOS,0,$C77),INDEX(DATOS,0,$C77),"&lt;&gt;#N/D",INDEX(DATOS,0,$L$2),0,INDEX(DATOS,0,$M$2),1,INDEX(DATOS,0,$N$2),U77,INDEX(DATOS,0,$O$2),$D77)),#N/A)</f>
        <v>80.150000000000006</v>
      </c>
      <c r="AA77" s="62">
        <f>IFERROR(IF($B77=0,#N/A,AVERAGEIFS(INDEX(DATOS,0,$C77),INDEX(DATOS,0,$C77),"&lt;&gt;#N/D",INDEX(DATOS,0,$L$2),0,INDEX(DATOS,0,$M$2),1,INDEX(DATOS,0,$N$2),V77,INDEX(DATOS,0,$O$2),$D77)),#N/A)</f>
        <v>81.5</v>
      </c>
      <c r="AB77" s="62">
        <f>IFERROR(IF($B77=0,#N/A,AVERAGEIFS(INDEX(DATOS,0,$C77),INDEX(DATOS,0,$C77),"&lt;&gt;#N/D",INDEX(DATOS,0,$L$2),0,INDEX(DATOS,0,$M$2),1,INDEX(DATOS,0,$N$2),W77,INDEX(DATOS,0,$O$2),$D77)),#N/A)</f>
        <v>81.25</v>
      </c>
      <c r="AC77" s="62" t="e">
        <f>IFERROR(IF($B77=0,#N/A,AVERAGEIFS(INDEX(DATOS,0,$C77),INDEX(DATOS,0,$C77),"&lt;&gt;#N/D",INDEX(DATOS,0,$L$2),0,INDEX(DATOS,0,$M$2),1,INDEX(DATOS,0,$N$2),X77,INDEX(DATOS,0,$O$2),$D77)),#N/A)</f>
        <v>#N/A</v>
      </c>
      <c r="AD77" s="33"/>
      <c r="AE77" s="40">
        <f>IFERROR(IF(ISNA(Z77),#N/A,IF(I77=0,0,_xlfn.STDEV.P($Z77:Z77)/I77*100)),#N/A)</f>
        <v>0</v>
      </c>
      <c r="AF77" s="40">
        <f>IFERROR(IF(ISNA(AA77),#N/A,IF(J77=0,0,_xlfn.STDEV.P($Z77:AA77)/J77*100)),#N/A)</f>
        <v>0.83513764305598159</v>
      </c>
      <c r="AG77" s="40">
        <f>IFERROR(IF(ISNA(AB77),#N/A,IF(K77=0,0,_xlfn.STDEV.P($Z77:AB77)/K77*100)),#N/A)</f>
        <v>0.72427386108518332</v>
      </c>
      <c r="AH77" s="40" t="e">
        <f>IFERROR(IF(ISNA(AC77),#N/A,IF(L77=0,0,_xlfn.STDEV.P($Z77:AC77)/L77*100)),#N/A)</f>
        <v>#N/A</v>
      </c>
      <c r="AI77" s="40"/>
    </row>
    <row r="78" spans="1:35" x14ac:dyDescent="0.35">
      <c r="A78">
        <f t="shared" si="90"/>
        <v>72</v>
      </c>
      <c r="B78" s="35">
        <f t="array" ref="B78">IF(B77=0,0,MIN(IF(INDEX(DATOS,0,$N$2)=$U78,IF(ISNUMBER(INDEX(DATOS,0,$C78)),IF(INDEX(DATOS,0,$L$2)=0,IF(INDEX(DATOS,0,$M$2)=1,IF(ISNA(MATCH(INDEX(DATOS,0,$O$2),IF($E$7:E77=E78,$D$7:D77),0)),INDEX(DATOS,0,$K$2))))))))</f>
        <v>762</v>
      </c>
      <c r="C78" s="32">
        <f t="shared" si="91"/>
        <v>20</v>
      </c>
      <c r="D78" s="34" t="str">
        <f>IF($B78=0,"--",INDEX(DATOS,$B78,O$2))</f>
        <v>Departamento de Guatraché, LP</v>
      </c>
      <c r="E78" s="64" t="s">
        <v>1</v>
      </c>
      <c r="F78" s="36" t="str">
        <f t="shared" si="78"/>
        <v>Dpto. Guatraché</v>
      </c>
      <c r="G78" s="109">
        <f>VLOOKUP($D78,LOC_UNICOS,G$2,0)</f>
        <v>-37.5</v>
      </c>
      <c r="H78" s="109">
        <f>VLOOKUP($D78,LOC_UNICOS,H$2,0)</f>
        <v>-63.75</v>
      </c>
      <c r="I78" s="38">
        <f t="array" ref="I78">IF($B78=0,-999,IF(COUNTIFS($Z78:Z78,#N/A)&gt;0,-999,AVERAGE($Z78:Z78)))</f>
        <v>81.933333333333337</v>
      </c>
      <c r="J78" s="38">
        <f t="array" ref="J78">IF($B78=0,-999,IF(COUNTIFS($Z78:AA78,#N/A)&gt;0,-999,AVERAGE($Z78:AA78)))</f>
        <v>80.579166666666666</v>
      </c>
      <c r="K78" s="38">
        <f t="array" ref="K78">IF($B78=0,-999,IF(COUNTIFS($Z78:AB78,#N/A)&gt;0,-999,AVERAGE($Z78:AB78)))</f>
        <v>81.25277777777778</v>
      </c>
      <c r="L78" s="38">
        <f t="array" ref="L78">IF($B78=0,-999,IF(COUNTIFS($Z78:AC78,#N/A)&gt;0,-999,AVERAGE($Z78:AC78)))</f>
        <v>-999</v>
      </c>
      <c r="M78" s="38">
        <f t="shared" si="83"/>
        <v>0</v>
      </c>
      <c r="N78" s="38">
        <f t="shared" si="84"/>
        <v>1.6805419101297954</v>
      </c>
      <c r="O78" s="38">
        <f t="shared" si="85"/>
        <v>1.7961936548982125</v>
      </c>
      <c r="P78" s="38">
        <f t="shared" si="86"/>
        <v>-999</v>
      </c>
      <c r="Q78" s="37">
        <f t="shared" si="87"/>
        <v>1</v>
      </c>
      <c r="R78" s="37">
        <f t="shared" si="79"/>
        <v>1</v>
      </c>
      <c r="S78" s="37">
        <f t="shared" si="80"/>
        <v>1</v>
      </c>
      <c r="T78" s="37">
        <f t="shared" si="81"/>
        <v>0</v>
      </c>
      <c r="U78" s="37">
        <f t="shared" si="88"/>
        <v>2018</v>
      </c>
      <c r="V78" s="37">
        <f t="shared" ref="V78:X78" si="97">U78-1</f>
        <v>2017</v>
      </c>
      <c r="W78" s="37">
        <f t="shared" si="97"/>
        <v>2016</v>
      </c>
      <c r="X78" s="37">
        <f t="shared" si="97"/>
        <v>2015</v>
      </c>
      <c r="Y78" s="39"/>
      <c r="Z78" s="62">
        <f>IFERROR(IF($B78=0,#N/A,AVERAGEIFS(INDEX(DATOS,0,$C78),INDEX(DATOS,0,$C78),"&lt;&gt;#N/D",INDEX(DATOS,0,$L$2),0,INDEX(DATOS,0,$M$2),1,INDEX(DATOS,0,$N$2),U78,INDEX(DATOS,0,$O$2),$D78)),#N/A)</f>
        <v>81.933333333333337</v>
      </c>
      <c r="AA78" s="62">
        <f>IFERROR(IF($B78=0,#N/A,AVERAGEIFS(INDEX(DATOS,0,$C78),INDEX(DATOS,0,$C78),"&lt;&gt;#N/D",INDEX(DATOS,0,$L$2),0,INDEX(DATOS,0,$M$2),1,INDEX(DATOS,0,$N$2),V78,INDEX(DATOS,0,$O$2),$D78)),#N/A)</f>
        <v>79.224999999999994</v>
      </c>
      <c r="AB78" s="62">
        <f>IFERROR(IF($B78=0,#N/A,AVERAGEIFS(INDEX(DATOS,0,$C78),INDEX(DATOS,0,$C78),"&lt;&gt;#N/D",INDEX(DATOS,0,$L$2),0,INDEX(DATOS,0,$M$2),1,INDEX(DATOS,0,$N$2),W78,INDEX(DATOS,0,$O$2),$D78)),#N/A)</f>
        <v>82.6</v>
      </c>
      <c r="AC78" s="62" t="e">
        <f>IFERROR(IF($B78=0,#N/A,AVERAGEIFS(INDEX(DATOS,0,$C78),INDEX(DATOS,0,$C78),"&lt;&gt;#N/D",INDEX(DATOS,0,$L$2),0,INDEX(DATOS,0,$M$2),1,INDEX(DATOS,0,$N$2),X78,INDEX(DATOS,0,$O$2),$D78)),#N/A)</f>
        <v>#N/A</v>
      </c>
      <c r="AD78" s="33"/>
      <c r="AE78" s="40">
        <f>IFERROR(IF(ISNA(Z78),#N/A,IF(I78=0,0,_xlfn.STDEV.P($Z78:Z78)/I78*100)),#N/A)</f>
        <v>0</v>
      </c>
      <c r="AF78" s="40">
        <f>IFERROR(IF(ISNA(AA78),#N/A,IF(J78=0,0,_xlfn.STDEV.P($Z78:AA78)/J78*100)),#N/A)</f>
        <v>1.6805419101297954</v>
      </c>
      <c r="AG78" s="40">
        <f>IFERROR(IF(ISNA(AB78),#N/A,IF(K78=0,0,_xlfn.STDEV.P($Z78:AB78)/K78*100)),#N/A)</f>
        <v>1.7961936548982125</v>
      </c>
      <c r="AH78" s="40" t="e">
        <f>IFERROR(IF(ISNA(AC78),#N/A,IF(L78=0,0,_xlfn.STDEV.P($Z78:AC78)/L78*100)),#N/A)</f>
        <v>#N/A</v>
      </c>
      <c r="AI78" s="40"/>
    </row>
    <row r="79" spans="1:35" x14ac:dyDescent="0.35">
      <c r="A79">
        <f t="shared" si="90"/>
        <v>73</v>
      </c>
      <c r="B79" s="35">
        <f t="array" ref="B79">IF(B78=0,0,MIN(IF(INDEX(DATOS,0,$N$2)=$U79,IF(ISNUMBER(INDEX(DATOS,0,$C79)),IF(INDEX(DATOS,0,$L$2)=0,IF(INDEX(DATOS,0,$M$2)=1,IF(ISNA(MATCH(INDEX(DATOS,0,$O$2),IF($E$7:E78=E79,$D$7:D78),0)),INDEX(DATOS,0,$K$2))))))))</f>
        <v>765</v>
      </c>
      <c r="C79" s="32">
        <f t="shared" si="91"/>
        <v>20</v>
      </c>
      <c r="D79" s="34" t="str">
        <f>IF($B79=0,"--",INDEX(DATOS,$B79,O$2))</f>
        <v>Departamento de Hucal, LP</v>
      </c>
      <c r="E79" s="64" t="s">
        <v>1</v>
      </c>
      <c r="F79" s="36" t="str">
        <f t="shared" si="78"/>
        <v>Dpto. Hucal</v>
      </c>
      <c r="G79" s="109">
        <f>VLOOKUP($D79,LOC_UNICOS,G$2,0)</f>
        <v>-38</v>
      </c>
      <c r="H79" s="109">
        <f>VLOOKUP($D79,LOC_UNICOS,H$2,0)</f>
        <v>-64</v>
      </c>
      <c r="I79" s="38">
        <f t="array" ref="I79">IF($B79=0,-999,IF(COUNTIFS($Z79:Z79,#N/A)&gt;0,-999,AVERAGE($Z79:Z79)))</f>
        <v>81.050000000000011</v>
      </c>
      <c r="J79" s="38">
        <f t="array" ref="J79">IF($B79=0,-999,IF(COUNTIFS($Z79:AA79,#N/A)&gt;0,-999,AVERAGE($Z79:AA79)))</f>
        <v>80.8125</v>
      </c>
      <c r="K79" s="38">
        <f t="array" ref="K79">IF($B79=0,-999,IF(COUNTIFS($Z79:AB79,#N/A)&gt;0,-999,AVERAGE($Z79:AB79)))</f>
        <v>81.36666666666666</v>
      </c>
      <c r="L79" s="38">
        <f t="array" ref="L79">IF($B79=0,-999,IF(COUNTIFS($Z79:AC79,#N/A)&gt;0,-999,AVERAGE($Z79:AC79)))</f>
        <v>-999</v>
      </c>
      <c r="M79" s="38">
        <f t="shared" si="83"/>
        <v>0</v>
      </c>
      <c r="N79" s="38">
        <f t="shared" si="84"/>
        <v>0.29389017788090238</v>
      </c>
      <c r="O79" s="38">
        <f t="shared" si="85"/>
        <v>0.99223034369379692</v>
      </c>
      <c r="P79" s="38">
        <f t="shared" si="86"/>
        <v>-999</v>
      </c>
      <c r="Q79" s="37">
        <f t="shared" si="87"/>
        <v>1</v>
      </c>
      <c r="R79" s="37">
        <f t="shared" si="79"/>
        <v>1</v>
      </c>
      <c r="S79" s="37">
        <f t="shared" si="80"/>
        <v>1</v>
      </c>
      <c r="T79" s="37">
        <f t="shared" si="81"/>
        <v>0</v>
      </c>
      <c r="U79" s="37">
        <f t="shared" si="88"/>
        <v>2018</v>
      </c>
      <c r="V79" s="37">
        <f t="shared" ref="V79:X79" si="98">U79-1</f>
        <v>2017</v>
      </c>
      <c r="W79" s="37">
        <f t="shared" si="98"/>
        <v>2016</v>
      </c>
      <c r="X79" s="37">
        <f t="shared" si="98"/>
        <v>2015</v>
      </c>
      <c r="Y79" s="39"/>
      <c r="Z79" s="62">
        <f>IFERROR(IF($B79=0,#N/A,AVERAGEIFS(INDEX(DATOS,0,$C79),INDEX(DATOS,0,$C79),"&lt;&gt;#N/D",INDEX(DATOS,0,$L$2),0,INDEX(DATOS,0,$M$2),1,INDEX(DATOS,0,$N$2),U79,INDEX(DATOS,0,$O$2),$D79)),#N/A)</f>
        <v>81.050000000000011</v>
      </c>
      <c r="AA79" s="62">
        <f>IFERROR(IF($B79=0,#N/A,AVERAGEIFS(INDEX(DATOS,0,$C79),INDEX(DATOS,0,$C79),"&lt;&gt;#N/D",INDEX(DATOS,0,$L$2),0,INDEX(DATOS,0,$M$2),1,INDEX(DATOS,0,$N$2),V79,INDEX(DATOS,0,$O$2),$D79)),#N/A)</f>
        <v>80.575000000000003</v>
      </c>
      <c r="AB79" s="62">
        <f>IFERROR(IF($B79=0,#N/A,AVERAGEIFS(INDEX(DATOS,0,$C79),INDEX(DATOS,0,$C79),"&lt;&gt;#N/D",INDEX(DATOS,0,$L$2),0,INDEX(DATOS,0,$M$2),1,INDEX(DATOS,0,$N$2),W79,INDEX(DATOS,0,$O$2),$D79)),#N/A)</f>
        <v>82.474999999999994</v>
      </c>
      <c r="AC79" s="62" t="e">
        <f>IFERROR(IF($B79=0,#N/A,AVERAGEIFS(INDEX(DATOS,0,$C79),INDEX(DATOS,0,$C79),"&lt;&gt;#N/D",INDEX(DATOS,0,$L$2),0,INDEX(DATOS,0,$M$2),1,INDEX(DATOS,0,$N$2),X79,INDEX(DATOS,0,$O$2),$D79)),#N/A)</f>
        <v>#N/A</v>
      </c>
      <c r="AD79" s="33"/>
      <c r="AE79" s="40">
        <f>IFERROR(IF(ISNA(Z79),#N/A,IF(I79=0,0,_xlfn.STDEV.P($Z79:Z79)/I79*100)),#N/A)</f>
        <v>0</v>
      </c>
      <c r="AF79" s="40">
        <f>IFERROR(IF(ISNA(AA79),#N/A,IF(J79=0,0,_xlfn.STDEV.P($Z79:AA79)/J79*100)),#N/A)</f>
        <v>0.29389017788090238</v>
      </c>
      <c r="AG79" s="40">
        <f>IFERROR(IF(ISNA(AB79),#N/A,IF(K79=0,0,_xlfn.STDEV.P($Z79:AB79)/K79*100)),#N/A)</f>
        <v>0.99223034369379692</v>
      </c>
      <c r="AH79" s="40" t="e">
        <f>IFERROR(IF(ISNA(AC79),#N/A,IF(L79=0,0,_xlfn.STDEV.P($Z79:AC79)/L79*100)),#N/A)</f>
        <v>#N/A</v>
      </c>
      <c r="AI79" s="40"/>
    </row>
    <row r="80" spans="1:35" x14ac:dyDescent="0.35">
      <c r="A80">
        <f t="shared" si="90"/>
        <v>74</v>
      </c>
      <c r="B80" s="35">
        <f t="array" ref="B80">IF(B79=0,0,MIN(IF(INDEX(DATOS,0,$N$2)=$U80,IF(ISNUMBER(INDEX(DATOS,0,$C80)),IF(INDEX(DATOS,0,$L$2)=0,IF(INDEX(DATOS,0,$M$2)=1,IF(ISNA(MATCH(INDEX(DATOS,0,$O$2),IF($E$7:E79=E80,$D$7:D79),0)),INDEX(DATOS,0,$K$2))))))))</f>
        <v>767</v>
      </c>
      <c r="C80" s="32">
        <f t="shared" si="91"/>
        <v>20</v>
      </c>
      <c r="D80" s="34" t="str">
        <f>IF($B80=0,"--",INDEX(DATOS,$B80,O$2))</f>
        <v>Departamento de Quemú-Quemú, LP</v>
      </c>
      <c r="E80" s="64" t="s">
        <v>1</v>
      </c>
      <c r="F80" s="36" t="str">
        <f t="shared" si="78"/>
        <v>Dpto. Quemú-Quemú</v>
      </c>
      <c r="G80" s="109">
        <f>VLOOKUP($D80,LOC_UNICOS,G$2,0)</f>
        <v>-36.25</v>
      </c>
      <c r="H80" s="109">
        <f>VLOOKUP($D80,LOC_UNICOS,H$2,0)</f>
        <v>-63.75</v>
      </c>
      <c r="I80" s="38">
        <f t="array" ref="I80">IF($B80=0,-999,IF(COUNTIFS($Z80:Z80,#N/A)&gt;0,-999,AVERAGE($Z80:Z80)))</f>
        <v>79</v>
      </c>
      <c r="J80" s="38">
        <f t="array" ref="J80">IF($B80=0,-999,IF(COUNTIFS($Z80:AA80,#N/A)&gt;0,-999,AVERAGE($Z80:AA80)))</f>
        <v>81.025000000000006</v>
      </c>
      <c r="K80" s="38">
        <f t="array" ref="K80">IF($B80=0,-999,IF(COUNTIFS($Z80:AB80,#N/A)&gt;0,-999,AVERAGE($Z80:AB80)))</f>
        <v>-999</v>
      </c>
      <c r="L80" s="38">
        <f t="array" ref="L80">IF($B80=0,-999,IF(COUNTIFS($Z80:AC80,#N/A)&gt;0,-999,AVERAGE($Z80:AC80)))</f>
        <v>-999</v>
      </c>
      <c r="M80" s="38">
        <f t="shared" si="83"/>
        <v>0</v>
      </c>
      <c r="N80" s="38">
        <f t="shared" si="84"/>
        <v>2.4992286331379185</v>
      </c>
      <c r="O80" s="38">
        <f t="shared" si="85"/>
        <v>-999</v>
      </c>
      <c r="P80" s="38">
        <f t="shared" si="86"/>
        <v>-999</v>
      </c>
      <c r="Q80" s="37">
        <f t="shared" si="87"/>
        <v>1</v>
      </c>
      <c r="R80" s="37">
        <f t="shared" si="79"/>
        <v>1</v>
      </c>
      <c r="S80" s="37">
        <f t="shared" si="80"/>
        <v>0</v>
      </c>
      <c r="T80" s="37">
        <f t="shared" si="81"/>
        <v>0</v>
      </c>
      <c r="U80" s="37">
        <f t="shared" si="88"/>
        <v>2018</v>
      </c>
      <c r="V80" s="37">
        <f t="shared" ref="V80:X80" si="99">U80-1</f>
        <v>2017</v>
      </c>
      <c r="W80" s="37">
        <f t="shared" si="99"/>
        <v>2016</v>
      </c>
      <c r="X80" s="37">
        <f t="shared" si="99"/>
        <v>2015</v>
      </c>
      <c r="Y80" s="39"/>
      <c r="Z80" s="62">
        <f>IFERROR(IF($B80=0,#N/A,AVERAGEIFS(INDEX(DATOS,0,$C80),INDEX(DATOS,0,$C80),"&lt;&gt;#N/D",INDEX(DATOS,0,$L$2),0,INDEX(DATOS,0,$M$2),1,INDEX(DATOS,0,$N$2),U80,INDEX(DATOS,0,$O$2),$D80)),#N/A)</f>
        <v>79</v>
      </c>
      <c r="AA80" s="62">
        <f>IFERROR(IF($B80=0,#N/A,AVERAGEIFS(INDEX(DATOS,0,$C80),INDEX(DATOS,0,$C80),"&lt;&gt;#N/D",INDEX(DATOS,0,$L$2),0,INDEX(DATOS,0,$M$2),1,INDEX(DATOS,0,$N$2),V80,INDEX(DATOS,0,$O$2),$D80)),#N/A)</f>
        <v>83.05</v>
      </c>
      <c r="AB80" s="62" t="e">
        <f>IFERROR(IF($B80=0,#N/A,AVERAGEIFS(INDEX(DATOS,0,$C80),INDEX(DATOS,0,$C80),"&lt;&gt;#N/D",INDEX(DATOS,0,$L$2),0,INDEX(DATOS,0,$M$2),1,INDEX(DATOS,0,$N$2),W80,INDEX(DATOS,0,$O$2),$D80)),#N/A)</f>
        <v>#N/A</v>
      </c>
      <c r="AC80" s="62" t="e">
        <f>IFERROR(IF($B80=0,#N/A,AVERAGEIFS(INDEX(DATOS,0,$C80),INDEX(DATOS,0,$C80),"&lt;&gt;#N/D",INDEX(DATOS,0,$L$2),0,INDEX(DATOS,0,$M$2),1,INDEX(DATOS,0,$N$2),X80,INDEX(DATOS,0,$O$2),$D80)),#N/A)</f>
        <v>#N/A</v>
      </c>
      <c r="AD80" s="33"/>
      <c r="AE80" s="40">
        <f>IFERROR(IF(ISNA(Z80),#N/A,IF(I80=0,0,_xlfn.STDEV.P($Z80:Z80)/I80*100)),#N/A)</f>
        <v>0</v>
      </c>
      <c r="AF80" s="40">
        <f>IFERROR(IF(ISNA(AA80),#N/A,IF(J80=0,0,_xlfn.STDEV.P($Z80:AA80)/J80*100)),#N/A)</f>
        <v>2.4992286331379185</v>
      </c>
      <c r="AG80" s="40" t="e">
        <f>IFERROR(IF(ISNA(AB80),#N/A,IF(K80=0,0,_xlfn.STDEV.P($Z80:AB80)/K80*100)),#N/A)</f>
        <v>#N/A</v>
      </c>
      <c r="AH80" s="40" t="e">
        <f>IFERROR(IF(ISNA(AC80),#N/A,IF(L80=0,0,_xlfn.STDEV.P($Z80:AC80)/L80*100)),#N/A)</f>
        <v>#N/A</v>
      </c>
      <c r="AI80" s="40"/>
    </row>
    <row r="81" spans="1:35" x14ac:dyDescent="0.35">
      <c r="A81">
        <f t="shared" si="90"/>
        <v>75</v>
      </c>
      <c r="B81" s="35">
        <f t="array" ref="B81">IF(B80=0,0,MIN(IF(INDEX(DATOS,0,$N$2)=$U81,IF(ISNUMBER(INDEX(DATOS,0,$C81)),IF(INDEX(DATOS,0,$L$2)=0,IF(INDEX(DATOS,0,$M$2)=1,IF(ISNA(MATCH(INDEX(DATOS,0,$O$2),IF($E$7:E80=E81,$D$7:D80),0)),INDEX(DATOS,0,$K$2))))))))</f>
        <v>768</v>
      </c>
      <c r="C81" s="32">
        <f t="shared" si="91"/>
        <v>20</v>
      </c>
      <c r="D81" s="34" t="str">
        <f>IF($B81=0,"--",INDEX(DATOS,$B81,O$2))</f>
        <v>Departamento de Rancul, LP</v>
      </c>
      <c r="E81" s="64" t="s">
        <v>1</v>
      </c>
      <c r="F81" s="36" t="str">
        <f t="shared" si="78"/>
        <v>Dpto. Rancul</v>
      </c>
      <c r="G81" s="109">
        <f>VLOOKUP($D81,LOC_UNICOS,G$2,0)</f>
        <v>-35.5</v>
      </c>
      <c r="H81" s="109">
        <f>VLOOKUP($D81,LOC_UNICOS,H$2,0)</f>
        <v>-64.75</v>
      </c>
      <c r="I81" s="38">
        <f t="array" ref="I81">IF($B81=0,-999,IF(COUNTIFS($Z81:Z81,#N/A)&gt;0,-999,AVERAGE($Z81:Z81)))</f>
        <v>79.800000000000011</v>
      </c>
      <c r="J81" s="38">
        <f t="array" ref="J81">IF($B81=0,-999,IF(COUNTIFS($Z81:AA81,#N/A)&gt;0,-999,AVERAGE($Z81:AA81)))</f>
        <v>80.650000000000006</v>
      </c>
      <c r="K81" s="38">
        <f t="array" ref="K81">IF($B81=0,-999,IF(COUNTIFS($Z81:AB81,#N/A)&gt;0,-999,AVERAGE($Z81:AB81)))</f>
        <v>81.525000000000006</v>
      </c>
      <c r="L81" s="38">
        <f t="array" ref="L81">IF($B81=0,-999,IF(COUNTIFS($Z81:AC81,#N/A)&gt;0,-999,AVERAGE($Z81:AC81)))</f>
        <v>-999</v>
      </c>
      <c r="M81" s="38">
        <f t="shared" si="83"/>
        <v>0</v>
      </c>
      <c r="N81" s="38">
        <f t="shared" si="84"/>
        <v>1.0539367637941652</v>
      </c>
      <c r="O81" s="38">
        <f t="shared" si="85"/>
        <v>1.7402918663160731</v>
      </c>
      <c r="P81" s="38">
        <f t="shared" si="86"/>
        <v>-999</v>
      </c>
      <c r="Q81" s="37">
        <f t="shared" si="87"/>
        <v>1</v>
      </c>
      <c r="R81" s="37">
        <f t="shared" si="79"/>
        <v>1</v>
      </c>
      <c r="S81" s="37">
        <f t="shared" si="80"/>
        <v>1</v>
      </c>
      <c r="T81" s="37">
        <f t="shared" si="81"/>
        <v>0</v>
      </c>
      <c r="U81" s="37">
        <f t="shared" si="88"/>
        <v>2018</v>
      </c>
      <c r="V81" s="37">
        <f t="shared" ref="V81:X81" si="100">U81-1</f>
        <v>2017</v>
      </c>
      <c r="W81" s="37">
        <f t="shared" si="100"/>
        <v>2016</v>
      </c>
      <c r="X81" s="37">
        <f t="shared" si="100"/>
        <v>2015</v>
      </c>
      <c r="Y81" s="39"/>
      <c r="Z81" s="62">
        <f>IFERROR(IF($B81=0,#N/A,AVERAGEIFS(INDEX(DATOS,0,$C81),INDEX(DATOS,0,$C81),"&lt;&gt;#N/D",INDEX(DATOS,0,$L$2),0,INDEX(DATOS,0,$M$2),1,INDEX(DATOS,0,$N$2),U81,INDEX(DATOS,0,$O$2),$D81)),#N/A)</f>
        <v>79.800000000000011</v>
      </c>
      <c r="AA81" s="62">
        <f>IFERROR(IF($B81=0,#N/A,AVERAGEIFS(INDEX(DATOS,0,$C81),INDEX(DATOS,0,$C81),"&lt;&gt;#N/D",INDEX(DATOS,0,$L$2),0,INDEX(DATOS,0,$M$2),1,INDEX(DATOS,0,$N$2),V81,INDEX(DATOS,0,$O$2),$D81)),#N/A)</f>
        <v>81.5</v>
      </c>
      <c r="AB81" s="62">
        <f>IFERROR(IF($B81=0,#N/A,AVERAGEIFS(INDEX(DATOS,0,$C81),INDEX(DATOS,0,$C81),"&lt;&gt;#N/D",INDEX(DATOS,0,$L$2),0,INDEX(DATOS,0,$M$2),1,INDEX(DATOS,0,$N$2),W81,INDEX(DATOS,0,$O$2),$D81)),#N/A)</f>
        <v>83.275000000000006</v>
      </c>
      <c r="AC81" s="62" t="e">
        <f>IFERROR(IF($B81=0,#N/A,AVERAGEIFS(INDEX(DATOS,0,$C81),INDEX(DATOS,0,$C81),"&lt;&gt;#N/D",INDEX(DATOS,0,$L$2),0,INDEX(DATOS,0,$M$2),1,INDEX(DATOS,0,$N$2),X81,INDEX(DATOS,0,$O$2),$D81)),#N/A)</f>
        <v>#N/A</v>
      </c>
      <c r="AD81" s="33"/>
      <c r="AE81" s="40">
        <f>IFERROR(IF(ISNA(Z81),#N/A,IF(I81=0,0,_xlfn.STDEV.P($Z81:Z81)/I81*100)),#N/A)</f>
        <v>0</v>
      </c>
      <c r="AF81" s="40">
        <f>IFERROR(IF(ISNA(AA81),#N/A,IF(J81=0,0,_xlfn.STDEV.P($Z81:AA81)/J81*100)),#N/A)</f>
        <v>1.0539367637941652</v>
      </c>
      <c r="AG81" s="40">
        <f>IFERROR(IF(ISNA(AB81),#N/A,IF(K81=0,0,_xlfn.STDEV.P($Z81:AB81)/K81*100)),#N/A)</f>
        <v>1.7402918663160731</v>
      </c>
      <c r="AH81" s="40" t="e">
        <f>IFERROR(IF(ISNA(AC81),#N/A,IF(L81=0,0,_xlfn.STDEV.P($Z81:AC81)/L81*100)),#N/A)</f>
        <v>#N/A</v>
      </c>
      <c r="AI81" s="40"/>
    </row>
    <row r="82" spans="1:35" x14ac:dyDescent="0.35">
      <c r="A82">
        <f t="shared" si="90"/>
        <v>76</v>
      </c>
      <c r="B82" s="35">
        <f t="array" ref="B82">IF(B81=0,0,MIN(IF(INDEX(DATOS,0,$N$2)=$U82,IF(ISNUMBER(INDEX(DATOS,0,$C82)),IF(INDEX(DATOS,0,$L$2)=0,IF(INDEX(DATOS,0,$M$2)=1,IF(ISNA(MATCH(INDEX(DATOS,0,$O$2),IF($E$7:E81=E82,$D$7:D81),0)),INDEX(DATOS,0,$K$2))))))))</f>
        <v>770</v>
      </c>
      <c r="C82" s="32">
        <f t="shared" si="91"/>
        <v>20</v>
      </c>
      <c r="D82" s="34" t="str">
        <f>IF($B82=0,"--",INDEX(DATOS,$B82,O$2))</f>
        <v>Departamento de Realicó, LP</v>
      </c>
      <c r="E82" s="64" t="s">
        <v>1</v>
      </c>
      <c r="F82" s="36" t="str">
        <f t="shared" si="78"/>
        <v>Dpto. Realicó</v>
      </c>
      <c r="G82" s="109">
        <f>VLOOKUP($D82,LOC_UNICOS,G$2,0)</f>
        <v>-35.25</v>
      </c>
      <c r="H82" s="109">
        <f>VLOOKUP($D82,LOC_UNICOS,H$2,0)</f>
        <v>-64.25</v>
      </c>
      <c r="I82" s="38">
        <f t="array" ref="I82">IF($B82=0,-999,IF(COUNTIFS($Z82:Z82,#N/A)&gt;0,-999,AVERAGE($Z82:Z82)))</f>
        <v>80.599999999999994</v>
      </c>
      <c r="J82" s="38">
        <f t="array" ref="J82">IF($B82=0,-999,IF(COUNTIFS($Z82:AA82,#N/A)&gt;0,-999,AVERAGE($Z82:AA82)))</f>
        <v>81.05</v>
      </c>
      <c r="K82" s="38">
        <f t="array" ref="K82">IF($B82=0,-999,IF(COUNTIFS($Z82:AB82,#N/A)&gt;0,-999,AVERAGE($Z82:AB82)))</f>
        <v>82.166666666666671</v>
      </c>
      <c r="L82" s="38">
        <f t="array" ref="L82">IF($B82=0,-999,IF(COUNTIFS($Z82:AC82,#N/A)&gt;0,-999,AVERAGE($Z82:AC82)))</f>
        <v>-999</v>
      </c>
      <c r="M82" s="38">
        <f t="shared" si="83"/>
        <v>0</v>
      </c>
      <c r="N82" s="38">
        <f t="shared" si="84"/>
        <v>0.55521283158544454</v>
      </c>
      <c r="O82" s="38">
        <f t="shared" si="85"/>
        <v>1.9732878713209481</v>
      </c>
      <c r="P82" s="38">
        <f t="shared" si="86"/>
        <v>-999</v>
      </c>
      <c r="Q82" s="37">
        <f t="shared" si="87"/>
        <v>1</v>
      </c>
      <c r="R82" s="37">
        <f t="shared" si="79"/>
        <v>1</v>
      </c>
      <c r="S82" s="37">
        <f t="shared" si="80"/>
        <v>1</v>
      </c>
      <c r="T82" s="37">
        <f t="shared" si="81"/>
        <v>0</v>
      </c>
      <c r="U82" s="37">
        <f t="shared" si="88"/>
        <v>2018</v>
      </c>
      <c r="V82" s="37">
        <f t="shared" ref="V82:X82" si="101">U82-1</f>
        <v>2017</v>
      </c>
      <c r="W82" s="37">
        <f t="shared" si="101"/>
        <v>2016</v>
      </c>
      <c r="X82" s="37">
        <f t="shared" si="101"/>
        <v>2015</v>
      </c>
      <c r="Y82" s="39"/>
      <c r="Z82" s="62">
        <f>IFERROR(IF($B82=0,#N/A,AVERAGEIFS(INDEX(DATOS,0,$C82),INDEX(DATOS,0,$C82),"&lt;&gt;#N/D",INDEX(DATOS,0,$L$2),0,INDEX(DATOS,0,$M$2),1,INDEX(DATOS,0,$N$2),U82,INDEX(DATOS,0,$O$2),$D82)),#N/A)</f>
        <v>80.599999999999994</v>
      </c>
      <c r="AA82" s="62">
        <f>IFERROR(IF($B82=0,#N/A,AVERAGEIFS(INDEX(DATOS,0,$C82),INDEX(DATOS,0,$C82),"&lt;&gt;#N/D",INDEX(DATOS,0,$L$2),0,INDEX(DATOS,0,$M$2),1,INDEX(DATOS,0,$N$2),V82,INDEX(DATOS,0,$O$2),$D82)),#N/A)</f>
        <v>81.5</v>
      </c>
      <c r="AB82" s="62">
        <f>IFERROR(IF($B82=0,#N/A,AVERAGEIFS(INDEX(DATOS,0,$C82),INDEX(DATOS,0,$C82),"&lt;&gt;#N/D",INDEX(DATOS,0,$L$2),0,INDEX(DATOS,0,$M$2),1,INDEX(DATOS,0,$N$2),W82,INDEX(DATOS,0,$O$2),$D82)),#N/A)</f>
        <v>84.4</v>
      </c>
      <c r="AC82" s="62" t="e">
        <f>IFERROR(IF($B82=0,#N/A,AVERAGEIFS(INDEX(DATOS,0,$C82),INDEX(DATOS,0,$C82),"&lt;&gt;#N/D",INDEX(DATOS,0,$L$2),0,INDEX(DATOS,0,$M$2),1,INDEX(DATOS,0,$N$2),X82,INDEX(DATOS,0,$O$2),$D82)),#N/A)</f>
        <v>#N/A</v>
      </c>
      <c r="AD82" s="33"/>
      <c r="AE82" s="40">
        <f>IFERROR(IF(ISNA(Z82),#N/A,IF(I82=0,0,_xlfn.STDEV.P($Z82:Z82)/I82*100)),#N/A)</f>
        <v>0</v>
      </c>
      <c r="AF82" s="40">
        <f>IFERROR(IF(ISNA(AA82),#N/A,IF(J82=0,0,_xlfn.STDEV.P($Z82:AA82)/J82*100)),#N/A)</f>
        <v>0.55521283158544454</v>
      </c>
      <c r="AG82" s="40">
        <f>IFERROR(IF(ISNA(AB82),#N/A,IF(K82=0,0,_xlfn.STDEV.P($Z82:AB82)/K82*100)),#N/A)</f>
        <v>1.9732878713209481</v>
      </c>
      <c r="AH82" s="40" t="e">
        <f>IFERROR(IF(ISNA(AC82),#N/A,IF(L82=0,0,_xlfn.STDEV.P($Z82:AC82)/L82*100)),#N/A)</f>
        <v>#N/A</v>
      </c>
      <c r="AI82" s="40"/>
    </row>
    <row r="83" spans="1:35" x14ac:dyDescent="0.35">
      <c r="A83">
        <f t="shared" si="90"/>
        <v>77</v>
      </c>
      <c r="B83" s="35">
        <f t="array" ref="B83">IF(B82=0,0,MIN(IF(INDEX(DATOS,0,$N$2)=$U83,IF(ISNUMBER(INDEX(DATOS,0,$C83)),IF(INDEX(DATOS,0,$L$2)=0,IF(INDEX(DATOS,0,$M$2)=1,IF(ISNA(MATCH(INDEX(DATOS,0,$O$2),IF($E$7:E82=E83,$D$7:D82),0)),INDEX(DATOS,0,$K$2))))))))</f>
        <v>771</v>
      </c>
      <c r="C83" s="32">
        <f t="shared" si="91"/>
        <v>20</v>
      </c>
      <c r="D83" s="34" t="str">
        <f>IF($B83=0,"--",INDEX(DATOS,$B83,O$2))</f>
        <v>Departamento de Toay, LP</v>
      </c>
      <c r="E83" s="64" t="s">
        <v>1</v>
      </c>
      <c r="F83" s="36" t="str">
        <f t="shared" si="78"/>
        <v>Dpto. Toay</v>
      </c>
      <c r="G83" s="109">
        <f>VLOOKUP($D83,LOC_UNICOS,G$2,0)</f>
        <v>-36.5833333</v>
      </c>
      <c r="H83" s="109">
        <f>VLOOKUP($D83,LOC_UNICOS,H$2,0)</f>
        <v>-64.8</v>
      </c>
      <c r="I83" s="38">
        <f t="array" ref="I83">IF($B83=0,-999,IF(COUNTIFS($Z83:Z83,#N/A)&gt;0,-999,AVERAGE($Z83:Z83)))</f>
        <v>81.7</v>
      </c>
      <c r="J83" s="38">
        <f t="array" ref="J83">IF($B83=0,-999,IF(COUNTIFS($Z83:AA83,#N/A)&gt;0,-999,AVERAGE($Z83:AA83)))</f>
        <v>-999</v>
      </c>
      <c r="K83" s="38">
        <f t="array" ref="K83">IF($B83=0,-999,IF(COUNTIFS($Z83:AB83,#N/A)&gt;0,-999,AVERAGE($Z83:AB83)))</f>
        <v>-999</v>
      </c>
      <c r="L83" s="38">
        <f t="array" ref="L83">IF($B83=0,-999,IF(COUNTIFS($Z83:AC83,#N/A)&gt;0,-999,AVERAGE($Z83:AC83)))</f>
        <v>-999</v>
      </c>
      <c r="M83" s="38">
        <f t="shared" si="83"/>
        <v>0</v>
      </c>
      <c r="N83" s="38">
        <f t="shared" si="84"/>
        <v>-999</v>
      </c>
      <c r="O83" s="38">
        <f t="shared" si="85"/>
        <v>-999</v>
      </c>
      <c r="P83" s="38">
        <f t="shared" si="86"/>
        <v>-999</v>
      </c>
      <c r="Q83" s="37">
        <f t="shared" si="87"/>
        <v>1</v>
      </c>
      <c r="R83" s="37">
        <f t="shared" si="79"/>
        <v>0</v>
      </c>
      <c r="S83" s="37">
        <f t="shared" si="80"/>
        <v>0</v>
      </c>
      <c r="T83" s="37">
        <f t="shared" si="81"/>
        <v>0</v>
      </c>
      <c r="U83" s="37">
        <f t="shared" si="88"/>
        <v>2018</v>
      </c>
      <c r="V83" s="37">
        <f t="shared" ref="V83:X83" si="102">U83-1</f>
        <v>2017</v>
      </c>
      <c r="W83" s="37">
        <f t="shared" si="102"/>
        <v>2016</v>
      </c>
      <c r="X83" s="37">
        <f t="shared" si="102"/>
        <v>2015</v>
      </c>
      <c r="Y83" s="39"/>
      <c r="Z83" s="62">
        <f>IFERROR(IF($B83=0,#N/A,AVERAGEIFS(INDEX(DATOS,0,$C83),INDEX(DATOS,0,$C83),"&lt;&gt;#N/D",INDEX(DATOS,0,$L$2),0,INDEX(DATOS,0,$M$2),1,INDEX(DATOS,0,$N$2),U83,INDEX(DATOS,0,$O$2),$D83)),#N/A)</f>
        <v>81.7</v>
      </c>
      <c r="AA83" s="62" t="e">
        <f>IFERROR(IF($B83=0,#N/A,AVERAGEIFS(INDEX(DATOS,0,$C83),INDEX(DATOS,0,$C83),"&lt;&gt;#N/D",INDEX(DATOS,0,$L$2),0,INDEX(DATOS,0,$M$2),1,INDEX(DATOS,0,$N$2),V83,INDEX(DATOS,0,$O$2),$D83)),#N/A)</f>
        <v>#N/A</v>
      </c>
      <c r="AB83" s="62">
        <f>IFERROR(IF($B83=0,#N/A,AVERAGEIFS(INDEX(DATOS,0,$C83),INDEX(DATOS,0,$C83),"&lt;&gt;#N/D",INDEX(DATOS,0,$L$2),0,INDEX(DATOS,0,$M$2),1,INDEX(DATOS,0,$N$2),W83,INDEX(DATOS,0,$O$2),$D83)),#N/A)</f>
        <v>83.5</v>
      </c>
      <c r="AC83" s="62" t="e">
        <f>IFERROR(IF($B83=0,#N/A,AVERAGEIFS(INDEX(DATOS,0,$C83),INDEX(DATOS,0,$C83),"&lt;&gt;#N/D",INDEX(DATOS,0,$L$2),0,INDEX(DATOS,0,$M$2),1,INDEX(DATOS,0,$N$2),X83,INDEX(DATOS,0,$O$2),$D83)),#N/A)</f>
        <v>#N/A</v>
      </c>
      <c r="AD83" s="33"/>
      <c r="AE83" s="40">
        <f>IFERROR(IF(ISNA(Z83),#N/A,IF(I83=0,0,_xlfn.STDEV.P($Z83:Z83)/I83*100)),#N/A)</f>
        <v>0</v>
      </c>
      <c r="AF83" s="40" t="e">
        <f>IFERROR(IF(ISNA(AA83),#N/A,IF(J83=0,0,_xlfn.STDEV.P($Z83:AA83)/J83*100)),#N/A)</f>
        <v>#N/A</v>
      </c>
      <c r="AG83" s="40" t="e">
        <f>IFERROR(IF(ISNA(AB83),#N/A,IF(K83=0,0,_xlfn.STDEV.P($Z83:AB83)/K83*100)),#N/A)</f>
        <v>#N/A</v>
      </c>
      <c r="AH83" s="40" t="e">
        <f>IFERROR(IF(ISNA(AC83),#N/A,IF(L83=0,0,_xlfn.STDEV.P($Z83:AC83)/L83*100)),#N/A)</f>
        <v>#N/A</v>
      </c>
      <c r="AI83" s="40"/>
    </row>
    <row r="84" spans="1:35" x14ac:dyDescent="0.35">
      <c r="A84">
        <f t="shared" si="90"/>
        <v>78</v>
      </c>
      <c r="B84" s="35">
        <f t="array" ref="B84">IF(B83=0,0,MIN(IF(INDEX(DATOS,0,$N$2)=$U84,IF(ISNUMBER(INDEX(DATOS,0,$C84)),IF(INDEX(DATOS,0,$L$2)=0,IF(INDEX(DATOS,0,$M$2)=1,IF(ISNA(MATCH(INDEX(DATOS,0,$O$2),IF($E$7:E83=E84,$D$7:D83),0)),INDEX(DATOS,0,$K$2))))))))</f>
        <v>772</v>
      </c>
      <c r="C84" s="32">
        <f t="shared" si="91"/>
        <v>20</v>
      </c>
      <c r="D84" s="34" t="str">
        <f>IF($B84=0,"--",INDEX(DATOS,$B84,O$2))</f>
        <v>Departamento de Trenel, LP</v>
      </c>
      <c r="E84" s="64" t="s">
        <v>1</v>
      </c>
      <c r="F84" s="36" t="str">
        <f t="shared" si="78"/>
        <v>Dpto. Trenel</v>
      </c>
      <c r="G84" s="109">
        <f>VLOOKUP($D84,LOC_UNICOS,G$2,0)</f>
        <v>-35.6666667</v>
      </c>
      <c r="H84" s="109">
        <f>VLOOKUP($D84,LOC_UNICOS,H$2,0)</f>
        <v>-64.25</v>
      </c>
      <c r="I84" s="38">
        <f t="array" ref="I84">IF($B84=0,-999,IF(COUNTIFS($Z84:Z84,#N/A)&gt;0,-999,AVERAGE($Z84:Z84)))</f>
        <v>79.900000000000006</v>
      </c>
      <c r="J84" s="38">
        <f t="array" ref="J84">IF($B84=0,-999,IF(COUNTIFS($Z84:AA84,#N/A)&gt;0,-999,AVERAGE($Z84:AA84)))</f>
        <v>81.7</v>
      </c>
      <c r="K84" s="38">
        <f t="array" ref="K84">IF($B84=0,-999,IF(COUNTIFS($Z84:AB84,#N/A)&gt;0,-999,AVERAGE($Z84:AB84)))</f>
        <v>82.15</v>
      </c>
      <c r="L84" s="38">
        <f t="array" ref="L84">IF($B84=0,-999,IF(COUNTIFS($Z84:AC84,#N/A)&gt;0,-999,AVERAGE($Z84:AC84)))</f>
        <v>-999</v>
      </c>
      <c r="M84" s="38">
        <f t="shared" si="83"/>
        <v>0</v>
      </c>
      <c r="N84" s="38">
        <f t="shared" si="84"/>
        <v>2.203182374541</v>
      </c>
      <c r="O84" s="38">
        <f t="shared" si="85"/>
        <v>1.9495578062138721</v>
      </c>
      <c r="P84" s="38">
        <f t="shared" si="86"/>
        <v>-999</v>
      </c>
      <c r="Q84" s="37">
        <f t="shared" si="87"/>
        <v>1</v>
      </c>
      <c r="R84" s="37">
        <f t="shared" si="79"/>
        <v>1</v>
      </c>
      <c r="S84" s="37">
        <f t="shared" si="80"/>
        <v>1</v>
      </c>
      <c r="T84" s="37">
        <f t="shared" si="81"/>
        <v>0</v>
      </c>
      <c r="U84" s="37">
        <f t="shared" si="88"/>
        <v>2018</v>
      </c>
      <c r="V84" s="37">
        <f t="shared" ref="V84:X84" si="103">U84-1</f>
        <v>2017</v>
      </c>
      <c r="W84" s="37">
        <f t="shared" si="103"/>
        <v>2016</v>
      </c>
      <c r="X84" s="37">
        <f t="shared" si="103"/>
        <v>2015</v>
      </c>
      <c r="Y84" s="39"/>
      <c r="Z84" s="62">
        <f>IFERROR(IF($B84=0,#N/A,AVERAGEIFS(INDEX(DATOS,0,$C84),INDEX(DATOS,0,$C84),"&lt;&gt;#N/D",INDEX(DATOS,0,$L$2),0,INDEX(DATOS,0,$M$2),1,INDEX(DATOS,0,$N$2),U84,INDEX(DATOS,0,$O$2),$D84)),#N/A)</f>
        <v>79.900000000000006</v>
      </c>
      <c r="AA84" s="62">
        <f>IFERROR(IF($B84=0,#N/A,AVERAGEIFS(INDEX(DATOS,0,$C84),INDEX(DATOS,0,$C84),"&lt;&gt;#N/D",INDEX(DATOS,0,$L$2),0,INDEX(DATOS,0,$M$2),1,INDEX(DATOS,0,$N$2),V84,INDEX(DATOS,0,$O$2),$D84)),#N/A)</f>
        <v>83.5</v>
      </c>
      <c r="AB84" s="62">
        <f>IFERROR(IF($B84=0,#N/A,AVERAGEIFS(INDEX(DATOS,0,$C84),INDEX(DATOS,0,$C84),"&lt;&gt;#N/D",INDEX(DATOS,0,$L$2),0,INDEX(DATOS,0,$M$2),1,INDEX(DATOS,0,$N$2),W84,INDEX(DATOS,0,$O$2),$D84)),#N/A)</f>
        <v>83.050000000000011</v>
      </c>
      <c r="AC84" s="62" t="e">
        <f>IFERROR(IF($B84=0,#N/A,AVERAGEIFS(INDEX(DATOS,0,$C84),INDEX(DATOS,0,$C84),"&lt;&gt;#N/D",INDEX(DATOS,0,$L$2),0,INDEX(DATOS,0,$M$2),1,INDEX(DATOS,0,$N$2),X84,INDEX(DATOS,0,$O$2),$D84)),#N/A)</f>
        <v>#N/A</v>
      </c>
      <c r="AD84" s="33"/>
      <c r="AE84" s="40">
        <f>IFERROR(IF(ISNA(Z84),#N/A,IF(I84=0,0,_xlfn.STDEV.P($Z84:Z84)/I84*100)),#N/A)</f>
        <v>0</v>
      </c>
      <c r="AF84" s="40">
        <f>IFERROR(IF(ISNA(AA84),#N/A,IF(J84=0,0,_xlfn.STDEV.P($Z84:AA84)/J84*100)),#N/A)</f>
        <v>2.203182374541</v>
      </c>
      <c r="AG84" s="40">
        <f>IFERROR(IF(ISNA(AB84),#N/A,IF(K84=0,0,_xlfn.STDEV.P($Z84:AB84)/K84*100)),#N/A)</f>
        <v>1.9495578062138721</v>
      </c>
      <c r="AH84" s="40" t="e">
        <f>IFERROR(IF(ISNA(AC84),#N/A,IF(L84=0,0,_xlfn.STDEV.P($Z84:AC84)/L84*100)),#N/A)</f>
        <v>#N/A</v>
      </c>
      <c r="AI84" s="40"/>
    </row>
    <row r="85" spans="1:35" x14ac:dyDescent="0.35">
      <c r="A85">
        <f t="shared" si="90"/>
        <v>79</v>
      </c>
      <c r="B85" s="35">
        <f t="array" ref="B85">IF(B84=0,0,MIN(IF(INDEX(DATOS,0,$N$2)=$U85,IF(ISNUMBER(INDEX(DATOS,0,$C85)),IF(INDEX(DATOS,0,$L$2)=0,IF(INDEX(DATOS,0,$M$2)=1,IF(ISNA(MATCH(INDEX(DATOS,0,$O$2),IF($E$7:E84=E85,$D$7:D84),0)),INDEX(DATOS,0,$K$2))))))))</f>
        <v>773</v>
      </c>
      <c r="C85" s="32">
        <f t="shared" si="91"/>
        <v>20</v>
      </c>
      <c r="D85" s="34" t="str">
        <f>IF($B85=0,"--",INDEX(DATOS,$B85,O$2))</f>
        <v>Departamento de Utracán, LP</v>
      </c>
      <c r="E85" s="64" t="s">
        <v>1</v>
      </c>
      <c r="F85" s="36" t="str">
        <f t="shared" si="78"/>
        <v>Dpto. Utracán</v>
      </c>
      <c r="G85" s="109">
        <f>VLOOKUP($D85,LOC_UNICOS,G$2,0)</f>
        <v>-37.25</v>
      </c>
      <c r="H85" s="109">
        <f>VLOOKUP($D85,LOC_UNICOS,H$2,0)</f>
        <v>-65</v>
      </c>
      <c r="I85" s="38">
        <f t="array" ref="I85">IF($B85=0,-999,IF(COUNTIFS($Z85:Z85,#N/A)&gt;0,-999,AVERAGE($Z85:Z85)))</f>
        <v>82.15</v>
      </c>
      <c r="J85" s="38">
        <f t="array" ref="J85">IF($B85=0,-999,IF(COUNTIFS($Z85:AA85,#N/A)&gt;0,-999,AVERAGE($Z85:AA85)))</f>
        <v>81.925000000000011</v>
      </c>
      <c r="K85" s="38">
        <f t="array" ref="K85">IF($B85=0,-999,IF(COUNTIFS($Z85:AB85,#N/A)&gt;0,-999,AVERAGE($Z85:AB85)))</f>
        <v>81.7</v>
      </c>
      <c r="L85" s="38">
        <f t="array" ref="L85">IF($B85=0,-999,IF(COUNTIFS($Z85:AC85,#N/A)&gt;0,-999,AVERAGE($Z85:AC85)))</f>
        <v>-999</v>
      </c>
      <c r="M85" s="38">
        <f t="shared" si="83"/>
        <v>0</v>
      </c>
      <c r="N85" s="38">
        <f t="shared" si="84"/>
        <v>0.27464144034177768</v>
      </c>
      <c r="O85" s="38">
        <f t="shared" si="85"/>
        <v>0.44972271899324245</v>
      </c>
      <c r="P85" s="38">
        <f t="shared" si="86"/>
        <v>-999</v>
      </c>
      <c r="Q85" s="37">
        <f t="shared" si="87"/>
        <v>1</v>
      </c>
      <c r="R85" s="37">
        <f t="shared" si="79"/>
        <v>1</v>
      </c>
      <c r="S85" s="37">
        <f t="shared" si="80"/>
        <v>1</v>
      </c>
      <c r="T85" s="37">
        <f t="shared" si="81"/>
        <v>0</v>
      </c>
      <c r="U85" s="37">
        <f t="shared" si="88"/>
        <v>2018</v>
      </c>
      <c r="V85" s="37">
        <f t="shared" ref="V85:X85" si="104">U85-1</f>
        <v>2017</v>
      </c>
      <c r="W85" s="37">
        <f t="shared" si="104"/>
        <v>2016</v>
      </c>
      <c r="X85" s="37">
        <f t="shared" si="104"/>
        <v>2015</v>
      </c>
      <c r="Y85" s="39"/>
      <c r="Z85" s="62">
        <f>IFERROR(IF($B85=0,#N/A,AVERAGEIFS(INDEX(DATOS,0,$C85),INDEX(DATOS,0,$C85),"&lt;&gt;#N/D",INDEX(DATOS,0,$L$2),0,INDEX(DATOS,0,$M$2),1,INDEX(DATOS,0,$N$2),U85,INDEX(DATOS,0,$O$2),$D85)),#N/A)</f>
        <v>82.15</v>
      </c>
      <c r="AA85" s="62">
        <f>IFERROR(IF($B85=0,#N/A,AVERAGEIFS(INDEX(DATOS,0,$C85),INDEX(DATOS,0,$C85),"&lt;&gt;#N/D",INDEX(DATOS,0,$L$2),0,INDEX(DATOS,0,$M$2),1,INDEX(DATOS,0,$N$2),V85,INDEX(DATOS,0,$O$2),$D85)),#N/A)</f>
        <v>81.7</v>
      </c>
      <c r="AB85" s="62">
        <f>IFERROR(IF($B85=0,#N/A,AVERAGEIFS(INDEX(DATOS,0,$C85),INDEX(DATOS,0,$C85),"&lt;&gt;#N/D",INDEX(DATOS,0,$L$2),0,INDEX(DATOS,0,$M$2),1,INDEX(DATOS,0,$N$2),W85,INDEX(DATOS,0,$O$2),$D85)),#N/A)</f>
        <v>81.25</v>
      </c>
      <c r="AC85" s="62" t="e">
        <f>IFERROR(IF($B85=0,#N/A,AVERAGEIFS(INDEX(DATOS,0,$C85),INDEX(DATOS,0,$C85),"&lt;&gt;#N/D",INDEX(DATOS,0,$L$2),0,INDEX(DATOS,0,$M$2),1,INDEX(DATOS,0,$N$2),X85,INDEX(DATOS,0,$O$2),$D85)),#N/A)</f>
        <v>#N/A</v>
      </c>
      <c r="AD85" s="33"/>
      <c r="AE85" s="40">
        <f>IFERROR(IF(ISNA(Z85),#N/A,IF(I85=0,0,_xlfn.STDEV.P($Z85:Z85)/I85*100)),#N/A)</f>
        <v>0</v>
      </c>
      <c r="AF85" s="40">
        <f>IFERROR(IF(ISNA(AA85),#N/A,IF(J85=0,0,_xlfn.STDEV.P($Z85:AA85)/J85*100)),#N/A)</f>
        <v>0.27464144034177768</v>
      </c>
      <c r="AG85" s="40">
        <f>IFERROR(IF(ISNA(AB85),#N/A,IF(K85=0,0,_xlfn.STDEV.P($Z85:AB85)/K85*100)),#N/A)</f>
        <v>0.44972271899324245</v>
      </c>
      <c r="AH85" s="40" t="e">
        <f>IFERROR(IF(ISNA(AC85),#N/A,IF(L85=0,0,_xlfn.STDEV.P($Z85:AC85)/L85*100)),#N/A)</f>
        <v>#N/A</v>
      </c>
      <c r="AI85" s="40"/>
    </row>
    <row r="86" spans="1:35" x14ac:dyDescent="0.35">
      <c r="A86">
        <f t="shared" si="90"/>
        <v>80</v>
      </c>
      <c r="B86" s="35">
        <f t="array" ref="B86">IF(B85=0,0,MIN(IF(INDEX(DATOS,0,$N$2)=$U86,IF(ISNUMBER(INDEX(DATOS,0,$C86)),IF(INDEX(DATOS,0,$L$2)=0,IF(INDEX(DATOS,0,$M$2)=1,IF(ISNA(MATCH(INDEX(DATOS,0,$O$2),IF($E$7:E85=E86,$D$7:D85),0)),INDEX(DATOS,0,$K$2))))))))</f>
        <v>774</v>
      </c>
      <c r="C86" s="32">
        <f t="shared" si="91"/>
        <v>20</v>
      </c>
      <c r="D86" s="34" t="str">
        <f>IF($B86=0,"--",INDEX(DATOS,$B86,O$2))</f>
        <v>Partido de Adolfo Alsina, BA</v>
      </c>
      <c r="E86" s="64" t="s">
        <v>1</v>
      </c>
      <c r="F86" s="36" t="str">
        <f t="shared" si="78"/>
        <v>Partido de Adolfo Alsina</v>
      </c>
      <c r="G86" s="109">
        <f>VLOOKUP($D86,LOC_UNICOS,G$2,0)</f>
        <v>-37.25</v>
      </c>
      <c r="H86" s="109">
        <f>VLOOKUP($D86,LOC_UNICOS,H$2,0)</f>
        <v>-63</v>
      </c>
      <c r="I86" s="38">
        <f t="array" ref="I86">IF($B86=0,-999,IF(COUNTIFS($Z86:Z86,#N/A)&gt;0,-999,AVERAGE($Z86:Z86)))</f>
        <v>79.224999999999994</v>
      </c>
      <c r="J86" s="38">
        <f t="array" ref="J86">IF($B86=0,-999,IF(COUNTIFS($Z86:AA86,#N/A)&gt;0,-999,AVERAGE($Z86:AA86)))</f>
        <v>80.268749999999997</v>
      </c>
      <c r="K86" s="38">
        <f t="array" ref="K86">IF($B86=0,-999,IF(COUNTIFS($Z86:AB86,#N/A)&gt;0,-999,AVERAGE($Z86:AB86)))</f>
        <v>81.019166666666663</v>
      </c>
      <c r="L86" s="38">
        <f t="array" ref="L86">IF($B86=0,-999,IF(COUNTIFS($Z86:AC86,#N/A)&gt;0,-999,AVERAGE($Z86:AC86)))</f>
        <v>-999</v>
      </c>
      <c r="M86" s="38">
        <f t="shared" si="83"/>
        <v>0</v>
      </c>
      <c r="N86" s="38">
        <f t="shared" si="84"/>
        <v>1.3003192400529506</v>
      </c>
      <c r="O86" s="38">
        <f t="shared" si="85"/>
        <v>1.6799425482212971</v>
      </c>
      <c r="P86" s="38">
        <f t="shared" si="86"/>
        <v>-999</v>
      </c>
      <c r="Q86" s="37">
        <f t="shared" si="87"/>
        <v>1</v>
      </c>
      <c r="R86" s="37">
        <f t="shared" si="79"/>
        <v>1</v>
      </c>
      <c r="S86" s="37">
        <f t="shared" si="80"/>
        <v>1</v>
      </c>
      <c r="T86" s="37">
        <f t="shared" si="81"/>
        <v>0</v>
      </c>
      <c r="U86" s="37">
        <f t="shared" si="88"/>
        <v>2018</v>
      </c>
      <c r="V86" s="37">
        <f t="shared" ref="V86:X86" si="105">U86-1</f>
        <v>2017</v>
      </c>
      <c r="W86" s="37">
        <f t="shared" si="105"/>
        <v>2016</v>
      </c>
      <c r="X86" s="37">
        <f t="shared" si="105"/>
        <v>2015</v>
      </c>
      <c r="Y86" s="39"/>
      <c r="Z86" s="62">
        <f>IFERROR(IF($B86=0,#N/A,AVERAGEIFS(INDEX(DATOS,0,$C86),INDEX(DATOS,0,$C86),"&lt;&gt;#N/D",INDEX(DATOS,0,$L$2),0,INDEX(DATOS,0,$M$2),1,INDEX(DATOS,0,$N$2),U86,INDEX(DATOS,0,$O$2),$D86)),#N/A)</f>
        <v>79.224999999999994</v>
      </c>
      <c r="AA86" s="62">
        <f>IFERROR(IF($B86=0,#N/A,AVERAGEIFS(INDEX(DATOS,0,$C86),INDEX(DATOS,0,$C86),"&lt;&gt;#N/D",INDEX(DATOS,0,$L$2),0,INDEX(DATOS,0,$M$2),1,INDEX(DATOS,0,$N$2),V86,INDEX(DATOS,0,$O$2),$D86)),#N/A)</f>
        <v>81.3125</v>
      </c>
      <c r="AB86" s="62">
        <f>IFERROR(IF($B86=0,#N/A,AVERAGEIFS(INDEX(DATOS,0,$C86),INDEX(DATOS,0,$C86),"&lt;&gt;#N/D",INDEX(DATOS,0,$L$2),0,INDEX(DATOS,0,$M$2),1,INDEX(DATOS,0,$N$2),W86,INDEX(DATOS,0,$O$2),$D86)),#N/A)</f>
        <v>82.52</v>
      </c>
      <c r="AC86" s="62" t="e">
        <f>IFERROR(IF($B86=0,#N/A,AVERAGEIFS(INDEX(DATOS,0,$C86),INDEX(DATOS,0,$C86),"&lt;&gt;#N/D",INDEX(DATOS,0,$L$2),0,INDEX(DATOS,0,$M$2),1,INDEX(DATOS,0,$N$2),X86,INDEX(DATOS,0,$O$2),$D86)),#N/A)</f>
        <v>#N/A</v>
      </c>
      <c r="AD86" s="33"/>
      <c r="AE86" s="40">
        <f>IFERROR(IF(ISNA(Z86),#N/A,IF(I86=0,0,_xlfn.STDEV.P($Z86:Z86)/I86*100)),#N/A)</f>
        <v>0</v>
      </c>
      <c r="AF86" s="40">
        <f>IFERROR(IF(ISNA(AA86),#N/A,IF(J86=0,0,_xlfn.STDEV.P($Z86:AA86)/J86*100)),#N/A)</f>
        <v>1.3003192400529506</v>
      </c>
      <c r="AG86" s="40">
        <f>IFERROR(IF(ISNA(AB86),#N/A,IF(K86=0,0,_xlfn.STDEV.P($Z86:AB86)/K86*100)),#N/A)</f>
        <v>1.6799425482212971</v>
      </c>
      <c r="AH86" s="40" t="e">
        <f>IFERROR(IF(ISNA(AC86),#N/A,IF(L86=0,0,_xlfn.STDEV.P($Z86:AC86)/L86*100)),#N/A)</f>
        <v>#N/A</v>
      </c>
      <c r="AI86" s="40"/>
    </row>
    <row r="87" spans="1:35" x14ac:dyDescent="0.35">
      <c r="A87">
        <f t="shared" si="90"/>
        <v>81</v>
      </c>
      <c r="B87" s="35">
        <f t="array" ref="B87">IF(B86=0,0,MIN(IF(INDEX(DATOS,0,$N$2)=$U87,IF(ISNUMBER(INDEX(DATOS,0,$C87)),IF(INDEX(DATOS,0,$L$2)=0,IF(INDEX(DATOS,0,$M$2)=1,IF(ISNA(MATCH(INDEX(DATOS,0,$O$2),IF($E$7:E86=E87,$D$7:D86),0)),INDEX(DATOS,0,$K$2))))))))</f>
        <v>776</v>
      </c>
      <c r="C87" s="32">
        <f t="shared" si="91"/>
        <v>20</v>
      </c>
      <c r="D87" s="34" t="str">
        <f>IF($B87=0,"--",INDEX(DATOS,$B87,O$2))</f>
        <v>Partido de Bahía Blanca, BA</v>
      </c>
      <c r="E87" s="64" t="s">
        <v>1</v>
      </c>
      <c r="F87" s="36" t="str">
        <f t="shared" si="78"/>
        <v>Partido de Bahía Blanca</v>
      </c>
      <c r="G87" s="109">
        <f>VLOOKUP($D87,LOC_UNICOS,G$2,0)</f>
        <v>-38.6666667</v>
      </c>
      <c r="H87" s="109">
        <f>VLOOKUP($D87,LOC_UNICOS,H$2,0)</f>
        <v>-62.3333333</v>
      </c>
      <c r="I87" s="38">
        <f t="array" ref="I87">IF($B87=0,-999,IF(COUNTIFS($Z87:Z87,#N/A)&gt;0,-999,AVERAGE($Z87:Z87)))</f>
        <v>81.25</v>
      </c>
      <c r="J87" s="38">
        <f t="array" ref="J87">IF($B87=0,-999,IF(COUNTIFS($Z87:AA87,#N/A)&gt;0,-999,AVERAGE($Z87:AA87)))</f>
        <v>82.375</v>
      </c>
      <c r="K87" s="38">
        <f t="array" ref="K87">IF($B87=0,-999,IF(COUNTIFS($Z87:AB87,#N/A)&gt;0,-999,AVERAGE($Z87:AB87)))</f>
        <v>82.75</v>
      </c>
      <c r="L87" s="38">
        <f t="array" ref="L87">IF($B87=0,-999,IF(COUNTIFS($Z87:AC87,#N/A)&gt;0,-999,AVERAGE($Z87:AC87)))</f>
        <v>-999</v>
      </c>
      <c r="M87" s="38">
        <f t="shared" si="83"/>
        <v>0</v>
      </c>
      <c r="N87" s="38">
        <f t="shared" si="84"/>
        <v>1.3657056145675266</v>
      </c>
      <c r="O87" s="38">
        <f t="shared" si="85"/>
        <v>1.28176455804208</v>
      </c>
      <c r="P87" s="38">
        <f t="shared" si="86"/>
        <v>-999</v>
      </c>
      <c r="Q87" s="37">
        <f t="shared" si="87"/>
        <v>1</v>
      </c>
      <c r="R87" s="37">
        <f t="shared" si="79"/>
        <v>1</v>
      </c>
      <c r="S87" s="37">
        <f t="shared" si="80"/>
        <v>1</v>
      </c>
      <c r="T87" s="37">
        <f t="shared" si="81"/>
        <v>0</v>
      </c>
      <c r="U87" s="37">
        <f t="shared" si="88"/>
        <v>2018</v>
      </c>
      <c r="V87" s="37">
        <f t="shared" ref="V87:X87" si="106">U87-1</f>
        <v>2017</v>
      </c>
      <c r="W87" s="37">
        <f t="shared" si="106"/>
        <v>2016</v>
      </c>
      <c r="X87" s="37">
        <f t="shared" si="106"/>
        <v>2015</v>
      </c>
      <c r="Y87" s="39"/>
      <c r="Z87" s="62">
        <f>IFERROR(IF($B87=0,#N/A,AVERAGEIFS(INDEX(DATOS,0,$C87),INDEX(DATOS,0,$C87),"&lt;&gt;#N/D",INDEX(DATOS,0,$L$2),0,INDEX(DATOS,0,$M$2),1,INDEX(DATOS,0,$N$2),U87,INDEX(DATOS,0,$O$2),$D87)),#N/A)</f>
        <v>81.25</v>
      </c>
      <c r="AA87" s="62">
        <f>IFERROR(IF($B87=0,#N/A,AVERAGEIFS(INDEX(DATOS,0,$C87),INDEX(DATOS,0,$C87),"&lt;&gt;#N/D",INDEX(DATOS,0,$L$2),0,INDEX(DATOS,0,$M$2),1,INDEX(DATOS,0,$N$2),V87,INDEX(DATOS,0,$O$2),$D87)),#N/A)</f>
        <v>83.5</v>
      </c>
      <c r="AB87" s="62">
        <f>IFERROR(IF($B87=0,#N/A,AVERAGEIFS(INDEX(DATOS,0,$C87),INDEX(DATOS,0,$C87),"&lt;&gt;#N/D",INDEX(DATOS,0,$L$2),0,INDEX(DATOS,0,$M$2),1,INDEX(DATOS,0,$N$2),W87,INDEX(DATOS,0,$O$2),$D87)),#N/A)</f>
        <v>83.5</v>
      </c>
      <c r="AC87" s="62" t="e">
        <f>IFERROR(IF($B87=0,#N/A,AVERAGEIFS(INDEX(DATOS,0,$C87),INDEX(DATOS,0,$C87),"&lt;&gt;#N/D",INDEX(DATOS,0,$L$2),0,INDEX(DATOS,0,$M$2),1,INDEX(DATOS,0,$N$2),X87,INDEX(DATOS,0,$O$2),$D87)),#N/A)</f>
        <v>#N/A</v>
      </c>
      <c r="AD87" s="33"/>
      <c r="AE87" s="40">
        <f>IFERROR(IF(ISNA(Z87),#N/A,IF(I87=0,0,_xlfn.STDEV.P($Z87:Z87)/I87*100)),#N/A)</f>
        <v>0</v>
      </c>
      <c r="AF87" s="40">
        <f>IFERROR(IF(ISNA(AA87),#N/A,IF(J87=0,0,_xlfn.STDEV.P($Z87:AA87)/J87*100)),#N/A)</f>
        <v>1.3657056145675266</v>
      </c>
      <c r="AG87" s="40">
        <f>IFERROR(IF(ISNA(AB87),#N/A,IF(K87=0,0,_xlfn.STDEV.P($Z87:AB87)/K87*100)),#N/A)</f>
        <v>1.28176455804208</v>
      </c>
      <c r="AH87" s="40" t="e">
        <f>IFERROR(IF(ISNA(AC87),#N/A,IF(L87=0,0,_xlfn.STDEV.P($Z87:AC87)/L87*100)),#N/A)</f>
        <v>#N/A</v>
      </c>
      <c r="AI87" s="40"/>
    </row>
    <row r="88" spans="1:35" x14ac:dyDescent="0.35">
      <c r="A88">
        <f t="shared" si="90"/>
        <v>82</v>
      </c>
      <c r="B88" s="35">
        <f t="array" ref="B88">IF(B87=0,0,MIN(IF(INDEX(DATOS,0,$N$2)=$U88,IF(ISNUMBER(INDEX(DATOS,0,$C88)),IF(INDEX(DATOS,0,$L$2)=0,IF(INDEX(DATOS,0,$M$2)=1,IF(ISNA(MATCH(INDEX(DATOS,0,$O$2),IF($E$7:E87=E88,$D$7:D87),0)),INDEX(DATOS,0,$K$2))))))))</f>
        <v>777</v>
      </c>
      <c r="C88" s="32">
        <f t="shared" si="91"/>
        <v>20</v>
      </c>
      <c r="D88" s="34" t="str">
        <f>IF($B88=0,"--",INDEX(DATOS,$B88,O$2))</f>
        <v>Partido de Coronel Dorrego, BA</v>
      </c>
      <c r="E88" s="64" t="s">
        <v>1</v>
      </c>
      <c r="F88" s="36" t="str">
        <f t="shared" si="78"/>
        <v>Partido de Coronel Dorrego</v>
      </c>
      <c r="G88" s="109">
        <f>VLOOKUP($D88,LOC_UNICOS,G$2,0)</f>
        <v>-38.6666667</v>
      </c>
      <c r="H88" s="109">
        <f>VLOOKUP($D88,LOC_UNICOS,H$2,0)</f>
        <v>-61.1666667</v>
      </c>
      <c r="I88" s="38">
        <f t="array" ref="I88">IF($B88=0,-999,IF(COUNTIFS($Z88:Z88,#N/A)&gt;0,-999,AVERAGE($Z88:Z88)))</f>
        <v>82.330000000000013</v>
      </c>
      <c r="J88" s="38">
        <f t="array" ref="J88">IF($B88=0,-999,IF(COUNTIFS($Z88:AA88,#N/A)&gt;0,-999,AVERAGE($Z88:AA88)))</f>
        <v>83.221249999999998</v>
      </c>
      <c r="K88" s="38">
        <f t="array" ref="K88">IF($B88=0,-999,IF(COUNTIFS($Z88:AB88,#N/A)&gt;0,-999,AVERAGE($Z88:AB88)))</f>
        <v>82.939166666666665</v>
      </c>
      <c r="L88" s="38">
        <f t="array" ref="L88">IF($B88=0,-999,IF(COUNTIFS($Z88:AC88,#N/A)&gt;0,-999,AVERAGE($Z88:AC88)))</f>
        <v>-999</v>
      </c>
      <c r="M88" s="38">
        <f t="shared" si="83"/>
        <v>0</v>
      </c>
      <c r="N88" s="38">
        <f t="shared" si="84"/>
        <v>1.0709404148579749</v>
      </c>
      <c r="O88" s="38">
        <f t="shared" si="85"/>
        <v>1.0005831486631305</v>
      </c>
      <c r="P88" s="38">
        <f t="shared" si="86"/>
        <v>-999</v>
      </c>
      <c r="Q88" s="37">
        <f t="shared" si="87"/>
        <v>1</v>
      </c>
      <c r="R88" s="37">
        <f t="shared" si="79"/>
        <v>1</v>
      </c>
      <c r="S88" s="37">
        <f t="shared" si="80"/>
        <v>1</v>
      </c>
      <c r="T88" s="37">
        <f t="shared" si="81"/>
        <v>0</v>
      </c>
      <c r="U88" s="37">
        <f t="shared" si="88"/>
        <v>2018</v>
      </c>
      <c r="V88" s="37">
        <f t="shared" ref="V88:X88" si="107">U88-1</f>
        <v>2017</v>
      </c>
      <c r="W88" s="37">
        <f t="shared" si="107"/>
        <v>2016</v>
      </c>
      <c r="X88" s="37">
        <f t="shared" si="107"/>
        <v>2015</v>
      </c>
      <c r="Y88" s="39"/>
      <c r="Z88" s="62">
        <f>IFERROR(IF($B88=0,#N/A,AVERAGEIFS(INDEX(DATOS,0,$C88),INDEX(DATOS,0,$C88),"&lt;&gt;#N/D",INDEX(DATOS,0,$L$2),0,INDEX(DATOS,0,$M$2),1,INDEX(DATOS,0,$N$2),U88,INDEX(DATOS,0,$O$2),$D88)),#N/A)</f>
        <v>82.330000000000013</v>
      </c>
      <c r="AA88" s="62">
        <f>IFERROR(IF($B88=0,#N/A,AVERAGEIFS(INDEX(DATOS,0,$C88),INDEX(DATOS,0,$C88),"&lt;&gt;#N/D",INDEX(DATOS,0,$L$2),0,INDEX(DATOS,0,$M$2),1,INDEX(DATOS,0,$N$2),V88,INDEX(DATOS,0,$O$2),$D88)),#N/A)</f>
        <v>84.112499999999997</v>
      </c>
      <c r="AB88" s="62">
        <f>IFERROR(IF($B88=0,#N/A,AVERAGEIFS(INDEX(DATOS,0,$C88),INDEX(DATOS,0,$C88),"&lt;&gt;#N/D",INDEX(DATOS,0,$L$2),0,INDEX(DATOS,0,$M$2),1,INDEX(DATOS,0,$N$2),W88,INDEX(DATOS,0,$O$2),$D88)),#N/A)</f>
        <v>82.375</v>
      </c>
      <c r="AC88" s="62" t="e">
        <f>IFERROR(IF($B88=0,#N/A,AVERAGEIFS(INDEX(DATOS,0,$C88),INDEX(DATOS,0,$C88),"&lt;&gt;#N/D",INDEX(DATOS,0,$L$2),0,INDEX(DATOS,0,$M$2),1,INDEX(DATOS,0,$N$2),X88,INDEX(DATOS,0,$O$2),$D88)),#N/A)</f>
        <v>#N/A</v>
      </c>
      <c r="AD88" s="33"/>
      <c r="AE88" s="40">
        <f>IFERROR(IF(ISNA(Z88),#N/A,IF(I88=0,0,_xlfn.STDEV.P($Z88:Z88)/I88*100)),#N/A)</f>
        <v>0</v>
      </c>
      <c r="AF88" s="40">
        <f>IFERROR(IF(ISNA(AA88),#N/A,IF(J88=0,0,_xlfn.STDEV.P($Z88:AA88)/J88*100)),#N/A)</f>
        <v>1.0709404148579749</v>
      </c>
      <c r="AG88" s="40">
        <f>IFERROR(IF(ISNA(AB88),#N/A,IF(K88=0,0,_xlfn.STDEV.P($Z88:AB88)/K88*100)),#N/A)</f>
        <v>1.0005831486631305</v>
      </c>
      <c r="AH88" s="40" t="e">
        <f>IFERROR(IF(ISNA(AC88),#N/A,IF(L88=0,0,_xlfn.STDEV.P($Z88:AC88)/L88*100)),#N/A)</f>
        <v>#N/A</v>
      </c>
      <c r="AI88" s="40"/>
    </row>
    <row r="89" spans="1:35" x14ac:dyDescent="0.35">
      <c r="A89">
        <f t="shared" si="90"/>
        <v>83</v>
      </c>
      <c r="B89" s="35">
        <f t="array" ref="B89">IF(B88=0,0,MIN(IF(INDEX(DATOS,0,$N$2)=$U89,IF(ISNUMBER(INDEX(DATOS,0,$C89)),IF(INDEX(DATOS,0,$L$2)=0,IF(INDEX(DATOS,0,$M$2)=1,IF(ISNA(MATCH(INDEX(DATOS,0,$O$2),IF($E$7:E88=E89,$D$7:D88),0)),INDEX(DATOS,0,$K$2))))))))</f>
        <v>782</v>
      </c>
      <c r="C89" s="32">
        <f t="shared" si="91"/>
        <v>20</v>
      </c>
      <c r="D89" s="34" t="str">
        <f>IF($B89=0,"--",INDEX(DATOS,$B89,O$2))</f>
        <v>Partido de Coronel Pringles, BA</v>
      </c>
      <c r="E89" s="64" t="s">
        <v>1</v>
      </c>
      <c r="F89" s="36" t="str">
        <f t="shared" si="78"/>
        <v>Partido de Coronel Pringles</v>
      </c>
      <c r="G89" s="109">
        <f>VLOOKUP($D89,LOC_UNICOS,G$2,0)</f>
        <v>-38.25</v>
      </c>
      <c r="H89" s="109">
        <f>VLOOKUP($D89,LOC_UNICOS,H$2,0)</f>
        <v>-61.3333333</v>
      </c>
      <c r="I89" s="38">
        <f t="array" ref="I89">IF($B89=0,-999,IF(COUNTIFS($Z89:Z89,#N/A)&gt;0,-999,AVERAGE($Z89:Z89)))</f>
        <v>81.537499999999994</v>
      </c>
      <c r="J89" s="38">
        <f t="array" ref="J89">IF($B89=0,-999,IF(COUNTIFS($Z89:AA89,#N/A)&gt;0,-999,AVERAGE($Z89:AA89)))</f>
        <v>83.05</v>
      </c>
      <c r="K89" s="38">
        <f t="array" ref="K89">IF($B89=0,-999,IF(COUNTIFS($Z89:AB89,#N/A)&gt;0,-999,AVERAGE($Z89:AB89)))</f>
        <v>82.405555555555551</v>
      </c>
      <c r="L89" s="38">
        <f t="array" ref="L89">IF($B89=0,-999,IF(COUNTIFS($Z89:AC89,#N/A)&gt;0,-999,AVERAGE($Z89:AC89)))</f>
        <v>-999</v>
      </c>
      <c r="M89" s="38">
        <f t="shared" si="83"/>
        <v>0</v>
      </c>
      <c r="N89" s="38">
        <f t="shared" si="84"/>
        <v>1.8211920529801358</v>
      </c>
      <c r="O89" s="38">
        <f t="shared" si="85"/>
        <v>1.8625394347360016</v>
      </c>
      <c r="P89" s="38">
        <f t="shared" si="86"/>
        <v>-999</v>
      </c>
      <c r="Q89" s="37">
        <f t="shared" si="87"/>
        <v>1</v>
      </c>
      <c r="R89" s="37">
        <f t="shared" si="79"/>
        <v>1</v>
      </c>
      <c r="S89" s="37">
        <f t="shared" si="80"/>
        <v>1</v>
      </c>
      <c r="T89" s="37">
        <f t="shared" si="81"/>
        <v>0</v>
      </c>
      <c r="U89" s="37">
        <f t="shared" si="88"/>
        <v>2018</v>
      </c>
      <c r="V89" s="37">
        <f t="shared" ref="V89:X89" si="108">U89-1</f>
        <v>2017</v>
      </c>
      <c r="W89" s="37">
        <f t="shared" si="108"/>
        <v>2016</v>
      </c>
      <c r="X89" s="37">
        <f t="shared" si="108"/>
        <v>2015</v>
      </c>
      <c r="Y89" s="39"/>
      <c r="Z89" s="62">
        <f>IFERROR(IF($B89=0,#N/A,AVERAGEIFS(INDEX(DATOS,0,$C89),INDEX(DATOS,0,$C89),"&lt;&gt;#N/D",INDEX(DATOS,0,$L$2),0,INDEX(DATOS,0,$M$2),1,INDEX(DATOS,0,$N$2),U89,INDEX(DATOS,0,$O$2),$D89)),#N/A)</f>
        <v>81.537499999999994</v>
      </c>
      <c r="AA89" s="62">
        <f>IFERROR(IF($B89=0,#N/A,AVERAGEIFS(INDEX(DATOS,0,$C89),INDEX(DATOS,0,$C89),"&lt;&gt;#N/D",INDEX(DATOS,0,$L$2),0,INDEX(DATOS,0,$M$2),1,INDEX(DATOS,0,$N$2),V89,INDEX(DATOS,0,$O$2),$D89)),#N/A)</f>
        <v>84.5625</v>
      </c>
      <c r="AB89" s="62">
        <f>IFERROR(IF($B89=0,#N/A,AVERAGEIFS(INDEX(DATOS,0,$C89),INDEX(DATOS,0,$C89),"&lt;&gt;#N/D",INDEX(DATOS,0,$L$2),0,INDEX(DATOS,0,$M$2),1,INDEX(DATOS,0,$N$2),W89,INDEX(DATOS,0,$O$2),$D89)),#N/A)</f>
        <v>81.11666666666666</v>
      </c>
      <c r="AC89" s="62" t="e">
        <f>IFERROR(IF($B89=0,#N/A,AVERAGEIFS(INDEX(DATOS,0,$C89),INDEX(DATOS,0,$C89),"&lt;&gt;#N/D",INDEX(DATOS,0,$L$2),0,INDEX(DATOS,0,$M$2),1,INDEX(DATOS,0,$N$2),X89,INDEX(DATOS,0,$O$2),$D89)),#N/A)</f>
        <v>#N/A</v>
      </c>
      <c r="AD89" s="33"/>
      <c r="AE89" s="40">
        <f>IFERROR(IF(ISNA(Z89),#N/A,IF(I89=0,0,_xlfn.STDEV.P($Z89:Z89)/I89*100)),#N/A)</f>
        <v>0</v>
      </c>
      <c r="AF89" s="40">
        <f>IFERROR(IF(ISNA(AA89),#N/A,IF(J89=0,0,_xlfn.STDEV.P($Z89:AA89)/J89*100)),#N/A)</f>
        <v>1.8211920529801358</v>
      </c>
      <c r="AG89" s="40">
        <f>IFERROR(IF(ISNA(AB89),#N/A,IF(K89=0,0,_xlfn.STDEV.P($Z89:AB89)/K89*100)),#N/A)</f>
        <v>1.8625394347360016</v>
      </c>
      <c r="AH89" s="40" t="e">
        <f>IFERROR(IF(ISNA(AC89),#N/A,IF(L89=0,0,_xlfn.STDEV.P($Z89:AC89)/L89*100)),#N/A)</f>
        <v>#N/A</v>
      </c>
      <c r="AI89" s="40"/>
    </row>
    <row r="90" spans="1:35" x14ac:dyDescent="0.35">
      <c r="A90">
        <f t="shared" si="90"/>
        <v>84</v>
      </c>
      <c r="B90" s="35">
        <f t="array" ref="B90">IF(B89=0,0,MIN(IF(INDEX(DATOS,0,$N$2)=$U90,IF(ISNUMBER(INDEX(DATOS,0,$C90)),IF(INDEX(DATOS,0,$L$2)=0,IF(INDEX(DATOS,0,$M$2)=1,IF(ISNA(MATCH(INDEX(DATOS,0,$O$2),IF($E$7:E89=E90,$D$7:D89),0)),INDEX(DATOS,0,$K$2))))))))</f>
        <v>786</v>
      </c>
      <c r="C90" s="32">
        <f t="shared" si="91"/>
        <v>20</v>
      </c>
      <c r="D90" s="34" t="str">
        <f>IF($B90=0,"--",INDEX(DATOS,$B90,O$2))</f>
        <v>Partido de Coronel de Marina Leonardo Rosales, BA</v>
      </c>
      <c r="E90" s="64" t="s">
        <v>1</v>
      </c>
      <c r="F90" s="36" t="str">
        <f t="shared" si="78"/>
        <v>Partido de Coronel de Marina Leonardo Rosales</v>
      </c>
      <c r="G90" s="109">
        <f>VLOOKUP($D90,LOC_UNICOS,G$2,0)</f>
        <v>-38.880277999999997</v>
      </c>
      <c r="H90" s="109">
        <f>VLOOKUP($D90,LOC_UNICOS,H$2,0)</f>
        <v>-62.075000000000003</v>
      </c>
      <c r="I90" s="38">
        <f t="array" ref="I90">IF($B90=0,-999,IF(COUNTIFS($Z90:Z90,#N/A)&gt;0,-999,AVERAGE($Z90:Z90)))</f>
        <v>77.25</v>
      </c>
      <c r="J90" s="38">
        <f t="array" ref="J90">IF($B90=0,-999,IF(COUNTIFS($Z90:AA90,#N/A)&gt;0,-999,AVERAGE($Z90:AA90)))</f>
        <v>79.924999999999997</v>
      </c>
      <c r="K90" s="38">
        <f t="array" ref="K90">IF($B90=0,-999,IF(COUNTIFS($Z90:AB90,#N/A)&gt;0,-999,AVERAGE($Z90:AB90)))</f>
        <v>81.333333333333329</v>
      </c>
      <c r="L90" s="38">
        <f t="array" ref="L90">IF($B90=0,-999,IF(COUNTIFS($Z90:AC90,#N/A)&gt;0,-999,AVERAGE($Z90:AC90)))</f>
        <v>-999</v>
      </c>
      <c r="M90" s="38">
        <f t="shared" si="83"/>
        <v>0</v>
      </c>
      <c r="N90" s="38">
        <f t="shared" si="84"/>
        <v>3.3468877072255201</v>
      </c>
      <c r="O90" s="38">
        <f t="shared" si="85"/>
        <v>3.6342777833730091</v>
      </c>
      <c r="P90" s="38">
        <f t="shared" si="86"/>
        <v>-999</v>
      </c>
      <c r="Q90" s="37">
        <f t="shared" si="87"/>
        <v>1</v>
      </c>
      <c r="R90" s="37">
        <f t="shared" si="79"/>
        <v>1</v>
      </c>
      <c r="S90" s="37">
        <f t="shared" si="80"/>
        <v>1</v>
      </c>
      <c r="T90" s="37">
        <f t="shared" si="81"/>
        <v>0</v>
      </c>
      <c r="U90" s="37">
        <f t="shared" si="88"/>
        <v>2018</v>
      </c>
      <c r="V90" s="37">
        <f t="shared" ref="V90:X90" si="109">U90-1</f>
        <v>2017</v>
      </c>
      <c r="W90" s="37">
        <f t="shared" si="109"/>
        <v>2016</v>
      </c>
      <c r="X90" s="37">
        <f t="shared" si="109"/>
        <v>2015</v>
      </c>
      <c r="Y90" s="39"/>
      <c r="Z90" s="62">
        <f>IFERROR(IF($B90=0,#N/A,AVERAGEIFS(INDEX(DATOS,0,$C90),INDEX(DATOS,0,$C90),"&lt;&gt;#N/D",INDEX(DATOS,0,$L$2),0,INDEX(DATOS,0,$M$2),1,INDEX(DATOS,0,$N$2),U90,INDEX(DATOS,0,$O$2),$D90)),#N/A)</f>
        <v>77.25</v>
      </c>
      <c r="AA90" s="62">
        <f>IFERROR(IF($B90=0,#N/A,AVERAGEIFS(INDEX(DATOS,0,$C90),INDEX(DATOS,0,$C90),"&lt;&gt;#N/D",INDEX(DATOS,0,$L$2),0,INDEX(DATOS,0,$M$2),1,INDEX(DATOS,0,$N$2),V90,INDEX(DATOS,0,$O$2),$D90)),#N/A)</f>
        <v>82.6</v>
      </c>
      <c r="AB90" s="62">
        <f>IFERROR(IF($B90=0,#N/A,AVERAGEIFS(INDEX(DATOS,0,$C90),INDEX(DATOS,0,$C90),"&lt;&gt;#N/D",INDEX(DATOS,0,$L$2),0,INDEX(DATOS,0,$M$2),1,INDEX(DATOS,0,$N$2),W90,INDEX(DATOS,0,$O$2),$D90)),#N/A)</f>
        <v>84.15</v>
      </c>
      <c r="AC90" s="62" t="e">
        <f>IFERROR(IF($B90=0,#N/A,AVERAGEIFS(INDEX(DATOS,0,$C90),INDEX(DATOS,0,$C90),"&lt;&gt;#N/D",INDEX(DATOS,0,$L$2),0,INDEX(DATOS,0,$M$2),1,INDEX(DATOS,0,$N$2),X90,INDEX(DATOS,0,$O$2),$D90)),#N/A)</f>
        <v>#N/A</v>
      </c>
      <c r="AD90" s="33"/>
      <c r="AE90" s="40">
        <f>IFERROR(IF(ISNA(Z90),#N/A,IF(I90=0,0,_xlfn.STDEV.P($Z90:Z90)/I90*100)),#N/A)</f>
        <v>0</v>
      </c>
      <c r="AF90" s="40">
        <f>IFERROR(IF(ISNA(AA90),#N/A,IF(J90=0,0,_xlfn.STDEV.P($Z90:AA90)/J90*100)),#N/A)</f>
        <v>3.3468877072255201</v>
      </c>
      <c r="AG90" s="40">
        <f>IFERROR(IF(ISNA(AB90),#N/A,IF(K90=0,0,_xlfn.STDEV.P($Z90:AB90)/K90*100)),#N/A)</f>
        <v>3.6342777833730091</v>
      </c>
      <c r="AH90" s="40" t="e">
        <f>IFERROR(IF(ISNA(AC90),#N/A,IF(L90=0,0,_xlfn.STDEV.P($Z90:AC90)/L90*100)),#N/A)</f>
        <v>#N/A</v>
      </c>
      <c r="AI90" s="40"/>
    </row>
    <row r="91" spans="1:35" x14ac:dyDescent="0.35">
      <c r="A91">
        <f t="shared" si="90"/>
        <v>85</v>
      </c>
      <c r="B91" s="35">
        <f t="array" ref="B91">IF(B90=0,0,MIN(IF(INDEX(DATOS,0,$N$2)=$U91,IF(ISNUMBER(INDEX(DATOS,0,$C91)),IF(INDEX(DATOS,0,$L$2)=0,IF(INDEX(DATOS,0,$M$2)=1,IF(ISNA(MATCH(INDEX(DATOS,0,$O$2),IF($E$7:E90=E91,$D$7:D90),0)),INDEX(DATOS,0,$K$2))))))))</f>
        <v>787</v>
      </c>
      <c r="C91" s="32">
        <f t="shared" si="91"/>
        <v>20</v>
      </c>
      <c r="D91" s="34" t="str">
        <f>IF($B91=0,"--",INDEX(DATOS,$B91,O$2))</f>
        <v>Partido de Coronel Suárez, BA</v>
      </c>
      <c r="E91" s="64" t="s">
        <v>1</v>
      </c>
      <c r="F91" s="36" t="str">
        <f t="shared" si="78"/>
        <v>Partido de Coronel Suárez</v>
      </c>
      <c r="G91" s="109">
        <f>VLOOKUP($D91,LOC_UNICOS,G$2,0)</f>
        <v>-37.5</v>
      </c>
      <c r="H91" s="109">
        <f>VLOOKUP($D91,LOC_UNICOS,H$2,0)</f>
        <v>-61.8333333</v>
      </c>
      <c r="I91" s="38">
        <f t="array" ref="I91">IF($B91=0,-999,IF(COUNTIFS($Z91:Z91,#N/A)&gt;0,-999,AVERAGE($Z91:Z91)))</f>
        <v>79.5</v>
      </c>
      <c r="J91" s="38">
        <f t="array" ref="J91">IF($B91=0,-999,IF(COUNTIFS($Z91:AA91,#N/A)&gt;0,-999,AVERAGE($Z91:AA91)))</f>
        <v>81.537499999999994</v>
      </c>
      <c r="K91" s="38">
        <f t="array" ref="K91">IF($B91=0,-999,IF(COUNTIFS($Z91:AB91,#N/A)&gt;0,-999,AVERAGE($Z91:AB91)))</f>
        <v>82.524999999999991</v>
      </c>
      <c r="L91" s="38">
        <f t="array" ref="L91">IF($B91=0,-999,IF(COUNTIFS($Z91:AC91,#N/A)&gt;0,-999,AVERAGE($Z91:AC91)))</f>
        <v>-999</v>
      </c>
      <c r="M91" s="38">
        <f t="shared" si="83"/>
        <v>0</v>
      </c>
      <c r="N91" s="38">
        <f t="shared" si="84"/>
        <v>2.498850222290359</v>
      </c>
      <c r="O91" s="38">
        <f t="shared" si="85"/>
        <v>2.6320225136314703</v>
      </c>
      <c r="P91" s="38">
        <f t="shared" si="86"/>
        <v>-999</v>
      </c>
      <c r="Q91" s="37">
        <f t="shared" si="87"/>
        <v>1</v>
      </c>
      <c r="R91" s="37">
        <f t="shared" si="79"/>
        <v>1</v>
      </c>
      <c r="S91" s="37">
        <f t="shared" si="80"/>
        <v>1</v>
      </c>
      <c r="T91" s="37">
        <f t="shared" si="81"/>
        <v>0</v>
      </c>
      <c r="U91" s="37">
        <f t="shared" si="88"/>
        <v>2018</v>
      </c>
      <c r="V91" s="37">
        <f t="shared" ref="V91:X91" si="110">U91-1</f>
        <v>2017</v>
      </c>
      <c r="W91" s="37">
        <f t="shared" si="110"/>
        <v>2016</v>
      </c>
      <c r="X91" s="37">
        <f t="shared" si="110"/>
        <v>2015</v>
      </c>
      <c r="Y91" s="39"/>
      <c r="Z91" s="62">
        <f>IFERROR(IF($B91=0,#N/A,AVERAGEIFS(INDEX(DATOS,0,$C91),INDEX(DATOS,0,$C91),"&lt;&gt;#N/D",INDEX(DATOS,0,$L$2),0,INDEX(DATOS,0,$M$2),1,INDEX(DATOS,0,$N$2),U91,INDEX(DATOS,0,$O$2),$D91)),#N/A)</f>
        <v>79.5</v>
      </c>
      <c r="AA91" s="62">
        <f>IFERROR(IF($B91=0,#N/A,AVERAGEIFS(INDEX(DATOS,0,$C91),INDEX(DATOS,0,$C91),"&lt;&gt;#N/D",INDEX(DATOS,0,$L$2),0,INDEX(DATOS,0,$M$2),1,INDEX(DATOS,0,$N$2),V91,INDEX(DATOS,0,$O$2),$D91)),#N/A)</f>
        <v>83.575000000000003</v>
      </c>
      <c r="AB91" s="62">
        <f>IFERROR(IF($B91=0,#N/A,AVERAGEIFS(INDEX(DATOS,0,$C91),INDEX(DATOS,0,$C91),"&lt;&gt;#N/D",INDEX(DATOS,0,$L$2),0,INDEX(DATOS,0,$M$2),1,INDEX(DATOS,0,$N$2),W91,INDEX(DATOS,0,$O$2),$D91)),#N/A)</f>
        <v>84.5</v>
      </c>
      <c r="AC91" s="62" t="e">
        <f>IFERROR(IF($B91=0,#N/A,AVERAGEIFS(INDEX(DATOS,0,$C91),INDEX(DATOS,0,$C91),"&lt;&gt;#N/D",INDEX(DATOS,0,$L$2),0,INDEX(DATOS,0,$M$2),1,INDEX(DATOS,0,$N$2),X91,INDEX(DATOS,0,$O$2),$D91)),#N/A)</f>
        <v>#N/A</v>
      </c>
      <c r="AD91" s="33"/>
      <c r="AE91" s="40">
        <f>IFERROR(IF(ISNA(Z91),#N/A,IF(I91=0,0,_xlfn.STDEV.P($Z91:Z91)/I91*100)),#N/A)</f>
        <v>0</v>
      </c>
      <c r="AF91" s="40">
        <f>IFERROR(IF(ISNA(AA91),#N/A,IF(J91=0,0,_xlfn.STDEV.P($Z91:AA91)/J91*100)),#N/A)</f>
        <v>2.498850222290359</v>
      </c>
      <c r="AG91" s="40">
        <f>IFERROR(IF(ISNA(AB91),#N/A,IF(K91=0,0,_xlfn.STDEV.P($Z91:AB91)/K91*100)),#N/A)</f>
        <v>2.6320225136314703</v>
      </c>
      <c r="AH91" s="40" t="e">
        <f>IFERROR(IF(ISNA(AC91),#N/A,IF(L91=0,0,_xlfn.STDEV.P($Z91:AC91)/L91*100)),#N/A)</f>
        <v>#N/A</v>
      </c>
      <c r="AI91" s="40"/>
    </row>
    <row r="92" spans="1:35" x14ac:dyDescent="0.35">
      <c r="A92">
        <f t="shared" si="90"/>
        <v>86</v>
      </c>
      <c r="B92" s="35">
        <f t="array" ref="B92">IF(B91=0,0,MIN(IF(INDEX(DATOS,0,$N$2)=$U92,IF(ISNUMBER(INDEX(DATOS,0,$C92)),IF(INDEX(DATOS,0,$L$2)=0,IF(INDEX(DATOS,0,$M$2)=1,IF(ISNA(MATCH(INDEX(DATOS,0,$O$2),IF($E$7:E91=E92,$D$7:D91),0)),INDEX(DATOS,0,$K$2))))))))</f>
        <v>793</v>
      </c>
      <c r="C92" s="32">
        <f t="shared" si="91"/>
        <v>20</v>
      </c>
      <c r="D92" s="34" t="str">
        <f>IF($B92=0,"--",INDEX(DATOS,$B92,O$2))</f>
        <v>Partido de Guaminí, BA</v>
      </c>
      <c r="E92" s="64" t="s">
        <v>1</v>
      </c>
      <c r="F92" s="36" t="str">
        <f t="shared" si="78"/>
        <v>Partido de Guaminí</v>
      </c>
      <c r="G92" s="109">
        <f>VLOOKUP($D92,LOC_UNICOS,G$2,0)</f>
        <v>-36.75</v>
      </c>
      <c r="H92" s="109">
        <f>VLOOKUP($D92,LOC_UNICOS,H$2,0)</f>
        <v>-62.5</v>
      </c>
      <c r="I92" s="38">
        <f t="array" ref="I92">IF($B92=0,-999,IF(COUNTIFS($Z92:Z92,#N/A)&gt;0,-999,AVERAGE($Z92:Z92)))</f>
        <v>79.899999999999991</v>
      </c>
      <c r="J92" s="38">
        <f t="array" ref="J92">IF($B92=0,-999,IF(COUNTIFS($Z92:AA92,#N/A)&gt;0,-999,AVERAGE($Z92:AA92)))</f>
        <v>81.25</v>
      </c>
      <c r="K92" s="38">
        <f t="array" ref="K92">IF($B92=0,-999,IF(COUNTIFS($Z92:AB92,#N/A)&gt;0,-999,AVERAGE($Z92:AB92)))</f>
        <v>81.75</v>
      </c>
      <c r="L92" s="38">
        <f t="array" ref="L92">IF($B92=0,-999,IF(COUNTIFS($Z92:AC92,#N/A)&gt;0,-999,AVERAGE($Z92:AC92)))</f>
        <v>-999</v>
      </c>
      <c r="M92" s="38">
        <f t="shared" si="83"/>
        <v>0</v>
      </c>
      <c r="N92" s="38">
        <f t="shared" si="84"/>
        <v>1.6615384615384632</v>
      </c>
      <c r="O92" s="38">
        <f t="shared" si="85"/>
        <v>1.6019328261417523</v>
      </c>
      <c r="P92" s="38">
        <f t="shared" si="86"/>
        <v>-999</v>
      </c>
      <c r="Q92" s="37">
        <f t="shared" si="87"/>
        <v>1</v>
      </c>
      <c r="R92" s="37">
        <f t="shared" si="79"/>
        <v>1</v>
      </c>
      <c r="S92" s="37">
        <f t="shared" si="80"/>
        <v>1</v>
      </c>
      <c r="T92" s="37">
        <f t="shared" si="81"/>
        <v>0</v>
      </c>
      <c r="U92" s="37">
        <f t="shared" si="88"/>
        <v>2018</v>
      </c>
      <c r="V92" s="37">
        <f t="shared" ref="V92:X92" si="111">U92-1</f>
        <v>2017</v>
      </c>
      <c r="W92" s="37">
        <f t="shared" si="111"/>
        <v>2016</v>
      </c>
      <c r="X92" s="37">
        <f t="shared" si="111"/>
        <v>2015</v>
      </c>
      <c r="Y92" s="39"/>
      <c r="Z92" s="62">
        <f>IFERROR(IF($B92=0,#N/A,AVERAGEIFS(INDEX(DATOS,0,$C92),INDEX(DATOS,0,$C92),"&lt;&gt;#N/D",INDEX(DATOS,0,$L$2),0,INDEX(DATOS,0,$M$2),1,INDEX(DATOS,0,$N$2),U92,INDEX(DATOS,0,$O$2),$D92)),#N/A)</f>
        <v>79.899999999999991</v>
      </c>
      <c r="AA92" s="62">
        <f>IFERROR(IF($B92=0,#N/A,AVERAGEIFS(INDEX(DATOS,0,$C92),INDEX(DATOS,0,$C92),"&lt;&gt;#N/D",INDEX(DATOS,0,$L$2),0,INDEX(DATOS,0,$M$2),1,INDEX(DATOS,0,$N$2),V92,INDEX(DATOS,0,$O$2),$D92)),#N/A)</f>
        <v>82.6</v>
      </c>
      <c r="AB92" s="62">
        <f>IFERROR(IF($B92=0,#N/A,AVERAGEIFS(INDEX(DATOS,0,$C92),INDEX(DATOS,0,$C92),"&lt;&gt;#N/D",INDEX(DATOS,0,$L$2),0,INDEX(DATOS,0,$M$2),1,INDEX(DATOS,0,$N$2),W92,INDEX(DATOS,0,$O$2),$D92)),#N/A)</f>
        <v>82.75</v>
      </c>
      <c r="AC92" s="62" t="e">
        <f>IFERROR(IF($B92=0,#N/A,AVERAGEIFS(INDEX(DATOS,0,$C92),INDEX(DATOS,0,$C92),"&lt;&gt;#N/D",INDEX(DATOS,0,$L$2),0,INDEX(DATOS,0,$M$2),1,INDEX(DATOS,0,$N$2),X92,INDEX(DATOS,0,$O$2),$D92)),#N/A)</f>
        <v>#N/A</v>
      </c>
      <c r="AD92" s="33"/>
      <c r="AE92" s="40">
        <f>IFERROR(IF(ISNA(Z92),#N/A,IF(I92=0,0,_xlfn.STDEV.P($Z92:Z92)/I92*100)),#N/A)</f>
        <v>0</v>
      </c>
      <c r="AF92" s="40">
        <f>IFERROR(IF(ISNA(AA92),#N/A,IF(J92=0,0,_xlfn.STDEV.P($Z92:AA92)/J92*100)),#N/A)</f>
        <v>1.6615384615384632</v>
      </c>
      <c r="AG92" s="40">
        <f>IFERROR(IF(ISNA(AB92),#N/A,IF(K92=0,0,_xlfn.STDEV.P($Z92:AB92)/K92*100)),#N/A)</f>
        <v>1.6019328261417523</v>
      </c>
      <c r="AH92" s="40" t="e">
        <f>IFERROR(IF(ISNA(AC92),#N/A,IF(L92=0,0,_xlfn.STDEV.P($Z92:AC92)/L92*100)),#N/A)</f>
        <v>#N/A</v>
      </c>
      <c r="AI92" s="40"/>
    </row>
    <row r="93" spans="1:35" x14ac:dyDescent="0.35">
      <c r="A93">
        <f t="shared" si="90"/>
        <v>87</v>
      </c>
      <c r="B93" s="35">
        <f t="array" ref="B93">IF(B92=0,0,MIN(IF(INDEX(DATOS,0,$N$2)=$U93,IF(ISNUMBER(INDEX(DATOS,0,$C93)),IF(INDEX(DATOS,0,$L$2)=0,IF(INDEX(DATOS,0,$M$2)=1,IF(ISNA(MATCH(INDEX(DATOS,0,$O$2),IF($E$7:E92=E93,$D$7:D92),0)),INDEX(DATOS,0,$K$2))))))))</f>
        <v>796</v>
      </c>
      <c r="C93" s="32">
        <f t="shared" si="91"/>
        <v>20</v>
      </c>
      <c r="D93" s="34" t="str">
        <f>IF($B93=0,"--",INDEX(DATOS,$B93,O$2))</f>
        <v>Partido de Patagones, BA</v>
      </c>
      <c r="E93" s="64" t="s">
        <v>1</v>
      </c>
      <c r="F93" s="36" t="str">
        <f t="shared" si="78"/>
        <v>Partido de Patagones</v>
      </c>
      <c r="G93" s="109">
        <f>VLOOKUP($D93,LOC_UNICOS,G$2,0)</f>
        <v>-40.25</v>
      </c>
      <c r="H93" s="109">
        <f>VLOOKUP($D93,LOC_UNICOS,H$2,0)</f>
        <v>-62.9166667</v>
      </c>
      <c r="I93" s="38">
        <f t="array" ref="I93">IF($B93=0,-999,IF(COUNTIFS($Z93:Z93,#N/A)&gt;0,-999,AVERAGE($Z93:Z93)))</f>
        <v>80.48</v>
      </c>
      <c r="J93" s="38">
        <f t="array" ref="J93">IF($B93=0,-999,IF(COUNTIFS($Z93:AA93,#N/A)&gt;0,-999,AVERAGE($Z93:AA93)))</f>
        <v>81.314999999999998</v>
      </c>
      <c r="K93" s="38">
        <f t="array" ref="K93">IF($B93=0,-999,IF(COUNTIFS($Z93:AB93,#N/A)&gt;0,-999,AVERAGE($Z93:AB93)))</f>
        <v>82.301666666666662</v>
      </c>
      <c r="L93" s="38">
        <f t="array" ref="L93">IF($B93=0,-999,IF(COUNTIFS($Z93:AC93,#N/A)&gt;0,-999,AVERAGE($Z93:AC93)))</f>
        <v>-999</v>
      </c>
      <c r="M93" s="38">
        <f t="shared" si="83"/>
        <v>0</v>
      </c>
      <c r="N93" s="38">
        <f t="shared" si="84"/>
        <v>1.0268708110434739</v>
      </c>
      <c r="O93" s="38">
        <f t="shared" si="85"/>
        <v>1.8869722641366271</v>
      </c>
      <c r="P93" s="38">
        <f t="shared" si="86"/>
        <v>-999</v>
      </c>
      <c r="Q93" s="37">
        <f t="shared" si="87"/>
        <v>1</v>
      </c>
      <c r="R93" s="37">
        <f t="shared" si="79"/>
        <v>1</v>
      </c>
      <c r="S93" s="37">
        <f t="shared" si="80"/>
        <v>1</v>
      </c>
      <c r="T93" s="37">
        <f t="shared" si="81"/>
        <v>0</v>
      </c>
      <c r="U93" s="37">
        <f t="shared" si="88"/>
        <v>2018</v>
      </c>
      <c r="V93" s="37">
        <f t="shared" ref="V93:X93" si="112">U93-1</f>
        <v>2017</v>
      </c>
      <c r="W93" s="37">
        <f t="shared" si="112"/>
        <v>2016</v>
      </c>
      <c r="X93" s="37">
        <f t="shared" si="112"/>
        <v>2015</v>
      </c>
      <c r="Y93" s="39"/>
      <c r="Z93" s="62">
        <f>IFERROR(IF($B93=0,#N/A,AVERAGEIFS(INDEX(DATOS,0,$C93),INDEX(DATOS,0,$C93),"&lt;&gt;#N/D",INDEX(DATOS,0,$L$2),0,INDEX(DATOS,0,$M$2),1,INDEX(DATOS,0,$N$2),U93,INDEX(DATOS,0,$O$2),$D93)),#N/A)</f>
        <v>80.48</v>
      </c>
      <c r="AA93" s="62">
        <f>IFERROR(IF($B93=0,#N/A,AVERAGEIFS(INDEX(DATOS,0,$C93),INDEX(DATOS,0,$C93),"&lt;&gt;#N/D",INDEX(DATOS,0,$L$2),0,INDEX(DATOS,0,$M$2),1,INDEX(DATOS,0,$N$2),V93,INDEX(DATOS,0,$O$2),$D93)),#N/A)</f>
        <v>82.15</v>
      </c>
      <c r="AB93" s="62">
        <f>IFERROR(IF($B93=0,#N/A,AVERAGEIFS(INDEX(DATOS,0,$C93),INDEX(DATOS,0,$C93),"&lt;&gt;#N/D",INDEX(DATOS,0,$L$2),0,INDEX(DATOS,0,$M$2),1,INDEX(DATOS,0,$N$2),W93,INDEX(DATOS,0,$O$2),$D93)),#N/A)</f>
        <v>84.275000000000006</v>
      </c>
      <c r="AC93" s="62" t="e">
        <f>IFERROR(IF($B93=0,#N/A,AVERAGEIFS(INDEX(DATOS,0,$C93),INDEX(DATOS,0,$C93),"&lt;&gt;#N/D",INDEX(DATOS,0,$L$2),0,INDEX(DATOS,0,$M$2),1,INDEX(DATOS,0,$N$2),X93,INDEX(DATOS,0,$O$2),$D93)),#N/A)</f>
        <v>#N/A</v>
      </c>
      <c r="AD93" s="33"/>
      <c r="AE93" s="40">
        <f>IFERROR(IF(ISNA(Z93),#N/A,IF(I93=0,0,_xlfn.STDEV.P($Z93:Z93)/I93*100)),#N/A)</f>
        <v>0</v>
      </c>
      <c r="AF93" s="40">
        <f>IFERROR(IF(ISNA(AA93),#N/A,IF(J93=0,0,_xlfn.STDEV.P($Z93:AA93)/J93*100)),#N/A)</f>
        <v>1.0268708110434739</v>
      </c>
      <c r="AG93" s="40">
        <f>IFERROR(IF(ISNA(AB93),#N/A,IF(K93=0,0,_xlfn.STDEV.P($Z93:AB93)/K93*100)),#N/A)</f>
        <v>1.8869722641366271</v>
      </c>
      <c r="AH93" s="40" t="e">
        <f>IFERROR(IF(ISNA(AC93),#N/A,IF(L93=0,0,_xlfn.STDEV.P($Z93:AC93)/L93*100)),#N/A)</f>
        <v>#N/A</v>
      </c>
      <c r="AI93" s="40"/>
    </row>
    <row r="94" spans="1:35" x14ac:dyDescent="0.35">
      <c r="A94">
        <f t="shared" si="90"/>
        <v>88</v>
      </c>
      <c r="B94" s="35">
        <f t="array" ref="B94">IF(B93=0,0,MIN(IF(INDEX(DATOS,0,$N$2)=$U94,IF(ISNUMBER(INDEX(DATOS,0,$C94)),IF(INDEX(DATOS,0,$L$2)=0,IF(INDEX(DATOS,0,$M$2)=1,IF(ISNA(MATCH(INDEX(DATOS,0,$O$2),IF($E$7:E93=E94,$D$7:D93),0)),INDEX(DATOS,0,$K$2))))))))</f>
        <v>798</v>
      </c>
      <c r="C94" s="32">
        <f t="shared" si="91"/>
        <v>20</v>
      </c>
      <c r="D94" s="34" t="str">
        <f>IF($B94=0,"--",INDEX(DATOS,$B94,O$2))</f>
        <v>Partido de Pellegrini, BA</v>
      </c>
      <c r="E94" s="64" t="s">
        <v>1</v>
      </c>
      <c r="F94" s="36" t="str">
        <f t="shared" si="78"/>
        <v>Partido de Pellegrini</v>
      </c>
      <c r="G94" s="109">
        <f>VLOOKUP($D94,LOC_UNICOS,G$2,0)</f>
        <v>-36.3333333</v>
      </c>
      <c r="H94" s="109">
        <f>VLOOKUP($D94,LOC_UNICOS,H$2,0)</f>
        <v>-63</v>
      </c>
      <c r="I94" s="38">
        <f t="array" ref="I94">IF($B94=0,-999,IF(COUNTIFS($Z94:Z94,#N/A)&gt;0,-999,AVERAGE($Z94:Z94)))</f>
        <v>76.099999999999994</v>
      </c>
      <c r="J94" s="38">
        <f t="array" ref="J94">IF($B94=0,-999,IF(COUNTIFS($Z94:AA94,#N/A)&gt;0,-999,AVERAGE($Z94:AA94)))</f>
        <v>77</v>
      </c>
      <c r="K94" s="38">
        <f t="array" ref="K94">IF($B94=0,-999,IF(COUNTIFS($Z94:AB94,#N/A)&gt;0,-999,AVERAGE($Z94:AB94)))</f>
        <v>79.766666666666666</v>
      </c>
      <c r="L94" s="38">
        <f t="array" ref="L94">IF($B94=0,-999,IF(COUNTIFS($Z94:AC94,#N/A)&gt;0,-999,AVERAGE($Z94:AC94)))</f>
        <v>-999</v>
      </c>
      <c r="M94" s="38">
        <f t="shared" si="83"/>
        <v>0</v>
      </c>
      <c r="N94" s="38">
        <f t="shared" si="84"/>
        <v>1.1688311688311761</v>
      </c>
      <c r="O94" s="38">
        <f t="shared" si="85"/>
        <v>4.9908896370526081</v>
      </c>
      <c r="P94" s="38">
        <f t="shared" si="86"/>
        <v>-999</v>
      </c>
      <c r="Q94" s="37">
        <f t="shared" si="87"/>
        <v>1</v>
      </c>
      <c r="R94" s="37">
        <f t="shared" si="79"/>
        <v>1</v>
      </c>
      <c r="S94" s="37">
        <f t="shared" si="80"/>
        <v>1</v>
      </c>
      <c r="T94" s="37">
        <f t="shared" si="81"/>
        <v>0</v>
      </c>
      <c r="U94" s="37">
        <f t="shared" si="88"/>
        <v>2018</v>
      </c>
      <c r="V94" s="37">
        <f t="shared" ref="V94:X94" si="113">U94-1</f>
        <v>2017</v>
      </c>
      <c r="W94" s="37">
        <f t="shared" si="113"/>
        <v>2016</v>
      </c>
      <c r="X94" s="37">
        <f t="shared" si="113"/>
        <v>2015</v>
      </c>
      <c r="Y94" s="39"/>
      <c r="Z94" s="62">
        <f>IFERROR(IF($B94=0,#N/A,AVERAGEIFS(INDEX(DATOS,0,$C94),INDEX(DATOS,0,$C94),"&lt;&gt;#N/D",INDEX(DATOS,0,$L$2),0,INDEX(DATOS,0,$M$2),1,INDEX(DATOS,0,$N$2),U94,INDEX(DATOS,0,$O$2),$D94)),#N/A)</f>
        <v>76.099999999999994</v>
      </c>
      <c r="AA94" s="62">
        <f>IFERROR(IF($B94=0,#N/A,AVERAGEIFS(INDEX(DATOS,0,$C94),INDEX(DATOS,0,$C94),"&lt;&gt;#N/D",INDEX(DATOS,0,$L$2),0,INDEX(DATOS,0,$M$2),1,INDEX(DATOS,0,$N$2),V94,INDEX(DATOS,0,$O$2),$D94)),#N/A)</f>
        <v>77.900000000000006</v>
      </c>
      <c r="AB94" s="62">
        <f>IFERROR(IF($B94=0,#N/A,AVERAGEIFS(INDEX(DATOS,0,$C94),INDEX(DATOS,0,$C94),"&lt;&gt;#N/D",INDEX(DATOS,0,$L$2),0,INDEX(DATOS,0,$M$2),1,INDEX(DATOS,0,$N$2),W94,INDEX(DATOS,0,$O$2),$D94)),#N/A)</f>
        <v>85.3</v>
      </c>
      <c r="AC94" s="62" t="e">
        <f>IFERROR(IF($B94=0,#N/A,AVERAGEIFS(INDEX(DATOS,0,$C94),INDEX(DATOS,0,$C94),"&lt;&gt;#N/D",INDEX(DATOS,0,$L$2),0,INDEX(DATOS,0,$M$2),1,INDEX(DATOS,0,$N$2),X94,INDEX(DATOS,0,$O$2),$D94)),#N/A)</f>
        <v>#N/A</v>
      </c>
      <c r="AD94" s="33"/>
      <c r="AE94" s="40">
        <f>IFERROR(IF(ISNA(Z94),#N/A,IF(I94=0,0,_xlfn.STDEV.P($Z94:Z94)/I94*100)),#N/A)</f>
        <v>0</v>
      </c>
      <c r="AF94" s="40">
        <f>IFERROR(IF(ISNA(AA94),#N/A,IF(J94=0,0,_xlfn.STDEV.P($Z94:AA94)/J94*100)),#N/A)</f>
        <v>1.1688311688311761</v>
      </c>
      <c r="AG94" s="40">
        <f>IFERROR(IF(ISNA(AB94),#N/A,IF(K94=0,0,_xlfn.STDEV.P($Z94:AB94)/K94*100)),#N/A)</f>
        <v>4.9908896370526081</v>
      </c>
      <c r="AH94" s="40" t="e">
        <f>IFERROR(IF(ISNA(AC94),#N/A,IF(L94=0,0,_xlfn.STDEV.P($Z94:AC94)/L94*100)),#N/A)</f>
        <v>#N/A</v>
      </c>
      <c r="AI94" s="40"/>
    </row>
    <row r="95" spans="1:35" x14ac:dyDescent="0.35">
      <c r="A95">
        <f t="shared" si="90"/>
        <v>89</v>
      </c>
      <c r="B95" s="35">
        <f t="array" ref="B95">IF(B94=0,0,MIN(IF(INDEX(DATOS,0,$N$2)=$U95,IF(ISNUMBER(INDEX(DATOS,0,$C95)),IF(INDEX(DATOS,0,$L$2)=0,IF(INDEX(DATOS,0,$M$2)=1,IF(ISNA(MATCH(INDEX(DATOS,0,$O$2),IF($E$7:E94=E95,$D$7:D94),0)),INDEX(DATOS,0,$K$2))))))))</f>
        <v>799</v>
      </c>
      <c r="C95" s="32">
        <f t="shared" si="91"/>
        <v>20</v>
      </c>
      <c r="D95" s="34" t="str">
        <f>IF($B95=0,"--",INDEX(DATOS,$B95,O$2))</f>
        <v>Partido de Puán, BA</v>
      </c>
      <c r="E95" s="64" t="s">
        <v>1</v>
      </c>
      <c r="F95" s="36" t="str">
        <f t="shared" si="78"/>
        <v>Partido de Puán</v>
      </c>
      <c r="G95" s="109">
        <f>VLOOKUP($D95,LOC_UNICOS,G$2,0)</f>
        <v>-38.1666667</v>
      </c>
      <c r="H95" s="109">
        <f>VLOOKUP($D95,LOC_UNICOS,H$2,0)</f>
        <v>-63</v>
      </c>
      <c r="I95" s="38">
        <f t="array" ref="I95">IF($B95=0,-999,IF(COUNTIFS($Z95:Z95,#N/A)&gt;0,-999,AVERAGE($Z95:Z95)))</f>
        <v>83.350000000000009</v>
      </c>
      <c r="J95" s="38">
        <f t="array" ref="J95">IF($B95=0,-999,IF(COUNTIFS($Z95:AA95,#N/A)&gt;0,-999,AVERAGE($Z95:AA95)))</f>
        <v>83.425000000000011</v>
      </c>
      <c r="K95" s="38">
        <f t="array" ref="K95">IF($B95=0,-999,IF(COUNTIFS($Z95:AB95,#N/A)&gt;0,-999,AVERAGE($Z95:AB95)))</f>
        <v>82.850000000000009</v>
      </c>
      <c r="L95" s="38">
        <f t="array" ref="L95">IF($B95=0,-999,IF(COUNTIFS($Z95:AC95,#N/A)&gt;0,-999,AVERAGE($Z95:AC95)))</f>
        <v>-999</v>
      </c>
      <c r="M95" s="38">
        <f t="shared" si="83"/>
        <v>0</v>
      </c>
      <c r="N95" s="38">
        <f t="shared" si="84"/>
        <v>8.9901108780345018E-2</v>
      </c>
      <c r="O95" s="38">
        <f t="shared" si="85"/>
        <v>0.98427920520821799</v>
      </c>
      <c r="P95" s="38">
        <f t="shared" si="86"/>
        <v>-999</v>
      </c>
      <c r="Q95" s="37">
        <f t="shared" si="87"/>
        <v>1</v>
      </c>
      <c r="R95" s="37">
        <f t="shared" si="79"/>
        <v>1</v>
      </c>
      <c r="S95" s="37">
        <f t="shared" si="80"/>
        <v>1</v>
      </c>
      <c r="T95" s="37">
        <f t="shared" si="81"/>
        <v>0</v>
      </c>
      <c r="U95" s="37">
        <f t="shared" si="88"/>
        <v>2018</v>
      </c>
      <c r="V95" s="37">
        <f t="shared" ref="V95:X95" si="114">U95-1</f>
        <v>2017</v>
      </c>
      <c r="W95" s="37">
        <f t="shared" si="114"/>
        <v>2016</v>
      </c>
      <c r="X95" s="37">
        <f t="shared" si="114"/>
        <v>2015</v>
      </c>
      <c r="Y95" s="39"/>
      <c r="Z95" s="62">
        <f>IFERROR(IF($B95=0,#N/A,AVERAGEIFS(INDEX(DATOS,0,$C95),INDEX(DATOS,0,$C95),"&lt;&gt;#N/D",INDEX(DATOS,0,$L$2),0,INDEX(DATOS,0,$M$2),1,INDEX(DATOS,0,$N$2),U95,INDEX(DATOS,0,$O$2),$D95)),#N/A)</f>
        <v>83.350000000000009</v>
      </c>
      <c r="AA95" s="62">
        <f>IFERROR(IF($B95=0,#N/A,AVERAGEIFS(INDEX(DATOS,0,$C95),INDEX(DATOS,0,$C95),"&lt;&gt;#N/D",INDEX(DATOS,0,$L$2),0,INDEX(DATOS,0,$M$2),1,INDEX(DATOS,0,$N$2),V95,INDEX(DATOS,0,$O$2),$D95)),#N/A)</f>
        <v>83.500000000000014</v>
      </c>
      <c r="AB95" s="62">
        <f>IFERROR(IF($B95=0,#N/A,AVERAGEIFS(INDEX(DATOS,0,$C95),INDEX(DATOS,0,$C95),"&lt;&gt;#N/D",INDEX(DATOS,0,$L$2),0,INDEX(DATOS,0,$M$2),1,INDEX(DATOS,0,$N$2),W95,INDEX(DATOS,0,$O$2),$D95)),#N/A)</f>
        <v>81.7</v>
      </c>
      <c r="AC95" s="62" t="e">
        <f>IFERROR(IF($B95=0,#N/A,AVERAGEIFS(INDEX(DATOS,0,$C95),INDEX(DATOS,0,$C95),"&lt;&gt;#N/D",INDEX(DATOS,0,$L$2),0,INDEX(DATOS,0,$M$2),1,INDEX(DATOS,0,$N$2),X95,INDEX(DATOS,0,$O$2),$D95)),#N/A)</f>
        <v>#N/A</v>
      </c>
      <c r="AD95" s="33"/>
      <c r="AE95" s="40">
        <f>IFERROR(IF(ISNA(Z95),#N/A,IF(I95=0,0,_xlfn.STDEV.P($Z95:Z95)/I95*100)),#N/A)</f>
        <v>0</v>
      </c>
      <c r="AF95" s="40">
        <f>IFERROR(IF(ISNA(AA95),#N/A,IF(J95=0,0,_xlfn.STDEV.P($Z95:AA95)/J95*100)),#N/A)</f>
        <v>8.9901108780345018E-2</v>
      </c>
      <c r="AG95" s="40">
        <f>IFERROR(IF(ISNA(AB95),#N/A,IF(K95=0,0,_xlfn.STDEV.P($Z95:AB95)/K95*100)),#N/A)</f>
        <v>0.98427920520821799</v>
      </c>
      <c r="AH95" s="40" t="e">
        <f>IFERROR(IF(ISNA(AC95),#N/A,IF(L95=0,0,_xlfn.STDEV.P($Z95:AC95)/L95*100)),#N/A)</f>
        <v>#N/A</v>
      </c>
      <c r="AI95" s="40"/>
    </row>
    <row r="96" spans="1:35" x14ac:dyDescent="0.35">
      <c r="A96">
        <f t="shared" si="90"/>
        <v>90</v>
      </c>
      <c r="B96" s="35">
        <f t="array" ref="B96">IF(B95=0,0,MIN(IF(INDEX(DATOS,0,$N$2)=$U96,IF(ISNUMBER(INDEX(DATOS,0,$C96)),IF(INDEX(DATOS,0,$L$2)=0,IF(INDEX(DATOS,0,$M$2)=1,IF(ISNA(MATCH(INDEX(DATOS,0,$O$2),IF($E$7:E95=E96,$D$7:D95),0)),INDEX(DATOS,0,$K$2))))))))</f>
        <v>802</v>
      </c>
      <c r="C96" s="32">
        <f t="shared" si="91"/>
        <v>20</v>
      </c>
      <c r="D96" s="34" t="str">
        <f>IF($B96=0,"--",INDEX(DATOS,$B96,O$2))</f>
        <v>Partido de Saavedra, BA</v>
      </c>
      <c r="E96" s="64" t="s">
        <v>1</v>
      </c>
      <c r="F96" s="36" t="str">
        <f t="shared" si="78"/>
        <v>Partido de Saavedra</v>
      </c>
      <c r="G96" s="109">
        <f>VLOOKUP($D96,LOC_UNICOS,G$2,0)</f>
        <v>-37.75</v>
      </c>
      <c r="H96" s="109">
        <f>VLOOKUP($D96,LOC_UNICOS,H$2,0)</f>
        <v>-62.5</v>
      </c>
      <c r="I96" s="38">
        <f t="array" ref="I96">IF($B96=0,-999,IF(COUNTIFS($Z96:Z96,#N/A)&gt;0,-999,AVERAGE($Z96:Z96)))</f>
        <v>79.899999999999991</v>
      </c>
      <c r="J96" s="38">
        <f t="array" ref="J96">IF($B96=0,-999,IF(COUNTIFS($Z96:AA96,#N/A)&gt;0,-999,AVERAGE($Z96:AA96)))</f>
        <v>81.637499999999989</v>
      </c>
      <c r="K96" s="38">
        <f t="array" ref="K96">IF($B96=0,-999,IF(COUNTIFS($Z96:AB96,#N/A)&gt;0,-999,AVERAGE($Z96:AB96)))</f>
        <v>82.086111111111109</v>
      </c>
      <c r="L96" s="38">
        <f t="array" ref="L96">IF($B96=0,-999,IF(COUNTIFS($Z96:AC96,#N/A)&gt;0,-999,AVERAGE($Z96:AC96)))</f>
        <v>-999</v>
      </c>
      <c r="M96" s="38">
        <f t="shared" si="83"/>
        <v>0</v>
      </c>
      <c r="N96" s="38">
        <f t="shared" si="84"/>
        <v>2.128311131526571</v>
      </c>
      <c r="O96" s="38">
        <f t="shared" si="85"/>
        <v>1.8932091699100106</v>
      </c>
      <c r="P96" s="38">
        <f t="shared" si="86"/>
        <v>-999</v>
      </c>
      <c r="Q96" s="37">
        <f t="shared" si="87"/>
        <v>1</v>
      </c>
      <c r="R96" s="37">
        <f t="shared" si="79"/>
        <v>1</v>
      </c>
      <c r="S96" s="37">
        <f t="shared" si="80"/>
        <v>1</v>
      </c>
      <c r="T96" s="37">
        <f t="shared" si="81"/>
        <v>0</v>
      </c>
      <c r="U96" s="37">
        <f t="shared" si="88"/>
        <v>2018</v>
      </c>
      <c r="V96" s="37">
        <f t="shared" ref="V96:X96" si="115">U96-1</f>
        <v>2017</v>
      </c>
      <c r="W96" s="37">
        <f t="shared" si="115"/>
        <v>2016</v>
      </c>
      <c r="X96" s="37">
        <f t="shared" si="115"/>
        <v>2015</v>
      </c>
      <c r="Y96" s="39"/>
      <c r="Z96" s="62">
        <f>IFERROR(IF($B96=0,#N/A,AVERAGEIFS(INDEX(DATOS,0,$C96),INDEX(DATOS,0,$C96),"&lt;&gt;#N/D",INDEX(DATOS,0,$L$2),0,INDEX(DATOS,0,$M$2),1,INDEX(DATOS,0,$N$2),U96,INDEX(DATOS,0,$O$2),$D96)),#N/A)</f>
        <v>79.899999999999991</v>
      </c>
      <c r="AA96" s="62">
        <f>IFERROR(IF($B96=0,#N/A,AVERAGEIFS(INDEX(DATOS,0,$C96),INDEX(DATOS,0,$C96),"&lt;&gt;#N/D",INDEX(DATOS,0,$L$2),0,INDEX(DATOS,0,$M$2),1,INDEX(DATOS,0,$N$2),V96,INDEX(DATOS,0,$O$2),$D96)),#N/A)</f>
        <v>83.375</v>
      </c>
      <c r="AB96" s="62">
        <f>IFERROR(IF($B96=0,#N/A,AVERAGEIFS(INDEX(DATOS,0,$C96),INDEX(DATOS,0,$C96),"&lt;&gt;#N/D",INDEX(DATOS,0,$L$2),0,INDEX(DATOS,0,$M$2),1,INDEX(DATOS,0,$N$2),W96,INDEX(DATOS,0,$O$2),$D96)),#N/A)</f>
        <v>82.983333333333334</v>
      </c>
      <c r="AC96" s="62" t="e">
        <f>IFERROR(IF($B96=0,#N/A,AVERAGEIFS(INDEX(DATOS,0,$C96),INDEX(DATOS,0,$C96),"&lt;&gt;#N/D",INDEX(DATOS,0,$L$2),0,INDEX(DATOS,0,$M$2),1,INDEX(DATOS,0,$N$2),X96,INDEX(DATOS,0,$O$2),$D96)),#N/A)</f>
        <v>#N/A</v>
      </c>
      <c r="AD96" s="33"/>
      <c r="AE96" s="40">
        <f>IFERROR(IF(ISNA(Z96),#N/A,IF(I96=0,0,_xlfn.STDEV.P($Z96:Z96)/I96*100)),#N/A)</f>
        <v>0</v>
      </c>
      <c r="AF96" s="40">
        <f>IFERROR(IF(ISNA(AA96),#N/A,IF(J96=0,0,_xlfn.STDEV.P($Z96:AA96)/J96*100)),#N/A)</f>
        <v>2.128311131526571</v>
      </c>
      <c r="AG96" s="40">
        <f>IFERROR(IF(ISNA(AB96),#N/A,IF(K96=0,0,_xlfn.STDEV.P($Z96:AB96)/K96*100)),#N/A)</f>
        <v>1.8932091699100106</v>
      </c>
      <c r="AH96" s="40" t="e">
        <f>IFERROR(IF(ISNA(AC96),#N/A,IF(L96=0,0,_xlfn.STDEV.P($Z96:AC96)/L96*100)),#N/A)</f>
        <v>#N/A</v>
      </c>
      <c r="AI96" s="40"/>
    </row>
    <row r="97" spans="1:40" x14ac:dyDescent="0.35">
      <c r="A97">
        <f t="shared" si="90"/>
        <v>91</v>
      </c>
      <c r="B97" s="35">
        <f t="array" ref="B97">IF(B96=0,0,MIN(IF(INDEX(DATOS,0,$N$2)=$U97,IF(ISNUMBER(INDEX(DATOS,0,$C97)),IF(INDEX(DATOS,0,$L$2)=0,IF(INDEX(DATOS,0,$M$2)=1,IF(ISNA(MATCH(INDEX(DATOS,0,$O$2),IF($E$7:E96=E97,$D$7:D96),0)),INDEX(DATOS,0,$K$2))))))))</f>
        <v>805</v>
      </c>
      <c r="C97" s="32">
        <f t="shared" si="91"/>
        <v>20</v>
      </c>
      <c r="D97" s="34" t="str">
        <f>IF($B97=0,"--",INDEX(DATOS,$B97,O$2))</f>
        <v>Partido de Villarino, BA</v>
      </c>
      <c r="E97" s="64" t="s">
        <v>1</v>
      </c>
      <c r="F97" s="36" t="str">
        <f t="shared" si="78"/>
        <v>Partido de Villarino</v>
      </c>
      <c r="G97" s="109">
        <f>VLOOKUP($D97,LOC_UNICOS,G$2,0)</f>
        <v>-39</v>
      </c>
      <c r="H97" s="109">
        <f>VLOOKUP($D97,LOC_UNICOS,H$2,0)</f>
        <v>-62.75</v>
      </c>
      <c r="I97" s="38">
        <f t="array" ref="I97">IF($B97=0,-999,IF(COUNTIFS($Z97:Z97,#N/A)&gt;0,-999,AVERAGE($Z97:Z97)))</f>
        <v>83.05</v>
      </c>
      <c r="J97" s="38">
        <f t="array" ref="J97">IF($B97=0,-999,IF(COUNTIFS($Z97:AA97,#N/A)&gt;0,-999,AVERAGE($Z97:AA97)))</f>
        <v>83.5</v>
      </c>
      <c r="K97" s="38">
        <f t="array" ref="K97">IF($B97=0,-999,IF(COUNTIFS($Z97:AB97,#N/A)&gt;0,-999,AVERAGE($Z97:AB97)))</f>
        <v>83.416666666666671</v>
      </c>
      <c r="L97" s="38">
        <f t="array" ref="L97">IF($B97=0,-999,IF(COUNTIFS($Z97:AC97,#N/A)&gt;0,-999,AVERAGE($Z97:AC97)))</f>
        <v>-999</v>
      </c>
      <c r="M97" s="38">
        <f t="shared" si="83"/>
        <v>0</v>
      </c>
      <c r="N97" s="38">
        <f t="shared" si="84"/>
        <v>0.53892215568862611</v>
      </c>
      <c r="O97" s="38">
        <f t="shared" si="85"/>
        <v>0.4625709052064052</v>
      </c>
      <c r="P97" s="38">
        <f t="shared" si="86"/>
        <v>-999</v>
      </c>
      <c r="Q97" s="37">
        <f t="shared" si="87"/>
        <v>1</v>
      </c>
      <c r="R97" s="37">
        <f t="shared" si="79"/>
        <v>1</v>
      </c>
      <c r="S97" s="37">
        <f t="shared" si="80"/>
        <v>1</v>
      </c>
      <c r="T97" s="37">
        <f t="shared" si="81"/>
        <v>0</v>
      </c>
      <c r="U97" s="37">
        <f t="shared" si="88"/>
        <v>2018</v>
      </c>
      <c r="V97" s="37">
        <f t="shared" ref="V97:X97" si="116">U97-1</f>
        <v>2017</v>
      </c>
      <c r="W97" s="37">
        <f t="shared" si="116"/>
        <v>2016</v>
      </c>
      <c r="X97" s="37">
        <f t="shared" si="116"/>
        <v>2015</v>
      </c>
      <c r="Y97" s="39"/>
      <c r="Z97" s="62">
        <f>IFERROR(IF($B97=0,#N/A,AVERAGEIFS(INDEX(DATOS,0,$C97),INDEX(DATOS,0,$C97),"&lt;&gt;#N/D",INDEX(DATOS,0,$L$2),0,INDEX(DATOS,0,$M$2),1,INDEX(DATOS,0,$N$2),U97,INDEX(DATOS,0,$O$2),$D97)),#N/A)</f>
        <v>83.05</v>
      </c>
      <c r="AA97" s="62">
        <f>IFERROR(IF($B97=0,#N/A,AVERAGEIFS(INDEX(DATOS,0,$C97),INDEX(DATOS,0,$C97),"&lt;&gt;#N/D",INDEX(DATOS,0,$L$2),0,INDEX(DATOS,0,$M$2),1,INDEX(DATOS,0,$N$2),V97,INDEX(DATOS,0,$O$2),$D97)),#N/A)</f>
        <v>83.95</v>
      </c>
      <c r="AB97" s="62">
        <f>IFERROR(IF($B97=0,#N/A,AVERAGEIFS(INDEX(DATOS,0,$C97),INDEX(DATOS,0,$C97),"&lt;&gt;#N/D",INDEX(DATOS,0,$L$2),0,INDEX(DATOS,0,$M$2),1,INDEX(DATOS,0,$N$2),W97,INDEX(DATOS,0,$O$2),$D97)),#N/A)</f>
        <v>83.25</v>
      </c>
      <c r="AC97" s="62" t="e">
        <f>IFERROR(IF($B97=0,#N/A,AVERAGEIFS(INDEX(DATOS,0,$C97),INDEX(DATOS,0,$C97),"&lt;&gt;#N/D",INDEX(DATOS,0,$L$2),0,INDEX(DATOS,0,$M$2),1,INDEX(DATOS,0,$N$2),X97,INDEX(DATOS,0,$O$2),$D97)),#N/A)</f>
        <v>#N/A</v>
      </c>
      <c r="AD97" s="33"/>
      <c r="AE97" s="40">
        <f>IFERROR(IF(ISNA(Z97),#N/A,IF(I97=0,0,_xlfn.STDEV.P($Z97:Z97)/I97*100)),#N/A)</f>
        <v>0</v>
      </c>
      <c r="AF97" s="40">
        <f>IFERROR(IF(ISNA(AA97),#N/A,IF(J97=0,0,_xlfn.STDEV.P($Z97:AA97)/J97*100)),#N/A)</f>
        <v>0.53892215568862611</v>
      </c>
      <c r="AG97" s="40">
        <f>IFERROR(IF(ISNA(AB97),#N/A,IF(K97=0,0,_xlfn.STDEV.P($Z97:AB97)/K97*100)),#N/A)</f>
        <v>0.4625709052064052</v>
      </c>
      <c r="AH97" s="40" t="e">
        <f>IFERROR(IF(ISNA(AC97),#N/A,IF(L97=0,0,_xlfn.STDEV.P($Z97:AC97)/L97*100)),#N/A)</f>
        <v>#N/A</v>
      </c>
      <c r="AI97" s="40"/>
    </row>
    <row r="98" spans="1:40" x14ac:dyDescent="0.35">
      <c r="A98">
        <f t="shared" si="90"/>
        <v>92</v>
      </c>
      <c r="B98" s="35">
        <f t="array" ref="B98">IF(B97=0,0,MIN(IF(INDEX(DATOS,0,$N$2)=$U98,IF(ISNUMBER(INDEX(DATOS,0,$C98)),IF(INDEX(DATOS,0,$L$2)=0,IF(INDEX(DATOS,0,$M$2)=1,IF(ISNA(MATCH(INDEX(DATOS,0,$O$2),IF($E$7:E97=E98,$D$7:D97),0)),INDEX(DATOS,0,$K$2))))))))</f>
        <v>806</v>
      </c>
      <c r="C98" s="32">
        <f t="shared" si="91"/>
        <v>20</v>
      </c>
      <c r="D98" s="34" t="str">
        <f>IF($B98=0,"--",INDEX(DATOS,$B98,O$2))</f>
        <v>Partido de Tornquist, BA</v>
      </c>
      <c r="E98" s="64" t="s">
        <v>1</v>
      </c>
      <c r="F98" s="36" t="str">
        <f t="shared" si="78"/>
        <v>Partido de Tornquist</v>
      </c>
      <c r="G98" s="109">
        <f>VLOOKUP($D98,LOC_UNICOS,G$2,0)</f>
        <v>-38.25</v>
      </c>
      <c r="H98" s="109">
        <f>VLOOKUP($D98,LOC_UNICOS,H$2,0)</f>
        <v>-62.25</v>
      </c>
      <c r="I98" s="38">
        <f t="array" ref="I98">IF($B98=0,-999,IF(COUNTIFS($Z98:Z98,#N/A)&gt;0,-999,AVERAGE($Z98:Z98)))</f>
        <v>81.7</v>
      </c>
      <c r="J98" s="38">
        <f t="array" ref="J98">IF($B98=0,-999,IF(COUNTIFS($Z98:AA98,#N/A)&gt;0,-999,AVERAGE($Z98:AA98)))</f>
        <v>82.925000000000011</v>
      </c>
      <c r="K98" s="38">
        <f t="array" ref="K98">IF($B98=0,-999,IF(COUNTIFS($Z98:AB98,#N/A)&gt;0,-999,AVERAGE($Z98:AB98)))</f>
        <v>83.116666666666674</v>
      </c>
      <c r="L98" s="38">
        <f t="array" ref="L98">IF($B98=0,-999,IF(COUNTIFS($Z98:AC98,#N/A)&gt;0,-999,AVERAGE($Z98:AC98)))</f>
        <v>-999</v>
      </c>
      <c r="M98" s="38">
        <f t="shared" si="83"/>
        <v>0</v>
      </c>
      <c r="N98" s="38">
        <f t="shared" si="84"/>
        <v>1.4772384684956301</v>
      </c>
      <c r="O98" s="38">
        <f t="shared" si="85"/>
        <v>1.2467849654469476</v>
      </c>
      <c r="P98" s="38">
        <f t="shared" si="86"/>
        <v>-999</v>
      </c>
      <c r="Q98" s="37">
        <f t="shared" si="87"/>
        <v>1</v>
      </c>
      <c r="R98" s="37">
        <f t="shared" si="79"/>
        <v>1</v>
      </c>
      <c r="S98" s="37">
        <f t="shared" si="80"/>
        <v>1</v>
      </c>
      <c r="T98" s="37">
        <f t="shared" si="81"/>
        <v>0</v>
      </c>
      <c r="U98" s="37">
        <f t="shared" si="88"/>
        <v>2018</v>
      </c>
      <c r="V98" s="37">
        <f t="shared" ref="V98:X98" si="117">U98-1</f>
        <v>2017</v>
      </c>
      <c r="W98" s="37">
        <f t="shared" si="117"/>
        <v>2016</v>
      </c>
      <c r="X98" s="37">
        <f t="shared" si="117"/>
        <v>2015</v>
      </c>
      <c r="Y98" s="39"/>
      <c r="Z98" s="62">
        <f>IFERROR(IF($B98=0,#N/A,AVERAGEIFS(INDEX(DATOS,0,$C98),INDEX(DATOS,0,$C98),"&lt;&gt;#N/D",INDEX(DATOS,0,$L$2),0,INDEX(DATOS,0,$M$2),1,INDEX(DATOS,0,$N$2),U98,INDEX(DATOS,0,$O$2),$D98)),#N/A)</f>
        <v>81.7</v>
      </c>
      <c r="AA98" s="62">
        <f>IFERROR(IF($B98=0,#N/A,AVERAGEIFS(INDEX(DATOS,0,$C98),INDEX(DATOS,0,$C98),"&lt;&gt;#N/D",INDEX(DATOS,0,$L$2),0,INDEX(DATOS,0,$M$2),1,INDEX(DATOS,0,$N$2),V98,INDEX(DATOS,0,$O$2),$D98)),#N/A)</f>
        <v>84.15</v>
      </c>
      <c r="AB98" s="62">
        <f>IFERROR(IF($B98=0,#N/A,AVERAGEIFS(INDEX(DATOS,0,$C98),INDEX(DATOS,0,$C98),"&lt;&gt;#N/D",INDEX(DATOS,0,$L$2),0,INDEX(DATOS,0,$M$2),1,INDEX(DATOS,0,$N$2),W98,INDEX(DATOS,0,$O$2),$D98)),#N/A)</f>
        <v>83.5</v>
      </c>
      <c r="AC98" s="62" t="e">
        <f>IFERROR(IF($B98=0,#N/A,AVERAGEIFS(INDEX(DATOS,0,$C98),INDEX(DATOS,0,$C98),"&lt;&gt;#N/D",INDEX(DATOS,0,$L$2),0,INDEX(DATOS,0,$M$2),1,INDEX(DATOS,0,$N$2),X98,INDEX(DATOS,0,$O$2),$D98)),#N/A)</f>
        <v>#N/A</v>
      </c>
      <c r="AD98" s="33"/>
      <c r="AE98" s="40">
        <f>IFERROR(IF(ISNA(Z98),#N/A,IF(I98=0,0,_xlfn.STDEV.P($Z98:Z98)/I98*100)),#N/A)</f>
        <v>0</v>
      </c>
      <c r="AF98" s="40">
        <f>IFERROR(IF(ISNA(AA98),#N/A,IF(J98=0,0,_xlfn.STDEV.P($Z98:AA98)/J98*100)),#N/A)</f>
        <v>1.4772384684956301</v>
      </c>
      <c r="AG98" s="40">
        <f>IFERROR(IF(ISNA(AB98),#N/A,IF(K98=0,0,_xlfn.STDEV.P($Z98:AB98)/K98*100)),#N/A)</f>
        <v>1.2467849654469476</v>
      </c>
      <c r="AH98" s="40" t="e">
        <f>IFERROR(IF(ISNA(AC98),#N/A,IF(L98=0,0,_xlfn.STDEV.P($Z98:AC98)/L98*100)),#N/A)</f>
        <v>#N/A</v>
      </c>
      <c r="AI98" s="40"/>
    </row>
    <row r="99" spans="1:40" x14ac:dyDescent="0.35">
      <c r="A99">
        <f t="shared" si="90"/>
        <v>93</v>
      </c>
      <c r="B99" s="35">
        <f t="array" ref="B99">IF(B98=0,0,MIN(IF(INDEX(DATOS,0,$N$2)=$U99,IF(ISNUMBER(INDEX(DATOS,0,$C99)),IF(INDEX(DATOS,0,$L$2)=0,IF(INDEX(DATOS,0,$M$2)=1,IF(ISNA(MATCH(INDEX(DATOS,0,$O$2),IF($E$7:E98=E99,$D$7:D98),0)),INDEX(DATOS,0,$K$2))))))))</f>
        <v>808</v>
      </c>
      <c r="C99" s="32">
        <f t="shared" si="91"/>
        <v>20</v>
      </c>
      <c r="D99" s="34" t="str">
        <f>IF($B99=0,"--",INDEX(DATOS,$B99,O$2))</f>
        <v>Departamento de General Roca, CB</v>
      </c>
      <c r="E99" s="64" t="s">
        <v>1</v>
      </c>
      <c r="F99" s="36" t="str">
        <f t="shared" si="78"/>
        <v>Dpto. General Roca</v>
      </c>
      <c r="G99" s="109">
        <f>VLOOKUP($D99,LOC_UNICOS,G$2,0)</f>
        <v>-34.6666667</v>
      </c>
      <c r="H99" s="109">
        <f>VLOOKUP($D99,LOC_UNICOS,H$2,0)</f>
        <v>-64.25</v>
      </c>
      <c r="I99" s="38">
        <f t="array" ref="I99">IF($B99=0,-999,IF(COUNTIFS($Z99:Z99,#N/A)&gt;0,-999,AVERAGE($Z99:Z99)))</f>
        <v>81.875</v>
      </c>
      <c r="J99" s="38">
        <f t="array" ref="J99">IF($B99=0,-999,IF(COUNTIFS($Z99:AA99,#N/A)&gt;0,-999,AVERAGE($Z99:AA99)))</f>
        <v>81.368750000000006</v>
      </c>
      <c r="K99" s="38">
        <f t="array" ref="K99">IF($B99=0,-999,IF(COUNTIFS($Z99:AB99,#N/A)&gt;0,-999,AVERAGE($Z99:AB99)))</f>
        <v>81.591666666666669</v>
      </c>
      <c r="L99" s="38">
        <f t="array" ref="L99">IF($B99=0,-999,IF(COUNTIFS($Z99:AC99,#N/A)&gt;0,-999,AVERAGE($Z99:AC99)))</f>
        <v>-999</v>
      </c>
      <c r="M99" s="38">
        <f t="shared" si="83"/>
        <v>0</v>
      </c>
      <c r="N99" s="38">
        <f t="shared" si="84"/>
        <v>0.62216760119825043</v>
      </c>
      <c r="O99" s="38">
        <f t="shared" si="85"/>
        <v>0.63713500558874703</v>
      </c>
      <c r="P99" s="38">
        <f t="shared" si="86"/>
        <v>-999</v>
      </c>
      <c r="Q99" s="37">
        <f t="shared" si="87"/>
        <v>1</v>
      </c>
      <c r="R99" s="37">
        <f t="shared" si="79"/>
        <v>1</v>
      </c>
      <c r="S99" s="37">
        <f t="shared" si="80"/>
        <v>1</v>
      </c>
      <c r="T99" s="37">
        <f t="shared" si="81"/>
        <v>0</v>
      </c>
      <c r="U99" s="37">
        <f t="shared" si="88"/>
        <v>2018</v>
      </c>
      <c r="V99" s="37">
        <f t="shared" ref="V99:X99" si="118">U99-1</f>
        <v>2017</v>
      </c>
      <c r="W99" s="37">
        <f t="shared" si="118"/>
        <v>2016</v>
      </c>
      <c r="X99" s="37">
        <f t="shared" si="118"/>
        <v>2015</v>
      </c>
      <c r="Y99" s="39"/>
      <c r="Z99" s="62">
        <f>IFERROR(IF($B99=0,#N/A,AVERAGEIFS(INDEX(DATOS,0,$C99),INDEX(DATOS,0,$C99),"&lt;&gt;#N/D",INDEX(DATOS,0,$L$2),0,INDEX(DATOS,0,$M$2),1,INDEX(DATOS,0,$N$2),U99,INDEX(DATOS,0,$O$2),$D99)),#N/A)</f>
        <v>81.875</v>
      </c>
      <c r="AA99" s="62">
        <f>IFERROR(IF($B99=0,#N/A,AVERAGEIFS(INDEX(DATOS,0,$C99),INDEX(DATOS,0,$C99),"&lt;&gt;#N/D",INDEX(DATOS,0,$L$2),0,INDEX(DATOS,0,$M$2),1,INDEX(DATOS,0,$N$2),V99,INDEX(DATOS,0,$O$2),$D99)),#N/A)</f>
        <v>80.862499999999997</v>
      </c>
      <c r="AB99" s="62">
        <f>IFERROR(IF($B99=0,#N/A,AVERAGEIFS(INDEX(DATOS,0,$C99),INDEX(DATOS,0,$C99),"&lt;&gt;#N/D",INDEX(DATOS,0,$L$2),0,INDEX(DATOS,0,$M$2),1,INDEX(DATOS,0,$N$2),W99,INDEX(DATOS,0,$O$2),$D99)),#N/A)</f>
        <v>82.037499999999994</v>
      </c>
      <c r="AC99" s="62" t="e">
        <f>IFERROR(IF($B99=0,#N/A,AVERAGEIFS(INDEX(DATOS,0,$C99),INDEX(DATOS,0,$C99),"&lt;&gt;#N/D",INDEX(DATOS,0,$L$2),0,INDEX(DATOS,0,$M$2),1,INDEX(DATOS,0,$N$2),X99,INDEX(DATOS,0,$O$2),$D99)),#N/A)</f>
        <v>#N/A</v>
      </c>
      <c r="AD99" s="33"/>
      <c r="AE99" s="40">
        <f>IFERROR(IF(ISNA(Z99),#N/A,IF(I99=0,0,_xlfn.STDEV.P($Z99:Z99)/I99*100)),#N/A)</f>
        <v>0</v>
      </c>
      <c r="AF99" s="40">
        <f>IFERROR(IF(ISNA(AA99),#N/A,IF(J99=0,0,_xlfn.STDEV.P($Z99:AA99)/J99*100)),#N/A)</f>
        <v>0.62216760119825043</v>
      </c>
      <c r="AG99" s="40">
        <f>IFERROR(IF(ISNA(AB99),#N/A,IF(K99=0,0,_xlfn.STDEV.P($Z99:AB99)/K99*100)),#N/A)</f>
        <v>0.63713500558874703</v>
      </c>
      <c r="AH99" s="40" t="e">
        <f>IFERROR(IF(ISNA(AC99),#N/A,IF(L99=0,0,_xlfn.STDEV.P($Z99:AC99)/L99*100)),#N/A)</f>
        <v>#N/A</v>
      </c>
      <c r="AI99" s="40"/>
    </row>
    <row r="100" spans="1:40" x14ac:dyDescent="0.35">
      <c r="A100">
        <f t="shared" si="90"/>
        <v>94</v>
      </c>
      <c r="B100" s="35">
        <f t="array" ref="B100">IF(B99=0,0,MIN(IF(INDEX(DATOS,0,$N$2)=$U100,IF(ISNUMBER(INDEX(DATOS,0,$C100)),IF(INDEX(DATOS,0,$L$2)=0,IF(INDEX(DATOS,0,$M$2)=1,IF(ISNA(MATCH(INDEX(DATOS,0,$O$2),IF($E$7:E99=E100,$D$7:D99),0)),INDEX(DATOS,0,$K$2))))))))</f>
        <v>0</v>
      </c>
      <c r="C100" s="32">
        <f t="shared" si="91"/>
        <v>20</v>
      </c>
      <c r="D100" s="34" t="str">
        <f>IF($B100=0,"--",INDEX(DATOS,$B100,O$2))</f>
        <v>--</v>
      </c>
      <c r="E100" s="64" t="s">
        <v>1</v>
      </c>
      <c r="F100" s="36" t="str">
        <f>IFERROR(SUBSTITUTE(MID(D100,1,FIND(",",D100)-1),"Departamento de","Dpto."),D100)</f>
        <v>--</v>
      </c>
      <c r="G100" s="109" t="e">
        <f>VLOOKUP($D100,LOC_UNICOS,G$2,0)</f>
        <v>#N/A</v>
      </c>
      <c r="H100" s="109" t="e">
        <f>VLOOKUP($D100,LOC_UNICOS,H$2,0)</f>
        <v>#N/A</v>
      </c>
      <c r="I100" s="38">
        <f t="array" ref="I100">IF($B100=0,-999,IF(COUNTIFS($Z100:Z100,#N/A)&gt;0,-999,AVERAGE($Z100:Z100)))</f>
        <v>-999</v>
      </c>
      <c r="J100" s="38">
        <f t="array" ref="J100">IF($B100=0,-999,IF(COUNTIFS($Z100:AA100,#N/A)&gt;0,-999,AVERAGE($Z100:AA100)))</f>
        <v>-999</v>
      </c>
      <c r="K100" s="38">
        <f t="array" ref="K100">IF($B100=0,-999,IF(COUNTIFS($Z100:AB100,#N/A)&gt;0,-999,AVERAGE($Z100:AB100)))</f>
        <v>-999</v>
      </c>
      <c r="L100" s="38">
        <f t="array" ref="L100">IF($B100=0,-999,IF(COUNTIFS($Z100:AC100,#N/A)&gt;0,-999,AVERAGE($Z100:AC100)))</f>
        <v>-999</v>
      </c>
      <c r="M100" s="38">
        <f t="shared" si="83"/>
        <v>-999</v>
      </c>
      <c r="N100" s="38">
        <f t="shared" si="84"/>
        <v>-999</v>
      </c>
      <c r="O100" s="38">
        <f t="shared" si="85"/>
        <v>-999</v>
      </c>
      <c r="P100" s="38">
        <f t="shared" si="86"/>
        <v>-999</v>
      </c>
      <c r="Q100" s="37">
        <f t="shared" si="87"/>
        <v>0</v>
      </c>
      <c r="R100" s="37">
        <f t="shared" si="79"/>
        <v>0</v>
      </c>
      <c r="S100" s="37">
        <f t="shared" si="80"/>
        <v>0</v>
      </c>
      <c r="T100" s="37">
        <f t="shared" si="81"/>
        <v>0</v>
      </c>
      <c r="U100" s="37">
        <f t="shared" si="88"/>
        <v>2018</v>
      </c>
      <c r="V100" s="37">
        <f t="shared" ref="V100:X100" si="119">U100-1</f>
        <v>2017</v>
      </c>
      <c r="W100" s="37">
        <f t="shared" si="119"/>
        <v>2016</v>
      </c>
      <c r="X100" s="37">
        <f t="shared" si="119"/>
        <v>2015</v>
      </c>
      <c r="Y100" s="39"/>
      <c r="Z100" s="62" t="e">
        <f>IFERROR(IF($B100=0,#N/A,AVERAGEIFS(INDEX(DATOS,0,$C100),INDEX(DATOS,0,$C100),"&lt;&gt;#N/D",INDEX(DATOS,0,$L$2),0,INDEX(DATOS,0,$M$2),1,INDEX(DATOS,0,$N$2),U100,INDEX(DATOS,0,$O$2),$D100)),#N/A)</f>
        <v>#N/A</v>
      </c>
      <c r="AA100" s="62" t="e">
        <f>IFERROR(IF($B100=0,#N/A,AVERAGEIFS(INDEX(DATOS,0,$C100),INDEX(DATOS,0,$C100),"&lt;&gt;#N/D",INDEX(DATOS,0,$L$2),0,INDEX(DATOS,0,$M$2),1,INDEX(DATOS,0,$N$2),V100,INDEX(DATOS,0,$O$2),$D100)),#N/A)</f>
        <v>#N/A</v>
      </c>
      <c r="AB100" s="62" t="e">
        <f>IFERROR(IF($B100=0,#N/A,AVERAGEIFS(INDEX(DATOS,0,$C100),INDEX(DATOS,0,$C100),"&lt;&gt;#N/D",INDEX(DATOS,0,$L$2),0,INDEX(DATOS,0,$M$2),1,INDEX(DATOS,0,$N$2),W100,INDEX(DATOS,0,$O$2),$D100)),#N/A)</f>
        <v>#N/A</v>
      </c>
      <c r="AC100" s="62" t="e">
        <f>IFERROR(IF($B100=0,#N/A,AVERAGEIFS(INDEX(DATOS,0,$C100),INDEX(DATOS,0,$C100),"&lt;&gt;#N/D",INDEX(DATOS,0,$L$2),0,INDEX(DATOS,0,$M$2),1,INDEX(DATOS,0,$N$2),X100,INDEX(DATOS,0,$O$2),$D100)),#N/A)</f>
        <v>#N/A</v>
      </c>
      <c r="AD100" s="33"/>
      <c r="AE100" s="40" t="e">
        <f>IFERROR(IF(ISNA(Z100),#N/A,IF(I100=0,0,_xlfn.STDEV.P($Z100:Z100)/I100*100)),#N/A)</f>
        <v>#N/A</v>
      </c>
      <c r="AF100" s="40" t="e">
        <f>IFERROR(IF(ISNA(AA100),#N/A,IF(J100=0,0,_xlfn.STDEV.P($Z100:AA100)/J100*100)),#N/A)</f>
        <v>#N/A</v>
      </c>
      <c r="AG100" s="40" t="e">
        <f>IFERROR(IF(ISNA(AB100),#N/A,IF(K100=0,0,_xlfn.STDEV.P($Z100:AB100)/K100*100)),#N/A)</f>
        <v>#N/A</v>
      </c>
      <c r="AH100" s="40" t="e">
        <f>IFERROR(IF(ISNA(AC100),#N/A,IF(L100=0,0,_xlfn.STDEV.P($Z100:AC100)/L100*100)),#N/A)</f>
        <v>#N/A</v>
      </c>
      <c r="AI100" s="40"/>
    </row>
    <row r="101" spans="1:40" x14ac:dyDescent="0.35">
      <c r="A101">
        <f t="shared" si="90"/>
        <v>95</v>
      </c>
      <c r="B101" s="35">
        <f t="array" ref="B101">IF(B100=0,0,MIN(IF(INDEX(DATOS,0,$N$2)=$U101,IF(ISNUMBER(INDEX(DATOS,0,$C101)),IF(INDEX(DATOS,0,$L$2)=0,IF(INDEX(DATOS,0,$M$2)=1,IF(ISNA(MATCH(INDEX(DATOS,0,$O$2),IF($E$7:E100=E101,$D$7:D100),0)),INDEX(DATOS,0,$K$2))))))))</f>
        <v>0</v>
      </c>
      <c r="C101" s="32">
        <f t="shared" si="91"/>
        <v>20</v>
      </c>
      <c r="D101" s="34" t="str">
        <f>IF($B101=0,"--",INDEX(DATOS,$B101,O$2))</f>
        <v>--</v>
      </c>
      <c r="E101" s="64" t="s">
        <v>1</v>
      </c>
      <c r="F101" s="36" t="str">
        <f t="shared" ref="F101:F164" si="120">IFERROR(SUBSTITUTE(MID(D101,1,FIND(",",D101)-1),"Departamento de","Dpto."),D101)</f>
        <v>--</v>
      </c>
      <c r="G101" s="109" t="e">
        <f>VLOOKUP($D101,LOC_UNICOS,G$2,0)</f>
        <v>#N/A</v>
      </c>
      <c r="H101" s="109" t="e">
        <f>VLOOKUP($D101,LOC_UNICOS,H$2,0)</f>
        <v>#N/A</v>
      </c>
      <c r="I101" s="38">
        <f t="array" ref="I101">IF($B101=0,-999,IF(COUNTIFS($Z101:Z101,#N/A)&gt;0,-999,AVERAGE($Z101:Z101)))</f>
        <v>-999</v>
      </c>
      <c r="J101" s="38">
        <f t="array" ref="J101">IF($B101=0,-999,IF(COUNTIFS($Z101:AA101,#N/A)&gt;0,-999,AVERAGE($Z101:AA101)))</f>
        <v>-999</v>
      </c>
      <c r="K101" s="38">
        <f t="array" ref="K101">IF($B101=0,-999,IF(COUNTIFS($Z101:AB101,#N/A)&gt;0,-999,AVERAGE($Z101:AB101)))</f>
        <v>-999</v>
      </c>
      <c r="L101" s="38">
        <f t="array" ref="L101">IF($B101=0,-999,IF(COUNTIFS($Z101:AC101,#N/A)&gt;0,-999,AVERAGE($Z101:AC101)))</f>
        <v>-999</v>
      </c>
      <c r="M101" s="38">
        <f t="shared" si="83"/>
        <v>-999</v>
      </c>
      <c r="N101" s="38">
        <f t="shared" si="84"/>
        <v>-999</v>
      </c>
      <c r="O101" s="38">
        <f t="shared" si="85"/>
        <v>-999</v>
      </c>
      <c r="P101" s="38">
        <f t="shared" si="86"/>
        <v>-999</v>
      </c>
      <c r="Q101" s="37">
        <f t="shared" si="87"/>
        <v>0</v>
      </c>
      <c r="R101" s="37">
        <f t="shared" si="79"/>
        <v>0</v>
      </c>
      <c r="S101" s="37">
        <f t="shared" si="80"/>
        <v>0</v>
      </c>
      <c r="T101" s="37">
        <f t="shared" si="81"/>
        <v>0</v>
      </c>
      <c r="U101" s="37">
        <f t="shared" si="88"/>
        <v>2018</v>
      </c>
      <c r="V101" s="37">
        <f t="shared" ref="V101:X101" si="121">U101-1</f>
        <v>2017</v>
      </c>
      <c r="W101" s="37">
        <f t="shared" si="121"/>
        <v>2016</v>
      </c>
      <c r="X101" s="37">
        <f t="shared" si="121"/>
        <v>2015</v>
      </c>
      <c r="Y101" s="39"/>
      <c r="Z101" s="62" t="e">
        <f>IFERROR(IF($B101=0,#N/A,AVERAGEIFS(INDEX(DATOS,0,$C101),INDEX(DATOS,0,$C101),"&lt;&gt;#N/D",INDEX(DATOS,0,$L$2),0,INDEX(DATOS,0,$M$2),1,INDEX(DATOS,0,$N$2),U101,INDEX(DATOS,0,$O$2),$D101)),#N/A)</f>
        <v>#N/A</v>
      </c>
      <c r="AA101" s="62" t="e">
        <f>IFERROR(IF($B101=0,#N/A,AVERAGEIFS(INDEX(DATOS,0,$C101),INDEX(DATOS,0,$C101),"&lt;&gt;#N/D",INDEX(DATOS,0,$L$2),0,INDEX(DATOS,0,$M$2),1,INDEX(DATOS,0,$N$2),V101,INDEX(DATOS,0,$O$2),$D101)),#N/A)</f>
        <v>#N/A</v>
      </c>
      <c r="AB101" s="62" t="e">
        <f>IFERROR(IF($B101=0,#N/A,AVERAGEIFS(INDEX(DATOS,0,$C101),INDEX(DATOS,0,$C101),"&lt;&gt;#N/D",INDEX(DATOS,0,$L$2),0,INDEX(DATOS,0,$M$2),1,INDEX(DATOS,0,$N$2),W101,INDEX(DATOS,0,$O$2),$D101)),#N/A)</f>
        <v>#N/A</v>
      </c>
      <c r="AC101" s="62" t="e">
        <f>IFERROR(IF($B101=0,#N/A,AVERAGEIFS(INDEX(DATOS,0,$C101),INDEX(DATOS,0,$C101),"&lt;&gt;#N/D",INDEX(DATOS,0,$L$2),0,INDEX(DATOS,0,$M$2),1,INDEX(DATOS,0,$N$2),X101,INDEX(DATOS,0,$O$2),$D101)),#N/A)</f>
        <v>#N/A</v>
      </c>
      <c r="AD101" s="33"/>
      <c r="AE101" s="40" t="e">
        <f>IFERROR(IF(ISNA(Z101),#N/A,IF(I101=0,0,_xlfn.STDEV.P($Z101:Z101)/I101*100)),#N/A)</f>
        <v>#N/A</v>
      </c>
      <c r="AF101" s="40" t="e">
        <f>IFERROR(IF(ISNA(AA101),#N/A,IF(J101=0,0,_xlfn.STDEV.P($Z101:AA101)/J101*100)),#N/A)</f>
        <v>#N/A</v>
      </c>
      <c r="AG101" s="40" t="e">
        <f>IFERROR(IF(ISNA(AB101),#N/A,IF(K101=0,0,_xlfn.STDEV.P($Z101:AB101)/K101*100)),#N/A)</f>
        <v>#N/A</v>
      </c>
      <c r="AH101" s="40" t="e">
        <f>IFERROR(IF(ISNA(AC101),#N/A,IF(L101=0,0,_xlfn.STDEV.P($Z101:AC101)/L101*100)),#N/A)</f>
        <v>#N/A</v>
      </c>
      <c r="AI101" s="40"/>
    </row>
    <row r="102" spans="1:40" x14ac:dyDescent="0.35">
      <c r="A102">
        <f t="shared" si="90"/>
        <v>96</v>
      </c>
      <c r="B102" s="35">
        <f t="array" ref="B102">IF(B101=0,0,MIN(IF(INDEX(DATOS,0,$N$2)=$U102,IF(ISNUMBER(INDEX(DATOS,0,$C102)),IF(INDEX(DATOS,0,$L$2)=0,IF(INDEX(DATOS,0,$M$2)=1,IF(ISNA(MATCH(INDEX(DATOS,0,$O$2),IF($E$7:E101=E102,$D$7:D101),0)),INDEX(DATOS,0,$K$2))))))))</f>
        <v>0</v>
      </c>
      <c r="C102" s="32">
        <f t="shared" si="91"/>
        <v>20</v>
      </c>
      <c r="D102" s="34" t="str">
        <f>IF($B102=0,"--",INDEX(DATOS,$B102,O$2))</f>
        <v>--</v>
      </c>
      <c r="E102" s="64" t="s">
        <v>1</v>
      </c>
      <c r="F102" s="36" t="str">
        <f t="shared" si="120"/>
        <v>--</v>
      </c>
      <c r="G102" s="109" t="e">
        <f>VLOOKUP($D102,LOC_UNICOS,G$2,0)</f>
        <v>#N/A</v>
      </c>
      <c r="H102" s="109" t="e">
        <f>VLOOKUP($D102,LOC_UNICOS,H$2,0)</f>
        <v>#N/A</v>
      </c>
      <c r="I102" s="38">
        <f t="array" ref="I102">IF($B102=0,-999,IF(COUNTIFS($Z102:Z102,#N/A)&gt;0,-999,AVERAGE($Z102:Z102)))</f>
        <v>-999</v>
      </c>
      <c r="J102" s="38">
        <f t="array" ref="J102">IF($B102=0,-999,IF(COUNTIFS($Z102:AA102,#N/A)&gt;0,-999,AVERAGE($Z102:AA102)))</f>
        <v>-999</v>
      </c>
      <c r="K102" s="38">
        <f t="array" ref="K102">IF($B102=0,-999,IF(COUNTIFS($Z102:AB102,#N/A)&gt;0,-999,AVERAGE($Z102:AB102)))</f>
        <v>-999</v>
      </c>
      <c r="L102" s="38">
        <f t="array" ref="L102">IF($B102=0,-999,IF(COUNTIFS($Z102:AC102,#N/A)&gt;0,-999,AVERAGE($Z102:AC102)))</f>
        <v>-999</v>
      </c>
      <c r="M102" s="38">
        <f t="shared" si="83"/>
        <v>-999</v>
      </c>
      <c r="N102" s="38">
        <f t="shared" si="84"/>
        <v>-999</v>
      </c>
      <c r="O102" s="38">
        <f t="shared" si="85"/>
        <v>-999</v>
      </c>
      <c r="P102" s="38">
        <f t="shared" si="86"/>
        <v>-999</v>
      </c>
      <c r="Q102" s="37">
        <f t="shared" si="87"/>
        <v>0</v>
      </c>
      <c r="R102" s="37">
        <f t="shared" si="79"/>
        <v>0</v>
      </c>
      <c r="S102" s="37">
        <f t="shared" si="80"/>
        <v>0</v>
      </c>
      <c r="T102" s="37">
        <f t="shared" si="81"/>
        <v>0</v>
      </c>
      <c r="U102" s="37">
        <f t="shared" si="88"/>
        <v>2018</v>
      </c>
      <c r="V102" s="37">
        <f t="shared" ref="V102:X102" si="122">U102-1</f>
        <v>2017</v>
      </c>
      <c r="W102" s="37">
        <f t="shared" si="122"/>
        <v>2016</v>
      </c>
      <c r="X102" s="37">
        <f t="shared" si="122"/>
        <v>2015</v>
      </c>
      <c r="Y102" s="39"/>
      <c r="Z102" s="62" t="e">
        <f>IFERROR(IF($B102=0,#N/A,AVERAGEIFS(INDEX(DATOS,0,$C102),INDEX(DATOS,0,$C102),"&lt;&gt;#N/D",INDEX(DATOS,0,$L$2),0,INDEX(DATOS,0,$M$2),1,INDEX(DATOS,0,$N$2),U102,INDEX(DATOS,0,$O$2),$D102)),#N/A)</f>
        <v>#N/A</v>
      </c>
      <c r="AA102" s="62" t="e">
        <f>IFERROR(IF($B102=0,#N/A,AVERAGEIFS(INDEX(DATOS,0,$C102),INDEX(DATOS,0,$C102),"&lt;&gt;#N/D",INDEX(DATOS,0,$L$2),0,INDEX(DATOS,0,$M$2),1,INDEX(DATOS,0,$N$2),V102,INDEX(DATOS,0,$O$2),$D102)),#N/A)</f>
        <v>#N/A</v>
      </c>
      <c r="AB102" s="62" t="e">
        <f>IFERROR(IF($B102=0,#N/A,AVERAGEIFS(INDEX(DATOS,0,$C102),INDEX(DATOS,0,$C102),"&lt;&gt;#N/D",INDEX(DATOS,0,$L$2),0,INDEX(DATOS,0,$M$2),1,INDEX(DATOS,0,$N$2),W102,INDEX(DATOS,0,$O$2),$D102)),#N/A)</f>
        <v>#N/A</v>
      </c>
      <c r="AC102" s="62" t="e">
        <f>IFERROR(IF($B102=0,#N/A,AVERAGEIFS(INDEX(DATOS,0,$C102),INDEX(DATOS,0,$C102),"&lt;&gt;#N/D",INDEX(DATOS,0,$L$2),0,INDEX(DATOS,0,$M$2),1,INDEX(DATOS,0,$N$2),X102,INDEX(DATOS,0,$O$2),$D102)),#N/A)</f>
        <v>#N/A</v>
      </c>
      <c r="AD102" s="33"/>
      <c r="AE102" s="40" t="e">
        <f>IFERROR(IF(ISNA(Z102),#N/A,IF(I102=0,0,_xlfn.STDEV.P($Z102:Z102)/I102*100)),#N/A)</f>
        <v>#N/A</v>
      </c>
      <c r="AF102" s="40" t="e">
        <f>IFERROR(IF(ISNA(AA102),#N/A,IF(J102=0,0,_xlfn.STDEV.P($Z102:AA102)/J102*100)),#N/A)</f>
        <v>#N/A</v>
      </c>
      <c r="AG102" s="40" t="e">
        <f>IFERROR(IF(ISNA(AB102),#N/A,IF(K102=0,0,_xlfn.STDEV.P($Z102:AB102)/K102*100)),#N/A)</f>
        <v>#N/A</v>
      </c>
      <c r="AH102" s="40" t="e">
        <f>IFERROR(IF(ISNA(AC102),#N/A,IF(L102=0,0,_xlfn.STDEV.P($Z102:AC102)/L102*100)),#N/A)</f>
        <v>#N/A</v>
      </c>
      <c r="AI102" s="40"/>
    </row>
    <row r="103" spans="1:40" x14ac:dyDescent="0.35">
      <c r="A103">
        <f t="shared" si="90"/>
        <v>97</v>
      </c>
      <c r="B103" s="35">
        <f t="array" ref="B103">IF(B102=0,0,MIN(IF(INDEX(DATOS,0,$N$2)=$U103,IF(ISNUMBER(INDEX(DATOS,0,$C103)),IF(INDEX(DATOS,0,$L$2)=0,IF(INDEX(DATOS,0,$M$2)=1,IF(ISNA(MATCH(INDEX(DATOS,0,$O$2),IF($E$7:E102=E103,$D$7:D102),0)),INDEX(DATOS,0,$K$2))))))))</f>
        <v>0</v>
      </c>
      <c r="C103" s="32">
        <f t="shared" si="91"/>
        <v>20</v>
      </c>
      <c r="D103" s="34" t="str">
        <f>IF($B103=0,"--",INDEX(DATOS,$B103,O$2))</f>
        <v>--</v>
      </c>
      <c r="E103" s="64" t="s">
        <v>1</v>
      </c>
      <c r="F103" s="36" t="str">
        <f t="shared" si="120"/>
        <v>--</v>
      </c>
      <c r="G103" s="109" t="e">
        <f>VLOOKUP($D103,LOC_UNICOS,G$2,0)</f>
        <v>#N/A</v>
      </c>
      <c r="H103" s="109" t="e">
        <f>VLOOKUP($D103,LOC_UNICOS,H$2,0)</f>
        <v>#N/A</v>
      </c>
      <c r="I103" s="38">
        <f t="array" ref="I103">IF($B103=0,-999,IF(COUNTIFS($Z103:Z103,#N/A)&gt;0,-999,AVERAGE($Z103:Z103)))</f>
        <v>-999</v>
      </c>
      <c r="J103" s="38">
        <f t="array" ref="J103">IF($B103=0,-999,IF(COUNTIFS($Z103:AA103,#N/A)&gt;0,-999,AVERAGE($Z103:AA103)))</f>
        <v>-999</v>
      </c>
      <c r="K103" s="38">
        <f t="array" ref="K103">IF($B103=0,-999,IF(COUNTIFS($Z103:AB103,#N/A)&gt;0,-999,AVERAGE($Z103:AB103)))</f>
        <v>-999</v>
      </c>
      <c r="L103" s="38">
        <f t="array" ref="L103">IF($B103=0,-999,IF(COUNTIFS($Z103:AC103,#N/A)&gt;0,-999,AVERAGE($Z103:AC103)))</f>
        <v>-999</v>
      </c>
      <c r="M103" s="38">
        <f t="shared" si="83"/>
        <v>-999</v>
      </c>
      <c r="N103" s="38">
        <f t="shared" si="84"/>
        <v>-999</v>
      </c>
      <c r="O103" s="38">
        <f t="shared" si="85"/>
        <v>-999</v>
      </c>
      <c r="P103" s="38">
        <f t="shared" si="86"/>
        <v>-999</v>
      </c>
      <c r="Q103" s="37">
        <f t="shared" si="87"/>
        <v>0</v>
      </c>
      <c r="R103" s="37">
        <f t="shared" si="79"/>
        <v>0</v>
      </c>
      <c r="S103" s="37">
        <f t="shared" si="80"/>
        <v>0</v>
      </c>
      <c r="T103" s="37">
        <f t="shared" si="81"/>
        <v>0</v>
      </c>
      <c r="U103" s="37">
        <f t="shared" si="88"/>
        <v>2018</v>
      </c>
      <c r="V103" s="37">
        <f t="shared" ref="V103:X103" si="123">U103-1</f>
        <v>2017</v>
      </c>
      <c r="W103" s="37">
        <f t="shared" si="123"/>
        <v>2016</v>
      </c>
      <c r="X103" s="37">
        <f t="shared" si="123"/>
        <v>2015</v>
      </c>
      <c r="Y103" s="39"/>
      <c r="Z103" s="62" t="e">
        <f>IFERROR(IF($B103=0,#N/A,AVERAGEIFS(INDEX(DATOS,0,$C103),INDEX(DATOS,0,$C103),"&lt;&gt;#N/D",INDEX(DATOS,0,$L$2),0,INDEX(DATOS,0,$M$2),1,INDEX(DATOS,0,$N$2),U103,INDEX(DATOS,0,$O$2),$D103)),#N/A)</f>
        <v>#N/A</v>
      </c>
      <c r="AA103" s="62" t="e">
        <f>IFERROR(IF($B103=0,#N/A,AVERAGEIFS(INDEX(DATOS,0,$C103),INDEX(DATOS,0,$C103),"&lt;&gt;#N/D",INDEX(DATOS,0,$L$2),0,INDEX(DATOS,0,$M$2),1,INDEX(DATOS,0,$N$2),V103,INDEX(DATOS,0,$O$2),$D103)),#N/A)</f>
        <v>#N/A</v>
      </c>
      <c r="AB103" s="62" t="e">
        <f>IFERROR(IF($B103=0,#N/A,AVERAGEIFS(INDEX(DATOS,0,$C103),INDEX(DATOS,0,$C103),"&lt;&gt;#N/D",INDEX(DATOS,0,$L$2),0,INDEX(DATOS,0,$M$2),1,INDEX(DATOS,0,$N$2),W103,INDEX(DATOS,0,$O$2),$D103)),#N/A)</f>
        <v>#N/A</v>
      </c>
      <c r="AC103" s="62" t="e">
        <f>IFERROR(IF($B103=0,#N/A,AVERAGEIFS(INDEX(DATOS,0,$C103),INDEX(DATOS,0,$C103),"&lt;&gt;#N/D",INDEX(DATOS,0,$L$2),0,INDEX(DATOS,0,$M$2),1,INDEX(DATOS,0,$N$2),X103,INDEX(DATOS,0,$O$2),$D103)),#N/A)</f>
        <v>#N/A</v>
      </c>
      <c r="AD103" s="33"/>
      <c r="AE103" s="40" t="e">
        <f>IFERROR(IF(ISNA(Z103),#N/A,IF(I103=0,0,_xlfn.STDEV.P($Z103:Z103)/I103*100)),#N/A)</f>
        <v>#N/A</v>
      </c>
      <c r="AF103" s="40" t="e">
        <f>IFERROR(IF(ISNA(AA103),#N/A,IF(J103=0,0,_xlfn.STDEV.P($Z103:AA103)/J103*100)),#N/A)</f>
        <v>#N/A</v>
      </c>
      <c r="AG103" s="40" t="e">
        <f>IFERROR(IF(ISNA(AB103),#N/A,IF(K103=0,0,_xlfn.STDEV.P($Z103:AB103)/K103*100)),#N/A)</f>
        <v>#N/A</v>
      </c>
      <c r="AH103" s="40" t="e">
        <f>IFERROR(IF(ISNA(AC103),#N/A,IF(L103=0,0,_xlfn.STDEV.P($Z103:AC103)/L103*100)),#N/A)</f>
        <v>#N/A</v>
      </c>
      <c r="AI103" s="40"/>
    </row>
    <row r="104" spans="1:40" x14ac:dyDescent="0.35">
      <c r="A104">
        <f t="shared" si="90"/>
        <v>98</v>
      </c>
      <c r="B104" s="35">
        <f t="array" ref="B104">IF(B103=0,0,MIN(IF(INDEX(DATOS,0,$N$2)=$U104,IF(ISNUMBER(INDEX(DATOS,0,$C104)),IF(INDEX(DATOS,0,$L$2)=0,IF(INDEX(DATOS,0,$M$2)=1,IF(ISNA(MATCH(INDEX(DATOS,0,$O$2),IF($E$7:E103=E104,$D$7:D103),0)),INDEX(DATOS,0,$K$2))))))))</f>
        <v>0</v>
      </c>
      <c r="C104" s="32">
        <f t="shared" si="91"/>
        <v>20</v>
      </c>
      <c r="D104" s="34" t="str">
        <f>IF($B104=0,"--",INDEX(DATOS,$B104,O$2))</f>
        <v>--</v>
      </c>
      <c r="E104" s="64" t="s">
        <v>1</v>
      </c>
      <c r="F104" s="36" t="str">
        <f t="shared" si="120"/>
        <v>--</v>
      </c>
      <c r="G104" s="109" t="e">
        <f>VLOOKUP($D104,LOC_UNICOS,G$2,0)</f>
        <v>#N/A</v>
      </c>
      <c r="H104" s="109" t="e">
        <f>VLOOKUP($D104,LOC_UNICOS,H$2,0)</f>
        <v>#N/A</v>
      </c>
      <c r="I104" s="38">
        <f t="array" ref="I104">IF($B104=0,-999,IF(COUNTIFS($Z104:Z104,#N/A)&gt;0,-999,AVERAGE($Z104:Z104)))</f>
        <v>-999</v>
      </c>
      <c r="J104" s="38">
        <f t="array" ref="J104">IF($B104=0,-999,IF(COUNTIFS($Z104:AA104,#N/A)&gt;0,-999,AVERAGE($Z104:AA104)))</f>
        <v>-999</v>
      </c>
      <c r="K104" s="38">
        <f t="array" ref="K104">IF($B104=0,-999,IF(COUNTIFS($Z104:AB104,#N/A)&gt;0,-999,AVERAGE($Z104:AB104)))</f>
        <v>-999</v>
      </c>
      <c r="L104" s="38">
        <f t="array" ref="L104">IF($B104=0,-999,IF(COUNTIFS($Z104:AC104,#N/A)&gt;0,-999,AVERAGE($Z104:AC104)))</f>
        <v>-999</v>
      </c>
      <c r="M104" s="38">
        <f t="shared" si="83"/>
        <v>-999</v>
      </c>
      <c r="N104" s="38">
        <f t="shared" si="84"/>
        <v>-999</v>
      </c>
      <c r="O104" s="38">
        <f t="shared" si="85"/>
        <v>-999</v>
      </c>
      <c r="P104" s="38">
        <f t="shared" si="86"/>
        <v>-999</v>
      </c>
      <c r="Q104" s="37">
        <f t="shared" si="87"/>
        <v>0</v>
      </c>
      <c r="R104" s="37">
        <f t="shared" si="79"/>
        <v>0</v>
      </c>
      <c r="S104" s="37">
        <f t="shared" si="80"/>
        <v>0</v>
      </c>
      <c r="T104" s="37">
        <f t="shared" si="81"/>
        <v>0</v>
      </c>
      <c r="U104" s="37">
        <f t="shared" si="88"/>
        <v>2018</v>
      </c>
      <c r="V104" s="37">
        <f t="shared" ref="V104:X104" si="124">U104-1</f>
        <v>2017</v>
      </c>
      <c r="W104" s="37">
        <f t="shared" si="124"/>
        <v>2016</v>
      </c>
      <c r="X104" s="37">
        <f t="shared" si="124"/>
        <v>2015</v>
      </c>
      <c r="Y104" s="39"/>
      <c r="Z104" s="62" t="e">
        <f>IFERROR(IF($B104=0,#N/A,AVERAGEIFS(INDEX(DATOS,0,$C104),INDEX(DATOS,0,$C104),"&lt;&gt;#N/D",INDEX(DATOS,0,$L$2),0,INDEX(DATOS,0,$M$2),1,INDEX(DATOS,0,$N$2),U104,INDEX(DATOS,0,$O$2),$D104)),#N/A)</f>
        <v>#N/A</v>
      </c>
      <c r="AA104" s="62" t="e">
        <f>IFERROR(IF($B104=0,#N/A,AVERAGEIFS(INDEX(DATOS,0,$C104),INDEX(DATOS,0,$C104),"&lt;&gt;#N/D",INDEX(DATOS,0,$L$2),0,INDEX(DATOS,0,$M$2),1,INDEX(DATOS,0,$N$2),V104,INDEX(DATOS,0,$O$2),$D104)),#N/A)</f>
        <v>#N/A</v>
      </c>
      <c r="AB104" s="62" t="e">
        <f>IFERROR(IF($B104=0,#N/A,AVERAGEIFS(INDEX(DATOS,0,$C104),INDEX(DATOS,0,$C104),"&lt;&gt;#N/D",INDEX(DATOS,0,$L$2),0,INDEX(DATOS,0,$M$2),1,INDEX(DATOS,0,$N$2),W104,INDEX(DATOS,0,$O$2),$D104)),#N/A)</f>
        <v>#N/A</v>
      </c>
      <c r="AC104" s="62" t="e">
        <f>IFERROR(IF($B104=0,#N/A,AVERAGEIFS(INDEX(DATOS,0,$C104),INDEX(DATOS,0,$C104),"&lt;&gt;#N/D",INDEX(DATOS,0,$L$2),0,INDEX(DATOS,0,$M$2),1,INDEX(DATOS,0,$N$2),X104,INDEX(DATOS,0,$O$2),$D104)),#N/A)</f>
        <v>#N/A</v>
      </c>
      <c r="AD104" s="33"/>
      <c r="AE104" s="40" t="e">
        <f>IFERROR(IF(ISNA(Z104),#N/A,IF(I104=0,0,_xlfn.STDEV.P($Z104:Z104)/I104*100)),#N/A)</f>
        <v>#N/A</v>
      </c>
      <c r="AF104" s="40" t="e">
        <f>IFERROR(IF(ISNA(AA104),#N/A,IF(J104=0,0,_xlfn.STDEV.P($Z104:AA104)/J104*100)),#N/A)</f>
        <v>#N/A</v>
      </c>
      <c r="AG104" s="40" t="e">
        <f>IFERROR(IF(ISNA(AB104),#N/A,IF(K104=0,0,_xlfn.STDEV.P($Z104:AB104)/K104*100)),#N/A)</f>
        <v>#N/A</v>
      </c>
      <c r="AH104" s="40" t="e">
        <f>IFERROR(IF(ISNA(AC104),#N/A,IF(L104=0,0,_xlfn.STDEV.P($Z104:AC104)/L104*100)),#N/A)</f>
        <v>#N/A</v>
      </c>
      <c r="AI104" s="40"/>
      <c r="AL104" s="3"/>
      <c r="AM104" s="3"/>
      <c r="AN104" s="3"/>
    </row>
    <row r="105" spans="1:40" x14ac:dyDescent="0.35">
      <c r="A105">
        <f t="shared" si="90"/>
        <v>99</v>
      </c>
      <c r="B105" s="35">
        <f t="array" ref="B105">IF(B104=0,0,MIN(IF(INDEX(DATOS,0,$N$2)=$U105,IF(ISNUMBER(INDEX(DATOS,0,$C105)),IF(INDEX(DATOS,0,$L$2)=0,IF(INDEX(DATOS,0,$M$2)=1,IF(ISNA(MATCH(INDEX(DATOS,0,$O$2),IF($E$7:E104=E105,$D$7:D104),0)),INDEX(DATOS,0,$K$2))))))))</f>
        <v>0</v>
      </c>
      <c r="C105" s="32">
        <f t="shared" si="91"/>
        <v>20</v>
      </c>
      <c r="D105" s="34" t="str">
        <f>IF($B105=0,"--",INDEX(DATOS,$B105,O$2))</f>
        <v>--</v>
      </c>
      <c r="E105" s="64" t="s">
        <v>1</v>
      </c>
      <c r="F105" s="36" t="str">
        <f t="shared" si="120"/>
        <v>--</v>
      </c>
      <c r="G105" s="109" t="e">
        <f>VLOOKUP($D105,LOC_UNICOS,G$2,0)</f>
        <v>#N/A</v>
      </c>
      <c r="H105" s="109" t="e">
        <f>VLOOKUP($D105,LOC_UNICOS,H$2,0)</f>
        <v>#N/A</v>
      </c>
      <c r="I105" s="38">
        <f t="array" ref="I105">IF($B105=0,-999,IF(COUNTIFS($Z105:Z105,#N/A)&gt;0,-999,AVERAGE($Z105:Z105)))</f>
        <v>-999</v>
      </c>
      <c r="J105" s="38">
        <f t="array" ref="J105">IF($B105=0,-999,IF(COUNTIFS($Z105:AA105,#N/A)&gt;0,-999,AVERAGE($Z105:AA105)))</f>
        <v>-999</v>
      </c>
      <c r="K105" s="38">
        <f t="array" ref="K105">IF($B105=0,-999,IF(COUNTIFS($Z105:AB105,#N/A)&gt;0,-999,AVERAGE($Z105:AB105)))</f>
        <v>-999</v>
      </c>
      <c r="L105" s="38">
        <f t="array" ref="L105">IF($B105=0,-999,IF(COUNTIFS($Z105:AC105,#N/A)&gt;0,-999,AVERAGE($Z105:AC105)))</f>
        <v>-999</v>
      </c>
      <c r="M105" s="38">
        <f t="shared" si="83"/>
        <v>-999</v>
      </c>
      <c r="N105" s="38">
        <f t="shared" si="84"/>
        <v>-999</v>
      </c>
      <c r="O105" s="38">
        <f t="shared" si="85"/>
        <v>-999</v>
      </c>
      <c r="P105" s="38">
        <f t="shared" si="86"/>
        <v>-999</v>
      </c>
      <c r="Q105" s="37">
        <f t="shared" si="87"/>
        <v>0</v>
      </c>
      <c r="R105" s="37">
        <f t="shared" si="79"/>
        <v>0</v>
      </c>
      <c r="S105" s="37">
        <f t="shared" si="80"/>
        <v>0</v>
      </c>
      <c r="T105" s="37">
        <f t="shared" si="81"/>
        <v>0</v>
      </c>
      <c r="U105" s="37">
        <f t="shared" si="88"/>
        <v>2018</v>
      </c>
      <c r="V105" s="37">
        <f t="shared" ref="V105:X105" si="125">U105-1</f>
        <v>2017</v>
      </c>
      <c r="W105" s="37">
        <f t="shared" si="125"/>
        <v>2016</v>
      </c>
      <c r="X105" s="37">
        <f t="shared" si="125"/>
        <v>2015</v>
      </c>
      <c r="Y105" s="39"/>
      <c r="Z105" s="62" t="e">
        <f>IFERROR(IF($B105=0,#N/A,AVERAGEIFS(INDEX(DATOS,0,$C105),INDEX(DATOS,0,$C105),"&lt;&gt;#N/D",INDEX(DATOS,0,$L$2),0,INDEX(DATOS,0,$M$2),1,INDEX(DATOS,0,$N$2),U105,INDEX(DATOS,0,$O$2),$D105)),#N/A)</f>
        <v>#N/A</v>
      </c>
      <c r="AA105" s="62" t="e">
        <f>IFERROR(IF($B105=0,#N/A,AVERAGEIFS(INDEX(DATOS,0,$C105),INDEX(DATOS,0,$C105),"&lt;&gt;#N/D",INDEX(DATOS,0,$L$2),0,INDEX(DATOS,0,$M$2),1,INDEX(DATOS,0,$N$2),V105,INDEX(DATOS,0,$O$2),$D105)),#N/A)</f>
        <v>#N/A</v>
      </c>
      <c r="AB105" s="62" t="e">
        <f>IFERROR(IF($B105=0,#N/A,AVERAGEIFS(INDEX(DATOS,0,$C105),INDEX(DATOS,0,$C105),"&lt;&gt;#N/D",INDEX(DATOS,0,$L$2),0,INDEX(DATOS,0,$M$2),1,INDEX(DATOS,0,$N$2),W105,INDEX(DATOS,0,$O$2),$D105)),#N/A)</f>
        <v>#N/A</v>
      </c>
      <c r="AC105" s="62" t="e">
        <f>IFERROR(IF($B105=0,#N/A,AVERAGEIFS(INDEX(DATOS,0,$C105),INDEX(DATOS,0,$C105),"&lt;&gt;#N/D",INDEX(DATOS,0,$L$2),0,INDEX(DATOS,0,$M$2),1,INDEX(DATOS,0,$N$2),X105,INDEX(DATOS,0,$O$2),$D105)),#N/A)</f>
        <v>#N/A</v>
      </c>
      <c r="AD105" s="33"/>
      <c r="AE105" s="40" t="e">
        <f>IFERROR(IF(ISNA(Z105),#N/A,IF(I105=0,0,_xlfn.STDEV.P($Z105:Z105)/I105*100)),#N/A)</f>
        <v>#N/A</v>
      </c>
      <c r="AF105" s="40" t="e">
        <f>IFERROR(IF(ISNA(AA105),#N/A,IF(J105=0,0,_xlfn.STDEV.P($Z105:AA105)/J105*100)),#N/A)</f>
        <v>#N/A</v>
      </c>
      <c r="AG105" s="40" t="e">
        <f>IFERROR(IF(ISNA(AB105),#N/A,IF(K105=0,0,_xlfn.STDEV.P($Z105:AB105)/K105*100)),#N/A)</f>
        <v>#N/A</v>
      </c>
      <c r="AH105" s="40" t="e">
        <f>IFERROR(IF(ISNA(AC105),#N/A,IF(L105=0,0,_xlfn.STDEV.P($Z105:AC105)/L105*100)),#N/A)</f>
        <v>#N/A</v>
      </c>
      <c r="AI105" s="40"/>
    </row>
    <row r="106" spans="1:40" x14ac:dyDescent="0.35">
      <c r="A106">
        <f t="shared" si="90"/>
        <v>100</v>
      </c>
      <c r="B106" s="35">
        <f t="array" ref="B106">IF(B105=0,0,MIN(IF(INDEX(DATOS,0,$N$2)=$U106,IF(ISNUMBER(INDEX(DATOS,0,$C106)),IF(INDEX(DATOS,0,$L$2)=0,IF(INDEX(DATOS,0,$M$2)=1,IF(ISNA(MATCH(INDEX(DATOS,0,$O$2),IF($E$7:E105=E106,$D$7:D105),0)),INDEX(DATOS,0,$K$2))))))))</f>
        <v>0</v>
      </c>
      <c r="C106" s="32">
        <f t="shared" si="91"/>
        <v>20</v>
      </c>
      <c r="D106" s="34" t="str">
        <f>IF($B106=0,"--",INDEX(DATOS,$B106,O$2))</f>
        <v>--</v>
      </c>
      <c r="E106" s="64" t="s">
        <v>1</v>
      </c>
      <c r="F106" s="36" t="str">
        <f t="shared" si="120"/>
        <v>--</v>
      </c>
      <c r="G106" s="109" t="e">
        <f>VLOOKUP($D106,LOC_UNICOS,G$2,0)</f>
        <v>#N/A</v>
      </c>
      <c r="H106" s="109" t="e">
        <f>VLOOKUP($D106,LOC_UNICOS,H$2,0)</f>
        <v>#N/A</v>
      </c>
      <c r="I106" s="38">
        <f t="array" ref="I106">IF($B106=0,-999,IF(COUNTIFS($Z106:Z106,#N/A)&gt;0,-999,AVERAGE($Z106:Z106)))</f>
        <v>-999</v>
      </c>
      <c r="J106" s="38">
        <f t="array" ref="J106">IF($B106=0,-999,IF(COUNTIFS($Z106:AA106,#N/A)&gt;0,-999,AVERAGE($Z106:AA106)))</f>
        <v>-999</v>
      </c>
      <c r="K106" s="38">
        <f t="array" ref="K106">IF($B106=0,-999,IF(COUNTIFS($Z106:AB106,#N/A)&gt;0,-999,AVERAGE($Z106:AB106)))</f>
        <v>-999</v>
      </c>
      <c r="L106" s="38">
        <f t="array" ref="L106">IF($B106=0,-999,IF(COUNTIFS($Z106:AC106,#N/A)&gt;0,-999,AVERAGE($Z106:AC106)))</f>
        <v>-999</v>
      </c>
      <c r="M106" s="38">
        <f t="shared" si="83"/>
        <v>-999</v>
      </c>
      <c r="N106" s="38">
        <f t="shared" si="84"/>
        <v>-999</v>
      </c>
      <c r="O106" s="38">
        <f t="shared" si="85"/>
        <v>-999</v>
      </c>
      <c r="P106" s="38">
        <f t="shared" si="86"/>
        <v>-999</v>
      </c>
      <c r="Q106" s="37">
        <f t="shared" si="87"/>
        <v>0</v>
      </c>
      <c r="R106" s="37">
        <f t="shared" si="79"/>
        <v>0</v>
      </c>
      <c r="S106" s="37">
        <f t="shared" si="80"/>
        <v>0</v>
      </c>
      <c r="T106" s="37">
        <f t="shared" si="81"/>
        <v>0</v>
      </c>
      <c r="U106" s="37">
        <f t="shared" si="88"/>
        <v>2018</v>
      </c>
      <c r="V106" s="37">
        <f t="shared" ref="V106:X106" si="126">U106-1</f>
        <v>2017</v>
      </c>
      <c r="W106" s="37">
        <f t="shared" si="126"/>
        <v>2016</v>
      </c>
      <c r="X106" s="37">
        <f t="shared" si="126"/>
        <v>2015</v>
      </c>
      <c r="Y106" s="39"/>
      <c r="Z106" s="62" t="e">
        <f>IFERROR(IF($B106=0,#N/A,AVERAGEIFS(INDEX(DATOS,0,$C106),INDEX(DATOS,0,$C106),"&lt;&gt;#N/D",INDEX(DATOS,0,$L$2),0,INDEX(DATOS,0,$M$2),1,INDEX(DATOS,0,$N$2),U106,INDEX(DATOS,0,$O$2),$D106)),#N/A)</f>
        <v>#N/A</v>
      </c>
      <c r="AA106" s="62" t="e">
        <f>IFERROR(IF($B106=0,#N/A,AVERAGEIFS(INDEX(DATOS,0,$C106),INDEX(DATOS,0,$C106),"&lt;&gt;#N/D",INDEX(DATOS,0,$L$2),0,INDEX(DATOS,0,$M$2),1,INDEX(DATOS,0,$N$2),V106,INDEX(DATOS,0,$O$2),$D106)),#N/A)</f>
        <v>#N/A</v>
      </c>
      <c r="AB106" s="62" t="e">
        <f>IFERROR(IF($B106=0,#N/A,AVERAGEIFS(INDEX(DATOS,0,$C106),INDEX(DATOS,0,$C106),"&lt;&gt;#N/D",INDEX(DATOS,0,$L$2),0,INDEX(DATOS,0,$M$2),1,INDEX(DATOS,0,$N$2),W106,INDEX(DATOS,0,$O$2),$D106)),#N/A)</f>
        <v>#N/A</v>
      </c>
      <c r="AC106" s="62" t="e">
        <f>IFERROR(IF($B106=0,#N/A,AVERAGEIFS(INDEX(DATOS,0,$C106),INDEX(DATOS,0,$C106),"&lt;&gt;#N/D",INDEX(DATOS,0,$L$2),0,INDEX(DATOS,0,$M$2),1,INDEX(DATOS,0,$N$2),X106,INDEX(DATOS,0,$O$2),$D106)),#N/A)</f>
        <v>#N/A</v>
      </c>
      <c r="AD106" s="33"/>
      <c r="AE106" s="40" t="e">
        <f>IFERROR(IF(ISNA(Z106),#N/A,IF(I106=0,0,_xlfn.STDEV.P($Z106:Z106)/I106*100)),#N/A)</f>
        <v>#N/A</v>
      </c>
      <c r="AF106" s="40" t="e">
        <f>IFERROR(IF(ISNA(AA106),#N/A,IF(J106=0,0,_xlfn.STDEV.P($Z106:AA106)/J106*100)),#N/A)</f>
        <v>#N/A</v>
      </c>
      <c r="AG106" s="40" t="e">
        <f>IFERROR(IF(ISNA(AB106),#N/A,IF(K106=0,0,_xlfn.STDEV.P($Z106:AB106)/K106*100)),#N/A)</f>
        <v>#N/A</v>
      </c>
      <c r="AH106" s="40" t="e">
        <f>IFERROR(IF(ISNA(AC106),#N/A,IF(L106=0,0,_xlfn.STDEV.P($Z106:AC106)/L106*100)),#N/A)</f>
        <v>#N/A</v>
      </c>
      <c r="AI106" s="40"/>
      <c r="AL106" s="5"/>
      <c r="AM106" s="5"/>
      <c r="AN106" s="5"/>
    </row>
    <row r="107" spans="1:40" x14ac:dyDescent="0.35">
      <c r="A107">
        <f t="shared" si="90"/>
        <v>101</v>
      </c>
      <c r="B107" s="35">
        <f t="array" ref="B107">IF(B106=0,0,MIN(IF(INDEX(DATOS,0,$N$2)=$U107,IF(ISNUMBER(INDEX(DATOS,0,$C107)),IF(INDEX(DATOS,0,$L$2)=0,IF(INDEX(DATOS,0,$M$2)=1,IF(ISNA(MATCH(INDEX(DATOS,0,$O$2),IF($E$7:E106=E107,$D$7:D106),0)),INDEX(DATOS,0,$K$2))))))))</f>
        <v>0</v>
      </c>
      <c r="C107" s="32">
        <f t="shared" si="91"/>
        <v>20</v>
      </c>
      <c r="D107" s="34" t="str">
        <f>IF($B107=0,"--",INDEX(DATOS,$B107,O$2))</f>
        <v>--</v>
      </c>
      <c r="E107" s="64" t="s">
        <v>1</v>
      </c>
      <c r="F107" s="36" t="str">
        <f t="shared" si="120"/>
        <v>--</v>
      </c>
      <c r="G107" s="109" t="e">
        <f>VLOOKUP($D107,LOC_UNICOS,G$2,0)</f>
        <v>#N/A</v>
      </c>
      <c r="H107" s="109" t="e">
        <f>VLOOKUP($D107,LOC_UNICOS,H$2,0)</f>
        <v>#N/A</v>
      </c>
      <c r="I107" s="38">
        <f t="array" ref="I107">IF($B107=0,-999,IF(COUNTIFS($Z107:Z107,#N/A)&gt;0,-999,AVERAGE($Z107:Z107)))</f>
        <v>-999</v>
      </c>
      <c r="J107" s="38">
        <f t="array" ref="J107">IF($B107=0,-999,IF(COUNTIFS($Z107:AA107,#N/A)&gt;0,-999,AVERAGE($Z107:AA107)))</f>
        <v>-999</v>
      </c>
      <c r="K107" s="38">
        <f t="array" ref="K107">IF($B107=0,-999,IF(COUNTIFS($Z107:AB107,#N/A)&gt;0,-999,AVERAGE($Z107:AB107)))</f>
        <v>-999</v>
      </c>
      <c r="L107" s="38">
        <f t="array" ref="L107">IF($B107=0,-999,IF(COUNTIFS($Z107:AC107,#N/A)&gt;0,-999,AVERAGE($Z107:AC107)))</f>
        <v>-999</v>
      </c>
      <c r="M107" s="38">
        <f>IFERROR(AE107,-999)</f>
        <v>-999</v>
      </c>
      <c r="N107" s="38">
        <f t="shared" ref="N107:N141" si="127">IFERROR(AF107,-999)</f>
        <v>-999</v>
      </c>
      <c r="O107" s="38">
        <f t="shared" ref="O107:O141" si="128">IFERROR(AG107,-999)</f>
        <v>-999</v>
      </c>
      <c r="P107" s="38">
        <f t="shared" ref="P107:P141" si="129">IFERROR(AH107,-999)</f>
        <v>-999</v>
      </c>
      <c r="Q107" s="37">
        <f t="shared" si="87"/>
        <v>0</v>
      </c>
      <c r="R107" s="37">
        <f t="shared" si="79"/>
        <v>0</v>
      </c>
      <c r="S107" s="37">
        <f t="shared" si="80"/>
        <v>0</v>
      </c>
      <c r="T107" s="37">
        <f t="shared" si="81"/>
        <v>0</v>
      </c>
      <c r="U107" s="37">
        <f t="shared" si="88"/>
        <v>2018</v>
      </c>
      <c r="V107" s="37">
        <f t="shared" ref="V107:X107" si="130">U107-1</f>
        <v>2017</v>
      </c>
      <c r="W107" s="37">
        <f t="shared" si="130"/>
        <v>2016</v>
      </c>
      <c r="X107" s="37">
        <f t="shared" si="130"/>
        <v>2015</v>
      </c>
      <c r="Y107" s="39"/>
      <c r="Z107" s="62" t="e">
        <f>IFERROR(IF($B107=0,#N/A,AVERAGEIFS(INDEX(DATOS,0,$C107),INDEX(DATOS,0,$C107),"&lt;&gt;#N/D",INDEX(DATOS,0,$L$2),0,INDEX(DATOS,0,$M$2),1,INDEX(DATOS,0,$N$2),U107,INDEX(DATOS,0,$O$2),$D107)),#N/A)</f>
        <v>#N/A</v>
      </c>
      <c r="AA107" s="62" t="e">
        <f>IFERROR(IF($B107=0,#N/A,AVERAGEIFS(INDEX(DATOS,0,$C107),INDEX(DATOS,0,$C107),"&lt;&gt;#N/D",INDEX(DATOS,0,$L$2),0,INDEX(DATOS,0,$M$2),1,INDEX(DATOS,0,$N$2),V107,INDEX(DATOS,0,$O$2),$D107)),#N/A)</f>
        <v>#N/A</v>
      </c>
      <c r="AB107" s="62" t="e">
        <f>IFERROR(IF($B107=0,#N/A,AVERAGEIFS(INDEX(DATOS,0,$C107),INDEX(DATOS,0,$C107),"&lt;&gt;#N/D",INDEX(DATOS,0,$L$2),0,INDEX(DATOS,0,$M$2),1,INDEX(DATOS,0,$N$2),W107,INDEX(DATOS,0,$O$2),$D107)),#N/A)</f>
        <v>#N/A</v>
      </c>
      <c r="AC107" s="62" t="e">
        <f>IFERROR(IF($B107=0,#N/A,AVERAGEIFS(INDEX(DATOS,0,$C107),INDEX(DATOS,0,$C107),"&lt;&gt;#N/D",INDEX(DATOS,0,$L$2),0,INDEX(DATOS,0,$M$2),1,INDEX(DATOS,0,$N$2),X107,INDEX(DATOS,0,$O$2),$D107)),#N/A)</f>
        <v>#N/A</v>
      </c>
      <c r="AD107" s="33"/>
      <c r="AE107" s="40" t="e">
        <f>IFERROR(IF(ISNA(Z107),#N/A,IF(I107=0,0,_xlfn.STDEV.P($Z107:Z107)/I107*100)),#N/A)</f>
        <v>#N/A</v>
      </c>
      <c r="AF107" s="40" t="e">
        <f>IFERROR(IF(ISNA(AA107),#N/A,IF(J107=0,0,_xlfn.STDEV.P($Z107:AA107)/J107*100)),#N/A)</f>
        <v>#N/A</v>
      </c>
      <c r="AG107" s="40" t="e">
        <f>IFERROR(IF(ISNA(AB107),#N/A,IF(K107=0,0,_xlfn.STDEV.P($Z107:AB107)/K107*100)),#N/A)</f>
        <v>#N/A</v>
      </c>
      <c r="AH107" s="40" t="e">
        <f>IFERROR(IF(ISNA(AC107),#N/A,IF(L107=0,0,_xlfn.STDEV.P($Z107:AC107)/L107*100)),#N/A)</f>
        <v>#N/A</v>
      </c>
      <c r="AI107" s="40"/>
    </row>
    <row r="108" spans="1:40" x14ac:dyDescent="0.35">
      <c r="A108">
        <f t="shared" si="90"/>
        <v>102</v>
      </c>
      <c r="B108" s="35">
        <f t="array" ref="B108">IF(B107=0,0,MIN(IF(INDEX(DATOS,0,$N$2)=$U108,IF(ISNUMBER(INDEX(DATOS,0,$C108)),IF(INDEX(DATOS,0,$L$2)=0,IF(INDEX(DATOS,0,$M$2)=1,IF(ISNA(MATCH(INDEX(DATOS,0,$O$2),IF($E$7:E107=E108,$D$7:D107),0)),INDEX(DATOS,0,$K$2))))))))</f>
        <v>0</v>
      </c>
      <c r="C108" s="32">
        <f t="shared" si="91"/>
        <v>20</v>
      </c>
      <c r="D108" s="34" t="str">
        <f>IF($B108=0,"--",INDEX(DATOS,$B108,O$2))</f>
        <v>--</v>
      </c>
      <c r="E108" s="64" t="s">
        <v>1</v>
      </c>
      <c r="F108" s="36" t="str">
        <f t="shared" si="120"/>
        <v>--</v>
      </c>
      <c r="G108" s="109" t="e">
        <f>VLOOKUP($D108,LOC_UNICOS,G$2,0)</f>
        <v>#N/A</v>
      </c>
      <c r="H108" s="109" t="e">
        <f>VLOOKUP($D108,LOC_UNICOS,H$2,0)</f>
        <v>#N/A</v>
      </c>
      <c r="I108" s="38">
        <f t="array" ref="I108">IF($B108=0,-999,IF(COUNTIFS($Z108:Z108,#N/A)&gt;0,-999,AVERAGE($Z108:Z108)))</f>
        <v>-999</v>
      </c>
      <c r="J108" s="38">
        <f t="array" ref="J108">IF($B108=0,-999,IF(COUNTIFS($Z108:AA108,#N/A)&gt;0,-999,AVERAGE($Z108:AA108)))</f>
        <v>-999</v>
      </c>
      <c r="K108" s="38">
        <f t="array" ref="K108">IF($B108=0,-999,IF(COUNTIFS($Z108:AB108,#N/A)&gt;0,-999,AVERAGE($Z108:AB108)))</f>
        <v>-999</v>
      </c>
      <c r="L108" s="38">
        <f t="array" ref="L108">IF($B108=0,-999,IF(COUNTIFS($Z108:AC108,#N/A)&gt;0,-999,AVERAGE($Z108:AC108)))</f>
        <v>-999</v>
      </c>
      <c r="M108" s="38">
        <f t="shared" ref="M108:M141" si="131">IFERROR(AE108,-999)</f>
        <v>-999</v>
      </c>
      <c r="N108" s="38">
        <f t="shared" si="127"/>
        <v>-999</v>
      </c>
      <c r="O108" s="38">
        <f t="shared" si="128"/>
        <v>-999</v>
      </c>
      <c r="P108" s="38">
        <f t="shared" si="129"/>
        <v>-999</v>
      </c>
      <c r="Q108" s="37">
        <f t="shared" si="87"/>
        <v>0</v>
      </c>
      <c r="R108" s="37">
        <f t="shared" si="79"/>
        <v>0</v>
      </c>
      <c r="S108" s="37">
        <f t="shared" si="80"/>
        <v>0</v>
      </c>
      <c r="T108" s="37">
        <f t="shared" si="81"/>
        <v>0</v>
      </c>
      <c r="U108" s="37">
        <f t="shared" si="88"/>
        <v>2018</v>
      </c>
      <c r="V108" s="37">
        <f t="shared" ref="V108:X108" si="132">U108-1</f>
        <v>2017</v>
      </c>
      <c r="W108" s="37">
        <f t="shared" si="132"/>
        <v>2016</v>
      </c>
      <c r="X108" s="37">
        <f t="shared" si="132"/>
        <v>2015</v>
      </c>
      <c r="Y108" s="39"/>
      <c r="Z108" s="62" t="e">
        <f>IFERROR(IF($B108=0,#N/A,AVERAGEIFS(INDEX(DATOS,0,$C108),INDEX(DATOS,0,$C108),"&lt;&gt;#N/D",INDEX(DATOS,0,$L$2),0,INDEX(DATOS,0,$M$2),1,INDEX(DATOS,0,$N$2),U108,INDEX(DATOS,0,$O$2),$D108)),#N/A)</f>
        <v>#N/A</v>
      </c>
      <c r="AA108" s="62" t="e">
        <f>IFERROR(IF($B108=0,#N/A,AVERAGEIFS(INDEX(DATOS,0,$C108),INDEX(DATOS,0,$C108),"&lt;&gt;#N/D",INDEX(DATOS,0,$L$2),0,INDEX(DATOS,0,$M$2),1,INDEX(DATOS,0,$N$2),V108,INDEX(DATOS,0,$O$2),$D108)),#N/A)</f>
        <v>#N/A</v>
      </c>
      <c r="AB108" s="62" t="e">
        <f>IFERROR(IF($B108=0,#N/A,AVERAGEIFS(INDEX(DATOS,0,$C108),INDEX(DATOS,0,$C108),"&lt;&gt;#N/D",INDEX(DATOS,0,$L$2),0,INDEX(DATOS,0,$M$2),1,INDEX(DATOS,0,$N$2),W108,INDEX(DATOS,0,$O$2),$D108)),#N/A)</f>
        <v>#N/A</v>
      </c>
      <c r="AC108" s="62" t="e">
        <f>IFERROR(IF($B108=0,#N/A,AVERAGEIFS(INDEX(DATOS,0,$C108),INDEX(DATOS,0,$C108),"&lt;&gt;#N/D",INDEX(DATOS,0,$L$2),0,INDEX(DATOS,0,$M$2),1,INDEX(DATOS,0,$N$2),X108,INDEX(DATOS,0,$O$2),$D108)),#N/A)</f>
        <v>#N/A</v>
      </c>
      <c r="AD108" s="33"/>
      <c r="AE108" s="40" t="e">
        <f>IFERROR(IF(ISNA(Z108),#N/A,IF(I108=0,0,_xlfn.STDEV.P($Z108:Z108)/I108*100)),#N/A)</f>
        <v>#N/A</v>
      </c>
      <c r="AF108" s="40" t="e">
        <f>IFERROR(IF(ISNA(AA108),#N/A,IF(J108=0,0,_xlfn.STDEV.P($Z108:AA108)/J108*100)),#N/A)</f>
        <v>#N/A</v>
      </c>
      <c r="AG108" s="40" t="e">
        <f>IFERROR(IF(ISNA(AB108),#N/A,IF(K108=0,0,_xlfn.STDEV.P($Z108:AB108)/K108*100)),#N/A)</f>
        <v>#N/A</v>
      </c>
      <c r="AH108" s="40" t="e">
        <f>IFERROR(IF(ISNA(AC108),#N/A,IF(L108=0,0,_xlfn.STDEV.P($Z108:AC108)/L108*100)),#N/A)</f>
        <v>#N/A</v>
      </c>
      <c r="AI108" s="40"/>
    </row>
    <row r="109" spans="1:40" x14ac:dyDescent="0.35">
      <c r="A109">
        <f t="shared" si="90"/>
        <v>103</v>
      </c>
      <c r="B109" s="35">
        <f t="array" ref="B109">IF(B108=0,0,MIN(IF(INDEX(DATOS,0,$N$2)=$U109,IF(ISNUMBER(INDEX(DATOS,0,$C109)),IF(INDEX(DATOS,0,$L$2)=0,IF(INDEX(DATOS,0,$M$2)=1,IF(ISNA(MATCH(INDEX(DATOS,0,$O$2),IF($E$7:E108=E109,$D$7:D108),0)),INDEX(DATOS,0,$K$2))))))))</f>
        <v>0</v>
      </c>
      <c r="C109" s="32">
        <f t="shared" si="91"/>
        <v>20</v>
      </c>
      <c r="D109" s="34" t="str">
        <f>IF($B109=0,"--",INDEX(DATOS,$B109,O$2))</f>
        <v>--</v>
      </c>
      <c r="E109" s="64" t="s">
        <v>1</v>
      </c>
      <c r="F109" s="36" t="str">
        <f t="shared" si="120"/>
        <v>--</v>
      </c>
      <c r="G109" s="109" t="e">
        <f>VLOOKUP($D109,LOC_UNICOS,G$2,0)</f>
        <v>#N/A</v>
      </c>
      <c r="H109" s="109" t="e">
        <f>VLOOKUP($D109,LOC_UNICOS,H$2,0)</f>
        <v>#N/A</v>
      </c>
      <c r="I109" s="38">
        <f t="array" ref="I109">IF($B109=0,-999,IF(COUNTIFS($Z109:Z109,#N/A)&gt;0,-999,AVERAGE($Z109:Z109)))</f>
        <v>-999</v>
      </c>
      <c r="J109" s="38">
        <f t="array" ref="J109">IF($B109=0,-999,IF(COUNTIFS($Z109:AA109,#N/A)&gt;0,-999,AVERAGE($Z109:AA109)))</f>
        <v>-999</v>
      </c>
      <c r="K109" s="38">
        <f t="array" ref="K109">IF($B109=0,-999,IF(COUNTIFS($Z109:AB109,#N/A)&gt;0,-999,AVERAGE($Z109:AB109)))</f>
        <v>-999</v>
      </c>
      <c r="L109" s="38">
        <f t="array" ref="L109">IF($B109=0,-999,IF(COUNTIFS($Z109:AC109,#N/A)&gt;0,-999,AVERAGE($Z109:AC109)))</f>
        <v>-999</v>
      </c>
      <c r="M109" s="38">
        <f t="shared" si="131"/>
        <v>-999</v>
      </c>
      <c r="N109" s="38">
        <f t="shared" si="127"/>
        <v>-999</v>
      </c>
      <c r="O109" s="38">
        <f t="shared" si="128"/>
        <v>-999</v>
      </c>
      <c r="P109" s="38">
        <f t="shared" si="129"/>
        <v>-999</v>
      </c>
      <c r="Q109" s="37">
        <f t="shared" si="87"/>
        <v>0</v>
      </c>
      <c r="R109" s="37">
        <f t="shared" si="79"/>
        <v>0</v>
      </c>
      <c r="S109" s="37">
        <f t="shared" si="80"/>
        <v>0</v>
      </c>
      <c r="T109" s="37">
        <f t="shared" si="81"/>
        <v>0</v>
      </c>
      <c r="U109" s="37">
        <f t="shared" si="88"/>
        <v>2018</v>
      </c>
      <c r="V109" s="37">
        <f t="shared" ref="V109:X109" si="133">U109-1</f>
        <v>2017</v>
      </c>
      <c r="W109" s="37">
        <f t="shared" si="133"/>
        <v>2016</v>
      </c>
      <c r="X109" s="37">
        <f t="shared" si="133"/>
        <v>2015</v>
      </c>
      <c r="Y109" s="39"/>
      <c r="Z109" s="62" t="e">
        <f>IFERROR(IF($B109=0,#N/A,AVERAGEIFS(INDEX(DATOS,0,$C109),INDEX(DATOS,0,$C109),"&lt;&gt;#N/D",INDEX(DATOS,0,$L$2),0,INDEX(DATOS,0,$M$2),1,INDEX(DATOS,0,$N$2),U109,INDEX(DATOS,0,$O$2),$D109)),#N/A)</f>
        <v>#N/A</v>
      </c>
      <c r="AA109" s="62" t="e">
        <f>IFERROR(IF($B109=0,#N/A,AVERAGEIFS(INDEX(DATOS,0,$C109),INDEX(DATOS,0,$C109),"&lt;&gt;#N/D",INDEX(DATOS,0,$L$2),0,INDEX(DATOS,0,$M$2),1,INDEX(DATOS,0,$N$2),V109,INDEX(DATOS,0,$O$2),$D109)),#N/A)</f>
        <v>#N/A</v>
      </c>
      <c r="AB109" s="62" t="e">
        <f>IFERROR(IF($B109=0,#N/A,AVERAGEIFS(INDEX(DATOS,0,$C109),INDEX(DATOS,0,$C109),"&lt;&gt;#N/D",INDEX(DATOS,0,$L$2),0,INDEX(DATOS,0,$M$2),1,INDEX(DATOS,0,$N$2),W109,INDEX(DATOS,0,$O$2),$D109)),#N/A)</f>
        <v>#N/A</v>
      </c>
      <c r="AC109" s="62" t="e">
        <f>IFERROR(IF($B109=0,#N/A,AVERAGEIFS(INDEX(DATOS,0,$C109),INDEX(DATOS,0,$C109),"&lt;&gt;#N/D",INDEX(DATOS,0,$L$2),0,INDEX(DATOS,0,$M$2),1,INDEX(DATOS,0,$N$2),X109,INDEX(DATOS,0,$O$2),$D109)),#N/A)</f>
        <v>#N/A</v>
      </c>
      <c r="AD109" s="33"/>
      <c r="AE109" s="40" t="e">
        <f>IFERROR(IF(ISNA(Z109),#N/A,IF(I109=0,0,_xlfn.STDEV.P($Z109:Z109)/I109*100)),#N/A)</f>
        <v>#N/A</v>
      </c>
      <c r="AF109" s="40" t="e">
        <f>IFERROR(IF(ISNA(AA109),#N/A,IF(J109=0,0,_xlfn.STDEV.P($Z109:AA109)/J109*100)),#N/A)</f>
        <v>#N/A</v>
      </c>
      <c r="AG109" s="40" t="e">
        <f>IFERROR(IF(ISNA(AB109),#N/A,IF(K109=0,0,_xlfn.STDEV.P($Z109:AB109)/K109*100)),#N/A)</f>
        <v>#N/A</v>
      </c>
      <c r="AH109" s="40" t="e">
        <f>IFERROR(IF(ISNA(AC109),#N/A,IF(L109=0,0,_xlfn.STDEV.P($Z109:AC109)/L109*100)),#N/A)</f>
        <v>#N/A</v>
      </c>
      <c r="AI109" s="40"/>
    </row>
    <row r="110" spans="1:40" x14ac:dyDescent="0.35">
      <c r="A110">
        <f t="shared" si="90"/>
        <v>104</v>
      </c>
      <c r="B110" s="35">
        <f t="array" ref="B110">IF(B109=0,0,MIN(IF(INDEX(DATOS,0,$N$2)=$U110,IF(ISNUMBER(INDEX(DATOS,0,$C110)),IF(INDEX(DATOS,0,$L$2)=0,IF(INDEX(DATOS,0,$M$2)=1,IF(ISNA(MATCH(INDEX(DATOS,0,$O$2),IF($E$7:E109=E110,$D$7:D109),0)),INDEX(DATOS,0,$K$2))))))))</f>
        <v>0</v>
      </c>
      <c r="C110" s="32">
        <f t="shared" si="91"/>
        <v>20</v>
      </c>
      <c r="D110" s="34" t="str">
        <f>IF($B110=0,"--",INDEX(DATOS,$B110,O$2))</f>
        <v>--</v>
      </c>
      <c r="E110" s="64" t="s">
        <v>1</v>
      </c>
      <c r="F110" s="36" t="str">
        <f t="shared" si="120"/>
        <v>--</v>
      </c>
      <c r="G110" s="109" t="e">
        <f>VLOOKUP($D110,LOC_UNICOS,G$2,0)</f>
        <v>#N/A</v>
      </c>
      <c r="H110" s="109" t="e">
        <f>VLOOKUP($D110,LOC_UNICOS,H$2,0)</f>
        <v>#N/A</v>
      </c>
      <c r="I110" s="38">
        <f t="array" ref="I110">IF($B110=0,-999,IF(COUNTIFS($Z110:Z110,#N/A)&gt;0,-999,AVERAGE($Z110:Z110)))</f>
        <v>-999</v>
      </c>
      <c r="J110" s="38">
        <f t="array" ref="J110">IF($B110=0,-999,IF(COUNTIFS($Z110:AA110,#N/A)&gt;0,-999,AVERAGE($Z110:AA110)))</f>
        <v>-999</v>
      </c>
      <c r="K110" s="38">
        <f t="array" ref="K110">IF($B110=0,-999,IF(COUNTIFS($Z110:AB110,#N/A)&gt;0,-999,AVERAGE($Z110:AB110)))</f>
        <v>-999</v>
      </c>
      <c r="L110" s="38">
        <f t="array" ref="L110">IF($B110=0,-999,IF(COUNTIFS($Z110:AC110,#N/A)&gt;0,-999,AVERAGE($Z110:AC110)))</f>
        <v>-999</v>
      </c>
      <c r="M110" s="38">
        <f t="shared" si="131"/>
        <v>-999</v>
      </c>
      <c r="N110" s="38">
        <f t="shared" si="127"/>
        <v>-999</v>
      </c>
      <c r="O110" s="38">
        <f t="shared" si="128"/>
        <v>-999</v>
      </c>
      <c r="P110" s="38">
        <f t="shared" si="129"/>
        <v>-999</v>
      </c>
      <c r="Q110" s="37">
        <f t="shared" si="87"/>
        <v>0</v>
      </c>
      <c r="R110" s="37">
        <f t="shared" si="79"/>
        <v>0</v>
      </c>
      <c r="S110" s="37">
        <f t="shared" si="80"/>
        <v>0</v>
      </c>
      <c r="T110" s="37">
        <f t="shared" si="81"/>
        <v>0</v>
      </c>
      <c r="U110" s="37">
        <f t="shared" si="88"/>
        <v>2018</v>
      </c>
      <c r="V110" s="37">
        <f t="shared" ref="V110:X110" si="134">U110-1</f>
        <v>2017</v>
      </c>
      <c r="W110" s="37">
        <f t="shared" si="134"/>
        <v>2016</v>
      </c>
      <c r="X110" s="37">
        <f t="shared" si="134"/>
        <v>2015</v>
      </c>
      <c r="Y110" s="39"/>
      <c r="Z110" s="62" t="e">
        <f>IFERROR(IF($B110=0,#N/A,AVERAGEIFS(INDEX(DATOS,0,$C110),INDEX(DATOS,0,$C110),"&lt;&gt;#N/D",INDEX(DATOS,0,$L$2),0,INDEX(DATOS,0,$M$2),1,INDEX(DATOS,0,$N$2),U110,INDEX(DATOS,0,$O$2),$D110)),#N/A)</f>
        <v>#N/A</v>
      </c>
      <c r="AA110" s="62" t="e">
        <f>IFERROR(IF($B110=0,#N/A,AVERAGEIFS(INDEX(DATOS,0,$C110),INDEX(DATOS,0,$C110),"&lt;&gt;#N/D",INDEX(DATOS,0,$L$2),0,INDEX(DATOS,0,$M$2),1,INDEX(DATOS,0,$N$2),V110,INDEX(DATOS,0,$O$2),$D110)),#N/A)</f>
        <v>#N/A</v>
      </c>
      <c r="AB110" s="62" t="e">
        <f>IFERROR(IF($B110=0,#N/A,AVERAGEIFS(INDEX(DATOS,0,$C110),INDEX(DATOS,0,$C110),"&lt;&gt;#N/D",INDEX(DATOS,0,$L$2),0,INDEX(DATOS,0,$M$2),1,INDEX(DATOS,0,$N$2),W110,INDEX(DATOS,0,$O$2),$D110)),#N/A)</f>
        <v>#N/A</v>
      </c>
      <c r="AC110" s="62" t="e">
        <f>IFERROR(IF($B110=0,#N/A,AVERAGEIFS(INDEX(DATOS,0,$C110),INDEX(DATOS,0,$C110),"&lt;&gt;#N/D",INDEX(DATOS,0,$L$2),0,INDEX(DATOS,0,$M$2),1,INDEX(DATOS,0,$N$2),X110,INDEX(DATOS,0,$O$2),$D110)),#N/A)</f>
        <v>#N/A</v>
      </c>
      <c r="AD110" s="33"/>
      <c r="AE110" s="40" t="e">
        <f>IFERROR(IF(ISNA(Z110),#N/A,IF(I110=0,0,_xlfn.STDEV.P($Z110:Z110)/I110*100)),#N/A)</f>
        <v>#N/A</v>
      </c>
      <c r="AF110" s="40" t="e">
        <f>IFERROR(IF(ISNA(AA110),#N/A,IF(J110=0,0,_xlfn.STDEV.P($Z110:AA110)/J110*100)),#N/A)</f>
        <v>#N/A</v>
      </c>
      <c r="AG110" s="40" t="e">
        <f>IFERROR(IF(ISNA(AB110),#N/A,IF(K110=0,0,_xlfn.STDEV.P($Z110:AB110)/K110*100)),#N/A)</f>
        <v>#N/A</v>
      </c>
      <c r="AH110" s="40" t="e">
        <f>IFERROR(IF(ISNA(AC110),#N/A,IF(L110=0,0,_xlfn.STDEV.P($Z110:AC110)/L110*100)),#N/A)</f>
        <v>#N/A</v>
      </c>
      <c r="AI110" s="40"/>
    </row>
    <row r="111" spans="1:40" x14ac:dyDescent="0.35">
      <c r="A111">
        <f t="shared" si="90"/>
        <v>105</v>
      </c>
      <c r="B111" s="35">
        <f t="array" ref="B111">IF(B110=0,0,MIN(IF(INDEX(DATOS,0,$N$2)=$U111,IF(ISNUMBER(INDEX(DATOS,0,$C111)),IF(INDEX(DATOS,0,$L$2)=0,IF(INDEX(DATOS,0,$M$2)=1,IF(ISNA(MATCH(INDEX(DATOS,0,$O$2),IF($E$7:E110=E111,$D$7:D110),0)),INDEX(DATOS,0,$K$2))))))))</f>
        <v>0</v>
      </c>
      <c r="C111" s="32">
        <f t="shared" si="91"/>
        <v>20</v>
      </c>
      <c r="D111" s="34" t="str">
        <f>IF($B111=0,"--",INDEX(DATOS,$B111,O$2))</f>
        <v>--</v>
      </c>
      <c r="E111" s="64" t="s">
        <v>1</v>
      </c>
      <c r="F111" s="36" t="str">
        <f t="shared" si="120"/>
        <v>--</v>
      </c>
      <c r="G111" s="109" t="e">
        <f>VLOOKUP($D111,LOC_UNICOS,G$2,0)</f>
        <v>#N/A</v>
      </c>
      <c r="H111" s="109" t="e">
        <f>VLOOKUP($D111,LOC_UNICOS,H$2,0)</f>
        <v>#N/A</v>
      </c>
      <c r="I111" s="38">
        <f t="array" ref="I111">IF($B111=0,-999,IF(COUNTIFS($Z111:Z111,#N/A)&gt;0,-999,AVERAGE($Z111:Z111)))</f>
        <v>-999</v>
      </c>
      <c r="J111" s="38">
        <f t="array" ref="J111">IF($B111=0,-999,IF(COUNTIFS($Z111:AA111,#N/A)&gt;0,-999,AVERAGE($Z111:AA111)))</f>
        <v>-999</v>
      </c>
      <c r="K111" s="38">
        <f t="array" ref="K111">IF($B111=0,-999,IF(COUNTIFS($Z111:AB111,#N/A)&gt;0,-999,AVERAGE($Z111:AB111)))</f>
        <v>-999</v>
      </c>
      <c r="L111" s="38">
        <f t="array" ref="L111">IF($B111=0,-999,IF(COUNTIFS($Z111:AC111,#N/A)&gt;0,-999,AVERAGE($Z111:AC111)))</f>
        <v>-999</v>
      </c>
      <c r="M111" s="38">
        <f t="shared" si="131"/>
        <v>-999</v>
      </c>
      <c r="N111" s="38">
        <f t="shared" si="127"/>
        <v>-999</v>
      </c>
      <c r="O111" s="38">
        <f t="shared" si="128"/>
        <v>-999</v>
      </c>
      <c r="P111" s="38">
        <f t="shared" si="129"/>
        <v>-999</v>
      </c>
      <c r="Q111" s="37">
        <f t="shared" si="87"/>
        <v>0</v>
      </c>
      <c r="R111" s="37">
        <f t="shared" si="79"/>
        <v>0</v>
      </c>
      <c r="S111" s="37">
        <f t="shared" si="80"/>
        <v>0</v>
      </c>
      <c r="T111" s="37">
        <f t="shared" si="81"/>
        <v>0</v>
      </c>
      <c r="U111" s="37">
        <f t="shared" si="88"/>
        <v>2018</v>
      </c>
      <c r="V111" s="37">
        <f t="shared" ref="V111:X111" si="135">U111-1</f>
        <v>2017</v>
      </c>
      <c r="W111" s="37">
        <f t="shared" si="135"/>
        <v>2016</v>
      </c>
      <c r="X111" s="37">
        <f t="shared" si="135"/>
        <v>2015</v>
      </c>
      <c r="Y111" s="39"/>
      <c r="Z111" s="62" t="e">
        <f>IFERROR(IF($B111=0,#N/A,AVERAGEIFS(INDEX(DATOS,0,$C111),INDEX(DATOS,0,$C111),"&lt;&gt;#N/D",INDEX(DATOS,0,$L$2),0,INDEX(DATOS,0,$M$2),1,INDEX(DATOS,0,$N$2),U111,INDEX(DATOS,0,$O$2),$D111)),#N/A)</f>
        <v>#N/A</v>
      </c>
      <c r="AA111" s="62" t="e">
        <f>IFERROR(IF($B111=0,#N/A,AVERAGEIFS(INDEX(DATOS,0,$C111),INDEX(DATOS,0,$C111),"&lt;&gt;#N/D",INDEX(DATOS,0,$L$2),0,INDEX(DATOS,0,$M$2),1,INDEX(DATOS,0,$N$2),V111,INDEX(DATOS,0,$O$2),$D111)),#N/A)</f>
        <v>#N/A</v>
      </c>
      <c r="AB111" s="62" t="e">
        <f>IFERROR(IF($B111=0,#N/A,AVERAGEIFS(INDEX(DATOS,0,$C111),INDEX(DATOS,0,$C111),"&lt;&gt;#N/D",INDEX(DATOS,0,$L$2),0,INDEX(DATOS,0,$M$2),1,INDEX(DATOS,0,$N$2),W111,INDEX(DATOS,0,$O$2),$D111)),#N/A)</f>
        <v>#N/A</v>
      </c>
      <c r="AC111" s="62" t="e">
        <f>IFERROR(IF($B111=0,#N/A,AVERAGEIFS(INDEX(DATOS,0,$C111),INDEX(DATOS,0,$C111),"&lt;&gt;#N/D",INDEX(DATOS,0,$L$2),0,INDEX(DATOS,0,$M$2),1,INDEX(DATOS,0,$N$2),X111,INDEX(DATOS,0,$O$2),$D111)),#N/A)</f>
        <v>#N/A</v>
      </c>
      <c r="AD111" s="33"/>
      <c r="AE111" s="40" t="e">
        <f>IFERROR(IF(ISNA(Z111),#N/A,IF(I111=0,0,_xlfn.STDEV.P($Z111:Z111)/I111*100)),#N/A)</f>
        <v>#N/A</v>
      </c>
      <c r="AF111" s="40" t="e">
        <f>IFERROR(IF(ISNA(AA111),#N/A,IF(J111=0,0,_xlfn.STDEV.P($Z111:AA111)/J111*100)),#N/A)</f>
        <v>#N/A</v>
      </c>
      <c r="AG111" s="40" t="e">
        <f>IFERROR(IF(ISNA(AB111),#N/A,IF(K111=0,0,_xlfn.STDEV.P($Z111:AB111)/K111*100)),#N/A)</f>
        <v>#N/A</v>
      </c>
      <c r="AH111" s="40" t="e">
        <f>IFERROR(IF(ISNA(AC111),#N/A,IF(L111=0,0,_xlfn.STDEV.P($Z111:AC111)/L111*100)),#N/A)</f>
        <v>#N/A</v>
      </c>
      <c r="AI111" s="40"/>
    </row>
    <row r="112" spans="1:40" x14ac:dyDescent="0.35">
      <c r="A112">
        <f t="shared" si="90"/>
        <v>106</v>
      </c>
      <c r="B112" s="35">
        <f t="array" ref="B112">IF(B111=0,0,MIN(IF(INDEX(DATOS,0,$N$2)=$U112,IF(ISNUMBER(INDEX(DATOS,0,$C112)),IF(INDEX(DATOS,0,$L$2)=0,IF(INDEX(DATOS,0,$M$2)=1,IF(ISNA(MATCH(INDEX(DATOS,0,$O$2),IF($E$7:E111=E112,$D$7:D111),0)),INDEX(DATOS,0,$K$2))))))))</f>
        <v>0</v>
      </c>
      <c r="C112" s="32">
        <f t="shared" si="91"/>
        <v>20</v>
      </c>
      <c r="D112" s="34" t="str">
        <f>IF($B112=0,"--",INDEX(DATOS,$B112,O$2))</f>
        <v>--</v>
      </c>
      <c r="E112" s="64" t="s">
        <v>1</v>
      </c>
      <c r="F112" s="36" t="str">
        <f t="shared" si="120"/>
        <v>--</v>
      </c>
      <c r="G112" s="109" t="e">
        <f>VLOOKUP($D112,LOC_UNICOS,G$2,0)</f>
        <v>#N/A</v>
      </c>
      <c r="H112" s="109" t="e">
        <f>VLOOKUP($D112,LOC_UNICOS,H$2,0)</f>
        <v>#N/A</v>
      </c>
      <c r="I112" s="38">
        <f t="array" ref="I112">IF($B112=0,-999,IF(COUNTIFS($Z112:Z112,#N/A)&gt;0,-999,AVERAGE($Z112:Z112)))</f>
        <v>-999</v>
      </c>
      <c r="J112" s="38">
        <f t="array" ref="J112">IF($B112=0,-999,IF(COUNTIFS($Z112:AA112,#N/A)&gt;0,-999,AVERAGE($Z112:AA112)))</f>
        <v>-999</v>
      </c>
      <c r="K112" s="38">
        <f t="array" ref="K112">IF($B112=0,-999,IF(COUNTIFS($Z112:AB112,#N/A)&gt;0,-999,AVERAGE($Z112:AB112)))</f>
        <v>-999</v>
      </c>
      <c r="L112" s="38">
        <f t="array" ref="L112">IF($B112=0,-999,IF(COUNTIFS($Z112:AC112,#N/A)&gt;0,-999,AVERAGE($Z112:AC112)))</f>
        <v>-999</v>
      </c>
      <c r="M112" s="38">
        <f t="shared" si="131"/>
        <v>-999</v>
      </c>
      <c r="N112" s="38">
        <f t="shared" si="127"/>
        <v>-999</v>
      </c>
      <c r="O112" s="38">
        <f t="shared" si="128"/>
        <v>-999</v>
      </c>
      <c r="P112" s="38">
        <f t="shared" si="129"/>
        <v>-999</v>
      </c>
      <c r="Q112" s="37">
        <f t="shared" si="87"/>
        <v>0</v>
      </c>
      <c r="R112" s="37">
        <f t="shared" si="79"/>
        <v>0</v>
      </c>
      <c r="S112" s="37">
        <f t="shared" si="80"/>
        <v>0</v>
      </c>
      <c r="T112" s="37">
        <f t="shared" si="81"/>
        <v>0</v>
      </c>
      <c r="U112" s="37">
        <f t="shared" si="88"/>
        <v>2018</v>
      </c>
      <c r="V112" s="37">
        <f t="shared" ref="V112:X112" si="136">U112-1</f>
        <v>2017</v>
      </c>
      <c r="W112" s="37">
        <f t="shared" si="136"/>
        <v>2016</v>
      </c>
      <c r="X112" s="37">
        <f t="shared" si="136"/>
        <v>2015</v>
      </c>
      <c r="Y112" s="39"/>
      <c r="Z112" s="62" t="e">
        <f>IFERROR(IF($B112=0,#N/A,AVERAGEIFS(INDEX(DATOS,0,$C112),INDEX(DATOS,0,$C112),"&lt;&gt;#N/D",INDEX(DATOS,0,$L$2),0,INDEX(DATOS,0,$M$2),1,INDEX(DATOS,0,$N$2),U112,INDEX(DATOS,0,$O$2),$D112)),#N/A)</f>
        <v>#N/A</v>
      </c>
      <c r="AA112" s="62" t="e">
        <f>IFERROR(IF($B112=0,#N/A,AVERAGEIFS(INDEX(DATOS,0,$C112),INDEX(DATOS,0,$C112),"&lt;&gt;#N/D",INDEX(DATOS,0,$L$2),0,INDEX(DATOS,0,$M$2),1,INDEX(DATOS,0,$N$2),V112,INDEX(DATOS,0,$O$2),$D112)),#N/A)</f>
        <v>#N/A</v>
      </c>
      <c r="AB112" s="62" t="e">
        <f>IFERROR(IF($B112=0,#N/A,AVERAGEIFS(INDEX(DATOS,0,$C112),INDEX(DATOS,0,$C112),"&lt;&gt;#N/D",INDEX(DATOS,0,$L$2),0,INDEX(DATOS,0,$M$2),1,INDEX(DATOS,0,$N$2),W112,INDEX(DATOS,0,$O$2),$D112)),#N/A)</f>
        <v>#N/A</v>
      </c>
      <c r="AC112" s="62" t="e">
        <f>IFERROR(IF($B112=0,#N/A,AVERAGEIFS(INDEX(DATOS,0,$C112),INDEX(DATOS,0,$C112),"&lt;&gt;#N/D",INDEX(DATOS,0,$L$2),0,INDEX(DATOS,0,$M$2),1,INDEX(DATOS,0,$N$2),X112,INDEX(DATOS,0,$O$2),$D112)),#N/A)</f>
        <v>#N/A</v>
      </c>
      <c r="AD112" s="33"/>
      <c r="AE112" s="40" t="e">
        <f>IFERROR(IF(ISNA(Z112),#N/A,IF(I112=0,0,_xlfn.STDEV.P($Z112:Z112)/I112*100)),#N/A)</f>
        <v>#N/A</v>
      </c>
      <c r="AF112" s="40" t="e">
        <f>IFERROR(IF(ISNA(AA112),#N/A,IF(J112=0,0,_xlfn.STDEV.P($Z112:AA112)/J112*100)),#N/A)</f>
        <v>#N/A</v>
      </c>
      <c r="AG112" s="40" t="e">
        <f>IFERROR(IF(ISNA(AB112),#N/A,IF(K112=0,0,_xlfn.STDEV.P($Z112:AB112)/K112*100)),#N/A)</f>
        <v>#N/A</v>
      </c>
      <c r="AH112" s="40" t="e">
        <f>IFERROR(IF(ISNA(AC112),#N/A,IF(L112=0,0,_xlfn.STDEV.P($Z112:AC112)/L112*100)),#N/A)</f>
        <v>#N/A</v>
      </c>
      <c r="AI112" s="40"/>
    </row>
    <row r="113" spans="1:35" x14ac:dyDescent="0.35">
      <c r="A113">
        <f t="shared" si="90"/>
        <v>107</v>
      </c>
      <c r="B113" s="35">
        <f t="array" ref="B113">IF(B112=0,0,MIN(IF(INDEX(DATOS,0,$N$2)=$U113,IF(ISNUMBER(INDEX(DATOS,0,$C113)),IF(INDEX(DATOS,0,$L$2)=0,IF(INDEX(DATOS,0,$M$2)=1,IF(ISNA(MATCH(INDEX(DATOS,0,$O$2),IF($E$7:E112=E113,$D$7:D112),0)),INDEX(DATOS,0,$K$2))))))))</f>
        <v>0</v>
      </c>
      <c r="C113" s="32">
        <f t="shared" si="91"/>
        <v>20</v>
      </c>
      <c r="D113" s="34" t="str">
        <f>IF($B113=0,"--",INDEX(DATOS,$B113,O$2))</f>
        <v>--</v>
      </c>
      <c r="E113" s="64" t="s">
        <v>1</v>
      </c>
      <c r="F113" s="36" t="str">
        <f t="shared" si="120"/>
        <v>--</v>
      </c>
      <c r="G113" s="109" t="e">
        <f>VLOOKUP($D113,LOC_UNICOS,G$2,0)</f>
        <v>#N/A</v>
      </c>
      <c r="H113" s="109" t="e">
        <f>VLOOKUP($D113,LOC_UNICOS,H$2,0)</f>
        <v>#N/A</v>
      </c>
      <c r="I113" s="38">
        <f t="array" ref="I113">IF($B113=0,-999,IF(COUNTIFS($Z113:Z113,#N/A)&gt;0,-999,AVERAGE($Z113:Z113)))</f>
        <v>-999</v>
      </c>
      <c r="J113" s="38">
        <f t="array" ref="J113">IF($B113=0,-999,IF(COUNTIFS($Z113:AA113,#N/A)&gt;0,-999,AVERAGE($Z113:AA113)))</f>
        <v>-999</v>
      </c>
      <c r="K113" s="38">
        <f t="array" ref="K113">IF($B113=0,-999,IF(COUNTIFS($Z113:AB113,#N/A)&gt;0,-999,AVERAGE($Z113:AB113)))</f>
        <v>-999</v>
      </c>
      <c r="L113" s="38">
        <f t="array" ref="L113">IF($B113=0,-999,IF(COUNTIFS($Z113:AC113,#N/A)&gt;0,-999,AVERAGE($Z113:AC113)))</f>
        <v>-999</v>
      </c>
      <c r="M113" s="38">
        <f t="shared" si="131"/>
        <v>-999</v>
      </c>
      <c r="N113" s="38">
        <f t="shared" si="127"/>
        <v>-999</v>
      </c>
      <c r="O113" s="38">
        <f t="shared" si="128"/>
        <v>-999</v>
      </c>
      <c r="P113" s="38">
        <f t="shared" si="129"/>
        <v>-999</v>
      </c>
      <c r="Q113" s="37">
        <f t="shared" si="87"/>
        <v>0</v>
      </c>
      <c r="R113" s="37">
        <f t="shared" si="79"/>
        <v>0</v>
      </c>
      <c r="S113" s="37">
        <f t="shared" si="80"/>
        <v>0</v>
      </c>
      <c r="T113" s="37">
        <f t="shared" si="81"/>
        <v>0</v>
      </c>
      <c r="U113" s="37">
        <f t="shared" si="88"/>
        <v>2018</v>
      </c>
      <c r="V113" s="37">
        <f t="shared" ref="V113:X113" si="137">U113-1</f>
        <v>2017</v>
      </c>
      <c r="W113" s="37">
        <f t="shared" si="137"/>
        <v>2016</v>
      </c>
      <c r="X113" s="37">
        <f t="shared" si="137"/>
        <v>2015</v>
      </c>
      <c r="Y113" s="39"/>
      <c r="Z113" s="62" t="e">
        <f>IFERROR(IF($B113=0,#N/A,AVERAGEIFS(INDEX(DATOS,0,$C113),INDEX(DATOS,0,$C113),"&lt;&gt;#N/D",INDEX(DATOS,0,$L$2),0,INDEX(DATOS,0,$M$2),1,INDEX(DATOS,0,$N$2),U113,INDEX(DATOS,0,$O$2),$D113)),#N/A)</f>
        <v>#N/A</v>
      </c>
      <c r="AA113" s="62" t="e">
        <f>IFERROR(IF($B113=0,#N/A,AVERAGEIFS(INDEX(DATOS,0,$C113),INDEX(DATOS,0,$C113),"&lt;&gt;#N/D",INDEX(DATOS,0,$L$2),0,INDEX(DATOS,0,$M$2),1,INDEX(DATOS,0,$N$2),V113,INDEX(DATOS,0,$O$2),$D113)),#N/A)</f>
        <v>#N/A</v>
      </c>
      <c r="AB113" s="62" t="e">
        <f>IFERROR(IF($B113=0,#N/A,AVERAGEIFS(INDEX(DATOS,0,$C113),INDEX(DATOS,0,$C113),"&lt;&gt;#N/D",INDEX(DATOS,0,$L$2),0,INDEX(DATOS,0,$M$2),1,INDEX(DATOS,0,$N$2),W113,INDEX(DATOS,0,$O$2),$D113)),#N/A)</f>
        <v>#N/A</v>
      </c>
      <c r="AC113" s="62" t="e">
        <f>IFERROR(IF($B113=0,#N/A,AVERAGEIFS(INDEX(DATOS,0,$C113),INDEX(DATOS,0,$C113),"&lt;&gt;#N/D",INDEX(DATOS,0,$L$2),0,INDEX(DATOS,0,$M$2),1,INDEX(DATOS,0,$N$2),X113,INDEX(DATOS,0,$O$2),$D113)),#N/A)</f>
        <v>#N/A</v>
      </c>
      <c r="AD113" s="33"/>
      <c r="AE113" s="40" t="e">
        <f>IFERROR(IF(ISNA(Z113),#N/A,IF(I113=0,0,_xlfn.STDEV.P($Z113:Z113)/I113*100)),#N/A)</f>
        <v>#N/A</v>
      </c>
      <c r="AF113" s="40" t="e">
        <f>IFERROR(IF(ISNA(AA113),#N/A,IF(J113=0,0,_xlfn.STDEV.P($Z113:AA113)/J113*100)),#N/A)</f>
        <v>#N/A</v>
      </c>
      <c r="AG113" s="40" t="e">
        <f>IFERROR(IF(ISNA(AB113),#N/A,IF(K113=0,0,_xlfn.STDEV.P($Z113:AB113)/K113*100)),#N/A)</f>
        <v>#N/A</v>
      </c>
      <c r="AH113" s="40" t="e">
        <f>IFERROR(IF(ISNA(AC113),#N/A,IF(L113=0,0,_xlfn.STDEV.P($Z113:AC113)/L113*100)),#N/A)</f>
        <v>#N/A</v>
      </c>
      <c r="AI113" s="40"/>
    </row>
    <row r="114" spans="1:35" x14ac:dyDescent="0.35">
      <c r="A114">
        <f t="shared" si="90"/>
        <v>108</v>
      </c>
      <c r="B114" s="35">
        <f t="array" ref="B114">IF(B113=0,0,MIN(IF(INDEX(DATOS,0,$N$2)=$U114,IF(ISNUMBER(INDEX(DATOS,0,$C114)),IF(INDEX(DATOS,0,$L$2)=0,IF(INDEX(DATOS,0,$M$2)=1,IF(ISNA(MATCH(INDEX(DATOS,0,$O$2),IF($E$7:E113=E114,$D$7:D113),0)),INDEX(DATOS,0,$K$2))))))))</f>
        <v>0</v>
      </c>
      <c r="C114" s="32">
        <f t="shared" si="91"/>
        <v>20</v>
      </c>
      <c r="D114" s="34" t="str">
        <f>IF($B114=0,"--",INDEX(DATOS,$B114,O$2))</f>
        <v>--</v>
      </c>
      <c r="E114" s="64" t="s">
        <v>1</v>
      </c>
      <c r="F114" s="36" t="str">
        <f t="shared" si="120"/>
        <v>--</v>
      </c>
      <c r="G114" s="109" t="e">
        <f>VLOOKUP($D114,LOC_UNICOS,G$2,0)</f>
        <v>#N/A</v>
      </c>
      <c r="H114" s="109" t="e">
        <f>VLOOKUP($D114,LOC_UNICOS,H$2,0)</f>
        <v>#N/A</v>
      </c>
      <c r="I114" s="38">
        <f t="array" ref="I114">IF($B114=0,-999,IF(COUNTIFS($Z114:Z114,#N/A)&gt;0,-999,AVERAGE($Z114:Z114)))</f>
        <v>-999</v>
      </c>
      <c r="J114" s="38">
        <f t="array" ref="J114">IF($B114=0,-999,IF(COUNTIFS($Z114:AA114,#N/A)&gt;0,-999,AVERAGE($Z114:AA114)))</f>
        <v>-999</v>
      </c>
      <c r="K114" s="38">
        <f t="array" ref="K114">IF($B114=0,-999,IF(COUNTIFS($Z114:AB114,#N/A)&gt;0,-999,AVERAGE($Z114:AB114)))</f>
        <v>-999</v>
      </c>
      <c r="L114" s="38">
        <f t="array" ref="L114">IF($B114=0,-999,IF(COUNTIFS($Z114:AC114,#N/A)&gt;0,-999,AVERAGE($Z114:AC114)))</f>
        <v>-999</v>
      </c>
      <c r="M114" s="38">
        <f t="shared" si="131"/>
        <v>-999</v>
      </c>
      <c r="N114" s="38">
        <f t="shared" si="127"/>
        <v>-999</v>
      </c>
      <c r="O114" s="38">
        <f t="shared" si="128"/>
        <v>-999</v>
      </c>
      <c r="P114" s="38">
        <f t="shared" si="129"/>
        <v>-999</v>
      </c>
      <c r="Q114" s="37">
        <f t="shared" si="87"/>
        <v>0</v>
      </c>
      <c r="R114" s="37">
        <f t="shared" si="79"/>
        <v>0</v>
      </c>
      <c r="S114" s="37">
        <f t="shared" si="80"/>
        <v>0</v>
      </c>
      <c r="T114" s="37">
        <f t="shared" si="81"/>
        <v>0</v>
      </c>
      <c r="U114" s="37">
        <f t="shared" si="88"/>
        <v>2018</v>
      </c>
      <c r="V114" s="37">
        <f t="shared" ref="V114:X114" si="138">U114-1</f>
        <v>2017</v>
      </c>
      <c r="W114" s="37">
        <f t="shared" si="138"/>
        <v>2016</v>
      </c>
      <c r="X114" s="37">
        <f t="shared" si="138"/>
        <v>2015</v>
      </c>
      <c r="Y114" s="39"/>
      <c r="Z114" s="62" t="e">
        <f>IFERROR(IF($B114=0,#N/A,AVERAGEIFS(INDEX(DATOS,0,$C114),INDEX(DATOS,0,$C114),"&lt;&gt;#N/D",INDEX(DATOS,0,$L$2),0,INDEX(DATOS,0,$M$2),1,INDEX(DATOS,0,$N$2),U114,INDEX(DATOS,0,$O$2),$D114)),#N/A)</f>
        <v>#N/A</v>
      </c>
      <c r="AA114" s="62" t="e">
        <f>IFERROR(IF($B114=0,#N/A,AVERAGEIFS(INDEX(DATOS,0,$C114),INDEX(DATOS,0,$C114),"&lt;&gt;#N/D",INDEX(DATOS,0,$L$2),0,INDEX(DATOS,0,$M$2),1,INDEX(DATOS,0,$N$2),V114,INDEX(DATOS,0,$O$2),$D114)),#N/A)</f>
        <v>#N/A</v>
      </c>
      <c r="AB114" s="62" t="e">
        <f>IFERROR(IF($B114=0,#N/A,AVERAGEIFS(INDEX(DATOS,0,$C114),INDEX(DATOS,0,$C114),"&lt;&gt;#N/D",INDEX(DATOS,0,$L$2),0,INDEX(DATOS,0,$M$2),1,INDEX(DATOS,0,$N$2),W114,INDEX(DATOS,0,$O$2),$D114)),#N/A)</f>
        <v>#N/A</v>
      </c>
      <c r="AC114" s="62" t="e">
        <f>IFERROR(IF($B114=0,#N/A,AVERAGEIFS(INDEX(DATOS,0,$C114),INDEX(DATOS,0,$C114),"&lt;&gt;#N/D",INDEX(DATOS,0,$L$2),0,INDEX(DATOS,0,$M$2),1,INDEX(DATOS,0,$N$2),X114,INDEX(DATOS,0,$O$2),$D114)),#N/A)</f>
        <v>#N/A</v>
      </c>
      <c r="AD114" s="33"/>
      <c r="AE114" s="40" t="e">
        <f>IFERROR(IF(ISNA(Z114),#N/A,IF(I114=0,0,_xlfn.STDEV.P($Z114:Z114)/I114*100)),#N/A)</f>
        <v>#N/A</v>
      </c>
      <c r="AF114" s="40" t="e">
        <f>IFERROR(IF(ISNA(AA114),#N/A,IF(J114=0,0,_xlfn.STDEV.P($Z114:AA114)/J114*100)),#N/A)</f>
        <v>#N/A</v>
      </c>
      <c r="AG114" s="40" t="e">
        <f>IFERROR(IF(ISNA(AB114),#N/A,IF(K114=0,0,_xlfn.STDEV.P($Z114:AB114)/K114*100)),#N/A)</f>
        <v>#N/A</v>
      </c>
      <c r="AH114" s="40" t="e">
        <f>IFERROR(IF(ISNA(AC114),#N/A,IF(L114=0,0,_xlfn.STDEV.P($Z114:AC114)/L114*100)),#N/A)</f>
        <v>#N/A</v>
      </c>
      <c r="AI114" s="40"/>
    </row>
    <row r="115" spans="1:35" x14ac:dyDescent="0.35">
      <c r="A115">
        <f t="shared" si="90"/>
        <v>109</v>
      </c>
      <c r="B115" s="35">
        <f t="array" ref="B115">IF(B114=0,0,MIN(IF(INDEX(DATOS,0,$N$2)=$U115,IF(ISNUMBER(INDEX(DATOS,0,$C115)),IF(INDEX(DATOS,0,$L$2)=0,IF(INDEX(DATOS,0,$M$2)=1,IF(ISNA(MATCH(INDEX(DATOS,0,$O$2),IF($E$7:E114=E115,$D$7:D114),0)),INDEX(DATOS,0,$K$2))))))))</f>
        <v>0</v>
      </c>
      <c r="C115" s="32">
        <f t="shared" si="91"/>
        <v>20</v>
      </c>
      <c r="D115" s="34" t="str">
        <f>IF($B115=0,"--",INDEX(DATOS,$B115,O$2))</f>
        <v>--</v>
      </c>
      <c r="E115" s="64" t="s">
        <v>1</v>
      </c>
      <c r="F115" s="36" t="str">
        <f t="shared" si="120"/>
        <v>--</v>
      </c>
      <c r="G115" s="109" t="e">
        <f>VLOOKUP($D115,LOC_UNICOS,G$2,0)</f>
        <v>#N/A</v>
      </c>
      <c r="H115" s="109" t="e">
        <f>VLOOKUP($D115,LOC_UNICOS,H$2,0)</f>
        <v>#N/A</v>
      </c>
      <c r="I115" s="38">
        <f t="array" ref="I115">IF($B115=0,-999,IF(COUNTIFS($Z115:Z115,#N/A)&gt;0,-999,AVERAGE($Z115:Z115)))</f>
        <v>-999</v>
      </c>
      <c r="J115" s="38">
        <f t="array" ref="J115">IF($B115=0,-999,IF(COUNTIFS($Z115:AA115,#N/A)&gt;0,-999,AVERAGE($Z115:AA115)))</f>
        <v>-999</v>
      </c>
      <c r="K115" s="38">
        <f t="array" ref="K115">IF($B115=0,-999,IF(COUNTIFS($Z115:AB115,#N/A)&gt;0,-999,AVERAGE($Z115:AB115)))</f>
        <v>-999</v>
      </c>
      <c r="L115" s="38">
        <f t="array" ref="L115">IF($B115=0,-999,IF(COUNTIFS($Z115:AC115,#N/A)&gt;0,-999,AVERAGE($Z115:AC115)))</f>
        <v>-999</v>
      </c>
      <c r="M115" s="38">
        <f t="shared" si="131"/>
        <v>-999</v>
      </c>
      <c r="N115" s="38">
        <f t="shared" si="127"/>
        <v>-999</v>
      </c>
      <c r="O115" s="38">
        <f t="shared" si="128"/>
        <v>-999</v>
      </c>
      <c r="P115" s="38">
        <f t="shared" si="129"/>
        <v>-999</v>
      </c>
      <c r="Q115" s="37">
        <f t="shared" si="87"/>
        <v>0</v>
      </c>
      <c r="R115" s="37">
        <f t="shared" si="79"/>
        <v>0</v>
      </c>
      <c r="S115" s="37">
        <f t="shared" si="80"/>
        <v>0</v>
      </c>
      <c r="T115" s="37">
        <f t="shared" si="81"/>
        <v>0</v>
      </c>
      <c r="U115" s="37">
        <f t="shared" si="88"/>
        <v>2018</v>
      </c>
      <c r="V115" s="37">
        <f t="shared" ref="V115:X115" si="139">U115-1</f>
        <v>2017</v>
      </c>
      <c r="W115" s="37">
        <f t="shared" si="139"/>
        <v>2016</v>
      </c>
      <c r="X115" s="37">
        <f t="shared" si="139"/>
        <v>2015</v>
      </c>
      <c r="Y115" s="39"/>
      <c r="Z115" s="62" t="e">
        <f>IFERROR(IF($B115=0,#N/A,AVERAGEIFS(INDEX(DATOS,0,$C115),INDEX(DATOS,0,$C115),"&lt;&gt;#N/D",INDEX(DATOS,0,$L$2),0,INDEX(DATOS,0,$M$2),1,INDEX(DATOS,0,$N$2),U115,INDEX(DATOS,0,$O$2),$D115)),#N/A)</f>
        <v>#N/A</v>
      </c>
      <c r="AA115" s="62" t="e">
        <f>IFERROR(IF($B115=0,#N/A,AVERAGEIFS(INDEX(DATOS,0,$C115),INDEX(DATOS,0,$C115),"&lt;&gt;#N/D",INDEX(DATOS,0,$L$2),0,INDEX(DATOS,0,$M$2),1,INDEX(DATOS,0,$N$2),V115,INDEX(DATOS,0,$O$2),$D115)),#N/A)</f>
        <v>#N/A</v>
      </c>
      <c r="AB115" s="62" t="e">
        <f>IFERROR(IF($B115=0,#N/A,AVERAGEIFS(INDEX(DATOS,0,$C115),INDEX(DATOS,0,$C115),"&lt;&gt;#N/D",INDEX(DATOS,0,$L$2),0,INDEX(DATOS,0,$M$2),1,INDEX(DATOS,0,$N$2),W115,INDEX(DATOS,0,$O$2),$D115)),#N/A)</f>
        <v>#N/A</v>
      </c>
      <c r="AC115" s="62" t="e">
        <f>IFERROR(IF($B115=0,#N/A,AVERAGEIFS(INDEX(DATOS,0,$C115),INDEX(DATOS,0,$C115),"&lt;&gt;#N/D",INDEX(DATOS,0,$L$2),0,INDEX(DATOS,0,$M$2),1,INDEX(DATOS,0,$N$2),X115,INDEX(DATOS,0,$O$2),$D115)),#N/A)</f>
        <v>#N/A</v>
      </c>
      <c r="AD115" s="33"/>
      <c r="AE115" s="40" t="e">
        <f>IFERROR(IF(ISNA(Z115),#N/A,IF(I115=0,0,_xlfn.STDEV.P($Z115:Z115)/I115*100)),#N/A)</f>
        <v>#N/A</v>
      </c>
      <c r="AF115" s="40" t="e">
        <f>IFERROR(IF(ISNA(AA115),#N/A,IF(J115=0,0,_xlfn.STDEV.P($Z115:AA115)/J115*100)),#N/A)</f>
        <v>#N/A</v>
      </c>
      <c r="AG115" s="40" t="e">
        <f>IFERROR(IF(ISNA(AB115),#N/A,IF(K115=0,0,_xlfn.STDEV.P($Z115:AB115)/K115*100)),#N/A)</f>
        <v>#N/A</v>
      </c>
      <c r="AH115" s="40" t="e">
        <f>IFERROR(IF(ISNA(AC115),#N/A,IF(L115=0,0,_xlfn.STDEV.P($Z115:AC115)/L115*100)),#N/A)</f>
        <v>#N/A</v>
      </c>
      <c r="AI115" s="40"/>
    </row>
    <row r="116" spans="1:35" x14ac:dyDescent="0.35">
      <c r="A116">
        <f t="shared" si="90"/>
        <v>110</v>
      </c>
      <c r="B116" s="35">
        <f t="array" ref="B116">IF(B115=0,0,MIN(IF(INDEX(DATOS,0,$N$2)=$U116,IF(ISNUMBER(INDEX(DATOS,0,$C116)),IF(INDEX(DATOS,0,$L$2)=0,IF(INDEX(DATOS,0,$M$2)=1,IF(ISNA(MATCH(INDEX(DATOS,0,$O$2),IF($E$7:E115=E116,$D$7:D115),0)),INDEX(DATOS,0,$K$2))))))))</f>
        <v>0</v>
      </c>
      <c r="C116" s="32">
        <f t="shared" si="91"/>
        <v>20</v>
      </c>
      <c r="D116" s="34" t="str">
        <f>IF($B116=0,"--",INDEX(DATOS,$B116,O$2))</f>
        <v>--</v>
      </c>
      <c r="E116" s="64" t="s">
        <v>1</v>
      </c>
      <c r="F116" s="36" t="str">
        <f t="shared" si="120"/>
        <v>--</v>
      </c>
      <c r="G116" s="109" t="e">
        <f>VLOOKUP($D116,LOC_UNICOS,G$2,0)</f>
        <v>#N/A</v>
      </c>
      <c r="H116" s="109" t="e">
        <f>VLOOKUP($D116,LOC_UNICOS,H$2,0)</f>
        <v>#N/A</v>
      </c>
      <c r="I116" s="38">
        <f t="array" ref="I116">IF($B116=0,-999,IF(COUNTIFS($Z116:Z116,#N/A)&gt;0,-999,AVERAGE($Z116:Z116)))</f>
        <v>-999</v>
      </c>
      <c r="J116" s="38">
        <f t="array" ref="J116">IF($B116=0,-999,IF(COUNTIFS($Z116:AA116,#N/A)&gt;0,-999,AVERAGE($Z116:AA116)))</f>
        <v>-999</v>
      </c>
      <c r="K116" s="38">
        <f t="array" ref="K116">IF($B116=0,-999,IF(COUNTIFS($Z116:AB116,#N/A)&gt;0,-999,AVERAGE($Z116:AB116)))</f>
        <v>-999</v>
      </c>
      <c r="L116" s="38">
        <f t="array" ref="L116">IF($B116=0,-999,IF(COUNTIFS($Z116:AC116,#N/A)&gt;0,-999,AVERAGE($Z116:AC116)))</f>
        <v>-999</v>
      </c>
      <c r="M116" s="38">
        <f t="shared" si="131"/>
        <v>-999</v>
      </c>
      <c r="N116" s="38">
        <f t="shared" si="127"/>
        <v>-999</v>
      </c>
      <c r="O116" s="38">
        <f t="shared" si="128"/>
        <v>-999</v>
      </c>
      <c r="P116" s="38">
        <f t="shared" si="129"/>
        <v>-999</v>
      </c>
      <c r="Q116" s="37">
        <f t="shared" si="87"/>
        <v>0</v>
      </c>
      <c r="R116" s="37">
        <f t="shared" si="79"/>
        <v>0</v>
      </c>
      <c r="S116" s="37">
        <f t="shared" si="80"/>
        <v>0</v>
      </c>
      <c r="T116" s="37">
        <f t="shared" si="81"/>
        <v>0</v>
      </c>
      <c r="U116" s="37">
        <f t="shared" si="88"/>
        <v>2018</v>
      </c>
      <c r="V116" s="37">
        <f t="shared" ref="V116:X116" si="140">U116-1</f>
        <v>2017</v>
      </c>
      <c r="W116" s="37">
        <f t="shared" si="140"/>
        <v>2016</v>
      </c>
      <c r="X116" s="37">
        <f t="shared" si="140"/>
        <v>2015</v>
      </c>
      <c r="Y116" s="39"/>
      <c r="Z116" s="62" t="e">
        <f>IFERROR(IF($B116=0,#N/A,AVERAGEIFS(INDEX(DATOS,0,$C116),INDEX(DATOS,0,$C116),"&lt;&gt;#N/D",INDEX(DATOS,0,$L$2),0,INDEX(DATOS,0,$M$2),1,INDEX(DATOS,0,$N$2),U116,INDEX(DATOS,0,$O$2),$D116)),#N/A)</f>
        <v>#N/A</v>
      </c>
      <c r="AA116" s="62" t="e">
        <f>IFERROR(IF($B116=0,#N/A,AVERAGEIFS(INDEX(DATOS,0,$C116),INDEX(DATOS,0,$C116),"&lt;&gt;#N/D",INDEX(DATOS,0,$L$2),0,INDEX(DATOS,0,$M$2),1,INDEX(DATOS,0,$N$2),V116,INDEX(DATOS,0,$O$2),$D116)),#N/A)</f>
        <v>#N/A</v>
      </c>
      <c r="AB116" s="62" t="e">
        <f>IFERROR(IF($B116=0,#N/A,AVERAGEIFS(INDEX(DATOS,0,$C116),INDEX(DATOS,0,$C116),"&lt;&gt;#N/D",INDEX(DATOS,0,$L$2),0,INDEX(DATOS,0,$M$2),1,INDEX(DATOS,0,$N$2),W116,INDEX(DATOS,0,$O$2),$D116)),#N/A)</f>
        <v>#N/A</v>
      </c>
      <c r="AC116" s="62" t="e">
        <f>IFERROR(IF($B116=0,#N/A,AVERAGEIFS(INDEX(DATOS,0,$C116),INDEX(DATOS,0,$C116),"&lt;&gt;#N/D",INDEX(DATOS,0,$L$2),0,INDEX(DATOS,0,$M$2),1,INDEX(DATOS,0,$N$2),X116,INDEX(DATOS,0,$O$2),$D116)),#N/A)</f>
        <v>#N/A</v>
      </c>
      <c r="AD116" s="33"/>
      <c r="AE116" s="40" t="e">
        <f>IFERROR(IF(ISNA(Z116),#N/A,IF(I116=0,0,_xlfn.STDEV.P($Z116:Z116)/I116*100)),#N/A)</f>
        <v>#N/A</v>
      </c>
      <c r="AF116" s="40" t="e">
        <f>IFERROR(IF(ISNA(AA116),#N/A,IF(J116=0,0,_xlfn.STDEV.P($Z116:AA116)/J116*100)),#N/A)</f>
        <v>#N/A</v>
      </c>
      <c r="AG116" s="40" t="e">
        <f>IFERROR(IF(ISNA(AB116),#N/A,IF(K116=0,0,_xlfn.STDEV.P($Z116:AB116)/K116*100)),#N/A)</f>
        <v>#N/A</v>
      </c>
      <c r="AH116" s="40" t="e">
        <f>IFERROR(IF(ISNA(AC116),#N/A,IF(L116=0,0,_xlfn.STDEV.P($Z116:AC116)/L116*100)),#N/A)</f>
        <v>#N/A</v>
      </c>
      <c r="AI116" s="40"/>
    </row>
    <row r="117" spans="1:35" x14ac:dyDescent="0.35">
      <c r="A117">
        <f t="shared" si="90"/>
        <v>111</v>
      </c>
      <c r="B117" s="35">
        <f t="array" ref="B117">IF(B116=0,0,MIN(IF(INDEX(DATOS,0,$N$2)=$U117,IF(ISNUMBER(INDEX(DATOS,0,$C117)),IF(INDEX(DATOS,0,$L$2)=0,IF(INDEX(DATOS,0,$M$2)=1,IF(ISNA(MATCH(INDEX(DATOS,0,$O$2),IF($E$7:E116=E117,$D$7:D116),0)),INDEX(DATOS,0,$K$2))))))))</f>
        <v>0</v>
      </c>
      <c r="C117" s="32">
        <f t="shared" si="91"/>
        <v>20</v>
      </c>
      <c r="D117" s="34" t="str">
        <f>IF($B117=0,"--",INDEX(DATOS,$B117,O$2))</f>
        <v>--</v>
      </c>
      <c r="E117" s="64" t="s">
        <v>1</v>
      </c>
      <c r="F117" s="36" t="str">
        <f t="shared" si="120"/>
        <v>--</v>
      </c>
      <c r="G117" s="109" t="e">
        <f>VLOOKUP($D117,LOC_UNICOS,G$2,0)</f>
        <v>#N/A</v>
      </c>
      <c r="H117" s="109" t="e">
        <f>VLOOKUP($D117,LOC_UNICOS,H$2,0)</f>
        <v>#N/A</v>
      </c>
      <c r="I117" s="38">
        <f t="array" ref="I117">IF($B117=0,-999,IF(COUNTIFS($Z117:Z117,#N/A)&gt;0,-999,AVERAGE($Z117:Z117)))</f>
        <v>-999</v>
      </c>
      <c r="J117" s="38">
        <f t="array" ref="J117">IF($B117=0,-999,IF(COUNTIFS($Z117:AA117,#N/A)&gt;0,-999,AVERAGE($Z117:AA117)))</f>
        <v>-999</v>
      </c>
      <c r="K117" s="38">
        <f t="array" ref="K117">IF($B117=0,-999,IF(COUNTIFS($Z117:AB117,#N/A)&gt;0,-999,AVERAGE($Z117:AB117)))</f>
        <v>-999</v>
      </c>
      <c r="L117" s="38">
        <f t="array" ref="L117">IF($B117=0,-999,IF(COUNTIFS($Z117:AC117,#N/A)&gt;0,-999,AVERAGE($Z117:AC117)))</f>
        <v>-999</v>
      </c>
      <c r="M117" s="38">
        <f t="shared" si="131"/>
        <v>-999</v>
      </c>
      <c r="N117" s="38">
        <f t="shared" si="127"/>
        <v>-999</v>
      </c>
      <c r="O117" s="38">
        <f t="shared" si="128"/>
        <v>-999</v>
      </c>
      <c r="P117" s="38">
        <f t="shared" si="129"/>
        <v>-999</v>
      </c>
      <c r="Q117" s="37">
        <f t="shared" si="87"/>
        <v>0</v>
      </c>
      <c r="R117" s="37">
        <f t="shared" si="79"/>
        <v>0</v>
      </c>
      <c r="S117" s="37">
        <f t="shared" si="80"/>
        <v>0</v>
      </c>
      <c r="T117" s="37">
        <f t="shared" si="81"/>
        <v>0</v>
      </c>
      <c r="U117" s="37">
        <f t="shared" si="88"/>
        <v>2018</v>
      </c>
      <c r="V117" s="37">
        <f t="shared" ref="V117:X117" si="141">U117-1</f>
        <v>2017</v>
      </c>
      <c r="W117" s="37">
        <f t="shared" si="141"/>
        <v>2016</v>
      </c>
      <c r="X117" s="37">
        <f t="shared" si="141"/>
        <v>2015</v>
      </c>
      <c r="Y117" s="39"/>
      <c r="Z117" s="62" t="e">
        <f>IFERROR(IF($B117=0,#N/A,AVERAGEIFS(INDEX(DATOS,0,$C117),INDEX(DATOS,0,$C117),"&lt;&gt;#N/D",INDEX(DATOS,0,$L$2),0,INDEX(DATOS,0,$M$2),1,INDEX(DATOS,0,$N$2),U117,INDEX(DATOS,0,$O$2),$D117)),#N/A)</f>
        <v>#N/A</v>
      </c>
      <c r="AA117" s="62" t="e">
        <f>IFERROR(IF($B117=0,#N/A,AVERAGEIFS(INDEX(DATOS,0,$C117),INDEX(DATOS,0,$C117),"&lt;&gt;#N/D",INDEX(DATOS,0,$L$2),0,INDEX(DATOS,0,$M$2),1,INDEX(DATOS,0,$N$2),V117,INDEX(DATOS,0,$O$2),$D117)),#N/A)</f>
        <v>#N/A</v>
      </c>
      <c r="AB117" s="62" t="e">
        <f>IFERROR(IF($B117=0,#N/A,AVERAGEIFS(INDEX(DATOS,0,$C117),INDEX(DATOS,0,$C117),"&lt;&gt;#N/D",INDEX(DATOS,0,$L$2),0,INDEX(DATOS,0,$M$2),1,INDEX(DATOS,0,$N$2),W117,INDEX(DATOS,0,$O$2),$D117)),#N/A)</f>
        <v>#N/A</v>
      </c>
      <c r="AC117" s="62" t="e">
        <f>IFERROR(IF($B117=0,#N/A,AVERAGEIFS(INDEX(DATOS,0,$C117),INDEX(DATOS,0,$C117),"&lt;&gt;#N/D",INDEX(DATOS,0,$L$2),0,INDEX(DATOS,0,$M$2),1,INDEX(DATOS,0,$N$2),X117,INDEX(DATOS,0,$O$2),$D117)),#N/A)</f>
        <v>#N/A</v>
      </c>
      <c r="AD117" s="33"/>
      <c r="AE117" s="40" t="e">
        <f>IFERROR(IF(ISNA(Z117),#N/A,IF(I117=0,0,_xlfn.STDEV.P($Z117:Z117)/I117*100)),#N/A)</f>
        <v>#N/A</v>
      </c>
      <c r="AF117" s="40" t="e">
        <f>IFERROR(IF(ISNA(AA117),#N/A,IF(J117=0,0,_xlfn.STDEV.P($Z117:AA117)/J117*100)),#N/A)</f>
        <v>#N/A</v>
      </c>
      <c r="AG117" s="40" t="e">
        <f>IFERROR(IF(ISNA(AB117),#N/A,IF(K117=0,0,_xlfn.STDEV.P($Z117:AB117)/K117*100)),#N/A)</f>
        <v>#N/A</v>
      </c>
      <c r="AH117" s="40" t="e">
        <f>IFERROR(IF(ISNA(AC117),#N/A,IF(L117=0,0,_xlfn.STDEV.P($Z117:AC117)/L117*100)),#N/A)</f>
        <v>#N/A</v>
      </c>
      <c r="AI117" s="40"/>
    </row>
    <row r="118" spans="1:35" x14ac:dyDescent="0.35">
      <c r="A118">
        <f t="shared" si="90"/>
        <v>112</v>
      </c>
      <c r="B118" s="35">
        <f t="array" ref="B118">IF(B117=0,0,MIN(IF(INDEX(DATOS,0,$N$2)=$U118,IF(ISNUMBER(INDEX(DATOS,0,$C118)),IF(INDEX(DATOS,0,$L$2)=0,IF(INDEX(DATOS,0,$M$2)=1,IF(ISNA(MATCH(INDEX(DATOS,0,$O$2),IF($E$7:E117=E118,$D$7:D117),0)),INDEX(DATOS,0,$K$2))))))))</f>
        <v>0</v>
      </c>
      <c r="C118" s="32">
        <f t="shared" si="91"/>
        <v>20</v>
      </c>
      <c r="D118" s="34" t="str">
        <f>IF($B118=0,"--",INDEX(DATOS,$B118,O$2))</f>
        <v>--</v>
      </c>
      <c r="E118" s="64" t="s">
        <v>1</v>
      </c>
      <c r="F118" s="36" t="str">
        <f t="shared" si="120"/>
        <v>--</v>
      </c>
      <c r="G118" s="109" t="e">
        <f>VLOOKUP($D118,LOC_UNICOS,G$2,0)</f>
        <v>#N/A</v>
      </c>
      <c r="H118" s="109" t="e">
        <f>VLOOKUP($D118,LOC_UNICOS,H$2,0)</f>
        <v>#N/A</v>
      </c>
      <c r="I118" s="38">
        <f t="array" ref="I118">IF($B118=0,-999,IF(COUNTIFS($Z118:Z118,#N/A)&gt;0,-999,AVERAGE($Z118:Z118)))</f>
        <v>-999</v>
      </c>
      <c r="J118" s="38">
        <f t="array" ref="J118">IF($B118=0,-999,IF(COUNTIFS($Z118:AA118,#N/A)&gt;0,-999,AVERAGE($Z118:AA118)))</f>
        <v>-999</v>
      </c>
      <c r="K118" s="38">
        <f t="array" ref="K118">IF($B118=0,-999,IF(COUNTIFS($Z118:AB118,#N/A)&gt;0,-999,AVERAGE($Z118:AB118)))</f>
        <v>-999</v>
      </c>
      <c r="L118" s="38">
        <f t="array" ref="L118">IF($B118=0,-999,IF(COUNTIFS($Z118:AC118,#N/A)&gt;0,-999,AVERAGE($Z118:AC118)))</f>
        <v>-999</v>
      </c>
      <c r="M118" s="38">
        <f t="shared" si="131"/>
        <v>-999</v>
      </c>
      <c r="N118" s="38">
        <f t="shared" si="127"/>
        <v>-999</v>
      </c>
      <c r="O118" s="38">
        <f t="shared" si="128"/>
        <v>-999</v>
      </c>
      <c r="P118" s="38">
        <f t="shared" si="129"/>
        <v>-999</v>
      </c>
      <c r="Q118" s="37">
        <f t="shared" si="87"/>
        <v>0</v>
      </c>
      <c r="R118" s="37">
        <f t="shared" si="79"/>
        <v>0</v>
      </c>
      <c r="S118" s="37">
        <f t="shared" si="80"/>
        <v>0</v>
      </c>
      <c r="T118" s="37">
        <f t="shared" si="81"/>
        <v>0</v>
      </c>
      <c r="U118" s="37">
        <f t="shared" si="88"/>
        <v>2018</v>
      </c>
      <c r="V118" s="37">
        <f t="shared" ref="V118:X118" si="142">U118-1</f>
        <v>2017</v>
      </c>
      <c r="W118" s="37">
        <f t="shared" si="142"/>
        <v>2016</v>
      </c>
      <c r="X118" s="37">
        <f t="shared" si="142"/>
        <v>2015</v>
      </c>
      <c r="Y118" s="39"/>
      <c r="Z118" s="62" t="e">
        <f>IFERROR(IF($B118=0,#N/A,AVERAGEIFS(INDEX(DATOS,0,$C118),INDEX(DATOS,0,$C118),"&lt;&gt;#N/D",INDEX(DATOS,0,$L$2),0,INDEX(DATOS,0,$M$2),1,INDEX(DATOS,0,$N$2),U118,INDEX(DATOS,0,$O$2),$D118)),#N/A)</f>
        <v>#N/A</v>
      </c>
      <c r="AA118" s="62" t="e">
        <f>IFERROR(IF($B118=0,#N/A,AVERAGEIFS(INDEX(DATOS,0,$C118),INDEX(DATOS,0,$C118),"&lt;&gt;#N/D",INDEX(DATOS,0,$L$2),0,INDEX(DATOS,0,$M$2),1,INDEX(DATOS,0,$N$2),V118,INDEX(DATOS,0,$O$2),$D118)),#N/A)</f>
        <v>#N/A</v>
      </c>
      <c r="AB118" s="62" t="e">
        <f>IFERROR(IF($B118=0,#N/A,AVERAGEIFS(INDEX(DATOS,0,$C118),INDEX(DATOS,0,$C118),"&lt;&gt;#N/D",INDEX(DATOS,0,$L$2),0,INDEX(DATOS,0,$M$2),1,INDEX(DATOS,0,$N$2),W118,INDEX(DATOS,0,$O$2),$D118)),#N/A)</f>
        <v>#N/A</v>
      </c>
      <c r="AC118" s="62" t="e">
        <f>IFERROR(IF($B118=0,#N/A,AVERAGEIFS(INDEX(DATOS,0,$C118),INDEX(DATOS,0,$C118),"&lt;&gt;#N/D",INDEX(DATOS,0,$L$2),0,INDEX(DATOS,0,$M$2),1,INDEX(DATOS,0,$N$2),X118,INDEX(DATOS,0,$O$2),$D118)),#N/A)</f>
        <v>#N/A</v>
      </c>
      <c r="AD118" s="33"/>
      <c r="AE118" s="40" t="e">
        <f>IFERROR(IF(ISNA(Z118),#N/A,IF(I118=0,0,_xlfn.STDEV.P($Z118:Z118)/I118*100)),#N/A)</f>
        <v>#N/A</v>
      </c>
      <c r="AF118" s="40" t="e">
        <f>IFERROR(IF(ISNA(AA118),#N/A,IF(J118=0,0,_xlfn.STDEV.P($Z118:AA118)/J118*100)),#N/A)</f>
        <v>#N/A</v>
      </c>
      <c r="AG118" s="40" t="e">
        <f>IFERROR(IF(ISNA(AB118),#N/A,IF(K118=0,0,_xlfn.STDEV.P($Z118:AB118)/K118*100)),#N/A)</f>
        <v>#N/A</v>
      </c>
      <c r="AH118" s="40" t="e">
        <f>IFERROR(IF(ISNA(AC118),#N/A,IF(L118=0,0,_xlfn.STDEV.P($Z118:AC118)/L118*100)),#N/A)</f>
        <v>#N/A</v>
      </c>
      <c r="AI118" s="40"/>
    </row>
    <row r="119" spans="1:35" x14ac:dyDescent="0.35">
      <c r="A119">
        <f t="shared" si="90"/>
        <v>113</v>
      </c>
      <c r="B119" s="35">
        <f t="array" ref="B119">IF(B118=0,0,MIN(IF(INDEX(DATOS,0,$N$2)=$U119,IF(ISNUMBER(INDEX(DATOS,0,$C119)),IF(INDEX(DATOS,0,$L$2)=0,IF(INDEX(DATOS,0,$M$2)=1,IF(ISNA(MATCH(INDEX(DATOS,0,$O$2),IF($E$7:E118=E119,$D$7:D118),0)),INDEX(DATOS,0,$K$2))))))))</f>
        <v>0</v>
      </c>
      <c r="C119" s="32">
        <f t="shared" si="91"/>
        <v>20</v>
      </c>
      <c r="D119" s="34" t="str">
        <f>IF($B119=0,"--",INDEX(DATOS,$B119,O$2))</f>
        <v>--</v>
      </c>
      <c r="E119" s="64" t="s">
        <v>1</v>
      </c>
      <c r="F119" s="36" t="str">
        <f t="shared" si="120"/>
        <v>--</v>
      </c>
      <c r="G119" s="109" t="e">
        <f>VLOOKUP($D119,LOC_UNICOS,G$2,0)</f>
        <v>#N/A</v>
      </c>
      <c r="H119" s="109" t="e">
        <f>VLOOKUP($D119,LOC_UNICOS,H$2,0)</f>
        <v>#N/A</v>
      </c>
      <c r="I119" s="38">
        <f t="array" ref="I119">IF($B119=0,-999,IF(COUNTIFS($Z119:Z119,#N/A)&gt;0,-999,AVERAGE($Z119:Z119)))</f>
        <v>-999</v>
      </c>
      <c r="J119" s="38">
        <f t="array" ref="J119">IF($B119=0,-999,IF(COUNTIFS($Z119:AA119,#N/A)&gt;0,-999,AVERAGE($Z119:AA119)))</f>
        <v>-999</v>
      </c>
      <c r="K119" s="38">
        <f t="array" ref="K119">IF($B119=0,-999,IF(COUNTIFS($Z119:AB119,#N/A)&gt;0,-999,AVERAGE($Z119:AB119)))</f>
        <v>-999</v>
      </c>
      <c r="L119" s="38">
        <f t="array" ref="L119">IF($B119=0,-999,IF(COUNTIFS($Z119:AC119,#N/A)&gt;0,-999,AVERAGE($Z119:AC119)))</f>
        <v>-999</v>
      </c>
      <c r="M119" s="38">
        <f t="shared" si="131"/>
        <v>-999</v>
      </c>
      <c r="N119" s="38">
        <f t="shared" si="127"/>
        <v>-999</v>
      </c>
      <c r="O119" s="38">
        <f t="shared" si="128"/>
        <v>-999</v>
      </c>
      <c r="P119" s="38">
        <f t="shared" si="129"/>
        <v>-999</v>
      </c>
      <c r="Q119" s="37">
        <f t="shared" si="87"/>
        <v>0</v>
      </c>
      <c r="R119" s="37">
        <f t="shared" si="79"/>
        <v>0</v>
      </c>
      <c r="S119" s="37">
        <f t="shared" si="80"/>
        <v>0</v>
      </c>
      <c r="T119" s="37">
        <f t="shared" si="81"/>
        <v>0</v>
      </c>
      <c r="U119" s="37">
        <f t="shared" si="88"/>
        <v>2018</v>
      </c>
      <c r="V119" s="37">
        <f t="shared" ref="V119:X119" si="143">U119-1</f>
        <v>2017</v>
      </c>
      <c r="W119" s="37">
        <f t="shared" si="143"/>
        <v>2016</v>
      </c>
      <c r="X119" s="37">
        <f t="shared" si="143"/>
        <v>2015</v>
      </c>
      <c r="Y119" s="39"/>
      <c r="Z119" s="62" t="e">
        <f>IFERROR(IF($B119=0,#N/A,AVERAGEIFS(INDEX(DATOS,0,$C119),INDEX(DATOS,0,$C119),"&lt;&gt;#N/D",INDEX(DATOS,0,$L$2),0,INDEX(DATOS,0,$M$2),1,INDEX(DATOS,0,$N$2),U119,INDEX(DATOS,0,$O$2),$D119)),#N/A)</f>
        <v>#N/A</v>
      </c>
      <c r="AA119" s="62" t="e">
        <f>IFERROR(IF($B119=0,#N/A,AVERAGEIFS(INDEX(DATOS,0,$C119),INDEX(DATOS,0,$C119),"&lt;&gt;#N/D",INDEX(DATOS,0,$L$2),0,INDEX(DATOS,0,$M$2),1,INDEX(DATOS,0,$N$2),V119,INDEX(DATOS,0,$O$2),$D119)),#N/A)</f>
        <v>#N/A</v>
      </c>
      <c r="AB119" s="62" t="e">
        <f>IFERROR(IF($B119=0,#N/A,AVERAGEIFS(INDEX(DATOS,0,$C119),INDEX(DATOS,0,$C119),"&lt;&gt;#N/D",INDEX(DATOS,0,$L$2),0,INDEX(DATOS,0,$M$2),1,INDEX(DATOS,0,$N$2),W119,INDEX(DATOS,0,$O$2),$D119)),#N/A)</f>
        <v>#N/A</v>
      </c>
      <c r="AC119" s="62" t="e">
        <f>IFERROR(IF($B119=0,#N/A,AVERAGEIFS(INDEX(DATOS,0,$C119),INDEX(DATOS,0,$C119),"&lt;&gt;#N/D",INDEX(DATOS,0,$L$2),0,INDEX(DATOS,0,$M$2),1,INDEX(DATOS,0,$N$2),X119,INDEX(DATOS,0,$O$2),$D119)),#N/A)</f>
        <v>#N/A</v>
      </c>
      <c r="AD119" s="33"/>
      <c r="AE119" s="40" t="e">
        <f>IFERROR(IF(ISNA(Z119),#N/A,IF(I119=0,0,_xlfn.STDEV.P($Z119:Z119)/I119*100)),#N/A)</f>
        <v>#N/A</v>
      </c>
      <c r="AF119" s="40" t="e">
        <f>IFERROR(IF(ISNA(AA119),#N/A,IF(J119=0,0,_xlfn.STDEV.P($Z119:AA119)/J119*100)),#N/A)</f>
        <v>#N/A</v>
      </c>
      <c r="AG119" s="40" t="e">
        <f>IFERROR(IF(ISNA(AB119),#N/A,IF(K119=0,0,_xlfn.STDEV.P($Z119:AB119)/K119*100)),#N/A)</f>
        <v>#N/A</v>
      </c>
      <c r="AH119" s="40" t="e">
        <f>IFERROR(IF(ISNA(AC119),#N/A,IF(L119=0,0,_xlfn.STDEV.P($Z119:AC119)/L119*100)),#N/A)</f>
        <v>#N/A</v>
      </c>
      <c r="AI119" s="40"/>
    </row>
    <row r="120" spans="1:35" x14ac:dyDescent="0.35">
      <c r="A120">
        <f t="shared" si="90"/>
        <v>114</v>
      </c>
      <c r="B120" s="35">
        <f t="array" ref="B120">IF(B119=0,0,MIN(IF(INDEX(DATOS,0,$N$2)=$U120,IF(ISNUMBER(INDEX(DATOS,0,$C120)),IF(INDEX(DATOS,0,$L$2)=0,IF(INDEX(DATOS,0,$M$2)=1,IF(ISNA(MATCH(INDEX(DATOS,0,$O$2),IF($E$7:E119=E120,$D$7:D119),0)),INDEX(DATOS,0,$K$2))))))))</f>
        <v>0</v>
      </c>
      <c r="C120" s="32">
        <f t="shared" si="91"/>
        <v>20</v>
      </c>
      <c r="D120" s="34" t="str">
        <f>IF($B120=0,"--",INDEX(DATOS,$B120,O$2))</f>
        <v>--</v>
      </c>
      <c r="E120" s="64" t="s">
        <v>1</v>
      </c>
      <c r="F120" s="36" t="str">
        <f t="shared" si="120"/>
        <v>--</v>
      </c>
      <c r="G120" s="109" t="e">
        <f>VLOOKUP($D120,LOC_UNICOS,G$2,0)</f>
        <v>#N/A</v>
      </c>
      <c r="H120" s="109" t="e">
        <f>VLOOKUP($D120,LOC_UNICOS,H$2,0)</f>
        <v>#N/A</v>
      </c>
      <c r="I120" s="38">
        <f t="array" ref="I120">IF($B120=0,-999,IF(COUNTIFS($Z120:Z120,#N/A)&gt;0,-999,AVERAGE($Z120:Z120)))</f>
        <v>-999</v>
      </c>
      <c r="J120" s="38">
        <f t="array" ref="J120">IF($B120=0,-999,IF(COUNTIFS($Z120:AA120,#N/A)&gt;0,-999,AVERAGE($Z120:AA120)))</f>
        <v>-999</v>
      </c>
      <c r="K120" s="38">
        <f t="array" ref="K120">IF($B120=0,-999,IF(COUNTIFS($Z120:AB120,#N/A)&gt;0,-999,AVERAGE($Z120:AB120)))</f>
        <v>-999</v>
      </c>
      <c r="L120" s="38">
        <f t="array" ref="L120">IF($B120=0,-999,IF(COUNTIFS($Z120:AC120,#N/A)&gt;0,-999,AVERAGE($Z120:AC120)))</f>
        <v>-999</v>
      </c>
      <c r="M120" s="38">
        <f t="shared" si="131"/>
        <v>-999</v>
      </c>
      <c r="N120" s="38">
        <f t="shared" si="127"/>
        <v>-999</v>
      </c>
      <c r="O120" s="38">
        <f t="shared" si="128"/>
        <v>-999</v>
      </c>
      <c r="P120" s="38">
        <f t="shared" si="129"/>
        <v>-999</v>
      </c>
      <c r="Q120" s="37">
        <f t="shared" si="87"/>
        <v>0</v>
      </c>
      <c r="R120" s="37">
        <f t="shared" si="79"/>
        <v>0</v>
      </c>
      <c r="S120" s="37">
        <f t="shared" si="80"/>
        <v>0</v>
      </c>
      <c r="T120" s="37">
        <f t="shared" si="81"/>
        <v>0</v>
      </c>
      <c r="U120" s="37">
        <f t="shared" si="88"/>
        <v>2018</v>
      </c>
      <c r="V120" s="37">
        <f t="shared" ref="V120:X120" si="144">U120-1</f>
        <v>2017</v>
      </c>
      <c r="W120" s="37">
        <f t="shared" si="144"/>
        <v>2016</v>
      </c>
      <c r="X120" s="37">
        <f t="shared" si="144"/>
        <v>2015</v>
      </c>
      <c r="Y120" s="39"/>
      <c r="Z120" s="62" t="e">
        <f>IFERROR(IF($B120=0,#N/A,AVERAGEIFS(INDEX(DATOS,0,$C120),INDEX(DATOS,0,$C120),"&lt;&gt;#N/D",INDEX(DATOS,0,$L$2),0,INDEX(DATOS,0,$M$2),1,INDEX(DATOS,0,$N$2),U120,INDEX(DATOS,0,$O$2),$D120)),#N/A)</f>
        <v>#N/A</v>
      </c>
      <c r="AA120" s="62" t="e">
        <f>IFERROR(IF($B120=0,#N/A,AVERAGEIFS(INDEX(DATOS,0,$C120),INDEX(DATOS,0,$C120),"&lt;&gt;#N/D",INDEX(DATOS,0,$L$2),0,INDEX(DATOS,0,$M$2),1,INDEX(DATOS,0,$N$2),V120,INDEX(DATOS,0,$O$2),$D120)),#N/A)</f>
        <v>#N/A</v>
      </c>
      <c r="AB120" s="62" t="e">
        <f>IFERROR(IF($B120=0,#N/A,AVERAGEIFS(INDEX(DATOS,0,$C120),INDEX(DATOS,0,$C120),"&lt;&gt;#N/D",INDEX(DATOS,0,$L$2),0,INDEX(DATOS,0,$M$2),1,INDEX(DATOS,0,$N$2),W120,INDEX(DATOS,0,$O$2),$D120)),#N/A)</f>
        <v>#N/A</v>
      </c>
      <c r="AC120" s="62" t="e">
        <f>IFERROR(IF($B120=0,#N/A,AVERAGEIFS(INDEX(DATOS,0,$C120),INDEX(DATOS,0,$C120),"&lt;&gt;#N/D",INDEX(DATOS,0,$L$2),0,INDEX(DATOS,0,$M$2),1,INDEX(DATOS,0,$N$2),X120,INDEX(DATOS,0,$O$2),$D120)),#N/A)</f>
        <v>#N/A</v>
      </c>
      <c r="AD120" s="33"/>
      <c r="AE120" s="40" t="e">
        <f>IFERROR(IF(ISNA(Z120),#N/A,IF(I120=0,0,_xlfn.STDEV.P($Z120:Z120)/I120*100)),#N/A)</f>
        <v>#N/A</v>
      </c>
      <c r="AF120" s="40" t="e">
        <f>IFERROR(IF(ISNA(AA120),#N/A,IF(J120=0,0,_xlfn.STDEV.P($Z120:AA120)/J120*100)),#N/A)</f>
        <v>#N/A</v>
      </c>
      <c r="AG120" s="40" t="e">
        <f>IFERROR(IF(ISNA(AB120),#N/A,IF(K120=0,0,_xlfn.STDEV.P($Z120:AB120)/K120*100)),#N/A)</f>
        <v>#N/A</v>
      </c>
      <c r="AH120" s="40" t="e">
        <f>IFERROR(IF(ISNA(AC120),#N/A,IF(L120=0,0,_xlfn.STDEV.P($Z120:AC120)/L120*100)),#N/A)</f>
        <v>#N/A</v>
      </c>
      <c r="AI120" s="40"/>
    </row>
    <row r="121" spans="1:35" x14ac:dyDescent="0.35">
      <c r="A121">
        <f t="shared" si="90"/>
        <v>115</v>
      </c>
      <c r="B121" s="35">
        <f t="array" ref="B121">IF(B120=0,0,MIN(IF(INDEX(DATOS,0,$N$2)=$U121,IF(ISNUMBER(INDEX(DATOS,0,$C121)),IF(INDEX(DATOS,0,$L$2)=0,IF(INDEX(DATOS,0,$M$2)=1,IF(ISNA(MATCH(INDEX(DATOS,0,$O$2),IF($E$7:E120=E121,$D$7:D120),0)),INDEX(DATOS,0,$K$2))))))))</f>
        <v>0</v>
      </c>
      <c r="C121" s="32">
        <f t="shared" si="91"/>
        <v>20</v>
      </c>
      <c r="D121" s="34" t="str">
        <f>IF($B121=0,"--",INDEX(DATOS,$B121,O$2))</f>
        <v>--</v>
      </c>
      <c r="E121" s="64" t="s">
        <v>1</v>
      </c>
      <c r="F121" s="36" t="str">
        <f t="shared" si="120"/>
        <v>--</v>
      </c>
      <c r="G121" s="109" t="e">
        <f>VLOOKUP($D121,LOC_UNICOS,G$2,0)</f>
        <v>#N/A</v>
      </c>
      <c r="H121" s="109" t="e">
        <f>VLOOKUP($D121,LOC_UNICOS,H$2,0)</f>
        <v>#N/A</v>
      </c>
      <c r="I121" s="38">
        <f t="array" ref="I121">IF($B121=0,-999,IF(COUNTIFS($Z121:Z121,#N/A)&gt;0,-999,AVERAGE($Z121:Z121)))</f>
        <v>-999</v>
      </c>
      <c r="J121" s="38">
        <f t="array" ref="J121">IF($B121=0,-999,IF(COUNTIFS($Z121:AA121,#N/A)&gt;0,-999,AVERAGE($Z121:AA121)))</f>
        <v>-999</v>
      </c>
      <c r="K121" s="38">
        <f t="array" ref="K121">IF($B121=0,-999,IF(COUNTIFS($Z121:AB121,#N/A)&gt;0,-999,AVERAGE($Z121:AB121)))</f>
        <v>-999</v>
      </c>
      <c r="L121" s="38">
        <f t="array" ref="L121">IF($B121=0,-999,IF(COUNTIFS($Z121:AC121,#N/A)&gt;0,-999,AVERAGE($Z121:AC121)))</f>
        <v>-999</v>
      </c>
      <c r="M121" s="38">
        <f t="shared" si="131"/>
        <v>-999</v>
      </c>
      <c r="N121" s="38">
        <f t="shared" si="127"/>
        <v>-999</v>
      </c>
      <c r="O121" s="38">
        <f t="shared" si="128"/>
        <v>-999</v>
      </c>
      <c r="P121" s="38">
        <f t="shared" si="129"/>
        <v>-999</v>
      </c>
      <c r="Q121" s="37">
        <f t="shared" si="87"/>
        <v>0</v>
      </c>
      <c r="R121" s="37">
        <f t="shared" si="79"/>
        <v>0</v>
      </c>
      <c r="S121" s="37">
        <f t="shared" si="80"/>
        <v>0</v>
      </c>
      <c r="T121" s="37">
        <f t="shared" si="81"/>
        <v>0</v>
      </c>
      <c r="U121" s="37">
        <f t="shared" si="88"/>
        <v>2018</v>
      </c>
      <c r="V121" s="37">
        <f t="shared" ref="V121:X121" si="145">U121-1</f>
        <v>2017</v>
      </c>
      <c r="W121" s="37">
        <f t="shared" si="145"/>
        <v>2016</v>
      </c>
      <c r="X121" s="37">
        <f t="shared" si="145"/>
        <v>2015</v>
      </c>
      <c r="Y121" s="39"/>
      <c r="Z121" s="62" t="e">
        <f>IFERROR(IF($B121=0,#N/A,AVERAGEIFS(INDEX(DATOS,0,$C121),INDEX(DATOS,0,$C121),"&lt;&gt;#N/D",INDEX(DATOS,0,$L$2),0,INDEX(DATOS,0,$M$2),1,INDEX(DATOS,0,$N$2),U121,INDEX(DATOS,0,$O$2),$D121)),#N/A)</f>
        <v>#N/A</v>
      </c>
      <c r="AA121" s="62" t="e">
        <f>IFERROR(IF($B121=0,#N/A,AVERAGEIFS(INDEX(DATOS,0,$C121),INDEX(DATOS,0,$C121),"&lt;&gt;#N/D",INDEX(DATOS,0,$L$2),0,INDEX(DATOS,0,$M$2),1,INDEX(DATOS,0,$N$2),V121,INDEX(DATOS,0,$O$2),$D121)),#N/A)</f>
        <v>#N/A</v>
      </c>
      <c r="AB121" s="62" t="e">
        <f>IFERROR(IF($B121=0,#N/A,AVERAGEIFS(INDEX(DATOS,0,$C121),INDEX(DATOS,0,$C121),"&lt;&gt;#N/D",INDEX(DATOS,0,$L$2),0,INDEX(DATOS,0,$M$2),1,INDEX(DATOS,0,$N$2),W121,INDEX(DATOS,0,$O$2),$D121)),#N/A)</f>
        <v>#N/A</v>
      </c>
      <c r="AC121" s="62" t="e">
        <f>IFERROR(IF($B121=0,#N/A,AVERAGEIFS(INDEX(DATOS,0,$C121),INDEX(DATOS,0,$C121),"&lt;&gt;#N/D",INDEX(DATOS,0,$L$2),0,INDEX(DATOS,0,$M$2),1,INDEX(DATOS,0,$N$2),X121,INDEX(DATOS,0,$O$2),$D121)),#N/A)</f>
        <v>#N/A</v>
      </c>
      <c r="AD121" s="33"/>
      <c r="AE121" s="40" t="e">
        <f>IFERROR(IF(ISNA(Z121),#N/A,IF(I121=0,0,_xlfn.STDEV.P($Z121:Z121)/I121*100)),#N/A)</f>
        <v>#N/A</v>
      </c>
      <c r="AF121" s="40" t="e">
        <f>IFERROR(IF(ISNA(AA121),#N/A,IF(J121=0,0,_xlfn.STDEV.P($Z121:AA121)/J121*100)),#N/A)</f>
        <v>#N/A</v>
      </c>
      <c r="AG121" s="40" t="e">
        <f>IFERROR(IF(ISNA(AB121),#N/A,IF(K121=0,0,_xlfn.STDEV.P($Z121:AB121)/K121*100)),#N/A)</f>
        <v>#N/A</v>
      </c>
      <c r="AH121" s="40" t="e">
        <f>IFERROR(IF(ISNA(AC121),#N/A,IF(L121=0,0,_xlfn.STDEV.P($Z121:AC121)/L121*100)),#N/A)</f>
        <v>#N/A</v>
      </c>
      <c r="AI121" s="40"/>
    </row>
    <row r="122" spans="1:35" x14ac:dyDescent="0.35">
      <c r="A122">
        <f t="shared" si="90"/>
        <v>116</v>
      </c>
      <c r="B122" s="35">
        <f t="array" ref="B122">IF(B121=0,0,MIN(IF(INDEX(DATOS,0,$N$2)=$U122,IF(ISNUMBER(INDEX(DATOS,0,$C122)),IF(INDEX(DATOS,0,$L$2)=0,IF(INDEX(DATOS,0,$M$2)=1,IF(ISNA(MATCH(INDEX(DATOS,0,$O$2),IF($E$7:E121=E122,$D$7:D121),0)),INDEX(DATOS,0,$K$2))))))))</f>
        <v>0</v>
      </c>
      <c r="C122" s="32">
        <f t="shared" si="91"/>
        <v>20</v>
      </c>
      <c r="D122" s="34" t="str">
        <f>IF($B122=0,"--",INDEX(DATOS,$B122,O$2))</f>
        <v>--</v>
      </c>
      <c r="E122" s="64" t="s">
        <v>1</v>
      </c>
      <c r="F122" s="36" t="str">
        <f t="shared" si="120"/>
        <v>--</v>
      </c>
      <c r="G122" s="109" t="e">
        <f>VLOOKUP($D122,LOC_UNICOS,G$2,0)</f>
        <v>#N/A</v>
      </c>
      <c r="H122" s="109" t="e">
        <f>VLOOKUP($D122,LOC_UNICOS,H$2,0)</f>
        <v>#N/A</v>
      </c>
      <c r="I122" s="38">
        <f t="array" ref="I122">IF($B122=0,-999,IF(COUNTIFS($Z122:Z122,#N/A)&gt;0,-999,AVERAGE($Z122:Z122)))</f>
        <v>-999</v>
      </c>
      <c r="J122" s="38">
        <f t="array" ref="J122">IF($B122=0,-999,IF(COUNTIFS($Z122:AA122,#N/A)&gt;0,-999,AVERAGE($Z122:AA122)))</f>
        <v>-999</v>
      </c>
      <c r="K122" s="38">
        <f t="array" ref="K122">IF($B122=0,-999,IF(COUNTIFS($Z122:AB122,#N/A)&gt;0,-999,AVERAGE($Z122:AB122)))</f>
        <v>-999</v>
      </c>
      <c r="L122" s="38">
        <f t="array" ref="L122">IF($B122=0,-999,IF(COUNTIFS($Z122:AC122,#N/A)&gt;0,-999,AVERAGE($Z122:AC122)))</f>
        <v>-999</v>
      </c>
      <c r="M122" s="38">
        <f t="shared" si="131"/>
        <v>-999</v>
      </c>
      <c r="N122" s="38">
        <f t="shared" si="127"/>
        <v>-999</v>
      </c>
      <c r="O122" s="38">
        <f t="shared" si="128"/>
        <v>-999</v>
      </c>
      <c r="P122" s="38">
        <f t="shared" si="129"/>
        <v>-999</v>
      </c>
      <c r="Q122" s="37">
        <f t="shared" si="87"/>
        <v>0</v>
      </c>
      <c r="R122" s="37">
        <f t="shared" si="79"/>
        <v>0</v>
      </c>
      <c r="S122" s="37">
        <f t="shared" si="80"/>
        <v>0</v>
      </c>
      <c r="T122" s="37">
        <f t="shared" si="81"/>
        <v>0</v>
      </c>
      <c r="U122" s="37">
        <f t="shared" si="88"/>
        <v>2018</v>
      </c>
      <c r="V122" s="37">
        <f t="shared" ref="V122:X122" si="146">U122-1</f>
        <v>2017</v>
      </c>
      <c r="W122" s="37">
        <f t="shared" si="146"/>
        <v>2016</v>
      </c>
      <c r="X122" s="37">
        <f t="shared" si="146"/>
        <v>2015</v>
      </c>
      <c r="Y122" s="39"/>
      <c r="Z122" s="62" t="e">
        <f>IFERROR(IF($B122=0,#N/A,AVERAGEIFS(INDEX(DATOS,0,$C122),INDEX(DATOS,0,$C122),"&lt;&gt;#N/D",INDEX(DATOS,0,$L$2),0,INDEX(DATOS,0,$M$2),1,INDEX(DATOS,0,$N$2),U122,INDEX(DATOS,0,$O$2),$D122)),#N/A)</f>
        <v>#N/A</v>
      </c>
      <c r="AA122" s="62" t="e">
        <f>IFERROR(IF($B122=0,#N/A,AVERAGEIFS(INDEX(DATOS,0,$C122),INDEX(DATOS,0,$C122),"&lt;&gt;#N/D",INDEX(DATOS,0,$L$2),0,INDEX(DATOS,0,$M$2),1,INDEX(DATOS,0,$N$2),V122,INDEX(DATOS,0,$O$2),$D122)),#N/A)</f>
        <v>#N/A</v>
      </c>
      <c r="AB122" s="62" t="e">
        <f>IFERROR(IF($B122=0,#N/A,AVERAGEIFS(INDEX(DATOS,0,$C122),INDEX(DATOS,0,$C122),"&lt;&gt;#N/D",INDEX(DATOS,0,$L$2),0,INDEX(DATOS,0,$M$2),1,INDEX(DATOS,0,$N$2),W122,INDEX(DATOS,0,$O$2),$D122)),#N/A)</f>
        <v>#N/A</v>
      </c>
      <c r="AC122" s="62" t="e">
        <f>IFERROR(IF($B122=0,#N/A,AVERAGEIFS(INDEX(DATOS,0,$C122),INDEX(DATOS,0,$C122),"&lt;&gt;#N/D",INDEX(DATOS,0,$L$2),0,INDEX(DATOS,0,$M$2),1,INDEX(DATOS,0,$N$2),X122,INDEX(DATOS,0,$O$2),$D122)),#N/A)</f>
        <v>#N/A</v>
      </c>
      <c r="AD122" s="33"/>
      <c r="AE122" s="40" t="e">
        <f>IFERROR(IF(ISNA(Z122),#N/A,IF(I122=0,0,_xlfn.STDEV.P($Z122:Z122)/I122*100)),#N/A)</f>
        <v>#N/A</v>
      </c>
      <c r="AF122" s="40" t="e">
        <f>IFERROR(IF(ISNA(AA122),#N/A,IF(J122=0,0,_xlfn.STDEV.P($Z122:AA122)/J122*100)),#N/A)</f>
        <v>#N/A</v>
      </c>
      <c r="AG122" s="40" t="e">
        <f>IFERROR(IF(ISNA(AB122),#N/A,IF(K122=0,0,_xlfn.STDEV.P($Z122:AB122)/K122*100)),#N/A)</f>
        <v>#N/A</v>
      </c>
      <c r="AH122" s="40" t="e">
        <f>IFERROR(IF(ISNA(AC122),#N/A,IF(L122=0,0,_xlfn.STDEV.P($Z122:AC122)/L122*100)),#N/A)</f>
        <v>#N/A</v>
      </c>
      <c r="AI122" s="40"/>
    </row>
    <row r="123" spans="1:35" x14ac:dyDescent="0.35">
      <c r="A123">
        <f t="shared" si="90"/>
        <v>117</v>
      </c>
      <c r="B123" s="35">
        <f t="array" ref="B123">IF(B122=0,0,MIN(IF(INDEX(DATOS,0,$N$2)=$U123,IF(ISNUMBER(INDEX(DATOS,0,$C123)),IF(INDEX(DATOS,0,$L$2)=0,IF(INDEX(DATOS,0,$M$2)=1,IF(ISNA(MATCH(INDEX(DATOS,0,$O$2),IF($E$7:E122=E123,$D$7:D122),0)),INDEX(DATOS,0,$K$2))))))))</f>
        <v>0</v>
      </c>
      <c r="C123" s="32">
        <f t="shared" si="91"/>
        <v>20</v>
      </c>
      <c r="D123" s="34" t="str">
        <f>IF($B123=0,"--",INDEX(DATOS,$B123,O$2))</f>
        <v>--</v>
      </c>
      <c r="E123" s="64" t="s">
        <v>1</v>
      </c>
      <c r="F123" s="36" t="str">
        <f t="shared" si="120"/>
        <v>--</v>
      </c>
      <c r="G123" s="109" t="e">
        <f>VLOOKUP($D123,LOC_UNICOS,G$2,0)</f>
        <v>#N/A</v>
      </c>
      <c r="H123" s="109" t="e">
        <f>VLOOKUP($D123,LOC_UNICOS,H$2,0)</f>
        <v>#N/A</v>
      </c>
      <c r="I123" s="38">
        <f t="array" ref="I123">IF($B123=0,-999,IF(COUNTIFS($Z123:Z123,#N/A)&gt;0,-999,AVERAGE($Z123:Z123)))</f>
        <v>-999</v>
      </c>
      <c r="J123" s="38">
        <f t="array" ref="J123">IF($B123=0,-999,IF(COUNTIFS($Z123:AA123,#N/A)&gt;0,-999,AVERAGE($Z123:AA123)))</f>
        <v>-999</v>
      </c>
      <c r="K123" s="38">
        <f t="array" ref="K123">IF($B123=0,-999,IF(COUNTIFS($Z123:AB123,#N/A)&gt;0,-999,AVERAGE($Z123:AB123)))</f>
        <v>-999</v>
      </c>
      <c r="L123" s="38">
        <f t="array" ref="L123">IF($B123=0,-999,IF(COUNTIFS($Z123:AC123,#N/A)&gt;0,-999,AVERAGE($Z123:AC123)))</f>
        <v>-999</v>
      </c>
      <c r="M123" s="38">
        <f t="shared" si="131"/>
        <v>-999</v>
      </c>
      <c r="N123" s="38">
        <f t="shared" si="127"/>
        <v>-999</v>
      </c>
      <c r="O123" s="38">
        <f t="shared" si="128"/>
        <v>-999</v>
      </c>
      <c r="P123" s="38">
        <f t="shared" si="129"/>
        <v>-999</v>
      </c>
      <c r="Q123" s="37">
        <f t="shared" si="87"/>
        <v>0</v>
      </c>
      <c r="R123" s="37">
        <f t="shared" si="79"/>
        <v>0</v>
      </c>
      <c r="S123" s="37">
        <f t="shared" si="80"/>
        <v>0</v>
      </c>
      <c r="T123" s="37">
        <f t="shared" si="81"/>
        <v>0</v>
      </c>
      <c r="U123" s="37">
        <f t="shared" si="88"/>
        <v>2018</v>
      </c>
      <c r="V123" s="37">
        <f t="shared" ref="V123:X123" si="147">U123-1</f>
        <v>2017</v>
      </c>
      <c r="W123" s="37">
        <f t="shared" si="147"/>
        <v>2016</v>
      </c>
      <c r="X123" s="37">
        <f t="shared" si="147"/>
        <v>2015</v>
      </c>
      <c r="Y123" s="39"/>
      <c r="Z123" s="62" t="e">
        <f>IFERROR(IF($B123=0,#N/A,AVERAGEIFS(INDEX(DATOS,0,$C123),INDEX(DATOS,0,$C123),"&lt;&gt;#N/D",INDEX(DATOS,0,$L$2),0,INDEX(DATOS,0,$M$2),1,INDEX(DATOS,0,$N$2),U123,INDEX(DATOS,0,$O$2),$D123)),#N/A)</f>
        <v>#N/A</v>
      </c>
      <c r="AA123" s="62" t="e">
        <f>IFERROR(IF($B123=0,#N/A,AVERAGEIFS(INDEX(DATOS,0,$C123),INDEX(DATOS,0,$C123),"&lt;&gt;#N/D",INDEX(DATOS,0,$L$2),0,INDEX(DATOS,0,$M$2),1,INDEX(DATOS,0,$N$2),V123,INDEX(DATOS,0,$O$2),$D123)),#N/A)</f>
        <v>#N/A</v>
      </c>
      <c r="AB123" s="62" t="e">
        <f>IFERROR(IF($B123=0,#N/A,AVERAGEIFS(INDEX(DATOS,0,$C123),INDEX(DATOS,0,$C123),"&lt;&gt;#N/D",INDEX(DATOS,0,$L$2),0,INDEX(DATOS,0,$M$2),1,INDEX(DATOS,0,$N$2),W123,INDEX(DATOS,0,$O$2),$D123)),#N/A)</f>
        <v>#N/A</v>
      </c>
      <c r="AC123" s="62" t="e">
        <f>IFERROR(IF($B123=0,#N/A,AVERAGEIFS(INDEX(DATOS,0,$C123),INDEX(DATOS,0,$C123),"&lt;&gt;#N/D",INDEX(DATOS,0,$L$2),0,INDEX(DATOS,0,$M$2),1,INDEX(DATOS,0,$N$2),X123,INDEX(DATOS,0,$O$2),$D123)),#N/A)</f>
        <v>#N/A</v>
      </c>
      <c r="AD123" s="33"/>
      <c r="AE123" s="40" t="e">
        <f>IFERROR(IF(ISNA(Z123),#N/A,IF(I123=0,0,_xlfn.STDEV.P($Z123:Z123)/I123*100)),#N/A)</f>
        <v>#N/A</v>
      </c>
      <c r="AF123" s="40" t="e">
        <f>IFERROR(IF(ISNA(AA123),#N/A,IF(J123=0,0,_xlfn.STDEV.P($Z123:AA123)/J123*100)),#N/A)</f>
        <v>#N/A</v>
      </c>
      <c r="AG123" s="40" t="e">
        <f>IFERROR(IF(ISNA(AB123),#N/A,IF(K123=0,0,_xlfn.STDEV.P($Z123:AB123)/K123*100)),#N/A)</f>
        <v>#N/A</v>
      </c>
      <c r="AH123" s="40" t="e">
        <f>IFERROR(IF(ISNA(AC123),#N/A,IF(L123=0,0,_xlfn.STDEV.P($Z123:AC123)/L123*100)),#N/A)</f>
        <v>#N/A</v>
      </c>
      <c r="AI123" s="40"/>
    </row>
    <row r="124" spans="1:35" x14ac:dyDescent="0.35">
      <c r="A124">
        <f t="shared" si="90"/>
        <v>118</v>
      </c>
      <c r="B124" s="35">
        <f t="array" ref="B124">IF(B123=0,0,MIN(IF(INDEX(DATOS,0,$N$2)=$U124,IF(ISNUMBER(INDEX(DATOS,0,$C124)),IF(INDEX(DATOS,0,$L$2)=0,IF(INDEX(DATOS,0,$M$2)=1,IF(ISNA(MATCH(INDEX(DATOS,0,$O$2),IF($E$7:E123=E124,$D$7:D123),0)),INDEX(DATOS,0,$K$2))))))))</f>
        <v>0</v>
      </c>
      <c r="C124" s="32">
        <f t="shared" si="91"/>
        <v>20</v>
      </c>
      <c r="D124" s="34" t="str">
        <f>IF($B124=0,"--",INDEX(DATOS,$B124,O$2))</f>
        <v>--</v>
      </c>
      <c r="E124" s="64" t="s">
        <v>1</v>
      </c>
      <c r="F124" s="36" t="str">
        <f t="shared" si="120"/>
        <v>--</v>
      </c>
      <c r="G124" s="109" t="e">
        <f>VLOOKUP($D124,LOC_UNICOS,G$2,0)</f>
        <v>#N/A</v>
      </c>
      <c r="H124" s="109" t="e">
        <f>VLOOKUP($D124,LOC_UNICOS,H$2,0)</f>
        <v>#N/A</v>
      </c>
      <c r="I124" s="38">
        <f t="array" ref="I124">IF($B124=0,-999,IF(COUNTIFS($Z124:Z124,#N/A)&gt;0,-999,AVERAGE($Z124:Z124)))</f>
        <v>-999</v>
      </c>
      <c r="J124" s="38">
        <f t="array" ref="J124">IF($B124=0,-999,IF(COUNTIFS($Z124:AA124,#N/A)&gt;0,-999,AVERAGE($Z124:AA124)))</f>
        <v>-999</v>
      </c>
      <c r="K124" s="38">
        <f t="array" ref="K124">IF($B124=0,-999,IF(COUNTIFS($Z124:AB124,#N/A)&gt;0,-999,AVERAGE($Z124:AB124)))</f>
        <v>-999</v>
      </c>
      <c r="L124" s="38">
        <f t="array" ref="L124">IF($B124=0,-999,IF(COUNTIFS($Z124:AC124,#N/A)&gt;0,-999,AVERAGE($Z124:AC124)))</f>
        <v>-999</v>
      </c>
      <c r="M124" s="38">
        <f t="shared" si="131"/>
        <v>-999</v>
      </c>
      <c r="N124" s="38">
        <f t="shared" si="127"/>
        <v>-999</v>
      </c>
      <c r="O124" s="38">
        <f t="shared" si="128"/>
        <v>-999</v>
      </c>
      <c r="P124" s="38">
        <f t="shared" si="129"/>
        <v>-999</v>
      </c>
      <c r="Q124" s="37">
        <f t="shared" si="87"/>
        <v>0</v>
      </c>
      <c r="R124" s="37">
        <f t="shared" si="79"/>
        <v>0</v>
      </c>
      <c r="S124" s="37">
        <f t="shared" si="80"/>
        <v>0</v>
      </c>
      <c r="T124" s="37">
        <f t="shared" si="81"/>
        <v>0</v>
      </c>
      <c r="U124" s="37">
        <f t="shared" si="88"/>
        <v>2018</v>
      </c>
      <c r="V124" s="37">
        <f t="shared" ref="V124:X124" si="148">U124-1</f>
        <v>2017</v>
      </c>
      <c r="W124" s="37">
        <f t="shared" si="148"/>
        <v>2016</v>
      </c>
      <c r="X124" s="37">
        <f t="shared" si="148"/>
        <v>2015</v>
      </c>
      <c r="Y124" s="39"/>
      <c r="Z124" s="62" t="e">
        <f>IFERROR(IF($B124=0,#N/A,AVERAGEIFS(INDEX(DATOS,0,$C124),INDEX(DATOS,0,$C124),"&lt;&gt;#N/D",INDEX(DATOS,0,$L$2),0,INDEX(DATOS,0,$M$2),1,INDEX(DATOS,0,$N$2),U124,INDEX(DATOS,0,$O$2),$D124)),#N/A)</f>
        <v>#N/A</v>
      </c>
      <c r="AA124" s="62" t="e">
        <f>IFERROR(IF($B124=0,#N/A,AVERAGEIFS(INDEX(DATOS,0,$C124),INDEX(DATOS,0,$C124),"&lt;&gt;#N/D",INDEX(DATOS,0,$L$2),0,INDEX(DATOS,0,$M$2),1,INDEX(DATOS,0,$N$2),V124,INDEX(DATOS,0,$O$2),$D124)),#N/A)</f>
        <v>#N/A</v>
      </c>
      <c r="AB124" s="62" t="e">
        <f>IFERROR(IF($B124=0,#N/A,AVERAGEIFS(INDEX(DATOS,0,$C124),INDEX(DATOS,0,$C124),"&lt;&gt;#N/D",INDEX(DATOS,0,$L$2),0,INDEX(DATOS,0,$M$2),1,INDEX(DATOS,0,$N$2),W124,INDEX(DATOS,0,$O$2),$D124)),#N/A)</f>
        <v>#N/A</v>
      </c>
      <c r="AC124" s="62" t="e">
        <f>IFERROR(IF($B124=0,#N/A,AVERAGEIFS(INDEX(DATOS,0,$C124),INDEX(DATOS,0,$C124),"&lt;&gt;#N/D",INDEX(DATOS,0,$L$2),0,INDEX(DATOS,0,$M$2),1,INDEX(DATOS,0,$N$2),X124,INDEX(DATOS,0,$O$2),$D124)),#N/A)</f>
        <v>#N/A</v>
      </c>
      <c r="AD124" s="33"/>
      <c r="AE124" s="40" t="e">
        <f>IFERROR(IF(ISNA(Z124),#N/A,IF(I124=0,0,_xlfn.STDEV.P($Z124:Z124)/I124*100)),#N/A)</f>
        <v>#N/A</v>
      </c>
      <c r="AF124" s="40" t="e">
        <f>IFERROR(IF(ISNA(AA124),#N/A,IF(J124=0,0,_xlfn.STDEV.P($Z124:AA124)/J124*100)),#N/A)</f>
        <v>#N/A</v>
      </c>
      <c r="AG124" s="40" t="e">
        <f>IFERROR(IF(ISNA(AB124),#N/A,IF(K124=0,0,_xlfn.STDEV.P($Z124:AB124)/K124*100)),#N/A)</f>
        <v>#N/A</v>
      </c>
      <c r="AH124" s="40" t="e">
        <f>IFERROR(IF(ISNA(AC124),#N/A,IF(L124=0,0,_xlfn.STDEV.P($Z124:AC124)/L124*100)),#N/A)</f>
        <v>#N/A</v>
      </c>
      <c r="AI124" s="40"/>
    </row>
    <row r="125" spans="1:35" x14ac:dyDescent="0.35">
      <c r="A125">
        <f t="shared" si="90"/>
        <v>119</v>
      </c>
      <c r="B125" s="35">
        <f t="array" ref="B125">IF(B124=0,0,MIN(IF(INDEX(DATOS,0,$N$2)=$U125,IF(ISNUMBER(INDEX(DATOS,0,$C125)),IF(INDEX(DATOS,0,$L$2)=0,IF(INDEX(DATOS,0,$M$2)=1,IF(ISNA(MATCH(INDEX(DATOS,0,$O$2),IF($E$7:E124=E125,$D$7:D124),0)),INDEX(DATOS,0,$K$2))))))))</f>
        <v>0</v>
      </c>
      <c r="C125" s="32">
        <f t="shared" si="91"/>
        <v>20</v>
      </c>
      <c r="D125" s="34" t="str">
        <f>IF($B125=0,"--",INDEX(DATOS,$B125,O$2))</f>
        <v>--</v>
      </c>
      <c r="E125" s="64" t="s">
        <v>1</v>
      </c>
      <c r="F125" s="36" t="str">
        <f t="shared" si="120"/>
        <v>--</v>
      </c>
      <c r="G125" s="109" t="e">
        <f>VLOOKUP($D125,LOC_UNICOS,G$2,0)</f>
        <v>#N/A</v>
      </c>
      <c r="H125" s="109" t="e">
        <f>VLOOKUP($D125,LOC_UNICOS,H$2,0)</f>
        <v>#N/A</v>
      </c>
      <c r="I125" s="38">
        <f t="array" ref="I125">IF($B125=0,-999,IF(COUNTIFS($Z125:Z125,#N/A)&gt;0,-999,AVERAGE($Z125:Z125)))</f>
        <v>-999</v>
      </c>
      <c r="J125" s="38">
        <f t="array" ref="J125">IF($B125=0,-999,IF(COUNTIFS($Z125:AA125,#N/A)&gt;0,-999,AVERAGE($Z125:AA125)))</f>
        <v>-999</v>
      </c>
      <c r="K125" s="38">
        <f t="array" ref="K125">IF($B125=0,-999,IF(COUNTIFS($Z125:AB125,#N/A)&gt;0,-999,AVERAGE($Z125:AB125)))</f>
        <v>-999</v>
      </c>
      <c r="L125" s="38">
        <f t="array" ref="L125">IF($B125=0,-999,IF(COUNTIFS($Z125:AC125,#N/A)&gt;0,-999,AVERAGE($Z125:AC125)))</f>
        <v>-999</v>
      </c>
      <c r="M125" s="38">
        <f t="shared" si="131"/>
        <v>-999</v>
      </c>
      <c r="N125" s="38">
        <f t="shared" si="127"/>
        <v>-999</v>
      </c>
      <c r="O125" s="38">
        <f t="shared" si="128"/>
        <v>-999</v>
      </c>
      <c r="P125" s="38">
        <f t="shared" si="129"/>
        <v>-999</v>
      </c>
      <c r="Q125" s="37">
        <f t="shared" si="87"/>
        <v>0</v>
      </c>
      <c r="R125" s="37">
        <f t="shared" si="79"/>
        <v>0</v>
      </c>
      <c r="S125" s="37">
        <f t="shared" si="80"/>
        <v>0</v>
      </c>
      <c r="T125" s="37">
        <f t="shared" si="81"/>
        <v>0</v>
      </c>
      <c r="U125" s="37">
        <f t="shared" si="88"/>
        <v>2018</v>
      </c>
      <c r="V125" s="37">
        <f t="shared" ref="V125:X125" si="149">U125-1</f>
        <v>2017</v>
      </c>
      <c r="W125" s="37">
        <f t="shared" si="149"/>
        <v>2016</v>
      </c>
      <c r="X125" s="37">
        <f t="shared" si="149"/>
        <v>2015</v>
      </c>
      <c r="Y125" s="39"/>
      <c r="Z125" s="62" t="e">
        <f>IFERROR(IF($B125=0,#N/A,AVERAGEIFS(INDEX(DATOS,0,$C125),INDEX(DATOS,0,$C125),"&lt;&gt;#N/D",INDEX(DATOS,0,$L$2),0,INDEX(DATOS,0,$M$2),1,INDEX(DATOS,0,$N$2),U125,INDEX(DATOS,0,$O$2),$D125)),#N/A)</f>
        <v>#N/A</v>
      </c>
      <c r="AA125" s="62" t="e">
        <f>IFERROR(IF($B125=0,#N/A,AVERAGEIFS(INDEX(DATOS,0,$C125),INDEX(DATOS,0,$C125),"&lt;&gt;#N/D",INDEX(DATOS,0,$L$2),0,INDEX(DATOS,0,$M$2),1,INDEX(DATOS,0,$N$2),V125,INDEX(DATOS,0,$O$2),$D125)),#N/A)</f>
        <v>#N/A</v>
      </c>
      <c r="AB125" s="62" t="e">
        <f>IFERROR(IF($B125=0,#N/A,AVERAGEIFS(INDEX(DATOS,0,$C125),INDEX(DATOS,0,$C125),"&lt;&gt;#N/D",INDEX(DATOS,0,$L$2),0,INDEX(DATOS,0,$M$2),1,INDEX(DATOS,0,$N$2),W125,INDEX(DATOS,0,$O$2),$D125)),#N/A)</f>
        <v>#N/A</v>
      </c>
      <c r="AC125" s="62" t="e">
        <f>IFERROR(IF($B125=0,#N/A,AVERAGEIFS(INDEX(DATOS,0,$C125),INDEX(DATOS,0,$C125),"&lt;&gt;#N/D",INDEX(DATOS,0,$L$2),0,INDEX(DATOS,0,$M$2),1,INDEX(DATOS,0,$N$2),X125,INDEX(DATOS,0,$O$2),$D125)),#N/A)</f>
        <v>#N/A</v>
      </c>
      <c r="AD125" s="33"/>
      <c r="AE125" s="40" t="e">
        <f>IFERROR(IF(ISNA(Z125),#N/A,IF(I125=0,0,_xlfn.STDEV.P($Z125:Z125)/I125*100)),#N/A)</f>
        <v>#N/A</v>
      </c>
      <c r="AF125" s="40" t="e">
        <f>IFERROR(IF(ISNA(AA125),#N/A,IF(J125=0,0,_xlfn.STDEV.P($Z125:AA125)/J125*100)),#N/A)</f>
        <v>#N/A</v>
      </c>
      <c r="AG125" s="40" t="e">
        <f>IFERROR(IF(ISNA(AB125),#N/A,IF(K125=0,0,_xlfn.STDEV.P($Z125:AB125)/K125*100)),#N/A)</f>
        <v>#N/A</v>
      </c>
      <c r="AH125" s="40" t="e">
        <f>IFERROR(IF(ISNA(AC125),#N/A,IF(L125=0,0,_xlfn.STDEV.P($Z125:AC125)/L125*100)),#N/A)</f>
        <v>#N/A</v>
      </c>
      <c r="AI125" s="40"/>
    </row>
    <row r="126" spans="1:35" x14ac:dyDescent="0.35">
      <c r="A126">
        <f t="shared" si="90"/>
        <v>120</v>
      </c>
      <c r="B126" s="35">
        <f t="array" ref="B126">IF(B125=0,0,MIN(IF(INDEX(DATOS,0,$N$2)=$U126,IF(ISNUMBER(INDEX(DATOS,0,$C126)),IF(INDEX(DATOS,0,$L$2)=0,IF(INDEX(DATOS,0,$M$2)=1,IF(ISNA(MATCH(INDEX(DATOS,0,$O$2),IF($E$7:E125=E126,$D$7:D125),0)),INDEX(DATOS,0,$K$2))))))))</f>
        <v>0</v>
      </c>
      <c r="C126" s="32">
        <f t="shared" si="91"/>
        <v>20</v>
      </c>
      <c r="D126" s="34" t="str">
        <f>IF($B126=0,"--",INDEX(DATOS,$B126,O$2))</f>
        <v>--</v>
      </c>
      <c r="E126" s="64" t="s">
        <v>1</v>
      </c>
      <c r="F126" s="36" t="str">
        <f t="shared" si="120"/>
        <v>--</v>
      </c>
      <c r="G126" s="109" t="e">
        <f>VLOOKUP($D126,LOC_UNICOS,G$2,0)</f>
        <v>#N/A</v>
      </c>
      <c r="H126" s="109" t="e">
        <f>VLOOKUP($D126,LOC_UNICOS,H$2,0)</f>
        <v>#N/A</v>
      </c>
      <c r="I126" s="38">
        <f t="array" ref="I126">IF($B126=0,-999,IF(COUNTIFS($Z126:Z126,#N/A)&gt;0,-999,AVERAGE($Z126:Z126)))</f>
        <v>-999</v>
      </c>
      <c r="J126" s="38">
        <f t="array" ref="J126">IF($B126=0,-999,IF(COUNTIFS($Z126:AA126,#N/A)&gt;0,-999,AVERAGE($Z126:AA126)))</f>
        <v>-999</v>
      </c>
      <c r="K126" s="38">
        <f t="array" ref="K126">IF($B126=0,-999,IF(COUNTIFS($Z126:AB126,#N/A)&gt;0,-999,AVERAGE($Z126:AB126)))</f>
        <v>-999</v>
      </c>
      <c r="L126" s="38">
        <f t="array" ref="L126">IF($B126=0,-999,IF(COUNTIFS($Z126:AC126,#N/A)&gt;0,-999,AVERAGE($Z126:AC126)))</f>
        <v>-999</v>
      </c>
      <c r="M126" s="38">
        <f t="shared" si="131"/>
        <v>-999</v>
      </c>
      <c r="N126" s="38">
        <f t="shared" si="127"/>
        <v>-999</v>
      </c>
      <c r="O126" s="38">
        <f t="shared" si="128"/>
        <v>-999</v>
      </c>
      <c r="P126" s="38">
        <f t="shared" si="129"/>
        <v>-999</v>
      </c>
      <c r="Q126" s="37">
        <f t="shared" si="87"/>
        <v>0</v>
      </c>
      <c r="R126" s="37">
        <f t="shared" si="79"/>
        <v>0</v>
      </c>
      <c r="S126" s="37">
        <f t="shared" si="80"/>
        <v>0</v>
      </c>
      <c r="T126" s="37">
        <f t="shared" si="81"/>
        <v>0</v>
      </c>
      <c r="U126" s="37">
        <f t="shared" si="88"/>
        <v>2018</v>
      </c>
      <c r="V126" s="37">
        <f t="shared" ref="V126:X126" si="150">U126-1</f>
        <v>2017</v>
      </c>
      <c r="W126" s="37">
        <f t="shared" si="150"/>
        <v>2016</v>
      </c>
      <c r="X126" s="37">
        <f t="shared" si="150"/>
        <v>2015</v>
      </c>
      <c r="Y126" s="39"/>
      <c r="Z126" s="62" t="e">
        <f>IFERROR(IF($B126=0,#N/A,AVERAGEIFS(INDEX(DATOS,0,$C126),INDEX(DATOS,0,$C126),"&lt;&gt;#N/D",INDEX(DATOS,0,$L$2),0,INDEX(DATOS,0,$M$2),1,INDEX(DATOS,0,$N$2),U126,INDEX(DATOS,0,$O$2),$D126)),#N/A)</f>
        <v>#N/A</v>
      </c>
      <c r="AA126" s="62" t="e">
        <f>IFERROR(IF($B126=0,#N/A,AVERAGEIFS(INDEX(DATOS,0,$C126),INDEX(DATOS,0,$C126),"&lt;&gt;#N/D",INDEX(DATOS,0,$L$2),0,INDEX(DATOS,0,$M$2),1,INDEX(DATOS,0,$N$2),V126,INDEX(DATOS,0,$O$2),$D126)),#N/A)</f>
        <v>#N/A</v>
      </c>
      <c r="AB126" s="62" t="e">
        <f>IFERROR(IF($B126=0,#N/A,AVERAGEIFS(INDEX(DATOS,0,$C126),INDEX(DATOS,0,$C126),"&lt;&gt;#N/D",INDEX(DATOS,0,$L$2),0,INDEX(DATOS,0,$M$2),1,INDEX(DATOS,0,$N$2),W126,INDEX(DATOS,0,$O$2),$D126)),#N/A)</f>
        <v>#N/A</v>
      </c>
      <c r="AC126" s="62" t="e">
        <f>IFERROR(IF($B126=0,#N/A,AVERAGEIFS(INDEX(DATOS,0,$C126),INDEX(DATOS,0,$C126),"&lt;&gt;#N/D",INDEX(DATOS,0,$L$2),0,INDEX(DATOS,0,$M$2),1,INDEX(DATOS,0,$N$2),X126,INDEX(DATOS,0,$O$2),$D126)),#N/A)</f>
        <v>#N/A</v>
      </c>
      <c r="AD126" s="33"/>
      <c r="AE126" s="40" t="e">
        <f>IFERROR(IF(ISNA(Z126),#N/A,IF(I126=0,0,_xlfn.STDEV.P($Z126:Z126)/I126*100)),#N/A)</f>
        <v>#N/A</v>
      </c>
      <c r="AF126" s="40" t="e">
        <f>IFERROR(IF(ISNA(AA126),#N/A,IF(J126=0,0,_xlfn.STDEV.P($Z126:AA126)/J126*100)),#N/A)</f>
        <v>#N/A</v>
      </c>
      <c r="AG126" s="40" t="e">
        <f>IFERROR(IF(ISNA(AB126),#N/A,IF(K126=0,0,_xlfn.STDEV.P($Z126:AB126)/K126*100)),#N/A)</f>
        <v>#N/A</v>
      </c>
      <c r="AH126" s="40" t="e">
        <f>IFERROR(IF(ISNA(AC126),#N/A,IF(L126=0,0,_xlfn.STDEV.P($Z126:AC126)/L126*100)),#N/A)</f>
        <v>#N/A</v>
      </c>
      <c r="AI126" s="40"/>
    </row>
    <row r="127" spans="1:35" x14ac:dyDescent="0.35">
      <c r="A127">
        <f t="shared" si="90"/>
        <v>121</v>
      </c>
      <c r="B127" s="35">
        <f t="array" ref="B127">IF(B126=0,0,MIN(IF(INDEX(DATOS,0,$N$2)=$U127,IF(ISNUMBER(INDEX(DATOS,0,$C127)),IF(INDEX(DATOS,0,$L$2)=0,IF(INDEX(DATOS,0,$M$2)=1,IF(ISNA(MATCH(INDEX(DATOS,0,$O$2),IF($E$7:E126=E127,$D$7:D126),0)),INDEX(DATOS,0,$K$2))))))))</f>
        <v>0</v>
      </c>
      <c r="C127" s="32">
        <f t="shared" si="91"/>
        <v>20</v>
      </c>
      <c r="D127" s="34" t="str">
        <f>IF($B127=0,"--",INDEX(DATOS,$B127,O$2))</f>
        <v>--</v>
      </c>
      <c r="E127" s="64" t="s">
        <v>1</v>
      </c>
      <c r="F127" s="36" t="str">
        <f t="shared" si="120"/>
        <v>--</v>
      </c>
      <c r="G127" s="109" t="e">
        <f>VLOOKUP($D127,LOC_UNICOS,G$2,0)</f>
        <v>#N/A</v>
      </c>
      <c r="H127" s="109" t="e">
        <f>VLOOKUP($D127,LOC_UNICOS,H$2,0)</f>
        <v>#N/A</v>
      </c>
      <c r="I127" s="38">
        <f t="array" ref="I127">IF($B127=0,-999,IF(COUNTIFS($Z127:Z127,#N/A)&gt;0,-999,AVERAGE($Z127:Z127)))</f>
        <v>-999</v>
      </c>
      <c r="J127" s="38">
        <f t="array" ref="J127">IF($B127=0,-999,IF(COUNTIFS($Z127:AA127,#N/A)&gt;0,-999,AVERAGE($Z127:AA127)))</f>
        <v>-999</v>
      </c>
      <c r="K127" s="38">
        <f t="array" ref="K127">IF($B127=0,-999,IF(COUNTIFS($Z127:AB127,#N/A)&gt;0,-999,AVERAGE($Z127:AB127)))</f>
        <v>-999</v>
      </c>
      <c r="L127" s="38">
        <f t="array" ref="L127">IF($B127=0,-999,IF(COUNTIFS($Z127:AC127,#N/A)&gt;0,-999,AVERAGE($Z127:AC127)))</f>
        <v>-999</v>
      </c>
      <c r="M127" s="38">
        <f t="shared" si="131"/>
        <v>-999</v>
      </c>
      <c r="N127" s="38">
        <f t="shared" si="127"/>
        <v>-999</v>
      </c>
      <c r="O127" s="38">
        <f t="shared" si="128"/>
        <v>-999</v>
      </c>
      <c r="P127" s="38">
        <f t="shared" si="129"/>
        <v>-999</v>
      </c>
      <c r="Q127" s="37">
        <f t="shared" si="87"/>
        <v>0</v>
      </c>
      <c r="R127" s="37">
        <f t="shared" si="79"/>
        <v>0</v>
      </c>
      <c r="S127" s="37">
        <f t="shared" si="80"/>
        <v>0</v>
      </c>
      <c r="T127" s="37">
        <f t="shared" si="81"/>
        <v>0</v>
      </c>
      <c r="U127" s="37">
        <f t="shared" si="88"/>
        <v>2018</v>
      </c>
      <c r="V127" s="37">
        <f t="shared" ref="V127:X127" si="151">U127-1</f>
        <v>2017</v>
      </c>
      <c r="W127" s="37">
        <f t="shared" si="151"/>
        <v>2016</v>
      </c>
      <c r="X127" s="37">
        <f t="shared" si="151"/>
        <v>2015</v>
      </c>
      <c r="Y127" s="39"/>
      <c r="Z127" s="62" t="e">
        <f>IFERROR(IF($B127=0,#N/A,AVERAGEIFS(INDEX(DATOS,0,$C127),INDEX(DATOS,0,$C127),"&lt;&gt;#N/D",INDEX(DATOS,0,$L$2),0,INDEX(DATOS,0,$M$2),1,INDEX(DATOS,0,$N$2),U127,INDEX(DATOS,0,$O$2),$D127)),#N/A)</f>
        <v>#N/A</v>
      </c>
      <c r="AA127" s="62" t="e">
        <f>IFERROR(IF($B127=0,#N/A,AVERAGEIFS(INDEX(DATOS,0,$C127),INDEX(DATOS,0,$C127),"&lt;&gt;#N/D",INDEX(DATOS,0,$L$2),0,INDEX(DATOS,0,$M$2),1,INDEX(DATOS,0,$N$2),V127,INDEX(DATOS,0,$O$2),$D127)),#N/A)</f>
        <v>#N/A</v>
      </c>
      <c r="AB127" s="62" t="e">
        <f>IFERROR(IF($B127=0,#N/A,AVERAGEIFS(INDEX(DATOS,0,$C127),INDEX(DATOS,0,$C127),"&lt;&gt;#N/D",INDEX(DATOS,0,$L$2),0,INDEX(DATOS,0,$M$2),1,INDEX(DATOS,0,$N$2),W127,INDEX(DATOS,0,$O$2),$D127)),#N/A)</f>
        <v>#N/A</v>
      </c>
      <c r="AC127" s="62" t="e">
        <f>IFERROR(IF($B127=0,#N/A,AVERAGEIFS(INDEX(DATOS,0,$C127),INDEX(DATOS,0,$C127),"&lt;&gt;#N/D",INDEX(DATOS,0,$L$2),0,INDEX(DATOS,0,$M$2),1,INDEX(DATOS,0,$N$2),X127,INDEX(DATOS,0,$O$2),$D127)),#N/A)</f>
        <v>#N/A</v>
      </c>
      <c r="AD127" s="33"/>
      <c r="AE127" s="40" t="e">
        <f>IFERROR(IF(ISNA(Z127),#N/A,IF(I127=0,0,_xlfn.STDEV.P($Z127:Z127)/I127*100)),#N/A)</f>
        <v>#N/A</v>
      </c>
      <c r="AF127" s="40" t="e">
        <f>IFERROR(IF(ISNA(AA127),#N/A,IF(J127=0,0,_xlfn.STDEV.P($Z127:AA127)/J127*100)),#N/A)</f>
        <v>#N/A</v>
      </c>
      <c r="AG127" s="40" t="e">
        <f>IFERROR(IF(ISNA(AB127),#N/A,IF(K127=0,0,_xlfn.STDEV.P($Z127:AB127)/K127*100)),#N/A)</f>
        <v>#N/A</v>
      </c>
      <c r="AH127" s="40" t="e">
        <f>IFERROR(IF(ISNA(AC127),#N/A,IF(L127=0,0,_xlfn.STDEV.P($Z127:AC127)/L127*100)),#N/A)</f>
        <v>#N/A</v>
      </c>
      <c r="AI127" s="40"/>
    </row>
    <row r="128" spans="1:35" x14ac:dyDescent="0.35">
      <c r="A128">
        <f t="shared" si="90"/>
        <v>122</v>
      </c>
      <c r="B128" s="35">
        <f t="array" ref="B128">IF(B127=0,0,MIN(IF(INDEX(DATOS,0,$N$2)=$U128,IF(ISNUMBER(INDEX(DATOS,0,$C128)),IF(INDEX(DATOS,0,$L$2)=0,IF(INDEX(DATOS,0,$M$2)=1,IF(ISNA(MATCH(INDEX(DATOS,0,$O$2),IF($E$7:E127=E128,$D$7:D127),0)),INDEX(DATOS,0,$K$2))))))))</f>
        <v>0</v>
      </c>
      <c r="C128" s="32">
        <f t="shared" si="91"/>
        <v>20</v>
      </c>
      <c r="D128" s="34" t="str">
        <f>IF($B128=0,"--",INDEX(DATOS,$B128,O$2))</f>
        <v>--</v>
      </c>
      <c r="E128" s="64" t="s">
        <v>1</v>
      </c>
      <c r="F128" s="36" t="str">
        <f t="shared" si="120"/>
        <v>--</v>
      </c>
      <c r="G128" s="109" t="e">
        <f>VLOOKUP($D128,LOC_UNICOS,G$2,0)</f>
        <v>#N/A</v>
      </c>
      <c r="H128" s="109" t="e">
        <f>VLOOKUP($D128,LOC_UNICOS,H$2,0)</f>
        <v>#N/A</v>
      </c>
      <c r="I128" s="38">
        <f t="array" ref="I128">IF($B128=0,-999,IF(COUNTIFS($Z128:Z128,#N/A)&gt;0,-999,AVERAGE($Z128:Z128)))</f>
        <v>-999</v>
      </c>
      <c r="J128" s="38">
        <f t="array" ref="J128">IF($B128=0,-999,IF(COUNTIFS($Z128:AA128,#N/A)&gt;0,-999,AVERAGE($Z128:AA128)))</f>
        <v>-999</v>
      </c>
      <c r="K128" s="38">
        <f t="array" ref="K128">IF($B128=0,-999,IF(COUNTIFS($Z128:AB128,#N/A)&gt;0,-999,AVERAGE($Z128:AB128)))</f>
        <v>-999</v>
      </c>
      <c r="L128" s="38">
        <f t="array" ref="L128">IF($B128=0,-999,IF(COUNTIFS($Z128:AC128,#N/A)&gt;0,-999,AVERAGE($Z128:AC128)))</f>
        <v>-999</v>
      </c>
      <c r="M128" s="38">
        <f t="shared" si="131"/>
        <v>-999</v>
      </c>
      <c r="N128" s="38">
        <f t="shared" si="127"/>
        <v>-999</v>
      </c>
      <c r="O128" s="38">
        <f t="shared" si="128"/>
        <v>-999</v>
      </c>
      <c r="P128" s="38">
        <f t="shared" si="129"/>
        <v>-999</v>
      </c>
      <c r="Q128" s="37">
        <f t="shared" si="87"/>
        <v>0</v>
      </c>
      <c r="R128" s="37">
        <f t="shared" si="79"/>
        <v>0</v>
      </c>
      <c r="S128" s="37">
        <f t="shared" si="80"/>
        <v>0</v>
      </c>
      <c r="T128" s="37">
        <f t="shared" si="81"/>
        <v>0</v>
      </c>
      <c r="U128" s="37">
        <f t="shared" si="88"/>
        <v>2018</v>
      </c>
      <c r="V128" s="37">
        <f t="shared" ref="V128:X128" si="152">U128-1</f>
        <v>2017</v>
      </c>
      <c r="W128" s="37">
        <f t="shared" si="152"/>
        <v>2016</v>
      </c>
      <c r="X128" s="37">
        <f t="shared" si="152"/>
        <v>2015</v>
      </c>
      <c r="Y128" s="39"/>
      <c r="Z128" s="62" t="e">
        <f>IFERROR(IF($B128=0,#N/A,AVERAGEIFS(INDEX(DATOS,0,$C128),INDEX(DATOS,0,$C128),"&lt;&gt;#N/D",INDEX(DATOS,0,$L$2),0,INDEX(DATOS,0,$M$2),1,INDEX(DATOS,0,$N$2),U128,INDEX(DATOS,0,$O$2),$D128)),#N/A)</f>
        <v>#N/A</v>
      </c>
      <c r="AA128" s="62" t="e">
        <f>IFERROR(IF($B128=0,#N/A,AVERAGEIFS(INDEX(DATOS,0,$C128),INDEX(DATOS,0,$C128),"&lt;&gt;#N/D",INDEX(DATOS,0,$L$2),0,INDEX(DATOS,0,$M$2),1,INDEX(DATOS,0,$N$2),V128,INDEX(DATOS,0,$O$2),$D128)),#N/A)</f>
        <v>#N/A</v>
      </c>
      <c r="AB128" s="62" t="e">
        <f>IFERROR(IF($B128=0,#N/A,AVERAGEIFS(INDEX(DATOS,0,$C128),INDEX(DATOS,0,$C128),"&lt;&gt;#N/D",INDEX(DATOS,0,$L$2),0,INDEX(DATOS,0,$M$2),1,INDEX(DATOS,0,$N$2),W128,INDEX(DATOS,0,$O$2),$D128)),#N/A)</f>
        <v>#N/A</v>
      </c>
      <c r="AC128" s="62" t="e">
        <f>IFERROR(IF($B128=0,#N/A,AVERAGEIFS(INDEX(DATOS,0,$C128),INDEX(DATOS,0,$C128),"&lt;&gt;#N/D",INDEX(DATOS,0,$L$2),0,INDEX(DATOS,0,$M$2),1,INDEX(DATOS,0,$N$2),X128,INDEX(DATOS,0,$O$2),$D128)),#N/A)</f>
        <v>#N/A</v>
      </c>
      <c r="AD128" s="33"/>
      <c r="AE128" s="40" t="e">
        <f>IFERROR(IF(ISNA(Z128),#N/A,IF(I128=0,0,_xlfn.STDEV.P($Z128:Z128)/I128*100)),#N/A)</f>
        <v>#N/A</v>
      </c>
      <c r="AF128" s="40" t="e">
        <f>IFERROR(IF(ISNA(AA128),#N/A,IF(J128=0,0,_xlfn.STDEV.P($Z128:AA128)/J128*100)),#N/A)</f>
        <v>#N/A</v>
      </c>
      <c r="AG128" s="40" t="e">
        <f>IFERROR(IF(ISNA(AB128),#N/A,IF(K128=0,0,_xlfn.STDEV.P($Z128:AB128)/K128*100)),#N/A)</f>
        <v>#N/A</v>
      </c>
      <c r="AH128" s="40" t="e">
        <f>IFERROR(IF(ISNA(AC128),#N/A,IF(L128=0,0,_xlfn.STDEV.P($Z128:AC128)/L128*100)),#N/A)</f>
        <v>#N/A</v>
      </c>
      <c r="AI128" s="40"/>
    </row>
    <row r="129" spans="1:35" x14ac:dyDescent="0.35">
      <c r="A129">
        <f t="shared" si="90"/>
        <v>123</v>
      </c>
      <c r="B129" s="35">
        <f t="array" ref="B129">IF(B128=0,0,MIN(IF(INDEX(DATOS,0,$N$2)=$U129,IF(ISNUMBER(INDEX(DATOS,0,$C129)),IF(INDEX(DATOS,0,$L$2)=0,IF(INDEX(DATOS,0,$M$2)=1,IF(ISNA(MATCH(INDEX(DATOS,0,$O$2),IF($E$7:E128=E129,$D$7:D128),0)),INDEX(DATOS,0,$K$2))))))))</f>
        <v>0</v>
      </c>
      <c r="C129" s="32">
        <f t="shared" si="91"/>
        <v>20</v>
      </c>
      <c r="D129" s="34" t="str">
        <f>IF($B129=0,"--",INDEX(DATOS,$B129,O$2))</f>
        <v>--</v>
      </c>
      <c r="E129" s="64" t="s">
        <v>1</v>
      </c>
      <c r="F129" s="36" t="str">
        <f t="shared" si="120"/>
        <v>--</v>
      </c>
      <c r="G129" s="109" t="e">
        <f>VLOOKUP($D129,LOC_UNICOS,G$2,0)</f>
        <v>#N/A</v>
      </c>
      <c r="H129" s="109" t="e">
        <f>VLOOKUP($D129,LOC_UNICOS,H$2,0)</f>
        <v>#N/A</v>
      </c>
      <c r="I129" s="38">
        <f t="array" ref="I129">IF($B129=0,-999,IF(COUNTIFS($Z129:Z129,#N/A)&gt;0,-999,AVERAGE($Z129:Z129)))</f>
        <v>-999</v>
      </c>
      <c r="J129" s="38">
        <f t="array" ref="J129">IF($B129=0,-999,IF(COUNTIFS($Z129:AA129,#N/A)&gt;0,-999,AVERAGE($Z129:AA129)))</f>
        <v>-999</v>
      </c>
      <c r="K129" s="38">
        <f t="array" ref="K129">IF($B129=0,-999,IF(COUNTIFS($Z129:AB129,#N/A)&gt;0,-999,AVERAGE($Z129:AB129)))</f>
        <v>-999</v>
      </c>
      <c r="L129" s="38">
        <f t="array" ref="L129">IF($B129=0,-999,IF(COUNTIFS($Z129:AC129,#N/A)&gt;0,-999,AVERAGE($Z129:AC129)))</f>
        <v>-999</v>
      </c>
      <c r="M129" s="38">
        <f t="shared" si="131"/>
        <v>-999</v>
      </c>
      <c r="N129" s="38">
        <f t="shared" si="127"/>
        <v>-999</v>
      </c>
      <c r="O129" s="38">
        <f t="shared" si="128"/>
        <v>-999</v>
      </c>
      <c r="P129" s="38">
        <f t="shared" si="129"/>
        <v>-999</v>
      </c>
      <c r="Q129" s="37">
        <f t="shared" si="87"/>
        <v>0</v>
      </c>
      <c r="R129" s="37">
        <f t="shared" si="79"/>
        <v>0</v>
      </c>
      <c r="S129" s="37">
        <f t="shared" si="80"/>
        <v>0</v>
      </c>
      <c r="T129" s="37">
        <f t="shared" si="81"/>
        <v>0</v>
      </c>
      <c r="U129" s="37">
        <f t="shared" si="88"/>
        <v>2018</v>
      </c>
      <c r="V129" s="37">
        <f t="shared" ref="V129:X129" si="153">U129-1</f>
        <v>2017</v>
      </c>
      <c r="W129" s="37">
        <f t="shared" si="153"/>
        <v>2016</v>
      </c>
      <c r="X129" s="37">
        <f t="shared" si="153"/>
        <v>2015</v>
      </c>
      <c r="Y129" s="39"/>
      <c r="Z129" s="62" t="e">
        <f>IFERROR(IF($B129=0,#N/A,AVERAGEIFS(INDEX(DATOS,0,$C129),INDEX(DATOS,0,$C129),"&lt;&gt;#N/D",INDEX(DATOS,0,$L$2),0,INDEX(DATOS,0,$M$2),1,INDEX(DATOS,0,$N$2),U129,INDEX(DATOS,0,$O$2),$D129)),#N/A)</f>
        <v>#N/A</v>
      </c>
      <c r="AA129" s="62" t="e">
        <f>IFERROR(IF($B129=0,#N/A,AVERAGEIFS(INDEX(DATOS,0,$C129),INDEX(DATOS,0,$C129),"&lt;&gt;#N/D",INDEX(DATOS,0,$L$2),0,INDEX(DATOS,0,$M$2),1,INDEX(DATOS,0,$N$2),V129,INDEX(DATOS,0,$O$2),$D129)),#N/A)</f>
        <v>#N/A</v>
      </c>
      <c r="AB129" s="62" t="e">
        <f>IFERROR(IF($B129=0,#N/A,AVERAGEIFS(INDEX(DATOS,0,$C129),INDEX(DATOS,0,$C129),"&lt;&gt;#N/D",INDEX(DATOS,0,$L$2),0,INDEX(DATOS,0,$M$2),1,INDEX(DATOS,0,$N$2),W129,INDEX(DATOS,0,$O$2),$D129)),#N/A)</f>
        <v>#N/A</v>
      </c>
      <c r="AC129" s="62" t="e">
        <f>IFERROR(IF($B129=0,#N/A,AVERAGEIFS(INDEX(DATOS,0,$C129),INDEX(DATOS,0,$C129),"&lt;&gt;#N/D",INDEX(DATOS,0,$L$2),0,INDEX(DATOS,0,$M$2),1,INDEX(DATOS,0,$N$2),X129,INDEX(DATOS,0,$O$2),$D129)),#N/A)</f>
        <v>#N/A</v>
      </c>
      <c r="AD129" s="33"/>
      <c r="AE129" s="40" t="e">
        <f>IFERROR(IF(ISNA(Z129),#N/A,IF(I129=0,0,_xlfn.STDEV.P($Z129:Z129)/I129*100)),#N/A)</f>
        <v>#N/A</v>
      </c>
      <c r="AF129" s="40" t="e">
        <f>IFERROR(IF(ISNA(AA129),#N/A,IF(J129=0,0,_xlfn.STDEV.P($Z129:AA129)/J129*100)),#N/A)</f>
        <v>#N/A</v>
      </c>
      <c r="AG129" s="40" t="e">
        <f>IFERROR(IF(ISNA(AB129),#N/A,IF(K129=0,0,_xlfn.STDEV.P($Z129:AB129)/K129*100)),#N/A)</f>
        <v>#N/A</v>
      </c>
      <c r="AH129" s="40" t="e">
        <f>IFERROR(IF(ISNA(AC129),#N/A,IF(L129=0,0,_xlfn.STDEV.P($Z129:AC129)/L129*100)),#N/A)</f>
        <v>#N/A</v>
      </c>
      <c r="AI129" s="40"/>
    </row>
    <row r="130" spans="1:35" x14ac:dyDescent="0.35">
      <c r="A130">
        <f t="shared" si="90"/>
        <v>124</v>
      </c>
      <c r="B130" s="35">
        <f t="array" ref="B130">IF(B129=0,0,MIN(IF(INDEX(DATOS,0,$N$2)=$U130,IF(ISNUMBER(INDEX(DATOS,0,$C130)),IF(INDEX(DATOS,0,$L$2)=0,IF(INDEX(DATOS,0,$M$2)=1,IF(ISNA(MATCH(INDEX(DATOS,0,$O$2),IF($E$7:E129=E130,$D$7:D129),0)),INDEX(DATOS,0,$K$2))))))))</f>
        <v>0</v>
      </c>
      <c r="C130" s="32">
        <f t="shared" si="91"/>
        <v>20</v>
      </c>
      <c r="D130" s="34" t="str">
        <f>IF($B130=0,"--",INDEX(DATOS,$B130,O$2))</f>
        <v>--</v>
      </c>
      <c r="E130" s="64" t="s">
        <v>1</v>
      </c>
      <c r="F130" s="36" t="str">
        <f t="shared" si="120"/>
        <v>--</v>
      </c>
      <c r="G130" s="109" t="e">
        <f>VLOOKUP($D130,LOC_UNICOS,G$2,0)</f>
        <v>#N/A</v>
      </c>
      <c r="H130" s="109" t="e">
        <f>VLOOKUP($D130,LOC_UNICOS,H$2,0)</f>
        <v>#N/A</v>
      </c>
      <c r="I130" s="38">
        <f t="array" ref="I130">IF($B130=0,-999,IF(COUNTIFS($Z130:Z130,#N/A)&gt;0,-999,AVERAGE($Z130:Z130)))</f>
        <v>-999</v>
      </c>
      <c r="J130" s="38">
        <f t="array" ref="J130">IF($B130=0,-999,IF(COUNTIFS($Z130:AA130,#N/A)&gt;0,-999,AVERAGE($Z130:AA130)))</f>
        <v>-999</v>
      </c>
      <c r="K130" s="38">
        <f t="array" ref="K130">IF($B130=0,-999,IF(COUNTIFS($Z130:AB130,#N/A)&gt;0,-999,AVERAGE($Z130:AB130)))</f>
        <v>-999</v>
      </c>
      <c r="L130" s="38">
        <f t="array" ref="L130">IF($B130=0,-999,IF(COUNTIFS($Z130:AC130,#N/A)&gt;0,-999,AVERAGE($Z130:AC130)))</f>
        <v>-999</v>
      </c>
      <c r="M130" s="38">
        <f t="shared" si="131"/>
        <v>-999</v>
      </c>
      <c r="N130" s="38">
        <f t="shared" si="127"/>
        <v>-999</v>
      </c>
      <c r="O130" s="38">
        <f t="shared" si="128"/>
        <v>-999</v>
      </c>
      <c r="P130" s="38">
        <f t="shared" si="129"/>
        <v>-999</v>
      </c>
      <c r="Q130" s="37">
        <f t="shared" si="87"/>
        <v>0</v>
      </c>
      <c r="R130" s="37">
        <f t="shared" si="79"/>
        <v>0</v>
      </c>
      <c r="S130" s="37">
        <f t="shared" si="80"/>
        <v>0</v>
      </c>
      <c r="T130" s="37">
        <f t="shared" si="81"/>
        <v>0</v>
      </c>
      <c r="U130" s="37">
        <f t="shared" si="88"/>
        <v>2018</v>
      </c>
      <c r="V130" s="37">
        <f t="shared" ref="V130:X130" si="154">U130-1</f>
        <v>2017</v>
      </c>
      <c r="W130" s="37">
        <f t="shared" si="154"/>
        <v>2016</v>
      </c>
      <c r="X130" s="37">
        <f t="shared" si="154"/>
        <v>2015</v>
      </c>
      <c r="Y130" s="39"/>
      <c r="Z130" s="62" t="e">
        <f>IFERROR(IF($B130=0,#N/A,AVERAGEIFS(INDEX(DATOS,0,$C130),INDEX(DATOS,0,$C130),"&lt;&gt;#N/D",INDEX(DATOS,0,$L$2),0,INDEX(DATOS,0,$M$2),1,INDEX(DATOS,0,$N$2),U130,INDEX(DATOS,0,$O$2),$D130)),#N/A)</f>
        <v>#N/A</v>
      </c>
      <c r="AA130" s="62" t="e">
        <f>IFERROR(IF($B130=0,#N/A,AVERAGEIFS(INDEX(DATOS,0,$C130),INDEX(DATOS,0,$C130),"&lt;&gt;#N/D",INDEX(DATOS,0,$L$2),0,INDEX(DATOS,0,$M$2),1,INDEX(DATOS,0,$N$2),V130,INDEX(DATOS,0,$O$2),$D130)),#N/A)</f>
        <v>#N/A</v>
      </c>
      <c r="AB130" s="62" t="e">
        <f>IFERROR(IF($B130=0,#N/A,AVERAGEIFS(INDEX(DATOS,0,$C130),INDEX(DATOS,0,$C130),"&lt;&gt;#N/D",INDEX(DATOS,0,$L$2),0,INDEX(DATOS,0,$M$2),1,INDEX(DATOS,0,$N$2),W130,INDEX(DATOS,0,$O$2),$D130)),#N/A)</f>
        <v>#N/A</v>
      </c>
      <c r="AC130" s="62" t="e">
        <f>IFERROR(IF($B130=0,#N/A,AVERAGEIFS(INDEX(DATOS,0,$C130),INDEX(DATOS,0,$C130),"&lt;&gt;#N/D",INDEX(DATOS,0,$L$2),0,INDEX(DATOS,0,$M$2),1,INDEX(DATOS,0,$N$2),X130,INDEX(DATOS,0,$O$2),$D130)),#N/A)</f>
        <v>#N/A</v>
      </c>
      <c r="AD130" s="33"/>
      <c r="AE130" s="40" t="e">
        <f>IFERROR(IF(ISNA(Z130),#N/A,IF(I130=0,0,_xlfn.STDEV.P($Z130:Z130)/I130*100)),#N/A)</f>
        <v>#N/A</v>
      </c>
      <c r="AF130" s="40" t="e">
        <f>IFERROR(IF(ISNA(AA130),#N/A,IF(J130=0,0,_xlfn.STDEV.P($Z130:AA130)/J130*100)),#N/A)</f>
        <v>#N/A</v>
      </c>
      <c r="AG130" s="40" t="e">
        <f>IFERROR(IF(ISNA(AB130),#N/A,IF(K130=0,0,_xlfn.STDEV.P($Z130:AB130)/K130*100)),#N/A)</f>
        <v>#N/A</v>
      </c>
      <c r="AH130" s="40" t="e">
        <f>IFERROR(IF(ISNA(AC130),#N/A,IF(L130=0,0,_xlfn.STDEV.P($Z130:AC130)/L130*100)),#N/A)</f>
        <v>#N/A</v>
      </c>
      <c r="AI130" s="40"/>
    </row>
    <row r="131" spans="1:35" x14ac:dyDescent="0.35">
      <c r="A131">
        <f t="shared" si="90"/>
        <v>125</v>
      </c>
      <c r="B131" s="35">
        <f t="array" ref="B131">IF(B130=0,0,MIN(IF(INDEX(DATOS,0,$N$2)=$U131,IF(ISNUMBER(INDEX(DATOS,0,$C131)),IF(INDEX(DATOS,0,$L$2)=0,IF(INDEX(DATOS,0,$M$2)=1,IF(ISNA(MATCH(INDEX(DATOS,0,$O$2),IF($E$7:E130=E131,$D$7:D130),0)),INDEX(DATOS,0,$K$2))))))))</f>
        <v>0</v>
      </c>
      <c r="C131" s="32">
        <f t="shared" si="91"/>
        <v>20</v>
      </c>
      <c r="D131" s="34" t="str">
        <f>IF($B131=0,"--",INDEX(DATOS,$B131,O$2))</f>
        <v>--</v>
      </c>
      <c r="E131" s="64" t="s">
        <v>1</v>
      </c>
      <c r="F131" s="36" t="str">
        <f t="shared" si="120"/>
        <v>--</v>
      </c>
      <c r="G131" s="109" t="e">
        <f>VLOOKUP($D131,LOC_UNICOS,G$2,0)</f>
        <v>#N/A</v>
      </c>
      <c r="H131" s="109" t="e">
        <f>VLOOKUP($D131,LOC_UNICOS,H$2,0)</f>
        <v>#N/A</v>
      </c>
      <c r="I131" s="38">
        <f t="array" ref="I131">IF($B131=0,-999,IF(COUNTIFS($Z131:Z131,#N/A)&gt;0,-999,AVERAGE($Z131:Z131)))</f>
        <v>-999</v>
      </c>
      <c r="J131" s="38">
        <f t="array" ref="J131">IF($B131=0,-999,IF(COUNTIFS($Z131:AA131,#N/A)&gt;0,-999,AVERAGE($Z131:AA131)))</f>
        <v>-999</v>
      </c>
      <c r="K131" s="38">
        <f t="array" ref="K131">IF($B131=0,-999,IF(COUNTIFS($Z131:AB131,#N/A)&gt;0,-999,AVERAGE($Z131:AB131)))</f>
        <v>-999</v>
      </c>
      <c r="L131" s="38">
        <f t="array" ref="L131">IF($B131=0,-999,IF(COUNTIFS($Z131:AC131,#N/A)&gt;0,-999,AVERAGE($Z131:AC131)))</f>
        <v>-999</v>
      </c>
      <c r="M131" s="38">
        <f t="shared" si="131"/>
        <v>-999</v>
      </c>
      <c r="N131" s="38">
        <f t="shared" si="127"/>
        <v>-999</v>
      </c>
      <c r="O131" s="38">
        <f t="shared" si="128"/>
        <v>-999</v>
      </c>
      <c r="P131" s="38">
        <f t="shared" si="129"/>
        <v>-999</v>
      </c>
      <c r="Q131" s="37">
        <f t="shared" si="87"/>
        <v>0</v>
      </c>
      <c r="R131" s="37">
        <f t="shared" si="79"/>
        <v>0</v>
      </c>
      <c r="S131" s="37">
        <f t="shared" si="80"/>
        <v>0</v>
      </c>
      <c r="T131" s="37">
        <f t="shared" si="81"/>
        <v>0</v>
      </c>
      <c r="U131" s="37">
        <f t="shared" si="88"/>
        <v>2018</v>
      </c>
      <c r="V131" s="37">
        <f t="shared" ref="V131:X131" si="155">U131-1</f>
        <v>2017</v>
      </c>
      <c r="W131" s="37">
        <f t="shared" si="155"/>
        <v>2016</v>
      </c>
      <c r="X131" s="37">
        <f t="shared" si="155"/>
        <v>2015</v>
      </c>
      <c r="Y131" s="39"/>
      <c r="Z131" s="62" t="e">
        <f>IFERROR(IF($B131=0,#N/A,AVERAGEIFS(INDEX(DATOS,0,$C131),INDEX(DATOS,0,$C131),"&lt;&gt;#N/D",INDEX(DATOS,0,$L$2),0,INDEX(DATOS,0,$M$2),1,INDEX(DATOS,0,$N$2),U131,INDEX(DATOS,0,$O$2),$D131)),#N/A)</f>
        <v>#N/A</v>
      </c>
      <c r="AA131" s="62" t="e">
        <f>IFERROR(IF($B131=0,#N/A,AVERAGEIFS(INDEX(DATOS,0,$C131),INDEX(DATOS,0,$C131),"&lt;&gt;#N/D",INDEX(DATOS,0,$L$2),0,INDEX(DATOS,0,$M$2),1,INDEX(DATOS,0,$N$2),V131,INDEX(DATOS,0,$O$2),$D131)),#N/A)</f>
        <v>#N/A</v>
      </c>
      <c r="AB131" s="62" t="e">
        <f>IFERROR(IF($B131=0,#N/A,AVERAGEIFS(INDEX(DATOS,0,$C131),INDEX(DATOS,0,$C131),"&lt;&gt;#N/D",INDEX(DATOS,0,$L$2),0,INDEX(DATOS,0,$M$2),1,INDEX(DATOS,0,$N$2),W131,INDEX(DATOS,0,$O$2),$D131)),#N/A)</f>
        <v>#N/A</v>
      </c>
      <c r="AC131" s="62" t="e">
        <f>IFERROR(IF($B131=0,#N/A,AVERAGEIFS(INDEX(DATOS,0,$C131),INDEX(DATOS,0,$C131),"&lt;&gt;#N/D",INDEX(DATOS,0,$L$2),0,INDEX(DATOS,0,$M$2),1,INDEX(DATOS,0,$N$2),X131,INDEX(DATOS,0,$O$2),$D131)),#N/A)</f>
        <v>#N/A</v>
      </c>
      <c r="AD131" s="33"/>
      <c r="AE131" s="40" t="e">
        <f>IFERROR(IF(ISNA(Z131),#N/A,IF(I131=0,0,_xlfn.STDEV.P($Z131:Z131)/I131*100)),#N/A)</f>
        <v>#N/A</v>
      </c>
      <c r="AF131" s="40" t="e">
        <f>IFERROR(IF(ISNA(AA131),#N/A,IF(J131=0,0,_xlfn.STDEV.P($Z131:AA131)/J131*100)),#N/A)</f>
        <v>#N/A</v>
      </c>
      <c r="AG131" s="40" t="e">
        <f>IFERROR(IF(ISNA(AB131),#N/A,IF(K131=0,0,_xlfn.STDEV.P($Z131:AB131)/K131*100)),#N/A)</f>
        <v>#N/A</v>
      </c>
      <c r="AH131" s="40" t="e">
        <f>IFERROR(IF(ISNA(AC131),#N/A,IF(L131=0,0,_xlfn.STDEV.P($Z131:AC131)/L131*100)),#N/A)</f>
        <v>#N/A</v>
      </c>
      <c r="AI131" s="40"/>
    </row>
    <row r="132" spans="1:35" x14ac:dyDescent="0.35">
      <c r="A132">
        <f t="shared" si="90"/>
        <v>126</v>
      </c>
      <c r="B132" s="35">
        <f t="array" ref="B132">IF(B131=0,0,MIN(IF(INDEX(DATOS,0,$N$2)=$U132,IF(ISNUMBER(INDEX(DATOS,0,$C132)),IF(INDEX(DATOS,0,$L$2)=0,IF(INDEX(DATOS,0,$M$2)=1,IF(ISNA(MATCH(INDEX(DATOS,0,$O$2),IF($E$7:E131=E132,$D$7:D131),0)),INDEX(DATOS,0,$K$2))))))))</f>
        <v>0</v>
      </c>
      <c r="C132" s="32">
        <f t="shared" si="91"/>
        <v>20</v>
      </c>
      <c r="D132" s="34" t="str">
        <f>IF($B132=0,"--",INDEX(DATOS,$B132,O$2))</f>
        <v>--</v>
      </c>
      <c r="E132" s="64" t="s">
        <v>1</v>
      </c>
      <c r="F132" s="36" t="str">
        <f t="shared" si="120"/>
        <v>--</v>
      </c>
      <c r="G132" s="109" t="e">
        <f>VLOOKUP($D132,LOC_UNICOS,G$2,0)</f>
        <v>#N/A</v>
      </c>
      <c r="H132" s="109" t="e">
        <f>VLOOKUP($D132,LOC_UNICOS,H$2,0)</f>
        <v>#N/A</v>
      </c>
      <c r="I132" s="38">
        <f t="array" ref="I132">IF($B132=0,-999,IF(COUNTIFS($Z132:Z132,#N/A)&gt;0,-999,AVERAGE($Z132:Z132)))</f>
        <v>-999</v>
      </c>
      <c r="J132" s="38">
        <f t="array" ref="J132">IF($B132=0,-999,IF(COUNTIFS($Z132:AA132,#N/A)&gt;0,-999,AVERAGE($Z132:AA132)))</f>
        <v>-999</v>
      </c>
      <c r="K132" s="38">
        <f t="array" ref="K132">IF($B132=0,-999,IF(COUNTIFS($Z132:AB132,#N/A)&gt;0,-999,AVERAGE($Z132:AB132)))</f>
        <v>-999</v>
      </c>
      <c r="L132" s="38">
        <f t="array" ref="L132">IF($B132=0,-999,IF(COUNTIFS($Z132:AC132,#N/A)&gt;0,-999,AVERAGE($Z132:AC132)))</f>
        <v>-999</v>
      </c>
      <c r="M132" s="38">
        <f t="shared" si="131"/>
        <v>-999</v>
      </c>
      <c r="N132" s="38">
        <f t="shared" si="127"/>
        <v>-999</v>
      </c>
      <c r="O132" s="38">
        <f t="shared" si="128"/>
        <v>-999</v>
      </c>
      <c r="P132" s="38">
        <f t="shared" si="129"/>
        <v>-999</v>
      </c>
      <c r="Q132" s="37">
        <f t="shared" si="87"/>
        <v>0</v>
      </c>
      <c r="R132" s="37">
        <f t="shared" si="79"/>
        <v>0</v>
      </c>
      <c r="S132" s="37">
        <f t="shared" si="80"/>
        <v>0</v>
      </c>
      <c r="T132" s="37">
        <f t="shared" si="81"/>
        <v>0</v>
      </c>
      <c r="U132" s="37">
        <f t="shared" si="88"/>
        <v>2018</v>
      </c>
      <c r="V132" s="37">
        <f t="shared" ref="V132:X132" si="156">U132-1</f>
        <v>2017</v>
      </c>
      <c r="W132" s="37">
        <f t="shared" si="156"/>
        <v>2016</v>
      </c>
      <c r="X132" s="37">
        <f t="shared" si="156"/>
        <v>2015</v>
      </c>
      <c r="Y132" s="39"/>
      <c r="Z132" s="62" t="e">
        <f>IFERROR(IF($B132=0,#N/A,AVERAGEIFS(INDEX(DATOS,0,$C132),INDEX(DATOS,0,$C132),"&lt;&gt;#N/D",INDEX(DATOS,0,$L$2),0,INDEX(DATOS,0,$M$2),1,INDEX(DATOS,0,$N$2),U132,INDEX(DATOS,0,$O$2),$D132)),#N/A)</f>
        <v>#N/A</v>
      </c>
      <c r="AA132" s="62" t="e">
        <f>IFERROR(IF($B132=0,#N/A,AVERAGEIFS(INDEX(DATOS,0,$C132),INDEX(DATOS,0,$C132),"&lt;&gt;#N/D",INDEX(DATOS,0,$L$2),0,INDEX(DATOS,0,$M$2),1,INDEX(DATOS,0,$N$2),V132,INDEX(DATOS,0,$O$2),$D132)),#N/A)</f>
        <v>#N/A</v>
      </c>
      <c r="AB132" s="62" t="e">
        <f>IFERROR(IF($B132=0,#N/A,AVERAGEIFS(INDEX(DATOS,0,$C132),INDEX(DATOS,0,$C132),"&lt;&gt;#N/D",INDEX(DATOS,0,$L$2),0,INDEX(DATOS,0,$M$2),1,INDEX(DATOS,0,$N$2),W132,INDEX(DATOS,0,$O$2),$D132)),#N/A)</f>
        <v>#N/A</v>
      </c>
      <c r="AC132" s="62" t="e">
        <f>IFERROR(IF($B132=0,#N/A,AVERAGEIFS(INDEX(DATOS,0,$C132),INDEX(DATOS,0,$C132),"&lt;&gt;#N/D",INDEX(DATOS,0,$L$2),0,INDEX(DATOS,0,$M$2),1,INDEX(DATOS,0,$N$2),X132,INDEX(DATOS,0,$O$2),$D132)),#N/A)</f>
        <v>#N/A</v>
      </c>
      <c r="AD132" s="33"/>
      <c r="AE132" s="40" t="e">
        <f>IFERROR(IF(ISNA(Z132),#N/A,IF(I132=0,0,_xlfn.STDEV.P($Z132:Z132)/I132*100)),#N/A)</f>
        <v>#N/A</v>
      </c>
      <c r="AF132" s="40" t="e">
        <f>IFERROR(IF(ISNA(AA132),#N/A,IF(J132=0,0,_xlfn.STDEV.P($Z132:AA132)/J132*100)),#N/A)</f>
        <v>#N/A</v>
      </c>
      <c r="AG132" s="40" t="e">
        <f>IFERROR(IF(ISNA(AB132),#N/A,IF(K132=0,0,_xlfn.STDEV.P($Z132:AB132)/K132*100)),#N/A)</f>
        <v>#N/A</v>
      </c>
      <c r="AH132" s="40" t="e">
        <f>IFERROR(IF(ISNA(AC132),#N/A,IF(L132=0,0,_xlfn.STDEV.P($Z132:AC132)/L132*100)),#N/A)</f>
        <v>#N/A</v>
      </c>
      <c r="AI132" s="40"/>
    </row>
    <row r="133" spans="1:35" x14ac:dyDescent="0.35">
      <c r="A133">
        <f t="shared" si="90"/>
        <v>127</v>
      </c>
      <c r="B133" s="35">
        <f t="array" ref="B133">IF(B132=0,0,MIN(IF(INDEX(DATOS,0,$N$2)=$U133,IF(ISNUMBER(INDEX(DATOS,0,$C133)),IF(INDEX(DATOS,0,$L$2)=0,IF(INDEX(DATOS,0,$M$2)=1,IF(ISNA(MATCH(INDEX(DATOS,0,$O$2),IF($E$7:E132=E133,$D$7:D132),0)),INDEX(DATOS,0,$K$2))))))))</f>
        <v>0</v>
      </c>
      <c r="C133" s="32">
        <f t="shared" si="91"/>
        <v>20</v>
      </c>
      <c r="D133" s="34" t="str">
        <f>IF($B133=0,"--",INDEX(DATOS,$B133,O$2))</f>
        <v>--</v>
      </c>
      <c r="E133" s="64" t="s">
        <v>1</v>
      </c>
      <c r="F133" s="36" t="str">
        <f t="shared" si="120"/>
        <v>--</v>
      </c>
      <c r="G133" s="109" t="e">
        <f>VLOOKUP($D133,LOC_UNICOS,G$2,0)</f>
        <v>#N/A</v>
      </c>
      <c r="H133" s="109" t="e">
        <f>VLOOKUP($D133,LOC_UNICOS,H$2,0)</f>
        <v>#N/A</v>
      </c>
      <c r="I133" s="38">
        <f t="array" ref="I133">IF($B133=0,-999,IF(COUNTIFS($Z133:Z133,#N/A)&gt;0,-999,AVERAGE($Z133:Z133)))</f>
        <v>-999</v>
      </c>
      <c r="J133" s="38">
        <f t="array" ref="J133">IF($B133=0,-999,IF(COUNTIFS($Z133:AA133,#N/A)&gt;0,-999,AVERAGE($Z133:AA133)))</f>
        <v>-999</v>
      </c>
      <c r="K133" s="38">
        <f t="array" ref="K133">IF($B133=0,-999,IF(COUNTIFS($Z133:AB133,#N/A)&gt;0,-999,AVERAGE($Z133:AB133)))</f>
        <v>-999</v>
      </c>
      <c r="L133" s="38">
        <f t="array" ref="L133">IF($B133=0,-999,IF(COUNTIFS($Z133:AC133,#N/A)&gt;0,-999,AVERAGE($Z133:AC133)))</f>
        <v>-999</v>
      </c>
      <c r="M133" s="38">
        <f t="shared" si="131"/>
        <v>-999</v>
      </c>
      <c r="N133" s="38">
        <f t="shared" si="127"/>
        <v>-999</v>
      </c>
      <c r="O133" s="38">
        <f t="shared" si="128"/>
        <v>-999</v>
      </c>
      <c r="P133" s="38">
        <f t="shared" si="129"/>
        <v>-999</v>
      </c>
      <c r="Q133" s="37">
        <f t="shared" si="87"/>
        <v>0</v>
      </c>
      <c r="R133" s="37">
        <f t="shared" si="79"/>
        <v>0</v>
      </c>
      <c r="S133" s="37">
        <f t="shared" si="80"/>
        <v>0</v>
      </c>
      <c r="T133" s="37">
        <f t="shared" si="81"/>
        <v>0</v>
      </c>
      <c r="U133" s="37">
        <f t="shared" si="88"/>
        <v>2018</v>
      </c>
      <c r="V133" s="37">
        <f t="shared" ref="V133:X133" si="157">U133-1</f>
        <v>2017</v>
      </c>
      <c r="W133" s="37">
        <f t="shared" si="157"/>
        <v>2016</v>
      </c>
      <c r="X133" s="37">
        <f t="shared" si="157"/>
        <v>2015</v>
      </c>
      <c r="Y133" s="39"/>
      <c r="Z133" s="62" t="e">
        <f>IFERROR(IF($B133=0,#N/A,AVERAGEIFS(INDEX(DATOS,0,$C133),INDEX(DATOS,0,$C133),"&lt;&gt;#N/D",INDEX(DATOS,0,$L$2),0,INDEX(DATOS,0,$M$2),1,INDEX(DATOS,0,$N$2),U133,INDEX(DATOS,0,$O$2),$D133)),#N/A)</f>
        <v>#N/A</v>
      </c>
      <c r="AA133" s="62" t="e">
        <f>IFERROR(IF($B133=0,#N/A,AVERAGEIFS(INDEX(DATOS,0,$C133),INDEX(DATOS,0,$C133),"&lt;&gt;#N/D",INDEX(DATOS,0,$L$2),0,INDEX(DATOS,0,$M$2),1,INDEX(DATOS,0,$N$2),V133,INDEX(DATOS,0,$O$2),$D133)),#N/A)</f>
        <v>#N/A</v>
      </c>
      <c r="AB133" s="62" t="e">
        <f>IFERROR(IF($B133=0,#N/A,AVERAGEIFS(INDEX(DATOS,0,$C133),INDEX(DATOS,0,$C133),"&lt;&gt;#N/D",INDEX(DATOS,0,$L$2),0,INDEX(DATOS,0,$M$2),1,INDEX(DATOS,0,$N$2),W133,INDEX(DATOS,0,$O$2),$D133)),#N/A)</f>
        <v>#N/A</v>
      </c>
      <c r="AC133" s="62" t="e">
        <f>IFERROR(IF($B133=0,#N/A,AVERAGEIFS(INDEX(DATOS,0,$C133),INDEX(DATOS,0,$C133),"&lt;&gt;#N/D",INDEX(DATOS,0,$L$2),0,INDEX(DATOS,0,$M$2),1,INDEX(DATOS,0,$N$2),X133,INDEX(DATOS,0,$O$2),$D133)),#N/A)</f>
        <v>#N/A</v>
      </c>
      <c r="AD133" s="33"/>
      <c r="AE133" s="40" t="e">
        <f>IFERROR(IF(ISNA(Z133),#N/A,IF(I133=0,0,_xlfn.STDEV.P($Z133:Z133)/I133*100)),#N/A)</f>
        <v>#N/A</v>
      </c>
      <c r="AF133" s="40" t="e">
        <f>IFERROR(IF(ISNA(AA133),#N/A,IF(J133=0,0,_xlfn.STDEV.P($Z133:AA133)/J133*100)),#N/A)</f>
        <v>#N/A</v>
      </c>
      <c r="AG133" s="40" t="e">
        <f>IFERROR(IF(ISNA(AB133),#N/A,IF(K133=0,0,_xlfn.STDEV.P($Z133:AB133)/K133*100)),#N/A)</f>
        <v>#N/A</v>
      </c>
      <c r="AH133" s="40" t="e">
        <f>IFERROR(IF(ISNA(AC133),#N/A,IF(L133=0,0,_xlfn.STDEV.P($Z133:AC133)/L133*100)),#N/A)</f>
        <v>#N/A</v>
      </c>
      <c r="AI133" s="40"/>
    </row>
    <row r="134" spans="1:35" x14ac:dyDescent="0.35">
      <c r="A134">
        <f t="shared" si="90"/>
        <v>128</v>
      </c>
      <c r="B134" s="35">
        <f t="array" ref="B134">IF(B133=0,0,MIN(IF(INDEX(DATOS,0,$N$2)=$U134,IF(ISNUMBER(INDEX(DATOS,0,$C134)),IF(INDEX(DATOS,0,$L$2)=0,IF(INDEX(DATOS,0,$M$2)=1,IF(ISNA(MATCH(INDEX(DATOS,0,$O$2),IF($E$7:E133=E134,$D$7:D133),0)),INDEX(DATOS,0,$K$2))))))))</f>
        <v>0</v>
      </c>
      <c r="C134" s="32">
        <f t="shared" si="91"/>
        <v>20</v>
      </c>
      <c r="D134" s="34" t="str">
        <f>IF($B134=0,"--",INDEX(DATOS,$B134,O$2))</f>
        <v>--</v>
      </c>
      <c r="E134" s="64" t="s">
        <v>1</v>
      </c>
      <c r="F134" s="36" t="str">
        <f t="shared" si="120"/>
        <v>--</v>
      </c>
      <c r="G134" s="109" t="e">
        <f>VLOOKUP($D134,LOC_UNICOS,G$2,0)</f>
        <v>#N/A</v>
      </c>
      <c r="H134" s="109" t="e">
        <f>VLOOKUP($D134,LOC_UNICOS,H$2,0)</f>
        <v>#N/A</v>
      </c>
      <c r="I134" s="38">
        <f t="array" ref="I134">IF($B134=0,-999,IF(COUNTIFS($Z134:Z134,#N/A)&gt;0,-999,AVERAGE($Z134:Z134)))</f>
        <v>-999</v>
      </c>
      <c r="J134" s="38">
        <f t="array" ref="J134">IF($B134=0,-999,IF(COUNTIFS($Z134:AA134,#N/A)&gt;0,-999,AVERAGE($Z134:AA134)))</f>
        <v>-999</v>
      </c>
      <c r="K134" s="38">
        <f t="array" ref="K134">IF($B134=0,-999,IF(COUNTIFS($Z134:AB134,#N/A)&gt;0,-999,AVERAGE($Z134:AB134)))</f>
        <v>-999</v>
      </c>
      <c r="L134" s="38">
        <f t="array" ref="L134">IF($B134=0,-999,IF(COUNTIFS($Z134:AC134,#N/A)&gt;0,-999,AVERAGE($Z134:AC134)))</f>
        <v>-999</v>
      </c>
      <c r="M134" s="38">
        <f t="shared" si="131"/>
        <v>-999</v>
      </c>
      <c r="N134" s="38">
        <f t="shared" si="127"/>
        <v>-999</v>
      </c>
      <c r="O134" s="38">
        <f t="shared" si="128"/>
        <v>-999</v>
      </c>
      <c r="P134" s="38">
        <f t="shared" si="129"/>
        <v>-999</v>
      </c>
      <c r="Q134" s="37">
        <f t="shared" si="87"/>
        <v>0</v>
      </c>
      <c r="R134" s="37">
        <f t="shared" si="79"/>
        <v>0</v>
      </c>
      <c r="S134" s="37">
        <f t="shared" si="80"/>
        <v>0</v>
      </c>
      <c r="T134" s="37">
        <f t="shared" si="81"/>
        <v>0</v>
      </c>
      <c r="U134" s="37">
        <f t="shared" si="88"/>
        <v>2018</v>
      </c>
      <c r="V134" s="37">
        <f t="shared" ref="V134:X134" si="158">U134-1</f>
        <v>2017</v>
      </c>
      <c r="W134" s="37">
        <f t="shared" si="158"/>
        <v>2016</v>
      </c>
      <c r="X134" s="37">
        <f t="shared" si="158"/>
        <v>2015</v>
      </c>
      <c r="Y134" s="39"/>
      <c r="Z134" s="62" t="e">
        <f>IFERROR(IF($B134=0,#N/A,AVERAGEIFS(INDEX(DATOS,0,$C134),INDEX(DATOS,0,$C134),"&lt;&gt;#N/D",INDEX(DATOS,0,$L$2),0,INDEX(DATOS,0,$M$2),1,INDEX(DATOS,0,$N$2),U134,INDEX(DATOS,0,$O$2),$D134)),#N/A)</f>
        <v>#N/A</v>
      </c>
      <c r="AA134" s="62" t="e">
        <f>IFERROR(IF($B134=0,#N/A,AVERAGEIFS(INDEX(DATOS,0,$C134),INDEX(DATOS,0,$C134),"&lt;&gt;#N/D",INDEX(DATOS,0,$L$2),0,INDEX(DATOS,0,$M$2),1,INDEX(DATOS,0,$N$2),V134,INDEX(DATOS,0,$O$2),$D134)),#N/A)</f>
        <v>#N/A</v>
      </c>
      <c r="AB134" s="62" t="e">
        <f>IFERROR(IF($B134=0,#N/A,AVERAGEIFS(INDEX(DATOS,0,$C134),INDEX(DATOS,0,$C134),"&lt;&gt;#N/D",INDEX(DATOS,0,$L$2),0,INDEX(DATOS,0,$M$2),1,INDEX(DATOS,0,$N$2),W134,INDEX(DATOS,0,$O$2),$D134)),#N/A)</f>
        <v>#N/A</v>
      </c>
      <c r="AC134" s="62" t="e">
        <f>IFERROR(IF($B134=0,#N/A,AVERAGEIFS(INDEX(DATOS,0,$C134),INDEX(DATOS,0,$C134),"&lt;&gt;#N/D",INDEX(DATOS,0,$L$2),0,INDEX(DATOS,0,$M$2),1,INDEX(DATOS,0,$N$2),X134,INDEX(DATOS,0,$O$2),$D134)),#N/A)</f>
        <v>#N/A</v>
      </c>
      <c r="AD134" s="33"/>
      <c r="AE134" s="40" t="e">
        <f>IFERROR(IF(ISNA(Z134),#N/A,IF(I134=0,0,_xlfn.STDEV.P($Z134:Z134)/I134*100)),#N/A)</f>
        <v>#N/A</v>
      </c>
      <c r="AF134" s="40" t="e">
        <f>IFERROR(IF(ISNA(AA134),#N/A,IF(J134=0,0,_xlfn.STDEV.P($Z134:AA134)/J134*100)),#N/A)</f>
        <v>#N/A</v>
      </c>
      <c r="AG134" s="40" t="e">
        <f>IFERROR(IF(ISNA(AB134),#N/A,IF(K134=0,0,_xlfn.STDEV.P($Z134:AB134)/K134*100)),#N/A)</f>
        <v>#N/A</v>
      </c>
      <c r="AH134" s="40" t="e">
        <f>IFERROR(IF(ISNA(AC134),#N/A,IF(L134=0,0,_xlfn.STDEV.P($Z134:AC134)/L134*100)),#N/A)</f>
        <v>#N/A</v>
      </c>
      <c r="AI134" s="40"/>
    </row>
    <row r="135" spans="1:35" x14ac:dyDescent="0.35">
      <c r="A135">
        <f t="shared" si="90"/>
        <v>129</v>
      </c>
      <c r="B135" s="35">
        <f t="array" ref="B135">IF(B134=0,0,MIN(IF(INDEX(DATOS,0,$N$2)=$U135,IF(ISNUMBER(INDEX(DATOS,0,$C135)),IF(INDEX(DATOS,0,$L$2)=0,IF(INDEX(DATOS,0,$M$2)=1,IF(ISNA(MATCH(INDEX(DATOS,0,$O$2),IF($E$7:E134=E135,$D$7:D134),0)),INDEX(DATOS,0,$K$2))))))))</f>
        <v>0</v>
      </c>
      <c r="C135" s="32">
        <f t="shared" si="91"/>
        <v>20</v>
      </c>
      <c r="D135" s="34" t="str">
        <f>IF($B135=0,"--",INDEX(DATOS,$B135,O$2))</f>
        <v>--</v>
      </c>
      <c r="E135" s="64" t="s">
        <v>1</v>
      </c>
      <c r="F135" s="36" t="str">
        <f t="shared" si="120"/>
        <v>--</v>
      </c>
      <c r="G135" s="109" t="e">
        <f>VLOOKUP($D135,LOC_UNICOS,G$2,0)</f>
        <v>#N/A</v>
      </c>
      <c r="H135" s="109" t="e">
        <f>VLOOKUP($D135,LOC_UNICOS,H$2,0)</f>
        <v>#N/A</v>
      </c>
      <c r="I135" s="38">
        <f t="array" ref="I135">IF($B135=0,-999,IF(COUNTIFS($Z135:Z135,#N/A)&gt;0,-999,AVERAGE($Z135:Z135)))</f>
        <v>-999</v>
      </c>
      <c r="J135" s="38">
        <f t="array" ref="J135">IF($B135=0,-999,IF(COUNTIFS($Z135:AA135,#N/A)&gt;0,-999,AVERAGE($Z135:AA135)))</f>
        <v>-999</v>
      </c>
      <c r="K135" s="38">
        <f t="array" ref="K135">IF($B135=0,-999,IF(COUNTIFS($Z135:AB135,#N/A)&gt;0,-999,AVERAGE($Z135:AB135)))</f>
        <v>-999</v>
      </c>
      <c r="L135" s="38">
        <f t="array" ref="L135">IF($B135=0,-999,IF(COUNTIFS($Z135:AC135,#N/A)&gt;0,-999,AVERAGE($Z135:AC135)))</f>
        <v>-999</v>
      </c>
      <c r="M135" s="38">
        <f t="shared" si="131"/>
        <v>-999</v>
      </c>
      <c r="N135" s="38">
        <f t="shared" si="127"/>
        <v>-999</v>
      </c>
      <c r="O135" s="38">
        <f t="shared" si="128"/>
        <v>-999</v>
      </c>
      <c r="P135" s="38">
        <f t="shared" si="129"/>
        <v>-999</v>
      </c>
      <c r="Q135" s="37">
        <f t="shared" si="87"/>
        <v>0</v>
      </c>
      <c r="R135" s="37">
        <f t="shared" ref="R135:R198" si="159">IF($B135=0,0,IF(J135=-999,0,IF($D135="--",0,1)))</f>
        <v>0</v>
      </c>
      <c r="S135" s="37">
        <f t="shared" ref="S135:S198" si="160">IF($B135=0,0,IF(K135=-999,0,IF($D135="--",0,1)))</f>
        <v>0</v>
      </c>
      <c r="T135" s="37">
        <f t="shared" ref="T135:T198" si="161">IF($B135=0,0,IF(L135=-999,0,IF($D135="--",0,1)))</f>
        <v>0</v>
      </c>
      <c r="U135" s="37">
        <f t="shared" si="88"/>
        <v>2018</v>
      </c>
      <c r="V135" s="37">
        <f t="shared" ref="V135:X135" si="162">U135-1</f>
        <v>2017</v>
      </c>
      <c r="W135" s="37">
        <f t="shared" si="162"/>
        <v>2016</v>
      </c>
      <c r="X135" s="37">
        <f t="shared" si="162"/>
        <v>2015</v>
      </c>
      <c r="Y135" s="39"/>
      <c r="Z135" s="62" t="e">
        <f>IFERROR(IF($B135=0,#N/A,AVERAGEIFS(INDEX(DATOS,0,$C135),INDEX(DATOS,0,$C135),"&lt;&gt;#N/D",INDEX(DATOS,0,$L$2),0,INDEX(DATOS,0,$M$2),1,INDEX(DATOS,0,$N$2),U135,INDEX(DATOS,0,$O$2),$D135)),#N/A)</f>
        <v>#N/A</v>
      </c>
      <c r="AA135" s="62" t="e">
        <f>IFERROR(IF($B135=0,#N/A,AVERAGEIFS(INDEX(DATOS,0,$C135),INDEX(DATOS,0,$C135),"&lt;&gt;#N/D",INDEX(DATOS,0,$L$2),0,INDEX(DATOS,0,$M$2),1,INDEX(DATOS,0,$N$2),V135,INDEX(DATOS,0,$O$2),$D135)),#N/A)</f>
        <v>#N/A</v>
      </c>
      <c r="AB135" s="62" t="e">
        <f>IFERROR(IF($B135=0,#N/A,AVERAGEIFS(INDEX(DATOS,0,$C135),INDEX(DATOS,0,$C135),"&lt;&gt;#N/D",INDEX(DATOS,0,$L$2),0,INDEX(DATOS,0,$M$2),1,INDEX(DATOS,0,$N$2),W135,INDEX(DATOS,0,$O$2),$D135)),#N/A)</f>
        <v>#N/A</v>
      </c>
      <c r="AC135" s="62" t="e">
        <f>IFERROR(IF($B135=0,#N/A,AVERAGEIFS(INDEX(DATOS,0,$C135),INDEX(DATOS,0,$C135),"&lt;&gt;#N/D",INDEX(DATOS,0,$L$2),0,INDEX(DATOS,0,$M$2),1,INDEX(DATOS,0,$N$2),X135,INDEX(DATOS,0,$O$2),$D135)),#N/A)</f>
        <v>#N/A</v>
      </c>
      <c r="AD135" s="33"/>
      <c r="AE135" s="40" t="e">
        <f>IFERROR(IF(ISNA(Z135),#N/A,IF(I135=0,0,_xlfn.STDEV.P($Z135:Z135)/I135*100)),#N/A)</f>
        <v>#N/A</v>
      </c>
      <c r="AF135" s="40" t="e">
        <f>IFERROR(IF(ISNA(AA135),#N/A,IF(J135=0,0,_xlfn.STDEV.P($Z135:AA135)/J135*100)),#N/A)</f>
        <v>#N/A</v>
      </c>
      <c r="AG135" s="40" t="e">
        <f>IFERROR(IF(ISNA(AB135),#N/A,IF(K135=0,0,_xlfn.STDEV.P($Z135:AB135)/K135*100)),#N/A)</f>
        <v>#N/A</v>
      </c>
      <c r="AH135" s="40" t="e">
        <f>IFERROR(IF(ISNA(AC135),#N/A,IF(L135=0,0,_xlfn.STDEV.P($Z135:AC135)/L135*100)),#N/A)</f>
        <v>#N/A</v>
      </c>
      <c r="AI135" s="40"/>
    </row>
    <row r="136" spans="1:35" x14ac:dyDescent="0.35">
      <c r="A136">
        <f t="shared" si="90"/>
        <v>130</v>
      </c>
      <c r="B136" s="35">
        <f t="array" ref="B136">IF(B135=0,0,MIN(IF(INDEX(DATOS,0,$N$2)=$U136,IF(ISNUMBER(INDEX(DATOS,0,$C136)),IF(INDEX(DATOS,0,$L$2)=0,IF(INDEX(DATOS,0,$M$2)=1,IF(ISNA(MATCH(INDEX(DATOS,0,$O$2),IF($E$7:E135=E136,$D$7:D135),0)),INDEX(DATOS,0,$K$2))))))))</f>
        <v>0</v>
      </c>
      <c r="C136" s="32">
        <f t="shared" si="91"/>
        <v>20</v>
      </c>
      <c r="D136" s="34" t="str">
        <f>IF($B136=0,"--",INDEX(DATOS,$B136,O$2))</f>
        <v>--</v>
      </c>
      <c r="E136" s="64" t="s">
        <v>1</v>
      </c>
      <c r="F136" s="36" t="str">
        <f t="shared" si="120"/>
        <v>--</v>
      </c>
      <c r="G136" s="109" t="e">
        <f>VLOOKUP($D136,LOC_UNICOS,G$2,0)</f>
        <v>#N/A</v>
      </c>
      <c r="H136" s="109" t="e">
        <f>VLOOKUP($D136,LOC_UNICOS,H$2,0)</f>
        <v>#N/A</v>
      </c>
      <c r="I136" s="38">
        <f t="array" ref="I136">IF($B136=0,-999,IF(COUNTIFS($Z136:Z136,#N/A)&gt;0,-999,AVERAGE($Z136:Z136)))</f>
        <v>-999</v>
      </c>
      <c r="J136" s="38">
        <f t="array" ref="J136">IF($B136=0,-999,IF(COUNTIFS($Z136:AA136,#N/A)&gt;0,-999,AVERAGE($Z136:AA136)))</f>
        <v>-999</v>
      </c>
      <c r="K136" s="38">
        <f t="array" ref="K136">IF($B136=0,-999,IF(COUNTIFS($Z136:AB136,#N/A)&gt;0,-999,AVERAGE($Z136:AB136)))</f>
        <v>-999</v>
      </c>
      <c r="L136" s="38">
        <f t="array" ref="L136">IF($B136=0,-999,IF(COUNTIFS($Z136:AC136,#N/A)&gt;0,-999,AVERAGE($Z136:AC136)))</f>
        <v>-999</v>
      </c>
      <c r="M136" s="38">
        <f t="shared" si="131"/>
        <v>-999</v>
      </c>
      <c r="N136" s="38">
        <f t="shared" si="127"/>
        <v>-999</v>
      </c>
      <c r="O136" s="38">
        <f t="shared" si="128"/>
        <v>-999</v>
      </c>
      <c r="P136" s="38">
        <f t="shared" si="129"/>
        <v>-999</v>
      </c>
      <c r="Q136" s="37">
        <f t="shared" ref="Q136:Q199" si="163">IF($B136=0,0,IF(I136=-999,0,IF($D136="--",0,1)))</f>
        <v>0</v>
      </c>
      <c r="R136" s="37">
        <f t="shared" si="159"/>
        <v>0</v>
      </c>
      <c r="S136" s="37">
        <f t="shared" si="160"/>
        <v>0</v>
      </c>
      <c r="T136" s="37">
        <f t="shared" si="161"/>
        <v>0</v>
      </c>
      <c r="U136" s="37">
        <f t="shared" ref="U136:U199" si="164">$B$1</f>
        <v>2018</v>
      </c>
      <c r="V136" s="37">
        <f t="shared" ref="V136:X136" si="165">U136-1</f>
        <v>2017</v>
      </c>
      <c r="W136" s="37">
        <f t="shared" si="165"/>
        <v>2016</v>
      </c>
      <c r="X136" s="37">
        <f t="shared" si="165"/>
        <v>2015</v>
      </c>
      <c r="Y136" s="39"/>
      <c r="Z136" s="62" t="e">
        <f>IFERROR(IF($B136=0,#N/A,AVERAGEIFS(INDEX(DATOS,0,$C136),INDEX(DATOS,0,$C136),"&lt;&gt;#N/D",INDEX(DATOS,0,$L$2),0,INDEX(DATOS,0,$M$2),1,INDEX(DATOS,0,$N$2),U136,INDEX(DATOS,0,$O$2),$D136)),#N/A)</f>
        <v>#N/A</v>
      </c>
      <c r="AA136" s="62" t="e">
        <f>IFERROR(IF($B136=0,#N/A,AVERAGEIFS(INDEX(DATOS,0,$C136),INDEX(DATOS,0,$C136),"&lt;&gt;#N/D",INDEX(DATOS,0,$L$2),0,INDEX(DATOS,0,$M$2),1,INDEX(DATOS,0,$N$2),V136,INDEX(DATOS,0,$O$2),$D136)),#N/A)</f>
        <v>#N/A</v>
      </c>
      <c r="AB136" s="62" t="e">
        <f>IFERROR(IF($B136=0,#N/A,AVERAGEIFS(INDEX(DATOS,0,$C136),INDEX(DATOS,0,$C136),"&lt;&gt;#N/D",INDEX(DATOS,0,$L$2),0,INDEX(DATOS,0,$M$2),1,INDEX(DATOS,0,$N$2),W136,INDEX(DATOS,0,$O$2),$D136)),#N/A)</f>
        <v>#N/A</v>
      </c>
      <c r="AC136" s="62" t="e">
        <f>IFERROR(IF($B136=0,#N/A,AVERAGEIFS(INDEX(DATOS,0,$C136),INDEX(DATOS,0,$C136),"&lt;&gt;#N/D",INDEX(DATOS,0,$L$2),0,INDEX(DATOS,0,$M$2),1,INDEX(DATOS,0,$N$2),X136,INDEX(DATOS,0,$O$2),$D136)),#N/A)</f>
        <v>#N/A</v>
      </c>
      <c r="AD136" s="33"/>
      <c r="AE136" s="40" t="e">
        <f>IFERROR(IF(ISNA(Z136),#N/A,IF(I136=0,0,_xlfn.STDEV.P($Z136:Z136)/I136*100)),#N/A)</f>
        <v>#N/A</v>
      </c>
      <c r="AF136" s="40" t="e">
        <f>IFERROR(IF(ISNA(AA136),#N/A,IF(J136=0,0,_xlfn.STDEV.P($Z136:AA136)/J136*100)),#N/A)</f>
        <v>#N/A</v>
      </c>
      <c r="AG136" s="40" t="e">
        <f>IFERROR(IF(ISNA(AB136),#N/A,IF(K136=0,0,_xlfn.STDEV.P($Z136:AB136)/K136*100)),#N/A)</f>
        <v>#N/A</v>
      </c>
      <c r="AH136" s="40" t="e">
        <f>IFERROR(IF(ISNA(AC136),#N/A,IF(L136=0,0,_xlfn.STDEV.P($Z136:AC136)/L136*100)),#N/A)</f>
        <v>#N/A</v>
      </c>
      <c r="AI136" s="40"/>
    </row>
    <row r="137" spans="1:35" x14ac:dyDescent="0.35">
      <c r="A137">
        <f t="shared" ref="A137:A156" si="166">A136+1</f>
        <v>131</v>
      </c>
      <c r="B137" s="35">
        <f t="array" ref="B137">IF(B136=0,0,MIN(IF(INDEX(DATOS,0,$N$2)=$U137,IF(ISNUMBER(INDEX(DATOS,0,$C137)),IF(INDEX(DATOS,0,$L$2)=0,IF(INDEX(DATOS,0,$M$2)=1,IF(ISNA(MATCH(INDEX(DATOS,0,$O$2),IF($E$7:E136=E137,$D$7:D136),0)),INDEX(DATOS,0,$K$2))))))))</f>
        <v>0</v>
      </c>
      <c r="C137" s="32">
        <f t="shared" ref="C137:C156" si="167">MATCH(E137,INDEX(DATOS,1,),0)</f>
        <v>20</v>
      </c>
      <c r="D137" s="34" t="str">
        <f>IF($B137=0,"--",INDEX(DATOS,$B137,O$2))</f>
        <v>--</v>
      </c>
      <c r="E137" s="64" t="s">
        <v>1</v>
      </c>
      <c r="F137" s="36" t="str">
        <f t="shared" si="120"/>
        <v>--</v>
      </c>
      <c r="G137" s="109" t="e">
        <f>VLOOKUP($D137,LOC_UNICOS,G$2,0)</f>
        <v>#N/A</v>
      </c>
      <c r="H137" s="109" t="e">
        <f>VLOOKUP($D137,LOC_UNICOS,H$2,0)</f>
        <v>#N/A</v>
      </c>
      <c r="I137" s="38">
        <f t="array" ref="I137">IF($B137=0,-999,IF(COUNTIFS($Z137:Z137,#N/A)&gt;0,-999,AVERAGE($Z137:Z137)))</f>
        <v>-999</v>
      </c>
      <c r="J137" s="38">
        <f t="array" ref="J137">IF($B137=0,-999,IF(COUNTIFS($Z137:AA137,#N/A)&gt;0,-999,AVERAGE($Z137:AA137)))</f>
        <v>-999</v>
      </c>
      <c r="K137" s="38">
        <f t="array" ref="K137">IF($B137=0,-999,IF(COUNTIFS($Z137:AB137,#N/A)&gt;0,-999,AVERAGE($Z137:AB137)))</f>
        <v>-999</v>
      </c>
      <c r="L137" s="38">
        <f t="array" ref="L137">IF($B137=0,-999,IF(COUNTIFS($Z137:AC137,#N/A)&gt;0,-999,AVERAGE($Z137:AC137)))</f>
        <v>-999</v>
      </c>
      <c r="M137" s="38">
        <f t="shared" si="131"/>
        <v>-999</v>
      </c>
      <c r="N137" s="38">
        <f t="shared" si="127"/>
        <v>-999</v>
      </c>
      <c r="O137" s="38">
        <f t="shared" si="128"/>
        <v>-999</v>
      </c>
      <c r="P137" s="38">
        <f t="shared" si="129"/>
        <v>-999</v>
      </c>
      <c r="Q137" s="37">
        <f t="shared" si="163"/>
        <v>0</v>
      </c>
      <c r="R137" s="37">
        <f t="shared" si="159"/>
        <v>0</v>
      </c>
      <c r="S137" s="37">
        <f t="shared" si="160"/>
        <v>0</v>
      </c>
      <c r="T137" s="37">
        <f t="shared" si="161"/>
        <v>0</v>
      </c>
      <c r="U137" s="37">
        <f t="shared" si="164"/>
        <v>2018</v>
      </c>
      <c r="V137" s="37">
        <f t="shared" ref="V137:X137" si="168">U137-1</f>
        <v>2017</v>
      </c>
      <c r="W137" s="37">
        <f t="shared" si="168"/>
        <v>2016</v>
      </c>
      <c r="X137" s="37">
        <f t="shared" si="168"/>
        <v>2015</v>
      </c>
      <c r="Y137" s="39"/>
      <c r="Z137" s="62" t="e">
        <f>IFERROR(IF($B137=0,#N/A,AVERAGEIFS(INDEX(DATOS,0,$C137),INDEX(DATOS,0,$C137),"&lt;&gt;#N/D",INDEX(DATOS,0,$L$2),0,INDEX(DATOS,0,$M$2),1,INDEX(DATOS,0,$N$2),U137,INDEX(DATOS,0,$O$2),$D137)),#N/A)</f>
        <v>#N/A</v>
      </c>
      <c r="AA137" s="62" t="e">
        <f>IFERROR(IF($B137=0,#N/A,AVERAGEIFS(INDEX(DATOS,0,$C137),INDEX(DATOS,0,$C137),"&lt;&gt;#N/D",INDEX(DATOS,0,$L$2),0,INDEX(DATOS,0,$M$2),1,INDEX(DATOS,0,$N$2),V137,INDEX(DATOS,0,$O$2),$D137)),#N/A)</f>
        <v>#N/A</v>
      </c>
      <c r="AB137" s="62" t="e">
        <f>IFERROR(IF($B137=0,#N/A,AVERAGEIFS(INDEX(DATOS,0,$C137),INDEX(DATOS,0,$C137),"&lt;&gt;#N/D",INDEX(DATOS,0,$L$2),0,INDEX(DATOS,0,$M$2),1,INDEX(DATOS,0,$N$2),W137,INDEX(DATOS,0,$O$2),$D137)),#N/A)</f>
        <v>#N/A</v>
      </c>
      <c r="AC137" s="62" t="e">
        <f>IFERROR(IF($B137=0,#N/A,AVERAGEIFS(INDEX(DATOS,0,$C137),INDEX(DATOS,0,$C137),"&lt;&gt;#N/D",INDEX(DATOS,0,$L$2),0,INDEX(DATOS,0,$M$2),1,INDEX(DATOS,0,$N$2),X137,INDEX(DATOS,0,$O$2),$D137)),#N/A)</f>
        <v>#N/A</v>
      </c>
      <c r="AD137" s="33"/>
      <c r="AE137" s="40" t="e">
        <f>IFERROR(IF(ISNA(Z137),#N/A,IF(I137=0,0,_xlfn.STDEV.P($Z137:Z137)/I137*100)),#N/A)</f>
        <v>#N/A</v>
      </c>
      <c r="AF137" s="40" t="e">
        <f>IFERROR(IF(ISNA(AA137),#N/A,IF(J137=0,0,_xlfn.STDEV.P($Z137:AA137)/J137*100)),#N/A)</f>
        <v>#N/A</v>
      </c>
      <c r="AG137" s="40" t="e">
        <f>IFERROR(IF(ISNA(AB137),#N/A,IF(K137=0,0,_xlfn.STDEV.P($Z137:AB137)/K137*100)),#N/A)</f>
        <v>#N/A</v>
      </c>
      <c r="AH137" s="40" t="e">
        <f>IFERROR(IF(ISNA(AC137),#N/A,IF(L137=0,0,_xlfn.STDEV.P($Z137:AC137)/L137*100)),#N/A)</f>
        <v>#N/A</v>
      </c>
      <c r="AI137" s="40"/>
    </row>
    <row r="138" spans="1:35" x14ac:dyDescent="0.35">
      <c r="A138">
        <f t="shared" si="166"/>
        <v>132</v>
      </c>
      <c r="B138" s="35">
        <f t="array" ref="B138">IF(B137=0,0,MIN(IF(INDEX(DATOS,0,$N$2)=$U138,IF(ISNUMBER(INDEX(DATOS,0,$C138)),IF(INDEX(DATOS,0,$L$2)=0,IF(INDEX(DATOS,0,$M$2)=1,IF(ISNA(MATCH(INDEX(DATOS,0,$O$2),IF($E$7:E137=E138,$D$7:D137),0)),INDEX(DATOS,0,$K$2))))))))</f>
        <v>0</v>
      </c>
      <c r="C138" s="32">
        <f t="shared" si="167"/>
        <v>20</v>
      </c>
      <c r="D138" s="34" t="str">
        <f>IF($B138=0,"--",INDEX(DATOS,$B138,O$2))</f>
        <v>--</v>
      </c>
      <c r="E138" s="64" t="s">
        <v>1</v>
      </c>
      <c r="F138" s="36" t="str">
        <f t="shared" si="120"/>
        <v>--</v>
      </c>
      <c r="G138" s="109" t="e">
        <f>VLOOKUP($D138,LOC_UNICOS,G$2,0)</f>
        <v>#N/A</v>
      </c>
      <c r="H138" s="109" t="e">
        <f>VLOOKUP($D138,LOC_UNICOS,H$2,0)</f>
        <v>#N/A</v>
      </c>
      <c r="I138" s="38">
        <f t="array" ref="I138">IF($B138=0,-999,IF(COUNTIFS($Z138:Z138,#N/A)&gt;0,-999,AVERAGE($Z138:Z138)))</f>
        <v>-999</v>
      </c>
      <c r="J138" s="38">
        <f t="array" ref="J138">IF($B138=0,-999,IF(COUNTIFS($Z138:AA138,#N/A)&gt;0,-999,AVERAGE($Z138:AA138)))</f>
        <v>-999</v>
      </c>
      <c r="K138" s="38">
        <f t="array" ref="K138">IF($B138=0,-999,IF(COUNTIFS($Z138:AB138,#N/A)&gt;0,-999,AVERAGE($Z138:AB138)))</f>
        <v>-999</v>
      </c>
      <c r="L138" s="38">
        <f t="array" ref="L138">IF($B138=0,-999,IF(COUNTIFS($Z138:AC138,#N/A)&gt;0,-999,AVERAGE($Z138:AC138)))</f>
        <v>-999</v>
      </c>
      <c r="M138" s="38">
        <f t="shared" si="131"/>
        <v>-999</v>
      </c>
      <c r="N138" s="38">
        <f t="shared" si="127"/>
        <v>-999</v>
      </c>
      <c r="O138" s="38">
        <f t="shared" si="128"/>
        <v>-999</v>
      </c>
      <c r="P138" s="38">
        <f t="shared" si="129"/>
        <v>-999</v>
      </c>
      <c r="Q138" s="37">
        <f t="shared" si="163"/>
        <v>0</v>
      </c>
      <c r="R138" s="37">
        <f t="shared" si="159"/>
        <v>0</v>
      </c>
      <c r="S138" s="37">
        <f t="shared" si="160"/>
        <v>0</v>
      </c>
      <c r="T138" s="37">
        <f t="shared" si="161"/>
        <v>0</v>
      </c>
      <c r="U138" s="37">
        <f t="shared" si="164"/>
        <v>2018</v>
      </c>
      <c r="V138" s="37">
        <f t="shared" ref="V138:X138" si="169">U138-1</f>
        <v>2017</v>
      </c>
      <c r="W138" s="37">
        <f t="shared" si="169"/>
        <v>2016</v>
      </c>
      <c r="X138" s="37">
        <f t="shared" si="169"/>
        <v>2015</v>
      </c>
      <c r="Y138" s="39"/>
      <c r="Z138" s="62" t="e">
        <f>IFERROR(IF($B138=0,#N/A,AVERAGEIFS(INDEX(DATOS,0,$C138),INDEX(DATOS,0,$C138),"&lt;&gt;#N/D",INDEX(DATOS,0,$L$2),0,INDEX(DATOS,0,$M$2),1,INDEX(DATOS,0,$N$2),U138,INDEX(DATOS,0,$O$2),$D138)),#N/A)</f>
        <v>#N/A</v>
      </c>
      <c r="AA138" s="62" t="e">
        <f>IFERROR(IF($B138=0,#N/A,AVERAGEIFS(INDEX(DATOS,0,$C138),INDEX(DATOS,0,$C138),"&lt;&gt;#N/D",INDEX(DATOS,0,$L$2),0,INDEX(DATOS,0,$M$2),1,INDEX(DATOS,0,$N$2),V138,INDEX(DATOS,0,$O$2),$D138)),#N/A)</f>
        <v>#N/A</v>
      </c>
      <c r="AB138" s="62" t="e">
        <f>IFERROR(IF($B138=0,#N/A,AVERAGEIFS(INDEX(DATOS,0,$C138),INDEX(DATOS,0,$C138),"&lt;&gt;#N/D",INDEX(DATOS,0,$L$2),0,INDEX(DATOS,0,$M$2),1,INDEX(DATOS,0,$N$2),W138,INDEX(DATOS,0,$O$2),$D138)),#N/A)</f>
        <v>#N/A</v>
      </c>
      <c r="AC138" s="62" t="e">
        <f>IFERROR(IF($B138=0,#N/A,AVERAGEIFS(INDEX(DATOS,0,$C138),INDEX(DATOS,0,$C138),"&lt;&gt;#N/D",INDEX(DATOS,0,$L$2),0,INDEX(DATOS,0,$M$2),1,INDEX(DATOS,0,$N$2),X138,INDEX(DATOS,0,$O$2),$D138)),#N/A)</f>
        <v>#N/A</v>
      </c>
      <c r="AD138" s="33"/>
      <c r="AE138" s="40" t="e">
        <f>IFERROR(IF(ISNA(Z138),#N/A,IF(I138=0,0,_xlfn.STDEV.P($Z138:Z138)/I138*100)),#N/A)</f>
        <v>#N/A</v>
      </c>
      <c r="AF138" s="40" t="e">
        <f>IFERROR(IF(ISNA(AA138),#N/A,IF(J138=0,0,_xlfn.STDEV.P($Z138:AA138)/J138*100)),#N/A)</f>
        <v>#N/A</v>
      </c>
      <c r="AG138" s="40" t="e">
        <f>IFERROR(IF(ISNA(AB138),#N/A,IF(K138=0,0,_xlfn.STDEV.P($Z138:AB138)/K138*100)),#N/A)</f>
        <v>#N/A</v>
      </c>
      <c r="AH138" s="40" t="e">
        <f>IFERROR(IF(ISNA(AC138),#N/A,IF(L138=0,0,_xlfn.STDEV.P($Z138:AC138)/L138*100)),#N/A)</f>
        <v>#N/A</v>
      </c>
      <c r="AI138" s="40"/>
    </row>
    <row r="139" spans="1:35" x14ac:dyDescent="0.35">
      <c r="A139">
        <f t="shared" si="166"/>
        <v>133</v>
      </c>
      <c r="B139" s="35">
        <f t="array" ref="B139">IF(B138=0,0,MIN(IF(INDEX(DATOS,0,$N$2)=$U139,IF(ISNUMBER(INDEX(DATOS,0,$C139)),IF(INDEX(DATOS,0,$L$2)=0,IF(INDEX(DATOS,0,$M$2)=1,IF(ISNA(MATCH(INDEX(DATOS,0,$O$2),IF($E$7:E138=E139,$D$7:D138),0)),INDEX(DATOS,0,$K$2))))))))</f>
        <v>0</v>
      </c>
      <c r="C139" s="32">
        <f t="shared" si="167"/>
        <v>20</v>
      </c>
      <c r="D139" s="34" t="str">
        <f>IF($B139=0,"--",INDEX(DATOS,$B139,O$2))</f>
        <v>--</v>
      </c>
      <c r="E139" s="64" t="s">
        <v>1</v>
      </c>
      <c r="F139" s="36" t="str">
        <f t="shared" si="120"/>
        <v>--</v>
      </c>
      <c r="G139" s="109" t="e">
        <f>VLOOKUP($D139,LOC_UNICOS,G$2,0)</f>
        <v>#N/A</v>
      </c>
      <c r="H139" s="109" t="e">
        <f>VLOOKUP($D139,LOC_UNICOS,H$2,0)</f>
        <v>#N/A</v>
      </c>
      <c r="I139" s="38">
        <f t="array" ref="I139">IF($B139=0,-999,IF(COUNTIFS($Z139:Z139,#N/A)&gt;0,-999,AVERAGE($Z139:Z139)))</f>
        <v>-999</v>
      </c>
      <c r="J139" s="38">
        <f t="array" ref="J139">IF($B139=0,-999,IF(COUNTIFS($Z139:AA139,#N/A)&gt;0,-999,AVERAGE($Z139:AA139)))</f>
        <v>-999</v>
      </c>
      <c r="K139" s="38">
        <f t="array" ref="K139">IF($B139=0,-999,IF(COUNTIFS($Z139:AB139,#N/A)&gt;0,-999,AVERAGE($Z139:AB139)))</f>
        <v>-999</v>
      </c>
      <c r="L139" s="38">
        <f t="array" ref="L139">IF($B139=0,-999,IF(COUNTIFS($Z139:AC139,#N/A)&gt;0,-999,AVERAGE($Z139:AC139)))</f>
        <v>-999</v>
      </c>
      <c r="M139" s="38">
        <f t="shared" si="131"/>
        <v>-999</v>
      </c>
      <c r="N139" s="38">
        <f t="shared" si="127"/>
        <v>-999</v>
      </c>
      <c r="O139" s="38">
        <f t="shared" si="128"/>
        <v>-999</v>
      </c>
      <c r="P139" s="38">
        <f t="shared" si="129"/>
        <v>-999</v>
      </c>
      <c r="Q139" s="37">
        <f t="shared" si="163"/>
        <v>0</v>
      </c>
      <c r="R139" s="37">
        <f t="shared" si="159"/>
        <v>0</v>
      </c>
      <c r="S139" s="37">
        <f t="shared" si="160"/>
        <v>0</v>
      </c>
      <c r="T139" s="37">
        <f t="shared" si="161"/>
        <v>0</v>
      </c>
      <c r="U139" s="37">
        <f t="shared" si="164"/>
        <v>2018</v>
      </c>
      <c r="V139" s="37">
        <f t="shared" ref="V139:X139" si="170">U139-1</f>
        <v>2017</v>
      </c>
      <c r="W139" s="37">
        <f t="shared" si="170"/>
        <v>2016</v>
      </c>
      <c r="X139" s="37">
        <f t="shared" si="170"/>
        <v>2015</v>
      </c>
      <c r="Y139" s="39"/>
      <c r="Z139" s="62" t="e">
        <f>IFERROR(IF($B139=0,#N/A,AVERAGEIFS(INDEX(DATOS,0,$C139),INDEX(DATOS,0,$C139),"&lt;&gt;#N/D",INDEX(DATOS,0,$L$2),0,INDEX(DATOS,0,$M$2),1,INDEX(DATOS,0,$N$2),U139,INDEX(DATOS,0,$O$2),$D139)),#N/A)</f>
        <v>#N/A</v>
      </c>
      <c r="AA139" s="62" t="e">
        <f>IFERROR(IF($B139=0,#N/A,AVERAGEIFS(INDEX(DATOS,0,$C139),INDEX(DATOS,0,$C139),"&lt;&gt;#N/D",INDEX(DATOS,0,$L$2),0,INDEX(DATOS,0,$M$2),1,INDEX(DATOS,0,$N$2),V139,INDEX(DATOS,0,$O$2),$D139)),#N/A)</f>
        <v>#N/A</v>
      </c>
      <c r="AB139" s="62" t="e">
        <f>IFERROR(IF($B139=0,#N/A,AVERAGEIFS(INDEX(DATOS,0,$C139),INDEX(DATOS,0,$C139),"&lt;&gt;#N/D",INDEX(DATOS,0,$L$2),0,INDEX(DATOS,0,$M$2),1,INDEX(DATOS,0,$N$2),W139,INDEX(DATOS,0,$O$2),$D139)),#N/A)</f>
        <v>#N/A</v>
      </c>
      <c r="AC139" s="62" t="e">
        <f>IFERROR(IF($B139=0,#N/A,AVERAGEIFS(INDEX(DATOS,0,$C139),INDEX(DATOS,0,$C139),"&lt;&gt;#N/D",INDEX(DATOS,0,$L$2),0,INDEX(DATOS,0,$M$2),1,INDEX(DATOS,0,$N$2),X139,INDEX(DATOS,0,$O$2),$D139)),#N/A)</f>
        <v>#N/A</v>
      </c>
      <c r="AD139" s="33"/>
      <c r="AE139" s="40" t="e">
        <f>IFERROR(IF(ISNA(Z139),#N/A,IF(I139=0,0,_xlfn.STDEV.P($Z139:Z139)/I139*100)),#N/A)</f>
        <v>#N/A</v>
      </c>
      <c r="AF139" s="40" t="e">
        <f>IFERROR(IF(ISNA(AA139),#N/A,IF(J139=0,0,_xlfn.STDEV.P($Z139:AA139)/J139*100)),#N/A)</f>
        <v>#N/A</v>
      </c>
      <c r="AG139" s="40" t="e">
        <f>IFERROR(IF(ISNA(AB139),#N/A,IF(K139=0,0,_xlfn.STDEV.P($Z139:AB139)/K139*100)),#N/A)</f>
        <v>#N/A</v>
      </c>
      <c r="AH139" s="40" t="e">
        <f>IFERROR(IF(ISNA(AC139),#N/A,IF(L139=0,0,_xlfn.STDEV.P($Z139:AC139)/L139*100)),#N/A)</f>
        <v>#N/A</v>
      </c>
      <c r="AI139" s="40"/>
    </row>
    <row r="140" spans="1:35" x14ac:dyDescent="0.35">
      <c r="A140">
        <f t="shared" si="166"/>
        <v>134</v>
      </c>
      <c r="B140" s="35">
        <f t="array" ref="B140">IF(B139=0,0,MIN(IF(INDEX(DATOS,0,$N$2)=$U140,IF(ISNUMBER(INDEX(DATOS,0,$C140)),IF(INDEX(DATOS,0,$L$2)=0,IF(INDEX(DATOS,0,$M$2)=1,IF(ISNA(MATCH(INDEX(DATOS,0,$O$2),IF($E$7:E139=E140,$D$7:D139),0)),INDEX(DATOS,0,$K$2))))))))</f>
        <v>0</v>
      </c>
      <c r="C140" s="32">
        <f t="shared" si="167"/>
        <v>20</v>
      </c>
      <c r="D140" s="34" t="str">
        <f>IF($B140=0,"--",INDEX(DATOS,$B140,O$2))</f>
        <v>--</v>
      </c>
      <c r="E140" s="64" t="s">
        <v>1</v>
      </c>
      <c r="F140" s="36" t="str">
        <f t="shared" si="120"/>
        <v>--</v>
      </c>
      <c r="G140" s="109" t="e">
        <f>VLOOKUP($D140,LOC_UNICOS,G$2,0)</f>
        <v>#N/A</v>
      </c>
      <c r="H140" s="109" t="e">
        <f>VLOOKUP($D140,LOC_UNICOS,H$2,0)</f>
        <v>#N/A</v>
      </c>
      <c r="I140" s="38">
        <f t="array" ref="I140">IF($B140=0,-999,IF(COUNTIFS($Z140:Z140,#N/A)&gt;0,-999,AVERAGE($Z140:Z140)))</f>
        <v>-999</v>
      </c>
      <c r="J140" s="38">
        <f t="array" ref="J140">IF($B140=0,-999,IF(COUNTIFS($Z140:AA140,#N/A)&gt;0,-999,AVERAGE($Z140:AA140)))</f>
        <v>-999</v>
      </c>
      <c r="K140" s="38">
        <f t="array" ref="K140">IF($B140=0,-999,IF(COUNTIFS($Z140:AB140,#N/A)&gt;0,-999,AVERAGE($Z140:AB140)))</f>
        <v>-999</v>
      </c>
      <c r="L140" s="38">
        <f t="array" ref="L140">IF($B140=0,-999,IF(COUNTIFS($Z140:AC140,#N/A)&gt;0,-999,AVERAGE($Z140:AC140)))</f>
        <v>-999</v>
      </c>
      <c r="M140" s="38">
        <f t="shared" si="131"/>
        <v>-999</v>
      </c>
      <c r="N140" s="38">
        <f t="shared" si="127"/>
        <v>-999</v>
      </c>
      <c r="O140" s="38">
        <f t="shared" si="128"/>
        <v>-999</v>
      </c>
      <c r="P140" s="38">
        <f t="shared" si="129"/>
        <v>-999</v>
      </c>
      <c r="Q140" s="37">
        <f t="shared" si="163"/>
        <v>0</v>
      </c>
      <c r="R140" s="37">
        <f t="shared" si="159"/>
        <v>0</v>
      </c>
      <c r="S140" s="37">
        <f t="shared" si="160"/>
        <v>0</v>
      </c>
      <c r="T140" s="37">
        <f t="shared" si="161"/>
        <v>0</v>
      </c>
      <c r="U140" s="37">
        <f t="shared" si="164"/>
        <v>2018</v>
      </c>
      <c r="V140" s="37">
        <f t="shared" ref="V140:X140" si="171">U140-1</f>
        <v>2017</v>
      </c>
      <c r="W140" s="37">
        <f t="shared" si="171"/>
        <v>2016</v>
      </c>
      <c r="X140" s="37">
        <f t="shared" si="171"/>
        <v>2015</v>
      </c>
      <c r="Y140" s="39"/>
      <c r="Z140" s="62" t="e">
        <f>IFERROR(IF($B140=0,#N/A,AVERAGEIFS(INDEX(DATOS,0,$C140),INDEX(DATOS,0,$C140),"&lt;&gt;#N/D",INDEX(DATOS,0,$L$2),0,INDEX(DATOS,0,$M$2),1,INDEX(DATOS,0,$N$2),U140,INDEX(DATOS,0,$O$2),$D140)),#N/A)</f>
        <v>#N/A</v>
      </c>
      <c r="AA140" s="62" t="e">
        <f>IFERROR(IF($B140=0,#N/A,AVERAGEIFS(INDEX(DATOS,0,$C140),INDEX(DATOS,0,$C140),"&lt;&gt;#N/D",INDEX(DATOS,0,$L$2),0,INDEX(DATOS,0,$M$2),1,INDEX(DATOS,0,$N$2),V140,INDEX(DATOS,0,$O$2),$D140)),#N/A)</f>
        <v>#N/A</v>
      </c>
      <c r="AB140" s="62" t="e">
        <f>IFERROR(IF($B140=0,#N/A,AVERAGEIFS(INDEX(DATOS,0,$C140),INDEX(DATOS,0,$C140),"&lt;&gt;#N/D",INDEX(DATOS,0,$L$2),0,INDEX(DATOS,0,$M$2),1,INDEX(DATOS,0,$N$2),W140,INDEX(DATOS,0,$O$2),$D140)),#N/A)</f>
        <v>#N/A</v>
      </c>
      <c r="AC140" s="62" t="e">
        <f>IFERROR(IF($B140=0,#N/A,AVERAGEIFS(INDEX(DATOS,0,$C140),INDEX(DATOS,0,$C140),"&lt;&gt;#N/D",INDEX(DATOS,0,$L$2),0,INDEX(DATOS,0,$M$2),1,INDEX(DATOS,0,$N$2),X140,INDEX(DATOS,0,$O$2),$D140)),#N/A)</f>
        <v>#N/A</v>
      </c>
      <c r="AD140" s="33"/>
      <c r="AE140" s="40" t="e">
        <f>IFERROR(IF(ISNA(Z140),#N/A,IF(I140=0,0,_xlfn.STDEV.P($Z140:Z140)/I140*100)),#N/A)</f>
        <v>#N/A</v>
      </c>
      <c r="AF140" s="40" t="e">
        <f>IFERROR(IF(ISNA(AA140),#N/A,IF(J140=0,0,_xlfn.STDEV.P($Z140:AA140)/J140*100)),#N/A)</f>
        <v>#N/A</v>
      </c>
      <c r="AG140" s="40" t="e">
        <f>IFERROR(IF(ISNA(AB140),#N/A,IF(K140=0,0,_xlfn.STDEV.P($Z140:AB140)/K140*100)),#N/A)</f>
        <v>#N/A</v>
      </c>
      <c r="AH140" s="40" t="e">
        <f>IFERROR(IF(ISNA(AC140),#N/A,IF(L140=0,0,_xlfn.STDEV.P($Z140:AC140)/L140*100)),#N/A)</f>
        <v>#N/A</v>
      </c>
      <c r="AI140" s="40"/>
    </row>
    <row r="141" spans="1:35" x14ac:dyDescent="0.35">
      <c r="A141">
        <f t="shared" si="166"/>
        <v>135</v>
      </c>
      <c r="B141" s="35">
        <f t="array" ref="B141">IF(B140=0,0,MIN(IF(INDEX(DATOS,0,$N$2)=$U141,IF(ISNUMBER(INDEX(DATOS,0,$C141)),IF(INDEX(DATOS,0,$L$2)=0,IF(INDEX(DATOS,0,$M$2)=1,IF(ISNA(MATCH(INDEX(DATOS,0,$O$2),IF($E$7:E140=E141,$D$7:D140),0)),INDEX(DATOS,0,$K$2))))))))</f>
        <v>0</v>
      </c>
      <c r="C141" s="32">
        <f t="shared" si="167"/>
        <v>20</v>
      </c>
      <c r="D141" s="34" t="str">
        <f>IF($B141=0,"--",INDEX(DATOS,$B141,O$2))</f>
        <v>--</v>
      </c>
      <c r="E141" s="64" t="s">
        <v>1</v>
      </c>
      <c r="F141" s="36" t="str">
        <f t="shared" si="120"/>
        <v>--</v>
      </c>
      <c r="G141" s="109" t="e">
        <f>VLOOKUP($D141,LOC_UNICOS,G$2,0)</f>
        <v>#N/A</v>
      </c>
      <c r="H141" s="109" t="e">
        <f>VLOOKUP($D141,LOC_UNICOS,H$2,0)</f>
        <v>#N/A</v>
      </c>
      <c r="I141" s="38">
        <f t="array" ref="I141">IF($B141=0,-999,IF(COUNTIFS($Z141:Z141,#N/A)&gt;0,-999,AVERAGE($Z141:Z141)))</f>
        <v>-999</v>
      </c>
      <c r="J141" s="38">
        <f t="array" ref="J141">IF($B141=0,-999,IF(COUNTIFS($Z141:AA141,#N/A)&gt;0,-999,AVERAGE($Z141:AA141)))</f>
        <v>-999</v>
      </c>
      <c r="K141" s="38">
        <f t="array" ref="K141">IF($B141=0,-999,IF(COUNTIFS($Z141:AB141,#N/A)&gt;0,-999,AVERAGE($Z141:AB141)))</f>
        <v>-999</v>
      </c>
      <c r="L141" s="38">
        <f t="array" ref="L141">IF($B141=0,-999,IF(COUNTIFS($Z141:AC141,#N/A)&gt;0,-999,AVERAGE($Z141:AC141)))</f>
        <v>-999</v>
      </c>
      <c r="M141" s="38">
        <f t="shared" si="131"/>
        <v>-999</v>
      </c>
      <c r="N141" s="38">
        <f t="shared" si="127"/>
        <v>-999</v>
      </c>
      <c r="O141" s="38">
        <f t="shared" si="128"/>
        <v>-999</v>
      </c>
      <c r="P141" s="38">
        <f t="shared" si="129"/>
        <v>-999</v>
      </c>
      <c r="Q141" s="37">
        <f t="shared" si="163"/>
        <v>0</v>
      </c>
      <c r="R141" s="37">
        <f t="shared" si="159"/>
        <v>0</v>
      </c>
      <c r="S141" s="37">
        <f t="shared" si="160"/>
        <v>0</v>
      </c>
      <c r="T141" s="37">
        <f t="shared" si="161"/>
        <v>0</v>
      </c>
      <c r="U141" s="37">
        <f t="shared" si="164"/>
        <v>2018</v>
      </c>
      <c r="V141" s="37">
        <f t="shared" ref="V141:X141" si="172">U141-1</f>
        <v>2017</v>
      </c>
      <c r="W141" s="37">
        <f t="shared" si="172"/>
        <v>2016</v>
      </c>
      <c r="X141" s="37">
        <f t="shared" si="172"/>
        <v>2015</v>
      </c>
      <c r="Y141" s="39"/>
      <c r="Z141" s="62" t="e">
        <f>IFERROR(IF($B141=0,#N/A,AVERAGEIFS(INDEX(DATOS,0,$C141),INDEX(DATOS,0,$C141),"&lt;&gt;#N/D",INDEX(DATOS,0,$L$2),0,INDEX(DATOS,0,$M$2),1,INDEX(DATOS,0,$N$2),U141,INDEX(DATOS,0,$O$2),$D141)),#N/A)</f>
        <v>#N/A</v>
      </c>
      <c r="AA141" s="62" t="e">
        <f>IFERROR(IF($B141=0,#N/A,AVERAGEIFS(INDEX(DATOS,0,$C141),INDEX(DATOS,0,$C141),"&lt;&gt;#N/D",INDEX(DATOS,0,$L$2),0,INDEX(DATOS,0,$M$2),1,INDEX(DATOS,0,$N$2),V141,INDEX(DATOS,0,$O$2),$D141)),#N/A)</f>
        <v>#N/A</v>
      </c>
      <c r="AB141" s="62" t="e">
        <f>IFERROR(IF($B141=0,#N/A,AVERAGEIFS(INDEX(DATOS,0,$C141),INDEX(DATOS,0,$C141),"&lt;&gt;#N/D",INDEX(DATOS,0,$L$2),0,INDEX(DATOS,0,$M$2),1,INDEX(DATOS,0,$N$2),W141,INDEX(DATOS,0,$O$2),$D141)),#N/A)</f>
        <v>#N/A</v>
      </c>
      <c r="AC141" s="62" t="e">
        <f>IFERROR(IF($B141=0,#N/A,AVERAGEIFS(INDEX(DATOS,0,$C141),INDEX(DATOS,0,$C141),"&lt;&gt;#N/D",INDEX(DATOS,0,$L$2),0,INDEX(DATOS,0,$M$2),1,INDEX(DATOS,0,$N$2),X141,INDEX(DATOS,0,$O$2),$D141)),#N/A)</f>
        <v>#N/A</v>
      </c>
      <c r="AD141" s="33"/>
      <c r="AE141" s="40" t="e">
        <f>IFERROR(IF(ISNA(Z141),#N/A,IF(I141=0,0,_xlfn.STDEV.P($Z141:Z141)/I141*100)),#N/A)</f>
        <v>#N/A</v>
      </c>
      <c r="AF141" s="40" t="e">
        <f>IFERROR(IF(ISNA(AA141),#N/A,IF(J141=0,0,_xlfn.STDEV.P($Z141:AA141)/J141*100)),#N/A)</f>
        <v>#N/A</v>
      </c>
      <c r="AG141" s="40" t="e">
        <f>IFERROR(IF(ISNA(AB141),#N/A,IF(K141=0,0,_xlfn.STDEV.P($Z141:AB141)/K141*100)),#N/A)</f>
        <v>#N/A</v>
      </c>
      <c r="AH141" s="40" t="e">
        <f>IFERROR(IF(ISNA(AC141),#N/A,IF(L141=0,0,_xlfn.STDEV.P($Z141:AC141)/L141*100)),#N/A)</f>
        <v>#N/A</v>
      </c>
      <c r="AI141" s="40"/>
    </row>
    <row r="142" spans="1:35" x14ac:dyDescent="0.35">
      <c r="A142">
        <f t="shared" si="166"/>
        <v>136</v>
      </c>
      <c r="B142" s="35">
        <f t="array" ref="B142">IF(B141=0,0,MIN(IF(INDEX(DATOS,0,$N$2)=$U142,IF(ISNUMBER(INDEX(DATOS,0,$C142)),IF(INDEX(DATOS,0,$L$2)=0,IF(INDEX(DATOS,0,$M$2)=1,IF(ISNA(MATCH(INDEX(DATOS,0,$O$2),IF($E$7:E141=E142,$D$7:D141),0)),INDEX(DATOS,0,$K$2))))))))</f>
        <v>0</v>
      </c>
      <c r="C142" s="32">
        <f t="shared" si="167"/>
        <v>20</v>
      </c>
      <c r="D142" s="34" t="str">
        <f>IF($B142=0,"--",INDEX(DATOS,$B142,O$2))</f>
        <v>--</v>
      </c>
      <c r="E142" s="64" t="s">
        <v>1</v>
      </c>
      <c r="F142" s="36" t="str">
        <f t="shared" si="120"/>
        <v>--</v>
      </c>
      <c r="G142" s="109" t="e">
        <f>VLOOKUP($D142,LOC_UNICOS,G$2,0)</f>
        <v>#N/A</v>
      </c>
      <c r="H142" s="109" t="e">
        <f>VLOOKUP($D142,LOC_UNICOS,H$2,0)</f>
        <v>#N/A</v>
      </c>
      <c r="I142" s="38">
        <f t="array" ref="I142">IF($B142=0,-999,IF(COUNTIFS($Z142:Z142,#N/A)&gt;0,-999,AVERAGE($Z142:Z142)))</f>
        <v>-999</v>
      </c>
      <c r="J142" s="38">
        <f t="array" ref="J142">IF($B142=0,-999,IF(COUNTIFS($Z142:AA142,#N/A)&gt;0,-999,AVERAGE($Z142:AA142)))</f>
        <v>-999</v>
      </c>
      <c r="K142" s="38">
        <f t="array" ref="K142">IF($B142=0,-999,IF(COUNTIFS($Z142:AB142,#N/A)&gt;0,-999,AVERAGE($Z142:AB142)))</f>
        <v>-999</v>
      </c>
      <c r="L142" s="38">
        <f t="array" ref="L142">IF($B142=0,-999,IF(COUNTIFS($Z142:AC142,#N/A)&gt;0,-999,AVERAGE($Z142:AC142)))</f>
        <v>-999</v>
      </c>
      <c r="M142" s="38">
        <f t="shared" ref="M142:M205" si="173">IFERROR(AE142,-999)</f>
        <v>-999</v>
      </c>
      <c r="N142" s="38">
        <f t="shared" ref="N142:N205" si="174">IFERROR(AF142,-999)</f>
        <v>-999</v>
      </c>
      <c r="O142" s="38">
        <f t="shared" ref="O142:O205" si="175">IFERROR(AG142,-999)</f>
        <v>-999</v>
      </c>
      <c r="P142" s="38">
        <f t="shared" ref="P142:P205" si="176">IFERROR(AH142,-999)</f>
        <v>-999</v>
      </c>
      <c r="Q142" s="37">
        <f t="shared" si="163"/>
        <v>0</v>
      </c>
      <c r="R142" s="37">
        <f t="shared" si="159"/>
        <v>0</v>
      </c>
      <c r="S142" s="37">
        <f t="shared" si="160"/>
        <v>0</v>
      </c>
      <c r="T142" s="37">
        <f t="shared" si="161"/>
        <v>0</v>
      </c>
      <c r="U142" s="37">
        <f t="shared" si="164"/>
        <v>2018</v>
      </c>
      <c r="V142" s="37">
        <f t="shared" ref="V142:X142" si="177">U142-1</f>
        <v>2017</v>
      </c>
      <c r="W142" s="37">
        <f t="shared" si="177"/>
        <v>2016</v>
      </c>
      <c r="X142" s="37">
        <f t="shared" si="177"/>
        <v>2015</v>
      </c>
      <c r="Y142" s="39"/>
      <c r="Z142" s="62" t="e">
        <f>IFERROR(IF($B142=0,#N/A,AVERAGEIFS(INDEX(DATOS,0,$C142),INDEX(DATOS,0,$C142),"&lt;&gt;#N/D",INDEX(DATOS,0,$L$2),0,INDEX(DATOS,0,$M$2),1,INDEX(DATOS,0,$N$2),U142,INDEX(DATOS,0,$O$2),$D142)),#N/A)</f>
        <v>#N/A</v>
      </c>
      <c r="AA142" s="62" t="e">
        <f>IFERROR(IF($B142=0,#N/A,AVERAGEIFS(INDEX(DATOS,0,$C142),INDEX(DATOS,0,$C142),"&lt;&gt;#N/D",INDEX(DATOS,0,$L$2),0,INDEX(DATOS,0,$M$2),1,INDEX(DATOS,0,$N$2),V142,INDEX(DATOS,0,$O$2),$D142)),#N/A)</f>
        <v>#N/A</v>
      </c>
      <c r="AB142" s="62" t="e">
        <f>IFERROR(IF($B142=0,#N/A,AVERAGEIFS(INDEX(DATOS,0,$C142),INDEX(DATOS,0,$C142),"&lt;&gt;#N/D",INDEX(DATOS,0,$L$2),0,INDEX(DATOS,0,$M$2),1,INDEX(DATOS,0,$N$2),W142,INDEX(DATOS,0,$O$2),$D142)),#N/A)</f>
        <v>#N/A</v>
      </c>
      <c r="AC142" s="62" t="e">
        <f>IFERROR(IF($B142=0,#N/A,AVERAGEIFS(INDEX(DATOS,0,$C142),INDEX(DATOS,0,$C142),"&lt;&gt;#N/D",INDEX(DATOS,0,$L$2),0,INDEX(DATOS,0,$M$2),1,INDEX(DATOS,0,$N$2),X142,INDEX(DATOS,0,$O$2),$D142)),#N/A)</f>
        <v>#N/A</v>
      </c>
      <c r="AD142" s="33"/>
      <c r="AE142" s="40" t="e">
        <f>IFERROR(IF(ISNA(Z142),#N/A,IF(I142=0,0,_xlfn.STDEV.P($Z142:Z142)/I142*100)),#N/A)</f>
        <v>#N/A</v>
      </c>
      <c r="AF142" s="40" t="e">
        <f>IFERROR(IF(ISNA(AA142),#N/A,IF(J142=0,0,_xlfn.STDEV.P($Z142:AA142)/J142*100)),#N/A)</f>
        <v>#N/A</v>
      </c>
      <c r="AG142" s="40" t="e">
        <f>IFERROR(IF(ISNA(AB142),#N/A,IF(K142=0,0,_xlfn.STDEV.P($Z142:AB142)/K142*100)),#N/A)</f>
        <v>#N/A</v>
      </c>
      <c r="AH142" s="40" t="e">
        <f>IFERROR(IF(ISNA(AC142),#N/A,IF(L142=0,0,_xlfn.STDEV.P($Z142:AC142)/L142*100)),#N/A)</f>
        <v>#N/A</v>
      </c>
      <c r="AI142" s="40"/>
    </row>
    <row r="143" spans="1:35" x14ac:dyDescent="0.35">
      <c r="A143">
        <f t="shared" si="166"/>
        <v>137</v>
      </c>
      <c r="B143" s="35">
        <f t="array" ref="B143">IF(B142=0,0,MIN(IF(INDEX(DATOS,0,$N$2)=$U143,IF(ISNUMBER(INDEX(DATOS,0,$C143)),IF(INDEX(DATOS,0,$L$2)=0,IF(INDEX(DATOS,0,$M$2)=1,IF(ISNA(MATCH(INDEX(DATOS,0,$O$2),IF($E$7:E142=E143,$D$7:D142),0)),INDEX(DATOS,0,$K$2))))))))</f>
        <v>0</v>
      </c>
      <c r="C143" s="32">
        <f t="shared" si="167"/>
        <v>20</v>
      </c>
      <c r="D143" s="34" t="str">
        <f>IF($B143=0,"--",INDEX(DATOS,$B143,O$2))</f>
        <v>--</v>
      </c>
      <c r="E143" s="64" t="s">
        <v>1</v>
      </c>
      <c r="F143" s="36" t="str">
        <f t="shared" si="120"/>
        <v>--</v>
      </c>
      <c r="G143" s="109" t="e">
        <f>VLOOKUP($D143,LOC_UNICOS,G$2,0)</f>
        <v>#N/A</v>
      </c>
      <c r="H143" s="109" t="e">
        <f>VLOOKUP($D143,LOC_UNICOS,H$2,0)</f>
        <v>#N/A</v>
      </c>
      <c r="I143" s="38">
        <f t="array" ref="I143">IF($B143=0,-999,IF(COUNTIFS($Z143:Z143,#N/A)&gt;0,-999,AVERAGE($Z143:Z143)))</f>
        <v>-999</v>
      </c>
      <c r="J143" s="38">
        <f t="array" ref="J143">IF($B143=0,-999,IF(COUNTIFS($Z143:AA143,#N/A)&gt;0,-999,AVERAGE($Z143:AA143)))</f>
        <v>-999</v>
      </c>
      <c r="K143" s="38">
        <f t="array" ref="K143">IF($B143=0,-999,IF(COUNTIFS($Z143:AB143,#N/A)&gt;0,-999,AVERAGE($Z143:AB143)))</f>
        <v>-999</v>
      </c>
      <c r="L143" s="38">
        <f t="array" ref="L143">IF($B143=0,-999,IF(COUNTIFS($Z143:AC143,#N/A)&gt;0,-999,AVERAGE($Z143:AC143)))</f>
        <v>-999</v>
      </c>
      <c r="M143" s="38">
        <f t="shared" si="173"/>
        <v>-999</v>
      </c>
      <c r="N143" s="38">
        <f t="shared" si="174"/>
        <v>-999</v>
      </c>
      <c r="O143" s="38">
        <f t="shared" si="175"/>
        <v>-999</v>
      </c>
      <c r="P143" s="38">
        <f t="shared" si="176"/>
        <v>-999</v>
      </c>
      <c r="Q143" s="37">
        <f t="shared" si="163"/>
        <v>0</v>
      </c>
      <c r="R143" s="37">
        <f t="shared" si="159"/>
        <v>0</v>
      </c>
      <c r="S143" s="37">
        <f t="shared" si="160"/>
        <v>0</v>
      </c>
      <c r="T143" s="37">
        <f t="shared" si="161"/>
        <v>0</v>
      </c>
      <c r="U143" s="37">
        <f t="shared" si="164"/>
        <v>2018</v>
      </c>
      <c r="V143" s="37">
        <f t="shared" ref="V143:X143" si="178">U143-1</f>
        <v>2017</v>
      </c>
      <c r="W143" s="37">
        <f t="shared" si="178"/>
        <v>2016</v>
      </c>
      <c r="X143" s="37">
        <f t="shared" si="178"/>
        <v>2015</v>
      </c>
      <c r="Y143" s="39"/>
      <c r="Z143" s="62" t="e">
        <f>IFERROR(IF($B143=0,#N/A,AVERAGEIFS(INDEX(DATOS,0,$C143),INDEX(DATOS,0,$C143),"&lt;&gt;#N/D",INDEX(DATOS,0,$L$2),0,INDEX(DATOS,0,$M$2),1,INDEX(DATOS,0,$N$2),U143,INDEX(DATOS,0,$O$2),$D143)),#N/A)</f>
        <v>#N/A</v>
      </c>
      <c r="AA143" s="62" t="e">
        <f>IFERROR(IF($B143=0,#N/A,AVERAGEIFS(INDEX(DATOS,0,$C143),INDEX(DATOS,0,$C143),"&lt;&gt;#N/D",INDEX(DATOS,0,$L$2),0,INDEX(DATOS,0,$M$2),1,INDEX(DATOS,0,$N$2),V143,INDEX(DATOS,0,$O$2),$D143)),#N/A)</f>
        <v>#N/A</v>
      </c>
      <c r="AB143" s="62" t="e">
        <f>IFERROR(IF($B143=0,#N/A,AVERAGEIFS(INDEX(DATOS,0,$C143),INDEX(DATOS,0,$C143),"&lt;&gt;#N/D",INDEX(DATOS,0,$L$2),0,INDEX(DATOS,0,$M$2),1,INDEX(DATOS,0,$N$2),W143,INDEX(DATOS,0,$O$2),$D143)),#N/A)</f>
        <v>#N/A</v>
      </c>
      <c r="AC143" s="62" t="e">
        <f>IFERROR(IF($B143=0,#N/A,AVERAGEIFS(INDEX(DATOS,0,$C143),INDEX(DATOS,0,$C143),"&lt;&gt;#N/D",INDEX(DATOS,0,$L$2),0,INDEX(DATOS,0,$M$2),1,INDEX(DATOS,0,$N$2),X143,INDEX(DATOS,0,$O$2),$D143)),#N/A)</f>
        <v>#N/A</v>
      </c>
      <c r="AD143" s="33"/>
      <c r="AE143" s="40" t="e">
        <f>IFERROR(IF(ISNA(Z143),#N/A,IF(I143=0,0,_xlfn.STDEV.P($Z143:Z143)/I143*100)),#N/A)</f>
        <v>#N/A</v>
      </c>
      <c r="AF143" s="40" t="e">
        <f>IFERROR(IF(ISNA(AA143),#N/A,IF(J143=0,0,_xlfn.STDEV.P($Z143:AA143)/J143*100)),#N/A)</f>
        <v>#N/A</v>
      </c>
      <c r="AG143" s="40" t="e">
        <f>IFERROR(IF(ISNA(AB143),#N/A,IF(K143=0,0,_xlfn.STDEV.P($Z143:AB143)/K143*100)),#N/A)</f>
        <v>#N/A</v>
      </c>
      <c r="AH143" s="40" t="e">
        <f>IFERROR(IF(ISNA(AC143),#N/A,IF(L143=0,0,_xlfn.STDEV.P($Z143:AC143)/L143*100)),#N/A)</f>
        <v>#N/A</v>
      </c>
      <c r="AI143" s="40"/>
    </row>
    <row r="144" spans="1:35" x14ac:dyDescent="0.35">
      <c r="A144">
        <f t="shared" si="166"/>
        <v>138</v>
      </c>
      <c r="B144" s="35">
        <f t="array" ref="B144">IF(B143=0,0,MIN(IF(INDEX(DATOS,0,$N$2)=$U144,IF(ISNUMBER(INDEX(DATOS,0,$C144)),IF(INDEX(DATOS,0,$L$2)=0,IF(INDEX(DATOS,0,$M$2)=1,IF(ISNA(MATCH(INDEX(DATOS,0,$O$2),IF($E$7:E143=E144,$D$7:D143),0)),INDEX(DATOS,0,$K$2))))))))</f>
        <v>0</v>
      </c>
      <c r="C144" s="32">
        <f t="shared" si="167"/>
        <v>20</v>
      </c>
      <c r="D144" s="34" t="str">
        <f>IF($B144=0,"--",INDEX(DATOS,$B144,O$2))</f>
        <v>--</v>
      </c>
      <c r="E144" s="64" t="s">
        <v>1</v>
      </c>
      <c r="F144" s="36" t="str">
        <f t="shared" si="120"/>
        <v>--</v>
      </c>
      <c r="G144" s="109" t="e">
        <f>VLOOKUP($D144,LOC_UNICOS,G$2,0)</f>
        <v>#N/A</v>
      </c>
      <c r="H144" s="109" t="e">
        <f>VLOOKUP($D144,LOC_UNICOS,H$2,0)</f>
        <v>#N/A</v>
      </c>
      <c r="I144" s="38">
        <f t="array" ref="I144">IF($B144=0,-999,IF(COUNTIFS($Z144:Z144,#N/A)&gt;0,-999,AVERAGE($Z144:Z144)))</f>
        <v>-999</v>
      </c>
      <c r="J144" s="38">
        <f t="array" ref="J144">IF($B144=0,-999,IF(COUNTIFS($Z144:AA144,#N/A)&gt;0,-999,AVERAGE($Z144:AA144)))</f>
        <v>-999</v>
      </c>
      <c r="K144" s="38">
        <f t="array" ref="K144">IF($B144=0,-999,IF(COUNTIFS($Z144:AB144,#N/A)&gt;0,-999,AVERAGE($Z144:AB144)))</f>
        <v>-999</v>
      </c>
      <c r="L144" s="38">
        <f t="array" ref="L144">IF($B144=0,-999,IF(COUNTIFS($Z144:AC144,#N/A)&gt;0,-999,AVERAGE($Z144:AC144)))</f>
        <v>-999</v>
      </c>
      <c r="M144" s="38">
        <f t="shared" si="173"/>
        <v>-999</v>
      </c>
      <c r="N144" s="38">
        <f t="shared" si="174"/>
        <v>-999</v>
      </c>
      <c r="O144" s="38">
        <f t="shared" si="175"/>
        <v>-999</v>
      </c>
      <c r="P144" s="38">
        <f t="shared" si="176"/>
        <v>-999</v>
      </c>
      <c r="Q144" s="37">
        <f t="shared" si="163"/>
        <v>0</v>
      </c>
      <c r="R144" s="37">
        <f t="shared" si="159"/>
        <v>0</v>
      </c>
      <c r="S144" s="37">
        <f t="shared" si="160"/>
        <v>0</v>
      </c>
      <c r="T144" s="37">
        <f t="shared" si="161"/>
        <v>0</v>
      </c>
      <c r="U144" s="37">
        <f t="shared" si="164"/>
        <v>2018</v>
      </c>
      <c r="V144" s="37">
        <f t="shared" ref="V144:X144" si="179">U144-1</f>
        <v>2017</v>
      </c>
      <c r="W144" s="37">
        <f t="shared" si="179"/>
        <v>2016</v>
      </c>
      <c r="X144" s="37">
        <f t="shared" si="179"/>
        <v>2015</v>
      </c>
      <c r="Y144" s="39"/>
      <c r="Z144" s="62" t="e">
        <f>IFERROR(IF($B144=0,#N/A,AVERAGEIFS(INDEX(DATOS,0,$C144),INDEX(DATOS,0,$C144),"&lt;&gt;#N/D",INDEX(DATOS,0,$L$2),0,INDEX(DATOS,0,$M$2),1,INDEX(DATOS,0,$N$2),U144,INDEX(DATOS,0,$O$2),$D144)),#N/A)</f>
        <v>#N/A</v>
      </c>
      <c r="AA144" s="62" t="e">
        <f>IFERROR(IF($B144=0,#N/A,AVERAGEIFS(INDEX(DATOS,0,$C144),INDEX(DATOS,0,$C144),"&lt;&gt;#N/D",INDEX(DATOS,0,$L$2),0,INDEX(DATOS,0,$M$2),1,INDEX(DATOS,0,$N$2),V144,INDEX(DATOS,0,$O$2),$D144)),#N/A)</f>
        <v>#N/A</v>
      </c>
      <c r="AB144" s="62" t="e">
        <f>IFERROR(IF($B144=0,#N/A,AVERAGEIFS(INDEX(DATOS,0,$C144),INDEX(DATOS,0,$C144),"&lt;&gt;#N/D",INDEX(DATOS,0,$L$2),0,INDEX(DATOS,0,$M$2),1,INDEX(DATOS,0,$N$2),W144,INDEX(DATOS,0,$O$2),$D144)),#N/A)</f>
        <v>#N/A</v>
      </c>
      <c r="AC144" s="62" t="e">
        <f>IFERROR(IF($B144=0,#N/A,AVERAGEIFS(INDEX(DATOS,0,$C144),INDEX(DATOS,0,$C144),"&lt;&gt;#N/D",INDEX(DATOS,0,$L$2),0,INDEX(DATOS,0,$M$2),1,INDEX(DATOS,0,$N$2),X144,INDEX(DATOS,0,$O$2),$D144)),#N/A)</f>
        <v>#N/A</v>
      </c>
      <c r="AD144" s="33"/>
      <c r="AE144" s="40" t="e">
        <f>IFERROR(IF(ISNA(Z144),#N/A,IF(I144=0,0,_xlfn.STDEV.P($Z144:Z144)/I144*100)),#N/A)</f>
        <v>#N/A</v>
      </c>
      <c r="AF144" s="40" t="e">
        <f>IFERROR(IF(ISNA(AA144),#N/A,IF(J144=0,0,_xlfn.STDEV.P($Z144:AA144)/J144*100)),#N/A)</f>
        <v>#N/A</v>
      </c>
      <c r="AG144" s="40" t="e">
        <f>IFERROR(IF(ISNA(AB144),#N/A,IF(K144=0,0,_xlfn.STDEV.P($Z144:AB144)/K144*100)),#N/A)</f>
        <v>#N/A</v>
      </c>
      <c r="AH144" s="40" t="e">
        <f>IFERROR(IF(ISNA(AC144),#N/A,IF(L144=0,0,_xlfn.STDEV.P($Z144:AC144)/L144*100)),#N/A)</f>
        <v>#N/A</v>
      </c>
      <c r="AI144" s="40"/>
    </row>
    <row r="145" spans="1:40" x14ac:dyDescent="0.35">
      <c r="A145">
        <f t="shared" si="166"/>
        <v>139</v>
      </c>
      <c r="B145" s="35">
        <f t="array" ref="B145">IF(B144=0,0,MIN(IF(INDEX(DATOS,0,$N$2)=$U145,IF(ISNUMBER(INDEX(DATOS,0,$C145)),IF(INDEX(DATOS,0,$L$2)=0,IF(INDEX(DATOS,0,$M$2)=1,IF(ISNA(MATCH(INDEX(DATOS,0,$O$2),IF($E$7:E144=E145,$D$7:D144),0)),INDEX(DATOS,0,$K$2))))))))</f>
        <v>0</v>
      </c>
      <c r="C145" s="32">
        <f t="shared" si="167"/>
        <v>20</v>
      </c>
      <c r="D145" s="34" t="str">
        <f>IF($B145=0,"--",INDEX(DATOS,$B145,O$2))</f>
        <v>--</v>
      </c>
      <c r="E145" s="64" t="s">
        <v>1</v>
      </c>
      <c r="F145" s="36" t="str">
        <f t="shared" si="120"/>
        <v>--</v>
      </c>
      <c r="G145" s="109" t="e">
        <f>VLOOKUP($D145,LOC_UNICOS,G$2,0)</f>
        <v>#N/A</v>
      </c>
      <c r="H145" s="109" t="e">
        <f>VLOOKUP($D145,LOC_UNICOS,H$2,0)</f>
        <v>#N/A</v>
      </c>
      <c r="I145" s="38">
        <f t="array" ref="I145">IF($B145=0,-999,IF(COUNTIFS($Z145:Z145,#N/A)&gt;0,-999,AVERAGE($Z145:Z145)))</f>
        <v>-999</v>
      </c>
      <c r="J145" s="38">
        <f t="array" ref="J145">IF($B145=0,-999,IF(COUNTIFS($Z145:AA145,#N/A)&gt;0,-999,AVERAGE($Z145:AA145)))</f>
        <v>-999</v>
      </c>
      <c r="K145" s="38">
        <f t="array" ref="K145">IF($B145=0,-999,IF(COUNTIFS($Z145:AB145,#N/A)&gt;0,-999,AVERAGE($Z145:AB145)))</f>
        <v>-999</v>
      </c>
      <c r="L145" s="38">
        <f t="array" ref="L145">IF($B145=0,-999,IF(COUNTIFS($Z145:AC145,#N/A)&gt;0,-999,AVERAGE($Z145:AC145)))</f>
        <v>-999</v>
      </c>
      <c r="M145" s="38">
        <f t="shared" si="173"/>
        <v>-999</v>
      </c>
      <c r="N145" s="38">
        <f t="shared" si="174"/>
        <v>-999</v>
      </c>
      <c r="O145" s="38">
        <f t="shared" si="175"/>
        <v>-999</v>
      </c>
      <c r="P145" s="38">
        <f t="shared" si="176"/>
        <v>-999</v>
      </c>
      <c r="Q145" s="37">
        <f t="shared" si="163"/>
        <v>0</v>
      </c>
      <c r="R145" s="37">
        <f t="shared" si="159"/>
        <v>0</v>
      </c>
      <c r="S145" s="37">
        <f t="shared" si="160"/>
        <v>0</v>
      </c>
      <c r="T145" s="37">
        <f t="shared" si="161"/>
        <v>0</v>
      </c>
      <c r="U145" s="37">
        <f t="shared" si="164"/>
        <v>2018</v>
      </c>
      <c r="V145" s="37">
        <f t="shared" ref="V145:X145" si="180">U145-1</f>
        <v>2017</v>
      </c>
      <c r="W145" s="37">
        <f t="shared" si="180"/>
        <v>2016</v>
      </c>
      <c r="X145" s="37">
        <f t="shared" si="180"/>
        <v>2015</v>
      </c>
      <c r="Y145" s="39"/>
      <c r="Z145" s="62" t="e">
        <f>IFERROR(IF($B145=0,#N/A,AVERAGEIFS(INDEX(DATOS,0,$C145),INDEX(DATOS,0,$C145),"&lt;&gt;#N/D",INDEX(DATOS,0,$L$2),0,INDEX(DATOS,0,$M$2),1,INDEX(DATOS,0,$N$2),U145,INDEX(DATOS,0,$O$2),$D145)),#N/A)</f>
        <v>#N/A</v>
      </c>
      <c r="AA145" s="62" t="e">
        <f>IFERROR(IF($B145=0,#N/A,AVERAGEIFS(INDEX(DATOS,0,$C145),INDEX(DATOS,0,$C145),"&lt;&gt;#N/D",INDEX(DATOS,0,$L$2),0,INDEX(DATOS,0,$M$2),1,INDEX(DATOS,0,$N$2),V145,INDEX(DATOS,0,$O$2),$D145)),#N/A)</f>
        <v>#N/A</v>
      </c>
      <c r="AB145" s="62" t="e">
        <f>IFERROR(IF($B145=0,#N/A,AVERAGEIFS(INDEX(DATOS,0,$C145),INDEX(DATOS,0,$C145),"&lt;&gt;#N/D",INDEX(DATOS,0,$L$2),0,INDEX(DATOS,0,$M$2),1,INDEX(DATOS,0,$N$2),W145,INDEX(DATOS,0,$O$2),$D145)),#N/A)</f>
        <v>#N/A</v>
      </c>
      <c r="AC145" s="62" t="e">
        <f>IFERROR(IF($B145=0,#N/A,AVERAGEIFS(INDEX(DATOS,0,$C145),INDEX(DATOS,0,$C145),"&lt;&gt;#N/D",INDEX(DATOS,0,$L$2),0,INDEX(DATOS,0,$M$2),1,INDEX(DATOS,0,$N$2),X145,INDEX(DATOS,0,$O$2),$D145)),#N/A)</f>
        <v>#N/A</v>
      </c>
      <c r="AD145" s="33"/>
      <c r="AE145" s="40" t="e">
        <f>IFERROR(IF(ISNA(Z145),#N/A,IF(I145=0,0,_xlfn.STDEV.P($Z145:Z145)/I145*100)),#N/A)</f>
        <v>#N/A</v>
      </c>
      <c r="AF145" s="40" t="e">
        <f>IFERROR(IF(ISNA(AA145),#N/A,IF(J145=0,0,_xlfn.STDEV.P($Z145:AA145)/J145*100)),#N/A)</f>
        <v>#N/A</v>
      </c>
      <c r="AG145" s="40" t="e">
        <f>IFERROR(IF(ISNA(AB145),#N/A,IF(K145=0,0,_xlfn.STDEV.P($Z145:AB145)/K145*100)),#N/A)</f>
        <v>#N/A</v>
      </c>
      <c r="AH145" s="40" t="e">
        <f>IFERROR(IF(ISNA(AC145),#N/A,IF(L145=0,0,_xlfn.STDEV.P($Z145:AC145)/L145*100)),#N/A)</f>
        <v>#N/A</v>
      </c>
      <c r="AI145" s="40"/>
    </row>
    <row r="146" spans="1:40" x14ac:dyDescent="0.35">
      <c r="A146">
        <f t="shared" si="166"/>
        <v>140</v>
      </c>
      <c r="B146" s="35">
        <f t="array" ref="B146">IF(B145=0,0,MIN(IF(INDEX(DATOS,0,$N$2)=$U146,IF(ISNUMBER(INDEX(DATOS,0,$C146)),IF(INDEX(DATOS,0,$L$2)=0,IF(INDEX(DATOS,0,$M$2)=1,IF(ISNA(MATCH(INDEX(DATOS,0,$O$2),IF($E$7:E145=E146,$D$7:D145),0)),INDEX(DATOS,0,$K$2))))))))</f>
        <v>0</v>
      </c>
      <c r="C146" s="32">
        <f t="shared" si="167"/>
        <v>20</v>
      </c>
      <c r="D146" s="34" t="str">
        <f>IF($B146=0,"--",INDEX(DATOS,$B146,O$2))</f>
        <v>--</v>
      </c>
      <c r="E146" s="64" t="s">
        <v>1</v>
      </c>
      <c r="F146" s="36" t="str">
        <f t="shared" si="120"/>
        <v>--</v>
      </c>
      <c r="G146" s="109" t="e">
        <f>VLOOKUP($D146,LOC_UNICOS,G$2,0)</f>
        <v>#N/A</v>
      </c>
      <c r="H146" s="109" t="e">
        <f>VLOOKUP($D146,LOC_UNICOS,H$2,0)</f>
        <v>#N/A</v>
      </c>
      <c r="I146" s="38">
        <f t="array" ref="I146">IF($B146=0,-999,IF(COUNTIFS($Z146:Z146,#N/A)&gt;0,-999,AVERAGE($Z146:Z146)))</f>
        <v>-999</v>
      </c>
      <c r="J146" s="38">
        <f t="array" ref="J146">IF($B146=0,-999,IF(COUNTIFS($Z146:AA146,#N/A)&gt;0,-999,AVERAGE($Z146:AA146)))</f>
        <v>-999</v>
      </c>
      <c r="K146" s="38">
        <f t="array" ref="K146">IF($B146=0,-999,IF(COUNTIFS($Z146:AB146,#N/A)&gt;0,-999,AVERAGE($Z146:AB146)))</f>
        <v>-999</v>
      </c>
      <c r="L146" s="38">
        <f t="array" ref="L146">IF($B146=0,-999,IF(COUNTIFS($Z146:AC146,#N/A)&gt;0,-999,AVERAGE($Z146:AC146)))</f>
        <v>-999</v>
      </c>
      <c r="M146" s="38">
        <f t="shared" si="173"/>
        <v>-999</v>
      </c>
      <c r="N146" s="38">
        <f t="shared" si="174"/>
        <v>-999</v>
      </c>
      <c r="O146" s="38">
        <f t="shared" si="175"/>
        <v>-999</v>
      </c>
      <c r="P146" s="38">
        <f t="shared" si="176"/>
        <v>-999</v>
      </c>
      <c r="Q146" s="37">
        <f t="shared" si="163"/>
        <v>0</v>
      </c>
      <c r="R146" s="37">
        <f t="shared" si="159"/>
        <v>0</v>
      </c>
      <c r="S146" s="37">
        <f t="shared" si="160"/>
        <v>0</v>
      </c>
      <c r="T146" s="37">
        <f t="shared" si="161"/>
        <v>0</v>
      </c>
      <c r="U146" s="37">
        <f t="shared" si="164"/>
        <v>2018</v>
      </c>
      <c r="V146" s="37">
        <f t="shared" ref="V146:X146" si="181">U146-1</f>
        <v>2017</v>
      </c>
      <c r="W146" s="37">
        <f t="shared" si="181"/>
        <v>2016</v>
      </c>
      <c r="X146" s="37">
        <f t="shared" si="181"/>
        <v>2015</v>
      </c>
      <c r="Y146" s="39"/>
      <c r="Z146" s="62" t="e">
        <f>IFERROR(IF($B146=0,#N/A,AVERAGEIFS(INDEX(DATOS,0,$C146),INDEX(DATOS,0,$C146),"&lt;&gt;#N/D",INDEX(DATOS,0,$L$2),0,INDEX(DATOS,0,$M$2),1,INDEX(DATOS,0,$N$2),U146,INDEX(DATOS,0,$O$2),$D146)),#N/A)</f>
        <v>#N/A</v>
      </c>
      <c r="AA146" s="62" t="e">
        <f>IFERROR(IF($B146=0,#N/A,AVERAGEIFS(INDEX(DATOS,0,$C146),INDEX(DATOS,0,$C146),"&lt;&gt;#N/D",INDEX(DATOS,0,$L$2),0,INDEX(DATOS,0,$M$2),1,INDEX(DATOS,0,$N$2),V146,INDEX(DATOS,0,$O$2),$D146)),#N/A)</f>
        <v>#N/A</v>
      </c>
      <c r="AB146" s="62" t="e">
        <f>IFERROR(IF($B146=0,#N/A,AVERAGEIFS(INDEX(DATOS,0,$C146),INDEX(DATOS,0,$C146),"&lt;&gt;#N/D",INDEX(DATOS,0,$L$2),0,INDEX(DATOS,0,$M$2),1,INDEX(DATOS,0,$N$2),W146,INDEX(DATOS,0,$O$2),$D146)),#N/A)</f>
        <v>#N/A</v>
      </c>
      <c r="AC146" s="62" t="e">
        <f>IFERROR(IF($B146=0,#N/A,AVERAGEIFS(INDEX(DATOS,0,$C146),INDEX(DATOS,0,$C146),"&lt;&gt;#N/D",INDEX(DATOS,0,$L$2),0,INDEX(DATOS,0,$M$2),1,INDEX(DATOS,0,$N$2),X146,INDEX(DATOS,0,$O$2),$D146)),#N/A)</f>
        <v>#N/A</v>
      </c>
      <c r="AD146" s="33"/>
      <c r="AE146" s="40" t="e">
        <f>IFERROR(IF(ISNA(Z146),#N/A,IF(I146=0,0,_xlfn.STDEV.P($Z146:Z146)/I146*100)),#N/A)</f>
        <v>#N/A</v>
      </c>
      <c r="AF146" s="40" t="e">
        <f>IFERROR(IF(ISNA(AA146),#N/A,IF(J146=0,0,_xlfn.STDEV.P($Z146:AA146)/J146*100)),#N/A)</f>
        <v>#N/A</v>
      </c>
      <c r="AG146" s="40" t="e">
        <f>IFERROR(IF(ISNA(AB146),#N/A,IF(K146=0,0,_xlfn.STDEV.P($Z146:AB146)/K146*100)),#N/A)</f>
        <v>#N/A</v>
      </c>
      <c r="AH146" s="40" t="e">
        <f>IFERROR(IF(ISNA(AC146),#N/A,IF(L146=0,0,_xlfn.STDEV.P($Z146:AC146)/L146*100)),#N/A)</f>
        <v>#N/A</v>
      </c>
      <c r="AI146" s="40"/>
    </row>
    <row r="147" spans="1:40" x14ac:dyDescent="0.35">
      <c r="A147">
        <f t="shared" si="166"/>
        <v>141</v>
      </c>
      <c r="B147" s="35">
        <f t="array" ref="B147">IF(B146=0,0,MIN(IF(INDEX(DATOS,0,$N$2)=$U147,IF(ISNUMBER(INDEX(DATOS,0,$C147)),IF(INDEX(DATOS,0,$L$2)=0,IF(INDEX(DATOS,0,$M$2)=1,IF(ISNA(MATCH(INDEX(DATOS,0,$O$2),IF($E$7:E146=E147,$D$7:D146),0)),INDEX(DATOS,0,$K$2))))))))</f>
        <v>0</v>
      </c>
      <c r="C147" s="32">
        <f t="shared" si="167"/>
        <v>20</v>
      </c>
      <c r="D147" s="34" t="str">
        <f>IF($B147=0,"--",INDEX(DATOS,$B147,O$2))</f>
        <v>--</v>
      </c>
      <c r="E147" s="64" t="s">
        <v>1</v>
      </c>
      <c r="F147" s="36" t="str">
        <f t="shared" si="120"/>
        <v>--</v>
      </c>
      <c r="G147" s="109" t="e">
        <f>VLOOKUP($D147,LOC_UNICOS,G$2,0)</f>
        <v>#N/A</v>
      </c>
      <c r="H147" s="109" t="e">
        <f>VLOOKUP($D147,LOC_UNICOS,H$2,0)</f>
        <v>#N/A</v>
      </c>
      <c r="I147" s="38">
        <f t="array" ref="I147">IF($B147=0,-999,IF(COUNTIFS($Z147:Z147,#N/A)&gt;0,-999,AVERAGE($Z147:Z147)))</f>
        <v>-999</v>
      </c>
      <c r="J147" s="38">
        <f t="array" ref="J147">IF($B147=0,-999,IF(COUNTIFS($Z147:AA147,#N/A)&gt;0,-999,AVERAGE($Z147:AA147)))</f>
        <v>-999</v>
      </c>
      <c r="K147" s="38">
        <f t="array" ref="K147">IF($B147=0,-999,IF(COUNTIFS($Z147:AB147,#N/A)&gt;0,-999,AVERAGE($Z147:AB147)))</f>
        <v>-999</v>
      </c>
      <c r="L147" s="38">
        <f t="array" ref="L147">IF($B147=0,-999,IF(COUNTIFS($Z147:AC147,#N/A)&gt;0,-999,AVERAGE($Z147:AC147)))</f>
        <v>-999</v>
      </c>
      <c r="M147" s="38">
        <f t="shared" si="173"/>
        <v>-999</v>
      </c>
      <c r="N147" s="38">
        <f t="shared" si="174"/>
        <v>-999</v>
      </c>
      <c r="O147" s="38">
        <f t="shared" si="175"/>
        <v>-999</v>
      </c>
      <c r="P147" s="38">
        <f t="shared" si="176"/>
        <v>-999</v>
      </c>
      <c r="Q147" s="37">
        <f t="shared" si="163"/>
        <v>0</v>
      </c>
      <c r="R147" s="37">
        <f t="shared" si="159"/>
        <v>0</v>
      </c>
      <c r="S147" s="37">
        <f t="shared" si="160"/>
        <v>0</v>
      </c>
      <c r="T147" s="37">
        <f t="shared" si="161"/>
        <v>0</v>
      </c>
      <c r="U147" s="37">
        <f t="shared" si="164"/>
        <v>2018</v>
      </c>
      <c r="V147" s="37">
        <f t="shared" ref="V147:X147" si="182">U147-1</f>
        <v>2017</v>
      </c>
      <c r="W147" s="37">
        <f t="shared" si="182"/>
        <v>2016</v>
      </c>
      <c r="X147" s="37">
        <f t="shared" si="182"/>
        <v>2015</v>
      </c>
      <c r="Y147" s="39"/>
      <c r="Z147" s="62" t="e">
        <f>IFERROR(IF($B147=0,#N/A,AVERAGEIFS(INDEX(DATOS,0,$C147),INDEX(DATOS,0,$C147),"&lt;&gt;#N/D",INDEX(DATOS,0,$L$2),0,INDEX(DATOS,0,$M$2),1,INDEX(DATOS,0,$N$2),U147,INDEX(DATOS,0,$O$2),$D147)),#N/A)</f>
        <v>#N/A</v>
      </c>
      <c r="AA147" s="62" t="e">
        <f>IFERROR(IF($B147=0,#N/A,AVERAGEIFS(INDEX(DATOS,0,$C147),INDEX(DATOS,0,$C147),"&lt;&gt;#N/D",INDEX(DATOS,0,$L$2),0,INDEX(DATOS,0,$M$2),1,INDEX(DATOS,0,$N$2),V147,INDEX(DATOS,0,$O$2),$D147)),#N/A)</f>
        <v>#N/A</v>
      </c>
      <c r="AB147" s="62" t="e">
        <f>IFERROR(IF($B147=0,#N/A,AVERAGEIFS(INDEX(DATOS,0,$C147),INDEX(DATOS,0,$C147),"&lt;&gt;#N/D",INDEX(DATOS,0,$L$2),0,INDEX(DATOS,0,$M$2),1,INDEX(DATOS,0,$N$2),W147,INDEX(DATOS,0,$O$2),$D147)),#N/A)</f>
        <v>#N/A</v>
      </c>
      <c r="AC147" s="62" t="e">
        <f>IFERROR(IF($B147=0,#N/A,AVERAGEIFS(INDEX(DATOS,0,$C147),INDEX(DATOS,0,$C147),"&lt;&gt;#N/D",INDEX(DATOS,0,$L$2),0,INDEX(DATOS,0,$M$2),1,INDEX(DATOS,0,$N$2),X147,INDEX(DATOS,0,$O$2),$D147)),#N/A)</f>
        <v>#N/A</v>
      </c>
      <c r="AD147" s="33"/>
      <c r="AE147" s="40" t="e">
        <f>IFERROR(IF(ISNA(Z147),#N/A,IF(I147=0,0,_xlfn.STDEV.P($Z147:Z147)/I147*100)),#N/A)</f>
        <v>#N/A</v>
      </c>
      <c r="AF147" s="40" t="e">
        <f>IFERROR(IF(ISNA(AA147),#N/A,IF(J147=0,0,_xlfn.STDEV.P($Z147:AA147)/J147*100)),#N/A)</f>
        <v>#N/A</v>
      </c>
      <c r="AG147" s="40" t="e">
        <f>IFERROR(IF(ISNA(AB147),#N/A,IF(K147=0,0,_xlfn.STDEV.P($Z147:AB147)/K147*100)),#N/A)</f>
        <v>#N/A</v>
      </c>
      <c r="AH147" s="40" t="e">
        <f>IFERROR(IF(ISNA(AC147),#N/A,IF(L147=0,0,_xlfn.STDEV.P($Z147:AC147)/L147*100)),#N/A)</f>
        <v>#N/A</v>
      </c>
      <c r="AI147" s="40"/>
    </row>
    <row r="148" spans="1:40" x14ac:dyDescent="0.35">
      <c r="A148">
        <f t="shared" si="166"/>
        <v>142</v>
      </c>
      <c r="B148" s="35">
        <f t="array" ref="B148">IF(B147=0,0,MIN(IF(INDEX(DATOS,0,$N$2)=$U148,IF(ISNUMBER(INDEX(DATOS,0,$C148)),IF(INDEX(DATOS,0,$L$2)=0,IF(INDEX(DATOS,0,$M$2)=1,IF(ISNA(MATCH(INDEX(DATOS,0,$O$2),IF($E$7:E147=E148,$D$7:D147),0)),INDEX(DATOS,0,$K$2))))))))</f>
        <v>0</v>
      </c>
      <c r="C148" s="32">
        <f t="shared" si="167"/>
        <v>20</v>
      </c>
      <c r="D148" s="34" t="str">
        <f>IF($B148=0,"--",INDEX(DATOS,$B148,O$2))</f>
        <v>--</v>
      </c>
      <c r="E148" s="64" t="s">
        <v>1</v>
      </c>
      <c r="F148" s="36" t="str">
        <f t="shared" si="120"/>
        <v>--</v>
      </c>
      <c r="G148" s="109" t="e">
        <f>VLOOKUP($D148,LOC_UNICOS,G$2,0)</f>
        <v>#N/A</v>
      </c>
      <c r="H148" s="109" t="e">
        <f>VLOOKUP($D148,LOC_UNICOS,H$2,0)</f>
        <v>#N/A</v>
      </c>
      <c r="I148" s="38">
        <f t="array" ref="I148">IF($B148=0,-999,IF(COUNTIFS($Z148:Z148,#N/A)&gt;0,-999,AVERAGE($Z148:Z148)))</f>
        <v>-999</v>
      </c>
      <c r="J148" s="38">
        <f t="array" ref="J148">IF($B148=0,-999,IF(COUNTIFS($Z148:AA148,#N/A)&gt;0,-999,AVERAGE($Z148:AA148)))</f>
        <v>-999</v>
      </c>
      <c r="K148" s="38">
        <f t="array" ref="K148">IF($B148=0,-999,IF(COUNTIFS($Z148:AB148,#N/A)&gt;0,-999,AVERAGE($Z148:AB148)))</f>
        <v>-999</v>
      </c>
      <c r="L148" s="38">
        <f t="array" ref="L148">IF($B148=0,-999,IF(COUNTIFS($Z148:AC148,#N/A)&gt;0,-999,AVERAGE($Z148:AC148)))</f>
        <v>-999</v>
      </c>
      <c r="M148" s="38">
        <f t="shared" si="173"/>
        <v>-999</v>
      </c>
      <c r="N148" s="38">
        <f t="shared" si="174"/>
        <v>-999</v>
      </c>
      <c r="O148" s="38">
        <f t="shared" si="175"/>
        <v>-999</v>
      </c>
      <c r="P148" s="38">
        <f t="shared" si="176"/>
        <v>-999</v>
      </c>
      <c r="Q148" s="37">
        <f t="shared" si="163"/>
        <v>0</v>
      </c>
      <c r="R148" s="37">
        <f t="shared" si="159"/>
        <v>0</v>
      </c>
      <c r="S148" s="37">
        <f t="shared" si="160"/>
        <v>0</v>
      </c>
      <c r="T148" s="37">
        <f t="shared" si="161"/>
        <v>0</v>
      </c>
      <c r="U148" s="37">
        <f t="shared" si="164"/>
        <v>2018</v>
      </c>
      <c r="V148" s="37">
        <f t="shared" ref="V148:X148" si="183">U148-1</f>
        <v>2017</v>
      </c>
      <c r="W148" s="37">
        <f t="shared" si="183"/>
        <v>2016</v>
      </c>
      <c r="X148" s="37">
        <f t="shared" si="183"/>
        <v>2015</v>
      </c>
      <c r="Y148" s="39"/>
      <c r="Z148" s="62" t="e">
        <f>IFERROR(IF($B148=0,#N/A,AVERAGEIFS(INDEX(DATOS,0,$C148),INDEX(DATOS,0,$C148),"&lt;&gt;#N/D",INDEX(DATOS,0,$L$2),0,INDEX(DATOS,0,$M$2),1,INDEX(DATOS,0,$N$2),U148,INDEX(DATOS,0,$O$2),$D148)),#N/A)</f>
        <v>#N/A</v>
      </c>
      <c r="AA148" s="62" t="e">
        <f>IFERROR(IF($B148=0,#N/A,AVERAGEIFS(INDEX(DATOS,0,$C148),INDEX(DATOS,0,$C148),"&lt;&gt;#N/D",INDEX(DATOS,0,$L$2),0,INDEX(DATOS,0,$M$2),1,INDEX(DATOS,0,$N$2),V148,INDEX(DATOS,0,$O$2),$D148)),#N/A)</f>
        <v>#N/A</v>
      </c>
      <c r="AB148" s="62" t="e">
        <f>IFERROR(IF($B148=0,#N/A,AVERAGEIFS(INDEX(DATOS,0,$C148),INDEX(DATOS,0,$C148),"&lt;&gt;#N/D",INDEX(DATOS,0,$L$2),0,INDEX(DATOS,0,$M$2),1,INDEX(DATOS,0,$N$2),W148,INDEX(DATOS,0,$O$2),$D148)),#N/A)</f>
        <v>#N/A</v>
      </c>
      <c r="AC148" s="62" t="e">
        <f>IFERROR(IF($B148=0,#N/A,AVERAGEIFS(INDEX(DATOS,0,$C148),INDEX(DATOS,0,$C148),"&lt;&gt;#N/D",INDEX(DATOS,0,$L$2),0,INDEX(DATOS,0,$M$2),1,INDEX(DATOS,0,$N$2),X148,INDEX(DATOS,0,$O$2),$D148)),#N/A)</f>
        <v>#N/A</v>
      </c>
      <c r="AD148" s="33"/>
      <c r="AE148" s="40" t="e">
        <f>IFERROR(IF(ISNA(Z148),#N/A,IF(I148=0,0,_xlfn.STDEV.P($Z148:Z148)/I148*100)),#N/A)</f>
        <v>#N/A</v>
      </c>
      <c r="AF148" s="40" t="e">
        <f>IFERROR(IF(ISNA(AA148),#N/A,IF(J148=0,0,_xlfn.STDEV.P($Z148:AA148)/J148*100)),#N/A)</f>
        <v>#N/A</v>
      </c>
      <c r="AG148" s="40" t="e">
        <f>IFERROR(IF(ISNA(AB148),#N/A,IF(K148=0,0,_xlfn.STDEV.P($Z148:AB148)/K148*100)),#N/A)</f>
        <v>#N/A</v>
      </c>
      <c r="AH148" s="40" t="e">
        <f>IFERROR(IF(ISNA(AC148),#N/A,IF(L148=0,0,_xlfn.STDEV.P($Z148:AC148)/L148*100)),#N/A)</f>
        <v>#N/A</v>
      </c>
      <c r="AI148" s="40"/>
    </row>
    <row r="149" spans="1:40" x14ac:dyDescent="0.35">
      <c r="A149">
        <f t="shared" si="166"/>
        <v>143</v>
      </c>
      <c r="B149" s="35">
        <f t="array" ref="B149">IF(B148=0,0,MIN(IF(INDEX(DATOS,0,$N$2)=$U149,IF(ISNUMBER(INDEX(DATOS,0,$C149)),IF(INDEX(DATOS,0,$L$2)=0,IF(INDEX(DATOS,0,$M$2)=1,IF(ISNA(MATCH(INDEX(DATOS,0,$O$2),IF($E$7:E148=E149,$D$7:D148),0)),INDEX(DATOS,0,$K$2))))))))</f>
        <v>0</v>
      </c>
      <c r="C149" s="32">
        <f t="shared" si="167"/>
        <v>20</v>
      </c>
      <c r="D149" s="34" t="str">
        <f>IF($B149=0,"--",INDEX(DATOS,$B149,O$2))</f>
        <v>--</v>
      </c>
      <c r="E149" s="64" t="s">
        <v>1</v>
      </c>
      <c r="F149" s="36" t="str">
        <f t="shared" si="120"/>
        <v>--</v>
      </c>
      <c r="G149" s="109" t="e">
        <f>VLOOKUP($D149,LOC_UNICOS,G$2,0)</f>
        <v>#N/A</v>
      </c>
      <c r="H149" s="109" t="e">
        <f>VLOOKUP($D149,LOC_UNICOS,H$2,0)</f>
        <v>#N/A</v>
      </c>
      <c r="I149" s="38">
        <f t="array" ref="I149">IF($B149=0,-999,IF(COUNTIFS($Z149:Z149,#N/A)&gt;0,-999,AVERAGE($Z149:Z149)))</f>
        <v>-999</v>
      </c>
      <c r="J149" s="38">
        <f t="array" ref="J149">IF($B149=0,-999,IF(COUNTIFS($Z149:AA149,#N/A)&gt;0,-999,AVERAGE($Z149:AA149)))</f>
        <v>-999</v>
      </c>
      <c r="K149" s="38">
        <f t="array" ref="K149">IF($B149=0,-999,IF(COUNTIFS($Z149:AB149,#N/A)&gt;0,-999,AVERAGE($Z149:AB149)))</f>
        <v>-999</v>
      </c>
      <c r="L149" s="38">
        <f t="array" ref="L149">IF($B149=0,-999,IF(COUNTIFS($Z149:AC149,#N/A)&gt;0,-999,AVERAGE($Z149:AC149)))</f>
        <v>-999</v>
      </c>
      <c r="M149" s="38">
        <f t="shared" si="173"/>
        <v>-999</v>
      </c>
      <c r="N149" s="38">
        <f t="shared" si="174"/>
        <v>-999</v>
      </c>
      <c r="O149" s="38">
        <f t="shared" si="175"/>
        <v>-999</v>
      </c>
      <c r="P149" s="38">
        <f t="shared" si="176"/>
        <v>-999</v>
      </c>
      <c r="Q149" s="37">
        <f t="shared" si="163"/>
        <v>0</v>
      </c>
      <c r="R149" s="37">
        <f t="shared" si="159"/>
        <v>0</v>
      </c>
      <c r="S149" s="37">
        <f t="shared" si="160"/>
        <v>0</v>
      </c>
      <c r="T149" s="37">
        <f t="shared" si="161"/>
        <v>0</v>
      </c>
      <c r="U149" s="37">
        <f t="shared" si="164"/>
        <v>2018</v>
      </c>
      <c r="V149" s="37">
        <f t="shared" ref="V149:X149" si="184">U149-1</f>
        <v>2017</v>
      </c>
      <c r="W149" s="37">
        <f t="shared" si="184"/>
        <v>2016</v>
      </c>
      <c r="X149" s="37">
        <f t="shared" si="184"/>
        <v>2015</v>
      </c>
      <c r="Y149" s="39"/>
      <c r="Z149" s="62" t="e">
        <f>IFERROR(IF($B149=0,#N/A,AVERAGEIFS(INDEX(DATOS,0,$C149),INDEX(DATOS,0,$C149),"&lt;&gt;#N/D",INDEX(DATOS,0,$L$2),0,INDEX(DATOS,0,$M$2),1,INDEX(DATOS,0,$N$2),U149,INDEX(DATOS,0,$O$2),$D149)),#N/A)</f>
        <v>#N/A</v>
      </c>
      <c r="AA149" s="62" t="e">
        <f>IFERROR(IF($B149=0,#N/A,AVERAGEIFS(INDEX(DATOS,0,$C149),INDEX(DATOS,0,$C149),"&lt;&gt;#N/D",INDEX(DATOS,0,$L$2),0,INDEX(DATOS,0,$M$2),1,INDEX(DATOS,0,$N$2),V149,INDEX(DATOS,0,$O$2),$D149)),#N/A)</f>
        <v>#N/A</v>
      </c>
      <c r="AB149" s="62" t="e">
        <f>IFERROR(IF($B149=0,#N/A,AVERAGEIFS(INDEX(DATOS,0,$C149),INDEX(DATOS,0,$C149),"&lt;&gt;#N/D",INDEX(DATOS,0,$L$2),0,INDEX(DATOS,0,$M$2),1,INDEX(DATOS,0,$N$2),W149,INDEX(DATOS,0,$O$2),$D149)),#N/A)</f>
        <v>#N/A</v>
      </c>
      <c r="AC149" s="62" t="e">
        <f>IFERROR(IF($B149=0,#N/A,AVERAGEIFS(INDEX(DATOS,0,$C149),INDEX(DATOS,0,$C149),"&lt;&gt;#N/D",INDEX(DATOS,0,$L$2),0,INDEX(DATOS,0,$M$2),1,INDEX(DATOS,0,$N$2),X149,INDEX(DATOS,0,$O$2),$D149)),#N/A)</f>
        <v>#N/A</v>
      </c>
      <c r="AD149" s="33"/>
      <c r="AE149" s="40" t="e">
        <f>IFERROR(IF(ISNA(Z149),#N/A,IF(I149=0,0,_xlfn.STDEV.P($Z149:Z149)/I149*100)),#N/A)</f>
        <v>#N/A</v>
      </c>
      <c r="AF149" s="40" t="e">
        <f>IFERROR(IF(ISNA(AA149),#N/A,IF(J149=0,0,_xlfn.STDEV.P($Z149:AA149)/J149*100)),#N/A)</f>
        <v>#N/A</v>
      </c>
      <c r="AG149" s="40" t="e">
        <f>IFERROR(IF(ISNA(AB149),#N/A,IF(K149=0,0,_xlfn.STDEV.P($Z149:AB149)/K149*100)),#N/A)</f>
        <v>#N/A</v>
      </c>
      <c r="AH149" s="40" t="e">
        <f>IFERROR(IF(ISNA(AC149),#N/A,IF(L149=0,0,_xlfn.STDEV.P($Z149:AC149)/L149*100)),#N/A)</f>
        <v>#N/A</v>
      </c>
      <c r="AI149" s="40"/>
    </row>
    <row r="150" spans="1:40" x14ac:dyDescent="0.35">
      <c r="A150">
        <f t="shared" si="166"/>
        <v>144</v>
      </c>
      <c r="B150" s="35">
        <f t="array" ref="B150">IF(B149=0,0,MIN(IF(INDEX(DATOS,0,$N$2)=$U150,IF(ISNUMBER(INDEX(DATOS,0,$C150)),IF(INDEX(DATOS,0,$L$2)=0,IF(INDEX(DATOS,0,$M$2)=1,IF(ISNA(MATCH(INDEX(DATOS,0,$O$2),IF($E$7:E149=E150,$D$7:D149),0)),INDEX(DATOS,0,$K$2))))))))</f>
        <v>0</v>
      </c>
      <c r="C150" s="32">
        <f t="shared" si="167"/>
        <v>20</v>
      </c>
      <c r="D150" s="34" t="str">
        <f>IF($B150=0,"--",INDEX(DATOS,$B150,O$2))</f>
        <v>--</v>
      </c>
      <c r="E150" s="64" t="s">
        <v>1</v>
      </c>
      <c r="F150" s="36" t="str">
        <f t="shared" si="120"/>
        <v>--</v>
      </c>
      <c r="G150" s="109" t="e">
        <f>VLOOKUP($D150,LOC_UNICOS,G$2,0)</f>
        <v>#N/A</v>
      </c>
      <c r="H150" s="109" t="e">
        <f>VLOOKUP($D150,LOC_UNICOS,H$2,0)</f>
        <v>#N/A</v>
      </c>
      <c r="I150" s="38">
        <f t="array" ref="I150">IF($B150=0,-999,IF(COUNTIFS($Z150:Z150,#N/A)&gt;0,-999,AVERAGE($Z150:Z150)))</f>
        <v>-999</v>
      </c>
      <c r="J150" s="38">
        <f t="array" ref="J150">IF($B150=0,-999,IF(COUNTIFS($Z150:AA150,#N/A)&gt;0,-999,AVERAGE($Z150:AA150)))</f>
        <v>-999</v>
      </c>
      <c r="K150" s="38">
        <f t="array" ref="K150">IF($B150=0,-999,IF(COUNTIFS($Z150:AB150,#N/A)&gt;0,-999,AVERAGE($Z150:AB150)))</f>
        <v>-999</v>
      </c>
      <c r="L150" s="38">
        <f t="array" ref="L150">IF($B150=0,-999,IF(COUNTIFS($Z150:AC150,#N/A)&gt;0,-999,AVERAGE($Z150:AC150)))</f>
        <v>-999</v>
      </c>
      <c r="M150" s="38">
        <f t="shared" si="173"/>
        <v>-999</v>
      </c>
      <c r="N150" s="38">
        <f t="shared" si="174"/>
        <v>-999</v>
      </c>
      <c r="O150" s="38">
        <f t="shared" si="175"/>
        <v>-999</v>
      </c>
      <c r="P150" s="38">
        <f t="shared" si="176"/>
        <v>-999</v>
      </c>
      <c r="Q150" s="37">
        <f t="shared" si="163"/>
        <v>0</v>
      </c>
      <c r="R150" s="37">
        <f t="shared" si="159"/>
        <v>0</v>
      </c>
      <c r="S150" s="37">
        <f t="shared" si="160"/>
        <v>0</v>
      </c>
      <c r="T150" s="37">
        <f t="shared" si="161"/>
        <v>0</v>
      </c>
      <c r="U150" s="37">
        <f t="shared" si="164"/>
        <v>2018</v>
      </c>
      <c r="V150" s="37">
        <f t="shared" ref="V150:X150" si="185">U150-1</f>
        <v>2017</v>
      </c>
      <c r="W150" s="37">
        <f t="shared" si="185"/>
        <v>2016</v>
      </c>
      <c r="X150" s="37">
        <f t="shared" si="185"/>
        <v>2015</v>
      </c>
      <c r="Y150" s="39"/>
      <c r="Z150" s="62" t="e">
        <f>IFERROR(IF($B150=0,#N/A,AVERAGEIFS(INDEX(DATOS,0,$C150),INDEX(DATOS,0,$C150),"&lt;&gt;#N/D",INDEX(DATOS,0,$L$2),0,INDEX(DATOS,0,$M$2),1,INDEX(DATOS,0,$N$2),U150,INDEX(DATOS,0,$O$2),$D150)),#N/A)</f>
        <v>#N/A</v>
      </c>
      <c r="AA150" s="62" t="e">
        <f>IFERROR(IF($B150=0,#N/A,AVERAGEIFS(INDEX(DATOS,0,$C150),INDEX(DATOS,0,$C150),"&lt;&gt;#N/D",INDEX(DATOS,0,$L$2),0,INDEX(DATOS,0,$M$2),1,INDEX(DATOS,0,$N$2),V150,INDEX(DATOS,0,$O$2),$D150)),#N/A)</f>
        <v>#N/A</v>
      </c>
      <c r="AB150" s="62" t="e">
        <f>IFERROR(IF($B150=0,#N/A,AVERAGEIFS(INDEX(DATOS,0,$C150),INDEX(DATOS,0,$C150),"&lt;&gt;#N/D",INDEX(DATOS,0,$L$2),0,INDEX(DATOS,0,$M$2),1,INDEX(DATOS,0,$N$2),W150,INDEX(DATOS,0,$O$2),$D150)),#N/A)</f>
        <v>#N/A</v>
      </c>
      <c r="AC150" s="62" t="e">
        <f>IFERROR(IF($B150=0,#N/A,AVERAGEIFS(INDEX(DATOS,0,$C150),INDEX(DATOS,0,$C150),"&lt;&gt;#N/D",INDEX(DATOS,0,$L$2),0,INDEX(DATOS,0,$M$2),1,INDEX(DATOS,0,$N$2),X150,INDEX(DATOS,0,$O$2),$D150)),#N/A)</f>
        <v>#N/A</v>
      </c>
      <c r="AD150" s="33"/>
      <c r="AE150" s="40" t="e">
        <f>IFERROR(IF(ISNA(Z150),#N/A,IF(I150=0,0,_xlfn.STDEV.P($Z150:Z150)/I150*100)),#N/A)</f>
        <v>#N/A</v>
      </c>
      <c r="AF150" s="40" t="e">
        <f>IFERROR(IF(ISNA(AA150),#N/A,IF(J150=0,0,_xlfn.STDEV.P($Z150:AA150)/J150*100)),#N/A)</f>
        <v>#N/A</v>
      </c>
      <c r="AG150" s="40" t="e">
        <f>IFERROR(IF(ISNA(AB150),#N/A,IF(K150=0,0,_xlfn.STDEV.P($Z150:AB150)/K150*100)),#N/A)</f>
        <v>#N/A</v>
      </c>
      <c r="AH150" s="40" t="e">
        <f>IFERROR(IF(ISNA(AC150),#N/A,IF(L150=0,0,_xlfn.STDEV.P($Z150:AC150)/L150*100)),#N/A)</f>
        <v>#N/A</v>
      </c>
      <c r="AI150" s="40"/>
    </row>
    <row r="151" spans="1:40" x14ac:dyDescent="0.35">
      <c r="A151">
        <f t="shared" si="166"/>
        <v>145</v>
      </c>
      <c r="B151" s="35">
        <f t="array" ref="B151">IF(B150=0,0,MIN(IF(INDEX(DATOS,0,$N$2)=$U151,IF(ISNUMBER(INDEX(DATOS,0,$C151)),IF(INDEX(DATOS,0,$L$2)=0,IF(INDEX(DATOS,0,$M$2)=1,IF(ISNA(MATCH(INDEX(DATOS,0,$O$2),IF($E$7:E150=E151,$D$7:D150),0)),INDEX(DATOS,0,$K$2))))))))</f>
        <v>0</v>
      </c>
      <c r="C151" s="32">
        <f t="shared" si="167"/>
        <v>20</v>
      </c>
      <c r="D151" s="34" t="str">
        <f>IF($B151=0,"--",INDEX(DATOS,$B151,O$2))</f>
        <v>--</v>
      </c>
      <c r="E151" s="64" t="s">
        <v>1</v>
      </c>
      <c r="F151" s="36" t="str">
        <f t="shared" si="120"/>
        <v>--</v>
      </c>
      <c r="G151" s="109" t="e">
        <f>VLOOKUP($D151,LOC_UNICOS,G$2,0)</f>
        <v>#N/A</v>
      </c>
      <c r="H151" s="109" t="e">
        <f>VLOOKUP($D151,LOC_UNICOS,H$2,0)</f>
        <v>#N/A</v>
      </c>
      <c r="I151" s="38">
        <f t="array" ref="I151">IF($B151=0,-999,IF(COUNTIFS($Z151:Z151,#N/A)&gt;0,-999,AVERAGE($Z151:Z151)))</f>
        <v>-999</v>
      </c>
      <c r="J151" s="38">
        <f t="array" ref="J151">IF($B151=0,-999,IF(COUNTIFS($Z151:AA151,#N/A)&gt;0,-999,AVERAGE($Z151:AA151)))</f>
        <v>-999</v>
      </c>
      <c r="K151" s="38">
        <f t="array" ref="K151">IF($B151=0,-999,IF(COUNTIFS($Z151:AB151,#N/A)&gt;0,-999,AVERAGE($Z151:AB151)))</f>
        <v>-999</v>
      </c>
      <c r="L151" s="38">
        <f t="array" ref="L151">IF($B151=0,-999,IF(COUNTIFS($Z151:AC151,#N/A)&gt;0,-999,AVERAGE($Z151:AC151)))</f>
        <v>-999</v>
      </c>
      <c r="M151" s="38">
        <f t="shared" si="173"/>
        <v>-999</v>
      </c>
      <c r="N151" s="38">
        <f t="shared" si="174"/>
        <v>-999</v>
      </c>
      <c r="O151" s="38">
        <f t="shared" si="175"/>
        <v>-999</v>
      </c>
      <c r="P151" s="38">
        <f t="shared" si="176"/>
        <v>-999</v>
      </c>
      <c r="Q151" s="37">
        <f t="shared" si="163"/>
        <v>0</v>
      </c>
      <c r="R151" s="37">
        <f t="shared" si="159"/>
        <v>0</v>
      </c>
      <c r="S151" s="37">
        <f t="shared" si="160"/>
        <v>0</v>
      </c>
      <c r="T151" s="37">
        <f t="shared" si="161"/>
        <v>0</v>
      </c>
      <c r="U151" s="37">
        <f t="shared" si="164"/>
        <v>2018</v>
      </c>
      <c r="V151" s="37">
        <f t="shared" ref="V151:X151" si="186">U151-1</f>
        <v>2017</v>
      </c>
      <c r="W151" s="37">
        <f t="shared" si="186"/>
        <v>2016</v>
      </c>
      <c r="X151" s="37">
        <f t="shared" si="186"/>
        <v>2015</v>
      </c>
      <c r="Y151" s="39"/>
      <c r="Z151" s="62" t="e">
        <f>IFERROR(IF($B151=0,#N/A,AVERAGEIFS(INDEX(DATOS,0,$C151),INDEX(DATOS,0,$C151),"&lt;&gt;#N/D",INDEX(DATOS,0,$L$2),0,INDEX(DATOS,0,$M$2),1,INDEX(DATOS,0,$N$2),U151,INDEX(DATOS,0,$O$2),$D151)),#N/A)</f>
        <v>#N/A</v>
      </c>
      <c r="AA151" s="62" t="e">
        <f>IFERROR(IF($B151=0,#N/A,AVERAGEIFS(INDEX(DATOS,0,$C151),INDEX(DATOS,0,$C151),"&lt;&gt;#N/D",INDEX(DATOS,0,$L$2),0,INDEX(DATOS,0,$M$2),1,INDEX(DATOS,0,$N$2),V151,INDEX(DATOS,0,$O$2),$D151)),#N/A)</f>
        <v>#N/A</v>
      </c>
      <c r="AB151" s="62" t="e">
        <f>IFERROR(IF($B151=0,#N/A,AVERAGEIFS(INDEX(DATOS,0,$C151),INDEX(DATOS,0,$C151),"&lt;&gt;#N/D",INDEX(DATOS,0,$L$2),0,INDEX(DATOS,0,$M$2),1,INDEX(DATOS,0,$N$2),W151,INDEX(DATOS,0,$O$2),$D151)),#N/A)</f>
        <v>#N/A</v>
      </c>
      <c r="AC151" s="62" t="e">
        <f>IFERROR(IF($B151=0,#N/A,AVERAGEIFS(INDEX(DATOS,0,$C151),INDEX(DATOS,0,$C151),"&lt;&gt;#N/D",INDEX(DATOS,0,$L$2),0,INDEX(DATOS,0,$M$2),1,INDEX(DATOS,0,$N$2),X151,INDEX(DATOS,0,$O$2),$D151)),#N/A)</f>
        <v>#N/A</v>
      </c>
      <c r="AD151" s="33"/>
      <c r="AE151" s="40" t="e">
        <f>IFERROR(IF(ISNA(Z151),#N/A,IF(I151=0,0,_xlfn.STDEV.P($Z151:Z151)/I151*100)),#N/A)</f>
        <v>#N/A</v>
      </c>
      <c r="AF151" s="40" t="e">
        <f>IFERROR(IF(ISNA(AA151),#N/A,IF(J151=0,0,_xlfn.STDEV.P($Z151:AA151)/J151*100)),#N/A)</f>
        <v>#N/A</v>
      </c>
      <c r="AG151" s="40" t="e">
        <f>IFERROR(IF(ISNA(AB151),#N/A,IF(K151=0,0,_xlfn.STDEV.P($Z151:AB151)/K151*100)),#N/A)</f>
        <v>#N/A</v>
      </c>
      <c r="AH151" s="40" t="e">
        <f>IFERROR(IF(ISNA(AC151),#N/A,IF(L151=0,0,_xlfn.STDEV.P($Z151:AC151)/L151*100)),#N/A)</f>
        <v>#N/A</v>
      </c>
      <c r="AI151" s="40"/>
    </row>
    <row r="152" spans="1:40" x14ac:dyDescent="0.35">
      <c r="A152">
        <f t="shared" si="166"/>
        <v>146</v>
      </c>
      <c r="B152" s="35">
        <f t="array" ref="B152">IF(B151=0,0,MIN(IF(INDEX(DATOS,0,$N$2)=$U152,IF(ISNUMBER(INDEX(DATOS,0,$C152)),IF(INDEX(DATOS,0,$L$2)=0,IF(INDEX(DATOS,0,$M$2)=1,IF(ISNA(MATCH(INDEX(DATOS,0,$O$2),IF($E$7:E151=E152,$D$7:D151),0)),INDEX(DATOS,0,$K$2))))))))</f>
        <v>0</v>
      </c>
      <c r="C152" s="32">
        <f t="shared" si="167"/>
        <v>20</v>
      </c>
      <c r="D152" s="34" t="str">
        <f>IF($B152=0,"--",INDEX(DATOS,$B152,O$2))</f>
        <v>--</v>
      </c>
      <c r="E152" s="64" t="s">
        <v>1</v>
      </c>
      <c r="F152" s="36" t="str">
        <f t="shared" si="120"/>
        <v>--</v>
      </c>
      <c r="G152" s="109" t="e">
        <f>VLOOKUP($D152,LOC_UNICOS,G$2,0)</f>
        <v>#N/A</v>
      </c>
      <c r="H152" s="109" t="e">
        <f>VLOOKUP($D152,LOC_UNICOS,H$2,0)</f>
        <v>#N/A</v>
      </c>
      <c r="I152" s="38">
        <f t="array" ref="I152">IF($B152=0,-999,IF(COUNTIFS($Z152:Z152,#N/A)&gt;0,-999,AVERAGE($Z152:Z152)))</f>
        <v>-999</v>
      </c>
      <c r="J152" s="38">
        <f t="array" ref="J152">IF($B152=0,-999,IF(COUNTIFS($Z152:AA152,#N/A)&gt;0,-999,AVERAGE($Z152:AA152)))</f>
        <v>-999</v>
      </c>
      <c r="K152" s="38">
        <f t="array" ref="K152">IF($B152=0,-999,IF(COUNTIFS($Z152:AB152,#N/A)&gt;0,-999,AVERAGE($Z152:AB152)))</f>
        <v>-999</v>
      </c>
      <c r="L152" s="38">
        <f t="array" ref="L152">IF($B152=0,-999,IF(COUNTIFS($Z152:AC152,#N/A)&gt;0,-999,AVERAGE($Z152:AC152)))</f>
        <v>-999</v>
      </c>
      <c r="M152" s="38">
        <f t="shared" si="173"/>
        <v>-999</v>
      </c>
      <c r="N152" s="38">
        <f t="shared" si="174"/>
        <v>-999</v>
      </c>
      <c r="O152" s="38">
        <f t="shared" si="175"/>
        <v>-999</v>
      </c>
      <c r="P152" s="38">
        <f t="shared" si="176"/>
        <v>-999</v>
      </c>
      <c r="Q152" s="37">
        <f t="shared" si="163"/>
        <v>0</v>
      </c>
      <c r="R152" s="37">
        <f t="shared" si="159"/>
        <v>0</v>
      </c>
      <c r="S152" s="37">
        <f t="shared" si="160"/>
        <v>0</v>
      </c>
      <c r="T152" s="37">
        <f t="shared" si="161"/>
        <v>0</v>
      </c>
      <c r="U152" s="37">
        <f t="shared" si="164"/>
        <v>2018</v>
      </c>
      <c r="V152" s="37">
        <f t="shared" ref="V152:X152" si="187">U152-1</f>
        <v>2017</v>
      </c>
      <c r="W152" s="37">
        <f t="shared" si="187"/>
        <v>2016</v>
      </c>
      <c r="X152" s="37">
        <f t="shared" si="187"/>
        <v>2015</v>
      </c>
      <c r="Y152" s="39"/>
      <c r="Z152" s="62" t="e">
        <f>IFERROR(IF($B152=0,#N/A,AVERAGEIFS(INDEX(DATOS,0,$C152),INDEX(DATOS,0,$C152),"&lt;&gt;#N/D",INDEX(DATOS,0,$L$2),0,INDEX(DATOS,0,$M$2),1,INDEX(DATOS,0,$N$2),U152,INDEX(DATOS,0,$O$2),$D152)),#N/A)</f>
        <v>#N/A</v>
      </c>
      <c r="AA152" s="62" t="e">
        <f>IFERROR(IF($B152=0,#N/A,AVERAGEIFS(INDEX(DATOS,0,$C152),INDEX(DATOS,0,$C152),"&lt;&gt;#N/D",INDEX(DATOS,0,$L$2),0,INDEX(DATOS,0,$M$2),1,INDEX(DATOS,0,$N$2),V152,INDEX(DATOS,0,$O$2),$D152)),#N/A)</f>
        <v>#N/A</v>
      </c>
      <c r="AB152" s="62" t="e">
        <f>IFERROR(IF($B152=0,#N/A,AVERAGEIFS(INDEX(DATOS,0,$C152),INDEX(DATOS,0,$C152),"&lt;&gt;#N/D",INDEX(DATOS,0,$L$2),0,INDEX(DATOS,0,$M$2),1,INDEX(DATOS,0,$N$2),W152,INDEX(DATOS,0,$O$2),$D152)),#N/A)</f>
        <v>#N/A</v>
      </c>
      <c r="AC152" s="62" t="e">
        <f>IFERROR(IF($B152=0,#N/A,AVERAGEIFS(INDEX(DATOS,0,$C152),INDEX(DATOS,0,$C152),"&lt;&gt;#N/D",INDEX(DATOS,0,$L$2),0,INDEX(DATOS,0,$M$2),1,INDEX(DATOS,0,$N$2),X152,INDEX(DATOS,0,$O$2),$D152)),#N/A)</f>
        <v>#N/A</v>
      </c>
      <c r="AD152" s="33"/>
      <c r="AE152" s="40" t="e">
        <f>IFERROR(IF(ISNA(Z152),#N/A,IF(I152=0,0,_xlfn.STDEV.P($Z152:Z152)/I152*100)),#N/A)</f>
        <v>#N/A</v>
      </c>
      <c r="AF152" s="40" t="e">
        <f>IFERROR(IF(ISNA(AA152),#N/A,IF(J152=0,0,_xlfn.STDEV.P($Z152:AA152)/J152*100)),#N/A)</f>
        <v>#N/A</v>
      </c>
      <c r="AG152" s="40" t="e">
        <f>IFERROR(IF(ISNA(AB152),#N/A,IF(K152=0,0,_xlfn.STDEV.P($Z152:AB152)/K152*100)),#N/A)</f>
        <v>#N/A</v>
      </c>
      <c r="AH152" s="40" t="e">
        <f>IFERROR(IF(ISNA(AC152),#N/A,IF(L152=0,0,_xlfn.STDEV.P($Z152:AC152)/L152*100)),#N/A)</f>
        <v>#N/A</v>
      </c>
      <c r="AI152" s="40"/>
    </row>
    <row r="153" spans="1:40" x14ac:dyDescent="0.35">
      <c r="A153">
        <f t="shared" si="166"/>
        <v>147</v>
      </c>
      <c r="B153" s="35">
        <f t="array" ref="B153">IF(B152=0,0,MIN(IF(INDEX(DATOS,0,$N$2)=$U153,IF(ISNUMBER(INDEX(DATOS,0,$C153)),IF(INDEX(DATOS,0,$L$2)=0,IF(INDEX(DATOS,0,$M$2)=1,IF(ISNA(MATCH(INDEX(DATOS,0,$O$2),IF($E$7:E152=E153,$D$7:D152),0)),INDEX(DATOS,0,$K$2))))))))</f>
        <v>0</v>
      </c>
      <c r="C153" s="32">
        <f t="shared" si="167"/>
        <v>20</v>
      </c>
      <c r="D153" s="34" t="str">
        <f>IF($B153=0,"--",INDEX(DATOS,$B153,O$2))</f>
        <v>--</v>
      </c>
      <c r="E153" s="64" t="s">
        <v>1</v>
      </c>
      <c r="F153" s="36" t="str">
        <f t="shared" si="120"/>
        <v>--</v>
      </c>
      <c r="G153" s="109" t="e">
        <f>VLOOKUP($D153,LOC_UNICOS,G$2,0)</f>
        <v>#N/A</v>
      </c>
      <c r="H153" s="109" t="e">
        <f>VLOOKUP($D153,LOC_UNICOS,H$2,0)</f>
        <v>#N/A</v>
      </c>
      <c r="I153" s="38">
        <f t="array" ref="I153">IF($B153=0,-999,IF(COUNTIFS($Z153:Z153,#N/A)&gt;0,-999,AVERAGE($Z153:Z153)))</f>
        <v>-999</v>
      </c>
      <c r="J153" s="38">
        <f t="array" ref="J153">IF($B153=0,-999,IF(COUNTIFS($Z153:AA153,#N/A)&gt;0,-999,AVERAGE($Z153:AA153)))</f>
        <v>-999</v>
      </c>
      <c r="K153" s="38">
        <f t="array" ref="K153">IF($B153=0,-999,IF(COUNTIFS($Z153:AB153,#N/A)&gt;0,-999,AVERAGE($Z153:AB153)))</f>
        <v>-999</v>
      </c>
      <c r="L153" s="38">
        <f t="array" ref="L153">IF($B153=0,-999,IF(COUNTIFS($Z153:AC153,#N/A)&gt;0,-999,AVERAGE($Z153:AC153)))</f>
        <v>-999</v>
      </c>
      <c r="M153" s="38">
        <f t="shared" si="173"/>
        <v>-999</v>
      </c>
      <c r="N153" s="38">
        <f t="shared" si="174"/>
        <v>-999</v>
      </c>
      <c r="O153" s="38">
        <f t="shared" si="175"/>
        <v>-999</v>
      </c>
      <c r="P153" s="38">
        <f t="shared" si="176"/>
        <v>-999</v>
      </c>
      <c r="Q153" s="37">
        <f t="shared" si="163"/>
        <v>0</v>
      </c>
      <c r="R153" s="37">
        <f t="shared" si="159"/>
        <v>0</v>
      </c>
      <c r="S153" s="37">
        <f t="shared" si="160"/>
        <v>0</v>
      </c>
      <c r="T153" s="37">
        <f t="shared" si="161"/>
        <v>0</v>
      </c>
      <c r="U153" s="37">
        <f t="shared" si="164"/>
        <v>2018</v>
      </c>
      <c r="V153" s="37">
        <f t="shared" ref="V153:X153" si="188">U153-1</f>
        <v>2017</v>
      </c>
      <c r="W153" s="37">
        <f t="shared" si="188"/>
        <v>2016</v>
      </c>
      <c r="X153" s="37">
        <f t="shared" si="188"/>
        <v>2015</v>
      </c>
      <c r="Y153" s="39"/>
      <c r="Z153" s="62" t="e">
        <f>IFERROR(IF($B153=0,#N/A,AVERAGEIFS(INDEX(DATOS,0,$C153),INDEX(DATOS,0,$C153),"&lt;&gt;#N/D",INDEX(DATOS,0,$L$2),0,INDEX(DATOS,0,$M$2),1,INDEX(DATOS,0,$N$2),U153,INDEX(DATOS,0,$O$2),$D153)),#N/A)</f>
        <v>#N/A</v>
      </c>
      <c r="AA153" s="62" t="e">
        <f>IFERROR(IF($B153=0,#N/A,AVERAGEIFS(INDEX(DATOS,0,$C153),INDEX(DATOS,0,$C153),"&lt;&gt;#N/D",INDEX(DATOS,0,$L$2),0,INDEX(DATOS,0,$M$2),1,INDEX(DATOS,0,$N$2),V153,INDEX(DATOS,0,$O$2),$D153)),#N/A)</f>
        <v>#N/A</v>
      </c>
      <c r="AB153" s="62" t="e">
        <f>IFERROR(IF($B153=0,#N/A,AVERAGEIFS(INDEX(DATOS,0,$C153),INDEX(DATOS,0,$C153),"&lt;&gt;#N/D",INDEX(DATOS,0,$L$2),0,INDEX(DATOS,0,$M$2),1,INDEX(DATOS,0,$N$2),W153,INDEX(DATOS,0,$O$2),$D153)),#N/A)</f>
        <v>#N/A</v>
      </c>
      <c r="AC153" s="62" t="e">
        <f>IFERROR(IF($B153=0,#N/A,AVERAGEIFS(INDEX(DATOS,0,$C153),INDEX(DATOS,0,$C153),"&lt;&gt;#N/D",INDEX(DATOS,0,$L$2),0,INDEX(DATOS,0,$M$2),1,INDEX(DATOS,0,$N$2),X153,INDEX(DATOS,0,$O$2),$D153)),#N/A)</f>
        <v>#N/A</v>
      </c>
      <c r="AD153" s="33"/>
      <c r="AE153" s="40" t="e">
        <f>IFERROR(IF(ISNA(Z153),#N/A,IF(I153=0,0,_xlfn.STDEV.P($Z153:Z153)/I153*100)),#N/A)</f>
        <v>#N/A</v>
      </c>
      <c r="AF153" s="40" t="e">
        <f>IFERROR(IF(ISNA(AA153),#N/A,IF(J153=0,0,_xlfn.STDEV.P($Z153:AA153)/J153*100)),#N/A)</f>
        <v>#N/A</v>
      </c>
      <c r="AG153" s="40" t="e">
        <f>IFERROR(IF(ISNA(AB153),#N/A,IF(K153=0,0,_xlfn.STDEV.P($Z153:AB153)/K153*100)),#N/A)</f>
        <v>#N/A</v>
      </c>
      <c r="AH153" s="40" t="e">
        <f>IFERROR(IF(ISNA(AC153),#N/A,IF(L153=0,0,_xlfn.STDEV.P($Z153:AC153)/L153*100)),#N/A)</f>
        <v>#N/A</v>
      </c>
      <c r="AI153" s="40"/>
    </row>
    <row r="154" spans="1:40" x14ac:dyDescent="0.35">
      <c r="A154">
        <f t="shared" si="166"/>
        <v>148</v>
      </c>
      <c r="B154" s="35">
        <f t="array" ref="B154">IF(B153=0,0,MIN(IF(INDEX(DATOS,0,$N$2)=$U154,IF(ISNUMBER(INDEX(DATOS,0,$C154)),IF(INDEX(DATOS,0,$L$2)=0,IF(INDEX(DATOS,0,$M$2)=1,IF(ISNA(MATCH(INDEX(DATOS,0,$O$2),IF($E$7:E153=E154,$D$7:D153),0)),INDEX(DATOS,0,$K$2))))))))</f>
        <v>0</v>
      </c>
      <c r="C154" s="32">
        <f t="shared" si="167"/>
        <v>20</v>
      </c>
      <c r="D154" s="34" t="str">
        <f>IF($B154=0,"--",INDEX(DATOS,$B154,O$2))</f>
        <v>--</v>
      </c>
      <c r="E154" s="64" t="s">
        <v>1</v>
      </c>
      <c r="F154" s="36" t="str">
        <f t="shared" si="120"/>
        <v>--</v>
      </c>
      <c r="G154" s="109" t="e">
        <f>VLOOKUP($D154,LOC_UNICOS,G$2,0)</f>
        <v>#N/A</v>
      </c>
      <c r="H154" s="109" t="e">
        <f>VLOOKUP($D154,LOC_UNICOS,H$2,0)</f>
        <v>#N/A</v>
      </c>
      <c r="I154" s="38">
        <f t="array" ref="I154">IF($B154=0,-999,IF(COUNTIFS($Z154:Z154,#N/A)&gt;0,-999,AVERAGE($Z154:Z154)))</f>
        <v>-999</v>
      </c>
      <c r="J154" s="38">
        <f t="array" ref="J154">IF($B154=0,-999,IF(COUNTIFS($Z154:AA154,#N/A)&gt;0,-999,AVERAGE($Z154:AA154)))</f>
        <v>-999</v>
      </c>
      <c r="K154" s="38">
        <f t="array" ref="K154">IF($B154=0,-999,IF(COUNTIFS($Z154:AB154,#N/A)&gt;0,-999,AVERAGE($Z154:AB154)))</f>
        <v>-999</v>
      </c>
      <c r="L154" s="38">
        <f t="array" ref="L154">IF($B154=0,-999,IF(COUNTIFS($Z154:AC154,#N/A)&gt;0,-999,AVERAGE($Z154:AC154)))</f>
        <v>-999</v>
      </c>
      <c r="M154" s="38">
        <f t="shared" si="173"/>
        <v>-999</v>
      </c>
      <c r="N154" s="38">
        <f t="shared" si="174"/>
        <v>-999</v>
      </c>
      <c r="O154" s="38">
        <f t="shared" si="175"/>
        <v>-999</v>
      </c>
      <c r="P154" s="38">
        <f t="shared" si="176"/>
        <v>-999</v>
      </c>
      <c r="Q154" s="37">
        <f t="shared" si="163"/>
        <v>0</v>
      </c>
      <c r="R154" s="37">
        <f t="shared" si="159"/>
        <v>0</v>
      </c>
      <c r="S154" s="37">
        <f t="shared" si="160"/>
        <v>0</v>
      </c>
      <c r="T154" s="37">
        <f t="shared" si="161"/>
        <v>0</v>
      </c>
      <c r="U154" s="37">
        <f t="shared" si="164"/>
        <v>2018</v>
      </c>
      <c r="V154" s="37">
        <f t="shared" ref="V154:X154" si="189">U154-1</f>
        <v>2017</v>
      </c>
      <c r="W154" s="37">
        <f t="shared" si="189"/>
        <v>2016</v>
      </c>
      <c r="X154" s="37">
        <f t="shared" si="189"/>
        <v>2015</v>
      </c>
      <c r="Y154" s="39"/>
      <c r="Z154" s="62" t="e">
        <f>IFERROR(IF($B154=0,#N/A,AVERAGEIFS(INDEX(DATOS,0,$C154),INDEX(DATOS,0,$C154),"&lt;&gt;#N/D",INDEX(DATOS,0,$L$2),0,INDEX(DATOS,0,$M$2),1,INDEX(DATOS,0,$N$2),U154,INDEX(DATOS,0,$O$2),$D154)),#N/A)</f>
        <v>#N/A</v>
      </c>
      <c r="AA154" s="62" t="e">
        <f>IFERROR(IF($B154=0,#N/A,AVERAGEIFS(INDEX(DATOS,0,$C154),INDEX(DATOS,0,$C154),"&lt;&gt;#N/D",INDEX(DATOS,0,$L$2),0,INDEX(DATOS,0,$M$2),1,INDEX(DATOS,0,$N$2),V154,INDEX(DATOS,0,$O$2),$D154)),#N/A)</f>
        <v>#N/A</v>
      </c>
      <c r="AB154" s="62" t="e">
        <f>IFERROR(IF($B154=0,#N/A,AVERAGEIFS(INDEX(DATOS,0,$C154),INDEX(DATOS,0,$C154),"&lt;&gt;#N/D",INDEX(DATOS,0,$L$2),0,INDEX(DATOS,0,$M$2),1,INDEX(DATOS,0,$N$2),W154,INDEX(DATOS,0,$O$2),$D154)),#N/A)</f>
        <v>#N/A</v>
      </c>
      <c r="AC154" s="62" t="e">
        <f>IFERROR(IF($B154=0,#N/A,AVERAGEIFS(INDEX(DATOS,0,$C154),INDEX(DATOS,0,$C154),"&lt;&gt;#N/D",INDEX(DATOS,0,$L$2),0,INDEX(DATOS,0,$M$2),1,INDEX(DATOS,0,$N$2),X154,INDEX(DATOS,0,$O$2),$D154)),#N/A)</f>
        <v>#N/A</v>
      </c>
      <c r="AD154" s="33"/>
      <c r="AE154" s="40" t="e">
        <f>IFERROR(IF(ISNA(Z154),#N/A,IF(I154=0,0,_xlfn.STDEV.P($Z154:Z154)/I154*100)),#N/A)</f>
        <v>#N/A</v>
      </c>
      <c r="AF154" s="40" t="e">
        <f>IFERROR(IF(ISNA(AA154),#N/A,IF(J154=0,0,_xlfn.STDEV.P($Z154:AA154)/J154*100)),#N/A)</f>
        <v>#N/A</v>
      </c>
      <c r="AG154" s="40" t="e">
        <f>IFERROR(IF(ISNA(AB154),#N/A,IF(K154=0,0,_xlfn.STDEV.P($Z154:AB154)/K154*100)),#N/A)</f>
        <v>#N/A</v>
      </c>
      <c r="AH154" s="40" t="e">
        <f>IFERROR(IF(ISNA(AC154),#N/A,IF(L154=0,0,_xlfn.STDEV.P($Z154:AC154)/L154*100)),#N/A)</f>
        <v>#N/A</v>
      </c>
      <c r="AI154" s="40"/>
      <c r="AL154" s="3"/>
      <c r="AM154" s="3"/>
      <c r="AN154" s="3"/>
    </row>
    <row r="155" spans="1:40" x14ac:dyDescent="0.35">
      <c r="A155">
        <f t="shared" si="166"/>
        <v>149</v>
      </c>
      <c r="B155" s="35">
        <f t="array" ref="B155">IF(B154=0,0,MIN(IF(INDEX(DATOS,0,$N$2)=$U155,IF(ISNUMBER(INDEX(DATOS,0,$C155)),IF(INDEX(DATOS,0,$L$2)=0,IF(INDEX(DATOS,0,$M$2)=1,IF(ISNA(MATCH(INDEX(DATOS,0,$O$2),IF($E$7:E154=E155,$D$7:D154),0)),INDEX(DATOS,0,$K$2))))))))</f>
        <v>0</v>
      </c>
      <c r="C155" s="32">
        <f t="shared" si="167"/>
        <v>20</v>
      </c>
      <c r="D155" s="34" t="str">
        <f>IF($B155=0,"--",INDEX(DATOS,$B155,O$2))</f>
        <v>--</v>
      </c>
      <c r="E155" s="64" t="s">
        <v>1</v>
      </c>
      <c r="F155" s="36" t="str">
        <f t="shared" si="120"/>
        <v>--</v>
      </c>
      <c r="G155" s="109" t="e">
        <f>VLOOKUP($D155,LOC_UNICOS,G$2,0)</f>
        <v>#N/A</v>
      </c>
      <c r="H155" s="109" t="e">
        <f>VLOOKUP($D155,LOC_UNICOS,H$2,0)</f>
        <v>#N/A</v>
      </c>
      <c r="I155" s="38">
        <f t="array" ref="I155">IF($B155=0,-999,IF(COUNTIFS($Z155:Z155,#N/A)&gt;0,-999,AVERAGE($Z155:Z155)))</f>
        <v>-999</v>
      </c>
      <c r="J155" s="38">
        <f t="array" ref="J155">IF($B155=0,-999,IF(COUNTIFS($Z155:AA155,#N/A)&gt;0,-999,AVERAGE($Z155:AA155)))</f>
        <v>-999</v>
      </c>
      <c r="K155" s="38">
        <f t="array" ref="K155">IF($B155=0,-999,IF(COUNTIFS($Z155:AB155,#N/A)&gt;0,-999,AVERAGE($Z155:AB155)))</f>
        <v>-999</v>
      </c>
      <c r="L155" s="38">
        <f t="array" ref="L155">IF($B155=0,-999,IF(COUNTIFS($Z155:AC155,#N/A)&gt;0,-999,AVERAGE($Z155:AC155)))</f>
        <v>-999</v>
      </c>
      <c r="M155" s="38">
        <f t="shared" si="173"/>
        <v>-999</v>
      </c>
      <c r="N155" s="38">
        <f t="shared" si="174"/>
        <v>-999</v>
      </c>
      <c r="O155" s="38">
        <f t="shared" si="175"/>
        <v>-999</v>
      </c>
      <c r="P155" s="38">
        <f t="shared" si="176"/>
        <v>-999</v>
      </c>
      <c r="Q155" s="37">
        <f t="shared" si="163"/>
        <v>0</v>
      </c>
      <c r="R155" s="37">
        <f t="shared" si="159"/>
        <v>0</v>
      </c>
      <c r="S155" s="37">
        <f t="shared" si="160"/>
        <v>0</v>
      </c>
      <c r="T155" s="37">
        <f t="shared" si="161"/>
        <v>0</v>
      </c>
      <c r="U155" s="37">
        <f t="shared" si="164"/>
        <v>2018</v>
      </c>
      <c r="V155" s="37">
        <f t="shared" ref="V155:X155" si="190">U155-1</f>
        <v>2017</v>
      </c>
      <c r="W155" s="37">
        <f t="shared" si="190"/>
        <v>2016</v>
      </c>
      <c r="X155" s="37">
        <f t="shared" si="190"/>
        <v>2015</v>
      </c>
      <c r="Y155" s="39"/>
      <c r="Z155" s="62" t="e">
        <f>IFERROR(IF($B155=0,#N/A,AVERAGEIFS(INDEX(DATOS,0,$C155),INDEX(DATOS,0,$C155),"&lt;&gt;#N/D",INDEX(DATOS,0,$L$2),0,INDEX(DATOS,0,$M$2),1,INDEX(DATOS,0,$N$2),U155,INDEX(DATOS,0,$O$2),$D155)),#N/A)</f>
        <v>#N/A</v>
      </c>
      <c r="AA155" s="62" t="e">
        <f>IFERROR(IF($B155=0,#N/A,AVERAGEIFS(INDEX(DATOS,0,$C155),INDEX(DATOS,0,$C155),"&lt;&gt;#N/D",INDEX(DATOS,0,$L$2),0,INDEX(DATOS,0,$M$2),1,INDEX(DATOS,0,$N$2),V155,INDEX(DATOS,0,$O$2),$D155)),#N/A)</f>
        <v>#N/A</v>
      </c>
      <c r="AB155" s="62" t="e">
        <f>IFERROR(IF($B155=0,#N/A,AVERAGEIFS(INDEX(DATOS,0,$C155),INDEX(DATOS,0,$C155),"&lt;&gt;#N/D",INDEX(DATOS,0,$L$2),0,INDEX(DATOS,0,$M$2),1,INDEX(DATOS,0,$N$2),W155,INDEX(DATOS,0,$O$2),$D155)),#N/A)</f>
        <v>#N/A</v>
      </c>
      <c r="AC155" s="62" t="e">
        <f>IFERROR(IF($B155=0,#N/A,AVERAGEIFS(INDEX(DATOS,0,$C155),INDEX(DATOS,0,$C155),"&lt;&gt;#N/D",INDEX(DATOS,0,$L$2),0,INDEX(DATOS,0,$M$2),1,INDEX(DATOS,0,$N$2),X155,INDEX(DATOS,0,$O$2),$D155)),#N/A)</f>
        <v>#N/A</v>
      </c>
      <c r="AD155" s="33"/>
      <c r="AE155" s="40" t="e">
        <f>IFERROR(IF(ISNA(Z155),#N/A,IF(I155=0,0,_xlfn.STDEV.P($Z155:Z155)/I155*100)),#N/A)</f>
        <v>#N/A</v>
      </c>
      <c r="AF155" s="40" t="e">
        <f>IFERROR(IF(ISNA(AA155),#N/A,IF(J155=0,0,_xlfn.STDEV.P($Z155:AA155)/J155*100)),#N/A)</f>
        <v>#N/A</v>
      </c>
      <c r="AG155" s="40" t="e">
        <f>IFERROR(IF(ISNA(AB155),#N/A,IF(K155=0,0,_xlfn.STDEV.P($Z155:AB155)/K155*100)),#N/A)</f>
        <v>#N/A</v>
      </c>
      <c r="AH155" s="40" t="e">
        <f>IFERROR(IF(ISNA(AC155),#N/A,IF(L155=0,0,_xlfn.STDEV.P($Z155:AC155)/L155*100)),#N/A)</f>
        <v>#N/A</v>
      </c>
      <c r="AI155" s="40"/>
    </row>
    <row r="156" spans="1:40" x14ac:dyDescent="0.35">
      <c r="A156">
        <f t="shared" si="166"/>
        <v>150</v>
      </c>
      <c r="B156" s="35">
        <f t="array" ref="B156">IF(B155=0,0,MIN(IF(INDEX(DATOS,0,$N$2)=$U156,IF(ISNUMBER(INDEX(DATOS,0,$C156)),IF(INDEX(DATOS,0,$L$2)=0,IF(INDEX(DATOS,0,$M$2)=1,IF(ISNA(MATCH(INDEX(DATOS,0,$O$2),IF($E$7:E155=E156,$D$7:D155),0)),INDEX(DATOS,0,$K$2))))))))</f>
        <v>0</v>
      </c>
      <c r="C156" s="32">
        <f t="shared" si="167"/>
        <v>20</v>
      </c>
      <c r="D156" s="34" t="str">
        <f>IF($B156=0,"--",INDEX(DATOS,$B156,O$2))</f>
        <v>--</v>
      </c>
      <c r="E156" s="64" t="s">
        <v>1</v>
      </c>
      <c r="F156" s="36" t="str">
        <f t="shared" si="120"/>
        <v>--</v>
      </c>
      <c r="G156" s="109" t="e">
        <f>VLOOKUP($D156,LOC_UNICOS,G$2,0)</f>
        <v>#N/A</v>
      </c>
      <c r="H156" s="109" t="e">
        <f>VLOOKUP($D156,LOC_UNICOS,H$2,0)</f>
        <v>#N/A</v>
      </c>
      <c r="I156" s="38">
        <f t="array" ref="I156">IF($B156=0,-999,IF(COUNTIFS($Z156:Z156,#N/A)&gt;0,-999,AVERAGE($Z156:Z156)))</f>
        <v>-999</v>
      </c>
      <c r="J156" s="38">
        <f t="array" ref="J156">IF($B156=0,-999,IF(COUNTIFS($Z156:AA156,#N/A)&gt;0,-999,AVERAGE($Z156:AA156)))</f>
        <v>-999</v>
      </c>
      <c r="K156" s="38">
        <f t="array" ref="K156">IF($B156=0,-999,IF(COUNTIFS($Z156:AB156,#N/A)&gt;0,-999,AVERAGE($Z156:AB156)))</f>
        <v>-999</v>
      </c>
      <c r="L156" s="38">
        <f t="array" ref="L156">IF($B156=0,-999,IF(COUNTIFS($Z156:AC156,#N/A)&gt;0,-999,AVERAGE($Z156:AC156)))</f>
        <v>-999</v>
      </c>
      <c r="M156" s="38">
        <f t="shared" si="173"/>
        <v>-999</v>
      </c>
      <c r="N156" s="38">
        <f t="shared" si="174"/>
        <v>-999</v>
      </c>
      <c r="O156" s="38">
        <f t="shared" si="175"/>
        <v>-999</v>
      </c>
      <c r="P156" s="38">
        <f t="shared" si="176"/>
        <v>-999</v>
      </c>
      <c r="Q156" s="37">
        <f t="shared" si="163"/>
        <v>0</v>
      </c>
      <c r="R156" s="37">
        <f t="shared" si="159"/>
        <v>0</v>
      </c>
      <c r="S156" s="37">
        <f t="shared" si="160"/>
        <v>0</v>
      </c>
      <c r="T156" s="37">
        <f t="shared" si="161"/>
        <v>0</v>
      </c>
      <c r="U156" s="37">
        <f t="shared" si="164"/>
        <v>2018</v>
      </c>
      <c r="V156" s="37">
        <f t="shared" ref="V156:X156" si="191">U156-1</f>
        <v>2017</v>
      </c>
      <c r="W156" s="37">
        <f t="shared" si="191"/>
        <v>2016</v>
      </c>
      <c r="X156" s="37">
        <f t="shared" si="191"/>
        <v>2015</v>
      </c>
      <c r="Y156" s="39"/>
      <c r="Z156" s="62" t="e">
        <f>IFERROR(IF($B156=0,#N/A,AVERAGEIFS(INDEX(DATOS,0,$C156),INDEX(DATOS,0,$C156),"&lt;&gt;#N/D",INDEX(DATOS,0,$L$2),0,INDEX(DATOS,0,$M$2),1,INDEX(DATOS,0,$N$2),U156,INDEX(DATOS,0,$O$2),$D156)),#N/A)</f>
        <v>#N/A</v>
      </c>
      <c r="AA156" s="62" t="e">
        <f>IFERROR(IF($B156=0,#N/A,AVERAGEIFS(INDEX(DATOS,0,$C156),INDEX(DATOS,0,$C156),"&lt;&gt;#N/D",INDEX(DATOS,0,$L$2),0,INDEX(DATOS,0,$M$2),1,INDEX(DATOS,0,$N$2),V156,INDEX(DATOS,0,$O$2),$D156)),#N/A)</f>
        <v>#N/A</v>
      </c>
      <c r="AB156" s="62" t="e">
        <f>IFERROR(IF($B156=0,#N/A,AVERAGEIFS(INDEX(DATOS,0,$C156),INDEX(DATOS,0,$C156),"&lt;&gt;#N/D",INDEX(DATOS,0,$L$2),0,INDEX(DATOS,0,$M$2),1,INDEX(DATOS,0,$N$2),W156,INDEX(DATOS,0,$O$2),$D156)),#N/A)</f>
        <v>#N/A</v>
      </c>
      <c r="AC156" s="62" t="e">
        <f>IFERROR(IF($B156=0,#N/A,AVERAGEIFS(INDEX(DATOS,0,$C156),INDEX(DATOS,0,$C156),"&lt;&gt;#N/D",INDEX(DATOS,0,$L$2),0,INDEX(DATOS,0,$M$2),1,INDEX(DATOS,0,$N$2),X156,INDEX(DATOS,0,$O$2),$D156)),#N/A)</f>
        <v>#N/A</v>
      </c>
      <c r="AD156" s="33"/>
      <c r="AE156" s="40" t="e">
        <f>IFERROR(IF(ISNA(Z156),#N/A,IF(I156=0,0,_xlfn.STDEV.P($Z156:Z156)/I156*100)),#N/A)</f>
        <v>#N/A</v>
      </c>
      <c r="AF156" s="40" t="e">
        <f>IFERROR(IF(ISNA(AA156),#N/A,IF(J156=0,0,_xlfn.STDEV.P($Z156:AA156)/J156*100)),#N/A)</f>
        <v>#N/A</v>
      </c>
      <c r="AG156" s="40" t="e">
        <f>IFERROR(IF(ISNA(AB156),#N/A,IF(K156=0,0,_xlfn.STDEV.P($Z156:AB156)/K156*100)),#N/A)</f>
        <v>#N/A</v>
      </c>
      <c r="AH156" s="40" t="e">
        <f>IFERROR(IF(ISNA(AC156),#N/A,IF(L156=0,0,_xlfn.STDEV.P($Z156:AC156)/L156*100)),#N/A)</f>
        <v>#N/A</v>
      </c>
      <c r="AI156" s="40"/>
      <c r="AL156" s="5"/>
      <c r="AM156" s="5"/>
      <c r="AN156" s="5"/>
    </row>
    <row r="157" spans="1:40" x14ac:dyDescent="0.35">
      <c r="A157">
        <f t="shared" ref="A157:A206" si="192">A156+1</f>
        <v>151</v>
      </c>
      <c r="B157" s="35">
        <f t="array" ref="B157">IF(B156=0,0,MIN(IF(INDEX(DATOS,0,$N$2)=$U157,IF(ISNUMBER(INDEX(DATOS,0,$C157)),IF(INDEX(DATOS,0,$L$2)=0,IF(INDEX(DATOS,0,$M$2)=1,IF(ISNA(MATCH(INDEX(DATOS,0,$O$2),IF($E$7:E156=E157,$D$7:D156),0)),INDEX(DATOS,0,$K$2))))))))</f>
        <v>0</v>
      </c>
      <c r="C157" s="32">
        <f t="shared" ref="C157:C206" si="193">MATCH(E157,INDEX(DATOS,1,),0)</f>
        <v>20</v>
      </c>
      <c r="D157" s="34" t="str">
        <f>IF($B157=0,"--",INDEX(DATOS,$B157,O$2))</f>
        <v>--</v>
      </c>
      <c r="E157" s="64" t="s">
        <v>1</v>
      </c>
      <c r="F157" s="36" t="str">
        <f t="shared" si="120"/>
        <v>--</v>
      </c>
      <c r="G157" s="109" t="e">
        <f>VLOOKUP($D157,LOC_UNICOS,G$2,0)</f>
        <v>#N/A</v>
      </c>
      <c r="H157" s="109" t="e">
        <f>VLOOKUP($D157,LOC_UNICOS,H$2,0)</f>
        <v>#N/A</v>
      </c>
      <c r="I157" s="38">
        <f t="array" ref="I157">IF($B157=0,-999,IF(COUNTIFS($Z157:Z157,#N/A)&gt;0,-999,AVERAGE($Z157:Z157)))</f>
        <v>-999</v>
      </c>
      <c r="J157" s="38">
        <f t="array" ref="J157">IF($B157=0,-999,IF(COUNTIFS($Z157:AA157,#N/A)&gt;0,-999,AVERAGE($Z157:AA157)))</f>
        <v>-999</v>
      </c>
      <c r="K157" s="38">
        <f t="array" ref="K157">IF($B157=0,-999,IF(COUNTIFS($Z157:AB157,#N/A)&gt;0,-999,AVERAGE($Z157:AB157)))</f>
        <v>-999</v>
      </c>
      <c r="L157" s="38">
        <f t="array" ref="L157">IF($B157=0,-999,IF(COUNTIFS($Z157:AC157,#N/A)&gt;0,-999,AVERAGE($Z157:AC157)))</f>
        <v>-999</v>
      </c>
      <c r="M157" s="38">
        <f t="shared" si="173"/>
        <v>0</v>
      </c>
      <c r="N157" s="38">
        <f t="shared" si="174"/>
        <v>0</v>
      </c>
      <c r="O157" s="38">
        <f t="shared" si="175"/>
        <v>0</v>
      </c>
      <c r="P157" s="38">
        <f t="shared" si="176"/>
        <v>0</v>
      </c>
      <c r="Q157" s="37">
        <f t="shared" si="163"/>
        <v>0</v>
      </c>
      <c r="R157" s="37">
        <f t="shared" si="159"/>
        <v>0</v>
      </c>
      <c r="S157" s="37">
        <f t="shared" si="160"/>
        <v>0</v>
      </c>
      <c r="T157" s="37">
        <f t="shared" si="161"/>
        <v>0</v>
      </c>
      <c r="U157" s="37">
        <f t="shared" si="164"/>
        <v>2018</v>
      </c>
      <c r="V157" s="37">
        <f t="shared" ref="V157:X157" si="194">U157-1</f>
        <v>2017</v>
      </c>
      <c r="W157" s="37">
        <f t="shared" si="194"/>
        <v>2016</v>
      </c>
      <c r="X157" s="37">
        <f t="shared" si="194"/>
        <v>2015</v>
      </c>
      <c r="Y157" s="39"/>
      <c r="Z157" s="62" t="e">
        <f>IFERROR(IF($B157=0,#N/A,AVERAGEIFS(INDEX(DATOS,0,$C157),INDEX(DATOS,0,$C157),"&lt;&gt;#N/D",INDEX(DATOS,0,$L$2),0,INDEX(DATOS,0,$M$2),1,INDEX(DATOS,0,$N$2),U157,INDEX(DATOS,0,$O$2),$D157)),#N/A)</f>
        <v>#N/A</v>
      </c>
      <c r="AA157" s="62" t="e">
        <f>IFERROR(IF($B157=0,#N/A,AVERAGEIFS(INDEX(DATOS,0,$C157),INDEX(DATOS,0,$C157),"&lt;&gt;#N/D",INDEX(DATOS,0,$L$2),0,INDEX(DATOS,0,$M$2),1,INDEX(DATOS,0,$N$2),V157,INDEX(DATOS,0,$O$2),$D157)),#N/A)</f>
        <v>#N/A</v>
      </c>
      <c r="AB157" s="62" t="e">
        <f>IFERROR(IF($B157=0,#N/A,AVERAGEIFS(INDEX(DATOS,0,$C157),INDEX(DATOS,0,$C157),"&lt;&gt;#N/D",INDEX(DATOS,0,$L$2),0,INDEX(DATOS,0,$M$2),1,INDEX(DATOS,0,$N$2),W157,INDEX(DATOS,0,$O$2),$D157)),#N/A)</f>
        <v>#N/A</v>
      </c>
      <c r="AC157" s="62" t="e">
        <f>IFERROR(IF($B157=0,#N/A,AVERAGEIFS(INDEX(DATOS,0,$C157),INDEX(DATOS,0,$C157),"&lt;&gt;#N/D",INDEX(DATOS,0,$L$2),0,INDEX(DATOS,0,$M$2),1,INDEX(DATOS,0,$N$2),X157,INDEX(DATOS,0,$O$2),$D157)),#N/A)</f>
        <v>#N/A</v>
      </c>
      <c r="AD157" s="33"/>
      <c r="AE157" s="40"/>
      <c r="AF157" s="40"/>
      <c r="AG157" s="40"/>
      <c r="AH157" s="40"/>
      <c r="AI157" s="40"/>
      <c r="AL157" s="5"/>
      <c r="AM157" s="5"/>
      <c r="AN157" s="5"/>
    </row>
    <row r="158" spans="1:40" x14ac:dyDescent="0.35">
      <c r="A158">
        <f t="shared" si="192"/>
        <v>152</v>
      </c>
      <c r="B158" s="35">
        <f t="array" ref="B158">IF(B157=0,0,MIN(IF(INDEX(DATOS,0,$N$2)=$U158,IF(ISNUMBER(INDEX(DATOS,0,$C158)),IF(INDEX(DATOS,0,$L$2)=0,IF(INDEX(DATOS,0,$M$2)=1,IF(ISNA(MATCH(INDEX(DATOS,0,$O$2),IF($E$7:E157=E158,$D$7:D157),0)),INDEX(DATOS,0,$K$2))))))))</f>
        <v>0</v>
      </c>
      <c r="C158" s="32">
        <f t="shared" si="193"/>
        <v>20</v>
      </c>
      <c r="D158" s="34" t="str">
        <f>IF($B158=0,"--",INDEX(DATOS,$B158,O$2))</f>
        <v>--</v>
      </c>
      <c r="E158" s="64" t="s">
        <v>1</v>
      </c>
      <c r="F158" s="36" t="str">
        <f t="shared" si="120"/>
        <v>--</v>
      </c>
      <c r="G158" s="109" t="e">
        <f>VLOOKUP($D158,LOC_UNICOS,G$2,0)</f>
        <v>#N/A</v>
      </c>
      <c r="H158" s="109" t="e">
        <f>VLOOKUP($D158,LOC_UNICOS,H$2,0)</f>
        <v>#N/A</v>
      </c>
      <c r="I158" s="38">
        <f t="array" ref="I158">IF($B158=0,-999,IF(COUNTIFS($Z158:Z158,#N/A)&gt;0,-999,AVERAGE($Z158:Z158)))</f>
        <v>-999</v>
      </c>
      <c r="J158" s="38">
        <f t="array" ref="J158">IF($B158=0,-999,IF(COUNTIFS($Z158:AA158,#N/A)&gt;0,-999,AVERAGE($Z158:AA158)))</f>
        <v>-999</v>
      </c>
      <c r="K158" s="38">
        <f t="array" ref="K158">IF($B158=0,-999,IF(COUNTIFS($Z158:AB158,#N/A)&gt;0,-999,AVERAGE($Z158:AB158)))</f>
        <v>-999</v>
      </c>
      <c r="L158" s="38">
        <f t="array" ref="L158">IF($B158=0,-999,IF(COUNTIFS($Z158:AC158,#N/A)&gt;0,-999,AVERAGE($Z158:AC158)))</f>
        <v>-999</v>
      </c>
      <c r="M158" s="38">
        <f t="shared" si="173"/>
        <v>-999</v>
      </c>
      <c r="N158" s="38">
        <f t="shared" si="174"/>
        <v>-999</v>
      </c>
      <c r="O158" s="38">
        <f t="shared" si="175"/>
        <v>-999</v>
      </c>
      <c r="P158" s="38">
        <f t="shared" si="176"/>
        <v>-999</v>
      </c>
      <c r="Q158" s="37">
        <f t="shared" si="163"/>
        <v>0</v>
      </c>
      <c r="R158" s="37">
        <f t="shared" si="159"/>
        <v>0</v>
      </c>
      <c r="S158" s="37">
        <f t="shared" si="160"/>
        <v>0</v>
      </c>
      <c r="T158" s="37">
        <f t="shared" si="161"/>
        <v>0</v>
      </c>
      <c r="U158" s="37">
        <f t="shared" si="164"/>
        <v>2018</v>
      </c>
      <c r="V158" s="37">
        <f t="shared" ref="V158:X158" si="195">U158-1</f>
        <v>2017</v>
      </c>
      <c r="W158" s="37">
        <f t="shared" si="195"/>
        <v>2016</v>
      </c>
      <c r="X158" s="37">
        <f t="shared" si="195"/>
        <v>2015</v>
      </c>
      <c r="Y158" s="39"/>
      <c r="Z158" s="62" t="e">
        <f>IFERROR(IF($B158=0,#N/A,AVERAGEIFS(INDEX(DATOS,0,$C158),INDEX(DATOS,0,$C158),"&lt;&gt;#N/D",INDEX(DATOS,0,$L$2),0,INDEX(DATOS,0,$M$2),1,INDEX(DATOS,0,$N$2),U158,INDEX(DATOS,0,$O$2),$D158)),#N/A)</f>
        <v>#N/A</v>
      </c>
      <c r="AA158" s="62" t="e">
        <f>IFERROR(IF($B158=0,#N/A,AVERAGEIFS(INDEX(DATOS,0,$C158),INDEX(DATOS,0,$C158),"&lt;&gt;#N/D",INDEX(DATOS,0,$L$2),0,INDEX(DATOS,0,$M$2),1,INDEX(DATOS,0,$N$2),V158,INDEX(DATOS,0,$O$2),$D158)),#N/A)</f>
        <v>#N/A</v>
      </c>
      <c r="AB158" s="62" t="e">
        <f>IFERROR(IF($B158=0,#N/A,AVERAGEIFS(INDEX(DATOS,0,$C158),INDEX(DATOS,0,$C158),"&lt;&gt;#N/D",INDEX(DATOS,0,$L$2),0,INDEX(DATOS,0,$M$2),1,INDEX(DATOS,0,$N$2),W158,INDEX(DATOS,0,$O$2),$D158)),#N/A)</f>
        <v>#N/A</v>
      </c>
      <c r="AC158" s="62" t="e">
        <f>IFERROR(IF($B158=0,#N/A,AVERAGEIFS(INDEX(DATOS,0,$C158),INDEX(DATOS,0,$C158),"&lt;&gt;#N/D",INDEX(DATOS,0,$L$2),0,INDEX(DATOS,0,$M$2),1,INDEX(DATOS,0,$N$2),X158,INDEX(DATOS,0,$O$2),$D158)),#N/A)</f>
        <v>#N/A</v>
      </c>
      <c r="AD158" s="33"/>
      <c r="AE158" s="40">
        <f>IFERROR(IF(ISNA(#REF!),-999,IF(I158=0,0,_xlfn.STDEV.P(#REF!)/I158*100)),-999)</f>
        <v>-999</v>
      </c>
      <c r="AF158" s="40">
        <f>IFERROR(IF(ISNA(#REF!),-999,IF(J158=0,0,_xlfn.STDEV.P(#REF!)/J158*100)),-999)</f>
        <v>-999</v>
      </c>
      <c r="AG158" s="40">
        <f>IFERROR(IF(ISNA(#REF!),-999,IF(K158=0,0,_xlfn.STDEV.P(#REF!)/K158*100)),-999)</f>
        <v>-999</v>
      </c>
      <c r="AH158" s="40">
        <f>IFERROR(IF(ISNA(#REF!),-999,IF(L158=0,0,_xlfn.STDEV.P(#REF!)/L158*100)),-999)</f>
        <v>-999</v>
      </c>
      <c r="AI158" s="40"/>
      <c r="AL158" s="20"/>
      <c r="AM158" s="20"/>
      <c r="AN158" s="20"/>
    </row>
    <row r="159" spans="1:40" x14ac:dyDescent="0.35">
      <c r="A159">
        <f t="shared" si="192"/>
        <v>153</v>
      </c>
      <c r="B159" s="35">
        <f t="array" ref="B159">IF(B158=0,0,MIN(IF(INDEX(DATOS,0,$N$2)=$U159,IF(ISNUMBER(INDEX(DATOS,0,$C159)),IF(INDEX(DATOS,0,$L$2)=0,IF(INDEX(DATOS,0,$M$2)=1,IF(ISNA(MATCH(INDEX(DATOS,0,$O$2),IF($E$7:E158=E159,$D$7:D158),0)),INDEX(DATOS,0,$K$2))))))))</f>
        <v>0</v>
      </c>
      <c r="C159" s="32">
        <f t="shared" si="193"/>
        <v>20</v>
      </c>
      <c r="D159" s="34" t="str">
        <f>IF($B159=0,"--",INDEX(DATOS,$B159,O$2))</f>
        <v>--</v>
      </c>
      <c r="E159" s="64" t="s">
        <v>1</v>
      </c>
      <c r="F159" s="36" t="str">
        <f t="shared" si="120"/>
        <v>--</v>
      </c>
      <c r="G159" s="109" t="e">
        <f>VLOOKUP($D159,LOC_UNICOS,G$2,0)</f>
        <v>#N/A</v>
      </c>
      <c r="H159" s="109" t="e">
        <f>VLOOKUP($D159,LOC_UNICOS,H$2,0)</f>
        <v>#N/A</v>
      </c>
      <c r="I159" s="38">
        <f t="array" ref="I159">IF($B159=0,-999,IF(COUNTIFS($Z159:Z159,#N/A)&gt;0,-999,AVERAGE($Z159:Z159)))</f>
        <v>-999</v>
      </c>
      <c r="J159" s="38">
        <f t="array" ref="J159">IF($B159=0,-999,IF(COUNTIFS($Z159:AA159,#N/A)&gt;0,-999,AVERAGE($Z159:AA159)))</f>
        <v>-999</v>
      </c>
      <c r="K159" s="38">
        <f t="array" ref="K159">IF($B159=0,-999,IF(COUNTIFS($Z159:AB159,#N/A)&gt;0,-999,AVERAGE($Z159:AB159)))</f>
        <v>-999</v>
      </c>
      <c r="L159" s="38">
        <f t="array" ref="L159">IF($B159=0,-999,IF(COUNTIFS($Z159:AC159,#N/A)&gt;0,-999,AVERAGE($Z159:AC159)))</f>
        <v>-999</v>
      </c>
      <c r="M159" s="38">
        <f t="shared" si="173"/>
        <v>-999</v>
      </c>
      <c r="N159" s="38">
        <f t="shared" si="174"/>
        <v>-999</v>
      </c>
      <c r="O159" s="38">
        <f t="shared" si="175"/>
        <v>-999</v>
      </c>
      <c r="P159" s="38">
        <f t="shared" si="176"/>
        <v>-999</v>
      </c>
      <c r="Q159" s="37">
        <f t="shared" si="163"/>
        <v>0</v>
      </c>
      <c r="R159" s="37">
        <f t="shared" si="159"/>
        <v>0</v>
      </c>
      <c r="S159" s="37">
        <f t="shared" si="160"/>
        <v>0</v>
      </c>
      <c r="T159" s="37">
        <f t="shared" si="161"/>
        <v>0</v>
      </c>
      <c r="U159" s="37">
        <f t="shared" si="164"/>
        <v>2018</v>
      </c>
      <c r="V159" s="37">
        <f t="shared" ref="V159:X159" si="196">U159-1</f>
        <v>2017</v>
      </c>
      <c r="W159" s="37">
        <f t="shared" si="196"/>
        <v>2016</v>
      </c>
      <c r="X159" s="37">
        <f t="shared" si="196"/>
        <v>2015</v>
      </c>
      <c r="Y159" s="39"/>
      <c r="Z159" s="62" t="e">
        <f>IFERROR(IF($B159=0,#N/A,AVERAGEIFS(INDEX(DATOS,0,$C159),INDEX(DATOS,0,$C159),"&lt;&gt;#N/D",INDEX(DATOS,0,$L$2),0,INDEX(DATOS,0,$M$2),1,INDEX(DATOS,0,$N$2),U159,INDEX(DATOS,0,$O$2),$D159)),#N/A)</f>
        <v>#N/A</v>
      </c>
      <c r="AA159" s="62" t="e">
        <f>IFERROR(IF($B159=0,#N/A,AVERAGEIFS(INDEX(DATOS,0,$C159),INDEX(DATOS,0,$C159),"&lt;&gt;#N/D",INDEX(DATOS,0,$L$2),0,INDEX(DATOS,0,$M$2),1,INDEX(DATOS,0,$N$2),V159,INDEX(DATOS,0,$O$2),$D159)),#N/A)</f>
        <v>#N/A</v>
      </c>
      <c r="AB159" s="62" t="e">
        <f>IFERROR(IF($B159=0,#N/A,AVERAGEIFS(INDEX(DATOS,0,$C159),INDEX(DATOS,0,$C159),"&lt;&gt;#N/D",INDEX(DATOS,0,$L$2),0,INDEX(DATOS,0,$M$2),1,INDEX(DATOS,0,$N$2),W159,INDEX(DATOS,0,$O$2),$D159)),#N/A)</f>
        <v>#N/A</v>
      </c>
      <c r="AC159" s="62" t="e">
        <f>IFERROR(IF($B159=0,#N/A,AVERAGEIFS(INDEX(DATOS,0,$C159),INDEX(DATOS,0,$C159),"&lt;&gt;#N/D",INDEX(DATOS,0,$L$2),0,INDEX(DATOS,0,$M$2),1,INDEX(DATOS,0,$N$2),X159,INDEX(DATOS,0,$O$2),$D159)),#N/A)</f>
        <v>#N/A</v>
      </c>
      <c r="AD159" s="33"/>
      <c r="AE159" s="40">
        <f>IFERROR(IF(ISNA(#REF!),-999,IF(I159=0,0,_xlfn.STDEV.P(#REF!)/I159*100)),-999)</f>
        <v>-999</v>
      </c>
      <c r="AF159" s="40">
        <f>IFERROR(IF(ISNA(#REF!),-999,IF(J159=0,0,_xlfn.STDEV.P(#REF!)/J159*100)),-999)</f>
        <v>-999</v>
      </c>
      <c r="AG159" s="40">
        <f>IFERROR(IF(ISNA(#REF!),-999,IF(K159=0,0,_xlfn.STDEV.P(#REF!)/K159*100)),-999)</f>
        <v>-999</v>
      </c>
      <c r="AH159" s="40">
        <f>IFERROR(IF(ISNA(#REF!),-999,IF(L159=0,0,_xlfn.STDEV.P(#REF!)/L159*100)),-999)</f>
        <v>-999</v>
      </c>
      <c r="AI159" s="40"/>
    </row>
    <row r="160" spans="1:40" x14ac:dyDescent="0.35">
      <c r="A160">
        <f t="shared" si="192"/>
        <v>154</v>
      </c>
      <c r="B160" s="35">
        <f t="array" ref="B160">IF(B159=0,0,MIN(IF(INDEX(DATOS,0,$N$2)=$U160,IF(ISNUMBER(INDEX(DATOS,0,$C160)),IF(INDEX(DATOS,0,$L$2)=0,IF(INDEX(DATOS,0,$M$2)=1,IF(ISNA(MATCH(INDEX(DATOS,0,$O$2),IF($E$7:E159=E160,$D$7:D159),0)),INDEX(DATOS,0,$K$2))))))))</f>
        <v>0</v>
      </c>
      <c r="C160" s="32">
        <f t="shared" si="193"/>
        <v>20</v>
      </c>
      <c r="D160" s="34" t="str">
        <f>IF($B160=0,"--",INDEX(DATOS,$B160,O$2))</f>
        <v>--</v>
      </c>
      <c r="E160" s="64" t="s">
        <v>1</v>
      </c>
      <c r="F160" s="36" t="str">
        <f t="shared" si="120"/>
        <v>--</v>
      </c>
      <c r="G160" s="109" t="e">
        <f>VLOOKUP($D160,LOC_UNICOS,G$2,0)</f>
        <v>#N/A</v>
      </c>
      <c r="H160" s="109" t="e">
        <f>VLOOKUP($D160,LOC_UNICOS,H$2,0)</f>
        <v>#N/A</v>
      </c>
      <c r="I160" s="38">
        <f t="array" ref="I160">IF($B160=0,-999,IF(COUNTIFS($Z160:Z160,#N/A)&gt;0,-999,AVERAGE($Z160:Z160)))</f>
        <v>-999</v>
      </c>
      <c r="J160" s="38">
        <f t="array" ref="J160">IF($B160=0,-999,IF(COUNTIFS($Z160:AA160,#N/A)&gt;0,-999,AVERAGE($Z160:AA160)))</f>
        <v>-999</v>
      </c>
      <c r="K160" s="38">
        <f t="array" ref="K160">IF($B160=0,-999,IF(COUNTIFS($Z160:AB160,#N/A)&gt;0,-999,AVERAGE($Z160:AB160)))</f>
        <v>-999</v>
      </c>
      <c r="L160" s="38">
        <f t="array" ref="L160">IF($B160=0,-999,IF(COUNTIFS($Z160:AC160,#N/A)&gt;0,-999,AVERAGE($Z160:AC160)))</f>
        <v>-999</v>
      </c>
      <c r="M160" s="38">
        <f t="shared" si="173"/>
        <v>-999</v>
      </c>
      <c r="N160" s="38">
        <f t="shared" si="174"/>
        <v>-999</v>
      </c>
      <c r="O160" s="38">
        <f t="shared" si="175"/>
        <v>-999</v>
      </c>
      <c r="P160" s="38">
        <f t="shared" si="176"/>
        <v>-999</v>
      </c>
      <c r="Q160" s="37">
        <f t="shared" si="163"/>
        <v>0</v>
      </c>
      <c r="R160" s="37">
        <f t="shared" si="159"/>
        <v>0</v>
      </c>
      <c r="S160" s="37">
        <f t="shared" si="160"/>
        <v>0</v>
      </c>
      <c r="T160" s="37">
        <f t="shared" si="161"/>
        <v>0</v>
      </c>
      <c r="U160" s="37">
        <f t="shared" si="164"/>
        <v>2018</v>
      </c>
      <c r="V160" s="37">
        <f t="shared" ref="V160:X160" si="197">U160-1</f>
        <v>2017</v>
      </c>
      <c r="W160" s="37">
        <f t="shared" si="197"/>
        <v>2016</v>
      </c>
      <c r="X160" s="37">
        <f t="shared" si="197"/>
        <v>2015</v>
      </c>
      <c r="Y160" s="39"/>
      <c r="Z160" s="62" t="e">
        <f>IFERROR(IF($B160=0,#N/A,AVERAGEIFS(INDEX(DATOS,0,$C160),INDEX(DATOS,0,$C160),"&lt;&gt;#N/D",INDEX(DATOS,0,$L$2),0,INDEX(DATOS,0,$M$2),1,INDEX(DATOS,0,$N$2),U160,INDEX(DATOS,0,$O$2),$D160)),#N/A)</f>
        <v>#N/A</v>
      </c>
      <c r="AA160" s="62" t="e">
        <f>IFERROR(IF($B160=0,#N/A,AVERAGEIFS(INDEX(DATOS,0,$C160),INDEX(DATOS,0,$C160),"&lt;&gt;#N/D",INDEX(DATOS,0,$L$2),0,INDEX(DATOS,0,$M$2),1,INDEX(DATOS,0,$N$2),V160,INDEX(DATOS,0,$O$2),$D160)),#N/A)</f>
        <v>#N/A</v>
      </c>
      <c r="AB160" s="62" t="e">
        <f>IFERROR(IF($B160=0,#N/A,AVERAGEIFS(INDEX(DATOS,0,$C160),INDEX(DATOS,0,$C160),"&lt;&gt;#N/D",INDEX(DATOS,0,$L$2),0,INDEX(DATOS,0,$M$2),1,INDEX(DATOS,0,$N$2),W160,INDEX(DATOS,0,$O$2),$D160)),#N/A)</f>
        <v>#N/A</v>
      </c>
      <c r="AC160" s="62" t="e">
        <f>IFERROR(IF($B160=0,#N/A,AVERAGEIFS(INDEX(DATOS,0,$C160),INDEX(DATOS,0,$C160),"&lt;&gt;#N/D",INDEX(DATOS,0,$L$2),0,INDEX(DATOS,0,$M$2),1,INDEX(DATOS,0,$N$2),X160,INDEX(DATOS,0,$O$2),$D160)),#N/A)</f>
        <v>#N/A</v>
      </c>
      <c r="AD160" s="33"/>
      <c r="AE160" s="40">
        <f>IFERROR(IF(ISNA(#REF!),-999,IF(I160=0,0,_xlfn.STDEV.P(#REF!)/I160*100)),-999)</f>
        <v>-999</v>
      </c>
      <c r="AF160" s="40">
        <f>IFERROR(IF(ISNA(#REF!),-999,IF(J160=0,0,_xlfn.STDEV.P(#REF!)/J160*100)),-999)</f>
        <v>-999</v>
      </c>
      <c r="AG160" s="40">
        <f>IFERROR(IF(ISNA(#REF!),-999,IF(K160=0,0,_xlfn.STDEV.P(#REF!)/K160*100)),-999)</f>
        <v>-999</v>
      </c>
      <c r="AH160" s="40">
        <f>IFERROR(IF(ISNA(#REF!),-999,IF(L160=0,0,_xlfn.STDEV.P(#REF!)/L160*100)),-999)</f>
        <v>-999</v>
      </c>
      <c r="AI160" s="40"/>
    </row>
    <row r="161" spans="1:35" x14ac:dyDescent="0.35">
      <c r="A161">
        <f t="shared" si="192"/>
        <v>155</v>
      </c>
      <c r="B161" s="35">
        <f t="array" ref="B161">IF(B160=0,0,MIN(IF(INDEX(DATOS,0,$N$2)=$U161,IF(ISNUMBER(INDEX(DATOS,0,$C161)),IF(INDEX(DATOS,0,$L$2)=0,IF(INDEX(DATOS,0,$M$2)=1,IF(ISNA(MATCH(INDEX(DATOS,0,$O$2),IF($E$7:E160=E161,$D$7:D160),0)),INDEX(DATOS,0,$K$2))))))))</f>
        <v>0</v>
      </c>
      <c r="C161" s="32">
        <f t="shared" si="193"/>
        <v>20</v>
      </c>
      <c r="D161" s="34" t="str">
        <f>IF($B161=0,"--",INDEX(DATOS,$B161,O$2))</f>
        <v>--</v>
      </c>
      <c r="E161" s="64" t="s">
        <v>1</v>
      </c>
      <c r="F161" s="36" t="str">
        <f t="shared" si="120"/>
        <v>--</v>
      </c>
      <c r="G161" s="109" t="e">
        <f>VLOOKUP($D161,LOC_UNICOS,G$2,0)</f>
        <v>#N/A</v>
      </c>
      <c r="H161" s="109" t="e">
        <f>VLOOKUP($D161,LOC_UNICOS,H$2,0)</f>
        <v>#N/A</v>
      </c>
      <c r="I161" s="38">
        <f t="array" ref="I161">IF($B161=0,-999,IF(COUNTIFS($Z161:Z161,#N/A)&gt;0,-999,AVERAGE($Z161:Z161)))</f>
        <v>-999</v>
      </c>
      <c r="J161" s="38">
        <f t="array" ref="J161">IF($B161=0,-999,IF(COUNTIFS($Z161:AA161,#N/A)&gt;0,-999,AVERAGE($Z161:AA161)))</f>
        <v>-999</v>
      </c>
      <c r="K161" s="38">
        <f t="array" ref="K161">IF($B161=0,-999,IF(COUNTIFS($Z161:AB161,#N/A)&gt;0,-999,AVERAGE($Z161:AB161)))</f>
        <v>-999</v>
      </c>
      <c r="L161" s="38">
        <f t="array" ref="L161">IF($B161=0,-999,IF(COUNTIFS($Z161:AC161,#N/A)&gt;0,-999,AVERAGE($Z161:AC161)))</f>
        <v>-999</v>
      </c>
      <c r="M161" s="38">
        <f t="shared" si="173"/>
        <v>-999</v>
      </c>
      <c r="N161" s="38">
        <f t="shared" si="174"/>
        <v>-999</v>
      </c>
      <c r="O161" s="38">
        <f t="shared" si="175"/>
        <v>-999</v>
      </c>
      <c r="P161" s="38">
        <f t="shared" si="176"/>
        <v>-999</v>
      </c>
      <c r="Q161" s="37">
        <f t="shared" si="163"/>
        <v>0</v>
      </c>
      <c r="R161" s="37">
        <f t="shared" si="159"/>
        <v>0</v>
      </c>
      <c r="S161" s="37">
        <f t="shared" si="160"/>
        <v>0</v>
      </c>
      <c r="T161" s="37">
        <f t="shared" si="161"/>
        <v>0</v>
      </c>
      <c r="U161" s="37">
        <f t="shared" si="164"/>
        <v>2018</v>
      </c>
      <c r="V161" s="37">
        <f t="shared" ref="V161:X161" si="198">U161-1</f>
        <v>2017</v>
      </c>
      <c r="W161" s="37">
        <f t="shared" si="198"/>
        <v>2016</v>
      </c>
      <c r="X161" s="37">
        <f t="shared" si="198"/>
        <v>2015</v>
      </c>
      <c r="Y161" s="39"/>
      <c r="Z161" s="62" t="e">
        <f>IFERROR(IF($B161=0,#N/A,AVERAGEIFS(INDEX(DATOS,0,$C161),INDEX(DATOS,0,$C161),"&lt;&gt;#N/D",INDEX(DATOS,0,$L$2),0,INDEX(DATOS,0,$M$2),1,INDEX(DATOS,0,$N$2),U161,INDEX(DATOS,0,$O$2),$D161)),#N/A)</f>
        <v>#N/A</v>
      </c>
      <c r="AA161" s="62" t="e">
        <f>IFERROR(IF($B161=0,#N/A,AVERAGEIFS(INDEX(DATOS,0,$C161),INDEX(DATOS,0,$C161),"&lt;&gt;#N/D",INDEX(DATOS,0,$L$2),0,INDEX(DATOS,0,$M$2),1,INDEX(DATOS,0,$N$2),V161,INDEX(DATOS,0,$O$2),$D161)),#N/A)</f>
        <v>#N/A</v>
      </c>
      <c r="AB161" s="62" t="e">
        <f>IFERROR(IF($B161=0,#N/A,AVERAGEIFS(INDEX(DATOS,0,$C161),INDEX(DATOS,0,$C161),"&lt;&gt;#N/D",INDEX(DATOS,0,$L$2),0,INDEX(DATOS,0,$M$2),1,INDEX(DATOS,0,$N$2),W161,INDEX(DATOS,0,$O$2),$D161)),#N/A)</f>
        <v>#N/A</v>
      </c>
      <c r="AC161" s="62" t="e">
        <f>IFERROR(IF($B161=0,#N/A,AVERAGEIFS(INDEX(DATOS,0,$C161),INDEX(DATOS,0,$C161),"&lt;&gt;#N/D",INDEX(DATOS,0,$L$2),0,INDEX(DATOS,0,$M$2),1,INDEX(DATOS,0,$N$2),X161,INDEX(DATOS,0,$O$2),$D161)),#N/A)</f>
        <v>#N/A</v>
      </c>
      <c r="AD161" s="33"/>
      <c r="AE161" s="40">
        <f>IFERROR(IF(ISNA(#REF!),-999,IF(I161=0,0,_xlfn.STDEV.P(#REF!)/I161*100)),-999)</f>
        <v>-999</v>
      </c>
      <c r="AF161" s="40">
        <f>IFERROR(IF(ISNA(#REF!),-999,IF(J161=0,0,_xlfn.STDEV.P(#REF!)/J161*100)),-999)</f>
        <v>-999</v>
      </c>
      <c r="AG161" s="40">
        <f>IFERROR(IF(ISNA(#REF!),-999,IF(K161=0,0,_xlfn.STDEV.P(#REF!)/K161*100)),-999)</f>
        <v>-999</v>
      </c>
      <c r="AH161" s="40">
        <f>IFERROR(IF(ISNA(#REF!),-999,IF(L161=0,0,_xlfn.STDEV.P(#REF!)/L161*100)),-999)</f>
        <v>-999</v>
      </c>
      <c r="AI161" s="40"/>
    </row>
    <row r="162" spans="1:35" x14ac:dyDescent="0.35">
      <c r="A162">
        <f t="shared" si="192"/>
        <v>156</v>
      </c>
      <c r="B162" s="35">
        <f t="array" ref="B162">IF(B161=0,0,MIN(IF(INDEX(DATOS,0,$N$2)=$U162,IF(ISNUMBER(INDEX(DATOS,0,$C162)),IF(INDEX(DATOS,0,$L$2)=0,IF(INDEX(DATOS,0,$M$2)=1,IF(ISNA(MATCH(INDEX(DATOS,0,$O$2),IF($E$7:E161=E162,$D$7:D161),0)),INDEX(DATOS,0,$K$2))))))))</f>
        <v>0</v>
      </c>
      <c r="C162" s="32">
        <f t="shared" si="193"/>
        <v>20</v>
      </c>
      <c r="D162" s="34" t="str">
        <f>IF($B162=0,"--",INDEX(DATOS,$B162,O$2))</f>
        <v>--</v>
      </c>
      <c r="E162" s="64" t="s">
        <v>1</v>
      </c>
      <c r="F162" s="36" t="str">
        <f t="shared" si="120"/>
        <v>--</v>
      </c>
      <c r="G162" s="109" t="e">
        <f>VLOOKUP($D162,LOC_UNICOS,G$2,0)</f>
        <v>#N/A</v>
      </c>
      <c r="H162" s="109" t="e">
        <f>VLOOKUP($D162,LOC_UNICOS,H$2,0)</f>
        <v>#N/A</v>
      </c>
      <c r="I162" s="38">
        <f t="array" ref="I162">IF($B162=0,-999,IF(COUNTIFS($Z162:Z162,#N/A)&gt;0,-999,AVERAGE($Z162:Z162)))</f>
        <v>-999</v>
      </c>
      <c r="J162" s="38">
        <f t="array" ref="J162">IF($B162=0,-999,IF(COUNTIFS($Z162:AA162,#N/A)&gt;0,-999,AVERAGE($Z162:AA162)))</f>
        <v>-999</v>
      </c>
      <c r="K162" s="38">
        <f t="array" ref="K162">IF($B162=0,-999,IF(COUNTIFS($Z162:AB162,#N/A)&gt;0,-999,AVERAGE($Z162:AB162)))</f>
        <v>-999</v>
      </c>
      <c r="L162" s="38">
        <f t="array" ref="L162">IF($B162=0,-999,IF(COUNTIFS($Z162:AC162,#N/A)&gt;0,-999,AVERAGE($Z162:AC162)))</f>
        <v>-999</v>
      </c>
      <c r="M162" s="38">
        <f t="shared" si="173"/>
        <v>-999</v>
      </c>
      <c r="N162" s="38">
        <f t="shared" si="174"/>
        <v>-999</v>
      </c>
      <c r="O162" s="38">
        <f t="shared" si="175"/>
        <v>-999</v>
      </c>
      <c r="P162" s="38">
        <f t="shared" si="176"/>
        <v>-999</v>
      </c>
      <c r="Q162" s="37">
        <f t="shared" si="163"/>
        <v>0</v>
      </c>
      <c r="R162" s="37">
        <f t="shared" si="159"/>
        <v>0</v>
      </c>
      <c r="S162" s="37">
        <f t="shared" si="160"/>
        <v>0</v>
      </c>
      <c r="T162" s="37">
        <f t="shared" si="161"/>
        <v>0</v>
      </c>
      <c r="U162" s="37">
        <f t="shared" si="164"/>
        <v>2018</v>
      </c>
      <c r="V162" s="37">
        <f t="shared" ref="V162:X162" si="199">U162-1</f>
        <v>2017</v>
      </c>
      <c r="W162" s="37">
        <f t="shared" si="199"/>
        <v>2016</v>
      </c>
      <c r="X162" s="37">
        <f t="shared" si="199"/>
        <v>2015</v>
      </c>
      <c r="Y162" s="39"/>
      <c r="Z162" s="62" t="e">
        <f>IFERROR(IF($B162=0,#N/A,AVERAGEIFS(INDEX(DATOS,0,$C162),INDEX(DATOS,0,$C162),"&lt;&gt;#N/D",INDEX(DATOS,0,$L$2),0,INDEX(DATOS,0,$M$2),1,INDEX(DATOS,0,$N$2),U162,INDEX(DATOS,0,$O$2),$D162)),#N/A)</f>
        <v>#N/A</v>
      </c>
      <c r="AA162" s="62" t="e">
        <f>IFERROR(IF($B162=0,#N/A,AVERAGEIFS(INDEX(DATOS,0,$C162),INDEX(DATOS,0,$C162),"&lt;&gt;#N/D",INDEX(DATOS,0,$L$2),0,INDEX(DATOS,0,$M$2),1,INDEX(DATOS,0,$N$2),V162,INDEX(DATOS,0,$O$2),$D162)),#N/A)</f>
        <v>#N/A</v>
      </c>
      <c r="AB162" s="62" t="e">
        <f>IFERROR(IF($B162=0,#N/A,AVERAGEIFS(INDEX(DATOS,0,$C162),INDEX(DATOS,0,$C162),"&lt;&gt;#N/D",INDEX(DATOS,0,$L$2),0,INDEX(DATOS,0,$M$2),1,INDEX(DATOS,0,$N$2),W162,INDEX(DATOS,0,$O$2),$D162)),#N/A)</f>
        <v>#N/A</v>
      </c>
      <c r="AC162" s="62" t="e">
        <f>IFERROR(IF($B162=0,#N/A,AVERAGEIFS(INDEX(DATOS,0,$C162),INDEX(DATOS,0,$C162),"&lt;&gt;#N/D",INDEX(DATOS,0,$L$2),0,INDEX(DATOS,0,$M$2),1,INDEX(DATOS,0,$N$2),X162,INDEX(DATOS,0,$O$2),$D162)),#N/A)</f>
        <v>#N/A</v>
      </c>
      <c r="AD162" s="33"/>
      <c r="AE162" s="40">
        <f>IFERROR(IF(ISNA(#REF!),-999,IF(I162=0,0,_xlfn.STDEV.P(#REF!)/I162*100)),-999)</f>
        <v>-999</v>
      </c>
      <c r="AF162" s="40">
        <f>IFERROR(IF(ISNA(#REF!),-999,IF(J162=0,0,_xlfn.STDEV.P(#REF!)/J162*100)),-999)</f>
        <v>-999</v>
      </c>
      <c r="AG162" s="40">
        <f>IFERROR(IF(ISNA(#REF!),-999,IF(K162=0,0,_xlfn.STDEV.P(#REF!)/K162*100)),-999)</f>
        <v>-999</v>
      </c>
      <c r="AH162" s="40">
        <f>IFERROR(IF(ISNA(#REF!),-999,IF(L162=0,0,_xlfn.STDEV.P(#REF!)/L162*100)),-999)</f>
        <v>-999</v>
      </c>
      <c r="AI162" s="40"/>
    </row>
    <row r="163" spans="1:35" x14ac:dyDescent="0.35">
      <c r="A163">
        <f t="shared" si="192"/>
        <v>157</v>
      </c>
      <c r="B163" s="35">
        <f t="array" ref="B163">IF(B162=0,0,MIN(IF(INDEX(DATOS,0,$N$2)=$U163,IF(ISNUMBER(INDEX(DATOS,0,$C163)),IF(INDEX(DATOS,0,$L$2)=0,IF(INDEX(DATOS,0,$M$2)=1,IF(ISNA(MATCH(INDEX(DATOS,0,$O$2),IF($E$7:E162=E163,$D$7:D162),0)),INDEX(DATOS,0,$K$2))))))))</f>
        <v>0</v>
      </c>
      <c r="C163" s="32">
        <f t="shared" si="193"/>
        <v>20</v>
      </c>
      <c r="D163" s="34" t="str">
        <f>IF($B163=0,"--",INDEX(DATOS,$B163,O$2))</f>
        <v>--</v>
      </c>
      <c r="E163" s="64" t="s">
        <v>1</v>
      </c>
      <c r="F163" s="36" t="str">
        <f t="shared" si="120"/>
        <v>--</v>
      </c>
      <c r="G163" s="109" t="e">
        <f>VLOOKUP($D163,LOC_UNICOS,G$2,0)</f>
        <v>#N/A</v>
      </c>
      <c r="H163" s="109" t="e">
        <f>VLOOKUP($D163,LOC_UNICOS,H$2,0)</f>
        <v>#N/A</v>
      </c>
      <c r="I163" s="38">
        <f t="array" ref="I163">IF($B163=0,-999,IF(COUNTIFS($Z163:Z163,#N/A)&gt;0,-999,AVERAGE($Z163:Z163)))</f>
        <v>-999</v>
      </c>
      <c r="J163" s="38">
        <f t="array" ref="J163">IF($B163=0,-999,IF(COUNTIFS($Z163:AA163,#N/A)&gt;0,-999,AVERAGE($Z163:AA163)))</f>
        <v>-999</v>
      </c>
      <c r="K163" s="38">
        <f t="array" ref="K163">IF($B163=0,-999,IF(COUNTIFS($Z163:AB163,#N/A)&gt;0,-999,AVERAGE($Z163:AB163)))</f>
        <v>-999</v>
      </c>
      <c r="L163" s="38">
        <f t="array" ref="L163">IF($B163=0,-999,IF(COUNTIFS($Z163:AC163,#N/A)&gt;0,-999,AVERAGE($Z163:AC163)))</f>
        <v>-999</v>
      </c>
      <c r="M163" s="38">
        <f t="shared" si="173"/>
        <v>-999</v>
      </c>
      <c r="N163" s="38">
        <f t="shared" si="174"/>
        <v>-999</v>
      </c>
      <c r="O163" s="38">
        <f t="shared" si="175"/>
        <v>-999</v>
      </c>
      <c r="P163" s="38">
        <f t="shared" si="176"/>
        <v>-999</v>
      </c>
      <c r="Q163" s="37">
        <f t="shared" si="163"/>
        <v>0</v>
      </c>
      <c r="R163" s="37">
        <f t="shared" si="159"/>
        <v>0</v>
      </c>
      <c r="S163" s="37">
        <f t="shared" si="160"/>
        <v>0</v>
      </c>
      <c r="T163" s="37">
        <f t="shared" si="161"/>
        <v>0</v>
      </c>
      <c r="U163" s="37">
        <f t="shared" si="164"/>
        <v>2018</v>
      </c>
      <c r="V163" s="37">
        <f t="shared" ref="V163:X163" si="200">U163-1</f>
        <v>2017</v>
      </c>
      <c r="W163" s="37">
        <f t="shared" si="200"/>
        <v>2016</v>
      </c>
      <c r="X163" s="37">
        <f t="shared" si="200"/>
        <v>2015</v>
      </c>
      <c r="Y163" s="39"/>
      <c r="Z163" s="62" t="e">
        <f>IFERROR(IF($B163=0,#N/A,AVERAGEIFS(INDEX(DATOS,0,$C163),INDEX(DATOS,0,$C163),"&lt;&gt;#N/D",INDEX(DATOS,0,$L$2),0,INDEX(DATOS,0,$M$2),1,INDEX(DATOS,0,$N$2),U163,INDEX(DATOS,0,$O$2),$D163)),#N/A)</f>
        <v>#N/A</v>
      </c>
      <c r="AA163" s="62" t="e">
        <f>IFERROR(IF($B163=0,#N/A,AVERAGEIFS(INDEX(DATOS,0,$C163),INDEX(DATOS,0,$C163),"&lt;&gt;#N/D",INDEX(DATOS,0,$L$2),0,INDEX(DATOS,0,$M$2),1,INDEX(DATOS,0,$N$2),V163,INDEX(DATOS,0,$O$2),$D163)),#N/A)</f>
        <v>#N/A</v>
      </c>
      <c r="AB163" s="62" t="e">
        <f>IFERROR(IF($B163=0,#N/A,AVERAGEIFS(INDEX(DATOS,0,$C163),INDEX(DATOS,0,$C163),"&lt;&gt;#N/D",INDEX(DATOS,0,$L$2),0,INDEX(DATOS,0,$M$2),1,INDEX(DATOS,0,$N$2),W163,INDEX(DATOS,0,$O$2),$D163)),#N/A)</f>
        <v>#N/A</v>
      </c>
      <c r="AC163" s="62" t="e">
        <f>IFERROR(IF($B163=0,#N/A,AVERAGEIFS(INDEX(DATOS,0,$C163),INDEX(DATOS,0,$C163),"&lt;&gt;#N/D",INDEX(DATOS,0,$L$2),0,INDEX(DATOS,0,$M$2),1,INDEX(DATOS,0,$N$2),X163,INDEX(DATOS,0,$O$2),$D163)),#N/A)</f>
        <v>#N/A</v>
      </c>
      <c r="AD163" s="33"/>
      <c r="AE163" s="40">
        <f>IFERROR(IF(ISNA(#REF!),-999,IF(I163=0,0,_xlfn.STDEV.P(#REF!)/I163*100)),-999)</f>
        <v>-999</v>
      </c>
      <c r="AF163" s="40">
        <f>IFERROR(IF(ISNA(#REF!),-999,IF(J163=0,0,_xlfn.STDEV.P(#REF!)/J163*100)),-999)</f>
        <v>-999</v>
      </c>
      <c r="AG163" s="40">
        <f>IFERROR(IF(ISNA(#REF!),-999,IF(K163=0,0,_xlfn.STDEV.P(#REF!)/K163*100)),-999)</f>
        <v>-999</v>
      </c>
      <c r="AH163" s="40">
        <f>IFERROR(IF(ISNA(#REF!),-999,IF(L163=0,0,_xlfn.STDEV.P(#REF!)/L163*100)),-999)</f>
        <v>-999</v>
      </c>
      <c r="AI163" s="40"/>
    </row>
    <row r="164" spans="1:35" x14ac:dyDescent="0.35">
      <c r="A164">
        <f t="shared" si="192"/>
        <v>158</v>
      </c>
      <c r="B164" s="35">
        <f t="array" ref="B164">IF(B163=0,0,MIN(IF(INDEX(DATOS,0,$N$2)=$U164,IF(ISNUMBER(INDEX(DATOS,0,$C164)),IF(INDEX(DATOS,0,$L$2)=0,IF(INDEX(DATOS,0,$M$2)=1,IF(ISNA(MATCH(INDEX(DATOS,0,$O$2),IF($E$7:E163=E164,$D$7:D163),0)),INDEX(DATOS,0,$K$2))))))))</f>
        <v>0</v>
      </c>
      <c r="C164" s="32">
        <f t="shared" si="193"/>
        <v>20</v>
      </c>
      <c r="D164" s="34" t="str">
        <f>IF($B164=0,"--",INDEX(DATOS,$B164,O$2))</f>
        <v>--</v>
      </c>
      <c r="E164" s="64" t="s">
        <v>1</v>
      </c>
      <c r="F164" s="36" t="str">
        <f t="shared" si="120"/>
        <v>--</v>
      </c>
      <c r="G164" s="109" t="e">
        <f>VLOOKUP($D164,LOC_UNICOS,G$2,0)</f>
        <v>#N/A</v>
      </c>
      <c r="H164" s="109" t="e">
        <f>VLOOKUP($D164,LOC_UNICOS,H$2,0)</f>
        <v>#N/A</v>
      </c>
      <c r="I164" s="38">
        <f t="array" ref="I164">IF($B164=0,-999,IF(COUNTIFS($Z164:Z164,#N/A)&gt;0,-999,AVERAGE($Z164:Z164)))</f>
        <v>-999</v>
      </c>
      <c r="J164" s="38">
        <f t="array" ref="J164">IF($B164=0,-999,IF(COUNTIFS($Z164:AA164,#N/A)&gt;0,-999,AVERAGE($Z164:AA164)))</f>
        <v>-999</v>
      </c>
      <c r="K164" s="38">
        <f t="array" ref="K164">IF($B164=0,-999,IF(COUNTIFS($Z164:AB164,#N/A)&gt;0,-999,AVERAGE($Z164:AB164)))</f>
        <v>-999</v>
      </c>
      <c r="L164" s="38">
        <f t="array" ref="L164">IF($B164=0,-999,IF(COUNTIFS($Z164:AC164,#N/A)&gt;0,-999,AVERAGE($Z164:AC164)))</f>
        <v>-999</v>
      </c>
      <c r="M164" s="38">
        <f t="shared" si="173"/>
        <v>-999</v>
      </c>
      <c r="N164" s="38">
        <f t="shared" si="174"/>
        <v>-999</v>
      </c>
      <c r="O164" s="38">
        <f t="shared" si="175"/>
        <v>-999</v>
      </c>
      <c r="P164" s="38">
        <f t="shared" si="176"/>
        <v>-999</v>
      </c>
      <c r="Q164" s="37">
        <f t="shared" si="163"/>
        <v>0</v>
      </c>
      <c r="R164" s="37">
        <f t="shared" si="159"/>
        <v>0</v>
      </c>
      <c r="S164" s="37">
        <f t="shared" si="160"/>
        <v>0</v>
      </c>
      <c r="T164" s="37">
        <f t="shared" si="161"/>
        <v>0</v>
      </c>
      <c r="U164" s="37">
        <f t="shared" si="164"/>
        <v>2018</v>
      </c>
      <c r="V164" s="37">
        <f t="shared" ref="V164:X164" si="201">U164-1</f>
        <v>2017</v>
      </c>
      <c r="W164" s="37">
        <f t="shared" si="201"/>
        <v>2016</v>
      </c>
      <c r="X164" s="37">
        <f t="shared" si="201"/>
        <v>2015</v>
      </c>
      <c r="Y164" s="39"/>
      <c r="Z164" s="62" t="e">
        <f>IFERROR(IF($B164=0,#N/A,AVERAGEIFS(INDEX(DATOS,0,$C164),INDEX(DATOS,0,$C164),"&lt;&gt;#N/D",INDEX(DATOS,0,$L$2),0,INDEX(DATOS,0,$M$2),1,INDEX(DATOS,0,$N$2),U164,INDEX(DATOS,0,$O$2),$D164)),#N/A)</f>
        <v>#N/A</v>
      </c>
      <c r="AA164" s="62" t="e">
        <f>IFERROR(IF($B164=0,#N/A,AVERAGEIFS(INDEX(DATOS,0,$C164),INDEX(DATOS,0,$C164),"&lt;&gt;#N/D",INDEX(DATOS,0,$L$2),0,INDEX(DATOS,0,$M$2),1,INDEX(DATOS,0,$N$2),V164,INDEX(DATOS,0,$O$2),$D164)),#N/A)</f>
        <v>#N/A</v>
      </c>
      <c r="AB164" s="62" t="e">
        <f>IFERROR(IF($B164=0,#N/A,AVERAGEIFS(INDEX(DATOS,0,$C164),INDEX(DATOS,0,$C164),"&lt;&gt;#N/D",INDEX(DATOS,0,$L$2),0,INDEX(DATOS,0,$M$2),1,INDEX(DATOS,0,$N$2),W164,INDEX(DATOS,0,$O$2),$D164)),#N/A)</f>
        <v>#N/A</v>
      </c>
      <c r="AC164" s="62" t="e">
        <f>IFERROR(IF($B164=0,#N/A,AVERAGEIFS(INDEX(DATOS,0,$C164),INDEX(DATOS,0,$C164),"&lt;&gt;#N/D",INDEX(DATOS,0,$L$2),0,INDEX(DATOS,0,$M$2),1,INDEX(DATOS,0,$N$2),X164,INDEX(DATOS,0,$O$2),$D164)),#N/A)</f>
        <v>#N/A</v>
      </c>
      <c r="AD164" s="33"/>
      <c r="AE164" s="40">
        <f>IFERROR(IF(ISNA(#REF!),-999,IF(I164=0,0,_xlfn.STDEV.P(#REF!)/I164*100)),-999)</f>
        <v>-999</v>
      </c>
      <c r="AF164" s="40">
        <f>IFERROR(IF(ISNA(#REF!),-999,IF(J164=0,0,_xlfn.STDEV.P(#REF!)/J164*100)),-999)</f>
        <v>-999</v>
      </c>
      <c r="AG164" s="40">
        <f>IFERROR(IF(ISNA(#REF!),-999,IF(K164=0,0,_xlfn.STDEV.P(#REF!)/K164*100)),-999)</f>
        <v>-999</v>
      </c>
      <c r="AH164" s="40">
        <f>IFERROR(IF(ISNA(#REF!),-999,IF(L164=0,0,_xlfn.STDEV.P(#REF!)/L164*100)),-999)</f>
        <v>-999</v>
      </c>
      <c r="AI164" s="40"/>
    </row>
    <row r="165" spans="1:35" x14ac:dyDescent="0.35">
      <c r="A165">
        <f t="shared" si="192"/>
        <v>159</v>
      </c>
      <c r="B165" s="35">
        <f t="array" ref="B165">IF(B164=0,0,MIN(IF(INDEX(DATOS,0,$N$2)=$U165,IF(ISNUMBER(INDEX(DATOS,0,$C165)),IF(INDEX(DATOS,0,$L$2)=0,IF(INDEX(DATOS,0,$M$2)=1,IF(ISNA(MATCH(INDEX(DATOS,0,$O$2),IF($E$7:E164=E165,$D$7:D164),0)),INDEX(DATOS,0,$K$2))))))))</f>
        <v>0</v>
      </c>
      <c r="C165" s="32">
        <f t="shared" si="193"/>
        <v>20</v>
      </c>
      <c r="D165" s="34" t="str">
        <f>IF($B165=0,"--",INDEX(DATOS,$B165,O$2))</f>
        <v>--</v>
      </c>
      <c r="E165" s="64" t="s">
        <v>1</v>
      </c>
      <c r="F165" s="36" t="str">
        <f t="shared" ref="F165:F228" si="202">IFERROR(SUBSTITUTE(MID(D165,1,FIND(",",D165)-1),"Departamento de","Dpto."),D165)</f>
        <v>--</v>
      </c>
      <c r="G165" s="109" t="e">
        <f>VLOOKUP($D165,LOC_UNICOS,G$2,0)</f>
        <v>#N/A</v>
      </c>
      <c r="H165" s="109" t="e">
        <f>VLOOKUP($D165,LOC_UNICOS,H$2,0)</f>
        <v>#N/A</v>
      </c>
      <c r="I165" s="38">
        <f t="array" ref="I165">IF($B165=0,-999,IF(COUNTIFS($Z165:Z165,#N/A)&gt;0,-999,AVERAGE($Z165:Z165)))</f>
        <v>-999</v>
      </c>
      <c r="J165" s="38">
        <f t="array" ref="J165">IF($B165=0,-999,IF(COUNTIFS($Z165:AA165,#N/A)&gt;0,-999,AVERAGE($Z165:AA165)))</f>
        <v>-999</v>
      </c>
      <c r="K165" s="38">
        <f t="array" ref="K165">IF($B165=0,-999,IF(COUNTIFS($Z165:AB165,#N/A)&gt;0,-999,AVERAGE($Z165:AB165)))</f>
        <v>-999</v>
      </c>
      <c r="L165" s="38">
        <f t="array" ref="L165">IF($B165=0,-999,IF(COUNTIFS($Z165:AC165,#N/A)&gt;0,-999,AVERAGE($Z165:AC165)))</f>
        <v>-999</v>
      </c>
      <c r="M165" s="38">
        <f t="shared" si="173"/>
        <v>-999</v>
      </c>
      <c r="N165" s="38">
        <f t="shared" si="174"/>
        <v>-999</v>
      </c>
      <c r="O165" s="38">
        <f t="shared" si="175"/>
        <v>-999</v>
      </c>
      <c r="P165" s="38">
        <f t="shared" si="176"/>
        <v>-999</v>
      </c>
      <c r="Q165" s="37">
        <f t="shared" si="163"/>
        <v>0</v>
      </c>
      <c r="R165" s="37">
        <f t="shared" si="159"/>
        <v>0</v>
      </c>
      <c r="S165" s="37">
        <f t="shared" si="160"/>
        <v>0</v>
      </c>
      <c r="T165" s="37">
        <f t="shared" si="161"/>
        <v>0</v>
      </c>
      <c r="U165" s="37">
        <f t="shared" si="164"/>
        <v>2018</v>
      </c>
      <c r="V165" s="37">
        <f t="shared" ref="V165:X165" si="203">U165-1</f>
        <v>2017</v>
      </c>
      <c r="W165" s="37">
        <f t="shared" si="203"/>
        <v>2016</v>
      </c>
      <c r="X165" s="37">
        <f t="shared" si="203"/>
        <v>2015</v>
      </c>
      <c r="Y165" s="39"/>
      <c r="Z165" s="62" t="e">
        <f>IFERROR(IF($B165=0,#N/A,AVERAGEIFS(INDEX(DATOS,0,$C165),INDEX(DATOS,0,$C165),"&lt;&gt;#N/D",INDEX(DATOS,0,$L$2),0,INDEX(DATOS,0,$M$2),1,INDEX(DATOS,0,$N$2),U165,INDEX(DATOS,0,$O$2),$D165)),#N/A)</f>
        <v>#N/A</v>
      </c>
      <c r="AA165" s="62" t="e">
        <f>IFERROR(IF($B165=0,#N/A,AVERAGEIFS(INDEX(DATOS,0,$C165),INDEX(DATOS,0,$C165),"&lt;&gt;#N/D",INDEX(DATOS,0,$L$2),0,INDEX(DATOS,0,$M$2),1,INDEX(DATOS,0,$N$2),V165,INDEX(DATOS,0,$O$2),$D165)),#N/A)</f>
        <v>#N/A</v>
      </c>
      <c r="AB165" s="62" t="e">
        <f>IFERROR(IF($B165=0,#N/A,AVERAGEIFS(INDEX(DATOS,0,$C165),INDEX(DATOS,0,$C165),"&lt;&gt;#N/D",INDEX(DATOS,0,$L$2),0,INDEX(DATOS,0,$M$2),1,INDEX(DATOS,0,$N$2),W165,INDEX(DATOS,0,$O$2),$D165)),#N/A)</f>
        <v>#N/A</v>
      </c>
      <c r="AC165" s="62" t="e">
        <f>IFERROR(IF($B165=0,#N/A,AVERAGEIFS(INDEX(DATOS,0,$C165),INDEX(DATOS,0,$C165),"&lt;&gt;#N/D",INDEX(DATOS,0,$L$2),0,INDEX(DATOS,0,$M$2),1,INDEX(DATOS,0,$N$2),X165,INDEX(DATOS,0,$O$2),$D165)),#N/A)</f>
        <v>#N/A</v>
      </c>
      <c r="AD165" s="33"/>
      <c r="AE165" s="40">
        <f>IFERROR(IF(ISNA(#REF!),-999,IF(I165=0,0,_xlfn.STDEV.P(#REF!)/I165*100)),-999)</f>
        <v>-999</v>
      </c>
      <c r="AF165" s="40">
        <f>IFERROR(IF(ISNA(#REF!),-999,IF(J165=0,0,_xlfn.STDEV.P(#REF!)/J165*100)),-999)</f>
        <v>-999</v>
      </c>
      <c r="AG165" s="40">
        <f>IFERROR(IF(ISNA(#REF!),-999,IF(K165=0,0,_xlfn.STDEV.P(#REF!)/K165*100)),-999)</f>
        <v>-999</v>
      </c>
      <c r="AH165" s="40">
        <f>IFERROR(IF(ISNA(#REF!),-999,IF(L165=0,0,_xlfn.STDEV.P(#REF!)/L165*100)),-999)</f>
        <v>-999</v>
      </c>
      <c r="AI165" s="40"/>
    </row>
    <row r="166" spans="1:35" x14ac:dyDescent="0.35">
      <c r="A166">
        <f t="shared" si="192"/>
        <v>160</v>
      </c>
      <c r="B166" s="35">
        <f t="array" ref="B166">IF(B165=0,0,MIN(IF(INDEX(DATOS,0,$N$2)=$U166,IF(ISNUMBER(INDEX(DATOS,0,$C166)),IF(INDEX(DATOS,0,$L$2)=0,IF(INDEX(DATOS,0,$M$2)=1,IF(ISNA(MATCH(INDEX(DATOS,0,$O$2),IF($E$7:E165=E166,$D$7:D165),0)),INDEX(DATOS,0,$K$2))))))))</f>
        <v>0</v>
      </c>
      <c r="C166" s="32">
        <f t="shared" si="193"/>
        <v>20</v>
      </c>
      <c r="D166" s="34" t="str">
        <f>IF($B166=0,"--",INDEX(DATOS,$B166,O$2))</f>
        <v>--</v>
      </c>
      <c r="E166" s="64" t="s">
        <v>1</v>
      </c>
      <c r="F166" s="36" t="str">
        <f t="shared" si="202"/>
        <v>--</v>
      </c>
      <c r="G166" s="109" t="e">
        <f>VLOOKUP($D166,LOC_UNICOS,G$2,0)</f>
        <v>#N/A</v>
      </c>
      <c r="H166" s="109" t="e">
        <f>VLOOKUP($D166,LOC_UNICOS,H$2,0)</f>
        <v>#N/A</v>
      </c>
      <c r="I166" s="38">
        <f t="array" ref="I166">IF($B166=0,-999,IF(COUNTIFS($Z166:Z166,#N/A)&gt;0,-999,AVERAGE($Z166:Z166)))</f>
        <v>-999</v>
      </c>
      <c r="J166" s="38">
        <f t="array" ref="J166">IF($B166=0,-999,IF(COUNTIFS($Z166:AA166,#N/A)&gt;0,-999,AVERAGE($Z166:AA166)))</f>
        <v>-999</v>
      </c>
      <c r="K166" s="38">
        <f t="array" ref="K166">IF($B166=0,-999,IF(COUNTIFS($Z166:AB166,#N/A)&gt;0,-999,AVERAGE($Z166:AB166)))</f>
        <v>-999</v>
      </c>
      <c r="L166" s="38">
        <f t="array" ref="L166">IF($B166=0,-999,IF(COUNTIFS($Z166:AC166,#N/A)&gt;0,-999,AVERAGE($Z166:AC166)))</f>
        <v>-999</v>
      </c>
      <c r="M166" s="38">
        <f t="shared" si="173"/>
        <v>-999</v>
      </c>
      <c r="N166" s="38">
        <f t="shared" si="174"/>
        <v>-999</v>
      </c>
      <c r="O166" s="38">
        <f t="shared" si="175"/>
        <v>-999</v>
      </c>
      <c r="P166" s="38">
        <f t="shared" si="176"/>
        <v>-999</v>
      </c>
      <c r="Q166" s="37">
        <f t="shared" si="163"/>
        <v>0</v>
      </c>
      <c r="R166" s="37">
        <f t="shared" si="159"/>
        <v>0</v>
      </c>
      <c r="S166" s="37">
        <f t="shared" si="160"/>
        <v>0</v>
      </c>
      <c r="T166" s="37">
        <f t="shared" si="161"/>
        <v>0</v>
      </c>
      <c r="U166" s="37">
        <f t="shared" si="164"/>
        <v>2018</v>
      </c>
      <c r="V166" s="37">
        <f t="shared" ref="V166:X166" si="204">U166-1</f>
        <v>2017</v>
      </c>
      <c r="W166" s="37">
        <f t="shared" si="204"/>
        <v>2016</v>
      </c>
      <c r="X166" s="37">
        <f t="shared" si="204"/>
        <v>2015</v>
      </c>
      <c r="Y166" s="39"/>
      <c r="Z166" s="62" t="e">
        <f>IFERROR(IF($B166=0,#N/A,AVERAGEIFS(INDEX(DATOS,0,$C166),INDEX(DATOS,0,$C166),"&lt;&gt;#N/D",INDEX(DATOS,0,$L$2),0,INDEX(DATOS,0,$M$2),1,INDEX(DATOS,0,$N$2),U166,INDEX(DATOS,0,$O$2),$D166)),#N/A)</f>
        <v>#N/A</v>
      </c>
      <c r="AA166" s="62" t="e">
        <f>IFERROR(IF($B166=0,#N/A,AVERAGEIFS(INDEX(DATOS,0,$C166),INDEX(DATOS,0,$C166),"&lt;&gt;#N/D",INDEX(DATOS,0,$L$2),0,INDEX(DATOS,0,$M$2),1,INDEX(DATOS,0,$N$2),V166,INDEX(DATOS,0,$O$2),$D166)),#N/A)</f>
        <v>#N/A</v>
      </c>
      <c r="AB166" s="62" t="e">
        <f>IFERROR(IF($B166=0,#N/A,AVERAGEIFS(INDEX(DATOS,0,$C166),INDEX(DATOS,0,$C166),"&lt;&gt;#N/D",INDEX(DATOS,0,$L$2),0,INDEX(DATOS,0,$M$2),1,INDEX(DATOS,0,$N$2),W166,INDEX(DATOS,0,$O$2),$D166)),#N/A)</f>
        <v>#N/A</v>
      </c>
      <c r="AC166" s="62" t="e">
        <f>IFERROR(IF($B166=0,#N/A,AVERAGEIFS(INDEX(DATOS,0,$C166),INDEX(DATOS,0,$C166),"&lt;&gt;#N/D",INDEX(DATOS,0,$L$2),0,INDEX(DATOS,0,$M$2),1,INDEX(DATOS,0,$N$2),X166,INDEX(DATOS,0,$O$2),$D166)),#N/A)</f>
        <v>#N/A</v>
      </c>
      <c r="AD166" s="33"/>
      <c r="AE166" s="40">
        <f>IFERROR(IF(ISNA(#REF!),-999,IF(I166=0,0,_xlfn.STDEV.P(#REF!)/I166*100)),-999)</f>
        <v>-999</v>
      </c>
      <c r="AF166" s="40">
        <f>IFERROR(IF(ISNA(#REF!),-999,IF(J166=0,0,_xlfn.STDEV.P(#REF!)/J166*100)),-999)</f>
        <v>-999</v>
      </c>
      <c r="AG166" s="40">
        <f>IFERROR(IF(ISNA(#REF!),-999,IF(K166=0,0,_xlfn.STDEV.P(#REF!)/K166*100)),-999)</f>
        <v>-999</v>
      </c>
      <c r="AH166" s="40">
        <f>IFERROR(IF(ISNA(#REF!),-999,IF(L166=0,0,_xlfn.STDEV.P(#REF!)/L166*100)),-999)</f>
        <v>-999</v>
      </c>
      <c r="AI166" s="40"/>
    </row>
    <row r="167" spans="1:35" x14ac:dyDescent="0.35">
      <c r="A167">
        <f t="shared" si="192"/>
        <v>161</v>
      </c>
      <c r="B167" s="35">
        <f t="array" ref="B167">IF(B166=0,0,MIN(IF(INDEX(DATOS,0,$N$2)=$U167,IF(ISNUMBER(INDEX(DATOS,0,$C167)),IF(INDEX(DATOS,0,$L$2)=0,IF(INDEX(DATOS,0,$M$2)=1,IF(ISNA(MATCH(INDEX(DATOS,0,$O$2),IF($E$7:E166=E167,$D$7:D166),0)),INDEX(DATOS,0,$K$2))))))))</f>
        <v>0</v>
      </c>
      <c r="C167" s="32">
        <f t="shared" si="193"/>
        <v>20</v>
      </c>
      <c r="D167" s="34" t="str">
        <f>IF($B167=0,"--",INDEX(DATOS,$B167,O$2))</f>
        <v>--</v>
      </c>
      <c r="E167" s="64" t="s">
        <v>1</v>
      </c>
      <c r="F167" s="36" t="str">
        <f t="shared" si="202"/>
        <v>--</v>
      </c>
      <c r="G167" s="109" t="e">
        <f>VLOOKUP($D167,LOC_UNICOS,G$2,0)</f>
        <v>#N/A</v>
      </c>
      <c r="H167" s="109" t="e">
        <f>VLOOKUP($D167,LOC_UNICOS,H$2,0)</f>
        <v>#N/A</v>
      </c>
      <c r="I167" s="38">
        <f t="array" ref="I167">IF($B167=0,-999,IF(COUNTIFS($Z167:Z167,#N/A)&gt;0,-999,AVERAGE($Z167:Z167)))</f>
        <v>-999</v>
      </c>
      <c r="J167" s="38">
        <f t="array" ref="J167">IF($B167=0,-999,IF(COUNTIFS($Z167:AA167,#N/A)&gt;0,-999,AVERAGE($Z167:AA167)))</f>
        <v>-999</v>
      </c>
      <c r="K167" s="38">
        <f t="array" ref="K167">IF($B167=0,-999,IF(COUNTIFS($Z167:AB167,#N/A)&gt;0,-999,AVERAGE($Z167:AB167)))</f>
        <v>-999</v>
      </c>
      <c r="L167" s="38">
        <f t="array" ref="L167">IF($B167=0,-999,IF(COUNTIFS($Z167:AC167,#N/A)&gt;0,-999,AVERAGE($Z167:AC167)))</f>
        <v>-999</v>
      </c>
      <c r="M167" s="38">
        <f t="shared" si="173"/>
        <v>-999</v>
      </c>
      <c r="N167" s="38">
        <f t="shared" si="174"/>
        <v>-999</v>
      </c>
      <c r="O167" s="38">
        <f t="shared" si="175"/>
        <v>-999</v>
      </c>
      <c r="P167" s="38">
        <f t="shared" si="176"/>
        <v>-999</v>
      </c>
      <c r="Q167" s="37">
        <f t="shared" si="163"/>
        <v>0</v>
      </c>
      <c r="R167" s="37">
        <f t="shared" si="159"/>
        <v>0</v>
      </c>
      <c r="S167" s="37">
        <f t="shared" si="160"/>
        <v>0</v>
      </c>
      <c r="T167" s="37">
        <f t="shared" si="161"/>
        <v>0</v>
      </c>
      <c r="U167" s="37">
        <f t="shared" si="164"/>
        <v>2018</v>
      </c>
      <c r="V167" s="37">
        <f t="shared" ref="V167:X167" si="205">U167-1</f>
        <v>2017</v>
      </c>
      <c r="W167" s="37">
        <f t="shared" si="205"/>
        <v>2016</v>
      </c>
      <c r="X167" s="37">
        <f t="shared" si="205"/>
        <v>2015</v>
      </c>
      <c r="Y167" s="39"/>
      <c r="Z167" s="62" t="e">
        <f>IFERROR(IF($B167=0,#N/A,AVERAGEIFS(INDEX(DATOS,0,$C167),INDEX(DATOS,0,$C167),"&lt;&gt;#N/D",INDEX(DATOS,0,$L$2),0,INDEX(DATOS,0,$M$2),1,INDEX(DATOS,0,$N$2),U167,INDEX(DATOS,0,$O$2),$D167)),#N/A)</f>
        <v>#N/A</v>
      </c>
      <c r="AA167" s="62" t="e">
        <f>IFERROR(IF($B167=0,#N/A,AVERAGEIFS(INDEX(DATOS,0,$C167),INDEX(DATOS,0,$C167),"&lt;&gt;#N/D",INDEX(DATOS,0,$L$2),0,INDEX(DATOS,0,$M$2),1,INDEX(DATOS,0,$N$2),V167,INDEX(DATOS,0,$O$2),$D167)),#N/A)</f>
        <v>#N/A</v>
      </c>
      <c r="AB167" s="62" t="e">
        <f>IFERROR(IF($B167=0,#N/A,AVERAGEIFS(INDEX(DATOS,0,$C167),INDEX(DATOS,0,$C167),"&lt;&gt;#N/D",INDEX(DATOS,0,$L$2),0,INDEX(DATOS,0,$M$2),1,INDEX(DATOS,0,$N$2),W167,INDEX(DATOS,0,$O$2),$D167)),#N/A)</f>
        <v>#N/A</v>
      </c>
      <c r="AC167" s="62" t="e">
        <f>IFERROR(IF($B167=0,#N/A,AVERAGEIFS(INDEX(DATOS,0,$C167),INDEX(DATOS,0,$C167),"&lt;&gt;#N/D",INDEX(DATOS,0,$L$2),0,INDEX(DATOS,0,$M$2),1,INDEX(DATOS,0,$N$2),X167,INDEX(DATOS,0,$O$2),$D167)),#N/A)</f>
        <v>#N/A</v>
      </c>
      <c r="AD167" s="33"/>
      <c r="AE167" s="40">
        <f>IFERROR(IF(ISNA(#REF!),-999,IF(I167=0,0,_xlfn.STDEV.P(#REF!)/I167*100)),-999)</f>
        <v>-999</v>
      </c>
      <c r="AF167" s="40">
        <f>IFERROR(IF(ISNA(#REF!),-999,IF(J167=0,0,_xlfn.STDEV.P(#REF!)/J167*100)),-999)</f>
        <v>-999</v>
      </c>
      <c r="AG167" s="40">
        <f>IFERROR(IF(ISNA(#REF!),-999,IF(K167=0,0,_xlfn.STDEV.P(#REF!)/K167*100)),-999)</f>
        <v>-999</v>
      </c>
      <c r="AH167" s="40">
        <f>IFERROR(IF(ISNA(#REF!),-999,IF(L167=0,0,_xlfn.STDEV.P(#REF!)/L167*100)),-999)</f>
        <v>-999</v>
      </c>
      <c r="AI167" s="40"/>
    </row>
    <row r="168" spans="1:35" x14ac:dyDescent="0.35">
      <c r="A168">
        <f t="shared" si="192"/>
        <v>162</v>
      </c>
      <c r="B168" s="35">
        <f t="array" ref="B168">IF(B167=0,0,MIN(IF(INDEX(DATOS,0,$N$2)=$U168,IF(ISNUMBER(INDEX(DATOS,0,$C168)),IF(INDEX(DATOS,0,$L$2)=0,IF(INDEX(DATOS,0,$M$2)=1,IF(ISNA(MATCH(INDEX(DATOS,0,$O$2),IF($E$7:E167=E168,$D$7:D167),0)),INDEX(DATOS,0,$K$2))))))))</f>
        <v>0</v>
      </c>
      <c r="C168" s="32">
        <f t="shared" si="193"/>
        <v>20</v>
      </c>
      <c r="D168" s="34" t="str">
        <f>IF($B168=0,"--",INDEX(DATOS,$B168,O$2))</f>
        <v>--</v>
      </c>
      <c r="E168" s="64" t="s">
        <v>1</v>
      </c>
      <c r="F168" s="36" t="str">
        <f t="shared" si="202"/>
        <v>--</v>
      </c>
      <c r="G168" s="109" t="e">
        <f>VLOOKUP($D168,LOC_UNICOS,G$2,0)</f>
        <v>#N/A</v>
      </c>
      <c r="H168" s="109" t="e">
        <f>VLOOKUP($D168,LOC_UNICOS,H$2,0)</f>
        <v>#N/A</v>
      </c>
      <c r="I168" s="38">
        <f t="array" ref="I168">IF($B168=0,-999,IF(COUNTIFS($Z168:Z168,#N/A)&gt;0,-999,AVERAGE($Z168:Z168)))</f>
        <v>-999</v>
      </c>
      <c r="J168" s="38">
        <f t="array" ref="J168">IF($B168=0,-999,IF(COUNTIFS($Z168:AA168,#N/A)&gt;0,-999,AVERAGE($Z168:AA168)))</f>
        <v>-999</v>
      </c>
      <c r="K168" s="38">
        <f t="array" ref="K168">IF($B168=0,-999,IF(COUNTIFS($Z168:AB168,#N/A)&gt;0,-999,AVERAGE($Z168:AB168)))</f>
        <v>-999</v>
      </c>
      <c r="L168" s="38">
        <f t="array" ref="L168">IF($B168=0,-999,IF(COUNTIFS($Z168:AC168,#N/A)&gt;0,-999,AVERAGE($Z168:AC168)))</f>
        <v>-999</v>
      </c>
      <c r="M168" s="38">
        <f t="shared" si="173"/>
        <v>-999</v>
      </c>
      <c r="N168" s="38">
        <f t="shared" si="174"/>
        <v>-999</v>
      </c>
      <c r="O168" s="38">
        <f t="shared" si="175"/>
        <v>-999</v>
      </c>
      <c r="P168" s="38">
        <f t="shared" si="176"/>
        <v>-999</v>
      </c>
      <c r="Q168" s="37">
        <f t="shared" si="163"/>
        <v>0</v>
      </c>
      <c r="R168" s="37">
        <f t="shared" si="159"/>
        <v>0</v>
      </c>
      <c r="S168" s="37">
        <f t="shared" si="160"/>
        <v>0</v>
      </c>
      <c r="T168" s="37">
        <f t="shared" si="161"/>
        <v>0</v>
      </c>
      <c r="U168" s="37">
        <f t="shared" si="164"/>
        <v>2018</v>
      </c>
      <c r="V168" s="37">
        <f t="shared" ref="V168:X168" si="206">U168-1</f>
        <v>2017</v>
      </c>
      <c r="W168" s="37">
        <f t="shared" si="206"/>
        <v>2016</v>
      </c>
      <c r="X168" s="37">
        <f t="shared" si="206"/>
        <v>2015</v>
      </c>
      <c r="Y168" s="39"/>
      <c r="Z168" s="62" t="e">
        <f>IFERROR(IF($B168=0,#N/A,AVERAGEIFS(INDEX(DATOS,0,$C168),INDEX(DATOS,0,$C168),"&lt;&gt;#N/D",INDEX(DATOS,0,$L$2),0,INDEX(DATOS,0,$M$2),1,INDEX(DATOS,0,$N$2),U168,INDEX(DATOS,0,$O$2),$D168)),#N/A)</f>
        <v>#N/A</v>
      </c>
      <c r="AA168" s="62" t="e">
        <f>IFERROR(IF($B168=0,#N/A,AVERAGEIFS(INDEX(DATOS,0,$C168),INDEX(DATOS,0,$C168),"&lt;&gt;#N/D",INDEX(DATOS,0,$L$2),0,INDEX(DATOS,0,$M$2),1,INDEX(DATOS,0,$N$2),V168,INDEX(DATOS,0,$O$2),$D168)),#N/A)</f>
        <v>#N/A</v>
      </c>
      <c r="AB168" s="62" t="e">
        <f>IFERROR(IF($B168=0,#N/A,AVERAGEIFS(INDEX(DATOS,0,$C168),INDEX(DATOS,0,$C168),"&lt;&gt;#N/D",INDEX(DATOS,0,$L$2),0,INDEX(DATOS,0,$M$2),1,INDEX(DATOS,0,$N$2),W168,INDEX(DATOS,0,$O$2),$D168)),#N/A)</f>
        <v>#N/A</v>
      </c>
      <c r="AC168" s="62" t="e">
        <f>IFERROR(IF($B168=0,#N/A,AVERAGEIFS(INDEX(DATOS,0,$C168),INDEX(DATOS,0,$C168),"&lt;&gt;#N/D",INDEX(DATOS,0,$L$2),0,INDEX(DATOS,0,$M$2),1,INDEX(DATOS,0,$N$2),X168,INDEX(DATOS,0,$O$2),$D168)),#N/A)</f>
        <v>#N/A</v>
      </c>
      <c r="AD168" s="33"/>
      <c r="AE168" s="40">
        <f>IFERROR(IF(ISNA(#REF!),-999,IF(I168=0,0,_xlfn.STDEV.P(#REF!)/I168*100)),-999)</f>
        <v>-999</v>
      </c>
      <c r="AF168" s="40">
        <f>IFERROR(IF(ISNA(#REF!),-999,IF(J168=0,0,_xlfn.STDEV.P(#REF!)/J168*100)),-999)</f>
        <v>-999</v>
      </c>
      <c r="AG168" s="40">
        <f>IFERROR(IF(ISNA(#REF!),-999,IF(K168=0,0,_xlfn.STDEV.P(#REF!)/K168*100)),-999)</f>
        <v>-999</v>
      </c>
      <c r="AH168" s="40">
        <f>IFERROR(IF(ISNA(#REF!),-999,IF(L168=0,0,_xlfn.STDEV.P(#REF!)/L168*100)),-999)</f>
        <v>-999</v>
      </c>
      <c r="AI168" s="40"/>
    </row>
    <row r="169" spans="1:35" x14ac:dyDescent="0.35">
      <c r="A169">
        <f t="shared" si="192"/>
        <v>163</v>
      </c>
      <c r="B169" s="35">
        <f t="array" ref="B169">IF(B168=0,0,MIN(IF(INDEX(DATOS,0,$N$2)=$U169,IF(ISNUMBER(INDEX(DATOS,0,$C169)),IF(INDEX(DATOS,0,$L$2)=0,IF(INDEX(DATOS,0,$M$2)=1,IF(ISNA(MATCH(INDEX(DATOS,0,$O$2),IF($E$7:E168=E169,$D$7:D168),0)),INDEX(DATOS,0,$K$2))))))))</f>
        <v>0</v>
      </c>
      <c r="C169" s="32">
        <f t="shared" si="193"/>
        <v>20</v>
      </c>
      <c r="D169" s="34" t="str">
        <f>IF($B169=0,"--",INDEX(DATOS,$B169,O$2))</f>
        <v>--</v>
      </c>
      <c r="E169" s="64" t="s">
        <v>1</v>
      </c>
      <c r="F169" s="36" t="str">
        <f t="shared" si="202"/>
        <v>--</v>
      </c>
      <c r="G169" s="109" t="e">
        <f>VLOOKUP($D169,LOC_UNICOS,G$2,0)</f>
        <v>#N/A</v>
      </c>
      <c r="H169" s="109" t="e">
        <f>VLOOKUP($D169,LOC_UNICOS,H$2,0)</f>
        <v>#N/A</v>
      </c>
      <c r="I169" s="38">
        <f t="array" ref="I169">IF($B169=0,-999,IF(COUNTIFS($Z169:Z169,#N/A)&gt;0,-999,AVERAGE($Z169:Z169)))</f>
        <v>-999</v>
      </c>
      <c r="J169" s="38">
        <f t="array" ref="J169">IF($B169=0,-999,IF(COUNTIFS($Z169:AA169,#N/A)&gt;0,-999,AVERAGE($Z169:AA169)))</f>
        <v>-999</v>
      </c>
      <c r="K169" s="38">
        <f t="array" ref="K169">IF($B169=0,-999,IF(COUNTIFS($Z169:AB169,#N/A)&gt;0,-999,AVERAGE($Z169:AB169)))</f>
        <v>-999</v>
      </c>
      <c r="L169" s="38">
        <f t="array" ref="L169">IF($B169=0,-999,IF(COUNTIFS($Z169:AC169,#N/A)&gt;0,-999,AVERAGE($Z169:AC169)))</f>
        <v>-999</v>
      </c>
      <c r="M169" s="38">
        <f t="shared" si="173"/>
        <v>-999</v>
      </c>
      <c r="N169" s="38">
        <f t="shared" si="174"/>
        <v>-999</v>
      </c>
      <c r="O169" s="38">
        <f t="shared" si="175"/>
        <v>-999</v>
      </c>
      <c r="P169" s="38">
        <f t="shared" si="176"/>
        <v>-999</v>
      </c>
      <c r="Q169" s="37">
        <f t="shared" si="163"/>
        <v>0</v>
      </c>
      <c r="R169" s="37">
        <f t="shared" si="159"/>
        <v>0</v>
      </c>
      <c r="S169" s="37">
        <f t="shared" si="160"/>
        <v>0</v>
      </c>
      <c r="T169" s="37">
        <f t="shared" si="161"/>
        <v>0</v>
      </c>
      <c r="U169" s="37">
        <f t="shared" si="164"/>
        <v>2018</v>
      </c>
      <c r="V169" s="37">
        <f t="shared" ref="V169:X169" si="207">U169-1</f>
        <v>2017</v>
      </c>
      <c r="W169" s="37">
        <f t="shared" si="207"/>
        <v>2016</v>
      </c>
      <c r="X169" s="37">
        <f t="shared" si="207"/>
        <v>2015</v>
      </c>
      <c r="Y169" s="39"/>
      <c r="Z169" s="62" t="e">
        <f>IFERROR(IF($B169=0,#N/A,AVERAGEIFS(INDEX(DATOS,0,$C169),INDEX(DATOS,0,$C169),"&lt;&gt;#N/D",INDEX(DATOS,0,$L$2),0,INDEX(DATOS,0,$M$2),1,INDEX(DATOS,0,$N$2),U169,INDEX(DATOS,0,$O$2),$D169)),#N/A)</f>
        <v>#N/A</v>
      </c>
      <c r="AA169" s="62" t="e">
        <f>IFERROR(IF($B169=0,#N/A,AVERAGEIFS(INDEX(DATOS,0,$C169),INDEX(DATOS,0,$C169),"&lt;&gt;#N/D",INDEX(DATOS,0,$L$2),0,INDEX(DATOS,0,$M$2),1,INDEX(DATOS,0,$N$2),V169,INDEX(DATOS,0,$O$2),$D169)),#N/A)</f>
        <v>#N/A</v>
      </c>
      <c r="AB169" s="62" t="e">
        <f>IFERROR(IF($B169=0,#N/A,AVERAGEIFS(INDEX(DATOS,0,$C169),INDEX(DATOS,0,$C169),"&lt;&gt;#N/D",INDEX(DATOS,0,$L$2),0,INDEX(DATOS,0,$M$2),1,INDEX(DATOS,0,$N$2),W169,INDEX(DATOS,0,$O$2),$D169)),#N/A)</f>
        <v>#N/A</v>
      </c>
      <c r="AC169" s="62" t="e">
        <f>IFERROR(IF($B169=0,#N/A,AVERAGEIFS(INDEX(DATOS,0,$C169),INDEX(DATOS,0,$C169),"&lt;&gt;#N/D",INDEX(DATOS,0,$L$2),0,INDEX(DATOS,0,$M$2),1,INDEX(DATOS,0,$N$2),X169,INDEX(DATOS,0,$O$2),$D169)),#N/A)</f>
        <v>#N/A</v>
      </c>
      <c r="AD169" s="33"/>
      <c r="AE169" s="40">
        <f>IFERROR(IF(ISNA(#REF!),-999,IF(I169=0,0,_xlfn.STDEV.P(#REF!)/I169*100)),-999)</f>
        <v>-999</v>
      </c>
      <c r="AF169" s="40">
        <f>IFERROR(IF(ISNA(#REF!),-999,IF(J169=0,0,_xlfn.STDEV.P(#REF!)/J169*100)),-999)</f>
        <v>-999</v>
      </c>
      <c r="AG169" s="40">
        <f>IFERROR(IF(ISNA(#REF!),-999,IF(K169=0,0,_xlfn.STDEV.P(#REF!)/K169*100)),-999)</f>
        <v>-999</v>
      </c>
      <c r="AH169" s="40">
        <f>IFERROR(IF(ISNA(#REF!),-999,IF(L169=0,0,_xlfn.STDEV.P(#REF!)/L169*100)),-999)</f>
        <v>-999</v>
      </c>
      <c r="AI169" s="40"/>
    </row>
    <row r="170" spans="1:35" x14ac:dyDescent="0.35">
      <c r="A170">
        <f t="shared" si="192"/>
        <v>164</v>
      </c>
      <c r="B170" s="35">
        <f t="array" ref="B170">IF(B169=0,0,MIN(IF(INDEX(DATOS,0,$N$2)=$U170,IF(ISNUMBER(INDEX(DATOS,0,$C170)),IF(INDEX(DATOS,0,$L$2)=0,IF(INDEX(DATOS,0,$M$2)=1,IF(ISNA(MATCH(INDEX(DATOS,0,$O$2),IF($E$7:E169=E170,$D$7:D169),0)),INDEX(DATOS,0,$K$2))))))))</f>
        <v>0</v>
      </c>
      <c r="C170" s="32">
        <f t="shared" si="193"/>
        <v>20</v>
      </c>
      <c r="D170" s="34" t="str">
        <f>IF($B170=0,"--",INDEX(DATOS,$B170,O$2))</f>
        <v>--</v>
      </c>
      <c r="E170" s="64" t="s">
        <v>1</v>
      </c>
      <c r="F170" s="36" t="str">
        <f t="shared" si="202"/>
        <v>--</v>
      </c>
      <c r="G170" s="109" t="e">
        <f>VLOOKUP($D170,LOC_UNICOS,G$2,0)</f>
        <v>#N/A</v>
      </c>
      <c r="H170" s="109" t="e">
        <f>VLOOKUP($D170,LOC_UNICOS,H$2,0)</f>
        <v>#N/A</v>
      </c>
      <c r="I170" s="38">
        <f t="array" ref="I170">IF($B170=0,-999,IF(COUNTIFS($Z170:Z170,#N/A)&gt;0,-999,AVERAGE($Z170:Z170)))</f>
        <v>-999</v>
      </c>
      <c r="J170" s="38">
        <f t="array" ref="J170">IF($B170=0,-999,IF(COUNTIFS($Z170:AA170,#N/A)&gt;0,-999,AVERAGE($Z170:AA170)))</f>
        <v>-999</v>
      </c>
      <c r="K170" s="38">
        <f t="array" ref="K170">IF($B170=0,-999,IF(COUNTIFS($Z170:AB170,#N/A)&gt;0,-999,AVERAGE($Z170:AB170)))</f>
        <v>-999</v>
      </c>
      <c r="L170" s="38">
        <f t="array" ref="L170">IF($B170=0,-999,IF(COUNTIFS($Z170:AC170,#N/A)&gt;0,-999,AVERAGE($Z170:AC170)))</f>
        <v>-999</v>
      </c>
      <c r="M170" s="38">
        <f t="shared" si="173"/>
        <v>-999</v>
      </c>
      <c r="N170" s="38">
        <f t="shared" si="174"/>
        <v>-999</v>
      </c>
      <c r="O170" s="38">
        <f t="shared" si="175"/>
        <v>-999</v>
      </c>
      <c r="P170" s="38">
        <f t="shared" si="176"/>
        <v>-999</v>
      </c>
      <c r="Q170" s="37">
        <f t="shared" si="163"/>
        <v>0</v>
      </c>
      <c r="R170" s="37">
        <f t="shared" si="159"/>
        <v>0</v>
      </c>
      <c r="S170" s="37">
        <f t="shared" si="160"/>
        <v>0</v>
      </c>
      <c r="T170" s="37">
        <f t="shared" si="161"/>
        <v>0</v>
      </c>
      <c r="U170" s="37">
        <f t="shared" si="164"/>
        <v>2018</v>
      </c>
      <c r="V170" s="37">
        <f t="shared" ref="V170:X170" si="208">U170-1</f>
        <v>2017</v>
      </c>
      <c r="W170" s="37">
        <f t="shared" si="208"/>
        <v>2016</v>
      </c>
      <c r="X170" s="37">
        <f t="shared" si="208"/>
        <v>2015</v>
      </c>
      <c r="Y170" s="39"/>
      <c r="Z170" s="62" t="e">
        <f>IFERROR(IF($B170=0,#N/A,AVERAGEIFS(INDEX(DATOS,0,$C170),INDEX(DATOS,0,$C170),"&lt;&gt;#N/D",INDEX(DATOS,0,$L$2),0,INDEX(DATOS,0,$M$2),1,INDEX(DATOS,0,$N$2),U170,INDEX(DATOS,0,$O$2),$D170)),#N/A)</f>
        <v>#N/A</v>
      </c>
      <c r="AA170" s="62" t="e">
        <f>IFERROR(IF($B170=0,#N/A,AVERAGEIFS(INDEX(DATOS,0,$C170),INDEX(DATOS,0,$C170),"&lt;&gt;#N/D",INDEX(DATOS,0,$L$2),0,INDEX(DATOS,0,$M$2),1,INDEX(DATOS,0,$N$2),V170,INDEX(DATOS,0,$O$2),$D170)),#N/A)</f>
        <v>#N/A</v>
      </c>
      <c r="AB170" s="62" t="e">
        <f>IFERROR(IF($B170=0,#N/A,AVERAGEIFS(INDEX(DATOS,0,$C170),INDEX(DATOS,0,$C170),"&lt;&gt;#N/D",INDEX(DATOS,0,$L$2),0,INDEX(DATOS,0,$M$2),1,INDEX(DATOS,0,$N$2),W170,INDEX(DATOS,0,$O$2),$D170)),#N/A)</f>
        <v>#N/A</v>
      </c>
      <c r="AC170" s="62" t="e">
        <f>IFERROR(IF($B170=0,#N/A,AVERAGEIFS(INDEX(DATOS,0,$C170),INDEX(DATOS,0,$C170),"&lt;&gt;#N/D",INDEX(DATOS,0,$L$2),0,INDEX(DATOS,0,$M$2),1,INDEX(DATOS,0,$N$2),X170,INDEX(DATOS,0,$O$2),$D170)),#N/A)</f>
        <v>#N/A</v>
      </c>
      <c r="AD170" s="33"/>
      <c r="AE170" s="40">
        <f>IFERROR(IF(ISNA(#REF!),-999,IF(I170=0,0,_xlfn.STDEV.P(#REF!)/I170*100)),-999)</f>
        <v>-999</v>
      </c>
      <c r="AF170" s="40">
        <f>IFERROR(IF(ISNA(#REF!),-999,IF(J170=0,0,_xlfn.STDEV.P(#REF!)/J170*100)),-999)</f>
        <v>-999</v>
      </c>
      <c r="AG170" s="40">
        <f>IFERROR(IF(ISNA(#REF!),-999,IF(K170=0,0,_xlfn.STDEV.P(#REF!)/K170*100)),-999)</f>
        <v>-999</v>
      </c>
      <c r="AH170" s="40">
        <f>IFERROR(IF(ISNA(#REF!),-999,IF(L170=0,0,_xlfn.STDEV.P(#REF!)/L170*100)),-999)</f>
        <v>-999</v>
      </c>
      <c r="AI170" s="40"/>
    </row>
    <row r="171" spans="1:35" x14ac:dyDescent="0.35">
      <c r="A171">
        <f t="shared" si="192"/>
        <v>165</v>
      </c>
      <c r="B171" s="35">
        <f t="array" ref="B171">IF(B170=0,0,MIN(IF(INDEX(DATOS,0,$N$2)=$U171,IF(ISNUMBER(INDEX(DATOS,0,$C171)),IF(INDEX(DATOS,0,$L$2)=0,IF(INDEX(DATOS,0,$M$2)=1,IF(ISNA(MATCH(INDEX(DATOS,0,$O$2),IF($E$7:E170=E171,$D$7:D170),0)),INDEX(DATOS,0,$K$2))))))))</f>
        <v>0</v>
      </c>
      <c r="C171" s="32">
        <f t="shared" si="193"/>
        <v>20</v>
      </c>
      <c r="D171" s="34" t="str">
        <f>IF($B171=0,"--",INDEX(DATOS,$B171,O$2))</f>
        <v>--</v>
      </c>
      <c r="E171" s="64" t="s">
        <v>1</v>
      </c>
      <c r="F171" s="36" t="str">
        <f t="shared" si="202"/>
        <v>--</v>
      </c>
      <c r="G171" s="109" t="e">
        <f>VLOOKUP($D171,LOC_UNICOS,G$2,0)</f>
        <v>#N/A</v>
      </c>
      <c r="H171" s="109" t="e">
        <f>VLOOKUP($D171,LOC_UNICOS,H$2,0)</f>
        <v>#N/A</v>
      </c>
      <c r="I171" s="38">
        <f t="array" ref="I171">IF($B171=0,-999,IF(COUNTIFS($Z171:Z171,#N/A)&gt;0,-999,AVERAGE($Z171:Z171)))</f>
        <v>-999</v>
      </c>
      <c r="J171" s="38">
        <f t="array" ref="J171">IF($B171=0,-999,IF(COUNTIFS($Z171:AA171,#N/A)&gt;0,-999,AVERAGE($Z171:AA171)))</f>
        <v>-999</v>
      </c>
      <c r="K171" s="38">
        <f t="array" ref="K171">IF($B171=0,-999,IF(COUNTIFS($Z171:AB171,#N/A)&gt;0,-999,AVERAGE($Z171:AB171)))</f>
        <v>-999</v>
      </c>
      <c r="L171" s="38">
        <f t="array" ref="L171">IF($B171=0,-999,IF(COUNTIFS($Z171:AC171,#N/A)&gt;0,-999,AVERAGE($Z171:AC171)))</f>
        <v>-999</v>
      </c>
      <c r="M171" s="38">
        <f t="shared" si="173"/>
        <v>-999</v>
      </c>
      <c r="N171" s="38">
        <f t="shared" si="174"/>
        <v>-999</v>
      </c>
      <c r="O171" s="38">
        <f t="shared" si="175"/>
        <v>-999</v>
      </c>
      <c r="P171" s="38">
        <f t="shared" si="176"/>
        <v>-999</v>
      </c>
      <c r="Q171" s="37">
        <f t="shared" si="163"/>
        <v>0</v>
      </c>
      <c r="R171" s="37">
        <f t="shared" si="159"/>
        <v>0</v>
      </c>
      <c r="S171" s="37">
        <f t="shared" si="160"/>
        <v>0</v>
      </c>
      <c r="T171" s="37">
        <f t="shared" si="161"/>
        <v>0</v>
      </c>
      <c r="U171" s="37">
        <f t="shared" si="164"/>
        <v>2018</v>
      </c>
      <c r="V171" s="37">
        <f t="shared" ref="V171:X171" si="209">U171-1</f>
        <v>2017</v>
      </c>
      <c r="W171" s="37">
        <f t="shared" si="209"/>
        <v>2016</v>
      </c>
      <c r="X171" s="37">
        <f t="shared" si="209"/>
        <v>2015</v>
      </c>
      <c r="Y171" s="39"/>
      <c r="Z171" s="62" t="e">
        <f>IFERROR(IF($B171=0,#N/A,AVERAGEIFS(INDEX(DATOS,0,$C171),INDEX(DATOS,0,$C171),"&lt;&gt;#N/D",INDEX(DATOS,0,$L$2),0,INDEX(DATOS,0,$M$2),1,INDEX(DATOS,0,$N$2),U171,INDEX(DATOS,0,$O$2),$D171)),#N/A)</f>
        <v>#N/A</v>
      </c>
      <c r="AA171" s="62" t="e">
        <f>IFERROR(IF($B171=0,#N/A,AVERAGEIFS(INDEX(DATOS,0,$C171),INDEX(DATOS,0,$C171),"&lt;&gt;#N/D",INDEX(DATOS,0,$L$2),0,INDEX(DATOS,0,$M$2),1,INDEX(DATOS,0,$N$2),V171,INDEX(DATOS,0,$O$2),$D171)),#N/A)</f>
        <v>#N/A</v>
      </c>
      <c r="AB171" s="62" t="e">
        <f>IFERROR(IF($B171=0,#N/A,AVERAGEIFS(INDEX(DATOS,0,$C171),INDEX(DATOS,0,$C171),"&lt;&gt;#N/D",INDEX(DATOS,0,$L$2),0,INDEX(DATOS,0,$M$2),1,INDEX(DATOS,0,$N$2),W171,INDEX(DATOS,0,$O$2),$D171)),#N/A)</f>
        <v>#N/A</v>
      </c>
      <c r="AC171" s="62" t="e">
        <f>IFERROR(IF($B171=0,#N/A,AVERAGEIFS(INDEX(DATOS,0,$C171),INDEX(DATOS,0,$C171),"&lt;&gt;#N/D",INDEX(DATOS,0,$L$2),0,INDEX(DATOS,0,$M$2),1,INDEX(DATOS,0,$N$2),X171,INDEX(DATOS,0,$O$2),$D171)),#N/A)</f>
        <v>#N/A</v>
      </c>
      <c r="AD171" s="33"/>
      <c r="AE171" s="40">
        <f>IFERROR(IF(ISNA(#REF!),-999,IF(I171=0,0,_xlfn.STDEV.P(#REF!)/I171*100)),-999)</f>
        <v>-999</v>
      </c>
      <c r="AF171" s="40">
        <f>IFERROR(IF(ISNA(#REF!),-999,IF(J171=0,0,_xlfn.STDEV.P(#REF!)/J171*100)),-999)</f>
        <v>-999</v>
      </c>
      <c r="AG171" s="40">
        <f>IFERROR(IF(ISNA(#REF!),-999,IF(K171=0,0,_xlfn.STDEV.P(#REF!)/K171*100)),-999)</f>
        <v>-999</v>
      </c>
      <c r="AH171" s="40">
        <f>IFERROR(IF(ISNA(#REF!),-999,IF(L171=0,0,_xlfn.STDEV.P(#REF!)/L171*100)),-999)</f>
        <v>-999</v>
      </c>
      <c r="AI171" s="40"/>
    </row>
    <row r="172" spans="1:35" x14ac:dyDescent="0.35">
      <c r="A172">
        <f t="shared" si="192"/>
        <v>166</v>
      </c>
      <c r="B172" s="35">
        <f t="array" ref="B172">IF(B171=0,0,MIN(IF(INDEX(DATOS,0,$N$2)=$U172,IF(ISNUMBER(INDEX(DATOS,0,$C172)),IF(INDEX(DATOS,0,$L$2)=0,IF(INDEX(DATOS,0,$M$2)=1,IF(ISNA(MATCH(INDEX(DATOS,0,$O$2),IF($E$7:E171=E172,$D$7:D171),0)),INDEX(DATOS,0,$K$2))))))))</f>
        <v>0</v>
      </c>
      <c r="C172" s="32">
        <f t="shared" si="193"/>
        <v>20</v>
      </c>
      <c r="D172" s="34" t="str">
        <f>IF($B172=0,"--",INDEX(DATOS,$B172,O$2))</f>
        <v>--</v>
      </c>
      <c r="E172" s="64" t="s">
        <v>1</v>
      </c>
      <c r="F172" s="36" t="str">
        <f t="shared" si="202"/>
        <v>--</v>
      </c>
      <c r="G172" s="109" t="e">
        <f>VLOOKUP($D172,LOC_UNICOS,G$2,0)</f>
        <v>#N/A</v>
      </c>
      <c r="H172" s="109" t="e">
        <f>VLOOKUP($D172,LOC_UNICOS,H$2,0)</f>
        <v>#N/A</v>
      </c>
      <c r="I172" s="38">
        <f t="array" ref="I172">IF($B172=0,-999,IF(COUNTIFS($Z172:Z172,#N/A)&gt;0,-999,AVERAGE($Z172:Z172)))</f>
        <v>-999</v>
      </c>
      <c r="J172" s="38">
        <f t="array" ref="J172">IF($B172=0,-999,IF(COUNTIFS($Z172:AA172,#N/A)&gt;0,-999,AVERAGE($Z172:AA172)))</f>
        <v>-999</v>
      </c>
      <c r="K172" s="38">
        <f t="array" ref="K172">IF($B172=0,-999,IF(COUNTIFS($Z172:AB172,#N/A)&gt;0,-999,AVERAGE($Z172:AB172)))</f>
        <v>-999</v>
      </c>
      <c r="L172" s="38">
        <f t="array" ref="L172">IF($B172=0,-999,IF(COUNTIFS($Z172:AC172,#N/A)&gt;0,-999,AVERAGE($Z172:AC172)))</f>
        <v>-999</v>
      </c>
      <c r="M172" s="38">
        <f t="shared" si="173"/>
        <v>-999</v>
      </c>
      <c r="N172" s="38">
        <f t="shared" si="174"/>
        <v>-999</v>
      </c>
      <c r="O172" s="38">
        <f t="shared" si="175"/>
        <v>-999</v>
      </c>
      <c r="P172" s="38">
        <f t="shared" si="176"/>
        <v>-999</v>
      </c>
      <c r="Q172" s="37">
        <f t="shared" si="163"/>
        <v>0</v>
      </c>
      <c r="R172" s="37">
        <f t="shared" si="159"/>
        <v>0</v>
      </c>
      <c r="S172" s="37">
        <f t="shared" si="160"/>
        <v>0</v>
      </c>
      <c r="T172" s="37">
        <f t="shared" si="161"/>
        <v>0</v>
      </c>
      <c r="U172" s="37">
        <f t="shared" si="164"/>
        <v>2018</v>
      </c>
      <c r="V172" s="37">
        <f t="shared" ref="V172:X172" si="210">U172-1</f>
        <v>2017</v>
      </c>
      <c r="W172" s="37">
        <f t="shared" si="210"/>
        <v>2016</v>
      </c>
      <c r="X172" s="37">
        <f t="shared" si="210"/>
        <v>2015</v>
      </c>
      <c r="Y172" s="39"/>
      <c r="Z172" s="62" t="e">
        <f>IFERROR(IF($B172=0,#N/A,AVERAGEIFS(INDEX(DATOS,0,$C172),INDEX(DATOS,0,$C172),"&lt;&gt;#N/D",INDEX(DATOS,0,$L$2),0,INDEX(DATOS,0,$M$2),1,INDEX(DATOS,0,$N$2),U172,INDEX(DATOS,0,$O$2),$D172)),#N/A)</f>
        <v>#N/A</v>
      </c>
      <c r="AA172" s="62" t="e">
        <f>IFERROR(IF($B172=0,#N/A,AVERAGEIFS(INDEX(DATOS,0,$C172),INDEX(DATOS,0,$C172),"&lt;&gt;#N/D",INDEX(DATOS,0,$L$2),0,INDEX(DATOS,0,$M$2),1,INDEX(DATOS,0,$N$2),V172,INDEX(DATOS,0,$O$2),$D172)),#N/A)</f>
        <v>#N/A</v>
      </c>
      <c r="AB172" s="62" t="e">
        <f>IFERROR(IF($B172=0,#N/A,AVERAGEIFS(INDEX(DATOS,0,$C172),INDEX(DATOS,0,$C172),"&lt;&gt;#N/D",INDEX(DATOS,0,$L$2),0,INDEX(DATOS,0,$M$2),1,INDEX(DATOS,0,$N$2),W172,INDEX(DATOS,0,$O$2),$D172)),#N/A)</f>
        <v>#N/A</v>
      </c>
      <c r="AC172" s="62" t="e">
        <f>IFERROR(IF($B172=0,#N/A,AVERAGEIFS(INDEX(DATOS,0,$C172),INDEX(DATOS,0,$C172),"&lt;&gt;#N/D",INDEX(DATOS,0,$L$2),0,INDEX(DATOS,0,$M$2),1,INDEX(DATOS,0,$N$2),X172,INDEX(DATOS,0,$O$2),$D172)),#N/A)</f>
        <v>#N/A</v>
      </c>
      <c r="AD172" s="33"/>
      <c r="AE172" s="40">
        <f>IFERROR(IF(ISNA(#REF!),-999,IF(I172=0,0,_xlfn.STDEV.P(#REF!)/I172*100)),-999)</f>
        <v>-999</v>
      </c>
      <c r="AF172" s="40">
        <f>IFERROR(IF(ISNA(#REF!),-999,IF(J172=0,0,_xlfn.STDEV.P(#REF!)/J172*100)),-999)</f>
        <v>-999</v>
      </c>
      <c r="AG172" s="40">
        <f>IFERROR(IF(ISNA(#REF!),-999,IF(K172=0,0,_xlfn.STDEV.P(#REF!)/K172*100)),-999)</f>
        <v>-999</v>
      </c>
      <c r="AH172" s="40">
        <f>IFERROR(IF(ISNA(#REF!),-999,IF(L172=0,0,_xlfn.STDEV.P(#REF!)/L172*100)),-999)</f>
        <v>-999</v>
      </c>
      <c r="AI172" s="40"/>
    </row>
    <row r="173" spans="1:35" x14ac:dyDescent="0.35">
      <c r="A173">
        <f t="shared" si="192"/>
        <v>167</v>
      </c>
      <c r="B173" s="35">
        <f t="array" ref="B173">IF(B172=0,0,MIN(IF(INDEX(DATOS,0,$N$2)=$U173,IF(ISNUMBER(INDEX(DATOS,0,$C173)),IF(INDEX(DATOS,0,$L$2)=0,IF(INDEX(DATOS,0,$M$2)=1,IF(ISNA(MATCH(INDEX(DATOS,0,$O$2),IF($E$7:E172=E173,$D$7:D172),0)),INDEX(DATOS,0,$K$2))))))))</f>
        <v>0</v>
      </c>
      <c r="C173" s="32">
        <f t="shared" si="193"/>
        <v>20</v>
      </c>
      <c r="D173" s="34" t="str">
        <f>IF($B173=0,"--",INDEX(DATOS,$B173,O$2))</f>
        <v>--</v>
      </c>
      <c r="E173" s="64" t="s">
        <v>1</v>
      </c>
      <c r="F173" s="36" t="str">
        <f t="shared" si="202"/>
        <v>--</v>
      </c>
      <c r="G173" s="109" t="e">
        <f>VLOOKUP($D173,LOC_UNICOS,G$2,0)</f>
        <v>#N/A</v>
      </c>
      <c r="H173" s="109" t="e">
        <f>VLOOKUP($D173,LOC_UNICOS,H$2,0)</f>
        <v>#N/A</v>
      </c>
      <c r="I173" s="38">
        <f t="array" ref="I173">IF($B173=0,-999,IF(COUNTIFS($Z173:Z173,#N/A)&gt;0,-999,AVERAGE($Z173:Z173)))</f>
        <v>-999</v>
      </c>
      <c r="J173" s="38">
        <f t="array" ref="J173">IF($B173=0,-999,IF(COUNTIFS($Z173:AA173,#N/A)&gt;0,-999,AVERAGE($Z173:AA173)))</f>
        <v>-999</v>
      </c>
      <c r="K173" s="38">
        <f t="array" ref="K173">IF($B173=0,-999,IF(COUNTIFS($Z173:AB173,#N/A)&gt;0,-999,AVERAGE($Z173:AB173)))</f>
        <v>-999</v>
      </c>
      <c r="L173" s="38">
        <f t="array" ref="L173">IF($B173=0,-999,IF(COUNTIFS($Z173:AC173,#N/A)&gt;0,-999,AVERAGE($Z173:AC173)))</f>
        <v>-999</v>
      </c>
      <c r="M173" s="38">
        <f t="shared" si="173"/>
        <v>-999</v>
      </c>
      <c r="N173" s="38">
        <f t="shared" si="174"/>
        <v>-999</v>
      </c>
      <c r="O173" s="38">
        <f t="shared" si="175"/>
        <v>-999</v>
      </c>
      <c r="P173" s="38">
        <f t="shared" si="176"/>
        <v>-999</v>
      </c>
      <c r="Q173" s="37">
        <f t="shared" si="163"/>
        <v>0</v>
      </c>
      <c r="R173" s="37">
        <f t="shared" si="159"/>
        <v>0</v>
      </c>
      <c r="S173" s="37">
        <f t="shared" si="160"/>
        <v>0</v>
      </c>
      <c r="T173" s="37">
        <f t="shared" si="161"/>
        <v>0</v>
      </c>
      <c r="U173" s="37">
        <f t="shared" si="164"/>
        <v>2018</v>
      </c>
      <c r="V173" s="37">
        <f t="shared" ref="V173:X173" si="211">U173-1</f>
        <v>2017</v>
      </c>
      <c r="W173" s="37">
        <f t="shared" si="211"/>
        <v>2016</v>
      </c>
      <c r="X173" s="37">
        <f t="shared" si="211"/>
        <v>2015</v>
      </c>
      <c r="Y173" s="39"/>
      <c r="Z173" s="62" t="e">
        <f>IFERROR(IF($B173=0,#N/A,AVERAGEIFS(INDEX(DATOS,0,$C173),INDEX(DATOS,0,$C173),"&lt;&gt;#N/D",INDEX(DATOS,0,$L$2),0,INDEX(DATOS,0,$M$2),1,INDEX(DATOS,0,$N$2),U173,INDEX(DATOS,0,$O$2),$D173)),#N/A)</f>
        <v>#N/A</v>
      </c>
      <c r="AA173" s="62" t="e">
        <f>IFERROR(IF($B173=0,#N/A,AVERAGEIFS(INDEX(DATOS,0,$C173),INDEX(DATOS,0,$C173),"&lt;&gt;#N/D",INDEX(DATOS,0,$L$2),0,INDEX(DATOS,0,$M$2),1,INDEX(DATOS,0,$N$2),V173,INDEX(DATOS,0,$O$2),$D173)),#N/A)</f>
        <v>#N/A</v>
      </c>
      <c r="AB173" s="62" t="e">
        <f>IFERROR(IF($B173=0,#N/A,AVERAGEIFS(INDEX(DATOS,0,$C173),INDEX(DATOS,0,$C173),"&lt;&gt;#N/D",INDEX(DATOS,0,$L$2),0,INDEX(DATOS,0,$M$2),1,INDEX(DATOS,0,$N$2),W173,INDEX(DATOS,0,$O$2),$D173)),#N/A)</f>
        <v>#N/A</v>
      </c>
      <c r="AC173" s="62" t="e">
        <f>IFERROR(IF($B173=0,#N/A,AVERAGEIFS(INDEX(DATOS,0,$C173),INDEX(DATOS,0,$C173),"&lt;&gt;#N/D",INDEX(DATOS,0,$L$2),0,INDEX(DATOS,0,$M$2),1,INDEX(DATOS,0,$N$2),X173,INDEX(DATOS,0,$O$2),$D173)),#N/A)</f>
        <v>#N/A</v>
      </c>
      <c r="AD173" s="33"/>
      <c r="AE173" s="40">
        <f>IFERROR(IF(ISNA(#REF!),-999,IF(I173=0,0,_xlfn.STDEV.P(#REF!)/I173*100)),-999)</f>
        <v>-999</v>
      </c>
      <c r="AF173" s="40">
        <f>IFERROR(IF(ISNA(#REF!),-999,IF(J173=0,0,_xlfn.STDEV.P(#REF!)/J173*100)),-999)</f>
        <v>-999</v>
      </c>
      <c r="AG173" s="40">
        <f>IFERROR(IF(ISNA(#REF!),-999,IF(K173=0,0,_xlfn.STDEV.P(#REF!)/K173*100)),-999)</f>
        <v>-999</v>
      </c>
      <c r="AH173" s="40">
        <f>IFERROR(IF(ISNA(#REF!),-999,IF(L173=0,0,_xlfn.STDEV.P(#REF!)/L173*100)),-999)</f>
        <v>-999</v>
      </c>
      <c r="AI173" s="40"/>
    </row>
    <row r="174" spans="1:35" x14ac:dyDescent="0.35">
      <c r="A174">
        <f t="shared" si="192"/>
        <v>168</v>
      </c>
      <c r="B174" s="35">
        <f t="array" ref="B174">IF(B173=0,0,MIN(IF(INDEX(DATOS,0,$N$2)=$U174,IF(ISNUMBER(INDEX(DATOS,0,$C174)),IF(INDEX(DATOS,0,$L$2)=0,IF(INDEX(DATOS,0,$M$2)=1,IF(ISNA(MATCH(INDEX(DATOS,0,$O$2),IF($E$7:E173=E174,$D$7:D173),0)),INDEX(DATOS,0,$K$2))))))))</f>
        <v>0</v>
      </c>
      <c r="C174" s="32">
        <f t="shared" si="193"/>
        <v>20</v>
      </c>
      <c r="D174" s="34" t="str">
        <f>IF($B174=0,"--",INDEX(DATOS,$B174,O$2))</f>
        <v>--</v>
      </c>
      <c r="E174" s="64" t="s">
        <v>1</v>
      </c>
      <c r="F174" s="36" t="str">
        <f t="shared" si="202"/>
        <v>--</v>
      </c>
      <c r="G174" s="109" t="e">
        <f>VLOOKUP($D174,LOC_UNICOS,G$2,0)</f>
        <v>#N/A</v>
      </c>
      <c r="H174" s="109" t="e">
        <f>VLOOKUP($D174,LOC_UNICOS,H$2,0)</f>
        <v>#N/A</v>
      </c>
      <c r="I174" s="38">
        <f t="array" ref="I174">IF($B174=0,-999,IF(COUNTIFS($Z174:Z174,#N/A)&gt;0,-999,AVERAGE($Z174:Z174)))</f>
        <v>-999</v>
      </c>
      <c r="J174" s="38">
        <f t="array" ref="J174">IF($B174=0,-999,IF(COUNTIFS($Z174:AA174,#N/A)&gt;0,-999,AVERAGE($Z174:AA174)))</f>
        <v>-999</v>
      </c>
      <c r="K174" s="38">
        <f t="array" ref="K174">IF($B174=0,-999,IF(COUNTIFS($Z174:AB174,#N/A)&gt;0,-999,AVERAGE($Z174:AB174)))</f>
        <v>-999</v>
      </c>
      <c r="L174" s="38">
        <f t="array" ref="L174">IF($B174=0,-999,IF(COUNTIFS($Z174:AC174,#N/A)&gt;0,-999,AVERAGE($Z174:AC174)))</f>
        <v>-999</v>
      </c>
      <c r="M174" s="38">
        <f t="shared" si="173"/>
        <v>-999</v>
      </c>
      <c r="N174" s="38">
        <f t="shared" si="174"/>
        <v>-999</v>
      </c>
      <c r="O174" s="38">
        <f t="shared" si="175"/>
        <v>-999</v>
      </c>
      <c r="P174" s="38">
        <f t="shared" si="176"/>
        <v>-999</v>
      </c>
      <c r="Q174" s="37">
        <f t="shared" si="163"/>
        <v>0</v>
      </c>
      <c r="R174" s="37">
        <f t="shared" si="159"/>
        <v>0</v>
      </c>
      <c r="S174" s="37">
        <f t="shared" si="160"/>
        <v>0</v>
      </c>
      <c r="T174" s="37">
        <f t="shared" si="161"/>
        <v>0</v>
      </c>
      <c r="U174" s="37">
        <f t="shared" si="164"/>
        <v>2018</v>
      </c>
      <c r="V174" s="37">
        <f t="shared" ref="V174:X174" si="212">U174-1</f>
        <v>2017</v>
      </c>
      <c r="W174" s="37">
        <f t="shared" si="212"/>
        <v>2016</v>
      </c>
      <c r="X174" s="37">
        <f t="shared" si="212"/>
        <v>2015</v>
      </c>
      <c r="Y174" s="39"/>
      <c r="Z174" s="62" t="e">
        <f>IFERROR(IF($B174=0,#N/A,AVERAGEIFS(INDEX(DATOS,0,$C174),INDEX(DATOS,0,$C174),"&lt;&gt;#N/D",INDEX(DATOS,0,$L$2),0,INDEX(DATOS,0,$M$2),1,INDEX(DATOS,0,$N$2),U174,INDEX(DATOS,0,$O$2),$D174)),#N/A)</f>
        <v>#N/A</v>
      </c>
      <c r="AA174" s="62" t="e">
        <f>IFERROR(IF($B174=0,#N/A,AVERAGEIFS(INDEX(DATOS,0,$C174),INDEX(DATOS,0,$C174),"&lt;&gt;#N/D",INDEX(DATOS,0,$L$2),0,INDEX(DATOS,0,$M$2),1,INDEX(DATOS,0,$N$2),V174,INDEX(DATOS,0,$O$2),$D174)),#N/A)</f>
        <v>#N/A</v>
      </c>
      <c r="AB174" s="62" t="e">
        <f>IFERROR(IF($B174=0,#N/A,AVERAGEIFS(INDEX(DATOS,0,$C174),INDEX(DATOS,0,$C174),"&lt;&gt;#N/D",INDEX(DATOS,0,$L$2),0,INDEX(DATOS,0,$M$2),1,INDEX(DATOS,0,$N$2),W174,INDEX(DATOS,0,$O$2),$D174)),#N/A)</f>
        <v>#N/A</v>
      </c>
      <c r="AC174" s="62" t="e">
        <f>IFERROR(IF($B174=0,#N/A,AVERAGEIFS(INDEX(DATOS,0,$C174),INDEX(DATOS,0,$C174),"&lt;&gt;#N/D",INDEX(DATOS,0,$L$2),0,INDEX(DATOS,0,$M$2),1,INDEX(DATOS,0,$N$2),X174,INDEX(DATOS,0,$O$2),$D174)),#N/A)</f>
        <v>#N/A</v>
      </c>
      <c r="AD174" s="33"/>
      <c r="AE174" s="40">
        <f>IFERROR(IF(ISNA(#REF!),-999,IF(I174=0,0,_xlfn.STDEV.P(#REF!)/I174*100)),-999)</f>
        <v>-999</v>
      </c>
      <c r="AF174" s="40">
        <f>IFERROR(IF(ISNA(#REF!),-999,IF(J174=0,0,_xlfn.STDEV.P(#REF!)/J174*100)),-999)</f>
        <v>-999</v>
      </c>
      <c r="AG174" s="40">
        <f>IFERROR(IF(ISNA(#REF!),-999,IF(K174=0,0,_xlfn.STDEV.P(#REF!)/K174*100)),-999)</f>
        <v>-999</v>
      </c>
      <c r="AH174" s="40">
        <f>IFERROR(IF(ISNA(#REF!),-999,IF(L174=0,0,_xlfn.STDEV.P(#REF!)/L174*100)),-999)</f>
        <v>-999</v>
      </c>
      <c r="AI174" s="40"/>
    </row>
    <row r="175" spans="1:35" x14ac:dyDescent="0.35">
      <c r="A175">
        <f t="shared" si="192"/>
        <v>169</v>
      </c>
      <c r="B175" s="35">
        <f t="array" ref="B175">IF(B174=0,0,MIN(IF(INDEX(DATOS,0,$N$2)=$U175,IF(ISNUMBER(INDEX(DATOS,0,$C175)),IF(INDEX(DATOS,0,$L$2)=0,IF(INDEX(DATOS,0,$M$2)=1,IF(ISNA(MATCH(INDEX(DATOS,0,$O$2),IF($E$7:E174=E175,$D$7:D174),0)),INDEX(DATOS,0,$K$2))))))))</f>
        <v>0</v>
      </c>
      <c r="C175" s="32">
        <f t="shared" si="193"/>
        <v>20</v>
      </c>
      <c r="D175" s="34" t="str">
        <f>IF($B175=0,"--",INDEX(DATOS,$B175,O$2))</f>
        <v>--</v>
      </c>
      <c r="E175" s="64" t="s">
        <v>1</v>
      </c>
      <c r="F175" s="36" t="str">
        <f t="shared" si="202"/>
        <v>--</v>
      </c>
      <c r="G175" s="109" t="e">
        <f>VLOOKUP($D175,LOC_UNICOS,G$2,0)</f>
        <v>#N/A</v>
      </c>
      <c r="H175" s="109" t="e">
        <f>VLOOKUP($D175,LOC_UNICOS,H$2,0)</f>
        <v>#N/A</v>
      </c>
      <c r="I175" s="38">
        <f t="array" ref="I175">IF($B175=0,-999,IF(COUNTIFS($Z175:Z175,#N/A)&gt;0,-999,AVERAGE($Z175:Z175)))</f>
        <v>-999</v>
      </c>
      <c r="J175" s="38">
        <f t="array" ref="J175">IF($B175=0,-999,IF(COUNTIFS($Z175:AA175,#N/A)&gt;0,-999,AVERAGE($Z175:AA175)))</f>
        <v>-999</v>
      </c>
      <c r="K175" s="38">
        <f t="array" ref="K175">IF($B175=0,-999,IF(COUNTIFS($Z175:AB175,#N/A)&gt;0,-999,AVERAGE($Z175:AB175)))</f>
        <v>-999</v>
      </c>
      <c r="L175" s="38">
        <f t="array" ref="L175">IF($B175=0,-999,IF(COUNTIFS($Z175:AC175,#N/A)&gt;0,-999,AVERAGE($Z175:AC175)))</f>
        <v>-999</v>
      </c>
      <c r="M175" s="38">
        <f t="shared" si="173"/>
        <v>-999</v>
      </c>
      <c r="N175" s="38">
        <f t="shared" si="174"/>
        <v>-999</v>
      </c>
      <c r="O175" s="38">
        <f t="shared" si="175"/>
        <v>-999</v>
      </c>
      <c r="P175" s="38">
        <f t="shared" si="176"/>
        <v>-999</v>
      </c>
      <c r="Q175" s="37">
        <f t="shared" si="163"/>
        <v>0</v>
      </c>
      <c r="R175" s="37">
        <f t="shared" si="159"/>
        <v>0</v>
      </c>
      <c r="S175" s="37">
        <f t="shared" si="160"/>
        <v>0</v>
      </c>
      <c r="T175" s="37">
        <f t="shared" si="161"/>
        <v>0</v>
      </c>
      <c r="U175" s="37">
        <f t="shared" si="164"/>
        <v>2018</v>
      </c>
      <c r="V175" s="37">
        <f t="shared" ref="V175:X175" si="213">U175-1</f>
        <v>2017</v>
      </c>
      <c r="W175" s="37">
        <f t="shared" si="213"/>
        <v>2016</v>
      </c>
      <c r="X175" s="37">
        <f t="shared" si="213"/>
        <v>2015</v>
      </c>
      <c r="Y175" s="39"/>
      <c r="Z175" s="62" t="e">
        <f>IFERROR(IF($B175=0,#N/A,AVERAGEIFS(INDEX(DATOS,0,$C175),INDEX(DATOS,0,$C175),"&lt;&gt;#N/D",INDEX(DATOS,0,$L$2),0,INDEX(DATOS,0,$M$2),1,INDEX(DATOS,0,$N$2),U175,INDEX(DATOS,0,$O$2),$D175)),#N/A)</f>
        <v>#N/A</v>
      </c>
      <c r="AA175" s="62" t="e">
        <f>IFERROR(IF($B175=0,#N/A,AVERAGEIFS(INDEX(DATOS,0,$C175),INDEX(DATOS,0,$C175),"&lt;&gt;#N/D",INDEX(DATOS,0,$L$2),0,INDEX(DATOS,0,$M$2),1,INDEX(DATOS,0,$N$2),V175,INDEX(DATOS,0,$O$2),$D175)),#N/A)</f>
        <v>#N/A</v>
      </c>
      <c r="AB175" s="62" t="e">
        <f>IFERROR(IF($B175=0,#N/A,AVERAGEIFS(INDEX(DATOS,0,$C175),INDEX(DATOS,0,$C175),"&lt;&gt;#N/D",INDEX(DATOS,0,$L$2),0,INDEX(DATOS,0,$M$2),1,INDEX(DATOS,0,$N$2),W175,INDEX(DATOS,0,$O$2),$D175)),#N/A)</f>
        <v>#N/A</v>
      </c>
      <c r="AC175" s="62" t="e">
        <f>IFERROR(IF($B175=0,#N/A,AVERAGEIFS(INDEX(DATOS,0,$C175),INDEX(DATOS,0,$C175),"&lt;&gt;#N/D",INDEX(DATOS,0,$L$2),0,INDEX(DATOS,0,$M$2),1,INDEX(DATOS,0,$N$2),X175,INDEX(DATOS,0,$O$2),$D175)),#N/A)</f>
        <v>#N/A</v>
      </c>
      <c r="AD175" s="33"/>
      <c r="AE175" s="40">
        <f>IFERROR(IF(ISNA(#REF!),-999,IF(I175=0,0,_xlfn.STDEV.P(#REF!)/I175*100)),-999)</f>
        <v>-999</v>
      </c>
      <c r="AF175" s="40">
        <f>IFERROR(IF(ISNA(#REF!),-999,IF(J175=0,0,_xlfn.STDEV.P(#REF!)/J175*100)),-999)</f>
        <v>-999</v>
      </c>
      <c r="AG175" s="40">
        <f>IFERROR(IF(ISNA(#REF!),-999,IF(K175=0,0,_xlfn.STDEV.P(#REF!)/K175*100)),-999)</f>
        <v>-999</v>
      </c>
      <c r="AH175" s="40">
        <f>IFERROR(IF(ISNA(#REF!),-999,IF(L175=0,0,_xlfn.STDEV.P(#REF!)/L175*100)),-999)</f>
        <v>-999</v>
      </c>
      <c r="AI175" s="40"/>
    </row>
    <row r="176" spans="1:35" x14ac:dyDescent="0.35">
      <c r="A176">
        <f t="shared" si="192"/>
        <v>170</v>
      </c>
      <c r="B176" s="35">
        <f t="array" ref="B176">IF(B175=0,0,MIN(IF(INDEX(DATOS,0,$N$2)=$U176,IF(ISNUMBER(INDEX(DATOS,0,$C176)),IF(INDEX(DATOS,0,$L$2)=0,IF(INDEX(DATOS,0,$M$2)=1,IF(ISNA(MATCH(INDEX(DATOS,0,$O$2),IF($E$7:E175=E176,$D$7:D175),0)),INDEX(DATOS,0,$K$2))))))))</f>
        <v>0</v>
      </c>
      <c r="C176" s="32">
        <f t="shared" si="193"/>
        <v>20</v>
      </c>
      <c r="D176" s="34" t="str">
        <f>IF($B176=0,"--",INDEX(DATOS,$B176,O$2))</f>
        <v>--</v>
      </c>
      <c r="E176" s="64" t="s">
        <v>1</v>
      </c>
      <c r="F176" s="36" t="str">
        <f t="shared" si="202"/>
        <v>--</v>
      </c>
      <c r="G176" s="109" t="e">
        <f>VLOOKUP($D176,LOC_UNICOS,G$2,0)</f>
        <v>#N/A</v>
      </c>
      <c r="H176" s="109" t="e">
        <f>VLOOKUP($D176,LOC_UNICOS,H$2,0)</f>
        <v>#N/A</v>
      </c>
      <c r="I176" s="38">
        <f t="array" ref="I176">IF($B176=0,-999,IF(COUNTIFS($Z176:Z176,#N/A)&gt;0,-999,AVERAGE($Z176:Z176)))</f>
        <v>-999</v>
      </c>
      <c r="J176" s="38">
        <f t="array" ref="J176">IF($B176=0,-999,IF(COUNTIFS($Z176:AA176,#N/A)&gt;0,-999,AVERAGE($Z176:AA176)))</f>
        <v>-999</v>
      </c>
      <c r="K176" s="38">
        <f t="array" ref="K176">IF($B176=0,-999,IF(COUNTIFS($Z176:AB176,#N/A)&gt;0,-999,AVERAGE($Z176:AB176)))</f>
        <v>-999</v>
      </c>
      <c r="L176" s="38">
        <f t="array" ref="L176">IF($B176=0,-999,IF(COUNTIFS($Z176:AC176,#N/A)&gt;0,-999,AVERAGE($Z176:AC176)))</f>
        <v>-999</v>
      </c>
      <c r="M176" s="38">
        <f t="shared" si="173"/>
        <v>-999</v>
      </c>
      <c r="N176" s="38">
        <f t="shared" si="174"/>
        <v>-999</v>
      </c>
      <c r="O176" s="38">
        <f t="shared" si="175"/>
        <v>-999</v>
      </c>
      <c r="P176" s="38">
        <f t="shared" si="176"/>
        <v>-999</v>
      </c>
      <c r="Q176" s="37">
        <f t="shared" si="163"/>
        <v>0</v>
      </c>
      <c r="R176" s="37">
        <f t="shared" si="159"/>
        <v>0</v>
      </c>
      <c r="S176" s="37">
        <f t="shared" si="160"/>
        <v>0</v>
      </c>
      <c r="T176" s="37">
        <f t="shared" si="161"/>
        <v>0</v>
      </c>
      <c r="U176" s="37">
        <f t="shared" si="164"/>
        <v>2018</v>
      </c>
      <c r="V176" s="37">
        <f t="shared" ref="V176:X176" si="214">U176-1</f>
        <v>2017</v>
      </c>
      <c r="W176" s="37">
        <f t="shared" si="214"/>
        <v>2016</v>
      </c>
      <c r="X176" s="37">
        <f t="shared" si="214"/>
        <v>2015</v>
      </c>
      <c r="Y176" s="39"/>
      <c r="Z176" s="62" t="e">
        <f>IFERROR(IF($B176=0,#N/A,AVERAGEIFS(INDEX(DATOS,0,$C176),INDEX(DATOS,0,$C176),"&lt;&gt;#N/D",INDEX(DATOS,0,$L$2),0,INDEX(DATOS,0,$M$2),1,INDEX(DATOS,0,$N$2),U176,INDEX(DATOS,0,$O$2),$D176)),#N/A)</f>
        <v>#N/A</v>
      </c>
      <c r="AA176" s="62" t="e">
        <f>IFERROR(IF($B176=0,#N/A,AVERAGEIFS(INDEX(DATOS,0,$C176),INDEX(DATOS,0,$C176),"&lt;&gt;#N/D",INDEX(DATOS,0,$L$2),0,INDEX(DATOS,0,$M$2),1,INDEX(DATOS,0,$N$2),V176,INDEX(DATOS,0,$O$2),$D176)),#N/A)</f>
        <v>#N/A</v>
      </c>
      <c r="AB176" s="62" t="e">
        <f>IFERROR(IF($B176=0,#N/A,AVERAGEIFS(INDEX(DATOS,0,$C176),INDEX(DATOS,0,$C176),"&lt;&gt;#N/D",INDEX(DATOS,0,$L$2),0,INDEX(DATOS,0,$M$2),1,INDEX(DATOS,0,$N$2),W176,INDEX(DATOS,0,$O$2),$D176)),#N/A)</f>
        <v>#N/A</v>
      </c>
      <c r="AC176" s="62" t="e">
        <f>IFERROR(IF($B176=0,#N/A,AVERAGEIFS(INDEX(DATOS,0,$C176),INDEX(DATOS,0,$C176),"&lt;&gt;#N/D",INDEX(DATOS,0,$L$2),0,INDEX(DATOS,0,$M$2),1,INDEX(DATOS,0,$N$2),X176,INDEX(DATOS,0,$O$2),$D176)),#N/A)</f>
        <v>#N/A</v>
      </c>
      <c r="AD176" s="33"/>
      <c r="AE176" s="40">
        <f>IFERROR(IF(ISNA(#REF!),-999,IF(I176=0,0,_xlfn.STDEV.P(#REF!)/I176*100)),-999)</f>
        <v>-999</v>
      </c>
      <c r="AF176" s="40">
        <f>IFERROR(IF(ISNA(#REF!),-999,IF(J176=0,0,_xlfn.STDEV.P(#REF!)/J176*100)),-999)</f>
        <v>-999</v>
      </c>
      <c r="AG176" s="40">
        <f>IFERROR(IF(ISNA(#REF!),-999,IF(K176=0,0,_xlfn.STDEV.P(#REF!)/K176*100)),-999)</f>
        <v>-999</v>
      </c>
      <c r="AH176" s="40">
        <f>IFERROR(IF(ISNA(#REF!),-999,IF(L176=0,0,_xlfn.STDEV.P(#REF!)/L176*100)),-999)</f>
        <v>-999</v>
      </c>
      <c r="AI176" s="40"/>
    </row>
    <row r="177" spans="1:35" x14ac:dyDescent="0.35">
      <c r="A177">
        <f t="shared" si="192"/>
        <v>171</v>
      </c>
      <c r="B177" s="35">
        <f t="array" ref="B177">IF(B176=0,0,MIN(IF(INDEX(DATOS,0,$N$2)=$U177,IF(ISNUMBER(INDEX(DATOS,0,$C177)),IF(INDEX(DATOS,0,$L$2)=0,IF(INDEX(DATOS,0,$M$2)=1,IF(ISNA(MATCH(INDEX(DATOS,0,$O$2),IF($E$7:E176=E177,$D$7:D176),0)),INDEX(DATOS,0,$K$2))))))))</f>
        <v>0</v>
      </c>
      <c r="C177" s="32">
        <f t="shared" si="193"/>
        <v>20</v>
      </c>
      <c r="D177" s="34" t="str">
        <f>IF($B177=0,"--",INDEX(DATOS,$B177,O$2))</f>
        <v>--</v>
      </c>
      <c r="E177" s="64" t="s">
        <v>1</v>
      </c>
      <c r="F177" s="36" t="str">
        <f t="shared" si="202"/>
        <v>--</v>
      </c>
      <c r="G177" s="109" t="e">
        <f>VLOOKUP($D177,LOC_UNICOS,G$2,0)</f>
        <v>#N/A</v>
      </c>
      <c r="H177" s="109" t="e">
        <f>VLOOKUP($D177,LOC_UNICOS,H$2,0)</f>
        <v>#N/A</v>
      </c>
      <c r="I177" s="38">
        <f t="array" ref="I177">IF($B177=0,-999,IF(COUNTIFS($Z177:Z177,#N/A)&gt;0,-999,AVERAGE($Z177:Z177)))</f>
        <v>-999</v>
      </c>
      <c r="J177" s="38">
        <f t="array" ref="J177">IF($B177=0,-999,IF(COUNTIFS($Z177:AA177,#N/A)&gt;0,-999,AVERAGE($Z177:AA177)))</f>
        <v>-999</v>
      </c>
      <c r="K177" s="38">
        <f t="array" ref="K177">IF($B177=0,-999,IF(COUNTIFS($Z177:AB177,#N/A)&gt;0,-999,AVERAGE($Z177:AB177)))</f>
        <v>-999</v>
      </c>
      <c r="L177" s="38">
        <f t="array" ref="L177">IF($B177=0,-999,IF(COUNTIFS($Z177:AC177,#N/A)&gt;0,-999,AVERAGE($Z177:AC177)))</f>
        <v>-999</v>
      </c>
      <c r="M177" s="38">
        <f t="shared" si="173"/>
        <v>-999</v>
      </c>
      <c r="N177" s="38">
        <f t="shared" si="174"/>
        <v>-999</v>
      </c>
      <c r="O177" s="38">
        <f t="shared" si="175"/>
        <v>-999</v>
      </c>
      <c r="P177" s="38">
        <f t="shared" si="176"/>
        <v>-999</v>
      </c>
      <c r="Q177" s="37">
        <f t="shared" si="163"/>
        <v>0</v>
      </c>
      <c r="R177" s="37">
        <f t="shared" si="159"/>
        <v>0</v>
      </c>
      <c r="S177" s="37">
        <f t="shared" si="160"/>
        <v>0</v>
      </c>
      <c r="T177" s="37">
        <f t="shared" si="161"/>
        <v>0</v>
      </c>
      <c r="U177" s="37">
        <f t="shared" si="164"/>
        <v>2018</v>
      </c>
      <c r="V177" s="37">
        <f t="shared" ref="V177:X177" si="215">U177-1</f>
        <v>2017</v>
      </c>
      <c r="W177" s="37">
        <f t="shared" si="215"/>
        <v>2016</v>
      </c>
      <c r="X177" s="37">
        <f t="shared" si="215"/>
        <v>2015</v>
      </c>
      <c r="Y177" s="39"/>
      <c r="Z177" s="62" t="e">
        <f>IFERROR(IF($B177=0,#N/A,AVERAGEIFS(INDEX(DATOS,0,$C177),INDEX(DATOS,0,$C177),"&lt;&gt;#N/D",INDEX(DATOS,0,$L$2),0,INDEX(DATOS,0,$M$2),1,INDEX(DATOS,0,$N$2),U177,INDEX(DATOS,0,$O$2),$D177)),#N/A)</f>
        <v>#N/A</v>
      </c>
      <c r="AA177" s="62" t="e">
        <f>IFERROR(IF($B177=0,#N/A,AVERAGEIFS(INDEX(DATOS,0,$C177),INDEX(DATOS,0,$C177),"&lt;&gt;#N/D",INDEX(DATOS,0,$L$2),0,INDEX(DATOS,0,$M$2),1,INDEX(DATOS,0,$N$2),V177,INDEX(DATOS,0,$O$2),$D177)),#N/A)</f>
        <v>#N/A</v>
      </c>
      <c r="AB177" s="62" t="e">
        <f>IFERROR(IF($B177=0,#N/A,AVERAGEIFS(INDEX(DATOS,0,$C177),INDEX(DATOS,0,$C177),"&lt;&gt;#N/D",INDEX(DATOS,0,$L$2),0,INDEX(DATOS,0,$M$2),1,INDEX(DATOS,0,$N$2),W177,INDEX(DATOS,0,$O$2),$D177)),#N/A)</f>
        <v>#N/A</v>
      </c>
      <c r="AC177" s="62" t="e">
        <f>IFERROR(IF($B177=0,#N/A,AVERAGEIFS(INDEX(DATOS,0,$C177),INDEX(DATOS,0,$C177),"&lt;&gt;#N/D",INDEX(DATOS,0,$L$2),0,INDEX(DATOS,0,$M$2),1,INDEX(DATOS,0,$N$2),X177,INDEX(DATOS,0,$O$2),$D177)),#N/A)</f>
        <v>#N/A</v>
      </c>
      <c r="AD177" s="33"/>
      <c r="AE177" s="40">
        <f>IFERROR(IF(ISNA(#REF!),-999,IF(I177=0,0,_xlfn.STDEV.P(#REF!)/I177*100)),-999)</f>
        <v>-999</v>
      </c>
      <c r="AF177" s="40">
        <f>IFERROR(IF(ISNA(#REF!),-999,IF(J177=0,0,_xlfn.STDEV.P(#REF!)/J177*100)),-999)</f>
        <v>-999</v>
      </c>
      <c r="AG177" s="40">
        <f>IFERROR(IF(ISNA(#REF!),-999,IF(K177=0,0,_xlfn.STDEV.P(#REF!)/K177*100)),-999)</f>
        <v>-999</v>
      </c>
      <c r="AH177" s="40">
        <f>IFERROR(IF(ISNA(#REF!),-999,IF(L177=0,0,_xlfn.STDEV.P(#REF!)/L177*100)),-999)</f>
        <v>-999</v>
      </c>
      <c r="AI177" s="40"/>
    </row>
    <row r="178" spans="1:35" x14ac:dyDescent="0.35">
      <c r="A178">
        <f t="shared" si="192"/>
        <v>172</v>
      </c>
      <c r="B178" s="35">
        <f t="array" ref="B178">IF(B177=0,0,MIN(IF(INDEX(DATOS,0,$N$2)=$U178,IF(ISNUMBER(INDEX(DATOS,0,$C178)),IF(INDEX(DATOS,0,$L$2)=0,IF(INDEX(DATOS,0,$M$2)=1,IF(ISNA(MATCH(INDEX(DATOS,0,$O$2),IF($E$7:E177=E178,$D$7:D177),0)),INDEX(DATOS,0,$K$2))))))))</f>
        <v>0</v>
      </c>
      <c r="C178" s="32">
        <f t="shared" si="193"/>
        <v>20</v>
      </c>
      <c r="D178" s="34" t="str">
        <f>IF($B178=0,"--",INDEX(DATOS,$B178,O$2))</f>
        <v>--</v>
      </c>
      <c r="E178" s="64" t="s">
        <v>1</v>
      </c>
      <c r="F178" s="36" t="str">
        <f t="shared" si="202"/>
        <v>--</v>
      </c>
      <c r="G178" s="109" t="e">
        <f>VLOOKUP($D178,LOC_UNICOS,G$2,0)</f>
        <v>#N/A</v>
      </c>
      <c r="H178" s="109" t="e">
        <f>VLOOKUP($D178,LOC_UNICOS,H$2,0)</f>
        <v>#N/A</v>
      </c>
      <c r="I178" s="38">
        <f t="array" ref="I178">IF($B178=0,-999,IF(COUNTIFS($Z178:Z178,#N/A)&gt;0,-999,AVERAGE($Z178:Z178)))</f>
        <v>-999</v>
      </c>
      <c r="J178" s="38">
        <f t="array" ref="J178">IF($B178=0,-999,IF(COUNTIFS($Z178:AA178,#N/A)&gt;0,-999,AVERAGE($Z178:AA178)))</f>
        <v>-999</v>
      </c>
      <c r="K178" s="38">
        <f t="array" ref="K178">IF($B178=0,-999,IF(COUNTIFS($Z178:AB178,#N/A)&gt;0,-999,AVERAGE($Z178:AB178)))</f>
        <v>-999</v>
      </c>
      <c r="L178" s="38">
        <f t="array" ref="L178">IF($B178=0,-999,IF(COUNTIFS($Z178:AC178,#N/A)&gt;0,-999,AVERAGE($Z178:AC178)))</f>
        <v>-999</v>
      </c>
      <c r="M178" s="38">
        <f t="shared" si="173"/>
        <v>-999</v>
      </c>
      <c r="N178" s="38">
        <f t="shared" si="174"/>
        <v>-999</v>
      </c>
      <c r="O178" s="38">
        <f t="shared" si="175"/>
        <v>-999</v>
      </c>
      <c r="P178" s="38">
        <f t="shared" si="176"/>
        <v>-999</v>
      </c>
      <c r="Q178" s="37">
        <f t="shared" si="163"/>
        <v>0</v>
      </c>
      <c r="R178" s="37">
        <f t="shared" si="159"/>
        <v>0</v>
      </c>
      <c r="S178" s="37">
        <f t="shared" si="160"/>
        <v>0</v>
      </c>
      <c r="T178" s="37">
        <f t="shared" si="161"/>
        <v>0</v>
      </c>
      <c r="U178" s="37">
        <f t="shared" si="164"/>
        <v>2018</v>
      </c>
      <c r="V178" s="37">
        <f t="shared" ref="V178:X178" si="216">U178-1</f>
        <v>2017</v>
      </c>
      <c r="W178" s="37">
        <f t="shared" si="216"/>
        <v>2016</v>
      </c>
      <c r="X178" s="37">
        <f t="shared" si="216"/>
        <v>2015</v>
      </c>
      <c r="Y178" s="39"/>
      <c r="Z178" s="62" t="e">
        <f>IFERROR(IF($B178=0,#N/A,AVERAGEIFS(INDEX(DATOS,0,$C178),INDEX(DATOS,0,$C178),"&lt;&gt;#N/D",INDEX(DATOS,0,$L$2),0,INDEX(DATOS,0,$M$2),1,INDEX(DATOS,0,$N$2),U178,INDEX(DATOS,0,$O$2),$D178)),#N/A)</f>
        <v>#N/A</v>
      </c>
      <c r="AA178" s="62" t="e">
        <f>IFERROR(IF($B178=0,#N/A,AVERAGEIFS(INDEX(DATOS,0,$C178),INDEX(DATOS,0,$C178),"&lt;&gt;#N/D",INDEX(DATOS,0,$L$2),0,INDEX(DATOS,0,$M$2),1,INDEX(DATOS,0,$N$2),V178,INDEX(DATOS,0,$O$2),$D178)),#N/A)</f>
        <v>#N/A</v>
      </c>
      <c r="AB178" s="62" t="e">
        <f>IFERROR(IF($B178=0,#N/A,AVERAGEIFS(INDEX(DATOS,0,$C178),INDEX(DATOS,0,$C178),"&lt;&gt;#N/D",INDEX(DATOS,0,$L$2),0,INDEX(DATOS,0,$M$2),1,INDEX(DATOS,0,$N$2),W178,INDEX(DATOS,0,$O$2),$D178)),#N/A)</f>
        <v>#N/A</v>
      </c>
      <c r="AC178" s="62" t="e">
        <f>IFERROR(IF($B178=0,#N/A,AVERAGEIFS(INDEX(DATOS,0,$C178),INDEX(DATOS,0,$C178),"&lt;&gt;#N/D",INDEX(DATOS,0,$L$2),0,INDEX(DATOS,0,$M$2),1,INDEX(DATOS,0,$N$2),X178,INDEX(DATOS,0,$O$2),$D178)),#N/A)</f>
        <v>#N/A</v>
      </c>
      <c r="AD178" s="33"/>
      <c r="AE178" s="40">
        <f>IFERROR(IF(ISNA(#REF!),-999,IF(I178=0,0,_xlfn.STDEV.P(#REF!)/I178*100)),-999)</f>
        <v>-999</v>
      </c>
      <c r="AF178" s="40">
        <f>IFERROR(IF(ISNA(#REF!),-999,IF(J178=0,0,_xlfn.STDEV.P(#REF!)/J178*100)),-999)</f>
        <v>-999</v>
      </c>
      <c r="AG178" s="40">
        <f>IFERROR(IF(ISNA(#REF!),-999,IF(K178=0,0,_xlfn.STDEV.P(#REF!)/K178*100)),-999)</f>
        <v>-999</v>
      </c>
      <c r="AH178" s="40">
        <f>IFERROR(IF(ISNA(#REF!),-999,IF(L178=0,0,_xlfn.STDEV.P(#REF!)/L178*100)),-999)</f>
        <v>-999</v>
      </c>
      <c r="AI178" s="40"/>
    </row>
    <row r="179" spans="1:35" x14ac:dyDescent="0.35">
      <c r="A179">
        <f t="shared" si="192"/>
        <v>173</v>
      </c>
      <c r="B179" s="35">
        <f t="array" ref="B179">IF(B178=0,0,MIN(IF(INDEX(DATOS,0,$N$2)=$U179,IF(ISNUMBER(INDEX(DATOS,0,$C179)),IF(INDEX(DATOS,0,$L$2)=0,IF(INDEX(DATOS,0,$M$2)=1,IF(ISNA(MATCH(INDEX(DATOS,0,$O$2),IF($E$7:E178=E179,$D$7:D178),0)),INDEX(DATOS,0,$K$2))))))))</f>
        <v>0</v>
      </c>
      <c r="C179" s="32">
        <f t="shared" si="193"/>
        <v>20</v>
      </c>
      <c r="D179" s="34" t="str">
        <f>IF($B179=0,"--",INDEX(DATOS,$B179,O$2))</f>
        <v>--</v>
      </c>
      <c r="E179" s="64" t="s">
        <v>1</v>
      </c>
      <c r="F179" s="36" t="str">
        <f t="shared" si="202"/>
        <v>--</v>
      </c>
      <c r="G179" s="109" t="e">
        <f>VLOOKUP($D179,LOC_UNICOS,G$2,0)</f>
        <v>#N/A</v>
      </c>
      <c r="H179" s="109" t="e">
        <f>VLOOKUP($D179,LOC_UNICOS,H$2,0)</f>
        <v>#N/A</v>
      </c>
      <c r="I179" s="38">
        <f t="array" ref="I179">IF($B179=0,-999,IF(COUNTIFS($Z179:Z179,#N/A)&gt;0,-999,AVERAGE($Z179:Z179)))</f>
        <v>-999</v>
      </c>
      <c r="J179" s="38">
        <f t="array" ref="J179">IF($B179=0,-999,IF(COUNTIFS($Z179:AA179,#N/A)&gt;0,-999,AVERAGE($Z179:AA179)))</f>
        <v>-999</v>
      </c>
      <c r="K179" s="38">
        <f t="array" ref="K179">IF($B179=0,-999,IF(COUNTIFS($Z179:AB179,#N/A)&gt;0,-999,AVERAGE($Z179:AB179)))</f>
        <v>-999</v>
      </c>
      <c r="L179" s="38">
        <f t="array" ref="L179">IF($B179=0,-999,IF(COUNTIFS($Z179:AC179,#N/A)&gt;0,-999,AVERAGE($Z179:AC179)))</f>
        <v>-999</v>
      </c>
      <c r="M179" s="38">
        <f t="shared" si="173"/>
        <v>-999</v>
      </c>
      <c r="N179" s="38">
        <f t="shared" si="174"/>
        <v>-999</v>
      </c>
      <c r="O179" s="38">
        <f t="shared" si="175"/>
        <v>-999</v>
      </c>
      <c r="P179" s="38">
        <f t="shared" si="176"/>
        <v>-999</v>
      </c>
      <c r="Q179" s="37">
        <f t="shared" si="163"/>
        <v>0</v>
      </c>
      <c r="R179" s="37">
        <f t="shared" si="159"/>
        <v>0</v>
      </c>
      <c r="S179" s="37">
        <f t="shared" si="160"/>
        <v>0</v>
      </c>
      <c r="T179" s="37">
        <f t="shared" si="161"/>
        <v>0</v>
      </c>
      <c r="U179" s="37">
        <f t="shared" si="164"/>
        <v>2018</v>
      </c>
      <c r="V179" s="37">
        <f t="shared" ref="V179:X179" si="217">U179-1</f>
        <v>2017</v>
      </c>
      <c r="W179" s="37">
        <f t="shared" si="217"/>
        <v>2016</v>
      </c>
      <c r="X179" s="37">
        <f t="shared" si="217"/>
        <v>2015</v>
      </c>
      <c r="Y179" s="39"/>
      <c r="Z179" s="62" t="e">
        <f>IFERROR(IF($B179=0,#N/A,AVERAGEIFS(INDEX(DATOS,0,$C179),INDEX(DATOS,0,$C179),"&lt;&gt;#N/D",INDEX(DATOS,0,$L$2),0,INDEX(DATOS,0,$M$2),1,INDEX(DATOS,0,$N$2),U179,INDEX(DATOS,0,$O$2),$D179)),#N/A)</f>
        <v>#N/A</v>
      </c>
      <c r="AA179" s="62" t="e">
        <f>IFERROR(IF($B179=0,#N/A,AVERAGEIFS(INDEX(DATOS,0,$C179),INDEX(DATOS,0,$C179),"&lt;&gt;#N/D",INDEX(DATOS,0,$L$2),0,INDEX(DATOS,0,$M$2),1,INDEX(DATOS,0,$N$2),V179,INDEX(DATOS,0,$O$2),$D179)),#N/A)</f>
        <v>#N/A</v>
      </c>
      <c r="AB179" s="62" t="e">
        <f>IFERROR(IF($B179=0,#N/A,AVERAGEIFS(INDEX(DATOS,0,$C179),INDEX(DATOS,0,$C179),"&lt;&gt;#N/D",INDEX(DATOS,0,$L$2),0,INDEX(DATOS,0,$M$2),1,INDEX(DATOS,0,$N$2),W179,INDEX(DATOS,0,$O$2),$D179)),#N/A)</f>
        <v>#N/A</v>
      </c>
      <c r="AC179" s="62" t="e">
        <f>IFERROR(IF($B179=0,#N/A,AVERAGEIFS(INDEX(DATOS,0,$C179),INDEX(DATOS,0,$C179),"&lt;&gt;#N/D",INDEX(DATOS,0,$L$2),0,INDEX(DATOS,0,$M$2),1,INDEX(DATOS,0,$N$2),X179,INDEX(DATOS,0,$O$2),$D179)),#N/A)</f>
        <v>#N/A</v>
      </c>
      <c r="AD179" s="33"/>
      <c r="AE179" s="40">
        <f>IFERROR(IF(ISNA(#REF!),-999,IF(I179=0,0,_xlfn.STDEV.P(#REF!)/I179*100)),-999)</f>
        <v>-999</v>
      </c>
      <c r="AF179" s="40">
        <f>IFERROR(IF(ISNA(#REF!),-999,IF(J179=0,0,_xlfn.STDEV.P(#REF!)/J179*100)),-999)</f>
        <v>-999</v>
      </c>
      <c r="AG179" s="40">
        <f>IFERROR(IF(ISNA(#REF!),-999,IF(K179=0,0,_xlfn.STDEV.P(#REF!)/K179*100)),-999)</f>
        <v>-999</v>
      </c>
      <c r="AH179" s="40">
        <f>IFERROR(IF(ISNA(#REF!),-999,IF(L179=0,0,_xlfn.STDEV.P(#REF!)/L179*100)),-999)</f>
        <v>-999</v>
      </c>
      <c r="AI179" s="40"/>
    </row>
    <row r="180" spans="1:35" x14ac:dyDescent="0.35">
      <c r="A180">
        <f t="shared" si="192"/>
        <v>174</v>
      </c>
      <c r="B180" s="35">
        <f t="array" ref="B180">IF(B179=0,0,MIN(IF(INDEX(DATOS,0,$N$2)=$U180,IF(ISNUMBER(INDEX(DATOS,0,$C180)),IF(INDEX(DATOS,0,$L$2)=0,IF(INDEX(DATOS,0,$M$2)=1,IF(ISNA(MATCH(INDEX(DATOS,0,$O$2),IF($E$7:E179=E180,$D$7:D179),0)),INDEX(DATOS,0,$K$2))))))))</f>
        <v>0</v>
      </c>
      <c r="C180" s="32">
        <f t="shared" si="193"/>
        <v>20</v>
      </c>
      <c r="D180" s="34" t="str">
        <f>IF($B180=0,"--",INDEX(DATOS,$B180,O$2))</f>
        <v>--</v>
      </c>
      <c r="E180" s="64" t="s">
        <v>1</v>
      </c>
      <c r="F180" s="36" t="str">
        <f t="shared" si="202"/>
        <v>--</v>
      </c>
      <c r="G180" s="109" t="e">
        <f>VLOOKUP($D180,LOC_UNICOS,G$2,0)</f>
        <v>#N/A</v>
      </c>
      <c r="H180" s="109" t="e">
        <f>VLOOKUP($D180,LOC_UNICOS,H$2,0)</f>
        <v>#N/A</v>
      </c>
      <c r="I180" s="38">
        <f t="array" ref="I180">IF($B180=0,-999,IF(COUNTIFS($Z180:Z180,#N/A)&gt;0,-999,AVERAGE($Z180:Z180)))</f>
        <v>-999</v>
      </c>
      <c r="J180" s="38">
        <f t="array" ref="J180">IF($B180=0,-999,IF(COUNTIFS($Z180:AA180,#N/A)&gt;0,-999,AVERAGE($Z180:AA180)))</f>
        <v>-999</v>
      </c>
      <c r="K180" s="38">
        <f t="array" ref="K180">IF($B180=0,-999,IF(COUNTIFS($Z180:AB180,#N/A)&gt;0,-999,AVERAGE($Z180:AB180)))</f>
        <v>-999</v>
      </c>
      <c r="L180" s="38">
        <f t="array" ref="L180">IF($B180=0,-999,IF(COUNTIFS($Z180:AC180,#N/A)&gt;0,-999,AVERAGE($Z180:AC180)))</f>
        <v>-999</v>
      </c>
      <c r="M180" s="38">
        <f t="shared" si="173"/>
        <v>-999</v>
      </c>
      <c r="N180" s="38">
        <f t="shared" si="174"/>
        <v>-999</v>
      </c>
      <c r="O180" s="38">
        <f t="shared" si="175"/>
        <v>-999</v>
      </c>
      <c r="P180" s="38">
        <f t="shared" si="176"/>
        <v>-999</v>
      </c>
      <c r="Q180" s="37">
        <f t="shared" si="163"/>
        <v>0</v>
      </c>
      <c r="R180" s="37">
        <f t="shared" si="159"/>
        <v>0</v>
      </c>
      <c r="S180" s="37">
        <f t="shared" si="160"/>
        <v>0</v>
      </c>
      <c r="T180" s="37">
        <f t="shared" si="161"/>
        <v>0</v>
      </c>
      <c r="U180" s="37">
        <f t="shared" si="164"/>
        <v>2018</v>
      </c>
      <c r="V180" s="37">
        <f t="shared" ref="V180:X180" si="218">U180-1</f>
        <v>2017</v>
      </c>
      <c r="W180" s="37">
        <f t="shared" si="218"/>
        <v>2016</v>
      </c>
      <c r="X180" s="37">
        <f t="shared" si="218"/>
        <v>2015</v>
      </c>
      <c r="Y180" s="39"/>
      <c r="Z180" s="62" t="e">
        <f>IFERROR(IF($B180=0,#N/A,AVERAGEIFS(INDEX(DATOS,0,$C180),INDEX(DATOS,0,$C180),"&lt;&gt;#N/D",INDEX(DATOS,0,$L$2),0,INDEX(DATOS,0,$M$2),1,INDEX(DATOS,0,$N$2),U180,INDEX(DATOS,0,$O$2),$D180)),#N/A)</f>
        <v>#N/A</v>
      </c>
      <c r="AA180" s="62" t="e">
        <f>IFERROR(IF($B180=0,#N/A,AVERAGEIFS(INDEX(DATOS,0,$C180),INDEX(DATOS,0,$C180),"&lt;&gt;#N/D",INDEX(DATOS,0,$L$2),0,INDEX(DATOS,0,$M$2),1,INDEX(DATOS,0,$N$2),V180,INDEX(DATOS,0,$O$2),$D180)),#N/A)</f>
        <v>#N/A</v>
      </c>
      <c r="AB180" s="62" t="e">
        <f>IFERROR(IF($B180=0,#N/A,AVERAGEIFS(INDEX(DATOS,0,$C180),INDEX(DATOS,0,$C180),"&lt;&gt;#N/D",INDEX(DATOS,0,$L$2),0,INDEX(DATOS,0,$M$2),1,INDEX(DATOS,0,$N$2),W180,INDEX(DATOS,0,$O$2),$D180)),#N/A)</f>
        <v>#N/A</v>
      </c>
      <c r="AC180" s="62" t="e">
        <f>IFERROR(IF($B180=0,#N/A,AVERAGEIFS(INDEX(DATOS,0,$C180),INDEX(DATOS,0,$C180),"&lt;&gt;#N/D",INDEX(DATOS,0,$L$2),0,INDEX(DATOS,0,$M$2),1,INDEX(DATOS,0,$N$2),X180,INDEX(DATOS,0,$O$2),$D180)),#N/A)</f>
        <v>#N/A</v>
      </c>
      <c r="AD180" s="33"/>
      <c r="AE180" s="40">
        <f>IFERROR(IF(ISNA(#REF!),-999,IF(I180=0,0,_xlfn.STDEV.P(#REF!)/I180*100)),-999)</f>
        <v>-999</v>
      </c>
      <c r="AF180" s="40">
        <f>IFERROR(IF(ISNA(#REF!),-999,IF(J180=0,0,_xlfn.STDEV.P(#REF!)/J180*100)),-999)</f>
        <v>-999</v>
      </c>
      <c r="AG180" s="40">
        <f>IFERROR(IF(ISNA(#REF!),-999,IF(K180=0,0,_xlfn.STDEV.P(#REF!)/K180*100)),-999)</f>
        <v>-999</v>
      </c>
      <c r="AH180" s="40">
        <f>IFERROR(IF(ISNA(#REF!),-999,IF(L180=0,0,_xlfn.STDEV.P(#REF!)/L180*100)),-999)</f>
        <v>-999</v>
      </c>
      <c r="AI180" s="40"/>
    </row>
    <row r="181" spans="1:35" x14ac:dyDescent="0.35">
      <c r="A181">
        <f t="shared" si="192"/>
        <v>175</v>
      </c>
      <c r="B181" s="35">
        <f t="array" ref="B181">IF(B180=0,0,MIN(IF(INDEX(DATOS,0,$N$2)=$U181,IF(ISNUMBER(INDEX(DATOS,0,$C181)),IF(INDEX(DATOS,0,$L$2)=0,IF(INDEX(DATOS,0,$M$2)=1,IF(ISNA(MATCH(INDEX(DATOS,0,$O$2),IF($E$7:E180=E181,$D$7:D180),0)),INDEX(DATOS,0,$K$2))))))))</f>
        <v>0</v>
      </c>
      <c r="C181" s="32">
        <f t="shared" si="193"/>
        <v>20</v>
      </c>
      <c r="D181" s="34" t="str">
        <f>IF($B181=0,"--",INDEX(DATOS,$B181,O$2))</f>
        <v>--</v>
      </c>
      <c r="E181" s="64" t="s">
        <v>1</v>
      </c>
      <c r="F181" s="36" t="str">
        <f t="shared" si="202"/>
        <v>--</v>
      </c>
      <c r="G181" s="109" t="e">
        <f>VLOOKUP($D181,LOC_UNICOS,G$2,0)</f>
        <v>#N/A</v>
      </c>
      <c r="H181" s="109" t="e">
        <f>VLOOKUP($D181,LOC_UNICOS,H$2,0)</f>
        <v>#N/A</v>
      </c>
      <c r="I181" s="38">
        <f t="array" ref="I181">IF($B181=0,-999,IF(COUNTIFS($Z181:Z181,#N/A)&gt;0,-999,AVERAGE($Z181:Z181)))</f>
        <v>-999</v>
      </c>
      <c r="J181" s="38">
        <f t="array" ref="J181">IF($B181=0,-999,IF(COUNTIFS($Z181:AA181,#N/A)&gt;0,-999,AVERAGE($Z181:AA181)))</f>
        <v>-999</v>
      </c>
      <c r="K181" s="38">
        <f t="array" ref="K181">IF($B181=0,-999,IF(COUNTIFS($Z181:AB181,#N/A)&gt;0,-999,AVERAGE($Z181:AB181)))</f>
        <v>-999</v>
      </c>
      <c r="L181" s="38">
        <f t="array" ref="L181">IF($B181=0,-999,IF(COUNTIFS($Z181:AC181,#N/A)&gt;0,-999,AVERAGE($Z181:AC181)))</f>
        <v>-999</v>
      </c>
      <c r="M181" s="38">
        <f t="shared" si="173"/>
        <v>-999</v>
      </c>
      <c r="N181" s="38">
        <f t="shared" si="174"/>
        <v>-999</v>
      </c>
      <c r="O181" s="38">
        <f t="shared" si="175"/>
        <v>-999</v>
      </c>
      <c r="P181" s="38">
        <f t="shared" si="176"/>
        <v>-999</v>
      </c>
      <c r="Q181" s="37">
        <f t="shared" si="163"/>
        <v>0</v>
      </c>
      <c r="R181" s="37">
        <f t="shared" si="159"/>
        <v>0</v>
      </c>
      <c r="S181" s="37">
        <f t="shared" si="160"/>
        <v>0</v>
      </c>
      <c r="T181" s="37">
        <f t="shared" si="161"/>
        <v>0</v>
      </c>
      <c r="U181" s="37">
        <f t="shared" si="164"/>
        <v>2018</v>
      </c>
      <c r="V181" s="37">
        <f t="shared" ref="V181:X181" si="219">U181-1</f>
        <v>2017</v>
      </c>
      <c r="W181" s="37">
        <f t="shared" si="219"/>
        <v>2016</v>
      </c>
      <c r="X181" s="37">
        <f t="shared" si="219"/>
        <v>2015</v>
      </c>
      <c r="Y181" s="39"/>
      <c r="Z181" s="62" t="e">
        <f>IFERROR(IF($B181=0,#N/A,AVERAGEIFS(INDEX(DATOS,0,$C181),INDEX(DATOS,0,$C181),"&lt;&gt;#N/D",INDEX(DATOS,0,$L$2),0,INDEX(DATOS,0,$M$2),1,INDEX(DATOS,0,$N$2),U181,INDEX(DATOS,0,$O$2),$D181)),#N/A)</f>
        <v>#N/A</v>
      </c>
      <c r="AA181" s="62" t="e">
        <f>IFERROR(IF($B181=0,#N/A,AVERAGEIFS(INDEX(DATOS,0,$C181),INDEX(DATOS,0,$C181),"&lt;&gt;#N/D",INDEX(DATOS,0,$L$2),0,INDEX(DATOS,0,$M$2),1,INDEX(DATOS,0,$N$2),V181,INDEX(DATOS,0,$O$2),$D181)),#N/A)</f>
        <v>#N/A</v>
      </c>
      <c r="AB181" s="62" t="e">
        <f>IFERROR(IF($B181=0,#N/A,AVERAGEIFS(INDEX(DATOS,0,$C181),INDEX(DATOS,0,$C181),"&lt;&gt;#N/D",INDEX(DATOS,0,$L$2),0,INDEX(DATOS,0,$M$2),1,INDEX(DATOS,0,$N$2),W181,INDEX(DATOS,0,$O$2),$D181)),#N/A)</f>
        <v>#N/A</v>
      </c>
      <c r="AC181" s="62" t="e">
        <f>IFERROR(IF($B181=0,#N/A,AVERAGEIFS(INDEX(DATOS,0,$C181),INDEX(DATOS,0,$C181),"&lt;&gt;#N/D",INDEX(DATOS,0,$L$2),0,INDEX(DATOS,0,$M$2),1,INDEX(DATOS,0,$N$2),X181,INDEX(DATOS,0,$O$2),$D181)),#N/A)</f>
        <v>#N/A</v>
      </c>
      <c r="AD181" s="33"/>
      <c r="AE181" s="40">
        <f>IFERROR(IF(ISNA(#REF!),-999,IF(I181=0,0,_xlfn.STDEV.P(#REF!)/I181*100)),-999)</f>
        <v>-999</v>
      </c>
      <c r="AF181" s="40">
        <f>IFERROR(IF(ISNA(#REF!),-999,IF(J181=0,0,_xlfn.STDEV.P(#REF!)/J181*100)),-999)</f>
        <v>-999</v>
      </c>
      <c r="AG181" s="40">
        <f>IFERROR(IF(ISNA(#REF!),-999,IF(K181=0,0,_xlfn.STDEV.P(#REF!)/K181*100)),-999)</f>
        <v>-999</v>
      </c>
      <c r="AH181" s="40">
        <f>IFERROR(IF(ISNA(#REF!),-999,IF(L181=0,0,_xlfn.STDEV.P(#REF!)/L181*100)),-999)</f>
        <v>-999</v>
      </c>
      <c r="AI181" s="40"/>
    </row>
    <row r="182" spans="1:35" x14ac:dyDescent="0.35">
      <c r="A182">
        <f t="shared" si="192"/>
        <v>176</v>
      </c>
      <c r="B182" s="35">
        <f t="array" ref="B182">IF(B181=0,0,MIN(IF(INDEX(DATOS,0,$N$2)=$U182,IF(ISNUMBER(INDEX(DATOS,0,$C182)),IF(INDEX(DATOS,0,$L$2)=0,IF(INDEX(DATOS,0,$M$2)=1,IF(ISNA(MATCH(INDEX(DATOS,0,$O$2),IF($E$7:E181=E182,$D$7:D181),0)),INDEX(DATOS,0,$K$2))))))))</f>
        <v>0</v>
      </c>
      <c r="C182" s="32">
        <f t="shared" si="193"/>
        <v>20</v>
      </c>
      <c r="D182" s="34" t="str">
        <f>IF($B182=0,"--",INDEX(DATOS,$B182,O$2))</f>
        <v>--</v>
      </c>
      <c r="E182" s="64" t="s">
        <v>1</v>
      </c>
      <c r="F182" s="36" t="str">
        <f t="shared" si="202"/>
        <v>--</v>
      </c>
      <c r="G182" s="109" t="e">
        <f>VLOOKUP($D182,LOC_UNICOS,G$2,0)</f>
        <v>#N/A</v>
      </c>
      <c r="H182" s="109" t="e">
        <f>VLOOKUP($D182,LOC_UNICOS,H$2,0)</f>
        <v>#N/A</v>
      </c>
      <c r="I182" s="38">
        <f t="array" ref="I182">IF($B182=0,-999,IF(COUNTIFS($Z182:Z182,#N/A)&gt;0,-999,AVERAGE($Z182:Z182)))</f>
        <v>-999</v>
      </c>
      <c r="J182" s="38">
        <f t="array" ref="J182">IF($B182=0,-999,IF(COUNTIFS($Z182:AA182,#N/A)&gt;0,-999,AVERAGE($Z182:AA182)))</f>
        <v>-999</v>
      </c>
      <c r="K182" s="38">
        <f t="array" ref="K182">IF($B182=0,-999,IF(COUNTIFS($Z182:AB182,#N/A)&gt;0,-999,AVERAGE($Z182:AB182)))</f>
        <v>-999</v>
      </c>
      <c r="L182" s="38">
        <f t="array" ref="L182">IF($B182=0,-999,IF(COUNTIFS($Z182:AC182,#N/A)&gt;0,-999,AVERAGE($Z182:AC182)))</f>
        <v>-999</v>
      </c>
      <c r="M182" s="38">
        <f t="shared" si="173"/>
        <v>-999</v>
      </c>
      <c r="N182" s="38">
        <f t="shared" si="174"/>
        <v>-999</v>
      </c>
      <c r="O182" s="38">
        <f t="shared" si="175"/>
        <v>-999</v>
      </c>
      <c r="P182" s="38">
        <f t="shared" si="176"/>
        <v>-999</v>
      </c>
      <c r="Q182" s="37">
        <f t="shared" si="163"/>
        <v>0</v>
      </c>
      <c r="R182" s="37">
        <f t="shared" si="159"/>
        <v>0</v>
      </c>
      <c r="S182" s="37">
        <f t="shared" si="160"/>
        <v>0</v>
      </c>
      <c r="T182" s="37">
        <f t="shared" si="161"/>
        <v>0</v>
      </c>
      <c r="U182" s="37">
        <f t="shared" si="164"/>
        <v>2018</v>
      </c>
      <c r="V182" s="37">
        <f t="shared" ref="V182:X182" si="220">U182-1</f>
        <v>2017</v>
      </c>
      <c r="W182" s="37">
        <f t="shared" si="220"/>
        <v>2016</v>
      </c>
      <c r="X182" s="37">
        <f t="shared" si="220"/>
        <v>2015</v>
      </c>
      <c r="Y182" s="39"/>
      <c r="Z182" s="62" t="e">
        <f>IFERROR(IF($B182=0,#N/A,AVERAGEIFS(INDEX(DATOS,0,$C182),INDEX(DATOS,0,$C182),"&lt;&gt;#N/D",INDEX(DATOS,0,$L$2),0,INDEX(DATOS,0,$M$2),1,INDEX(DATOS,0,$N$2),U182,INDEX(DATOS,0,$O$2),$D182)),#N/A)</f>
        <v>#N/A</v>
      </c>
      <c r="AA182" s="62" t="e">
        <f>IFERROR(IF($B182=0,#N/A,AVERAGEIFS(INDEX(DATOS,0,$C182),INDEX(DATOS,0,$C182),"&lt;&gt;#N/D",INDEX(DATOS,0,$L$2),0,INDEX(DATOS,0,$M$2),1,INDEX(DATOS,0,$N$2),V182,INDEX(DATOS,0,$O$2),$D182)),#N/A)</f>
        <v>#N/A</v>
      </c>
      <c r="AB182" s="62" t="e">
        <f>IFERROR(IF($B182=0,#N/A,AVERAGEIFS(INDEX(DATOS,0,$C182),INDEX(DATOS,0,$C182),"&lt;&gt;#N/D",INDEX(DATOS,0,$L$2),0,INDEX(DATOS,0,$M$2),1,INDEX(DATOS,0,$N$2),W182,INDEX(DATOS,0,$O$2),$D182)),#N/A)</f>
        <v>#N/A</v>
      </c>
      <c r="AC182" s="62" t="e">
        <f>IFERROR(IF($B182=0,#N/A,AVERAGEIFS(INDEX(DATOS,0,$C182),INDEX(DATOS,0,$C182),"&lt;&gt;#N/D",INDEX(DATOS,0,$L$2),0,INDEX(DATOS,0,$M$2),1,INDEX(DATOS,0,$N$2),X182,INDEX(DATOS,0,$O$2),$D182)),#N/A)</f>
        <v>#N/A</v>
      </c>
      <c r="AD182" s="33"/>
      <c r="AE182" s="40">
        <f>IFERROR(IF(ISNA(#REF!),-999,IF(I182=0,0,_xlfn.STDEV.P(#REF!)/I182*100)),-999)</f>
        <v>-999</v>
      </c>
      <c r="AF182" s="40">
        <f>IFERROR(IF(ISNA(#REF!),-999,IF(J182=0,0,_xlfn.STDEV.P(#REF!)/J182*100)),-999)</f>
        <v>-999</v>
      </c>
      <c r="AG182" s="40">
        <f>IFERROR(IF(ISNA(#REF!),-999,IF(K182=0,0,_xlfn.STDEV.P(#REF!)/K182*100)),-999)</f>
        <v>-999</v>
      </c>
      <c r="AH182" s="40">
        <f>IFERROR(IF(ISNA(#REF!),-999,IF(L182=0,0,_xlfn.STDEV.P(#REF!)/L182*100)),-999)</f>
        <v>-999</v>
      </c>
      <c r="AI182" s="40"/>
    </row>
    <row r="183" spans="1:35" x14ac:dyDescent="0.35">
      <c r="A183">
        <f t="shared" si="192"/>
        <v>177</v>
      </c>
      <c r="B183" s="35">
        <f t="array" ref="B183">IF(B182=0,0,MIN(IF(INDEX(DATOS,0,$N$2)=$U183,IF(ISNUMBER(INDEX(DATOS,0,$C183)),IF(INDEX(DATOS,0,$L$2)=0,IF(INDEX(DATOS,0,$M$2)=1,IF(ISNA(MATCH(INDEX(DATOS,0,$O$2),IF($E$7:E182=E183,$D$7:D182),0)),INDEX(DATOS,0,$K$2))))))))</f>
        <v>0</v>
      </c>
      <c r="C183" s="32">
        <f t="shared" si="193"/>
        <v>20</v>
      </c>
      <c r="D183" s="34" t="str">
        <f>IF($B183=0,"--",INDEX(DATOS,$B183,O$2))</f>
        <v>--</v>
      </c>
      <c r="E183" s="64" t="s">
        <v>1</v>
      </c>
      <c r="F183" s="36" t="str">
        <f t="shared" si="202"/>
        <v>--</v>
      </c>
      <c r="G183" s="109" t="e">
        <f>VLOOKUP($D183,LOC_UNICOS,G$2,0)</f>
        <v>#N/A</v>
      </c>
      <c r="H183" s="109" t="e">
        <f>VLOOKUP($D183,LOC_UNICOS,H$2,0)</f>
        <v>#N/A</v>
      </c>
      <c r="I183" s="38">
        <f t="array" ref="I183">IF($B183=0,-999,IF(COUNTIFS($Z183:Z183,#N/A)&gt;0,-999,AVERAGE($Z183:Z183)))</f>
        <v>-999</v>
      </c>
      <c r="J183" s="38">
        <f t="array" ref="J183">IF($B183=0,-999,IF(COUNTIFS($Z183:AA183,#N/A)&gt;0,-999,AVERAGE($Z183:AA183)))</f>
        <v>-999</v>
      </c>
      <c r="K183" s="38">
        <f t="array" ref="K183">IF($B183=0,-999,IF(COUNTIFS($Z183:AB183,#N/A)&gt;0,-999,AVERAGE($Z183:AB183)))</f>
        <v>-999</v>
      </c>
      <c r="L183" s="38">
        <f t="array" ref="L183">IF($B183=0,-999,IF(COUNTIFS($Z183:AC183,#N/A)&gt;0,-999,AVERAGE($Z183:AC183)))</f>
        <v>-999</v>
      </c>
      <c r="M183" s="38">
        <f t="shared" si="173"/>
        <v>-999</v>
      </c>
      <c r="N183" s="38">
        <f t="shared" si="174"/>
        <v>-999</v>
      </c>
      <c r="O183" s="38">
        <f t="shared" si="175"/>
        <v>-999</v>
      </c>
      <c r="P183" s="38">
        <f t="shared" si="176"/>
        <v>-999</v>
      </c>
      <c r="Q183" s="37">
        <f t="shared" si="163"/>
        <v>0</v>
      </c>
      <c r="R183" s="37">
        <f t="shared" si="159"/>
        <v>0</v>
      </c>
      <c r="S183" s="37">
        <f t="shared" si="160"/>
        <v>0</v>
      </c>
      <c r="T183" s="37">
        <f t="shared" si="161"/>
        <v>0</v>
      </c>
      <c r="U183" s="37">
        <f t="shared" si="164"/>
        <v>2018</v>
      </c>
      <c r="V183" s="37">
        <f t="shared" ref="V183:X183" si="221">U183-1</f>
        <v>2017</v>
      </c>
      <c r="W183" s="37">
        <f t="shared" si="221"/>
        <v>2016</v>
      </c>
      <c r="X183" s="37">
        <f t="shared" si="221"/>
        <v>2015</v>
      </c>
      <c r="Y183" s="39"/>
      <c r="Z183" s="62" t="e">
        <f>IFERROR(IF($B183=0,#N/A,AVERAGEIFS(INDEX(DATOS,0,$C183),INDEX(DATOS,0,$C183),"&lt;&gt;#N/D",INDEX(DATOS,0,$L$2),0,INDEX(DATOS,0,$M$2),1,INDEX(DATOS,0,$N$2),U183,INDEX(DATOS,0,$O$2),$D183)),#N/A)</f>
        <v>#N/A</v>
      </c>
      <c r="AA183" s="62" t="e">
        <f>IFERROR(IF($B183=0,#N/A,AVERAGEIFS(INDEX(DATOS,0,$C183),INDEX(DATOS,0,$C183),"&lt;&gt;#N/D",INDEX(DATOS,0,$L$2),0,INDEX(DATOS,0,$M$2),1,INDEX(DATOS,0,$N$2),V183,INDEX(DATOS,0,$O$2),$D183)),#N/A)</f>
        <v>#N/A</v>
      </c>
      <c r="AB183" s="62" t="e">
        <f>IFERROR(IF($B183=0,#N/A,AVERAGEIFS(INDEX(DATOS,0,$C183),INDEX(DATOS,0,$C183),"&lt;&gt;#N/D",INDEX(DATOS,0,$L$2),0,INDEX(DATOS,0,$M$2),1,INDEX(DATOS,0,$N$2),W183,INDEX(DATOS,0,$O$2),$D183)),#N/A)</f>
        <v>#N/A</v>
      </c>
      <c r="AC183" s="62" t="e">
        <f>IFERROR(IF($B183=0,#N/A,AVERAGEIFS(INDEX(DATOS,0,$C183),INDEX(DATOS,0,$C183),"&lt;&gt;#N/D",INDEX(DATOS,0,$L$2),0,INDEX(DATOS,0,$M$2),1,INDEX(DATOS,0,$N$2),X183,INDEX(DATOS,0,$O$2),$D183)),#N/A)</f>
        <v>#N/A</v>
      </c>
      <c r="AD183" s="33"/>
      <c r="AE183" s="40">
        <f>IFERROR(IF(ISNA(#REF!),-999,IF(I183=0,0,_xlfn.STDEV.P(#REF!)/I183*100)),-999)</f>
        <v>-999</v>
      </c>
      <c r="AF183" s="40">
        <f>IFERROR(IF(ISNA(#REF!),-999,IF(J183=0,0,_xlfn.STDEV.P(#REF!)/J183*100)),-999)</f>
        <v>-999</v>
      </c>
      <c r="AG183" s="40">
        <f>IFERROR(IF(ISNA(#REF!),-999,IF(K183=0,0,_xlfn.STDEV.P(#REF!)/K183*100)),-999)</f>
        <v>-999</v>
      </c>
      <c r="AH183" s="40">
        <f>IFERROR(IF(ISNA(#REF!),-999,IF(L183=0,0,_xlfn.STDEV.P(#REF!)/L183*100)),-999)</f>
        <v>-999</v>
      </c>
      <c r="AI183" s="40"/>
    </row>
    <row r="184" spans="1:35" x14ac:dyDescent="0.35">
      <c r="A184">
        <f t="shared" si="192"/>
        <v>178</v>
      </c>
      <c r="B184" s="35">
        <f t="array" ref="B184">IF(B183=0,0,MIN(IF(INDEX(DATOS,0,$N$2)=$U184,IF(ISNUMBER(INDEX(DATOS,0,$C184)),IF(INDEX(DATOS,0,$L$2)=0,IF(INDEX(DATOS,0,$M$2)=1,IF(ISNA(MATCH(INDEX(DATOS,0,$O$2),IF($E$7:E183=E184,$D$7:D183),0)),INDEX(DATOS,0,$K$2))))))))</f>
        <v>0</v>
      </c>
      <c r="C184" s="32">
        <f t="shared" si="193"/>
        <v>20</v>
      </c>
      <c r="D184" s="34" t="str">
        <f>IF($B184=0,"--",INDEX(DATOS,$B184,O$2))</f>
        <v>--</v>
      </c>
      <c r="E184" s="64" t="s">
        <v>1</v>
      </c>
      <c r="F184" s="36" t="str">
        <f t="shared" si="202"/>
        <v>--</v>
      </c>
      <c r="G184" s="109" t="e">
        <f>VLOOKUP($D184,LOC_UNICOS,G$2,0)</f>
        <v>#N/A</v>
      </c>
      <c r="H184" s="109" t="e">
        <f>VLOOKUP($D184,LOC_UNICOS,H$2,0)</f>
        <v>#N/A</v>
      </c>
      <c r="I184" s="38">
        <f t="array" ref="I184">IF($B184=0,-999,IF(COUNTIFS($Z184:Z184,#N/A)&gt;0,-999,AVERAGE($Z184:Z184)))</f>
        <v>-999</v>
      </c>
      <c r="J184" s="38">
        <f t="array" ref="J184">IF($B184=0,-999,IF(COUNTIFS($Z184:AA184,#N/A)&gt;0,-999,AVERAGE($Z184:AA184)))</f>
        <v>-999</v>
      </c>
      <c r="K184" s="38">
        <f t="array" ref="K184">IF($B184=0,-999,IF(COUNTIFS($Z184:AB184,#N/A)&gt;0,-999,AVERAGE($Z184:AB184)))</f>
        <v>-999</v>
      </c>
      <c r="L184" s="38">
        <f t="array" ref="L184">IF($B184=0,-999,IF(COUNTIFS($Z184:AC184,#N/A)&gt;0,-999,AVERAGE($Z184:AC184)))</f>
        <v>-999</v>
      </c>
      <c r="M184" s="38">
        <f t="shared" si="173"/>
        <v>-999</v>
      </c>
      <c r="N184" s="38">
        <f t="shared" si="174"/>
        <v>-999</v>
      </c>
      <c r="O184" s="38">
        <f t="shared" si="175"/>
        <v>-999</v>
      </c>
      <c r="P184" s="38">
        <f t="shared" si="176"/>
        <v>-999</v>
      </c>
      <c r="Q184" s="37">
        <f t="shared" si="163"/>
        <v>0</v>
      </c>
      <c r="R184" s="37">
        <f t="shared" si="159"/>
        <v>0</v>
      </c>
      <c r="S184" s="37">
        <f t="shared" si="160"/>
        <v>0</v>
      </c>
      <c r="T184" s="37">
        <f t="shared" si="161"/>
        <v>0</v>
      </c>
      <c r="U184" s="37">
        <f t="shared" si="164"/>
        <v>2018</v>
      </c>
      <c r="V184" s="37">
        <f t="shared" ref="V184:X184" si="222">U184-1</f>
        <v>2017</v>
      </c>
      <c r="W184" s="37">
        <f t="shared" si="222"/>
        <v>2016</v>
      </c>
      <c r="X184" s="37">
        <f t="shared" si="222"/>
        <v>2015</v>
      </c>
      <c r="Y184" s="39"/>
      <c r="Z184" s="62" t="e">
        <f>IFERROR(IF($B184=0,#N/A,AVERAGEIFS(INDEX(DATOS,0,$C184),INDEX(DATOS,0,$C184),"&lt;&gt;#N/D",INDEX(DATOS,0,$L$2),0,INDEX(DATOS,0,$M$2),1,INDEX(DATOS,0,$N$2),U184,INDEX(DATOS,0,$O$2),$D184)),#N/A)</f>
        <v>#N/A</v>
      </c>
      <c r="AA184" s="62" t="e">
        <f>IFERROR(IF($B184=0,#N/A,AVERAGEIFS(INDEX(DATOS,0,$C184),INDEX(DATOS,0,$C184),"&lt;&gt;#N/D",INDEX(DATOS,0,$L$2),0,INDEX(DATOS,0,$M$2),1,INDEX(DATOS,0,$N$2),V184,INDEX(DATOS,0,$O$2),$D184)),#N/A)</f>
        <v>#N/A</v>
      </c>
      <c r="AB184" s="62" t="e">
        <f>IFERROR(IF($B184=0,#N/A,AVERAGEIFS(INDEX(DATOS,0,$C184),INDEX(DATOS,0,$C184),"&lt;&gt;#N/D",INDEX(DATOS,0,$L$2),0,INDEX(DATOS,0,$M$2),1,INDEX(DATOS,0,$N$2),W184,INDEX(DATOS,0,$O$2),$D184)),#N/A)</f>
        <v>#N/A</v>
      </c>
      <c r="AC184" s="62" t="e">
        <f>IFERROR(IF($B184=0,#N/A,AVERAGEIFS(INDEX(DATOS,0,$C184),INDEX(DATOS,0,$C184),"&lt;&gt;#N/D",INDEX(DATOS,0,$L$2),0,INDEX(DATOS,0,$M$2),1,INDEX(DATOS,0,$N$2),X184,INDEX(DATOS,0,$O$2),$D184)),#N/A)</f>
        <v>#N/A</v>
      </c>
      <c r="AD184" s="33"/>
      <c r="AE184" s="40">
        <f>IFERROR(IF(ISNA(#REF!),-999,IF(I184=0,0,_xlfn.STDEV.P(#REF!)/I184*100)),-999)</f>
        <v>-999</v>
      </c>
      <c r="AF184" s="40">
        <f>IFERROR(IF(ISNA(#REF!),-999,IF(J184=0,0,_xlfn.STDEV.P(#REF!)/J184*100)),-999)</f>
        <v>-999</v>
      </c>
      <c r="AG184" s="40">
        <f>IFERROR(IF(ISNA(#REF!),-999,IF(K184=0,0,_xlfn.STDEV.P(#REF!)/K184*100)),-999)</f>
        <v>-999</v>
      </c>
      <c r="AH184" s="40">
        <f>IFERROR(IF(ISNA(#REF!),-999,IF(L184=0,0,_xlfn.STDEV.P(#REF!)/L184*100)),-999)</f>
        <v>-999</v>
      </c>
      <c r="AI184" s="40"/>
    </row>
    <row r="185" spans="1:35" x14ac:dyDescent="0.35">
      <c r="A185">
        <f t="shared" si="192"/>
        <v>179</v>
      </c>
      <c r="B185" s="35">
        <f t="array" ref="B185">IF(B184=0,0,MIN(IF(INDEX(DATOS,0,$N$2)=$U185,IF(ISNUMBER(INDEX(DATOS,0,$C185)),IF(INDEX(DATOS,0,$L$2)=0,IF(INDEX(DATOS,0,$M$2)=1,IF(ISNA(MATCH(INDEX(DATOS,0,$O$2),IF($E$7:E184=E185,$D$7:D184),0)),INDEX(DATOS,0,$K$2))))))))</f>
        <v>0</v>
      </c>
      <c r="C185" s="32">
        <f t="shared" si="193"/>
        <v>20</v>
      </c>
      <c r="D185" s="34" t="str">
        <f>IF($B185=0,"--",INDEX(DATOS,$B185,O$2))</f>
        <v>--</v>
      </c>
      <c r="E185" s="64" t="s">
        <v>1</v>
      </c>
      <c r="F185" s="36" t="str">
        <f t="shared" si="202"/>
        <v>--</v>
      </c>
      <c r="G185" s="109" t="e">
        <f>VLOOKUP($D185,LOC_UNICOS,G$2,0)</f>
        <v>#N/A</v>
      </c>
      <c r="H185" s="109" t="e">
        <f>VLOOKUP($D185,LOC_UNICOS,H$2,0)</f>
        <v>#N/A</v>
      </c>
      <c r="I185" s="38">
        <f t="array" ref="I185">IF($B185=0,-999,IF(COUNTIFS($Z185:Z185,#N/A)&gt;0,-999,AVERAGE($Z185:Z185)))</f>
        <v>-999</v>
      </c>
      <c r="J185" s="38">
        <f t="array" ref="J185">IF($B185=0,-999,IF(COUNTIFS($Z185:AA185,#N/A)&gt;0,-999,AVERAGE($Z185:AA185)))</f>
        <v>-999</v>
      </c>
      <c r="K185" s="38">
        <f t="array" ref="K185">IF($B185=0,-999,IF(COUNTIFS($Z185:AB185,#N/A)&gt;0,-999,AVERAGE($Z185:AB185)))</f>
        <v>-999</v>
      </c>
      <c r="L185" s="38">
        <f t="array" ref="L185">IF($B185=0,-999,IF(COUNTIFS($Z185:AC185,#N/A)&gt;0,-999,AVERAGE($Z185:AC185)))</f>
        <v>-999</v>
      </c>
      <c r="M185" s="38">
        <f t="shared" si="173"/>
        <v>-999</v>
      </c>
      <c r="N185" s="38">
        <f t="shared" si="174"/>
        <v>-999</v>
      </c>
      <c r="O185" s="38">
        <f t="shared" si="175"/>
        <v>-999</v>
      </c>
      <c r="P185" s="38">
        <f t="shared" si="176"/>
        <v>-999</v>
      </c>
      <c r="Q185" s="37">
        <f t="shared" si="163"/>
        <v>0</v>
      </c>
      <c r="R185" s="37">
        <f t="shared" si="159"/>
        <v>0</v>
      </c>
      <c r="S185" s="37">
        <f t="shared" si="160"/>
        <v>0</v>
      </c>
      <c r="T185" s="37">
        <f t="shared" si="161"/>
        <v>0</v>
      </c>
      <c r="U185" s="37">
        <f t="shared" si="164"/>
        <v>2018</v>
      </c>
      <c r="V185" s="37">
        <f t="shared" ref="V185:X185" si="223">U185-1</f>
        <v>2017</v>
      </c>
      <c r="W185" s="37">
        <f t="shared" si="223"/>
        <v>2016</v>
      </c>
      <c r="X185" s="37">
        <f t="shared" si="223"/>
        <v>2015</v>
      </c>
      <c r="Y185" s="39"/>
      <c r="Z185" s="62" t="e">
        <f>IFERROR(IF($B185=0,#N/A,AVERAGEIFS(INDEX(DATOS,0,$C185),INDEX(DATOS,0,$C185),"&lt;&gt;#N/D",INDEX(DATOS,0,$L$2),0,INDEX(DATOS,0,$M$2),1,INDEX(DATOS,0,$N$2),U185,INDEX(DATOS,0,$O$2),$D185)),#N/A)</f>
        <v>#N/A</v>
      </c>
      <c r="AA185" s="62" t="e">
        <f>IFERROR(IF($B185=0,#N/A,AVERAGEIFS(INDEX(DATOS,0,$C185),INDEX(DATOS,0,$C185),"&lt;&gt;#N/D",INDEX(DATOS,0,$L$2),0,INDEX(DATOS,0,$M$2),1,INDEX(DATOS,0,$N$2),V185,INDEX(DATOS,0,$O$2),$D185)),#N/A)</f>
        <v>#N/A</v>
      </c>
      <c r="AB185" s="62" t="e">
        <f>IFERROR(IF($B185=0,#N/A,AVERAGEIFS(INDEX(DATOS,0,$C185),INDEX(DATOS,0,$C185),"&lt;&gt;#N/D",INDEX(DATOS,0,$L$2),0,INDEX(DATOS,0,$M$2),1,INDEX(DATOS,0,$N$2),W185,INDEX(DATOS,0,$O$2),$D185)),#N/A)</f>
        <v>#N/A</v>
      </c>
      <c r="AC185" s="62" t="e">
        <f>IFERROR(IF($B185=0,#N/A,AVERAGEIFS(INDEX(DATOS,0,$C185),INDEX(DATOS,0,$C185),"&lt;&gt;#N/D",INDEX(DATOS,0,$L$2),0,INDEX(DATOS,0,$M$2),1,INDEX(DATOS,0,$N$2),X185,INDEX(DATOS,0,$O$2),$D185)),#N/A)</f>
        <v>#N/A</v>
      </c>
      <c r="AD185" s="33"/>
      <c r="AE185" s="40">
        <f>IFERROR(IF(ISNA(#REF!),-999,IF(I185=0,0,_xlfn.STDEV.P(#REF!)/I185*100)),-999)</f>
        <v>-999</v>
      </c>
      <c r="AF185" s="40">
        <f>IFERROR(IF(ISNA(#REF!),-999,IF(J185=0,0,_xlfn.STDEV.P(#REF!)/J185*100)),-999)</f>
        <v>-999</v>
      </c>
      <c r="AG185" s="40">
        <f>IFERROR(IF(ISNA(#REF!),-999,IF(K185=0,0,_xlfn.STDEV.P(#REF!)/K185*100)),-999)</f>
        <v>-999</v>
      </c>
      <c r="AH185" s="40">
        <f>IFERROR(IF(ISNA(#REF!),-999,IF(L185=0,0,_xlfn.STDEV.P(#REF!)/L185*100)),-999)</f>
        <v>-999</v>
      </c>
      <c r="AI185" s="40"/>
    </row>
    <row r="186" spans="1:35" x14ac:dyDescent="0.35">
      <c r="A186">
        <f t="shared" si="192"/>
        <v>180</v>
      </c>
      <c r="B186" s="35">
        <f t="array" ref="B186">IF(B185=0,0,MIN(IF(INDEX(DATOS,0,$N$2)=$U186,IF(ISNUMBER(INDEX(DATOS,0,$C186)),IF(INDEX(DATOS,0,$L$2)=0,IF(INDEX(DATOS,0,$M$2)=1,IF(ISNA(MATCH(INDEX(DATOS,0,$O$2),IF($E$7:E185=E186,$D$7:D185),0)),INDEX(DATOS,0,$K$2))))))))</f>
        <v>0</v>
      </c>
      <c r="C186" s="32">
        <f t="shared" si="193"/>
        <v>20</v>
      </c>
      <c r="D186" s="34" t="str">
        <f>IF($B186=0,"--",INDEX(DATOS,$B186,O$2))</f>
        <v>--</v>
      </c>
      <c r="E186" s="64" t="s">
        <v>1</v>
      </c>
      <c r="F186" s="36" t="str">
        <f t="shared" si="202"/>
        <v>--</v>
      </c>
      <c r="G186" s="109" t="e">
        <f>VLOOKUP($D186,LOC_UNICOS,G$2,0)</f>
        <v>#N/A</v>
      </c>
      <c r="H186" s="109" t="e">
        <f>VLOOKUP($D186,LOC_UNICOS,H$2,0)</f>
        <v>#N/A</v>
      </c>
      <c r="I186" s="38">
        <f t="array" ref="I186">IF($B186=0,-999,IF(COUNTIFS($Z186:Z186,#N/A)&gt;0,-999,AVERAGE($Z186:Z186)))</f>
        <v>-999</v>
      </c>
      <c r="J186" s="38">
        <f t="array" ref="J186">IF($B186=0,-999,IF(COUNTIFS($Z186:AA186,#N/A)&gt;0,-999,AVERAGE($Z186:AA186)))</f>
        <v>-999</v>
      </c>
      <c r="K186" s="38">
        <f t="array" ref="K186">IF($B186=0,-999,IF(COUNTIFS($Z186:AB186,#N/A)&gt;0,-999,AVERAGE($Z186:AB186)))</f>
        <v>-999</v>
      </c>
      <c r="L186" s="38">
        <f t="array" ref="L186">IF($B186=0,-999,IF(COUNTIFS($Z186:AC186,#N/A)&gt;0,-999,AVERAGE($Z186:AC186)))</f>
        <v>-999</v>
      </c>
      <c r="M186" s="38">
        <f t="shared" si="173"/>
        <v>-999</v>
      </c>
      <c r="N186" s="38">
        <f t="shared" si="174"/>
        <v>-999</v>
      </c>
      <c r="O186" s="38">
        <f t="shared" si="175"/>
        <v>-999</v>
      </c>
      <c r="P186" s="38">
        <f t="shared" si="176"/>
        <v>-999</v>
      </c>
      <c r="Q186" s="37">
        <f t="shared" si="163"/>
        <v>0</v>
      </c>
      <c r="R186" s="37">
        <f t="shared" si="159"/>
        <v>0</v>
      </c>
      <c r="S186" s="37">
        <f t="shared" si="160"/>
        <v>0</v>
      </c>
      <c r="T186" s="37">
        <f t="shared" si="161"/>
        <v>0</v>
      </c>
      <c r="U186" s="37">
        <f t="shared" si="164"/>
        <v>2018</v>
      </c>
      <c r="V186" s="37">
        <f t="shared" ref="V186:X186" si="224">U186-1</f>
        <v>2017</v>
      </c>
      <c r="W186" s="37">
        <f t="shared" si="224"/>
        <v>2016</v>
      </c>
      <c r="X186" s="37">
        <f t="shared" si="224"/>
        <v>2015</v>
      </c>
      <c r="Y186" s="39"/>
      <c r="Z186" s="62" t="e">
        <f>IFERROR(IF($B186=0,#N/A,AVERAGEIFS(INDEX(DATOS,0,$C186),INDEX(DATOS,0,$C186),"&lt;&gt;#N/D",INDEX(DATOS,0,$L$2),0,INDEX(DATOS,0,$M$2),1,INDEX(DATOS,0,$N$2),U186,INDEX(DATOS,0,$O$2),$D186)),#N/A)</f>
        <v>#N/A</v>
      </c>
      <c r="AA186" s="62" t="e">
        <f>IFERROR(IF($B186=0,#N/A,AVERAGEIFS(INDEX(DATOS,0,$C186),INDEX(DATOS,0,$C186),"&lt;&gt;#N/D",INDEX(DATOS,0,$L$2),0,INDEX(DATOS,0,$M$2),1,INDEX(DATOS,0,$N$2),V186,INDEX(DATOS,0,$O$2),$D186)),#N/A)</f>
        <v>#N/A</v>
      </c>
      <c r="AB186" s="62" t="e">
        <f>IFERROR(IF($B186=0,#N/A,AVERAGEIFS(INDEX(DATOS,0,$C186),INDEX(DATOS,0,$C186),"&lt;&gt;#N/D",INDEX(DATOS,0,$L$2),0,INDEX(DATOS,0,$M$2),1,INDEX(DATOS,0,$N$2),W186,INDEX(DATOS,0,$O$2),$D186)),#N/A)</f>
        <v>#N/A</v>
      </c>
      <c r="AC186" s="62" t="e">
        <f>IFERROR(IF($B186=0,#N/A,AVERAGEIFS(INDEX(DATOS,0,$C186),INDEX(DATOS,0,$C186),"&lt;&gt;#N/D",INDEX(DATOS,0,$L$2),0,INDEX(DATOS,0,$M$2),1,INDEX(DATOS,0,$N$2),X186,INDEX(DATOS,0,$O$2),$D186)),#N/A)</f>
        <v>#N/A</v>
      </c>
      <c r="AD186" s="33"/>
      <c r="AE186" s="40">
        <f>IFERROR(IF(ISNA(#REF!),-999,IF(I186=0,0,_xlfn.STDEV.P(#REF!)/I186*100)),-999)</f>
        <v>-999</v>
      </c>
      <c r="AF186" s="40">
        <f>IFERROR(IF(ISNA(#REF!),-999,IF(J186=0,0,_xlfn.STDEV.P(#REF!)/J186*100)),-999)</f>
        <v>-999</v>
      </c>
      <c r="AG186" s="40">
        <f>IFERROR(IF(ISNA(#REF!),-999,IF(K186=0,0,_xlfn.STDEV.P(#REF!)/K186*100)),-999)</f>
        <v>-999</v>
      </c>
      <c r="AH186" s="40">
        <f>IFERROR(IF(ISNA(#REF!),-999,IF(L186=0,0,_xlfn.STDEV.P(#REF!)/L186*100)),-999)</f>
        <v>-999</v>
      </c>
      <c r="AI186" s="40"/>
    </row>
    <row r="187" spans="1:35" x14ac:dyDescent="0.35">
      <c r="A187">
        <f t="shared" si="192"/>
        <v>181</v>
      </c>
      <c r="B187" s="35">
        <f t="array" ref="B187">IF(B186=0,0,MIN(IF(INDEX(DATOS,0,$N$2)=$U187,IF(ISNUMBER(INDEX(DATOS,0,$C187)),IF(INDEX(DATOS,0,$L$2)=0,IF(INDEX(DATOS,0,$M$2)=1,IF(ISNA(MATCH(INDEX(DATOS,0,$O$2),IF($E$7:E186=E187,$D$7:D186),0)),INDEX(DATOS,0,$K$2))))))))</f>
        <v>0</v>
      </c>
      <c r="C187" s="32">
        <f t="shared" si="193"/>
        <v>20</v>
      </c>
      <c r="D187" s="34" t="str">
        <f>IF($B187=0,"--",INDEX(DATOS,$B187,O$2))</f>
        <v>--</v>
      </c>
      <c r="E187" s="64" t="s">
        <v>1</v>
      </c>
      <c r="F187" s="36" t="str">
        <f t="shared" si="202"/>
        <v>--</v>
      </c>
      <c r="G187" s="109" t="e">
        <f>VLOOKUP($D187,LOC_UNICOS,G$2,0)</f>
        <v>#N/A</v>
      </c>
      <c r="H187" s="109" t="e">
        <f>VLOOKUP($D187,LOC_UNICOS,H$2,0)</f>
        <v>#N/A</v>
      </c>
      <c r="I187" s="38">
        <f t="array" ref="I187">IF($B187=0,-999,IF(COUNTIFS($Z187:Z187,#N/A)&gt;0,-999,AVERAGE($Z187:Z187)))</f>
        <v>-999</v>
      </c>
      <c r="J187" s="38">
        <f t="array" ref="J187">IF($B187=0,-999,IF(COUNTIFS($Z187:AA187,#N/A)&gt;0,-999,AVERAGE($Z187:AA187)))</f>
        <v>-999</v>
      </c>
      <c r="K187" s="38">
        <f t="array" ref="K187">IF($B187=0,-999,IF(COUNTIFS($Z187:AB187,#N/A)&gt;0,-999,AVERAGE($Z187:AB187)))</f>
        <v>-999</v>
      </c>
      <c r="L187" s="38">
        <f t="array" ref="L187">IF($B187=0,-999,IF(COUNTIFS($Z187:AC187,#N/A)&gt;0,-999,AVERAGE($Z187:AC187)))</f>
        <v>-999</v>
      </c>
      <c r="M187" s="38">
        <f t="shared" si="173"/>
        <v>-999</v>
      </c>
      <c r="N187" s="38">
        <f t="shared" si="174"/>
        <v>-999</v>
      </c>
      <c r="O187" s="38">
        <f t="shared" si="175"/>
        <v>-999</v>
      </c>
      <c r="P187" s="38">
        <f t="shared" si="176"/>
        <v>-999</v>
      </c>
      <c r="Q187" s="37">
        <f t="shared" si="163"/>
        <v>0</v>
      </c>
      <c r="R187" s="37">
        <f t="shared" si="159"/>
        <v>0</v>
      </c>
      <c r="S187" s="37">
        <f t="shared" si="160"/>
        <v>0</v>
      </c>
      <c r="T187" s="37">
        <f t="shared" si="161"/>
        <v>0</v>
      </c>
      <c r="U187" s="37">
        <f t="shared" si="164"/>
        <v>2018</v>
      </c>
      <c r="V187" s="37">
        <f t="shared" ref="V187:X187" si="225">U187-1</f>
        <v>2017</v>
      </c>
      <c r="W187" s="37">
        <f t="shared" si="225"/>
        <v>2016</v>
      </c>
      <c r="X187" s="37">
        <f t="shared" si="225"/>
        <v>2015</v>
      </c>
      <c r="Y187" s="39"/>
      <c r="Z187" s="62" t="e">
        <f>IFERROR(IF($B187=0,#N/A,AVERAGEIFS(INDEX(DATOS,0,$C187),INDEX(DATOS,0,$C187),"&lt;&gt;#N/D",INDEX(DATOS,0,$L$2),0,INDEX(DATOS,0,$M$2),1,INDEX(DATOS,0,$N$2),U187,INDEX(DATOS,0,$O$2),$D187)),#N/A)</f>
        <v>#N/A</v>
      </c>
      <c r="AA187" s="62" t="e">
        <f>IFERROR(IF($B187=0,#N/A,AVERAGEIFS(INDEX(DATOS,0,$C187),INDEX(DATOS,0,$C187),"&lt;&gt;#N/D",INDEX(DATOS,0,$L$2),0,INDEX(DATOS,0,$M$2),1,INDEX(DATOS,0,$N$2),V187,INDEX(DATOS,0,$O$2),$D187)),#N/A)</f>
        <v>#N/A</v>
      </c>
      <c r="AB187" s="62" t="e">
        <f>IFERROR(IF($B187=0,#N/A,AVERAGEIFS(INDEX(DATOS,0,$C187),INDEX(DATOS,0,$C187),"&lt;&gt;#N/D",INDEX(DATOS,0,$L$2),0,INDEX(DATOS,0,$M$2),1,INDEX(DATOS,0,$N$2),W187,INDEX(DATOS,0,$O$2),$D187)),#N/A)</f>
        <v>#N/A</v>
      </c>
      <c r="AC187" s="62" t="e">
        <f>IFERROR(IF($B187=0,#N/A,AVERAGEIFS(INDEX(DATOS,0,$C187),INDEX(DATOS,0,$C187),"&lt;&gt;#N/D",INDEX(DATOS,0,$L$2),0,INDEX(DATOS,0,$M$2),1,INDEX(DATOS,0,$N$2),X187,INDEX(DATOS,0,$O$2),$D187)),#N/A)</f>
        <v>#N/A</v>
      </c>
      <c r="AD187" s="33"/>
      <c r="AE187" s="40">
        <f>IFERROR(IF(ISNA(#REF!),-999,IF(I187=0,0,_xlfn.STDEV.P(#REF!)/I187*100)),-999)</f>
        <v>-999</v>
      </c>
      <c r="AF187" s="40">
        <f>IFERROR(IF(ISNA(#REF!),-999,IF(J187=0,0,_xlfn.STDEV.P(#REF!)/J187*100)),-999)</f>
        <v>-999</v>
      </c>
      <c r="AG187" s="40">
        <f>IFERROR(IF(ISNA(#REF!),-999,IF(K187=0,0,_xlfn.STDEV.P(#REF!)/K187*100)),-999)</f>
        <v>-999</v>
      </c>
      <c r="AH187" s="40">
        <f>IFERROR(IF(ISNA(#REF!),-999,IF(L187=0,0,_xlfn.STDEV.P(#REF!)/L187*100)),-999)</f>
        <v>-999</v>
      </c>
      <c r="AI187" s="40"/>
    </row>
    <row r="188" spans="1:35" x14ac:dyDescent="0.35">
      <c r="A188">
        <f t="shared" si="192"/>
        <v>182</v>
      </c>
      <c r="B188" s="35">
        <f t="array" ref="B188">IF(B187=0,0,MIN(IF(INDEX(DATOS,0,$N$2)=$U188,IF(ISNUMBER(INDEX(DATOS,0,$C188)),IF(INDEX(DATOS,0,$L$2)=0,IF(INDEX(DATOS,0,$M$2)=1,IF(ISNA(MATCH(INDEX(DATOS,0,$O$2),IF($E$7:E187=E188,$D$7:D187),0)),INDEX(DATOS,0,$K$2))))))))</f>
        <v>0</v>
      </c>
      <c r="C188" s="32">
        <f t="shared" si="193"/>
        <v>20</v>
      </c>
      <c r="D188" s="34" t="str">
        <f>IF($B188=0,"--",INDEX(DATOS,$B188,O$2))</f>
        <v>--</v>
      </c>
      <c r="E188" s="64" t="s">
        <v>1</v>
      </c>
      <c r="F188" s="36" t="str">
        <f t="shared" si="202"/>
        <v>--</v>
      </c>
      <c r="G188" s="109" t="e">
        <f>VLOOKUP($D188,LOC_UNICOS,G$2,0)</f>
        <v>#N/A</v>
      </c>
      <c r="H188" s="109" t="e">
        <f>VLOOKUP($D188,LOC_UNICOS,H$2,0)</f>
        <v>#N/A</v>
      </c>
      <c r="I188" s="38">
        <f t="array" ref="I188">IF($B188=0,-999,IF(COUNTIFS($Z188:Z188,#N/A)&gt;0,-999,AVERAGE($Z188:Z188)))</f>
        <v>-999</v>
      </c>
      <c r="J188" s="38">
        <f t="array" ref="J188">IF($B188=0,-999,IF(COUNTIFS($Z188:AA188,#N/A)&gt;0,-999,AVERAGE($Z188:AA188)))</f>
        <v>-999</v>
      </c>
      <c r="K188" s="38">
        <f t="array" ref="K188">IF($B188=0,-999,IF(COUNTIFS($Z188:AB188,#N/A)&gt;0,-999,AVERAGE($Z188:AB188)))</f>
        <v>-999</v>
      </c>
      <c r="L188" s="38">
        <f t="array" ref="L188">IF($B188=0,-999,IF(COUNTIFS($Z188:AC188,#N/A)&gt;0,-999,AVERAGE($Z188:AC188)))</f>
        <v>-999</v>
      </c>
      <c r="M188" s="38">
        <f t="shared" si="173"/>
        <v>-999</v>
      </c>
      <c r="N188" s="38">
        <f t="shared" si="174"/>
        <v>-999</v>
      </c>
      <c r="O188" s="38">
        <f t="shared" si="175"/>
        <v>-999</v>
      </c>
      <c r="P188" s="38">
        <f t="shared" si="176"/>
        <v>-999</v>
      </c>
      <c r="Q188" s="37">
        <f t="shared" si="163"/>
        <v>0</v>
      </c>
      <c r="R188" s="37">
        <f t="shared" si="159"/>
        <v>0</v>
      </c>
      <c r="S188" s="37">
        <f t="shared" si="160"/>
        <v>0</v>
      </c>
      <c r="T188" s="37">
        <f t="shared" si="161"/>
        <v>0</v>
      </c>
      <c r="U188" s="37">
        <f t="shared" si="164"/>
        <v>2018</v>
      </c>
      <c r="V188" s="37">
        <f t="shared" ref="V188:X188" si="226">U188-1</f>
        <v>2017</v>
      </c>
      <c r="W188" s="37">
        <f t="shared" si="226"/>
        <v>2016</v>
      </c>
      <c r="X188" s="37">
        <f t="shared" si="226"/>
        <v>2015</v>
      </c>
      <c r="Y188" s="39"/>
      <c r="Z188" s="62" t="e">
        <f>IFERROR(IF($B188=0,#N/A,AVERAGEIFS(INDEX(DATOS,0,$C188),INDEX(DATOS,0,$C188),"&lt;&gt;#N/D",INDEX(DATOS,0,$L$2),0,INDEX(DATOS,0,$M$2),1,INDEX(DATOS,0,$N$2),U188,INDEX(DATOS,0,$O$2),$D188)),#N/A)</f>
        <v>#N/A</v>
      </c>
      <c r="AA188" s="62" t="e">
        <f>IFERROR(IF($B188=0,#N/A,AVERAGEIFS(INDEX(DATOS,0,$C188),INDEX(DATOS,0,$C188),"&lt;&gt;#N/D",INDEX(DATOS,0,$L$2),0,INDEX(DATOS,0,$M$2),1,INDEX(DATOS,0,$N$2),V188,INDEX(DATOS,0,$O$2),$D188)),#N/A)</f>
        <v>#N/A</v>
      </c>
      <c r="AB188" s="62" t="e">
        <f>IFERROR(IF($B188=0,#N/A,AVERAGEIFS(INDEX(DATOS,0,$C188),INDEX(DATOS,0,$C188),"&lt;&gt;#N/D",INDEX(DATOS,0,$L$2),0,INDEX(DATOS,0,$M$2),1,INDEX(DATOS,0,$N$2),W188,INDEX(DATOS,0,$O$2),$D188)),#N/A)</f>
        <v>#N/A</v>
      </c>
      <c r="AC188" s="62" t="e">
        <f>IFERROR(IF($B188=0,#N/A,AVERAGEIFS(INDEX(DATOS,0,$C188),INDEX(DATOS,0,$C188),"&lt;&gt;#N/D",INDEX(DATOS,0,$L$2),0,INDEX(DATOS,0,$M$2),1,INDEX(DATOS,0,$N$2),X188,INDEX(DATOS,0,$O$2),$D188)),#N/A)</f>
        <v>#N/A</v>
      </c>
      <c r="AD188" s="33"/>
      <c r="AE188" s="40">
        <f>IFERROR(IF(ISNA(#REF!),-999,IF(I188=0,0,_xlfn.STDEV.P(#REF!)/I188*100)),-999)</f>
        <v>-999</v>
      </c>
      <c r="AF188" s="40">
        <f>IFERROR(IF(ISNA(#REF!),-999,IF(J188=0,0,_xlfn.STDEV.P(#REF!)/J188*100)),-999)</f>
        <v>-999</v>
      </c>
      <c r="AG188" s="40">
        <f>IFERROR(IF(ISNA(#REF!),-999,IF(K188=0,0,_xlfn.STDEV.P(#REF!)/K188*100)),-999)</f>
        <v>-999</v>
      </c>
      <c r="AH188" s="40">
        <f>IFERROR(IF(ISNA(#REF!),-999,IF(L188=0,0,_xlfn.STDEV.P(#REF!)/L188*100)),-999)</f>
        <v>-999</v>
      </c>
      <c r="AI188" s="40"/>
    </row>
    <row r="189" spans="1:35" x14ac:dyDescent="0.35">
      <c r="A189">
        <f t="shared" si="192"/>
        <v>183</v>
      </c>
      <c r="B189" s="35">
        <f t="array" ref="B189">IF(B188=0,0,MIN(IF(INDEX(DATOS,0,$N$2)=$U189,IF(ISNUMBER(INDEX(DATOS,0,$C189)),IF(INDEX(DATOS,0,$L$2)=0,IF(INDEX(DATOS,0,$M$2)=1,IF(ISNA(MATCH(INDEX(DATOS,0,$O$2),IF($E$7:E188=E189,$D$7:D188),0)),INDEX(DATOS,0,$K$2))))))))</f>
        <v>0</v>
      </c>
      <c r="C189" s="32">
        <f t="shared" si="193"/>
        <v>20</v>
      </c>
      <c r="D189" s="34" t="str">
        <f>IF($B189=0,"--",INDEX(DATOS,$B189,O$2))</f>
        <v>--</v>
      </c>
      <c r="E189" s="64" t="s">
        <v>1</v>
      </c>
      <c r="F189" s="36" t="str">
        <f t="shared" si="202"/>
        <v>--</v>
      </c>
      <c r="G189" s="109" t="e">
        <f>VLOOKUP($D189,LOC_UNICOS,G$2,0)</f>
        <v>#N/A</v>
      </c>
      <c r="H189" s="109" t="e">
        <f>VLOOKUP($D189,LOC_UNICOS,H$2,0)</f>
        <v>#N/A</v>
      </c>
      <c r="I189" s="38">
        <f t="array" ref="I189">IF($B189=0,-999,IF(COUNTIFS($Z189:Z189,#N/A)&gt;0,-999,AVERAGE($Z189:Z189)))</f>
        <v>-999</v>
      </c>
      <c r="J189" s="38">
        <f t="array" ref="J189">IF($B189=0,-999,IF(COUNTIFS($Z189:AA189,#N/A)&gt;0,-999,AVERAGE($Z189:AA189)))</f>
        <v>-999</v>
      </c>
      <c r="K189" s="38">
        <f t="array" ref="K189">IF($B189=0,-999,IF(COUNTIFS($Z189:AB189,#N/A)&gt;0,-999,AVERAGE($Z189:AB189)))</f>
        <v>-999</v>
      </c>
      <c r="L189" s="38">
        <f t="array" ref="L189">IF($B189=0,-999,IF(COUNTIFS($Z189:AC189,#N/A)&gt;0,-999,AVERAGE($Z189:AC189)))</f>
        <v>-999</v>
      </c>
      <c r="M189" s="38">
        <f t="shared" si="173"/>
        <v>-999</v>
      </c>
      <c r="N189" s="38">
        <f t="shared" si="174"/>
        <v>-999</v>
      </c>
      <c r="O189" s="38">
        <f t="shared" si="175"/>
        <v>-999</v>
      </c>
      <c r="P189" s="38">
        <f t="shared" si="176"/>
        <v>-999</v>
      </c>
      <c r="Q189" s="37">
        <f t="shared" si="163"/>
        <v>0</v>
      </c>
      <c r="R189" s="37">
        <f t="shared" si="159"/>
        <v>0</v>
      </c>
      <c r="S189" s="37">
        <f t="shared" si="160"/>
        <v>0</v>
      </c>
      <c r="T189" s="37">
        <f t="shared" si="161"/>
        <v>0</v>
      </c>
      <c r="U189" s="37">
        <f t="shared" si="164"/>
        <v>2018</v>
      </c>
      <c r="V189" s="37">
        <f t="shared" ref="V189:X189" si="227">U189-1</f>
        <v>2017</v>
      </c>
      <c r="W189" s="37">
        <f t="shared" si="227"/>
        <v>2016</v>
      </c>
      <c r="X189" s="37">
        <f t="shared" si="227"/>
        <v>2015</v>
      </c>
      <c r="Y189" s="39"/>
      <c r="Z189" s="62" t="e">
        <f>IFERROR(IF($B189=0,#N/A,AVERAGEIFS(INDEX(DATOS,0,$C189),INDEX(DATOS,0,$C189),"&lt;&gt;#N/D",INDEX(DATOS,0,$L$2),0,INDEX(DATOS,0,$M$2),1,INDEX(DATOS,0,$N$2),U189,INDEX(DATOS,0,$O$2),$D189)),#N/A)</f>
        <v>#N/A</v>
      </c>
      <c r="AA189" s="62" t="e">
        <f>IFERROR(IF($B189=0,#N/A,AVERAGEIFS(INDEX(DATOS,0,$C189),INDEX(DATOS,0,$C189),"&lt;&gt;#N/D",INDEX(DATOS,0,$L$2),0,INDEX(DATOS,0,$M$2),1,INDEX(DATOS,0,$N$2),V189,INDEX(DATOS,0,$O$2),$D189)),#N/A)</f>
        <v>#N/A</v>
      </c>
      <c r="AB189" s="62" t="e">
        <f>IFERROR(IF($B189=0,#N/A,AVERAGEIFS(INDEX(DATOS,0,$C189),INDEX(DATOS,0,$C189),"&lt;&gt;#N/D",INDEX(DATOS,0,$L$2),0,INDEX(DATOS,0,$M$2),1,INDEX(DATOS,0,$N$2),W189,INDEX(DATOS,0,$O$2),$D189)),#N/A)</f>
        <v>#N/A</v>
      </c>
      <c r="AC189" s="62" t="e">
        <f>IFERROR(IF($B189=0,#N/A,AVERAGEIFS(INDEX(DATOS,0,$C189),INDEX(DATOS,0,$C189),"&lt;&gt;#N/D",INDEX(DATOS,0,$L$2),0,INDEX(DATOS,0,$M$2),1,INDEX(DATOS,0,$N$2),X189,INDEX(DATOS,0,$O$2),$D189)),#N/A)</f>
        <v>#N/A</v>
      </c>
      <c r="AD189" s="33"/>
      <c r="AE189" s="40">
        <f>IFERROR(IF(ISNA(#REF!),-999,IF(I189=0,0,_xlfn.STDEV.P(#REF!)/I189*100)),-999)</f>
        <v>-999</v>
      </c>
      <c r="AF189" s="40">
        <f>IFERROR(IF(ISNA(#REF!),-999,IF(J189=0,0,_xlfn.STDEV.P(#REF!)/J189*100)),-999)</f>
        <v>-999</v>
      </c>
      <c r="AG189" s="40">
        <f>IFERROR(IF(ISNA(#REF!),-999,IF(K189=0,0,_xlfn.STDEV.P(#REF!)/K189*100)),-999)</f>
        <v>-999</v>
      </c>
      <c r="AH189" s="40">
        <f>IFERROR(IF(ISNA(#REF!),-999,IF(L189=0,0,_xlfn.STDEV.P(#REF!)/L189*100)),-999)</f>
        <v>-999</v>
      </c>
      <c r="AI189" s="40"/>
    </row>
    <row r="190" spans="1:35" x14ac:dyDescent="0.35">
      <c r="A190">
        <f t="shared" si="192"/>
        <v>184</v>
      </c>
      <c r="B190" s="35">
        <f t="array" ref="B190">IF(B189=0,0,MIN(IF(INDEX(DATOS,0,$N$2)=$U190,IF(ISNUMBER(INDEX(DATOS,0,$C190)),IF(INDEX(DATOS,0,$L$2)=0,IF(INDEX(DATOS,0,$M$2)=1,IF(ISNA(MATCH(INDEX(DATOS,0,$O$2),IF($E$7:E189=E190,$D$7:D189),0)),INDEX(DATOS,0,$K$2))))))))</f>
        <v>0</v>
      </c>
      <c r="C190" s="32">
        <f t="shared" si="193"/>
        <v>20</v>
      </c>
      <c r="D190" s="34" t="str">
        <f>IF($B190=0,"--",INDEX(DATOS,$B190,O$2))</f>
        <v>--</v>
      </c>
      <c r="E190" s="64" t="s">
        <v>1</v>
      </c>
      <c r="F190" s="36" t="str">
        <f t="shared" si="202"/>
        <v>--</v>
      </c>
      <c r="G190" s="109" t="e">
        <f>VLOOKUP($D190,LOC_UNICOS,G$2,0)</f>
        <v>#N/A</v>
      </c>
      <c r="H190" s="109" t="e">
        <f>VLOOKUP($D190,LOC_UNICOS,H$2,0)</f>
        <v>#N/A</v>
      </c>
      <c r="I190" s="38">
        <f t="array" ref="I190">IF($B190=0,-999,IF(COUNTIFS($Z190:Z190,#N/A)&gt;0,-999,AVERAGE($Z190:Z190)))</f>
        <v>-999</v>
      </c>
      <c r="J190" s="38">
        <f t="array" ref="J190">IF($B190=0,-999,IF(COUNTIFS($Z190:AA190,#N/A)&gt;0,-999,AVERAGE($Z190:AA190)))</f>
        <v>-999</v>
      </c>
      <c r="K190" s="38">
        <f t="array" ref="K190">IF($B190=0,-999,IF(COUNTIFS($Z190:AB190,#N/A)&gt;0,-999,AVERAGE($Z190:AB190)))</f>
        <v>-999</v>
      </c>
      <c r="L190" s="38">
        <f t="array" ref="L190">IF($B190=0,-999,IF(COUNTIFS($Z190:AC190,#N/A)&gt;0,-999,AVERAGE($Z190:AC190)))</f>
        <v>-999</v>
      </c>
      <c r="M190" s="38">
        <f t="shared" si="173"/>
        <v>-999</v>
      </c>
      <c r="N190" s="38">
        <f t="shared" si="174"/>
        <v>-999</v>
      </c>
      <c r="O190" s="38">
        <f t="shared" si="175"/>
        <v>-999</v>
      </c>
      <c r="P190" s="38">
        <f t="shared" si="176"/>
        <v>-999</v>
      </c>
      <c r="Q190" s="37">
        <f t="shared" si="163"/>
        <v>0</v>
      </c>
      <c r="R190" s="37">
        <f t="shared" si="159"/>
        <v>0</v>
      </c>
      <c r="S190" s="37">
        <f t="shared" si="160"/>
        <v>0</v>
      </c>
      <c r="T190" s="37">
        <f t="shared" si="161"/>
        <v>0</v>
      </c>
      <c r="U190" s="37">
        <f t="shared" si="164"/>
        <v>2018</v>
      </c>
      <c r="V190" s="37">
        <f t="shared" ref="V190:X190" si="228">U190-1</f>
        <v>2017</v>
      </c>
      <c r="W190" s="37">
        <f t="shared" si="228"/>
        <v>2016</v>
      </c>
      <c r="X190" s="37">
        <f t="shared" si="228"/>
        <v>2015</v>
      </c>
      <c r="Y190" s="39"/>
      <c r="Z190" s="62" t="e">
        <f>IFERROR(IF($B190=0,#N/A,AVERAGEIFS(INDEX(DATOS,0,$C190),INDEX(DATOS,0,$C190),"&lt;&gt;#N/D",INDEX(DATOS,0,$L$2),0,INDEX(DATOS,0,$M$2),1,INDEX(DATOS,0,$N$2),U190,INDEX(DATOS,0,$O$2),$D190)),#N/A)</f>
        <v>#N/A</v>
      </c>
      <c r="AA190" s="62" t="e">
        <f>IFERROR(IF($B190=0,#N/A,AVERAGEIFS(INDEX(DATOS,0,$C190),INDEX(DATOS,0,$C190),"&lt;&gt;#N/D",INDEX(DATOS,0,$L$2),0,INDEX(DATOS,0,$M$2),1,INDEX(DATOS,0,$N$2),V190,INDEX(DATOS,0,$O$2),$D190)),#N/A)</f>
        <v>#N/A</v>
      </c>
      <c r="AB190" s="62" t="e">
        <f>IFERROR(IF($B190=0,#N/A,AVERAGEIFS(INDEX(DATOS,0,$C190),INDEX(DATOS,0,$C190),"&lt;&gt;#N/D",INDEX(DATOS,0,$L$2),0,INDEX(DATOS,0,$M$2),1,INDEX(DATOS,0,$N$2),W190,INDEX(DATOS,0,$O$2),$D190)),#N/A)</f>
        <v>#N/A</v>
      </c>
      <c r="AC190" s="62" t="e">
        <f>IFERROR(IF($B190=0,#N/A,AVERAGEIFS(INDEX(DATOS,0,$C190),INDEX(DATOS,0,$C190),"&lt;&gt;#N/D",INDEX(DATOS,0,$L$2),0,INDEX(DATOS,0,$M$2),1,INDEX(DATOS,0,$N$2),X190,INDEX(DATOS,0,$O$2),$D190)),#N/A)</f>
        <v>#N/A</v>
      </c>
      <c r="AD190" s="33"/>
      <c r="AE190" s="40">
        <f>IFERROR(IF(ISNA(#REF!),-999,IF(I190=0,0,_xlfn.STDEV.P(#REF!)/I190*100)),-999)</f>
        <v>-999</v>
      </c>
      <c r="AF190" s="40">
        <f>IFERROR(IF(ISNA(#REF!),-999,IF(J190=0,0,_xlfn.STDEV.P(#REF!)/J190*100)),-999)</f>
        <v>-999</v>
      </c>
      <c r="AG190" s="40">
        <f>IFERROR(IF(ISNA(#REF!),-999,IF(K190=0,0,_xlfn.STDEV.P(#REF!)/K190*100)),-999)</f>
        <v>-999</v>
      </c>
      <c r="AH190" s="40">
        <f>IFERROR(IF(ISNA(#REF!),-999,IF(L190=0,0,_xlfn.STDEV.P(#REF!)/L190*100)),-999)</f>
        <v>-999</v>
      </c>
      <c r="AI190" s="40"/>
    </row>
    <row r="191" spans="1:35" x14ac:dyDescent="0.35">
      <c r="A191">
        <f t="shared" si="192"/>
        <v>185</v>
      </c>
      <c r="B191" s="35">
        <f t="array" ref="B191">IF(B190=0,0,MIN(IF(INDEX(DATOS,0,$N$2)=$U191,IF(ISNUMBER(INDEX(DATOS,0,$C191)),IF(INDEX(DATOS,0,$L$2)=0,IF(INDEX(DATOS,0,$M$2)=1,IF(ISNA(MATCH(INDEX(DATOS,0,$O$2),IF($E$7:E190=E191,$D$7:D190),0)),INDEX(DATOS,0,$K$2))))))))</f>
        <v>0</v>
      </c>
      <c r="C191" s="32">
        <f t="shared" si="193"/>
        <v>20</v>
      </c>
      <c r="D191" s="34" t="str">
        <f>IF($B191=0,"--",INDEX(DATOS,$B191,O$2))</f>
        <v>--</v>
      </c>
      <c r="E191" s="64" t="s">
        <v>1</v>
      </c>
      <c r="F191" s="36" t="str">
        <f t="shared" si="202"/>
        <v>--</v>
      </c>
      <c r="G191" s="109" t="e">
        <f>VLOOKUP($D191,LOC_UNICOS,G$2,0)</f>
        <v>#N/A</v>
      </c>
      <c r="H191" s="109" t="e">
        <f>VLOOKUP($D191,LOC_UNICOS,H$2,0)</f>
        <v>#N/A</v>
      </c>
      <c r="I191" s="38">
        <f t="array" ref="I191">IF($B191=0,-999,IF(COUNTIFS($Z191:Z191,#N/A)&gt;0,-999,AVERAGE($Z191:Z191)))</f>
        <v>-999</v>
      </c>
      <c r="J191" s="38">
        <f t="array" ref="J191">IF($B191=0,-999,IF(COUNTIFS($Z191:AA191,#N/A)&gt;0,-999,AVERAGE($Z191:AA191)))</f>
        <v>-999</v>
      </c>
      <c r="K191" s="38">
        <f t="array" ref="K191">IF($B191=0,-999,IF(COUNTIFS($Z191:AB191,#N/A)&gt;0,-999,AVERAGE($Z191:AB191)))</f>
        <v>-999</v>
      </c>
      <c r="L191" s="38">
        <f t="array" ref="L191">IF($B191=0,-999,IF(COUNTIFS($Z191:AC191,#N/A)&gt;0,-999,AVERAGE($Z191:AC191)))</f>
        <v>-999</v>
      </c>
      <c r="M191" s="38">
        <f t="shared" si="173"/>
        <v>-999</v>
      </c>
      <c r="N191" s="38">
        <f t="shared" si="174"/>
        <v>-999</v>
      </c>
      <c r="O191" s="38">
        <f t="shared" si="175"/>
        <v>-999</v>
      </c>
      <c r="P191" s="38">
        <f t="shared" si="176"/>
        <v>-999</v>
      </c>
      <c r="Q191" s="37">
        <f t="shared" si="163"/>
        <v>0</v>
      </c>
      <c r="R191" s="37">
        <f t="shared" si="159"/>
        <v>0</v>
      </c>
      <c r="S191" s="37">
        <f t="shared" si="160"/>
        <v>0</v>
      </c>
      <c r="T191" s="37">
        <f t="shared" si="161"/>
        <v>0</v>
      </c>
      <c r="U191" s="37">
        <f t="shared" si="164"/>
        <v>2018</v>
      </c>
      <c r="V191" s="37">
        <f t="shared" ref="V191:X191" si="229">U191-1</f>
        <v>2017</v>
      </c>
      <c r="W191" s="37">
        <f t="shared" si="229"/>
        <v>2016</v>
      </c>
      <c r="X191" s="37">
        <f t="shared" si="229"/>
        <v>2015</v>
      </c>
      <c r="Y191" s="39"/>
      <c r="Z191" s="62" t="e">
        <f>IFERROR(IF($B191=0,#N/A,AVERAGEIFS(INDEX(DATOS,0,$C191),INDEX(DATOS,0,$C191),"&lt;&gt;#N/D",INDEX(DATOS,0,$L$2),0,INDEX(DATOS,0,$M$2),1,INDEX(DATOS,0,$N$2),U191,INDEX(DATOS,0,$O$2),$D191)),#N/A)</f>
        <v>#N/A</v>
      </c>
      <c r="AA191" s="62" t="e">
        <f>IFERROR(IF($B191=0,#N/A,AVERAGEIFS(INDEX(DATOS,0,$C191),INDEX(DATOS,0,$C191),"&lt;&gt;#N/D",INDEX(DATOS,0,$L$2),0,INDEX(DATOS,0,$M$2),1,INDEX(DATOS,0,$N$2),V191,INDEX(DATOS,0,$O$2),$D191)),#N/A)</f>
        <v>#N/A</v>
      </c>
      <c r="AB191" s="62" t="e">
        <f>IFERROR(IF($B191=0,#N/A,AVERAGEIFS(INDEX(DATOS,0,$C191),INDEX(DATOS,0,$C191),"&lt;&gt;#N/D",INDEX(DATOS,0,$L$2),0,INDEX(DATOS,0,$M$2),1,INDEX(DATOS,0,$N$2),W191,INDEX(DATOS,0,$O$2),$D191)),#N/A)</f>
        <v>#N/A</v>
      </c>
      <c r="AC191" s="62" t="e">
        <f>IFERROR(IF($B191=0,#N/A,AVERAGEIFS(INDEX(DATOS,0,$C191),INDEX(DATOS,0,$C191),"&lt;&gt;#N/D",INDEX(DATOS,0,$L$2),0,INDEX(DATOS,0,$M$2),1,INDEX(DATOS,0,$N$2),X191,INDEX(DATOS,0,$O$2),$D191)),#N/A)</f>
        <v>#N/A</v>
      </c>
      <c r="AD191" s="33"/>
      <c r="AE191" s="40">
        <f>IFERROR(IF(ISNA(#REF!),-999,IF(I191=0,0,_xlfn.STDEV.P(#REF!)/I191*100)),-999)</f>
        <v>-999</v>
      </c>
      <c r="AF191" s="40">
        <f>IFERROR(IF(ISNA(#REF!),-999,IF(J191=0,0,_xlfn.STDEV.P(#REF!)/J191*100)),-999)</f>
        <v>-999</v>
      </c>
      <c r="AG191" s="40">
        <f>IFERROR(IF(ISNA(#REF!),-999,IF(K191=0,0,_xlfn.STDEV.P(#REF!)/K191*100)),-999)</f>
        <v>-999</v>
      </c>
      <c r="AH191" s="40">
        <f>IFERROR(IF(ISNA(#REF!),-999,IF(L191=0,0,_xlfn.STDEV.P(#REF!)/L191*100)),-999)</f>
        <v>-999</v>
      </c>
      <c r="AI191" s="40"/>
    </row>
    <row r="192" spans="1:35" x14ac:dyDescent="0.35">
      <c r="A192">
        <f t="shared" si="192"/>
        <v>186</v>
      </c>
      <c r="B192" s="35">
        <f t="array" ref="B192">IF(B191=0,0,MIN(IF(INDEX(DATOS,0,$N$2)=$U192,IF(ISNUMBER(INDEX(DATOS,0,$C192)),IF(INDEX(DATOS,0,$L$2)=0,IF(INDEX(DATOS,0,$M$2)=1,IF(ISNA(MATCH(INDEX(DATOS,0,$O$2),IF($E$7:E191=E192,$D$7:D191),0)),INDEX(DATOS,0,$K$2))))))))</f>
        <v>0</v>
      </c>
      <c r="C192" s="32">
        <f t="shared" si="193"/>
        <v>20</v>
      </c>
      <c r="D192" s="34" t="str">
        <f>IF($B192=0,"--",INDEX(DATOS,$B192,O$2))</f>
        <v>--</v>
      </c>
      <c r="E192" s="64" t="s">
        <v>1</v>
      </c>
      <c r="F192" s="36" t="str">
        <f t="shared" si="202"/>
        <v>--</v>
      </c>
      <c r="G192" s="109" t="e">
        <f>VLOOKUP($D192,LOC_UNICOS,G$2,0)</f>
        <v>#N/A</v>
      </c>
      <c r="H192" s="109" t="e">
        <f>VLOOKUP($D192,LOC_UNICOS,H$2,0)</f>
        <v>#N/A</v>
      </c>
      <c r="I192" s="38">
        <f t="array" ref="I192">IF($B192=0,-999,IF(COUNTIFS($Z192:Z192,#N/A)&gt;0,-999,AVERAGE($Z192:Z192)))</f>
        <v>-999</v>
      </c>
      <c r="J192" s="38">
        <f t="array" ref="J192">IF($B192=0,-999,IF(COUNTIFS($Z192:AA192,#N/A)&gt;0,-999,AVERAGE($Z192:AA192)))</f>
        <v>-999</v>
      </c>
      <c r="K192" s="38">
        <f t="array" ref="K192">IF($B192=0,-999,IF(COUNTIFS($Z192:AB192,#N/A)&gt;0,-999,AVERAGE($Z192:AB192)))</f>
        <v>-999</v>
      </c>
      <c r="L192" s="38">
        <f t="array" ref="L192">IF($B192=0,-999,IF(COUNTIFS($Z192:AC192,#N/A)&gt;0,-999,AVERAGE($Z192:AC192)))</f>
        <v>-999</v>
      </c>
      <c r="M192" s="38">
        <f t="shared" si="173"/>
        <v>-999</v>
      </c>
      <c r="N192" s="38">
        <f t="shared" si="174"/>
        <v>-999</v>
      </c>
      <c r="O192" s="38">
        <f t="shared" si="175"/>
        <v>-999</v>
      </c>
      <c r="P192" s="38">
        <f t="shared" si="176"/>
        <v>-999</v>
      </c>
      <c r="Q192" s="37">
        <f t="shared" si="163"/>
        <v>0</v>
      </c>
      <c r="R192" s="37">
        <f t="shared" si="159"/>
        <v>0</v>
      </c>
      <c r="S192" s="37">
        <f t="shared" si="160"/>
        <v>0</v>
      </c>
      <c r="T192" s="37">
        <f t="shared" si="161"/>
        <v>0</v>
      </c>
      <c r="U192" s="37">
        <f t="shared" si="164"/>
        <v>2018</v>
      </c>
      <c r="V192" s="37">
        <f t="shared" ref="V192:X192" si="230">U192-1</f>
        <v>2017</v>
      </c>
      <c r="W192" s="37">
        <f t="shared" si="230"/>
        <v>2016</v>
      </c>
      <c r="X192" s="37">
        <f t="shared" si="230"/>
        <v>2015</v>
      </c>
      <c r="Y192" s="39"/>
      <c r="Z192" s="62" t="e">
        <f>IFERROR(IF($B192=0,#N/A,AVERAGEIFS(INDEX(DATOS,0,$C192),INDEX(DATOS,0,$C192),"&lt;&gt;#N/D",INDEX(DATOS,0,$L$2),0,INDEX(DATOS,0,$M$2),1,INDEX(DATOS,0,$N$2),U192,INDEX(DATOS,0,$O$2),$D192)),#N/A)</f>
        <v>#N/A</v>
      </c>
      <c r="AA192" s="62" t="e">
        <f>IFERROR(IF($B192=0,#N/A,AVERAGEIFS(INDEX(DATOS,0,$C192),INDEX(DATOS,0,$C192),"&lt;&gt;#N/D",INDEX(DATOS,0,$L$2),0,INDEX(DATOS,0,$M$2),1,INDEX(DATOS,0,$N$2),V192,INDEX(DATOS,0,$O$2),$D192)),#N/A)</f>
        <v>#N/A</v>
      </c>
      <c r="AB192" s="62" t="e">
        <f>IFERROR(IF($B192=0,#N/A,AVERAGEIFS(INDEX(DATOS,0,$C192),INDEX(DATOS,0,$C192),"&lt;&gt;#N/D",INDEX(DATOS,0,$L$2),0,INDEX(DATOS,0,$M$2),1,INDEX(DATOS,0,$N$2),W192,INDEX(DATOS,0,$O$2),$D192)),#N/A)</f>
        <v>#N/A</v>
      </c>
      <c r="AC192" s="62" t="e">
        <f>IFERROR(IF($B192=0,#N/A,AVERAGEIFS(INDEX(DATOS,0,$C192),INDEX(DATOS,0,$C192),"&lt;&gt;#N/D",INDEX(DATOS,0,$L$2),0,INDEX(DATOS,0,$M$2),1,INDEX(DATOS,0,$N$2),X192,INDEX(DATOS,0,$O$2),$D192)),#N/A)</f>
        <v>#N/A</v>
      </c>
      <c r="AD192" s="33"/>
      <c r="AE192" s="40">
        <f>IFERROR(IF(ISNA(#REF!),-999,IF(I192=0,0,_xlfn.STDEV.P(#REF!)/I192*100)),-999)</f>
        <v>-999</v>
      </c>
      <c r="AF192" s="40">
        <f>IFERROR(IF(ISNA(#REF!),-999,IF(J192=0,0,_xlfn.STDEV.P(#REF!)/J192*100)),-999)</f>
        <v>-999</v>
      </c>
      <c r="AG192" s="40">
        <f>IFERROR(IF(ISNA(#REF!),-999,IF(K192=0,0,_xlfn.STDEV.P(#REF!)/K192*100)),-999)</f>
        <v>-999</v>
      </c>
      <c r="AH192" s="40">
        <f>IFERROR(IF(ISNA(#REF!),-999,IF(L192=0,0,_xlfn.STDEV.P(#REF!)/L192*100)),-999)</f>
        <v>-999</v>
      </c>
      <c r="AI192" s="40"/>
    </row>
    <row r="193" spans="1:40" x14ac:dyDescent="0.35">
      <c r="A193">
        <f t="shared" si="192"/>
        <v>187</v>
      </c>
      <c r="B193" s="35">
        <f t="array" ref="B193">IF(B192=0,0,MIN(IF(INDEX(DATOS,0,$N$2)=$U193,IF(ISNUMBER(INDEX(DATOS,0,$C193)),IF(INDEX(DATOS,0,$L$2)=0,IF(INDEX(DATOS,0,$M$2)=1,IF(ISNA(MATCH(INDEX(DATOS,0,$O$2),IF($E$7:E192=E193,$D$7:D192),0)),INDEX(DATOS,0,$K$2))))))))</f>
        <v>0</v>
      </c>
      <c r="C193" s="32">
        <f t="shared" si="193"/>
        <v>20</v>
      </c>
      <c r="D193" s="34" t="str">
        <f>IF($B193=0,"--",INDEX(DATOS,$B193,O$2))</f>
        <v>--</v>
      </c>
      <c r="E193" s="64" t="s">
        <v>1</v>
      </c>
      <c r="F193" s="36" t="str">
        <f t="shared" si="202"/>
        <v>--</v>
      </c>
      <c r="G193" s="109" t="e">
        <f>VLOOKUP($D193,LOC_UNICOS,G$2,0)</f>
        <v>#N/A</v>
      </c>
      <c r="H193" s="109" t="e">
        <f>VLOOKUP($D193,LOC_UNICOS,H$2,0)</f>
        <v>#N/A</v>
      </c>
      <c r="I193" s="38">
        <f t="array" ref="I193">IF($B193=0,-999,IF(COUNTIFS($Z193:Z193,#N/A)&gt;0,-999,AVERAGE($Z193:Z193)))</f>
        <v>-999</v>
      </c>
      <c r="J193" s="38">
        <f t="array" ref="J193">IF($B193=0,-999,IF(COUNTIFS($Z193:AA193,#N/A)&gt;0,-999,AVERAGE($Z193:AA193)))</f>
        <v>-999</v>
      </c>
      <c r="K193" s="38">
        <f t="array" ref="K193">IF($B193=0,-999,IF(COUNTIFS($Z193:AB193,#N/A)&gt;0,-999,AVERAGE($Z193:AB193)))</f>
        <v>-999</v>
      </c>
      <c r="L193" s="38">
        <f t="array" ref="L193">IF($B193=0,-999,IF(COUNTIFS($Z193:AC193,#N/A)&gt;0,-999,AVERAGE($Z193:AC193)))</f>
        <v>-999</v>
      </c>
      <c r="M193" s="38">
        <f t="shared" si="173"/>
        <v>-999</v>
      </c>
      <c r="N193" s="38">
        <f t="shared" si="174"/>
        <v>-999</v>
      </c>
      <c r="O193" s="38">
        <f t="shared" si="175"/>
        <v>-999</v>
      </c>
      <c r="P193" s="38">
        <f t="shared" si="176"/>
        <v>-999</v>
      </c>
      <c r="Q193" s="37">
        <f t="shared" si="163"/>
        <v>0</v>
      </c>
      <c r="R193" s="37">
        <f t="shared" si="159"/>
        <v>0</v>
      </c>
      <c r="S193" s="37">
        <f t="shared" si="160"/>
        <v>0</v>
      </c>
      <c r="T193" s="37">
        <f t="shared" si="161"/>
        <v>0</v>
      </c>
      <c r="U193" s="37">
        <f t="shared" si="164"/>
        <v>2018</v>
      </c>
      <c r="V193" s="37">
        <f t="shared" ref="V193:X193" si="231">U193-1</f>
        <v>2017</v>
      </c>
      <c r="W193" s="37">
        <f t="shared" si="231"/>
        <v>2016</v>
      </c>
      <c r="X193" s="37">
        <f t="shared" si="231"/>
        <v>2015</v>
      </c>
      <c r="Y193" s="39"/>
      <c r="Z193" s="62" t="e">
        <f>IFERROR(IF($B193=0,#N/A,AVERAGEIFS(INDEX(DATOS,0,$C193),INDEX(DATOS,0,$C193),"&lt;&gt;#N/D",INDEX(DATOS,0,$L$2),0,INDEX(DATOS,0,$M$2),1,INDEX(DATOS,0,$N$2),U193,INDEX(DATOS,0,$O$2),$D193)),#N/A)</f>
        <v>#N/A</v>
      </c>
      <c r="AA193" s="62" t="e">
        <f>IFERROR(IF($B193=0,#N/A,AVERAGEIFS(INDEX(DATOS,0,$C193),INDEX(DATOS,0,$C193),"&lt;&gt;#N/D",INDEX(DATOS,0,$L$2),0,INDEX(DATOS,0,$M$2),1,INDEX(DATOS,0,$N$2),V193,INDEX(DATOS,0,$O$2),$D193)),#N/A)</f>
        <v>#N/A</v>
      </c>
      <c r="AB193" s="62" t="e">
        <f>IFERROR(IF($B193=0,#N/A,AVERAGEIFS(INDEX(DATOS,0,$C193),INDEX(DATOS,0,$C193),"&lt;&gt;#N/D",INDEX(DATOS,0,$L$2),0,INDEX(DATOS,0,$M$2),1,INDEX(DATOS,0,$N$2),W193,INDEX(DATOS,0,$O$2),$D193)),#N/A)</f>
        <v>#N/A</v>
      </c>
      <c r="AC193" s="62" t="e">
        <f>IFERROR(IF($B193=0,#N/A,AVERAGEIFS(INDEX(DATOS,0,$C193),INDEX(DATOS,0,$C193),"&lt;&gt;#N/D",INDEX(DATOS,0,$L$2),0,INDEX(DATOS,0,$M$2),1,INDEX(DATOS,0,$N$2),X193,INDEX(DATOS,0,$O$2),$D193)),#N/A)</f>
        <v>#N/A</v>
      </c>
      <c r="AD193" s="33"/>
      <c r="AE193" s="40">
        <f>IFERROR(IF(ISNA(#REF!),-999,IF(I193=0,0,_xlfn.STDEV.P(#REF!)/I193*100)),-999)</f>
        <v>-999</v>
      </c>
      <c r="AF193" s="40">
        <f>IFERROR(IF(ISNA(#REF!),-999,IF(J193=0,0,_xlfn.STDEV.P(#REF!)/J193*100)),-999)</f>
        <v>-999</v>
      </c>
      <c r="AG193" s="40">
        <f>IFERROR(IF(ISNA(#REF!),-999,IF(K193=0,0,_xlfn.STDEV.P(#REF!)/K193*100)),-999)</f>
        <v>-999</v>
      </c>
      <c r="AH193" s="40">
        <f>IFERROR(IF(ISNA(#REF!),-999,IF(L193=0,0,_xlfn.STDEV.P(#REF!)/L193*100)),-999)</f>
        <v>-999</v>
      </c>
      <c r="AI193" s="40"/>
    </row>
    <row r="194" spans="1:40" x14ac:dyDescent="0.35">
      <c r="A194">
        <f t="shared" si="192"/>
        <v>188</v>
      </c>
      <c r="B194" s="35">
        <f t="array" ref="B194">IF(B193=0,0,MIN(IF(INDEX(DATOS,0,$N$2)=$U194,IF(ISNUMBER(INDEX(DATOS,0,$C194)),IF(INDEX(DATOS,0,$L$2)=0,IF(INDEX(DATOS,0,$M$2)=1,IF(ISNA(MATCH(INDEX(DATOS,0,$O$2),IF($E$7:E193=E194,$D$7:D193),0)),INDEX(DATOS,0,$K$2))))))))</f>
        <v>0</v>
      </c>
      <c r="C194" s="32">
        <f t="shared" si="193"/>
        <v>20</v>
      </c>
      <c r="D194" s="34" t="str">
        <f>IF($B194=0,"--",INDEX(DATOS,$B194,O$2))</f>
        <v>--</v>
      </c>
      <c r="E194" s="64" t="s">
        <v>1</v>
      </c>
      <c r="F194" s="36" t="str">
        <f t="shared" si="202"/>
        <v>--</v>
      </c>
      <c r="G194" s="109" t="e">
        <f>VLOOKUP($D194,LOC_UNICOS,G$2,0)</f>
        <v>#N/A</v>
      </c>
      <c r="H194" s="109" t="e">
        <f>VLOOKUP($D194,LOC_UNICOS,H$2,0)</f>
        <v>#N/A</v>
      </c>
      <c r="I194" s="38">
        <f t="array" ref="I194">IF($B194=0,-999,IF(COUNTIFS($Z194:Z194,#N/A)&gt;0,-999,AVERAGE($Z194:Z194)))</f>
        <v>-999</v>
      </c>
      <c r="J194" s="38">
        <f t="array" ref="J194">IF($B194=0,-999,IF(COUNTIFS($Z194:AA194,#N/A)&gt;0,-999,AVERAGE($Z194:AA194)))</f>
        <v>-999</v>
      </c>
      <c r="K194" s="38">
        <f t="array" ref="K194">IF($B194=0,-999,IF(COUNTIFS($Z194:AB194,#N/A)&gt;0,-999,AVERAGE($Z194:AB194)))</f>
        <v>-999</v>
      </c>
      <c r="L194" s="38">
        <f t="array" ref="L194">IF($B194=0,-999,IF(COUNTIFS($Z194:AC194,#N/A)&gt;0,-999,AVERAGE($Z194:AC194)))</f>
        <v>-999</v>
      </c>
      <c r="M194" s="38">
        <f t="shared" si="173"/>
        <v>-999</v>
      </c>
      <c r="N194" s="38">
        <f t="shared" si="174"/>
        <v>-999</v>
      </c>
      <c r="O194" s="38">
        <f t="shared" si="175"/>
        <v>-999</v>
      </c>
      <c r="P194" s="38">
        <f t="shared" si="176"/>
        <v>-999</v>
      </c>
      <c r="Q194" s="37">
        <f t="shared" si="163"/>
        <v>0</v>
      </c>
      <c r="R194" s="37">
        <f t="shared" si="159"/>
        <v>0</v>
      </c>
      <c r="S194" s="37">
        <f t="shared" si="160"/>
        <v>0</v>
      </c>
      <c r="T194" s="37">
        <f t="shared" si="161"/>
        <v>0</v>
      </c>
      <c r="U194" s="37">
        <f t="shared" si="164"/>
        <v>2018</v>
      </c>
      <c r="V194" s="37">
        <f t="shared" ref="V194:X194" si="232">U194-1</f>
        <v>2017</v>
      </c>
      <c r="W194" s="37">
        <f t="shared" si="232"/>
        <v>2016</v>
      </c>
      <c r="X194" s="37">
        <f t="shared" si="232"/>
        <v>2015</v>
      </c>
      <c r="Y194" s="39"/>
      <c r="Z194" s="62" t="e">
        <f>IFERROR(IF($B194=0,#N/A,AVERAGEIFS(INDEX(DATOS,0,$C194),INDEX(DATOS,0,$C194),"&lt;&gt;#N/D",INDEX(DATOS,0,$L$2),0,INDEX(DATOS,0,$M$2),1,INDEX(DATOS,0,$N$2),U194,INDEX(DATOS,0,$O$2),$D194)),#N/A)</f>
        <v>#N/A</v>
      </c>
      <c r="AA194" s="62" t="e">
        <f>IFERROR(IF($B194=0,#N/A,AVERAGEIFS(INDEX(DATOS,0,$C194),INDEX(DATOS,0,$C194),"&lt;&gt;#N/D",INDEX(DATOS,0,$L$2),0,INDEX(DATOS,0,$M$2),1,INDEX(DATOS,0,$N$2),V194,INDEX(DATOS,0,$O$2),$D194)),#N/A)</f>
        <v>#N/A</v>
      </c>
      <c r="AB194" s="62" t="e">
        <f>IFERROR(IF($B194=0,#N/A,AVERAGEIFS(INDEX(DATOS,0,$C194),INDEX(DATOS,0,$C194),"&lt;&gt;#N/D",INDEX(DATOS,0,$L$2),0,INDEX(DATOS,0,$M$2),1,INDEX(DATOS,0,$N$2),W194,INDEX(DATOS,0,$O$2),$D194)),#N/A)</f>
        <v>#N/A</v>
      </c>
      <c r="AC194" s="62" t="e">
        <f>IFERROR(IF($B194=0,#N/A,AVERAGEIFS(INDEX(DATOS,0,$C194),INDEX(DATOS,0,$C194),"&lt;&gt;#N/D",INDEX(DATOS,0,$L$2),0,INDEX(DATOS,0,$M$2),1,INDEX(DATOS,0,$N$2),X194,INDEX(DATOS,0,$O$2),$D194)),#N/A)</f>
        <v>#N/A</v>
      </c>
      <c r="AD194" s="33"/>
      <c r="AE194" s="40">
        <f>IFERROR(IF(ISNA(#REF!),-999,IF(I194=0,0,_xlfn.STDEV.P(#REF!)/I194*100)),-999)</f>
        <v>-999</v>
      </c>
      <c r="AF194" s="40">
        <f>IFERROR(IF(ISNA(#REF!),-999,IF(J194=0,0,_xlfn.STDEV.P(#REF!)/J194*100)),-999)</f>
        <v>-999</v>
      </c>
      <c r="AG194" s="40">
        <f>IFERROR(IF(ISNA(#REF!),-999,IF(K194=0,0,_xlfn.STDEV.P(#REF!)/K194*100)),-999)</f>
        <v>-999</v>
      </c>
      <c r="AH194" s="40">
        <f>IFERROR(IF(ISNA(#REF!),-999,IF(L194=0,0,_xlfn.STDEV.P(#REF!)/L194*100)),-999)</f>
        <v>-999</v>
      </c>
      <c r="AI194" s="40"/>
    </row>
    <row r="195" spans="1:40" x14ac:dyDescent="0.35">
      <c r="A195">
        <f t="shared" si="192"/>
        <v>189</v>
      </c>
      <c r="B195" s="35">
        <f t="array" ref="B195">IF(B194=0,0,MIN(IF(INDEX(DATOS,0,$N$2)=$U195,IF(ISNUMBER(INDEX(DATOS,0,$C195)),IF(INDEX(DATOS,0,$L$2)=0,IF(INDEX(DATOS,0,$M$2)=1,IF(ISNA(MATCH(INDEX(DATOS,0,$O$2),IF($E$7:E194=E195,$D$7:D194),0)),INDEX(DATOS,0,$K$2))))))))</f>
        <v>0</v>
      </c>
      <c r="C195" s="32">
        <f t="shared" si="193"/>
        <v>20</v>
      </c>
      <c r="D195" s="34" t="str">
        <f>IF($B195=0,"--",INDEX(DATOS,$B195,O$2))</f>
        <v>--</v>
      </c>
      <c r="E195" s="64" t="s">
        <v>1</v>
      </c>
      <c r="F195" s="36" t="str">
        <f t="shared" si="202"/>
        <v>--</v>
      </c>
      <c r="G195" s="109" t="e">
        <f>VLOOKUP($D195,LOC_UNICOS,G$2,0)</f>
        <v>#N/A</v>
      </c>
      <c r="H195" s="109" t="e">
        <f>VLOOKUP($D195,LOC_UNICOS,H$2,0)</f>
        <v>#N/A</v>
      </c>
      <c r="I195" s="38">
        <f t="array" ref="I195">IF($B195=0,-999,IF(COUNTIFS($Z195:Z195,#N/A)&gt;0,-999,AVERAGE($Z195:Z195)))</f>
        <v>-999</v>
      </c>
      <c r="J195" s="38">
        <f t="array" ref="J195">IF($B195=0,-999,IF(COUNTIFS($Z195:AA195,#N/A)&gt;0,-999,AVERAGE($Z195:AA195)))</f>
        <v>-999</v>
      </c>
      <c r="K195" s="38">
        <f t="array" ref="K195">IF($B195=0,-999,IF(COUNTIFS($Z195:AB195,#N/A)&gt;0,-999,AVERAGE($Z195:AB195)))</f>
        <v>-999</v>
      </c>
      <c r="L195" s="38">
        <f t="array" ref="L195">IF($B195=0,-999,IF(COUNTIFS($Z195:AC195,#N/A)&gt;0,-999,AVERAGE($Z195:AC195)))</f>
        <v>-999</v>
      </c>
      <c r="M195" s="38">
        <f t="shared" si="173"/>
        <v>-999</v>
      </c>
      <c r="N195" s="38">
        <f t="shared" si="174"/>
        <v>-999</v>
      </c>
      <c r="O195" s="38">
        <f t="shared" si="175"/>
        <v>-999</v>
      </c>
      <c r="P195" s="38">
        <f t="shared" si="176"/>
        <v>-999</v>
      </c>
      <c r="Q195" s="37">
        <f t="shared" si="163"/>
        <v>0</v>
      </c>
      <c r="R195" s="37">
        <f t="shared" si="159"/>
        <v>0</v>
      </c>
      <c r="S195" s="37">
        <f t="shared" si="160"/>
        <v>0</v>
      </c>
      <c r="T195" s="37">
        <f t="shared" si="161"/>
        <v>0</v>
      </c>
      <c r="U195" s="37">
        <f t="shared" si="164"/>
        <v>2018</v>
      </c>
      <c r="V195" s="37">
        <f t="shared" ref="V195:X195" si="233">U195-1</f>
        <v>2017</v>
      </c>
      <c r="W195" s="37">
        <f t="shared" si="233"/>
        <v>2016</v>
      </c>
      <c r="X195" s="37">
        <f t="shared" si="233"/>
        <v>2015</v>
      </c>
      <c r="Y195" s="39"/>
      <c r="Z195" s="62" t="e">
        <f>IFERROR(IF($B195=0,#N/A,AVERAGEIFS(INDEX(DATOS,0,$C195),INDEX(DATOS,0,$C195),"&lt;&gt;#N/D",INDEX(DATOS,0,$L$2),0,INDEX(DATOS,0,$M$2),1,INDEX(DATOS,0,$N$2),U195,INDEX(DATOS,0,$O$2),$D195)),#N/A)</f>
        <v>#N/A</v>
      </c>
      <c r="AA195" s="62" t="e">
        <f>IFERROR(IF($B195=0,#N/A,AVERAGEIFS(INDEX(DATOS,0,$C195),INDEX(DATOS,0,$C195),"&lt;&gt;#N/D",INDEX(DATOS,0,$L$2),0,INDEX(DATOS,0,$M$2),1,INDEX(DATOS,0,$N$2),V195,INDEX(DATOS,0,$O$2),$D195)),#N/A)</f>
        <v>#N/A</v>
      </c>
      <c r="AB195" s="62" t="e">
        <f>IFERROR(IF($B195=0,#N/A,AVERAGEIFS(INDEX(DATOS,0,$C195),INDEX(DATOS,0,$C195),"&lt;&gt;#N/D",INDEX(DATOS,0,$L$2),0,INDEX(DATOS,0,$M$2),1,INDEX(DATOS,0,$N$2),W195,INDEX(DATOS,0,$O$2),$D195)),#N/A)</f>
        <v>#N/A</v>
      </c>
      <c r="AC195" s="62" t="e">
        <f>IFERROR(IF($B195=0,#N/A,AVERAGEIFS(INDEX(DATOS,0,$C195),INDEX(DATOS,0,$C195),"&lt;&gt;#N/D",INDEX(DATOS,0,$L$2),0,INDEX(DATOS,0,$M$2),1,INDEX(DATOS,0,$N$2),X195,INDEX(DATOS,0,$O$2),$D195)),#N/A)</f>
        <v>#N/A</v>
      </c>
      <c r="AD195" s="33"/>
      <c r="AE195" s="40">
        <f>IFERROR(IF(ISNA(#REF!),-999,IF(I195=0,0,_xlfn.STDEV.P(#REF!)/I195*100)),-999)</f>
        <v>-999</v>
      </c>
      <c r="AF195" s="40">
        <f>IFERROR(IF(ISNA(#REF!),-999,IF(J195=0,0,_xlfn.STDEV.P(#REF!)/J195*100)),-999)</f>
        <v>-999</v>
      </c>
      <c r="AG195" s="40">
        <f>IFERROR(IF(ISNA(#REF!),-999,IF(K195=0,0,_xlfn.STDEV.P(#REF!)/K195*100)),-999)</f>
        <v>-999</v>
      </c>
      <c r="AH195" s="40">
        <f>IFERROR(IF(ISNA(#REF!),-999,IF(L195=0,0,_xlfn.STDEV.P(#REF!)/L195*100)),-999)</f>
        <v>-999</v>
      </c>
      <c r="AI195" s="40"/>
    </row>
    <row r="196" spans="1:40" x14ac:dyDescent="0.35">
      <c r="A196">
        <f t="shared" si="192"/>
        <v>190</v>
      </c>
      <c r="B196" s="35">
        <f t="array" ref="B196">IF(B195=0,0,MIN(IF(INDEX(DATOS,0,$N$2)=$U196,IF(ISNUMBER(INDEX(DATOS,0,$C196)),IF(INDEX(DATOS,0,$L$2)=0,IF(INDEX(DATOS,0,$M$2)=1,IF(ISNA(MATCH(INDEX(DATOS,0,$O$2),IF($E$7:E195=E196,$D$7:D195),0)),INDEX(DATOS,0,$K$2))))))))</f>
        <v>0</v>
      </c>
      <c r="C196" s="32">
        <f t="shared" si="193"/>
        <v>20</v>
      </c>
      <c r="D196" s="34" t="str">
        <f>IF($B196=0,"--",INDEX(DATOS,$B196,O$2))</f>
        <v>--</v>
      </c>
      <c r="E196" s="64" t="s">
        <v>1</v>
      </c>
      <c r="F196" s="36" t="str">
        <f t="shared" si="202"/>
        <v>--</v>
      </c>
      <c r="G196" s="109" t="e">
        <f>VLOOKUP($D196,LOC_UNICOS,G$2,0)</f>
        <v>#N/A</v>
      </c>
      <c r="H196" s="109" t="e">
        <f>VLOOKUP($D196,LOC_UNICOS,H$2,0)</f>
        <v>#N/A</v>
      </c>
      <c r="I196" s="38">
        <f t="array" ref="I196">IF($B196=0,-999,IF(COUNTIFS($Z196:Z196,#N/A)&gt;0,-999,AVERAGE($Z196:Z196)))</f>
        <v>-999</v>
      </c>
      <c r="J196" s="38">
        <f t="array" ref="J196">IF($B196=0,-999,IF(COUNTIFS($Z196:AA196,#N/A)&gt;0,-999,AVERAGE($Z196:AA196)))</f>
        <v>-999</v>
      </c>
      <c r="K196" s="38">
        <f t="array" ref="K196">IF($B196=0,-999,IF(COUNTIFS($Z196:AB196,#N/A)&gt;0,-999,AVERAGE($Z196:AB196)))</f>
        <v>-999</v>
      </c>
      <c r="L196" s="38">
        <f t="array" ref="L196">IF($B196=0,-999,IF(COUNTIFS($Z196:AC196,#N/A)&gt;0,-999,AVERAGE($Z196:AC196)))</f>
        <v>-999</v>
      </c>
      <c r="M196" s="38">
        <f t="shared" si="173"/>
        <v>-999</v>
      </c>
      <c r="N196" s="38">
        <f t="shared" si="174"/>
        <v>-999</v>
      </c>
      <c r="O196" s="38">
        <f t="shared" si="175"/>
        <v>-999</v>
      </c>
      <c r="P196" s="38">
        <f t="shared" si="176"/>
        <v>-999</v>
      </c>
      <c r="Q196" s="37">
        <f t="shared" si="163"/>
        <v>0</v>
      </c>
      <c r="R196" s="37">
        <f t="shared" si="159"/>
        <v>0</v>
      </c>
      <c r="S196" s="37">
        <f t="shared" si="160"/>
        <v>0</v>
      </c>
      <c r="T196" s="37">
        <f t="shared" si="161"/>
        <v>0</v>
      </c>
      <c r="U196" s="37">
        <f t="shared" si="164"/>
        <v>2018</v>
      </c>
      <c r="V196" s="37">
        <f t="shared" ref="V196:X196" si="234">U196-1</f>
        <v>2017</v>
      </c>
      <c r="W196" s="37">
        <f t="shared" si="234"/>
        <v>2016</v>
      </c>
      <c r="X196" s="37">
        <f t="shared" si="234"/>
        <v>2015</v>
      </c>
      <c r="Y196" s="39"/>
      <c r="Z196" s="62" t="e">
        <f>IFERROR(IF($B196=0,#N/A,AVERAGEIFS(INDEX(DATOS,0,$C196),INDEX(DATOS,0,$C196),"&lt;&gt;#N/D",INDEX(DATOS,0,$L$2),0,INDEX(DATOS,0,$M$2),1,INDEX(DATOS,0,$N$2),U196,INDEX(DATOS,0,$O$2),$D196)),#N/A)</f>
        <v>#N/A</v>
      </c>
      <c r="AA196" s="62" t="e">
        <f>IFERROR(IF($B196=0,#N/A,AVERAGEIFS(INDEX(DATOS,0,$C196),INDEX(DATOS,0,$C196),"&lt;&gt;#N/D",INDEX(DATOS,0,$L$2),0,INDEX(DATOS,0,$M$2),1,INDEX(DATOS,0,$N$2),V196,INDEX(DATOS,0,$O$2),$D196)),#N/A)</f>
        <v>#N/A</v>
      </c>
      <c r="AB196" s="62" t="e">
        <f>IFERROR(IF($B196=0,#N/A,AVERAGEIFS(INDEX(DATOS,0,$C196),INDEX(DATOS,0,$C196),"&lt;&gt;#N/D",INDEX(DATOS,0,$L$2),0,INDEX(DATOS,0,$M$2),1,INDEX(DATOS,0,$N$2),W196,INDEX(DATOS,0,$O$2),$D196)),#N/A)</f>
        <v>#N/A</v>
      </c>
      <c r="AC196" s="62" t="e">
        <f>IFERROR(IF($B196=0,#N/A,AVERAGEIFS(INDEX(DATOS,0,$C196),INDEX(DATOS,0,$C196),"&lt;&gt;#N/D",INDEX(DATOS,0,$L$2),0,INDEX(DATOS,0,$M$2),1,INDEX(DATOS,0,$N$2),X196,INDEX(DATOS,0,$O$2),$D196)),#N/A)</f>
        <v>#N/A</v>
      </c>
      <c r="AD196" s="33"/>
      <c r="AE196" s="40">
        <f>IFERROR(IF(ISNA(#REF!),-999,IF(I196=0,0,_xlfn.STDEV.P(#REF!)/I196*100)),-999)</f>
        <v>-999</v>
      </c>
      <c r="AF196" s="40">
        <f>IFERROR(IF(ISNA(#REF!),-999,IF(J196=0,0,_xlfn.STDEV.P(#REF!)/J196*100)),-999)</f>
        <v>-999</v>
      </c>
      <c r="AG196" s="40">
        <f>IFERROR(IF(ISNA(#REF!),-999,IF(K196=0,0,_xlfn.STDEV.P(#REF!)/K196*100)),-999)</f>
        <v>-999</v>
      </c>
      <c r="AH196" s="40">
        <f>IFERROR(IF(ISNA(#REF!),-999,IF(L196=0,0,_xlfn.STDEV.P(#REF!)/L196*100)),-999)</f>
        <v>-999</v>
      </c>
      <c r="AI196" s="40"/>
    </row>
    <row r="197" spans="1:40" x14ac:dyDescent="0.35">
      <c r="A197">
        <f t="shared" si="192"/>
        <v>191</v>
      </c>
      <c r="B197" s="35">
        <f t="array" ref="B197">IF(B196=0,0,MIN(IF(INDEX(DATOS,0,$N$2)=$U197,IF(ISNUMBER(INDEX(DATOS,0,$C197)),IF(INDEX(DATOS,0,$L$2)=0,IF(INDEX(DATOS,0,$M$2)=1,IF(ISNA(MATCH(INDEX(DATOS,0,$O$2),IF($E$7:E196=E197,$D$7:D196),0)),INDEX(DATOS,0,$K$2))))))))</f>
        <v>0</v>
      </c>
      <c r="C197" s="32">
        <f t="shared" si="193"/>
        <v>20</v>
      </c>
      <c r="D197" s="34" t="str">
        <f>IF($B197=0,"--",INDEX(DATOS,$B197,O$2))</f>
        <v>--</v>
      </c>
      <c r="E197" s="64" t="s">
        <v>1</v>
      </c>
      <c r="F197" s="36" t="str">
        <f t="shared" si="202"/>
        <v>--</v>
      </c>
      <c r="G197" s="109" t="e">
        <f>VLOOKUP($D197,LOC_UNICOS,G$2,0)</f>
        <v>#N/A</v>
      </c>
      <c r="H197" s="109" t="e">
        <f>VLOOKUP($D197,LOC_UNICOS,H$2,0)</f>
        <v>#N/A</v>
      </c>
      <c r="I197" s="38">
        <f t="array" ref="I197">IF($B197=0,-999,IF(COUNTIFS($Z197:Z197,#N/A)&gt;0,-999,AVERAGE($Z197:Z197)))</f>
        <v>-999</v>
      </c>
      <c r="J197" s="38">
        <f t="array" ref="J197">IF($B197=0,-999,IF(COUNTIFS($Z197:AA197,#N/A)&gt;0,-999,AVERAGE($Z197:AA197)))</f>
        <v>-999</v>
      </c>
      <c r="K197" s="38">
        <f t="array" ref="K197">IF($B197=0,-999,IF(COUNTIFS($Z197:AB197,#N/A)&gt;0,-999,AVERAGE($Z197:AB197)))</f>
        <v>-999</v>
      </c>
      <c r="L197" s="38">
        <f t="array" ref="L197">IF($B197=0,-999,IF(COUNTIFS($Z197:AC197,#N/A)&gt;0,-999,AVERAGE($Z197:AC197)))</f>
        <v>-999</v>
      </c>
      <c r="M197" s="38">
        <f t="shared" si="173"/>
        <v>-999</v>
      </c>
      <c r="N197" s="38">
        <f t="shared" si="174"/>
        <v>-999</v>
      </c>
      <c r="O197" s="38">
        <f t="shared" si="175"/>
        <v>-999</v>
      </c>
      <c r="P197" s="38">
        <f t="shared" si="176"/>
        <v>-999</v>
      </c>
      <c r="Q197" s="37">
        <f t="shared" si="163"/>
        <v>0</v>
      </c>
      <c r="R197" s="37">
        <f t="shared" si="159"/>
        <v>0</v>
      </c>
      <c r="S197" s="37">
        <f t="shared" si="160"/>
        <v>0</v>
      </c>
      <c r="T197" s="37">
        <f t="shared" si="161"/>
        <v>0</v>
      </c>
      <c r="U197" s="37">
        <f t="shared" si="164"/>
        <v>2018</v>
      </c>
      <c r="V197" s="37">
        <f t="shared" ref="V197:X197" si="235">U197-1</f>
        <v>2017</v>
      </c>
      <c r="W197" s="37">
        <f t="shared" si="235"/>
        <v>2016</v>
      </c>
      <c r="X197" s="37">
        <f t="shared" si="235"/>
        <v>2015</v>
      </c>
      <c r="Y197" s="39"/>
      <c r="Z197" s="62" t="e">
        <f>IFERROR(IF($B197=0,#N/A,AVERAGEIFS(INDEX(DATOS,0,$C197),INDEX(DATOS,0,$C197),"&lt;&gt;#N/D",INDEX(DATOS,0,$L$2),0,INDEX(DATOS,0,$M$2),1,INDEX(DATOS,0,$N$2),U197,INDEX(DATOS,0,$O$2),$D197)),#N/A)</f>
        <v>#N/A</v>
      </c>
      <c r="AA197" s="62" t="e">
        <f>IFERROR(IF($B197=0,#N/A,AVERAGEIFS(INDEX(DATOS,0,$C197),INDEX(DATOS,0,$C197),"&lt;&gt;#N/D",INDEX(DATOS,0,$L$2),0,INDEX(DATOS,0,$M$2),1,INDEX(DATOS,0,$N$2),V197,INDEX(DATOS,0,$O$2),$D197)),#N/A)</f>
        <v>#N/A</v>
      </c>
      <c r="AB197" s="62" t="e">
        <f>IFERROR(IF($B197=0,#N/A,AVERAGEIFS(INDEX(DATOS,0,$C197),INDEX(DATOS,0,$C197),"&lt;&gt;#N/D",INDEX(DATOS,0,$L$2),0,INDEX(DATOS,0,$M$2),1,INDEX(DATOS,0,$N$2),W197,INDEX(DATOS,0,$O$2),$D197)),#N/A)</f>
        <v>#N/A</v>
      </c>
      <c r="AC197" s="62" t="e">
        <f>IFERROR(IF($B197=0,#N/A,AVERAGEIFS(INDEX(DATOS,0,$C197),INDEX(DATOS,0,$C197),"&lt;&gt;#N/D",INDEX(DATOS,0,$L$2),0,INDEX(DATOS,0,$M$2),1,INDEX(DATOS,0,$N$2),X197,INDEX(DATOS,0,$O$2),$D197)),#N/A)</f>
        <v>#N/A</v>
      </c>
      <c r="AD197" s="33"/>
      <c r="AE197" s="40">
        <f>IFERROR(IF(ISNA(#REF!),-999,IF(I197=0,0,_xlfn.STDEV.P(#REF!)/I197*100)),-999)</f>
        <v>-999</v>
      </c>
      <c r="AF197" s="40">
        <f>IFERROR(IF(ISNA(#REF!),-999,IF(J197=0,0,_xlfn.STDEV.P(#REF!)/J197*100)),-999)</f>
        <v>-999</v>
      </c>
      <c r="AG197" s="40">
        <f>IFERROR(IF(ISNA(#REF!),-999,IF(K197=0,0,_xlfn.STDEV.P(#REF!)/K197*100)),-999)</f>
        <v>-999</v>
      </c>
      <c r="AH197" s="40">
        <f>IFERROR(IF(ISNA(#REF!),-999,IF(L197=0,0,_xlfn.STDEV.P(#REF!)/L197*100)),-999)</f>
        <v>-999</v>
      </c>
      <c r="AI197" s="40"/>
    </row>
    <row r="198" spans="1:40" x14ac:dyDescent="0.35">
      <c r="A198">
        <f t="shared" si="192"/>
        <v>192</v>
      </c>
      <c r="B198" s="35">
        <f t="array" ref="B198">IF(B197=0,0,MIN(IF(INDEX(DATOS,0,$N$2)=$U198,IF(ISNUMBER(INDEX(DATOS,0,$C198)),IF(INDEX(DATOS,0,$L$2)=0,IF(INDEX(DATOS,0,$M$2)=1,IF(ISNA(MATCH(INDEX(DATOS,0,$O$2),IF($E$7:E197=E198,$D$7:D197),0)),INDEX(DATOS,0,$K$2))))))))</f>
        <v>0</v>
      </c>
      <c r="C198" s="32">
        <f t="shared" si="193"/>
        <v>20</v>
      </c>
      <c r="D198" s="34" t="str">
        <f>IF($B198=0,"--",INDEX(DATOS,$B198,O$2))</f>
        <v>--</v>
      </c>
      <c r="E198" s="64" t="s">
        <v>1</v>
      </c>
      <c r="F198" s="36" t="str">
        <f t="shared" si="202"/>
        <v>--</v>
      </c>
      <c r="G198" s="109" t="e">
        <f>VLOOKUP($D198,LOC_UNICOS,G$2,0)</f>
        <v>#N/A</v>
      </c>
      <c r="H198" s="109" t="e">
        <f>VLOOKUP($D198,LOC_UNICOS,H$2,0)</f>
        <v>#N/A</v>
      </c>
      <c r="I198" s="38">
        <f t="array" ref="I198">IF($B198=0,-999,IF(COUNTIFS($Z198:Z198,#N/A)&gt;0,-999,AVERAGE($Z198:Z198)))</f>
        <v>-999</v>
      </c>
      <c r="J198" s="38">
        <f t="array" ref="J198">IF($B198=0,-999,IF(COUNTIFS($Z198:AA198,#N/A)&gt;0,-999,AVERAGE($Z198:AA198)))</f>
        <v>-999</v>
      </c>
      <c r="K198" s="38">
        <f t="array" ref="K198">IF($B198=0,-999,IF(COUNTIFS($Z198:AB198,#N/A)&gt;0,-999,AVERAGE($Z198:AB198)))</f>
        <v>-999</v>
      </c>
      <c r="L198" s="38">
        <f t="array" ref="L198">IF($B198=0,-999,IF(COUNTIFS($Z198:AC198,#N/A)&gt;0,-999,AVERAGE($Z198:AC198)))</f>
        <v>-999</v>
      </c>
      <c r="M198" s="38">
        <f t="shared" si="173"/>
        <v>-999</v>
      </c>
      <c r="N198" s="38">
        <f t="shared" si="174"/>
        <v>-999</v>
      </c>
      <c r="O198" s="38">
        <f t="shared" si="175"/>
        <v>-999</v>
      </c>
      <c r="P198" s="38">
        <f t="shared" si="176"/>
        <v>-999</v>
      </c>
      <c r="Q198" s="37">
        <f t="shared" si="163"/>
        <v>0</v>
      </c>
      <c r="R198" s="37">
        <f t="shared" si="159"/>
        <v>0</v>
      </c>
      <c r="S198" s="37">
        <f t="shared" si="160"/>
        <v>0</v>
      </c>
      <c r="T198" s="37">
        <f t="shared" si="161"/>
        <v>0</v>
      </c>
      <c r="U198" s="37">
        <f t="shared" si="164"/>
        <v>2018</v>
      </c>
      <c r="V198" s="37">
        <f t="shared" ref="V198:X198" si="236">U198-1</f>
        <v>2017</v>
      </c>
      <c r="W198" s="37">
        <f t="shared" si="236"/>
        <v>2016</v>
      </c>
      <c r="X198" s="37">
        <f t="shared" si="236"/>
        <v>2015</v>
      </c>
      <c r="Y198" s="39"/>
      <c r="Z198" s="62" t="e">
        <f>IFERROR(IF($B198=0,#N/A,AVERAGEIFS(INDEX(DATOS,0,$C198),INDEX(DATOS,0,$C198),"&lt;&gt;#N/D",INDEX(DATOS,0,$L$2),0,INDEX(DATOS,0,$M$2),1,INDEX(DATOS,0,$N$2),U198,INDEX(DATOS,0,$O$2),$D198)),#N/A)</f>
        <v>#N/A</v>
      </c>
      <c r="AA198" s="62" t="e">
        <f>IFERROR(IF($B198=0,#N/A,AVERAGEIFS(INDEX(DATOS,0,$C198),INDEX(DATOS,0,$C198),"&lt;&gt;#N/D",INDEX(DATOS,0,$L$2),0,INDEX(DATOS,0,$M$2),1,INDEX(DATOS,0,$N$2),V198,INDEX(DATOS,0,$O$2),$D198)),#N/A)</f>
        <v>#N/A</v>
      </c>
      <c r="AB198" s="62" t="e">
        <f>IFERROR(IF($B198=0,#N/A,AVERAGEIFS(INDEX(DATOS,0,$C198),INDEX(DATOS,0,$C198),"&lt;&gt;#N/D",INDEX(DATOS,0,$L$2),0,INDEX(DATOS,0,$M$2),1,INDEX(DATOS,0,$N$2),W198,INDEX(DATOS,0,$O$2),$D198)),#N/A)</f>
        <v>#N/A</v>
      </c>
      <c r="AC198" s="62" t="e">
        <f>IFERROR(IF($B198=0,#N/A,AVERAGEIFS(INDEX(DATOS,0,$C198),INDEX(DATOS,0,$C198),"&lt;&gt;#N/D",INDEX(DATOS,0,$L$2),0,INDEX(DATOS,0,$M$2),1,INDEX(DATOS,0,$N$2),X198,INDEX(DATOS,0,$O$2),$D198)),#N/A)</f>
        <v>#N/A</v>
      </c>
      <c r="AD198" s="33"/>
      <c r="AE198" s="40">
        <f>IFERROR(IF(ISNA(#REF!),-999,IF(I198=0,0,_xlfn.STDEV.P(#REF!)/I198*100)),-999)</f>
        <v>-999</v>
      </c>
      <c r="AF198" s="40">
        <f>IFERROR(IF(ISNA(#REF!),-999,IF(J198=0,0,_xlfn.STDEV.P(#REF!)/J198*100)),-999)</f>
        <v>-999</v>
      </c>
      <c r="AG198" s="40">
        <f>IFERROR(IF(ISNA(#REF!),-999,IF(K198=0,0,_xlfn.STDEV.P(#REF!)/K198*100)),-999)</f>
        <v>-999</v>
      </c>
      <c r="AH198" s="40">
        <f>IFERROR(IF(ISNA(#REF!),-999,IF(L198=0,0,_xlfn.STDEV.P(#REF!)/L198*100)),-999)</f>
        <v>-999</v>
      </c>
      <c r="AI198" s="40"/>
    </row>
    <row r="199" spans="1:40" x14ac:dyDescent="0.35">
      <c r="A199">
        <f t="shared" si="192"/>
        <v>193</v>
      </c>
      <c r="B199" s="35">
        <f t="array" ref="B199">IF(B198=0,0,MIN(IF(INDEX(DATOS,0,$N$2)=$U199,IF(ISNUMBER(INDEX(DATOS,0,$C199)),IF(INDEX(DATOS,0,$L$2)=0,IF(INDEX(DATOS,0,$M$2)=1,IF(ISNA(MATCH(INDEX(DATOS,0,$O$2),IF($E$7:E198=E199,$D$7:D198),0)),INDEX(DATOS,0,$K$2))))))))</f>
        <v>0</v>
      </c>
      <c r="C199" s="32">
        <f t="shared" si="193"/>
        <v>20</v>
      </c>
      <c r="D199" s="34" t="str">
        <f>IF($B199=0,"--",INDEX(DATOS,$B199,O$2))</f>
        <v>--</v>
      </c>
      <c r="E199" s="64" t="s">
        <v>1</v>
      </c>
      <c r="F199" s="36" t="str">
        <f t="shared" si="202"/>
        <v>--</v>
      </c>
      <c r="G199" s="109" t="e">
        <f>VLOOKUP($D199,LOC_UNICOS,G$2,0)</f>
        <v>#N/A</v>
      </c>
      <c r="H199" s="109" t="e">
        <f>VLOOKUP($D199,LOC_UNICOS,H$2,0)</f>
        <v>#N/A</v>
      </c>
      <c r="I199" s="38">
        <f t="array" ref="I199">IF($B199=0,-999,IF(COUNTIFS($Z199:Z199,#N/A)&gt;0,-999,AVERAGE($Z199:Z199)))</f>
        <v>-999</v>
      </c>
      <c r="J199" s="38">
        <f t="array" ref="J199">IF($B199=0,-999,IF(COUNTIFS($Z199:AA199,#N/A)&gt;0,-999,AVERAGE($Z199:AA199)))</f>
        <v>-999</v>
      </c>
      <c r="K199" s="38">
        <f t="array" ref="K199">IF($B199=0,-999,IF(COUNTIFS($Z199:AB199,#N/A)&gt;0,-999,AVERAGE($Z199:AB199)))</f>
        <v>-999</v>
      </c>
      <c r="L199" s="38">
        <f t="array" ref="L199">IF($B199=0,-999,IF(COUNTIFS($Z199:AC199,#N/A)&gt;0,-999,AVERAGE($Z199:AC199)))</f>
        <v>-999</v>
      </c>
      <c r="M199" s="38">
        <f t="shared" si="173"/>
        <v>-999</v>
      </c>
      <c r="N199" s="38">
        <f t="shared" si="174"/>
        <v>-999</v>
      </c>
      <c r="O199" s="38">
        <f t="shared" si="175"/>
        <v>-999</v>
      </c>
      <c r="P199" s="38">
        <f t="shared" si="176"/>
        <v>-999</v>
      </c>
      <c r="Q199" s="37">
        <f t="shared" si="163"/>
        <v>0</v>
      </c>
      <c r="R199" s="37">
        <f t="shared" ref="R199:R262" si="237">IF($B199=0,0,IF(J199=-999,0,IF($D199="--",0,1)))</f>
        <v>0</v>
      </c>
      <c r="S199" s="37">
        <f t="shared" ref="S199:S262" si="238">IF($B199=0,0,IF(K199=-999,0,IF($D199="--",0,1)))</f>
        <v>0</v>
      </c>
      <c r="T199" s="37">
        <f t="shared" ref="T199:T262" si="239">IF($B199=0,0,IF(L199=-999,0,IF($D199="--",0,1)))</f>
        <v>0</v>
      </c>
      <c r="U199" s="37">
        <f t="shared" si="164"/>
        <v>2018</v>
      </c>
      <c r="V199" s="37">
        <f t="shared" ref="V199:X199" si="240">U199-1</f>
        <v>2017</v>
      </c>
      <c r="W199" s="37">
        <f t="shared" si="240"/>
        <v>2016</v>
      </c>
      <c r="X199" s="37">
        <f t="shared" si="240"/>
        <v>2015</v>
      </c>
      <c r="Y199" s="39"/>
      <c r="Z199" s="62" t="e">
        <f>IFERROR(IF($B199=0,#N/A,AVERAGEIFS(INDEX(DATOS,0,$C199),INDEX(DATOS,0,$C199),"&lt;&gt;#N/D",INDEX(DATOS,0,$L$2),0,INDEX(DATOS,0,$M$2),1,INDEX(DATOS,0,$N$2),U199,INDEX(DATOS,0,$O$2),$D199)),#N/A)</f>
        <v>#N/A</v>
      </c>
      <c r="AA199" s="62" t="e">
        <f>IFERROR(IF($B199=0,#N/A,AVERAGEIFS(INDEX(DATOS,0,$C199),INDEX(DATOS,0,$C199),"&lt;&gt;#N/D",INDEX(DATOS,0,$L$2),0,INDEX(DATOS,0,$M$2),1,INDEX(DATOS,0,$N$2),V199,INDEX(DATOS,0,$O$2),$D199)),#N/A)</f>
        <v>#N/A</v>
      </c>
      <c r="AB199" s="62" t="e">
        <f>IFERROR(IF($B199=0,#N/A,AVERAGEIFS(INDEX(DATOS,0,$C199),INDEX(DATOS,0,$C199),"&lt;&gt;#N/D",INDEX(DATOS,0,$L$2),0,INDEX(DATOS,0,$M$2),1,INDEX(DATOS,0,$N$2),W199,INDEX(DATOS,0,$O$2),$D199)),#N/A)</f>
        <v>#N/A</v>
      </c>
      <c r="AC199" s="62" t="e">
        <f>IFERROR(IF($B199=0,#N/A,AVERAGEIFS(INDEX(DATOS,0,$C199),INDEX(DATOS,0,$C199),"&lt;&gt;#N/D",INDEX(DATOS,0,$L$2),0,INDEX(DATOS,0,$M$2),1,INDEX(DATOS,0,$N$2),X199,INDEX(DATOS,0,$O$2),$D199)),#N/A)</f>
        <v>#N/A</v>
      </c>
      <c r="AD199" s="33"/>
      <c r="AE199" s="40">
        <f>IFERROR(IF(ISNA(#REF!),-999,IF(I199=0,0,_xlfn.STDEV.P(#REF!)/I199*100)),-999)</f>
        <v>-999</v>
      </c>
      <c r="AF199" s="40">
        <f>IFERROR(IF(ISNA(#REF!),-999,IF(J199=0,0,_xlfn.STDEV.P(#REF!)/J199*100)),-999)</f>
        <v>-999</v>
      </c>
      <c r="AG199" s="40">
        <f>IFERROR(IF(ISNA(#REF!),-999,IF(K199=0,0,_xlfn.STDEV.P(#REF!)/K199*100)),-999)</f>
        <v>-999</v>
      </c>
      <c r="AH199" s="40">
        <f>IFERROR(IF(ISNA(#REF!),-999,IF(L199=0,0,_xlfn.STDEV.P(#REF!)/L199*100)),-999)</f>
        <v>-999</v>
      </c>
      <c r="AI199" s="40"/>
    </row>
    <row r="200" spans="1:40" x14ac:dyDescent="0.35">
      <c r="A200">
        <f t="shared" si="192"/>
        <v>194</v>
      </c>
      <c r="B200" s="35">
        <f t="array" ref="B200">IF(B199=0,0,MIN(IF(INDEX(DATOS,0,$N$2)=$U200,IF(ISNUMBER(INDEX(DATOS,0,$C200)),IF(INDEX(DATOS,0,$L$2)=0,IF(INDEX(DATOS,0,$M$2)=1,IF(ISNA(MATCH(INDEX(DATOS,0,$O$2),IF($E$7:E199=E200,$D$7:D199),0)),INDEX(DATOS,0,$K$2))))))))</f>
        <v>0</v>
      </c>
      <c r="C200" s="32">
        <f t="shared" si="193"/>
        <v>20</v>
      </c>
      <c r="D200" s="34" t="str">
        <f>IF($B200=0,"--",INDEX(DATOS,$B200,O$2))</f>
        <v>--</v>
      </c>
      <c r="E200" s="64" t="s">
        <v>1</v>
      </c>
      <c r="F200" s="36" t="str">
        <f t="shared" si="202"/>
        <v>--</v>
      </c>
      <c r="G200" s="109" t="e">
        <f>VLOOKUP($D200,LOC_UNICOS,G$2,0)</f>
        <v>#N/A</v>
      </c>
      <c r="H200" s="109" t="e">
        <f>VLOOKUP($D200,LOC_UNICOS,H$2,0)</f>
        <v>#N/A</v>
      </c>
      <c r="I200" s="38">
        <f t="array" ref="I200">IF($B200=0,-999,IF(COUNTIFS($Z200:Z200,#N/A)&gt;0,-999,AVERAGE($Z200:Z200)))</f>
        <v>-999</v>
      </c>
      <c r="J200" s="38">
        <f t="array" ref="J200">IF($B200=0,-999,IF(COUNTIFS($Z200:AA200,#N/A)&gt;0,-999,AVERAGE($Z200:AA200)))</f>
        <v>-999</v>
      </c>
      <c r="K200" s="38">
        <f t="array" ref="K200">IF($B200=0,-999,IF(COUNTIFS($Z200:AB200,#N/A)&gt;0,-999,AVERAGE($Z200:AB200)))</f>
        <v>-999</v>
      </c>
      <c r="L200" s="38">
        <f t="array" ref="L200">IF($B200=0,-999,IF(COUNTIFS($Z200:AC200,#N/A)&gt;0,-999,AVERAGE($Z200:AC200)))</f>
        <v>-999</v>
      </c>
      <c r="M200" s="38">
        <f t="shared" si="173"/>
        <v>-999</v>
      </c>
      <c r="N200" s="38">
        <f t="shared" si="174"/>
        <v>-999</v>
      </c>
      <c r="O200" s="38">
        <f t="shared" si="175"/>
        <v>-999</v>
      </c>
      <c r="P200" s="38">
        <f t="shared" si="176"/>
        <v>-999</v>
      </c>
      <c r="Q200" s="37">
        <f t="shared" ref="Q200:Q206" si="241">IF($B200=0,0,IF(I200=-999,0,IF($D200="--",0,1)))</f>
        <v>0</v>
      </c>
      <c r="R200" s="37">
        <f t="shared" si="237"/>
        <v>0</v>
      </c>
      <c r="S200" s="37">
        <f t="shared" si="238"/>
        <v>0</v>
      </c>
      <c r="T200" s="37">
        <f t="shared" si="239"/>
        <v>0</v>
      </c>
      <c r="U200" s="37">
        <f t="shared" ref="U200:U206" si="242">$B$1</f>
        <v>2018</v>
      </c>
      <c r="V200" s="37">
        <f t="shared" ref="V200:X200" si="243">U200-1</f>
        <v>2017</v>
      </c>
      <c r="W200" s="37">
        <f t="shared" si="243"/>
        <v>2016</v>
      </c>
      <c r="X200" s="37">
        <f t="shared" si="243"/>
        <v>2015</v>
      </c>
      <c r="Y200" s="39"/>
      <c r="Z200" s="62" t="e">
        <f>IFERROR(IF($B200=0,#N/A,AVERAGEIFS(INDEX(DATOS,0,$C200),INDEX(DATOS,0,$C200),"&lt;&gt;#N/D",INDEX(DATOS,0,$L$2),0,INDEX(DATOS,0,$M$2),1,INDEX(DATOS,0,$N$2),U200,INDEX(DATOS,0,$O$2),$D200)),#N/A)</f>
        <v>#N/A</v>
      </c>
      <c r="AA200" s="62" t="e">
        <f>IFERROR(IF($B200=0,#N/A,AVERAGEIFS(INDEX(DATOS,0,$C200),INDEX(DATOS,0,$C200),"&lt;&gt;#N/D",INDEX(DATOS,0,$L$2),0,INDEX(DATOS,0,$M$2),1,INDEX(DATOS,0,$N$2),V200,INDEX(DATOS,0,$O$2),$D200)),#N/A)</f>
        <v>#N/A</v>
      </c>
      <c r="AB200" s="62" t="e">
        <f>IFERROR(IF($B200=0,#N/A,AVERAGEIFS(INDEX(DATOS,0,$C200),INDEX(DATOS,0,$C200),"&lt;&gt;#N/D",INDEX(DATOS,0,$L$2),0,INDEX(DATOS,0,$M$2),1,INDEX(DATOS,0,$N$2),W200,INDEX(DATOS,0,$O$2),$D200)),#N/A)</f>
        <v>#N/A</v>
      </c>
      <c r="AC200" s="62" t="e">
        <f>IFERROR(IF($B200=0,#N/A,AVERAGEIFS(INDEX(DATOS,0,$C200),INDEX(DATOS,0,$C200),"&lt;&gt;#N/D",INDEX(DATOS,0,$L$2),0,INDEX(DATOS,0,$M$2),1,INDEX(DATOS,0,$N$2),X200,INDEX(DATOS,0,$O$2),$D200)),#N/A)</f>
        <v>#N/A</v>
      </c>
      <c r="AD200" s="33"/>
      <c r="AE200" s="40">
        <f>IFERROR(IF(ISNA(#REF!),-999,IF(I200=0,0,_xlfn.STDEV.P(#REF!)/I200*100)),-999)</f>
        <v>-999</v>
      </c>
      <c r="AF200" s="40">
        <f>IFERROR(IF(ISNA(#REF!),-999,IF(J200=0,0,_xlfn.STDEV.P(#REF!)/J200*100)),-999)</f>
        <v>-999</v>
      </c>
      <c r="AG200" s="40">
        <f>IFERROR(IF(ISNA(#REF!),-999,IF(K200=0,0,_xlfn.STDEV.P(#REF!)/K200*100)),-999)</f>
        <v>-999</v>
      </c>
      <c r="AH200" s="40">
        <f>IFERROR(IF(ISNA(#REF!),-999,IF(L200=0,0,_xlfn.STDEV.P(#REF!)/L200*100)),-999)</f>
        <v>-999</v>
      </c>
      <c r="AI200" s="40"/>
    </row>
    <row r="201" spans="1:40" x14ac:dyDescent="0.35">
      <c r="A201">
        <f t="shared" si="192"/>
        <v>195</v>
      </c>
      <c r="B201" s="35">
        <f t="array" ref="B201">IF(B200=0,0,MIN(IF(INDEX(DATOS,0,$N$2)=$U201,IF(ISNUMBER(INDEX(DATOS,0,$C201)),IF(INDEX(DATOS,0,$L$2)=0,IF(INDEX(DATOS,0,$M$2)=1,IF(ISNA(MATCH(INDEX(DATOS,0,$O$2),IF($E$7:E200=E201,$D$7:D200),0)),INDEX(DATOS,0,$K$2))))))))</f>
        <v>0</v>
      </c>
      <c r="C201" s="32">
        <f t="shared" si="193"/>
        <v>20</v>
      </c>
      <c r="D201" s="34" t="str">
        <f>IF($B201=0,"--",INDEX(DATOS,$B201,O$2))</f>
        <v>--</v>
      </c>
      <c r="E201" s="64" t="s">
        <v>1</v>
      </c>
      <c r="F201" s="36" t="str">
        <f t="shared" si="202"/>
        <v>--</v>
      </c>
      <c r="G201" s="109" t="e">
        <f>VLOOKUP($D201,LOC_UNICOS,G$2,0)</f>
        <v>#N/A</v>
      </c>
      <c r="H201" s="109" t="e">
        <f>VLOOKUP($D201,LOC_UNICOS,H$2,0)</f>
        <v>#N/A</v>
      </c>
      <c r="I201" s="38">
        <f t="array" ref="I201">IF($B201=0,-999,IF(COUNTIFS($Z201:Z201,#N/A)&gt;0,-999,AVERAGE($Z201:Z201)))</f>
        <v>-999</v>
      </c>
      <c r="J201" s="38">
        <f t="array" ref="J201">IF($B201=0,-999,IF(COUNTIFS($Z201:AA201,#N/A)&gt;0,-999,AVERAGE($Z201:AA201)))</f>
        <v>-999</v>
      </c>
      <c r="K201" s="38">
        <f t="array" ref="K201">IF($B201=0,-999,IF(COUNTIFS($Z201:AB201,#N/A)&gt;0,-999,AVERAGE($Z201:AB201)))</f>
        <v>-999</v>
      </c>
      <c r="L201" s="38">
        <f t="array" ref="L201">IF($B201=0,-999,IF(COUNTIFS($Z201:AC201,#N/A)&gt;0,-999,AVERAGE($Z201:AC201)))</f>
        <v>-999</v>
      </c>
      <c r="M201" s="38">
        <f t="shared" si="173"/>
        <v>-999</v>
      </c>
      <c r="N201" s="38">
        <f t="shared" si="174"/>
        <v>-999</v>
      </c>
      <c r="O201" s="38">
        <f t="shared" si="175"/>
        <v>-999</v>
      </c>
      <c r="P201" s="38">
        <f t="shared" si="176"/>
        <v>-999</v>
      </c>
      <c r="Q201" s="37">
        <f t="shared" si="241"/>
        <v>0</v>
      </c>
      <c r="R201" s="37">
        <f t="shared" si="237"/>
        <v>0</v>
      </c>
      <c r="S201" s="37">
        <f t="shared" si="238"/>
        <v>0</v>
      </c>
      <c r="T201" s="37">
        <f t="shared" si="239"/>
        <v>0</v>
      </c>
      <c r="U201" s="37">
        <f t="shared" si="242"/>
        <v>2018</v>
      </c>
      <c r="V201" s="37">
        <f t="shared" ref="V201:X201" si="244">U201-1</f>
        <v>2017</v>
      </c>
      <c r="W201" s="37">
        <f t="shared" si="244"/>
        <v>2016</v>
      </c>
      <c r="X201" s="37">
        <f t="shared" si="244"/>
        <v>2015</v>
      </c>
      <c r="Y201" s="39"/>
      <c r="Z201" s="62" t="e">
        <f>IFERROR(IF($B201=0,#N/A,AVERAGEIFS(INDEX(DATOS,0,$C201),INDEX(DATOS,0,$C201),"&lt;&gt;#N/D",INDEX(DATOS,0,$L$2),0,INDEX(DATOS,0,$M$2),1,INDEX(DATOS,0,$N$2),U201,INDEX(DATOS,0,$O$2),$D201)),#N/A)</f>
        <v>#N/A</v>
      </c>
      <c r="AA201" s="62" t="e">
        <f>IFERROR(IF($B201=0,#N/A,AVERAGEIFS(INDEX(DATOS,0,$C201),INDEX(DATOS,0,$C201),"&lt;&gt;#N/D",INDEX(DATOS,0,$L$2),0,INDEX(DATOS,0,$M$2),1,INDEX(DATOS,0,$N$2),V201,INDEX(DATOS,0,$O$2),$D201)),#N/A)</f>
        <v>#N/A</v>
      </c>
      <c r="AB201" s="62" t="e">
        <f>IFERROR(IF($B201=0,#N/A,AVERAGEIFS(INDEX(DATOS,0,$C201),INDEX(DATOS,0,$C201),"&lt;&gt;#N/D",INDEX(DATOS,0,$L$2),0,INDEX(DATOS,0,$M$2),1,INDEX(DATOS,0,$N$2),W201,INDEX(DATOS,0,$O$2),$D201)),#N/A)</f>
        <v>#N/A</v>
      </c>
      <c r="AC201" s="62" t="e">
        <f>IFERROR(IF($B201=0,#N/A,AVERAGEIFS(INDEX(DATOS,0,$C201),INDEX(DATOS,0,$C201),"&lt;&gt;#N/D",INDEX(DATOS,0,$L$2),0,INDEX(DATOS,0,$M$2),1,INDEX(DATOS,0,$N$2),X201,INDEX(DATOS,0,$O$2),$D201)),#N/A)</f>
        <v>#N/A</v>
      </c>
      <c r="AD201" s="33"/>
      <c r="AE201" s="40">
        <f>IFERROR(IF(ISNA(#REF!),-999,IF(I201=0,0,_xlfn.STDEV.P(#REF!)/I201*100)),-999)</f>
        <v>-999</v>
      </c>
      <c r="AF201" s="40">
        <f>IFERROR(IF(ISNA(#REF!),-999,IF(J201=0,0,_xlfn.STDEV.P(#REF!)/J201*100)),-999)</f>
        <v>-999</v>
      </c>
      <c r="AG201" s="40">
        <f>IFERROR(IF(ISNA(#REF!),-999,IF(K201=0,0,_xlfn.STDEV.P(#REF!)/K201*100)),-999)</f>
        <v>-999</v>
      </c>
      <c r="AH201" s="40">
        <f>IFERROR(IF(ISNA(#REF!),-999,IF(L201=0,0,_xlfn.STDEV.P(#REF!)/L201*100)),-999)</f>
        <v>-999</v>
      </c>
      <c r="AI201" s="40"/>
    </row>
    <row r="202" spans="1:40" x14ac:dyDescent="0.35">
      <c r="A202">
        <f t="shared" si="192"/>
        <v>196</v>
      </c>
      <c r="B202" s="35">
        <f t="array" ref="B202">IF(B201=0,0,MIN(IF(INDEX(DATOS,0,$N$2)=$U202,IF(ISNUMBER(INDEX(DATOS,0,$C202)),IF(INDEX(DATOS,0,$L$2)=0,IF(INDEX(DATOS,0,$M$2)=1,IF(ISNA(MATCH(INDEX(DATOS,0,$O$2),IF($E$7:E201=E202,$D$7:D201),0)),INDEX(DATOS,0,$K$2))))))))</f>
        <v>0</v>
      </c>
      <c r="C202" s="32">
        <f t="shared" si="193"/>
        <v>20</v>
      </c>
      <c r="D202" s="34" t="str">
        <f>IF($B202=0,"--",INDEX(DATOS,$B202,O$2))</f>
        <v>--</v>
      </c>
      <c r="E202" s="64" t="s">
        <v>1</v>
      </c>
      <c r="F202" s="36" t="str">
        <f t="shared" si="202"/>
        <v>--</v>
      </c>
      <c r="G202" s="109" t="e">
        <f>VLOOKUP($D202,LOC_UNICOS,G$2,0)</f>
        <v>#N/A</v>
      </c>
      <c r="H202" s="109" t="e">
        <f>VLOOKUP($D202,LOC_UNICOS,H$2,0)</f>
        <v>#N/A</v>
      </c>
      <c r="I202" s="38">
        <f t="array" ref="I202">IF($B202=0,-999,IF(COUNTIFS($Z202:Z202,#N/A)&gt;0,-999,AVERAGE($Z202:Z202)))</f>
        <v>-999</v>
      </c>
      <c r="J202" s="38">
        <f t="array" ref="J202">IF($B202=0,-999,IF(COUNTIFS($Z202:AA202,#N/A)&gt;0,-999,AVERAGE($Z202:AA202)))</f>
        <v>-999</v>
      </c>
      <c r="K202" s="38">
        <f t="array" ref="K202">IF($B202=0,-999,IF(COUNTIFS($Z202:AB202,#N/A)&gt;0,-999,AVERAGE($Z202:AB202)))</f>
        <v>-999</v>
      </c>
      <c r="L202" s="38">
        <f t="array" ref="L202">IF($B202=0,-999,IF(COUNTIFS($Z202:AC202,#N/A)&gt;0,-999,AVERAGE($Z202:AC202)))</f>
        <v>-999</v>
      </c>
      <c r="M202" s="38">
        <f t="shared" si="173"/>
        <v>-999</v>
      </c>
      <c r="N202" s="38">
        <f t="shared" si="174"/>
        <v>-999</v>
      </c>
      <c r="O202" s="38">
        <f t="shared" si="175"/>
        <v>-999</v>
      </c>
      <c r="P202" s="38">
        <f t="shared" si="176"/>
        <v>-999</v>
      </c>
      <c r="Q202" s="37">
        <f t="shared" si="241"/>
        <v>0</v>
      </c>
      <c r="R202" s="37">
        <f t="shared" si="237"/>
        <v>0</v>
      </c>
      <c r="S202" s="37">
        <f t="shared" si="238"/>
        <v>0</v>
      </c>
      <c r="T202" s="37">
        <f t="shared" si="239"/>
        <v>0</v>
      </c>
      <c r="U202" s="37">
        <f t="shared" si="242"/>
        <v>2018</v>
      </c>
      <c r="V202" s="37">
        <f t="shared" ref="V202:X202" si="245">U202-1</f>
        <v>2017</v>
      </c>
      <c r="W202" s="37">
        <f t="shared" si="245"/>
        <v>2016</v>
      </c>
      <c r="X202" s="37">
        <f t="shared" si="245"/>
        <v>2015</v>
      </c>
      <c r="Y202" s="39"/>
      <c r="Z202" s="62" t="e">
        <f>IFERROR(IF($B202=0,#N/A,AVERAGEIFS(INDEX(DATOS,0,$C202),INDEX(DATOS,0,$C202),"&lt;&gt;#N/D",INDEX(DATOS,0,$L$2),0,INDEX(DATOS,0,$M$2),1,INDEX(DATOS,0,$N$2),U202,INDEX(DATOS,0,$O$2),$D202)),#N/A)</f>
        <v>#N/A</v>
      </c>
      <c r="AA202" s="62" t="e">
        <f>IFERROR(IF($B202=0,#N/A,AVERAGEIFS(INDEX(DATOS,0,$C202),INDEX(DATOS,0,$C202),"&lt;&gt;#N/D",INDEX(DATOS,0,$L$2),0,INDEX(DATOS,0,$M$2),1,INDEX(DATOS,0,$N$2),V202,INDEX(DATOS,0,$O$2),$D202)),#N/A)</f>
        <v>#N/A</v>
      </c>
      <c r="AB202" s="62" t="e">
        <f>IFERROR(IF($B202=0,#N/A,AVERAGEIFS(INDEX(DATOS,0,$C202),INDEX(DATOS,0,$C202),"&lt;&gt;#N/D",INDEX(DATOS,0,$L$2),0,INDEX(DATOS,0,$M$2),1,INDEX(DATOS,0,$N$2),W202,INDEX(DATOS,0,$O$2),$D202)),#N/A)</f>
        <v>#N/A</v>
      </c>
      <c r="AC202" s="62" t="e">
        <f>IFERROR(IF($B202=0,#N/A,AVERAGEIFS(INDEX(DATOS,0,$C202),INDEX(DATOS,0,$C202),"&lt;&gt;#N/D",INDEX(DATOS,0,$L$2),0,INDEX(DATOS,0,$M$2),1,INDEX(DATOS,0,$N$2),X202,INDEX(DATOS,0,$O$2),$D202)),#N/A)</f>
        <v>#N/A</v>
      </c>
      <c r="AD202" s="33"/>
      <c r="AE202" s="40">
        <f>IFERROR(IF(ISNA(#REF!),-999,IF(I202=0,0,_xlfn.STDEV.P(#REF!)/I202*100)),-999)</f>
        <v>-999</v>
      </c>
      <c r="AF202" s="40">
        <f>IFERROR(IF(ISNA(#REF!),-999,IF(J202=0,0,_xlfn.STDEV.P(#REF!)/J202*100)),-999)</f>
        <v>-999</v>
      </c>
      <c r="AG202" s="40">
        <f>IFERROR(IF(ISNA(#REF!),-999,IF(K202=0,0,_xlfn.STDEV.P(#REF!)/K202*100)),-999)</f>
        <v>-999</v>
      </c>
      <c r="AH202" s="40">
        <f>IFERROR(IF(ISNA(#REF!),-999,IF(L202=0,0,_xlfn.STDEV.P(#REF!)/L202*100)),-999)</f>
        <v>-999</v>
      </c>
      <c r="AI202" s="40"/>
    </row>
    <row r="203" spans="1:40" x14ac:dyDescent="0.35">
      <c r="A203">
        <f t="shared" si="192"/>
        <v>197</v>
      </c>
      <c r="B203" s="35">
        <f t="array" ref="B203">IF(B202=0,0,MIN(IF(INDEX(DATOS,0,$N$2)=$U203,IF(ISNUMBER(INDEX(DATOS,0,$C203)),IF(INDEX(DATOS,0,$L$2)=0,IF(INDEX(DATOS,0,$M$2)=1,IF(ISNA(MATCH(INDEX(DATOS,0,$O$2),IF($E$7:E202=E203,$D$7:D202),0)),INDEX(DATOS,0,$K$2))))))))</f>
        <v>0</v>
      </c>
      <c r="C203" s="32">
        <f t="shared" si="193"/>
        <v>20</v>
      </c>
      <c r="D203" s="34" t="str">
        <f>IF($B203=0,"--",INDEX(DATOS,$B203,O$2))</f>
        <v>--</v>
      </c>
      <c r="E203" s="64" t="s">
        <v>1</v>
      </c>
      <c r="F203" s="36" t="str">
        <f t="shared" si="202"/>
        <v>--</v>
      </c>
      <c r="G203" s="109" t="e">
        <f>VLOOKUP($D203,LOC_UNICOS,G$2,0)</f>
        <v>#N/A</v>
      </c>
      <c r="H203" s="109" t="e">
        <f>VLOOKUP($D203,LOC_UNICOS,H$2,0)</f>
        <v>#N/A</v>
      </c>
      <c r="I203" s="38">
        <f t="array" ref="I203">IF($B203=0,-999,IF(COUNTIFS($Z203:Z203,#N/A)&gt;0,-999,AVERAGE($Z203:Z203)))</f>
        <v>-999</v>
      </c>
      <c r="J203" s="38">
        <f t="array" ref="J203">IF($B203=0,-999,IF(COUNTIFS($Z203:AA203,#N/A)&gt;0,-999,AVERAGE($Z203:AA203)))</f>
        <v>-999</v>
      </c>
      <c r="K203" s="38">
        <f t="array" ref="K203">IF($B203=0,-999,IF(COUNTIFS($Z203:AB203,#N/A)&gt;0,-999,AVERAGE($Z203:AB203)))</f>
        <v>-999</v>
      </c>
      <c r="L203" s="38">
        <f t="array" ref="L203">IF($B203=0,-999,IF(COUNTIFS($Z203:AC203,#N/A)&gt;0,-999,AVERAGE($Z203:AC203)))</f>
        <v>-999</v>
      </c>
      <c r="M203" s="38">
        <f t="shared" si="173"/>
        <v>-999</v>
      </c>
      <c r="N203" s="38">
        <f t="shared" si="174"/>
        <v>-999</v>
      </c>
      <c r="O203" s="38">
        <f t="shared" si="175"/>
        <v>-999</v>
      </c>
      <c r="P203" s="38">
        <f t="shared" si="176"/>
        <v>-999</v>
      </c>
      <c r="Q203" s="37">
        <f t="shared" si="241"/>
        <v>0</v>
      </c>
      <c r="R203" s="37">
        <f t="shared" si="237"/>
        <v>0</v>
      </c>
      <c r="S203" s="37">
        <f t="shared" si="238"/>
        <v>0</v>
      </c>
      <c r="T203" s="37">
        <f t="shared" si="239"/>
        <v>0</v>
      </c>
      <c r="U203" s="37">
        <f t="shared" si="242"/>
        <v>2018</v>
      </c>
      <c r="V203" s="37">
        <f t="shared" ref="V203:X203" si="246">U203-1</f>
        <v>2017</v>
      </c>
      <c r="W203" s="37">
        <f t="shared" si="246"/>
        <v>2016</v>
      </c>
      <c r="X203" s="37">
        <f t="shared" si="246"/>
        <v>2015</v>
      </c>
      <c r="Y203" s="39"/>
      <c r="Z203" s="62" t="e">
        <f>IFERROR(IF($B203=0,#N/A,AVERAGEIFS(INDEX(DATOS,0,$C203),INDEX(DATOS,0,$C203),"&lt;&gt;#N/D",INDEX(DATOS,0,$L$2),0,INDEX(DATOS,0,$M$2),1,INDEX(DATOS,0,$N$2),U203,INDEX(DATOS,0,$O$2),$D203)),#N/A)</f>
        <v>#N/A</v>
      </c>
      <c r="AA203" s="62" t="e">
        <f>IFERROR(IF($B203=0,#N/A,AVERAGEIFS(INDEX(DATOS,0,$C203),INDEX(DATOS,0,$C203),"&lt;&gt;#N/D",INDEX(DATOS,0,$L$2),0,INDEX(DATOS,0,$M$2),1,INDEX(DATOS,0,$N$2),V203,INDEX(DATOS,0,$O$2),$D203)),#N/A)</f>
        <v>#N/A</v>
      </c>
      <c r="AB203" s="62" t="e">
        <f>IFERROR(IF($B203=0,#N/A,AVERAGEIFS(INDEX(DATOS,0,$C203),INDEX(DATOS,0,$C203),"&lt;&gt;#N/D",INDEX(DATOS,0,$L$2),0,INDEX(DATOS,0,$M$2),1,INDEX(DATOS,0,$N$2),W203,INDEX(DATOS,0,$O$2),$D203)),#N/A)</f>
        <v>#N/A</v>
      </c>
      <c r="AC203" s="62" t="e">
        <f>IFERROR(IF($B203=0,#N/A,AVERAGEIFS(INDEX(DATOS,0,$C203),INDEX(DATOS,0,$C203),"&lt;&gt;#N/D",INDEX(DATOS,0,$L$2),0,INDEX(DATOS,0,$M$2),1,INDEX(DATOS,0,$N$2),X203,INDEX(DATOS,0,$O$2),$D203)),#N/A)</f>
        <v>#N/A</v>
      </c>
      <c r="AD203" s="33"/>
      <c r="AE203" s="40">
        <f>IFERROR(IF(ISNA(#REF!),-999,IF(I203=0,0,_xlfn.STDEV.P(#REF!)/I203*100)),-999)</f>
        <v>-999</v>
      </c>
      <c r="AF203" s="40">
        <f>IFERROR(IF(ISNA(#REF!),-999,IF(J203=0,0,_xlfn.STDEV.P(#REF!)/J203*100)),-999)</f>
        <v>-999</v>
      </c>
      <c r="AG203" s="40">
        <f>IFERROR(IF(ISNA(#REF!),-999,IF(K203=0,0,_xlfn.STDEV.P(#REF!)/K203*100)),-999)</f>
        <v>-999</v>
      </c>
      <c r="AH203" s="40">
        <f>IFERROR(IF(ISNA(#REF!),-999,IF(L203=0,0,_xlfn.STDEV.P(#REF!)/L203*100)),-999)</f>
        <v>-999</v>
      </c>
      <c r="AI203" s="40"/>
    </row>
    <row r="204" spans="1:40" x14ac:dyDescent="0.35">
      <c r="A204">
        <f t="shared" si="192"/>
        <v>198</v>
      </c>
      <c r="B204" s="35">
        <f t="array" ref="B204">IF(B203=0,0,MIN(IF(INDEX(DATOS,0,$N$2)=$U204,IF(ISNUMBER(INDEX(DATOS,0,$C204)),IF(INDEX(DATOS,0,$L$2)=0,IF(INDEX(DATOS,0,$M$2)=1,IF(ISNA(MATCH(INDEX(DATOS,0,$O$2),IF($E$7:E203=E204,$D$7:D203),0)),INDEX(DATOS,0,$K$2))))))))</f>
        <v>0</v>
      </c>
      <c r="C204" s="32">
        <f t="shared" si="193"/>
        <v>20</v>
      </c>
      <c r="D204" s="34" t="str">
        <f>IF($B204=0,"--",INDEX(DATOS,$B204,O$2))</f>
        <v>--</v>
      </c>
      <c r="E204" s="64" t="s">
        <v>1</v>
      </c>
      <c r="F204" s="36" t="str">
        <f t="shared" si="202"/>
        <v>--</v>
      </c>
      <c r="G204" s="109" t="e">
        <f>VLOOKUP($D204,LOC_UNICOS,G$2,0)</f>
        <v>#N/A</v>
      </c>
      <c r="H204" s="109" t="e">
        <f>VLOOKUP($D204,LOC_UNICOS,H$2,0)</f>
        <v>#N/A</v>
      </c>
      <c r="I204" s="38">
        <f t="array" ref="I204">IF($B204=0,-999,IF(COUNTIFS($Z204:Z204,#N/A)&gt;0,-999,AVERAGE($Z204:Z204)))</f>
        <v>-999</v>
      </c>
      <c r="J204" s="38">
        <f t="array" ref="J204">IF($B204=0,-999,IF(COUNTIFS($Z204:AA204,#N/A)&gt;0,-999,AVERAGE($Z204:AA204)))</f>
        <v>-999</v>
      </c>
      <c r="K204" s="38">
        <f t="array" ref="K204">IF($B204=0,-999,IF(COUNTIFS($Z204:AB204,#N/A)&gt;0,-999,AVERAGE($Z204:AB204)))</f>
        <v>-999</v>
      </c>
      <c r="L204" s="38">
        <f t="array" ref="L204">IF($B204=0,-999,IF(COUNTIFS($Z204:AC204,#N/A)&gt;0,-999,AVERAGE($Z204:AC204)))</f>
        <v>-999</v>
      </c>
      <c r="M204" s="38">
        <f t="shared" si="173"/>
        <v>-999</v>
      </c>
      <c r="N204" s="38">
        <f t="shared" si="174"/>
        <v>-999</v>
      </c>
      <c r="O204" s="38">
        <f t="shared" si="175"/>
        <v>-999</v>
      </c>
      <c r="P204" s="38">
        <f t="shared" si="176"/>
        <v>-999</v>
      </c>
      <c r="Q204" s="37">
        <f t="shared" si="241"/>
        <v>0</v>
      </c>
      <c r="R204" s="37">
        <f t="shared" si="237"/>
        <v>0</v>
      </c>
      <c r="S204" s="37">
        <f t="shared" si="238"/>
        <v>0</v>
      </c>
      <c r="T204" s="37">
        <f t="shared" si="239"/>
        <v>0</v>
      </c>
      <c r="U204" s="37">
        <f t="shared" si="242"/>
        <v>2018</v>
      </c>
      <c r="V204" s="37">
        <f t="shared" ref="V204:X204" si="247">U204-1</f>
        <v>2017</v>
      </c>
      <c r="W204" s="37">
        <f t="shared" si="247"/>
        <v>2016</v>
      </c>
      <c r="X204" s="37">
        <f t="shared" si="247"/>
        <v>2015</v>
      </c>
      <c r="Y204" s="39"/>
      <c r="Z204" s="62" t="e">
        <f>IFERROR(IF($B204=0,#N/A,AVERAGEIFS(INDEX(DATOS,0,$C204),INDEX(DATOS,0,$C204),"&lt;&gt;#N/D",INDEX(DATOS,0,$L$2),0,INDEX(DATOS,0,$M$2),1,INDEX(DATOS,0,$N$2),U204,INDEX(DATOS,0,$O$2),$D204)),#N/A)</f>
        <v>#N/A</v>
      </c>
      <c r="AA204" s="62" t="e">
        <f>IFERROR(IF($B204=0,#N/A,AVERAGEIFS(INDEX(DATOS,0,$C204),INDEX(DATOS,0,$C204),"&lt;&gt;#N/D",INDEX(DATOS,0,$L$2),0,INDEX(DATOS,0,$M$2),1,INDEX(DATOS,0,$N$2),V204,INDEX(DATOS,0,$O$2),$D204)),#N/A)</f>
        <v>#N/A</v>
      </c>
      <c r="AB204" s="62" t="e">
        <f>IFERROR(IF($B204=0,#N/A,AVERAGEIFS(INDEX(DATOS,0,$C204),INDEX(DATOS,0,$C204),"&lt;&gt;#N/D",INDEX(DATOS,0,$L$2),0,INDEX(DATOS,0,$M$2),1,INDEX(DATOS,0,$N$2),W204,INDEX(DATOS,0,$O$2),$D204)),#N/A)</f>
        <v>#N/A</v>
      </c>
      <c r="AC204" s="62" t="e">
        <f>IFERROR(IF($B204=0,#N/A,AVERAGEIFS(INDEX(DATOS,0,$C204),INDEX(DATOS,0,$C204),"&lt;&gt;#N/D",INDEX(DATOS,0,$L$2),0,INDEX(DATOS,0,$M$2),1,INDEX(DATOS,0,$N$2),X204,INDEX(DATOS,0,$O$2),$D204)),#N/A)</f>
        <v>#N/A</v>
      </c>
      <c r="AD204" s="33"/>
      <c r="AE204" s="40">
        <f>IFERROR(IF(ISNA(#REF!),-999,IF(I204=0,0,_xlfn.STDEV.P(#REF!)/I204*100)),-999)</f>
        <v>-999</v>
      </c>
      <c r="AF204" s="40">
        <f>IFERROR(IF(ISNA(#REF!),-999,IF(J204=0,0,_xlfn.STDEV.P(#REF!)/J204*100)),-999)</f>
        <v>-999</v>
      </c>
      <c r="AG204" s="40">
        <f>IFERROR(IF(ISNA(#REF!),-999,IF(K204=0,0,_xlfn.STDEV.P(#REF!)/K204*100)),-999)</f>
        <v>-999</v>
      </c>
      <c r="AH204" s="40">
        <f>IFERROR(IF(ISNA(#REF!),-999,IF(L204=0,0,_xlfn.STDEV.P(#REF!)/L204*100)),-999)</f>
        <v>-999</v>
      </c>
      <c r="AI204" s="40"/>
    </row>
    <row r="205" spans="1:40" x14ac:dyDescent="0.35">
      <c r="A205">
        <f t="shared" si="192"/>
        <v>199</v>
      </c>
      <c r="B205" s="35">
        <f t="array" ref="B205">IF(B204=0,0,MIN(IF(INDEX(DATOS,0,$N$2)=$U205,IF(ISNUMBER(INDEX(DATOS,0,$C205)),IF(INDEX(DATOS,0,$L$2)=0,IF(INDEX(DATOS,0,$M$2)=1,IF(ISNA(MATCH(INDEX(DATOS,0,$O$2),IF($E$7:E204=E205,$D$7:D204),0)),INDEX(DATOS,0,$K$2))))))))</f>
        <v>0</v>
      </c>
      <c r="C205" s="32">
        <f t="shared" si="193"/>
        <v>20</v>
      </c>
      <c r="D205" s="34" t="str">
        <f>IF($B205=0,"--",INDEX(DATOS,$B205,O$2))</f>
        <v>--</v>
      </c>
      <c r="E205" s="64" t="s">
        <v>1</v>
      </c>
      <c r="F205" s="36" t="str">
        <f t="shared" si="202"/>
        <v>--</v>
      </c>
      <c r="G205" s="109" t="e">
        <f>VLOOKUP($D205,LOC_UNICOS,G$2,0)</f>
        <v>#N/A</v>
      </c>
      <c r="H205" s="109" t="e">
        <f>VLOOKUP($D205,LOC_UNICOS,H$2,0)</f>
        <v>#N/A</v>
      </c>
      <c r="I205" s="38">
        <f t="array" ref="I205">IF($B205=0,-999,IF(COUNTIFS($Z205:Z205,#N/A)&gt;0,-999,AVERAGE($Z205:Z205)))</f>
        <v>-999</v>
      </c>
      <c r="J205" s="38">
        <f t="array" ref="J205">IF($B205=0,-999,IF(COUNTIFS($Z205:AA205,#N/A)&gt;0,-999,AVERAGE($Z205:AA205)))</f>
        <v>-999</v>
      </c>
      <c r="K205" s="38">
        <f t="array" ref="K205">IF($B205=0,-999,IF(COUNTIFS($Z205:AB205,#N/A)&gt;0,-999,AVERAGE($Z205:AB205)))</f>
        <v>-999</v>
      </c>
      <c r="L205" s="38">
        <f t="array" ref="L205">IF($B205=0,-999,IF(COUNTIFS($Z205:AC205,#N/A)&gt;0,-999,AVERAGE($Z205:AC205)))</f>
        <v>-999</v>
      </c>
      <c r="M205" s="38">
        <f t="shared" si="173"/>
        <v>-999</v>
      </c>
      <c r="N205" s="38">
        <f t="shared" si="174"/>
        <v>-999</v>
      </c>
      <c r="O205" s="38">
        <f t="shared" si="175"/>
        <v>-999</v>
      </c>
      <c r="P205" s="38">
        <f t="shared" si="176"/>
        <v>-999</v>
      </c>
      <c r="Q205" s="37">
        <f t="shared" si="241"/>
        <v>0</v>
      </c>
      <c r="R205" s="37">
        <f t="shared" si="237"/>
        <v>0</v>
      </c>
      <c r="S205" s="37">
        <f t="shared" si="238"/>
        <v>0</v>
      </c>
      <c r="T205" s="37">
        <f t="shared" si="239"/>
        <v>0</v>
      </c>
      <c r="U205" s="37">
        <f t="shared" si="242"/>
        <v>2018</v>
      </c>
      <c r="V205" s="37">
        <f t="shared" ref="V205:X205" si="248">U205-1</f>
        <v>2017</v>
      </c>
      <c r="W205" s="37">
        <f t="shared" si="248"/>
        <v>2016</v>
      </c>
      <c r="X205" s="37">
        <f t="shared" si="248"/>
        <v>2015</v>
      </c>
      <c r="Y205" s="39"/>
      <c r="Z205" s="62" t="e">
        <f>IFERROR(IF($B205=0,#N/A,AVERAGEIFS(INDEX(DATOS,0,$C205),INDEX(DATOS,0,$C205),"&lt;&gt;#N/D",INDEX(DATOS,0,$L$2),0,INDEX(DATOS,0,$M$2),1,INDEX(DATOS,0,$N$2),U205,INDEX(DATOS,0,$O$2),$D205)),#N/A)</f>
        <v>#N/A</v>
      </c>
      <c r="AA205" s="62" t="e">
        <f>IFERROR(IF($B205=0,#N/A,AVERAGEIFS(INDEX(DATOS,0,$C205),INDEX(DATOS,0,$C205),"&lt;&gt;#N/D",INDEX(DATOS,0,$L$2),0,INDEX(DATOS,0,$M$2),1,INDEX(DATOS,0,$N$2),V205,INDEX(DATOS,0,$O$2),$D205)),#N/A)</f>
        <v>#N/A</v>
      </c>
      <c r="AB205" s="62" t="e">
        <f>IFERROR(IF($B205=0,#N/A,AVERAGEIFS(INDEX(DATOS,0,$C205),INDEX(DATOS,0,$C205),"&lt;&gt;#N/D",INDEX(DATOS,0,$L$2),0,INDEX(DATOS,0,$M$2),1,INDEX(DATOS,0,$N$2),W205,INDEX(DATOS,0,$O$2),$D205)),#N/A)</f>
        <v>#N/A</v>
      </c>
      <c r="AC205" s="62" t="e">
        <f>IFERROR(IF($B205=0,#N/A,AVERAGEIFS(INDEX(DATOS,0,$C205),INDEX(DATOS,0,$C205),"&lt;&gt;#N/D",INDEX(DATOS,0,$L$2),0,INDEX(DATOS,0,$M$2),1,INDEX(DATOS,0,$N$2),X205,INDEX(DATOS,0,$O$2),$D205)),#N/A)</f>
        <v>#N/A</v>
      </c>
      <c r="AD205" s="33"/>
      <c r="AE205" s="40">
        <f>IFERROR(IF(ISNA(#REF!),-999,IF(I205=0,0,_xlfn.STDEV.P(#REF!)/I205*100)),-999)</f>
        <v>-999</v>
      </c>
      <c r="AF205" s="40">
        <f>IFERROR(IF(ISNA(#REF!),-999,IF(J205=0,0,_xlfn.STDEV.P(#REF!)/J205*100)),-999)</f>
        <v>-999</v>
      </c>
      <c r="AG205" s="40">
        <f>IFERROR(IF(ISNA(#REF!),-999,IF(K205=0,0,_xlfn.STDEV.P(#REF!)/K205*100)),-999)</f>
        <v>-999</v>
      </c>
      <c r="AH205" s="40">
        <f>IFERROR(IF(ISNA(#REF!),-999,IF(L205=0,0,_xlfn.STDEV.P(#REF!)/L205*100)),-999)</f>
        <v>-999</v>
      </c>
      <c r="AI205" s="40"/>
    </row>
    <row r="206" spans="1:40" x14ac:dyDescent="0.35">
      <c r="A206">
        <f t="shared" si="192"/>
        <v>200</v>
      </c>
      <c r="B206" s="35">
        <f t="array" ref="B206">IF(B205=0,0,MIN(IF(INDEX(DATOS,0,$N$2)=$U206,IF(ISNUMBER(INDEX(DATOS,0,$C206)),IF(INDEX(DATOS,0,$L$2)=0,IF(INDEX(DATOS,0,$M$2)=1,IF(ISNA(MATCH(INDEX(DATOS,0,$O$2),IF($E$7:E205=E206,$D$7:D205),0)),INDEX(DATOS,0,$K$2))))))))</f>
        <v>0</v>
      </c>
      <c r="C206" s="32">
        <f t="shared" si="193"/>
        <v>20</v>
      </c>
      <c r="D206" s="34" t="str">
        <f>IF($B206=0,"--",INDEX(DATOS,$B206,O$2))</f>
        <v>--</v>
      </c>
      <c r="E206" s="64" t="s">
        <v>1</v>
      </c>
      <c r="F206" s="36" t="str">
        <f t="shared" si="202"/>
        <v>--</v>
      </c>
      <c r="G206" s="109" t="e">
        <f>VLOOKUP($D206,LOC_UNICOS,G$2,0)</f>
        <v>#N/A</v>
      </c>
      <c r="H206" s="109" t="e">
        <f>VLOOKUP($D206,LOC_UNICOS,H$2,0)</f>
        <v>#N/A</v>
      </c>
      <c r="I206" s="38">
        <f t="array" ref="I206">IF($B206=0,-999,IF(COUNTIFS($Z206:Z206,#N/A)&gt;0,-999,AVERAGE($Z206:Z206)))</f>
        <v>-999</v>
      </c>
      <c r="J206" s="38">
        <f t="array" ref="J206">IF($B206=0,-999,IF(COUNTIFS($Z206:AA206,#N/A)&gt;0,-999,AVERAGE($Z206:AA206)))</f>
        <v>-999</v>
      </c>
      <c r="K206" s="38">
        <f t="array" ref="K206">IF($B206=0,-999,IF(COUNTIFS($Z206:AB206,#N/A)&gt;0,-999,AVERAGE($Z206:AB206)))</f>
        <v>-999</v>
      </c>
      <c r="L206" s="38">
        <f t="array" ref="L206">IF($B206=0,-999,IF(COUNTIFS($Z206:AC206,#N/A)&gt;0,-999,AVERAGE($Z206:AC206)))</f>
        <v>-999</v>
      </c>
      <c r="M206" s="38">
        <f t="shared" ref="M206" si="249">IFERROR(AE206,-999)</f>
        <v>-999</v>
      </c>
      <c r="N206" s="38">
        <f t="shared" ref="N206:N269" si="250">IFERROR(AF206,-999)</f>
        <v>-999</v>
      </c>
      <c r="O206" s="38">
        <f t="shared" ref="O206:O269" si="251">IFERROR(AG206,-999)</f>
        <v>-999</v>
      </c>
      <c r="P206" s="38">
        <f t="shared" ref="P206:P269" si="252">IFERROR(AH206,-999)</f>
        <v>-999</v>
      </c>
      <c r="Q206" s="37">
        <f t="shared" si="241"/>
        <v>0</v>
      </c>
      <c r="R206" s="37">
        <f t="shared" si="237"/>
        <v>0</v>
      </c>
      <c r="S206" s="37">
        <f t="shared" si="238"/>
        <v>0</v>
      </c>
      <c r="T206" s="37">
        <f t="shared" si="239"/>
        <v>0</v>
      </c>
      <c r="U206" s="37">
        <f t="shared" si="242"/>
        <v>2018</v>
      </c>
      <c r="V206" s="37">
        <f t="shared" ref="V206:X206" si="253">U206-1</f>
        <v>2017</v>
      </c>
      <c r="W206" s="37">
        <f t="shared" si="253"/>
        <v>2016</v>
      </c>
      <c r="X206" s="37">
        <f t="shared" si="253"/>
        <v>2015</v>
      </c>
      <c r="Y206" s="39"/>
      <c r="Z206" s="62" t="e">
        <f>IFERROR(IF($B206=0,#N/A,AVERAGEIFS(INDEX(DATOS,0,$C206),INDEX(DATOS,0,$C206),"&lt;&gt;#N/D",INDEX(DATOS,0,$L$2),0,INDEX(DATOS,0,$M$2),1,INDEX(DATOS,0,$N$2),U206,INDEX(DATOS,0,$O$2),$D206)),#N/A)</f>
        <v>#N/A</v>
      </c>
      <c r="AA206" s="62" t="e">
        <f>IFERROR(IF($B206=0,#N/A,AVERAGEIFS(INDEX(DATOS,0,$C206),INDEX(DATOS,0,$C206),"&lt;&gt;#N/D",INDEX(DATOS,0,$L$2),0,INDEX(DATOS,0,$M$2),1,INDEX(DATOS,0,$N$2),V206,INDEX(DATOS,0,$O$2),$D206)),#N/A)</f>
        <v>#N/A</v>
      </c>
      <c r="AB206" s="62" t="e">
        <f>IFERROR(IF($B206=0,#N/A,AVERAGEIFS(INDEX(DATOS,0,$C206),INDEX(DATOS,0,$C206),"&lt;&gt;#N/D",INDEX(DATOS,0,$L$2),0,INDEX(DATOS,0,$M$2),1,INDEX(DATOS,0,$N$2),W206,INDEX(DATOS,0,$O$2),$D206)),#N/A)</f>
        <v>#N/A</v>
      </c>
      <c r="AC206" s="62" t="e">
        <f>IFERROR(IF($B206=0,#N/A,AVERAGEIFS(INDEX(DATOS,0,$C206),INDEX(DATOS,0,$C206),"&lt;&gt;#N/D",INDEX(DATOS,0,$L$2),0,INDEX(DATOS,0,$M$2),1,INDEX(DATOS,0,$N$2),X206,INDEX(DATOS,0,$O$2),$D206)),#N/A)</f>
        <v>#N/A</v>
      </c>
      <c r="AD206" s="33"/>
      <c r="AE206" s="40">
        <f>IFERROR(IF(ISNA(#REF!),-999,IF(I206=0,0,_xlfn.STDEV.P(#REF!)/I206*100)),-999)</f>
        <v>-999</v>
      </c>
      <c r="AF206" s="40">
        <f>IFERROR(IF(ISNA(#REF!),-999,IF(J206=0,0,_xlfn.STDEV.P(#REF!)/J206*100)),-999)</f>
        <v>-999</v>
      </c>
      <c r="AG206" s="40">
        <f>IFERROR(IF(ISNA(#REF!),-999,IF(K206=0,0,_xlfn.STDEV.P(#REF!)/K206*100)),-999)</f>
        <v>-999</v>
      </c>
      <c r="AH206" s="40">
        <f>IFERROR(IF(ISNA(#REF!),-999,IF(L206=0,0,_xlfn.STDEV.P(#REF!)/L206*100)),-999)</f>
        <v>-999</v>
      </c>
      <c r="AI206" s="40"/>
      <c r="AL206" s="3"/>
      <c r="AM206" s="3"/>
      <c r="AN206" s="3"/>
    </row>
    <row r="207" spans="1:40" x14ac:dyDescent="0.35">
      <c r="A207">
        <v>1</v>
      </c>
      <c r="B207" s="35">
        <f t="array" ref="B207">MIN(IF(INDEX(DATOS,0,$N$2)=$U207,IF(ISNUMBER(INDEX(DATOS,0,C207)),IF(INDEX(DATOS,0,$L$2)=0,IF(INDEX(DATOS,0,$M$2)=1,INDEX(DATOS,0,$K$2))))))</f>
        <v>565</v>
      </c>
      <c r="C207" s="32">
        <f>MATCH(E207,INDEX(DATOS,1,),0)</f>
        <v>20</v>
      </c>
      <c r="D207" s="34" t="str">
        <f>IF($B207=0,"--",INDEX(DATOS,$B207,O$2))</f>
        <v>Departamento de General Obligado, SF</v>
      </c>
      <c r="E207" s="64" t="s">
        <v>1</v>
      </c>
      <c r="F207" s="36" t="str">
        <f t="shared" si="202"/>
        <v>Dpto. General Obligado</v>
      </c>
      <c r="G207" s="109">
        <f>VLOOKUP($D207,LOC_UNICOS,G$2,0)</f>
        <v>-28.75</v>
      </c>
      <c r="H207" s="109">
        <f>VLOOKUP($D207,LOC_UNICOS,H$2,0)</f>
        <v>-59.75</v>
      </c>
      <c r="I207" s="38">
        <f t="array" ref="I207">IF($B207=0,-999,IF(COUNTIFS($Z207:Z207,#N/A)&gt;0,-999,AVERAGE($Z207:Z207)))</f>
        <v>82.7</v>
      </c>
      <c r="J207" s="38">
        <f t="array" ref="J207">IF($B207=0,-999,IF(COUNTIFS($Z207:AA207,#N/A)&gt;0,-999,AVERAGE($Z207:AA207)))</f>
        <v>81.550000000000011</v>
      </c>
      <c r="K207" s="38">
        <f t="array" ref="K207">IF($B207=0,-999,IF(COUNTIFS($Z207:AB207,#N/A)&gt;0,-999,AVERAGE($Z207:AB207)))</f>
        <v>81.466666666666683</v>
      </c>
      <c r="L207" s="38">
        <f t="array" ref="L207">IF($B207=0,-999,IF(COUNTIFS($Z207:AC207,#N/A)&gt;0,-999,AVERAGE($Z207:AC207)))</f>
        <v>-999</v>
      </c>
      <c r="M207" s="38">
        <f>IFERROR(AE207,-999)</f>
        <v>0</v>
      </c>
      <c r="N207" s="38">
        <f t="shared" si="250"/>
        <v>1.4101778050275884</v>
      </c>
      <c r="O207" s="38">
        <f t="shared" si="251"/>
        <v>1.161625987445039</v>
      </c>
      <c r="P207" s="38">
        <f t="shared" si="252"/>
        <v>-999</v>
      </c>
      <c r="Q207" s="37">
        <f>IF($B207=0,0,IF(I207=-999,0,IF($D207="--",0,1)))</f>
        <v>1</v>
      </c>
      <c r="R207" s="37">
        <f t="shared" si="237"/>
        <v>1</v>
      </c>
      <c r="S207" s="37">
        <f t="shared" si="238"/>
        <v>1</v>
      </c>
      <c r="T207" s="37">
        <f t="shared" si="239"/>
        <v>0</v>
      </c>
      <c r="U207" s="37">
        <f>$B$1</f>
        <v>2018</v>
      </c>
      <c r="V207" s="37">
        <f>U207-1</f>
        <v>2017</v>
      </c>
      <c r="W207" s="37">
        <f t="shared" ref="W207:X207" si="254">V207-1</f>
        <v>2016</v>
      </c>
      <c r="X207" s="37">
        <f t="shared" si="254"/>
        <v>2015</v>
      </c>
      <c r="Y207" s="39"/>
      <c r="Z207" s="62">
        <f>IFERROR(IF($B207=0,#N/A,AVERAGEIFS(INDEX(DATOS,0,$C207),INDEX(DATOS,0,$C207),"&lt;&gt;#N/D",INDEX(DATOS,0,$L$2),0,INDEX(DATOS,0,$M$2),1,INDEX(DATOS,0,$N$2),U207,INDEX(DATOS,0,$O$2),$D207)),#N/A)</f>
        <v>82.7</v>
      </c>
      <c r="AA207" s="62">
        <f>IFERROR(IF($B207=0,#N/A,AVERAGEIFS(INDEX(DATOS,0,$C207),INDEX(DATOS,0,$C207),"&lt;&gt;#N/D",INDEX(DATOS,0,$L$2),0,INDEX(DATOS,0,$M$2),1,INDEX(DATOS,0,$N$2),V207,INDEX(DATOS,0,$O$2),$D207)),#N/A)</f>
        <v>80.400000000000006</v>
      </c>
      <c r="AB207" s="62">
        <f>IFERROR(IF($B207=0,#N/A,AVERAGEIFS(INDEX(DATOS,0,$C207),INDEX(DATOS,0,$C207),"&lt;&gt;#N/D",INDEX(DATOS,0,$L$2),0,INDEX(DATOS,0,$M$2),1,INDEX(DATOS,0,$N$2),W207,INDEX(DATOS,0,$O$2),$D207)),#N/A)</f>
        <v>81.3</v>
      </c>
      <c r="AC207" s="62" t="e">
        <f>IFERROR(IF($B207=0,#N/A,AVERAGEIFS(INDEX(DATOS,0,$C207),INDEX(DATOS,0,$C207),"&lt;&gt;#N/D",INDEX(DATOS,0,$L$2),0,INDEX(DATOS,0,$M$2),1,INDEX(DATOS,0,$N$2),X207,INDEX(DATOS,0,$O$2),$D207)),#N/A)</f>
        <v>#N/A</v>
      </c>
      <c r="AD207" s="33"/>
      <c r="AE207" s="40">
        <f>IFERROR(IF(ISNA(Z207),#N/A,IF(I207=0,0,_xlfn.STDEV.P($Z207:Z207)/I207*100)),#N/A)</f>
        <v>0</v>
      </c>
      <c r="AF207" s="40">
        <f>IFERROR(IF(ISNA(AA207),#N/A,IF(J207=0,0,_xlfn.STDEV.P($Z207:AA207)/J207*100)),#N/A)</f>
        <v>1.4101778050275884</v>
      </c>
      <c r="AG207" s="40">
        <f>IFERROR(IF(ISNA(AB207),#N/A,IF(K207=0,0,_xlfn.STDEV.P($Z207:AB207)/K207*100)),#N/A)</f>
        <v>1.161625987445039</v>
      </c>
      <c r="AH207" s="40" t="e">
        <f>IFERROR(IF(ISNA(AC207),#N/A,IF(L207=0,0,_xlfn.STDEV.P($Z207:AC207)/L207*100)),#N/A)</f>
        <v>#N/A</v>
      </c>
      <c r="AI207" s="40"/>
      <c r="AL207" s="3"/>
      <c r="AM207" s="3"/>
      <c r="AN207" s="3"/>
    </row>
    <row r="208" spans="1:40" x14ac:dyDescent="0.35">
      <c r="A208">
        <f>A207+1</f>
        <v>2</v>
      </c>
      <c r="B208" s="35">
        <f t="array" ref="B208">IF(B207=0,0,MIN(IF(INDEX(DATOS,0,$N$2)=$U208,IF(ISNUMBER(INDEX(DATOS,0,$C208)),IF(INDEX(DATOS,0,$L$2)=0,IF(INDEX(DATOS,0,$M$2)=1,IF(ISNA(MATCH(INDEX(DATOS,0,$O$2),IF($E$7:E207=E208,$D$7:D207),0)),INDEX(DATOS,0,$K$2))))))))</f>
        <v>0</v>
      </c>
      <c r="C208" s="32">
        <f>MATCH(E208,INDEX(DATOS,1,),0)</f>
        <v>20</v>
      </c>
      <c r="D208" s="34" t="str">
        <f>IF($B208=0,"--",INDEX(DATOS,$B208,O$2))</f>
        <v>--</v>
      </c>
      <c r="E208" s="64" t="s">
        <v>1</v>
      </c>
      <c r="F208" s="36" t="str">
        <f t="shared" si="202"/>
        <v>--</v>
      </c>
      <c r="G208" s="109" t="e">
        <f>VLOOKUP($D208,LOC_UNICOS,G$2,0)</f>
        <v>#N/A</v>
      </c>
      <c r="H208" s="109" t="e">
        <f>VLOOKUP($D208,LOC_UNICOS,H$2,0)</f>
        <v>#N/A</v>
      </c>
      <c r="I208" s="38">
        <f t="array" ref="I208">IF($B208=0,-999,IF(COUNTIFS($Z208:Z208,#N/A)&gt;0,-999,AVERAGE($Z208:Z208)))</f>
        <v>-999</v>
      </c>
      <c r="J208" s="38">
        <f t="array" ref="J208">IF($B208=0,-999,IF(COUNTIFS($Z208:AA208,#N/A)&gt;0,-999,AVERAGE($Z208:AA208)))</f>
        <v>-999</v>
      </c>
      <c r="K208" s="38">
        <f t="array" ref="K208">IF($B208=0,-999,IF(COUNTIFS($Z208:AB208,#N/A)&gt;0,-999,AVERAGE($Z208:AB208)))</f>
        <v>-999</v>
      </c>
      <c r="L208" s="38">
        <f t="array" ref="L208">IF($B208=0,-999,IF(COUNTIFS($Z208:AC208,#N/A)&gt;0,-999,AVERAGE($Z208:AC208)))</f>
        <v>-999</v>
      </c>
      <c r="M208" s="38">
        <f t="shared" ref="M208:M271" si="255">IFERROR(AE208,-999)</f>
        <v>-999</v>
      </c>
      <c r="N208" s="38">
        <f t="shared" si="250"/>
        <v>-999</v>
      </c>
      <c r="O208" s="38">
        <f t="shared" si="251"/>
        <v>-999</v>
      </c>
      <c r="P208" s="38">
        <f t="shared" si="252"/>
        <v>-999</v>
      </c>
      <c r="Q208" s="37">
        <f t="shared" ref="Q208:Q271" si="256">IF($B208=0,0,IF(I208=-999,0,IF($D208="--",0,1)))</f>
        <v>0</v>
      </c>
      <c r="R208" s="37">
        <f t="shared" si="237"/>
        <v>0</v>
      </c>
      <c r="S208" s="37">
        <f t="shared" si="238"/>
        <v>0</v>
      </c>
      <c r="T208" s="37">
        <f t="shared" si="239"/>
        <v>0</v>
      </c>
      <c r="U208" s="37">
        <f t="shared" ref="U208:U271" si="257">$B$1</f>
        <v>2018</v>
      </c>
      <c r="V208" s="37">
        <f t="shared" ref="V208:X208" si="258">U208-1</f>
        <v>2017</v>
      </c>
      <c r="W208" s="37">
        <f t="shared" si="258"/>
        <v>2016</v>
      </c>
      <c r="X208" s="37">
        <f t="shared" si="258"/>
        <v>2015</v>
      </c>
      <c r="Y208" s="39"/>
      <c r="Z208" s="62" t="e">
        <f>IFERROR(IF($B208=0,#N/A,AVERAGEIFS(INDEX(DATOS,0,$C208),INDEX(DATOS,0,$C208),"&lt;&gt;#N/D",INDEX(DATOS,0,$L$2),0,INDEX(DATOS,0,$M$2),1,INDEX(DATOS,0,$N$2),U208,INDEX(DATOS,0,$O$2),$D208)),#N/A)</f>
        <v>#N/A</v>
      </c>
      <c r="AA208" s="62" t="e">
        <f>IFERROR(IF($B208=0,#N/A,AVERAGEIFS(INDEX(DATOS,0,$C208),INDEX(DATOS,0,$C208),"&lt;&gt;#N/D",INDEX(DATOS,0,$L$2),0,INDEX(DATOS,0,$M$2),1,INDEX(DATOS,0,$N$2),V208,INDEX(DATOS,0,$O$2),$D208)),#N/A)</f>
        <v>#N/A</v>
      </c>
      <c r="AB208" s="62" t="e">
        <f>IFERROR(IF($B208=0,#N/A,AVERAGEIFS(INDEX(DATOS,0,$C208),INDEX(DATOS,0,$C208),"&lt;&gt;#N/D",INDEX(DATOS,0,$L$2),0,INDEX(DATOS,0,$M$2),1,INDEX(DATOS,0,$N$2),W208,INDEX(DATOS,0,$O$2),$D208)),#N/A)</f>
        <v>#N/A</v>
      </c>
      <c r="AC208" s="62" t="e">
        <f>IFERROR(IF($B208=0,#N/A,AVERAGEIFS(INDEX(DATOS,0,$C208),INDEX(DATOS,0,$C208),"&lt;&gt;#N/D",INDEX(DATOS,0,$L$2),0,INDEX(DATOS,0,$M$2),1,INDEX(DATOS,0,$N$2),X208,INDEX(DATOS,0,$O$2),$D208)),#N/A)</f>
        <v>#N/A</v>
      </c>
      <c r="AD208" s="33"/>
      <c r="AE208" s="40" t="e">
        <f>IFERROR(IF(ISNA(Z208),#N/A,IF(I208=0,0,_xlfn.STDEV.P($Z208:Z208)/I208*100)),#N/A)</f>
        <v>#N/A</v>
      </c>
      <c r="AF208" s="40" t="e">
        <f>IFERROR(IF(ISNA(AA208),#N/A,IF(J208=0,0,_xlfn.STDEV.P($Z208:AA208)/J208*100)),#N/A)</f>
        <v>#N/A</v>
      </c>
      <c r="AG208" s="40" t="e">
        <f>IFERROR(IF(ISNA(AB208),#N/A,IF(K208=0,0,_xlfn.STDEV.P($Z208:AB208)/K208*100)),#N/A)</f>
        <v>#N/A</v>
      </c>
      <c r="AH208" s="40" t="e">
        <f>IFERROR(IF(ISNA(AC208),#N/A,IF(L208=0,0,_xlfn.STDEV.P($Z208:AC208)/L208*100)),#N/A)</f>
        <v>#N/A</v>
      </c>
      <c r="AI208" s="40"/>
    </row>
    <row r="209" spans="1:40" x14ac:dyDescent="0.35">
      <c r="A209">
        <f t="shared" ref="A209:A272" si="259">A208+1</f>
        <v>3</v>
      </c>
      <c r="B209" s="35">
        <f t="array" ref="B209">IF(B208=0,0,MIN(IF(INDEX(DATOS,0,$N$2)=$U209,IF(ISNUMBER(INDEX(DATOS,0,$C209)),IF(INDEX(DATOS,0,$L$2)=0,IF(INDEX(DATOS,0,$M$2)=1,IF(ISNA(MATCH(INDEX(DATOS,0,$O$2),IF($E$7:E208=E209,$D$7:D208),0)),INDEX(DATOS,0,$K$2))))))))</f>
        <v>0</v>
      </c>
      <c r="C209" s="32">
        <f t="shared" ref="C209:C272" si="260">MATCH(E209,INDEX(DATOS,1,),0)</f>
        <v>20</v>
      </c>
      <c r="D209" s="34" t="str">
        <f>IF($B209=0,"--",INDEX(DATOS,$B209,O$2))</f>
        <v>--</v>
      </c>
      <c r="E209" s="64" t="s">
        <v>1</v>
      </c>
      <c r="F209" s="36" t="str">
        <f t="shared" si="202"/>
        <v>--</v>
      </c>
      <c r="G209" s="109" t="e">
        <f>VLOOKUP($D209,LOC_UNICOS,G$2,0)</f>
        <v>#N/A</v>
      </c>
      <c r="H209" s="109" t="e">
        <f>VLOOKUP($D209,LOC_UNICOS,H$2,0)</f>
        <v>#N/A</v>
      </c>
      <c r="I209" s="38">
        <f t="array" ref="I209">IF($B209=0,-999,IF(COUNTIFS($Z209:Z209,#N/A)&gt;0,-999,AVERAGE($Z209:Z209)))</f>
        <v>-999</v>
      </c>
      <c r="J209" s="38">
        <f t="array" ref="J209">IF($B209=0,-999,IF(COUNTIFS($Z209:AA209,#N/A)&gt;0,-999,AVERAGE($Z209:AA209)))</f>
        <v>-999</v>
      </c>
      <c r="K209" s="38">
        <f t="array" ref="K209">IF($B209=0,-999,IF(COUNTIFS($Z209:AB209,#N/A)&gt;0,-999,AVERAGE($Z209:AB209)))</f>
        <v>-999</v>
      </c>
      <c r="L209" s="38">
        <f t="array" ref="L209">IF($B209=0,-999,IF(COUNTIFS($Z209:AC209,#N/A)&gt;0,-999,AVERAGE($Z209:AC209)))</f>
        <v>-999</v>
      </c>
      <c r="M209" s="38">
        <f t="shared" si="255"/>
        <v>-999</v>
      </c>
      <c r="N209" s="38">
        <f t="shared" si="250"/>
        <v>-999</v>
      </c>
      <c r="O209" s="38">
        <f t="shared" si="251"/>
        <v>-999</v>
      </c>
      <c r="P209" s="38">
        <f t="shared" si="252"/>
        <v>-999</v>
      </c>
      <c r="Q209" s="37">
        <f t="shared" si="256"/>
        <v>0</v>
      </c>
      <c r="R209" s="37">
        <f t="shared" si="237"/>
        <v>0</v>
      </c>
      <c r="S209" s="37">
        <f t="shared" si="238"/>
        <v>0</v>
      </c>
      <c r="T209" s="37">
        <f t="shared" si="239"/>
        <v>0</v>
      </c>
      <c r="U209" s="37">
        <f t="shared" si="257"/>
        <v>2018</v>
      </c>
      <c r="V209" s="37">
        <f t="shared" ref="V209:X209" si="261">U209-1</f>
        <v>2017</v>
      </c>
      <c r="W209" s="37">
        <f t="shared" si="261"/>
        <v>2016</v>
      </c>
      <c r="X209" s="37">
        <f t="shared" si="261"/>
        <v>2015</v>
      </c>
      <c r="Y209" s="39"/>
      <c r="Z209" s="62" t="e">
        <f>IFERROR(IF($B209=0,#N/A,AVERAGEIFS(INDEX(DATOS,0,$C209),INDEX(DATOS,0,$C209),"&lt;&gt;#N/D",INDEX(DATOS,0,$L$2),0,INDEX(DATOS,0,$M$2),1,INDEX(DATOS,0,$N$2),U209,INDEX(DATOS,0,$O$2),$D209)),#N/A)</f>
        <v>#N/A</v>
      </c>
      <c r="AA209" s="62" t="e">
        <f>IFERROR(IF($B209=0,#N/A,AVERAGEIFS(INDEX(DATOS,0,$C209),INDEX(DATOS,0,$C209),"&lt;&gt;#N/D",INDEX(DATOS,0,$L$2),0,INDEX(DATOS,0,$M$2),1,INDEX(DATOS,0,$N$2),V209,INDEX(DATOS,0,$O$2),$D209)),#N/A)</f>
        <v>#N/A</v>
      </c>
      <c r="AB209" s="62" t="e">
        <f>IFERROR(IF($B209=0,#N/A,AVERAGEIFS(INDEX(DATOS,0,$C209),INDEX(DATOS,0,$C209),"&lt;&gt;#N/D",INDEX(DATOS,0,$L$2),0,INDEX(DATOS,0,$M$2),1,INDEX(DATOS,0,$N$2),W209,INDEX(DATOS,0,$O$2),$D209)),#N/A)</f>
        <v>#N/A</v>
      </c>
      <c r="AC209" s="62" t="e">
        <f>IFERROR(IF($B209=0,#N/A,AVERAGEIFS(INDEX(DATOS,0,$C209),INDEX(DATOS,0,$C209),"&lt;&gt;#N/D",INDEX(DATOS,0,$L$2),0,INDEX(DATOS,0,$M$2),1,INDEX(DATOS,0,$N$2),X209,INDEX(DATOS,0,$O$2),$D209)),#N/A)</f>
        <v>#N/A</v>
      </c>
      <c r="AD209" s="33"/>
      <c r="AE209" s="40" t="e">
        <f>IFERROR(IF(ISNA(Z209),#N/A,IF(I209=0,0,_xlfn.STDEV.P($Z209:Z209)/I209*100)),#N/A)</f>
        <v>#N/A</v>
      </c>
      <c r="AF209" s="40" t="e">
        <f>IFERROR(IF(ISNA(AA209),#N/A,IF(J209=0,0,_xlfn.STDEV.P($Z209:AA209)/J209*100)),#N/A)</f>
        <v>#N/A</v>
      </c>
      <c r="AG209" s="40" t="e">
        <f>IFERROR(IF(ISNA(AB209),#N/A,IF(K209=0,0,_xlfn.STDEV.P($Z209:AB209)/K209*100)),#N/A)</f>
        <v>#N/A</v>
      </c>
      <c r="AH209" s="40" t="e">
        <f>IFERROR(IF(ISNA(AC209),#N/A,IF(L209=0,0,_xlfn.STDEV.P($Z209:AC209)/L209*100)),#N/A)</f>
        <v>#N/A</v>
      </c>
      <c r="AI209" s="40"/>
      <c r="AL209" s="20"/>
      <c r="AM209" s="20"/>
      <c r="AN209" s="20"/>
    </row>
    <row r="210" spans="1:40" x14ac:dyDescent="0.35">
      <c r="A210">
        <f t="shared" si="259"/>
        <v>4</v>
      </c>
      <c r="B210" s="35">
        <f t="array" ref="B210">IF(B209=0,0,MIN(IF(INDEX(DATOS,0,$N$2)=$U210,IF(ISNUMBER(INDEX(DATOS,0,$C210)),IF(INDEX(DATOS,0,$L$2)=0,IF(INDEX(DATOS,0,$M$2)=1,IF(ISNA(MATCH(INDEX(DATOS,0,$O$2),IF($E$7:E209=E210,$D$7:D209),0)),INDEX(DATOS,0,$K$2))))))))</f>
        <v>0</v>
      </c>
      <c r="C210" s="32">
        <f t="shared" si="260"/>
        <v>20</v>
      </c>
      <c r="D210" s="34" t="str">
        <f>IF($B210=0,"--",INDEX(DATOS,$B210,O$2))</f>
        <v>--</v>
      </c>
      <c r="E210" s="64" t="s">
        <v>1</v>
      </c>
      <c r="F210" s="36" t="str">
        <f t="shared" si="202"/>
        <v>--</v>
      </c>
      <c r="G210" s="109" t="e">
        <f>VLOOKUP($D210,LOC_UNICOS,G$2,0)</f>
        <v>#N/A</v>
      </c>
      <c r="H210" s="109" t="e">
        <f>VLOOKUP($D210,LOC_UNICOS,H$2,0)</f>
        <v>#N/A</v>
      </c>
      <c r="I210" s="38">
        <f t="array" ref="I210">IF($B210=0,-999,IF(COUNTIFS($Z210:Z210,#N/A)&gt;0,-999,AVERAGE($Z210:Z210)))</f>
        <v>-999</v>
      </c>
      <c r="J210" s="38">
        <f t="array" ref="J210">IF($B210=0,-999,IF(COUNTIFS($Z210:AA210,#N/A)&gt;0,-999,AVERAGE($Z210:AA210)))</f>
        <v>-999</v>
      </c>
      <c r="K210" s="38">
        <f t="array" ref="K210">IF($B210=0,-999,IF(COUNTIFS($Z210:AB210,#N/A)&gt;0,-999,AVERAGE($Z210:AB210)))</f>
        <v>-999</v>
      </c>
      <c r="L210" s="38">
        <f t="array" ref="L210">IF($B210=0,-999,IF(COUNTIFS($Z210:AC210,#N/A)&gt;0,-999,AVERAGE($Z210:AC210)))</f>
        <v>-999</v>
      </c>
      <c r="M210" s="38">
        <f t="shared" si="255"/>
        <v>-999</v>
      </c>
      <c r="N210" s="38">
        <f t="shared" si="250"/>
        <v>-999</v>
      </c>
      <c r="O210" s="38">
        <f t="shared" si="251"/>
        <v>-999</v>
      </c>
      <c r="P210" s="38">
        <f t="shared" si="252"/>
        <v>-999</v>
      </c>
      <c r="Q210" s="37">
        <f t="shared" si="256"/>
        <v>0</v>
      </c>
      <c r="R210" s="37">
        <f t="shared" si="237"/>
        <v>0</v>
      </c>
      <c r="S210" s="37">
        <f t="shared" si="238"/>
        <v>0</v>
      </c>
      <c r="T210" s="37">
        <f t="shared" si="239"/>
        <v>0</v>
      </c>
      <c r="U210" s="37">
        <f t="shared" si="257"/>
        <v>2018</v>
      </c>
      <c r="V210" s="37">
        <f t="shared" ref="V210:X210" si="262">U210-1</f>
        <v>2017</v>
      </c>
      <c r="W210" s="37">
        <f t="shared" si="262"/>
        <v>2016</v>
      </c>
      <c r="X210" s="37">
        <f t="shared" si="262"/>
        <v>2015</v>
      </c>
      <c r="Y210" s="39"/>
      <c r="Z210" s="62" t="e">
        <f>IFERROR(IF($B210=0,#N/A,AVERAGEIFS(INDEX(DATOS,0,$C210),INDEX(DATOS,0,$C210),"&lt;&gt;#N/D",INDEX(DATOS,0,$L$2),0,INDEX(DATOS,0,$M$2),1,INDEX(DATOS,0,$N$2),U210,INDEX(DATOS,0,$O$2),$D210)),#N/A)</f>
        <v>#N/A</v>
      </c>
      <c r="AA210" s="62" t="e">
        <f>IFERROR(IF($B210=0,#N/A,AVERAGEIFS(INDEX(DATOS,0,$C210),INDEX(DATOS,0,$C210),"&lt;&gt;#N/D",INDEX(DATOS,0,$L$2),0,INDEX(DATOS,0,$M$2),1,INDEX(DATOS,0,$N$2),V210,INDEX(DATOS,0,$O$2),$D210)),#N/A)</f>
        <v>#N/A</v>
      </c>
      <c r="AB210" s="62" t="e">
        <f>IFERROR(IF($B210=0,#N/A,AVERAGEIFS(INDEX(DATOS,0,$C210),INDEX(DATOS,0,$C210),"&lt;&gt;#N/D",INDEX(DATOS,0,$L$2),0,INDEX(DATOS,0,$M$2),1,INDEX(DATOS,0,$N$2),W210,INDEX(DATOS,0,$O$2),$D210)),#N/A)</f>
        <v>#N/A</v>
      </c>
      <c r="AC210" s="62" t="e">
        <f>IFERROR(IF($B210=0,#N/A,AVERAGEIFS(INDEX(DATOS,0,$C210),INDEX(DATOS,0,$C210),"&lt;&gt;#N/D",INDEX(DATOS,0,$L$2),0,INDEX(DATOS,0,$M$2),1,INDEX(DATOS,0,$N$2),X210,INDEX(DATOS,0,$O$2),$D210)),#N/A)</f>
        <v>#N/A</v>
      </c>
      <c r="AD210" s="33"/>
      <c r="AE210" s="40" t="e">
        <f>IFERROR(IF(ISNA(Z210),#N/A,IF(I210=0,0,_xlfn.STDEV.P($Z210:Z210)/I210*100)),#N/A)</f>
        <v>#N/A</v>
      </c>
      <c r="AF210" s="40" t="e">
        <f>IFERROR(IF(ISNA(AA210),#N/A,IF(J210=0,0,_xlfn.STDEV.P($Z210:AA210)/J210*100)),#N/A)</f>
        <v>#N/A</v>
      </c>
      <c r="AG210" s="40" t="e">
        <f>IFERROR(IF(ISNA(AB210),#N/A,IF(K210=0,0,_xlfn.STDEV.P($Z210:AB210)/K210*100)),#N/A)</f>
        <v>#N/A</v>
      </c>
      <c r="AH210" s="40" t="e">
        <f>IFERROR(IF(ISNA(AC210),#N/A,IF(L210=0,0,_xlfn.STDEV.P($Z210:AC210)/L210*100)),#N/A)</f>
        <v>#N/A</v>
      </c>
      <c r="AI210" s="40"/>
    </row>
    <row r="211" spans="1:40" x14ac:dyDescent="0.35">
      <c r="A211">
        <f t="shared" si="259"/>
        <v>5</v>
      </c>
      <c r="B211" s="35">
        <f t="array" ref="B211">IF(B210=0,0,MIN(IF(INDEX(DATOS,0,$N$2)=$U211,IF(ISNUMBER(INDEX(DATOS,0,$C211)),IF(INDEX(DATOS,0,$L$2)=0,IF(INDEX(DATOS,0,$M$2)=1,IF(ISNA(MATCH(INDEX(DATOS,0,$O$2),IF($E$7:E210=E211,$D$7:D210),0)),INDEX(DATOS,0,$K$2))))))))</f>
        <v>0</v>
      </c>
      <c r="C211" s="32">
        <f t="shared" si="260"/>
        <v>20</v>
      </c>
      <c r="D211" s="34" t="str">
        <f>IF($B211=0,"--",INDEX(DATOS,$B211,O$2))</f>
        <v>--</v>
      </c>
      <c r="E211" s="64" t="s">
        <v>1</v>
      </c>
      <c r="F211" s="36" t="str">
        <f t="shared" si="202"/>
        <v>--</v>
      </c>
      <c r="G211" s="109" t="e">
        <f>VLOOKUP($D211,LOC_UNICOS,G$2,0)</f>
        <v>#N/A</v>
      </c>
      <c r="H211" s="109" t="e">
        <f>VLOOKUP($D211,LOC_UNICOS,H$2,0)</f>
        <v>#N/A</v>
      </c>
      <c r="I211" s="38">
        <f t="array" ref="I211">IF($B211=0,-999,IF(COUNTIFS($Z211:Z211,#N/A)&gt;0,-999,AVERAGE($Z211:Z211)))</f>
        <v>-999</v>
      </c>
      <c r="J211" s="38">
        <f t="array" ref="J211">IF($B211=0,-999,IF(COUNTIFS($Z211:AA211,#N/A)&gt;0,-999,AVERAGE($Z211:AA211)))</f>
        <v>-999</v>
      </c>
      <c r="K211" s="38">
        <f t="array" ref="K211">IF($B211=0,-999,IF(COUNTIFS($Z211:AB211,#N/A)&gt;0,-999,AVERAGE($Z211:AB211)))</f>
        <v>-999</v>
      </c>
      <c r="L211" s="38">
        <f t="array" ref="L211">IF($B211=0,-999,IF(COUNTIFS($Z211:AC211,#N/A)&gt;0,-999,AVERAGE($Z211:AC211)))</f>
        <v>-999</v>
      </c>
      <c r="M211" s="38">
        <f t="shared" si="255"/>
        <v>-999</v>
      </c>
      <c r="N211" s="38">
        <f t="shared" si="250"/>
        <v>-999</v>
      </c>
      <c r="O211" s="38">
        <f t="shared" si="251"/>
        <v>-999</v>
      </c>
      <c r="P211" s="38">
        <f t="shared" si="252"/>
        <v>-999</v>
      </c>
      <c r="Q211" s="37">
        <f t="shared" si="256"/>
        <v>0</v>
      </c>
      <c r="R211" s="37">
        <f t="shared" si="237"/>
        <v>0</v>
      </c>
      <c r="S211" s="37">
        <f t="shared" si="238"/>
        <v>0</v>
      </c>
      <c r="T211" s="37">
        <f t="shared" si="239"/>
        <v>0</v>
      </c>
      <c r="U211" s="37">
        <f t="shared" si="257"/>
        <v>2018</v>
      </c>
      <c r="V211" s="37">
        <f t="shared" ref="V211:X211" si="263">U211-1</f>
        <v>2017</v>
      </c>
      <c r="W211" s="37">
        <f t="shared" si="263"/>
        <v>2016</v>
      </c>
      <c r="X211" s="37">
        <f t="shared" si="263"/>
        <v>2015</v>
      </c>
      <c r="Y211" s="39"/>
      <c r="Z211" s="62" t="e">
        <f>IFERROR(IF($B211=0,#N/A,AVERAGEIFS(INDEX(DATOS,0,$C211),INDEX(DATOS,0,$C211),"&lt;&gt;#N/D",INDEX(DATOS,0,$L$2),0,INDEX(DATOS,0,$M$2),1,INDEX(DATOS,0,$N$2),U211,INDEX(DATOS,0,$O$2),$D211)),#N/A)</f>
        <v>#N/A</v>
      </c>
      <c r="AA211" s="62" t="e">
        <f>IFERROR(IF($B211=0,#N/A,AVERAGEIFS(INDEX(DATOS,0,$C211),INDEX(DATOS,0,$C211),"&lt;&gt;#N/D",INDEX(DATOS,0,$L$2),0,INDEX(DATOS,0,$M$2),1,INDEX(DATOS,0,$N$2),V211,INDEX(DATOS,0,$O$2),$D211)),#N/A)</f>
        <v>#N/A</v>
      </c>
      <c r="AB211" s="62" t="e">
        <f>IFERROR(IF($B211=0,#N/A,AVERAGEIFS(INDEX(DATOS,0,$C211),INDEX(DATOS,0,$C211),"&lt;&gt;#N/D",INDEX(DATOS,0,$L$2),0,INDEX(DATOS,0,$M$2),1,INDEX(DATOS,0,$N$2),W211,INDEX(DATOS,0,$O$2),$D211)),#N/A)</f>
        <v>#N/A</v>
      </c>
      <c r="AC211" s="62" t="e">
        <f>IFERROR(IF($B211=0,#N/A,AVERAGEIFS(INDEX(DATOS,0,$C211),INDEX(DATOS,0,$C211),"&lt;&gt;#N/D",INDEX(DATOS,0,$L$2),0,INDEX(DATOS,0,$M$2),1,INDEX(DATOS,0,$N$2),X211,INDEX(DATOS,0,$O$2),$D211)),#N/A)</f>
        <v>#N/A</v>
      </c>
      <c r="AD211" s="33"/>
      <c r="AE211" s="40" t="e">
        <f>IFERROR(IF(ISNA(Z211),#N/A,IF(I211=0,0,_xlfn.STDEV.P($Z211:Z211)/I211*100)),#N/A)</f>
        <v>#N/A</v>
      </c>
      <c r="AF211" s="40" t="e">
        <f>IFERROR(IF(ISNA(AA211),#N/A,IF(J211=0,0,_xlfn.STDEV.P($Z211:AA211)/J211*100)),#N/A)</f>
        <v>#N/A</v>
      </c>
      <c r="AG211" s="40" t="e">
        <f>IFERROR(IF(ISNA(AB211),#N/A,IF(K211=0,0,_xlfn.STDEV.P($Z211:AB211)/K211*100)),#N/A)</f>
        <v>#N/A</v>
      </c>
      <c r="AH211" s="40" t="e">
        <f>IFERROR(IF(ISNA(AC211),#N/A,IF(L211=0,0,_xlfn.STDEV.P($Z211:AC211)/L211*100)),#N/A)</f>
        <v>#N/A</v>
      </c>
      <c r="AI211" s="40"/>
    </row>
    <row r="212" spans="1:40" x14ac:dyDescent="0.35">
      <c r="A212">
        <f t="shared" si="259"/>
        <v>6</v>
      </c>
      <c r="B212" s="35">
        <f t="array" ref="B212">IF(B211=0,0,MIN(IF(INDEX(DATOS,0,$N$2)=$U212,IF(ISNUMBER(INDEX(DATOS,0,$C212)),IF(INDEX(DATOS,0,$L$2)=0,IF(INDEX(DATOS,0,$M$2)=1,IF(ISNA(MATCH(INDEX(DATOS,0,$O$2),IF($E$7:E211=E212,$D$7:D211),0)),INDEX(DATOS,0,$K$2))))))))</f>
        <v>0</v>
      </c>
      <c r="C212" s="32">
        <f t="shared" si="260"/>
        <v>20</v>
      </c>
      <c r="D212" s="34" t="str">
        <f>IF($B212=0,"--",INDEX(DATOS,$B212,O$2))</f>
        <v>--</v>
      </c>
      <c r="E212" s="64" t="s">
        <v>1</v>
      </c>
      <c r="F212" s="36" t="str">
        <f t="shared" si="202"/>
        <v>--</v>
      </c>
      <c r="G212" s="109" t="e">
        <f>VLOOKUP($D212,LOC_UNICOS,G$2,0)</f>
        <v>#N/A</v>
      </c>
      <c r="H212" s="109" t="e">
        <f>VLOOKUP($D212,LOC_UNICOS,H$2,0)</f>
        <v>#N/A</v>
      </c>
      <c r="I212" s="38">
        <f t="array" ref="I212">IF($B212=0,-999,IF(COUNTIFS($Z212:Z212,#N/A)&gt;0,-999,AVERAGE($Z212:Z212)))</f>
        <v>-999</v>
      </c>
      <c r="J212" s="38">
        <f t="array" ref="J212">IF($B212=0,-999,IF(COUNTIFS($Z212:AA212,#N/A)&gt;0,-999,AVERAGE($Z212:AA212)))</f>
        <v>-999</v>
      </c>
      <c r="K212" s="38">
        <f t="array" ref="K212">IF($B212=0,-999,IF(COUNTIFS($Z212:AB212,#N/A)&gt;0,-999,AVERAGE($Z212:AB212)))</f>
        <v>-999</v>
      </c>
      <c r="L212" s="38">
        <f t="array" ref="L212">IF($B212=0,-999,IF(COUNTIFS($Z212:AC212,#N/A)&gt;0,-999,AVERAGE($Z212:AC212)))</f>
        <v>-999</v>
      </c>
      <c r="M212" s="38">
        <f t="shared" si="255"/>
        <v>-999</v>
      </c>
      <c r="N212" s="38">
        <f t="shared" si="250"/>
        <v>-999</v>
      </c>
      <c r="O212" s="38">
        <f t="shared" si="251"/>
        <v>-999</v>
      </c>
      <c r="P212" s="38">
        <f t="shared" si="252"/>
        <v>-999</v>
      </c>
      <c r="Q212" s="37">
        <f t="shared" si="256"/>
        <v>0</v>
      </c>
      <c r="R212" s="37">
        <f t="shared" si="237"/>
        <v>0</v>
      </c>
      <c r="S212" s="37">
        <f t="shared" si="238"/>
        <v>0</v>
      </c>
      <c r="T212" s="37">
        <f t="shared" si="239"/>
        <v>0</v>
      </c>
      <c r="U212" s="37">
        <f t="shared" si="257"/>
        <v>2018</v>
      </c>
      <c r="V212" s="37">
        <f t="shared" ref="V212:X212" si="264">U212-1</f>
        <v>2017</v>
      </c>
      <c r="W212" s="37">
        <f t="shared" si="264"/>
        <v>2016</v>
      </c>
      <c r="X212" s="37">
        <f t="shared" si="264"/>
        <v>2015</v>
      </c>
      <c r="Y212" s="39"/>
      <c r="Z212" s="62" t="e">
        <f>IFERROR(IF($B212=0,#N/A,AVERAGEIFS(INDEX(DATOS,0,$C212),INDEX(DATOS,0,$C212),"&lt;&gt;#N/D",INDEX(DATOS,0,$L$2),0,INDEX(DATOS,0,$M$2),1,INDEX(DATOS,0,$N$2),U212,INDEX(DATOS,0,$O$2),$D212)),#N/A)</f>
        <v>#N/A</v>
      </c>
      <c r="AA212" s="62" t="e">
        <f>IFERROR(IF($B212=0,#N/A,AVERAGEIFS(INDEX(DATOS,0,$C212),INDEX(DATOS,0,$C212),"&lt;&gt;#N/D",INDEX(DATOS,0,$L$2),0,INDEX(DATOS,0,$M$2),1,INDEX(DATOS,0,$N$2),V212,INDEX(DATOS,0,$O$2),$D212)),#N/A)</f>
        <v>#N/A</v>
      </c>
      <c r="AB212" s="62" t="e">
        <f>IFERROR(IF($B212=0,#N/A,AVERAGEIFS(INDEX(DATOS,0,$C212),INDEX(DATOS,0,$C212),"&lt;&gt;#N/D",INDEX(DATOS,0,$L$2),0,INDEX(DATOS,0,$M$2),1,INDEX(DATOS,0,$N$2),W212,INDEX(DATOS,0,$O$2),$D212)),#N/A)</f>
        <v>#N/A</v>
      </c>
      <c r="AC212" s="62" t="e">
        <f>IFERROR(IF($B212=0,#N/A,AVERAGEIFS(INDEX(DATOS,0,$C212),INDEX(DATOS,0,$C212),"&lt;&gt;#N/D",INDEX(DATOS,0,$L$2),0,INDEX(DATOS,0,$M$2),1,INDEX(DATOS,0,$N$2),X212,INDEX(DATOS,0,$O$2),$D212)),#N/A)</f>
        <v>#N/A</v>
      </c>
      <c r="AD212" s="33"/>
      <c r="AE212" s="40" t="e">
        <f>IFERROR(IF(ISNA(Z212),#N/A,IF(I212=0,0,_xlfn.STDEV.P($Z212:Z212)/I212*100)),#N/A)</f>
        <v>#N/A</v>
      </c>
      <c r="AF212" s="40" t="e">
        <f>IFERROR(IF(ISNA(AA212),#N/A,IF(J212=0,0,_xlfn.STDEV.P($Z212:AA212)/J212*100)),#N/A)</f>
        <v>#N/A</v>
      </c>
      <c r="AG212" s="40" t="e">
        <f>IFERROR(IF(ISNA(AB212),#N/A,IF(K212=0,0,_xlfn.STDEV.P($Z212:AB212)/K212*100)),#N/A)</f>
        <v>#N/A</v>
      </c>
      <c r="AH212" s="40" t="e">
        <f>IFERROR(IF(ISNA(AC212),#N/A,IF(L212=0,0,_xlfn.STDEV.P($Z212:AC212)/L212*100)),#N/A)</f>
        <v>#N/A</v>
      </c>
      <c r="AI212" s="40"/>
    </row>
    <row r="213" spans="1:40" x14ac:dyDescent="0.35">
      <c r="A213">
        <f t="shared" si="259"/>
        <v>7</v>
      </c>
      <c r="B213" s="35">
        <f t="array" ref="B213">IF(B212=0,0,MIN(IF(INDEX(DATOS,0,$N$2)=$U213,IF(ISNUMBER(INDEX(DATOS,0,$C213)),IF(INDEX(DATOS,0,$L$2)=0,IF(INDEX(DATOS,0,$M$2)=1,IF(ISNA(MATCH(INDEX(DATOS,0,$O$2),IF($E$7:E212=E213,$D$7:D212),0)),INDEX(DATOS,0,$K$2))))))))</f>
        <v>0</v>
      </c>
      <c r="C213" s="32">
        <f t="shared" si="260"/>
        <v>20</v>
      </c>
      <c r="D213" s="34" t="str">
        <f>IF($B213=0,"--",INDEX(DATOS,$B213,O$2))</f>
        <v>--</v>
      </c>
      <c r="E213" s="64" t="s">
        <v>1</v>
      </c>
      <c r="F213" s="36" t="str">
        <f t="shared" si="202"/>
        <v>--</v>
      </c>
      <c r="G213" s="109" t="e">
        <f>VLOOKUP($D213,LOC_UNICOS,G$2,0)</f>
        <v>#N/A</v>
      </c>
      <c r="H213" s="109" t="e">
        <f>VLOOKUP($D213,LOC_UNICOS,H$2,0)</f>
        <v>#N/A</v>
      </c>
      <c r="I213" s="38">
        <f t="array" ref="I213">IF($B213=0,-999,IF(COUNTIFS($Z213:Z213,#N/A)&gt;0,-999,AVERAGE($Z213:Z213)))</f>
        <v>-999</v>
      </c>
      <c r="J213" s="38">
        <f t="array" ref="J213">IF($B213=0,-999,IF(COUNTIFS($Z213:AA213,#N/A)&gt;0,-999,AVERAGE($Z213:AA213)))</f>
        <v>-999</v>
      </c>
      <c r="K213" s="38">
        <f t="array" ref="K213">IF($B213=0,-999,IF(COUNTIFS($Z213:AB213,#N/A)&gt;0,-999,AVERAGE($Z213:AB213)))</f>
        <v>-999</v>
      </c>
      <c r="L213" s="38">
        <f t="array" ref="L213">IF($B213=0,-999,IF(COUNTIFS($Z213:AC213,#N/A)&gt;0,-999,AVERAGE($Z213:AC213)))</f>
        <v>-999</v>
      </c>
      <c r="M213" s="38">
        <f t="shared" si="255"/>
        <v>-999</v>
      </c>
      <c r="N213" s="38">
        <f t="shared" si="250"/>
        <v>-999</v>
      </c>
      <c r="O213" s="38">
        <f t="shared" si="251"/>
        <v>-999</v>
      </c>
      <c r="P213" s="38">
        <f t="shared" si="252"/>
        <v>-999</v>
      </c>
      <c r="Q213" s="37">
        <f t="shared" si="256"/>
        <v>0</v>
      </c>
      <c r="R213" s="37">
        <f t="shared" si="237"/>
        <v>0</v>
      </c>
      <c r="S213" s="37">
        <f t="shared" si="238"/>
        <v>0</v>
      </c>
      <c r="T213" s="37">
        <f t="shared" si="239"/>
        <v>0</v>
      </c>
      <c r="U213" s="37">
        <f t="shared" si="257"/>
        <v>2018</v>
      </c>
      <c r="V213" s="37">
        <f t="shared" ref="V213:X213" si="265">U213-1</f>
        <v>2017</v>
      </c>
      <c r="W213" s="37">
        <f t="shared" si="265"/>
        <v>2016</v>
      </c>
      <c r="X213" s="37">
        <f t="shared" si="265"/>
        <v>2015</v>
      </c>
      <c r="Y213" s="39"/>
      <c r="Z213" s="62" t="e">
        <f>IFERROR(IF($B213=0,#N/A,AVERAGEIFS(INDEX(DATOS,0,$C213),INDEX(DATOS,0,$C213),"&lt;&gt;#N/D",INDEX(DATOS,0,$L$2),0,INDEX(DATOS,0,$M$2),1,INDEX(DATOS,0,$N$2),U213,INDEX(DATOS,0,$O$2),$D213)),#N/A)</f>
        <v>#N/A</v>
      </c>
      <c r="AA213" s="62" t="e">
        <f>IFERROR(IF($B213=0,#N/A,AVERAGEIFS(INDEX(DATOS,0,$C213),INDEX(DATOS,0,$C213),"&lt;&gt;#N/D",INDEX(DATOS,0,$L$2),0,INDEX(DATOS,0,$M$2),1,INDEX(DATOS,0,$N$2),V213,INDEX(DATOS,0,$O$2),$D213)),#N/A)</f>
        <v>#N/A</v>
      </c>
      <c r="AB213" s="62" t="e">
        <f>IFERROR(IF($B213=0,#N/A,AVERAGEIFS(INDEX(DATOS,0,$C213),INDEX(DATOS,0,$C213),"&lt;&gt;#N/D",INDEX(DATOS,0,$L$2),0,INDEX(DATOS,0,$M$2),1,INDEX(DATOS,0,$N$2),W213,INDEX(DATOS,0,$O$2),$D213)),#N/A)</f>
        <v>#N/A</v>
      </c>
      <c r="AC213" s="62" t="e">
        <f>IFERROR(IF($B213=0,#N/A,AVERAGEIFS(INDEX(DATOS,0,$C213),INDEX(DATOS,0,$C213),"&lt;&gt;#N/D",INDEX(DATOS,0,$L$2),0,INDEX(DATOS,0,$M$2),1,INDEX(DATOS,0,$N$2),X213,INDEX(DATOS,0,$O$2),$D213)),#N/A)</f>
        <v>#N/A</v>
      </c>
      <c r="AD213" s="33"/>
      <c r="AE213" s="40" t="e">
        <f>IFERROR(IF(ISNA(Z213),#N/A,IF(I213=0,0,_xlfn.STDEV.P($Z213:Z213)/I213*100)),#N/A)</f>
        <v>#N/A</v>
      </c>
      <c r="AF213" s="40" t="e">
        <f>IFERROR(IF(ISNA(AA213),#N/A,IF(J213=0,0,_xlfn.STDEV.P($Z213:AA213)/J213*100)),#N/A)</f>
        <v>#N/A</v>
      </c>
      <c r="AG213" s="40" t="e">
        <f>IFERROR(IF(ISNA(AB213),#N/A,IF(K213=0,0,_xlfn.STDEV.P($Z213:AB213)/K213*100)),#N/A)</f>
        <v>#N/A</v>
      </c>
      <c r="AH213" s="40" t="e">
        <f>IFERROR(IF(ISNA(AC213),#N/A,IF(L213=0,0,_xlfn.STDEV.P($Z213:AC213)/L213*100)),#N/A)</f>
        <v>#N/A</v>
      </c>
      <c r="AI213" s="40"/>
    </row>
    <row r="214" spans="1:40" x14ac:dyDescent="0.35">
      <c r="A214">
        <f t="shared" si="259"/>
        <v>8</v>
      </c>
      <c r="B214" s="35">
        <f t="array" ref="B214">IF(B213=0,0,MIN(IF(INDEX(DATOS,0,$N$2)=$U214,IF(ISNUMBER(INDEX(DATOS,0,$C214)),IF(INDEX(DATOS,0,$L$2)=0,IF(INDEX(DATOS,0,$M$2)=1,IF(ISNA(MATCH(INDEX(DATOS,0,$O$2),IF($E$7:E213=E214,$D$7:D213),0)),INDEX(DATOS,0,$K$2))))))))</f>
        <v>0</v>
      </c>
      <c r="C214" s="32">
        <f t="shared" si="260"/>
        <v>20</v>
      </c>
      <c r="D214" s="34" t="str">
        <f>IF($B214=0,"--",INDEX(DATOS,$B214,O$2))</f>
        <v>--</v>
      </c>
      <c r="E214" s="64" t="s">
        <v>1</v>
      </c>
      <c r="F214" s="36" t="str">
        <f t="shared" si="202"/>
        <v>--</v>
      </c>
      <c r="G214" s="109" t="e">
        <f>VLOOKUP($D214,LOC_UNICOS,G$2,0)</f>
        <v>#N/A</v>
      </c>
      <c r="H214" s="109" t="e">
        <f>VLOOKUP($D214,LOC_UNICOS,H$2,0)</f>
        <v>#N/A</v>
      </c>
      <c r="I214" s="38">
        <f t="array" ref="I214">IF($B214=0,-999,IF(COUNTIFS($Z214:Z214,#N/A)&gt;0,-999,AVERAGE($Z214:Z214)))</f>
        <v>-999</v>
      </c>
      <c r="J214" s="38">
        <f t="array" ref="J214">IF($B214=0,-999,IF(COUNTIFS($Z214:AA214,#N/A)&gt;0,-999,AVERAGE($Z214:AA214)))</f>
        <v>-999</v>
      </c>
      <c r="K214" s="38">
        <f t="array" ref="K214">IF($B214=0,-999,IF(COUNTIFS($Z214:AB214,#N/A)&gt;0,-999,AVERAGE($Z214:AB214)))</f>
        <v>-999</v>
      </c>
      <c r="L214" s="38">
        <f t="array" ref="L214">IF($B214=0,-999,IF(COUNTIFS($Z214:AC214,#N/A)&gt;0,-999,AVERAGE($Z214:AC214)))</f>
        <v>-999</v>
      </c>
      <c r="M214" s="38">
        <f t="shared" si="255"/>
        <v>-999</v>
      </c>
      <c r="N214" s="38">
        <f t="shared" si="250"/>
        <v>-999</v>
      </c>
      <c r="O214" s="38">
        <f t="shared" si="251"/>
        <v>-999</v>
      </c>
      <c r="P214" s="38">
        <f t="shared" si="252"/>
        <v>-999</v>
      </c>
      <c r="Q214" s="37">
        <f t="shared" si="256"/>
        <v>0</v>
      </c>
      <c r="R214" s="37">
        <f t="shared" si="237"/>
        <v>0</v>
      </c>
      <c r="S214" s="37">
        <f t="shared" si="238"/>
        <v>0</v>
      </c>
      <c r="T214" s="37">
        <f t="shared" si="239"/>
        <v>0</v>
      </c>
      <c r="U214" s="37">
        <f t="shared" si="257"/>
        <v>2018</v>
      </c>
      <c r="V214" s="37">
        <f t="shared" ref="V214:X214" si="266">U214-1</f>
        <v>2017</v>
      </c>
      <c r="W214" s="37">
        <f t="shared" si="266"/>
        <v>2016</v>
      </c>
      <c r="X214" s="37">
        <f t="shared" si="266"/>
        <v>2015</v>
      </c>
      <c r="Y214" s="39"/>
      <c r="Z214" s="62" t="e">
        <f>IFERROR(IF($B214=0,#N/A,AVERAGEIFS(INDEX(DATOS,0,$C214),INDEX(DATOS,0,$C214),"&lt;&gt;#N/D",INDEX(DATOS,0,$L$2),0,INDEX(DATOS,0,$M$2),1,INDEX(DATOS,0,$N$2),U214,INDEX(DATOS,0,$O$2),$D214)),#N/A)</f>
        <v>#N/A</v>
      </c>
      <c r="AA214" s="62" t="e">
        <f>IFERROR(IF($B214=0,#N/A,AVERAGEIFS(INDEX(DATOS,0,$C214),INDEX(DATOS,0,$C214),"&lt;&gt;#N/D",INDEX(DATOS,0,$L$2),0,INDEX(DATOS,0,$M$2),1,INDEX(DATOS,0,$N$2),V214,INDEX(DATOS,0,$O$2),$D214)),#N/A)</f>
        <v>#N/A</v>
      </c>
      <c r="AB214" s="62" t="e">
        <f>IFERROR(IF($B214=0,#N/A,AVERAGEIFS(INDEX(DATOS,0,$C214),INDEX(DATOS,0,$C214),"&lt;&gt;#N/D",INDEX(DATOS,0,$L$2),0,INDEX(DATOS,0,$M$2),1,INDEX(DATOS,0,$N$2),W214,INDEX(DATOS,0,$O$2),$D214)),#N/A)</f>
        <v>#N/A</v>
      </c>
      <c r="AC214" s="62" t="e">
        <f>IFERROR(IF($B214=0,#N/A,AVERAGEIFS(INDEX(DATOS,0,$C214),INDEX(DATOS,0,$C214),"&lt;&gt;#N/D",INDEX(DATOS,0,$L$2),0,INDEX(DATOS,0,$M$2),1,INDEX(DATOS,0,$N$2),X214,INDEX(DATOS,0,$O$2),$D214)),#N/A)</f>
        <v>#N/A</v>
      </c>
      <c r="AD214" s="33"/>
      <c r="AE214" s="40" t="e">
        <f>IFERROR(IF(ISNA(Z214),#N/A,IF(I214=0,0,_xlfn.STDEV.P($Z214:Z214)/I214*100)),#N/A)</f>
        <v>#N/A</v>
      </c>
      <c r="AF214" s="40" t="e">
        <f>IFERROR(IF(ISNA(AA214),#N/A,IF(J214=0,0,_xlfn.STDEV.P($Z214:AA214)/J214*100)),#N/A)</f>
        <v>#N/A</v>
      </c>
      <c r="AG214" s="40" t="e">
        <f>IFERROR(IF(ISNA(AB214),#N/A,IF(K214=0,0,_xlfn.STDEV.P($Z214:AB214)/K214*100)),#N/A)</f>
        <v>#N/A</v>
      </c>
      <c r="AH214" s="40" t="e">
        <f>IFERROR(IF(ISNA(AC214),#N/A,IF(L214=0,0,_xlfn.STDEV.P($Z214:AC214)/L214*100)),#N/A)</f>
        <v>#N/A</v>
      </c>
      <c r="AI214" s="40"/>
    </row>
    <row r="215" spans="1:40" x14ac:dyDescent="0.35">
      <c r="A215">
        <f t="shared" si="259"/>
        <v>9</v>
      </c>
      <c r="B215" s="35">
        <f t="array" ref="B215">IF(B214=0,0,MIN(IF(INDEX(DATOS,0,$N$2)=$U215,IF(ISNUMBER(INDEX(DATOS,0,$C215)),IF(INDEX(DATOS,0,$L$2)=0,IF(INDEX(DATOS,0,$M$2)=1,IF(ISNA(MATCH(INDEX(DATOS,0,$O$2),IF($E$7:E214=E215,$D$7:D214),0)),INDEX(DATOS,0,$K$2))))))))</f>
        <v>0</v>
      </c>
      <c r="C215" s="32">
        <f t="shared" si="260"/>
        <v>20</v>
      </c>
      <c r="D215" s="34" t="str">
        <f>IF($B215=0,"--",INDEX(DATOS,$B215,O$2))</f>
        <v>--</v>
      </c>
      <c r="E215" s="64" t="s">
        <v>1</v>
      </c>
      <c r="F215" s="36" t="str">
        <f t="shared" si="202"/>
        <v>--</v>
      </c>
      <c r="G215" s="109" t="e">
        <f>VLOOKUP($D215,LOC_UNICOS,G$2,0)</f>
        <v>#N/A</v>
      </c>
      <c r="H215" s="109" t="e">
        <f>VLOOKUP($D215,LOC_UNICOS,H$2,0)</f>
        <v>#N/A</v>
      </c>
      <c r="I215" s="38">
        <f t="array" ref="I215">IF($B215=0,-999,IF(COUNTIFS($Z215:Z215,#N/A)&gt;0,-999,AVERAGE($Z215:Z215)))</f>
        <v>-999</v>
      </c>
      <c r="J215" s="38">
        <f t="array" ref="J215">IF($B215=0,-999,IF(COUNTIFS($Z215:AA215,#N/A)&gt;0,-999,AVERAGE($Z215:AA215)))</f>
        <v>-999</v>
      </c>
      <c r="K215" s="38">
        <f t="array" ref="K215">IF($B215=0,-999,IF(COUNTIFS($Z215:AB215,#N/A)&gt;0,-999,AVERAGE($Z215:AB215)))</f>
        <v>-999</v>
      </c>
      <c r="L215" s="38">
        <f t="array" ref="L215">IF($B215=0,-999,IF(COUNTIFS($Z215:AC215,#N/A)&gt;0,-999,AVERAGE($Z215:AC215)))</f>
        <v>-999</v>
      </c>
      <c r="M215" s="38">
        <f t="shared" si="255"/>
        <v>-999</v>
      </c>
      <c r="N215" s="38">
        <f t="shared" si="250"/>
        <v>-999</v>
      </c>
      <c r="O215" s="38">
        <f t="shared" si="251"/>
        <v>-999</v>
      </c>
      <c r="P215" s="38">
        <f t="shared" si="252"/>
        <v>-999</v>
      </c>
      <c r="Q215" s="37">
        <f t="shared" si="256"/>
        <v>0</v>
      </c>
      <c r="R215" s="37">
        <f t="shared" si="237"/>
        <v>0</v>
      </c>
      <c r="S215" s="37">
        <f t="shared" si="238"/>
        <v>0</v>
      </c>
      <c r="T215" s="37">
        <f t="shared" si="239"/>
        <v>0</v>
      </c>
      <c r="U215" s="37">
        <f t="shared" si="257"/>
        <v>2018</v>
      </c>
      <c r="V215" s="37">
        <f t="shared" ref="V215:X215" si="267">U215-1</f>
        <v>2017</v>
      </c>
      <c r="W215" s="37">
        <f t="shared" si="267"/>
        <v>2016</v>
      </c>
      <c r="X215" s="37">
        <f t="shared" si="267"/>
        <v>2015</v>
      </c>
      <c r="Y215" s="39"/>
      <c r="Z215" s="62" t="e">
        <f>IFERROR(IF($B215=0,#N/A,AVERAGEIFS(INDEX(DATOS,0,$C215),INDEX(DATOS,0,$C215),"&lt;&gt;#N/D",INDEX(DATOS,0,$L$2),0,INDEX(DATOS,0,$M$2),1,INDEX(DATOS,0,$N$2),U215,INDEX(DATOS,0,$O$2),$D215)),#N/A)</f>
        <v>#N/A</v>
      </c>
      <c r="AA215" s="62" t="e">
        <f>IFERROR(IF($B215=0,#N/A,AVERAGEIFS(INDEX(DATOS,0,$C215),INDEX(DATOS,0,$C215),"&lt;&gt;#N/D",INDEX(DATOS,0,$L$2),0,INDEX(DATOS,0,$M$2),1,INDEX(DATOS,0,$N$2),V215,INDEX(DATOS,0,$O$2),$D215)),#N/A)</f>
        <v>#N/A</v>
      </c>
      <c r="AB215" s="62" t="e">
        <f>IFERROR(IF($B215=0,#N/A,AVERAGEIFS(INDEX(DATOS,0,$C215),INDEX(DATOS,0,$C215),"&lt;&gt;#N/D",INDEX(DATOS,0,$L$2),0,INDEX(DATOS,0,$M$2),1,INDEX(DATOS,0,$N$2),W215,INDEX(DATOS,0,$O$2),$D215)),#N/A)</f>
        <v>#N/A</v>
      </c>
      <c r="AC215" s="62" t="e">
        <f>IFERROR(IF($B215=0,#N/A,AVERAGEIFS(INDEX(DATOS,0,$C215),INDEX(DATOS,0,$C215),"&lt;&gt;#N/D",INDEX(DATOS,0,$L$2),0,INDEX(DATOS,0,$M$2),1,INDEX(DATOS,0,$N$2),X215,INDEX(DATOS,0,$O$2),$D215)),#N/A)</f>
        <v>#N/A</v>
      </c>
      <c r="AD215" s="33"/>
      <c r="AE215" s="40" t="e">
        <f>IFERROR(IF(ISNA(Z215),#N/A,IF(I215=0,0,_xlfn.STDEV.P($Z215:Z215)/I215*100)),#N/A)</f>
        <v>#N/A</v>
      </c>
      <c r="AF215" s="40" t="e">
        <f>IFERROR(IF(ISNA(AA215),#N/A,IF(J215=0,0,_xlfn.STDEV.P($Z215:AA215)/J215*100)),#N/A)</f>
        <v>#N/A</v>
      </c>
      <c r="AG215" s="40" t="e">
        <f>IFERROR(IF(ISNA(AB215),#N/A,IF(K215=0,0,_xlfn.STDEV.P($Z215:AB215)/K215*100)),#N/A)</f>
        <v>#N/A</v>
      </c>
      <c r="AH215" s="40" t="e">
        <f>IFERROR(IF(ISNA(AC215),#N/A,IF(L215=0,0,_xlfn.STDEV.P($Z215:AC215)/L215*100)),#N/A)</f>
        <v>#N/A</v>
      </c>
      <c r="AI215" s="40"/>
    </row>
    <row r="216" spans="1:40" x14ac:dyDescent="0.35">
      <c r="A216">
        <f t="shared" si="259"/>
        <v>10</v>
      </c>
      <c r="B216" s="35">
        <f t="array" ref="B216">IF(B215=0,0,MIN(IF(INDEX(DATOS,0,$N$2)=$U216,IF(ISNUMBER(INDEX(DATOS,0,$C216)),IF(INDEX(DATOS,0,$L$2)=0,IF(INDEX(DATOS,0,$M$2)=1,IF(ISNA(MATCH(INDEX(DATOS,0,$O$2),IF($E$7:E215=E216,$D$7:D215),0)),INDEX(DATOS,0,$K$2))))))))</f>
        <v>0</v>
      </c>
      <c r="C216" s="32">
        <f t="shared" si="260"/>
        <v>20</v>
      </c>
      <c r="D216" s="34" t="str">
        <f>IF($B216=0,"--",INDEX(DATOS,$B216,O$2))</f>
        <v>--</v>
      </c>
      <c r="E216" s="64" t="s">
        <v>1</v>
      </c>
      <c r="F216" s="36" t="str">
        <f t="shared" si="202"/>
        <v>--</v>
      </c>
      <c r="G216" s="109" t="e">
        <f>VLOOKUP($D216,LOC_UNICOS,G$2,0)</f>
        <v>#N/A</v>
      </c>
      <c r="H216" s="109" t="e">
        <f>VLOOKUP($D216,LOC_UNICOS,H$2,0)</f>
        <v>#N/A</v>
      </c>
      <c r="I216" s="38">
        <f t="array" ref="I216">IF($B216=0,-999,IF(COUNTIFS($Z216:Z216,#N/A)&gt;0,-999,AVERAGE($Z216:Z216)))</f>
        <v>-999</v>
      </c>
      <c r="J216" s="38">
        <f t="array" ref="J216">IF($B216=0,-999,IF(COUNTIFS($Z216:AA216,#N/A)&gt;0,-999,AVERAGE($Z216:AA216)))</f>
        <v>-999</v>
      </c>
      <c r="K216" s="38">
        <f t="array" ref="K216">IF($B216=0,-999,IF(COUNTIFS($Z216:AB216,#N/A)&gt;0,-999,AVERAGE($Z216:AB216)))</f>
        <v>-999</v>
      </c>
      <c r="L216" s="38">
        <f t="array" ref="L216">IF($B216=0,-999,IF(COUNTIFS($Z216:AC216,#N/A)&gt;0,-999,AVERAGE($Z216:AC216)))</f>
        <v>-999</v>
      </c>
      <c r="M216" s="38">
        <f t="shared" si="255"/>
        <v>-999</v>
      </c>
      <c r="N216" s="38">
        <f t="shared" si="250"/>
        <v>-999</v>
      </c>
      <c r="O216" s="38">
        <f t="shared" si="251"/>
        <v>-999</v>
      </c>
      <c r="P216" s="38">
        <f t="shared" si="252"/>
        <v>-999</v>
      </c>
      <c r="Q216" s="37">
        <f t="shared" si="256"/>
        <v>0</v>
      </c>
      <c r="R216" s="37">
        <f t="shared" si="237"/>
        <v>0</v>
      </c>
      <c r="S216" s="37">
        <f t="shared" si="238"/>
        <v>0</v>
      </c>
      <c r="T216" s="37">
        <f t="shared" si="239"/>
        <v>0</v>
      </c>
      <c r="U216" s="37">
        <f t="shared" si="257"/>
        <v>2018</v>
      </c>
      <c r="V216" s="37">
        <f t="shared" ref="V216:X216" si="268">U216-1</f>
        <v>2017</v>
      </c>
      <c r="W216" s="37">
        <f t="shared" si="268"/>
        <v>2016</v>
      </c>
      <c r="X216" s="37">
        <f t="shared" si="268"/>
        <v>2015</v>
      </c>
      <c r="Y216" s="39"/>
      <c r="Z216" s="62" t="e">
        <f>IFERROR(IF($B216=0,#N/A,AVERAGEIFS(INDEX(DATOS,0,$C216),INDEX(DATOS,0,$C216),"&lt;&gt;#N/D",INDEX(DATOS,0,$L$2),0,INDEX(DATOS,0,$M$2),1,INDEX(DATOS,0,$N$2),U216,INDEX(DATOS,0,$O$2),$D216)),#N/A)</f>
        <v>#N/A</v>
      </c>
      <c r="AA216" s="62" t="e">
        <f>IFERROR(IF($B216=0,#N/A,AVERAGEIFS(INDEX(DATOS,0,$C216),INDEX(DATOS,0,$C216),"&lt;&gt;#N/D",INDEX(DATOS,0,$L$2),0,INDEX(DATOS,0,$M$2),1,INDEX(DATOS,0,$N$2),V216,INDEX(DATOS,0,$O$2),$D216)),#N/A)</f>
        <v>#N/A</v>
      </c>
      <c r="AB216" s="62" t="e">
        <f>IFERROR(IF($B216=0,#N/A,AVERAGEIFS(INDEX(DATOS,0,$C216),INDEX(DATOS,0,$C216),"&lt;&gt;#N/D",INDEX(DATOS,0,$L$2),0,INDEX(DATOS,0,$M$2),1,INDEX(DATOS,0,$N$2),W216,INDEX(DATOS,0,$O$2),$D216)),#N/A)</f>
        <v>#N/A</v>
      </c>
      <c r="AC216" s="62" t="e">
        <f>IFERROR(IF($B216=0,#N/A,AVERAGEIFS(INDEX(DATOS,0,$C216),INDEX(DATOS,0,$C216),"&lt;&gt;#N/D",INDEX(DATOS,0,$L$2),0,INDEX(DATOS,0,$M$2),1,INDEX(DATOS,0,$N$2),X216,INDEX(DATOS,0,$O$2),$D216)),#N/A)</f>
        <v>#N/A</v>
      </c>
      <c r="AD216" s="33"/>
      <c r="AE216" s="40" t="e">
        <f>IFERROR(IF(ISNA(Z216),#N/A,IF(I216=0,0,_xlfn.STDEV.P($Z216:Z216)/I216*100)),#N/A)</f>
        <v>#N/A</v>
      </c>
      <c r="AF216" s="40" t="e">
        <f>IFERROR(IF(ISNA(AA216),#N/A,IF(J216=0,0,_xlfn.STDEV.P($Z216:AA216)/J216*100)),#N/A)</f>
        <v>#N/A</v>
      </c>
      <c r="AG216" s="40" t="e">
        <f>IFERROR(IF(ISNA(AB216),#N/A,IF(K216=0,0,_xlfn.STDEV.P($Z216:AB216)/K216*100)),#N/A)</f>
        <v>#N/A</v>
      </c>
      <c r="AH216" s="40" t="e">
        <f>IFERROR(IF(ISNA(AC216),#N/A,IF(L216=0,0,_xlfn.STDEV.P($Z216:AC216)/L216*100)),#N/A)</f>
        <v>#N/A</v>
      </c>
      <c r="AI216" s="40"/>
    </row>
    <row r="217" spans="1:40" x14ac:dyDescent="0.35">
      <c r="A217">
        <f t="shared" si="259"/>
        <v>11</v>
      </c>
      <c r="B217" s="35">
        <f t="array" ref="B217">IF(B216=0,0,MIN(IF(INDEX(DATOS,0,$N$2)=$U217,IF(ISNUMBER(INDEX(DATOS,0,$C217)),IF(INDEX(DATOS,0,$L$2)=0,IF(INDEX(DATOS,0,$M$2)=1,IF(ISNA(MATCH(INDEX(DATOS,0,$O$2),IF($E$7:E216=E217,$D$7:D216),0)),INDEX(DATOS,0,$K$2))))))))</f>
        <v>0</v>
      </c>
      <c r="C217" s="32">
        <f t="shared" si="260"/>
        <v>20</v>
      </c>
      <c r="D217" s="34" t="str">
        <f>IF($B217=0,"--",INDEX(DATOS,$B217,O$2))</f>
        <v>--</v>
      </c>
      <c r="E217" s="64" t="s">
        <v>1</v>
      </c>
      <c r="F217" s="36" t="str">
        <f t="shared" si="202"/>
        <v>--</v>
      </c>
      <c r="G217" s="109" t="e">
        <f>VLOOKUP($D217,LOC_UNICOS,G$2,0)</f>
        <v>#N/A</v>
      </c>
      <c r="H217" s="109" t="e">
        <f>VLOOKUP($D217,LOC_UNICOS,H$2,0)</f>
        <v>#N/A</v>
      </c>
      <c r="I217" s="38">
        <f t="array" ref="I217">IF($B217=0,-999,IF(COUNTIFS($Z217:Z217,#N/A)&gt;0,-999,AVERAGE($Z217:Z217)))</f>
        <v>-999</v>
      </c>
      <c r="J217" s="38">
        <f t="array" ref="J217">IF($B217=0,-999,IF(COUNTIFS($Z217:AA217,#N/A)&gt;0,-999,AVERAGE($Z217:AA217)))</f>
        <v>-999</v>
      </c>
      <c r="K217" s="38">
        <f t="array" ref="K217">IF($B217=0,-999,IF(COUNTIFS($Z217:AB217,#N/A)&gt;0,-999,AVERAGE($Z217:AB217)))</f>
        <v>-999</v>
      </c>
      <c r="L217" s="38">
        <f t="array" ref="L217">IF($B217=0,-999,IF(COUNTIFS($Z217:AC217,#N/A)&gt;0,-999,AVERAGE($Z217:AC217)))</f>
        <v>-999</v>
      </c>
      <c r="M217" s="38">
        <f t="shared" si="255"/>
        <v>-999</v>
      </c>
      <c r="N217" s="38">
        <f t="shared" si="250"/>
        <v>-999</v>
      </c>
      <c r="O217" s="38">
        <f t="shared" si="251"/>
        <v>-999</v>
      </c>
      <c r="P217" s="38">
        <f t="shared" si="252"/>
        <v>-999</v>
      </c>
      <c r="Q217" s="37">
        <f t="shared" si="256"/>
        <v>0</v>
      </c>
      <c r="R217" s="37">
        <f t="shared" si="237"/>
        <v>0</v>
      </c>
      <c r="S217" s="37">
        <f t="shared" si="238"/>
        <v>0</v>
      </c>
      <c r="T217" s="37">
        <f t="shared" si="239"/>
        <v>0</v>
      </c>
      <c r="U217" s="37">
        <f t="shared" si="257"/>
        <v>2018</v>
      </c>
      <c r="V217" s="37">
        <f t="shared" ref="V217:X217" si="269">U217-1</f>
        <v>2017</v>
      </c>
      <c r="W217" s="37">
        <f t="shared" si="269"/>
        <v>2016</v>
      </c>
      <c r="X217" s="37">
        <f t="shared" si="269"/>
        <v>2015</v>
      </c>
      <c r="Y217" s="39"/>
      <c r="Z217" s="62" t="e">
        <f>IFERROR(IF($B217=0,#N/A,AVERAGEIFS(INDEX(DATOS,0,$C217),INDEX(DATOS,0,$C217),"&lt;&gt;#N/D",INDEX(DATOS,0,$L$2),0,INDEX(DATOS,0,$M$2),1,INDEX(DATOS,0,$N$2),U217,INDEX(DATOS,0,$O$2),$D217)),#N/A)</f>
        <v>#N/A</v>
      </c>
      <c r="AA217" s="62" t="e">
        <f>IFERROR(IF($B217=0,#N/A,AVERAGEIFS(INDEX(DATOS,0,$C217),INDEX(DATOS,0,$C217),"&lt;&gt;#N/D",INDEX(DATOS,0,$L$2),0,INDEX(DATOS,0,$M$2),1,INDEX(DATOS,0,$N$2),V217,INDEX(DATOS,0,$O$2),$D217)),#N/A)</f>
        <v>#N/A</v>
      </c>
      <c r="AB217" s="62" t="e">
        <f>IFERROR(IF($B217=0,#N/A,AVERAGEIFS(INDEX(DATOS,0,$C217),INDEX(DATOS,0,$C217),"&lt;&gt;#N/D",INDEX(DATOS,0,$L$2),0,INDEX(DATOS,0,$M$2),1,INDEX(DATOS,0,$N$2),W217,INDEX(DATOS,0,$O$2),$D217)),#N/A)</f>
        <v>#N/A</v>
      </c>
      <c r="AC217" s="62" t="e">
        <f>IFERROR(IF($B217=0,#N/A,AVERAGEIFS(INDEX(DATOS,0,$C217),INDEX(DATOS,0,$C217),"&lt;&gt;#N/D",INDEX(DATOS,0,$L$2),0,INDEX(DATOS,0,$M$2),1,INDEX(DATOS,0,$N$2),X217,INDEX(DATOS,0,$O$2),$D217)),#N/A)</f>
        <v>#N/A</v>
      </c>
      <c r="AD217" s="33"/>
      <c r="AE217" s="40" t="e">
        <f>IFERROR(IF(ISNA(Z217),#N/A,IF(I217=0,0,_xlfn.STDEV.P($Z217:Z217)/I217*100)),#N/A)</f>
        <v>#N/A</v>
      </c>
      <c r="AF217" s="40" t="e">
        <f>IFERROR(IF(ISNA(AA217),#N/A,IF(J217=0,0,_xlfn.STDEV.P($Z217:AA217)/J217*100)),#N/A)</f>
        <v>#N/A</v>
      </c>
      <c r="AG217" s="40" t="e">
        <f>IFERROR(IF(ISNA(AB217),#N/A,IF(K217=0,0,_xlfn.STDEV.P($Z217:AB217)/K217*100)),#N/A)</f>
        <v>#N/A</v>
      </c>
      <c r="AH217" s="40" t="e">
        <f>IFERROR(IF(ISNA(AC217),#N/A,IF(L217=0,0,_xlfn.STDEV.P($Z217:AC217)/L217*100)),#N/A)</f>
        <v>#N/A</v>
      </c>
      <c r="AI217" s="40"/>
    </row>
    <row r="218" spans="1:40" x14ac:dyDescent="0.35">
      <c r="A218">
        <f t="shared" si="259"/>
        <v>12</v>
      </c>
      <c r="B218" s="35">
        <f t="array" ref="B218">IF(B217=0,0,MIN(IF(INDEX(DATOS,0,$N$2)=$U218,IF(ISNUMBER(INDEX(DATOS,0,$C218)),IF(INDEX(DATOS,0,$L$2)=0,IF(INDEX(DATOS,0,$M$2)=1,IF(ISNA(MATCH(INDEX(DATOS,0,$O$2),IF($E$7:E217=E218,$D$7:D217),0)),INDEX(DATOS,0,$K$2))))))))</f>
        <v>0</v>
      </c>
      <c r="C218" s="32">
        <f t="shared" si="260"/>
        <v>20</v>
      </c>
      <c r="D218" s="34" t="str">
        <f>IF($B218=0,"--",INDEX(DATOS,$B218,O$2))</f>
        <v>--</v>
      </c>
      <c r="E218" s="64" t="s">
        <v>1</v>
      </c>
      <c r="F218" s="36" t="str">
        <f t="shared" si="202"/>
        <v>--</v>
      </c>
      <c r="G218" s="109" t="e">
        <f>VLOOKUP($D218,LOC_UNICOS,G$2,0)</f>
        <v>#N/A</v>
      </c>
      <c r="H218" s="109" t="e">
        <f>VLOOKUP($D218,LOC_UNICOS,H$2,0)</f>
        <v>#N/A</v>
      </c>
      <c r="I218" s="38">
        <f t="array" ref="I218">IF($B218=0,-999,IF(COUNTIFS($Z218:Z218,#N/A)&gt;0,-999,AVERAGE($Z218:Z218)))</f>
        <v>-999</v>
      </c>
      <c r="J218" s="38">
        <f t="array" ref="J218">IF($B218=0,-999,IF(COUNTIFS($Z218:AA218,#N/A)&gt;0,-999,AVERAGE($Z218:AA218)))</f>
        <v>-999</v>
      </c>
      <c r="K218" s="38">
        <f t="array" ref="K218">IF($B218=0,-999,IF(COUNTIFS($Z218:AB218,#N/A)&gt;0,-999,AVERAGE($Z218:AB218)))</f>
        <v>-999</v>
      </c>
      <c r="L218" s="38">
        <f t="array" ref="L218">IF($B218=0,-999,IF(COUNTIFS($Z218:AC218,#N/A)&gt;0,-999,AVERAGE($Z218:AC218)))</f>
        <v>-999</v>
      </c>
      <c r="M218" s="38">
        <f t="shared" si="255"/>
        <v>-999</v>
      </c>
      <c r="N218" s="38">
        <f t="shared" si="250"/>
        <v>-999</v>
      </c>
      <c r="O218" s="38">
        <f t="shared" si="251"/>
        <v>-999</v>
      </c>
      <c r="P218" s="38">
        <f t="shared" si="252"/>
        <v>-999</v>
      </c>
      <c r="Q218" s="37">
        <f t="shared" si="256"/>
        <v>0</v>
      </c>
      <c r="R218" s="37">
        <f t="shared" si="237"/>
        <v>0</v>
      </c>
      <c r="S218" s="37">
        <f t="shared" si="238"/>
        <v>0</v>
      </c>
      <c r="T218" s="37">
        <f t="shared" si="239"/>
        <v>0</v>
      </c>
      <c r="U218" s="37">
        <f t="shared" si="257"/>
        <v>2018</v>
      </c>
      <c r="V218" s="37">
        <f t="shared" ref="V218:X218" si="270">U218-1</f>
        <v>2017</v>
      </c>
      <c r="W218" s="37">
        <f t="shared" si="270"/>
        <v>2016</v>
      </c>
      <c r="X218" s="37">
        <f t="shared" si="270"/>
        <v>2015</v>
      </c>
      <c r="Y218" s="39"/>
      <c r="Z218" s="62" t="e">
        <f>IFERROR(IF($B218=0,#N/A,AVERAGEIFS(INDEX(DATOS,0,$C218),INDEX(DATOS,0,$C218),"&lt;&gt;#N/D",INDEX(DATOS,0,$L$2),0,INDEX(DATOS,0,$M$2),1,INDEX(DATOS,0,$N$2),U218,INDEX(DATOS,0,$O$2),$D218)),#N/A)</f>
        <v>#N/A</v>
      </c>
      <c r="AA218" s="62" t="e">
        <f>IFERROR(IF($B218=0,#N/A,AVERAGEIFS(INDEX(DATOS,0,$C218),INDEX(DATOS,0,$C218),"&lt;&gt;#N/D",INDEX(DATOS,0,$L$2),0,INDEX(DATOS,0,$M$2),1,INDEX(DATOS,0,$N$2),V218,INDEX(DATOS,0,$O$2),$D218)),#N/A)</f>
        <v>#N/A</v>
      </c>
      <c r="AB218" s="62" t="e">
        <f>IFERROR(IF($B218=0,#N/A,AVERAGEIFS(INDEX(DATOS,0,$C218),INDEX(DATOS,0,$C218),"&lt;&gt;#N/D",INDEX(DATOS,0,$L$2),0,INDEX(DATOS,0,$M$2),1,INDEX(DATOS,0,$N$2),W218,INDEX(DATOS,0,$O$2),$D218)),#N/A)</f>
        <v>#N/A</v>
      </c>
      <c r="AC218" s="62" t="e">
        <f>IFERROR(IF($B218=0,#N/A,AVERAGEIFS(INDEX(DATOS,0,$C218),INDEX(DATOS,0,$C218),"&lt;&gt;#N/D",INDEX(DATOS,0,$L$2),0,INDEX(DATOS,0,$M$2),1,INDEX(DATOS,0,$N$2),X218,INDEX(DATOS,0,$O$2),$D218)),#N/A)</f>
        <v>#N/A</v>
      </c>
      <c r="AD218" s="33"/>
      <c r="AE218" s="40" t="e">
        <f>IFERROR(IF(ISNA(Z218),#N/A,IF(I218=0,0,_xlfn.STDEV.P($Z218:Z218)/I218*100)),#N/A)</f>
        <v>#N/A</v>
      </c>
      <c r="AF218" s="40" t="e">
        <f>IFERROR(IF(ISNA(AA218),#N/A,IF(J218=0,0,_xlfn.STDEV.P($Z218:AA218)/J218*100)),#N/A)</f>
        <v>#N/A</v>
      </c>
      <c r="AG218" s="40" t="e">
        <f>IFERROR(IF(ISNA(AB218),#N/A,IF(K218=0,0,_xlfn.STDEV.P($Z218:AB218)/K218*100)),#N/A)</f>
        <v>#N/A</v>
      </c>
      <c r="AH218" s="40" t="e">
        <f>IFERROR(IF(ISNA(AC218),#N/A,IF(L218=0,0,_xlfn.STDEV.P($Z218:AC218)/L218*100)),#N/A)</f>
        <v>#N/A</v>
      </c>
      <c r="AI218" s="40"/>
    </row>
    <row r="219" spans="1:40" x14ac:dyDescent="0.35">
      <c r="A219">
        <f t="shared" si="259"/>
        <v>13</v>
      </c>
      <c r="B219" s="35">
        <f t="array" ref="B219">IF(B218=0,0,MIN(IF(INDEX(DATOS,0,$N$2)=$U219,IF(ISNUMBER(INDEX(DATOS,0,$C219)),IF(INDEX(DATOS,0,$L$2)=0,IF(INDEX(DATOS,0,$M$2)=1,IF(ISNA(MATCH(INDEX(DATOS,0,$O$2),IF($E$7:E218=E219,$D$7:D218),0)),INDEX(DATOS,0,$K$2))))))))</f>
        <v>0</v>
      </c>
      <c r="C219" s="32">
        <f t="shared" si="260"/>
        <v>20</v>
      </c>
      <c r="D219" s="34" t="str">
        <f>IF($B219=0,"--",INDEX(DATOS,$B219,O$2))</f>
        <v>--</v>
      </c>
      <c r="E219" s="64" t="s">
        <v>1</v>
      </c>
      <c r="F219" s="36" t="str">
        <f t="shared" si="202"/>
        <v>--</v>
      </c>
      <c r="G219" s="109" t="e">
        <f>VLOOKUP($D219,LOC_UNICOS,G$2,0)</f>
        <v>#N/A</v>
      </c>
      <c r="H219" s="109" t="e">
        <f>VLOOKUP($D219,LOC_UNICOS,H$2,0)</f>
        <v>#N/A</v>
      </c>
      <c r="I219" s="38">
        <f t="array" ref="I219">IF($B219=0,-999,IF(COUNTIFS($Z219:Z219,#N/A)&gt;0,-999,AVERAGE($Z219:Z219)))</f>
        <v>-999</v>
      </c>
      <c r="J219" s="38">
        <f t="array" ref="J219">IF($B219=0,-999,IF(COUNTIFS($Z219:AA219,#N/A)&gt;0,-999,AVERAGE($Z219:AA219)))</f>
        <v>-999</v>
      </c>
      <c r="K219" s="38">
        <f t="array" ref="K219">IF($B219=0,-999,IF(COUNTIFS($Z219:AB219,#N/A)&gt;0,-999,AVERAGE($Z219:AB219)))</f>
        <v>-999</v>
      </c>
      <c r="L219" s="38">
        <f t="array" ref="L219">IF($B219=0,-999,IF(COUNTIFS($Z219:AC219,#N/A)&gt;0,-999,AVERAGE($Z219:AC219)))</f>
        <v>-999</v>
      </c>
      <c r="M219" s="38">
        <f t="shared" si="255"/>
        <v>-999</v>
      </c>
      <c r="N219" s="38">
        <f t="shared" si="250"/>
        <v>-999</v>
      </c>
      <c r="O219" s="38">
        <f t="shared" si="251"/>
        <v>-999</v>
      </c>
      <c r="P219" s="38">
        <f t="shared" si="252"/>
        <v>-999</v>
      </c>
      <c r="Q219" s="37">
        <f t="shared" si="256"/>
        <v>0</v>
      </c>
      <c r="R219" s="37">
        <f t="shared" si="237"/>
        <v>0</v>
      </c>
      <c r="S219" s="37">
        <f t="shared" si="238"/>
        <v>0</v>
      </c>
      <c r="T219" s="37">
        <f t="shared" si="239"/>
        <v>0</v>
      </c>
      <c r="U219" s="37">
        <f t="shared" si="257"/>
        <v>2018</v>
      </c>
      <c r="V219" s="37">
        <f t="shared" ref="V219:X219" si="271">U219-1</f>
        <v>2017</v>
      </c>
      <c r="W219" s="37">
        <f t="shared" si="271"/>
        <v>2016</v>
      </c>
      <c r="X219" s="37">
        <f t="shared" si="271"/>
        <v>2015</v>
      </c>
      <c r="Y219" s="39"/>
      <c r="Z219" s="62" t="e">
        <f>IFERROR(IF($B219=0,#N/A,AVERAGEIFS(INDEX(DATOS,0,$C219),INDEX(DATOS,0,$C219),"&lt;&gt;#N/D",INDEX(DATOS,0,$L$2),0,INDEX(DATOS,0,$M$2),1,INDEX(DATOS,0,$N$2),U219,INDEX(DATOS,0,$O$2),$D219)),#N/A)</f>
        <v>#N/A</v>
      </c>
      <c r="AA219" s="62" t="e">
        <f>IFERROR(IF($B219=0,#N/A,AVERAGEIFS(INDEX(DATOS,0,$C219),INDEX(DATOS,0,$C219),"&lt;&gt;#N/D",INDEX(DATOS,0,$L$2),0,INDEX(DATOS,0,$M$2),1,INDEX(DATOS,0,$N$2),V219,INDEX(DATOS,0,$O$2),$D219)),#N/A)</f>
        <v>#N/A</v>
      </c>
      <c r="AB219" s="62" t="e">
        <f>IFERROR(IF($B219=0,#N/A,AVERAGEIFS(INDEX(DATOS,0,$C219),INDEX(DATOS,0,$C219),"&lt;&gt;#N/D",INDEX(DATOS,0,$L$2),0,INDEX(DATOS,0,$M$2),1,INDEX(DATOS,0,$N$2),W219,INDEX(DATOS,0,$O$2),$D219)),#N/A)</f>
        <v>#N/A</v>
      </c>
      <c r="AC219" s="62" t="e">
        <f>IFERROR(IF($B219=0,#N/A,AVERAGEIFS(INDEX(DATOS,0,$C219),INDEX(DATOS,0,$C219),"&lt;&gt;#N/D",INDEX(DATOS,0,$L$2),0,INDEX(DATOS,0,$M$2),1,INDEX(DATOS,0,$N$2),X219,INDEX(DATOS,0,$O$2),$D219)),#N/A)</f>
        <v>#N/A</v>
      </c>
      <c r="AD219" s="33"/>
      <c r="AE219" s="40" t="e">
        <f>IFERROR(IF(ISNA(Z219),#N/A,IF(I219=0,0,_xlfn.STDEV.P($Z219:Z219)/I219*100)),#N/A)</f>
        <v>#N/A</v>
      </c>
      <c r="AF219" s="40" t="e">
        <f>IFERROR(IF(ISNA(AA219),#N/A,IF(J219=0,0,_xlfn.STDEV.P($Z219:AA219)/J219*100)),#N/A)</f>
        <v>#N/A</v>
      </c>
      <c r="AG219" s="40" t="e">
        <f>IFERROR(IF(ISNA(AB219),#N/A,IF(K219=0,0,_xlfn.STDEV.P($Z219:AB219)/K219*100)),#N/A)</f>
        <v>#N/A</v>
      </c>
      <c r="AH219" s="40" t="e">
        <f>IFERROR(IF(ISNA(AC219),#N/A,IF(L219=0,0,_xlfn.STDEV.P($Z219:AC219)/L219*100)),#N/A)</f>
        <v>#N/A</v>
      </c>
      <c r="AI219" s="40"/>
    </row>
    <row r="220" spans="1:40" x14ac:dyDescent="0.35">
      <c r="A220">
        <f t="shared" si="259"/>
        <v>14</v>
      </c>
      <c r="B220" s="35">
        <f t="array" ref="B220">IF(B219=0,0,MIN(IF(INDEX(DATOS,0,$N$2)=$U220,IF(ISNUMBER(INDEX(DATOS,0,$C220)),IF(INDEX(DATOS,0,$L$2)=0,IF(INDEX(DATOS,0,$M$2)=1,IF(ISNA(MATCH(INDEX(DATOS,0,$O$2),IF($E$7:E219=E220,$D$7:D219),0)),INDEX(DATOS,0,$K$2))))))))</f>
        <v>0</v>
      </c>
      <c r="C220" s="32">
        <f t="shared" si="260"/>
        <v>20</v>
      </c>
      <c r="D220" s="34" t="str">
        <f>IF($B220=0,"--",INDEX(DATOS,$B220,O$2))</f>
        <v>--</v>
      </c>
      <c r="E220" s="64" t="s">
        <v>1</v>
      </c>
      <c r="F220" s="36" t="str">
        <f t="shared" si="202"/>
        <v>--</v>
      </c>
      <c r="G220" s="109" t="e">
        <f>VLOOKUP($D220,LOC_UNICOS,G$2,0)</f>
        <v>#N/A</v>
      </c>
      <c r="H220" s="109" t="e">
        <f>VLOOKUP($D220,LOC_UNICOS,H$2,0)</f>
        <v>#N/A</v>
      </c>
      <c r="I220" s="38">
        <f t="array" ref="I220">IF($B220=0,-999,IF(COUNTIFS($Z220:Z220,#N/A)&gt;0,-999,AVERAGE($Z220:Z220)))</f>
        <v>-999</v>
      </c>
      <c r="J220" s="38">
        <f t="array" ref="J220">IF($B220=0,-999,IF(COUNTIFS($Z220:AA220,#N/A)&gt;0,-999,AVERAGE($Z220:AA220)))</f>
        <v>-999</v>
      </c>
      <c r="K220" s="38">
        <f t="array" ref="K220">IF($B220=0,-999,IF(COUNTIFS($Z220:AB220,#N/A)&gt;0,-999,AVERAGE($Z220:AB220)))</f>
        <v>-999</v>
      </c>
      <c r="L220" s="38">
        <f t="array" ref="L220">IF($B220=0,-999,IF(COUNTIFS($Z220:AC220,#N/A)&gt;0,-999,AVERAGE($Z220:AC220)))</f>
        <v>-999</v>
      </c>
      <c r="M220" s="38">
        <f t="shared" si="255"/>
        <v>-999</v>
      </c>
      <c r="N220" s="38">
        <f t="shared" si="250"/>
        <v>-999</v>
      </c>
      <c r="O220" s="38">
        <f t="shared" si="251"/>
        <v>-999</v>
      </c>
      <c r="P220" s="38">
        <f t="shared" si="252"/>
        <v>-999</v>
      </c>
      <c r="Q220" s="37">
        <f t="shared" si="256"/>
        <v>0</v>
      </c>
      <c r="R220" s="37">
        <f t="shared" si="237"/>
        <v>0</v>
      </c>
      <c r="S220" s="37">
        <f t="shared" si="238"/>
        <v>0</v>
      </c>
      <c r="T220" s="37">
        <f t="shared" si="239"/>
        <v>0</v>
      </c>
      <c r="U220" s="37">
        <f t="shared" si="257"/>
        <v>2018</v>
      </c>
      <c r="V220" s="37">
        <f t="shared" ref="V220:X220" si="272">U220-1</f>
        <v>2017</v>
      </c>
      <c r="W220" s="37">
        <f t="shared" si="272"/>
        <v>2016</v>
      </c>
      <c r="X220" s="37">
        <f t="shared" si="272"/>
        <v>2015</v>
      </c>
      <c r="Y220" s="39"/>
      <c r="Z220" s="62" t="e">
        <f>IFERROR(IF($B220=0,#N/A,AVERAGEIFS(INDEX(DATOS,0,$C220),INDEX(DATOS,0,$C220),"&lt;&gt;#N/D",INDEX(DATOS,0,$L$2),0,INDEX(DATOS,0,$M$2),1,INDEX(DATOS,0,$N$2),U220,INDEX(DATOS,0,$O$2),$D220)),#N/A)</f>
        <v>#N/A</v>
      </c>
      <c r="AA220" s="62" t="e">
        <f>IFERROR(IF($B220=0,#N/A,AVERAGEIFS(INDEX(DATOS,0,$C220),INDEX(DATOS,0,$C220),"&lt;&gt;#N/D",INDEX(DATOS,0,$L$2),0,INDEX(DATOS,0,$M$2),1,INDEX(DATOS,0,$N$2),V220,INDEX(DATOS,0,$O$2),$D220)),#N/A)</f>
        <v>#N/A</v>
      </c>
      <c r="AB220" s="62" t="e">
        <f>IFERROR(IF($B220=0,#N/A,AVERAGEIFS(INDEX(DATOS,0,$C220),INDEX(DATOS,0,$C220),"&lt;&gt;#N/D",INDEX(DATOS,0,$L$2),0,INDEX(DATOS,0,$M$2),1,INDEX(DATOS,0,$N$2),W220,INDEX(DATOS,0,$O$2),$D220)),#N/A)</f>
        <v>#N/A</v>
      </c>
      <c r="AC220" s="62" t="e">
        <f>IFERROR(IF($B220=0,#N/A,AVERAGEIFS(INDEX(DATOS,0,$C220),INDEX(DATOS,0,$C220),"&lt;&gt;#N/D",INDEX(DATOS,0,$L$2),0,INDEX(DATOS,0,$M$2),1,INDEX(DATOS,0,$N$2),X220,INDEX(DATOS,0,$O$2),$D220)),#N/A)</f>
        <v>#N/A</v>
      </c>
      <c r="AD220" s="33"/>
      <c r="AE220" s="40" t="e">
        <f>IFERROR(IF(ISNA(Z220),#N/A,IF(I220=0,0,_xlfn.STDEV.P($Z220:Z220)/I220*100)),#N/A)</f>
        <v>#N/A</v>
      </c>
      <c r="AF220" s="40" t="e">
        <f>IFERROR(IF(ISNA(AA220),#N/A,IF(J220=0,0,_xlfn.STDEV.P($Z220:AA220)/J220*100)),#N/A)</f>
        <v>#N/A</v>
      </c>
      <c r="AG220" s="40" t="e">
        <f>IFERROR(IF(ISNA(AB220),#N/A,IF(K220=0,0,_xlfn.STDEV.P($Z220:AB220)/K220*100)),#N/A)</f>
        <v>#N/A</v>
      </c>
      <c r="AH220" s="40" t="e">
        <f>IFERROR(IF(ISNA(AC220),#N/A,IF(L220=0,0,_xlfn.STDEV.P($Z220:AC220)/L220*100)),#N/A)</f>
        <v>#N/A</v>
      </c>
      <c r="AI220" s="40"/>
    </row>
    <row r="221" spans="1:40" x14ac:dyDescent="0.35">
      <c r="A221">
        <f t="shared" si="259"/>
        <v>15</v>
      </c>
      <c r="B221" s="35">
        <f t="array" ref="B221">IF(B220=0,0,MIN(IF(INDEX(DATOS,0,$N$2)=$U221,IF(ISNUMBER(INDEX(DATOS,0,$C221)),IF(INDEX(DATOS,0,$L$2)=0,IF(INDEX(DATOS,0,$M$2)=1,IF(ISNA(MATCH(INDEX(DATOS,0,$O$2),IF($E$7:E220=E221,$D$7:D220),0)),INDEX(DATOS,0,$K$2))))))))</f>
        <v>0</v>
      </c>
      <c r="C221" s="32">
        <f t="shared" si="260"/>
        <v>20</v>
      </c>
      <c r="D221" s="34" t="str">
        <f>IF($B221=0,"--",INDEX(DATOS,$B221,O$2))</f>
        <v>--</v>
      </c>
      <c r="E221" s="64" t="s">
        <v>1</v>
      </c>
      <c r="F221" s="36" t="str">
        <f t="shared" si="202"/>
        <v>--</v>
      </c>
      <c r="G221" s="109" t="e">
        <f>VLOOKUP($D221,LOC_UNICOS,G$2,0)</f>
        <v>#N/A</v>
      </c>
      <c r="H221" s="109" t="e">
        <f>VLOOKUP($D221,LOC_UNICOS,H$2,0)</f>
        <v>#N/A</v>
      </c>
      <c r="I221" s="38">
        <f t="array" ref="I221">IF($B221=0,-999,IF(COUNTIFS($Z221:Z221,#N/A)&gt;0,-999,AVERAGE($Z221:Z221)))</f>
        <v>-999</v>
      </c>
      <c r="J221" s="38">
        <f t="array" ref="J221">IF($B221=0,-999,IF(COUNTIFS($Z221:AA221,#N/A)&gt;0,-999,AVERAGE($Z221:AA221)))</f>
        <v>-999</v>
      </c>
      <c r="K221" s="38">
        <f t="array" ref="K221">IF($B221=0,-999,IF(COUNTIFS($Z221:AB221,#N/A)&gt;0,-999,AVERAGE($Z221:AB221)))</f>
        <v>-999</v>
      </c>
      <c r="L221" s="38">
        <f t="array" ref="L221">IF($B221=0,-999,IF(COUNTIFS($Z221:AC221,#N/A)&gt;0,-999,AVERAGE($Z221:AC221)))</f>
        <v>-999</v>
      </c>
      <c r="M221" s="38">
        <f t="shared" si="255"/>
        <v>-999</v>
      </c>
      <c r="N221" s="38">
        <f t="shared" si="250"/>
        <v>-999</v>
      </c>
      <c r="O221" s="38">
        <f t="shared" si="251"/>
        <v>-999</v>
      </c>
      <c r="P221" s="38">
        <f t="shared" si="252"/>
        <v>-999</v>
      </c>
      <c r="Q221" s="37">
        <f t="shared" si="256"/>
        <v>0</v>
      </c>
      <c r="R221" s="37">
        <f t="shared" si="237"/>
        <v>0</v>
      </c>
      <c r="S221" s="37">
        <f t="shared" si="238"/>
        <v>0</v>
      </c>
      <c r="T221" s="37">
        <f t="shared" si="239"/>
        <v>0</v>
      </c>
      <c r="U221" s="37">
        <f t="shared" si="257"/>
        <v>2018</v>
      </c>
      <c r="V221" s="37">
        <f t="shared" ref="V221:X221" si="273">U221-1</f>
        <v>2017</v>
      </c>
      <c r="W221" s="37">
        <f t="shared" si="273"/>
        <v>2016</v>
      </c>
      <c r="X221" s="37">
        <f t="shared" si="273"/>
        <v>2015</v>
      </c>
      <c r="Y221" s="39"/>
      <c r="Z221" s="62" t="e">
        <f>IFERROR(IF($B221=0,#N/A,AVERAGEIFS(INDEX(DATOS,0,$C221),INDEX(DATOS,0,$C221),"&lt;&gt;#N/D",INDEX(DATOS,0,$L$2),0,INDEX(DATOS,0,$M$2),1,INDEX(DATOS,0,$N$2),U221,INDEX(DATOS,0,$O$2),$D221)),#N/A)</f>
        <v>#N/A</v>
      </c>
      <c r="AA221" s="62" t="e">
        <f>IFERROR(IF($B221=0,#N/A,AVERAGEIFS(INDEX(DATOS,0,$C221),INDEX(DATOS,0,$C221),"&lt;&gt;#N/D",INDEX(DATOS,0,$L$2),0,INDEX(DATOS,0,$M$2),1,INDEX(DATOS,0,$N$2),V221,INDEX(DATOS,0,$O$2),$D221)),#N/A)</f>
        <v>#N/A</v>
      </c>
      <c r="AB221" s="62" t="e">
        <f>IFERROR(IF($B221=0,#N/A,AVERAGEIFS(INDEX(DATOS,0,$C221),INDEX(DATOS,0,$C221),"&lt;&gt;#N/D",INDEX(DATOS,0,$L$2),0,INDEX(DATOS,0,$M$2),1,INDEX(DATOS,0,$N$2),W221,INDEX(DATOS,0,$O$2),$D221)),#N/A)</f>
        <v>#N/A</v>
      </c>
      <c r="AC221" s="62" t="e">
        <f>IFERROR(IF($B221=0,#N/A,AVERAGEIFS(INDEX(DATOS,0,$C221),INDEX(DATOS,0,$C221),"&lt;&gt;#N/D",INDEX(DATOS,0,$L$2),0,INDEX(DATOS,0,$M$2),1,INDEX(DATOS,0,$N$2),X221,INDEX(DATOS,0,$O$2),$D221)),#N/A)</f>
        <v>#N/A</v>
      </c>
      <c r="AD221" s="33"/>
      <c r="AE221" s="40" t="e">
        <f>IFERROR(IF(ISNA(Z221),#N/A,IF(I221=0,0,_xlfn.STDEV.P($Z221:Z221)/I221*100)),#N/A)</f>
        <v>#N/A</v>
      </c>
      <c r="AF221" s="40" t="e">
        <f>IFERROR(IF(ISNA(AA221),#N/A,IF(J221=0,0,_xlfn.STDEV.P($Z221:AA221)/J221*100)),#N/A)</f>
        <v>#N/A</v>
      </c>
      <c r="AG221" s="40" t="e">
        <f>IFERROR(IF(ISNA(AB221),#N/A,IF(K221=0,0,_xlfn.STDEV.P($Z221:AB221)/K221*100)),#N/A)</f>
        <v>#N/A</v>
      </c>
      <c r="AH221" s="40" t="e">
        <f>IFERROR(IF(ISNA(AC221),#N/A,IF(L221=0,0,_xlfn.STDEV.P($Z221:AC221)/L221*100)),#N/A)</f>
        <v>#N/A</v>
      </c>
      <c r="AI221" s="40"/>
    </row>
    <row r="222" spans="1:40" x14ac:dyDescent="0.35">
      <c r="A222">
        <f t="shared" si="259"/>
        <v>16</v>
      </c>
      <c r="B222" s="35">
        <f t="array" ref="B222">IF(B221=0,0,MIN(IF(INDEX(DATOS,0,$N$2)=$U222,IF(ISNUMBER(INDEX(DATOS,0,$C222)),IF(INDEX(DATOS,0,$L$2)=0,IF(INDEX(DATOS,0,$M$2)=1,IF(ISNA(MATCH(INDEX(DATOS,0,$O$2),IF($E$7:E221=E222,$D$7:D221),0)),INDEX(DATOS,0,$K$2))))))))</f>
        <v>0</v>
      </c>
      <c r="C222" s="32">
        <f t="shared" si="260"/>
        <v>20</v>
      </c>
      <c r="D222" s="34" t="str">
        <f>IF($B222=0,"--",INDEX(DATOS,$B222,O$2))</f>
        <v>--</v>
      </c>
      <c r="E222" s="64" t="s">
        <v>1</v>
      </c>
      <c r="F222" s="36" t="str">
        <f t="shared" si="202"/>
        <v>--</v>
      </c>
      <c r="G222" s="109" t="e">
        <f>VLOOKUP($D222,LOC_UNICOS,G$2,0)</f>
        <v>#N/A</v>
      </c>
      <c r="H222" s="109" t="e">
        <f>VLOOKUP($D222,LOC_UNICOS,H$2,0)</f>
        <v>#N/A</v>
      </c>
      <c r="I222" s="38">
        <f t="array" ref="I222">IF($B222=0,-999,IF(COUNTIFS($Z222:Z222,#N/A)&gt;0,-999,AVERAGE($Z222:Z222)))</f>
        <v>-999</v>
      </c>
      <c r="J222" s="38">
        <f t="array" ref="J222">IF($B222=0,-999,IF(COUNTIFS($Z222:AA222,#N/A)&gt;0,-999,AVERAGE($Z222:AA222)))</f>
        <v>-999</v>
      </c>
      <c r="K222" s="38">
        <f t="array" ref="K222">IF($B222=0,-999,IF(COUNTIFS($Z222:AB222,#N/A)&gt;0,-999,AVERAGE($Z222:AB222)))</f>
        <v>-999</v>
      </c>
      <c r="L222" s="38">
        <f t="array" ref="L222">IF($B222=0,-999,IF(COUNTIFS($Z222:AC222,#N/A)&gt;0,-999,AVERAGE($Z222:AC222)))</f>
        <v>-999</v>
      </c>
      <c r="M222" s="38">
        <f t="shared" si="255"/>
        <v>-999</v>
      </c>
      <c r="N222" s="38">
        <f t="shared" si="250"/>
        <v>-999</v>
      </c>
      <c r="O222" s="38">
        <f t="shared" si="251"/>
        <v>-999</v>
      </c>
      <c r="P222" s="38">
        <f t="shared" si="252"/>
        <v>-999</v>
      </c>
      <c r="Q222" s="37">
        <f t="shared" si="256"/>
        <v>0</v>
      </c>
      <c r="R222" s="37">
        <f t="shared" si="237"/>
        <v>0</v>
      </c>
      <c r="S222" s="37">
        <f t="shared" si="238"/>
        <v>0</v>
      </c>
      <c r="T222" s="37">
        <f t="shared" si="239"/>
        <v>0</v>
      </c>
      <c r="U222" s="37">
        <f t="shared" si="257"/>
        <v>2018</v>
      </c>
      <c r="V222" s="37">
        <f t="shared" ref="V222:X222" si="274">U222-1</f>
        <v>2017</v>
      </c>
      <c r="W222" s="37">
        <f t="shared" si="274"/>
        <v>2016</v>
      </c>
      <c r="X222" s="37">
        <f t="shared" si="274"/>
        <v>2015</v>
      </c>
      <c r="Y222" s="39"/>
      <c r="Z222" s="62" t="e">
        <f>IFERROR(IF($B222=0,#N/A,AVERAGEIFS(INDEX(DATOS,0,$C222),INDEX(DATOS,0,$C222),"&lt;&gt;#N/D",INDEX(DATOS,0,$L$2),0,INDEX(DATOS,0,$M$2),1,INDEX(DATOS,0,$N$2),U222,INDEX(DATOS,0,$O$2),$D222)),#N/A)</f>
        <v>#N/A</v>
      </c>
      <c r="AA222" s="62" t="e">
        <f>IFERROR(IF($B222=0,#N/A,AVERAGEIFS(INDEX(DATOS,0,$C222),INDEX(DATOS,0,$C222),"&lt;&gt;#N/D",INDEX(DATOS,0,$L$2),0,INDEX(DATOS,0,$M$2),1,INDEX(DATOS,0,$N$2),V222,INDEX(DATOS,0,$O$2),$D222)),#N/A)</f>
        <v>#N/A</v>
      </c>
      <c r="AB222" s="62" t="e">
        <f>IFERROR(IF($B222=0,#N/A,AVERAGEIFS(INDEX(DATOS,0,$C222),INDEX(DATOS,0,$C222),"&lt;&gt;#N/D",INDEX(DATOS,0,$L$2),0,INDEX(DATOS,0,$M$2),1,INDEX(DATOS,0,$N$2),W222,INDEX(DATOS,0,$O$2),$D222)),#N/A)</f>
        <v>#N/A</v>
      </c>
      <c r="AC222" s="62" t="e">
        <f>IFERROR(IF($B222=0,#N/A,AVERAGEIFS(INDEX(DATOS,0,$C222),INDEX(DATOS,0,$C222),"&lt;&gt;#N/D",INDEX(DATOS,0,$L$2),0,INDEX(DATOS,0,$M$2),1,INDEX(DATOS,0,$N$2),X222,INDEX(DATOS,0,$O$2),$D222)),#N/A)</f>
        <v>#N/A</v>
      </c>
      <c r="AD222" s="33"/>
      <c r="AE222" s="40" t="e">
        <f>IFERROR(IF(ISNA(Z222),#N/A,IF(I222=0,0,_xlfn.STDEV.P($Z222:Z222)/I222*100)),#N/A)</f>
        <v>#N/A</v>
      </c>
      <c r="AF222" s="40" t="e">
        <f>IFERROR(IF(ISNA(AA222),#N/A,IF(J222=0,0,_xlfn.STDEV.P($Z222:AA222)/J222*100)),#N/A)</f>
        <v>#N/A</v>
      </c>
      <c r="AG222" s="40" t="e">
        <f>IFERROR(IF(ISNA(AB222),#N/A,IF(K222=0,0,_xlfn.STDEV.P($Z222:AB222)/K222*100)),#N/A)</f>
        <v>#N/A</v>
      </c>
      <c r="AH222" s="40" t="e">
        <f>IFERROR(IF(ISNA(AC222),#N/A,IF(L222=0,0,_xlfn.STDEV.P($Z222:AC222)/L222*100)),#N/A)</f>
        <v>#N/A</v>
      </c>
      <c r="AI222" s="40"/>
    </row>
    <row r="223" spans="1:40" x14ac:dyDescent="0.35">
      <c r="A223">
        <f t="shared" si="259"/>
        <v>17</v>
      </c>
      <c r="B223" s="35">
        <f t="array" ref="B223">IF(B222=0,0,MIN(IF(INDEX(DATOS,0,$N$2)=$U223,IF(ISNUMBER(INDEX(DATOS,0,$C223)),IF(INDEX(DATOS,0,$L$2)=0,IF(INDEX(DATOS,0,$M$2)=1,IF(ISNA(MATCH(INDEX(DATOS,0,$O$2),IF($E$7:E222=E223,$D$7:D222),0)),INDEX(DATOS,0,$K$2))))))))</f>
        <v>0</v>
      </c>
      <c r="C223" s="32">
        <f t="shared" si="260"/>
        <v>20</v>
      </c>
      <c r="D223" s="34" t="str">
        <f>IF($B223=0,"--",INDEX(DATOS,$B223,O$2))</f>
        <v>--</v>
      </c>
      <c r="E223" s="64" t="s">
        <v>1</v>
      </c>
      <c r="F223" s="36" t="str">
        <f t="shared" si="202"/>
        <v>--</v>
      </c>
      <c r="G223" s="109" t="e">
        <f>VLOOKUP($D223,LOC_UNICOS,G$2,0)</f>
        <v>#N/A</v>
      </c>
      <c r="H223" s="109" t="e">
        <f>VLOOKUP($D223,LOC_UNICOS,H$2,0)</f>
        <v>#N/A</v>
      </c>
      <c r="I223" s="38">
        <f t="array" ref="I223">IF($B223=0,-999,IF(COUNTIFS($Z223:Z223,#N/A)&gt;0,-999,AVERAGE($Z223:Z223)))</f>
        <v>-999</v>
      </c>
      <c r="J223" s="38">
        <f t="array" ref="J223">IF($B223=0,-999,IF(COUNTIFS($Z223:AA223,#N/A)&gt;0,-999,AVERAGE($Z223:AA223)))</f>
        <v>-999</v>
      </c>
      <c r="K223" s="38">
        <f t="array" ref="K223">IF($B223=0,-999,IF(COUNTIFS($Z223:AB223,#N/A)&gt;0,-999,AVERAGE($Z223:AB223)))</f>
        <v>-999</v>
      </c>
      <c r="L223" s="38">
        <f t="array" ref="L223">IF($B223=0,-999,IF(COUNTIFS($Z223:AC223,#N/A)&gt;0,-999,AVERAGE($Z223:AC223)))</f>
        <v>-999</v>
      </c>
      <c r="M223" s="38">
        <f t="shared" si="255"/>
        <v>-999</v>
      </c>
      <c r="N223" s="38">
        <f t="shared" si="250"/>
        <v>-999</v>
      </c>
      <c r="O223" s="38">
        <f t="shared" si="251"/>
        <v>-999</v>
      </c>
      <c r="P223" s="38">
        <f t="shared" si="252"/>
        <v>-999</v>
      </c>
      <c r="Q223" s="37">
        <f t="shared" si="256"/>
        <v>0</v>
      </c>
      <c r="R223" s="37">
        <f t="shared" si="237"/>
        <v>0</v>
      </c>
      <c r="S223" s="37">
        <f t="shared" si="238"/>
        <v>0</v>
      </c>
      <c r="T223" s="37">
        <f t="shared" si="239"/>
        <v>0</v>
      </c>
      <c r="U223" s="37">
        <f t="shared" si="257"/>
        <v>2018</v>
      </c>
      <c r="V223" s="37">
        <f t="shared" ref="V223:X223" si="275">U223-1</f>
        <v>2017</v>
      </c>
      <c r="W223" s="37">
        <f t="shared" si="275"/>
        <v>2016</v>
      </c>
      <c r="X223" s="37">
        <f t="shared" si="275"/>
        <v>2015</v>
      </c>
      <c r="Y223" s="39"/>
      <c r="Z223" s="62" t="e">
        <f>IFERROR(IF($B223=0,#N/A,AVERAGEIFS(INDEX(DATOS,0,$C223),INDEX(DATOS,0,$C223),"&lt;&gt;#N/D",INDEX(DATOS,0,$L$2),0,INDEX(DATOS,0,$M$2),1,INDEX(DATOS,0,$N$2),U223,INDEX(DATOS,0,$O$2),$D223)),#N/A)</f>
        <v>#N/A</v>
      </c>
      <c r="AA223" s="62" t="e">
        <f>IFERROR(IF($B223=0,#N/A,AVERAGEIFS(INDEX(DATOS,0,$C223),INDEX(DATOS,0,$C223),"&lt;&gt;#N/D",INDEX(DATOS,0,$L$2),0,INDEX(DATOS,0,$M$2),1,INDEX(DATOS,0,$N$2),V223,INDEX(DATOS,0,$O$2),$D223)),#N/A)</f>
        <v>#N/A</v>
      </c>
      <c r="AB223" s="62" t="e">
        <f>IFERROR(IF($B223=0,#N/A,AVERAGEIFS(INDEX(DATOS,0,$C223),INDEX(DATOS,0,$C223),"&lt;&gt;#N/D",INDEX(DATOS,0,$L$2),0,INDEX(DATOS,0,$M$2),1,INDEX(DATOS,0,$N$2),W223,INDEX(DATOS,0,$O$2),$D223)),#N/A)</f>
        <v>#N/A</v>
      </c>
      <c r="AC223" s="62" t="e">
        <f>IFERROR(IF($B223=0,#N/A,AVERAGEIFS(INDEX(DATOS,0,$C223),INDEX(DATOS,0,$C223),"&lt;&gt;#N/D",INDEX(DATOS,0,$L$2),0,INDEX(DATOS,0,$M$2),1,INDEX(DATOS,0,$N$2),X223,INDEX(DATOS,0,$O$2),$D223)),#N/A)</f>
        <v>#N/A</v>
      </c>
      <c r="AD223" s="33"/>
      <c r="AE223" s="40" t="e">
        <f>IFERROR(IF(ISNA(Z223),#N/A,IF(I223=0,0,_xlfn.STDEV.P($Z223:Z223)/I223*100)),#N/A)</f>
        <v>#N/A</v>
      </c>
      <c r="AF223" s="40" t="e">
        <f>IFERROR(IF(ISNA(AA223),#N/A,IF(J223=0,0,_xlfn.STDEV.P($Z223:AA223)/J223*100)),#N/A)</f>
        <v>#N/A</v>
      </c>
      <c r="AG223" s="40" t="e">
        <f>IFERROR(IF(ISNA(AB223),#N/A,IF(K223=0,0,_xlfn.STDEV.P($Z223:AB223)/K223*100)),#N/A)</f>
        <v>#N/A</v>
      </c>
      <c r="AH223" s="40" t="e">
        <f>IFERROR(IF(ISNA(AC223),#N/A,IF(L223=0,0,_xlfn.STDEV.P($Z223:AC223)/L223*100)),#N/A)</f>
        <v>#N/A</v>
      </c>
      <c r="AI223" s="40"/>
    </row>
    <row r="224" spans="1:40" x14ac:dyDescent="0.35">
      <c r="A224">
        <f t="shared" si="259"/>
        <v>18</v>
      </c>
      <c r="B224" s="35">
        <f t="array" ref="B224">IF(B223=0,0,MIN(IF(INDEX(DATOS,0,$N$2)=$U224,IF(ISNUMBER(INDEX(DATOS,0,$C224)),IF(INDEX(DATOS,0,$L$2)=0,IF(INDEX(DATOS,0,$M$2)=1,IF(ISNA(MATCH(INDEX(DATOS,0,$O$2),IF($E$7:E223=E224,$D$7:D223),0)),INDEX(DATOS,0,$K$2))))))))</f>
        <v>0</v>
      </c>
      <c r="C224" s="32">
        <f t="shared" si="260"/>
        <v>20</v>
      </c>
      <c r="D224" s="34" t="str">
        <f>IF($B224=0,"--",INDEX(DATOS,$B224,O$2))</f>
        <v>--</v>
      </c>
      <c r="E224" s="64" t="s">
        <v>1</v>
      </c>
      <c r="F224" s="36" t="str">
        <f t="shared" si="202"/>
        <v>--</v>
      </c>
      <c r="G224" s="109" t="e">
        <f>VLOOKUP($D224,LOC_UNICOS,G$2,0)</f>
        <v>#N/A</v>
      </c>
      <c r="H224" s="109" t="e">
        <f>VLOOKUP($D224,LOC_UNICOS,H$2,0)</f>
        <v>#N/A</v>
      </c>
      <c r="I224" s="38">
        <f t="array" ref="I224">IF($B224=0,-999,IF(COUNTIFS($Z224:Z224,#N/A)&gt;0,-999,AVERAGE($Z224:Z224)))</f>
        <v>-999</v>
      </c>
      <c r="J224" s="38">
        <f t="array" ref="J224">IF($B224=0,-999,IF(COUNTIFS($Z224:AA224,#N/A)&gt;0,-999,AVERAGE($Z224:AA224)))</f>
        <v>-999</v>
      </c>
      <c r="K224" s="38">
        <f t="array" ref="K224">IF($B224=0,-999,IF(COUNTIFS($Z224:AB224,#N/A)&gt;0,-999,AVERAGE($Z224:AB224)))</f>
        <v>-999</v>
      </c>
      <c r="L224" s="38">
        <f t="array" ref="L224">IF($B224=0,-999,IF(COUNTIFS($Z224:AC224,#N/A)&gt;0,-999,AVERAGE($Z224:AC224)))</f>
        <v>-999</v>
      </c>
      <c r="M224" s="38">
        <f t="shared" si="255"/>
        <v>-999</v>
      </c>
      <c r="N224" s="38">
        <f t="shared" si="250"/>
        <v>-999</v>
      </c>
      <c r="O224" s="38">
        <f t="shared" si="251"/>
        <v>-999</v>
      </c>
      <c r="P224" s="38">
        <f t="shared" si="252"/>
        <v>-999</v>
      </c>
      <c r="Q224" s="37">
        <f t="shared" si="256"/>
        <v>0</v>
      </c>
      <c r="R224" s="37">
        <f t="shared" si="237"/>
        <v>0</v>
      </c>
      <c r="S224" s="37">
        <f t="shared" si="238"/>
        <v>0</v>
      </c>
      <c r="T224" s="37">
        <f t="shared" si="239"/>
        <v>0</v>
      </c>
      <c r="U224" s="37">
        <f t="shared" si="257"/>
        <v>2018</v>
      </c>
      <c r="V224" s="37">
        <f t="shared" ref="V224:X224" si="276">U224-1</f>
        <v>2017</v>
      </c>
      <c r="W224" s="37">
        <f t="shared" si="276"/>
        <v>2016</v>
      </c>
      <c r="X224" s="37">
        <f t="shared" si="276"/>
        <v>2015</v>
      </c>
      <c r="Y224" s="39"/>
      <c r="Z224" s="62" t="e">
        <f>IFERROR(IF($B224=0,#N/A,AVERAGEIFS(INDEX(DATOS,0,$C224),INDEX(DATOS,0,$C224),"&lt;&gt;#N/D",INDEX(DATOS,0,$L$2),0,INDEX(DATOS,0,$M$2),1,INDEX(DATOS,0,$N$2),U224,INDEX(DATOS,0,$O$2),$D224)),#N/A)</f>
        <v>#N/A</v>
      </c>
      <c r="AA224" s="62" t="e">
        <f>IFERROR(IF($B224=0,#N/A,AVERAGEIFS(INDEX(DATOS,0,$C224),INDEX(DATOS,0,$C224),"&lt;&gt;#N/D",INDEX(DATOS,0,$L$2),0,INDEX(DATOS,0,$M$2),1,INDEX(DATOS,0,$N$2),V224,INDEX(DATOS,0,$O$2),$D224)),#N/A)</f>
        <v>#N/A</v>
      </c>
      <c r="AB224" s="62" t="e">
        <f>IFERROR(IF($B224=0,#N/A,AVERAGEIFS(INDEX(DATOS,0,$C224),INDEX(DATOS,0,$C224),"&lt;&gt;#N/D",INDEX(DATOS,0,$L$2),0,INDEX(DATOS,0,$M$2),1,INDEX(DATOS,0,$N$2),W224,INDEX(DATOS,0,$O$2),$D224)),#N/A)</f>
        <v>#N/A</v>
      </c>
      <c r="AC224" s="62" t="e">
        <f>IFERROR(IF($B224=0,#N/A,AVERAGEIFS(INDEX(DATOS,0,$C224),INDEX(DATOS,0,$C224),"&lt;&gt;#N/D",INDEX(DATOS,0,$L$2),0,INDEX(DATOS,0,$M$2),1,INDEX(DATOS,0,$N$2),X224,INDEX(DATOS,0,$O$2),$D224)),#N/A)</f>
        <v>#N/A</v>
      </c>
      <c r="AD224" s="33"/>
      <c r="AE224" s="40" t="e">
        <f>IFERROR(IF(ISNA(Z224),#N/A,IF(I224=0,0,_xlfn.STDEV.P($Z224:Z224)/I224*100)),#N/A)</f>
        <v>#N/A</v>
      </c>
      <c r="AF224" s="40" t="e">
        <f>IFERROR(IF(ISNA(AA224),#N/A,IF(J224=0,0,_xlfn.STDEV.P($Z224:AA224)/J224*100)),#N/A)</f>
        <v>#N/A</v>
      </c>
      <c r="AG224" s="40" t="e">
        <f>IFERROR(IF(ISNA(AB224),#N/A,IF(K224=0,0,_xlfn.STDEV.P($Z224:AB224)/K224*100)),#N/A)</f>
        <v>#N/A</v>
      </c>
      <c r="AH224" s="40" t="e">
        <f>IFERROR(IF(ISNA(AC224),#N/A,IF(L224=0,0,_xlfn.STDEV.P($Z224:AC224)/L224*100)),#N/A)</f>
        <v>#N/A</v>
      </c>
      <c r="AI224" s="40"/>
    </row>
    <row r="225" spans="1:35" x14ac:dyDescent="0.35">
      <c r="A225">
        <f t="shared" si="259"/>
        <v>19</v>
      </c>
      <c r="B225" s="35">
        <f t="array" ref="B225">IF(B224=0,0,MIN(IF(INDEX(DATOS,0,$N$2)=$U225,IF(ISNUMBER(INDEX(DATOS,0,$C225)),IF(INDEX(DATOS,0,$L$2)=0,IF(INDEX(DATOS,0,$M$2)=1,IF(ISNA(MATCH(INDEX(DATOS,0,$O$2),IF($E$7:E224=E225,$D$7:D224),0)),INDEX(DATOS,0,$K$2))))))))</f>
        <v>0</v>
      </c>
      <c r="C225" s="32">
        <f t="shared" si="260"/>
        <v>20</v>
      </c>
      <c r="D225" s="34" t="str">
        <f>IF($B225=0,"--",INDEX(DATOS,$B225,O$2))</f>
        <v>--</v>
      </c>
      <c r="E225" s="64" t="s">
        <v>1</v>
      </c>
      <c r="F225" s="36" t="str">
        <f t="shared" si="202"/>
        <v>--</v>
      </c>
      <c r="G225" s="109" t="e">
        <f>VLOOKUP($D225,LOC_UNICOS,G$2,0)</f>
        <v>#N/A</v>
      </c>
      <c r="H225" s="109" t="e">
        <f>VLOOKUP($D225,LOC_UNICOS,H$2,0)</f>
        <v>#N/A</v>
      </c>
      <c r="I225" s="38">
        <f t="array" ref="I225">IF($B225=0,-999,IF(COUNTIFS($Z225:Z225,#N/A)&gt;0,-999,AVERAGE($Z225:Z225)))</f>
        <v>-999</v>
      </c>
      <c r="J225" s="38">
        <f t="array" ref="J225">IF($B225=0,-999,IF(COUNTIFS($Z225:AA225,#N/A)&gt;0,-999,AVERAGE($Z225:AA225)))</f>
        <v>-999</v>
      </c>
      <c r="K225" s="38">
        <f t="array" ref="K225">IF($B225=0,-999,IF(COUNTIFS($Z225:AB225,#N/A)&gt;0,-999,AVERAGE($Z225:AB225)))</f>
        <v>-999</v>
      </c>
      <c r="L225" s="38">
        <f t="array" ref="L225">IF($B225=0,-999,IF(COUNTIFS($Z225:AC225,#N/A)&gt;0,-999,AVERAGE($Z225:AC225)))</f>
        <v>-999</v>
      </c>
      <c r="M225" s="38">
        <f t="shared" si="255"/>
        <v>-999</v>
      </c>
      <c r="N225" s="38">
        <f t="shared" si="250"/>
        <v>-999</v>
      </c>
      <c r="O225" s="38">
        <f t="shared" si="251"/>
        <v>-999</v>
      </c>
      <c r="P225" s="38">
        <f t="shared" si="252"/>
        <v>-999</v>
      </c>
      <c r="Q225" s="37">
        <f t="shared" si="256"/>
        <v>0</v>
      </c>
      <c r="R225" s="37">
        <f t="shared" si="237"/>
        <v>0</v>
      </c>
      <c r="S225" s="37">
        <f t="shared" si="238"/>
        <v>0</v>
      </c>
      <c r="T225" s="37">
        <f t="shared" si="239"/>
        <v>0</v>
      </c>
      <c r="U225" s="37">
        <f t="shared" si="257"/>
        <v>2018</v>
      </c>
      <c r="V225" s="37">
        <f t="shared" ref="V225:X225" si="277">U225-1</f>
        <v>2017</v>
      </c>
      <c r="W225" s="37">
        <f t="shared" si="277"/>
        <v>2016</v>
      </c>
      <c r="X225" s="37">
        <f t="shared" si="277"/>
        <v>2015</v>
      </c>
      <c r="Y225" s="39"/>
      <c r="Z225" s="62" t="e">
        <f>IFERROR(IF($B225=0,#N/A,AVERAGEIFS(INDEX(DATOS,0,$C225),INDEX(DATOS,0,$C225),"&lt;&gt;#N/D",INDEX(DATOS,0,$L$2),0,INDEX(DATOS,0,$M$2),1,INDEX(DATOS,0,$N$2),U225,INDEX(DATOS,0,$O$2),$D225)),#N/A)</f>
        <v>#N/A</v>
      </c>
      <c r="AA225" s="62" t="e">
        <f>IFERROR(IF($B225=0,#N/A,AVERAGEIFS(INDEX(DATOS,0,$C225),INDEX(DATOS,0,$C225),"&lt;&gt;#N/D",INDEX(DATOS,0,$L$2),0,INDEX(DATOS,0,$M$2),1,INDEX(DATOS,0,$N$2),V225,INDEX(DATOS,0,$O$2),$D225)),#N/A)</f>
        <v>#N/A</v>
      </c>
      <c r="AB225" s="62" t="e">
        <f>IFERROR(IF($B225=0,#N/A,AVERAGEIFS(INDEX(DATOS,0,$C225),INDEX(DATOS,0,$C225),"&lt;&gt;#N/D",INDEX(DATOS,0,$L$2),0,INDEX(DATOS,0,$M$2),1,INDEX(DATOS,0,$N$2),W225,INDEX(DATOS,0,$O$2),$D225)),#N/A)</f>
        <v>#N/A</v>
      </c>
      <c r="AC225" s="62" t="e">
        <f>IFERROR(IF($B225=0,#N/A,AVERAGEIFS(INDEX(DATOS,0,$C225),INDEX(DATOS,0,$C225),"&lt;&gt;#N/D",INDEX(DATOS,0,$L$2),0,INDEX(DATOS,0,$M$2),1,INDEX(DATOS,0,$N$2),X225,INDEX(DATOS,0,$O$2),$D225)),#N/A)</f>
        <v>#N/A</v>
      </c>
      <c r="AD225" s="33"/>
      <c r="AE225" s="40" t="e">
        <f>IFERROR(IF(ISNA(Z225),#N/A,IF(I225=0,0,_xlfn.STDEV.P($Z225:Z225)/I225*100)),#N/A)</f>
        <v>#N/A</v>
      </c>
      <c r="AF225" s="40" t="e">
        <f>IFERROR(IF(ISNA(AA225),#N/A,IF(J225=0,0,_xlfn.STDEV.P($Z225:AA225)/J225*100)),#N/A)</f>
        <v>#N/A</v>
      </c>
      <c r="AG225" s="40" t="e">
        <f>IFERROR(IF(ISNA(AB225),#N/A,IF(K225=0,0,_xlfn.STDEV.P($Z225:AB225)/K225*100)),#N/A)</f>
        <v>#N/A</v>
      </c>
      <c r="AH225" s="40" t="e">
        <f>IFERROR(IF(ISNA(AC225),#N/A,IF(L225=0,0,_xlfn.STDEV.P($Z225:AC225)/L225*100)),#N/A)</f>
        <v>#N/A</v>
      </c>
      <c r="AI225" s="40"/>
    </row>
    <row r="226" spans="1:35" x14ac:dyDescent="0.35">
      <c r="A226">
        <f t="shared" si="259"/>
        <v>20</v>
      </c>
      <c r="B226" s="35">
        <f t="array" ref="B226">IF(B225=0,0,MIN(IF(INDEX(DATOS,0,$N$2)=$U226,IF(ISNUMBER(INDEX(DATOS,0,$C226)),IF(INDEX(DATOS,0,$L$2)=0,IF(INDEX(DATOS,0,$M$2)=1,IF(ISNA(MATCH(INDEX(DATOS,0,$O$2),IF($E$7:E225=E226,$D$7:D225),0)),INDEX(DATOS,0,$K$2))))))))</f>
        <v>0</v>
      </c>
      <c r="C226" s="32">
        <f t="shared" si="260"/>
        <v>20</v>
      </c>
      <c r="D226" s="34" t="str">
        <f>IF($B226=0,"--",INDEX(DATOS,$B226,O$2))</f>
        <v>--</v>
      </c>
      <c r="E226" s="64" t="s">
        <v>1</v>
      </c>
      <c r="F226" s="36" t="str">
        <f t="shared" si="202"/>
        <v>--</v>
      </c>
      <c r="G226" s="109" t="e">
        <f>VLOOKUP($D226,LOC_UNICOS,G$2,0)</f>
        <v>#N/A</v>
      </c>
      <c r="H226" s="109" t="e">
        <f>VLOOKUP($D226,LOC_UNICOS,H$2,0)</f>
        <v>#N/A</v>
      </c>
      <c r="I226" s="38">
        <f t="array" ref="I226">IF($B226=0,-999,IF(COUNTIFS($Z226:Z226,#N/A)&gt;0,-999,AVERAGE($Z226:Z226)))</f>
        <v>-999</v>
      </c>
      <c r="J226" s="38">
        <f t="array" ref="J226">IF($B226=0,-999,IF(COUNTIFS($Z226:AA226,#N/A)&gt;0,-999,AVERAGE($Z226:AA226)))</f>
        <v>-999</v>
      </c>
      <c r="K226" s="38">
        <f t="array" ref="K226">IF($B226=0,-999,IF(COUNTIFS($Z226:AB226,#N/A)&gt;0,-999,AVERAGE($Z226:AB226)))</f>
        <v>-999</v>
      </c>
      <c r="L226" s="38">
        <f t="array" ref="L226">IF($B226=0,-999,IF(COUNTIFS($Z226:AC226,#N/A)&gt;0,-999,AVERAGE($Z226:AC226)))</f>
        <v>-999</v>
      </c>
      <c r="M226" s="38">
        <f t="shared" si="255"/>
        <v>-999</v>
      </c>
      <c r="N226" s="38">
        <f t="shared" si="250"/>
        <v>-999</v>
      </c>
      <c r="O226" s="38">
        <f t="shared" si="251"/>
        <v>-999</v>
      </c>
      <c r="P226" s="38">
        <f t="shared" si="252"/>
        <v>-999</v>
      </c>
      <c r="Q226" s="37">
        <f t="shared" si="256"/>
        <v>0</v>
      </c>
      <c r="R226" s="37">
        <f t="shared" si="237"/>
        <v>0</v>
      </c>
      <c r="S226" s="37">
        <f t="shared" si="238"/>
        <v>0</v>
      </c>
      <c r="T226" s="37">
        <f t="shared" si="239"/>
        <v>0</v>
      </c>
      <c r="U226" s="37">
        <f t="shared" si="257"/>
        <v>2018</v>
      </c>
      <c r="V226" s="37">
        <f t="shared" ref="V226:X226" si="278">U226-1</f>
        <v>2017</v>
      </c>
      <c r="W226" s="37">
        <f t="shared" si="278"/>
        <v>2016</v>
      </c>
      <c r="X226" s="37">
        <f t="shared" si="278"/>
        <v>2015</v>
      </c>
      <c r="Y226" s="39"/>
      <c r="Z226" s="62" t="e">
        <f>IFERROR(IF($B226=0,#N/A,AVERAGEIFS(INDEX(DATOS,0,$C226),INDEX(DATOS,0,$C226),"&lt;&gt;#N/D",INDEX(DATOS,0,$L$2),0,INDEX(DATOS,0,$M$2),1,INDEX(DATOS,0,$N$2),U226,INDEX(DATOS,0,$O$2),$D226)),#N/A)</f>
        <v>#N/A</v>
      </c>
      <c r="AA226" s="62" t="e">
        <f>IFERROR(IF($B226=0,#N/A,AVERAGEIFS(INDEX(DATOS,0,$C226),INDEX(DATOS,0,$C226),"&lt;&gt;#N/D",INDEX(DATOS,0,$L$2),0,INDEX(DATOS,0,$M$2),1,INDEX(DATOS,0,$N$2),V226,INDEX(DATOS,0,$O$2),$D226)),#N/A)</f>
        <v>#N/A</v>
      </c>
      <c r="AB226" s="62" t="e">
        <f>IFERROR(IF($B226=0,#N/A,AVERAGEIFS(INDEX(DATOS,0,$C226),INDEX(DATOS,0,$C226),"&lt;&gt;#N/D",INDEX(DATOS,0,$L$2),0,INDEX(DATOS,0,$M$2),1,INDEX(DATOS,0,$N$2),W226,INDEX(DATOS,0,$O$2),$D226)),#N/A)</f>
        <v>#N/A</v>
      </c>
      <c r="AC226" s="62" t="e">
        <f>IFERROR(IF($B226=0,#N/A,AVERAGEIFS(INDEX(DATOS,0,$C226),INDEX(DATOS,0,$C226),"&lt;&gt;#N/D",INDEX(DATOS,0,$L$2),0,INDEX(DATOS,0,$M$2),1,INDEX(DATOS,0,$N$2),X226,INDEX(DATOS,0,$O$2),$D226)),#N/A)</f>
        <v>#N/A</v>
      </c>
      <c r="AD226" s="33"/>
      <c r="AE226" s="40" t="e">
        <f>IFERROR(IF(ISNA(Z226),#N/A,IF(I226=0,0,_xlfn.STDEV.P($Z226:Z226)/I226*100)),#N/A)</f>
        <v>#N/A</v>
      </c>
      <c r="AF226" s="40" t="e">
        <f>IFERROR(IF(ISNA(AA226),#N/A,IF(J226=0,0,_xlfn.STDEV.P($Z226:AA226)/J226*100)),#N/A)</f>
        <v>#N/A</v>
      </c>
      <c r="AG226" s="40" t="e">
        <f>IFERROR(IF(ISNA(AB226),#N/A,IF(K226=0,0,_xlfn.STDEV.P($Z226:AB226)/K226*100)),#N/A)</f>
        <v>#N/A</v>
      </c>
      <c r="AH226" s="40" t="e">
        <f>IFERROR(IF(ISNA(AC226),#N/A,IF(L226=0,0,_xlfn.STDEV.P($Z226:AC226)/L226*100)),#N/A)</f>
        <v>#N/A</v>
      </c>
      <c r="AI226" s="40"/>
    </row>
    <row r="227" spans="1:35" x14ac:dyDescent="0.35">
      <c r="A227">
        <f t="shared" si="259"/>
        <v>21</v>
      </c>
      <c r="B227" s="35">
        <f t="array" ref="B227">IF(B226=0,0,MIN(IF(INDEX(DATOS,0,$N$2)=$U227,IF(ISNUMBER(INDEX(DATOS,0,$C227)),IF(INDEX(DATOS,0,$L$2)=0,IF(INDEX(DATOS,0,$M$2)=1,IF(ISNA(MATCH(INDEX(DATOS,0,$O$2),IF($E$7:E226=E227,$D$7:D226),0)),INDEX(DATOS,0,$K$2))))))))</f>
        <v>0</v>
      </c>
      <c r="C227" s="32">
        <f t="shared" si="260"/>
        <v>20</v>
      </c>
      <c r="D227" s="34" t="str">
        <f>IF($B227=0,"--",INDEX(DATOS,$B227,O$2))</f>
        <v>--</v>
      </c>
      <c r="E227" s="64" t="s">
        <v>1</v>
      </c>
      <c r="F227" s="36" t="str">
        <f t="shared" si="202"/>
        <v>--</v>
      </c>
      <c r="G227" s="109" t="e">
        <f>VLOOKUP($D227,LOC_UNICOS,G$2,0)</f>
        <v>#N/A</v>
      </c>
      <c r="H227" s="109" t="e">
        <f>VLOOKUP($D227,LOC_UNICOS,H$2,0)</f>
        <v>#N/A</v>
      </c>
      <c r="I227" s="38">
        <f t="array" ref="I227">IF($B227=0,-999,IF(COUNTIFS($Z227:Z227,#N/A)&gt;0,-999,AVERAGE($Z227:Z227)))</f>
        <v>-999</v>
      </c>
      <c r="J227" s="38">
        <f t="array" ref="J227">IF($B227=0,-999,IF(COUNTIFS($Z227:AA227,#N/A)&gt;0,-999,AVERAGE($Z227:AA227)))</f>
        <v>-999</v>
      </c>
      <c r="K227" s="38">
        <f t="array" ref="K227">IF($B227=0,-999,IF(COUNTIFS($Z227:AB227,#N/A)&gt;0,-999,AVERAGE($Z227:AB227)))</f>
        <v>-999</v>
      </c>
      <c r="L227" s="38">
        <f t="array" ref="L227">IF($B227=0,-999,IF(COUNTIFS($Z227:AC227,#N/A)&gt;0,-999,AVERAGE($Z227:AC227)))</f>
        <v>-999</v>
      </c>
      <c r="M227" s="38">
        <f t="shared" si="255"/>
        <v>-999</v>
      </c>
      <c r="N227" s="38">
        <f t="shared" si="250"/>
        <v>-999</v>
      </c>
      <c r="O227" s="38">
        <f t="shared" si="251"/>
        <v>-999</v>
      </c>
      <c r="P227" s="38">
        <f t="shared" si="252"/>
        <v>-999</v>
      </c>
      <c r="Q227" s="37">
        <f t="shared" si="256"/>
        <v>0</v>
      </c>
      <c r="R227" s="37">
        <f t="shared" si="237"/>
        <v>0</v>
      </c>
      <c r="S227" s="37">
        <f t="shared" si="238"/>
        <v>0</v>
      </c>
      <c r="T227" s="37">
        <f t="shared" si="239"/>
        <v>0</v>
      </c>
      <c r="U227" s="37">
        <f t="shared" si="257"/>
        <v>2018</v>
      </c>
      <c r="V227" s="37">
        <f t="shared" ref="V227:X227" si="279">U227-1</f>
        <v>2017</v>
      </c>
      <c r="W227" s="37">
        <f t="shared" si="279"/>
        <v>2016</v>
      </c>
      <c r="X227" s="37">
        <f t="shared" si="279"/>
        <v>2015</v>
      </c>
      <c r="Y227" s="39"/>
      <c r="Z227" s="62" t="e">
        <f>IFERROR(IF($B227=0,#N/A,AVERAGEIFS(INDEX(DATOS,0,$C227),INDEX(DATOS,0,$C227),"&lt;&gt;#N/D",INDEX(DATOS,0,$L$2),0,INDEX(DATOS,0,$M$2),1,INDEX(DATOS,0,$N$2),U227,INDEX(DATOS,0,$O$2),$D227)),#N/A)</f>
        <v>#N/A</v>
      </c>
      <c r="AA227" s="62" t="e">
        <f>IFERROR(IF($B227=0,#N/A,AVERAGEIFS(INDEX(DATOS,0,$C227),INDEX(DATOS,0,$C227),"&lt;&gt;#N/D",INDEX(DATOS,0,$L$2),0,INDEX(DATOS,0,$M$2),1,INDEX(DATOS,0,$N$2),V227,INDEX(DATOS,0,$O$2),$D227)),#N/A)</f>
        <v>#N/A</v>
      </c>
      <c r="AB227" s="62" t="e">
        <f>IFERROR(IF($B227=0,#N/A,AVERAGEIFS(INDEX(DATOS,0,$C227),INDEX(DATOS,0,$C227),"&lt;&gt;#N/D",INDEX(DATOS,0,$L$2),0,INDEX(DATOS,0,$M$2),1,INDEX(DATOS,0,$N$2),W227,INDEX(DATOS,0,$O$2),$D227)),#N/A)</f>
        <v>#N/A</v>
      </c>
      <c r="AC227" s="62" t="e">
        <f>IFERROR(IF($B227=0,#N/A,AVERAGEIFS(INDEX(DATOS,0,$C227),INDEX(DATOS,0,$C227),"&lt;&gt;#N/D",INDEX(DATOS,0,$L$2),0,INDEX(DATOS,0,$M$2),1,INDEX(DATOS,0,$N$2),X227,INDEX(DATOS,0,$O$2),$D227)),#N/A)</f>
        <v>#N/A</v>
      </c>
      <c r="AD227" s="33"/>
      <c r="AE227" s="40" t="e">
        <f>IFERROR(IF(ISNA(Z227),#N/A,IF(I227=0,0,_xlfn.STDEV.P($Z227:Z227)/I227*100)),#N/A)</f>
        <v>#N/A</v>
      </c>
      <c r="AF227" s="40" t="e">
        <f>IFERROR(IF(ISNA(AA227),#N/A,IF(J227=0,0,_xlfn.STDEV.P($Z227:AA227)/J227*100)),#N/A)</f>
        <v>#N/A</v>
      </c>
      <c r="AG227" s="40" t="e">
        <f>IFERROR(IF(ISNA(AB227),#N/A,IF(K227=0,0,_xlfn.STDEV.P($Z227:AB227)/K227*100)),#N/A)</f>
        <v>#N/A</v>
      </c>
      <c r="AH227" s="40" t="e">
        <f>IFERROR(IF(ISNA(AC227),#N/A,IF(L227=0,0,_xlfn.STDEV.P($Z227:AC227)/L227*100)),#N/A)</f>
        <v>#N/A</v>
      </c>
      <c r="AI227" s="40"/>
    </row>
    <row r="228" spans="1:35" x14ac:dyDescent="0.35">
      <c r="A228">
        <f t="shared" si="259"/>
        <v>22</v>
      </c>
      <c r="B228" s="35">
        <f t="array" ref="B228">IF(B227=0,0,MIN(IF(INDEX(DATOS,0,$N$2)=$U228,IF(ISNUMBER(INDEX(DATOS,0,$C228)),IF(INDEX(DATOS,0,$L$2)=0,IF(INDEX(DATOS,0,$M$2)=1,IF(ISNA(MATCH(INDEX(DATOS,0,$O$2),IF($E$7:E227=E228,$D$7:D227),0)),INDEX(DATOS,0,$K$2))))))))</f>
        <v>0</v>
      </c>
      <c r="C228" s="32">
        <f t="shared" si="260"/>
        <v>20</v>
      </c>
      <c r="D228" s="34" t="str">
        <f>IF($B228=0,"--",INDEX(DATOS,$B228,O$2))</f>
        <v>--</v>
      </c>
      <c r="E228" s="64" t="s">
        <v>1</v>
      </c>
      <c r="F228" s="36" t="str">
        <f t="shared" si="202"/>
        <v>--</v>
      </c>
      <c r="G228" s="109" t="e">
        <f>VLOOKUP($D228,LOC_UNICOS,G$2,0)</f>
        <v>#N/A</v>
      </c>
      <c r="H228" s="109" t="e">
        <f>VLOOKUP($D228,LOC_UNICOS,H$2,0)</f>
        <v>#N/A</v>
      </c>
      <c r="I228" s="38">
        <f t="array" ref="I228">IF($B228=0,-999,IF(COUNTIFS($Z228:Z228,#N/A)&gt;0,-999,AVERAGE($Z228:Z228)))</f>
        <v>-999</v>
      </c>
      <c r="J228" s="38">
        <f t="array" ref="J228">IF($B228=0,-999,IF(COUNTIFS($Z228:AA228,#N/A)&gt;0,-999,AVERAGE($Z228:AA228)))</f>
        <v>-999</v>
      </c>
      <c r="K228" s="38">
        <f t="array" ref="K228">IF($B228=0,-999,IF(COUNTIFS($Z228:AB228,#N/A)&gt;0,-999,AVERAGE($Z228:AB228)))</f>
        <v>-999</v>
      </c>
      <c r="L228" s="38">
        <f t="array" ref="L228">IF($B228=0,-999,IF(COUNTIFS($Z228:AC228,#N/A)&gt;0,-999,AVERAGE($Z228:AC228)))</f>
        <v>-999</v>
      </c>
      <c r="M228" s="38">
        <f t="shared" si="255"/>
        <v>-999</v>
      </c>
      <c r="N228" s="38">
        <f t="shared" si="250"/>
        <v>-999</v>
      </c>
      <c r="O228" s="38">
        <f t="shared" si="251"/>
        <v>-999</v>
      </c>
      <c r="P228" s="38">
        <f t="shared" si="252"/>
        <v>-999</v>
      </c>
      <c r="Q228" s="37">
        <f t="shared" si="256"/>
        <v>0</v>
      </c>
      <c r="R228" s="37">
        <f t="shared" si="237"/>
        <v>0</v>
      </c>
      <c r="S228" s="37">
        <f t="shared" si="238"/>
        <v>0</v>
      </c>
      <c r="T228" s="37">
        <f t="shared" si="239"/>
        <v>0</v>
      </c>
      <c r="U228" s="37">
        <f t="shared" si="257"/>
        <v>2018</v>
      </c>
      <c r="V228" s="37">
        <f t="shared" ref="V228:X228" si="280">U228-1</f>
        <v>2017</v>
      </c>
      <c r="W228" s="37">
        <f t="shared" si="280"/>
        <v>2016</v>
      </c>
      <c r="X228" s="37">
        <f t="shared" si="280"/>
        <v>2015</v>
      </c>
      <c r="Y228" s="39"/>
      <c r="Z228" s="62" t="e">
        <f>IFERROR(IF($B228=0,#N/A,AVERAGEIFS(INDEX(DATOS,0,$C228),INDEX(DATOS,0,$C228),"&lt;&gt;#N/D",INDEX(DATOS,0,$L$2),0,INDEX(DATOS,0,$M$2),1,INDEX(DATOS,0,$N$2),U228,INDEX(DATOS,0,$O$2),$D228)),#N/A)</f>
        <v>#N/A</v>
      </c>
      <c r="AA228" s="62" t="e">
        <f>IFERROR(IF($B228=0,#N/A,AVERAGEIFS(INDEX(DATOS,0,$C228),INDEX(DATOS,0,$C228),"&lt;&gt;#N/D",INDEX(DATOS,0,$L$2),0,INDEX(DATOS,0,$M$2),1,INDEX(DATOS,0,$N$2),V228,INDEX(DATOS,0,$O$2),$D228)),#N/A)</f>
        <v>#N/A</v>
      </c>
      <c r="AB228" s="62" t="e">
        <f>IFERROR(IF($B228=0,#N/A,AVERAGEIFS(INDEX(DATOS,0,$C228),INDEX(DATOS,0,$C228),"&lt;&gt;#N/D",INDEX(DATOS,0,$L$2),0,INDEX(DATOS,0,$M$2),1,INDEX(DATOS,0,$N$2),W228,INDEX(DATOS,0,$O$2),$D228)),#N/A)</f>
        <v>#N/A</v>
      </c>
      <c r="AC228" s="62" t="e">
        <f>IFERROR(IF($B228=0,#N/A,AVERAGEIFS(INDEX(DATOS,0,$C228),INDEX(DATOS,0,$C228),"&lt;&gt;#N/D",INDEX(DATOS,0,$L$2),0,INDEX(DATOS,0,$M$2),1,INDEX(DATOS,0,$N$2),X228,INDEX(DATOS,0,$O$2),$D228)),#N/A)</f>
        <v>#N/A</v>
      </c>
      <c r="AD228" s="33"/>
      <c r="AE228" s="40" t="e">
        <f>IFERROR(IF(ISNA(Z228),#N/A,IF(I228=0,0,_xlfn.STDEV.P($Z228:Z228)/I228*100)),#N/A)</f>
        <v>#N/A</v>
      </c>
      <c r="AF228" s="40" t="e">
        <f>IFERROR(IF(ISNA(AA228),#N/A,IF(J228=0,0,_xlfn.STDEV.P($Z228:AA228)/J228*100)),#N/A)</f>
        <v>#N/A</v>
      </c>
      <c r="AG228" s="40" t="e">
        <f>IFERROR(IF(ISNA(AB228),#N/A,IF(K228=0,0,_xlfn.STDEV.P($Z228:AB228)/K228*100)),#N/A)</f>
        <v>#N/A</v>
      </c>
      <c r="AH228" s="40" t="e">
        <f>IFERROR(IF(ISNA(AC228),#N/A,IF(L228=0,0,_xlfn.STDEV.P($Z228:AC228)/L228*100)),#N/A)</f>
        <v>#N/A</v>
      </c>
      <c r="AI228" s="40"/>
    </row>
    <row r="229" spans="1:35" x14ac:dyDescent="0.35">
      <c r="A229">
        <f t="shared" si="259"/>
        <v>23</v>
      </c>
      <c r="B229" s="35">
        <f t="array" ref="B229">IF(B228=0,0,MIN(IF(INDEX(DATOS,0,$N$2)=$U229,IF(ISNUMBER(INDEX(DATOS,0,$C229)),IF(INDEX(DATOS,0,$L$2)=0,IF(INDEX(DATOS,0,$M$2)=1,IF(ISNA(MATCH(INDEX(DATOS,0,$O$2),IF($E$7:E228=E229,$D$7:D228),0)),INDEX(DATOS,0,$K$2))))))))</f>
        <v>0</v>
      </c>
      <c r="C229" s="32">
        <f t="shared" si="260"/>
        <v>20</v>
      </c>
      <c r="D229" s="34" t="str">
        <f>IF($B229=0,"--",INDEX(DATOS,$B229,O$2))</f>
        <v>--</v>
      </c>
      <c r="E229" s="64" t="s">
        <v>1</v>
      </c>
      <c r="F229" s="36" t="str">
        <f t="shared" ref="F229:F292" si="281">IFERROR(SUBSTITUTE(MID(D229,1,FIND(",",D229)-1),"Departamento de","Dpto."),D229)</f>
        <v>--</v>
      </c>
      <c r="G229" s="109" t="e">
        <f>VLOOKUP($D229,LOC_UNICOS,G$2,0)</f>
        <v>#N/A</v>
      </c>
      <c r="H229" s="109" t="e">
        <f>VLOOKUP($D229,LOC_UNICOS,H$2,0)</f>
        <v>#N/A</v>
      </c>
      <c r="I229" s="38">
        <f t="array" ref="I229">IF($B229=0,-999,IF(COUNTIFS($Z229:Z229,#N/A)&gt;0,-999,AVERAGE($Z229:Z229)))</f>
        <v>-999</v>
      </c>
      <c r="J229" s="38">
        <f t="array" ref="J229">IF($B229=0,-999,IF(COUNTIFS($Z229:AA229,#N/A)&gt;0,-999,AVERAGE($Z229:AA229)))</f>
        <v>-999</v>
      </c>
      <c r="K229" s="38">
        <f t="array" ref="K229">IF($B229=0,-999,IF(COUNTIFS($Z229:AB229,#N/A)&gt;0,-999,AVERAGE($Z229:AB229)))</f>
        <v>-999</v>
      </c>
      <c r="L229" s="38">
        <f t="array" ref="L229">IF($B229=0,-999,IF(COUNTIFS($Z229:AC229,#N/A)&gt;0,-999,AVERAGE($Z229:AC229)))</f>
        <v>-999</v>
      </c>
      <c r="M229" s="38">
        <f t="shared" si="255"/>
        <v>-999</v>
      </c>
      <c r="N229" s="38">
        <f t="shared" si="250"/>
        <v>-999</v>
      </c>
      <c r="O229" s="38">
        <f t="shared" si="251"/>
        <v>-999</v>
      </c>
      <c r="P229" s="38">
        <f t="shared" si="252"/>
        <v>-999</v>
      </c>
      <c r="Q229" s="37">
        <f t="shared" si="256"/>
        <v>0</v>
      </c>
      <c r="R229" s="37">
        <f t="shared" si="237"/>
        <v>0</v>
      </c>
      <c r="S229" s="37">
        <f t="shared" si="238"/>
        <v>0</v>
      </c>
      <c r="T229" s="37">
        <f t="shared" si="239"/>
        <v>0</v>
      </c>
      <c r="U229" s="37">
        <f t="shared" si="257"/>
        <v>2018</v>
      </c>
      <c r="V229" s="37">
        <f t="shared" ref="V229:X229" si="282">U229-1</f>
        <v>2017</v>
      </c>
      <c r="W229" s="37">
        <f t="shared" si="282"/>
        <v>2016</v>
      </c>
      <c r="X229" s="37">
        <f t="shared" si="282"/>
        <v>2015</v>
      </c>
      <c r="Y229" s="39"/>
      <c r="Z229" s="62" t="e">
        <f>IFERROR(IF($B229=0,#N/A,AVERAGEIFS(INDEX(DATOS,0,$C229),INDEX(DATOS,0,$C229),"&lt;&gt;#N/D",INDEX(DATOS,0,$L$2),0,INDEX(DATOS,0,$M$2),1,INDEX(DATOS,0,$N$2),U229,INDEX(DATOS,0,$O$2),$D229)),#N/A)</f>
        <v>#N/A</v>
      </c>
      <c r="AA229" s="62" t="e">
        <f>IFERROR(IF($B229=0,#N/A,AVERAGEIFS(INDEX(DATOS,0,$C229),INDEX(DATOS,0,$C229),"&lt;&gt;#N/D",INDEX(DATOS,0,$L$2),0,INDEX(DATOS,0,$M$2),1,INDEX(DATOS,0,$N$2),V229,INDEX(DATOS,0,$O$2),$D229)),#N/A)</f>
        <v>#N/A</v>
      </c>
      <c r="AB229" s="62" t="e">
        <f>IFERROR(IF($B229=0,#N/A,AVERAGEIFS(INDEX(DATOS,0,$C229),INDEX(DATOS,0,$C229),"&lt;&gt;#N/D",INDEX(DATOS,0,$L$2),0,INDEX(DATOS,0,$M$2),1,INDEX(DATOS,0,$N$2),W229,INDEX(DATOS,0,$O$2),$D229)),#N/A)</f>
        <v>#N/A</v>
      </c>
      <c r="AC229" s="62" t="e">
        <f>IFERROR(IF($B229=0,#N/A,AVERAGEIFS(INDEX(DATOS,0,$C229),INDEX(DATOS,0,$C229),"&lt;&gt;#N/D",INDEX(DATOS,0,$L$2),0,INDEX(DATOS,0,$M$2),1,INDEX(DATOS,0,$N$2),X229,INDEX(DATOS,0,$O$2),$D229)),#N/A)</f>
        <v>#N/A</v>
      </c>
      <c r="AD229" s="33"/>
      <c r="AE229" s="40" t="e">
        <f>IFERROR(IF(ISNA(Z229),#N/A,IF(I229=0,0,_xlfn.STDEV.P($Z229:Z229)/I229*100)),#N/A)</f>
        <v>#N/A</v>
      </c>
      <c r="AF229" s="40" t="e">
        <f>IFERROR(IF(ISNA(AA229),#N/A,IF(J229=0,0,_xlfn.STDEV.P($Z229:AA229)/J229*100)),#N/A)</f>
        <v>#N/A</v>
      </c>
      <c r="AG229" s="40" t="e">
        <f>IFERROR(IF(ISNA(AB229),#N/A,IF(K229=0,0,_xlfn.STDEV.P($Z229:AB229)/K229*100)),#N/A)</f>
        <v>#N/A</v>
      </c>
      <c r="AH229" s="40" t="e">
        <f>IFERROR(IF(ISNA(AC229),#N/A,IF(L229=0,0,_xlfn.STDEV.P($Z229:AC229)/L229*100)),#N/A)</f>
        <v>#N/A</v>
      </c>
      <c r="AI229" s="40"/>
    </row>
    <row r="230" spans="1:35" x14ac:dyDescent="0.35">
      <c r="A230">
        <f t="shared" si="259"/>
        <v>24</v>
      </c>
      <c r="B230" s="35">
        <f t="array" ref="B230">IF(B229=0,0,MIN(IF(INDEX(DATOS,0,$N$2)=$U230,IF(ISNUMBER(INDEX(DATOS,0,$C230)),IF(INDEX(DATOS,0,$L$2)=0,IF(INDEX(DATOS,0,$M$2)=1,IF(ISNA(MATCH(INDEX(DATOS,0,$O$2),IF($E$7:E229=E230,$D$7:D229),0)),INDEX(DATOS,0,$K$2))))))))</f>
        <v>0</v>
      </c>
      <c r="C230" s="32">
        <f t="shared" si="260"/>
        <v>20</v>
      </c>
      <c r="D230" s="34" t="str">
        <f>IF($B230=0,"--",INDEX(DATOS,$B230,O$2))</f>
        <v>--</v>
      </c>
      <c r="E230" s="64" t="s">
        <v>1</v>
      </c>
      <c r="F230" s="36" t="str">
        <f t="shared" si="281"/>
        <v>--</v>
      </c>
      <c r="G230" s="109" t="e">
        <f>VLOOKUP($D230,LOC_UNICOS,G$2,0)</f>
        <v>#N/A</v>
      </c>
      <c r="H230" s="109" t="e">
        <f>VLOOKUP($D230,LOC_UNICOS,H$2,0)</f>
        <v>#N/A</v>
      </c>
      <c r="I230" s="38">
        <f t="array" ref="I230">IF($B230=0,-999,IF(COUNTIFS($Z230:Z230,#N/A)&gt;0,-999,AVERAGE($Z230:Z230)))</f>
        <v>-999</v>
      </c>
      <c r="J230" s="38">
        <f t="array" ref="J230">IF($B230=0,-999,IF(COUNTIFS($Z230:AA230,#N/A)&gt;0,-999,AVERAGE($Z230:AA230)))</f>
        <v>-999</v>
      </c>
      <c r="K230" s="38">
        <f t="array" ref="K230">IF($B230=0,-999,IF(COUNTIFS($Z230:AB230,#N/A)&gt;0,-999,AVERAGE($Z230:AB230)))</f>
        <v>-999</v>
      </c>
      <c r="L230" s="38">
        <f t="array" ref="L230">IF($B230=0,-999,IF(COUNTIFS($Z230:AC230,#N/A)&gt;0,-999,AVERAGE($Z230:AC230)))</f>
        <v>-999</v>
      </c>
      <c r="M230" s="38">
        <f t="shared" si="255"/>
        <v>-999</v>
      </c>
      <c r="N230" s="38">
        <f t="shared" si="250"/>
        <v>-999</v>
      </c>
      <c r="O230" s="38">
        <f t="shared" si="251"/>
        <v>-999</v>
      </c>
      <c r="P230" s="38">
        <f t="shared" si="252"/>
        <v>-999</v>
      </c>
      <c r="Q230" s="37">
        <f t="shared" si="256"/>
        <v>0</v>
      </c>
      <c r="R230" s="37">
        <f t="shared" si="237"/>
        <v>0</v>
      </c>
      <c r="S230" s="37">
        <f t="shared" si="238"/>
        <v>0</v>
      </c>
      <c r="T230" s="37">
        <f t="shared" si="239"/>
        <v>0</v>
      </c>
      <c r="U230" s="37">
        <f t="shared" si="257"/>
        <v>2018</v>
      </c>
      <c r="V230" s="37">
        <f t="shared" ref="V230:X230" si="283">U230-1</f>
        <v>2017</v>
      </c>
      <c r="W230" s="37">
        <f t="shared" si="283"/>
        <v>2016</v>
      </c>
      <c r="X230" s="37">
        <f t="shared" si="283"/>
        <v>2015</v>
      </c>
      <c r="Y230" s="39"/>
      <c r="Z230" s="62" t="e">
        <f>IFERROR(IF($B230=0,#N/A,AVERAGEIFS(INDEX(DATOS,0,$C230),INDEX(DATOS,0,$C230),"&lt;&gt;#N/D",INDEX(DATOS,0,$L$2),0,INDEX(DATOS,0,$M$2),1,INDEX(DATOS,0,$N$2),U230,INDEX(DATOS,0,$O$2),$D230)),#N/A)</f>
        <v>#N/A</v>
      </c>
      <c r="AA230" s="62" t="e">
        <f>IFERROR(IF($B230=0,#N/A,AVERAGEIFS(INDEX(DATOS,0,$C230),INDEX(DATOS,0,$C230),"&lt;&gt;#N/D",INDEX(DATOS,0,$L$2),0,INDEX(DATOS,0,$M$2),1,INDEX(DATOS,0,$N$2),V230,INDEX(DATOS,0,$O$2),$D230)),#N/A)</f>
        <v>#N/A</v>
      </c>
      <c r="AB230" s="62" t="e">
        <f>IFERROR(IF($B230=0,#N/A,AVERAGEIFS(INDEX(DATOS,0,$C230),INDEX(DATOS,0,$C230),"&lt;&gt;#N/D",INDEX(DATOS,0,$L$2),0,INDEX(DATOS,0,$M$2),1,INDEX(DATOS,0,$N$2),W230,INDEX(DATOS,0,$O$2),$D230)),#N/A)</f>
        <v>#N/A</v>
      </c>
      <c r="AC230" s="62" t="e">
        <f>IFERROR(IF($B230=0,#N/A,AVERAGEIFS(INDEX(DATOS,0,$C230),INDEX(DATOS,0,$C230),"&lt;&gt;#N/D",INDEX(DATOS,0,$L$2),0,INDEX(DATOS,0,$M$2),1,INDEX(DATOS,0,$N$2),X230,INDEX(DATOS,0,$O$2),$D230)),#N/A)</f>
        <v>#N/A</v>
      </c>
      <c r="AD230" s="33"/>
      <c r="AE230" s="40" t="e">
        <f>IFERROR(IF(ISNA(Z230),#N/A,IF(I230=0,0,_xlfn.STDEV.P($Z230:Z230)/I230*100)),#N/A)</f>
        <v>#N/A</v>
      </c>
      <c r="AF230" s="40" t="e">
        <f>IFERROR(IF(ISNA(AA230),#N/A,IF(J230=0,0,_xlfn.STDEV.P($Z230:AA230)/J230*100)),#N/A)</f>
        <v>#N/A</v>
      </c>
      <c r="AG230" s="40" t="e">
        <f>IFERROR(IF(ISNA(AB230),#N/A,IF(K230=0,0,_xlfn.STDEV.P($Z230:AB230)/K230*100)),#N/A)</f>
        <v>#N/A</v>
      </c>
      <c r="AH230" s="40" t="e">
        <f>IFERROR(IF(ISNA(AC230),#N/A,IF(L230=0,0,_xlfn.STDEV.P($Z230:AC230)/L230*100)),#N/A)</f>
        <v>#N/A</v>
      </c>
      <c r="AI230" s="40"/>
    </row>
    <row r="231" spans="1:35" x14ac:dyDescent="0.35">
      <c r="A231">
        <f t="shared" si="259"/>
        <v>25</v>
      </c>
      <c r="B231" s="35">
        <f t="array" ref="B231">IF(B230=0,0,MIN(IF(INDEX(DATOS,0,$N$2)=$U231,IF(ISNUMBER(INDEX(DATOS,0,$C231)),IF(INDEX(DATOS,0,$L$2)=0,IF(INDEX(DATOS,0,$M$2)=1,IF(ISNA(MATCH(INDEX(DATOS,0,$O$2),IF($E$7:E230=E231,$D$7:D230),0)),INDEX(DATOS,0,$K$2))))))))</f>
        <v>0</v>
      </c>
      <c r="C231" s="32">
        <f t="shared" si="260"/>
        <v>20</v>
      </c>
      <c r="D231" s="34" t="str">
        <f>IF($B231=0,"--",INDEX(DATOS,$B231,O$2))</f>
        <v>--</v>
      </c>
      <c r="E231" s="64" t="s">
        <v>1</v>
      </c>
      <c r="F231" s="36" t="str">
        <f t="shared" si="281"/>
        <v>--</v>
      </c>
      <c r="G231" s="109" t="e">
        <f>VLOOKUP($D231,LOC_UNICOS,G$2,0)</f>
        <v>#N/A</v>
      </c>
      <c r="H231" s="109" t="e">
        <f>VLOOKUP($D231,LOC_UNICOS,H$2,0)</f>
        <v>#N/A</v>
      </c>
      <c r="I231" s="38">
        <f t="array" ref="I231">IF($B231=0,-999,IF(COUNTIFS($Z231:Z231,#N/A)&gt;0,-999,AVERAGE($Z231:Z231)))</f>
        <v>-999</v>
      </c>
      <c r="J231" s="38">
        <f t="array" ref="J231">IF($B231=0,-999,IF(COUNTIFS($Z231:AA231,#N/A)&gt;0,-999,AVERAGE($Z231:AA231)))</f>
        <v>-999</v>
      </c>
      <c r="K231" s="38">
        <f t="array" ref="K231">IF($B231=0,-999,IF(COUNTIFS($Z231:AB231,#N/A)&gt;0,-999,AVERAGE($Z231:AB231)))</f>
        <v>-999</v>
      </c>
      <c r="L231" s="38">
        <f t="array" ref="L231">IF($B231=0,-999,IF(COUNTIFS($Z231:AC231,#N/A)&gt;0,-999,AVERAGE($Z231:AC231)))</f>
        <v>-999</v>
      </c>
      <c r="M231" s="38">
        <f t="shared" si="255"/>
        <v>-999</v>
      </c>
      <c r="N231" s="38">
        <f t="shared" si="250"/>
        <v>-999</v>
      </c>
      <c r="O231" s="38">
        <f t="shared" si="251"/>
        <v>-999</v>
      </c>
      <c r="P231" s="38">
        <f t="shared" si="252"/>
        <v>-999</v>
      </c>
      <c r="Q231" s="37">
        <f t="shared" si="256"/>
        <v>0</v>
      </c>
      <c r="R231" s="37">
        <f t="shared" si="237"/>
        <v>0</v>
      </c>
      <c r="S231" s="37">
        <f t="shared" si="238"/>
        <v>0</v>
      </c>
      <c r="T231" s="37">
        <f t="shared" si="239"/>
        <v>0</v>
      </c>
      <c r="U231" s="37">
        <f t="shared" si="257"/>
        <v>2018</v>
      </c>
      <c r="V231" s="37">
        <f t="shared" ref="V231:X231" si="284">U231-1</f>
        <v>2017</v>
      </c>
      <c r="W231" s="37">
        <f t="shared" si="284"/>
        <v>2016</v>
      </c>
      <c r="X231" s="37">
        <f t="shared" si="284"/>
        <v>2015</v>
      </c>
      <c r="Y231" s="39"/>
      <c r="Z231" s="62" t="e">
        <f>IFERROR(IF($B231=0,#N/A,AVERAGEIFS(INDEX(DATOS,0,$C231),INDEX(DATOS,0,$C231),"&lt;&gt;#N/D",INDEX(DATOS,0,$L$2),0,INDEX(DATOS,0,$M$2),1,INDEX(DATOS,0,$N$2),U231,INDEX(DATOS,0,$O$2),$D231)),#N/A)</f>
        <v>#N/A</v>
      </c>
      <c r="AA231" s="62" t="e">
        <f>IFERROR(IF($B231=0,#N/A,AVERAGEIFS(INDEX(DATOS,0,$C231),INDEX(DATOS,0,$C231),"&lt;&gt;#N/D",INDEX(DATOS,0,$L$2),0,INDEX(DATOS,0,$M$2),1,INDEX(DATOS,0,$N$2),V231,INDEX(DATOS,0,$O$2),$D231)),#N/A)</f>
        <v>#N/A</v>
      </c>
      <c r="AB231" s="62" t="e">
        <f>IFERROR(IF($B231=0,#N/A,AVERAGEIFS(INDEX(DATOS,0,$C231),INDEX(DATOS,0,$C231),"&lt;&gt;#N/D",INDEX(DATOS,0,$L$2),0,INDEX(DATOS,0,$M$2),1,INDEX(DATOS,0,$N$2),W231,INDEX(DATOS,0,$O$2),$D231)),#N/A)</f>
        <v>#N/A</v>
      </c>
      <c r="AC231" s="62" t="e">
        <f>IFERROR(IF($B231=0,#N/A,AVERAGEIFS(INDEX(DATOS,0,$C231),INDEX(DATOS,0,$C231),"&lt;&gt;#N/D",INDEX(DATOS,0,$L$2),0,INDEX(DATOS,0,$M$2),1,INDEX(DATOS,0,$N$2),X231,INDEX(DATOS,0,$O$2),$D231)),#N/A)</f>
        <v>#N/A</v>
      </c>
      <c r="AD231" s="33"/>
      <c r="AE231" s="40" t="e">
        <f>IFERROR(IF(ISNA(Z231),#N/A,IF(I231=0,0,_xlfn.STDEV.P($Z231:Z231)/I231*100)),#N/A)</f>
        <v>#N/A</v>
      </c>
      <c r="AF231" s="40" t="e">
        <f>IFERROR(IF(ISNA(AA231),#N/A,IF(J231=0,0,_xlfn.STDEV.P($Z231:AA231)/J231*100)),#N/A)</f>
        <v>#N/A</v>
      </c>
      <c r="AG231" s="40" t="e">
        <f>IFERROR(IF(ISNA(AB231),#N/A,IF(K231=0,0,_xlfn.STDEV.P($Z231:AB231)/K231*100)),#N/A)</f>
        <v>#N/A</v>
      </c>
      <c r="AH231" s="40" t="e">
        <f>IFERROR(IF(ISNA(AC231),#N/A,IF(L231=0,0,_xlfn.STDEV.P($Z231:AC231)/L231*100)),#N/A)</f>
        <v>#N/A</v>
      </c>
      <c r="AI231" s="40"/>
    </row>
    <row r="232" spans="1:35" x14ac:dyDescent="0.35">
      <c r="A232">
        <f t="shared" si="259"/>
        <v>26</v>
      </c>
      <c r="B232" s="35">
        <f t="array" ref="B232">IF(B231=0,0,MIN(IF(INDEX(DATOS,0,$N$2)=$U232,IF(ISNUMBER(INDEX(DATOS,0,$C232)),IF(INDEX(DATOS,0,$L$2)=0,IF(INDEX(DATOS,0,$M$2)=1,IF(ISNA(MATCH(INDEX(DATOS,0,$O$2),IF($E$7:E231=E232,$D$7:D231),0)),INDEX(DATOS,0,$K$2))))))))</f>
        <v>0</v>
      </c>
      <c r="C232" s="32">
        <f t="shared" si="260"/>
        <v>20</v>
      </c>
      <c r="D232" s="34" t="str">
        <f>IF($B232=0,"--",INDEX(DATOS,$B232,O$2))</f>
        <v>--</v>
      </c>
      <c r="E232" s="64" t="s">
        <v>1</v>
      </c>
      <c r="F232" s="36" t="str">
        <f t="shared" si="281"/>
        <v>--</v>
      </c>
      <c r="G232" s="109" t="e">
        <f>VLOOKUP($D232,LOC_UNICOS,G$2,0)</f>
        <v>#N/A</v>
      </c>
      <c r="H232" s="109" t="e">
        <f>VLOOKUP($D232,LOC_UNICOS,H$2,0)</f>
        <v>#N/A</v>
      </c>
      <c r="I232" s="38">
        <f t="array" ref="I232">IF($B232=0,-999,IF(COUNTIFS($Z232:Z232,#N/A)&gt;0,-999,AVERAGE($Z232:Z232)))</f>
        <v>-999</v>
      </c>
      <c r="J232" s="38">
        <f t="array" ref="J232">IF($B232=0,-999,IF(COUNTIFS($Z232:AA232,#N/A)&gt;0,-999,AVERAGE($Z232:AA232)))</f>
        <v>-999</v>
      </c>
      <c r="K232" s="38">
        <f t="array" ref="K232">IF($B232=0,-999,IF(COUNTIFS($Z232:AB232,#N/A)&gt;0,-999,AVERAGE($Z232:AB232)))</f>
        <v>-999</v>
      </c>
      <c r="L232" s="38">
        <f t="array" ref="L232">IF($B232=0,-999,IF(COUNTIFS($Z232:AC232,#N/A)&gt;0,-999,AVERAGE($Z232:AC232)))</f>
        <v>-999</v>
      </c>
      <c r="M232" s="38">
        <f t="shared" si="255"/>
        <v>-999</v>
      </c>
      <c r="N232" s="38">
        <f t="shared" si="250"/>
        <v>-999</v>
      </c>
      <c r="O232" s="38">
        <f t="shared" si="251"/>
        <v>-999</v>
      </c>
      <c r="P232" s="38">
        <f t="shared" si="252"/>
        <v>-999</v>
      </c>
      <c r="Q232" s="37">
        <f t="shared" si="256"/>
        <v>0</v>
      </c>
      <c r="R232" s="37">
        <f t="shared" si="237"/>
        <v>0</v>
      </c>
      <c r="S232" s="37">
        <f t="shared" si="238"/>
        <v>0</v>
      </c>
      <c r="T232" s="37">
        <f t="shared" si="239"/>
        <v>0</v>
      </c>
      <c r="U232" s="37">
        <f t="shared" si="257"/>
        <v>2018</v>
      </c>
      <c r="V232" s="37">
        <f t="shared" ref="V232:X232" si="285">U232-1</f>
        <v>2017</v>
      </c>
      <c r="W232" s="37">
        <f t="shared" si="285"/>
        <v>2016</v>
      </c>
      <c r="X232" s="37">
        <f t="shared" si="285"/>
        <v>2015</v>
      </c>
      <c r="Y232" s="39"/>
      <c r="Z232" s="62" t="e">
        <f>IFERROR(IF($B232=0,#N/A,AVERAGEIFS(INDEX(DATOS,0,$C232),INDEX(DATOS,0,$C232),"&lt;&gt;#N/D",INDEX(DATOS,0,$L$2),0,INDEX(DATOS,0,$M$2),1,INDEX(DATOS,0,$N$2),U232,INDEX(DATOS,0,$O$2),$D232)),#N/A)</f>
        <v>#N/A</v>
      </c>
      <c r="AA232" s="62" t="e">
        <f>IFERROR(IF($B232=0,#N/A,AVERAGEIFS(INDEX(DATOS,0,$C232),INDEX(DATOS,0,$C232),"&lt;&gt;#N/D",INDEX(DATOS,0,$L$2),0,INDEX(DATOS,0,$M$2),1,INDEX(DATOS,0,$N$2),V232,INDEX(DATOS,0,$O$2),$D232)),#N/A)</f>
        <v>#N/A</v>
      </c>
      <c r="AB232" s="62" t="e">
        <f>IFERROR(IF($B232=0,#N/A,AVERAGEIFS(INDEX(DATOS,0,$C232),INDEX(DATOS,0,$C232),"&lt;&gt;#N/D",INDEX(DATOS,0,$L$2),0,INDEX(DATOS,0,$M$2),1,INDEX(DATOS,0,$N$2),W232,INDEX(DATOS,0,$O$2),$D232)),#N/A)</f>
        <v>#N/A</v>
      </c>
      <c r="AC232" s="62" t="e">
        <f>IFERROR(IF($B232=0,#N/A,AVERAGEIFS(INDEX(DATOS,0,$C232),INDEX(DATOS,0,$C232),"&lt;&gt;#N/D",INDEX(DATOS,0,$L$2),0,INDEX(DATOS,0,$M$2),1,INDEX(DATOS,0,$N$2),X232,INDEX(DATOS,0,$O$2),$D232)),#N/A)</f>
        <v>#N/A</v>
      </c>
      <c r="AD232" s="33"/>
      <c r="AE232" s="40" t="e">
        <f>IFERROR(IF(ISNA(Z232),#N/A,IF(I232=0,0,_xlfn.STDEV.P($Z232:Z232)/I232*100)),#N/A)</f>
        <v>#N/A</v>
      </c>
      <c r="AF232" s="40" t="e">
        <f>IFERROR(IF(ISNA(AA232),#N/A,IF(J232=0,0,_xlfn.STDEV.P($Z232:AA232)/J232*100)),#N/A)</f>
        <v>#N/A</v>
      </c>
      <c r="AG232" s="40" t="e">
        <f>IFERROR(IF(ISNA(AB232),#N/A,IF(K232=0,0,_xlfn.STDEV.P($Z232:AB232)/K232*100)),#N/A)</f>
        <v>#N/A</v>
      </c>
      <c r="AH232" s="40" t="e">
        <f>IFERROR(IF(ISNA(AC232),#N/A,IF(L232=0,0,_xlfn.STDEV.P($Z232:AC232)/L232*100)),#N/A)</f>
        <v>#N/A</v>
      </c>
      <c r="AI232" s="40"/>
    </row>
    <row r="233" spans="1:35" x14ac:dyDescent="0.35">
      <c r="A233">
        <f t="shared" si="259"/>
        <v>27</v>
      </c>
      <c r="B233" s="35">
        <f t="array" ref="B233">IF(B232=0,0,MIN(IF(INDEX(DATOS,0,$N$2)=$U233,IF(ISNUMBER(INDEX(DATOS,0,$C233)),IF(INDEX(DATOS,0,$L$2)=0,IF(INDEX(DATOS,0,$M$2)=1,IF(ISNA(MATCH(INDEX(DATOS,0,$O$2),IF($E$7:E232=E233,$D$7:D232),0)),INDEX(DATOS,0,$K$2))))))))</f>
        <v>0</v>
      </c>
      <c r="C233" s="32">
        <f t="shared" si="260"/>
        <v>20</v>
      </c>
      <c r="D233" s="34" t="str">
        <f>IF($B233=0,"--",INDEX(DATOS,$B233,O$2))</f>
        <v>--</v>
      </c>
      <c r="E233" s="64" t="s">
        <v>1</v>
      </c>
      <c r="F233" s="36" t="str">
        <f t="shared" si="281"/>
        <v>--</v>
      </c>
      <c r="G233" s="109" t="e">
        <f>VLOOKUP($D233,LOC_UNICOS,G$2,0)</f>
        <v>#N/A</v>
      </c>
      <c r="H233" s="109" t="e">
        <f>VLOOKUP($D233,LOC_UNICOS,H$2,0)</f>
        <v>#N/A</v>
      </c>
      <c r="I233" s="38">
        <f t="array" ref="I233">IF($B233=0,-999,IF(COUNTIFS($Z233:Z233,#N/A)&gt;0,-999,AVERAGE($Z233:Z233)))</f>
        <v>-999</v>
      </c>
      <c r="J233" s="38">
        <f t="array" ref="J233">IF($B233=0,-999,IF(COUNTIFS($Z233:AA233,#N/A)&gt;0,-999,AVERAGE($Z233:AA233)))</f>
        <v>-999</v>
      </c>
      <c r="K233" s="38">
        <f t="array" ref="K233">IF($B233=0,-999,IF(COUNTIFS($Z233:AB233,#N/A)&gt;0,-999,AVERAGE($Z233:AB233)))</f>
        <v>-999</v>
      </c>
      <c r="L233" s="38">
        <f t="array" ref="L233">IF($B233=0,-999,IF(COUNTIFS($Z233:AC233,#N/A)&gt;0,-999,AVERAGE($Z233:AC233)))</f>
        <v>-999</v>
      </c>
      <c r="M233" s="38">
        <f t="shared" si="255"/>
        <v>-999</v>
      </c>
      <c r="N233" s="38">
        <f t="shared" si="250"/>
        <v>-999</v>
      </c>
      <c r="O233" s="38">
        <f t="shared" si="251"/>
        <v>-999</v>
      </c>
      <c r="P233" s="38">
        <f t="shared" si="252"/>
        <v>-999</v>
      </c>
      <c r="Q233" s="37">
        <f t="shared" si="256"/>
        <v>0</v>
      </c>
      <c r="R233" s="37">
        <f t="shared" si="237"/>
        <v>0</v>
      </c>
      <c r="S233" s="37">
        <f t="shared" si="238"/>
        <v>0</v>
      </c>
      <c r="T233" s="37">
        <f t="shared" si="239"/>
        <v>0</v>
      </c>
      <c r="U233" s="37">
        <f t="shared" si="257"/>
        <v>2018</v>
      </c>
      <c r="V233" s="37">
        <f t="shared" ref="V233:X233" si="286">U233-1</f>
        <v>2017</v>
      </c>
      <c r="W233" s="37">
        <f t="shared" si="286"/>
        <v>2016</v>
      </c>
      <c r="X233" s="37">
        <f t="shared" si="286"/>
        <v>2015</v>
      </c>
      <c r="Y233" s="39"/>
      <c r="Z233" s="62" t="e">
        <f>IFERROR(IF($B233=0,#N/A,AVERAGEIFS(INDEX(DATOS,0,$C233),INDEX(DATOS,0,$C233),"&lt;&gt;#N/D",INDEX(DATOS,0,$L$2),0,INDEX(DATOS,0,$M$2),1,INDEX(DATOS,0,$N$2),U233,INDEX(DATOS,0,$O$2),$D233)),#N/A)</f>
        <v>#N/A</v>
      </c>
      <c r="AA233" s="62" t="e">
        <f>IFERROR(IF($B233=0,#N/A,AVERAGEIFS(INDEX(DATOS,0,$C233),INDEX(DATOS,0,$C233),"&lt;&gt;#N/D",INDEX(DATOS,0,$L$2),0,INDEX(DATOS,0,$M$2),1,INDEX(DATOS,0,$N$2),V233,INDEX(DATOS,0,$O$2),$D233)),#N/A)</f>
        <v>#N/A</v>
      </c>
      <c r="AB233" s="62" t="e">
        <f>IFERROR(IF($B233=0,#N/A,AVERAGEIFS(INDEX(DATOS,0,$C233),INDEX(DATOS,0,$C233),"&lt;&gt;#N/D",INDEX(DATOS,0,$L$2),0,INDEX(DATOS,0,$M$2),1,INDEX(DATOS,0,$N$2),W233,INDEX(DATOS,0,$O$2),$D233)),#N/A)</f>
        <v>#N/A</v>
      </c>
      <c r="AC233" s="62" t="e">
        <f>IFERROR(IF($B233=0,#N/A,AVERAGEIFS(INDEX(DATOS,0,$C233),INDEX(DATOS,0,$C233),"&lt;&gt;#N/D",INDEX(DATOS,0,$L$2),0,INDEX(DATOS,0,$M$2),1,INDEX(DATOS,0,$N$2),X233,INDEX(DATOS,0,$O$2),$D233)),#N/A)</f>
        <v>#N/A</v>
      </c>
      <c r="AD233" s="33"/>
      <c r="AE233" s="40" t="e">
        <f>IFERROR(IF(ISNA(Z233),#N/A,IF(I233=0,0,_xlfn.STDEV.P($Z233:Z233)/I233*100)),#N/A)</f>
        <v>#N/A</v>
      </c>
      <c r="AF233" s="40" t="e">
        <f>IFERROR(IF(ISNA(AA233),#N/A,IF(J233=0,0,_xlfn.STDEV.P($Z233:AA233)/J233*100)),#N/A)</f>
        <v>#N/A</v>
      </c>
      <c r="AG233" s="40" t="e">
        <f>IFERROR(IF(ISNA(AB233),#N/A,IF(K233=0,0,_xlfn.STDEV.P($Z233:AB233)/K233*100)),#N/A)</f>
        <v>#N/A</v>
      </c>
      <c r="AH233" s="40" t="e">
        <f>IFERROR(IF(ISNA(AC233),#N/A,IF(L233=0,0,_xlfn.STDEV.P($Z233:AC233)/L233*100)),#N/A)</f>
        <v>#N/A</v>
      </c>
      <c r="AI233" s="40"/>
    </row>
    <row r="234" spans="1:35" x14ac:dyDescent="0.35">
      <c r="A234">
        <f t="shared" si="259"/>
        <v>28</v>
      </c>
      <c r="B234" s="35">
        <f t="array" ref="B234">IF(B233=0,0,MIN(IF(INDEX(DATOS,0,$N$2)=$U234,IF(ISNUMBER(INDEX(DATOS,0,$C234)),IF(INDEX(DATOS,0,$L$2)=0,IF(INDEX(DATOS,0,$M$2)=1,IF(ISNA(MATCH(INDEX(DATOS,0,$O$2),IF($E$7:E233=E234,$D$7:D233),0)),INDEX(DATOS,0,$K$2))))))))</f>
        <v>0</v>
      </c>
      <c r="C234" s="32">
        <f t="shared" si="260"/>
        <v>20</v>
      </c>
      <c r="D234" s="34" t="str">
        <f>IF($B234=0,"--",INDEX(DATOS,$B234,O$2))</f>
        <v>--</v>
      </c>
      <c r="E234" s="64" t="s">
        <v>1</v>
      </c>
      <c r="F234" s="36" t="str">
        <f t="shared" si="281"/>
        <v>--</v>
      </c>
      <c r="G234" s="109" t="e">
        <f>VLOOKUP($D234,LOC_UNICOS,G$2,0)</f>
        <v>#N/A</v>
      </c>
      <c r="H234" s="109" t="e">
        <f>VLOOKUP($D234,LOC_UNICOS,H$2,0)</f>
        <v>#N/A</v>
      </c>
      <c r="I234" s="38">
        <f t="array" ref="I234">IF($B234=0,-999,IF(COUNTIFS($Z234:Z234,#N/A)&gt;0,-999,AVERAGE($Z234:Z234)))</f>
        <v>-999</v>
      </c>
      <c r="J234" s="38">
        <f t="array" ref="J234">IF($B234=0,-999,IF(COUNTIFS($Z234:AA234,#N/A)&gt;0,-999,AVERAGE($Z234:AA234)))</f>
        <v>-999</v>
      </c>
      <c r="K234" s="38">
        <f t="array" ref="K234">IF($B234=0,-999,IF(COUNTIFS($Z234:AB234,#N/A)&gt;0,-999,AVERAGE($Z234:AB234)))</f>
        <v>-999</v>
      </c>
      <c r="L234" s="38">
        <f t="array" ref="L234">IF($B234=0,-999,IF(COUNTIFS($Z234:AC234,#N/A)&gt;0,-999,AVERAGE($Z234:AC234)))</f>
        <v>-999</v>
      </c>
      <c r="M234" s="38">
        <f t="shared" si="255"/>
        <v>-999</v>
      </c>
      <c r="N234" s="38">
        <f t="shared" si="250"/>
        <v>-999</v>
      </c>
      <c r="O234" s="38">
        <f t="shared" si="251"/>
        <v>-999</v>
      </c>
      <c r="P234" s="38">
        <f t="shared" si="252"/>
        <v>-999</v>
      </c>
      <c r="Q234" s="37">
        <f t="shared" si="256"/>
        <v>0</v>
      </c>
      <c r="R234" s="37">
        <f t="shared" si="237"/>
        <v>0</v>
      </c>
      <c r="S234" s="37">
        <f t="shared" si="238"/>
        <v>0</v>
      </c>
      <c r="T234" s="37">
        <f t="shared" si="239"/>
        <v>0</v>
      </c>
      <c r="U234" s="37">
        <f t="shared" si="257"/>
        <v>2018</v>
      </c>
      <c r="V234" s="37">
        <f t="shared" ref="V234:X234" si="287">U234-1</f>
        <v>2017</v>
      </c>
      <c r="W234" s="37">
        <f t="shared" si="287"/>
        <v>2016</v>
      </c>
      <c r="X234" s="37">
        <f t="shared" si="287"/>
        <v>2015</v>
      </c>
      <c r="Y234" s="39"/>
      <c r="Z234" s="62" t="e">
        <f>IFERROR(IF($B234=0,#N/A,AVERAGEIFS(INDEX(DATOS,0,$C234),INDEX(DATOS,0,$C234),"&lt;&gt;#N/D",INDEX(DATOS,0,$L$2),0,INDEX(DATOS,0,$M$2),1,INDEX(DATOS,0,$N$2),U234,INDEX(DATOS,0,$O$2),$D234)),#N/A)</f>
        <v>#N/A</v>
      </c>
      <c r="AA234" s="62" t="e">
        <f>IFERROR(IF($B234=0,#N/A,AVERAGEIFS(INDEX(DATOS,0,$C234),INDEX(DATOS,0,$C234),"&lt;&gt;#N/D",INDEX(DATOS,0,$L$2),0,INDEX(DATOS,0,$M$2),1,INDEX(DATOS,0,$N$2),V234,INDEX(DATOS,0,$O$2),$D234)),#N/A)</f>
        <v>#N/A</v>
      </c>
      <c r="AB234" s="62" t="e">
        <f>IFERROR(IF($B234=0,#N/A,AVERAGEIFS(INDEX(DATOS,0,$C234),INDEX(DATOS,0,$C234),"&lt;&gt;#N/D",INDEX(DATOS,0,$L$2),0,INDEX(DATOS,0,$M$2),1,INDEX(DATOS,0,$N$2),W234,INDEX(DATOS,0,$O$2),$D234)),#N/A)</f>
        <v>#N/A</v>
      </c>
      <c r="AC234" s="62" t="e">
        <f>IFERROR(IF($B234=0,#N/A,AVERAGEIFS(INDEX(DATOS,0,$C234),INDEX(DATOS,0,$C234),"&lt;&gt;#N/D",INDEX(DATOS,0,$L$2),0,INDEX(DATOS,0,$M$2),1,INDEX(DATOS,0,$N$2),X234,INDEX(DATOS,0,$O$2),$D234)),#N/A)</f>
        <v>#N/A</v>
      </c>
      <c r="AD234" s="33"/>
      <c r="AE234" s="40" t="e">
        <f>IFERROR(IF(ISNA(Z234),#N/A,IF(I234=0,0,_xlfn.STDEV.P($Z234:Z234)/I234*100)),#N/A)</f>
        <v>#N/A</v>
      </c>
      <c r="AF234" s="40" t="e">
        <f>IFERROR(IF(ISNA(AA234),#N/A,IF(J234=0,0,_xlfn.STDEV.P($Z234:AA234)/J234*100)),#N/A)</f>
        <v>#N/A</v>
      </c>
      <c r="AG234" s="40" t="e">
        <f>IFERROR(IF(ISNA(AB234),#N/A,IF(K234=0,0,_xlfn.STDEV.P($Z234:AB234)/K234*100)),#N/A)</f>
        <v>#N/A</v>
      </c>
      <c r="AH234" s="40" t="e">
        <f>IFERROR(IF(ISNA(AC234),#N/A,IF(L234=0,0,_xlfn.STDEV.P($Z234:AC234)/L234*100)),#N/A)</f>
        <v>#N/A</v>
      </c>
      <c r="AI234" s="40"/>
    </row>
    <row r="235" spans="1:35" x14ac:dyDescent="0.35">
      <c r="A235">
        <f t="shared" si="259"/>
        <v>29</v>
      </c>
      <c r="B235" s="35">
        <f t="array" ref="B235">IF(B234=0,0,MIN(IF(INDEX(DATOS,0,$N$2)=$U235,IF(ISNUMBER(INDEX(DATOS,0,$C235)),IF(INDEX(DATOS,0,$L$2)=0,IF(INDEX(DATOS,0,$M$2)=1,IF(ISNA(MATCH(INDEX(DATOS,0,$O$2),IF($E$7:E234=E235,$D$7:D234),0)),INDEX(DATOS,0,$K$2))))))))</f>
        <v>0</v>
      </c>
      <c r="C235" s="32">
        <f t="shared" si="260"/>
        <v>20</v>
      </c>
      <c r="D235" s="34" t="str">
        <f>IF($B235=0,"--",INDEX(DATOS,$B235,O$2))</f>
        <v>--</v>
      </c>
      <c r="E235" s="64" t="s">
        <v>1</v>
      </c>
      <c r="F235" s="36" t="str">
        <f t="shared" si="281"/>
        <v>--</v>
      </c>
      <c r="G235" s="109" t="e">
        <f>VLOOKUP($D235,LOC_UNICOS,G$2,0)</f>
        <v>#N/A</v>
      </c>
      <c r="H235" s="109" t="e">
        <f>VLOOKUP($D235,LOC_UNICOS,H$2,0)</f>
        <v>#N/A</v>
      </c>
      <c r="I235" s="38">
        <f t="array" ref="I235">IF($B235=0,-999,IF(COUNTIFS($Z235:Z235,#N/A)&gt;0,-999,AVERAGE($Z235:Z235)))</f>
        <v>-999</v>
      </c>
      <c r="J235" s="38">
        <f t="array" ref="J235">IF($B235=0,-999,IF(COUNTIFS($Z235:AA235,#N/A)&gt;0,-999,AVERAGE($Z235:AA235)))</f>
        <v>-999</v>
      </c>
      <c r="K235" s="38">
        <f t="array" ref="K235">IF($B235=0,-999,IF(COUNTIFS($Z235:AB235,#N/A)&gt;0,-999,AVERAGE($Z235:AB235)))</f>
        <v>-999</v>
      </c>
      <c r="L235" s="38">
        <f t="array" ref="L235">IF($B235=0,-999,IF(COUNTIFS($Z235:AC235,#N/A)&gt;0,-999,AVERAGE($Z235:AC235)))</f>
        <v>-999</v>
      </c>
      <c r="M235" s="38">
        <f t="shared" si="255"/>
        <v>-999</v>
      </c>
      <c r="N235" s="38">
        <f t="shared" si="250"/>
        <v>-999</v>
      </c>
      <c r="O235" s="38">
        <f t="shared" si="251"/>
        <v>-999</v>
      </c>
      <c r="P235" s="38">
        <f t="shared" si="252"/>
        <v>-999</v>
      </c>
      <c r="Q235" s="37">
        <f t="shared" si="256"/>
        <v>0</v>
      </c>
      <c r="R235" s="37">
        <f t="shared" si="237"/>
        <v>0</v>
      </c>
      <c r="S235" s="37">
        <f t="shared" si="238"/>
        <v>0</v>
      </c>
      <c r="T235" s="37">
        <f t="shared" si="239"/>
        <v>0</v>
      </c>
      <c r="U235" s="37">
        <f t="shared" si="257"/>
        <v>2018</v>
      </c>
      <c r="V235" s="37">
        <f t="shared" ref="V235:X235" si="288">U235-1</f>
        <v>2017</v>
      </c>
      <c r="W235" s="37">
        <f t="shared" si="288"/>
        <v>2016</v>
      </c>
      <c r="X235" s="37">
        <f t="shared" si="288"/>
        <v>2015</v>
      </c>
      <c r="Y235" s="39"/>
      <c r="Z235" s="62" t="e">
        <f>IFERROR(IF($B235=0,#N/A,AVERAGEIFS(INDEX(DATOS,0,$C235),INDEX(DATOS,0,$C235),"&lt;&gt;#N/D",INDEX(DATOS,0,$L$2),0,INDEX(DATOS,0,$M$2),1,INDEX(DATOS,0,$N$2),U235,INDEX(DATOS,0,$O$2),$D235)),#N/A)</f>
        <v>#N/A</v>
      </c>
      <c r="AA235" s="62" t="e">
        <f>IFERROR(IF($B235=0,#N/A,AVERAGEIFS(INDEX(DATOS,0,$C235),INDEX(DATOS,0,$C235),"&lt;&gt;#N/D",INDEX(DATOS,0,$L$2),0,INDEX(DATOS,0,$M$2),1,INDEX(DATOS,0,$N$2),V235,INDEX(DATOS,0,$O$2),$D235)),#N/A)</f>
        <v>#N/A</v>
      </c>
      <c r="AB235" s="62" t="e">
        <f>IFERROR(IF($B235=0,#N/A,AVERAGEIFS(INDEX(DATOS,0,$C235),INDEX(DATOS,0,$C235),"&lt;&gt;#N/D",INDEX(DATOS,0,$L$2),0,INDEX(DATOS,0,$M$2),1,INDEX(DATOS,0,$N$2),W235,INDEX(DATOS,0,$O$2),$D235)),#N/A)</f>
        <v>#N/A</v>
      </c>
      <c r="AC235" s="62" t="e">
        <f>IFERROR(IF($B235=0,#N/A,AVERAGEIFS(INDEX(DATOS,0,$C235),INDEX(DATOS,0,$C235),"&lt;&gt;#N/D",INDEX(DATOS,0,$L$2),0,INDEX(DATOS,0,$M$2),1,INDEX(DATOS,0,$N$2),X235,INDEX(DATOS,0,$O$2),$D235)),#N/A)</f>
        <v>#N/A</v>
      </c>
      <c r="AD235" s="33"/>
      <c r="AE235" s="40" t="e">
        <f>IFERROR(IF(ISNA(Z235),#N/A,IF(I235=0,0,_xlfn.STDEV.P($Z235:Z235)/I235*100)),#N/A)</f>
        <v>#N/A</v>
      </c>
      <c r="AF235" s="40" t="e">
        <f>IFERROR(IF(ISNA(AA235),#N/A,IF(J235=0,0,_xlfn.STDEV.P($Z235:AA235)/J235*100)),#N/A)</f>
        <v>#N/A</v>
      </c>
      <c r="AG235" s="40" t="e">
        <f>IFERROR(IF(ISNA(AB235),#N/A,IF(K235=0,0,_xlfn.STDEV.P($Z235:AB235)/K235*100)),#N/A)</f>
        <v>#N/A</v>
      </c>
      <c r="AH235" s="40" t="e">
        <f>IFERROR(IF(ISNA(AC235),#N/A,IF(L235=0,0,_xlfn.STDEV.P($Z235:AC235)/L235*100)),#N/A)</f>
        <v>#N/A</v>
      </c>
      <c r="AI235" s="40"/>
    </row>
    <row r="236" spans="1:35" x14ac:dyDescent="0.35">
      <c r="A236">
        <f t="shared" si="259"/>
        <v>30</v>
      </c>
      <c r="B236" s="35">
        <f t="array" ref="B236">IF(B235=0,0,MIN(IF(INDEX(DATOS,0,$N$2)=$U236,IF(ISNUMBER(INDEX(DATOS,0,$C236)),IF(INDEX(DATOS,0,$L$2)=0,IF(INDEX(DATOS,0,$M$2)=1,IF(ISNA(MATCH(INDEX(DATOS,0,$O$2),IF($E$7:E235=E236,$D$7:D235),0)),INDEX(DATOS,0,$K$2))))))))</f>
        <v>0</v>
      </c>
      <c r="C236" s="32">
        <f t="shared" si="260"/>
        <v>20</v>
      </c>
      <c r="D236" s="34" t="str">
        <f>IF($B236=0,"--",INDEX(DATOS,$B236,O$2))</f>
        <v>--</v>
      </c>
      <c r="E236" s="64" t="s">
        <v>1</v>
      </c>
      <c r="F236" s="36" t="str">
        <f t="shared" si="281"/>
        <v>--</v>
      </c>
      <c r="G236" s="109" t="e">
        <f>VLOOKUP($D236,LOC_UNICOS,G$2,0)</f>
        <v>#N/A</v>
      </c>
      <c r="H236" s="109" t="e">
        <f>VLOOKUP($D236,LOC_UNICOS,H$2,0)</f>
        <v>#N/A</v>
      </c>
      <c r="I236" s="38">
        <f t="array" ref="I236">IF($B236=0,-999,IF(COUNTIFS($Z236:Z236,#N/A)&gt;0,-999,AVERAGE($Z236:Z236)))</f>
        <v>-999</v>
      </c>
      <c r="J236" s="38">
        <f t="array" ref="J236">IF($B236=0,-999,IF(COUNTIFS($Z236:AA236,#N/A)&gt;0,-999,AVERAGE($Z236:AA236)))</f>
        <v>-999</v>
      </c>
      <c r="K236" s="38">
        <f t="array" ref="K236">IF($B236=0,-999,IF(COUNTIFS($Z236:AB236,#N/A)&gt;0,-999,AVERAGE($Z236:AB236)))</f>
        <v>-999</v>
      </c>
      <c r="L236" s="38">
        <f t="array" ref="L236">IF($B236=0,-999,IF(COUNTIFS($Z236:AC236,#N/A)&gt;0,-999,AVERAGE($Z236:AC236)))</f>
        <v>-999</v>
      </c>
      <c r="M236" s="38">
        <f t="shared" si="255"/>
        <v>-999</v>
      </c>
      <c r="N236" s="38">
        <f t="shared" si="250"/>
        <v>-999</v>
      </c>
      <c r="O236" s="38">
        <f t="shared" si="251"/>
        <v>-999</v>
      </c>
      <c r="P236" s="38">
        <f t="shared" si="252"/>
        <v>-999</v>
      </c>
      <c r="Q236" s="37">
        <f t="shared" si="256"/>
        <v>0</v>
      </c>
      <c r="R236" s="37">
        <f t="shared" si="237"/>
        <v>0</v>
      </c>
      <c r="S236" s="37">
        <f t="shared" si="238"/>
        <v>0</v>
      </c>
      <c r="T236" s="37">
        <f t="shared" si="239"/>
        <v>0</v>
      </c>
      <c r="U236" s="37">
        <f t="shared" si="257"/>
        <v>2018</v>
      </c>
      <c r="V236" s="37">
        <f t="shared" ref="V236:X236" si="289">U236-1</f>
        <v>2017</v>
      </c>
      <c r="W236" s="37">
        <f t="shared" si="289"/>
        <v>2016</v>
      </c>
      <c r="X236" s="37">
        <f t="shared" si="289"/>
        <v>2015</v>
      </c>
      <c r="Y236" s="39"/>
      <c r="Z236" s="62" t="e">
        <f>IFERROR(IF($B236=0,#N/A,AVERAGEIFS(INDEX(DATOS,0,$C236),INDEX(DATOS,0,$C236),"&lt;&gt;#N/D",INDEX(DATOS,0,$L$2),0,INDEX(DATOS,0,$M$2),1,INDEX(DATOS,0,$N$2),U236,INDEX(DATOS,0,$O$2),$D236)),#N/A)</f>
        <v>#N/A</v>
      </c>
      <c r="AA236" s="62" t="e">
        <f>IFERROR(IF($B236=0,#N/A,AVERAGEIFS(INDEX(DATOS,0,$C236),INDEX(DATOS,0,$C236),"&lt;&gt;#N/D",INDEX(DATOS,0,$L$2),0,INDEX(DATOS,0,$M$2),1,INDEX(DATOS,0,$N$2),V236,INDEX(DATOS,0,$O$2),$D236)),#N/A)</f>
        <v>#N/A</v>
      </c>
      <c r="AB236" s="62" t="e">
        <f>IFERROR(IF($B236=0,#N/A,AVERAGEIFS(INDEX(DATOS,0,$C236),INDEX(DATOS,0,$C236),"&lt;&gt;#N/D",INDEX(DATOS,0,$L$2),0,INDEX(DATOS,0,$M$2),1,INDEX(DATOS,0,$N$2),W236,INDEX(DATOS,0,$O$2),$D236)),#N/A)</f>
        <v>#N/A</v>
      </c>
      <c r="AC236" s="62" t="e">
        <f>IFERROR(IF($B236=0,#N/A,AVERAGEIFS(INDEX(DATOS,0,$C236),INDEX(DATOS,0,$C236),"&lt;&gt;#N/D",INDEX(DATOS,0,$L$2),0,INDEX(DATOS,0,$M$2),1,INDEX(DATOS,0,$N$2),X236,INDEX(DATOS,0,$O$2),$D236)),#N/A)</f>
        <v>#N/A</v>
      </c>
      <c r="AD236" s="33"/>
      <c r="AE236" s="40" t="e">
        <f>IFERROR(IF(ISNA(Z236),#N/A,IF(I236=0,0,_xlfn.STDEV.P($Z236:Z236)/I236*100)),#N/A)</f>
        <v>#N/A</v>
      </c>
      <c r="AF236" s="40" t="e">
        <f>IFERROR(IF(ISNA(AA236),#N/A,IF(J236=0,0,_xlfn.STDEV.P($Z236:AA236)/J236*100)),#N/A)</f>
        <v>#N/A</v>
      </c>
      <c r="AG236" s="40" t="e">
        <f>IFERROR(IF(ISNA(AB236),#N/A,IF(K236=0,0,_xlfn.STDEV.P($Z236:AB236)/K236*100)),#N/A)</f>
        <v>#N/A</v>
      </c>
      <c r="AH236" s="40" t="e">
        <f>IFERROR(IF(ISNA(AC236),#N/A,IF(L236=0,0,_xlfn.STDEV.P($Z236:AC236)/L236*100)),#N/A)</f>
        <v>#N/A</v>
      </c>
      <c r="AI236" s="40"/>
    </row>
    <row r="237" spans="1:35" x14ac:dyDescent="0.35">
      <c r="A237">
        <f t="shared" si="259"/>
        <v>31</v>
      </c>
      <c r="B237" s="35">
        <f t="array" ref="B237">IF(B236=0,0,MIN(IF(INDEX(DATOS,0,$N$2)=$U237,IF(ISNUMBER(INDEX(DATOS,0,$C237)),IF(INDEX(DATOS,0,$L$2)=0,IF(INDEX(DATOS,0,$M$2)=1,IF(ISNA(MATCH(INDEX(DATOS,0,$O$2),IF($E$7:E236=E237,$D$7:D236),0)),INDEX(DATOS,0,$K$2))))))))</f>
        <v>0</v>
      </c>
      <c r="C237" s="32">
        <f t="shared" si="260"/>
        <v>20</v>
      </c>
      <c r="D237" s="34" t="str">
        <f>IF($B237=0,"--",INDEX(DATOS,$B237,O$2))</f>
        <v>--</v>
      </c>
      <c r="E237" s="64" t="s">
        <v>1</v>
      </c>
      <c r="F237" s="36" t="str">
        <f t="shared" si="281"/>
        <v>--</v>
      </c>
      <c r="G237" s="109" t="e">
        <f>VLOOKUP($D237,LOC_UNICOS,G$2,0)</f>
        <v>#N/A</v>
      </c>
      <c r="H237" s="109" t="e">
        <f>VLOOKUP($D237,LOC_UNICOS,H$2,0)</f>
        <v>#N/A</v>
      </c>
      <c r="I237" s="38">
        <f t="array" ref="I237">IF($B237=0,-999,IF(COUNTIFS($Z237:Z237,#N/A)&gt;0,-999,AVERAGE($Z237:Z237)))</f>
        <v>-999</v>
      </c>
      <c r="J237" s="38">
        <f t="array" ref="J237">IF($B237=0,-999,IF(COUNTIFS($Z237:AA237,#N/A)&gt;0,-999,AVERAGE($Z237:AA237)))</f>
        <v>-999</v>
      </c>
      <c r="K237" s="38">
        <f t="array" ref="K237">IF($B237=0,-999,IF(COUNTIFS($Z237:AB237,#N/A)&gt;0,-999,AVERAGE($Z237:AB237)))</f>
        <v>-999</v>
      </c>
      <c r="L237" s="38">
        <f t="array" ref="L237">IF($B237=0,-999,IF(COUNTIFS($Z237:AC237,#N/A)&gt;0,-999,AVERAGE($Z237:AC237)))</f>
        <v>-999</v>
      </c>
      <c r="M237" s="38">
        <f t="shared" si="255"/>
        <v>-999</v>
      </c>
      <c r="N237" s="38">
        <f t="shared" si="250"/>
        <v>-999</v>
      </c>
      <c r="O237" s="38">
        <f t="shared" si="251"/>
        <v>-999</v>
      </c>
      <c r="P237" s="38">
        <f t="shared" si="252"/>
        <v>-999</v>
      </c>
      <c r="Q237" s="37">
        <f t="shared" si="256"/>
        <v>0</v>
      </c>
      <c r="R237" s="37">
        <f t="shared" si="237"/>
        <v>0</v>
      </c>
      <c r="S237" s="37">
        <f t="shared" si="238"/>
        <v>0</v>
      </c>
      <c r="T237" s="37">
        <f t="shared" si="239"/>
        <v>0</v>
      </c>
      <c r="U237" s="37">
        <f t="shared" si="257"/>
        <v>2018</v>
      </c>
      <c r="V237" s="37">
        <f t="shared" ref="V237:X237" si="290">U237-1</f>
        <v>2017</v>
      </c>
      <c r="W237" s="37">
        <f t="shared" si="290"/>
        <v>2016</v>
      </c>
      <c r="X237" s="37">
        <f t="shared" si="290"/>
        <v>2015</v>
      </c>
      <c r="Y237" s="39"/>
      <c r="Z237" s="62" t="e">
        <f>IFERROR(IF($B237=0,#N/A,AVERAGEIFS(INDEX(DATOS,0,$C237),INDEX(DATOS,0,$C237),"&lt;&gt;#N/D",INDEX(DATOS,0,$L$2),0,INDEX(DATOS,0,$M$2),1,INDEX(DATOS,0,$N$2),U237,INDEX(DATOS,0,$O$2),$D237)),#N/A)</f>
        <v>#N/A</v>
      </c>
      <c r="AA237" s="62" t="e">
        <f>IFERROR(IF($B237=0,#N/A,AVERAGEIFS(INDEX(DATOS,0,$C237),INDEX(DATOS,0,$C237),"&lt;&gt;#N/D",INDEX(DATOS,0,$L$2),0,INDEX(DATOS,0,$M$2),1,INDEX(DATOS,0,$N$2),V237,INDEX(DATOS,0,$O$2),$D237)),#N/A)</f>
        <v>#N/A</v>
      </c>
      <c r="AB237" s="62" t="e">
        <f>IFERROR(IF($B237=0,#N/A,AVERAGEIFS(INDEX(DATOS,0,$C237),INDEX(DATOS,0,$C237),"&lt;&gt;#N/D",INDEX(DATOS,0,$L$2),0,INDEX(DATOS,0,$M$2),1,INDEX(DATOS,0,$N$2),W237,INDEX(DATOS,0,$O$2),$D237)),#N/A)</f>
        <v>#N/A</v>
      </c>
      <c r="AC237" s="62" t="e">
        <f>IFERROR(IF($B237=0,#N/A,AVERAGEIFS(INDEX(DATOS,0,$C237),INDEX(DATOS,0,$C237),"&lt;&gt;#N/D",INDEX(DATOS,0,$L$2),0,INDEX(DATOS,0,$M$2),1,INDEX(DATOS,0,$N$2),X237,INDEX(DATOS,0,$O$2),$D237)),#N/A)</f>
        <v>#N/A</v>
      </c>
      <c r="AD237" s="33"/>
      <c r="AE237" s="40" t="e">
        <f>IFERROR(IF(ISNA(Z237),#N/A,IF(I237=0,0,_xlfn.STDEV.P($Z237:Z237)/I237*100)),#N/A)</f>
        <v>#N/A</v>
      </c>
      <c r="AF237" s="40" t="e">
        <f>IFERROR(IF(ISNA(AA237),#N/A,IF(J237=0,0,_xlfn.STDEV.P($Z237:AA237)/J237*100)),#N/A)</f>
        <v>#N/A</v>
      </c>
      <c r="AG237" s="40" t="e">
        <f>IFERROR(IF(ISNA(AB237),#N/A,IF(K237=0,0,_xlfn.STDEV.P($Z237:AB237)/K237*100)),#N/A)</f>
        <v>#N/A</v>
      </c>
      <c r="AH237" s="40" t="e">
        <f>IFERROR(IF(ISNA(AC237),#N/A,IF(L237=0,0,_xlfn.STDEV.P($Z237:AC237)/L237*100)),#N/A)</f>
        <v>#N/A</v>
      </c>
      <c r="AI237" s="40"/>
    </row>
    <row r="238" spans="1:35" x14ac:dyDescent="0.35">
      <c r="A238">
        <f t="shared" si="259"/>
        <v>32</v>
      </c>
      <c r="B238" s="35">
        <f t="array" ref="B238">IF(B237=0,0,MIN(IF(INDEX(DATOS,0,$N$2)=$U238,IF(ISNUMBER(INDEX(DATOS,0,$C238)),IF(INDEX(DATOS,0,$L$2)=0,IF(INDEX(DATOS,0,$M$2)=1,IF(ISNA(MATCH(INDEX(DATOS,0,$O$2),IF($E$7:E237=E238,$D$7:D237),0)),INDEX(DATOS,0,$K$2))))))))</f>
        <v>0</v>
      </c>
      <c r="C238" s="32">
        <f t="shared" si="260"/>
        <v>20</v>
      </c>
      <c r="D238" s="34" t="str">
        <f>IF($B238=0,"--",INDEX(DATOS,$B238,O$2))</f>
        <v>--</v>
      </c>
      <c r="E238" s="64" t="s">
        <v>1</v>
      </c>
      <c r="F238" s="36" t="str">
        <f t="shared" si="281"/>
        <v>--</v>
      </c>
      <c r="G238" s="109" t="e">
        <f>VLOOKUP($D238,LOC_UNICOS,G$2,0)</f>
        <v>#N/A</v>
      </c>
      <c r="H238" s="109" t="e">
        <f>VLOOKUP($D238,LOC_UNICOS,H$2,0)</f>
        <v>#N/A</v>
      </c>
      <c r="I238" s="38">
        <f t="array" ref="I238">IF($B238=0,-999,IF(COUNTIFS($Z238:Z238,#N/A)&gt;0,-999,AVERAGE($Z238:Z238)))</f>
        <v>-999</v>
      </c>
      <c r="J238" s="38">
        <f t="array" ref="J238">IF($B238=0,-999,IF(COUNTIFS($Z238:AA238,#N/A)&gt;0,-999,AVERAGE($Z238:AA238)))</f>
        <v>-999</v>
      </c>
      <c r="K238" s="38">
        <f t="array" ref="K238">IF($B238=0,-999,IF(COUNTIFS($Z238:AB238,#N/A)&gt;0,-999,AVERAGE($Z238:AB238)))</f>
        <v>-999</v>
      </c>
      <c r="L238" s="38">
        <f t="array" ref="L238">IF($B238=0,-999,IF(COUNTIFS($Z238:AC238,#N/A)&gt;0,-999,AVERAGE($Z238:AC238)))</f>
        <v>-999</v>
      </c>
      <c r="M238" s="38">
        <f t="shared" si="255"/>
        <v>-999</v>
      </c>
      <c r="N238" s="38">
        <f t="shared" si="250"/>
        <v>-999</v>
      </c>
      <c r="O238" s="38">
        <f t="shared" si="251"/>
        <v>-999</v>
      </c>
      <c r="P238" s="38">
        <f t="shared" si="252"/>
        <v>-999</v>
      </c>
      <c r="Q238" s="37">
        <f t="shared" si="256"/>
        <v>0</v>
      </c>
      <c r="R238" s="37">
        <f t="shared" si="237"/>
        <v>0</v>
      </c>
      <c r="S238" s="37">
        <f t="shared" si="238"/>
        <v>0</v>
      </c>
      <c r="T238" s="37">
        <f t="shared" si="239"/>
        <v>0</v>
      </c>
      <c r="U238" s="37">
        <f t="shared" si="257"/>
        <v>2018</v>
      </c>
      <c r="V238" s="37">
        <f t="shared" ref="V238:X238" si="291">U238-1</f>
        <v>2017</v>
      </c>
      <c r="W238" s="37">
        <f t="shared" si="291"/>
        <v>2016</v>
      </c>
      <c r="X238" s="37">
        <f t="shared" si="291"/>
        <v>2015</v>
      </c>
      <c r="Y238" s="39"/>
      <c r="Z238" s="62" t="e">
        <f>IFERROR(IF($B238=0,#N/A,AVERAGEIFS(INDEX(DATOS,0,$C238),INDEX(DATOS,0,$C238),"&lt;&gt;#N/D",INDEX(DATOS,0,$L$2),0,INDEX(DATOS,0,$M$2),1,INDEX(DATOS,0,$N$2),U238,INDEX(DATOS,0,$O$2),$D238)),#N/A)</f>
        <v>#N/A</v>
      </c>
      <c r="AA238" s="62" t="e">
        <f>IFERROR(IF($B238=0,#N/A,AVERAGEIFS(INDEX(DATOS,0,$C238),INDEX(DATOS,0,$C238),"&lt;&gt;#N/D",INDEX(DATOS,0,$L$2),0,INDEX(DATOS,0,$M$2),1,INDEX(DATOS,0,$N$2),V238,INDEX(DATOS,0,$O$2),$D238)),#N/A)</f>
        <v>#N/A</v>
      </c>
      <c r="AB238" s="62" t="e">
        <f>IFERROR(IF($B238=0,#N/A,AVERAGEIFS(INDEX(DATOS,0,$C238),INDEX(DATOS,0,$C238),"&lt;&gt;#N/D",INDEX(DATOS,0,$L$2),0,INDEX(DATOS,0,$M$2),1,INDEX(DATOS,0,$N$2),W238,INDEX(DATOS,0,$O$2),$D238)),#N/A)</f>
        <v>#N/A</v>
      </c>
      <c r="AC238" s="62" t="e">
        <f>IFERROR(IF($B238=0,#N/A,AVERAGEIFS(INDEX(DATOS,0,$C238),INDEX(DATOS,0,$C238),"&lt;&gt;#N/D",INDEX(DATOS,0,$L$2),0,INDEX(DATOS,0,$M$2),1,INDEX(DATOS,0,$N$2),X238,INDEX(DATOS,0,$O$2),$D238)),#N/A)</f>
        <v>#N/A</v>
      </c>
      <c r="AD238" s="33"/>
      <c r="AE238" s="40" t="e">
        <f>IFERROR(IF(ISNA(Z238),#N/A,IF(I238=0,0,_xlfn.STDEV.P($Z238:Z238)/I238*100)),#N/A)</f>
        <v>#N/A</v>
      </c>
      <c r="AF238" s="40" t="e">
        <f>IFERROR(IF(ISNA(AA238),#N/A,IF(J238=0,0,_xlfn.STDEV.P($Z238:AA238)/J238*100)),#N/A)</f>
        <v>#N/A</v>
      </c>
      <c r="AG238" s="40" t="e">
        <f>IFERROR(IF(ISNA(AB238),#N/A,IF(K238=0,0,_xlfn.STDEV.P($Z238:AB238)/K238*100)),#N/A)</f>
        <v>#N/A</v>
      </c>
      <c r="AH238" s="40" t="e">
        <f>IFERROR(IF(ISNA(AC238),#N/A,IF(L238=0,0,_xlfn.STDEV.P($Z238:AC238)/L238*100)),#N/A)</f>
        <v>#N/A</v>
      </c>
      <c r="AI238" s="40"/>
    </row>
    <row r="239" spans="1:35" x14ac:dyDescent="0.35">
      <c r="A239">
        <f t="shared" si="259"/>
        <v>33</v>
      </c>
      <c r="B239" s="35">
        <f t="array" ref="B239">IF(B238=0,0,MIN(IF(INDEX(DATOS,0,$N$2)=$U239,IF(ISNUMBER(INDEX(DATOS,0,$C239)),IF(INDEX(DATOS,0,$L$2)=0,IF(INDEX(DATOS,0,$M$2)=1,IF(ISNA(MATCH(INDEX(DATOS,0,$O$2),IF($E$7:E238=E239,$D$7:D238),0)),INDEX(DATOS,0,$K$2))))))))</f>
        <v>0</v>
      </c>
      <c r="C239" s="32">
        <f t="shared" si="260"/>
        <v>20</v>
      </c>
      <c r="D239" s="34" t="str">
        <f>IF($B239=0,"--",INDEX(DATOS,$B239,O$2))</f>
        <v>--</v>
      </c>
      <c r="E239" s="64" t="s">
        <v>1</v>
      </c>
      <c r="F239" s="36" t="str">
        <f t="shared" si="281"/>
        <v>--</v>
      </c>
      <c r="G239" s="109" t="e">
        <f>VLOOKUP($D239,LOC_UNICOS,G$2,0)</f>
        <v>#N/A</v>
      </c>
      <c r="H239" s="109" t="e">
        <f>VLOOKUP($D239,LOC_UNICOS,H$2,0)</f>
        <v>#N/A</v>
      </c>
      <c r="I239" s="38">
        <f t="array" ref="I239">IF($B239=0,-999,IF(COUNTIFS($Z239:Z239,#N/A)&gt;0,-999,AVERAGE($Z239:Z239)))</f>
        <v>-999</v>
      </c>
      <c r="J239" s="38">
        <f t="array" ref="J239">IF($B239=0,-999,IF(COUNTIFS($Z239:AA239,#N/A)&gt;0,-999,AVERAGE($Z239:AA239)))</f>
        <v>-999</v>
      </c>
      <c r="K239" s="38">
        <f t="array" ref="K239">IF($B239=0,-999,IF(COUNTIFS($Z239:AB239,#N/A)&gt;0,-999,AVERAGE($Z239:AB239)))</f>
        <v>-999</v>
      </c>
      <c r="L239" s="38">
        <f t="array" ref="L239">IF($B239=0,-999,IF(COUNTIFS($Z239:AC239,#N/A)&gt;0,-999,AVERAGE($Z239:AC239)))</f>
        <v>-999</v>
      </c>
      <c r="M239" s="38">
        <f t="shared" si="255"/>
        <v>-999</v>
      </c>
      <c r="N239" s="38">
        <f t="shared" si="250"/>
        <v>-999</v>
      </c>
      <c r="O239" s="38">
        <f t="shared" si="251"/>
        <v>-999</v>
      </c>
      <c r="P239" s="38">
        <f t="shared" si="252"/>
        <v>-999</v>
      </c>
      <c r="Q239" s="37">
        <f t="shared" si="256"/>
        <v>0</v>
      </c>
      <c r="R239" s="37">
        <f t="shared" si="237"/>
        <v>0</v>
      </c>
      <c r="S239" s="37">
        <f t="shared" si="238"/>
        <v>0</v>
      </c>
      <c r="T239" s="37">
        <f t="shared" si="239"/>
        <v>0</v>
      </c>
      <c r="U239" s="37">
        <f t="shared" si="257"/>
        <v>2018</v>
      </c>
      <c r="V239" s="37">
        <f t="shared" ref="V239:X239" si="292">U239-1</f>
        <v>2017</v>
      </c>
      <c r="W239" s="37">
        <f t="shared" si="292"/>
        <v>2016</v>
      </c>
      <c r="X239" s="37">
        <f t="shared" si="292"/>
        <v>2015</v>
      </c>
      <c r="Y239" s="39"/>
      <c r="Z239" s="62" t="e">
        <f>IFERROR(IF($B239=0,#N/A,AVERAGEIFS(INDEX(DATOS,0,$C239),INDEX(DATOS,0,$C239),"&lt;&gt;#N/D",INDEX(DATOS,0,$L$2),0,INDEX(DATOS,0,$M$2),1,INDEX(DATOS,0,$N$2),U239,INDEX(DATOS,0,$O$2),$D239)),#N/A)</f>
        <v>#N/A</v>
      </c>
      <c r="AA239" s="62" t="e">
        <f>IFERROR(IF($B239=0,#N/A,AVERAGEIFS(INDEX(DATOS,0,$C239),INDEX(DATOS,0,$C239),"&lt;&gt;#N/D",INDEX(DATOS,0,$L$2),0,INDEX(DATOS,0,$M$2),1,INDEX(DATOS,0,$N$2),V239,INDEX(DATOS,0,$O$2),$D239)),#N/A)</f>
        <v>#N/A</v>
      </c>
      <c r="AB239" s="62" t="e">
        <f>IFERROR(IF($B239=0,#N/A,AVERAGEIFS(INDEX(DATOS,0,$C239),INDEX(DATOS,0,$C239),"&lt;&gt;#N/D",INDEX(DATOS,0,$L$2),0,INDEX(DATOS,0,$M$2),1,INDEX(DATOS,0,$N$2),W239,INDEX(DATOS,0,$O$2),$D239)),#N/A)</f>
        <v>#N/A</v>
      </c>
      <c r="AC239" s="62" t="e">
        <f>IFERROR(IF($B239=0,#N/A,AVERAGEIFS(INDEX(DATOS,0,$C239),INDEX(DATOS,0,$C239),"&lt;&gt;#N/D",INDEX(DATOS,0,$L$2),0,INDEX(DATOS,0,$M$2),1,INDEX(DATOS,0,$N$2),X239,INDEX(DATOS,0,$O$2),$D239)),#N/A)</f>
        <v>#N/A</v>
      </c>
      <c r="AD239" s="33"/>
      <c r="AE239" s="40" t="e">
        <f>IFERROR(IF(ISNA(Z239),#N/A,IF(I239=0,0,_xlfn.STDEV.P($Z239:Z239)/I239*100)),#N/A)</f>
        <v>#N/A</v>
      </c>
      <c r="AF239" s="40" t="e">
        <f>IFERROR(IF(ISNA(AA239),#N/A,IF(J239=0,0,_xlfn.STDEV.P($Z239:AA239)/J239*100)),#N/A)</f>
        <v>#N/A</v>
      </c>
      <c r="AG239" s="40" t="e">
        <f>IFERROR(IF(ISNA(AB239),#N/A,IF(K239=0,0,_xlfn.STDEV.P($Z239:AB239)/K239*100)),#N/A)</f>
        <v>#N/A</v>
      </c>
      <c r="AH239" s="40" t="e">
        <f>IFERROR(IF(ISNA(AC239),#N/A,IF(L239=0,0,_xlfn.STDEV.P($Z239:AC239)/L239*100)),#N/A)</f>
        <v>#N/A</v>
      </c>
      <c r="AI239" s="40"/>
    </row>
    <row r="240" spans="1:35" x14ac:dyDescent="0.35">
      <c r="A240">
        <f t="shared" si="259"/>
        <v>34</v>
      </c>
      <c r="B240" s="35">
        <f t="array" ref="B240">IF(B239=0,0,MIN(IF(INDEX(DATOS,0,$N$2)=$U240,IF(ISNUMBER(INDEX(DATOS,0,$C240)),IF(INDEX(DATOS,0,$L$2)=0,IF(INDEX(DATOS,0,$M$2)=1,IF(ISNA(MATCH(INDEX(DATOS,0,$O$2),IF($E$7:E239=E240,$D$7:D239),0)),INDEX(DATOS,0,$K$2))))))))</f>
        <v>0</v>
      </c>
      <c r="C240" s="32">
        <f t="shared" si="260"/>
        <v>20</v>
      </c>
      <c r="D240" s="34" t="str">
        <f>IF($B240=0,"--",INDEX(DATOS,$B240,O$2))</f>
        <v>--</v>
      </c>
      <c r="E240" s="64" t="s">
        <v>1</v>
      </c>
      <c r="F240" s="36" t="str">
        <f t="shared" si="281"/>
        <v>--</v>
      </c>
      <c r="G240" s="109" t="e">
        <f>VLOOKUP($D240,LOC_UNICOS,G$2,0)</f>
        <v>#N/A</v>
      </c>
      <c r="H240" s="109" t="e">
        <f>VLOOKUP($D240,LOC_UNICOS,H$2,0)</f>
        <v>#N/A</v>
      </c>
      <c r="I240" s="38">
        <f t="array" ref="I240">IF($B240=0,-999,IF(COUNTIFS($Z240:Z240,#N/A)&gt;0,-999,AVERAGE($Z240:Z240)))</f>
        <v>-999</v>
      </c>
      <c r="J240" s="38">
        <f t="array" ref="J240">IF($B240=0,-999,IF(COUNTIFS($Z240:AA240,#N/A)&gt;0,-999,AVERAGE($Z240:AA240)))</f>
        <v>-999</v>
      </c>
      <c r="K240" s="38">
        <f t="array" ref="K240">IF($B240=0,-999,IF(COUNTIFS($Z240:AB240,#N/A)&gt;0,-999,AVERAGE($Z240:AB240)))</f>
        <v>-999</v>
      </c>
      <c r="L240" s="38">
        <f t="array" ref="L240">IF($B240=0,-999,IF(COUNTIFS($Z240:AC240,#N/A)&gt;0,-999,AVERAGE($Z240:AC240)))</f>
        <v>-999</v>
      </c>
      <c r="M240" s="38">
        <f t="shared" si="255"/>
        <v>-999</v>
      </c>
      <c r="N240" s="38">
        <f t="shared" si="250"/>
        <v>-999</v>
      </c>
      <c r="O240" s="38">
        <f t="shared" si="251"/>
        <v>-999</v>
      </c>
      <c r="P240" s="38">
        <f t="shared" si="252"/>
        <v>-999</v>
      </c>
      <c r="Q240" s="37">
        <f t="shared" si="256"/>
        <v>0</v>
      </c>
      <c r="R240" s="37">
        <f t="shared" si="237"/>
        <v>0</v>
      </c>
      <c r="S240" s="37">
        <f t="shared" si="238"/>
        <v>0</v>
      </c>
      <c r="T240" s="37">
        <f t="shared" si="239"/>
        <v>0</v>
      </c>
      <c r="U240" s="37">
        <f t="shared" si="257"/>
        <v>2018</v>
      </c>
      <c r="V240" s="37">
        <f t="shared" ref="V240:X240" si="293">U240-1</f>
        <v>2017</v>
      </c>
      <c r="W240" s="37">
        <f t="shared" si="293"/>
        <v>2016</v>
      </c>
      <c r="X240" s="37">
        <f t="shared" si="293"/>
        <v>2015</v>
      </c>
      <c r="Y240" s="39"/>
      <c r="Z240" s="62" t="e">
        <f>IFERROR(IF($B240=0,#N/A,AVERAGEIFS(INDEX(DATOS,0,$C240),INDEX(DATOS,0,$C240),"&lt;&gt;#N/D",INDEX(DATOS,0,$L$2),0,INDEX(DATOS,0,$M$2),1,INDEX(DATOS,0,$N$2),U240,INDEX(DATOS,0,$O$2),$D240)),#N/A)</f>
        <v>#N/A</v>
      </c>
      <c r="AA240" s="62" t="e">
        <f>IFERROR(IF($B240=0,#N/A,AVERAGEIFS(INDEX(DATOS,0,$C240),INDEX(DATOS,0,$C240),"&lt;&gt;#N/D",INDEX(DATOS,0,$L$2),0,INDEX(DATOS,0,$M$2),1,INDEX(DATOS,0,$N$2),V240,INDEX(DATOS,0,$O$2),$D240)),#N/A)</f>
        <v>#N/A</v>
      </c>
      <c r="AB240" s="62" t="e">
        <f>IFERROR(IF($B240=0,#N/A,AVERAGEIFS(INDEX(DATOS,0,$C240),INDEX(DATOS,0,$C240),"&lt;&gt;#N/D",INDEX(DATOS,0,$L$2),0,INDEX(DATOS,0,$M$2),1,INDEX(DATOS,0,$N$2),W240,INDEX(DATOS,0,$O$2),$D240)),#N/A)</f>
        <v>#N/A</v>
      </c>
      <c r="AC240" s="62" t="e">
        <f>IFERROR(IF($B240=0,#N/A,AVERAGEIFS(INDEX(DATOS,0,$C240),INDEX(DATOS,0,$C240),"&lt;&gt;#N/D",INDEX(DATOS,0,$L$2),0,INDEX(DATOS,0,$M$2),1,INDEX(DATOS,0,$N$2),X240,INDEX(DATOS,0,$O$2),$D240)),#N/A)</f>
        <v>#N/A</v>
      </c>
      <c r="AD240" s="33"/>
      <c r="AE240" s="40" t="e">
        <f>IFERROR(IF(ISNA(Z240),#N/A,IF(I240=0,0,_xlfn.STDEV.P($Z240:Z240)/I240*100)),#N/A)</f>
        <v>#N/A</v>
      </c>
      <c r="AF240" s="40" t="e">
        <f>IFERROR(IF(ISNA(AA240),#N/A,IF(J240=0,0,_xlfn.STDEV.P($Z240:AA240)/J240*100)),#N/A)</f>
        <v>#N/A</v>
      </c>
      <c r="AG240" s="40" t="e">
        <f>IFERROR(IF(ISNA(AB240),#N/A,IF(K240=0,0,_xlfn.STDEV.P($Z240:AB240)/K240*100)),#N/A)</f>
        <v>#N/A</v>
      </c>
      <c r="AH240" s="40" t="e">
        <f>IFERROR(IF(ISNA(AC240),#N/A,IF(L240=0,0,_xlfn.STDEV.P($Z240:AC240)/L240*100)),#N/A)</f>
        <v>#N/A</v>
      </c>
      <c r="AI240" s="40"/>
    </row>
    <row r="241" spans="1:35" x14ac:dyDescent="0.35">
      <c r="A241">
        <f t="shared" si="259"/>
        <v>35</v>
      </c>
      <c r="B241" s="35">
        <f t="array" ref="B241">IF(B240=0,0,MIN(IF(INDEX(DATOS,0,$N$2)=$U241,IF(ISNUMBER(INDEX(DATOS,0,$C241)),IF(INDEX(DATOS,0,$L$2)=0,IF(INDEX(DATOS,0,$M$2)=1,IF(ISNA(MATCH(INDEX(DATOS,0,$O$2),IF($E$7:E240=E241,$D$7:D240),0)),INDEX(DATOS,0,$K$2))))))))</f>
        <v>0</v>
      </c>
      <c r="C241" s="32">
        <f t="shared" si="260"/>
        <v>20</v>
      </c>
      <c r="D241" s="34" t="str">
        <f>IF($B241=0,"--",INDEX(DATOS,$B241,O$2))</f>
        <v>--</v>
      </c>
      <c r="E241" s="64" t="s">
        <v>1</v>
      </c>
      <c r="F241" s="36" t="str">
        <f t="shared" si="281"/>
        <v>--</v>
      </c>
      <c r="G241" s="109" t="e">
        <f>VLOOKUP($D241,LOC_UNICOS,G$2,0)</f>
        <v>#N/A</v>
      </c>
      <c r="H241" s="109" t="e">
        <f>VLOOKUP($D241,LOC_UNICOS,H$2,0)</f>
        <v>#N/A</v>
      </c>
      <c r="I241" s="38">
        <f t="array" ref="I241">IF($B241=0,-999,IF(COUNTIFS($Z241:Z241,#N/A)&gt;0,-999,AVERAGE($Z241:Z241)))</f>
        <v>-999</v>
      </c>
      <c r="J241" s="38">
        <f t="array" ref="J241">IF($B241=0,-999,IF(COUNTIFS($Z241:AA241,#N/A)&gt;0,-999,AVERAGE($Z241:AA241)))</f>
        <v>-999</v>
      </c>
      <c r="K241" s="38">
        <f t="array" ref="K241">IF($B241=0,-999,IF(COUNTIFS($Z241:AB241,#N/A)&gt;0,-999,AVERAGE($Z241:AB241)))</f>
        <v>-999</v>
      </c>
      <c r="L241" s="38">
        <f t="array" ref="L241">IF($B241=0,-999,IF(COUNTIFS($Z241:AC241,#N/A)&gt;0,-999,AVERAGE($Z241:AC241)))</f>
        <v>-999</v>
      </c>
      <c r="M241" s="38">
        <f t="shared" si="255"/>
        <v>-999</v>
      </c>
      <c r="N241" s="38">
        <f t="shared" si="250"/>
        <v>-999</v>
      </c>
      <c r="O241" s="38">
        <f t="shared" si="251"/>
        <v>-999</v>
      </c>
      <c r="P241" s="38">
        <f t="shared" si="252"/>
        <v>-999</v>
      </c>
      <c r="Q241" s="37">
        <f t="shared" si="256"/>
        <v>0</v>
      </c>
      <c r="R241" s="37">
        <f t="shared" si="237"/>
        <v>0</v>
      </c>
      <c r="S241" s="37">
        <f t="shared" si="238"/>
        <v>0</v>
      </c>
      <c r="T241" s="37">
        <f t="shared" si="239"/>
        <v>0</v>
      </c>
      <c r="U241" s="37">
        <f t="shared" si="257"/>
        <v>2018</v>
      </c>
      <c r="V241" s="37">
        <f t="shared" ref="V241:X241" si="294">U241-1</f>
        <v>2017</v>
      </c>
      <c r="W241" s="37">
        <f t="shared" si="294"/>
        <v>2016</v>
      </c>
      <c r="X241" s="37">
        <f t="shared" si="294"/>
        <v>2015</v>
      </c>
      <c r="Y241" s="39"/>
      <c r="Z241" s="62" t="e">
        <f>IFERROR(IF($B241=0,#N/A,AVERAGEIFS(INDEX(DATOS,0,$C241),INDEX(DATOS,0,$C241),"&lt;&gt;#N/D",INDEX(DATOS,0,$L$2),0,INDEX(DATOS,0,$M$2),1,INDEX(DATOS,0,$N$2),U241,INDEX(DATOS,0,$O$2),$D241)),#N/A)</f>
        <v>#N/A</v>
      </c>
      <c r="AA241" s="62" t="e">
        <f>IFERROR(IF($B241=0,#N/A,AVERAGEIFS(INDEX(DATOS,0,$C241),INDEX(DATOS,0,$C241),"&lt;&gt;#N/D",INDEX(DATOS,0,$L$2),0,INDEX(DATOS,0,$M$2),1,INDEX(DATOS,0,$N$2),V241,INDEX(DATOS,0,$O$2),$D241)),#N/A)</f>
        <v>#N/A</v>
      </c>
      <c r="AB241" s="62" t="e">
        <f>IFERROR(IF($B241=0,#N/A,AVERAGEIFS(INDEX(DATOS,0,$C241),INDEX(DATOS,0,$C241),"&lt;&gt;#N/D",INDEX(DATOS,0,$L$2),0,INDEX(DATOS,0,$M$2),1,INDEX(DATOS,0,$N$2),W241,INDEX(DATOS,0,$O$2),$D241)),#N/A)</f>
        <v>#N/A</v>
      </c>
      <c r="AC241" s="62" t="e">
        <f>IFERROR(IF($B241=0,#N/A,AVERAGEIFS(INDEX(DATOS,0,$C241),INDEX(DATOS,0,$C241),"&lt;&gt;#N/D",INDEX(DATOS,0,$L$2),0,INDEX(DATOS,0,$M$2),1,INDEX(DATOS,0,$N$2),X241,INDEX(DATOS,0,$O$2),$D241)),#N/A)</f>
        <v>#N/A</v>
      </c>
      <c r="AD241" s="33"/>
      <c r="AE241" s="40" t="e">
        <f>IFERROR(IF(ISNA(Z241),#N/A,IF(I241=0,0,_xlfn.STDEV.P($Z241:Z241)/I241*100)),#N/A)</f>
        <v>#N/A</v>
      </c>
      <c r="AF241" s="40" t="e">
        <f>IFERROR(IF(ISNA(AA241),#N/A,IF(J241=0,0,_xlfn.STDEV.P($Z241:AA241)/J241*100)),#N/A)</f>
        <v>#N/A</v>
      </c>
      <c r="AG241" s="40" t="e">
        <f>IFERROR(IF(ISNA(AB241),#N/A,IF(K241=0,0,_xlfn.STDEV.P($Z241:AB241)/K241*100)),#N/A)</f>
        <v>#N/A</v>
      </c>
      <c r="AH241" s="40" t="e">
        <f>IFERROR(IF(ISNA(AC241),#N/A,IF(L241=0,0,_xlfn.STDEV.P($Z241:AC241)/L241*100)),#N/A)</f>
        <v>#N/A</v>
      </c>
      <c r="AI241" s="40"/>
    </row>
    <row r="242" spans="1:35" x14ac:dyDescent="0.35">
      <c r="A242">
        <f t="shared" si="259"/>
        <v>36</v>
      </c>
      <c r="B242" s="35">
        <f t="array" ref="B242">IF(B241=0,0,MIN(IF(INDEX(DATOS,0,$N$2)=$U242,IF(ISNUMBER(INDEX(DATOS,0,$C242)),IF(INDEX(DATOS,0,$L$2)=0,IF(INDEX(DATOS,0,$M$2)=1,IF(ISNA(MATCH(INDEX(DATOS,0,$O$2),IF($E$7:E241=E242,$D$7:D241),0)),INDEX(DATOS,0,$K$2))))))))</f>
        <v>0</v>
      </c>
      <c r="C242" s="32">
        <f t="shared" si="260"/>
        <v>20</v>
      </c>
      <c r="D242" s="34" t="str">
        <f>IF($B242=0,"--",INDEX(DATOS,$B242,O$2))</f>
        <v>--</v>
      </c>
      <c r="E242" s="64" t="s">
        <v>1</v>
      </c>
      <c r="F242" s="36" t="str">
        <f t="shared" si="281"/>
        <v>--</v>
      </c>
      <c r="G242" s="109" t="e">
        <f>VLOOKUP($D242,LOC_UNICOS,G$2,0)</f>
        <v>#N/A</v>
      </c>
      <c r="H242" s="109" t="e">
        <f>VLOOKUP($D242,LOC_UNICOS,H$2,0)</f>
        <v>#N/A</v>
      </c>
      <c r="I242" s="38">
        <f t="array" ref="I242">IF($B242=0,-999,IF(COUNTIFS($Z242:Z242,#N/A)&gt;0,-999,AVERAGE($Z242:Z242)))</f>
        <v>-999</v>
      </c>
      <c r="J242" s="38">
        <f t="array" ref="J242">IF($B242=0,-999,IF(COUNTIFS($Z242:AA242,#N/A)&gt;0,-999,AVERAGE($Z242:AA242)))</f>
        <v>-999</v>
      </c>
      <c r="K242" s="38">
        <f t="array" ref="K242">IF($B242=0,-999,IF(COUNTIFS($Z242:AB242,#N/A)&gt;0,-999,AVERAGE($Z242:AB242)))</f>
        <v>-999</v>
      </c>
      <c r="L242" s="38">
        <f t="array" ref="L242">IF($B242=0,-999,IF(COUNTIFS($Z242:AC242,#N/A)&gt;0,-999,AVERAGE($Z242:AC242)))</f>
        <v>-999</v>
      </c>
      <c r="M242" s="38">
        <f t="shared" si="255"/>
        <v>-999</v>
      </c>
      <c r="N242" s="38">
        <f t="shared" si="250"/>
        <v>-999</v>
      </c>
      <c r="O242" s="38">
        <f t="shared" si="251"/>
        <v>-999</v>
      </c>
      <c r="P242" s="38">
        <f t="shared" si="252"/>
        <v>-999</v>
      </c>
      <c r="Q242" s="37">
        <f t="shared" si="256"/>
        <v>0</v>
      </c>
      <c r="R242" s="37">
        <f t="shared" si="237"/>
        <v>0</v>
      </c>
      <c r="S242" s="37">
        <f t="shared" si="238"/>
        <v>0</v>
      </c>
      <c r="T242" s="37">
        <f t="shared" si="239"/>
        <v>0</v>
      </c>
      <c r="U242" s="37">
        <f t="shared" si="257"/>
        <v>2018</v>
      </c>
      <c r="V242" s="37">
        <f t="shared" ref="V242:X242" si="295">U242-1</f>
        <v>2017</v>
      </c>
      <c r="W242" s="37">
        <f t="shared" si="295"/>
        <v>2016</v>
      </c>
      <c r="X242" s="37">
        <f t="shared" si="295"/>
        <v>2015</v>
      </c>
      <c r="Y242" s="39"/>
      <c r="Z242" s="62" t="e">
        <f>IFERROR(IF($B242=0,#N/A,AVERAGEIFS(INDEX(DATOS,0,$C242),INDEX(DATOS,0,$C242),"&lt;&gt;#N/D",INDEX(DATOS,0,$L$2),0,INDEX(DATOS,0,$M$2),1,INDEX(DATOS,0,$N$2),U242,INDEX(DATOS,0,$O$2),$D242)),#N/A)</f>
        <v>#N/A</v>
      </c>
      <c r="AA242" s="62" t="e">
        <f>IFERROR(IF($B242=0,#N/A,AVERAGEIFS(INDEX(DATOS,0,$C242),INDEX(DATOS,0,$C242),"&lt;&gt;#N/D",INDEX(DATOS,0,$L$2),0,INDEX(DATOS,0,$M$2),1,INDEX(DATOS,0,$N$2),V242,INDEX(DATOS,0,$O$2),$D242)),#N/A)</f>
        <v>#N/A</v>
      </c>
      <c r="AB242" s="62" t="e">
        <f>IFERROR(IF($B242=0,#N/A,AVERAGEIFS(INDEX(DATOS,0,$C242),INDEX(DATOS,0,$C242),"&lt;&gt;#N/D",INDEX(DATOS,0,$L$2),0,INDEX(DATOS,0,$M$2),1,INDEX(DATOS,0,$N$2),W242,INDEX(DATOS,0,$O$2),$D242)),#N/A)</f>
        <v>#N/A</v>
      </c>
      <c r="AC242" s="62" t="e">
        <f>IFERROR(IF($B242=0,#N/A,AVERAGEIFS(INDEX(DATOS,0,$C242),INDEX(DATOS,0,$C242),"&lt;&gt;#N/D",INDEX(DATOS,0,$L$2),0,INDEX(DATOS,0,$M$2),1,INDEX(DATOS,0,$N$2),X242,INDEX(DATOS,0,$O$2),$D242)),#N/A)</f>
        <v>#N/A</v>
      </c>
      <c r="AD242" s="33"/>
      <c r="AE242" s="40" t="e">
        <f>IFERROR(IF(ISNA(Z242),#N/A,IF(I242=0,0,_xlfn.STDEV.P($Z242:Z242)/I242*100)),#N/A)</f>
        <v>#N/A</v>
      </c>
      <c r="AF242" s="40" t="e">
        <f>IFERROR(IF(ISNA(AA242),#N/A,IF(J242=0,0,_xlfn.STDEV.P($Z242:AA242)/J242*100)),#N/A)</f>
        <v>#N/A</v>
      </c>
      <c r="AG242" s="40" t="e">
        <f>IFERROR(IF(ISNA(AB242),#N/A,IF(K242=0,0,_xlfn.STDEV.P($Z242:AB242)/K242*100)),#N/A)</f>
        <v>#N/A</v>
      </c>
      <c r="AH242" s="40" t="e">
        <f>IFERROR(IF(ISNA(AC242),#N/A,IF(L242=0,0,_xlfn.STDEV.P($Z242:AC242)/L242*100)),#N/A)</f>
        <v>#N/A</v>
      </c>
      <c r="AI242" s="40"/>
    </row>
    <row r="243" spans="1:35" x14ac:dyDescent="0.35">
      <c r="A243">
        <f t="shared" si="259"/>
        <v>37</v>
      </c>
      <c r="B243" s="35">
        <f t="array" ref="B243">IF(B242=0,0,MIN(IF(INDEX(DATOS,0,$N$2)=$U243,IF(ISNUMBER(INDEX(DATOS,0,$C243)),IF(INDEX(DATOS,0,$L$2)=0,IF(INDEX(DATOS,0,$M$2)=1,IF(ISNA(MATCH(INDEX(DATOS,0,$O$2),IF($E$7:E242=E243,$D$7:D242),0)),INDEX(DATOS,0,$K$2))))))))</f>
        <v>0</v>
      </c>
      <c r="C243" s="32">
        <f t="shared" si="260"/>
        <v>20</v>
      </c>
      <c r="D243" s="34" t="str">
        <f>IF($B243=0,"--",INDEX(DATOS,$B243,O$2))</f>
        <v>--</v>
      </c>
      <c r="E243" s="64" t="s">
        <v>1</v>
      </c>
      <c r="F243" s="36" t="str">
        <f t="shared" si="281"/>
        <v>--</v>
      </c>
      <c r="G243" s="109" t="e">
        <f>VLOOKUP($D243,LOC_UNICOS,G$2,0)</f>
        <v>#N/A</v>
      </c>
      <c r="H243" s="109" t="e">
        <f>VLOOKUP($D243,LOC_UNICOS,H$2,0)</f>
        <v>#N/A</v>
      </c>
      <c r="I243" s="38">
        <f t="array" ref="I243">IF($B243=0,-999,IF(COUNTIFS($Z243:Z243,#N/A)&gt;0,-999,AVERAGE($Z243:Z243)))</f>
        <v>-999</v>
      </c>
      <c r="J243" s="38">
        <f t="array" ref="J243">IF($B243=0,-999,IF(COUNTIFS($Z243:AA243,#N/A)&gt;0,-999,AVERAGE($Z243:AA243)))</f>
        <v>-999</v>
      </c>
      <c r="K243" s="38">
        <f t="array" ref="K243">IF($B243=0,-999,IF(COUNTIFS($Z243:AB243,#N/A)&gt;0,-999,AVERAGE($Z243:AB243)))</f>
        <v>-999</v>
      </c>
      <c r="L243" s="38">
        <f t="array" ref="L243">IF($B243=0,-999,IF(COUNTIFS($Z243:AC243,#N/A)&gt;0,-999,AVERAGE($Z243:AC243)))</f>
        <v>-999</v>
      </c>
      <c r="M243" s="38">
        <f t="shared" si="255"/>
        <v>-999</v>
      </c>
      <c r="N243" s="38">
        <f t="shared" si="250"/>
        <v>-999</v>
      </c>
      <c r="O243" s="38">
        <f t="shared" si="251"/>
        <v>-999</v>
      </c>
      <c r="P243" s="38">
        <f t="shared" si="252"/>
        <v>-999</v>
      </c>
      <c r="Q243" s="37">
        <f t="shared" si="256"/>
        <v>0</v>
      </c>
      <c r="R243" s="37">
        <f t="shared" si="237"/>
        <v>0</v>
      </c>
      <c r="S243" s="37">
        <f t="shared" si="238"/>
        <v>0</v>
      </c>
      <c r="T243" s="37">
        <f t="shared" si="239"/>
        <v>0</v>
      </c>
      <c r="U243" s="37">
        <f t="shared" si="257"/>
        <v>2018</v>
      </c>
      <c r="V243" s="37">
        <f t="shared" ref="V243:X243" si="296">U243-1</f>
        <v>2017</v>
      </c>
      <c r="W243" s="37">
        <f t="shared" si="296"/>
        <v>2016</v>
      </c>
      <c r="X243" s="37">
        <f t="shared" si="296"/>
        <v>2015</v>
      </c>
      <c r="Y243" s="39"/>
      <c r="Z243" s="62" t="e">
        <f>IFERROR(IF($B243=0,#N/A,AVERAGEIFS(INDEX(DATOS,0,$C243),INDEX(DATOS,0,$C243),"&lt;&gt;#N/D",INDEX(DATOS,0,$L$2),0,INDEX(DATOS,0,$M$2),1,INDEX(DATOS,0,$N$2),U243,INDEX(DATOS,0,$O$2),$D243)),#N/A)</f>
        <v>#N/A</v>
      </c>
      <c r="AA243" s="62" t="e">
        <f>IFERROR(IF($B243=0,#N/A,AVERAGEIFS(INDEX(DATOS,0,$C243),INDEX(DATOS,0,$C243),"&lt;&gt;#N/D",INDEX(DATOS,0,$L$2),0,INDEX(DATOS,0,$M$2),1,INDEX(DATOS,0,$N$2),V243,INDEX(DATOS,0,$O$2),$D243)),#N/A)</f>
        <v>#N/A</v>
      </c>
      <c r="AB243" s="62" t="e">
        <f>IFERROR(IF($B243=0,#N/A,AVERAGEIFS(INDEX(DATOS,0,$C243),INDEX(DATOS,0,$C243),"&lt;&gt;#N/D",INDEX(DATOS,0,$L$2),0,INDEX(DATOS,0,$M$2),1,INDEX(DATOS,0,$N$2),W243,INDEX(DATOS,0,$O$2),$D243)),#N/A)</f>
        <v>#N/A</v>
      </c>
      <c r="AC243" s="62" t="e">
        <f>IFERROR(IF($B243=0,#N/A,AVERAGEIFS(INDEX(DATOS,0,$C243),INDEX(DATOS,0,$C243),"&lt;&gt;#N/D",INDEX(DATOS,0,$L$2),0,INDEX(DATOS,0,$M$2),1,INDEX(DATOS,0,$N$2),X243,INDEX(DATOS,0,$O$2),$D243)),#N/A)</f>
        <v>#N/A</v>
      </c>
      <c r="AD243" s="33"/>
      <c r="AE243" s="40" t="e">
        <f>IFERROR(IF(ISNA(Z243),#N/A,IF(I243=0,0,_xlfn.STDEV.P($Z243:Z243)/I243*100)),#N/A)</f>
        <v>#N/A</v>
      </c>
      <c r="AF243" s="40" t="e">
        <f>IFERROR(IF(ISNA(AA243),#N/A,IF(J243=0,0,_xlfn.STDEV.P($Z243:AA243)/J243*100)),#N/A)</f>
        <v>#N/A</v>
      </c>
      <c r="AG243" s="40" t="e">
        <f>IFERROR(IF(ISNA(AB243),#N/A,IF(K243=0,0,_xlfn.STDEV.P($Z243:AB243)/K243*100)),#N/A)</f>
        <v>#N/A</v>
      </c>
      <c r="AH243" s="40" t="e">
        <f>IFERROR(IF(ISNA(AC243),#N/A,IF(L243=0,0,_xlfn.STDEV.P($Z243:AC243)/L243*100)),#N/A)</f>
        <v>#N/A</v>
      </c>
      <c r="AI243" s="40"/>
    </row>
    <row r="244" spans="1:35" x14ac:dyDescent="0.35">
      <c r="A244">
        <f t="shared" si="259"/>
        <v>38</v>
      </c>
      <c r="B244" s="35">
        <f t="array" ref="B244">IF(B243=0,0,MIN(IF(INDEX(DATOS,0,$N$2)=$U244,IF(ISNUMBER(INDEX(DATOS,0,$C244)),IF(INDEX(DATOS,0,$L$2)=0,IF(INDEX(DATOS,0,$M$2)=1,IF(ISNA(MATCH(INDEX(DATOS,0,$O$2),IF($E$7:E243=E244,$D$7:D243),0)),INDEX(DATOS,0,$K$2))))))))</f>
        <v>0</v>
      </c>
      <c r="C244" s="32">
        <f t="shared" si="260"/>
        <v>20</v>
      </c>
      <c r="D244" s="34" t="str">
        <f>IF($B244=0,"--",INDEX(DATOS,$B244,O$2))</f>
        <v>--</v>
      </c>
      <c r="E244" s="64" t="s">
        <v>1</v>
      </c>
      <c r="F244" s="36" t="str">
        <f t="shared" si="281"/>
        <v>--</v>
      </c>
      <c r="G244" s="109" t="e">
        <f>VLOOKUP($D244,LOC_UNICOS,G$2,0)</f>
        <v>#N/A</v>
      </c>
      <c r="H244" s="109" t="e">
        <f>VLOOKUP($D244,LOC_UNICOS,H$2,0)</f>
        <v>#N/A</v>
      </c>
      <c r="I244" s="38">
        <f t="array" ref="I244">IF($B244=0,-999,IF(COUNTIFS($Z244:Z244,#N/A)&gt;0,-999,AVERAGE($Z244:Z244)))</f>
        <v>-999</v>
      </c>
      <c r="J244" s="38">
        <f t="array" ref="J244">IF($B244=0,-999,IF(COUNTIFS($Z244:AA244,#N/A)&gt;0,-999,AVERAGE($Z244:AA244)))</f>
        <v>-999</v>
      </c>
      <c r="K244" s="38">
        <f t="array" ref="K244">IF($B244=0,-999,IF(COUNTIFS($Z244:AB244,#N/A)&gt;0,-999,AVERAGE($Z244:AB244)))</f>
        <v>-999</v>
      </c>
      <c r="L244" s="38">
        <f t="array" ref="L244">IF($B244=0,-999,IF(COUNTIFS($Z244:AC244,#N/A)&gt;0,-999,AVERAGE($Z244:AC244)))</f>
        <v>-999</v>
      </c>
      <c r="M244" s="38">
        <f t="shared" si="255"/>
        <v>-999</v>
      </c>
      <c r="N244" s="38">
        <f t="shared" si="250"/>
        <v>-999</v>
      </c>
      <c r="O244" s="38">
        <f t="shared" si="251"/>
        <v>-999</v>
      </c>
      <c r="P244" s="38">
        <f t="shared" si="252"/>
        <v>-999</v>
      </c>
      <c r="Q244" s="37">
        <f t="shared" si="256"/>
        <v>0</v>
      </c>
      <c r="R244" s="37">
        <f t="shared" si="237"/>
        <v>0</v>
      </c>
      <c r="S244" s="37">
        <f t="shared" si="238"/>
        <v>0</v>
      </c>
      <c r="T244" s="37">
        <f t="shared" si="239"/>
        <v>0</v>
      </c>
      <c r="U244" s="37">
        <f t="shared" si="257"/>
        <v>2018</v>
      </c>
      <c r="V244" s="37">
        <f t="shared" ref="V244:X244" si="297">U244-1</f>
        <v>2017</v>
      </c>
      <c r="W244" s="37">
        <f t="shared" si="297"/>
        <v>2016</v>
      </c>
      <c r="X244" s="37">
        <f t="shared" si="297"/>
        <v>2015</v>
      </c>
      <c r="Y244" s="39"/>
      <c r="Z244" s="62" t="e">
        <f>IFERROR(IF($B244=0,#N/A,AVERAGEIFS(INDEX(DATOS,0,$C244),INDEX(DATOS,0,$C244),"&lt;&gt;#N/D",INDEX(DATOS,0,$L$2),0,INDEX(DATOS,0,$M$2),1,INDEX(DATOS,0,$N$2),U244,INDEX(DATOS,0,$O$2),$D244)),#N/A)</f>
        <v>#N/A</v>
      </c>
      <c r="AA244" s="62" t="e">
        <f>IFERROR(IF($B244=0,#N/A,AVERAGEIFS(INDEX(DATOS,0,$C244),INDEX(DATOS,0,$C244),"&lt;&gt;#N/D",INDEX(DATOS,0,$L$2),0,INDEX(DATOS,0,$M$2),1,INDEX(DATOS,0,$N$2),V244,INDEX(DATOS,0,$O$2),$D244)),#N/A)</f>
        <v>#N/A</v>
      </c>
      <c r="AB244" s="62" t="e">
        <f>IFERROR(IF($B244=0,#N/A,AVERAGEIFS(INDEX(DATOS,0,$C244),INDEX(DATOS,0,$C244),"&lt;&gt;#N/D",INDEX(DATOS,0,$L$2),0,INDEX(DATOS,0,$M$2),1,INDEX(DATOS,0,$N$2),W244,INDEX(DATOS,0,$O$2),$D244)),#N/A)</f>
        <v>#N/A</v>
      </c>
      <c r="AC244" s="62" t="e">
        <f>IFERROR(IF($B244=0,#N/A,AVERAGEIFS(INDEX(DATOS,0,$C244),INDEX(DATOS,0,$C244),"&lt;&gt;#N/D",INDEX(DATOS,0,$L$2),0,INDEX(DATOS,0,$M$2),1,INDEX(DATOS,0,$N$2),X244,INDEX(DATOS,0,$O$2),$D244)),#N/A)</f>
        <v>#N/A</v>
      </c>
      <c r="AD244" s="33"/>
      <c r="AE244" s="40" t="e">
        <f>IFERROR(IF(ISNA(Z244),#N/A,IF(I244=0,0,_xlfn.STDEV.P($Z244:Z244)/I244*100)),#N/A)</f>
        <v>#N/A</v>
      </c>
      <c r="AF244" s="40" t="e">
        <f>IFERROR(IF(ISNA(AA244),#N/A,IF(J244=0,0,_xlfn.STDEV.P($Z244:AA244)/J244*100)),#N/A)</f>
        <v>#N/A</v>
      </c>
      <c r="AG244" s="40" t="e">
        <f>IFERROR(IF(ISNA(AB244),#N/A,IF(K244=0,0,_xlfn.STDEV.P($Z244:AB244)/K244*100)),#N/A)</f>
        <v>#N/A</v>
      </c>
      <c r="AH244" s="40" t="e">
        <f>IFERROR(IF(ISNA(AC244),#N/A,IF(L244=0,0,_xlfn.STDEV.P($Z244:AC244)/L244*100)),#N/A)</f>
        <v>#N/A</v>
      </c>
      <c r="AI244" s="40"/>
    </row>
    <row r="245" spans="1:35" x14ac:dyDescent="0.35">
      <c r="A245">
        <f t="shared" si="259"/>
        <v>39</v>
      </c>
      <c r="B245" s="35">
        <f t="array" ref="B245">IF(B244=0,0,MIN(IF(INDEX(DATOS,0,$N$2)=$U245,IF(ISNUMBER(INDEX(DATOS,0,$C245)),IF(INDEX(DATOS,0,$L$2)=0,IF(INDEX(DATOS,0,$M$2)=1,IF(ISNA(MATCH(INDEX(DATOS,0,$O$2),IF($E$7:E244=E245,$D$7:D244),0)),INDEX(DATOS,0,$K$2))))))))</f>
        <v>0</v>
      </c>
      <c r="C245" s="32">
        <f t="shared" si="260"/>
        <v>20</v>
      </c>
      <c r="D245" s="34" t="str">
        <f>IF($B245=0,"--",INDEX(DATOS,$B245,O$2))</f>
        <v>--</v>
      </c>
      <c r="E245" s="64" t="s">
        <v>1</v>
      </c>
      <c r="F245" s="36" t="str">
        <f t="shared" si="281"/>
        <v>--</v>
      </c>
      <c r="G245" s="109" t="e">
        <f>VLOOKUP($D245,LOC_UNICOS,G$2,0)</f>
        <v>#N/A</v>
      </c>
      <c r="H245" s="109" t="e">
        <f>VLOOKUP($D245,LOC_UNICOS,H$2,0)</f>
        <v>#N/A</v>
      </c>
      <c r="I245" s="38">
        <f t="array" ref="I245">IF($B245=0,-999,IF(COUNTIFS($Z245:Z245,#N/A)&gt;0,-999,AVERAGE($Z245:Z245)))</f>
        <v>-999</v>
      </c>
      <c r="J245" s="38">
        <f t="array" ref="J245">IF($B245=0,-999,IF(COUNTIFS($Z245:AA245,#N/A)&gt;0,-999,AVERAGE($Z245:AA245)))</f>
        <v>-999</v>
      </c>
      <c r="K245" s="38">
        <f t="array" ref="K245">IF($B245=0,-999,IF(COUNTIFS($Z245:AB245,#N/A)&gt;0,-999,AVERAGE($Z245:AB245)))</f>
        <v>-999</v>
      </c>
      <c r="L245" s="38">
        <f t="array" ref="L245">IF($B245=0,-999,IF(COUNTIFS($Z245:AC245,#N/A)&gt;0,-999,AVERAGE($Z245:AC245)))</f>
        <v>-999</v>
      </c>
      <c r="M245" s="38">
        <f t="shared" si="255"/>
        <v>-999</v>
      </c>
      <c r="N245" s="38">
        <f t="shared" si="250"/>
        <v>-999</v>
      </c>
      <c r="O245" s="38">
        <f t="shared" si="251"/>
        <v>-999</v>
      </c>
      <c r="P245" s="38">
        <f t="shared" si="252"/>
        <v>-999</v>
      </c>
      <c r="Q245" s="37">
        <f t="shared" si="256"/>
        <v>0</v>
      </c>
      <c r="R245" s="37">
        <f t="shared" si="237"/>
        <v>0</v>
      </c>
      <c r="S245" s="37">
        <f t="shared" si="238"/>
        <v>0</v>
      </c>
      <c r="T245" s="37">
        <f t="shared" si="239"/>
        <v>0</v>
      </c>
      <c r="U245" s="37">
        <f t="shared" si="257"/>
        <v>2018</v>
      </c>
      <c r="V245" s="37">
        <f t="shared" ref="V245:X245" si="298">U245-1</f>
        <v>2017</v>
      </c>
      <c r="W245" s="37">
        <f t="shared" si="298"/>
        <v>2016</v>
      </c>
      <c r="X245" s="37">
        <f t="shared" si="298"/>
        <v>2015</v>
      </c>
      <c r="Y245" s="39"/>
      <c r="Z245" s="62" t="e">
        <f>IFERROR(IF($B245=0,#N/A,AVERAGEIFS(INDEX(DATOS,0,$C245),INDEX(DATOS,0,$C245),"&lt;&gt;#N/D",INDEX(DATOS,0,$L$2),0,INDEX(DATOS,0,$M$2),1,INDEX(DATOS,0,$N$2),U245,INDEX(DATOS,0,$O$2),$D245)),#N/A)</f>
        <v>#N/A</v>
      </c>
      <c r="AA245" s="62" t="e">
        <f>IFERROR(IF($B245=0,#N/A,AVERAGEIFS(INDEX(DATOS,0,$C245),INDEX(DATOS,0,$C245),"&lt;&gt;#N/D",INDEX(DATOS,0,$L$2),0,INDEX(DATOS,0,$M$2),1,INDEX(DATOS,0,$N$2),V245,INDEX(DATOS,0,$O$2),$D245)),#N/A)</f>
        <v>#N/A</v>
      </c>
      <c r="AB245" s="62" t="e">
        <f>IFERROR(IF($B245=0,#N/A,AVERAGEIFS(INDEX(DATOS,0,$C245),INDEX(DATOS,0,$C245),"&lt;&gt;#N/D",INDEX(DATOS,0,$L$2),0,INDEX(DATOS,0,$M$2),1,INDEX(DATOS,0,$N$2),W245,INDEX(DATOS,0,$O$2),$D245)),#N/A)</f>
        <v>#N/A</v>
      </c>
      <c r="AC245" s="62" t="e">
        <f>IFERROR(IF($B245=0,#N/A,AVERAGEIFS(INDEX(DATOS,0,$C245),INDEX(DATOS,0,$C245),"&lt;&gt;#N/D",INDEX(DATOS,0,$L$2),0,INDEX(DATOS,0,$M$2),1,INDEX(DATOS,0,$N$2),X245,INDEX(DATOS,0,$O$2),$D245)),#N/A)</f>
        <v>#N/A</v>
      </c>
      <c r="AD245" s="33"/>
      <c r="AE245" s="40" t="e">
        <f>IFERROR(IF(ISNA(Z245),#N/A,IF(I245=0,0,_xlfn.STDEV.P($Z245:Z245)/I245*100)),#N/A)</f>
        <v>#N/A</v>
      </c>
      <c r="AF245" s="40" t="e">
        <f>IFERROR(IF(ISNA(AA245),#N/A,IF(J245=0,0,_xlfn.STDEV.P($Z245:AA245)/J245*100)),#N/A)</f>
        <v>#N/A</v>
      </c>
      <c r="AG245" s="40" t="e">
        <f>IFERROR(IF(ISNA(AB245),#N/A,IF(K245=0,0,_xlfn.STDEV.P($Z245:AB245)/K245*100)),#N/A)</f>
        <v>#N/A</v>
      </c>
      <c r="AH245" s="40" t="e">
        <f>IFERROR(IF(ISNA(AC245),#N/A,IF(L245=0,0,_xlfn.STDEV.P($Z245:AC245)/L245*100)),#N/A)</f>
        <v>#N/A</v>
      </c>
      <c r="AI245" s="40"/>
    </row>
    <row r="246" spans="1:35" x14ac:dyDescent="0.35">
      <c r="A246">
        <f t="shared" si="259"/>
        <v>40</v>
      </c>
      <c r="B246" s="35">
        <f t="array" ref="B246">IF(B245=0,0,MIN(IF(INDEX(DATOS,0,$N$2)=$U246,IF(ISNUMBER(INDEX(DATOS,0,$C246)),IF(INDEX(DATOS,0,$L$2)=0,IF(INDEX(DATOS,0,$M$2)=1,IF(ISNA(MATCH(INDEX(DATOS,0,$O$2),IF($E$7:E245=E246,$D$7:D245),0)),INDEX(DATOS,0,$K$2))))))))</f>
        <v>0</v>
      </c>
      <c r="C246" s="32">
        <f t="shared" si="260"/>
        <v>20</v>
      </c>
      <c r="D246" s="34" t="str">
        <f>IF($B246=0,"--",INDEX(DATOS,$B246,O$2))</f>
        <v>--</v>
      </c>
      <c r="E246" s="64" t="s">
        <v>1</v>
      </c>
      <c r="F246" s="36" t="str">
        <f t="shared" si="281"/>
        <v>--</v>
      </c>
      <c r="G246" s="109" t="e">
        <f>VLOOKUP($D246,LOC_UNICOS,G$2,0)</f>
        <v>#N/A</v>
      </c>
      <c r="H246" s="109" t="e">
        <f>VLOOKUP($D246,LOC_UNICOS,H$2,0)</f>
        <v>#N/A</v>
      </c>
      <c r="I246" s="38">
        <f t="array" ref="I246">IF($B246=0,-999,IF(COUNTIFS($Z246:Z246,#N/A)&gt;0,-999,AVERAGE($Z246:Z246)))</f>
        <v>-999</v>
      </c>
      <c r="J246" s="38">
        <f t="array" ref="J246">IF($B246=0,-999,IF(COUNTIFS($Z246:AA246,#N/A)&gt;0,-999,AVERAGE($Z246:AA246)))</f>
        <v>-999</v>
      </c>
      <c r="K246" s="38">
        <f t="array" ref="K246">IF($B246=0,-999,IF(COUNTIFS($Z246:AB246,#N/A)&gt;0,-999,AVERAGE($Z246:AB246)))</f>
        <v>-999</v>
      </c>
      <c r="L246" s="38">
        <f t="array" ref="L246">IF($B246=0,-999,IF(COUNTIFS($Z246:AC246,#N/A)&gt;0,-999,AVERAGE($Z246:AC246)))</f>
        <v>-999</v>
      </c>
      <c r="M246" s="38">
        <f t="shared" si="255"/>
        <v>-999</v>
      </c>
      <c r="N246" s="38">
        <f t="shared" si="250"/>
        <v>-999</v>
      </c>
      <c r="O246" s="38">
        <f t="shared" si="251"/>
        <v>-999</v>
      </c>
      <c r="P246" s="38">
        <f t="shared" si="252"/>
        <v>-999</v>
      </c>
      <c r="Q246" s="37">
        <f t="shared" si="256"/>
        <v>0</v>
      </c>
      <c r="R246" s="37">
        <f t="shared" si="237"/>
        <v>0</v>
      </c>
      <c r="S246" s="37">
        <f t="shared" si="238"/>
        <v>0</v>
      </c>
      <c r="T246" s="37">
        <f t="shared" si="239"/>
        <v>0</v>
      </c>
      <c r="U246" s="37">
        <f t="shared" si="257"/>
        <v>2018</v>
      </c>
      <c r="V246" s="37">
        <f t="shared" ref="V246:X246" si="299">U246-1</f>
        <v>2017</v>
      </c>
      <c r="W246" s="37">
        <f t="shared" si="299"/>
        <v>2016</v>
      </c>
      <c r="X246" s="37">
        <f t="shared" si="299"/>
        <v>2015</v>
      </c>
      <c r="Y246" s="39"/>
      <c r="Z246" s="62" t="e">
        <f>IFERROR(IF($B246=0,#N/A,AVERAGEIFS(INDEX(DATOS,0,$C246),INDEX(DATOS,0,$C246),"&lt;&gt;#N/D",INDEX(DATOS,0,$L$2),0,INDEX(DATOS,0,$M$2),1,INDEX(DATOS,0,$N$2),U246,INDEX(DATOS,0,$O$2),$D246)),#N/A)</f>
        <v>#N/A</v>
      </c>
      <c r="AA246" s="62" t="e">
        <f>IFERROR(IF($B246=0,#N/A,AVERAGEIFS(INDEX(DATOS,0,$C246),INDEX(DATOS,0,$C246),"&lt;&gt;#N/D",INDEX(DATOS,0,$L$2),0,INDEX(DATOS,0,$M$2),1,INDEX(DATOS,0,$N$2),V246,INDEX(DATOS,0,$O$2),$D246)),#N/A)</f>
        <v>#N/A</v>
      </c>
      <c r="AB246" s="62" t="e">
        <f>IFERROR(IF($B246=0,#N/A,AVERAGEIFS(INDEX(DATOS,0,$C246),INDEX(DATOS,0,$C246),"&lt;&gt;#N/D",INDEX(DATOS,0,$L$2),0,INDEX(DATOS,0,$M$2),1,INDEX(DATOS,0,$N$2),W246,INDEX(DATOS,0,$O$2),$D246)),#N/A)</f>
        <v>#N/A</v>
      </c>
      <c r="AC246" s="62" t="e">
        <f>IFERROR(IF($B246=0,#N/A,AVERAGEIFS(INDEX(DATOS,0,$C246),INDEX(DATOS,0,$C246),"&lt;&gt;#N/D",INDEX(DATOS,0,$L$2),0,INDEX(DATOS,0,$M$2),1,INDEX(DATOS,0,$N$2),X246,INDEX(DATOS,0,$O$2),$D246)),#N/A)</f>
        <v>#N/A</v>
      </c>
      <c r="AD246" s="33"/>
      <c r="AE246" s="40" t="e">
        <f>IFERROR(IF(ISNA(Z246),#N/A,IF(I246=0,0,_xlfn.STDEV.P($Z246:Z246)/I246*100)),#N/A)</f>
        <v>#N/A</v>
      </c>
      <c r="AF246" s="40" t="e">
        <f>IFERROR(IF(ISNA(AA246),#N/A,IF(J246=0,0,_xlfn.STDEV.P($Z246:AA246)/J246*100)),#N/A)</f>
        <v>#N/A</v>
      </c>
      <c r="AG246" s="40" t="e">
        <f>IFERROR(IF(ISNA(AB246),#N/A,IF(K246=0,0,_xlfn.STDEV.P($Z246:AB246)/K246*100)),#N/A)</f>
        <v>#N/A</v>
      </c>
      <c r="AH246" s="40" t="e">
        <f>IFERROR(IF(ISNA(AC246),#N/A,IF(L246=0,0,_xlfn.STDEV.P($Z246:AC246)/L246*100)),#N/A)</f>
        <v>#N/A</v>
      </c>
      <c r="AI246" s="40"/>
    </row>
    <row r="247" spans="1:35" x14ac:dyDescent="0.35">
      <c r="A247">
        <f t="shared" si="259"/>
        <v>41</v>
      </c>
      <c r="B247" s="35">
        <f t="array" ref="B247">IF(B246=0,0,MIN(IF(INDEX(DATOS,0,$N$2)=$U247,IF(ISNUMBER(INDEX(DATOS,0,$C247)),IF(INDEX(DATOS,0,$L$2)=0,IF(INDEX(DATOS,0,$M$2)=1,IF(ISNA(MATCH(INDEX(DATOS,0,$O$2),IF($E$7:E246=E247,$D$7:D246),0)),INDEX(DATOS,0,$K$2))))))))</f>
        <v>0</v>
      </c>
      <c r="C247" s="32">
        <f t="shared" si="260"/>
        <v>20</v>
      </c>
      <c r="D247" s="34" t="str">
        <f>IF($B247=0,"--",INDEX(DATOS,$B247,O$2))</f>
        <v>--</v>
      </c>
      <c r="E247" s="64" t="s">
        <v>1</v>
      </c>
      <c r="F247" s="36" t="str">
        <f t="shared" si="281"/>
        <v>--</v>
      </c>
      <c r="G247" s="109" t="e">
        <f>VLOOKUP($D247,LOC_UNICOS,G$2,0)</f>
        <v>#N/A</v>
      </c>
      <c r="H247" s="109" t="e">
        <f>VLOOKUP($D247,LOC_UNICOS,H$2,0)</f>
        <v>#N/A</v>
      </c>
      <c r="I247" s="38">
        <f t="array" ref="I247">IF($B247=0,-999,IF(COUNTIFS($Z247:Z247,#N/A)&gt;0,-999,AVERAGE($Z247:Z247)))</f>
        <v>-999</v>
      </c>
      <c r="J247" s="38">
        <f t="array" ref="J247">IF($B247=0,-999,IF(COUNTIFS($Z247:AA247,#N/A)&gt;0,-999,AVERAGE($Z247:AA247)))</f>
        <v>-999</v>
      </c>
      <c r="K247" s="38">
        <f t="array" ref="K247">IF($B247=0,-999,IF(COUNTIFS($Z247:AB247,#N/A)&gt;0,-999,AVERAGE($Z247:AB247)))</f>
        <v>-999</v>
      </c>
      <c r="L247" s="38">
        <f t="array" ref="L247">IF($B247=0,-999,IF(COUNTIFS($Z247:AC247,#N/A)&gt;0,-999,AVERAGE($Z247:AC247)))</f>
        <v>-999</v>
      </c>
      <c r="M247" s="38">
        <f t="shared" si="255"/>
        <v>-999</v>
      </c>
      <c r="N247" s="38">
        <f t="shared" si="250"/>
        <v>-999</v>
      </c>
      <c r="O247" s="38">
        <f t="shared" si="251"/>
        <v>-999</v>
      </c>
      <c r="P247" s="38">
        <f t="shared" si="252"/>
        <v>-999</v>
      </c>
      <c r="Q247" s="37">
        <f t="shared" si="256"/>
        <v>0</v>
      </c>
      <c r="R247" s="37">
        <f t="shared" si="237"/>
        <v>0</v>
      </c>
      <c r="S247" s="37">
        <f t="shared" si="238"/>
        <v>0</v>
      </c>
      <c r="T247" s="37">
        <f t="shared" si="239"/>
        <v>0</v>
      </c>
      <c r="U247" s="37">
        <f t="shared" si="257"/>
        <v>2018</v>
      </c>
      <c r="V247" s="37">
        <f t="shared" ref="V247:X247" si="300">U247-1</f>
        <v>2017</v>
      </c>
      <c r="W247" s="37">
        <f t="shared" si="300"/>
        <v>2016</v>
      </c>
      <c r="X247" s="37">
        <f t="shared" si="300"/>
        <v>2015</v>
      </c>
      <c r="Y247" s="39"/>
      <c r="Z247" s="62" t="e">
        <f>IFERROR(IF($B247=0,#N/A,AVERAGEIFS(INDEX(DATOS,0,$C247),INDEX(DATOS,0,$C247),"&lt;&gt;#N/D",INDEX(DATOS,0,$L$2),0,INDEX(DATOS,0,$M$2),1,INDEX(DATOS,0,$N$2),U247,INDEX(DATOS,0,$O$2),$D247)),#N/A)</f>
        <v>#N/A</v>
      </c>
      <c r="AA247" s="62" t="e">
        <f>IFERROR(IF($B247=0,#N/A,AVERAGEIFS(INDEX(DATOS,0,$C247),INDEX(DATOS,0,$C247),"&lt;&gt;#N/D",INDEX(DATOS,0,$L$2),0,INDEX(DATOS,0,$M$2),1,INDEX(DATOS,0,$N$2),V247,INDEX(DATOS,0,$O$2),$D247)),#N/A)</f>
        <v>#N/A</v>
      </c>
      <c r="AB247" s="62" t="e">
        <f>IFERROR(IF($B247=0,#N/A,AVERAGEIFS(INDEX(DATOS,0,$C247),INDEX(DATOS,0,$C247),"&lt;&gt;#N/D",INDEX(DATOS,0,$L$2),0,INDEX(DATOS,0,$M$2),1,INDEX(DATOS,0,$N$2),W247,INDEX(DATOS,0,$O$2),$D247)),#N/A)</f>
        <v>#N/A</v>
      </c>
      <c r="AC247" s="62" t="e">
        <f>IFERROR(IF($B247=0,#N/A,AVERAGEIFS(INDEX(DATOS,0,$C247),INDEX(DATOS,0,$C247),"&lt;&gt;#N/D",INDEX(DATOS,0,$L$2),0,INDEX(DATOS,0,$M$2),1,INDEX(DATOS,0,$N$2),X247,INDEX(DATOS,0,$O$2),$D247)),#N/A)</f>
        <v>#N/A</v>
      </c>
      <c r="AD247" s="33"/>
      <c r="AE247" s="40" t="e">
        <f>IFERROR(IF(ISNA(Z247),#N/A,IF(I247=0,0,_xlfn.STDEV.P($Z247:Z247)/I247*100)),#N/A)</f>
        <v>#N/A</v>
      </c>
      <c r="AF247" s="40" t="e">
        <f>IFERROR(IF(ISNA(AA247),#N/A,IF(J247=0,0,_xlfn.STDEV.P($Z247:AA247)/J247*100)),#N/A)</f>
        <v>#N/A</v>
      </c>
      <c r="AG247" s="40" t="e">
        <f>IFERROR(IF(ISNA(AB247),#N/A,IF(K247=0,0,_xlfn.STDEV.P($Z247:AB247)/K247*100)),#N/A)</f>
        <v>#N/A</v>
      </c>
      <c r="AH247" s="40" t="e">
        <f>IFERROR(IF(ISNA(AC247),#N/A,IF(L247=0,0,_xlfn.STDEV.P($Z247:AC247)/L247*100)),#N/A)</f>
        <v>#N/A</v>
      </c>
      <c r="AI247" s="40"/>
    </row>
    <row r="248" spans="1:35" x14ac:dyDescent="0.35">
      <c r="A248">
        <f t="shared" si="259"/>
        <v>42</v>
      </c>
      <c r="B248" s="35">
        <f t="array" ref="B248">IF(B247=0,0,MIN(IF(INDEX(DATOS,0,$N$2)=$U248,IF(ISNUMBER(INDEX(DATOS,0,$C248)),IF(INDEX(DATOS,0,$L$2)=0,IF(INDEX(DATOS,0,$M$2)=1,IF(ISNA(MATCH(INDEX(DATOS,0,$O$2),IF($E$7:E247=E248,$D$7:D247),0)),INDEX(DATOS,0,$K$2))))))))</f>
        <v>0</v>
      </c>
      <c r="C248" s="32">
        <f t="shared" si="260"/>
        <v>20</v>
      </c>
      <c r="D248" s="34" t="str">
        <f>IF($B248=0,"--",INDEX(DATOS,$B248,O$2))</f>
        <v>--</v>
      </c>
      <c r="E248" s="64" t="s">
        <v>1</v>
      </c>
      <c r="F248" s="36" t="str">
        <f t="shared" si="281"/>
        <v>--</v>
      </c>
      <c r="G248" s="109" t="e">
        <f>VLOOKUP($D248,LOC_UNICOS,G$2,0)</f>
        <v>#N/A</v>
      </c>
      <c r="H248" s="109" t="e">
        <f>VLOOKUP($D248,LOC_UNICOS,H$2,0)</f>
        <v>#N/A</v>
      </c>
      <c r="I248" s="38">
        <f t="array" ref="I248">IF($B248=0,-999,IF(COUNTIFS($Z248:Z248,#N/A)&gt;0,-999,AVERAGE($Z248:Z248)))</f>
        <v>-999</v>
      </c>
      <c r="J248" s="38">
        <f t="array" ref="J248">IF($B248=0,-999,IF(COUNTIFS($Z248:AA248,#N/A)&gt;0,-999,AVERAGE($Z248:AA248)))</f>
        <v>-999</v>
      </c>
      <c r="K248" s="38">
        <f t="array" ref="K248">IF($B248=0,-999,IF(COUNTIFS($Z248:AB248,#N/A)&gt;0,-999,AVERAGE($Z248:AB248)))</f>
        <v>-999</v>
      </c>
      <c r="L248" s="38">
        <f t="array" ref="L248">IF($B248=0,-999,IF(COUNTIFS($Z248:AC248,#N/A)&gt;0,-999,AVERAGE($Z248:AC248)))</f>
        <v>-999</v>
      </c>
      <c r="M248" s="38">
        <f t="shared" si="255"/>
        <v>-999</v>
      </c>
      <c r="N248" s="38">
        <f t="shared" si="250"/>
        <v>-999</v>
      </c>
      <c r="O248" s="38">
        <f t="shared" si="251"/>
        <v>-999</v>
      </c>
      <c r="P248" s="38">
        <f t="shared" si="252"/>
        <v>-999</v>
      </c>
      <c r="Q248" s="37">
        <f t="shared" si="256"/>
        <v>0</v>
      </c>
      <c r="R248" s="37">
        <f t="shared" si="237"/>
        <v>0</v>
      </c>
      <c r="S248" s="37">
        <f t="shared" si="238"/>
        <v>0</v>
      </c>
      <c r="T248" s="37">
        <f t="shared" si="239"/>
        <v>0</v>
      </c>
      <c r="U248" s="37">
        <f t="shared" si="257"/>
        <v>2018</v>
      </c>
      <c r="V248" s="37">
        <f t="shared" ref="V248:X248" si="301">U248-1</f>
        <v>2017</v>
      </c>
      <c r="W248" s="37">
        <f t="shared" si="301"/>
        <v>2016</v>
      </c>
      <c r="X248" s="37">
        <f t="shared" si="301"/>
        <v>2015</v>
      </c>
      <c r="Y248" s="39"/>
      <c r="Z248" s="62" t="e">
        <f>IFERROR(IF($B248=0,#N/A,AVERAGEIFS(INDEX(DATOS,0,$C248),INDEX(DATOS,0,$C248),"&lt;&gt;#N/D",INDEX(DATOS,0,$L$2),0,INDEX(DATOS,0,$M$2),1,INDEX(DATOS,0,$N$2),U248,INDEX(DATOS,0,$O$2),$D248)),#N/A)</f>
        <v>#N/A</v>
      </c>
      <c r="AA248" s="62" t="e">
        <f>IFERROR(IF($B248=0,#N/A,AVERAGEIFS(INDEX(DATOS,0,$C248),INDEX(DATOS,0,$C248),"&lt;&gt;#N/D",INDEX(DATOS,0,$L$2),0,INDEX(DATOS,0,$M$2),1,INDEX(DATOS,0,$N$2),V248,INDEX(DATOS,0,$O$2),$D248)),#N/A)</f>
        <v>#N/A</v>
      </c>
      <c r="AB248" s="62" t="e">
        <f>IFERROR(IF($B248=0,#N/A,AVERAGEIFS(INDEX(DATOS,0,$C248),INDEX(DATOS,0,$C248),"&lt;&gt;#N/D",INDEX(DATOS,0,$L$2),0,INDEX(DATOS,0,$M$2),1,INDEX(DATOS,0,$N$2),W248,INDEX(DATOS,0,$O$2),$D248)),#N/A)</f>
        <v>#N/A</v>
      </c>
      <c r="AC248" s="62" t="e">
        <f>IFERROR(IF($B248=0,#N/A,AVERAGEIFS(INDEX(DATOS,0,$C248),INDEX(DATOS,0,$C248),"&lt;&gt;#N/D",INDEX(DATOS,0,$L$2),0,INDEX(DATOS,0,$M$2),1,INDEX(DATOS,0,$N$2),X248,INDEX(DATOS,0,$O$2),$D248)),#N/A)</f>
        <v>#N/A</v>
      </c>
      <c r="AD248" s="33"/>
      <c r="AE248" s="40" t="e">
        <f>IFERROR(IF(ISNA(Z248),#N/A,IF(I248=0,0,_xlfn.STDEV.P($Z248:Z248)/I248*100)),#N/A)</f>
        <v>#N/A</v>
      </c>
      <c r="AF248" s="40" t="e">
        <f>IFERROR(IF(ISNA(AA248),#N/A,IF(J248=0,0,_xlfn.STDEV.P($Z248:AA248)/J248*100)),#N/A)</f>
        <v>#N/A</v>
      </c>
      <c r="AG248" s="40" t="e">
        <f>IFERROR(IF(ISNA(AB248),#N/A,IF(K248=0,0,_xlfn.STDEV.P($Z248:AB248)/K248*100)),#N/A)</f>
        <v>#N/A</v>
      </c>
      <c r="AH248" s="40" t="e">
        <f>IFERROR(IF(ISNA(AC248),#N/A,IF(L248=0,0,_xlfn.STDEV.P($Z248:AC248)/L248*100)),#N/A)</f>
        <v>#N/A</v>
      </c>
      <c r="AI248" s="40"/>
    </row>
    <row r="249" spans="1:35" x14ac:dyDescent="0.35">
      <c r="A249">
        <f t="shared" si="259"/>
        <v>43</v>
      </c>
      <c r="B249" s="35">
        <f t="array" ref="B249">IF(B248=0,0,MIN(IF(INDEX(DATOS,0,$N$2)=$U249,IF(ISNUMBER(INDEX(DATOS,0,$C249)),IF(INDEX(DATOS,0,$L$2)=0,IF(INDEX(DATOS,0,$M$2)=1,IF(ISNA(MATCH(INDEX(DATOS,0,$O$2),IF($E$7:E248=E249,$D$7:D248),0)),INDEX(DATOS,0,$K$2))))))))</f>
        <v>0</v>
      </c>
      <c r="C249" s="32">
        <f t="shared" si="260"/>
        <v>20</v>
      </c>
      <c r="D249" s="34" t="str">
        <f>IF($B249=0,"--",INDEX(DATOS,$B249,O$2))</f>
        <v>--</v>
      </c>
      <c r="E249" s="64" t="s">
        <v>1</v>
      </c>
      <c r="F249" s="36" t="str">
        <f t="shared" si="281"/>
        <v>--</v>
      </c>
      <c r="G249" s="109" t="e">
        <f>VLOOKUP($D249,LOC_UNICOS,G$2,0)</f>
        <v>#N/A</v>
      </c>
      <c r="H249" s="109" t="e">
        <f>VLOOKUP($D249,LOC_UNICOS,H$2,0)</f>
        <v>#N/A</v>
      </c>
      <c r="I249" s="38">
        <f t="array" ref="I249">IF($B249=0,-999,IF(COUNTIFS($Z249:Z249,#N/A)&gt;0,-999,AVERAGE($Z249:Z249)))</f>
        <v>-999</v>
      </c>
      <c r="J249" s="38">
        <f t="array" ref="J249">IF($B249=0,-999,IF(COUNTIFS($Z249:AA249,#N/A)&gt;0,-999,AVERAGE($Z249:AA249)))</f>
        <v>-999</v>
      </c>
      <c r="K249" s="38">
        <f t="array" ref="K249">IF($B249=0,-999,IF(COUNTIFS($Z249:AB249,#N/A)&gt;0,-999,AVERAGE($Z249:AB249)))</f>
        <v>-999</v>
      </c>
      <c r="L249" s="38">
        <f t="array" ref="L249">IF($B249=0,-999,IF(COUNTIFS($Z249:AC249,#N/A)&gt;0,-999,AVERAGE($Z249:AC249)))</f>
        <v>-999</v>
      </c>
      <c r="M249" s="38">
        <f t="shared" si="255"/>
        <v>-999</v>
      </c>
      <c r="N249" s="38">
        <f t="shared" si="250"/>
        <v>-999</v>
      </c>
      <c r="O249" s="38">
        <f t="shared" si="251"/>
        <v>-999</v>
      </c>
      <c r="P249" s="38">
        <f t="shared" si="252"/>
        <v>-999</v>
      </c>
      <c r="Q249" s="37">
        <f t="shared" si="256"/>
        <v>0</v>
      </c>
      <c r="R249" s="37">
        <f t="shared" si="237"/>
        <v>0</v>
      </c>
      <c r="S249" s="37">
        <f t="shared" si="238"/>
        <v>0</v>
      </c>
      <c r="T249" s="37">
        <f t="shared" si="239"/>
        <v>0</v>
      </c>
      <c r="U249" s="37">
        <f t="shared" si="257"/>
        <v>2018</v>
      </c>
      <c r="V249" s="37">
        <f t="shared" ref="V249:X249" si="302">U249-1</f>
        <v>2017</v>
      </c>
      <c r="W249" s="37">
        <f t="shared" si="302"/>
        <v>2016</v>
      </c>
      <c r="X249" s="37">
        <f t="shared" si="302"/>
        <v>2015</v>
      </c>
      <c r="Y249" s="39"/>
      <c r="Z249" s="62" t="e">
        <f>IFERROR(IF($B249=0,#N/A,AVERAGEIFS(INDEX(DATOS,0,$C249),INDEX(DATOS,0,$C249),"&lt;&gt;#N/D",INDEX(DATOS,0,$L$2),0,INDEX(DATOS,0,$M$2),1,INDEX(DATOS,0,$N$2),U249,INDEX(DATOS,0,$O$2),$D249)),#N/A)</f>
        <v>#N/A</v>
      </c>
      <c r="AA249" s="62" t="e">
        <f>IFERROR(IF($B249=0,#N/A,AVERAGEIFS(INDEX(DATOS,0,$C249),INDEX(DATOS,0,$C249),"&lt;&gt;#N/D",INDEX(DATOS,0,$L$2),0,INDEX(DATOS,0,$M$2),1,INDEX(DATOS,0,$N$2),V249,INDEX(DATOS,0,$O$2),$D249)),#N/A)</f>
        <v>#N/A</v>
      </c>
      <c r="AB249" s="62" t="e">
        <f>IFERROR(IF($B249=0,#N/A,AVERAGEIFS(INDEX(DATOS,0,$C249),INDEX(DATOS,0,$C249),"&lt;&gt;#N/D",INDEX(DATOS,0,$L$2),0,INDEX(DATOS,0,$M$2),1,INDEX(DATOS,0,$N$2),W249,INDEX(DATOS,0,$O$2),$D249)),#N/A)</f>
        <v>#N/A</v>
      </c>
      <c r="AC249" s="62" t="e">
        <f>IFERROR(IF($B249=0,#N/A,AVERAGEIFS(INDEX(DATOS,0,$C249),INDEX(DATOS,0,$C249),"&lt;&gt;#N/D",INDEX(DATOS,0,$L$2),0,INDEX(DATOS,0,$M$2),1,INDEX(DATOS,0,$N$2),X249,INDEX(DATOS,0,$O$2),$D249)),#N/A)</f>
        <v>#N/A</v>
      </c>
      <c r="AD249" s="33"/>
      <c r="AE249" s="40" t="e">
        <f>IFERROR(IF(ISNA(Z249),#N/A,IF(I249=0,0,_xlfn.STDEV.P($Z249:Z249)/I249*100)),#N/A)</f>
        <v>#N/A</v>
      </c>
      <c r="AF249" s="40" t="e">
        <f>IFERROR(IF(ISNA(AA249),#N/A,IF(J249=0,0,_xlfn.STDEV.P($Z249:AA249)/J249*100)),#N/A)</f>
        <v>#N/A</v>
      </c>
      <c r="AG249" s="40" t="e">
        <f>IFERROR(IF(ISNA(AB249),#N/A,IF(K249=0,0,_xlfn.STDEV.P($Z249:AB249)/K249*100)),#N/A)</f>
        <v>#N/A</v>
      </c>
      <c r="AH249" s="40" t="e">
        <f>IFERROR(IF(ISNA(AC249),#N/A,IF(L249=0,0,_xlfn.STDEV.P($Z249:AC249)/L249*100)),#N/A)</f>
        <v>#N/A</v>
      </c>
      <c r="AI249" s="40"/>
    </row>
    <row r="250" spans="1:35" x14ac:dyDescent="0.35">
      <c r="A250">
        <f t="shared" si="259"/>
        <v>44</v>
      </c>
      <c r="B250" s="35">
        <f t="array" ref="B250">IF(B249=0,0,MIN(IF(INDEX(DATOS,0,$N$2)=$U250,IF(ISNUMBER(INDEX(DATOS,0,$C250)),IF(INDEX(DATOS,0,$L$2)=0,IF(INDEX(DATOS,0,$M$2)=1,IF(ISNA(MATCH(INDEX(DATOS,0,$O$2),IF($E$7:E249=E250,$D$7:D249),0)),INDEX(DATOS,0,$K$2))))))))</f>
        <v>0</v>
      </c>
      <c r="C250" s="32">
        <f t="shared" si="260"/>
        <v>20</v>
      </c>
      <c r="D250" s="34" t="str">
        <f>IF($B250=0,"--",INDEX(DATOS,$B250,O$2))</f>
        <v>--</v>
      </c>
      <c r="E250" s="64" t="s">
        <v>1</v>
      </c>
      <c r="F250" s="36" t="str">
        <f t="shared" si="281"/>
        <v>--</v>
      </c>
      <c r="G250" s="109" t="e">
        <f>VLOOKUP($D250,LOC_UNICOS,G$2,0)</f>
        <v>#N/A</v>
      </c>
      <c r="H250" s="109" t="e">
        <f>VLOOKUP($D250,LOC_UNICOS,H$2,0)</f>
        <v>#N/A</v>
      </c>
      <c r="I250" s="38">
        <f t="array" ref="I250">IF($B250=0,-999,IF(COUNTIFS($Z250:Z250,#N/A)&gt;0,-999,AVERAGE($Z250:Z250)))</f>
        <v>-999</v>
      </c>
      <c r="J250" s="38">
        <f t="array" ref="J250">IF($B250=0,-999,IF(COUNTIFS($Z250:AA250,#N/A)&gt;0,-999,AVERAGE($Z250:AA250)))</f>
        <v>-999</v>
      </c>
      <c r="K250" s="38">
        <f t="array" ref="K250">IF($B250=0,-999,IF(COUNTIFS($Z250:AB250,#N/A)&gt;0,-999,AVERAGE($Z250:AB250)))</f>
        <v>-999</v>
      </c>
      <c r="L250" s="38">
        <f t="array" ref="L250">IF($B250=0,-999,IF(COUNTIFS($Z250:AC250,#N/A)&gt;0,-999,AVERAGE($Z250:AC250)))</f>
        <v>-999</v>
      </c>
      <c r="M250" s="38">
        <f t="shared" si="255"/>
        <v>-999</v>
      </c>
      <c r="N250" s="38">
        <f t="shared" si="250"/>
        <v>-999</v>
      </c>
      <c r="O250" s="38">
        <f t="shared" si="251"/>
        <v>-999</v>
      </c>
      <c r="P250" s="38">
        <f t="shared" si="252"/>
        <v>-999</v>
      </c>
      <c r="Q250" s="37">
        <f t="shared" si="256"/>
        <v>0</v>
      </c>
      <c r="R250" s="37">
        <f t="shared" si="237"/>
        <v>0</v>
      </c>
      <c r="S250" s="37">
        <f t="shared" si="238"/>
        <v>0</v>
      </c>
      <c r="T250" s="37">
        <f t="shared" si="239"/>
        <v>0</v>
      </c>
      <c r="U250" s="37">
        <f t="shared" si="257"/>
        <v>2018</v>
      </c>
      <c r="V250" s="37">
        <f t="shared" ref="V250:X250" si="303">U250-1</f>
        <v>2017</v>
      </c>
      <c r="W250" s="37">
        <f t="shared" si="303"/>
        <v>2016</v>
      </c>
      <c r="X250" s="37">
        <f t="shared" si="303"/>
        <v>2015</v>
      </c>
      <c r="Y250" s="39"/>
      <c r="Z250" s="62" t="e">
        <f>IFERROR(IF($B250=0,#N/A,AVERAGEIFS(INDEX(DATOS,0,$C250),INDEX(DATOS,0,$C250),"&lt;&gt;#N/D",INDEX(DATOS,0,$L$2),0,INDEX(DATOS,0,$M$2),1,INDEX(DATOS,0,$N$2),U250,INDEX(DATOS,0,$O$2),$D250)),#N/A)</f>
        <v>#N/A</v>
      </c>
      <c r="AA250" s="62" t="e">
        <f>IFERROR(IF($B250=0,#N/A,AVERAGEIFS(INDEX(DATOS,0,$C250),INDEX(DATOS,0,$C250),"&lt;&gt;#N/D",INDEX(DATOS,0,$L$2),0,INDEX(DATOS,0,$M$2),1,INDEX(DATOS,0,$N$2),V250,INDEX(DATOS,0,$O$2),$D250)),#N/A)</f>
        <v>#N/A</v>
      </c>
      <c r="AB250" s="62" t="e">
        <f>IFERROR(IF($B250=0,#N/A,AVERAGEIFS(INDEX(DATOS,0,$C250),INDEX(DATOS,0,$C250),"&lt;&gt;#N/D",INDEX(DATOS,0,$L$2),0,INDEX(DATOS,0,$M$2),1,INDEX(DATOS,0,$N$2),W250,INDEX(DATOS,0,$O$2),$D250)),#N/A)</f>
        <v>#N/A</v>
      </c>
      <c r="AC250" s="62" t="e">
        <f>IFERROR(IF($B250=0,#N/A,AVERAGEIFS(INDEX(DATOS,0,$C250),INDEX(DATOS,0,$C250),"&lt;&gt;#N/D",INDEX(DATOS,0,$L$2),0,INDEX(DATOS,0,$M$2),1,INDEX(DATOS,0,$N$2),X250,INDEX(DATOS,0,$O$2),$D250)),#N/A)</f>
        <v>#N/A</v>
      </c>
      <c r="AD250" s="33"/>
      <c r="AE250" s="40" t="e">
        <f>IFERROR(IF(ISNA(Z250),#N/A,IF(I250=0,0,_xlfn.STDEV.P($Z250:Z250)/I250*100)),#N/A)</f>
        <v>#N/A</v>
      </c>
      <c r="AF250" s="40" t="e">
        <f>IFERROR(IF(ISNA(AA250),#N/A,IF(J250=0,0,_xlfn.STDEV.P($Z250:AA250)/J250*100)),#N/A)</f>
        <v>#N/A</v>
      </c>
      <c r="AG250" s="40" t="e">
        <f>IFERROR(IF(ISNA(AB250),#N/A,IF(K250=0,0,_xlfn.STDEV.P($Z250:AB250)/K250*100)),#N/A)</f>
        <v>#N/A</v>
      </c>
      <c r="AH250" s="40" t="e">
        <f>IFERROR(IF(ISNA(AC250),#N/A,IF(L250=0,0,_xlfn.STDEV.P($Z250:AC250)/L250*100)),#N/A)</f>
        <v>#N/A</v>
      </c>
      <c r="AI250" s="40"/>
    </row>
    <row r="251" spans="1:35" x14ac:dyDescent="0.35">
      <c r="A251">
        <f t="shared" si="259"/>
        <v>45</v>
      </c>
      <c r="B251" s="35">
        <f t="array" ref="B251">IF(B250=0,0,MIN(IF(INDEX(DATOS,0,$N$2)=$U251,IF(ISNUMBER(INDEX(DATOS,0,$C251)),IF(INDEX(DATOS,0,$L$2)=0,IF(INDEX(DATOS,0,$M$2)=1,IF(ISNA(MATCH(INDEX(DATOS,0,$O$2),IF($E$7:E250=E251,$D$7:D250),0)),INDEX(DATOS,0,$K$2))))))))</f>
        <v>0</v>
      </c>
      <c r="C251" s="32">
        <f t="shared" si="260"/>
        <v>20</v>
      </c>
      <c r="D251" s="34" t="str">
        <f>IF($B251=0,"--",INDEX(DATOS,$B251,O$2))</f>
        <v>--</v>
      </c>
      <c r="E251" s="64" t="s">
        <v>1</v>
      </c>
      <c r="F251" s="36" t="str">
        <f t="shared" si="281"/>
        <v>--</v>
      </c>
      <c r="G251" s="109" t="e">
        <f>VLOOKUP($D251,LOC_UNICOS,G$2,0)</f>
        <v>#N/A</v>
      </c>
      <c r="H251" s="109" t="e">
        <f>VLOOKUP($D251,LOC_UNICOS,H$2,0)</f>
        <v>#N/A</v>
      </c>
      <c r="I251" s="38">
        <f t="array" ref="I251">IF($B251=0,-999,IF(COUNTIFS($Z251:Z251,#N/A)&gt;0,-999,AVERAGE($Z251:Z251)))</f>
        <v>-999</v>
      </c>
      <c r="J251" s="38">
        <f t="array" ref="J251">IF($B251=0,-999,IF(COUNTIFS($Z251:AA251,#N/A)&gt;0,-999,AVERAGE($Z251:AA251)))</f>
        <v>-999</v>
      </c>
      <c r="K251" s="38">
        <f t="array" ref="K251">IF($B251=0,-999,IF(COUNTIFS($Z251:AB251,#N/A)&gt;0,-999,AVERAGE($Z251:AB251)))</f>
        <v>-999</v>
      </c>
      <c r="L251" s="38">
        <f t="array" ref="L251">IF($B251=0,-999,IF(COUNTIFS($Z251:AC251,#N/A)&gt;0,-999,AVERAGE($Z251:AC251)))</f>
        <v>-999</v>
      </c>
      <c r="M251" s="38">
        <f t="shared" si="255"/>
        <v>-999</v>
      </c>
      <c r="N251" s="38">
        <f t="shared" si="250"/>
        <v>-999</v>
      </c>
      <c r="O251" s="38">
        <f t="shared" si="251"/>
        <v>-999</v>
      </c>
      <c r="P251" s="38">
        <f t="shared" si="252"/>
        <v>-999</v>
      </c>
      <c r="Q251" s="37">
        <f t="shared" si="256"/>
        <v>0</v>
      </c>
      <c r="R251" s="37">
        <f t="shared" si="237"/>
        <v>0</v>
      </c>
      <c r="S251" s="37">
        <f t="shared" si="238"/>
        <v>0</v>
      </c>
      <c r="T251" s="37">
        <f t="shared" si="239"/>
        <v>0</v>
      </c>
      <c r="U251" s="37">
        <f t="shared" si="257"/>
        <v>2018</v>
      </c>
      <c r="V251" s="37">
        <f t="shared" ref="V251:X251" si="304">U251-1</f>
        <v>2017</v>
      </c>
      <c r="W251" s="37">
        <f t="shared" si="304"/>
        <v>2016</v>
      </c>
      <c r="X251" s="37">
        <f t="shared" si="304"/>
        <v>2015</v>
      </c>
      <c r="Y251" s="39"/>
      <c r="Z251" s="62" t="e">
        <f>IFERROR(IF($B251=0,#N/A,AVERAGEIFS(INDEX(DATOS,0,$C251),INDEX(DATOS,0,$C251),"&lt;&gt;#N/D",INDEX(DATOS,0,$L$2),0,INDEX(DATOS,0,$M$2),1,INDEX(DATOS,0,$N$2),U251,INDEX(DATOS,0,$O$2),$D251)),#N/A)</f>
        <v>#N/A</v>
      </c>
      <c r="AA251" s="62" t="e">
        <f>IFERROR(IF($B251=0,#N/A,AVERAGEIFS(INDEX(DATOS,0,$C251),INDEX(DATOS,0,$C251),"&lt;&gt;#N/D",INDEX(DATOS,0,$L$2),0,INDEX(DATOS,0,$M$2),1,INDEX(DATOS,0,$N$2),V251,INDEX(DATOS,0,$O$2),$D251)),#N/A)</f>
        <v>#N/A</v>
      </c>
      <c r="AB251" s="62" t="e">
        <f>IFERROR(IF($B251=0,#N/A,AVERAGEIFS(INDEX(DATOS,0,$C251),INDEX(DATOS,0,$C251),"&lt;&gt;#N/D",INDEX(DATOS,0,$L$2),0,INDEX(DATOS,0,$M$2),1,INDEX(DATOS,0,$N$2),W251,INDEX(DATOS,0,$O$2),$D251)),#N/A)</f>
        <v>#N/A</v>
      </c>
      <c r="AC251" s="62" t="e">
        <f>IFERROR(IF($B251=0,#N/A,AVERAGEIFS(INDEX(DATOS,0,$C251),INDEX(DATOS,0,$C251),"&lt;&gt;#N/D",INDEX(DATOS,0,$L$2),0,INDEX(DATOS,0,$M$2),1,INDEX(DATOS,0,$N$2),X251,INDEX(DATOS,0,$O$2),$D251)),#N/A)</f>
        <v>#N/A</v>
      </c>
      <c r="AD251" s="33"/>
      <c r="AE251" s="40" t="e">
        <f>IFERROR(IF(ISNA(Z251),#N/A,IF(I251=0,0,_xlfn.STDEV.P($Z251:Z251)/I251*100)),#N/A)</f>
        <v>#N/A</v>
      </c>
      <c r="AF251" s="40" t="e">
        <f>IFERROR(IF(ISNA(AA251),#N/A,IF(J251=0,0,_xlfn.STDEV.P($Z251:AA251)/J251*100)),#N/A)</f>
        <v>#N/A</v>
      </c>
      <c r="AG251" s="40" t="e">
        <f>IFERROR(IF(ISNA(AB251),#N/A,IF(K251=0,0,_xlfn.STDEV.P($Z251:AB251)/K251*100)),#N/A)</f>
        <v>#N/A</v>
      </c>
      <c r="AH251" s="40" t="e">
        <f>IFERROR(IF(ISNA(AC251),#N/A,IF(L251=0,0,_xlfn.STDEV.P($Z251:AC251)/L251*100)),#N/A)</f>
        <v>#N/A</v>
      </c>
      <c r="AI251" s="40"/>
    </row>
    <row r="252" spans="1:35" x14ac:dyDescent="0.35">
      <c r="A252">
        <f t="shared" si="259"/>
        <v>46</v>
      </c>
      <c r="B252" s="35">
        <f t="array" ref="B252">IF(B251=0,0,MIN(IF(INDEX(DATOS,0,$N$2)=$U252,IF(ISNUMBER(INDEX(DATOS,0,$C252)),IF(INDEX(DATOS,0,$L$2)=0,IF(INDEX(DATOS,0,$M$2)=1,IF(ISNA(MATCH(INDEX(DATOS,0,$O$2),IF($E$7:E251=E252,$D$7:D251),0)),INDEX(DATOS,0,$K$2))))))))</f>
        <v>0</v>
      </c>
      <c r="C252" s="32">
        <f t="shared" si="260"/>
        <v>20</v>
      </c>
      <c r="D252" s="34" t="str">
        <f>IF($B252=0,"--",INDEX(DATOS,$B252,O$2))</f>
        <v>--</v>
      </c>
      <c r="E252" s="64" t="s">
        <v>1</v>
      </c>
      <c r="F252" s="36" t="str">
        <f t="shared" si="281"/>
        <v>--</v>
      </c>
      <c r="G252" s="109" t="e">
        <f>VLOOKUP($D252,LOC_UNICOS,G$2,0)</f>
        <v>#N/A</v>
      </c>
      <c r="H252" s="109" t="e">
        <f>VLOOKUP($D252,LOC_UNICOS,H$2,0)</f>
        <v>#N/A</v>
      </c>
      <c r="I252" s="38">
        <f t="array" ref="I252">IF($B252=0,-999,IF(COUNTIFS($Z252:Z252,#N/A)&gt;0,-999,AVERAGE($Z252:Z252)))</f>
        <v>-999</v>
      </c>
      <c r="J252" s="38">
        <f t="array" ref="J252">IF($B252=0,-999,IF(COUNTIFS($Z252:AA252,#N/A)&gt;0,-999,AVERAGE($Z252:AA252)))</f>
        <v>-999</v>
      </c>
      <c r="K252" s="38">
        <f t="array" ref="K252">IF($B252=0,-999,IF(COUNTIFS($Z252:AB252,#N/A)&gt;0,-999,AVERAGE($Z252:AB252)))</f>
        <v>-999</v>
      </c>
      <c r="L252" s="38">
        <f t="array" ref="L252">IF($B252=0,-999,IF(COUNTIFS($Z252:AC252,#N/A)&gt;0,-999,AVERAGE($Z252:AC252)))</f>
        <v>-999</v>
      </c>
      <c r="M252" s="38">
        <f t="shared" si="255"/>
        <v>-999</v>
      </c>
      <c r="N252" s="38">
        <f t="shared" si="250"/>
        <v>-999</v>
      </c>
      <c r="O252" s="38">
        <f t="shared" si="251"/>
        <v>-999</v>
      </c>
      <c r="P252" s="38">
        <f t="shared" si="252"/>
        <v>-999</v>
      </c>
      <c r="Q252" s="37">
        <f t="shared" si="256"/>
        <v>0</v>
      </c>
      <c r="R252" s="37">
        <f t="shared" si="237"/>
        <v>0</v>
      </c>
      <c r="S252" s="37">
        <f t="shared" si="238"/>
        <v>0</v>
      </c>
      <c r="T252" s="37">
        <f t="shared" si="239"/>
        <v>0</v>
      </c>
      <c r="U252" s="37">
        <f t="shared" si="257"/>
        <v>2018</v>
      </c>
      <c r="V252" s="37">
        <f t="shared" ref="V252:X252" si="305">U252-1</f>
        <v>2017</v>
      </c>
      <c r="W252" s="37">
        <f t="shared" si="305"/>
        <v>2016</v>
      </c>
      <c r="X252" s="37">
        <f t="shared" si="305"/>
        <v>2015</v>
      </c>
      <c r="Y252" s="39"/>
      <c r="Z252" s="62" t="e">
        <f>IFERROR(IF($B252=0,#N/A,AVERAGEIFS(INDEX(DATOS,0,$C252),INDEX(DATOS,0,$C252),"&lt;&gt;#N/D",INDEX(DATOS,0,$L$2),0,INDEX(DATOS,0,$M$2),1,INDEX(DATOS,0,$N$2),U252,INDEX(DATOS,0,$O$2),$D252)),#N/A)</f>
        <v>#N/A</v>
      </c>
      <c r="AA252" s="62" t="e">
        <f>IFERROR(IF($B252=0,#N/A,AVERAGEIFS(INDEX(DATOS,0,$C252),INDEX(DATOS,0,$C252),"&lt;&gt;#N/D",INDEX(DATOS,0,$L$2),0,INDEX(DATOS,0,$M$2),1,INDEX(DATOS,0,$N$2),V252,INDEX(DATOS,0,$O$2),$D252)),#N/A)</f>
        <v>#N/A</v>
      </c>
      <c r="AB252" s="62" t="e">
        <f>IFERROR(IF($B252=0,#N/A,AVERAGEIFS(INDEX(DATOS,0,$C252),INDEX(DATOS,0,$C252),"&lt;&gt;#N/D",INDEX(DATOS,0,$L$2),0,INDEX(DATOS,0,$M$2),1,INDEX(DATOS,0,$N$2),W252,INDEX(DATOS,0,$O$2),$D252)),#N/A)</f>
        <v>#N/A</v>
      </c>
      <c r="AC252" s="62" t="e">
        <f>IFERROR(IF($B252=0,#N/A,AVERAGEIFS(INDEX(DATOS,0,$C252),INDEX(DATOS,0,$C252),"&lt;&gt;#N/D",INDEX(DATOS,0,$L$2),0,INDEX(DATOS,0,$M$2),1,INDEX(DATOS,0,$N$2),X252,INDEX(DATOS,0,$O$2),$D252)),#N/A)</f>
        <v>#N/A</v>
      </c>
      <c r="AD252" s="33"/>
      <c r="AE252" s="40" t="e">
        <f>IFERROR(IF(ISNA(Z252),#N/A,IF(I252=0,0,_xlfn.STDEV.P($Z252:Z252)/I252*100)),#N/A)</f>
        <v>#N/A</v>
      </c>
      <c r="AF252" s="40" t="e">
        <f>IFERROR(IF(ISNA(AA252),#N/A,IF(J252=0,0,_xlfn.STDEV.P($Z252:AA252)/J252*100)),#N/A)</f>
        <v>#N/A</v>
      </c>
      <c r="AG252" s="40" t="e">
        <f>IFERROR(IF(ISNA(AB252),#N/A,IF(K252=0,0,_xlfn.STDEV.P($Z252:AB252)/K252*100)),#N/A)</f>
        <v>#N/A</v>
      </c>
      <c r="AH252" s="40" t="e">
        <f>IFERROR(IF(ISNA(AC252),#N/A,IF(L252=0,0,_xlfn.STDEV.P($Z252:AC252)/L252*100)),#N/A)</f>
        <v>#N/A</v>
      </c>
      <c r="AI252" s="40"/>
    </row>
    <row r="253" spans="1:35" x14ac:dyDescent="0.35">
      <c r="A253">
        <f t="shared" si="259"/>
        <v>47</v>
      </c>
      <c r="B253" s="35">
        <f t="array" ref="B253">IF(B252=0,0,MIN(IF(INDEX(DATOS,0,$N$2)=$U253,IF(ISNUMBER(INDEX(DATOS,0,$C253)),IF(INDEX(DATOS,0,$L$2)=0,IF(INDEX(DATOS,0,$M$2)=1,IF(ISNA(MATCH(INDEX(DATOS,0,$O$2),IF($E$7:E252=E253,$D$7:D252),0)),INDEX(DATOS,0,$K$2))))))))</f>
        <v>0</v>
      </c>
      <c r="C253" s="32">
        <f t="shared" si="260"/>
        <v>20</v>
      </c>
      <c r="D253" s="34" t="str">
        <f>IF($B253=0,"--",INDEX(DATOS,$B253,O$2))</f>
        <v>--</v>
      </c>
      <c r="E253" s="64" t="s">
        <v>1</v>
      </c>
      <c r="F253" s="36" t="str">
        <f t="shared" si="281"/>
        <v>--</v>
      </c>
      <c r="G253" s="109" t="e">
        <f>VLOOKUP($D253,LOC_UNICOS,G$2,0)</f>
        <v>#N/A</v>
      </c>
      <c r="H253" s="109" t="e">
        <f>VLOOKUP($D253,LOC_UNICOS,H$2,0)</f>
        <v>#N/A</v>
      </c>
      <c r="I253" s="38">
        <f t="array" ref="I253">IF($B253=0,-999,IF(COUNTIFS($Z253:Z253,#N/A)&gt;0,-999,AVERAGE($Z253:Z253)))</f>
        <v>-999</v>
      </c>
      <c r="J253" s="38">
        <f t="array" ref="J253">IF($B253=0,-999,IF(COUNTIFS($Z253:AA253,#N/A)&gt;0,-999,AVERAGE($Z253:AA253)))</f>
        <v>-999</v>
      </c>
      <c r="K253" s="38">
        <f t="array" ref="K253">IF($B253=0,-999,IF(COUNTIFS($Z253:AB253,#N/A)&gt;0,-999,AVERAGE($Z253:AB253)))</f>
        <v>-999</v>
      </c>
      <c r="L253" s="38">
        <f t="array" ref="L253">IF($B253=0,-999,IF(COUNTIFS($Z253:AC253,#N/A)&gt;0,-999,AVERAGE($Z253:AC253)))</f>
        <v>-999</v>
      </c>
      <c r="M253" s="38">
        <f t="shared" si="255"/>
        <v>-999</v>
      </c>
      <c r="N253" s="38">
        <f t="shared" si="250"/>
        <v>-999</v>
      </c>
      <c r="O253" s="38">
        <f t="shared" si="251"/>
        <v>-999</v>
      </c>
      <c r="P253" s="38">
        <f t="shared" si="252"/>
        <v>-999</v>
      </c>
      <c r="Q253" s="37">
        <f t="shared" si="256"/>
        <v>0</v>
      </c>
      <c r="R253" s="37">
        <f t="shared" si="237"/>
        <v>0</v>
      </c>
      <c r="S253" s="37">
        <f t="shared" si="238"/>
        <v>0</v>
      </c>
      <c r="T253" s="37">
        <f t="shared" si="239"/>
        <v>0</v>
      </c>
      <c r="U253" s="37">
        <f t="shared" si="257"/>
        <v>2018</v>
      </c>
      <c r="V253" s="37">
        <f t="shared" ref="V253:X253" si="306">U253-1</f>
        <v>2017</v>
      </c>
      <c r="W253" s="37">
        <f t="shared" si="306"/>
        <v>2016</v>
      </c>
      <c r="X253" s="37">
        <f t="shared" si="306"/>
        <v>2015</v>
      </c>
      <c r="Y253" s="39"/>
      <c r="Z253" s="62" t="e">
        <f>IFERROR(IF($B253=0,#N/A,AVERAGEIFS(INDEX(DATOS,0,$C253),INDEX(DATOS,0,$C253),"&lt;&gt;#N/D",INDEX(DATOS,0,$L$2),0,INDEX(DATOS,0,$M$2),1,INDEX(DATOS,0,$N$2),U253,INDEX(DATOS,0,$O$2),$D253)),#N/A)</f>
        <v>#N/A</v>
      </c>
      <c r="AA253" s="62" t="e">
        <f>IFERROR(IF($B253=0,#N/A,AVERAGEIFS(INDEX(DATOS,0,$C253),INDEX(DATOS,0,$C253),"&lt;&gt;#N/D",INDEX(DATOS,0,$L$2),0,INDEX(DATOS,0,$M$2),1,INDEX(DATOS,0,$N$2),V253,INDEX(DATOS,0,$O$2),$D253)),#N/A)</f>
        <v>#N/A</v>
      </c>
      <c r="AB253" s="62" t="e">
        <f>IFERROR(IF($B253=0,#N/A,AVERAGEIFS(INDEX(DATOS,0,$C253),INDEX(DATOS,0,$C253),"&lt;&gt;#N/D",INDEX(DATOS,0,$L$2),0,INDEX(DATOS,0,$M$2),1,INDEX(DATOS,0,$N$2),W253,INDEX(DATOS,0,$O$2),$D253)),#N/A)</f>
        <v>#N/A</v>
      </c>
      <c r="AC253" s="62" t="e">
        <f>IFERROR(IF($B253=0,#N/A,AVERAGEIFS(INDEX(DATOS,0,$C253),INDEX(DATOS,0,$C253),"&lt;&gt;#N/D",INDEX(DATOS,0,$L$2),0,INDEX(DATOS,0,$M$2),1,INDEX(DATOS,0,$N$2),X253,INDEX(DATOS,0,$O$2),$D253)),#N/A)</f>
        <v>#N/A</v>
      </c>
      <c r="AD253" s="33"/>
      <c r="AE253" s="40" t="e">
        <f>IFERROR(IF(ISNA(Z253),#N/A,IF(I253=0,0,_xlfn.STDEV.P($Z253:Z253)/I253*100)),#N/A)</f>
        <v>#N/A</v>
      </c>
      <c r="AF253" s="40" t="e">
        <f>IFERROR(IF(ISNA(AA253),#N/A,IF(J253=0,0,_xlfn.STDEV.P($Z253:AA253)/J253*100)),#N/A)</f>
        <v>#N/A</v>
      </c>
      <c r="AG253" s="40" t="e">
        <f>IFERROR(IF(ISNA(AB253),#N/A,IF(K253=0,0,_xlfn.STDEV.P($Z253:AB253)/K253*100)),#N/A)</f>
        <v>#N/A</v>
      </c>
      <c r="AH253" s="40" t="e">
        <f>IFERROR(IF(ISNA(AC253),#N/A,IF(L253=0,0,_xlfn.STDEV.P($Z253:AC253)/L253*100)),#N/A)</f>
        <v>#N/A</v>
      </c>
      <c r="AI253" s="40"/>
    </row>
    <row r="254" spans="1:35" x14ac:dyDescent="0.35">
      <c r="A254">
        <f t="shared" si="259"/>
        <v>48</v>
      </c>
      <c r="B254" s="35">
        <f t="array" ref="B254">IF(B253=0,0,MIN(IF(INDEX(DATOS,0,$N$2)=$U254,IF(ISNUMBER(INDEX(DATOS,0,$C254)),IF(INDEX(DATOS,0,$L$2)=0,IF(INDEX(DATOS,0,$M$2)=1,IF(ISNA(MATCH(INDEX(DATOS,0,$O$2),IF($E$7:E253=E254,$D$7:D253),0)),INDEX(DATOS,0,$K$2))))))))</f>
        <v>0</v>
      </c>
      <c r="C254" s="32">
        <f t="shared" si="260"/>
        <v>20</v>
      </c>
      <c r="D254" s="34" t="str">
        <f>IF($B254=0,"--",INDEX(DATOS,$B254,O$2))</f>
        <v>--</v>
      </c>
      <c r="E254" s="64" t="s">
        <v>1</v>
      </c>
      <c r="F254" s="36" t="str">
        <f t="shared" si="281"/>
        <v>--</v>
      </c>
      <c r="G254" s="109" t="e">
        <f>VLOOKUP($D254,LOC_UNICOS,G$2,0)</f>
        <v>#N/A</v>
      </c>
      <c r="H254" s="109" t="e">
        <f>VLOOKUP($D254,LOC_UNICOS,H$2,0)</f>
        <v>#N/A</v>
      </c>
      <c r="I254" s="38">
        <f t="array" ref="I254">IF($B254=0,-999,IF(COUNTIFS($Z254:Z254,#N/A)&gt;0,-999,AVERAGE($Z254:Z254)))</f>
        <v>-999</v>
      </c>
      <c r="J254" s="38">
        <f t="array" ref="J254">IF($B254=0,-999,IF(COUNTIFS($Z254:AA254,#N/A)&gt;0,-999,AVERAGE($Z254:AA254)))</f>
        <v>-999</v>
      </c>
      <c r="K254" s="38">
        <f t="array" ref="K254">IF($B254=0,-999,IF(COUNTIFS($Z254:AB254,#N/A)&gt;0,-999,AVERAGE($Z254:AB254)))</f>
        <v>-999</v>
      </c>
      <c r="L254" s="38">
        <f t="array" ref="L254">IF($B254=0,-999,IF(COUNTIFS($Z254:AC254,#N/A)&gt;0,-999,AVERAGE($Z254:AC254)))</f>
        <v>-999</v>
      </c>
      <c r="M254" s="38">
        <f t="shared" si="255"/>
        <v>-999</v>
      </c>
      <c r="N254" s="38">
        <f t="shared" si="250"/>
        <v>-999</v>
      </c>
      <c r="O254" s="38">
        <f t="shared" si="251"/>
        <v>-999</v>
      </c>
      <c r="P254" s="38">
        <f t="shared" si="252"/>
        <v>-999</v>
      </c>
      <c r="Q254" s="37">
        <f t="shared" si="256"/>
        <v>0</v>
      </c>
      <c r="R254" s="37">
        <f t="shared" si="237"/>
        <v>0</v>
      </c>
      <c r="S254" s="37">
        <f t="shared" si="238"/>
        <v>0</v>
      </c>
      <c r="T254" s="37">
        <f t="shared" si="239"/>
        <v>0</v>
      </c>
      <c r="U254" s="37">
        <f t="shared" si="257"/>
        <v>2018</v>
      </c>
      <c r="V254" s="37">
        <f t="shared" ref="V254:X254" si="307">U254-1</f>
        <v>2017</v>
      </c>
      <c r="W254" s="37">
        <f t="shared" si="307"/>
        <v>2016</v>
      </c>
      <c r="X254" s="37">
        <f t="shared" si="307"/>
        <v>2015</v>
      </c>
      <c r="Y254" s="39"/>
      <c r="Z254" s="62" t="e">
        <f>IFERROR(IF($B254=0,#N/A,AVERAGEIFS(INDEX(DATOS,0,$C254),INDEX(DATOS,0,$C254),"&lt;&gt;#N/D",INDEX(DATOS,0,$L$2),0,INDEX(DATOS,0,$M$2),1,INDEX(DATOS,0,$N$2),U254,INDEX(DATOS,0,$O$2),$D254)),#N/A)</f>
        <v>#N/A</v>
      </c>
      <c r="AA254" s="62" t="e">
        <f>IFERROR(IF($B254=0,#N/A,AVERAGEIFS(INDEX(DATOS,0,$C254),INDEX(DATOS,0,$C254),"&lt;&gt;#N/D",INDEX(DATOS,0,$L$2),0,INDEX(DATOS,0,$M$2),1,INDEX(DATOS,0,$N$2),V254,INDEX(DATOS,0,$O$2),$D254)),#N/A)</f>
        <v>#N/A</v>
      </c>
      <c r="AB254" s="62" t="e">
        <f>IFERROR(IF($B254=0,#N/A,AVERAGEIFS(INDEX(DATOS,0,$C254),INDEX(DATOS,0,$C254),"&lt;&gt;#N/D",INDEX(DATOS,0,$L$2),0,INDEX(DATOS,0,$M$2),1,INDEX(DATOS,0,$N$2),W254,INDEX(DATOS,0,$O$2),$D254)),#N/A)</f>
        <v>#N/A</v>
      </c>
      <c r="AC254" s="62" t="e">
        <f>IFERROR(IF($B254=0,#N/A,AVERAGEIFS(INDEX(DATOS,0,$C254),INDEX(DATOS,0,$C254),"&lt;&gt;#N/D",INDEX(DATOS,0,$L$2),0,INDEX(DATOS,0,$M$2),1,INDEX(DATOS,0,$N$2),X254,INDEX(DATOS,0,$O$2),$D254)),#N/A)</f>
        <v>#N/A</v>
      </c>
      <c r="AD254" s="33"/>
      <c r="AE254" s="40" t="e">
        <f>IFERROR(IF(ISNA(Z254),#N/A,IF(I254=0,0,_xlfn.STDEV.P($Z254:Z254)/I254*100)),#N/A)</f>
        <v>#N/A</v>
      </c>
      <c r="AF254" s="40" t="e">
        <f>IFERROR(IF(ISNA(AA254),#N/A,IF(J254=0,0,_xlfn.STDEV.P($Z254:AA254)/J254*100)),#N/A)</f>
        <v>#N/A</v>
      </c>
      <c r="AG254" s="40" t="e">
        <f>IFERROR(IF(ISNA(AB254),#N/A,IF(K254=0,0,_xlfn.STDEV.P($Z254:AB254)/K254*100)),#N/A)</f>
        <v>#N/A</v>
      </c>
      <c r="AH254" s="40" t="e">
        <f>IFERROR(IF(ISNA(AC254),#N/A,IF(L254=0,0,_xlfn.STDEV.P($Z254:AC254)/L254*100)),#N/A)</f>
        <v>#N/A</v>
      </c>
      <c r="AI254" s="40"/>
    </row>
    <row r="255" spans="1:35" x14ac:dyDescent="0.35">
      <c r="A255">
        <f t="shared" si="259"/>
        <v>49</v>
      </c>
      <c r="B255" s="35">
        <f t="array" ref="B255">IF(B254=0,0,MIN(IF(INDEX(DATOS,0,$N$2)=$U255,IF(ISNUMBER(INDEX(DATOS,0,$C255)),IF(INDEX(DATOS,0,$L$2)=0,IF(INDEX(DATOS,0,$M$2)=1,IF(ISNA(MATCH(INDEX(DATOS,0,$O$2),IF($E$7:E254=E255,$D$7:D254),0)),INDEX(DATOS,0,$K$2))))))))</f>
        <v>0</v>
      </c>
      <c r="C255" s="32">
        <f t="shared" si="260"/>
        <v>20</v>
      </c>
      <c r="D255" s="34" t="str">
        <f>IF($B255=0,"--",INDEX(DATOS,$B255,O$2))</f>
        <v>--</v>
      </c>
      <c r="E255" s="64" t="s">
        <v>1</v>
      </c>
      <c r="F255" s="36" t="str">
        <f t="shared" si="281"/>
        <v>--</v>
      </c>
      <c r="G255" s="109" t="e">
        <f>VLOOKUP($D255,LOC_UNICOS,G$2,0)</f>
        <v>#N/A</v>
      </c>
      <c r="H255" s="109" t="e">
        <f>VLOOKUP($D255,LOC_UNICOS,H$2,0)</f>
        <v>#N/A</v>
      </c>
      <c r="I255" s="38">
        <f t="array" ref="I255">IF($B255=0,-999,IF(COUNTIFS($Z255:Z255,#N/A)&gt;0,-999,AVERAGE($Z255:Z255)))</f>
        <v>-999</v>
      </c>
      <c r="J255" s="38">
        <f t="array" ref="J255">IF($B255=0,-999,IF(COUNTIFS($Z255:AA255,#N/A)&gt;0,-999,AVERAGE($Z255:AA255)))</f>
        <v>-999</v>
      </c>
      <c r="K255" s="38">
        <f t="array" ref="K255">IF($B255=0,-999,IF(COUNTIFS($Z255:AB255,#N/A)&gt;0,-999,AVERAGE($Z255:AB255)))</f>
        <v>-999</v>
      </c>
      <c r="L255" s="38">
        <f t="array" ref="L255">IF($B255=0,-999,IF(COUNTIFS($Z255:AC255,#N/A)&gt;0,-999,AVERAGE($Z255:AC255)))</f>
        <v>-999</v>
      </c>
      <c r="M255" s="38">
        <f t="shared" si="255"/>
        <v>-999</v>
      </c>
      <c r="N255" s="38">
        <f t="shared" si="250"/>
        <v>-999</v>
      </c>
      <c r="O255" s="38">
        <f t="shared" si="251"/>
        <v>-999</v>
      </c>
      <c r="P255" s="38">
        <f t="shared" si="252"/>
        <v>-999</v>
      </c>
      <c r="Q255" s="37">
        <f t="shared" si="256"/>
        <v>0</v>
      </c>
      <c r="R255" s="37">
        <f t="shared" si="237"/>
        <v>0</v>
      </c>
      <c r="S255" s="37">
        <f t="shared" si="238"/>
        <v>0</v>
      </c>
      <c r="T255" s="37">
        <f t="shared" si="239"/>
        <v>0</v>
      </c>
      <c r="U255" s="37">
        <f t="shared" si="257"/>
        <v>2018</v>
      </c>
      <c r="V255" s="37">
        <f t="shared" ref="V255:X255" si="308">U255-1</f>
        <v>2017</v>
      </c>
      <c r="W255" s="37">
        <f t="shared" si="308"/>
        <v>2016</v>
      </c>
      <c r="X255" s="37">
        <f t="shared" si="308"/>
        <v>2015</v>
      </c>
      <c r="Y255" s="39"/>
      <c r="Z255" s="62" t="e">
        <f>IFERROR(IF($B255=0,#N/A,AVERAGEIFS(INDEX(DATOS,0,$C255),INDEX(DATOS,0,$C255),"&lt;&gt;#N/D",INDEX(DATOS,0,$L$2),0,INDEX(DATOS,0,$M$2),1,INDEX(DATOS,0,$N$2),U255,INDEX(DATOS,0,$O$2),$D255)),#N/A)</f>
        <v>#N/A</v>
      </c>
      <c r="AA255" s="62" t="e">
        <f>IFERROR(IF($B255=0,#N/A,AVERAGEIFS(INDEX(DATOS,0,$C255),INDEX(DATOS,0,$C255),"&lt;&gt;#N/D",INDEX(DATOS,0,$L$2),0,INDEX(DATOS,0,$M$2),1,INDEX(DATOS,0,$N$2),V255,INDEX(DATOS,0,$O$2),$D255)),#N/A)</f>
        <v>#N/A</v>
      </c>
      <c r="AB255" s="62" t="e">
        <f>IFERROR(IF($B255=0,#N/A,AVERAGEIFS(INDEX(DATOS,0,$C255),INDEX(DATOS,0,$C255),"&lt;&gt;#N/D",INDEX(DATOS,0,$L$2),0,INDEX(DATOS,0,$M$2),1,INDEX(DATOS,0,$N$2),W255,INDEX(DATOS,0,$O$2),$D255)),#N/A)</f>
        <v>#N/A</v>
      </c>
      <c r="AC255" s="62" t="e">
        <f>IFERROR(IF($B255=0,#N/A,AVERAGEIFS(INDEX(DATOS,0,$C255),INDEX(DATOS,0,$C255),"&lt;&gt;#N/D",INDEX(DATOS,0,$L$2),0,INDEX(DATOS,0,$M$2),1,INDEX(DATOS,0,$N$2),X255,INDEX(DATOS,0,$O$2),$D255)),#N/A)</f>
        <v>#N/A</v>
      </c>
      <c r="AD255" s="33"/>
      <c r="AE255" s="40" t="e">
        <f>IFERROR(IF(ISNA(Z255),#N/A,IF(I255=0,0,_xlfn.STDEV.P($Z255:Z255)/I255*100)),#N/A)</f>
        <v>#N/A</v>
      </c>
      <c r="AF255" s="40" t="e">
        <f>IFERROR(IF(ISNA(AA255),#N/A,IF(J255=0,0,_xlfn.STDEV.P($Z255:AA255)/J255*100)),#N/A)</f>
        <v>#N/A</v>
      </c>
      <c r="AG255" s="40" t="e">
        <f>IFERROR(IF(ISNA(AB255),#N/A,IF(K255=0,0,_xlfn.STDEV.P($Z255:AB255)/K255*100)),#N/A)</f>
        <v>#N/A</v>
      </c>
      <c r="AH255" s="40" t="e">
        <f>IFERROR(IF(ISNA(AC255),#N/A,IF(L255=0,0,_xlfn.STDEV.P($Z255:AC255)/L255*100)),#N/A)</f>
        <v>#N/A</v>
      </c>
      <c r="AI255" s="40"/>
    </row>
    <row r="256" spans="1:35" x14ac:dyDescent="0.35">
      <c r="A256">
        <f t="shared" si="259"/>
        <v>50</v>
      </c>
      <c r="B256" s="35">
        <f t="array" ref="B256">IF(B255=0,0,MIN(IF(INDEX(DATOS,0,$N$2)=$U256,IF(ISNUMBER(INDEX(DATOS,0,$C256)),IF(INDEX(DATOS,0,$L$2)=0,IF(INDEX(DATOS,0,$M$2)=1,IF(ISNA(MATCH(INDEX(DATOS,0,$O$2),IF($E$7:E255=E256,$D$7:D255),0)),INDEX(DATOS,0,$K$2))))))))</f>
        <v>0</v>
      </c>
      <c r="C256" s="32">
        <f t="shared" si="260"/>
        <v>20</v>
      </c>
      <c r="D256" s="34" t="str">
        <f>IF($B256=0,"--",INDEX(DATOS,$B256,O$2))</f>
        <v>--</v>
      </c>
      <c r="E256" s="64" t="s">
        <v>1</v>
      </c>
      <c r="F256" s="36" t="str">
        <f t="shared" si="281"/>
        <v>--</v>
      </c>
      <c r="G256" s="109" t="e">
        <f>VLOOKUP($D256,LOC_UNICOS,G$2,0)</f>
        <v>#N/A</v>
      </c>
      <c r="H256" s="109" t="e">
        <f>VLOOKUP($D256,LOC_UNICOS,H$2,0)</f>
        <v>#N/A</v>
      </c>
      <c r="I256" s="38">
        <f t="array" ref="I256">IF($B256=0,-999,IF(COUNTIFS($Z256:Z256,#N/A)&gt;0,-999,AVERAGE($Z256:Z256)))</f>
        <v>-999</v>
      </c>
      <c r="J256" s="38">
        <f t="array" ref="J256">IF($B256=0,-999,IF(COUNTIFS($Z256:AA256,#N/A)&gt;0,-999,AVERAGE($Z256:AA256)))</f>
        <v>-999</v>
      </c>
      <c r="K256" s="38">
        <f t="array" ref="K256">IF($B256=0,-999,IF(COUNTIFS($Z256:AB256,#N/A)&gt;0,-999,AVERAGE($Z256:AB256)))</f>
        <v>-999</v>
      </c>
      <c r="L256" s="38">
        <f t="array" ref="L256">IF($B256=0,-999,IF(COUNTIFS($Z256:AC256,#N/A)&gt;0,-999,AVERAGE($Z256:AC256)))</f>
        <v>-999</v>
      </c>
      <c r="M256" s="38">
        <f t="shared" si="255"/>
        <v>-999</v>
      </c>
      <c r="N256" s="38">
        <f t="shared" si="250"/>
        <v>-999</v>
      </c>
      <c r="O256" s="38">
        <f t="shared" si="251"/>
        <v>-999</v>
      </c>
      <c r="P256" s="38">
        <f t="shared" si="252"/>
        <v>-999</v>
      </c>
      <c r="Q256" s="37">
        <f t="shared" si="256"/>
        <v>0</v>
      </c>
      <c r="R256" s="37">
        <f t="shared" si="237"/>
        <v>0</v>
      </c>
      <c r="S256" s="37">
        <f t="shared" si="238"/>
        <v>0</v>
      </c>
      <c r="T256" s="37">
        <f t="shared" si="239"/>
        <v>0</v>
      </c>
      <c r="U256" s="37">
        <f t="shared" si="257"/>
        <v>2018</v>
      </c>
      <c r="V256" s="37">
        <f t="shared" ref="V256:X256" si="309">U256-1</f>
        <v>2017</v>
      </c>
      <c r="W256" s="37">
        <f t="shared" si="309"/>
        <v>2016</v>
      </c>
      <c r="X256" s="37">
        <f t="shared" si="309"/>
        <v>2015</v>
      </c>
      <c r="Y256" s="39"/>
      <c r="Z256" s="62" t="e">
        <f>IFERROR(IF($B256=0,#N/A,AVERAGEIFS(INDEX(DATOS,0,$C256),INDEX(DATOS,0,$C256),"&lt;&gt;#N/D",INDEX(DATOS,0,$L$2),0,INDEX(DATOS,0,$M$2),1,INDEX(DATOS,0,$N$2),U256,INDEX(DATOS,0,$O$2),$D256)),#N/A)</f>
        <v>#N/A</v>
      </c>
      <c r="AA256" s="62" t="e">
        <f>IFERROR(IF($B256=0,#N/A,AVERAGEIFS(INDEX(DATOS,0,$C256),INDEX(DATOS,0,$C256),"&lt;&gt;#N/D",INDEX(DATOS,0,$L$2),0,INDEX(DATOS,0,$M$2),1,INDEX(DATOS,0,$N$2),V256,INDEX(DATOS,0,$O$2),$D256)),#N/A)</f>
        <v>#N/A</v>
      </c>
      <c r="AB256" s="62" t="e">
        <f>IFERROR(IF($B256=0,#N/A,AVERAGEIFS(INDEX(DATOS,0,$C256),INDEX(DATOS,0,$C256),"&lt;&gt;#N/D",INDEX(DATOS,0,$L$2),0,INDEX(DATOS,0,$M$2),1,INDEX(DATOS,0,$N$2),W256,INDEX(DATOS,0,$O$2),$D256)),#N/A)</f>
        <v>#N/A</v>
      </c>
      <c r="AC256" s="62" t="e">
        <f>IFERROR(IF($B256=0,#N/A,AVERAGEIFS(INDEX(DATOS,0,$C256),INDEX(DATOS,0,$C256),"&lt;&gt;#N/D",INDEX(DATOS,0,$L$2),0,INDEX(DATOS,0,$M$2),1,INDEX(DATOS,0,$N$2),X256,INDEX(DATOS,0,$O$2),$D256)),#N/A)</f>
        <v>#N/A</v>
      </c>
      <c r="AD256" s="33"/>
      <c r="AE256" s="40" t="e">
        <f>IFERROR(IF(ISNA(Z256),#N/A,IF(I256=0,0,_xlfn.STDEV.P($Z256:Z256)/I256*100)),#N/A)</f>
        <v>#N/A</v>
      </c>
      <c r="AF256" s="40" t="e">
        <f>IFERROR(IF(ISNA(AA256),#N/A,IF(J256=0,0,_xlfn.STDEV.P($Z256:AA256)/J256*100)),#N/A)</f>
        <v>#N/A</v>
      </c>
      <c r="AG256" s="40" t="e">
        <f>IFERROR(IF(ISNA(AB256),#N/A,IF(K256=0,0,_xlfn.STDEV.P($Z256:AB256)/K256*100)),#N/A)</f>
        <v>#N/A</v>
      </c>
      <c r="AH256" s="40" t="e">
        <f>IFERROR(IF(ISNA(AC256),#N/A,IF(L256=0,0,_xlfn.STDEV.P($Z256:AC256)/L256*100)),#N/A)</f>
        <v>#N/A</v>
      </c>
      <c r="AI256" s="40"/>
    </row>
    <row r="257" spans="1:41" x14ac:dyDescent="0.35">
      <c r="A257">
        <f t="shared" si="259"/>
        <v>51</v>
      </c>
      <c r="B257" s="35">
        <f t="array" ref="B257">IF(B256=0,0,MIN(IF(INDEX(DATOS,0,$N$2)=$U257,IF(ISNUMBER(INDEX(DATOS,0,$C257)),IF(INDEX(DATOS,0,$L$2)=0,IF(INDEX(DATOS,0,$M$2)=1,IF(ISNA(MATCH(INDEX(DATOS,0,$O$2),IF($E$7:E256=E257,$D$7:D256),0)),INDEX(DATOS,0,$K$2))))))))</f>
        <v>0</v>
      </c>
      <c r="C257" s="32">
        <f t="shared" si="260"/>
        <v>20</v>
      </c>
      <c r="D257" s="34" t="str">
        <f>IF($B257=0,"--",INDEX(DATOS,$B257,O$2))</f>
        <v>--</v>
      </c>
      <c r="E257" s="64" t="s">
        <v>1</v>
      </c>
      <c r="F257" s="36" t="str">
        <f t="shared" si="281"/>
        <v>--</v>
      </c>
      <c r="G257" s="109" t="e">
        <f>VLOOKUP($D257,LOC_UNICOS,G$2,0)</f>
        <v>#N/A</v>
      </c>
      <c r="H257" s="109" t="e">
        <f>VLOOKUP($D257,LOC_UNICOS,H$2,0)</f>
        <v>#N/A</v>
      </c>
      <c r="I257" s="38">
        <f t="array" ref="I257">IF($B257=0,-999,IF(COUNTIFS($Z257:Z257,#N/A)&gt;0,-999,AVERAGE($Z257:Z257)))</f>
        <v>-999</v>
      </c>
      <c r="J257" s="38">
        <f t="array" ref="J257">IF($B257=0,-999,IF(COUNTIFS($Z257:AA257,#N/A)&gt;0,-999,AVERAGE($Z257:AA257)))</f>
        <v>-999</v>
      </c>
      <c r="K257" s="38">
        <f t="array" ref="K257">IF($B257=0,-999,IF(COUNTIFS($Z257:AB257,#N/A)&gt;0,-999,AVERAGE($Z257:AB257)))</f>
        <v>-999</v>
      </c>
      <c r="L257" s="38">
        <f t="array" ref="L257">IF($B257=0,-999,IF(COUNTIFS($Z257:AC257,#N/A)&gt;0,-999,AVERAGE($Z257:AC257)))</f>
        <v>-999</v>
      </c>
      <c r="M257" s="38">
        <f t="shared" si="255"/>
        <v>-999</v>
      </c>
      <c r="N257" s="38">
        <f t="shared" si="250"/>
        <v>-999</v>
      </c>
      <c r="O257" s="38">
        <f t="shared" si="251"/>
        <v>-999</v>
      </c>
      <c r="P257" s="38">
        <f t="shared" si="252"/>
        <v>-999</v>
      </c>
      <c r="Q257" s="37">
        <f t="shared" si="256"/>
        <v>0</v>
      </c>
      <c r="R257" s="37">
        <f t="shared" si="237"/>
        <v>0</v>
      </c>
      <c r="S257" s="37">
        <f t="shared" si="238"/>
        <v>0</v>
      </c>
      <c r="T257" s="37">
        <f t="shared" si="239"/>
        <v>0</v>
      </c>
      <c r="U257" s="37">
        <f t="shared" si="257"/>
        <v>2018</v>
      </c>
      <c r="V257" s="37">
        <f t="shared" ref="V257:X257" si="310">U257-1</f>
        <v>2017</v>
      </c>
      <c r="W257" s="37">
        <f t="shared" si="310"/>
        <v>2016</v>
      </c>
      <c r="X257" s="37">
        <f t="shared" si="310"/>
        <v>2015</v>
      </c>
      <c r="Y257" s="41"/>
      <c r="Z257" s="62" t="e">
        <f>IFERROR(IF($B257=0,#N/A,AVERAGEIFS(INDEX(DATOS,0,$C257),INDEX(DATOS,0,$C257),"&lt;&gt;#N/D",INDEX(DATOS,0,$L$2),0,INDEX(DATOS,0,$M$2),1,INDEX(DATOS,0,$N$2),U257,INDEX(DATOS,0,$O$2),$D257)),#N/A)</f>
        <v>#N/A</v>
      </c>
      <c r="AA257" s="62" t="e">
        <f>IFERROR(IF($B257=0,#N/A,AVERAGEIFS(INDEX(DATOS,0,$C257),INDEX(DATOS,0,$C257),"&lt;&gt;#N/D",INDEX(DATOS,0,$L$2),0,INDEX(DATOS,0,$M$2),1,INDEX(DATOS,0,$N$2),V257,INDEX(DATOS,0,$O$2),$D257)),#N/A)</f>
        <v>#N/A</v>
      </c>
      <c r="AB257" s="62" t="e">
        <f>IFERROR(IF($B257=0,#N/A,AVERAGEIFS(INDEX(DATOS,0,$C257),INDEX(DATOS,0,$C257),"&lt;&gt;#N/D",INDEX(DATOS,0,$L$2),0,INDEX(DATOS,0,$M$2),1,INDEX(DATOS,0,$N$2),W257,INDEX(DATOS,0,$O$2),$D257)),#N/A)</f>
        <v>#N/A</v>
      </c>
      <c r="AC257" s="62" t="e">
        <f>IFERROR(IF($B257=0,#N/A,AVERAGEIFS(INDEX(DATOS,0,$C257),INDEX(DATOS,0,$C257),"&lt;&gt;#N/D",INDEX(DATOS,0,$L$2),0,INDEX(DATOS,0,$M$2),1,INDEX(DATOS,0,$N$2),X257,INDEX(DATOS,0,$O$2),$D257)),#N/A)</f>
        <v>#N/A</v>
      </c>
      <c r="AD257" s="33"/>
      <c r="AE257" s="40" t="e">
        <f>IFERROR(IF(ISNA(Z257),#N/A,IF(I257=0,0,_xlfn.STDEV.P($Z257:Z257)/I257*100)),#N/A)</f>
        <v>#N/A</v>
      </c>
      <c r="AF257" s="40" t="e">
        <f>IFERROR(IF(ISNA(AA257),#N/A,IF(J257=0,0,_xlfn.STDEV.P($Z257:AA257)/J257*100)),#N/A)</f>
        <v>#N/A</v>
      </c>
      <c r="AG257" s="40" t="e">
        <f>IFERROR(IF(ISNA(AB257),#N/A,IF(K257=0,0,_xlfn.STDEV.P($Z257:AB257)/K257*100)),#N/A)</f>
        <v>#N/A</v>
      </c>
      <c r="AH257" s="40" t="e">
        <f>IFERROR(IF(ISNA(AC257),#N/A,IF(L257=0,0,_xlfn.STDEV.P($Z257:AC257)/L257*100)),#N/A)</f>
        <v>#N/A</v>
      </c>
      <c r="AI257" s="40"/>
      <c r="AL257" s="3"/>
      <c r="AM257" s="3"/>
      <c r="AN257" s="3"/>
    </row>
    <row r="258" spans="1:41" x14ac:dyDescent="0.35">
      <c r="A258">
        <f t="shared" si="259"/>
        <v>52</v>
      </c>
      <c r="B258" s="35">
        <f t="array" ref="B258">IF(B257=0,0,MIN(IF(INDEX(DATOS,0,$N$2)=$U258,IF(ISNUMBER(INDEX(DATOS,0,$C258)),IF(INDEX(DATOS,0,$L$2)=0,IF(INDEX(DATOS,0,$M$2)=1,IF(ISNA(MATCH(INDEX(DATOS,0,$O$2),IF($E$7:E257=E258,$D$7:D257),0)),INDEX(DATOS,0,$K$2))))))))</f>
        <v>0</v>
      </c>
      <c r="C258" s="32">
        <f t="shared" si="260"/>
        <v>20</v>
      </c>
      <c r="D258" s="34" t="str">
        <f>IF($B258=0,"--",INDEX(DATOS,$B258,O$2))</f>
        <v>--</v>
      </c>
      <c r="E258" s="64" t="s">
        <v>1</v>
      </c>
      <c r="F258" s="36" t="str">
        <f t="shared" si="281"/>
        <v>--</v>
      </c>
      <c r="G258" s="109" t="e">
        <f>VLOOKUP($D258,LOC_UNICOS,G$2,0)</f>
        <v>#N/A</v>
      </c>
      <c r="H258" s="109" t="e">
        <f>VLOOKUP($D258,LOC_UNICOS,H$2,0)</f>
        <v>#N/A</v>
      </c>
      <c r="I258" s="38">
        <f t="array" ref="I258">IF($B258=0,-999,IF(COUNTIFS($Z258:Z258,#N/A)&gt;0,-999,AVERAGE($Z258:Z258)))</f>
        <v>-999</v>
      </c>
      <c r="J258" s="38">
        <f t="array" ref="J258">IF($B258=0,-999,IF(COUNTIFS($Z258:AA258,#N/A)&gt;0,-999,AVERAGE($Z258:AA258)))</f>
        <v>-999</v>
      </c>
      <c r="K258" s="38">
        <f t="array" ref="K258">IF($B258=0,-999,IF(COUNTIFS($Z258:AB258,#N/A)&gt;0,-999,AVERAGE($Z258:AB258)))</f>
        <v>-999</v>
      </c>
      <c r="L258" s="38">
        <f t="array" ref="L258">IF($B258=0,-999,IF(COUNTIFS($Z258:AC258,#N/A)&gt;0,-999,AVERAGE($Z258:AC258)))</f>
        <v>-999</v>
      </c>
      <c r="M258" s="38">
        <f t="shared" si="255"/>
        <v>-999</v>
      </c>
      <c r="N258" s="38">
        <f t="shared" si="250"/>
        <v>-999</v>
      </c>
      <c r="O258" s="38">
        <f t="shared" si="251"/>
        <v>-999</v>
      </c>
      <c r="P258" s="38">
        <f t="shared" si="252"/>
        <v>-999</v>
      </c>
      <c r="Q258" s="37">
        <f t="shared" si="256"/>
        <v>0</v>
      </c>
      <c r="R258" s="37">
        <f t="shared" si="237"/>
        <v>0</v>
      </c>
      <c r="S258" s="37">
        <f t="shared" si="238"/>
        <v>0</v>
      </c>
      <c r="T258" s="37">
        <f t="shared" si="239"/>
        <v>0</v>
      </c>
      <c r="U258" s="37">
        <f t="shared" si="257"/>
        <v>2018</v>
      </c>
      <c r="V258" s="37">
        <f t="shared" ref="V258:X258" si="311">U258-1</f>
        <v>2017</v>
      </c>
      <c r="W258" s="37">
        <f t="shared" si="311"/>
        <v>2016</v>
      </c>
      <c r="X258" s="37">
        <f t="shared" si="311"/>
        <v>2015</v>
      </c>
      <c r="Y258" s="39"/>
      <c r="Z258" s="62" t="e">
        <f>IFERROR(IF($B258=0,#N/A,AVERAGEIFS(INDEX(DATOS,0,$C258),INDEX(DATOS,0,$C258),"&lt;&gt;#N/D",INDEX(DATOS,0,$L$2),0,INDEX(DATOS,0,$M$2),1,INDEX(DATOS,0,$N$2),U258,INDEX(DATOS,0,$O$2),$D258)),#N/A)</f>
        <v>#N/A</v>
      </c>
      <c r="AA258" s="62" t="e">
        <f>IFERROR(IF($B258=0,#N/A,AVERAGEIFS(INDEX(DATOS,0,$C258),INDEX(DATOS,0,$C258),"&lt;&gt;#N/D",INDEX(DATOS,0,$L$2),0,INDEX(DATOS,0,$M$2),1,INDEX(DATOS,0,$N$2),V258,INDEX(DATOS,0,$O$2),$D258)),#N/A)</f>
        <v>#N/A</v>
      </c>
      <c r="AB258" s="62" t="e">
        <f>IFERROR(IF($B258=0,#N/A,AVERAGEIFS(INDEX(DATOS,0,$C258),INDEX(DATOS,0,$C258),"&lt;&gt;#N/D",INDEX(DATOS,0,$L$2),0,INDEX(DATOS,0,$M$2),1,INDEX(DATOS,0,$N$2),W258,INDEX(DATOS,0,$O$2),$D258)),#N/A)</f>
        <v>#N/A</v>
      </c>
      <c r="AC258" s="62" t="e">
        <f>IFERROR(IF($B258=0,#N/A,AVERAGEIFS(INDEX(DATOS,0,$C258),INDEX(DATOS,0,$C258),"&lt;&gt;#N/D",INDEX(DATOS,0,$L$2),0,INDEX(DATOS,0,$M$2),1,INDEX(DATOS,0,$N$2),X258,INDEX(DATOS,0,$O$2),$D258)),#N/A)</f>
        <v>#N/A</v>
      </c>
      <c r="AD258" s="33"/>
      <c r="AE258" s="40" t="e">
        <f>IFERROR(IF(ISNA(Z258),#N/A,IF(I258=0,0,_xlfn.STDEV.P($Z258:Z258)/I258*100)),#N/A)</f>
        <v>#N/A</v>
      </c>
      <c r="AF258" s="40" t="e">
        <f>IFERROR(IF(ISNA(AA258),#N/A,IF(J258=0,0,_xlfn.STDEV.P($Z258:AA258)/J258*100)),#N/A)</f>
        <v>#N/A</v>
      </c>
      <c r="AG258" s="40" t="e">
        <f>IFERROR(IF(ISNA(AB258),#N/A,IF(K258=0,0,_xlfn.STDEV.P($Z258:AB258)/K258*100)),#N/A)</f>
        <v>#N/A</v>
      </c>
      <c r="AH258" s="40" t="e">
        <f>IFERROR(IF(ISNA(AC258),#N/A,IF(L258=0,0,_xlfn.STDEV.P($Z258:AC258)/L258*100)),#N/A)</f>
        <v>#N/A</v>
      </c>
      <c r="AI258" s="40"/>
    </row>
    <row r="259" spans="1:41" x14ac:dyDescent="0.35">
      <c r="A259">
        <f t="shared" si="259"/>
        <v>53</v>
      </c>
      <c r="B259" s="35">
        <f t="array" ref="B259">IF(B258=0,0,MIN(IF(INDEX(DATOS,0,$N$2)=$U259,IF(ISNUMBER(INDEX(DATOS,0,$C259)),IF(INDEX(DATOS,0,$L$2)=0,IF(INDEX(DATOS,0,$M$2)=1,IF(ISNA(MATCH(INDEX(DATOS,0,$O$2),IF($E$7:E258=E259,$D$7:D258),0)),INDEX(DATOS,0,$K$2))))))))</f>
        <v>0</v>
      </c>
      <c r="C259" s="32">
        <f t="shared" si="260"/>
        <v>20</v>
      </c>
      <c r="D259" s="34" t="str">
        <f>IF($B259=0,"--",INDEX(DATOS,$B259,O$2))</f>
        <v>--</v>
      </c>
      <c r="E259" s="64" t="s">
        <v>1</v>
      </c>
      <c r="F259" s="36" t="str">
        <f t="shared" si="281"/>
        <v>--</v>
      </c>
      <c r="G259" s="109" t="e">
        <f>VLOOKUP($D259,LOC_UNICOS,G$2,0)</f>
        <v>#N/A</v>
      </c>
      <c r="H259" s="109" t="e">
        <f>VLOOKUP($D259,LOC_UNICOS,H$2,0)</f>
        <v>#N/A</v>
      </c>
      <c r="I259" s="38">
        <f t="array" ref="I259">IF($B259=0,-999,IF(COUNTIFS($Z259:Z259,#N/A)&gt;0,-999,AVERAGE($Z259:Z259)))</f>
        <v>-999</v>
      </c>
      <c r="J259" s="38">
        <f t="array" ref="J259">IF($B259=0,-999,IF(COUNTIFS($Z259:AA259,#N/A)&gt;0,-999,AVERAGE($Z259:AA259)))</f>
        <v>-999</v>
      </c>
      <c r="K259" s="38">
        <f t="array" ref="K259">IF($B259=0,-999,IF(COUNTIFS($Z259:AB259,#N/A)&gt;0,-999,AVERAGE($Z259:AB259)))</f>
        <v>-999</v>
      </c>
      <c r="L259" s="38">
        <f t="array" ref="L259">IF($B259=0,-999,IF(COUNTIFS($Z259:AC259,#N/A)&gt;0,-999,AVERAGE($Z259:AC259)))</f>
        <v>-999</v>
      </c>
      <c r="M259" s="38">
        <f t="shared" si="255"/>
        <v>-999</v>
      </c>
      <c r="N259" s="38">
        <f t="shared" si="250"/>
        <v>-999</v>
      </c>
      <c r="O259" s="38">
        <f t="shared" si="251"/>
        <v>-999</v>
      </c>
      <c r="P259" s="38">
        <f t="shared" si="252"/>
        <v>-999</v>
      </c>
      <c r="Q259" s="37">
        <f t="shared" si="256"/>
        <v>0</v>
      </c>
      <c r="R259" s="37">
        <f t="shared" si="237"/>
        <v>0</v>
      </c>
      <c r="S259" s="37">
        <f t="shared" si="238"/>
        <v>0</v>
      </c>
      <c r="T259" s="37">
        <f t="shared" si="239"/>
        <v>0</v>
      </c>
      <c r="U259" s="37">
        <f t="shared" si="257"/>
        <v>2018</v>
      </c>
      <c r="V259" s="37">
        <f t="shared" ref="V259:X259" si="312">U259-1</f>
        <v>2017</v>
      </c>
      <c r="W259" s="37">
        <f t="shared" si="312"/>
        <v>2016</v>
      </c>
      <c r="X259" s="37">
        <f t="shared" si="312"/>
        <v>2015</v>
      </c>
      <c r="Y259" s="39"/>
      <c r="Z259" s="62" t="e">
        <f>IFERROR(IF($B259=0,#N/A,AVERAGEIFS(INDEX(DATOS,0,$C259),INDEX(DATOS,0,$C259),"&lt;&gt;#N/D",INDEX(DATOS,0,$L$2),0,INDEX(DATOS,0,$M$2),1,INDEX(DATOS,0,$N$2),U259,INDEX(DATOS,0,$O$2),$D259)),#N/A)</f>
        <v>#N/A</v>
      </c>
      <c r="AA259" s="62" t="e">
        <f>IFERROR(IF($B259=0,#N/A,AVERAGEIFS(INDEX(DATOS,0,$C259),INDEX(DATOS,0,$C259),"&lt;&gt;#N/D",INDEX(DATOS,0,$L$2),0,INDEX(DATOS,0,$M$2),1,INDEX(DATOS,0,$N$2),V259,INDEX(DATOS,0,$O$2),$D259)),#N/A)</f>
        <v>#N/A</v>
      </c>
      <c r="AB259" s="62" t="e">
        <f>IFERROR(IF($B259=0,#N/A,AVERAGEIFS(INDEX(DATOS,0,$C259),INDEX(DATOS,0,$C259),"&lt;&gt;#N/D",INDEX(DATOS,0,$L$2),0,INDEX(DATOS,0,$M$2),1,INDEX(DATOS,0,$N$2),W259,INDEX(DATOS,0,$O$2),$D259)),#N/A)</f>
        <v>#N/A</v>
      </c>
      <c r="AC259" s="62" t="e">
        <f>IFERROR(IF($B259=0,#N/A,AVERAGEIFS(INDEX(DATOS,0,$C259),INDEX(DATOS,0,$C259),"&lt;&gt;#N/D",INDEX(DATOS,0,$L$2),0,INDEX(DATOS,0,$M$2),1,INDEX(DATOS,0,$N$2),X259,INDEX(DATOS,0,$O$2),$D259)),#N/A)</f>
        <v>#N/A</v>
      </c>
      <c r="AD259" s="33"/>
      <c r="AE259" s="40" t="e">
        <f>IFERROR(IF(ISNA(Z259),#N/A,IF(I259=0,0,_xlfn.STDEV.P($Z259:Z259)/I259*100)),#N/A)</f>
        <v>#N/A</v>
      </c>
      <c r="AF259" s="40" t="e">
        <f>IFERROR(IF(ISNA(AA259),#N/A,IF(J259=0,0,_xlfn.STDEV.P($Z259:AA259)/J259*100)),#N/A)</f>
        <v>#N/A</v>
      </c>
      <c r="AG259" s="40" t="e">
        <f>IFERROR(IF(ISNA(AB259),#N/A,IF(K259=0,0,_xlfn.STDEV.P($Z259:AB259)/K259*100)),#N/A)</f>
        <v>#N/A</v>
      </c>
      <c r="AH259" s="40" t="e">
        <f>IFERROR(IF(ISNA(AC259),#N/A,IF(L259=0,0,_xlfn.STDEV.P($Z259:AC259)/L259*100)),#N/A)</f>
        <v>#N/A</v>
      </c>
      <c r="AI259" s="40"/>
      <c r="AL259" s="5"/>
      <c r="AM259" s="5"/>
      <c r="AN259" s="5"/>
      <c r="AO259" s="5"/>
    </row>
    <row r="260" spans="1:41" x14ac:dyDescent="0.35">
      <c r="A260">
        <f t="shared" si="259"/>
        <v>54</v>
      </c>
      <c r="B260" s="35">
        <f t="array" ref="B260">IF(B259=0,0,MIN(IF(INDEX(DATOS,0,$N$2)=$U260,IF(ISNUMBER(INDEX(DATOS,0,$C260)),IF(INDEX(DATOS,0,$L$2)=0,IF(INDEX(DATOS,0,$M$2)=1,IF(ISNA(MATCH(INDEX(DATOS,0,$O$2),IF($E$7:E259=E260,$D$7:D259),0)),INDEX(DATOS,0,$K$2))))))))</f>
        <v>0</v>
      </c>
      <c r="C260" s="32">
        <f t="shared" si="260"/>
        <v>20</v>
      </c>
      <c r="D260" s="34" t="str">
        <f>IF($B260=0,"--",INDEX(DATOS,$B260,O$2))</f>
        <v>--</v>
      </c>
      <c r="E260" s="64" t="s">
        <v>1</v>
      </c>
      <c r="F260" s="36" t="str">
        <f t="shared" si="281"/>
        <v>--</v>
      </c>
      <c r="G260" s="109" t="e">
        <f>VLOOKUP($D260,LOC_UNICOS,G$2,0)</f>
        <v>#N/A</v>
      </c>
      <c r="H260" s="109" t="e">
        <f>VLOOKUP($D260,LOC_UNICOS,H$2,0)</f>
        <v>#N/A</v>
      </c>
      <c r="I260" s="38">
        <f t="array" ref="I260">IF($B260=0,-999,IF(COUNTIFS($Z260:Z260,#N/A)&gt;0,-999,AVERAGE($Z260:Z260)))</f>
        <v>-999</v>
      </c>
      <c r="J260" s="38">
        <f t="array" ref="J260">IF($B260=0,-999,IF(COUNTIFS($Z260:AA260,#N/A)&gt;0,-999,AVERAGE($Z260:AA260)))</f>
        <v>-999</v>
      </c>
      <c r="K260" s="38">
        <f t="array" ref="K260">IF($B260=0,-999,IF(COUNTIFS($Z260:AB260,#N/A)&gt;0,-999,AVERAGE($Z260:AB260)))</f>
        <v>-999</v>
      </c>
      <c r="L260" s="38">
        <f t="array" ref="L260">IF($B260=0,-999,IF(COUNTIFS($Z260:AC260,#N/A)&gt;0,-999,AVERAGE($Z260:AC260)))</f>
        <v>-999</v>
      </c>
      <c r="M260" s="38">
        <f t="shared" si="255"/>
        <v>-999</v>
      </c>
      <c r="N260" s="38">
        <f t="shared" si="250"/>
        <v>-999</v>
      </c>
      <c r="O260" s="38">
        <f t="shared" si="251"/>
        <v>-999</v>
      </c>
      <c r="P260" s="38">
        <f t="shared" si="252"/>
        <v>-999</v>
      </c>
      <c r="Q260" s="37">
        <f t="shared" si="256"/>
        <v>0</v>
      </c>
      <c r="R260" s="37">
        <f t="shared" si="237"/>
        <v>0</v>
      </c>
      <c r="S260" s="37">
        <f t="shared" si="238"/>
        <v>0</v>
      </c>
      <c r="T260" s="37">
        <f t="shared" si="239"/>
        <v>0</v>
      </c>
      <c r="U260" s="37">
        <f t="shared" si="257"/>
        <v>2018</v>
      </c>
      <c r="V260" s="37">
        <f t="shared" ref="V260:X260" si="313">U260-1</f>
        <v>2017</v>
      </c>
      <c r="W260" s="37">
        <f t="shared" si="313"/>
        <v>2016</v>
      </c>
      <c r="X260" s="37">
        <f t="shared" si="313"/>
        <v>2015</v>
      </c>
      <c r="Y260" s="39"/>
      <c r="Z260" s="62" t="e">
        <f>IFERROR(IF($B260=0,#N/A,AVERAGEIFS(INDEX(DATOS,0,$C260),INDEX(DATOS,0,$C260),"&lt;&gt;#N/D",INDEX(DATOS,0,$L$2),0,INDEX(DATOS,0,$M$2),1,INDEX(DATOS,0,$N$2),U260,INDEX(DATOS,0,$O$2),$D260)),#N/A)</f>
        <v>#N/A</v>
      </c>
      <c r="AA260" s="62" t="e">
        <f>IFERROR(IF($B260=0,#N/A,AVERAGEIFS(INDEX(DATOS,0,$C260),INDEX(DATOS,0,$C260),"&lt;&gt;#N/D",INDEX(DATOS,0,$L$2),0,INDEX(DATOS,0,$M$2),1,INDEX(DATOS,0,$N$2),V260,INDEX(DATOS,0,$O$2),$D260)),#N/A)</f>
        <v>#N/A</v>
      </c>
      <c r="AB260" s="62" t="e">
        <f>IFERROR(IF($B260=0,#N/A,AVERAGEIFS(INDEX(DATOS,0,$C260),INDEX(DATOS,0,$C260),"&lt;&gt;#N/D",INDEX(DATOS,0,$L$2),0,INDEX(DATOS,0,$M$2),1,INDEX(DATOS,0,$N$2),W260,INDEX(DATOS,0,$O$2),$D260)),#N/A)</f>
        <v>#N/A</v>
      </c>
      <c r="AC260" s="62" t="e">
        <f>IFERROR(IF($B260=0,#N/A,AVERAGEIFS(INDEX(DATOS,0,$C260),INDEX(DATOS,0,$C260),"&lt;&gt;#N/D",INDEX(DATOS,0,$L$2),0,INDEX(DATOS,0,$M$2),1,INDEX(DATOS,0,$N$2),X260,INDEX(DATOS,0,$O$2),$D260)),#N/A)</f>
        <v>#N/A</v>
      </c>
      <c r="AD260" s="33"/>
      <c r="AE260" s="40" t="e">
        <f>IFERROR(IF(ISNA(Z260),#N/A,IF(I260=0,0,_xlfn.STDEV.P($Z260:Z260)/I260*100)),#N/A)</f>
        <v>#N/A</v>
      </c>
      <c r="AF260" s="40" t="e">
        <f>IFERROR(IF(ISNA(AA260),#N/A,IF(J260=0,0,_xlfn.STDEV.P($Z260:AA260)/J260*100)),#N/A)</f>
        <v>#N/A</v>
      </c>
      <c r="AG260" s="40" t="e">
        <f>IFERROR(IF(ISNA(AB260),#N/A,IF(K260=0,0,_xlfn.STDEV.P($Z260:AB260)/K260*100)),#N/A)</f>
        <v>#N/A</v>
      </c>
      <c r="AH260" s="40" t="e">
        <f>IFERROR(IF(ISNA(AC260),#N/A,IF(L260=0,0,_xlfn.STDEV.P($Z260:AC260)/L260*100)),#N/A)</f>
        <v>#N/A</v>
      </c>
      <c r="AI260" s="40"/>
      <c r="AL260" s="20"/>
      <c r="AM260" s="20"/>
      <c r="AN260" s="20"/>
      <c r="AO260" s="20"/>
    </row>
    <row r="261" spans="1:41" x14ac:dyDescent="0.35">
      <c r="A261">
        <f t="shared" si="259"/>
        <v>55</v>
      </c>
      <c r="B261" s="35">
        <f t="array" ref="B261">IF(B260=0,0,MIN(IF(INDEX(DATOS,0,$N$2)=$U261,IF(ISNUMBER(INDEX(DATOS,0,$C261)),IF(INDEX(DATOS,0,$L$2)=0,IF(INDEX(DATOS,0,$M$2)=1,IF(ISNA(MATCH(INDEX(DATOS,0,$O$2),IF($E$7:E260=E261,$D$7:D260),0)),INDEX(DATOS,0,$K$2))))))))</f>
        <v>0</v>
      </c>
      <c r="C261" s="32">
        <f t="shared" si="260"/>
        <v>20</v>
      </c>
      <c r="D261" s="34" t="str">
        <f>IF($B261=0,"--",INDEX(DATOS,$B261,O$2))</f>
        <v>--</v>
      </c>
      <c r="E261" s="64" t="s">
        <v>1</v>
      </c>
      <c r="F261" s="36" t="str">
        <f t="shared" si="281"/>
        <v>--</v>
      </c>
      <c r="G261" s="109" t="e">
        <f>VLOOKUP($D261,LOC_UNICOS,G$2,0)</f>
        <v>#N/A</v>
      </c>
      <c r="H261" s="109" t="e">
        <f>VLOOKUP($D261,LOC_UNICOS,H$2,0)</f>
        <v>#N/A</v>
      </c>
      <c r="I261" s="38">
        <f t="array" ref="I261">IF($B261=0,-999,IF(COUNTIFS($Z261:Z261,#N/A)&gt;0,-999,AVERAGE($Z261:Z261)))</f>
        <v>-999</v>
      </c>
      <c r="J261" s="38">
        <f t="array" ref="J261">IF($B261=0,-999,IF(COUNTIFS($Z261:AA261,#N/A)&gt;0,-999,AVERAGE($Z261:AA261)))</f>
        <v>-999</v>
      </c>
      <c r="K261" s="38">
        <f t="array" ref="K261">IF($B261=0,-999,IF(COUNTIFS($Z261:AB261,#N/A)&gt;0,-999,AVERAGE($Z261:AB261)))</f>
        <v>-999</v>
      </c>
      <c r="L261" s="38">
        <f t="array" ref="L261">IF($B261=0,-999,IF(COUNTIFS($Z261:AC261,#N/A)&gt;0,-999,AVERAGE($Z261:AC261)))</f>
        <v>-999</v>
      </c>
      <c r="M261" s="38">
        <f t="shared" si="255"/>
        <v>-999</v>
      </c>
      <c r="N261" s="38">
        <f t="shared" si="250"/>
        <v>-999</v>
      </c>
      <c r="O261" s="38">
        <f t="shared" si="251"/>
        <v>-999</v>
      </c>
      <c r="P261" s="38">
        <f t="shared" si="252"/>
        <v>-999</v>
      </c>
      <c r="Q261" s="37">
        <f t="shared" si="256"/>
        <v>0</v>
      </c>
      <c r="R261" s="37">
        <f t="shared" si="237"/>
        <v>0</v>
      </c>
      <c r="S261" s="37">
        <f t="shared" si="238"/>
        <v>0</v>
      </c>
      <c r="T261" s="37">
        <f t="shared" si="239"/>
        <v>0</v>
      </c>
      <c r="U261" s="37">
        <f t="shared" si="257"/>
        <v>2018</v>
      </c>
      <c r="V261" s="37">
        <f t="shared" ref="V261:X261" si="314">U261-1</f>
        <v>2017</v>
      </c>
      <c r="W261" s="37">
        <f t="shared" si="314"/>
        <v>2016</v>
      </c>
      <c r="X261" s="37">
        <f t="shared" si="314"/>
        <v>2015</v>
      </c>
      <c r="Y261" s="39"/>
      <c r="Z261" s="62" t="e">
        <f>IFERROR(IF($B261=0,#N/A,AVERAGEIFS(INDEX(DATOS,0,$C261),INDEX(DATOS,0,$C261),"&lt;&gt;#N/D",INDEX(DATOS,0,$L$2),0,INDEX(DATOS,0,$M$2),1,INDEX(DATOS,0,$N$2),U261,INDEX(DATOS,0,$O$2),$D261)),#N/A)</f>
        <v>#N/A</v>
      </c>
      <c r="AA261" s="62" t="e">
        <f>IFERROR(IF($B261=0,#N/A,AVERAGEIFS(INDEX(DATOS,0,$C261),INDEX(DATOS,0,$C261),"&lt;&gt;#N/D",INDEX(DATOS,0,$L$2),0,INDEX(DATOS,0,$M$2),1,INDEX(DATOS,0,$N$2),V261,INDEX(DATOS,0,$O$2),$D261)),#N/A)</f>
        <v>#N/A</v>
      </c>
      <c r="AB261" s="62" t="e">
        <f>IFERROR(IF($B261=0,#N/A,AVERAGEIFS(INDEX(DATOS,0,$C261),INDEX(DATOS,0,$C261),"&lt;&gt;#N/D",INDEX(DATOS,0,$L$2),0,INDEX(DATOS,0,$M$2),1,INDEX(DATOS,0,$N$2),W261,INDEX(DATOS,0,$O$2),$D261)),#N/A)</f>
        <v>#N/A</v>
      </c>
      <c r="AC261" s="62" t="e">
        <f>IFERROR(IF($B261=0,#N/A,AVERAGEIFS(INDEX(DATOS,0,$C261),INDEX(DATOS,0,$C261),"&lt;&gt;#N/D",INDEX(DATOS,0,$L$2),0,INDEX(DATOS,0,$M$2),1,INDEX(DATOS,0,$N$2),X261,INDEX(DATOS,0,$O$2),$D261)),#N/A)</f>
        <v>#N/A</v>
      </c>
      <c r="AD261" s="33"/>
      <c r="AE261" s="40" t="e">
        <f>IFERROR(IF(ISNA(Z261),#N/A,IF(I261=0,0,_xlfn.STDEV.P($Z261:Z261)/I261*100)),#N/A)</f>
        <v>#N/A</v>
      </c>
      <c r="AF261" s="40" t="e">
        <f>IFERROR(IF(ISNA(AA261),#N/A,IF(J261=0,0,_xlfn.STDEV.P($Z261:AA261)/J261*100)),#N/A)</f>
        <v>#N/A</v>
      </c>
      <c r="AG261" s="40" t="e">
        <f>IFERROR(IF(ISNA(AB261),#N/A,IF(K261=0,0,_xlfn.STDEV.P($Z261:AB261)/K261*100)),#N/A)</f>
        <v>#N/A</v>
      </c>
      <c r="AH261" s="40" t="e">
        <f>IFERROR(IF(ISNA(AC261),#N/A,IF(L261=0,0,_xlfn.STDEV.P($Z261:AC261)/L261*100)),#N/A)</f>
        <v>#N/A</v>
      </c>
      <c r="AI261" s="40"/>
    </row>
    <row r="262" spans="1:41" x14ac:dyDescent="0.35">
      <c r="A262">
        <f t="shared" si="259"/>
        <v>56</v>
      </c>
      <c r="B262" s="35">
        <f t="array" ref="B262">IF(B261=0,0,MIN(IF(INDEX(DATOS,0,$N$2)=$U262,IF(ISNUMBER(INDEX(DATOS,0,$C262)),IF(INDEX(DATOS,0,$L$2)=0,IF(INDEX(DATOS,0,$M$2)=1,IF(ISNA(MATCH(INDEX(DATOS,0,$O$2),IF($E$7:E261=E262,$D$7:D261),0)),INDEX(DATOS,0,$K$2))))))))</f>
        <v>0</v>
      </c>
      <c r="C262" s="32">
        <f t="shared" si="260"/>
        <v>20</v>
      </c>
      <c r="D262" s="34" t="str">
        <f>IF($B262=0,"--",INDEX(DATOS,$B262,O$2))</f>
        <v>--</v>
      </c>
      <c r="E262" s="64" t="s">
        <v>1</v>
      </c>
      <c r="F262" s="36" t="str">
        <f t="shared" si="281"/>
        <v>--</v>
      </c>
      <c r="G262" s="109" t="e">
        <f>VLOOKUP($D262,LOC_UNICOS,G$2,0)</f>
        <v>#N/A</v>
      </c>
      <c r="H262" s="109" t="e">
        <f>VLOOKUP($D262,LOC_UNICOS,H$2,0)</f>
        <v>#N/A</v>
      </c>
      <c r="I262" s="38">
        <f t="array" ref="I262">IF($B262=0,-999,IF(COUNTIFS($Z262:Z262,#N/A)&gt;0,-999,AVERAGE($Z262:Z262)))</f>
        <v>-999</v>
      </c>
      <c r="J262" s="38">
        <f t="array" ref="J262">IF($B262=0,-999,IF(COUNTIFS($Z262:AA262,#N/A)&gt;0,-999,AVERAGE($Z262:AA262)))</f>
        <v>-999</v>
      </c>
      <c r="K262" s="38">
        <f t="array" ref="K262">IF($B262=0,-999,IF(COUNTIFS($Z262:AB262,#N/A)&gt;0,-999,AVERAGE($Z262:AB262)))</f>
        <v>-999</v>
      </c>
      <c r="L262" s="38">
        <f t="array" ref="L262">IF($B262=0,-999,IF(COUNTIFS($Z262:AC262,#N/A)&gt;0,-999,AVERAGE($Z262:AC262)))</f>
        <v>-999</v>
      </c>
      <c r="M262" s="38">
        <f t="shared" si="255"/>
        <v>-999</v>
      </c>
      <c r="N262" s="38">
        <f t="shared" si="250"/>
        <v>-999</v>
      </c>
      <c r="O262" s="38">
        <f t="shared" si="251"/>
        <v>-999</v>
      </c>
      <c r="P262" s="38">
        <f t="shared" si="252"/>
        <v>-999</v>
      </c>
      <c r="Q262" s="37">
        <f t="shared" si="256"/>
        <v>0</v>
      </c>
      <c r="R262" s="37">
        <f t="shared" si="237"/>
        <v>0</v>
      </c>
      <c r="S262" s="37">
        <f t="shared" si="238"/>
        <v>0</v>
      </c>
      <c r="T262" s="37">
        <f t="shared" si="239"/>
        <v>0</v>
      </c>
      <c r="U262" s="37">
        <f t="shared" si="257"/>
        <v>2018</v>
      </c>
      <c r="V262" s="37">
        <f t="shared" ref="V262:X262" si="315">U262-1</f>
        <v>2017</v>
      </c>
      <c r="W262" s="37">
        <f t="shared" si="315"/>
        <v>2016</v>
      </c>
      <c r="X262" s="37">
        <f t="shared" si="315"/>
        <v>2015</v>
      </c>
      <c r="Y262" s="39"/>
      <c r="Z262" s="62" t="e">
        <f>IFERROR(IF($B262=0,#N/A,AVERAGEIFS(INDEX(DATOS,0,$C262),INDEX(DATOS,0,$C262),"&lt;&gt;#N/D",INDEX(DATOS,0,$L$2),0,INDEX(DATOS,0,$M$2),1,INDEX(DATOS,0,$N$2),U262,INDEX(DATOS,0,$O$2),$D262)),#N/A)</f>
        <v>#N/A</v>
      </c>
      <c r="AA262" s="62" t="e">
        <f>IFERROR(IF($B262=0,#N/A,AVERAGEIFS(INDEX(DATOS,0,$C262),INDEX(DATOS,0,$C262),"&lt;&gt;#N/D",INDEX(DATOS,0,$L$2),0,INDEX(DATOS,0,$M$2),1,INDEX(DATOS,0,$N$2),V262,INDEX(DATOS,0,$O$2),$D262)),#N/A)</f>
        <v>#N/A</v>
      </c>
      <c r="AB262" s="62" t="e">
        <f>IFERROR(IF($B262=0,#N/A,AVERAGEIFS(INDEX(DATOS,0,$C262),INDEX(DATOS,0,$C262),"&lt;&gt;#N/D",INDEX(DATOS,0,$L$2),0,INDEX(DATOS,0,$M$2),1,INDEX(DATOS,0,$N$2),W262,INDEX(DATOS,0,$O$2),$D262)),#N/A)</f>
        <v>#N/A</v>
      </c>
      <c r="AC262" s="62" t="e">
        <f>IFERROR(IF($B262=0,#N/A,AVERAGEIFS(INDEX(DATOS,0,$C262),INDEX(DATOS,0,$C262),"&lt;&gt;#N/D",INDEX(DATOS,0,$L$2),0,INDEX(DATOS,0,$M$2),1,INDEX(DATOS,0,$N$2),X262,INDEX(DATOS,0,$O$2),$D262)),#N/A)</f>
        <v>#N/A</v>
      </c>
      <c r="AD262" s="33"/>
      <c r="AE262" s="40" t="e">
        <f>IFERROR(IF(ISNA(Z262),#N/A,IF(I262=0,0,_xlfn.STDEV.P($Z262:Z262)/I262*100)),#N/A)</f>
        <v>#N/A</v>
      </c>
      <c r="AF262" s="40" t="e">
        <f>IFERROR(IF(ISNA(AA262),#N/A,IF(J262=0,0,_xlfn.STDEV.P($Z262:AA262)/J262*100)),#N/A)</f>
        <v>#N/A</v>
      </c>
      <c r="AG262" s="40" t="e">
        <f>IFERROR(IF(ISNA(AB262),#N/A,IF(K262=0,0,_xlfn.STDEV.P($Z262:AB262)/K262*100)),#N/A)</f>
        <v>#N/A</v>
      </c>
      <c r="AH262" s="40" t="e">
        <f>IFERROR(IF(ISNA(AC262),#N/A,IF(L262=0,0,_xlfn.STDEV.P($Z262:AC262)/L262*100)),#N/A)</f>
        <v>#N/A</v>
      </c>
      <c r="AI262" s="40"/>
    </row>
    <row r="263" spans="1:41" x14ac:dyDescent="0.35">
      <c r="A263">
        <f t="shared" si="259"/>
        <v>57</v>
      </c>
      <c r="B263" s="35">
        <f t="array" ref="B263">IF(B262=0,0,MIN(IF(INDEX(DATOS,0,$N$2)=$U263,IF(ISNUMBER(INDEX(DATOS,0,$C263)),IF(INDEX(DATOS,0,$L$2)=0,IF(INDEX(DATOS,0,$M$2)=1,IF(ISNA(MATCH(INDEX(DATOS,0,$O$2),IF($E$7:E262=E263,$D$7:D262),0)),INDEX(DATOS,0,$K$2))))))))</f>
        <v>0</v>
      </c>
      <c r="C263" s="32">
        <f t="shared" si="260"/>
        <v>20</v>
      </c>
      <c r="D263" s="34" t="str">
        <f>IF($B263=0,"--",INDEX(DATOS,$B263,O$2))</f>
        <v>--</v>
      </c>
      <c r="E263" s="64" t="s">
        <v>1</v>
      </c>
      <c r="F263" s="36" t="str">
        <f t="shared" si="281"/>
        <v>--</v>
      </c>
      <c r="G263" s="109" t="e">
        <f>VLOOKUP($D263,LOC_UNICOS,G$2,0)</f>
        <v>#N/A</v>
      </c>
      <c r="H263" s="109" t="e">
        <f>VLOOKUP($D263,LOC_UNICOS,H$2,0)</f>
        <v>#N/A</v>
      </c>
      <c r="I263" s="38">
        <f t="array" ref="I263">IF($B263=0,-999,IF(COUNTIFS($Z263:Z263,#N/A)&gt;0,-999,AVERAGE($Z263:Z263)))</f>
        <v>-999</v>
      </c>
      <c r="J263" s="38">
        <f t="array" ref="J263">IF($B263=0,-999,IF(COUNTIFS($Z263:AA263,#N/A)&gt;0,-999,AVERAGE($Z263:AA263)))</f>
        <v>-999</v>
      </c>
      <c r="K263" s="38">
        <f t="array" ref="K263">IF($B263=0,-999,IF(COUNTIFS($Z263:AB263,#N/A)&gt;0,-999,AVERAGE($Z263:AB263)))</f>
        <v>-999</v>
      </c>
      <c r="L263" s="38">
        <f t="array" ref="L263">IF($B263=0,-999,IF(COUNTIFS($Z263:AC263,#N/A)&gt;0,-999,AVERAGE($Z263:AC263)))</f>
        <v>-999</v>
      </c>
      <c r="M263" s="38">
        <f t="shared" si="255"/>
        <v>-999</v>
      </c>
      <c r="N263" s="38">
        <f t="shared" si="250"/>
        <v>-999</v>
      </c>
      <c r="O263" s="38">
        <f t="shared" si="251"/>
        <v>-999</v>
      </c>
      <c r="P263" s="38">
        <f t="shared" si="252"/>
        <v>-999</v>
      </c>
      <c r="Q263" s="37">
        <f t="shared" si="256"/>
        <v>0</v>
      </c>
      <c r="R263" s="37">
        <f t="shared" ref="R263:R326" si="316">IF($B263=0,0,IF(J263=-999,0,IF($D263="--",0,1)))</f>
        <v>0</v>
      </c>
      <c r="S263" s="37">
        <f t="shared" ref="S263:S326" si="317">IF($B263=0,0,IF(K263=-999,0,IF($D263="--",0,1)))</f>
        <v>0</v>
      </c>
      <c r="T263" s="37">
        <f t="shared" ref="T263:T326" si="318">IF($B263=0,0,IF(L263=-999,0,IF($D263="--",0,1)))</f>
        <v>0</v>
      </c>
      <c r="U263" s="37">
        <f t="shared" si="257"/>
        <v>2018</v>
      </c>
      <c r="V263" s="37">
        <f t="shared" ref="V263:X263" si="319">U263-1</f>
        <v>2017</v>
      </c>
      <c r="W263" s="37">
        <f t="shared" si="319"/>
        <v>2016</v>
      </c>
      <c r="X263" s="37">
        <f t="shared" si="319"/>
        <v>2015</v>
      </c>
      <c r="Y263" s="39"/>
      <c r="Z263" s="62" t="e">
        <f>IFERROR(IF($B263=0,#N/A,AVERAGEIFS(INDEX(DATOS,0,$C263),INDEX(DATOS,0,$C263),"&lt;&gt;#N/D",INDEX(DATOS,0,$L$2),0,INDEX(DATOS,0,$M$2),1,INDEX(DATOS,0,$N$2),U263,INDEX(DATOS,0,$O$2),$D263)),#N/A)</f>
        <v>#N/A</v>
      </c>
      <c r="AA263" s="62" t="e">
        <f>IFERROR(IF($B263=0,#N/A,AVERAGEIFS(INDEX(DATOS,0,$C263),INDEX(DATOS,0,$C263),"&lt;&gt;#N/D",INDEX(DATOS,0,$L$2),0,INDEX(DATOS,0,$M$2),1,INDEX(DATOS,0,$N$2),V263,INDEX(DATOS,0,$O$2),$D263)),#N/A)</f>
        <v>#N/A</v>
      </c>
      <c r="AB263" s="62" t="e">
        <f>IFERROR(IF($B263=0,#N/A,AVERAGEIFS(INDEX(DATOS,0,$C263),INDEX(DATOS,0,$C263),"&lt;&gt;#N/D",INDEX(DATOS,0,$L$2),0,INDEX(DATOS,0,$M$2),1,INDEX(DATOS,0,$N$2),W263,INDEX(DATOS,0,$O$2),$D263)),#N/A)</f>
        <v>#N/A</v>
      </c>
      <c r="AC263" s="62" t="e">
        <f>IFERROR(IF($B263=0,#N/A,AVERAGEIFS(INDEX(DATOS,0,$C263),INDEX(DATOS,0,$C263),"&lt;&gt;#N/D",INDEX(DATOS,0,$L$2),0,INDEX(DATOS,0,$M$2),1,INDEX(DATOS,0,$N$2),X263,INDEX(DATOS,0,$O$2),$D263)),#N/A)</f>
        <v>#N/A</v>
      </c>
      <c r="AD263" s="33"/>
      <c r="AE263" s="40" t="e">
        <f>IFERROR(IF(ISNA(Z263),#N/A,IF(I263=0,0,_xlfn.STDEV.P($Z263:Z263)/I263*100)),#N/A)</f>
        <v>#N/A</v>
      </c>
      <c r="AF263" s="40" t="e">
        <f>IFERROR(IF(ISNA(AA263),#N/A,IF(J263=0,0,_xlfn.STDEV.P($Z263:AA263)/J263*100)),#N/A)</f>
        <v>#N/A</v>
      </c>
      <c r="AG263" s="40" t="e">
        <f>IFERROR(IF(ISNA(AB263),#N/A,IF(K263=0,0,_xlfn.STDEV.P($Z263:AB263)/K263*100)),#N/A)</f>
        <v>#N/A</v>
      </c>
      <c r="AH263" s="40" t="e">
        <f>IFERROR(IF(ISNA(AC263),#N/A,IF(L263=0,0,_xlfn.STDEV.P($Z263:AC263)/L263*100)),#N/A)</f>
        <v>#N/A</v>
      </c>
      <c r="AI263" s="40"/>
    </row>
    <row r="264" spans="1:41" x14ac:dyDescent="0.35">
      <c r="A264">
        <f t="shared" si="259"/>
        <v>58</v>
      </c>
      <c r="B264" s="35">
        <f t="array" ref="B264">IF(B263=0,0,MIN(IF(INDEX(DATOS,0,$N$2)=$U264,IF(ISNUMBER(INDEX(DATOS,0,$C264)),IF(INDEX(DATOS,0,$L$2)=0,IF(INDEX(DATOS,0,$M$2)=1,IF(ISNA(MATCH(INDEX(DATOS,0,$O$2),IF($E$7:E263=E264,$D$7:D263),0)),INDEX(DATOS,0,$K$2))))))))</f>
        <v>0</v>
      </c>
      <c r="C264" s="32">
        <f t="shared" si="260"/>
        <v>20</v>
      </c>
      <c r="D264" s="34" t="str">
        <f>IF($B264=0,"--",INDEX(DATOS,$B264,O$2))</f>
        <v>--</v>
      </c>
      <c r="E264" s="64" t="s">
        <v>1</v>
      </c>
      <c r="F264" s="36" t="str">
        <f t="shared" si="281"/>
        <v>--</v>
      </c>
      <c r="G264" s="109" t="e">
        <f>VLOOKUP($D264,LOC_UNICOS,G$2,0)</f>
        <v>#N/A</v>
      </c>
      <c r="H264" s="109" t="e">
        <f>VLOOKUP($D264,LOC_UNICOS,H$2,0)</f>
        <v>#N/A</v>
      </c>
      <c r="I264" s="38">
        <f t="array" ref="I264">IF($B264=0,-999,IF(COUNTIFS($Z264:Z264,#N/A)&gt;0,-999,AVERAGE($Z264:Z264)))</f>
        <v>-999</v>
      </c>
      <c r="J264" s="38">
        <f t="array" ref="J264">IF($B264=0,-999,IF(COUNTIFS($Z264:AA264,#N/A)&gt;0,-999,AVERAGE($Z264:AA264)))</f>
        <v>-999</v>
      </c>
      <c r="K264" s="38">
        <f t="array" ref="K264">IF($B264=0,-999,IF(COUNTIFS($Z264:AB264,#N/A)&gt;0,-999,AVERAGE($Z264:AB264)))</f>
        <v>-999</v>
      </c>
      <c r="L264" s="38">
        <f t="array" ref="L264">IF($B264=0,-999,IF(COUNTIFS($Z264:AC264,#N/A)&gt;0,-999,AVERAGE($Z264:AC264)))</f>
        <v>-999</v>
      </c>
      <c r="M264" s="38">
        <f t="shared" si="255"/>
        <v>-999</v>
      </c>
      <c r="N264" s="38">
        <f t="shared" si="250"/>
        <v>-999</v>
      </c>
      <c r="O264" s="38">
        <f t="shared" si="251"/>
        <v>-999</v>
      </c>
      <c r="P264" s="38">
        <f t="shared" si="252"/>
        <v>-999</v>
      </c>
      <c r="Q264" s="37">
        <f t="shared" si="256"/>
        <v>0</v>
      </c>
      <c r="R264" s="37">
        <f t="shared" si="316"/>
        <v>0</v>
      </c>
      <c r="S264" s="37">
        <f t="shared" si="317"/>
        <v>0</v>
      </c>
      <c r="T264" s="37">
        <f t="shared" si="318"/>
        <v>0</v>
      </c>
      <c r="U264" s="37">
        <f t="shared" si="257"/>
        <v>2018</v>
      </c>
      <c r="V264" s="37">
        <f t="shared" ref="V264:X264" si="320">U264-1</f>
        <v>2017</v>
      </c>
      <c r="W264" s="37">
        <f t="shared" si="320"/>
        <v>2016</v>
      </c>
      <c r="X264" s="37">
        <f t="shared" si="320"/>
        <v>2015</v>
      </c>
      <c r="Y264" s="39"/>
      <c r="Z264" s="62" t="e">
        <f>IFERROR(IF($B264=0,#N/A,AVERAGEIFS(INDEX(DATOS,0,$C264),INDEX(DATOS,0,$C264),"&lt;&gt;#N/D",INDEX(DATOS,0,$L$2),0,INDEX(DATOS,0,$M$2),1,INDEX(DATOS,0,$N$2),U264,INDEX(DATOS,0,$O$2),$D264)),#N/A)</f>
        <v>#N/A</v>
      </c>
      <c r="AA264" s="62" t="e">
        <f>IFERROR(IF($B264=0,#N/A,AVERAGEIFS(INDEX(DATOS,0,$C264),INDEX(DATOS,0,$C264),"&lt;&gt;#N/D",INDEX(DATOS,0,$L$2),0,INDEX(DATOS,0,$M$2),1,INDEX(DATOS,0,$N$2),V264,INDEX(DATOS,0,$O$2),$D264)),#N/A)</f>
        <v>#N/A</v>
      </c>
      <c r="AB264" s="62" t="e">
        <f>IFERROR(IF($B264=0,#N/A,AVERAGEIFS(INDEX(DATOS,0,$C264),INDEX(DATOS,0,$C264),"&lt;&gt;#N/D",INDEX(DATOS,0,$L$2),0,INDEX(DATOS,0,$M$2),1,INDEX(DATOS,0,$N$2),W264,INDEX(DATOS,0,$O$2),$D264)),#N/A)</f>
        <v>#N/A</v>
      </c>
      <c r="AC264" s="62" t="e">
        <f>IFERROR(IF($B264=0,#N/A,AVERAGEIFS(INDEX(DATOS,0,$C264),INDEX(DATOS,0,$C264),"&lt;&gt;#N/D",INDEX(DATOS,0,$L$2),0,INDEX(DATOS,0,$M$2),1,INDEX(DATOS,0,$N$2),X264,INDEX(DATOS,0,$O$2),$D264)),#N/A)</f>
        <v>#N/A</v>
      </c>
      <c r="AD264" s="33"/>
      <c r="AE264" s="40" t="e">
        <f>IFERROR(IF(ISNA(Z264),#N/A,IF(I264=0,0,_xlfn.STDEV.P($Z264:Z264)/I264*100)),#N/A)</f>
        <v>#N/A</v>
      </c>
      <c r="AF264" s="40" t="e">
        <f>IFERROR(IF(ISNA(AA264),#N/A,IF(J264=0,0,_xlfn.STDEV.P($Z264:AA264)/J264*100)),#N/A)</f>
        <v>#N/A</v>
      </c>
      <c r="AG264" s="40" t="e">
        <f>IFERROR(IF(ISNA(AB264),#N/A,IF(K264=0,0,_xlfn.STDEV.P($Z264:AB264)/K264*100)),#N/A)</f>
        <v>#N/A</v>
      </c>
      <c r="AH264" s="40" t="e">
        <f>IFERROR(IF(ISNA(AC264),#N/A,IF(L264=0,0,_xlfn.STDEV.P($Z264:AC264)/L264*100)),#N/A)</f>
        <v>#N/A</v>
      </c>
      <c r="AI264" s="40"/>
    </row>
    <row r="265" spans="1:41" x14ac:dyDescent="0.35">
      <c r="A265">
        <f t="shared" si="259"/>
        <v>59</v>
      </c>
      <c r="B265" s="35">
        <f t="array" ref="B265">IF(B264=0,0,MIN(IF(INDEX(DATOS,0,$N$2)=$U265,IF(ISNUMBER(INDEX(DATOS,0,$C265)),IF(INDEX(DATOS,0,$L$2)=0,IF(INDEX(DATOS,0,$M$2)=1,IF(ISNA(MATCH(INDEX(DATOS,0,$O$2),IF($E$7:E264=E265,$D$7:D264),0)),INDEX(DATOS,0,$K$2))))))))</f>
        <v>0</v>
      </c>
      <c r="C265" s="32">
        <f t="shared" si="260"/>
        <v>20</v>
      </c>
      <c r="D265" s="34" t="str">
        <f>IF($B265=0,"--",INDEX(DATOS,$B265,O$2))</f>
        <v>--</v>
      </c>
      <c r="E265" s="64" t="s">
        <v>1</v>
      </c>
      <c r="F265" s="36" t="str">
        <f t="shared" si="281"/>
        <v>--</v>
      </c>
      <c r="G265" s="109" t="e">
        <f>VLOOKUP($D265,LOC_UNICOS,G$2,0)</f>
        <v>#N/A</v>
      </c>
      <c r="H265" s="109" t="e">
        <f>VLOOKUP($D265,LOC_UNICOS,H$2,0)</f>
        <v>#N/A</v>
      </c>
      <c r="I265" s="38">
        <f t="array" ref="I265">IF($B265=0,-999,IF(COUNTIFS($Z265:Z265,#N/A)&gt;0,-999,AVERAGE($Z265:Z265)))</f>
        <v>-999</v>
      </c>
      <c r="J265" s="38">
        <f t="array" ref="J265">IF($B265=0,-999,IF(COUNTIFS($Z265:AA265,#N/A)&gt;0,-999,AVERAGE($Z265:AA265)))</f>
        <v>-999</v>
      </c>
      <c r="K265" s="38">
        <f t="array" ref="K265">IF($B265=0,-999,IF(COUNTIFS($Z265:AB265,#N/A)&gt;0,-999,AVERAGE($Z265:AB265)))</f>
        <v>-999</v>
      </c>
      <c r="L265" s="38">
        <f t="array" ref="L265">IF($B265=0,-999,IF(COUNTIFS($Z265:AC265,#N/A)&gt;0,-999,AVERAGE($Z265:AC265)))</f>
        <v>-999</v>
      </c>
      <c r="M265" s="38">
        <f t="shared" si="255"/>
        <v>-999</v>
      </c>
      <c r="N265" s="38">
        <f t="shared" si="250"/>
        <v>-999</v>
      </c>
      <c r="O265" s="38">
        <f t="shared" si="251"/>
        <v>-999</v>
      </c>
      <c r="P265" s="38">
        <f t="shared" si="252"/>
        <v>-999</v>
      </c>
      <c r="Q265" s="37">
        <f t="shared" si="256"/>
        <v>0</v>
      </c>
      <c r="R265" s="37">
        <f t="shared" si="316"/>
        <v>0</v>
      </c>
      <c r="S265" s="37">
        <f t="shared" si="317"/>
        <v>0</v>
      </c>
      <c r="T265" s="37">
        <f t="shared" si="318"/>
        <v>0</v>
      </c>
      <c r="U265" s="37">
        <f t="shared" si="257"/>
        <v>2018</v>
      </c>
      <c r="V265" s="37">
        <f t="shared" ref="V265:X265" si="321">U265-1</f>
        <v>2017</v>
      </c>
      <c r="W265" s="37">
        <f t="shared" si="321"/>
        <v>2016</v>
      </c>
      <c r="X265" s="37">
        <f t="shared" si="321"/>
        <v>2015</v>
      </c>
      <c r="Y265" s="39"/>
      <c r="Z265" s="62" t="e">
        <f>IFERROR(IF($B265=0,#N/A,AVERAGEIFS(INDEX(DATOS,0,$C265),INDEX(DATOS,0,$C265),"&lt;&gt;#N/D",INDEX(DATOS,0,$L$2),0,INDEX(DATOS,0,$M$2),1,INDEX(DATOS,0,$N$2),U265,INDEX(DATOS,0,$O$2),$D265)),#N/A)</f>
        <v>#N/A</v>
      </c>
      <c r="AA265" s="62" t="e">
        <f>IFERROR(IF($B265=0,#N/A,AVERAGEIFS(INDEX(DATOS,0,$C265),INDEX(DATOS,0,$C265),"&lt;&gt;#N/D",INDEX(DATOS,0,$L$2),0,INDEX(DATOS,0,$M$2),1,INDEX(DATOS,0,$N$2),V265,INDEX(DATOS,0,$O$2),$D265)),#N/A)</f>
        <v>#N/A</v>
      </c>
      <c r="AB265" s="62" t="e">
        <f>IFERROR(IF($B265=0,#N/A,AVERAGEIFS(INDEX(DATOS,0,$C265),INDEX(DATOS,0,$C265),"&lt;&gt;#N/D",INDEX(DATOS,0,$L$2),0,INDEX(DATOS,0,$M$2),1,INDEX(DATOS,0,$N$2),W265,INDEX(DATOS,0,$O$2),$D265)),#N/A)</f>
        <v>#N/A</v>
      </c>
      <c r="AC265" s="62" t="e">
        <f>IFERROR(IF($B265=0,#N/A,AVERAGEIFS(INDEX(DATOS,0,$C265),INDEX(DATOS,0,$C265),"&lt;&gt;#N/D",INDEX(DATOS,0,$L$2),0,INDEX(DATOS,0,$M$2),1,INDEX(DATOS,0,$N$2),X265,INDEX(DATOS,0,$O$2),$D265)),#N/A)</f>
        <v>#N/A</v>
      </c>
      <c r="AD265" s="33"/>
      <c r="AE265" s="40" t="e">
        <f>IFERROR(IF(ISNA(Z265),#N/A,IF(I265=0,0,_xlfn.STDEV.P($Z265:Z265)/I265*100)),#N/A)</f>
        <v>#N/A</v>
      </c>
      <c r="AF265" s="40" t="e">
        <f>IFERROR(IF(ISNA(AA265),#N/A,IF(J265=0,0,_xlfn.STDEV.P($Z265:AA265)/J265*100)),#N/A)</f>
        <v>#N/A</v>
      </c>
      <c r="AG265" s="40" t="e">
        <f>IFERROR(IF(ISNA(AB265),#N/A,IF(K265=0,0,_xlfn.STDEV.P($Z265:AB265)/K265*100)),#N/A)</f>
        <v>#N/A</v>
      </c>
      <c r="AH265" s="40" t="e">
        <f>IFERROR(IF(ISNA(AC265),#N/A,IF(L265=0,0,_xlfn.STDEV.P($Z265:AC265)/L265*100)),#N/A)</f>
        <v>#N/A</v>
      </c>
      <c r="AI265" s="40"/>
    </row>
    <row r="266" spans="1:41" x14ac:dyDescent="0.35">
      <c r="A266">
        <f t="shared" si="259"/>
        <v>60</v>
      </c>
      <c r="B266" s="35">
        <f t="array" ref="B266">IF(B265=0,0,MIN(IF(INDEX(DATOS,0,$N$2)=$U266,IF(ISNUMBER(INDEX(DATOS,0,$C266)),IF(INDEX(DATOS,0,$L$2)=0,IF(INDEX(DATOS,0,$M$2)=1,IF(ISNA(MATCH(INDEX(DATOS,0,$O$2),IF($E$7:E265=E266,$D$7:D265),0)),INDEX(DATOS,0,$K$2))))))))</f>
        <v>0</v>
      </c>
      <c r="C266" s="32">
        <f t="shared" si="260"/>
        <v>20</v>
      </c>
      <c r="D266" s="34" t="str">
        <f>IF($B266=0,"--",INDEX(DATOS,$B266,O$2))</f>
        <v>--</v>
      </c>
      <c r="E266" s="64" t="s">
        <v>1</v>
      </c>
      <c r="F266" s="36" t="str">
        <f t="shared" si="281"/>
        <v>--</v>
      </c>
      <c r="G266" s="109" t="e">
        <f>VLOOKUP($D266,LOC_UNICOS,G$2,0)</f>
        <v>#N/A</v>
      </c>
      <c r="H266" s="109" t="e">
        <f>VLOOKUP($D266,LOC_UNICOS,H$2,0)</f>
        <v>#N/A</v>
      </c>
      <c r="I266" s="38">
        <f t="array" ref="I266">IF($B266=0,-999,IF(COUNTIFS($Z266:Z266,#N/A)&gt;0,-999,AVERAGE($Z266:Z266)))</f>
        <v>-999</v>
      </c>
      <c r="J266" s="38">
        <f t="array" ref="J266">IF($B266=0,-999,IF(COUNTIFS($Z266:AA266,#N/A)&gt;0,-999,AVERAGE($Z266:AA266)))</f>
        <v>-999</v>
      </c>
      <c r="K266" s="38">
        <f t="array" ref="K266">IF($B266=0,-999,IF(COUNTIFS($Z266:AB266,#N/A)&gt;0,-999,AVERAGE($Z266:AB266)))</f>
        <v>-999</v>
      </c>
      <c r="L266" s="38">
        <f t="array" ref="L266">IF($B266=0,-999,IF(COUNTIFS($Z266:AC266,#N/A)&gt;0,-999,AVERAGE($Z266:AC266)))</f>
        <v>-999</v>
      </c>
      <c r="M266" s="38">
        <f t="shared" si="255"/>
        <v>-999</v>
      </c>
      <c r="N266" s="38">
        <f t="shared" si="250"/>
        <v>-999</v>
      </c>
      <c r="O266" s="38">
        <f t="shared" si="251"/>
        <v>-999</v>
      </c>
      <c r="P266" s="38">
        <f t="shared" si="252"/>
        <v>-999</v>
      </c>
      <c r="Q266" s="37">
        <f t="shared" si="256"/>
        <v>0</v>
      </c>
      <c r="R266" s="37">
        <f t="shared" si="316"/>
        <v>0</v>
      </c>
      <c r="S266" s="37">
        <f t="shared" si="317"/>
        <v>0</v>
      </c>
      <c r="T266" s="37">
        <f t="shared" si="318"/>
        <v>0</v>
      </c>
      <c r="U266" s="37">
        <f t="shared" si="257"/>
        <v>2018</v>
      </c>
      <c r="V266" s="37">
        <f t="shared" ref="V266:X266" si="322">U266-1</f>
        <v>2017</v>
      </c>
      <c r="W266" s="37">
        <f t="shared" si="322"/>
        <v>2016</v>
      </c>
      <c r="X266" s="37">
        <f t="shared" si="322"/>
        <v>2015</v>
      </c>
      <c r="Y266" s="39"/>
      <c r="Z266" s="62" t="e">
        <f>IFERROR(IF($B266=0,#N/A,AVERAGEIFS(INDEX(DATOS,0,$C266),INDEX(DATOS,0,$C266),"&lt;&gt;#N/D",INDEX(DATOS,0,$L$2),0,INDEX(DATOS,0,$M$2),1,INDEX(DATOS,0,$N$2),U266,INDEX(DATOS,0,$O$2),$D266)),#N/A)</f>
        <v>#N/A</v>
      </c>
      <c r="AA266" s="62" t="e">
        <f>IFERROR(IF($B266=0,#N/A,AVERAGEIFS(INDEX(DATOS,0,$C266),INDEX(DATOS,0,$C266),"&lt;&gt;#N/D",INDEX(DATOS,0,$L$2),0,INDEX(DATOS,0,$M$2),1,INDEX(DATOS,0,$N$2),V266,INDEX(DATOS,0,$O$2),$D266)),#N/A)</f>
        <v>#N/A</v>
      </c>
      <c r="AB266" s="62" t="e">
        <f>IFERROR(IF($B266=0,#N/A,AVERAGEIFS(INDEX(DATOS,0,$C266),INDEX(DATOS,0,$C266),"&lt;&gt;#N/D",INDEX(DATOS,0,$L$2),0,INDEX(DATOS,0,$M$2),1,INDEX(DATOS,0,$N$2),W266,INDEX(DATOS,0,$O$2),$D266)),#N/A)</f>
        <v>#N/A</v>
      </c>
      <c r="AC266" s="62" t="e">
        <f>IFERROR(IF($B266=0,#N/A,AVERAGEIFS(INDEX(DATOS,0,$C266),INDEX(DATOS,0,$C266),"&lt;&gt;#N/D",INDEX(DATOS,0,$L$2),0,INDEX(DATOS,0,$M$2),1,INDEX(DATOS,0,$N$2),X266,INDEX(DATOS,0,$O$2),$D266)),#N/A)</f>
        <v>#N/A</v>
      </c>
      <c r="AD266" s="33"/>
      <c r="AE266" s="40" t="e">
        <f>IFERROR(IF(ISNA(Z266),#N/A,IF(I266=0,0,_xlfn.STDEV.P($Z266:Z266)/I266*100)),#N/A)</f>
        <v>#N/A</v>
      </c>
      <c r="AF266" s="40" t="e">
        <f>IFERROR(IF(ISNA(AA266),#N/A,IF(J266=0,0,_xlfn.STDEV.P($Z266:AA266)/J266*100)),#N/A)</f>
        <v>#N/A</v>
      </c>
      <c r="AG266" s="40" t="e">
        <f>IFERROR(IF(ISNA(AB266),#N/A,IF(K266=0,0,_xlfn.STDEV.P($Z266:AB266)/K266*100)),#N/A)</f>
        <v>#N/A</v>
      </c>
      <c r="AH266" s="40" t="e">
        <f>IFERROR(IF(ISNA(AC266),#N/A,IF(L266=0,0,_xlfn.STDEV.P($Z266:AC266)/L266*100)),#N/A)</f>
        <v>#N/A</v>
      </c>
      <c r="AI266" s="40"/>
    </row>
    <row r="267" spans="1:41" x14ac:dyDescent="0.35">
      <c r="A267">
        <f t="shared" si="259"/>
        <v>61</v>
      </c>
      <c r="B267" s="35">
        <f t="array" ref="B267">IF(B266=0,0,MIN(IF(INDEX(DATOS,0,$N$2)=$U267,IF(ISNUMBER(INDEX(DATOS,0,$C267)),IF(INDEX(DATOS,0,$L$2)=0,IF(INDEX(DATOS,0,$M$2)=1,IF(ISNA(MATCH(INDEX(DATOS,0,$O$2),IF($E$7:E266=E267,$D$7:D266),0)),INDEX(DATOS,0,$K$2))))))))</f>
        <v>0</v>
      </c>
      <c r="C267" s="32">
        <f t="shared" si="260"/>
        <v>20</v>
      </c>
      <c r="D267" s="34" t="str">
        <f>IF($B267=0,"--",INDEX(DATOS,$B267,O$2))</f>
        <v>--</v>
      </c>
      <c r="E267" s="64" t="s">
        <v>1</v>
      </c>
      <c r="F267" s="36" t="str">
        <f t="shared" si="281"/>
        <v>--</v>
      </c>
      <c r="G267" s="109" t="e">
        <f>VLOOKUP($D267,LOC_UNICOS,G$2,0)</f>
        <v>#N/A</v>
      </c>
      <c r="H267" s="109" t="e">
        <f>VLOOKUP($D267,LOC_UNICOS,H$2,0)</f>
        <v>#N/A</v>
      </c>
      <c r="I267" s="38">
        <f t="array" ref="I267">IF($B267=0,-999,IF(COUNTIFS($Z267:Z267,#N/A)&gt;0,-999,AVERAGE($Z267:Z267)))</f>
        <v>-999</v>
      </c>
      <c r="J267" s="38">
        <f t="array" ref="J267">IF($B267=0,-999,IF(COUNTIFS($Z267:AA267,#N/A)&gt;0,-999,AVERAGE($Z267:AA267)))</f>
        <v>-999</v>
      </c>
      <c r="K267" s="38">
        <f t="array" ref="K267">IF($B267=0,-999,IF(COUNTIFS($Z267:AB267,#N/A)&gt;0,-999,AVERAGE($Z267:AB267)))</f>
        <v>-999</v>
      </c>
      <c r="L267" s="38">
        <f t="array" ref="L267">IF($B267=0,-999,IF(COUNTIFS($Z267:AC267,#N/A)&gt;0,-999,AVERAGE($Z267:AC267)))</f>
        <v>-999</v>
      </c>
      <c r="M267" s="38">
        <f t="shared" si="255"/>
        <v>-999</v>
      </c>
      <c r="N267" s="38">
        <f t="shared" si="250"/>
        <v>-999</v>
      </c>
      <c r="O267" s="38">
        <f t="shared" si="251"/>
        <v>-999</v>
      </c>
      <c r="P267" s="38">
        <f t="shared" si="252"/>
        <v>-999</v>
      </c>
      <c r="Q267" s="37">
        <f t="shared" si="256"/>
        <v>0</v>
      </c>
      <c r="R267" s="37">
        <f t="shared" si="316"/>
        <v>0</v>
      </c>
      <c r="S267" s="37">
        <f t="shared" si="317"/>
        <v>0</v>
      </c>
      <c r="T267" s="37">
        <f t="shared" si="318"/>
        <v>0</v>
      </c>
      <c r="U267" s="37">
        <f t="shared" si="257"/>
        <v>2018</v>
      </c>
      <c r="V267" s="37">
        <f t="shared" ref="V267:X267" si="323">U267-1</f>
        <v>2017</v>
      </c>
      <c r="W267" s="37">
        <f t="shared" si="323"/>
        <v>2016</v>
      </c>
      <c r="X267" s="37">
        <f t="shared" si="323"/>
        <v>2015</v>
      </c>
      <c r="Y267" s="39"/>
      <c r="Z267" s="62" t="e">
        <f>IFERROR(IF($B267=0,#N/A,AVERAGEIFS(INDEX(DATOS,0,$C267),INDEX(DATOS,0,$C267),"&lt;&gt;#N/D",INDEX(DATOS,0,$L$2),0,INDEX(DATOS,0,$M$2),1,INDEX(DATOS,0,$N$2),U267,INDEX(DATOS,0,$O$2),$D267)),#N/A)</f>
        <v>#N/A</v>
      </c>
      <c r="AA267" s="62" t="e">
        <f>IFERROR(IF($B267=0,#N/A,AVERAGEIFS(INDEX(DATOS,0,$C267),INDEX(DATOS,0,$C267),"&lt;&gt;#N/D",INDEX(DATOS,0,$L$2),0,INDEX(DATOS,0,$M$2),1,INDEX(DATOS,0,$N$2),V267,INDEX(DATOS,0,$O$2),$D267)),#N/A)</f>
        <v>#N/A</v>
      </c>
      <c r="AB267" s="62" t="e">
        <f>IFERROR(IF($B267=0,#N/A,AVERAGEIFS(INDEX(DATOS,0,$C267),INDEX(DATOS,0,$C267),"&lt;&gt;#N/D",INDEX(DATOS,0,$L$2),0,INDEX(DATOS,0,$M$2),1,INDEX(DATOS,0,$N$2),W267,INDEX(DATOS,0,$O$2),$D267)),#N/A)</f>
        <v>#N/A</v>
      </c>
      <c r="AC267" s="62" t="e">
        <f>IFERROR(IF($B267=0,#N/A,AVERAGEIFS(INDEX(DATOS,0,$C267),INDEX(DATOS,0,$C267),"&lt;&gt;#N/D",INDEX(DATOS,0,$L$2),0,INDEX(DATOS,0,$M$2),1,INDEX(DATOS,0,$N$2),X267,INDEX(DATOS,0,$O$2),$D267)),#N/A)</f>
        <v>#N/A</v>
      </c>
      <c r="AD267" s="33"/>
      <c r="AE267" s="40" t="e">
        <f>IFERROR(IF(ISNA(Z267),#N/A,IF(I267=0,0,_xlfn.STDEV.P($Z267:Z267)/I267*100)),#N/A)</f>
        <v>#N/A</v>
      </c>
      <c r="AF267" s="40" t="e">
        <f>IFERROR(IF(ISNA(AA267),#N/A,IF(J267=0,0,_xlfn.STDEV.P($Z267:AA267)/J267*100)),#N/A)</f>
        <v>#N/A</v>
      </c>
      <c r="AG267" s="40" t="e">
        <f>IFERROR(IF(ISNA(AB267),#N/A,IF(K267=0,0,_xlfn.STDEV.P($Z267:AB267)/K267*100)),#N/A)</f>
        <v>#N/A</v>
      </c>
      <c r="AH267" s="40" t="e">
        <f>IFERROR(IF(ISNA(AC267),#N/A,IF(L267=0,0,_xlfn.STDEV.P($Z267:AC267)/L267*100)),#N/A)</f>
        <v>#N/A</v>
      </c>
      <c r="AI267" s="40"/>
    </row>
    <row r="268" spans="1:41" x14ac:dyDescent="0.35">
      <c r="A268">
        <f t="shared" si="259"/>
        <v>62</v>
      </c>
      <c r="B268" s="35">
        <f t="array" ref="B268">IF(B267=0,0,MIN(IF(INDEX(DATOS,0,$N$2)=$U268,IF(ISNUMBER(INDEX(DATOS,0,$C268)),IF(INDEX(DATOS,0,$L$2)=0,IF(INDEX(DATOS,0,$M$2)=1,IF(ISNA(MATCH(INDEX(DATOS,0,$O$2),IF($E$7:E267=E268,$D$7:D267),0)),INDEX(DATOS,0,$K$2))))))))</f>
        <v>0</v>
      </c>
      <c r="C268" s="32">
        <f t="shared" si="260"/>
        <v>20</v>
      </c>
      <c r="D268" s="34" t="str">
        <f>IF($B268=0,"--",INDEX(DATOS,$B268,O$2))</f>
        <v>--</v>
      </c>
      <c r="E268" s="64" t="s">
        <v>1</v>
      </c>
      <c r="F268" s="36" t="str">
        <f t="shared" si="281"/>
        <v>--</v>
      </c>
      <c r="G268" s="109" t="e">
        <f>VLOOKUP($D268,LOC_UNICOS,G$2,0)</f>
        <v>#N/A</v>
      </c>
      <c r="H268" s="109" t="e">
        <f>VLOOKUP($D268,LOC_UNICOS,H$2,0)</f>
        <v>#N/A</v>
      </c>
      <c r="I268" s="38">
        <f t="array" ref="I268">IF($B268=0,-999,IF(COUNTIFS($Z268:Z268,#N/A)&gt;0,-999,AVERAGE($Z268:Z268)))</f>
        <v>-999</v>
      </c>
      <c r="J268" s="38">
        <f t="array" ref="J268">IF($B268=0,-999,IF(COUNTIFS($Z268:AA268,#N/A)&gt;0,-999,AVERAGE($Z268:AA268)))</f>
        <v>-999</v>
      </c>
      <c r="K268" s="38">
        <f t="array" ref="K268">IF($B268=0,-999,IF(COUNTIFS($Z268:AB268,#N/A)&gt;0,-999,AVERAGE($Z268:AB268)))</f>
        <v>-999</v>
      </c>
      <c r="L268" s="38">
        <f t="array" ref="L268">IF($B268=0,-999,IF(COUNTIFS($Z268:AC268,#N/A)&gt;0,-999,AVERAGE($Z268:AC268)))</f>
        <v>-999</v>
      </c>
      <c r="M268" s="38">
        <f t="shared" si="255"/>
        <v>-999</v>
      </c>
      <c r="N268" s="38">
        <f t="shared" si="250"/>
        <v>-999</v>
      </c>
      <c r="O268" s="38">
        <f t="shared" si="251"/>
        <v>-999</v>
      </c>
      <c r="P268" s="38">
        <f t="shared" si="252"/>
        <v>-999</v>
      </c>
      <c r="Q268" s="37">
        <f t="shared" si="256"/>
        <v>0</v>
      </c>
      <c r="R268" s="37">
        <f t="shared" si="316"/>
        <v>0</v>
      </c>
      <c r="S268" s="37">
        <f t="shared" si="317"/>
        <v>0</v>
      </c>
      <c r="T268" s="37">
        <f t="shared" si="318"/>
        <v>0</v>
      </c>
      <c r="U268" s="37">
        <f t="shared" si="257"/>
        <v>2018</v>
      </c>
      <c r="V268" s="37">
        <f t="shared" ref="V268:X268" si="324">U268-1</f>
        <v>2017</v>
      </c>
      <c r="W268" s="37">
        <f t="shared" si="324"/>
        <v>2016</v>
      </c>
      <c r="X268" s="37">
        <f t="shared" si="324"/>
        <v>2015</v>
      </c>
      <c r="Y268" s="39"/>
      <c r="Z268" s="62" t="e">
        <f>IFERROR(IF($B268=0,#N/A,AVERAGEIFS(INDEX(DATOS,0,$C268),INDEX(DATOS,0,$C268),"&lt;&gt;#N/D",INDEX(DATOS,0,$L$2),0,INDEX(DATOS,0,$M$2),1,INDEX(DATOS,0,$N$2),U268,INDEX(DATOS,0,$O$2),$D268)),#N/A)</f>
        <v>#N/A</v>
      </c>
      <c r="AA268" s="62" t="e">
        <f>IFERROR(IF($B268=0,#N/A,AVERAGEIFS(INDEX(DATOS,0,$C268),INDEX(DATOS,0,$C268),"&lt;&gt;#N/D",INDEX(DATOS,0,$L$2),0,INDEX(DATOS,0,$M$2),1,INDEX(DATOS,0,$N$2),V268,INDEX(DATOS,0,$O$2),$D268)),#N/A)</f>
        <v>#N/A</v>
      </c>
      <c r="AB268" s="62" t="e">
        <f>IFERROR(IF($B268=0,#N/A,AVERAGEIFS(INDEX(DATOS,0,$C268),INDEX(DATOS,0,$C268),"&lt;&gt;#N/D",INDEX(DATOS,0,$L$2),0,INDEX(DATOS,0,$M$2),1,INDEX(DATOS,0,$N$2),W268,INDEX(DATOS,0,$O$2),$D268)),#N/A)</f>
        <v>#N/A</v>
      </c>
      <c r="AC268" s="62" t="e">
        <f>IFERROR(IF($B268=0,#N/A,AVERAGEIFS(INDEX(DATOS,0,$C268),INDEX(DATOS,0,$C268),"&lt;&gt;#N/D",INDEX(DATOS,0,$L$2),0,INDEX(DATOS,0,$M$2),1,INDEX(DATOS,0,$N$2),X268,INDEX(DATOS,0,$O$2),$D268)),#N/A)</f>
        <v>#N/A</v>
      </c>
      <c r="AD268" s="33"/>
      <c r="AE268" s="40" t="e">
        <f>IFERROR(IF(ISNA(Z268),#N/A,IF(I268=0,0,_xlfn.STDEV.P($Z268:Z268)/I268*100)),#N/A)</f>
        <v>#N/A</v>
      </c>
      <c r="AF268" s="40" t="e">
        <f>IFERROR(IF(ISNA(AA268),#N/A,IF(J268=0,0,_xlfn.STDEV.P($Z268:AA268)/J268*100)),#N/A)</f>
        <v>#N/A</v>
      </c>
      <c r="AG268" s="40" t="e">
        <f>IFERROR(IF(ISNA(AB268),#N/A,IF(K268=0,0,_xlfn.STDEV.P($Z268:AB268)/K268*100)),#N/A)</f>
        <v>#N/A</v>
      </c>
      <c r="AH268" s="40" t="e">
        <f>IFERROR(IF(ISNA(AC268),#N/A,IF(L268=0,0,_xlfn.STDEV.P($Z268:AC268)/L268*100)),#N/A)</f>
        <v>#N/A</v>
      </c>
      <c r="AI268" s="40"/>
    </row>
    <row r="269" spans="1:41" x14ac:dyDescent="0.35">
      <c r="A269">
        <f t="shared" si="259"/>
        <v>63</v>
      </c>
      <c r="B269" s="35">
        <f t="array" ref="B269">IF(B268=0,0,MIN(IF(INDEX(DATOS,0,$N$2)=$U269,IF(ISNUMBER(INDEX(DATOS,0,$C269)),IF(INDEX(DATOS,0,$L$2)=0,IF(INDEX(DATOS,0,$M$2)=1,IF(ISNA(MATCH(INDEX(DATOS,0,$O$2),IF($E$7:E268=E269,$D$7:D268),0)),INDEX(DATOS,0,$K$2))))))))</f>
        <v>0</v>
      </c>
      <c r="C269" s="32">
        <f t="shared" si="260"/>
        <v>20</v>
      </c>
      <c r="D269" s="34" t="str">
        <f>IF($B269=0,"--",INDEX(DATOS,$B269,O$2))</f>
        <v>--</v>
      </c>
      <c r="E269" s="64" t="s">
        <v>1</v>
      </c>
      <c r="F269" s="36" t="str">
        <f t="shared" si="281"/>
        <v>--</v>
      </c>
      <c r="G269" s="109" t="e">
        <f>VLOOKUP($D269,LOC_UNICOS,G$2,0)</f>
        <v>#N/A</v>
      </c>
      <c r="H269" s="109" t="e">
        <f>VLOOKUP($D269,LOC_UNICOS,H$2,0)</f>
        <v>#N/A</v>
      </c>
      <c r="I269" s="38">
        <f t="array" ref="I269">IF($B269=0,-999,IF(COUNTIFS($Z269:Z269,#N/A)&gt;0,-999,AVERAGE($Z269:Z269)))</f>
        <v>-999</v>
      </c>
      <c r="J269" s="38">
        <f t="array" ref="J269">IF($B269=0,-999,IF(COUNTIFS($Z269:AA269,#N/A)&gt;0,-999,AVERAGE($Z269:AA269)))</f>
        <v>-999</v>
      </c>
      <c r="K269" s="38">
        <f t="array" ref="K269">IF($B269=0,-999,IF(COUNTIFS($Z269:AB269,#N/A)&gt;0,-999,AVERAGE($Z269:AB269)))</f>
        <v>-999</v>
      </c>
      <c r="L269" s="38">
        <f t="array" ref="L269">IF($B269=0,-999,IF(COUNTIFS($Z269:AC269,#N/A)&gt;0,-999,AVERAGE($Z269:AC269)))</f>
        <v>-999</v>
      </c>
      <c r="M269" s="38">
        <f t="shared" si="255"/>
        <v>-999</v>
      </c>
      <c r="N269" s="38">
        <f t="shared" si="250"/>
        <v>-999</v>
      </c>
      <c r="O269" s="38">
        <f t="shared" si="251"/>
        <v>-999</v>
      </c>
      <c r="P269" s="38">
        <f t="shared" si="252"/>
        <v>-999</v>
      </c>
      <c r="Q269" s="37">
        <f t="shared" si="256"/>
        <v>0</v>
      </c>
      <c r="R269" s="37">
        <f t="shared" si="316"/>
        <v>0</v>
      </c>
      <c r="S269" s="37">
        <f t="shared" si="317"/>
        <v>0</v>
      </c>
      <c r="T269" s="37">
        <f t="shared" si="318"/>
        <v>0</v>
      </c>
      <c r="U269" s="37">
        <f t="shared" si="257"/>
        <v>2018</v>
      </c>
      <c r="V269" s="37">
        <f t="shared" ref="V269:X269" si="325">U269-1</f>
        <v>2017</v>
      </c>
      <c r="W269" s="37">
        <f t="shared" si="325"/>
        <v>2016</v>
      </c>
      <c r="X269" s="37">
        <f t="shared" si="325"/>
        <v>2015</v>
      </c>
      <c r="Y269" s="39"/>
      <c r="Z269" s="62" t="e">
        <f>IFERROR(IF($B269=0,#N/A,AVERAGEIFS(INDEX(DATOS,0,$C269),INDEX(DATOS,0,$C269),"&lt;&gt;#N/D",INDEX(DATOS,0,$L$2),0,INDEX(DATOS,0,$M$2),1,INDEX(DATOS,0,$N$2),U269,INDEX(DATOS,0,$O$2),$D269)),#N/A)</f>
        <v>#N/A</v>
      </c>
      <c r="AA269" s="62" t="e">
        <f>IFERROR(IF($B269=0,#N/A,AVERAGEIFS(INDEX(DATOS,0,$C269),INDEX(DATOS,0,$C269),"&lt;&gt;#N/D",INDEX(DATOS,0,$L$2),0,INDEX(DATOS,0,$M$2),1,INDEX(DATOS,0,$N$2),V269,INDEX(DATOS,0,$O$2),$D269)),#N/A)</f>
        <v>#N/A</v>
      </c>
      <c r="AB269" s="62" t="e">
        <f>IFERROR(IF($B269=0,#N/A,AVERAGEIFS(INDEX(DATOS,0,$C269),INDEX(DATOS,0,$C269),"&lt;&gt;#N/D",INDEX(DATOS,0,$L$2),0,INDEX(DATOS,0,$M$2),1,INDEX(DATOS,0,$N$2),W269,INDEX(DATOS,0,$O$2),$D269)),#N/A)</f>
        <v>#N/A</v>
      </c>
      <c r="AC269" s="62" t="e">
        <f>IFERROR(IF($B269=0,#N/A,AVERAGEIFS(INDEX(DATOS,0,$C269),INDEX(DATOS,0,$C269),"&lt;&gt;#N/D",INDEX(DATOS,0,$L$2),0,INDEX(DATOS,0,$M$2),1,INDEX(DATOS,0,$N$2),X269,INDEX(DATOS,0,$O$2),$D269)),#N/A)</f>
        <v>#N/A</v>
      </c>
      <c r="AD269" s="33"/>
      <c r="AE269" s="40" t="e">
        <f>IFERROR(IF(ISNA(Z269),#N/A,IF(I269=0,0,_xlfn.STDEV.P($Z269:Z269)/I269*100)),#N/A)</f>
        <v>#N/A</v>
      </c>
      <c r="AF269" s="40" t="e">
        <f>IFERROR(IF(ISNA(AA269),#N/A,IF(J269=0,0,_xlfn.STDEV.P($Z269:AA269)/J269*100)),#N/A)</f>
        <v>#N/A</v>
      </c>
      <c r="AG269" s="40" t="e">
        <f>IFERROR(IF(ISNA(AB269),#N/A,IF(K269=0,0,_xlfn.STDEV.P($Z269:AB269)/K269*100)),#N/A)</f>
        <v>#N/A</v>
      </c>
      <c r="AH269" s="40" t="e">
        <f>IFERROR(IF(ISNA(AC269),#N/A,IF(L269=0,0,_xlfn.STDEV.P($Z269:AC269)/L269*100)),#N/A)</f>
        <v>#N/A</v>
      </c>
      <c r="AI269" s="40"/>
    </row>
    <row r="270" spans="1:41" x14ac:dyDescent="0.35">
      <c r="A270">
        <f t="shared" si="259"/>
        <v>64</v>
      </c>
      <c r="B270" s="35">
        <f t="array" ref="B270">IF(B269=0,0,MIN(IF(INDEX(DATOS,0,$N$2)=$U270,IF(ISNUMBER(INDEX(DATOS,0,$C270)),IF(INDEX(DATOS,0,$L$2)=0,IF(INDEX(DATOS,0,$M$2)=1,IF(ISNA(MATCH(INDEX(DATOS,0,$O$2),IF($E$7:E269=E270,$D$7:D269),0)),INDEX(DATOS,0,$K$2))))))))</f>
        <v>0</v>
      </c>
      <c r="C270" s="32">
        <f t="shared" si="260"/>
        <v>20</v>
      </c>
      <c r="D270" s="34" t="str">
        <f>IF($B270=0,"--",INDEX(DATOS,$B270,O$2))</f>
        <v>--</v>
      </c>
      <c r="E270" s="64" t="s">
        <v>1</v>
      </c>
      <c r="F270" s="36" t="str">
        <f t="shared" si="281"/>
        <v>--</v>
      </c>
      <c r="G270" s="109" t="e">
        <f>VLOOKUP($D270,LOC_UNICOS,G$2,0)</f>
        <v>#N/A</v>
      </c>
      <c r="H270" s="109" t="e">
        <f>VLOOKUP($D270,LOC_UNICOS,H$2,0)</f>
        <v>#N/A</v>
      </c>
      <c r="I270" s="38">
        <f t="array" ref="I270">IF($B270=0,-999,IF(COUNTIFS($Z270:Z270,#N/A)&gt;0,-999,AVERAGE($Z270:Z270)))</f>
        <v>-999</v>
      </c>
      <c r="J270" s="38">
        <f t="array" ref="J270">IF($B270=0,-999,IF(COUNTIFS($Z270:AA270,#N/A)&gt;0,-999,AVERAGE($Z270:AA270)))</f>
        <v>-999</v>
      </c>
      <c r="K270" s="38">
        <f t="array" ref="K270">IF($B270=0,-999,IF(COUNTIFS($Z270:AB270,#N/A)&gt;0,-999,AVERAGE($Z270:AB270)))</f>
        <v>-999</v>
      </c>
      <c r="L270" s="38">
        <f t="array" ref="L270">IF($B270=0,-999,IF(COUNTIFS($Z270:AC270,#N/A)&gt;0,-999,AVERAGE($Z270:AC270)))</f>
        <v>-999</v>
      </c>
      <c r="M270" s="38">
        <f t="shared" si="255"/>
        <v>-999</v>
      </c>
      <c r="N270" s="38">
        <f t="shared" ref="N270:N333" si="326">IFERROR(AF270,-999)</f>
        <v>-999</v>
      </c>
      <c r="O270" s="38">
        <f t="shared" ref="O270:O333" si="327">IFERROR(AG270,-999)</f>
        <v>-999</v>
      </c>
      <c r="P270" s="38">
        <f t="shared" ref="P270:P333" si="328">IFERROR(AH270,-999)</f>
        <v>-999</v>
      </c>
      <c r="Q270" s="37">
        <f t="shared" si="256"/>
        <v>0</v>
      </c>
      <c r="R270" s="37">
        <f t="shared" si="316"/>
        <v>0</v>
      </c>
      <c r="S270" s="37">
        <f t="shared" si="317"/>
        <v>0</v>
      </c>
      <c r="T270" s="37">
        <f t="shared" si="318"/>
        <v>0</v>
      </c>
      <c r="U270" s="37">
        <f t="shared" si="257"/>
        <v>2018</v>
      </c>
      <c r="V270" s="37">
        <f t="shared" ref="V270:X270" si="329">U270-1</f>
        <v>2017</v>
      </c>
      <c r="W270" s="37">
        <f t="shared" si="329"/>
        <v>2016</v>
      </c>
      <c r="X270" s="37">
        <f t="shared" si="329"/>
        <v>2015</v>
      </c>
      <c r="Y270" s="39"/>
      <c r="Z270" s="62" t="e">
        <f>IFERROR(IF($B270=0,#N/A,AVERAGEIFS(INDEX(DATOS,0,$C270),INDEX(DATOS,0,$C270),"&lt;&gt;#N/D",INDEX(DATOS,0,$L$2),0,INDEX(DATOS,0,$M$2),1,INDEX(DATOS,0,$N$2),U270,INDEX(DATOS,0,$O$2),$D270)),#N/A)</f>
        <v>#N/A</v>
      </c>
      <c r="AA270" s="62" t="e">
        <f>IFERROR(IF($B270=0,#N/A,AVERAGEIFS(INDEX(DATOS,0,$C270),INDEX(DATOS,0,$C270),"&lt;&gt;#N/D",INDEX(DATOS,0,$L$2),0,INDEX(DATOS,0,$M$2),1,INDEX(DATOS,0,$N$2),V270,INDEX(DATOS,0,$O$2),$D270)),#N/A)</f>
        <v>#N/A</v>
      </c>
      <c r="AB270" s="62" t="e">
        <f>IFERROR(IF($B270=0,#N/A,AVERAGEIFS(INDEX(DATOS,0,$C270),INDEX(DATOS,0,$C270),"&lt;&gt;#N/D",INDEX(DATOS,0,$L$2),0,INDEX(DATOS,0,$M$2),1,INDEX(DATOS,0,$N$2),W270,INDEX(DATOS,0,$O$2),$D270)),#N/A)</f>
        <v>#N/A</v>
      </c>
      <c r="AC270" s="62" t="e">
        <f>IFERROR(IF($B270=0,#N/A,AVERAGEIFS(INDEX(DATOS,0,$C270),INDEX(DATOS,0,$C270),"&lt;&gt;#N/D",INDEX(DATOS,0,$L$2),0,INDEX(DATOS,0,$M$2),1,INDEX(DATOS,0,$N$2),X270,INDEX(DATOS,0,$O$2),$D270)),#N/A)</f>
        <v>#N/A</v>
      </c>
      <c r="AD270" s="33"/>
      <c r="AE270" s="40" t="e">
        <f>IFERROR(IF(ISNA(Z270),#N/A,IF(I270=0,0,_xlfn.STDEV.P($Z270:Z270)/I270*100)),#N/A)</f>
        <v>#N/A</v>
      </c>
      <c r="AF270" s="40" t="e">
        <f>IFERROR(IF(ISNA(AA270),#N/A,IF(J270=0,0,_xlfn.STDEV.P($Z270:AA270)/J270*100)),#N/A)</f>
        <v>#N/A</v>
      </c>
      <c r="AG270" s="40" t="e">
        <f>IFERROR(IF(ISNA(AB270),#N/A,IF(K270=0,0,_xlfn.STDEV.P($Z270:AB270)/K270*100)),#N/A)</f>
        <v>#N/A</v>
      </c>
      <c r="AH270" s="40" t="e">
        <f>IFERROR(IF(ISNA(AC270),#N/A,IF(L270=0,0,_xlfn.STDEV.P($Z270:AC270)/L270*100)),#N/A)</f>
        <v>#N/A</v>
      </c>
      <c r="AI270" s="40"/>
    </row>
    <row r="271" spans="1:41" x14ac:dyDescent="0.35">
      <c r="A271">
        <f t="shared" si="259"/>
        <v>65</v>
      </c>
      <c r="B271" s="35">
        <f t="array" ref="B271">IF(B270=0,0,MIN(IF(INDEX(DATOS,0,$N$2)=$U271,IF(ISNUMBER(INDEX(DATOS,0,$C271)),IF(INDEX(DATOS,0,$L$2)=0,IF(INDEX(DATOS,0,$M$2)=1,IF(ISNA(MATCH(INDEX(DATOS,0,$O$2),IF($E$7:E270=E271,$D$7:D270),0)),INDEX(DATOS,0,$K$2))))))))</f>
        <v>0</v>
      </c>
      <c r="C271" s="32">
        <f t="shared" si="260"/>
        <v>20</v>
      </c>
      <c r="D271" s="34" t="str">
        <f>IF($B271=0,"--",INDEX(DATOS,$B271,O$2))</f>
        <v>--</v>
      </c>
      <c r="E271" s="64" t="s">
        <v>1</v>
      </c>
      <c r="F271" s="36" t="str">
        <f t="shared" si="281"/>
        <v>--</v>
      </c>
      <c r="G271" s="109" t="e">
        <f>VLOOKUP($D271,LOC_UNICOS,G$2,0)</f>
        <v>#N/A</v>
      </c>
      <c r="H271" s="109" t="e">
        <f>VLOOKUP($D271,LOC_UNICOS,H$2,0)</f>
        <v>#N/A</v>
      </c>
      <c r="I271" s="38">
        <f t="array" ref="I271">IF($B271=0,-999,IF(COUNTIFS($Z271:Z271,#N/A)&gt;0,-999,AVERAGE($Z271:Z271)))</f>
        <v>-999</v>
      </c>
      <c r="J271" s="38">
        <f t="array" ref="J271">IF($B271=0,-999,IF(COUNTIFS($Z271:AA271,#N/A)&gt;0,-999,AVERAGE($Z271:AA271)))</f>
        <v>-999</v>
      </c>
      <c r="K271" s="38">
        <f t="array" ref="K271">IF($B271=0,-999,IF(COUNTIFS($Z271:AB271,#N/A)&gt;0,-999,AVERAGE($Z271:AB271)))</f>
        <v>-999</v>
      </c>
      <c r="L271" s="38">
        <f t="array" ref="L271">IF($B271=0,-999,IF(COUNTIFS($Z271:AC271,#N/A)&gt;0,-999,AVERAGE($Z271:AC271)))</f>
        <v>-999</v>
      </c>
      <c r="M271" s="38">
        <f t="shared" si="255"/>
        <v>-999</v>
      </c>
      <c r="N271" s="38">
        <f t="shared" si="326"/>
        <v>-999</v>
      </c>
      <c r="O271" s="38">
        <f t="shared" si="327"/>
        <v>-999</v>
      </c>
      <c r="P271" s="38">
        <f t="shared" si="328"/>
        <v>-999</v>
      </c>
      <c r="Q271" s="37">
        <f t="shared" si="256"/>
        <v>0</v>
      </c>
      <c r="R271" s="37">
        <f t="shared" si="316"/>
        <v>0</v>
      </c>
      <c r="S271" s="37">
        <f t="shared" si="317"/>
        <v>0</v>
      </c>
      <c r="T271" s="37">
        <f t="shared" si="318"/>
        <v>0</v>
      </c>
      <c r="U271" s="37">
        <f t="shared" si="257"/>
        <v>2018</v>
      </c>
      <c r="V271" s="37">
        <f t="shared" ref="V271:X271" si="330">U271-1</f>
        <v>2017</v>
      </c>
      <c r="W271" s="37">
        <f t="shared" si="330"/>
        <v>2016</v>
      </c>
      <c r="X271" s="37">
        <f t="shared" si="330"/>
        <v>2015</v>
      </c>
      <c r="Y271" s="39"/>
      <c r="Z271" s="62" t="e">
        <f>IFERROR(IF($B271=0,#N/A,AVERAGEIFS(INDEX(DATOS,0,$C271),INDEX(DATOS,0,$C271),"&lt;&gt;#N/D",INDEX(DATOS,0,$L$2),0,INDEX(DATOS,0,$M$2),1,INDEX(DATOS,0,$N$2),U271,INDEX(DATOS,0,$O$2),$D271)),#N/A)</f>
        <v>#N/A</v>
      </c>
      <c r="AA271" s="62" t="e">
        <f>IFERROR(IF($B271=0,#N/A,AVERAGEIFS(INDEX(DATOS,0,$C271),INDEX(DATOS,0,$C271),"&lt;&gt;#N/D",INDEX(DATOS,0,$L$2),0,INDEX(DATOS,0,$M$2),1,INDEX(DATOS,0,$N$2),V271,INDEX(DATOS,0,$O$2),$D271)),#N/A)</f>
        <v>#N/A</v>
      </c>
      <c r="AB271" s="62" t="e">
        <f>IFERROR(IF($B271=0,#N/A,AVERAGEIFS(INDEX(DATOS,0,$C271),INDEX(DATOS,0,$C271),"&lt;&gt;#N/D",INDEX(DATOS,0,$L$2),0,INDEX(DATOS,0,$M$2),1,INDEX(DATOS,0,$N$2),W271,INDEX(DATOS,0,$O$2),$D271)),#N/A)</f>
        <v>#N/A</v>
      </c>
      <c r="AC271" s="62" t="e">
        <f>IFERROR(IF($B271=0,#N/A,AVERAGEIFS(INDEX(DATOS,0,$C271),INDEX(DATOS,0,$C271),"&lt;&gt;#N/D",INDEX(DATOS,0,$L$2),0,INDEX(DATOS,0,$M$2),1,INDEX(DATOS,0,$N$2),X271,INDEX(DATOS,0,$O$2),$D271)),#N/A)</f>
        <v>#N/A</v>
      </c>
      <c r="AD271" s="33"/>
      <c r="AE271" s="40" t="e">
        <f>IFERROR(IF(ISNA(Z271),#N/A,IF(I271=0,0,_xlfn.STDEV.P($Z271:Z271)/I271*100)),#N/A)</f>
        <v>#N/A</v>
      </c>
      <c r="AF271" s="40" t="e">
        <f>IFERROR(IF(ISNA(AA271),#N/A,IF(J271=0,0,_xlfn.STDEV.P($Z271:AA271)/J271*100)),#N/A)</f>
        <v>#N/A</v>
      </c>
      <c r="AG271" s="40" t="e">
        <f>IFERROR(IF(ISNA(AB271),#N/A,IF(K271=0,0,_xlfn.STDEV.P($Z271:AB271)/K271*100)),#N/A)</f>
        <v>#N/A</v>
      </c>
      <c r="AH271" s="40" t="e">
        <f>IFERROR(IF(ISNA(AC271),#N/A,IF(L271=0,0,_xlfn.STDEV.P($Z271:AC271)/L271*100)),#N/A)</f>
        <v>#N/A</v>
      </c>
      <c r="AI271" s="40"/>
    </row>
    <row r="272" spans="1:41" x14ac:dyDescent="0.35">
      <c r="A272">
        <f t="shared" si="259"/>
        <v>66</v>
      </c>
      <c r="B272" s="35">
        <f t="array" ref="B272">IF(B271=0,0,MIN(IF(INDEX(DATOS,0,$N$2)=$U272,IF(ISNUMBER(INDEX(DATOS,0,$C272)),IF(INDEX(DATOS,0,$L$2)=0,IF(INDEX(DATOS,0,$M$2)=1,IF(ISNA(MATCH(INDEX(DATOS,0,$O$2),IF($E$7:E271=E272,$D$7:D271),0)),INDEX(DATOS,0,$K$2))))))))</f>
        <v>0</v>
      </c>
      <c r="C272" s="32">
        <f t="shared" si="260"/>
        <v>20</v>
      </c>
      <c r="D272" s="34" t="str">
        <f>IF($B272=0,"--",INDEX(DATOS,$B272,O$2))</f>
        <v>--</v>
      </c>
      <c r="E272" s="64" t="s">
        <v>1</v>
      </c>
      <c r="F272" s="36" t="str">
        <f t="shared" si="281"/>
        <v>--</v>
      </c>
      <c r="G272" s="109" t="e">
        <f>VLOOKUP($D272,LOC_UNICOS,G$2,0)</f>
        <v>#N/A</v>
      </c>
      <c r="H272" s="109" t="e">
        <f>VLOOKUP($D272,LOC_UNICOS,H$2,0)</f>
        <v>#N/A</v>
      </c>
      <c r="I272" s="38">
        <f t="array" ref="I272">IF($B272=0,-999,IF(COUNTIFS($Z272:Z272,#N/A)&gt;0,-999,AVERAGE($Z272:Z272)))</f>
        <v>-999</v>
      </c>
      <c r="J272" s="38">
        <f t="array" ref="J272">IF($B272=0,-999,IF(COUNTIFS($Z272:AA272,#N/A)&gt;0,-999,AVERAGE($Z272:AA272)))</f>
        <v>-999</v>
      </c>
      <c r="K272" s="38">
        <f t="array" ref="K272">IF($B272=0,-999,IF(COUNTIFS($Z272:AB272,#N/A)&gt;0,-999,AVERAGE($Z272:AB272)))</f>
        <v>-999</v>
      </c>
      <c r="L272" s="38">
        <f t="array" ref="L272">IF($B272=0,-999,IF(COUNTIFS($Z272:AC272,#N/A)&gt;0,-999,AVERAGE($Z272:AC272)))</f>
        <v>-999</v>
      </c>
      <c r="M272" s="38">
        <f t="shared" ref="M272:M306" si="331">IFERROR(AE272,-999)</f>
        <v>-999</v>
      </c>
      <c r="N272" s="38">
        <f t="shared" si="326"/>
        <v>-999</v>
      </c>
      <c r="O272" s="38">
        <f t="shared" si="327"/>
        <v>-999</v>
      </c>
      <c r="P272" s="38">
        <f t="shared" si="328"/>
        <v>-999</v>
      </c>
      <c r="Q272" s="37">
        <f t="shared" ref="Q272:Q335" si="332">IF($B272=0,0,IF(I272=-999,0,IF($D272="--",0,1)))</f>
        <v>0</v>
      </c>
      <c r="R272" s="37">
        <f t="shared" si="316"/>
        <v>0</v>
      </c>
      <c r="S272" s="37">
        <f t="shared" si="317"/>
        <v>0</v>
      </c>
      <c r="T272" s="37">
        <f t="shared" si="318"/>
        <v>0</v>
      </c>
      <c r="U272" s="37">
        <f t="shared" ref="U272:U335" si="333">$B$1</f>
        <v>2018</v>
      </c>
      <c r="V272" s="37">
        <f t="shared" ref="V272:X272" si="334">U272-1</f>
        <v>2017</v>
      </c>
      <c r="W272" s="37">
        <f t="shared" si="334"/>
        <v>2016</v>
      </c>
      <c r="X272" s="37">
        <f t="shared" si="334"/>
        <v>2015</v>
      </c>
      <c r="Y272" s="39"/>
      <c r="Z272" s="62" t="e">
        <f>IFERROR(IF($B272=0,#N/A,AVERAGEIFS(INDEX(DATOS,0,$C272),INDEX(DATOS,0,$C272),"&lt;&gt;#N/D",INDEX(DATOS,0,$L$2),0,INDEX(DATOS,0,$M$2),1,INDEX(DATOS,0,$N$2),U272,INDEX(DATOS,0,$O$2),$D272)),#N/A)</f>
        <v>#N/A</v>
      </c>
      <c r="AA272" s="62" t="e">
        <f>IFERROR(IF($B272=0,#N/A,AVERAGEIFS(INDEX(DATOS,0,$C272),INDEX(DATOS,0,$C272),"&lt;&gt;#N/D",INDEX(DATOS,0,$L$2),0,INDEX(DATOS,0,$M$2),1,INDEX(DATOS,0,$N$2),V272,INDEX(DATOS,0,$O$2),$D272)),#N/A)</f>
        <v>#N/A</v>
      </c>
      <c r="AB272" s="62" t="e">
        <f>IFERROR(IF($B272=0,#N/A,AVERAGEIFS(INDEX(DATOS,0,$C272),INDEX(DATOS,0,$C272),"&lt;&gt;#N/D",INDEX(DATOS,0,$L$2),0,INDEX(DATOS,0,$M$2),1,INDEX(DATOS,0,$N$2),W272,INDEX(DATOS,0,$O$2),$D272)),#N/A)</f>
        <v>#N/A</v>
      </c>
      <c r="AC272" s="62" t="e">
        <f>IFERROR(IF($B272=0,#N/A,AVERAGEIFS(INDEX(DATOS,0,$C272),INDEX(DATOS,0,$C272),"&lt;&gt;#N/D",INDEX(DATOS,0,$L$2),0,INDEX(DATOS,0,$M$2),1,INDEX(DATOS,0,$N$2),X272,INDEX(DATOS,0,$O$2),$D272)),#N/A)</f>
        <v>#N/A</v>
      </c>
      <c r="AD272" s="33"/>
      <c r="AE272" s="40" t="e">
        <f>IFERROR(IF(ISNA(Z272),#N/A,IF(I272=0,0,_xlfn.STDEV.P($Z272:Z272)/I272*100)),#N/A)</f>
        <v>#N/A</v>
      </c>
      <c r="AF272" s="40" t="e">
        <f>IFERROR(IF(ISNA(AA272),#N/A,IF(J272=0,0,_xlfn.STDEV.P($Z272:AA272)/J272*100)),#N/A)</f>
        <v>#N/A</v>
      </c>
      <c r="AG272" s="40" t="e">
        <f>IFERROR(IF(ISNA(AB272),#N/A,IF(K272=0,0,_xlfn.STDEV.P($Z272:AB272)/K272*100)),#N/A)</f>
        <v>#N/A</v>
      </c>
      <c r="AH272" s="40" t="e">
        <f>IFERROR(IF(ISNA(AC272),#N/A,IF(L272=0,0,_xlfn.STDEV.P($Z272:AC272)/L272*100)),#N/A)</f>
        <v>#N/A</v>
      </c>
      <c r="AI272" s="40"/>
    </row>
    <row r="273" spans="1:35" x14ac:dyDescent="0.35">
      <c r="A273">
        <f t="shared" ref="A273:A336" si="335">A272+1</f>
        <v>67</v>
      </c>
      <c r="B273" s="35">
        <f t="array" ref="B273">IF(B272=0,0,MIN(IF(INDEX(DATOS,0,$N$2)=$U273,IF(ISNUMBER(INDEX(DATOS,0,$C273)),IF(INDEX(DATOS,0,$L$2)=0,IF(INDEX(DATOS,0,$M$2)=1,IF(ISNA(MATCH(INDEX(DATOS,0,$O$2),IF($E$7:E272=E273,$D$7:D272),0)),INDEX(DATOS,0,$K$2))))))))</f>
        <v>0</v>
      </c>
      <c r="C273" s="32">
        <f t="shared" ref="C273:C336" si="336">MATCH(E273,INDEX(DATOS,1,),0)</f>
        <v>20</v>
      </c>
      <c r="D273" s="34" t="str">
        <f>IF($B273=0,"--",INDEX(DATOS,$B273,O$2))</f>
        <v>--</v>
      </c>
      <c r="E273" s="64" t="s">
        <v>1</v>
      </c>
      <c r="F273" s="36" t="str">
        <f t="shared" si="281"/>
        <v>--</v>
      </c>
      <c r="G273" s="109" t="e">
        <f>VLOOKUP($D273,LOC_UNICOS,G$2,0)</f>
        <v>#N/A</v>
      </c>
      <c r="H273" s="109" t="e">
        <f>VLOOKUP($D273,LOC_UNICOS,H$2,0)</f>
        <v>#N/A</v>
      </c>
      <c r="I273" s="38">
        <f t="array" ref="I273">IF($B273=0,-999,IF(COUNTIFS($Z273:Z273,#N/A)&gt;0,-999,AVERAGE($Z273:Z273)))</f>
        <v>-999</v>
      </c>
      <c r="J273" s="38">
        <f t="array" ref="J273">IF($B273=0,-999,IF(COUNTIFS($Z273:AA273,#N/A)&gt;0,-999,AVERAGE($Z273:AA273)))</f>
        <v>-999</v>
      </c>
      <c r="K273" s="38">
        <f t="array" ref="K273">IF($B273=0,-999,IF(COUNTIFS($Z273:AB273,#N/A)&gt;0,-999,AVERAGE($Z273:AB273)))</f>
        <v>-999</v>
      </c>
      <c r="L273" s="38">
        <f t="array" ref="L273">IF($B273=0,-999,IF(COUNTIFS($Z273:AC273,#N/A)&gt;0,-999,AVERAGE($Z273:AC273)))</f>
        <v>-999</v>
      </c>
      <c r="M273" s="38">
        <f t="shared" si="331"/>
        <v>-999</v>
      </c>
      <c r="N273" s="38">
        <f t="shared" si="326"/>
        <v>-999</v>
      </c>
      <c r="O273" s="38">
        <f t="shared" si="327"/>
        <v>-999</v>
      </c>
      <c r="P273" s="38">
        <f t="shared" si="328"/>
        <v>-999</v>
      </c>
      <c r="Q273" s="37">
        <f t="shared" si="332"/>
        <v>0</v>
      </c>
      <c r="R273" s="37">
        <f t="shared" si="316"/>
        <v>0</v>
      </c>
      <c r="S273" s="37">
        <f t="shared" si="317"/>
        <v>0</v>
      </c>
      <c r="T273" s="37">
        <f t="shared" si="318"/>
        <v>0</v>
      </c>
      <c r="U273" s="37">
        <f t="shared" si="333"/>
        <v>2018</v>
      </c>
      <c r="V273" s="37">
        <f t="shared" ref="V273:X273" si="337">U273-1</f>
        <v>2017</v>
      </c>
      <c r="W273" s="37">
        <f t="shared" si="337"/>
        <v>2016</v>
      </c>
      <c r="X273" s="37">
        <f t="shared" si="337"/>
        <v>2015</v>
      </c>
      <c r="Y273" s="39"/>
      <c r="Z273" s="62" t="e">
        <f>IFERROR(IF($B273=0,#N/A,AVERAGEIFS(INDEX(DATOS,0,$C273),INDEX(DATOS,0,$C273),"&lt;&gt;#N/D",INDEX(DATOS,0,$L$2),0,INDEX(DATOS,0,$M$2),1,INDEX(DATOS,0,$N$2),U273,INDEX(DATOS,0,$O$2),$D273)),#N/A)</f>
        <v>#N/A</v>
      </c>
      <c r="AA273" s="62" t="e">
        <f>IFERROR(IF($B273=0,#N/A,AVERAGEIFS(INDEX(DATOS,0,$C273),INDEX(DATOS,0,$C273),"&lt;&gt;#N/D",INDEX(DATOS,0,$L$2),0,INDEX(DATOS,0,$M$2),1,INDEX(DATOS,0,$N$2),V273,INDEX(DATOS,0,$O$2),$D273)),#N/A)</f>
        <v>#N/A</v>
      </c>
      <c r="AB273" s="62" t="e">
        <f>IFERROR(IF($B273=0,#N/A,AVERAGEIFS(INDEX(DATOS,0,$C273),INDEX(DATOS,0,$C273),"&lt;&gt;#N/D",INDEX(DATOS,0,$L$2),0,INDEX(DATOS,0,$M$2),1,INDEX(DATOS,0,$N$2),W273,INDEX(DATOS,0,$O$2),$D273)),#N/A)</f>
        <v>#N/A</v>
      </c>
      <c r="AC273" s="62" t="e">
        <f>IFERROR(IF($B273=0,#N/A,AVERAGEIFS(INDEX(DATOS,0,$C273),INDEX(DATOS,0,$C273),"&lt;&gt;#N/D",INDEX(DATOS,0,$L$2),0,INDEX(DATOS,0,$M$2),1,INDEX(DATOS,0,$N$2),X273,INDEX(DATOS,0,$O$2),$D273)),#N/A)</f>
        <v>#N/A</v>
      </c>
      <c r="AD273" s="33"/>
      <c r="AE273" s="40" t="e">
        <f>IFERROR(IF(ISNA(Z273),#N/A,IF(I273=0,0,_xlfn.STDEV.P($Z273:Z273)/I273*100)),#N/A)</f>
        <v>#N/A</v>
      </c>
      <c r="AF273" s="40" t="e">
        <f>IFERROR(IF(ISNA(AA273),#N/A,IF(J273=0,0,_xlfn.STDEV.P($Z273:AA273)/J273*100)),#N/A)</f>
        <v>#N/A</v>
      </c>
      <c r="AG273" s="40" t="e">
        <f>IFERROR(IF(ISNA(AB273),#N/A,IF(K273=0,0,_xlfn.STDEV.P($Z273:AB273)/K273*100)),#N/A)</f>
        <v>#N/A</v>
      </c>
      <c r="AH273" s="40" t="e">
        <f>IFERROR(IF(ISNA(AC273),#N/A,IF(L273=0,0,_xlfn.STDEV.P($Z273:AC273)/L273*100)),#N/A)</f>
        <v>#N/A</v>
      </c>
      <c r="AI273" s="40"/>
    </row>
    <row r="274" spans="1:35" x14ac:dyDescent="0.35">
      <c r="A274">
        <f t="shared" si="335"/>
        <v>68</v>
      </c>
      <c r="B274" s="35">
        <f t="array" ref="B274">IF(B273=0,0,MIN(IF(INDEX(DATOS,0,$N$2)=$U274,IF(ISNUMBER(INDEX(DATOS,0,$C274)),IF(INDEX(DATOS,0,$L$2)=0,IF(INDEX(DATOS,0,$M$2)=1,IF(ISNA(MATCH(INDEX(DATOS,0,$O$2),IF($E$7:E273=E274,$D$7:D273),0)),INDEX(DATOS,0,$K$2))))))))</f>
        <v>0</v>
      </c>
      <c r="C274" s="32">
        <f t="shared" si="336"/>
        <v>20</v>
      </c>
      <c r="D274" s="34" t="str">
        <f>IF($B274=0,"--",INDEX(DATOS,$B274,O$2))</f>
        <v>--</v>
      </c>
      <c r="E274" s="64" t="s">
        <v>1</v>
      </c>
      <c r="F274" s="36" t="str">
        <f t="shared" si="281"/>
        <v>--</v>
      </c>
      <c r="G274" s="109" t="e">
        <f>VLOOKUP($D274,LOC_UNICOS,G$2,0)</f>
        <v>#N/A</v>
      </c>
      <c r="H274" s="109" t="e">
        <f>VLOOKUP($D274,LOC_UNICOS,H$2,0)</f>
        <v>#N/A</v>
      </c>
      <c r="I274" s="38">
        <f t="array" ref="I274">IF($B274=0,-999,IF(COUNTIFS($Z274:Z274,#N/A)&gt;0,-999,AVERAGE($Z274:Z274)))</f>
        <v>-999</v>
      </c>
      <c r="J274" s="38">
        <f t="array" ref="J274">IF($B274=0,-999,IF(COUNTIFS($Z274:AA274,#N/A)&gt;0,-999,AVERAGE($Z274:AA274)))</f>
        <v>-999</v>
      </c>
      <c r="K274" s="38">
        <f t="array" ref="K274">IF($B274=0,-999,IF(COUNTIFS($Z274:AB274,#N/A)&gt;0,-999,AVERAGE($Z274:AB274)))</f>
        <v>-999</v>
      </c>
      <c r="L274" s="38">
        <f t="array" ref="L274">IF($B274=0,-999,IF(COUNTIFS($Z274:AC274,#N/A)&gt;0,-999,AVERAGE($Z274:AC274)))</f>
        <v>-999</v>
      </c>
      <c r="M274" s="38">
        <f t="shared" si="331"/>
        <v>-999</v>
      </c>
      <c r="N274" s="38">
        <f t="shared" si="326"/>
        <v>-999</v>
      </c>
      <c r="O274" s="38">
        <f t="shared" si="327"/>
        <v>-999</v>
      </c>
      <c r="P274" s="38">
        <f t="shared" si="328"/>
        <v>-999</v>
      </c>
      <c r="Q274" s="37">
        <f t="shared" si="332"/>
        <v>0</v>
      </c>
      <c r="R274" s="37">
        <f t="shared" si="316"/>
        <v>0</v>
      </c>
      <c r="S274" s="37">
        <f t="shared" si="317"/>
        <v>0</v>
      </c>
      <c r="T274" s="37">
        <f t="shared" si="318"/>
        <v>0</v>
      </c>
      <c r="U274" s="37">
        <f t="shared" si="333"/>
        <v>2018</v>
      </c>
      <c r="V274" s="37">
        <f t="shared" ref="V274:X274" si="338">U274-1</f>
        <v>2017</v>
      </c>
      <c r="W274" s="37">
        <f t="shared" si="338"/>
        <v>2016</v>
      </c>
      <c r="X274" s="37">
        <f t="shared" si="338"/>
        <v>2015</v>
      </c>
      <c r="Y274" s="39"/>
      <c r="Z274" s="62" t="e">
        <f>IFERROR(IF($B274=0,#N/A,AVERAGEIFS(INDEX(DATOS,0,$C274),INDEX(DATOS,0,$C274),"&lt;&gt;#N/D",INDEX(DATOS,0,$L$2),0,INDEX(DATOS,0,$M$2),1,INDEX(DATOS,0,$N$2),U274,INDEX(DATOS,0,$O$2),$D274)),#N/A)</f>
        <v>#N/A</v>
      </c>
      <c r="AA274" s="62" t="e">
        <f>IFERROR(IF($B274=0,#N/A,AVERAGEIFS(INDEX(DATOS,0,$C274),INDEX(DATOS,0,$C274),"&lt;&gt;#N/D",INDEX(DATOS,0,$L$2),0,INDEX(DATOS,0,$M$2),1,INDEX(DATOS,0,$N$2),V274,INDEX(DATOS,0,$O$2),$D274)),#N/A)</f>
        <v>#N/A</v>
      </c>
      <c r="AB274" s="62" t="e">
        <f>IFERROR(IF($B274=0,#N/A,AVERAGEIFS(INDEX(DATOS,0,$C274),INDEX(DATOS,0,$C274),"&lt;&gt;#N/D",INDEX(DATOS,0,$L$2),0,INDEX(DATOS,0,$M$2),1,INDEX(DATOS,0,$N$2),W274,INDEX(DATOS,0,$O$2),$D274)),#N/A)</f>
        <v>#N/A</v>
      </c>
      <c r="AC274" s="62" t="e">
        <f>IFERROR(IF($B274=0,#N/A,AVERAGEIFS(INDEX(DATOS,0,$C274),INDEX(DATOS,0,$C274),"&lt;&gt;#N/D",INDEX(DATOS,0,$L$2),0,INDEX(DATOS,0,$M$2),1,INDEX(DATOS,0,$N$2),X274,INDEX(DATOS,0,$O$2),$D274)),#N/A)</f>
        <v>#N/A</v>
      </c>
      <c r="AD274" s="33"/>
      <c r="AE274" s="40" t="e">
        <f>IFERROR(IF(ISNA(Z274),#N/A,IF(I274=0,0,_xlfn.STDEV.P($Z274:Z274)/I274*100)),#N/A)</f>
        <v>#N/A</v>
      </c>
      <c r="AF274" s="40" t="e">
        <f>IFERROR(IF(ISNA(AA274),#N/A,IF(J274=0,0,_xlfn.STDEV.P($Z274:AA274)/J274*100)),#N/A)</f>
        <v>#N/A</v>
      </c>
      <c r="AG274" s="40" t="e">
        <f>IFERROR(IF(ISNA(AB274),#N/A,IF(K274=0,0,_xlfn.STDEV.P($Z274:AB274)/K274*100)),#N/A)</f>
        <v>#N/A</v>
      </c>
      <c r="AH274" s="40" t="e">
        <f>IFERROR(IF(ISNA(AC274),#N/A,IF(L274=0,0,_xlfn.STDEV.P($Z274:AC274)/L274*100)),#N/A)</f>
        <v>#N/A</v>
      </c>
      <c r="AI274" s="40"/>
    </row>
    <row r="275" spans="1:35" x14ac:dyDescent="0.35">
      <c r="A275">
        <f t="shared" si="335"/>
        <v>69</v>
      </c>
      <c r="B275" s="35">
        <f t="array" ref="B275">IF(B274=0,0,MIN(IF(INDEX(DATOS,0,$N$2)=$U275,IF(ISNUMBER(INDEX(DATOS,0,$C275)),IF(INDEX(DATOS,0,$L$2)=0,IF(INDEX(DATOS,0,$M$2)=1,IF(ISNA(MATCH(INDEX(DATOS,0,$O$2),IF($E$7:E274=E275,$D$7:D274),0)),INDEX(DATOS,0,$K$2))))))))</f>
        <v>0</v>
      </c>
      <c r="C275" s="32">
        <f t="shared" si="336"/>
        <v>20</v>
      </c>
      <c r="D275" s="34" t="str">
        <f>IF($B275=0,"--",INDEX(DATOS,$B275,O$2))</f>
        <v>--</v>
      </c>
      <c r="E275" s="64" t="s">
        <v>1</v>
      </c>
      <c r="F275" s="36" t="str">
        <f t="shared" si="281"/>
        <v>--</v>
      </c>
      <c r="G275" s="109" t="e">
        <f>VLOOKUP($D275,LOC_UNICOS,G$2,0)</f>
        <v>#N/A</v>
      </c>
      <c r="H275" s="109" t="e">
        <f>VLOOKUP($D275,LOC_UNICOS,H$2,0)</f>
        <v>#N/A</v>
      </c>
      <c r="I275" s="38">
        <f t="array" ref="I275">IF($B275=0,-999,IF(COUNTIFS($Z275:Z275,#N/A)&gt;0,-999,AVERAGE($Z275:Z275)))</f>
        <v>-999</v>
      </c>
      <c r="J275" s="38">
        <f t="array" ref="J275">IF($B275=0,-999,IF(COUNTIFS($Z275:AA275,#N/A)&gt;0,-999,AVERAGE($Z275:AA275)))</f>
        <v>-999</v>
      </c>
      <c r="K275" s="38">
        <f t="array" ref="K275">IF($B275=0,-999,IF(COUNTIFS($Z275:AB275,#N/A)&gt;0,-999,AVERAGE($Z275:AB275)))</f>
        <v>-999</v>
      </c>
      <c r="L275" s="38">
        <f t="array" ref="L275">IF($B275=0,-999,IF(COUNTIFS($Z275:AC275,#N/A)&gt;0,-999,AVERAGE($Z275:AC275)))</f>
        <v>-999</v>
      </c>
      <c r="M275" s="38">
        <f t="shared" si="331"/>
        <v>-999</v>
      </c>
      <c r="N275" s="38">
        <f t="shared" si="326"/>
        <v>-999</v>
      </c>
      <c r="O275" s="38">
        <f t="shared" si="327"/>
        <v>-999</v>
      </c>
      <c r="P275" s="38">
        <f t="shared" si="328"/>
        <v>-999</v>
      </c>
      <c r="Q275" s="37">
        <f t="shared" si="332"/>
        <v>0</v>
      </c>
      <c r="R275" s="37">
        <f t="shared" si="316"/>
        <v>0</v>
      </c>
      <c r="S275" s="37">
        <f t="shared" si="317"/>
        <v>0</v>
      </c>
      <c r="T275" s="37">
        <f t="shared" si="318"/>
        <v>0</v>
      </c>
      <c r="U275" s="37">
        <f t="shared" si="333"/>
        <v>2018</v>
      </c>
      <c r="V275" s="37">
        <f t="shared" ref="V275:X275" si="339">U275-1</f>
        <v>2017</v>
      </c>
      <c r="W275" s="37">
        <f t="shared" si="339"/>
        <v>2016</v>
      </c>
      <c r="X275" s="37">
        <f t="shared" si="339"/>
        <v>2015</v>
      </c>
      <c r="Y275" s="39"/>
      <c r="Z275" s="62" t="e">
        <f>IFERROR(IF($B275=0,#N/A,AVERAGEIFS(INDEX(DATOS,0,$C275),INDEX(DATOS,0,$C275),"&lt;&gt;#N/D",INDEX(DATOS,0,$L$2),0,INDEX(DATOS,0,$M$2),1,INDEX(DATOS,0,$N$2),U275,INDEX(DATOS,0,$O$2),$D275)),#N/A)</f>
        <v>#N/A</v>
      </c>
      <c r="AA275" s="62" t="e">
        <f>IFERROR(IF($B275=0,#N/A,AVERAGEIFS(INDEX(DATOS,0,$C275),INDEX(DATOS,0,$C275),"&lt;&gt;#N/D",INDEX(DATOS,0,$L$2),0,INDEX(DATOS,0,$M$2),1,INDEX(DATOS,0,$N$2),V275,INDEX(DATOS,0,$O$2),$D275)),#N/A)</f>
        <v>#N/A</v>
      </c>
      <c r="AB275" s="62" t="e">
        <f>IFERROR(IF($B275=0,#N/A,AVERAGEIFS(INDEX(DATOS,0,$C275),INDEX(DATOS,0,$C275),"&lt;&gt;#N/D",INDEX(DATOS,0,$L$2),0,INDEX(DATOS,0,$M$2),1,INDEX(DATOS,0,$N$2),W275,INDEX(DATOS,0,$O$2),$D275)),#N/A)</f>
        <v>#N/A</v>
      </c>
      <c r="AC275" s="62" t="e">
        <f>IFERROR(IF($B275=0,#N/A,AVERAGEIFS(INDEX(DATOS,0,$C275),INDEX(DATOS,0,$C275),"&lt;&gt;#N/D",INDEX(DATOS,0,$L$2),0,INDEX(DATOS,0,$M$2),1,INDEX(DATOS,0,$N$2),X275,INDEX(DATOS,0,$O$2),$D275)),#N/A)</f>
        <v>#N/A</v>
      </c>
      <c r="AD275" s="33"/>
      <c r="AE275" s="40" t="e">
        <f>IFERROR(IF(ISNA(Z275),#N/A,IF(I275=0,0,_xlfn.STDEV.P($Z275:Z275)/I275*100)),#N/A)</f>
        <v>#N/A</v>
      </c>
      <c r="AF275" s="40" t="e">
        <f>IFERROR(IF(ISNA(AA275),#N/A,IF(J275=0,0,_xlfn.STDEV.P($Z275:AA275)/J275*100)),#N/A)</f>
        <v>#N/A</v>
      </c>
      <c r="AG275" s="40" t="e">
        <f>IFERROR(IF(ISNA(AB275),#N/A,IF(K275=0,0,_xlfn.STDEV.P($Z275:AB275)/K275*100)),#N/A)</f>
        <v>#N/A</v>
      </c>
      <c r="AH275" s="40" t="e">
        <f>IFERROR(IF(ISNA(AC275),#N/A,IF(L275=0,0,_xlfn.STDEV.P($Z275:AC275)/L275*100)),#N/A)</f>
        <v>#N/A</v>
      </c>
      <c r="AI275" s="40"/>
    </row>
    <row r="276" spans="1:35" x14ac:dyDescent="0.35">
      <c r="A276">
        <f t="shared" si="335"/>
        <v>70</v>
      </c>
      <c r="B276" s="35">
        <f t="array" ref="B276">IF(B275=0,0,MIN(IF(INDEX(DATOS,0,$N$2)=$U276,IF(ISNUMBER(INDEX(DATOS,0,$C276)),IF(INDEX(DATOS,0,$L$2)=0,IF(INDEX(DATOS,0,$M$2)=1,IF(ISNA(MATCH(INDEX(DATOS,0,$O$2),IF($E$7:E275=E276,$D$7:D275),0)),INDEX(DATOS,0,$K$2))))))))</f>
        <v>0</v>
      </c>
      <c r="C276" s="32">
        <f t="shared" si="336"/>
        <v>20</v>
      </c>
      <c r="D276" s="34" t="str">
        <f>IF($B276=0,"--",INDEX(DATOS,$B276,O$2))</f>
        <v>--</v>
      </c>
      <c r="E276" s="64" t="s">
        <v>1</v>
      </c>
      <c r="F276" s="36" t="str">
        <f t="shared" si="281"/>
        <v>--</v>
      </c>
      <c r="G276" s="109" t="e">
        <f>VLOOKUP($D276,LOC_UNICOS,G$2,0)</f>
        <v>#N/A</v>
      </c>
      <c r="H276" s="109" t="e">
        <f>VLOOKUP($D276,LOC_UNICOS,H$2,0)</f>
        <v>#N/A</v>
      </c>
      <c r="I276" s="38">
        <f t="array" ref="I276">IF($B276=0,-999,IF(COUNTIFS($Z276:Z276,#N/A)&gt;0,-999,AVERAGE($Z276:Z276)))</f>
        <v>-999</v>
      </c>
      <c r="J276" s="38">
        <f t="array" ref="J276">IF($B276=0,-999,IF(COUNTIFS($Z276:AA276,#N/A)&gt;0,-999,AVERAGE($Z276:AA276)))</f>
        <v>-999</v>
      </c>
      <c r="K276" s="38">
        <f t="array" ref="K276">IF($B276=0,-999,IF(COUNTIFS($Z276:AB276,#N/A)&gt;0,-999,AVERAGE($Z276:AB276)))</f>
        <v>-999</v>
      </c>
      <c r="L276" s="38">
        <f t="array" ref="L276">IF($B276=0,-999,IF(COUNTIFS($Z276:AC276,#N/A)&gt;0,-999,AVERAGE($Z276:AC276)))</f>
        <v>-999</v>
      </c>
      <c r="M276" s="38">
        <f t="shared" si="331"/>
        <v>-999</v>
      </c>
      <c r="N276" s="38">
        <f t="shared" si="326"/>
        <v>-999</v>
      </c>
      <c r="O276" s="38">
        <f t="shared" si="327"/>
        <v>-999</v>
      </c>
      <c r="P276" s="38">
        <f t="shared" si="328"/>
        <v>-999</v>
      </c>
      <c r="Q276" s="37">
        <f t="shared" si="332"/>
        <v>0</v>
      </c>
      <c r="R276" s="37">
        <f t="shared" si="316"/>
        <v>0</v>
      </c>
      <c r="S276" s="37">
        <f t="shared" si="317"/>
        <v>0</v>
      </c>
      <c r="T276" s="37">
        <f t="shared" si="318"/>
        <v>0</v>
      </c>
      <c r="U276" s="37">
        <f t="shared" si="333"/>
        <v>2018</v>
      </c>
      <c r="V276" s="37">
        <f t="shared" ref="V276:X276" si="340">U276-1</f>
        <v>2017</v>
      </c>
      <c r="W276" s="37">
        <f t="shared" si="340"/>
        <v>2016</v>
      </c>
      <c r="X276" s="37">
        <f t="shared" si="340"/>
        <v>2015</v>
      </c>
      <c r="Y276" s="39"/>
      <c r="Z276" s="62" t="e">
        <f>IFERROR(IF($B276=0,#N/A,AVERAGEIFS(INDEX(DATOS,0,$C276),INDEX(DATOS,0,$C276),"&lt;&gt;#N/D",INDEX(DATOS,0,$L$2),0,INDEX(DATOS,0,$M$2),1,INDEX(DATOS,0,$N$2),U276,INDEX(DATOS,0,$O$2),$D276)),#N/A)</f>
        <v>#N/A</v>
      </c>
      <c r="AA276" s="62" t="e">
        <f>IFERROR(IF($B276=0,#N/A,AVERAGEIFS(INDEX(DATOS,0,$C276),INDEX(DATOS,0,$C276),"&lt;&gt;#N/D",INDEX(DATOS,0,$L$2),0,INDEX(DATOS,0,$M$2),1,INDEX(DATOS,0,$N$2),V276,INDEX(DATOS,0,$O$2),$D276)),#N/A)</f>
        <v>#N/A</v>
      </c>
      <c r="AB276" s="62" t="e">
        <f>IFERROR(IF($B276=0,#N/A,AVERAGEIFS(INDEX(DATOS,0,$C276),INDEX(DATOS,0,$C276),"&lt;&gt;#N/D",INDEX(DATOS,0,$L$2),0,INDEX(DATOS,0,$M$2),1,INDEX(DATOS,0,$N$2),W276,INDEX(DATOS,0,$O$2),$D276)),#N/A)</f>
        <v>#N/A</v>
      </c>
      <c r="AC276" s="62" t="e">
        <f>IFERROR(IF($B276=0,#N/A,AVERAGEIFS(INDEX(DATOS,0,$C276),INDEX(DATOS,0,$C276),"&lt;&gt;#N/D",INDEX(DATOS,0,$L$2),0,INDEX(DATOS,0,$M$2),1,INDEX(DATOS,0,$N$2),X276,INDEX(DATOS,0,$O$2),$D276)),#N/A)</f>
        <v>#N/A</v>
      </c>
      <c r="AD276" s="33"/>
      <c r="AE276" s="40" t="e">
        <f>IFERROR(IF(ISNA(Z276),#N/A,IF(I276=0,0,_xlfn.STDEV.P($Z276:Z276)/I276*100)),#N/A)</f>
        <v>#N/A</v>
      </c>
      <c r="AF276" s="40" t="e">
        <f>IFERROR(IF(ISNA(AA276),#N/A,IF(J276=0,0,_xlfn.STDEV.P($Z276:AA276)/J276*100)),#N/A)</f>
        <v>#N/A</v>
      </c>
      <c r="AG276" s="40" t="e">
        <f>IFERROR(IF(ISNA(AB276),#N/A,IF(K276=0,0,_xlfn.STDEV.P($Z276:AB276)/K276*100)),#N/A)</f>
        <v>#N/A</v>
      </c>
      <c r="AH276" s="40" t="e">
        <f>IFERROR(IF(ISNA(AC276),#N/A,IF(L276=0,0,_xlfn.STDEV.P($Z276:AC276)/L276*100)),#N/A)</f>
        <v>#N/A</v>
      </c>
      <c r="AI276" s="40"/>
    </row>
    <row r="277" spans="1:35" x14ac:dyDescent="0.35">
      <c r="A277">
        <f t="shared" si="335"/>
        <v>71</v>
      </c>
      <c r="B277" s="35">
        <f t="array" ref="B277">IF(B276=0,0,MIN(IF(INDEX(DATOS,0,$N$2)=$U277,IF(ISNUMBER(INDEX(DATOS,0,$C277)),IF(INDEX(DATOS,0,$L$2)=0,IF(INDEX(DATOS,0,$M$2)=1,IF(ISNA(MATCH(INDEX(DATOS,0,$O$2),IF($E$7:E276=E277,$D$7:D276),0)),INDEX(DATOS,0,$K$2))))))))</f>
        <v>0</v>
      </c>
      <c r="C277" s="32">
        <f t="shared" si="336"/>
        <v>20</v>
      </c>
      <c r="D277" s="34" t="str">
        <f>IF($B277=0,"--",INDEX(DATOS,$B277,O$2))</f>
        <v>--</v>
      </c>
      <c r="E277" s="64" t="s">
        <v>1</v>
      </c>
      <c r="F277" s="36" t="str">
        <f t="shared" si="281"/>
        <v>--</v>
      </c>
      <c r="G277" s="109" t="e">
        <f>VLOOKUP($D277,LOC_UNICOS,G$2,0)</f>
        <v>#N/A</v>
      </c>
      <c r="H277" s="109" t="e">
        <f>VLOOKUP($D277,LOC_UNICOS,H$2,0)</f>
        <v>#N/A</v>
      </c>
      <c r="I277" s="38">
        <f t="array" ref="I277">IF($B277=0,-999,IF(COUNTIFS($Z277:Z277,#N/A)&gt;0,-999,AVERAGE($Z277:Z277)))</f>
        <v>-999</v>
      </c>
      <c r="J277" s="38">
        <f t="array" ref="J277">IF($B277=0,-999,IF(COUNTIFS($Z277:AA277,#N/A)&gt;0,-999,AVERAGE($Z277:AA277)))</f>
        <v>-999</v>
      </c>
      <c r="K277" s="38">
        <f t="array" ref="K277">IF($B277=0,-999,IF(COUNTIFS($Z277:AB277,#N/A)&gt;0,-999,AVERAGE($Z277:AB277)))</f>
        <v>-999</v>
      </c>
      <c r="L277" s="38">
        <f t="array" ref="L277">IF($B277=0,-999,IF(COUNTIFS($Z277:AC277,#N/A)&gt;0,-999,AVERAGE($Z277:AC277)))</f>
        <v>-999</v>
      </c>
      <c r="M277" s="38">
        <f t="shared" si="331"/>
        <v>-999</v>
      </c>
      <c r="N277" s="38">
        <f t="shared" si="326"/>
        <v>-999</v>
      </c>
      <c r="O277" s="38">
        <f t="shared" si="327"/>
        <v>-999</v>
      </c>
      <c r="P277" s="38">
        <f t="shared" si="328"/>
        <v>-999</v>
      </c>
      <c r="Q277" s="37">
        <f t="shared" si="332"/>
        <v>0</v>
      </c>
      <c r="R277" s="37">
        <f t="shared" si="316"/>
        <v>0</v>
      </c>
      <c r="S277" s="37">
        <f t="shared" si="317"/>
        <v>0</v>
      </c>
      <c r="T277" s="37">
        <f t="shared" si="318"/>
        <v>0</v>
      </c>
      <c r="U277" s="37">
        <f t="shared" si="333"/>
        <v>2018</v>
      </c>
      <c r="V277" s="37">
        <f t="shared" ref="V277:X277" si="341">U277-1</f>
        <v>2017</v>
      </c>
      <c r="W277" s="37">
        <f t="shared" si="341"/>
        <v>2016</v>
      </c>
      <c r="X277" s="37">
        <f t="shared" si="341"/>
        <v>2015</v>
      </c>
      <c r="Y277" s="39"/>
      <c r="Z277" s="62" t="e">
        <f>IFERROR(IF($B277=0,#N/A,AVERAGEIFS(INDEX(DATOS,0,$C277),INDEX(DATOS,0,$C277),"&lt;&gt;#N/D",INDEX(DATOS,0,$L$2),0,INDEX(DATOS,0,$M$2),1,INDEX(DATOS,0,$N$2),U277,INDEX(DATOS,0,$O$2),$D277)),#N/A)</f>
        <v>#N/A</v>
      </c>
      <c r="AA277" s="62" t="e">
        <f>IFERROR(IF($B277=0,#N/A,AVERAGEIFS(INDEX(DATOS,0,$C277),INDEX(DATOS,0,$C277),"&lt;&gt;#N/D",INDEX(DATOS,0,$L$2),0,INDEX(DATOS,0,$M$2),1,INDEX(DATOS,0,$N$2),V277,INDEX(DATOS,0,$O$2),$D277)),#N/A)</f>
        <v>#N/A</v>
      </c>
      <c r="AB277" s="62" t="e">
        <f>IFERROR(IF($B277=0,#N/A,AVERAGEIFS(INDEX(DATOS,0,$C277),INDEX(DATOS,0,$C277),"&lt;&gt;#N/D",INDEX(DATOS,0,$L$2),0,INDEX(DATOS,0,$M$2),1,INDEX(DATOS,0,$N$2),W277,INDEX(DATOS,0,$O$2),$D277)),#N/A)</f>
        <v>#N/A</v>
      </c>
      <c r="AC277" s="62" t="e">
        <f>IFERROR(IF($B277=0,#N/A,AVERAGEIFS(INDEX(DATOS,0,$C277),INDEX(DATOS,0,$C277),"&lt;&gt;#N/D",INDEX(DATOS,0,$L$2),0,INDEX(DATOS,0,$M$2),1,INDEX(DATOS,0,$N$2),X277,INDEX(DATOS,0,$O$2),$D277)),#N/A)</f>
        <v>#N/A</v>
      </c>
      <c r="AD277" s="33"/>
      <c r="AE277" s="40" t="e">
        <f>IFERROR(IF(ISNA(Z277),#N/A,IF(I277=0,0,_xlfn.STDEV.P($Z277:Z277)/I277*100)),#N/A)</f>
        <v>#N/A</v>
      </c>
      <c r="AF277" s="40" t="e">
        <f>IFERROR(IF(ISNA(AA277),#N/A,IF(J277=0,0,_xlfn.STDEV.P($Z277:AA277)/J277*100)),#N/A)</f>
        <v>#N/A</v>
      </c>
      <c r="AG277" s="40" t="e">
        <f>IFERROR(IF(ISNA(AB277),#N/A,IF(K277=0,0,_xlfn.STDEV.P($Z277:AB277)/K277*100)),#N/A)</f>
        <v>#N/A</v>
      </c>
      <c r="AH277" s="40" t="e">
        <f>IFERROR(IF(ISNA(AC277),#N/A,IF(L277=0,0,_xlfn.STDEV.P($Z277:AC277)/L277*100)),#N/A)</f>
        <v>#N/A</v>
      </c>
      <c r="AI277" s="40"/>
    </row>
    <row r="278" spans="1:35" x14ac:dyDescent="0.35">
      <c r="A278">
        <f t="shared" si="335"/>
        <v>72</v>
      </c>
      <c r="B278" s="35">
        <f t="array" ref="B278">IF(B277=0,0,MIN(IF(INDEX(DATOS,0,$N$2)=$U278,IF(ISNUMBER(INDEX(DATOS,0,$C278)),IF(INDEX(DATOS,0,$L$2)=0,IF(INDEX(DATOS,0,$M$2)=1,IF(ISNA(MATCH(INDEX(DATOS,0,$O$2),IF($E$7:E277=E278,$D$7:D277),0)),INDEX(DATOS,0,$K$2))))))))</f>
        <v>0</v>
      </c>
      <c r="C278" s="32">
        <f t="shared" si="336"/>
        <v>20</v>
      </c>
      <c r="D278" s="34" t="str">
        <f>IF($B278=0,"--",INDEX(DATOS,$B278,O$2))</f>
        <v>--</v>
      </c>
      <c r="E278" s="64" t="s">
        <v>1</v>
      </c>
      <c r="F278" s="36" t="str">
        <f t="shared" si="281"/>
        <v>--</v>
      </c>
      <c r="G278" s="109" t="e">
        <f>VLOOKUP($D278,LOC_UNICOS,G$2,0)</f>
        <v>#N/A</v>
      </c>
      <c r="H278" s="109" t="e">
        <f>VLOOKUP($D278,LOC_UNICOS,H$2,0)</f>
        <v>#N/A</v>
      </c>
      <c r="I278" s="38">
        <f t="array" ref="I278">IF($B278=0,-999,IF(COUNTIFS($Z278:Z278,#N/A)&gt;0,-999,AVERAGE($Z278:Z278)))</f>
        <v>-999</v>
      </c>
      <c r="J278" s="38">
        <f t="array" ref="J278">IF($B278=0,-999,IF(COUNTIFS($Z278:AA278,#N/A)&gt;0,-999,AVERAGE($Z278:AA278)))</f>
        <v>-999</v>
      </c>
      <c r="K278" s="38">
        <f t="array" ref="K278">IF($B278=0,-999,IF(COUNTIFS($Z278:AB278,#N/A)&gt;0,-999,AVERAGE($Z278:AB278)))</f>
        <v>-999</v>
      </c>
      <c r="L278" s="38">
        <f t="array" ref="L278">IF($B278=0,-999,IF(COUNTIFS($Z278:AC278,#N/A)&gt;0,-999,AVERAGE($Z278:AC278)))</f>
        <v>-999</v>
      </c>
      <c r="M278" s="38">
        <f t="shared" si="331"/>
        <v>-999</v>
      </c>
      <c r="N278" s="38">
        <f t="shared" si="326"/>
        <v>-999</v>
      </c>
      <c r="O278" s="38">
        <f t="shared" si="327"/>
        <v>-999</v>
      </c>
      <c r="P278" s="38">
        <f t="shared" si="328"/>
        <v>-999</v>
      </c>
      <c r="Q278" s="37">
        <f t="shared" si="332"/>
        <v>0</v>
      </c>
      <c r="R278" s="37">
        <f t="shared" si="316"/>
        <v>0</v>
      </c>
      <c r="S278" s="37">
        <f t="shared" si="317"/>
        <v>0</v>
      </c>
      <c r="T278" s="37">
        <f t="shared" si="318"/>
        <v>0</v>
      </c>
      <c r="U278" s="37">
        <f t="shared" si="333"/>
        <v>2018</v>
      </c>
      <c r="V278" s="37">
        <f t="shared" ref="V278:X278" si="342">U278-1</f>
        <v>2017</v>
      </c>
      <c r="W278" s="37">
        <f t="shared" si="342"/>
        <v>2016</v>
      </c>
      <c r="X278" s="37">
        <f t="shared" si="342"/>
        <v>2015</v>
      </c>
      <c r="Y278" s="39"/>
      <c r="Z278" s="62" t="e">
        <f>IFERROR(IF($B278=0,#N/A,AVERAGEIFS(INDEX(DATOS,0,$C278),INDEX(DATOS,0,$C278),"&lt;&gt;#N/D",INDEX(DATOS,0,$L$2),0,INDEX(DATOS,0,$M$2),1,INDEX(DATOS,0,$N$2),U278,INDEX(DATOS,0,$O$2),$D278)),#N/A)</f>
        <v>#N/A</v>
      </c>
      <c r="AA278" s="62" t="e">
        <f>IFERROR(IF($B278=0,#N/A,AVERAGEIFS(INDEX(DATOS,0,$C278),INDEX(DATOS,0,$C278),"&lt;&gt;#N/D",INDEX(DATOS,0,$L$2),0,INDEX(DATOS,0,$M$2),1,INDEX(DATOS,0,$N$2),V278,INDEX(DATOS,0,$O$2),$D278)),#N/A)</f>
        <v>#N/A</v>
      </c>
      <c r="AB278" s="62" t="e">
        <f>IFERROR(IF($B278=0,#N/A,AVERAGEIFS(INDEX(DATOS,0,$C278),INDEX(DATOS,0,$C278),"&lt;&gt;#N/D",INDEX(DATOS,0,$L$2),0,INDEX(DATOS,0,$M$2),1,INDEX(DATOS,0,$N$2),W278,INDEX(DATOS,0,$O$2),$D278)),#N/A)</f>
        <v>#N/A</v>
      </c>
      <c r="AC278" s="62" t="e">
        <f>IFERROR(IF($B278=0,#N/A,AVERAGEIFS(INDEX(DATOS,0,$C278),INDEX(DATOS,0,$C278),"&lt;&gt;#N/D",INDEX(DATOS,0,$L$2),0,INDEX(DATOS,0,$M$2),1,INDEX(DATOS,0,$N$2),X278,INDEX(DATOS,0,$O$2),$D278)),#N/A)</f>
        <v>#N/A</v>
      </c>
      <c r="AD278" s="33"/>
      <c r="AE278" s="40" t="e">
        <f>IFERROR(IF(ISNA(Z278),#N/A,IF(I278=0,0,_xlfn.STDEV.P($Z278:Z278)/I278*100)),#N/A)</f>
        <v>#N/A</v>
      </c>
      <c r="AF278" s="40" t="e">
        <f>IFERROR(IF(ISNA(AA278),#N/A,IF(J278=0,0,_xlfn.STDEV.P($Z278:AA278)/J278*100)),#N/A)</f>
        <v>#N/A</v>
      </c>
      <c r="AG278" s="40" t="e">
        <f>IFERROR(IF(ISNA(AB278),#N/A,IF(K278=0,0,_xlfn.STDEV.P($Z278:AB278)/K278*100)),#N/A)</f>
        <v>#N/A</v>
      </c>
      <c r="AH278" s="40" t="e">
        <f>IFERROR(IF(ISNA(AC278),#N/A,IF(L278=0,0,_xlfn.STDEV.P($Z278:AC278)/L278*100)),#N/A)</f>
        <v>#N/A</v>
      </c>
      <c r="AI278" s="40"/>
    </row>
    <row r="279" spans="1:35" x14ac:dyDescent="0.35">
      <c r="A279">
        <f t="shared" si="335"/>
        <v>73</v>
      </c>
      <c r="B279" s="35">
        <f t="array" ref="B279">IF(B278=0,0,MIN(IF(INDEX(DATOS,0,$N$2)=$U279,IF(ISNUMBER(INDEX(DATOS,0,$C279)),IF(INDEX(DATOS,0,$L$2)=0,IF(INDEX(DATOS,0,$M$2)=1,IF(ISNA(MATCH(INDEX(DATOS,0,$O$2),IF($E$7:E278=E279,$D$7:D278),0)),INDEX(DATOS,0,$K$2))))))))</f>
        <v>0</v>
      </c>
      <c r="C279" s="32">
        <f t="shared" si="336"/>
        <v>20</v>
      </c>
      <c r="D279" s="34" t="str">
        <f>IF($B279=0,"--",INDEX(DATOS,$B279,O$2))</f>
        <v>--</v>
      </c>
      <c r="E279" s="64" t="s">
        <v>1</v>
      </c>
      <c r="F279" s="36" t="str">
        <f t="shared" si="281"/>
        <v>--</v>
      </c>
      <c r="G279" s="109" t="e">
        <f>VLOOKUP($D279,LOC_UNICOS,G$2,0)</f>
        <v>#N/A</v>
      </c>
      <c r="H279" s="109" t="e">
        <f>VLOOKUP($D279,LOC_UNICOS,H$2,0)</f>
        <v>#N/A</v>
      </c>
      <c r="I279" s="38">
        <f t="array" ref="I279">IF($B279=0,-999,IF(COUNTIFS($Z279:Z279,#N/A)&gt;0,-999,AVERAGE($Z279:Z279)))</f>
        <v>-999</v>
      </c>
      <c r="J279" s="38">
        <f t="array" ref="J279">IF($B279=0,-999,IF(COUNTIFS($Z279:AA279,#N/A)&gt;0,-999,AVERAGE($Z279:AA279)))</f>
        <v>-999</v>
      </c>
      <c r="K279" s="38">
        <f t="array" ref="K279">IF($B279=0,-999,IF(COUNTIFS($Z279:AB279,#N/A)&gt;0,-999,AVERAGE($Z279:AB279)))</f>
        <v>-999</v>
      </c>
      <c r="L279" s="38">
        <f t="array" ref="L279">IF($B279=0,-999,IF(COUNTIFS($Z279:AC279,#N/A)&gt;0,-999,AVERAGE($Z279:AC279)))</f>
        <v>-999</v>
      </c>
      <c r="M279" s="38">
        <f t="shared" si="331"/>
        <v>-999</v>
      </c>
      <c r="N279" s="38">
        <f t="shared" si="326"/>
        <v>-999</v>
      </c>
      <c r="O279" s="38">
        <f t="shared" si="327"/>
        <v>-999</v>
      </c>
      <c r="P279" s="38">
        <f t="shared" si="328"/>
        <v>-999</v>
      </c>
      <c r="Q279" s="37">
        <f t="shared" si="332"/>
        <v>0</v>
      </c>
      <c r="R279" s="37">
        <f t="shared" si="316"/>
        <v>0</v>
      </c>
      <c r="S279" s="37">
        <f t="shared" si="317"/>
        <v>0</v>
      </c>
      <c r="T279" s="37">
        <f t="shared" si="318"/>
        <v>0</v>
      </c>
      <c r="U279" s="37">
        <f t="shared" si="333"/>
        <v>2018</v>
      </c>
      <c r="V279" s="37">
        <f t="shared" ref="V279:X279" si="343">U279-1</f>
        <v>2017</v>
      </c>
      <c r="W279" s="37">
        <f t="shared" si="343"/>
        <v>2016</v>
      </c>
      <c r="X279" s="37">
        <f t="shared" si="343"/>
        <v>2015</v>
      </c>
      <c r="Y279" s="39"/>
      <c r="Z279" s="62" t="e">
        <f>IFERROR(IF($B279=0,#N/A,AVERAGEIFS(INDEX(DATOS,0,$C279),INDEX(DATOS,0,$C279),"&lt;&gt;#N/D",INDEX(DATOS,0,$L$2),0,INDEX(DATOS,0,$M$2),1,INDEX(DATOS,0,$N$2),U279,INDEX(DATOS,0,$O$2),$D279)),#N/A)</f>
        <v>#N/A</v>
      </c>
      <c r="AA279" s="62" t="e">
        <f>IFERROR(IF($B279=0,#N/A,AVERAGEIFS(INDEX(DATOS,0,$C279),INDEX(DATOS,0,$C279),"&lt;&gt;#N/D",INDEX(DATOS,0,$L$2),0,INDEX(DATOS,0,$M$2),1,INDEX(DATOS,0,$N$2),V279,INDEX(DATOS,0,$O$2),$D279)),#N/A)</f>
        <v>#N/A</v>
      </c>
      <c r="AB279" s="62" t="e">
        <f>IFERROR(IF($B279=0,#N/A,AVERAGEIFS(INDEX(DATOS,0,$C279),INDEX(DATOS,0,$C279),"&lt;&gt;#N/D",INDEX(DATOS,0,$L$2),0,INDEX(DATOS,0,$M$2),1,INDEX(DATOS,0,$N$2),W279,INDEX(DATOS,0,$O$2),$D279)),#N/A)</f>
        <v>#N/A</v>
      </c>
      <c r="AC279" s="62" t="e">
        <f>IFERROR(IF($B279=0,#N/A,AVERAGEIFS(INDEX(DATOS,0,$C279),INDEX(DATOS,0,$C279),"&lt;&gt;#N/D",INDEX(DATOS,0,$L$2),0,INDEX(DATOS,0,$M$2),1,INDEX(DATOS,0,$N$2),X279,INDEX(DATOS,0,$O$2),$D279)),#N/A)</f>
        <v>#N/A</v>
      </c>
      <c r="AD279" s="33"/>
      <c r="AE279" s="40" t="e">
        <f>IFERROR(IF(ISNA(Z279),#N/A,IF(I279=0,0,_xlfn.STDEV.P($Z279:Z279)/I279*100)),#N/A)</f>
        <v>#N/A</v>
      </c>
      <c r="AF279" s="40" t="e">
        <f>IFERROR(IF(ISNA(AA279),#N/A,IF(J279=0,0,_xlfn.STDEV.P($Z279:AA279)/J279*100)),#N/A)</f>
        <v>#N/A</v>
      </c>
      <c r="AG279" s="40" t="e">
        <f>IFERROR(IF(ISNA(AB279),#N/A,IF(K279=0,0,_xlfn.STDEV.P($Z279:AB279)/K279*100)),#N/A)</f>
        <v>#N/A</v>
      </c>
      <c r="AH279" s="40" t="e">
        <f>IFERROR(IF(ISNA(AC279),#N/A,IF(L279=0,0,_xlfn.STDEV.P($Z279:AC279)/L279*100)),#N/A)</f>
        <v>#N/A</v>
      </c>
      <c r="AI279" s="40"/>
    </row>
    <row r="280" spans="1:35" x14ac:dyDescent="0.35">
      <c r="A280">
        <f t="shared" si="335"/>
        <v>74</v>
      </c>
      <c r="B280" s="35">
        <f t="array" ref="B280">IF(B279=0,0,MIN(IF(INDEX(DATOS,0,$N$2)=$U280,IF(ISNUMBER(INDEX(DATOS,0,$C280)),IF(INDEX(DATOS,0,$L$2)=0,IF(INDEX(DATOS,0,$M$2)=1,IF(ISNA(MATCH(INDEX(DATOS,0,$O$2),IF($E$7:E279=E280,$D$7:D279),0)),INDEX(DATOS,0,$K$2))))))))</f>
        <v>0</v>
      </c>
      <c r="C280" s="32">
        <f t="shared" si="336"/>
        <v>20</v>
      </c>
      <c r="D280" s="34" t="str">
        <f>IF($B280=0,"--",INDEX(DATOS,$B280,O$2))</f>
        <v>--</v>
      </c>
      <c r="E280" s="64" t="s">
        <v>1</v>
      </c>
      <c r="F280" s="36" t="str">
        <f t="shared" si="281"/>
        <v>--</v>
      </c>
      <c r="G280" s="109" t="e">
        <f>VLOOKUP($D280,LOC_UNICOS,G$2,0)</f>
        <v>#N/A</v>
      </c>
      <c r="H280" s="109" t="e">
        <f>VLOOKUP($D280,LOC_UNICOS,H$2,0)</f>
        <v>#N/A</v>
      </c>
      <c r="I280" s="38">
        <f t="array" ref="I280">IF($B280=0,-999,IF(COUNTIFS($Z280:Z280,#N/A)&gt;0,-999,AVERAGE($Z280:Z280)))</f>
        <v>-999</v>
      </c>
      <c r="J280" s="38">
        <f t="array" ref="J280">IF($B280=0,-999,IF(COUNTIFS($Z280:AA280,#N/A)&gt;0,-999,AVERAGE($Z280:AA280)))</f>
        <v>-999</v>
      </c>
      <c r="K280" s="38">
        <f t="array" ref="K280">IF($B280=0,-999,IF(COUNTIFS($Z280:AB280,#N/A)&gt;0,-999,AVERAGE($Z280:AB280)))</f>
        <v>-999</v>
      </c>
      <c r="L280" s="38">
        <f t="array" ref="L280">IF($B280=0,-999,IF(COUNTIFS($Z280:AC280,#N/A)&gt;0,-999,AVERAGE($Z280:AC280)))</f>
        <v>-999</v>
      </c>
      <c r="M280" s="38">
        <f t="shared" si="331"/>
        <v>-999</v>
      </c>
      <c r="N280" s="38">
        <f t="shared" si="326"/>
        <v>-999</v>
      </c>
      <c r="O280" s="38">
        <f t="shared" si="327"/>
        <v>-999</v>
      </c>
      <c r="P280" s="38">
        <f t="shared" si="328"/>
        <v>-999</v>
      </c>
      <c r="Q280" s="37">
        <f t="shared" si="332"/>
        <v>0</v>
      </c>
      <c r="R280" s="37">
        <f t="shared" si="316"/>
        <v>0</v>
      </c>
      <c r="S280" s="37">
        <f t="shared" si="317"/>
        <v>0</v>
      </c>
      <c r="T280" s="37">
        <f t="shared" si="318"/>
        <v>0</v>
      </c>
      <c r="U280" s="37">
        <f t="shared" si="333"/>
        <v>2018</v>
      </c>
      <c r="V280" s="37">
        <f t="shared" ref="V280:X280" si="344">U280-1</f>
        <v>2017</v>
      </c>
      <c r="W280" s="37">
        <f t="shared" si="344"/>
        <v>2016</v>
      </c>
      <c r="X280" s="37">
        <f t="shared" si="344"/>
        <v>2015</v>
      </c>
      <c r="Y280" s="39"/>
      <c r="Z280" s="62" t="e">
        <f>IFERROR(IF($B280=0,#N/A,AVERAGEIFS(INDEX(DATOS,0,$C280),INDEX(DATOS,0,$C280),"&lt;&gt;#N/D",INDEX(DATOS,0,$L$2),0,INDEX(DATOS,0,$M$2),1,INDEX(DATOS,0,$N$2),U280,INDEX(DATOS,0,$O$2),$D280)),#N/A)</f>
        <v>#N/A</v>
      </c>
      <c r="AA280" s="62" t="e">
        <f>IFERROR(IF($B280=0,#N/A,AVERAGEIFS(INDEX(DATOS,0,$C280),INDEX(DATOS,0,$C280),"&lt;&gt;#N/D",INDEX(DATOS,0,$L$2),0,INDEX(DATOS,0,$M$2),1,INDEX(DATOS,0,$N$2),V280,INDEX(DATOS,0,$O$2),$D280)),#N/A)</f>
        <v>#N/A</v>
      </c>
      <c r="AB280" s="62" t="e">
        <f>IFERROR(IF($B280=0,#N/A,AVERAGEIFS(INDEX(DATOS,0,$C280),INDEX(DATOS,0,$C280),"&lt;&gt;#N/D",INDEX(DATOS,0,$L$2),0,INDEX(DATOS,0,$M$2),1,INDEX(DATOS,0,$N$2),W280,INDEX(DATOS,0,$O$2),$D280)),#N/A)</f>
        <v>#N/A</v>
      </c>
      <c r="AC280" s="62" t="e">
        <f>IFERROR(IF($B280=0,#N/A,AVERAGEIFS(INDEX(DATOS,0,$C280),INDEX(DATOS,0,$C280),"&lt;&gt;#N/D",INDEX(DATOS,0,$L$2),0,INDEX(DATOS,0,$M$2),1,INDEX(DATOS,0,$N$2),X280,INDEX(DATOS,0,$O$2),$D280)),#N/A)</f>
        <v>#N/A</v>
      </c>
      <c r="AD280" s="33"/>
      <c r="AE280" s="40" t="e">
        <f>IFERROR(IF(ISNA(Z280),#N/A,IF(I280=0,0,_xlfn.STDEV.P($Z280:Z280)/I280*100)),#N/A)</f>
        <v>#N/A</v>
      </c>
      <c r="AF280" s="40" t="e">
        <f>IFERROR(IF(ISNA(AA280),#N/A,IF(J280=0,0,_xlfn.STDEV.P($Z280:AA280)/J280*100)),#N/A)</f>
        <v>#N/A</v>
      </c>
      <c r="AG280" s="40" t="e">
        <f>IFERROR(IF(ISNA(AB280),#N/A,IF(K280=0,0,_xlfn.STDEV.P($Z280:AB280)/K280*100)),#N/A)</f>
        <v>#N/A</v>
      </c>
      <c r="AH280" s="40" t="e">
        <f>IFERROR(IF(ISNA(AC280),#N/A,IF(L280=0,0,_xlfn.STDEV.P($Z280:AC280)/L280*100)),#N/A)</f>
        <v>#N/A</v>
      </c>
      <c r="AI280" s="40"/>
    </row>
    <row r="281" spans="1:35" x14ac:dyDescent="0.35">
      <c r="A281">
        <f t="shared" si="335"/>
        <v>75</v>
      </c>
      <c r="B281" s="35">
        <f t="array" ref="B281">IF(B280=0,0,MIN(IF(INDEX(DATOS,0,$N$2)=$U281,IF(ISNUMBER(INDEX(DATOS,0,$C281)),IF(INDEX(DATOS,0,$L$2)=0,IF(INDEX(DATOS,0,$M$2)=1,IF(ISNA(MATCH(INDEX(DATOS,0,$O$2),IF($E$7:E280=E281,$D$7:D280),0)),INDEX(DATOS,0,$K$2))))))))</f>
        <v>0</v>
      </c>
      <c r="C281" s="32">
        <f t="shared" si="336"/>
        <v>20</v>
      </c>
      <c r="D281" s="34" t="str">
        <f>IF($B281=0,"--",INDEX(DATOS,$B281,O$2))</f>
        <v>--</v>
      </c>
      <c r="E281" s="64" t="s">
        <v>1</v>
      </c>
      <c r="F281" s="36" t="str">
        <f t="shared" si="281"/>
        <v>--</v>
      </c>
      <c r="G281" s="109" t="e">
        <f>VLOOKUP($D281,LOC_UNICOS,G$2,0)</f>
        <v>#N/A</v>
      </c>
      <c r="H281" s="109" t="e">
        <f>VLOOKUP($D281,LOC_UNICOS,H$2,0)</f>
        <v>#N/A</v>
      </c>
      <c r="I281" s="38">
        <f t="array" ref="I281">IF($B281=0,-999,IF(COUNTIFS($Z281:Z281,#N/A)&gt;0,-999,AVERAGE($Z281:Z281)))</f>
        <v>-999</v>
      </c>
      <c r="J281" s="38">
        <f t="array" ref="J281">IF($B281=0,-999,IF(COUNTIFS($Z281:AA281,#N/A)&gt;0,-999,AVERAGE($Z281:AA281)))</f>
        <v>-999</v>
      </c>
      <c r="K281" s="38">
        <f t="array" ref="K281">IF($B281=0,-999,IF(COUNTIFS($Z281:AB281,#N/A)&gt;0,-999,AVERAGE($Z281:AB281)))</f>
        <v>-999</v>
      </c>
      <c r="L281" s="38">
        <f t="array" ref="L281">IF($B281=0,-999,IF(COUNTIFS($Z281:AC281,#N/A)&gt;0,-999,AVERAGE($Z281:AC281)))</f>
        <v>-999</v>
      </c>
      <c r="M281" s="38">
        <f t="shared" si="331"/>
        <v>-999</v>
      </c>
      <c r="N281" s="38">
        <f t="shared" si="326"/>
        <v>-999</v>
      </c>
      <c r="O281" s="38">
        <f t="shared" si="327"/>
        <v>-999</v>
      </c>
      <c r="P281" s="38">
        <f t="shared" si="328"/>
        <v>-999</v>
      </c>
      <c r="Q281" s="37">
        <f t="shared" si="332"/>
        <v>0</v>
      </c>
      <c r="R281" s="37">
        <f t="shared" si="316"/>
        <v>0</v>
      </c>
      <c r="S281" s="37">
        <f t="shared" si="317"/>
        <v>0</v>
      </c>
      <c r="T281" s="37">
        <f t="shared" si="318"/>
        <v>0</v>
      </c>
      <c r="U281" s="37">
        <f t="shared" si="333"/>
        <v>2018</v>
      </c>
      <c r="V281" s="37">
        <f t="shared" ref="V281:X281" si="345">U281-1</f>
        <v>2017</v>
      </c>
      <c r="W281" s="37">
        <f t="shared" si="345"/>
        <v>2016</v>
      </c>
      <c r="X281" s="37">
        <f t="shared" si="345"/>
        <v>2015</v>
      </c>
      <c r="Y281" s="39"/>
      <c r="Z281" s="62" t="e">
        <f>IFERROR(IF($B281=0,#N/A,AVERAGEIFS(INDEX(DATOS,0,$C281),INDEX(DATOS,0,$C281),"&lt;&gt;#N/D",INDEX(DATOS,0,$L$2),0,INDEX(DATOS,0,$M$2),1,INDEX(DATOS,0,$N$2),U281,INDEX(DATOS,0,$O$2),$D281)),#N/A)</f>
        <v>#N/A</v>
      </c>
      <c r="AA281" s="62" t="e">
        <f>IFERROR(IF($B281=0,#N/A,AVERAGEIFS(INDEX(DATOS,0,$C281),INDEX(DATOS,0,$C281),"&lt;&gt;#N/D",INDEX(DATOS,0,$L$2),0,INDEX(DATOS,0,$M$2),1,INDEX(DATOS,0,$N$2),V281,INDEX(DATOS,0,$O$2),$D281)),#N/A)</f>
        <v>#N/A</v>
      </c>
      <c r="AB281" s="62" t="e">
        <f>IFERROR(IF($B281=0,#N/A,AVERAGEIFS(INDEX(DATOS,0,$C281),INDEX(DATOS,0,$C281),"&lt;&gt;#N/D",INDEX(DATOS,0,$L$2),0,INDEX(DATOS,0,$M$2),1,INDEX(DATOS,0,$N$2),W281,INDEX(DATOS,0,$O$2),$D281)),#N/A)</f>
        <v>#N/A</v>
      </c>
      <c r="AC281" s="62" t="e">
        <f>IFERROR(IF($B281=0,#N/A,AVERAGEIFS(INDEX(DATOS,0,$C281),INDEX(DATOS,0,$C281),"&lt;&gt;#N/D",INDEX(DATOS,0,$L$2),0,INDEX(DATOS,0,$M$2),1,INDEX(DATOS,0,$N$2),X281,INDEX(DATOS,0,$O$2),$D281)),#N/A)</f>
        <v>#N/A</v>
      </c>
      <c r="AD281" s="33"/>
      <c r="AE281" s="40" t="e">
        <f>IFERROR(IF(ISNA(Z281),#N/A,IF(I281=0,0,_xlfn.STDEV.P($Z281:Z281)/I281*100)),#N/A)</f>
        <v>#N/A</v>
      </c>
      <c r="AF281" s="40" t="e">
        <f>IFERROR(IF(ISNA(AA281),#N/A,IF(J281=0,0,_xlfn.STDEV.P($Z281:AA281)/J281*100)),#N/A)</f>
        <v>#N/A</v>
      </c>
      <c r="AG281" s="40" t="e">
        <f>IFERROR(IF(ISNA(AB281),#N/A,IF(K281=0,0,_xlfn.STDEV.P($Z281:AB281)/K281*100)),#N/A)</f>
        <v>#N/A</v>
      </c>
      <c r="AH281" s="40" t="e">
        <f>IFERROR(IF(ISNA(AC281),#N/A,IF(L281=0,0,_xlfn.STDEV.P($Z281:AC281)/L281*100)),#N/A)</f>
        <v>#N/A</v>
      </c>
      <c r="AI281" s="40"/>
    </row>
    <row r="282" spans="1:35" x14ac:dyDescent="0.35">
      <c r="A282">
        <f t="shared" si="335"/>
        <v>76</v>
      </c>
      <c r="B282" s="35">
        <f t="array" ref="B282">IF(B281=0,0,MIN(IF(INDEX(DATOS,0,$N$2)=$U282,IF(ISNUMBER(INDEX(DATOS,0,$C282)),IF(INDEX(DATOS,0,$L$2)=0,IF(INDEX(DATOS,0,$M$2)=1,IF(ISNA(MATCH(INDEX(DATOS,0,$O$2),IF($E$7:E281=E282,$D$7:D281),0)),INDEX(DATOS,0,$K$2))))))))</f>
        <v>0</v>
      </c>
      <c r="C282" s="32">
        <f t="shared" si="336"/>
        <v>20</v>
      </c>
      <c r="D282" s="34" t="str">
        <f>IF($B282=0,"--",INDEX(DATOS,$B282,O$2))</f>
        <v>--</v>
      </c>
      <c r="E282" s="64" t="s">
        <v>1</v>
      </c>
      <c r="F282" s="36" t="str">
        <f t="shared" si="281"/>
        <v>--</v>
      </c>
      <c r="G282" s="109" t="e">
        <f>VLOOKUP($D282,LOC_UNICOS,G$2,0)</f>
        <v>#N/A</v>
      </c>
      <c r="H282" s="109" t="e">
        <f>VLOOKUP($D282,LOC_UNICOS,H$2,0)</f>
        <v>#N/A</v>
      </c>
      <c r="I282" s="38">
        <f t="array" ref="I282">IF($B282=0,-999,IF(COUNTIFS($Z282:Z282,#N/A)&gt;0,-999,AVERAGE($Z282:Z282)))</f>
        <v>-999</v>
      </c>
      <c r="J282" s="38">
        <f t="array" ref="J282">IF($B282=0,-999,IF(COUNTIFS($Z282:AA282,#N/A)&gt;0,-999,AVERAGE($Z282:AA282)))</f>
        <v>-999</v>
      </c>
      <c r="K282" s="38">
        <f t="array" ref="K282">IF($B282=0,-999,IF(COUNTIFS($Z282:AB282,#N/A)&gt;0,-999,AVERAGE($Z282:AB282)))</f>
        <v>-999</v>
      </c>
      <c r="L282" s="38">
        <f t="array" ref="L282">IF($B282=0,-999,IF(COUNTIFS($Z282:AC282,#N/A)&gt;0,-999,AVERAGE($Z282:AC282)))</f>
        <v>-999</v>
      </c>
      <c r="M282" s="38">
        <f t="shared" si="331"/>
        <v>-999</v>
      </c>
      <c r="N282" s="38">
        <f t="shared" si="326"/>
        <v>-999</v>
      </c>
      <c r="O282" s="38">
        <f t="shared" si="327"/>
        <v>-999</v>
      </c>
      <c r="P282" s="38">
        <f t="shared" si="328"/>
        <v>-999</v>
      </c>
      <c r="Q282" s="37">
        <f t="shared" si="332"/>
        <v>0</v>
      </c>
      <c r="R282" s="37">
        <f t="shared" si="316"/>
        <v>0</v>
      </c>
      <c r="S282" s="37">
        <f t="shared" si="317"/>
        <v>0</v>
      </c>
      <c r="T282" s="37">
        <f t="shared" si="318"/>
        <v>0</v>
      </c>
      <c r="U282" s="37">
        <f t="shared" si="333"/>
        <v>2018</v>
      </c>
      <c r="V282" s="37">
        <f t="shared" ref="V282:X282" si="346">U282-1</f>
        <v>2017</v>
      </c>
      <c r="W282" s="37">
        <f t="shared" si="346"/>
        <v>2016</v>
      </c>
      <c r="X282" s="37">
        <f t="shared" si="346"/>
        <v>2015</v>
      </c>
      <c r="Y282" s="39"/>
      <c r="Z282" s="62" t="e">
        <f>IFERROR(IF($B282=0,#N/A,AVERAGEIFS(INDEX(DATOS,0,$C282),INDEX(DATOS,0,$C282),"&lt;&gt;#N/D",INDEX(DATOS,0,$L$2),0,INDEX(DATOS,0,$M$2),1,INDEX(DATOS,0,$N$2),U282,INDEX(DATOS,0,$O$2),$D282)),#N/A)</f>
        <v>#N/A</v>
      </c>
      <c r="AA282" s="62" t="e">
        <f>IFERROR(IF($B282=0,#N/A,AVERAGEIFS(INDEX(DATOS,0,$C282),INDEX(DATOS,0,$C282),"&lt;&gt;#N/D",INDEX(DATOS,0,$L$2),0,INDEX(DATOS,0,$M$2),1,INDEX(DATOS,0,$N$2),V282,INDEX(DATOS,0,$O$2),$D282)),#N/A)</f>
        <v>#N/A</v>
      </c>
      <c r="AB282" s="62" t="e">
        <f>IFERROR(IF($B282=0,#N/A,AVERAGEIFS(INDEX(DATOS,0,$C282),INDEX(DATOS,0,$C282),"&lt;&gt;#N/D",INDEX(DATOS,0,$L$2),0,INDEX(DATOS,0,$M$2),1,INDEX(DATOS,0,$N$2),W282,INDEX(DATOS,0,$O$2),$D282)),#N/A)</f>
        <v>#N/A</v>
      </c>
      <c r="AC282" s="62" t="e">
        <f>IFERROR(IF($B282=0,#N/A,AVERAGEIFS(INDEX(DATOS,0,$C282),INDEX(DATOS,0,$C282),"&lt;&gt;#N/D",INDEX(DATOS,0,$L$2),0,INDEX(DATOS,0,$M$2),1,INDEX(DATOS,0,$N$2),X282,INDEX(DATOS,0,$O$2),$D282)),#N/A)</f>
        <v>#N/A</v>
      </c>
      <c r="AD282" s="33"/>
      <c r="AE282" s="40" t="e">
        <f>IFERROR(IF(ISNA(Z282),#N/A,IF(I282=0,0,_xlfn.STDEV.P($Z282:Z282)/I282*100)),#N/A)</f>
        <v>#N/A</v>
      </c>
      <c r="AF282" s="40" t="e">
        <f>IFERROR(IF(ISNA(AA282),#N/A,IF(J282=0,0,_xlfn.STDEV.P($Z282:AA282)/J282*100)),#N/A)</f>
        <v>#N/A</v>
      </c>
      <c r="AG282" s="40" t="e">
        <f>IFERROR(IF(ISNA(AB282),#N/A,IF(K282=0,0,_xlfn.STDEV.P($Z282:AB282)/K282*100)),#N/A)</f>
        <v>#N/A</v>
      </c>
      <c r="AH282" s="40" t="e">
        <f>IFERROR(IF(ISNA(AC282),#N/A,IF(L282=0,0,_xlfn.STDEV.P($Z282:AC282)/L282*100)),#N/A)</f>
        <v>#N/A</v>
      </c>
      <c r="AI282" s="40"/>
    </row>
    <row r="283" spans="1:35" x14ac:dyDescent="0.35">
      <c r="A283">
        <f t="shared" si="335"/>
        <v>77</v>
      </c>
      <c r="B283" s="35">
        <f t="array" ref="B283">IF(B282=0,0,MIN(IF(INDEX(DATOS,0,$N$2)=$U283,IF(ISNUMBER(INDEX(DATOS,0,$C283)),IF(INDEX(DATOS,0,$L$2)=0,IF(INDEX(DATOS,0,$M$2)=1,IF(ISNA(MATCH(INDEX(DATOS,0,$O$2),IF($E$7:E282=E283,$D$7:D282),0)),INDEX(DATOS,0,$K$2))))))))</f>
        <v>0</v>
      </c>
      <c r="C283" s="32">
        <f t="shared" si="336"/>
        <v>20</v>
      </c>
      <c r="D283" s="34" t="str">
        <f>IF($B283=0,"--",INDEX(DATOS,$B283,O$2))</f>
        <v>--</v>
      </c>
      <c r="E283" s="64" t="s">
        <v>1</v>
      </c>
      <c r="F283" s="36" t="str">
        <f t="shared" si="281"/>
        <v>--</v>
      </c>
      <c r="G283" s="109" t="e">
        <f>VLOOKUP($D283,LOC_UNICOS,G$2,0)</f>
        <v>#N/A</v>
      </c>
      <c r="H283" s="109" t="e">
        <f>VLOOKUP($D283,LOC_UNICOS,H$2,0)</f>
        <v>#N/A</v>
      </c>
      <c r="I283" s="38">
        <f t="array" ref="I283">IF($B283=0,-999,IF(COUNTIFS($Z283:Z283,#N/A)&gt;0,-999,AVERAGE($Z283:Z283)))</f>
        <v>-999</v>
      </c>
      <c r="J283" s="38">
        <f t="array" ref="J283">IF($B283=0,-999,IF(COUNTIFS($Z283:AA283,#N/A)&gt;0,-999,AVERAGE($Z283:AA283)))</f>
        <v>-999</v>
      </c>
      <c r="K283" s="38">
        <f t="array" ref="K283">IF($B283=0,-999,IF(COUNTIFS($Z283:AB283,#N/A)&gt;0,-999,AVERAGE($Z283:AB283)))</f>
        <v>-999</v>
      </c>
      <c r="L283" s="38">
        <f t="array" ref="L283">IF($B283=0,-999,IF(COUNTIFS($Z283:AC283,#N/A)&gt;0,-999,AVERAGE($Z283:AC283)))</f>
        <v>-999</v>
      </c>
      <c r="M283" s="38">
        <f t="shared" si="331"/>
        <v>-999</v>
      </c>
      <c r="N283" s="38">
        <f t="shared" si="326"/>
        <v>-999</v>
      </c>
      <c r="O283" s="38">
        <f t="shared" si="327"/>
        <v>-999</v>
      </c>
      <c r="P283" s="38">
        <f t="shared" si="328"/>
        <v>-999</v>
      </c>
      <c r="Q283" s="37">
        <f t="shared" si="332"/>
        <v>0</v>
      </c>
      <c r="R283" s="37">
        <f t="shared" si="316"/>
        <v>0</v>
      </c>
      <c r="S283" s="37">
        <f t="shared" si="317"/>
        <v>0</v>
      </c>
      <c r="T283" s="37">
        <f t="shared" si="318"/>
        <v>0</v>
      </c>
      <c r="U283" s="37">
        <f t="shared" si="333"/>
        <v>2018</v>
      </c>
      <c r="V283" s="37">
        <f t="shared" ref="V283:X283" si="347">U283-1</f>
        <v>2017</v>
      </c>
      <c r="W283" s="37">
        <f t="shared" si="347"/>
        <v>2016</v>
      </c>
      <c r="X283" s="37">
        <f t="shared" si="347"/>
        <v>2015</v>
      </c>
      <c r="Y283" s="39"/>
      <c r="Z283" s="62" t="e">
        <f>IFERROR(IF($B283=0,#N/A,AVERAGEIFS(INDEX(DATOS,0,$C283),INDEX(DATOS,0,$C283),"&lt;&gt;#N/D",INDEX(DATOS,0,$L$2),0,INDEX(DATOS,0,$M$2),1,INDEX(DATOS,0,$N$2),U283,INDEX(DATOS,0,$O$2),$D283)),#N/A)</f>
        <v>#N/A</v>
      </c>
      <c r="AA283" s="62" t="e">
        <f>IFERROR(IF($B283=0,#N/A,AVERAGEIFS(INDEX(DATOS,0,$C283),INDEX(DATOS,0,$C283),"&lt;&gt;#N/D",INDEX(DATOS,0,$L$2),0,INDEX(DATOS,0,$M$2),1,INDEX(DATOS,0,$N$2),V283,INDEX(DATOS,0,$O$2),$D283)),#N/A)</f>
        <v>#N/A</v>
      </c>
      <c r="AB283" s="62" t="e">
        <f>IFERROR(IF($B283=0,#N/A,AVERAGEIFS(INDEX(DATOS,0,$C283),INDEX(DATOS,0,$C283),"&lt;&gt;#N/D",INDEX(DATOS,0,$L$2),0,INDEX(DATOS,0,$M$2),1,INDEX(DATOS,0,$N$2),W283,INDEX(DATOS,0,$O$2),$D283)),#N/A)</f>
        <v>#N/A</v>
      </c>
      <c r="AC283" s="62" t="e">
        <f>IFERROR(IF($B283=0,#N/A,AVERAGEIFS(INDEX(DATOS,0,$C283),INDEX(DATOS,0,$C283),"&lt;&gt;#N/D",INDEX(DATOS,0,$L$2),0,INDEX(DATOS,0,$M$2),1,INDEX(DATOS,0,$N$2),X283,INDEX(DATOS,0,$O$2),$D283)),#N/A)</f>
        <v>#N/A</v>
      </c>
      <c r="AD283" s="33"/>
      <c r="AE283" s="40" t="e">
        <f>IFERROR(IF(ISNA(Z283),#N/A,IF(I283=0,0,_xlfn.STDEV.P($Z283:Z283)/I283*100)),#N/A)</f>
        <v>#N/A</v>
      </c>
      <c r="AF283" s="40" t="e">
        <f>IFERROR(IF(ISNA(AA283),#N/A,IF(J283=0,0,_xlfn.STDEV.P($Z283:AA283)/J283*100)),#N/A)</f>
        <v>#N/A</v>
      </c>
      <c r="AG283" s="40" t="e">
        <f>IFERROR(IF(ISNA(AB283),#N/A,IF(K283=0,0,_xlfn.STDEV.P($Z283:AB283)/K283*100)),#N/A)</f>
        <v>#N/A</v>
      </c>
      <c r="AH283" s="40" t="e">
        <f>IFERROR(IF(ISNA(AC283),#N/A,IF(L283=0,0,_xlfn.STDEV.P($Z283:AC283)/L283*100)),#N/A)</f>
        <v>#N/A</v>
      </c>
      <c r="AI283" s="40"/>
    </row>
    <row r="284" spans="1:35" x14ac:dyDescent="0.35">
      <c r="A284">
        <f t="shared" si="335"/>
        <v>78</v>
      </c>
      <c r="B284" s="35">
        <f t="array" ref="B284">IF(B283=0,0,MIN(IF(INDEX(DATOS,0,$N$2)=$U284,IF(ISNUMBER(INDEX(DATOS,0,$C284)),IF(INDEX(DATOS,0,$L$2)=0,IF(INDEX(DATOS,0,$M$2)=1,IF(ISNA(MATCH(INDEX(DATOS,0,$O$2),IF($E$7:E283=E284,$D$7:D283),0)),INDEX(DATOS,0,$K$2))))))))</f>
        <v>0</v>
      </c>
      <c r="C284" s="32">
        <f t="shared" si="336"/>
        <v>20</v>
      </c>
      <c r="D284" s="34" t="str">
        <f>IF($B284=0,"--",INDEX(DATOS,$B284,O$2))</f>
        <v>--</v>
      </c>
      <c r="E284" s="64" t="s">
        <v>1</v>
      </c>
      <c r="F284" s="36" t="str">
        <f t="shared" si="281"/>
        <v>--</v>
      </c>
      <c r="G284" s="109" t="e">
        <f>VLOOKUP($D284,LOC_UNICOS,G$2,0)</f>
        <v>#N/A</v>
      </c>
      <c r="H284" s="109" t="e">
        <f>VLOOKUP($D284,LOC_UNICOS,H$2,0)</f>
        <v>#N/A</v>
      </c>
      <c r="I284" s="38">
        <f t="array" ref="I284">IF($B284=0,-999,IF(COUNTIFS($Z284:Z284,#N/A)&gt;0,-999,AVERAGE($Z284:Z284)))</f>
        <v>-999</v>
      </c>
      <c r="J284" s="38">
        <f t="array" ref="J284">IF($B284=0,-999,IF(COUNTIFS($Z284:AA284,#N/A)&gt;0,-999,AVERAGE($Z284:AA284)))</f>
        <v>-999</v>
      </c>
      <c r="K284" s="38">
        <f t="array" ref="K284">IF($B284=0,-999,IF(COUNTIFS($Z284:AB284,#N/A)&gt;0,-999,AVERAGE($Z284:AB284)))</f>
        <v>-999</v>
      </c>
      <c r="L284" s="38">
        <f t="array" ref="L284">IF($B284=0,-999,IF(COUNTIFS($Z284:AC284,#N/A)&gt;0,-999,AVERAGE($Z284:AC284)))</f>
        <v>-999</v>
      </c>
      <c r="M284" s="38">
        <f t="shared" si="331"/>
        <v>-999</v>
      </c>
      <c r="N284" s="38">
        <f t="shared" si="326"/>
        <v>-999</v>
      </c>
      <c r="O284" s="38">
        <f t="shared" si="327"/>
        <v>-999</v>
      </c>
      <c r="P284" s="38">
        <f t="shared" si="328"/>
        <v>-999</v>
      </c>
      <c r="Q284" s="37">
        <f t="shared" si="332"/>
        <v>0</v>
      </c>
      <c r="R284" s="37">
        <f t="shared" si="316"/>
        <v>0</v>
      </c>
      <c r="S284" s="37">
        <f t="shared" si="317"/>
        <v>0</v>
      </c>
      <c r="T284" s="37">
        <f t="shared" si="318"/>
        <v>0</v>
      </c>
      <c r="U284" s="37">
        <f t="shared" si="333"/>
        <v>2018</v>
      </c>
      <c r="V284" s="37">
        <f t="shared" ref="V284:X284" si="348">U284-1</f>
        <v>2017</v>
      </c>
      <c r="W284" s="37">
        <f t="shared" si="348"/>
        <v>2016</v>
      </c>
      <c r="X284" s="37">
        <f t="shared" si="348"/>
        <v>2015</v>
      </c>
      <c r="Y284" s="39"/>
      <c r="Z284" s="62" t="e">
        <f>IFERROR(IF($B284=0,#N/A,AVERAGEIFS(INDEX(DATOS,0,$C284),INDEX(DATOS,0,$C284),"&lt;&gt;#N/D",INDEX(DATOS,0,$L$2),0,INDEX(DATOS,0,$M$2),1,INDEX(DATOS,0,$N$2),U284,INDEX(DATOS,0,$O$2),$D284)),#N/A)</f>
        <v>#N/A</v>
      </c>
      <c r="AA284" s="62" t="e">
        <f>IFERROR(IF($B284=0,#N/A,AVERAGEIFS(INDEX(DATOS,0,$C284),INDEX(DATOS,0,$C284),"&lt;&gt;#N/D",INDEX(DATOS,0,$L$2),0,INDEX(DATOS,0,$M$2),1,INDEX(DATOS,0,$N$2),V284,INDEX(DATOS,0,$O$2),$D284)),#N/A)</f>
        <v>#N/A</v>
      </c>
      <c r="AB284" s="62" t="e">
        <f>IFERROR(IF($B284=0,#N/A,AVERAGEIFS(INDEX(DATOS,0,$C284),INDEX(DATOS,0,$C284),"&lt;&gt;#N/D",INDEX(DATOS,0,$L$2),0,INDEX(DATOS,0,$M$2),1,INDEX(DATOS,0,$N$2),W284,INDEX(DATOS,0,$O$2),$D284)),#N/A)</f>
        <v>#N/A</v>
      </c>
      <c r="AC284" s="62" t="e">
        <f>IFERROR(IF($B284=0,#N/A,AVERAGEIFS(INDEX(DATOS,0,$C284),INDEX(DATOS,0,$C284),"&lt;&gt;#N/D",INDEX(DATOS,0,$L$2),0,INDEX(DATOS,0,$M$2),1,INDEX(DATOS,0,$N$2),X284,INDEX(DATOS,0,$O$2),$D284)),#N/A)</f>
        <v>#N/A</v>
      </c>
      <c r="AD284" s="33"/>
      <c r="AE284" s="40" t="e">
        <f>IFERROR(IF(ISNA(Z284),#N/A,IF(I284=0,0,_xlfn.STDEV.P($Z284:Z284)/I284*100)),#N/A)</f>
        <v>#N/A</v>
      </c>
      <c r="AF284" s="40" t="e">
        <f>IFERROR(IF(ISNA(AA284),#N/A,IF(J284=0,0,_xlfn.STDEV.P($Z284:AA284)/J284*100)),#N/A)</f>
        <v>#N/A</v>
      </c>
      <c r="AG284" s="40" t="e">
        <f>IFERROR(IF(ISNA(AB284),#N/A,IF(K284=0,0,_xlfn.STDEV.P($Z284:AB284)/K284*100)),#N/A)</f>
        <v>#N/A</v>
      </c>
      <c r="AH284" s="40" t="e">
        <f>IFERROR(IF(ISNA(AC284),#N/A,IF(L284=0,0,_xlfn.STDEV.P($Z284:AC284)/L284*100)),#N/A)</f>
        <v>#N/A</v>
      </c>
      <c r="AI284" s="40"/>
    </row>
    <row r="285" spans="1:35" x14ac:dyDescent="0.35">
      <c r="A285">
        <f t="shared" si="335"/>
        <v>79</v>
      </c>
      <c r="B285" s="35">
        <f t="array" ref="B285">IF(B284=0,0,MIN(IF(INDEX(DATOS,0,$N$2)=$U285,IF(ISNUMBER(INDEX(DATOS,0,$C285)),IF(INDEX(DATOS,0,$L$2)=0,IF(INDEX(DATOS,0,$M$2)=1,IF(ISNA(MATCH(INDEX(DATOS,0,$O$2),IF($E$7:E284=E285,$D$7:D284),0)),INDEX(DATOS,0,$K$2))))))))</f>
        <v>0</v>
      </c>
      <c r="C285" s="32">
        <f t="shared" si="336"/>
        <v>20</v>
      </c>
      <c r="D285" s="34" t="str">
        <f>IF($B285=0,"--",INDEX(DATOS,$B285,O$2))</f>
        <v>--</v>
      </c>
      <c r="E285" s="64" t="s">
        <v>1</v>
      </c>
      <c r="F285" s="36" t="str">
        <f t="shared" si="281"/>
        <v>--</v>
      </c>
      <c r="G285" s="109" t="e">
        <f>VLOOKUP($D285,LOC_UNICOS,G$2,0)</f>
        <v>#N/A</v>
      </c>
      <c r="H285" s="109" t="e">
        <f>VLOOKUP($D285,LOC_UNICOS,H$2,0)</f>
        <v>#N/A</v>
      </c>
      <c r="I285" s="38">
        <f t="array" ref="I285">IF($B285=0,-999,IF(COUNTIFS($Z285:Z285,#N/A)&gt;0,-999,AVERAGE($Z285:Z285)))</f>
        <v>-999</v>
      </c>
      <c r="J285" s="38">
        <f t="array" ref="J285">IF($B285=0,-999,IF(COUNTIFS($Z285:AA285,#N/A)&gt;0,-999,AVERAGE($Z285:AA285)))</f>
        <v>-999</v>
      </c>
      <c r="K285" s="38">
        <f t="array" ref="K285">IF($B285=0,-999,IF(COUNTIFS($Z285:AB285,#N/A)&gt;0,-999,AVERAGE($Z285:AB285)))</f>
        <v>-999</v>
      </c>
      <c r="L285" s="38">
        <f t="array" ref="L285">IF($B285=0,-999,IF(COUNTIFS($Z285:AC285,#N/A)&gt;0,-999,AVERAGE($Z285:AC285)))</f>
        <v>-999</v>
      </c>
      <c r="M285" s="38">
        <f t="shared" si="331"/>
        <v>-999</v>
      </c>
      <c r="N285" s="38">
        <f t="shared" si="326"/>
        <v>-999</v>
      </c>
      <c r="O285" s="38">
        <f t="shared" si="327"/>
        <v>-999</v>
      </c>
      <c r="P285" s="38">
        <f t="shared" si="328"/>
        <v>-999</v>
      </c>
      <c r="Q285" s="37">
        <f t="shared" si="332"/>
        <v>0</v>
      </c>
      <c r="R285" s="37">
        <f t="shared" si="316"/>
        <v>0</v>
      </c>
      <c r="S285" s="37">
        <f t="shared" si="317"/>
        <v>0</v>
      </c>
      <c r="T285" s="37">
        <f t="shared" si="318"/>
        <v>0</v>
      </c>
      <c r="U285" s="37">
        <f t="shared" si="333"/>
        <v>2018</v>
      </c>
      <c r="V285" s="37">
        <f t="shared" ref="V285:X285" si="349">U285-1</f>
        <v>2017</v>
      </c>
      <c r="W285" s="37">
        <f t="shared" si="349"/>
        <v>2016</v>
      </c>
      <c r="X285" s="37">
        <f t="shared" si="349"/>
        <v>2015</v>
      </c>
      <c r="Y285" s="39"/>
      <c r="Z285" s="62" t="e">
        <f>IFERROR(IF($B285=0,#N/A,AVERAGEIFS(INDEX(DATOS,0,$C285),INDEX(DATOS,0,$C285),"&lt;&gt;#N/D",INDEX(DATOS,0,$L$2),0,INDEX(DATOS,0,$M$2),1,INDEX(DATOS,0,$N$2),U285,INDEX(DATOS,0,$O$2),$D285)),#N/A)</f>
        <v>#N/A</v>
      </c>
      <c r="AA285" s="62" t="e">
        <f>IFERROR(IF($B285=0,#N/A,AVERAGEIFS(INDEX(DATOS,0,$C285),INDEX(DATOS,0,$C285),"&lt;&gt;#N/D",INDEX(DATOS,0,$L$2),0,INDEX(DATOS,0,$M$2),1,INDEX(DATOS,0,$N$2),V285,INDEX(DATOS,0,$O$2),$D285)),#N/A)</f>
        <v>#N/A</v>
      </c>
      <c r="AB285" s="62" t="e">
        <f>IFERROR(IF($B285=0,#N/A,AVERAGEIFS(INDEX(DATOS,0,$C285),INDEX(DATOS,0,$C285),"&lt;&gt;#N/D",INDEX(DATOS,0,$L$2),0,INDEX(DATOS,0,$M$2),1,INDEX(DATOS,0,$N$2),W285,INDEX(DATOS,0,$O$2),$D285)),#N/A)</f>
        <v>#N/A</v>
      </c>
      <c r="AC285" s="62" t="e">
        <f>IFERROR(IF($B285=0,#N/A,AVERAGEIFS(INDEX(DATOS,0,$C285),INDEX(DATOS,0,$C285),"&lt;&gt;#N/D",INDEX(DATOS,0,$L$2),0,INDEX(DATOS,0,$M$2),1,INDEX(DATOS,0,$N$2),X285,INDEX(DATOS,0,$O$2),$D285)),#N/A)</f>
        <v>#N/A</v>
      </c>
      <c r="AD285" s="33"/>
      <c r="AE285" s="40" t="e">
        <f>IFERROR(IF(ISNA(Z285),#N/A,IF(I285=0,0,_xlfn.STDEV.P($Z285:Z285)/I285*100)),#N/A)</f>
        <v>#N/A</v>
      </c>
      <c r="AF285" s="40" t="e">
        <f>IFERROR(IF(ISNA(AA285),#N/A,IF(J285=0,0,_xlfn.STDEV.P($Z285:AA285)/J285*100)),#N/A)</f>
        <v>#N/A</v>
      </c>
      <c r="AG285" s="40" t="e">
        <f>IFERROR(IF(ISNA(AB285),#N/A,IF(K285=0,0,_xlfn.STDEV.P($Z285:AB285)/K285*100)),#N/A)</f>
        <v>#N/A</v>
      </c>
      <c r="AH285" s="40" t="e">
        <f>IFERROR(IF(ISNA(AC285),#N/A,IF(L285=0,0,_xlfn.STDEV.P($Z285:AC285)/L285*100)),#N/A)</f>
        <v>#N/A</v>
      </c>
      <c r="AI285" s="40"/>
    </row>
    <row r="286" spans="1:35" x14ac:dyDescent="0.35">
      <c r="A286">
        <f t="shared" si="335"/>
        <v>80</v>
      </c>
      <c r="B286" s="35">
        <f t="array" ref="B286">IF(B285=0,0,MIN(IF(INDEX(DATOS,0,$N$2)=$U286,IF(ISNUMBER(INDEX(DATOS,0,$C286)),IF(INDEX(DATOS,0,$L$2)=0,IF(INDEX(DATOS,0,$M$2)=1,IF(ISNA(MATCH(INDEX(DATOS,0,$O$2),IF($E$7:E285=E286,$D$7:D285),0)),INDEX(DATOS,0,$K$2))))))))</f>
        <v>0</v>
      </c>
      <c r="C286" s="32">
        <f t="shared" si="336"/>
        <v>20</v>
      </c>
      <c r="D286" s="34" t="str">
        <f>IF($B286=0,"--",INDEX(DATOS,$B286,O$2))</f>
        <v>--</v>
      </c>
      <c r="E286" s="64" t="s">
        <v>1</v>
      </c>
      <c r="F286" s="36" t="str">
        <f t="shared" si="281"/>
        <v>--</v>
      </c>
      <c r="G286" s="109" t="e">
        <f>VLOOKUP($D286,LOC_UNICOS,G$2,0)</f>
        <v>#N/A</v>
      </c>
      <c r="H286" s="109" t="e">
        <f>VLOOKUP($D286,LOC_UNICOS,H$2,0)</f>
        <v>#N/A</v>
      </c>
      <c r="I286" s="38">
        <f t="array" ref="I286">IF($B286=0,-999,IF(COUNTIFS($Z286:Z286,#N/A)&gt;0,-999,AVERAGE($Z286:Z286)))</f>
        <v>-999</v>
      </c>
      <c r="J286" s="38">
        <f t="array" ref="J286">IF($B286=0,-999,IF(COUNTIFS($Z286:AA286,#N/A)&gt;0,-999,AVERAGE($Z286:AA286)))</f>
        <v>-999</v>
      </c>
      <c r="K286" s="38">
        <f t="array" ref="K286">IF($B286=0,-999,IF(COUNTIFS($Z286:AB286,#N/A)&gt;0,-999,AVERAGE($Z286:AB286)))</f>
        <v>-999</v>
      </c>
      <c r="L286" s="38">
        <f t="array" ref="L286">IF($B286=0,-999,IF(COUNTIFS($Z286:AC286,#N/A)&gt;0,-999,AVERAGE($Z286:AC286)))</f>
        <v>-999</v>
      </c>
      <c r="M286" s="38">
        <f t="shared" si="331"/>
        <v>-999</v>
      </c>
      <c r="N286" s="38">
        <f t="shared" si="326"/>
        <v>-999</v>
      </c>
      <c r="O286" s="38">
        <f t="shared" si="327"/>
        <v>-999</v>
      </c>
      <c r="P286" s="38">
        <f t="shared" si="328"/>
        <v>-999</v>
      </c>
      <c r="Q286" s="37">
        <f t="shared" si="332"/>
        <v>0</v>
      </c>
      <c r="R286" s="37">
        <f t="shared" si="316"/>
        <v>0</v>
      </c>
      <c r="S286" s="37">
        <f t="shared" si="317"/>
        <v>0</v>
      </c>
      <c r="T286" s="37">
        <f t="shared" si="318"/>
        <v>0</v>
      </c>
      <c r="U286" s="37">
        <f t="shared" si="333"/>
        <v>2018</v>
      </c>
      <c r="V286" s="37">
        <f t="shared" ref="V286:X286" si="350">U286-1</f>
        <v>2017</v>
      </c>
      <c r="W286" s="37">
        <f t="shared" si="350"/>
        <v>2016</v>
      </c>
      <c r="X286" s="37">
        <f t="shared" si="350"/>
        <v>2015</v>
      </c>
      <c r="Y286" s="39"/>
      <c r="Z286" s="62" t="e">
        <f>IFERROR(IF($B286=0,#N/A,AVERAGEIFS(INDEX(DATOS,0,$C286),INDEX(DATOS,0,$C286),"&lt;&gt;#N/D",INDEX(DATOS,0,$L$2),0,INDEX(DATOS,0,$M$2),1,INDEX(DATOS,0,$N$2),U286,INDEX(DATOS,0,$O$2),$D286)),#N/A)</f>
        <v>#N/A</v>
      </c>
      <c r="AA286" s="62" t="e">
        <f>IFERROR(IF($B286=0,#N/A,AVERAGEIFS(INDEX(DATOS,0,$C286),INDEX(DATOS,0,$C286),"&lt;&gt;#N/D",INDEX(DATOS,0,$L$2),0,INDEX(DATOS,0,$M$2),1,INDEX(DATOS,0,$N$2),V286,INDEX(DATOS,0,$O$2),$D286)),#N/A)</f>
        <v>#N/A</v>
      </c>
      <c r="AB286" s="62" t="e">
        <f>IFERROR(IF($B286=0,#N/A,AVERAGEIFS(INDEX(DATOS,0,$C286),INDEX(DATOS,0,$C286),"&lt;&gt;#N/D",INDEX(DATOS,0,$L$2),0,INDEX(DATOS,0,$M$2),1,INDEX(DATOS,0,$N$2),W286,INDEX(DATOS,0,$O$2),$D286)),#N/A)</f>
        <v>#N/A</v>
      </c>
      <c r="AC286" s="62" t="e">
        <f>IFERROR(IF($B286=0,#N/A,AVERAGEIFS(INDEX(DATOS,0,$C286),INDEX(DATOS,0,$C286),"&lt;&gt;#N/D",INDEX(DATOS,0,$L$2),0,INDEX(DATOS,0,$M$2),1,INDEX(DATOS,0,$N$2),X286,INDEX(DATOS,0,$O$2),$D286)),#N/A)</f>
        <v>#N/A</v>
      </c>
      <c r="AD286" s="33"/>
      <c r="AE286" s="40" t="e">
        <f>IFERROR(IF(ISNA(Z286),#N/A,IF(I286=0,0,_xlfn.STDEV.P($Z286:Z286)/I286*100)),#N/A)</f>
        <v>#N/A</v>
      </c>
      <c r="AF286" s="40" t="e">
        <f>IFERROR(IF(ISNA(AA286),#N/A,IF(J286=0,0,_xlfn.STDEV.P($Z286:AA286)/J286*100)),#N/A)</f>
        <v>#N/A</v>
      </c>
      <c r="AG286" s="40" t="e">
        <f>IFERROR(IF(ISNA(AB286),#N/A,IF(K286=0,0,_xlfn.STDEV.P($Z286:AB286)/K286*100)),#N/A)</f>
        <v>#N/A</v>
      </c>
      <c r="AH286" s="40" t="e">
        <f>IFERROR(IF(ISNA(AC286),#N/A,IF(L286=0,0,_xlfn.STDEV.P($Z286:AC286)/L286*100)),#N/A)</f>
        <v>#N/A</v>
      </c>
      <c r="AI286" s="40"/>
    </row>
    <row r="287" spans="1:35" x14ac:dyDescent="0.35">
      <c r="A287">
        <f t="shared" si="335"/>
        <v>81</v>
      </c>
      <c r="B287" s="35">
        <f t="array" ref="B287">IF(B286=0,0,MIN(IF(INDEX(DATOS,0,$N$2)=$U287,IF(ISNUMBER(INDEX(DATOS,0,$C287)),IF(INDEX(DATOS,0,$L$2)=0,IF(INDEX(DATOS,0,$M$2)=1,IF(ISNA(MATCH(INDEX(DATOS,0,$O$2),IF($E$7:E286=E287,$D$7:D286),0)),INDEX(DATOS,0,$K$2))))))))</f>
        <v>0</v>
      </c>
      <c r="C287" s="32">
        <f t="shared" si="336"/>
        <v>20</v>
      </c>
      <c r="D287" s="34" t="str">
        <f>IF($B287=0,"--",INDEX(DATOS,$B287,O$2))</f>
        <v>--</v>
      </c>
      <c r="E287" s="64" t="s">
        <v>1</v>
      </c>
      <c r="F287" s="36" t="str">
        <f t="shared" si="281"/>
        <v>--</v>
      </c>
      <c r="G287" s="109" t="e">
        <f>VLOOKUP($D287,LOC_UNICOS,G$2,0)</f>
        <v>#N/A</v>
      </c>
      <c r="H287" s="109" t="e">
        <f>VLOOKUP($D287,LOC_UNICOS,H$2,0)</f>
        <v>#N/A</v>
      </c>
      <c r="I287" s="38">
        <f t="array" ref="I287">IF($B287=0,-999,IF(COUNTIFS($Z287:Z287,#N/A)&gt;0,-999,AVERAGE($Z287:Z287)))</f>
        <v>-999</v>
      </c>
      <c r="J287" s="38">
        <f t="array" ref="J287">IF($B287=0,-999,IF(COUNTIFS($Z287:AA287,#N/A)&gt;0,-999,AVERAGE($Z287:AA287)))</f>
        <v>-999</v>
      </c>
      <c r="K287" s="38">
        <f t="array" ref="K287">IF($B287=0,-999,IF(COUNTIFS($Z287:AB287,#N/A)&gt;0,-999,AVERAGE($Z287:AB287)))</f>
        <v>-999</v>
      </c>
      <c r="L287" s="38">
        <f t="array" ref="L287">IF($B287=0,-999,IF(COUNTIFS($Z287:AC287,#N/A)&gt;0,-999,AVERAGE($Z287:AC287)))</f>
        <v>-999</v>
      </c>
      <c r="M287" s="38">
        <f t="shared" si="331"/>
        <v>-999</v>
      </c>
      <c r="N287" s="38">
        <f t="shared" si="326"/>
        <v>-999</v>
      </c>
      <c r="O287" s="38">
        <f t="shared" si="327"/>
        <v>-999</v>
      </c>
      <c r="P287" s="38">
        <f t="shared" si="328"/>
        <v>-999</v>
      </c>
      <c r="Q287" s="37">
        <f t="shared" si="332"/>
        <v>0</v>
      </c>
      <c r="R287" s="37">
        <f t="shared" si="316"/>
        <v>0</v>
      </c>
      <c r="S287" s="37">
        <f t="shared" si="317"/>
        <v>0</v>
      </c>
      <c r="T287" s="37">
        <f t="shared" si="318"/>
        <v>0</v>
      </c>
      <c r="U287" s="37">
        <f t="shared" si="333"/>
        <v>2018</v>
      </c>
      <c r="V287" s="37">
        <f t="shared" ref="V287:X287" si="351">U287-1</f>
        <v>2017</v>
      </c>
      <c r="W287" s="37">
        <f t="shared" si="351"/>
        <v>2016</v>
      </c>
      <c r="X287" s="37">
        <f t="shared" si="351"/>
        <v>2015</v>
      </c>
      <c r="Y287" s="39"/>
      <c r="Z287" s="62" t="e">
        <f>IFERROR(IF($B287=0,#N/A,AVERAGEIFS(INDEX(DATOS,0,$C287),INDEX(DATOS,0,$C287),"&lt;&gt;#N/D",INDEX(DATOS,0,$L$2),0,INDEX(DATOS,0,$M$2),1,INDEX(DATOS,0,$N$2),U287,INDEX(DATOS,0,$O$2),$D287)),#N/A)</f>
        <v>#N/A</v>
      </c>
      <c r="AA287" s="62" t="e">
        <f>IFERROR(IF($B287=0,#N/A,AVERAGEIFS(INDEX(DATOS,0,$C287),INDEX(DATOS,0,$C287),"&lt;&gt;#N/D",INDEX(DATOS,0,$L$2),0,INDEX(DATOS,0,$M$2),1,INDEX(DATOS,0,$N$2),V287,INDEX(DATOS,0,$O$2),$D287)),#N/A)</f>
        <v>#N/A</v>
      </c>
      <c r="AB287" s="62" t="e">
        <f>IFERROR(IF($B287=0,#N/A,AVERAGEIFS(INDEX(DATOS,0,$C287),INDEX(DATOS,0,$C287),"&lt;&gt;#N/D",INDEX(DATOS,0,$L$2),0,INDEX(DATOS,0,$M$2),1,INDEX(DATOS,0,$N$2),W287,INDEX(DATOS,0,$O$2),$D287)),#N/A)</f>
        <v>#N/A</v>
      </c>
      <c r="AC287" s="62" t="e">
        <f>IFERROR(IF($B287=0,#N/A,AVERAGEIFS(INDEX(DATOS,0,$C287),INDEX(DATOS,0,$C287),"&lt;&gt;#N/D",INDEX(DATOS,0,$L$2),0,INDEX(DATOS,0,$M$2),1,INDEX(DATOS,0,$N$2),X287,INDEX(DATOS,0,$O$2),$D287)),#N/A)</f>
        <v>#N/A</v>
      </c>
      <c r="AD287" s="33"/>
      <c r="AE287" s="40" t="e">
        <f>IFERROR(IF(ISNA(Z287),#N/A,IF(I287=0,0,_xlfn.STDEV.P($Z287:Z287)/I287*100)),#N/A)</f>
        <v>#N/A</v>
      </c>
      <c r="AF287" s="40" t="e">
        <f>IFERROR(IF(ISNA(AA287),#N/A,IF(J287=0,0,_xlfn.STDEV.P($Z287:AA287)/J287*100)),#N/A)</f>
        <v>#N/A</v>
      </c>
      <c r="AG287" s="40" t="e">
        <f>IFERROR(IF(ISNA(AB287),#N/A,IF(K287=0,0,_xlfn.STDEV.P($Z287:AB287)/K287*100)),#N/A)</f>
        <v>#N/A</v>
      </c>
      <c r="AH287" s="40" t="e">
        <f>IFERROR(IF(ISNA(AC287),#N/A,IF(L287=0,0,_xlfn.STDEV.P($Z287:AC287)/L287*100)),#N/A)</f>
        <v>#N/A</v>
      </c>
      <c r="AI287" s="40"/>
    </row>
    <row r="288" spans="1:35" x14ac:dyDescent="0.35">
      <c r="A288">
        <f t="shared" si="335"/>
        <v>82</v>
      </c>
      <c r="B288" s="35">
        <f t="array" ref="B288">IF(B287=0,0,MIN(IF(INDEX(DATOS,0,$N$2)=$U288,IF(ISNUMBER(INDEX(DATOS,0,$C288)),IF(INDEX(DATOS,0,$L$2)=0,IF(INDEX(DATOS,0,$M$2)=1,IF(ISNA(MATCH(INDEX(DATOS,0,$O$2),IF($E$7:E287=E288,$D$7:D287),0)),INDEX(DATOS,0,$K$2))))))))</f>
        <v>0</v>
      </c>
      <c r="C288" s="32">
        <f t="shared" si="336"/>
        <v>20</v>
      </c>
      <c r="D288" s="34" t="str">
        <f>IF($B288=0,"--",INDEX(DATOS,$B288,O$2))</f>
        <v>--</v>
      </c>
      <c r="E288" s="64" t="s">
        <v>1</v>
      </c>
      <c r="F288" s="36" t="str">
        <f t="shared" si="281"/>
        <v>--</v>
      </c>
      <c r="G288" s="109" t="e">
        <f>VLOOKUP($D288,LOC_UNICOS,G$2,0)</f>
        <v>#N/A</v>
      </c>
      <c r="H288" s="109" t="e">
        <f>VLOOKUP($D288,LOC_UNICOS,H$2,0)</f>
        <v>#N/A</v>
      </c>
      <c r="I288" s="38">
        <f t="array" ref="I288">IF($B288=0,-999,IF(COUNTIFS($Z288:Z288,#N/A)&gt;0,-999,AVERAGE($Z288:Z288)))</f>
        <v>-999</v>
      </c>
      <c r="J288" s="38">
        <f t="array" ref="J288">IF($B288=0,-999,IF(COUNTIFS($Z288:AA288,#N/A)&gt;0,-999,AVERAGE($Z288:AA288)))</f>
        <v>-999</v>
      </c>
      <c r="K288" s="38">
        <f t="array" ref="K288">IF($B288=0,-999,IF(COUNTIFS($Z288:AB288,#N/A)&gt;0,-999,AVERAGE($Z288:AB288)))</f>
        <v>-999</v>
      </c>
      <c r="L288" s="38">
        <f t="array" ref="L288">IF($B288=0,-999,IF(COUNTIFS($Z288:AC288,#N/A)&gt;0,-999,AVERAGE($Z288:AC288)))</f>
        <v>-999</v>
      </c>
      <c r="M288" s="38">
        <f t="shared" si="331"/>
        <v>-999</v>
      </c>
      <c r="N288" s="38">
        <f t="shared" si="326"/>
        <v>-999</v>
      </c>
      <c r="O288" s="38">
        <f t="shared" si="327"/>
        <v>-999</v>
      </c>
      <c r="P288" s="38">
        <f t="shared" si="328"/>
        <v>-999</v>
      </c>
      <c r="Q288" s="37">
        <f t="shared" si="332"/>
        <v>0</v>
      </c>
      <c r="R288" s="37">
        <f t="shared" si="316"/>
        <v>0</v>
      </c>
      <c r="S288" s="37">
        <f t="shared" si="317"/>
        <v>0</v>
      </c>
      <c r="T288" s="37">
        <f t="shared" si="318"/>
        <v>0</v>
      </c>
      <c r="U288" s="37">
        <f t="shared" si="333"/>
        <v>2018</v>
      </c>
      <c r="V288" s="37">
        <f t="shared" ref="V288:X288" si="352">U288-1</f>
        <v>2017</v>
      </c>
      <c r="W288" s="37">
        <f t="shared" si="352"/>
        <v>2016</v>
      </c>
      <c r="X288" s="37">
        <f t="shared" si="352"/>
        <v>2015</v>
      </c>
      <c r="Y288" s="39"/>
      <c r="Z288" s="62" t="e">
        <f>IFERROR(IF($B288=0,#N/A,AVERAGEIFS(INDEX(DATOS,0,$C288),INDEX(DATOS,0,$C288),"&lt;&gt;#N/D",INDEX(DATOS,0,$L$2),0,INDEX(DATOS,0,$M$2),1,INDEX(DATOS,0,$N$2),U288,INDEX(DATOS,0,$O$2),$D288)),#N/A)</f>
        <v>#N/A</v>
      </c>
      <c r="AA288" s="62" t="e">
        <f>IFERROR(IF($B288=0,#N/A,AVERAGEIFS(INDEX(DATOS,0,$C288),INDEX(DATOS,0,$C288),"&lt;&gt;#N/D",INDEX(DATOS,0,$L$2),0,INDEX(DATOS,0,$M$2),1,INDEX(DATOS,0,$N$2),V288,INDEX(DATOS,0,$O$2),$D288)),#N/A)</f>
        <v>#N/A</v>
      </c>
      <c r="AB288" s="62" t="e">
        <f>IFERROR(IF($B288=0,#N/A,AVERAGEIFS(INDEX(DATOS,0,$C288),INDEX(DATOS,0,$C288),"&lt;&gt;#N/D",INDEX(DATOS,0,$L$2),0,INDEX(DATOS,0,$M$2),1,INDEX(DATOS,0,$N$2),W288,INDEX(DATOS,0,$O$2),$D288)),#N/A)</f>
        <v>#N/A</v>
      </c>
      <c r="AC288" s="62" t="e">
        <f>IFERROR(IF($B288=0,#N/A,AVERAGEIFS(INDEX(DATOS,0,$C288),INDEX(DATOS,0,$C288),"&lt;&gt;#N/D",INDEX(DATOS,0,$L$2),0,INDEX(DATOS,0,$M$2),1,INDEX(DATOS,0,$N$2),X288,INDEX(DATOS,0,$O$2),$D288)),#N/A)</f>
        <v>#N/A</v>
      </c>
      <c r="AD288" s="33"/>
      <c r="AE288" s="40" t="e">
        <f>IFERROR(IF(ISNA(Z288),#N/A,IF(I288=0,0,_xlfn.STDEV.P($Z288:Z288)/I288*100)),#N/A)</f>
        <v>#N/A</v>
      </c>
      <c r="AF288" s="40" t="e">
        <f>IFERROR(IF(ISNA(AA288),#N/A,IF(J288=0,0,_xlfn.STDEV.P($Z288:AA288)/J288*100)),#N/A)</f>
        <v>#N/A</v>
      </c>
      <c r="AG288" s="40" t="e">
        <f>IFERROR(IF(ISNA(AB288),#N/A,IF(K288=0,0,_xlfn.STDEV.P($Z288:AB288)/K288*100)),#N/A)</f>
        <v>#N/A</v>
      </c>
      <c r="AH288" s="40" t="e">
        <f>IFERROR(IF(ISNA(AC288),#N/A,IF(L288=0,0,_xlfn.STDEV.P($Z288:AC288)/L288*100)),#N/A)</f>
        <v>#N/A</v>
      </c>
      <c r="AI288" s="40"/>
    </row>
    <row r="289" spans="1:35" x14ac:dyDescent="0.35">
      <c r="A289">
        <f t="shared" si="335"/>
        <v>83</v>
      </c>
      <c r="B289" s="35">
        <f t="array" ref="B289">IF(B288=0,0,MIN(IF(INDEX(DATOS,0,$N$2)=$U289,IF(ISNUMBER(INDEX(DATOS,0,$C289)),IF(INDEX(DATOS,0,$L$2)=0,IF(INDEX(DATOS,0,$M$2)=1,IF(ISNA(MATCH(INDEX(DATOS,0,$O$2),IF($E$7:E288=E289,$D$7:D288),0)),INDEX(DATOS,0,$K$2))))))))</f>
        <v>0</v>
      </c>
      <c r="C289" s="32">
        <f t="shared" si="336"/>
        <v>20</v>
      </c>
      <c r="D289" s="34" t="str">
        <f>IF($B289=0,"--",INDEX(DATOS,$B289,O$2))</f>
        <v>--</v>
      </c>
      <c r="E289" s="64" t="s">
        <v>1</v>
      </c>
      <c r="F289" s="36" t="str">
        <f t="shared" si="281"/>
        <v>--</v>
      </c>
      <c r="G289" s="109" t="e">
        <f>VLOOKUP($D289,LOC_UNICOS,G$2,0)</f>
        <v>#N/A</v>
      </c>
      <c r="H289" s="109" t="e">
        <f>VLOOKUP($D289,LOC_UNICOS,H$2,0)</f>
        <v>#N/A</v>
      </c>
      <c r="I289" s="38">
        <f t="array" ref="I289">IF($B289=0,-999,IF(COUNTIFS($Z289:Z289,#N/A)&gt;0,-999,AVERAGE($Z289:Z289)))</f>
        <v>-999</v>
      </c>
      <c r="J289" s="38">
        <f t="array" ref="J289">IF($B289=0,-999,IF(COUNTIFS($Z289:AA289,#N/A)&gt;0,-999,AVERAGE($Z289:AA289)))</f>
        <v>-999</v>
      </c>
      <c r="K289" s="38">
        <f t="array" ref="K289">IF($B289=0,-999,IF(COUNTIFS($Z289:AB289,#N/A)&gt;0,-999,AVERAGE($Z289:AB289)))</f>
        <v>-999</v>
      </c>
      <c r="L289" s="38">
        <f t="array" ref="L289">IF($B289=0,-999,IF(COUNTIFS($Z289:AC289,#N/A)&gt;0,-999,AVERAGE($Z289:AC289)))</f>
        <v>-999</v>
      </c>
      <c r="M289" s="38">
        <f t="shared" si="331"/>
        <v>-999</v>
      </c>
      <c r="N289" s="38">
        <f t="shared" si="326"/>
        <v>-999</v>
      </c>
      <c r="O289" s="38">
        <f t="shared" si="327"/>
        <v>-999</v>
      </c>
      <c r="P289" s="38">
        <f t="shared" si="328"/>
        <v>-999</v>
      </c>
      <c r="Q289" s="37">
        <f t="shared" si="332"/>
        <v>0</v>
      </c>
      <c r="R289" s="37">
        <f t="shared" si="316"/>
        <v>0</v>
      </c>
      <c r="S289" s="37">
        <f t="shared" si="317"/>
        <v>0</v>
      </c>
      <c r="T289" s="37">
        <f t="shared" si="318"/>
        <v>0</v>
      </c>
      <c r="U289" s="37">
        <f t="shared" si="333"/>
        <v>2018</v>
      </c>
      <c r="V289" s="37">
        <f t="shared" ref="V289:X289" si="353">U289-1</f>
        <v>2017</v>
      </c>
      <c r="W289" s="37">
        <f t="shared" si="353"/>
        <v>2016</v>
      </c>
      <c r="X289" s="37">
        <f t="shared" si="353"/>
        <v>2015</v>
      </c>
      <c r="Y289" s="39"/>
      <c r="Z289" s="62" t="e">
        <f>IFERROR(IF($B289=0,#N/A,AVERAGEIFS(INDEX(DATOS,0,$C289),INDEX(DATOS,0,$C289),"&lt;&gt;#N/D",INDEX(DATOS,0,$L$2),0,INDEX(DATOS,0,$M$2),1,INDEX(DATOS,0,$N$2),U289,INDEX(DATOS,0,$O$2),$D289)),#N/A)</f>
        <v>#N/A</v>
      </c>
      <c r="AA289" s="62" t="e">
        <f>IFERROR(IF($B289=0,#N/A,AVERAGEIFS(INDEX(DATOS,0,$C289),INDEX(DATOS,0,$C289),"&lt;&gt;#N/D",INDEX(DATOS,0,$L$2),0,INDEX(DATOS,0,$M$2),1,INDEX(DATOS,0,$N$2),V289,INDEX(DATOS,0,$O$2),$D289)),#N/A)</f>
        <v>#N/A</v>
      </c>
      <c r="AB289" s="62" t="e">
        <f>IFERROR(IF($B289=0,#N/A,AVERAGEIFS(INDEX(DATOS,0,$C289),INDEX(DATOS,0,$C289),"&lt;&gt;#N/D",INDEX(DATOS,0,$L$2),0,INDEX(DATOS,0,$M$2),1,INDEX(DATOS,0,$N$2),W289,INDEX(DATOS,0,$O$2),$D289)),#N/A)</f>
        <v>#N/A</v>
      </c>
      <c r="AC289" s="62" t="e">
        <f>IFERROR(IF($B289=0,#N/A,AVERAGEIFS(INDEX(DATOS,0,$C289),INDEX(DATOS,0,$C289),"&lt;&gt;#N/D",INDEX(DATOS,0,$L$2),0,INDEX(DATOS,0,$M$2),1,INDEX(DATOS,0,$N$2),X289,INDEX(DATOS,0,$O$2),$D289)),#N/A)</f>
        <v>#N/A</v>
      </c>
      <c r="AD289" s="33"/>
      <c r="AE289" s="40" t="e">
        <f>IFERROR(IF(ISNA(Z289),#N/A,IF(I289=0,0,_xlfn.STDEV.P($Z289:Z289)/I289*100)),#N/A)</f>
        <v>#N/A</v>
      </c>
      <c r="AF289" s="40" t="e">
        <f>IFERROR(IF(ISNA(AA289),#N/A,IF(J289=0,0,_xlfn.STDEV.P($Z289:AA289)/J289*100)),#N/A)</f>
        <v>#N/A</v>
      </c>
      <c r="AG289" s="40" t="e">
        <f>IFERROR(IF(ISNA(AB289),#N/A,IF(K289=0,0,_xlfn.STDEV.P($Z289:AB289)/K289*100)),#N/A)</f>
        <v>#N/A</v>
      </c>
      <c r="AH289" s="40" t="e">
        <f>IFERROR(IF(ISNA(AC289),#N/A,IF(L289=0,0,_xlfn.STDEV.P($Z289:AC289)/L289*100)),#N/A)</f>
        <v>#N/A</v>
      </c>
      <c r="AI289" s="40"/>
    </row>
    <row r="290" spans="1:35" x14ac:dyDescent="0.35">
      <c r="A290">
        <f t="shared" si="335"/>
        <v>84</v>
      </c>
      <c r="B290" s="35">
        <f t="array" ref="B290">IF(B289=0,0,MIN(IF(INDEX(DATOS,0,$N$2)=$U290,IF(ISNUMBER(INDEX(DATOS,0,$C290)),IF(INDEX(DATOS,0,$L$2)=0,IF(INDEX(DATOS,0,$M$2)=1,IF(ISNA(MATCH(INDEX(DATOS,0,$O$2),IF($E$7:E289=E290,$D$7:D289),0)),INDEX(DATOS,0,$K$2))))))))</f>
        <v>0</v>
      </c>
      <c r="C290" s="32">
        <f t="shared" si="336"/>
        <v>20</v>
      </c>
      <c r="D290" s="34" t="str">
        <f>IF($B290=0,"--",INDEX(DATOS,$B290,O$2))</f>
        <v>--</v>
      </c>
      <c r="E290" s="64" t="s">
        <v>1</v>
      </c>
      <c r="F290" s="36" t="str">
        <f t="shared" si="281"/>
        <v>--</v>
      </c>
      <c r="G290" s="109" t="e">
        <f>VLOOKUP($D290,LOC_UNICOS,G$2,0)</f>
        <v>#N/A</v>
      </c>
      <c r="H290" s="109" t="e">
        <f>VLOOKUP($D290,LOC_UNICOS,H$2,0)</f>
        <v>#N/A</v>
      </c>
      <c r="I290" s="38">
        <f t="array" ref="I290">IF($B290=0,-999,IF(COUNTIFS($Z290:Z290,#N/A)&gt;0,-999,AVERAGE($Z290:Z290)))</f>
        <v>-999</v>
      </c>
      <c r="J290" s="38">
        <f t="array" ref="J290">IF($B290=0,-999,IF(COUNTIFS($Z290:AA290,#N/A)&gt;0,-999,AVERAGE($Z290:AA290)))</f>
        <v>-999</v>
      </c>
      <c r="K290" s="38">
        <f t="array" ref="K290">IF($B290=0,-999,IF(COUNTIFS($Z290:AB290,#N/A)&gt;0,-999,AVERAGE($Z290:AB290)))</f>
        <v>-999</v>
      </c>
      <c r="L290" s="38">
        <f t="array" ref="L290">IF($B290=0,-999,IF(COUNTIFS($Z290:AC290,#N/A)&gt;0,-999,AVERAGE($Z290:AC290)))</f>
        <v>-999</v>
      </c>
      <c r="M290" s="38">
        <f t="shared" si="331"/>
        <v>-999</v>
      </c>
      <c r="N290" s="38">
        <f t="shared" si="326"/>
        <v>-999</v>
      </c>
      <c r="O290" s="38">
        <f t="shared" si="327"/>
        <v>-999</v>
      </c>
      <c r="P290" s="38">
        <f t="shared" si="328"/>
        <v>-999</v>
      </c>
      <c r="Q290" s="37">
        <f t="shared" si="332"/>
        <v>0</v>
      </c>
      <c r="R290" s="37">
        <f t="shared" si="316"/>
        <v>0</v>
      </c>
      <c r="S290" s="37">
        <f t="shared" si="317"/>
        <v>0</v>
      </c>
      <c r="T290" s="37">
        <f t="shared" si="318"/>
        <v>0</v>
      </c>
      <c r="U290" s="37">
        <f t="shared" si="333"/>
        <v>2018</v>
      </c>
      <c r="V290" s="37">
        <f t="shared" ref="V290:X290" si="354">U290-1</f>
        <v>2017</v>
      </c>
      <c r="W290" s="37">
        <f t="shared" si="354"/>
        <v>2016</v>
      </c>
      <c r="X290" s="37">
        <f t="shared" si="354"/>
        <v>2015</v>
      </c>
      <c r="Y290" s="39"/>
      <c r="Z290" s="62" t="e">
        <f>IFERROR(IF($B290=0,#N/A,AVERAGEIFS(INDEX(DATOS,0,$C290),INDEX(DATOS,0,$C290),"&lt;&gt;#N/D",INDEX(DATOS,0,$L$2),0,INDEX(DATOS,0,$M$2),1,INDEX(DATOS,0,$N$2),U290,INDEX(DATOS,0,$O$2),$D290)),#N/A)</f>
        <v>#N/A</v>
      </c>
      <c r="AA290" s="62" t="e">
        <f>IFERROR(IF($B290=0,#N/A,AVERAGEIFS(INDEX(DATOS,0,$C290),INDEX(DATOS,0,$C290),"&lt;&gt;#N/D",INDEX(DATOS,0,$L$2),0,INDEX(DATOS,0,$M$2),1,INDEX(DATOS,0,$N$2),V290,INDEX(DATOS,0,$O$2),$D290)),#N/A)</f>
        <v>#N/A</v>
      </c>
      <c r="AB290" s="62" t="e">
        <f>IFERROR(IF($B290=0,#N/A,AVERAGEIFS(INDEX(DATOS,0,$C290),INDEX(DATOS,0,$C290),"&lt;&gt;#N/D",INDEX(DATOS,0,$L$2),0,INDEX(DATOS,0,$M$2),1,INDEX(DATOS,0,$N$2),W290,INDEX(DATOS,0,$O$2),$D290)),#N/A)</f>
        <v>#N/A</v>
      </c>
      <c r="AC290" s="62" t="e">
        <f>IFERROR(IF($B290=0,#N/A,AVERAGEIFS(INDEX(DATOS,0,$C290),INDEX(DATOS,0,$C290),"&lt;&gt;#N/D",INDEX(DATOS,0,$L$2),0,INDEX(DATOS,0,$M$2),1,INDEX(DATOS,0,$N$2),X290,INDEX(DATOS,0,$O$2),$D290)),#N/A)</f>
        <v>#N/A</v>
      </c>
      <c r="AD290" s="33"/>
      <c r="AE290" s="40" t="e">
        <f>IFERROR(IF(ISNA(Z290),#N/A,IF(I290=0,0,_xlfn.STDEV.P($Z290:Z290)/I290*100)),#N/A)</f>
        <v>#N/A</v>
      </c>
      <c r="AF290" s="40" t="e">
        <f>IFERROR(IF(ISNA(AA290),#N/A,IF(J290=0,0,_xlfn.STDEV.P($Z290:AA290)/J290*100)),#N/A)</f>
        <v>#N/A</v>
      </c>
      <c r="AG290" s="40" t="e">
        <f>IFERROR(IF(ISNA(AB290),#N/A,IF(K290=0,0,_xlfn.STDEV.P($Z290:AB290)/K290*100)),#N/A)</f>
        <v>#N/A</v>
      </c>
      <c r="AH290" s="40" t="e">
        <f>IFERROR(IF(ISNA(AC290),#N/A,IF(L290=0,0,_xlfn.STDEV.P($Z290:AC290)/L290*100)),#N/A)</f>
        <v>#N/A</v>
      </c>
      <c r="AI290" s="40"/>
    </row>
    <row r="291" spans="1:35" x14ac:dyDescent="0.35">
      <c r="A291">
        <f t="shared" si="335"/>
        <v>85</v>
      </c>
      <c r="B291" s="35">
        <f t="array" ref="B291">IF(B290=0,0,MIN(IF(INDEX(DATOS,0,$N$2)=$U291,IF(ISNUMBER(INDEX(DATOS,0,$C291)),IF(INDEX(DATOS,0,$L$2)=0,IF(INDEX(DATOS,0,$M$2)=1,IF(ISNA(MATCH(INDEX(DATOS,0,$O$2),IF($E$7:E290=E291,$D$7:D290),0)),INDEX(DATOS,0,$K$2))))))))</f>
        <v>0</v>
      </c>
      <c r="C291" s="32">
        <f t="shared" si="336"/>
        <v>20</v>
      </c>
      <c r="D291" s="34" t="str">
        <f>IF($B291=0,"--",INDEX(DATOS,$B291,O$2))</f>
        <v>--</v>
      </c>
      <c r="E291" s="64" t="s">
        <v>1</v>
      </c>
      <c r="F291" s="36" t="str">
        <f t="shared" si="281"/>
        <v>--</v>
      </c>
      <c r="G291" s="109" t="e">
        <f>VLOOKUP($D291,LOC_UNICOS,G$2,0)</f>
        <v>#N/A</v>
      </c>
      <c r="H291" s="109" t="e">
        <f>VLOOKUP($D291,LOC_UNICOS,H$2,0)</f>
        <v>#N/A</v>
      </c>
      <c r="I291" s="38">
        <f t="array" ref="I291">IF($B291=0,-999,IF(COUNTIFS($Z291:Z291,#N/A)&gt;0,-999,AVERAGE($Z291:Z291)))</f>
        <v>-999</v>
      </c>
      <c r="J291" s="38">
        <f t="array" ref="J291">IF($B291=0,-999,IF(COUNTIFS($Z291:AA291,#N/A)&gt;0,-999,AVERAGE($Z291:AA291)))</f>
        <v>-999</v>
      </c>
      <c r="K291" s="38">
        <f t="array" ref="K291">IF($B291=0,-999,IF(COUNTIFS($Z291:AB291,#N/A)&gt;0,-999,AVERAGE($Z291:AB291)))</f>
        <v>-999</v>
      </c>
      <c r="L291" s="38">
        <f t="array" ref="L291">IF($B291=0,-999,IF(COUNTIFS($Z291:AC291,#N/A)&gt;0,-999,AVERAGE($Z291:AC291)))</f>
        <v>-999</v>
      </c>
      <c r="M291" s="38">
        <f t="shared" si="331"/>
        <v>-999</v>
      </c>
      <c r="N291" s="38">
        <f t="shared" si="326"/>
        <v>-999</v>
      </c>
      <c r="O291" s="38">
        <f t="shared" si="327"/>
        <v>-999</v>
      </c>
      <c r="P291" s="38">
        <f t="shared" si="328"/>
        <v>-999</v>
      </c>
      <c r="Q291" s="37">
        <f t="shared" si="332"/>
        <v>0</v>
      </c>
      <c r="R291" s="37">
        <f t="shared" si="316"/>
        <v>0</v>
      </c>
      <c r="S291" s="37">
        <f t="shared" si="317"/>
        <v>0</v>
      </c>
      <c r="T291" s="37">
        <f t="shared" si="318"/>
        <v>0</v>
      </c>
      <c r="U291" s="37">
        <f t="shared" si="333"/>
        <v>2018</v>
      </c>
      <c r="V291" s="37">
        <f t="shared" ref="V291:X291" si="355">U291-1</f>
        <v>2017</v>
      </c>
      <c r="W291" s="37">
        <f t="shared" si="355"/>
        <v>2016</v>
      </c>
      <c r="X291" s="37">
        <f t="shared" si="355"/>
        <v>2015</v>
      </c>
      <c r="Y291" s="39"/>
      <c r="Z291" s="62" t="e">
        <f>IFERROR(IF($B291=0,#N/A,AVERAGEIFS(INDEX(DATOS,0,$C291),INDEX(DATOS,0,$C291),"&lt;&gt;#N/D",INDEX(DATOS,0,$L$2),0,INDEX(DATOS,0,$M$2),1,INDEX(DATOS,0,$N$2),U291,INDEX(DATOS,0,$O$2),$D291)),#N/A)</f>
        <v>#N/A</v>
      </c>
      <c r="AA291" s="62" t="e">
        <f>IFERROR(IF($B291=0,#N/A,AVERAGEIFS(INDEX(DATOS,0,$C291),INDEX(DATOS,0,$C291),"&lt;&gt;#N/D",INDEX(DATOS,0,$L$2),0,INDEX(DATOS,0,$M$2),1,INDEX(DATOS,0,$N$2),V291,INDEX(DATOS,0,$O$2),$D291)),#N/A)</f>
        <v>#N/A</v>
      </c>
      <c r="AB291" s="62" t="e">
        <f>IFERROR(IF($B291=0,#N/A,AVERAGEIFS(INDEX(DATOS,0,$C291),INDEX(DATOS,0,$C291),"&lt;&gt;#N/D",INDEX(DATOS,0,$L$2),0,INDEX(DATOS,0,$M$2),1,INDEX(DATOS,0,$N$2),W291,INDEX(DATOS,0,$O$2),$D291)),#N/A)</f>
        <v>#N/A</v>
      </c>
      <c r="AC291" s="62" t="e">
        <f>IFERROR(IF($B291=0,#N/A,AVERAGEIFS(INDEX(DATOS,0,$C291),INDEX(DATOS,0,$C291),"&lt;&gt;#N/D",INDEX(DATOS,0,$L$2),0,INDEX(DATOS,0,$M$2),1,INDEX(DATOS,0,$N$2),X291,INDEX(DATOS,0,$O$2),$D291)),#N/A)</f>
        <v>#N/A</v>
      </c>
      <c r="AD291" s="33"/>
      <c r="AE291" s="40" t="e">
        <f>IFERROR(IF(ISNA(Z291),#N/A,IF(I291=0,0,_xlfn.STDEV.P($Z291:Z291)/I291*100)),#N/A)</f>
        <v>#N/A</v>
      </c>
      <c r="AF291" s="40" t="e">
        <f>IFERROR(IF(ISNA(AA291),#N/A,IF(J291=0,0,_xlfn.STDEV.P($Z291:AA291)/J291*100)),#N/A)</f>
        <v>#N/A</v>
      </c>
      <c r="AG291" s="40" t="e">
        <f>IFERROR(IF(ISNA(AB291),#N/A,IF(K291=0,0,_xlfn.STDEV.P($Z291:AB291)/K291*100)),#N/A)</f>
        <v>#N/A</v>
      </c>
      <c r="AH291" s="40" t="e">
        <f>IFERROR(IF(ISNA(AC291),#N/A,IF(L291=0,0,_xlfn.STDEV.P($Z291:AC291)/L291*100)),#N/A)</f>
        <v>#N/A</v>
      </c>
      <c r="AI291" s="40"/>
    </row>
    <row r="292" spans="1:35" x14ac:dyDescent="0.35">
      <c r="A292">
        <f t="shared" si="335"/>
        <v>86</v>
      </c>
      <c r="B292" s="35">
        <f t="array" ref="B292">IF(B291=0,0,MIN(IF(INDEX(DATOS,0,$N$2)=$U292,IF(ISNUMBER(INDEX(DATOS,0,$C292)),IF(INDEX(DATOS,0,$L$2)=0,IF(INDEX(DATOS,0,$M$2)=1,IF(ISNA(MATCH(INDEX(DATOS,0,$O$2),IF($E$7:E291=E292,$D$7:D291),0)),INDEX(DATOS,0,$K$2))))))))</f>
        <v>0</v>
      </c>
      <c r="C292" s="32">
        <f t="shared" si="336"/>
        <v>20</v>
      </c>
      <c r="D292" s="34" t="str">
        <f>IF($B292=0,"--",INDEX(DATOS,$B292,O$2))</f>
        <v>--</v>
      </c>
      <c r="E292" s="64" t="s">
        <v>1</v>
      </c>
      <c r="F292" s="36" t="str">
        <f t="shared" si="281"/>
        <v>--</v>
      </c>
      <c r="G292" s="109" t="e">
        <f>VLOOKUP($D292,LOC_UNICOS,G$2,0)</f>
        <v>#N/A</v>
      </c>
      <c r="H292" s="109" t="e">
        <f>VLOOKUP($D292,LOC_UNICOS,H$2,0)</f>
        <v>#N/A</v>
      </c>
      <c r="I292" s="38">
        <f t="array" ref="I292">IF($B292=0,-999,IF(COUNTIFS($Z292:Z292,#N/A)&gt;0,-999,AVERAGE($Z292:Z292)))</f>
        <v>-999</v>
      </c>
      <c r="J292" s="38">
        <f t="array" ref="J292">IF($B292=0,-999,IF(COUNTIFS($Z292:AA292,#N/A)&gt;0,-999,AVERAGE($Z292:AA292)))</f>
        <v>-999</v>
      </c>
      <c r="K292" s="38">
        <f t="array" ref="K292">IF($B292=0,-999,IF(COUNTIFS($Z292:AB292,#N/A)&gt;0,-999,AVERAGE($Z292:AB292)))</f>
        <v>-999</v>
      </c>
      <c r="L292" s="38">
        <f t="array" ref="L292">IF($B292=0,-999,IF(COUNTIFS($Z292:AC292,#N/A)&gt;0,-999,AVERAGE($Z292:AC292)))</f>
        <v>-999</v>
      </c>
      <c r="M292" s="38">
        <f t="shared" si="331"/>
        <v>-999</v>
      </c>
      <c r="N292" s="38">
        <f t="shared" si="326"/>
        <v>-999</v>
      </c>
      <c r="O292" s="38">
        <f t="shared" si="327"/>
        <v>-999</v>
      </c>
      <c r="P292" s="38">
        <f t="shared" si="328"/>
        <v>-999</v>
      </c>
      <c r="Q292" s="37">
        <f t="shared" si="332"/>
        <v>0</v>
      </c>
      <c r="R292" s="37">
        <f t="shared" si="316"/>
        <v>0</v>
      </c>
      <c r="S292" s="37">
        <f t="shared" si="317"/>
        <v>0</v>
      </c>
      <c r="T292" s="37">
        <f t="shared" si="318"/>
        <v>0</v>
      </c>
      <c r="U292" s="37">
        <f t="shared" si="333"/>
        <v>2018</v>
      </c>
      <c r="V292" s="37">
        <f t="shared" ref="V292:X292" si="356">U292-1</f>
        <v>2017</v>
      </c>
      <c r="W292" s="37">
        <f t="shared" si="356"/>
        <v>2016</v>
      </c>
      <c r="X292" s="37">
        <f t="shared" si="356"/>
        <v>2015</v>
      </c>
      <c r="Y292" s="39"/>
      <c r="Z292" s="62" t="e">
        <f>IFERROR(IF($B292=0,#N/A,AVERAGEIFS(INDEX(DATOS,0,$C292),INDEX(DATOS,0,$C292),"&lt;&gt;#N/D",INDEX(DATOS,0,$L$2),0,INDEX(DATOS,0,$M$2),1,INDEX(DATOS,0,$N$2),U292,INDEX(DATOS,0,$O$2),$D292)),#N/A)</f>
        <v>#N/A</v>
      </c>
      <c r="AA292" s="62" t="e">
        <f>IFERROR(IF($B292=0,#N/A,AVERAGEIFS(INDEX(DATOS,0,$C292),INDEX(DATOS,0,$C292),"&lt;&gt;#N/D",INDEX(DATOS,0,$L$2),0,INDEX(DATOS,0,$M$2),1,INDEX(DATOS,0,$N$2),V292,INDEX(DATOS,0,$O$2),$D292)),#N/A)</f>
        <v>#N/A</v>
      </c>
      <c r="AB292" s="62" t="e">
        <f>IFERROR(IF($B292=0,#N/A,AVERAGEIFS(INDEX(DATOS,0,$C292),INDEX(DATOS,0,$C292),"&lt;&gt;#N/D",INDEX(DATOS,0,$L$2),0,INDEX(DATOS,0,$M$2),1,INDEX(DATOS,0,$N$2),W292,INDEX(DATOS,0,$O$2),$D292)),#N/A)</f>
        <v>#N/A</v>
      </c>
      <c r="AC292" s="62" t="e">
        <f>IFERROR(IF($B292=0,#N/A,AVERAGEIFS(INDEX(DATOS,0,$C292),INDEX(DATOS,0,$C292),"&lt;&gt;#N/D",INDEX(DATOS,0,$L$2),0,INDEX(DATOS,0,$M$2),1,INDEX(DATOS,0,$N$2),X292,INDEX(DATOS,0,$O$2),$D292)),#N/A)</f>
        <v>#N/A</v>
      </c>
      <c r="AD292" s="33"/>
      <c r="AE292" s="40" t="e">
        <f>IFERROR(IF(ISNA(Z292),#N/A,IF(I292=0,0,_xlfn.STDEV.P($Z292:Z292)/I292*100)),#N/A)</f>
        <v>#N/A</v>
      </c>
      <c r="AF292" s="40" t="e">
        <f>IFERROR(IF(ISNA(AA292),#N/A,IF(J292=0,0,_xlfn.STDEV.P($Z292:AA292)/J292*100)),#N/A)</f>
        <v>#N/A</v>
      </c>
      <c r="AG292" s="40" t="e">
        <f>IFERROR(IF(ISNA(AB292),#N/A,IF(K292=0,0,_xlfn.STDEV.P($Z292:AB292)/K292*100)),#N/A)</f>
        <v>#N/A</v>
      </c>
      <c r="AH292" s="40" t="e">
        <f>IFERROR(IF(ISNA(AC292),#N/A,IF(L292=0,0,_xlfn.STDEV.P($Z292:AC292)/L292*100)),#N/A)</f>
        <v>#N/A</v>
      </c>
      <c r="AI292" s="40"/>
    </row>
    <row r="293" spans="1:35" x14ac:dyDescent="0.35">
      <c r="A293">
        <f t="shared" si="335"/>
        <v>87</v>
      </c>
      <c r="B293" s="35">
        <f t="array" ref="B293">IF(B292=0,0,MIN(IF(INDEX(DATOS,0,$N$2)=$U293,IF(ISNUMBER(INDEX(DATOS,0,$C293)),IF(INDEX(DATOS,0,$L$2)=0,IF(INDEX(DATOS,0,$M$2)=1,IF(ISNA(MATCH(INDEX(DATOS,0,$O$2),IF($E$7:E292=E293,$D$7:D292),0)),INDEX(DATOS,0,$K$2))))))))</f>
        <v>0</v>
      </c>
      <c r="C293" s="32">
        <f t="shared" si="336"/>
        <v>20</v>
      </c>
      <c r="D293" s="34" t="str">
        <f>IF($B293=0,"--",INDEX(DATOS,$B293,O$2))</f>
        <v>--</v>
      </c>
      <c r="E293" s="64" t="s">
        <v>1</v>
      </c>
      <c r="F293" s="36" t="str">
        <f t="shared" ref="F293:F321" si="357">IFERROR(SUBSTITUTE(MID(D293,1,FIND(",",D293)-1),"Departamento de","Dpto."),D293)</f>
        <v>--</v>
      </c>
      <c r="G293" s="109" t="e">
        <f>VLOOKUP($D293,LOC_UNICOS,G$2,0)</f>
        <v>#N/A</v>
      </c>
      <c r="H293" s="109" t="e">
        <f>VLOOKUP($D293,LOC_UNICOS,H$2,0)</f>
        <v>#N/A</v>
      </c>
      <c r="I293" s="38">
        <f t="array" ref="I293">IF($B293=0,-999,IF(COUNTIFS($Z293:Z293,#N/A)&gt;0,-999,AVERAGE($Z293:Z293)))</f>
        <v>-999</v>
      </c>
      <c r="J293" s="38">
        <f t="array" ref="J293">IF($B293=0,-999,IF(COUNTIFS($Z293:AA293,#N/A)&gt;0,-999,AVERAGE($Z293:AA293)))</f>
        <v>-999</v>
      </c>
      <c r="K293" s="38">
        <f t="array" ref="K293">IF($B293=0,-999,IF(COUNTIFS($Z293:AB293,#N/A)&gt;0,-999,AVERAGE($Z293:AB293)))</f>
        <v>-999</v>
      </c>
      <c r="L293" s="38">
        <f t="array" ref="L293">IF($B293=0,-999,IF(COUNTIFS($Z293:AC293,#N/A)&gt;0,-999,AVERAGE($Z293:AC293)))</f>
        <v>-999</v>
      </c>
      <c r="M293" s="38">
        <f t="shared" si="331"/>
        <v>-999</v>
      </c>
      <c r="N293" s="38">
        <f t="shared" si="326"/>
        <v>-999</v>
      </c>
      <c r="O293" s="38">
        <f t="shared" si="327"/>
        <v>-999</v>
      </c>
      <c r="P293" s="38">
        <f t="shared" si="328"/>
        <v>-999</v>
      </c>
      <c r="Q293" s="37">
        <f t="shared" si="332"/>
        <v>0</v>
      </c>
      <c r="R293" s="37">
        <f t="shared" si="316"/>
        <v>0</v>
      </c>
      <c r="S293" s="37">
        <f t="shared" si="317"/>
        <v>0</v>
      </c>
      <c r="T293" s="37">
        <f t="shared" si="318"/>
        <v>0</v>
      </c>
      <c r="U293" s="37">
        <f t="shared" si="333"/>
        <v>2018</v>
      </c>
      <c r="V293" s="37">
        <f t="shared" ref="V293:X293" si="358">U293-1</f>
        <v>2017</v>
      </c>
      <c r="W293" s="37">
        <f t="shared" si="358"/>
        <v>2016</v>
      </c>
      <c r="X293" s="37">
        <f t="shared" si="358"/>
        <v>2015</v>
      </c>
      <c r="Y293" s="39"/>
      <c r="Z293" s="62" t="e">
        <f>IFERROR(IF($B293=0,#N/A,AVERAGEIFS(INDEX(DATOS,0,$C293),INDEX(DATOS,0,$C293),"&lt;&gt;#N/D",INDEX(DATOS,0,$L$2),0,INDEX(DATOS,0,$M$2),1,INDEX(DATOS,0,$N$2),U293,INDEX(DATOS,0,$O$2),$D293)),#N/A)</f>
        <v>#N/A</v>
      </c>
      <c r="AA293" s="62" t="e">
        <f>IFERROR(IF($B293=0,#N/A,AVERAGEIFS(INDEX(DATOS,0,$C293),INDEX(DATOS,0,$C293),"&lt;&gt;#N/D",INDEX(DATOS,0,$L$2),0,INDEX(DATOS,0,$M$2),1,INDEX(DATOS,0,$N$2),V293,INDEX(DATOS,0,$O$2),$D293)),#N/A)</f>
        <v>#N/A</v>
      </c>
      <c r="AB293" s="62" t="e">
        <f>IFERROR(IF($B293=0,#N/A,AVERAGEIFS(INDEX(DATOS,0,$C293),INDEX(DATOS,0,$C293),"&lt;&gt;#N/D",INDEX(DATOS,0,$L$2),0,INDEX(DATOS,0,$M$2),1,INDEX(DATOS,0,$N$2),W293,INDEX(DATOS,0,$O$2),$D293)),#N/A)</f>
        <v>#N/A</v>
      </c>
      <c r="AC293" s="62" t="e">
        <f>IFERROR(IF($B293=0,#N/A,AVERAGEIFS(INDEX(DATOS,0,$C293),INDEX(DATOS,0,$C293),"&lt;&gt;#N/D",INDEX(DATOS,0,$L$2),0,INDEX(DATOS,0,$M$2),1,INDEX(DATOS,0,$N$2),X293,INDEX(DATOS,0,$O$2),$D293)),#N/A)</f>
        <v>#N/A</v>
      </c>
      <c r="AD293" s="33"/>
      <c r="AE293" s="40" t="e">
        <f>IFERROR(IF(ISNA(Z293),#N/A,IF(I293=0,0,_xlfn.STDEV.P($Z293:Z293)/I293*100)),#N/A)</f>
        <v>#N/A</v>
      </c>
      <c r="AF293" s="40" t="e">
        <f>IFERROR(IF(ISNA(AA293),#N/A,IF(J293=0,0,_xlfn.STDEV.P($Z293:AA293)/J293*100)),#N/A)</f>
        <v>#N/A</v>
      </c>
      <c r="AG293" s="40" t="e">
        <f>IFERROR(IF(ISNA(AB293),#N/A,IF(K293=0,0,_xlfn.STDEV.P($Z293:AB293)/K293*100)),#N/A)</f>
        <v>#N/A</v>
      </c>
      <c r="AH293" s="40" t="e">
        <f>IFERROR(IF(ISNA(AC293),#N/A,IF(L293=0,0,_xlfn.STDEV.P($Z293:AC293)/L293*100)),#N/A)</f>
        <v>#N/A</v>
      </c>
      <c r="AI293" s="40"/>
    </row>
    <row r="294" spans="1:35" x14ac:dyDescent="0.35">
      <c r="A294">
        <f t="shared" si="335"/>
        <v>88</v>
      </c>
      <c r="B294" s="35">
        <f t="array" ref="B294">IF(B293=0,0,MIN(IF(INDEX(DATOS,0,$N$2)=$U294,IF(ISNUMBER(INDEX(DATOS,0,$C294)),IF(INDEX(DATOS,0,$L$2)=0,IF(INDEX(DATOS,0,$M$2)=1,IF(ISNA(MATCH(INDEX(DATOS,0,$O$2),IF($E$7:E293=E294,$D$7:D293),0)),INDEX(DATOS,0,$K$2))))))))</f>
        <v>0</v>
      </c>
      <c r="C294" s="32">
        <f t="shared" si="336"/>
        <v>20</v>
      </c>
      <c r="D294" s="34" t="str">
        <f>IF($B294=0,"--",INDEX(DATOS,$B294,O$2))</f>
        <v>--</v>
      </c>
      <c r="E294" s="64" t="s">
        <v>1</v>
      </c>
      <c r="F294" s="36" t="str">
        <f t="shared" si="357"/>
        <v>--</v>
      </c>
      <c r="G294" s="109" t="e">
        <f>VLOOKUP($D294,LOC_UNICOS,G$2,0)</f>
        <v>#N/A</v>
      </c>
      <c r="H294" s="109" t="e">
        <f>VLOOKUP($D294,LOC_UNICOS,H$2,0)</f>
        <v>#N/A</v>
      </c>
      <c r="I294" s="38">
        <f t="array" ref="I294">IF($B294=0,-999,IF(COUNTIFS($Z294:Z294,#N/A)&gt;0,-999,AVERAGE($Z294:Z294)))</f>
        <v>-999</v>
      </c>
      <c r="J294" s="38">
        <f t="array" ref="J294">IF($B294=0,-999,IF(COUNTIFS($Z294:AA294,#N/A)&gt;0,-999,AVERAGE($Z294:AA294)))</f>
        <v>-999</v>
      </c>
      <c r="K294" s="38">
        <f t="array" ref="K294">IF($B294=0,-999,IF(COUNTIFS($Z294:AB294,#N/A)&gt;0,-999,AVERAGE($Z294:AB294)))</f>
        <v>-999</v>
      </c>
      <c r="L294" s="38">
        <f t="array" ref="L294">IF($B294=0,-999,IF(COUNTIFS($Z294:AC294,#N/A)&gt;0,-999,AVERAGE($Z294:AC294)))</f>
        <v>-999</v>
      </c>
      <c r="M294" s="38">
        <f t="shared" si="331"/>
        <v>-999</v>
      </c>
      <c r="N294" s="38">
        <f t="shared" si="326"/>
        <v>-999</v>
      </c>
      <c r="O294" s="38">
        <f t="shared" si="327"/>
        <v>-999</v>
      </c>
      <c r="P294" s="38">
        <f t="shared" si="328"/>
        <v>-999</v>
      </c>
      <c r="Q294" s="37">
        <f t="shared" si="332"/>
        <v>0</v>
      </c>
      <c r="R294" s="37">
        <f t="shared" si="316"/>
        <v>0</v>
      </c>
      <c r="S294" s="37">
        <f t="shared" si="317"/>
        <v>0</v>
      </c>
      <c r="T294" s="37">
        <f t="shared" si="318"/>
        <v>0</v>
      </c>
      <c r="U294" s="37">
        <f t="shared" si="333"/>
        <v>2018</v>
      </c>
      <c r="V294" s="37">
        <f t="shared" ref="V294:X294" si="359">U294-1</f>
        <v>2017</v>
      </c>
      <c r="W294" s="37">
        <f t="shared" si="359"/>
        <v>2016</v>
      </c>
      <c r="X294" s="37">
        <f t="shared" si="359"/>
        <v>2015</v>
      </c>
      <c r="Y294" s="39"/>
      <c r="Z294" s="62" t="e">
        <f>IFERROR(IF($B294=0,#N/A,AVERAGEIFS(INDEX(DATOS,0,$C294),INDEX(DATOS,0,$C294),"&lt;&gt;#N/D",INDEX(DATOS,0,$L$2),0,INDEX(DATOS,0,$M$2),1,INDEX(DATOS,0,$N$2),U294,INDEX(DATOS,0,$O$2),$D294)),#N/A)</f>
        <v>#N/A</v>
      </c>
      <c r="AA294" s="62" t="e">
        <f>IFERROR(IF($B294=0,#N/A,AVERAGEIFS(INDEX(DATOS,0,$C294),INDEX(DATOS,0,$C294),"&lt;&gt;#N/D",INDEX(DATOS,0,$L$2),0,INDEX(DATOS,0,$M$2),1,INDEX(DATOS,0,$N$2),V294,INDEX(DATOS,0,$O$2),$D294)),#N/A)</f>
        <v>#N/A</v>
      </c>
      <c r="AB294" s="62" t="e">
        <f>IFERROR(IF($B294=0,#N/A,AVERAGEIFS(INDEX(DATOS,0,$C294),INDEX(DATOS,0,$C294),"&lt;&gt;#N/D",INDEX(DATOS,0,$L$2),0,INDEX(DATOS,0,$M$2),1,INDEX(DATOS,0,$N$2),W294,INDEX(DATOS,0,$O$2),$D294)),#N/A)</f>
        <v>#N/A</v>
      </c>
      <c r="AC294" s="62" t="e">
        <f>IFERROR(IF($B294=0,#N/A,AVERAGEIFS(INDEX(DATOS,0,$C294),INDEX(DATOS,0,$C294),"&lt;&gt;#N/D",INDEX(DATOS,0,$L$2),0,INDEX(DATOS,0,$M$2),1,INDEX(DATOS,0,$N$2),X294,INDEX(DATOS,0,$O$2),$D294)),#N/A)</f>
        <v>#N/A</v>
      </c>
      <c r="AD294" s="33"/>
      <c r="AE294" s="40" t="e">
        <f>IFERROR(IF(ISNA(Z294),#N/A,IF(I294=0,0,_xlfn.STDEV.P($Z294:Z294)/I294*100)),#N/A)</f>
        <v>#N/A</v>
      </c>
      <c r="AF294" s="40" t="e">
        <f>IFERROR(IF(ISNA(AA294),#N/A,IF(J294=0,0,_xlfn.STDEV.P($Z294:AA294)/J294*100)),#N/A)</f>
        <v>#N/A</v>
      </c>
      <c r="AG294" s="40" t="e">
        <f>IFERROR(IF(ISNA(AB294),#N/A,IF(K294=0,0,_xlfn.STDEV.P($Z294:AB294)/K294*100)),#N/A)</f>
        <v>#N/A</v>
      </c>
      <c r="AH294" s="40" t="e">
        <f>IFERROR(IF(ISNA(AC294),#N/A,IF(L294=0,0,_xlfn.STDEV.P($Z294:AC294)/L294*100)),#N/A)</f>
        <v>#N/A</v>
      </c>
      <c r="AI294" s="40"/>
    </row>
    <row r="295" spans="1:35" x14ac:dyDescent="0.35">
      <c r="A295">
        <f t="shared" si="335"/>
        <v>89</v>
      </c>
      <c r="B295" s="35">
        <f t="array" ref="B295">IF(B294=0,0,MIN(IF(INDEX(DATOS,0,$N$2)=$U295,IF(ISNUMBER(INDEX(DATOS,0,$C295)),IF(INDEX(DATOS,0,$L$2)=0,IF(INDEX(DATOS,0,$M$2)=1,IF(ISNA(MATCH(INDEX(DATOS,0,$O$2),IF($E$7:E294=E295,$D$7:D294),0)),INDEX(DATOS,0,$K$2))))))))</f>
        <v>0</v>
      </c>
      <c r="C295" s="32">
        <f t="shared" si="336"/>
        <v>20</v>
      </c>
      <c r="D295" s="34" t="str">
        <f>IF($B295=0,"--",INDEX(DATOS,$B295,O$2))</f>
        <v>--</v>
      </c>
      <c r="E295" s="64" t="s">
        <v>1</v>
      </c>
      <c r="F295" s="36" t="str">
        <f t="shared" si="357"/>
        <v>--</v>
      </c>
      <c r="G295" s="109" t="e">
        <f>VLOOKUP($D295,LOC_UNICOS,G$2,0)</f>
        <v>#N/A</v>
      </c>
      <c r="H295" s="109" t="e">
        <f>VLOOKUP($D295,LOC_UNICOS,H$2,0)</f>
        <v>#N/A</v>
      </c>
      <c r="I295" s="38">
        <f t="array" ref="I295">IF($B295=0,-999,IF(COUNTIFS($Z295:Z295,#N/A)&gt;0,-999,AVERAGE($Z295:Z295)))</f>
        <v>-999</v>
      </c>
      <c r="J295" s="38">
        <f t="array" ref="J295">IF($B295=0,-999,IF(COUNTIFS($Z295:AA295,#N/A)&gt;0,-999,AVERAGE($Z295:AA295)))</f>
        <v>-999</v>
      </c>
      <c r="K295" s="38">
        <f t="array" ref="K295">IF($B295=0,-999,IF(COUNTIFS($Z295:AB295,#N/A)&gt;0,-999,AVERAGE($Z295:AB295)))</f>
        <v>-999</v>
      </c>
      <c r="L295" s="38">
        <f t="array" ref="L295">IF($B295=0,-999,IF(COUNTIFS($Z295:AC295,#N/A)&gt;0,-999,AVERAGE($Z295:AC295)))</f>
        <v>-999</v>
      </c>
      <c r="M295" s="38">
        <f t="shared" si="331"/>
        <v>-999</v>
      </c>
      <c r="N295" s="38">
        <f t="shared" si="326"/>
        <v>-999</v>
      </c>
      <c r="O295" s="38">
        <f t="shared" si="327"/>
        <v>-999</v>
      </c>
      <c r="P295" s="38">
        <f t="shared" si="328"/>
        <v>-999</v>
      </c>
      <c r="Q295" s="37">
        <f t="shared" si="332"/>
        <v>0</v>
      </c>
      <c r="R295" s="37">
        <f t="shared" si="316"/>
        <v>0</v>
      </c>
      <c r="S295" s="37">
        <f t="shared" si="317"/>
        <v>0</v>
      </c>
      <c r="T295" s="37">
        <f t="shared" si="318"/>
        <v>0</v>
      </c>
      <c r="U295" s="37">
        <f t="shared" si="333"/>
        <v>2018</v>
      </c>
      <c r="V295" s="37">
        <f t="shared" ref="V295:X295" si="360">U295-1</f>
        <v>2017</v>
      </c>
      <c r="W295" s="37">
        <f t="shared" si="360"/>
        <v>2016</v>
      </c>
      <c r="X295" s="37">
        <f t="shared" si="360"/>
        <v>2015</v>
      </c>
      <c r="Y295" s="39"/>
      <c r="Z295" s="62" t="e">
        <f>IFERROR(IF($B295=0,#N/A,AVERAGEIFS(INDEX(DATOS,0,$C295),INDEX(DATOS,0,$C295),"&lt;&gt;#N/D",INDEX(DATOS,0,$L$2),0,INDEX(DATOS,0,$M$2),1,INDEX(DATOS,0,$N$2),U295,INDEX(DATOS,0,$O$2),$D295)),#N/A)</f>
        <v>#N/A</v>
      </c>
      <c r="AA295" s="62" t="e">
        <f>IFERROR(IF($B295=0,#N/A,AVERAGEIFS(INDEX(DATOS,0,$C295),INDEX(DATOS,0,$C295),"&lt;&gt;#N/D",INDEX(DATOS,0,$L$2),0,INDEX(DATOS,0,$M$2),1,INDEX(DATOS,0,$N$2),V295,INDEX(DATOS,0,$O$2),$D295)),#N/A)</f>
        <v>#N/A</v>
      </c>
      <c r="AB295" s="62" t="e">
        <f>IFERROR(IF($B295=0,#N/A,AVERAGEIFS(INDEX(DATOS,0,$C295),INDEX(DATOS,0,$C295),"&lt;&gt;#N/D",INDEX(DATOS,0,$L$2),0,INDEX(DATOS,0,$M$2),1,INDEX(DATOS,0,$N$2),W295,INDEX(DATOS,0,$O$2),$D295)),#N/A)</f>
        <v>#N/A</v>
      </c>
      <c r="AC295" s="62" t="e">
        <f>IFERROR(IF($B295=0,#N/A,AVERAGEIFS(INDEX(DATOS,0,$C295),INDEX(DATOS,0,$C295),"&lt;&gt;#N/D",INDEX(DATOS,0,$L$2),0,INDEX(DATOS,0,$M$2),1,INDEX(DATOS,0,$N$2),X295,INDEX(DATOS,0,$O$2),$D295)),#N/A)</f>
        <v>#N/A</v>
      </c>
      <c r="AD295" s="33"/>
      <c r="AE295" s="40" t="e">
        <f>IFERROR(IF(ISNA(Z295),#N/A,IF(I295=0,0,_xlfn.STDEV.P($Z295:Z295)/I295*100)),#N/A)</f>
        <v>#N/A</v>
      </c>
      <c r="AF295" s="40" t="e">
        <f>IFERROR(IF(ISNA(AA295),#N/A,IF(J295=0,0,_xlfn.STDEV.P($Z295:AA295)/J295*100)),#N/A)</f>
        <v>#N/A</v>
      </c>
      <c r="AG295" s="40" t="e">
        <f>IFERROR(IF(ISNA(AB295),#N/A,IF(K295=0,0,_xlfn.STDEV.P($Z295:AB295)/K295*100)),#N/A)</f>
        <v>#N/A</v>
      </c>
      <c r="AH295" s="40" t="e">
        <f>IFERROR(IF(ISNA(AC295),#N/A,IF(L295=0,0,_xlfn.STDEV.P($Z295:AC295)/L295*100)),#N/A)</f>
        <v>#N/A</v>
      </c>
      <c r="AI295" s="40"/>
    </row>
    <row r="296" spans="1:35" x14ac:dyDescent="0.35">
      <c r="A296">
        <f t="shared" si="335"/>
        <v>90</v>
      </c>
      <c r="B296" s="35">
        <f t="array" ref="B296">IF(B295=0,0,MIN(IF(INDEX(DATOS,0,$N$2)=$U296,IF(ISNUMBER(INDEX(DATOS,0,$C296)),IF(INDEX(DATOS,0,$L$2)=0,IF(INDEX(DATOS,0,$M$2)=1,IF(ISNA(MATCH(INDEX(DATOS,0,$O$2),IF($E$7:E295=E296,$D$7:D295),0)),INDEX(DATOS,0,$K$2))))))))</f>
        <v>0</v>
      </c>
      <c r="C296" s="32">
        <f t="shared" si="336"/>
        <v>20</v>
      </c>
      <c r="D296" s="34" t="str">
        <f>IF($B296=0,"--",INDEX(DATOS,$B296,O$2))</f>
        <v>--</v>
      </c>
      <c r="E296" s="64" t="s">
        <v>1</v>
      </c>
      <c r="F296" s="36" t="str">
        <f t="shared" si="357"/>
        <v>--</v>
      </c>
      <c r="G296" s="109" t="e">
        <f>VLOOKUP($D296,LOC_UNICOS,G$2,0)</f>
        <v>#N/A</v>
      </c>
      <c r="H296" s="109" t="e">
        <f>VLOOKUP($D296,LOC_UNICOS,H$2,0)</f>
        <v>#N/A</v>
      </c>
      <c r="I296" s="38">
        <f t="array" ref="I296">IF($B296=0,-999,IF(COUNTIFS($Z296:Z296,#N/A)&gt;0,-999,AVERAGE($Z296:Z296)))</f>
        <v>-999</v>
      </c>
      <c r="J296" s="38">
        <f t="array" ref="J296">IF($B296=0,-999,IF(COUNTIFS($Z296:AA296,#N/A)&gt;0,-999,AVERAGE($Z296:AA296)))</f>
        <v>-999</v>
      </c>
      <c r="K296" s="38">
        <f t="array" ref="K296">IF($B296=0,-999,IF(COUNTIFS($Z296:AB296,#N/A)&gt;0,-999,AVERAGE($Z296:AB296)))</f>
        <v>-999</v>
      </c>
      <c r="L296" s="38">
        <f t="array" ref="L296">IF($B296=0,-999,IF(COUNTIFS($Z296:AC296,#N/A)&gt;0,-999,AVERAGE($Z296:AC296)))</f>
        <v>-999</v>
      </c>
      <c r="M296" s="38">
        <f t="shared" si="331"/>
        <v>-999</v>
      </c>
      <c r="N296" s="38">
        <f t="shared" si="326"/>
        <v>-999</v>
      </c>
      <c r="O296" s="38">
        <f t="shared" si="327"/>
        <v>-999</v>
      </c>
      <c r="P296" s="38">
        <f t="shared" si="328"/>
        <v>-999</v>
      </c>
      <c r="Q296" s="37">
        <f t="shared" si="332"/>
        <v>0</v>
      </c>
      <c r="R296" s="37">
        <f t="shared" si="316"/>
        <v>0</v>
      </c>
      <c r="S296" s="37">
        <f t="shared" si="317"/>
        <v>0</v>
      </c>
      <c r="T296" s="37">
        <f t="shared" si="318"/>
        <v>0</v>
      </c>
      <c r="U296" s="37">
        <f t="shared" si="333"/>
        <v>2018</v>
      </c>
      <c r="V296" s="37">
        <f t="shared" ref="V296:X296" si="361">U296-1</f>
        <v>2017</v>
      </c>
      <c r="W296" s="37">
        <f t="shared" si="361"/>
        <v>2016</v>
      </c>
      <c r="X296" s="37">
        <f t="shared" si="361"/>
        <v>2015</v>
      </c>
      <c r="Y296" s="39"/>
      <c r="Z296" s="62" t="e">
        <f>IFERROR(IF($B296=0,#N/A,AVERAGEIFS(INDEX(DATOS,0,$C296),INDEX(DATOS,0,$C296),"&lt;&gt;#N/D",INDEX(DATOS,0,$L$2),0,INDEX(DATOS,0,$M$2),1,INDEX(DATOS,0,$N$2),U296,INDEX(DATOS,0,$O$2),$D296)),#N/A)</f>
        <v>#N/A</v>
      </c>
      <c r="AA296" s="62" t="e">
        <f>IFERROR(IF($B296=0,#N/A,AVERAGEIFS(INDEX(DATOS,0,$C296),INDEX(DATOS,0,$C296),"&lt;&gt;#N/D",INDEX(DATOS,0,$L$2),0,INDEX(DATOS,0,$M$2),1,INDEX(DATOS,0,$N$2),V296,INDEX(DATOS,0,$O$2),$D296)),#N/A)</f>
        <v>#N/A</v>
      </c>
      <c r="AB296" s="62" t="e">
        <f>IFERROR(IF($B296=0,#N/A,AVERAGEIFS(INDEX(DATOS,0,$C296),INDEX(DATOS,0,$C296),"&lt;&gt;#N/D",INDEX(DATOS,0,$L$2),0,INDEX(DATOS,0,$M$2),1,INDEX(DATOS,0,$N$2),W296,INDEX(DATOS,0,$O$2),$D296)),#N/A)</f>
        <v>#N/A</v>
      </c>
      <c r="AC296" s="62" t="e">
        <f>IFERROR(IF($B296=0,#N/A,AVERAGEIFS(INDEX(DATOS,0,$C296),INDEX(DATOS,0,$C296),"&lt;&gt;#N/D",INDEX(DATOS,0,$L$2),0,INDEX(DATOS,0,$M$2),1,INDEX(DATOS,0,$N$2),X296,INDEX(DATOS,0,$O$2),$D296)),#N/A)</f>
        <v>#N/A</v>
      </c>
      <c r="AD296" s="33"/>
      <c r="AE296" s="40" t="e">
        <f>IFERROR(IF(ISNA(Z296),#N/A,IF(I296=0,0,_xlfn.STDEV.P($Z296:Z296)/I296*100)),#N/A)</f>
        <v>#N/A</v>
      </c>
      <c r="AF296" s="40" t="e">
        <f>IFERROR(IF(ISNA(AA296),#N/A,IF(J296=0,0,_xlfn.STDEV.P($Z296:AA296)/J296*100)),#N/A)</f>
        <v>#N/A</v>
      </c>
      <c r="AG296" s="40" t="e">
        <f>IFERROR(IF(ISNA(AB296),#N/A,IF(K296=0,0,_xlfn.STDEV.P($Z296:AB296)/K296*100)),#N/A)</f>
        <v>#N/A</v>
      </c>
      <c r="AH296" s="40" t="e">
        <f>IFERROR(IF(ISNA(AC296),#N/A,IF(L296=0,0,_xlfn.STDEV.P($Z296:AC296)/L296*100)),#N/A)</f>
        <v>#N/A</v>
      </c>
      <c r="AI296" s="40"/>
    </row>
    <row r="297" spans="1:35" x14ac:dyDescent="0.35">
      <c r="A297">
        <f t="shared" si="335"/>
        <v>91</v>
      </c>
      <c r="B297" s="35">
        <f t="array" ref="B297">IF(B296=0,0,MIN(IF(INDEX(DATOS,0,$N$2)=$U297,IF(ISNUMBER(INDEX(DATOS,0,$C297)),IF(INDEX(DATOS,0,$L$2)=0,IF(INDEX(DATOS,0,$M$2)=1,IF(ISNA(MATCH(INDEX(DATOS,0,$O$2),IF($E$7:E296=E297,$D$7:D296),0)),INDEX(DATOS,0,$K$2))))))))</f>
        <v>0</v>
      </c>
      <c r="C297" s="32">
        <f t="shared" si="336"/>
        <v>20</v>
      </c>
      <c r="D297" s="34" t="str">
        <f>IF($B297=0,"--",INDEX(DATOS,$B297,O$2))</f>
        <v>--</v>
      </c>
      <c r="E297" s="64" t="s">
        <v>1</v>
      </c>
      <c r="F297" s="36" t="str">
        <f t="shared" si="357"/>
        <v>--</v>
      </c>
      <c r="G297" s="109" t="e">
        <f>VLOOKUP($D297,LOC_UNICOS,G$2,0)</f>
        <v>#N/A</v>
      </c>
      <c r="H297" s="109" t="e">
        <f>VLOOKUP($D297,LOC_UNICOS,H$2,0)</f>
        <v>#N/A</v>
      </c>
      <c r="I297" s="38">
        <f t="array" ref="I297">IF($B297=0,-999,IF(COUNTIFS($Z297:Z297,#N/A)&gt;0,-999,AVERAGE($Z297:Z297)))</f>
        <v>-999</v>
      </c>
      <c r="J297" s="38">
        <f t="array" ref="J297">IF($B297=0,-999,IF(COUNTIFS($Z297:AA297,#N/A)&gt;0,-999,AVERAGE($Z297:AA297)))</f>
        <v>-999</v>
      </c>
      <c r="K297" s="38">
        <f t="array" ref="K297">IF($B297=0,-999,IF(COUNTIFS($Z297:AB297,#N/A)&gt;0,-999,AVERAGE($Z297:AB297)))</f>
        <v>-999</v>
      </c>
      <c r="L297" s="38">
        <f t="array" ref="L297">IF($B297=0,-999,IF(COUNTIFS($Z297:AC297,#N/A)&gt;0,-999,AVERAGE($Z297:AC297)))</f>
        <v>-999</v>
      </c>
      <c r="M297" s="38">
        <f t="shared" si="331"/>
        <v>-999</v>
      </c>
      <c r="N297" s="38">
        <f t="shared" si="326"/>
        <v>-999</v>
      </c>
      <c r="O297" s="38">
        <f t="shared" si="327"/>
        <v>-999</v>
      </c>
      <c r="P297" s="38">
        <f t="shared" si="328"/>
        <v>-999</v>
      </c>
      <c r="Q297" s="37">
        <f t="shared" si="332"/>
        <v>0</v>
      </c>
      <c r="R297" s="37">
        <f t="shared" si="316"/>
        <v>0</v>
      </c>
      <c r="S297" s="37">
        <f t="shared" si="317"/>
        <v>0</v>
      </c>
      <c r="T297" s="37">
        <f t="shared" si="318"/>
        <v>0</v>
      </c>
      <c r="U297" s="37">
        <f t="shared" si="333"/>
        <v>2018</v>
      </c>
      <c r="V297" s="37">
        <f t="shared" ref="V297:X297" si="362">U297-1</f>
        <v>2017</v>
      </c>
      <c r="W297" s="37">
        <f t="shared" si="362"/>
        <v>2016</v>
      </c>
      <c r="X297" s="37">
        <f t="shared" si="362"/>
        <v>2015</v>
      </c>
      <c r="Y297" s="39"/>
      <c r="Z297" s="62" t="e">
        <f>IFERROR(IF($B297=0,#N/A,AVERAGEIFS(INDEX(DATOS,0,$C297),INDEX(DATOS,0,$C297),"&lt;&gt;#N/D",INDEX(DATOS,0,$L$2),0,INDEX(DATOS,0,$M$2),1,INDEX(DATOS,0,$N$2),U297,INDEX(DATOS,0,$O$2),$D297)),#N/A)</f>
        <v>#N/A</v>
      </c>
      <c r="AA297" s="62" t="e">
        <f>IFERROR(IF($B297=0,#N/A,AVERAGEIFS(INDEX(DATOS,0,$C297),INDEX(DATOS,0,$C297),"&lt;&gt;#N/D",INDEX(DATOS,0,$L$2),0,INDEX(DATOS,0,$M$2),1,INDEX(DATOS,0,$N$2),V297,INDEX(DATOS,0,$O$2),$D297)),#N/A)</f>
        <v>#N/A</v>
      </c>
      <c r="AB297" s="62" t="e">
        <f>IFERROR(IF($B297=0,#N/A,AVERAGEIFS(INDEX(DATOS,0,$C297),INDEX(DATOS,0,$C297),"&lt;&gt;#N/D",INDEX(DATOS,0,$L$2),0,INDEX(DATOS,0,$M$2),1,INDEX(DATOS,0,$N$2),W297,INDEX(DATOS,0,$O$2),$D297)),#N/A)</f>
        <v>#N/A</v>
      </c>
      <c r="AC297" s="62" t="e">
        <f>IFERROR(IF($B297=0,#N/A,AVERAGEIFS(INDEX(DATOS,0,$C297),INDEX(DATOS,0,$C297),"&lt;&gt;#N/D",INDEX(DATOS,0,$L$2),0,INDEX(DATOS,0,$M$2),1,INDEX(DATOS,0,$N$2),X297,INDEX(DATOS,0,$O$2),$D297)),#N/A)</f>
        <v>#N/A</v>
      </c>
      <c r="AD297" s="33"/>
      <c r="AE297" s="40" t="e">
        <f>IFERROR(IF(ISNA(Z297),#N/A,IF(I297=0,0,_xlfn.STDEV.P($Z297:Z297)/I297*100)),#N/A)</f>
        <v>#N/A</v>
      </c>
      <c r="AF297" s="40" t="e">
        <f>IFERROR(IF(ISNA(AA297),#N/A,IF(J297=0,0,_xlfn.STDEV.P($Z297:AA297)/J297*100)),#N/A)</f>
        <v>#N/A</v>
      </c>
      <c r="AG297" s="40" t="e">
        <f>IFERROR(IF(ISNA(AB297),#N/A,IF(K297=0,0,_xlfn.STDEV.P($Z297:AB297)/K297*100)),#N/A)</f>
        <v>#N/A</v>
      </c>
      <c r="AH297" s="40" t="e">
        <f>IFERROR(IF(ISNA(AC297),#N/A,IF(L297=0,0,_xlfn.STDEV.P($Z297:AC297)/L297*100)),#N/A)</f>
        <v>#N/A</v>
      </c>
      <c r="AI297" s="40"/>
    </row>
    <row r="298" spans="1:35" x14ac:dyDescent="0.35">
      <c r="A298">
        <f t="shared" si="335"/>
        <v>92</v>
      </c>
      <c r="B298" s="35">
        <f t="array" ref="B298">IF(B297=0,0,MIN(IF(INDEX(DATOS,0,$N$2)=$U298,IF(ISNUMBER(INDEX(DATOS,0,$C298)),IF(INDEX(DATOS,0,$L$2)=0,IF(INDEX(DATOS,0,$M$2)=1,IF(ISNA(MATCH(INDEX(DATOS,0,$O$2),IF($E$7:E297=E298,$D$7:D297),0)),INDEX(DATOS,0,$K$2))))))))</f>
        <v>0</v>
      </c>
      <c r="C298" s="32">
        <f t="shared" si="336"/>
        <v>20</v>
      </c>
      <c r="D298" s="34" t="str">
        <f>IF($B298=0,"--",INDEX(DATOS,$B298,O$2))</f>
        <v>--</v>
      </c>
      <c r="E298" s="64" t="s">
        <v>1</v>
      </c>
      <c r="F298" s="36" t="str">
        <f t="shared" si="357"/>
        <v>--</v>
      </c>
      <c r="G298" s="109" t="e">
        <f>VLOOKUP($D298,LOC_UNICOS,G$2,0)</f>
        <v>#N/A</v>
      </c>
      <c r="H298" s="109" t="e">
        <f>VLOOKUP($D298,LOC_UNICOS,H$2,0)</f>
        <v>#N/A</v>
      </c>
      <c r="I298" s="38">
        <f t="array" ref="I298">IF($B298=0,-999,IF(COUNTIFS($Z298:Z298,#N/A)&gt;0,-999,AVERAGE($Z298:Z298)))</f>
        <v>-999</v>
      </c>
      <c r="J298" s="38">
        <f t="array" ref="J298">IF($B298=0,-999,IF(COUNTIFS($Z298:AA298,#N/A)&gt;0,-999,AVERAGE($Z298:AA298)))</f>
        <v>-999</v>
      </c>
      <c r="K298" s="38">
        <f t="array" ref="K298">IF($B298=0,-999,IF(COUNTIFS($Z298:AB298,#N/A)&gt;0,-999,AVERAGE($Z298:AB298)))</f>
        <v>-999</v>
      </c>
      <c r="L298" s="38">
        <f t="array" ref="L298">IF($B298=0,-999,IF(COUNTIFS($Z298:AC298,#N/A)&gt;0,-999,AVERAGE($Z298:AC298)))</f>
        <v>-999</v>
      </c>
      <c r="M298" s="38">
        <f t="shared" si="331"/>
        <v>-999</v>
      </c>
      <c r="N298" s="38">
        <f t="shared" si="326"/>
        <v>-999</v>
      </c>
      <c r="O298" s="38">
        <f t="shared" si="327"/>
        <v>-999</v>
      </c>
      <c r="P298" s="38">
        <f t="shared" si="328"/>
        <v>-999</v>
      </c>
      <c r="Q298" s="37">
        <f t="shared" si="332"/>
        <v>0</v>
      </c>
      <c r="R298" s="37">
        <f t="shared" si="316"/>
        <v>0</v>
      </c>
      <c r="S298" s="37">
        <f t="shared" si="317"/>
        <v>0</v>
      </c>
      <c r="T298" s="37">
        <f t="shared" si="318"/>
        <v>0</v>
      </c>
      <c r="U298" s="37">
        <f t="shared" si="333"/>
        <v>2018</v>
      </c>
      <c r="V298" s="37">
        <f t="shared" ref="V298:X298" si="363">U298-1</f>
        <v>2017</v>
      </c>
      <c r="W298" s="37">
        <f t="shared" si="363"/>
        <v>2016</v>
      </c>
      <c r="X298" s="37">
        <f t="shared" si="363"/>
        <v>2015</v>
      </c>
      <c r="Y298" s="39"/>
      <c r="Z298" s="62" t="e">
        <f>IFERROR(IF($B298=0,#N/A,AVERAGEIFS(INDEX(DATOS,0,$C298),INDEX(DATOS,0,$C298),"&lt;&gt;#N/D",INDEX(DATOS,0,$L$2),0,INDEX(DATOS,0,$M$2),1,INDEX(DATOS,0,$N$2),U298,INDEX(DATOS,0,$O$2),$D298)),#N/A)</f>
        <v>#N/A</v>
      </c>
      <c r="AA298" s="62" t="e">
        <f>IFERROR(IF($B298=0,#N/A,AVERAGEIFS(INDEX(DATOS,0,$C298),INDEX(DATOS,0,$C298),"&lt;&gt;#N/D",INDEX(DATOS,0,$L$2),0,INDEX(DATOS,0,$M$2),1,INDEX(DATOS,0,$N$2),V298,INDEX(DATOS,0,$O$2),$D298)),#N/A)</f>
        <v>#N/A</v>
      </c>
      <c r="AB298" s="62" t="e">
        <f>IFERROR(IF($B298=0,#N/A,AVERAGEIFS(INDEX(DATOS,0,$C298),INDEX(DATOS,0,$C298),"&lt;&gt;#N/D",INDEX(DATOS,0,$L$2),0,INDEX(DATOS,0,$M$2),1,INDEX(DATOS,0,$N$2),W298,INDEX(DATOS,0,$O$2),$D298)),#N/A)</f>
        <v>#N/A</v>
      </c>
      <c r="AC298" s="62" t="e">
        <f>IFERROR(IF($B298=0,#N/A,AVERAGEIFS(INDEX(DATOS,0,$C298),INDEX(DATOS,0,$C298),"&lt;&gt;#N/D",INDEX(DATOS,0,$L$2),0,INDEX(DATOS,0,$M$2),1,INDEX(DATOS,0,$N$2),X298,INDEX(DATOS,0,$O$2),$D298)),#N/A)</f>
        <v>#N/A</v>
      </c>
      <c r="AD298" s="33"/>
      <c r="AE298" s="40" t="e">
        <f>IFERROR(IF(ISNA(Z298),#N/A,IF(I298=0,0,_xlfn.STDEV.P($Z298:Z298)/I298*100)),#N/A)</f>
        <v>#N/A</v>
      </c>
      <c r="AF298" s="40" t="e">
        <f>IFERROR(IF(ISNA(AA298),#N/A,IF(J298=0,0,_xlfn.STDEV.P($Z298:AA298)/J298*100)),#N/A)</f>
        <v>#N/A</v>
      </c>
      <c r="AG298" s="40" t="e">
        <f>IFERROR(IF(ISNA(AB298),#N/A,IF(K298=0,0,_xlfn.STDEV.P($Z298:AB298)/K298*100)),#N/A)</f>
        <v>#N/A</v>
      </c>
      <c r="AH298" s="40" t="e">
        <f>IFERROR(IF(ISNA(AC298),#N/A,IF(L298=0,0,_xlfn.STDEV.P($Z298:AC298)/L298*100)),#N/A)</f>
        <v>#N/A</v>
      </c>
      <c r="AI298" s="40"/>
    </row>
    <row r="299" spans="1:35" x14ac:dyDescent="0.35">
      <c r="A299">
        <f t="shared" si="335"/>
        <v>93</v>
      </c>
      <c r="B299" s="35">
        <f t="array" ref="B299">IF(B298=0,0,MIN(IF(INDEX(DATOS,0,$N$2)=$U299,IF(ISNUMBER(INDEX(DATOS,0,$C299)),IF(INDEX(DATOS,0,$L$2)=0,IF(INDEX(DATOS,0,$M$2)=1,IF(ISNA(MATCH(INDEX(DATOS,0,$O$2),IF($E$7:E298=E299,$D$7:D298),0)),INDEX(DATOS,0,$K$2))))))))</f>
        <v>0</v>
      </c>
      <c r="C299" s="32">
        <f t="shared" si="336"/>
        <v>20</v>
      </c>
      <c r="D299" s="34" t="str">
        <f>IF($B299=0,"--",INDEX(DATOS,$B299,O$2))</f>
        <v>--</v>
      </c>
      <c r="E299" s="64" t="s">
        <v>1</v>
      </c>
      <c r="F299" s="36" t="str">
        <f t="shared" si="357"/>
        <v>--</v>
      </c>
      <c r="G299" s="109" t="e">
        <f>VLOOKUP($D299,LOC_UNICOS,G$2,0)</f>
        <v>#N/A</v>
      </c>
      <c r="H299" s="109" t="e">
        <f>VLOOKUP($D299,LOC_UNICOS,H$2,0)</f>
        <v>#N/A</v>
      </c>
      <c r="I299" s="38">
        <f t="array" ref="I299">IF($B299=0,-999,IF(COUNTIFS($Z299:Z299,#N/A)&gt;0,-999,AVERAGE($Z299:Z299)))</f>
        <v>-999</v>
      </c>
      <c r="J299" s="38">
        <f t="array" ref="J299">IF($B299=0,-999,IF(COUNTIFS($Z299:AA299,#N/A)&gt;0,-999,AVERAGE($Z299:AA299)))</f>
        <v>-999</v>
      </c>
      <c r="K299" s="38">
        <f t="array" ref="K299">IF($B299=0,-999,IF(COUNTIFS($Z299:AB299,#N/A)&gt;0,-999,AVERAGE($Z299:AB299)))</f>
        <v>-999</v>
      </c>
      <c r="L299" s="38">
        <f t="array" ref="L299">IF($B299=0,-999,IF(COUNTIFS($Z299:AC299,#N/A)&gt;0,-999,AVERAGE($Z299:AC299)))</f>
        <v>-999</v>
      </c>
      <c r="M299" s="38">
        <f t="shared" si="331"/>
        <v>-999</v>
      </c>
      <c r="N299" s="38">
        <f t="shared" si="326"/>
        <v>-999</v>
      </c>
      <c r="O299" s="38">
        <f t="shared" si="327"/>
        <v>-999</v>
      </c>
      <c r="P299" s="38">
        <f t="shared" si="328"/>
        <v>-999</v>
      </c>
      <c r="Q299" s="37">
        <f t="shared" si="332"/>
        <v>0</v>
      </c>
      <c r="R299" s="37">
        <f t="shared" si="316"/>
        <v>0</v>
      </c>
      <c r="S299" s="37">
        <f t="shared" si="317"/>
        <v>0</v>
      </c>
      <c r="T299" s="37">
        <f t="shared" si="318"/>
        <v>0</v>
      </c>
      <c r="U299" s="37">
        <f t="shared" si="333"/>
        <v>2018</v>
      </c>
      <c r="V299" s="37">
        <f t="shared" ref="V299:X299" si="364">U299-1</f>
        <v>2017</v>
      </c>
      <c r="W299" s="37">
        <f t="shared" si="364"/>
        <v>2016</v>
      </c>
      <c r="X299" s="37">
        <f t="shared" si="364"/>
        <v>2015</v>
      </c>
      <c r="Y299" s="39"/>
      <c r="Z299" s="62" t="e">
        <f>IFERROR(IF($B299=0,#N/A,AVERAGEIFS(INDEX(DATOS,0,$C299),INDEX(DATOS,0,$C299),"&lt;&gt;#N/D",INDEX(DATOS,0,$L$2),0,INDEX(DATOS,0,$M$2),1,INDEX(DATOS,0,$N$2),U299,INDEX(DATOS,0,$O$2),$D299)),#N/A)</f>
        <v>#N/A</v>
      </c>
      <c r="AA299" s="62" t="e">
        <f>IFERROR(IF($B299=0,#N/A,AVERAGEIFS(INDEX(DATOS,0,$C299),INDEX(DATOS,0,$C299),"&lt;&gt;#N/D",INDEX(DATOS,0,$L$2),0,INDEX(DATOS,0,$M$2),1,INDEX(DATOS,0,$N$2),V299,INDEX(DATOS,0,$O$2),$D299)),#N/A)</f>
        <v>#N/A</v>
      </c>
      <c r="AB299" s="62" t="e">
        <f>IFERROR(IF($B299=0,#N/A,AVERAGEIFS(INDEX(DATOS,0,$C299),INDEX(DATOS,0,$C299),"&lt;&gt;#N/D",INDEX(DATOS,0,$L$2),0,INDEX(DATOS,0,$M$2),1,INDEX(DATOS,0,$N$2),W299,INDEX(DATOS,0,$O$2),$D299)),#N/A)</f>
        <v>#N/A</v>
      </c>
      <c r="AC299" s="62" t="e">
        <f>IFERROR(IF($B299=0,#N/A,AVERAGEIFS(INDEX(DATOS,0,$C299),INDEX(DATOS,0,$C299),"&lt;&gt;#N/D",INDEX(DATOS,0,$L$2),0,INDEX(DATOS,0,$M$2),1,INDEX(DATOS,0,$N$2),X299,INDEX(DATOS,0,$O$2),$D299)),#N/A)</f>
        <v>#N/A</v>
      </c>
      <c r="AD299" s="33"/>
      <c r="AE299" s="40" t="e">
        <f>IFERROR(IF(ISNA(Z299),#N/A,IF(I299=0,0,_xlfn.STDEV.P($Z299:Z299)/I299*100)),#N/A)</f>
        <v>#N/A</v>
      </c>
      <c r="AF299" s="40" t="e">
        <f>IFERROR(IF(ISNA(AA299),#N/A,IF(J299=0,0,_xlfn.STDEV.P($Z299:AA299)/J299*100)),#N/A)</f>
        <v>#N/A</v>
      </c>
      <c r="AG299" s="40" t="e">
        <f>IFERROR(IF(ISNA(AB299),#N/A,IF(K299=0,0,_xlfn.STDEV.P($Z299:AB299)/K299*100)),#N/A)</f>
        <v>#N/A</v>
      </c>
      <c r="AH299" s="40" t="e">
        <f>IFERROR(IF(ISNA(AC299),#N/A,IF(L299=0,0,_xlfn.STDEV.P($Z299:AC299)/L299*100)),#N/A)</f>
        <v>#N/A</v>
      </c>
      <c r="AI299" s="40"/>
    </row>
    <row r="300" spans="1:35" x14ac:dyDescent="0.35">
      <c r="A300">
        <f t="shared" si="335"/>
        <v>94</v>
      </c>
      <c r="B300" s="35">
        <f t="array" ref="B300">IF(B299=0,0,MIN(IF(INDEX(DATOS,0,$N$2)=$U300,IF(ISNUMBER(INDEX(DATOS,0,$C300)),IF(INDEX(DATOS,0,$L$2)=0,IF(INDEX(DATOS,0,$M$2)=1,IF(ISNA(MATCH(INDEX(DATOS,0,$O$2),IF($E$7:E299=E300,$D$7:D299),0)),INDEX(DATOS,0,$K$2))))))))</f>
        <v>0</v>
      </c>
      <c r="C300" s="32">
        <f t="shared" si="336"/>
        <v>20</v>
      </c>
      <c r="D300" s="34" t="str">
        <f>IF($B300=0,"--",INDEX(DATOS,$B300,O$2))</f>
        <v>--</v>
      </c>
      <c r="E300" s="64" t="s">
        <v>1</v>
      </c>
      <c r="F300" s="36" t="str">
        <f>IFERROR(SUBSTITUTE(MID(D300,1,FIND(",",D300)-1),"Departamento de","Dpto."),D300)</f>
        <v>--</v>
      </c>
      <c r="G300" s="109" t="e">
        <f>VLOOKUP($D300,LOC_UNICOS,G$2,0)</f>
        <v>#N/A</v>
      </c>
      <c r="H300" s="109" t="e">
        <f>VLOOKUP($D300,LOC_UNICOS,H$2,0)</f>
        <v>#N/A</v>
      </c>
      <c r="I300" s="38">
        <f t="array" ref="I300">IF($B300=0,-999,IF(COUNTIFS($Z300:Z300,#N/A)&gt;0,-999,AVERAGE($Z300:Z300)))</f>
        <v>-999</v>
      </c>
      <c r="J300" s="38">
        <f t="array" ref="J300">IF($B300=0,-999,IF(COUNTIFS($Z300:AA300,#N/A)&gt;0,-999,AVERAGE($Z300:AA300)))</f>
        <v>-999</v>
      </c>
      <c r="K300" s="38">
        <f t="array" ref="K300">IF($B300=0,-999,IF(COUNTIFS($Z300:AB300,#N/A)&gt;0,-999,AVERAGE($Z300:AB300)))</f>
        <v>-999</v>
      </c>
      <c r="L300" s="38">
        <f t="array" ref="L300">IF($B300=0,-999,IF(COUNTIFS($Z300:AC300,#N/A)&gt;0,-999,AVERAGE($Z300:AC300)))</f>
        <v>-999</v>
      </c>
      <c r="M300" s="38">
        <f t="shared" si="331"/>
        <v>-999</v>
      </c>
      <c r="N300" s="38">
        <f t="shared" si="326"/>
        <v>-999</v>
      </c>
      <c r="O300" s="38">
        <f t="shared" si="327"/>
        <v>-999</v>
      </c>
      <c r="P300" s="38">
        <f t="shared" si="328"/>
        <v>-999</v>
      </c>
      <c r="Q300" s="37">
        <f t="shared" si="332"/>
        <v>0</v>
      </c>
      <c r="R300" s="37">
        <f t="shared" si="316"/>
        <v>0</v>
      </c>
      <c r="S300" s="37">
        <f t="shared" si="317"/>
        <v>0</v>
      </c>
      <c r="T300" s="37">
        <f t="shared" si="318"/>
        <v>0</v>
      </c>
      <c r="U300" s="37">
        <f t="shared" si="333"/>
        <v>2018</v>
      </c>
      <c r="V300" s="37">
        <f t="shared" ref="V300:X300" si="365">U300-1</f>
        <v>2017</v>
      </c>
      <c r="W300" s="37">
        <f t="shared" si="365"/>
        <v>2016</v>
      </c>
      <c r="X300" s="37">
        <f t="shared" si="365"/>
        <v>2015</v>
      </c>
      <c r="Y300" s="39"/>
      <c r="Z300" s="62" t="e">
        <f>IFERROR(IF($B300=0,#N/A,AVERAGEIFS(INDEX(DATOS,0,$C300),INDEX(DATOS,0,$C300),"&lt;&gt;#N/D",INDEX(DATOS,0,$L$2),0,INDEX(DATOS,0,$M$2),1,INDEX(DATOS,0,$N$2),U300,INDEX(DATOS,0,$O$2),$D300)),#N/A)</f>
        <v>#N/A</v>
      </c>
      <c r="AA300" s="62" t="e">
        <f>IFERROR(IF($B300=0,#N/A,AVERAGEIFS(INDEX(DATOS,0,$C300),INDEX(DATOS,0,$C300),"&lt;&gt;#N/D",INDEX(DATOS,0,$L$2),0,INDEX(DATOS,0,$M$2),1,INDEX(DATOS,0,$N$2),V300,INDEX(DATOS,0,$O$2),$D300)),#N/A)</f>
        <v>#N/A</v>
      </c>
      <c r="AB300" s="62" t="e">
        <f>IFERROR(IF($B300=0,#N/A,AVERAGEIFS(INDEX(DATOS,0,$C300),INDEX(DATOS,0,$C300),"&lt;&gt;#N/D",INDEX(DATOS,0,$L$2),0,INDEX(DATOS,0,$M$2),1,INDEX(DATOS,0,$N$2),W300,INDEX(DATOS,0,$O$2),$D300)),#N/A)</f>
        <v>#N/A</v>
      </c>
      <c r="AC300" s="62" t="e">
        <f>IFERROR(IF($B300=0,#N/A,AVERAGEIFS(INDEX(DATOS,0,$C300),INDEX(DATOS,0,$C300),"&lt;&gt;#N/D",INDEX(DATOS,0,$L$2),0,INDEX(DATOS,0,$M$2),1,INDEX(DATOS,0,$N$2),X300,INDEX(DATOS,0,$O$2),$D300)),#N/A)</f>
        <v>#N/A</v>
      </c>
      <c r="AD300" s="33"/>
      <c r="AE300" s="40" t="e">
        <f>IFERROR(IF(ISNA(Z300),#N/A,IF(I300=0,0,_xlfn.STDEV.P($Z300:Z300)/I300*100)),#N/A)</f>
        <v>#N/A</v>
      </c>
      <c r="AF300" s="40" t="e">
        <f>IFERROR(IF(ISNA(AA300),#N/A,IF(J300=0,0,_xlfn.STDEV.P($Z300:AA300)/J300*100)),#N/A)</f>
        <v>#N/A</v>
      </c>
      <c r="AG300" s="40" t="e">
        <f>IFERROR(IF(ISNA(AB300),#N/A,IF(K300=0,0,_xlfn.STDEV.P($Z300:AB300)/K300*100)),#N/A)</f>
        <v>#N/A</v>
      </c>
      <c r="AH300" s="40" t="e">
        <f>IFERROR(IF(ISNA(AC300),#N/A,IF(L300=0,0,_xlfn.STDEV.P($Z300:AC300)/L300*100)),#N/A)</f>
        <v>#N/A</v>
      </c>
      <c r="AI300" s="40"/>
    </row>
    <row r="301" spans="1:35" x14ac:dyDescent="0.35">
      <c r="A301">
        <f t="shared" si="335"/>
        <v>95</v>
      </c>
      <c r="B301" s="35">
        <f t="array" ref="B301">IF(B300=0,0,MIN(IF(INDEX(DATOS,0,$N$2)=$U301,IF(ISNUMBER(INDEX(DATOS,0,$C301)),IF(INDEX(DATOS,0,$L$2)=0,IF(INDEX(DATOS,0,$M$2)=1,IF(ISNA(MATCH(INDEX(DATOS,0,$O$2),IF($E$7:E300=E301,$D$7:D300),0)),INDEX(DATOS,0,$K$2))))))))</f>
        <v>0</v>
      </c>
      <c r="C301" s="32">
        <f t="shared" si="336"/>
        <v>20</v>
      </c>
      <c r="D301" s="34" t="str">
        <f>IF($B301=0,"--",INDEX(DATOS,$B301,O$2))</f>
        <v>--</v>
      </c>
      <c r="E301" s="64" t="s">
        <v>1</v>
      </c>
      <c r="F301" s="36" t="str">
        <f t="shared" ref="F301:F364" si="366">IFERROR(SUBSTITUTE(MID(D301,1,FIND(",",D301)-1),"Departamento de","Dpto."),D301)</f>
        <v>--</v>
      </c>
      <c r="G301" s="109" t="e">
        <f>VLOOKUP($D301,LOC_UNICOS,G$2,0)</f>
        <v>#N/A</v>
      </c>
      <c r="H301" s="109" t="e">
        <f>VLOOKUP($D301,LOC_UNICOS,H$2,0)</f>
        <v>#N/A</v>
      </c>
      <c r="I301" s="38">
        <f t="array" ref="I301">IF($B301=0,-999,IF(COUNTIFS($Z301:Z301,#N/A)&gt;0,-999,AVERAGE($Z301:Z301)))</f>
        <v>-999</v>
      </c>
      <c r="J301" s="38">
        <f t="array" ref="J301">IF($B301=0,-999,IF(COUNTIFS($Z301:AA301,#N/A)&gt;0,-999,AVERAGE($Z301:AA301)))</f>
        <v>-999</v>
      </c>
      <c r="K301" s="38">
        <f t="array" ref="K301">IF($B301=0,-999,IF(COUNTIFS($Z301:AB301,#N/A)&gt;0,-999,AVERAGE($Z301:AB301)))</f>
        <v>-999</v>
      </c>
      <c r="L301" s="38">
        <f t="array" ref="L301">IF($B301=0,-999,IF(COUNTIFS($Z301:AC301,#N/A)&gt;0,-999,AVERAGE($Z301:AC301)))</f>
        <v>-999</v>
      </c>
      <c r="M301" s="38">
        <f t="shared" si="331"/>
        <v>-999</v>
      </c>
      <c r="N301" s="38">
        <f t="shared" si="326"/>
        <v>-999</v>
      </c>
      <c r="O301" s="38">
        <f t="shared" si="327"/>
        <v>-999</v>
      </c>
      <c r="P301" s="38">
        <f t="shared" si="328"/>
        <v>-999</v>
      </c>
      <c r="Q301" s="37">
        <f t="shared" si="332"/>
        <v>0</v>
      </c>
      <c r="R301" s="37">
        <f t="shared" si="316"/>
        <v>0</v>
      </c>
      <c r="S301" s="37">
        <f t="shared" si="317"/>
        <v>0</v>
      </c>
      <c r="T301" s="37">
        <f t="shared" si="318"/>
        <v>0</v>
      </c>
      <c r="U301" s="37">
        <f t="shared" si="333"/>
        <v>2018</v>
      </c>
      <c r="V301" s="37">
        <f t="shared" ref="V301:X301" si="367">U301-1</f>
        <v>2017</v>
      </c>
      <c r="W301" s="37">
        <f t="shared" si="367"/>
        <v>2016</v>
      </c>
      <c r="X301" s="37">
        <f t="shared" si="367"/>
        <v>2015</v>
      </c>
      <c r="Y301" s="39"/>
      <c r="Z301" s="62" t="e">
        <f>IFERROR(IF($B301=0,#N/A,AVERAGEIFS(INDEX(DATOS,0,$C301),INDEX(DATOS,0,$C301),"&lt;&gt;#N/D",INDEX(DATOS,0,$L$2),0,INDEX(DATOS,0,$M$2),1,INDEX(DATOS,0,$N$2),U301,INDEX(DATOS,0,$O$2),$D301)),#N/A)</f>
        <v>#N/A</v>
      </c>
      <c r="AA301" s="62" t="e">
        <f>IFERROR(IF($B301=0,#N/A,AVERAGEIFS(INDEX(DATOS,0,$C301),INDEX(DATOS,0,$C301),"&lt;&gt;#N/D",INDEX(DATOS,0,$L$2),0,INDEX(DATOS,0,$M$2),1,INDEX(DATOS,0,$N$2),V301,INDEX(DATOS,0,$O$2),$D301)),#N/A)</f>
        <v>#N/A</v>
      </c>
      <c r="AB301" s="62" t="e">
        <f>IFERROR(IF($B301=0,#N/A,AVERAGEIFS(INDEX(DATOS,0,$C301),INDEX(DATOS,0,$C301),"&lt;&gt;#N/D",INDEX(DATOS,0,$L$2),0,INDEX(DATOS,0,$M$2),1,INDEX(DATOS,0,$N$2),W301,INDEX(DATOS,0,$O$2),$D301)),#N/A)</f>
        <v>#N/A</v>
      </c>
      <c r="AC301" s="62" t="e">
        <f>IFERROR(IF($B301=0,#N/A,AVERAGEIFS(INDEX(DATOS,0,$C301),INDEX(DATOS,0,$C301),"&lt;&gt;#N/D",INDEX(DATOS,0,$L$2),0,INDEX(DATOS,0,$M$2),1,INDEX(DATOS,0,$N$2),X301,INDEX(DATOS,0,$O$2),$D301)),#N/A)</f>
        <v>#N/A</v>
      </c>
      <c r="AD301" s="33"/>
      <c r="AE301" s="40" t="e">
        <f>IFERROR(IF(ISNA(Z301),#N/A,IF(I301=0,0,_xlfn.STDEV.P($Z301:Z301)/I301*100)),#N/A)</f>
        <v>#N/A</v>
      </c>
      <c r="AF301" s="40" t="e">
        <f>IFERROR(IF(ISNA(AA301),#N/A,IF(J301=0,0,_xlfn.STDEV.P($Z301:AA301)/J301*100)),#N/A)</f>
        <v>#N/A</v>
      </c>
      <c r="AG301" s="40" t="e">
        <f>IFERROR(IF(ISNA(AB301),#N/A,IF(K301=0,0,_xlfn.STDEV.P($Z301:AB301)/K301*100)),#N/A)</f>
        <v>#N/A</v>
      </c>
      <c r="AH301" s="40" t="e">
        <f>IFERROR(IF(ISNA(AC301),#N/A,IF(L301=0,0,_xlfn.STDEV.P($Z301:AC301)/L301*100)),#N/A)</f>
        <v>#N/A</v>
      </c>
      <c r="AI301" s="40"/>
    </row>
    <row r="302" spans="1:35" x14ac:dyDescent="0.35">
      <c r="A302">
        <f t="shared" si="335"/>
        <v>96</v>
      </c>
      <c r="B302" s="35">
        <f t="array" ref="B302">IF(B301=0,0,MIN(IF(INDEX(DATOS,0,$N$2)=$U302,IF(ISNUMBER(INDEX(DATOS,0,$C302)),IF(INDEX(DATOS,0,$L$2)=0,IF(INDEX(DATOS,0,$M$2)=1,IF(ISNA(MATCH(INDEX(DATOS,0,$O$2),IF($E$7:E301=E302,$D$7:D301),0)),INDEX(DATOS,0,$K$2))))))))</f>
        <v>0</v>
      </c>
      <c r="C302" s="32">
        <f t="shared" si="336"/>
        <v>20</v>
      </c>
      <c r="D302" s="34" t="str">
        <f>IF($B302=0,"--",INDEX(DATOS,$B302,O$2))</f>
        <v>--</v>
      </c>
      <c r="E302" s="64" t="s">
        <v>1</v>
      </c>
      <c r="F302" s="36" t="str">
        <f t="shared" si="366"/>
        <v>--</v>
      </c>
      <c r="G302" s="109" t="e">
        <f>VLOOKUP($D302,LOC_UNICOS,G$2,0)</f>
        <v>#N/A</v>
      </c>
      <c r="H302" s="109" t="e">
        <f>VLOOKUP($D302,LOC_UNICOS,H$2,0)</f>
        <v>#N/A</v>
      </c>
      <c r="I302" s="38">
        <f t="array" ref="I302">IF($B302=0,-999,IF(COUNTIFS($Z302:Z302,#N/A)&gt;0,-999,AVERAGE($Z302:Z302)))</f>
        <v>-999</v>
      </c>
      <c r="J302" s="38">
        <f t="array" ref="J302">IF($B302=0,-999,IF(COUNTIFS($Z302:AA302,#N/A)&gt;0,-999,AVERAGE($Z302:AA302)))</f>
        <v>-999</v>
      </c>
      <c r="K302" s="38">
        <f t="array" ref="K302">IF($B302=0,-999,IF(COUNTIFS($Z302:AB302,#N/A)&gt;0,-999,AVERAGE($Z302:AB302)))</f>
        <v>-999</v>
      </c>
      <c r="L302" s="38">
        <f t="array" ref="L302">IF($B302=0,-999,IF(COUNTIFS($Z302:AC302,#N/A)&gt;0,-999,AVERAGE($Z302:AC302)))</f>
        <v>-999</v>
      </c>
      <c r="M302" s="38">
        <f t="shared" si="331"/>
        <v>-999</v>
      </c>
      <c r="N302" s="38">
        <f t="shared" si="326"/>
        <v>-999</v>
      </c>
      <c r="O302" s="38">
        <f t="shared" si="327"/>
        <v>-999</v>
      </c>
      <c r="P302" s="38">
        <f t="shared" si="328"/>
        <v>-999</v>
      </c>
      <c r="Q302" s="37">
        <f t="shared" si="332"/>
        <v>0</v>
      </c>
      <c r="R302" s="37">
        <f t="shared" si="316"/>
        <v>0</v>
      </c>
      <c r="S302" s="37">
        <f t="shared" si="317"/>
        <v>0</v>
      </c>
      <c r="T302" s="37">
        <f t="shared" si="318"/>
        <v>0</v>
      </c>
      <c r="U302" s="37">
        <f t="shared" si="333"/>
        <v>2018</v>
      </c>
      <c r="V302" s="37">
        <f t="shared" ref="V302:X302" si="368">U302-1</f>
        <v>2017</v>
      </c>
      <c r="W302" s="37">
        <f t="shared" si="368"/>
        <v>2016</v>
      </c>
      <c r="X302" s="37">
        <f t="shared" si="368"/>
        <v>2015</v>
      </c>
      <c r="Y302" s="39"/>
      <c r="Z302" s="62" t="e">
        <f>IFERROR(IF($B302=0,#N/A,AVERAGEIFS(INDEX(DATOS,0,$C302),INDEX(DATOS,0,$C302),"&lt;&gt;#N/D",INDEX(DATOS,0,$L$2),0,INDEX(DATOS,0,$M$2),1,INDEX(DATOS,0,$N$2),U302,INDEX(DATOS,0,$O$2),$D302)),#N/A)</f>
        <v>#N/A</v>
      </c>
      <c r="AA302" s="62" t="e">
        <f>IFERROR(IF($B302=0,#N/A,AVERAGEIFS(INDEX(DATOS,0,$C302),INDEX(DATOS,0,$C302),"&lt;&gt;#N/D",INDEX(DATOS,0,$L$2),0,INDEX(DATOS,0,$M$2),1,INDEX(DATOS,0,$N$2),V302,INDEX(DATOS,0,$O$2),$D302)),#N/A)</f>
        <v>#N/A</v>
      </c>
      <c r="AB302" s="62" t="e">
        <f>IFERROR(IF($B302=0,#N/A,AVERAGEIFS(INDEX(DATOS,0,$C302),INDEX(DATOS,0,$C302),"&lt;&gt;#N/D",INDEX(DATOS,0,$L$2),0,INDEX(DATOS,0,$M$2),1,INDEX(DATOS,0,$N$2),W302,INDEX(DATOS,0,$O$2),$D302)),#N/A)</f>
        <v>#N/A</v>
      </c>
      <c r="AC302" s="62" t="e">
        <f>IFERROR(IF($B302=0,#N/A,AVERAGEIFS(INDEX(DATOS,0,$C302),INDEX(DATOS,0,$C302),"&lt;&gt;#N/D",INDEX(DATOS,0,$L$2),0,INDEX(DATOS,0,$M$2),1,INDEX(DATOS,0,$N$2),X302,INDEX(DATOS,0,$O$2),$D302)),#N/A)</f>
        <v>#N/A</v>
      </c>
      <c r="AD302" s="33"/>
      <c r="AE302" s="40" t="e">
        <f>IFERROR(IF(ISNA(Z302),#N/A,IF(I302=0,0,_xlfn.STDEV.P($Z302:Z302)/I302*100)),#N/A)</f>
        <v>#N/A</v>
      </c>
      <c r="AF302" s="40" t="e">
        <f>IFERROR(IF(ISNA(AA302),#N/A,IF(J302=0,0,_xlfn.STDEV.P($Z302:AA302)/J302*100)),#N/A)</f>
        <v>#N/A</v>
      </c>
      <c r="AG302" s="40" t="e">
        <f>IFERROR(IF(ISNA(AB302),#N/A,IF(K302=0,0,_xlfn.STDEV.P($Z302:AB302)/K302*100)),#N/A)</f>
        <v>#N/A</v>
      </c>
      <c r="AH302" s="40" t="e">
        <f>IFERROR(IF(ISNA(AC302),#N/A,IF(L302=0,0,_xlfn.STDEV.P($Z302:AC302)/L302*100)),#N/A)</f>
        <v>#N/A</v>
      </c>
      <c r="AI302" s="40"/>
    </row>
    <row r="303" spans="1:35" x14ac:dyDescent="0.35">
      <c r="A303">
        <f t="shared" si="335"/>
        <v>97</v>
      </c>
      <c r="B303" s="35">
        <f t="array" ref="B303">IF(B302=0,0,MIN(IF(INDEX(DATOS,0,$N$2)=$U303,IF(ISNUMBER(INDEX(DATOS,0,$C303)),IF(INDEX(DATOS,0,$L$2)=0,IF(INDEX(DATOS,0,$M$2)=1,IF(ISNA(MATCH(INDEX(DATOS,0,$O$2),IF($E$7:E302=E303,$D$7:D302),0)),INDEX(DATOS,0,$K$2))))))))</f>
        <v>0</v>
      </c>
      <c r="C303" s="32">
        <f t="shared" si="336"/>
        <v>20</v>
      </c>
      <c r="D303" s="34" t="str">
        <f>IF($B303=0,"--",INDEX(DATOS,$B303,O$2))</f>
        <v>--</v>
      </c>
      <c r="E303" s="64" t="s">
        <v>1</v>
      </c>
      <c r="F303" s="36" t="str">
        <f t="shared" si="366"/>
        <v>--</v>
      </c>
      <c r="G303" s="109" t="e">
        <f>VLOOKUP($D303,LOC_UNICOS,G$2,0)</f>
        <v>#N/A</v>
      </c>
      <c r="H303" s="109" t="e">
        <f>VLOOKUP($D303,LOC_UNICOS,H$2,0)</f>
        <v>#N/A</v>
      </c>
      <c r="I303" s="38">
        <f t="array" ref="I303">IF($B303=0,-999,IF(COUNTIFS($Z303:Z303,#N/A)&gt;0,-999,AVERAGE($Z303:Z303)))</f>
        <v>-999</v>
      </c>
      <c r="J303" s="38">
        <f t="array" ref="J303">IF($B303=0,-999,IF(COUNTIFS($Z303:AA303,#N/A)&gt;0,-999,AVERAGE($Z303:AA303)))</f>
        <v>-999</v>
      </c>
      <c r="K303" s="38">
        <f t="array" ref="K303">IF($B303=0,-999,IF(COUNTIFS($Z303:AB303,#N/A)&gt;0,-999,AVERAGE($Z303:AB303)))</f>
        <v>-999</v>
      </c>
      <c r="L303" s="38">
        <f t="array" ref="L303">IF($B303=0,-999,IF(COUNTIFS($Z303:AC303,#N/A)&gt;0,-999,AVERAGE($Z303:AC303)))</f>
        <v>-999</v>
      </c>
      <c r="M303" s="38">
        <f t="shared" si="331"/>
        <v>-999</v>
      </c>
      <c r="N303" s="38">
        <f t="shared" si="326"/>
        <v>-999</v>
      </c>
      <c r="O303" s="38">
        <f t="shared" si="327"/>
        <v>-999</v>
      </c>
      <c r="P303" s="38">
        <f t="shared" si="328"/>
        <v>-999</v>
      </c>
      <c r="Q303" s="37">
        <f t="shared" si="332"/>
        <v>0</v>
      </c>
      <c r="R303" s="37">
        <f t="shared" si="316"/>
        <v>0</v>
      </c>
      <c r="S303" s="37">
        <f t="shared" si="317"/>
        <v>0</v>
      </c>
      <c r="T303" s="37">
        <f t="shared" si="318"/>
        <v>0</v>
      </c>
      <c r="U303" s="37">
        <f t="shared" si="333"/>
        <v>2018</v>
      </c>
      <c r="V303" s="37">
        <f t="shared" ref="V303:X303" si="369">U303-1</f>
        <v>2017</v>
      </c>
      <c r="W303" s="37">
        <f t="shared" si="369"/>
        <v>2016</v>
      </c>
      <c r="X303" s="37">
        <f t="shared" si="369"/>
        <v>2015</v>
      </c>
      <c r="Y303" s="39"/>
      <c r="Z303" s="62" t="e">
        <f>IFERROR(IF($B303=0,#N/A,AVERAGEIFS(INDEX(DATOS,0,$C303),INDEX(DATOS,0,$C303),"&lt;&gt;#N/D",INDEX(DATOS,0,$L$2),0,INDEX(DATOS,0,$M$2),1,INDEX(DATOS,0,$N$2),U303,INDEX(DATOS,0,$O$2),$D303)),#N/A)</f>
        <v>#N/A</v>
      </c>
      <c r="AA303" s="62" t="e">
        <f>IFERROR(IF($B303=0,#N/A,AVERAGEIFS(INDEX(DATOS,0,$C303),INDEX(DATOS,0,$C303),"&lt;&gt;#N/D",INDEX(DATOS,0,$L$2),0,INDEX(DATOS,0,$M$2),1,INDEX(DATOS,0,$N$2),V303,INDEX(DATOS,0,$O$2),$D303)),#N/A)</f>
        <v>#N/A</v>
      </c>
      <c r="AB303" s="62" t="e">
        <f>IFERROR(IF($B303=0,#N/A,AVERAGEIFS(INDEX(DATOS,0,$C303),INDEX(DATOS,0,$C303),"&lt;&gt;#N/D",INDEX(DATOS,0,$L$2),0,INDEX(DATOS,0,$M$2),1,INDEX(DATOS,0,$N$2),W303,INDEX(DATOS,0,$O$2),$D303)),#N/A)</f>
        <v>#N/A</v>
      </c>
      <c r="AC303" s="62" t="e">
        <f>IFERROR(IF($B303=0,#N/A,AVERAGEIFS(INDEX(DATOS,0,$C303),INDEX(DATOS,0,$C303),"&lt;&gt;#N/D",INDEX(DATOS,0,$L$2),0,INDEX(DATOS,0,$M$2),1,INDEX(DATOS,0,$N$2),X303,INDEX(DATOS,0,$O$2),$D303)),#N/A)</f>
        <v>#N/A</v>
      </c>
      <c r="AD303" s="33"/>
      <c r="AE303" s="40" t="e">
        <f>IFERROR(IF(ISNA(Z303),#N/A,IF(I303=0,0,_xlfn.STDEV.P($Z303:Z303)/I303*100)),#N/A)</f>
        <v>#N/A</v>
      </c>
      <c r="AF303" s="40" t="e">
        <f>IFERROR(IF(ISNA(AA303),#N/A,IF(J303=0,0,_xlfn.STDEV.P($Z303:AA303)/J303*100)),#N/A)</f>
        <v>#N/A</v>
      </c>
      <c r="AG303" s="40" t="e">
        <f>IFERROR(IF(ISNA(AB303),#N/A,IF(K303=0,0,_xlfn.STDEV.P($Z303:AB303)/K303*100)),#N/A)</f>
        <v>#N/A</v>
      </c>
      <c r="AH303" s="40" t="e">
        <f>IFERROR(IF(ISNA(AC303),#N/A,IF(L303=0,0,_xlfn.STDEV.P($Z303:AC303)/L303*100)),#N/A)</f>
        <v>#N/A</v>
      </c>
      <c r="AI303" s="40"/>
    </row>
    <row r="304" spans="1:35" x14ac:dyDescent="0.35">
      <c r="A304">
        <f t="shared" si="335"/>
        <v>98</v>
      </c>
      <c r="B304" s="35">
        <f t="array" ref="B304">IF(B303=0,0,MIN(IF(INDEX(DATOS,0,$N$2)=$U304,IF(ISNUMBER(INDEX(DATOS,0,$C304)),IF(INDEX(DATOS,0,$L$2)=0,IF(INDEX(DATOS,0,$M$2)=1,IF(ISNA(MATCH(INDEX(DATOS,0,$O$2),IF($E$7:E303=E304,$D$7:D303),0)),INDEX(DATOS,0,$K$2))))))))</f>
        <v>0</v>
      </c>
      <c r="C304" s="32">
        <f t="shared" si="336"/>
        <v>20</v>
      </c>
      <c r="D304" s="34" t="str">
        <f>IF($B304=0,"--",INDEX(DATOS,$B304,O$2))</f>
        <v>--</v>
      </c>
      <c r="E304" s="64" t="s">
        <v>1</v>
      </c>
      <c r="F304" s="36" t="str">
        <f t="shared" si="366"/>
        <v>--</v>
      </c>
      <c r="G304" s="109" t="e">
        <f>VLOOKUP($D304,LOC_UNICOS,G$2,0)</f>
        <v>#N/A</v>
      </c>
      <c r="H304" s="109" t="e">
        <f>VLOOKUP($D304,LOC_UNICOS,H$2,0)</f>
        <v>#N/A</v>
      </c>
      <c r="I304" s="38">
        <f t="array" ref="I304">IF($B304=0,-999,IF(COUNTIFS($Z304:Z304,#N/A)&gt;0,-999,AVERAGE($Z304:Z304)))</f>
        <v>-999</v>
      </c>
      <c r="J304" s="38">
        <f t="array" ref="J304">IF($B304=0,-999,IF(COUNTIFS($Z304:AA304,#N/A)&gt;0,-999,AVERAGE($Z304:AA304)))</f>
        <v>-999</v>
      </c>
      <c r="K304" s="38">
        <f t="array" ref="K304">IF($B304=0,-999,IF(COUNTIFS($Z304:AB304,#N/A)&gt;0,-999,AVERAGE($Z304:AB304)))</f>
        <v>-999</v>
      </c>
      <c r="L304" s="38">
        <f t="array" ref="L304">IF($B304=0,-999,IF(COUNTIFS($Z304:AC304,#N/A)&gt;0,-999,AVERAGE($Z304:AC304)))</f>
        <v>-999</v>
      </c>
      <c r="M304" s="38">
        <f t="shared" si="331"/>
        <v>-999</v>
      </c>
      <c r="N304" s="38">
        <f t="shared" si="326"/>
        <v>-999</v>
      </c>
      <c r="O304" s="38">
        <f t="shared" si="327"/>
        <v>-999</v>
      </c>
      <c r="P304" s="38">
        <f t="shared" si="328"/>
        <v>-999</v>
      </c>
      <c r="Q304" s="37">
        <f t="shared" si="332"/>
        <v>0</v>
      </c>
      <c r="R304" s="37">
        <f t="shared" si="316"/>
        <v>0</v>
      </c>
      <c r="S304" s="37">
        <f t="shared" si="317"/>
        <v>0</v>
      </c>
      <c r="T304" s="37">
        <f t="shared" si="318"/>
        <v>0</v>
      </c>
      <c r="U304" s="37">
        <f t="shared" si="333"/>
        <v>2018</v>
      </c>
      <c r="V304" s="37">
        <f t="shared" ref="V304:X304" si="370">U304-1</f>
        <v>2017</v>
      </c>
      <c r="W304" s="37">
        <f t="shared" si="370"/>
        <v>2016</v>
      </c>
      <c r="X304" s="37">
        <f t="shared" si="370"/>
        <v>2015</v>
      </c>
      <c r="Y304" s="39"/>
      <c r="Z304" s="62" t="e">
        <f>IFERROR(IF($B304=0,#N/A,AVERAGEIFS(INDEX(DATOS,0,$C304),INDEX(DATOS,0,$C304),"&lt;&gt;#N/D",INDEX(DATOS,0,$L$2),0,INDEX(DATOS,0,$M$2),1,INDEX(DATOS,0,$N$2),U304,INDEX(DATOS,0,$O$2),$D304)),#N/A)</f>
        <v>#N/A</v>
      </c>
      <c r="AA304" s="62" t="e">
        <f>IFERROR(IF($B304=0,#N/A,AVERAGEIFS(INDEX(DATOS,0,$C304),INDEX(DATOS,0,$C304),"&lt;&gt;#N/D",INDEX(DATOS,0,$L$2),0,INDEX(DATOS,0,$M$2),1,INDEX(DATOS,0,$N$2),V304,INDEX(DATOS,0,$O$2),$D304)),#N/A)</f>
        <v>#N/A</v>
      </c>
      <c r="AB304" s="62" t="e">
        <f>IFERROR(IF($B304=0,#N/A,AVERAGEIFS(INDEX(DATOS,0,$C304),INDEX(DATOS,0,$C304),"&lt;&gt;#N/D",INDEX(DATOS,0,$L$2),0,INDEX(DATOS,0,$M$2),1,INDEX(DATOS,0,$N$2),W304,INDEX(DATOS,0,$O$2),$D304)),#N/A)</f>
        <v>#N/A</v>
      </c>
      <c r="AC304" s="62" t="e">
        <f>IFERROR(IF($B304=0,#N/A,AVERAGEIFS(INDEX(DATOS,0,$C304),INDEX(DATOS,0,$C304),"&lt;&gt;#N/D",INDEX(DATOS,0,$L$2),0,INDEX(DATOS,0,$M$2),1,INDEX(DATOS,0,$N$2),X304,INDEX(DATOS,0,$O$2),$D304)),#N/A)</f>
        <v>#N/A</v>
      </c>
      <c r="AD304" s="33"/>
      <c r="AE304" s="40" t="e">
        <f>IFERROR(IF(ISNA(Z304),#N/A,IF(I304=0,0,_xlfn.STDEV.P($Z304:Z304)/I304*100)),#N/A)</f>
        <v>#N/A</v>
      </c>
      <c r="AF304" s="40" t="e">
        <f>IFERROR(IF(ISNA(AA304),#N/A,IF(J304=0,0,_xlfn.STDEV.P($Z304:AA304)/J304*100)),#N/A)</f>
        <v>#N/A</v>
      </c>
      <c r="AG304" s="40" t="e">
        <f>IFERROR(IF(ISNA(AB304),#N/A,IF(K304=0,0,_xlfn.STDEV.P($Z304:AB304)/K304*100)),#N/A)</f>
        <v>#N/A</v>
      </c>
      <c r="AH304" s="40" t="e">
        <f>IFERROR(IF(ISNA(AC304),#N/A,IF(L304=0,0,_xlfn.STDEV.P($Z304:AC304)/L304*100)),#N/A)</f>
        <v>#N/A</v>
      </c>
      <c r="AI304" s="40"/>
    </row>
    <row r="305" spans="1:40" x14ac:dyDescent="0.35">
      <c r="A305">
        <f t="shared" si="335"/>
        <v>99</v>
      </c>
      <c r="B305" s="35">
        <f t="array" ref="B305">IF(B304=0,0,MIN(IF(INDEX(DATOS,0,$N$2)=$U305,IF(ISNUMBER(INDEX(DATOS,0,$C305)),IF(INDEX(DATOS,0,$L$2)=0,IF(INDEX(DATOS,0,$M$2)=1,IF(ISNA(MATCH(INDEX(DATOS,0,$O$2),IF($E$7:E304=E305,$D$7:D304),0)),INDEX(DATOS,0,$K$2))))))))</f>
        <v>0</v>
      </c>
      <c r="C305" s="32">
        <f t="shared" si="336"/>
        <v>20</v>
      </c>
      <c r="D305" s="34" t="str">
        <f>IF($B305=0,"--",INDEX(DATOS,$B305,O$2))</f>
        <v>--</v>
      </c>
      <c r="E305" s="64" t="s">
        <v>1</v>
      </c>
      <c r="F305" s="36" t="str">
        <f t="shared" si="366"/>
        <v>--</v>
      </c>
      <c r="G305" s="109" t="e">
        <f>VLOOKUP($D305,LOC_UNICOS,G$2,0)</f>
        <v>#N/A</v>
      </c>
      <c r="H305" s="109" t="e">
        <f>VLOOKUP($D305,LOC_UNICOS,H$2,0)</f>
        <v>#N/A</v>
      </c>
      <c r="I305" s="38">
        <f t="array" ref="I305">IF($B305=0,-999,IF(COUNTIFS($Z305:Z305,#N/A)&gt;0,-999,AVERAGE($Z305:Z305)))</f>
        <v>-999</v>
      </c>
      <c r="J305" s="38">
        <f t="array" ref="J305">IF($B305=0,-999,IF(COUNTIFS($Z305:AA305,#N/A)&gt;0,-999,AVERAGE($Z305:AA305)))</f>
        <v>-999</v>
      </c>
      <c r="K305" s="38">
        <f t="array" ref="K305">IF($B305=0,-999,IF(COUNTIFS($Z305:AB305,#N/A)&gt;0,-999,AVERAGE($Z305:AB305)))</f>
        <v>-999</v>
      </c>
      <c r="L305" s="38">
        <f t="array" ref="L305">IF($B305=0,-999,IF(COUNTIFS($Z305:AC305,#N/A)&gt;0,-999,AVERAGE($Z305:AC305)))</f>
        <v>-999</v>
      </c>
      <c r="M305" s="38">
        <f t="shared" si="331"/>
        <v>-999</v>
      </c>
      <c r="N305" s="38">
        <f t="shared" si="326"/>
        <v>-999</v>
      </c>
      <c r="O305" s="38">
        <f t="shared" si="327"/>
        <v>-999</v>
      </c>
      <c r="P305" s="38">
        <f t="shared" si="328"/>
        <v>-999</v>
      </c>
      <c r="Q305" s="37">
        <f t="shared" si="332"/>
        <v>0</v>
      </c>
      <c r="R305" s="37">
        <f t="shared" si="316"/>
        <v>0</v>
      </c>
      <c r="S305" s="37">
        <f t="shared" si="317"/>
        <v>0</v>
      </c>
      <c r="T305" s="37">
        <f t="shared" si="318"/>
        <v>0</v>
      </c>
      <c r="U305" s="37">
        <f t="shared" si="333"/>
        <v>2018</v>
      </c>
      <c r="V305" s="37">
        <f t="shared" ref="V305:X305" si="371">U305-1</f>
        <v>2017</v>
      </c>
      <c r="W305" s="37">
        <f t="shared" si="371"/>
        <v>2016</v>
      </c>
      <c r="X305" s="37">
        <f t="shared" si="371"/>
        <v>2015</v>
      </c>
      <c r="Y305" s="39"/>
      <c r="Z305" s="62" t="e">
        <f>IFERROR(IF($B305=0,#N/A,AVERAGEIFS(INDEX(DATOS,0,$C305),INDEX(DATOS,0,$C305),"&lt;&gt;#N/D",INDEX(DATOS,0,$L$2),0,INDEX(DATOS,0,$M$2),1,INDEX(DATOS,0,$N$2),U305,INDEX(DATOS,0,$O$2),$D305)),#N/A)</f>
        <v>#N/A</v>
      </c>
      <c r="AA305" s="62" t="e">
        <f>IFERROR(IF($B305=0,#N/A,AVERAGEIFS(INDEX(DATOS,0,$C305),INDEX(DATOS,0,$C305),"&lt;&gt;#N/D",INDEX(DATOS,0,$L$2),0,INDEX(DATOS,0,$M$2),1,INDEX(DATOS,0,$N$2),V305,INDEX(DATOS,0,$O$2),$D305)),#N/A)</f>
        <v>#N/A</v>
      </c>
      <c r="AB305" s="62" t="e">
        <f>IFERROR(IF($B305=0,#N/A,AVERAGEIFS(INDEX(DATOS,0,$C305),INDEX(DATOS,0,$C305),"&lt;&gt;#N/D",INDEX(DATOS,0,$L$2),0,INDEX(DATOS,0,$M$2),1,INDEX(DATOS,0,$N$2),W305,INDEX(DATOS,0,$O$2),$D305)),#N/A)</f>
        <v>#N/A</v>
      </c>
      <c r="AC305" s="62" t="e">
        <f>IFERROR(IF($B305=0,#N/A,AVERAGEIFS(INDEX(DATOS,0,$C305),INDEX(DATOS,0,$C305),"&lt;&gt;#N/D",INDEX(DATOS,0,$L$2),0,INDEX(DATOS,0,$M$2),1,INDEX(DATOS,0,$N$2),X305,INDEX(DATOS,0,$O$2),$D305)),#N/A)</f>
        <v>#N/A</v>
      </c>
      <c r="AD305" s="33"/>
      <c r="AE305" s="40" t="e">
        <f>IFERROR(IF(ISNA(Z305),#N/A,IF(I305=0,0,_xlfn.STDEV.P($Z305:Z305)/I305*100)),#N/A)</f>
        <v>#N/A</v>
      </c>
      <c r="AF305" s="40" t="e">
        <f>IFERROR(IF(ISNA(AA305),#N/A,IF(J305=0,0,_xlfn.STDEV.P($Z305:AA305)/J305*100)),#N/A)</f>
        <v>#N/A</v>
      </c>
      <c r="AG305" s="40" t="e">
        <f>IFERROR(IF(ISNA(AB305),#N/A,IF(K305=0,0,_xlfn.STDEV.P($Z305:AB305)/K305*100)),#N/A)</f>
        <v>#N/A</v>
      </c>
      <c r="AH305" s="40" t="e">
        <f>IFERROR(IF(ISNA(AC305),#N/A,IF(L305=0,0,_xlfn.STDEV.P($Z305:AC305)/L305*100)),#N/A)</f>
        <v>#N/A</v>
      </c>
      <c r="AI305" s="40"/>
    </row>
    <row r="306" spans="1:40" x14ac:dyDescent="0.35">
      <c r="A306">
        <f t="shared" si="335"/>
        <v>100</v>
      </c>
      <c r="B306" s="35">
        <f t="array" ref="B306">IF(B305=0,0,MIN(IF(INDEX(DATOS,0,$N$2)=$U306,IF(ISNUMBER(INDEX(DATOS,0,$C306)),IF(INDEX(DATOS,0,$L$2)=0,IF(INDEX(DATOS,0,$M$2)=1,IF(ISNA(MATCH(INDEX(DATOS,0,$O$2),IF($E$7:E305=E306,$D$7:D305),0)),INDEX(DATOS,0,$K$2))))))))</f>
        <v>0</v>
      </c>
      <c r="C306" s="32">
        <f t="shared" si="336"/>
        <v>20</v>
      </c>
      <c r="D306" s="34" t="str">
        <f>IF($B306=0,"--",INDEX(DATOS,$B306,O$2))</f>
        <v>--</v>
      </c>
      <c r="E306" s="64" t="s">
        <v>1</v>
      </c>
      <c r="F306" s="36" t="str">
        <f t="shared" si="366"/>
        <v>--</v>
      </c>
      <c r="G306" s="109" t="e">
        <f>VLOOKUP($D306,LOC_UNICOS,G$2,0)</f>
        <v>#N/A</v>
      </c>
      <c r="H306" s="109" t="e">
        <f>VLOOKUP($D306,LOC_UNICOS,H$2,0)</f>
        <v>#N/A</v>
      </c>
      <c r="I306" s="38">
        <f t="array" ref="I306">IF($B306=0,-999,IF(COUNTIFS($Z306:Z306,#N/A)&gt;0,-999,AVERAGE($Z306:Z306)))</f>
        <v>-999</v>
      </c>
      <c r="J306" s="38">
        <f t="array" ref="J306">IF($B306=0,-999,IF(COUNTIFS($Z306:AA306,#N/A)&gt;0,-999,AVERAGE($Z306:AA306)))</f>
        <v>-999</v>
      </c>
      <c r="K306" s="38">
        <f t="array" ref="K306">IF($B306=0,-999,IF(COUNTIFS($Z306:AB306,#N/A)&gt;0,-999,AVERAGE($Z306:AB306)))</f>
        <v>-999</v>
      </c>
      <c r="L306" s="38">
        <f t="array" ref="L306">IF($B306=0,-999,IF(COUNTIFS($Z306:AC306,#N/A)&gt;0,-999,AVERAGE($Z306:AC306)))</f>
        <v>-999</v>
      </c>
      <c r="M306" s="38">
        <f t="shared" si="331"/>
        <v>-999</v>
      </c>
      <c r="N306" s="38">
        <f t="shared" si="326"/>
        <v>-999</v>
      </c>
      <c r="O306" s="38">
        <f t="shared" si="327"/>
        <v>-999</v>
      </c>
      <c r="P306" s="38">
        <f t="shared" si="328"/>
        <v>-999</v>
      </c>
      <c r="Q306" s="37">
        <f t="shared" si="332"/>
        <v>0</v>
      </c>
      <c r="R306" s="37">
        <f t="shared" si="316"/>
        <v>0</v>
      </c>
      <c r="S306" s="37">
        <f t="shared" si="317"/>
        <v>0</v>
      </c>
      <c r="T306" s="37">
        <f t="shared" si="318"/>
        <v>0</v>
      </c>
      <c r="U306" s="37">
        <f t="shared" si="333"/>
        <v>2018</v>
      </c>
      <c r="V306" s="37">
        <f t="shared" ref="V306:X306" si="372">U306-1</f>
        <v>2017</v>
      </c>
      <c r="W306" s="37">
        <f t="shared" si="372"/>
        <v>2016</v>
      </c>
      <c r="X306" s="37">
        <f t="shared" si="372"/>
        <v>2015</v>
      </c>
      <c r="Y306" s="39"/>
      <c r="Z306" s="62" t="e">
        <f>IFERROR(IF($B306=0,#N/A,AVERAGEIFS(INDEX(DATOS,0,$C306),INDEX(DATOS,0,$C306),"&lt;&gt;#N/D",INDEX(DATOS,0,$L$2),0,INDEX(DATOS,0,$M$2),1,INDEX(DATOS,0,$N$2),U306,INDEX(DATOS,0,$O$2),$D306)),#N/A)</f>
        <v>#N/A</v>
      </c>
      <c r="AA306" s="62" t="e">
        <f>IFERROR(IF($B306=0,#N/A,AVERAGEIFS(INDEX(DATOS,0,$C306),INDEX(DATOS,0,$C306),"&lt;&gt;#N/D",INDEX(DATOS,0,$L$2),0,INDEX(DATOS,0,$M$2),1,INDEX(DATOS,0,$N$2),V306,INDEX(DATOS,0,$O$2),$D306)),#N/A)</f>
        <v>#N/A</v>
      </c>
      <c r="AB306" s="62" t="e">
        <f>IFERROR(IF($B306=0,#N/A,AVERAGEIFS(INDEX(DATOS,0,$C306),INDEX(DATOS,0,$C306),"&lt;&gt;#N/D",INDEX(DATOS,0,$L$2),0,INDEX(DATOS,0,$M$2),1,INDEX(DATOS,0,$N$2),W306,INDEX(DATOS,0,$O$2),$D306)),#N/A)</f>
        <v>#N/A</v>
      </c>
      <c r="AC306" s="62" t="e">
        <f>IFERROR(IF($B306=0,#N/A,AVERAGEIFS(INDEX(DATOS,0,$C306),INDEX(DATOS,0,$C306),"&lt;&gt;#N/D",INDEX(DATOS,0,$L$2),0,INDEX(DATOS,0,$M$2),1,INDEX(DATOS,0,$N$2),X306,INDEX(DATOS,0,$O$2),$D306)),#N/A)</f>
        <v>#N/A</v>
      </c>
      <c r="AD306" s="33"/>
      <c r="AE306" s="40" t="e">
        <f>IFERROR(IF(ISNA(Z306),#N/A,IF(I306=0,0,_xlfn.STDEV.P($Z306:Z306)/I306*100)),#N/A)</f>
        <v>#N/A</v>
      </c>
      <c r="AF306" s="40" t="e">
        <f>IFERROR(IF(ISNA(AA306),#N/A,IF(J306=0,0,_xlfn.STDEV.P($Z306:AA306)/J306*100)),#N/A)</f>
        <v>#N/A</v>
      </c>
      <c r="AG306" s="40" t="e">
        <f>IFERROR(IF(ISNA(AB306),#N/A,IF(K306=0,0,_xlfn.STDEV.P($Z306:AB306)/K306*100)),#N/A)</f>
        <v>#N/A</v>
      </c>
      <c r="AH306" s="40" t="e">
        <f>IFERROR(IF(ISNA(AC306),#N/A,IF(L306=0,0,_xlfn.STDEV.P($Z306:AC306)/L306*100)),#N/A)</f>
        <v>#N/A</v>
      </c>
      <c r="AI306" s="40"/>
    </row>
    <row r="307" spans="1:40" x14ac:dyDescent="0.35">
      <c r="A307">
        <f t="shared" si="335"/>
        <v>101</v>
      </c>
      <c r="B307" s="35">
        <f t="array" ref="B307">IF(B306=0,0,MIN(IF(INDEX(DATOS,0,$N$2)=$U307,IF(ISNUMBER(INDEX(DATOS,0,$C307)),IF(INDEX(DATOS,0,$L$2)=0,IF(INDEX(DATOS,0,$M$2)=1,IF(ISNA(MATCH(INDEX(DATOS,0,$O$2),IF($E$7:E306=E307,$D$7:D306),0)),INDEX(DATOS,0,$K$2))))))))</f>
        <v>0</v>
      </c>
      <c r="C307" s="32">
        <f t="shared" si="336"/>
        <v>20</v>
      </c>
      <c r="D307" s="34" t="str">
        <f>IF($B307=0,"--",INDEX(DATOS,$B307,O$2))</f>
        <v>--</v>
      </c>
      <c r="E307" s="64" t="s">
        <v>1</v>
      </c>
      <c r="F307" s="36" t="str">
        <f t="shared" si="366"/>
        <v>--</v>
      </c>
      <c r="G307" s="109" t="e">
        <f>VLOOKUP($D307,LOC_UNICOS,G$2,0)</f>
        <v>#N/A</v>
      </c>
      <c r="H307" s="109" t="e">
        <f>VLOOKUP($D307,LOC_UNICOS,H$2,0)</f>
        <v>#N/A</v>
      </c>
      <c r="I307" s="38">
        <f t="array" ref="I307">IF($B307=0,-999,IF(COUNTIFS($Z307:Z307,#N/A)&gt;0,-999,AVERAGE($Z307:Z307)))</f>
        <v>-999</v>
      </c>
      <c r="J307" s="38">
        <f t="array" ref="J307">IF($B307=0,-999,IF(COUNTIFS($Z307:AA307,#N/A)&gt;0,-999,AVERAGE($Z307:AA307)))</f>
        <v>-999</v>
      </c>
      <c r="K307" s="38">
        <f t="array" ref="K307">IF($B307=0,-999,IF(COUNTIFS($Z307:AB307,#N/A)&gt;0,-999,AVERAGE($Z307:AB307)))</f>
        <v>-999</v>
      </c>
      <c r="L307" s="38">
        <f t="array" ref="L307">IF($B307=0,-999,IF(COUNTIFS($Z307:AC307,#N/A)&gt;0,-999,AVERAGE($Z307:AC307)))</f>
        <v>-999</v>
      </c>
      <c r="M307" s="38">
        <f>IFERROR(AE307,-999)</f>
        <v>-999</v>
      </c>
      <c r="N307" s="38">
        <f t="shared" si="326"/>
        <v>-999</v>
      </c>
      <c r="O307" s="38">
        <f t="shared" si="327"/>
        <v>-999</v>
      </c>
      <c r="P307" s="38">
        <f t="shared" si="328"/>
        <v>-999</v>
      </c>
      <c r="Q307" s="37">
        <f t="shared" si="332"/>
        <v>0</v>
      </c>
      <c r="R307" s="37">
        <f t="shared" si="316"/>
        <v>0</v>
      </c>
      <c r="S307" s="37">
        <f t="shared" si="317"/>
        <v>0</v>
      </c>
      <c r="T307" s="37">
        <f t="shared" si="318"/>
        <v>0</v>
      </c>
      <c r="U307" s="37">
        <f t="shared" si="333"/>
        <v>2018</v>
      </c>
      <c r="V307" s="37">
        <f t="shared" ref="V307:X307" si="373">U307-1</f>
        <v>2017</v>
      </c>
      <c r="W307" s="37">
        <f t="shared" si="373"/>
        <v>2016</v>
      </c>
      <c r="X307" s="37">
        <f t="shared" si="373"/>
        <v>2015</v>
      </c>
      <c r="Y307" s="39"/>
      <c r="Z307" s="62" t="e">
        <f>IFERROR(IF($B307=0,#N/A,AVERAGEIFS(INDEX(DATOS,0,$C307),INDEX(DATOS,0,$C307),"&lt;&gt;#N/D",INDEX(DATOS,0,$L$2),0,INDEX(DATOS,0,$M$2),1,INDEX(DATOS,0,$N$2),U307,INDEX(DATOS,0,$O$2),$D307)),#N/A)</f>
        <v>#N/A</v>
      </c>
      <c r="AA307" s="62" t="e">
        <f>IFERROR(IF($B307=0,#N/A,AVERAGEIFS(INDEX(DATOS,0,$C307),INDEX(DATOS,0,$C307),"&lt;&gt;#N/D",INDEX(DATOS,0,$L$2),0,INDEX(DATOS,0,$M$2),1,INDEX(DATOS,0,$N$2),V307,INDEX(DATOS,0,$O$2),$D307)),#N/A)</f>
        <v>#N/A</v>
      </c>
      <c r="AB307" s="62" t="e">
        <f>IFERROR(IF($B307=0,#N/A,AVERAGEIFS(INDEX(DATOS,0,$C307),INDEX(DATOS,0,$C307),"&lt;&gt;#N/D",INDEX(DATOS,0,$L$2),0,INDEX(DATOS,0,$M$2),1,INDEX(DATOS,0,$N$2),W307,INDEX(DATOS,0,$O$2),$D307)),#N/A)</f>
        <v>#N/A</v>
      </c>
      <c r="AC307" s="62" t="e">
        <f>IFERROR(IF($B307=0,#N/A,AVERAGEIFS(INDEX(DATOS,0,$C307),INDEX(DATOS,0,$C307),"&lt;&gt;#N/D",INDEX(DATOS,0,$L$2),0,INDEX(DATOS,0,$M$2),1,INDEX(DATOS,0,$N$2),X307,INDEX(DATOS,0,$O$2),$D307)),#N/A)</f>
        <v>#N/A</v>
      </c>
      <c r="AD307" s="33"/>
      <c r="AE307" s="40" t="e">
        <f>IFERROR(IF(ISNA(Z307),#N/A,IF(I307=0,0,_xlfn.STDEV.P($Z307:Z307)/I307*100)),#N/A)</f>
        <v>#N/A</v>
      </c>
      <c r="AF307" s="40" t="e">
        <f>IFERROR(IF(ISNA(AA307),#N/A,IF(J307=0,0,_xlfn.STDEV.P($Z307:AA307)/J307*100)),#N/A)</f>
        <v>#N/A</v>
      </c>
      <c r="AG307" s="40" t="e">
        <f>IFERROR(IF(ISNA(AB307),#N/A,IF(K307=0,0,_xlfn.STDEV.P($Z307:AB307)/K307*100)),#N/A)</f>
        <v>#N/A</v>
      </c>
      <c r="AH307" s="40" t="e">
        <f>IFERROR(IF(ISNA(AC307),#N/A,IF(L307=0,0,_xlfn.STDEV.P($Z307:AC307)/L307*100)),#N/A)</f>
        <v>#N/A</v>
      </c>
      <c r="AI307" s="40"/>
    </row>
    <row r="308" spans="1:40" x14ac:dyDescent="0.35">
      <c r="A308">
        <f t="shared" si="335"/>
        <v>102</v>
      </c>
      <c r="B308" s="35">
        <f t="array" ref="B308">IF(B307=0,0,MIN(IF(INDEX(DATOS,0,$N$2)=$U308,IF(ISNUMBER(INDEX(DATOS,0,$C308)),IF(INDEX(DATOS,0,$L$2)=0,IF(INDEX(DATOS,0,$M$2)=1,IF(ISNA(MATCH(INDEX(DATOS,0,$O$2),IF($E$7:E307=E308,$D$7:D307),0)),INDEX(DATOS,0,$K$2))))))))</f>
        <v>0</v>
      </c>
      <c r="C308" s="32">
        <f t="shared" si="336"/>
        <v>20</v>
      </c>
      <c r="D308" s="34" t="str">
        <f>IF($B308=0,"--",INDEX(DATOS,$B308,O$2))</f>
        <v>--</v>
      </c>
      <c r="E308" s="64" t="s">
        <v>1</v>
      </c>
      <c r="F308" s="36" t="str">
        <f t="shared" si="366"/>
        <v>--</v>
      </c>
      <c r="G308" s="109" t="e">
        <f>VLOOKUP($D308,LOC_UNICOS,G$2,0)</f>
        <v>#N/A</v>
      </c>
      <c r="H308" s="109" t="e">
        <f>VLOOKUP($D308,LOC_UNICOS,H$2,0)</f>
        <v>#N/A</v>
      </c>
      <c r="I308" s="38">
        <f t="array" ref="I308">IF($B308=0,-999,IF(COUNTIFS($Z308:Z308,#N/A)&gt;0,-999,AVERAGE($Z308:Z308)))</f>
        <v>-999</v>
      </c>
      <c r="J308" s="38">
        <f t="array" ref="J308">IF($B308=0,-999,IF(COUNTIFS($Z308:AA308,#N/A)&gt;0,-999,AVERAGE($Z308:AA308)))</f>
        <v>-999</v>
      </c>
      <c r="K308" s="38">
        <f t="array" ref="K308">IF($B308=0,-999,IF(COUNTIFS($Z308:AB308,#N/A)&gt;0,-999,AVERAGE($Z308:AB308)))</f>
        <v>-999</v>
      </c>
      <c r="L308" s="38">
        <f t="array" ref="L308">IF($B308=0,-999,IF(COUNTIFS($Z308:AC308,#N/A)&gt;0,-999,AVERAGE($Z308:AC308)))</f>
        <v>-999</v>
      </c>
      <c r="M308" s="38">
        <f t="shared" ref="M308:M371" si="374">IFERROR(AE308,-999)</f>
        <v>-999</v>
      </c>
      <c r="N308" s="38">
        <f t="shared" si="326"/>
        <v>-999</v>
      </c>
      <c r="O308" s="38">
        <f t="shared" si="327"/>
        <v>-999</v>
      </c>
      <c r="P308" s="38">
        <f t="shared" si="328"/>
        <v>-999</v>
      </c>
      <c r="Q308" s="37">
        <f t="shared" si="332"/>
        <v>0</v>
      </c>
      <c r="R308" s="37">
        <f t="shared" si="316"/>
        <v>0</v>
      </c>
      <c r="S308" s="37">
        <f t="shared" si="317"/>
        <v>0</v>
      </c>
      <c r="T308" s="37">
        <f t="shared" si="318"/>
        <v>0</v>
      </c>
      <c r="U308" s="37">
        <f t="shared" si="333"/>
        <v>2018</v>
      </c>
      <c r="V308" s="37">
        <f t="shared" ref="V308:X308" si="375">U308-1</f>
        <v>2017</v>
      </c>
      <c r="W308" s="37">
        <f t="shared" si="375"/>
        <v>2016</v>
      </c>
      <c r="X308" s="37">
        <f t="shared" si="375"/>
        <v>2015</v>
      </c>
      <c r="Y308" s="39"/>
      <c r="Z308" s="62" t="e">
        <f>IFERROR(IF($B308=0,#N/A,AVERAGEIFS(INDEX(DATOS,0,$C308),INDEX(DATOS,0,$C308),"&lt;&gt;#N/D",INDEX(DATOS,0,$L$2),0,INDEX(DATOS,0,$M$2),1,INDEX(DATOS,0,$N$2),U308,INDEX(DATOS,0,$O$2),$D308)),#N/A)</f>
        <v>#N/A</v>
      </c>
      <c r="AA308" s="62" t="e">
        <f>IFERROR(IF($B308=0,#N/A,AVERAGEIFS(INDEX(DATOS,0,$C308),INDEX(DATOS,0,$C308),"&lt;&gt;#N/D",INDEX(DATOS,0,$L$2),0,INDEX(DATOS,0,$M$2),1,INDEX(DATOS,0,$N$2),V308,INDEX(DATOS,0,$O$2),$D308)),#N/A)</f>
        <v>#N/A</v>
      </c>
      <c r="AB308" s="62" t="e">
        <f>IFERROR(IF($B308=0,#N/A,AVERAGEIFS(INDEX(DATOS,0,$C308),INDEX(DATOS,0,$C308),"&lt;&gt;#N/D",INDEX(DATOS,0,$L$2),0,INDEX(DATOS,0,$M$2),1,INDEX(DATOS,0,$N$2),W308,INDEX(DATOS,0,$O$2),$D308)),#N/A)</f>
        <v>#N/A</v>
      </c>
      <c r="AC308" s="62" t="e">
        <f>IFERROR(IF($B308=0,#N/A,AVERAGEIFS(INDEX(DATOS,0,$C308),INDEX(DATOS,0,$C308),"&lt;&gt;#N/D",INDEX(DATOS,0,$L$2),0,INDEX(DATOS,0,$M$2),1,INDEX(DATOS,0,$N$2),X308,INDEX(DATOS,0,$O$2),$D308)),#N/A)</f>
        <v>#N/A</v>
      </c>
      <c r="AD308" s="33"/>
      <c r="AE308" s="40" t="e">
        <f>IFERROR(IF(ISNA(Z308),#N/A,IF(I308=0,0,_xlfn.STDEV.P($Z308:Z308)/I308*100)),#N/A)</f>
        <v>#N/A</v>
      </c>
      <c r="AF308" s="40" t="e">
        <f>IFERROR(IF(ISNA(AA308),#N/A,IF(J308=0,0,_xlfn.STDEV.P($Z308:AA308)/J308*100)),#N/A)</f>
        <v>#N/A</v>
      </c>
      <c r="AG308" s="40" t="e">
        <f>IFERROR(IF(ISNA(AB308),#N/A,IF(K308=0,0,_xlfn.STDEV.P($Z308:AB308)/K308*100)),#N/A)</f>
        <v>#N/A</v>
      </c>
      <c r="AH308" s="40" t="e">
        <f>IFERROR(IF(ISNA(AC308),#N/A,IF(L308=0,0,_xlfn.STDEV.P($Z308:AC308)/L308*100)),#N/A)</f>
        <v>#N/A</v>
      </c>
      <c r="AI308" s="40"/>
      <c r="AL308" s="3"/>
      <c r="AM308" s="3"/>
      <c r="AN308" s="3"/>
    </row>
    <row r="309" spans="1:40" x14ac:dyDescent="0.35">
      <c r="A309">
        <f t="shared" si="335"/>
        <v>103</v>
      </c>
      <c r="B309" s="35">
        <f t="array" ref="B309">IF(B308=0,0,MIN(IF(INDEX(DATOS,0,$N$2)=$U309,IF(ISNUMBER(INDEX(DATOS,0,$C309)),IF(INDEX(DATOS,0,$L$2)=0,IF(INDEX(DATOS,0,$M$2)=1,IF(ISNA(MATCH(INDEX(DATOS,0,$O$2),IF($E$7:E308=E309,$D$7:D308),0)),INDEX(DATOS,0,$K$2))))))))</f>
        <v>0</v>
      </c>
      <c r="C309" s="32">
        <f t="shared" si="336"/>
        <v>20</v>
      </c>
      <c r="D309" s="34" t="str">
        <f>IF($B309=0,"--",INDEX(DATOS,$B309,O$2))</f>
        <v>--</v>
      </c>
      <c r="E309" s="64" t="s">
        <v>1</v>
      </c>
      <c r="F309" s="36" t="str">
        <f t="shared" si="366"/>
        <v>--</v>
      </c>
      <c r="G309" s="109" t="e">
        <f>VLOOKUP($D309,LOC_UNICOS,G$2,0)</f>
        <v>#N/A</v>
      </c>
      <c r="H309" s="109" t="e">
        <f>VLOOKUP($D309,LOC_UNICOS,H$2,0)</f>
        <v>#N/A</v>
      </c>
      <c r="I309" s="38">
        <f t="array" ref="I309">IF($B309=0,-999,IF(COUNTIFS($Z309:Z309,#N/A)&gt;0,-999,AVERAGE($Z309:Z309)))</f>
        <v>-999</v>
      </c>
      <c r="J309" s="38">
        <f t="array" ref="J309">IF($B309=0,-999,IF(COUNTIFS($Z309:AA309,#N/A)&gt;0,-999,AVERAGE($Z309:AA309)))</f>
        <v>-999</v>
      </c>
      <c r="K309" s="38">
        <f t="array" ref="K309">IF($B309=0,-999,IF(COUNTIFS($Z309:AB309,#N/A)&gt;0,-999,AVERAGE($Z309:AB309)))</f>
        <v>-999</v>
      </c>
      <c r="L309" s="38">
        <f t="array" ref="L309">IF($B309=0,-999,IF(COUNTIFS($Z309:AC309,#N/A)&gt;0,-999,AVERAGE($Z309:AC309)))</f>
        <v>-999</v>
      </c>
      <c r="M309" s="38">
        <f t="shared" si="374"/>
        <v>-999</v>
      </c>
      <c r="N309" s="38">
        <f t="shared" si="326"/>
        <v>-999</v>
      </c>
      <c r="O309" s="38">
        <f t="shared" si="327"/>
        <v>-999</v>
      </c>
      <c r="P309" s="38">
        <f t="shared" si="328"/>
        <v>-999</v>
      </c>
      <c r="Q309" s="37">
        <f t="shared" si="332"/>
        <v>0</v>
      </c>
      <c r="R309" s="37">
        <f t="shared" si="316"/>
        <v>0</v>
      </c>
      <c r="S309" s="37">
        <f t="shared" si="317"/>
        <v>0</v>
      </c>
      <c r="T309" s="37">
        <f t="shared" si="318"/>
        <v>0</v>
      </c>
      <c r="U309" s="37">
        <f t="shared" si="333"/>
        <v>2018</v>
      </c>
      <c r="V309" s="37">
        <f t="shared" ref="V309:X309" si="376">U309-1</f>
        <v>2017</v>
      </c>
      <c r="W309" s="37">
        <f t="shared" si="376"/>
        <v>2016</v>
      </c>
      <c r="X309" s="37">
        <f t="shared" si="376"/>
        <v>2015</v>
      </c>
      <c r="Y309" s="39"/>
      <c r="Z309" s="62" t="e">
        <f>IFERROR(IF($B309=0,#N/A,AVERAGEIFS(INDEX(DATOS,0,$C309),INDEX(DATOS,0,$C309),"&lt;&gt;#N/D",INDEX(DATOS,0,$L$2),0,INDEX(DATOS,0,$M$2),1,INDEX(DATOS,0,$N$2),U309,INDEX(DATOS,0,$O$2),$D309)),#N/A)</f>
        <v>#N/A</v>
      </c>
      <c r="AA309" s="62" t="e">
        <f>IFERROR(IF($B309=0,#N/A,AVERAGEIFS(INDEX(DATOS,0,$C309),INDEX(DATOS,0,$C309),"&lt;&gt;#N/D",INDEX(DATOS,0,$L$2),0,INDEX(DATOS,0,$M$2),1,INDEX(DATOS,0,$N$2),V309,INDEX(DATOS,0,$O$2),$D309)),#N/A)</f>
        <v>#N/A</v>
      </c>
      <c r="AB309" s="62" t="e">
        <f>IFERROR(IF($B309=0,#N/A,AVERAGEIFS(INDEX(DATOS,0,$C309),INDEX(DATOS,0,$C309),"&lt;&gt;#N/D",INDEX(DATOS,0,$L$2),0,INDEX(DATOS,0,$M$2),1,INDEX(DATOS,0,$N$2),W309,INDEX(DATOS,0,$O$2),$D309)),#N/A)</f>
        <v>#N/A</v>
      </c>
      <c r="AC309" s="62" t="e">
        <f>IFERROR(IF($B309=0,#N/A,AVERAGEIFS(INDEX(DATOS,0,$C309),INDEX(DATOS,0,$C309),"&lt;&gt;#N/D",INDEX(DATOS,0,$L$2),0,INDEX(DATOS,0,$M$2),1,INDEX(DATOS,0,$N$2),X309,INDEX(DATOS,0,$O$2),$D309)),#N/A)</f>
        <v>#N/A</v>
      </c>
      <c r="AD309" s="33"/>
      <c r="AE309" s="40" t="e">
        <f>IFERROR(IF(ISNA(Z309),#N/A,IF(I309=0,0,_xlfn.STDEV.P($Z309:Z309)/I309*100)),#N/A)</f>
        <v>#N/A</v>
      </c>
      <c r="AF309" s="40" t="e">
        <f>IFERROR(IF(ISNA(AA309),#N/A,IF(J309=0,0,_xlfn.STDEV.P($Z309:AA309)/J309*100)),#N/A)</f>
        <v>#N/A</v>
      </c>
      <c r="AG309" s="40" t="e">
        <f>IFERROR(IF(ISNA(AB309),#N/A,IF(K309=0,0,_xlfn.STDEV.P($Z309:AB309)/K309*100)),#N/A)</f>
        <v>#N/A</v>
      </c>
      <c r="AH309" s="40" t="e">
        <f>IFERROR(IF(ISNA(AC309),#N/A,IF(L309=0,0,_xlfn.STDEV.P($Z309:AC309)/L309*100)),#N/A)</f>
        <v>#N/A</v>
      </c>
      <c r="AI309" s="40"/>
      <c r="AL309" s="5"/>
      <c r="AM309" s="5"/>
      <c r="AN309" s="5"/>
    </row>
    <row r="310" spans="1:40" x14ac:dyDescent="0.35">
      <c r="A310">
        <f t="shared" si="335"/>
        <v>104</v>
      </c>
      <c r="B310" s="35">
        <f t="array" ref="B310">IF(B309=0,0,MIN(IF(INDEX(DATOS,0,$N$2)=$U310,IF(ISNUMBER(INDEX(DATOS,0,$C310)),IF(INDEX(DATOS,0,$L$2)=0,IF(INDEX(DATOS,0,$M$2)=1,IF(ISNA(MATCH(INDEX(DATOS,0,$O$2),IF($E$7:E309=E310,$D$7:D309),0)),INDEX(DATOS,0,$K$2))))))))</f>
        <v>0</v>
      </c>
      <c r="C310" s="32">
        <f t="shared" si="336"/>
        <v>20</v>
      </c>
      <c r="D310" s="34" t="str">
        <f>IF($B310=0,"--",INDEX(DATOS,$B310,O$2))</f>
        <v>--</v>
      </c>
      <c r="E310" s="64" t="s">
        <v>1</v>
      </c>
      <c r="F310" s="36" t="str">
        <f t="shared" si="366"/>
        <v>--</v>
      </c>
      <c r="G310" s="109" t="e">
        <f>VLOOKUP($D310,LOC_UNICOS,G$2,0)</f>
        <v>#N/A</v>
      </c>
      <c r="H310" s="109" t="e">
        <f>VLOOKUP($D310,LOC_UNICOS,H$2,0)</f>
        <v>#N/A</v>
      </c>
      <c r="I310" s="38">
        <f t="array" ref="I310">IF($B310=0,-999,IF(COUNTIFS($Z310:Z310,#N/A)&gt;0,-999,AVERAGE($Z310:Z310)))</f>
        <v>-999</v>
      </c>
      <c r="J310" s="38">
        <f t="array" ref="J310">IF($B310=0,-999,IF(COUNTIFS($Z310:AA310,#N/A)&gt;0,-999,AVERAGE($Z310:AA310)))</f>
        <v>-999</v>
      </c>
      <c r="K310" s="38">
        <f t="array" ref="K310">IF($B310=0,-999,IF(COUNTIFS($Z310:AB310,#N/A)&gt;0,-999,AVERAGE($Z310:AB310)))</f>
        <v>-999</v>
      </c>
      <c r="L310" s="38">
        <f t="array" ref="L310">IF($B310=0,-999,IF(COUNTIFS($Z310:AC310,#N/A)&gt;0,-999,AVERAGE($Z310:AC310)))</f>
        <v>-999</v>
      </c>
      <c r="M310" s="38">
        <f t="shared" si="374"/>
        <v>-999</v>
      </c>
      <c r="N310" s="38">
        <f t="shared" si="326"/>
        <v>-999</v>
      </c>
      <c r="O310" s="38">
        <f t="shared" si="327"/>
        <v>-999</v>
      </c>
      <c r="P310" s="38">
        <f t="shared" si="328"/>
        <v>-999</v>
      </c>
      <c r="Q310" s="37">
        <f t="shared" si="332"/>
        <v>0</v>
      </c>
      <c r="R310" s="37">
        <f t="shared" si="316"/>
        <v>0</v>
      </c>
      <c r="S310" s="37">
        <f t="shared" si="317"/>
        <v>0</v>
      </c>
      <c r="T310" s="37">
        <f t="shared" si="318"/>
        <v>0</v>
      </c>
      <c r="U310" s="37">
        <f t="shared" si="333"/>
        <v>2018</v>
      </c>
      <c r="V310" s="37">
        <f t="shared" ref="V310:X310" si="377">U310-1</f>
        <v>2017</v>
      </c>
      <c r="W310" s="37">
        <f t="shared" si="377"/>
        <v>2016</v>
      </c>
      <c r="X310" s="37">
        <f t="shared" si="377"/>
        <v>2015</v>
      </c>
      <c r="Y310" s="39"/>
      <c r="Z310" s="62" t="e">
        <f>IFERROR(IF($B310=0,#N/A,AVERAGEIFS(INDEX(DATOS,0,$C310),INDEX(DATOS,0,$C310),"&lt;&gt;#N/D",INDEX(DATOS,0,$L$2),0,INDEX(DATOS,0,$M$2),1,INDEX(DATOS,0,$N$2),U310,INDEX(DATOS,0,$O$2),$D310)),#N/A)</f>
        <v>#N/A</v>
      </c>
      <c r="AA310" s="62" t="e">
        <f>IFERROR(IF($B310=0,#N/A,AVERAGEIFS(INDEX(DATOS,0,$C310),INDEX(DATOS,0,$C310),"&lt;&gt;#N/D",INDEX(DATOS,0,$L$2),0,INDEX(DATOS,0,$M$2),1,INDEX(DATOS,0,$N$2),V310,INDEX(DATOS,0,$O$2),$D310)),#N/A)</f>
        <v>#N/A</v>
      </c>
      <c r="AB310" s="62" t="e">
        <f>IFERROR(IF($B310=0,#N/A,AVERAGEIFS(INDEX(DATOS,0,$C310),INDEX(DATOS,0,$C310),"&lt;&gt;#N/D",INDEX(DATOS,0,$L$2),0,INDEX(DATOS,0,$M$2),1,INDEX(DATOS,0,$N$2),W310,INDEX(DATOS,0,$O$2),$D310)),#N/A)</f>
        <v>#N/A</v>
      </c>
      <c r="AC310" s="62" t="e">
        <f>IFERROR(IF($B310=0,#N/A,AVERAGEIFS(INDEX(DATOS,0,$C310),INDEX(DATOS,0,$C310),"&lt;&gt;#N/D",INDEX(DATOS,0,$L$2),0,INDEX(DATOS,0,$M$2),1,INDEX(DATOS,0,$N$2),X310,INDEX(DATOS,0,$O$2),$D310)),#N/A)</f>
        <v>#N/A</v>
      </c>
      <c r="AD310" s="33"/>
      <c r="AE310" s="40" t="e">
        <f>IFERROR(IF(ISNA(Z310),#N/A,IF(I310=0,0,_xlfn.STDEV.P($Z310:Z310)/I310*100)),#N/A)</f>
        <v>#N/A</v>
      </c>
      <c r="AF310" s="40" t="e">
        <f>IFERROR(IF(ISNA(AA310),#N/A,IF(J310=0,0,_xlfn.STDEV.P($Z310:AA310)/J310*100)),#N/A)</f>
        <v>#N/A</v>
      </c>
      <c r="AG310" s="40" t="e">
        <f>IFERROR(IF(ISNA(AB310),#N/A,IF(K310=0,0,_xlfn.STDEV.P($Z310:AB310)/K310*100)),#N/A)</f>
        <v>#N/A</v>
      </c>
      <c r="AH310" s="40" t="e">
        <f>IFERROR(IF(ISNA(AC310),#N/A,IF(L310=0,0,_xlfn.STDEV.P($Z310:AC310)/L310*100)),#N/A)</f>
        <v>#N/A</v>
      </c>
      <c r="AI310" s="40"/>
      <c r="AL310" s="20"/>
      <c r="AM310" s="20"/>
      <c r="AN310" s="20"/>
    </row>
    <row r="311" spans="1:40" x14ac:dyDescent="0.35">
      <c r="A311">
        <f t="shared" si="335"/>
        <v>105</v>
      </c>
      <c r="B311" s="35">
        <f t="array" ref="B311">IF(B310=0,0,MIN(IF(INDEX(DATOS,0,$N$2)=$U311,IF(ISNUMBER(INDEX(DATOS,0,$C311)),IF(INDEX(DATOS,0,$L$2)=0,IF(INDEX(DATOS,0,$M$2)=1,IF(ISNA(MATCH(INDEX(DATOS,0,$O$2),IF($E$7:E310=E311,$D$7:D310),0)),INDEX(DATOS,0,$K$2))))))))</f>
        <v>0</v>
      </c>
      <c r="C311" s="32">
        <f t="shared" si="336"/>
        <v>20</v>
      </c>
      <c r="D311" s="34" t="str">
        <f>IF($B311=0,"--",INDEX(DATOS,$B311,O$2))</f>
        <v>--</v>
      </c>
      <c r="E311" s="64" t="s">
        <v>1</v>
      </c>
      <c r="F311" s="36" t="str">
        <f t="shared" si="366"/>
        <v>--</v>
      </c>
      <c r="G311" s="109" t="e">
        <f>VLOOKUP($D311,LOC_UNICOS,G$2,0)</f>
        <v>#N/A</v>
      </c>
      <c r="H311" s="109" t="e">
        <f>VLOOKUP($D311,LOC_UNICOS,H$2,0)</f>
        <v>#N/A</v>
      </c>
      <c r="I311" s="38">
        <f t="array" ref="I311">IF($B311=0,-999,IF(COUNTIFS($Z311:Z311,#N/A)&gt;0,-999,AVERAGE($Z311:Z311)))</f>
        <v>-999</v>
      </c>
      <c r="J311" s="38">
        <f t="array" ref="J311">IF($B311=0,-999,IF(COUNTIFS($Z311:AA311,#N/A)&gt;0,-999,AVERAGE($Z311:AA311)))</f>
        <v>-999</v>
      </c>
      <c r="K311" s="38">
        <f t="array" ref="K311">IF($B311=0,-999,IF(COUNTIFS($Z311:AB311,#N/A)&gt;0,-999,AVERAGE($Z311:AB311)))</f>
        <v>-999</v>
      </c>
      <c r="L311" s="38">
        <f t="array" ref="L311">IF($B311=0,-999,IF(COUNTIFS($Z311:AC311,#N/A)&gt;0,-999,AVERAGE($Z311:AC311)))</f>
        <v>-999</v>
      </c>
      <c r="M311" s="38">
        <f t="shared" si="374"/>
        <v>-999</v>
      </c>
      <c r="N311" s="38">
        <f t="shared" si="326"/>
        <v>-999</v>
      </c>
      <c r="O311" s="38">
        <f t="shared" si="327"/>
        <v>-999</v>
      </c>
      <c r="P311" s="38">
        <f t="shared" si="328"/>
        <v>-999</v>
      </c>
      <c r="Q311" s="37">
        <f t="shared" si="332"/>
        <v>0</v>
      </c>
      <c r="R311" s="37">
        <f t="shared" si="316"/>
        <v>0</v>
      </c>
      <c r="S311" s="37">
        <f t="shared" si="317"/>
        <v>0</v>
      </c>
      <c r="T311" s="37">
        <f t="shared" si="318"/>
        <v>0</v>
      </c>
      <c r="U311" s="37">
        <f t="shared" si="333"/>
        <v>2018</v>
      </c>
      <c r="V311" s="37">
        <f t="shared" ref="V311:X311" si="378">U311-1</f>
        <v>2017</v>
      </c>
      <c r="W311" s="37">
        <f t="shared" si="378"/>
        <v>2016</v>
      </c>
      <c r="X311" s="37">
        <f t="shared" si="378"/>
        <v>2015</v>
      </c>
      <c r="Y311" s="39"/>
      <c r="Z311" s="62" t="e">
        <f>IFERROR(IF($B311=0,#N/A,AVERAGEIFS(INDEX(DATOS,0,$C311),INDEX(DATOS,0,$C311),"&lt;&gt;#N/D",INDEX(DATOS,0,$L$2),0,INDEX(DATOS,0,$M$2),1,INDEX(DATOS,0,$N$2),U311,INDEX(DATOS,0,$O$2),$D311)),#N/A)</f>
        <v>#N/A</v>
      </c>
      <c r="AA311" s="62" t="e">
        <f>IFERROR(IF($B311=0,#N/A,AVERAGEIFS(INDEX(DATOS,0,$C311),INDEX(DATOS,0,$C311),"&lt;&gt;#N/D",INDEX(DATOS,0,$L$2),0,INDEX(DATOS,0,$M$2),1,INDEX(DATOS,0,$N$2),V311,INDEX(DATOS,0,$O$2),$D311)),#N/A)</f>
        <v>#N/A</v>
      </c>
      <c r="AB311" s="62" t="e">
        <f>IFERROR(IF($B311=0,#N/A,AVERAGEIFS(INDEX(DATOS,0,$C311),INDEX(DATOS,0,$C311),"&lt;&gt;#N/D",INDEX(DATOS,0,$L$2),0,INDEX(DATOS,0,$M$2),1,INDEX(DATOS,0,$N$2),W311,INDEX(DATOS,0,$O$2),$D311)),#N/A)</f>
        <v>#N/A</v>
      </c>
      <c r="AC311" s="62" t="e">
        <f>IFERROR(IF($B311=0,#N/A,AVERAGEIFS(INDEX(DATOS,0,$C311),INDEX(DATOS,0,$C311),"&lt;&gt;#N/D",INDEX(DATOS,0,$L$2),0,INDEX(DATOS,0,$M$2),1,INDEX(DATOS,0,$N$2),X311,INDEX(DATOS,0,$O$2),$D311)),#N/A)</f>
        <v>#N/A</v>
      </c>
      <c r="AD311" s="33"/>
      <c r="AE311" s="40" t="e">
        <f>IFERROR(IF(ISNA(Z311),#N/A,IF(I311=0,0,_xlfn.STDEV.P($Z311:Z311)/I311*100)),#N/A)</f>
        <v>#N/A</v>
      </c>
      <c r="AF311" s="40" t="e">
        <f>IFERROR(IF(ISNA(AA311),#N/A,IF(J311=0,0,_xlfn.STDEV.P($Z311:AA311)/J311*100)),#N/A)</f>
        <v>#N/A</v>
      </c>
      <c r="AG311" s="40" t="e">
        <f>IFERROR(IF(ISNA(AB311),#N/A,IF(K311=0,0,_xlfn.STDEV.P($Z311:AB311)/K311*100)),#N/A)</f>
        <v>#N/A</v>
      </c>
      <c r="AH311" s="40" t="e">
        <f>IFERROR(IF(ISNA(AC311),#N/A,IF(L311=0,0,_xlfn.STDEV.P($Z311:AC311)/L311*100)),#N/A)</f>
        <v>#N/A</v>
      </c>
      <c r="AI311" s="40"/>
    </row>
    <row r="312" spans="1:40" x14ac:dyDescent="0.35">
      <c r="A312">
        <f t="shared" si="335"/>
        <v>106</v>
      </c>
      <c r="B312" s="35">
        <f t="array" ref="B312">IF(B311=0,0,MIN(IF(INDEX(DATOS,0,$N$2)=$U312,IF(ISNUMBER(INDEX(DATOS,0,$C312)),IF(INDEX(DATOS,0,$L$2)=0,IF(INDEX(DATOS,0,$M$2)=1,IF(ISNA(MATCH(INDEX(DATOS,0,$O$2),IF($E$7:E311=E312,$D$7:D311),0)),INDEX(DATOS,0,$K$2))))))))</f>
        <v>0</v>
      </c>
      <c r="C312" s="32">
        <f t="shared" si="336"/>
        <v>20</v>
      </c>
      <c r="D312" s="34" t="str">
        <f>IF($B312=0,"--",INDEX(DATOS,$B312,O$2))</f>
        <v>--</v>
      </c>
      <c r="E312" s="64" t="s">
        <v>1</v>
      </c>
      <c r="F312" s="36" t="str">
        <f t="shared" si="366"/>
        <v>--</v>
      </c>
      <c r="G312" s="109" t="e">
        <f>VLOOKUP($D312,LOC_UNICOS,G$2,0)</f>
        <v>#N/A</v>
      </c>
      <c r="H312" s="109" t="e">
        <f>VLOOKUP($D312,LOC_UNICOS,H$2,0)</f>
        <v>#N/A</v>
      </c>
      <c r="I312" s="38">
        <f t="array" ref="I312">IF($B312=0,-999,IF(COUNTIFS($Z312:Z312,#N/A)&gt;0,-999,AVERAGE($Z312:Z312)))</f>
        <v>-999</v>
      </c>
      <c r="J312" s="38">
        <f t="array" ref="J312">IF($B312=0,-999,IF(COUNTIFS($Z312:AA312,#N/A)&gt;0,-999,AVERAGE($Z312:AA312)))</f>
        <v>-999</v>
      </c>
      <c r="K312" s="38">
        <f t="array" ref="K312">IF($B312=0,-999,IF(COUNTIFS($Z312:AB312,#N/A)&gt;0,-999,AVERAGE($Z312:AB312)))</f>
        <v>-999</v>
      </c>
      <c r="L312" s="38">
        <f t="array" ref="L312">IF($B312=0,-999,IF(COUNTIFS($Z312:AC312,#N/A)&gt;0,-999,AVERAGE($Z312:AC312)))</f>
        <v>-999</v>
      </c>
      <c r="M312" s="38">
        <f t="shared" si="374"/>
        <v>-999</v>
      </c>
      <c r="N312" s="38">
        <f t="shared" si="326"/>
        <v>-999</v>
      </c>
      <c r="O312" s="38">
        <f t="shared" si="327"/>
        <v>-999</v>
      </c>
      <c r="P312" s="38">
        <f t="shared" si="328"/>
        <v>-999</v>
      </c>
      <c r="Q312" s="37">
        <f t="shared" si="332"/>
        <v>0</v>
      </c>
      <c r="R312" s="37">
        <f t="shared" si="316"/>
        <v>0</v>
      </c>
      <c r="S312" s="37">
        <f t="shared" si="317"/>
        <v>0</v>
      </c>
      <c r="T312" s="37">
        <f t="shared" si="318"/>
        <v>0</v>
      </c>
      <c r="U312" s="37">
        <f t="shared" si="333"/>
        <v>2018</v>
      </c>
      <c r="V312" s="37">
        <f t="shared" ref="V312:X312" si="379">U312-1</f>
        <v>2017</v>
      </c>
      <c r="W312" s="37">
        <f t="shared" si="379"/>
        <v>2016</v>
      </c>
      <c r="X312" s="37">
        <f t="shared" si="379"/>
        <v>2015</v>
      </c>
      <c r="Y312" s="39"/>
      <c r="Z312" s="62" t="e">
        <f>IFERROR(IF($B312=0,#N/A,AVERAGEIFS(INDEX(DATOS,0,$C312),INDEX(DATOS,0,$C312),"&lt;&gt;#N/D",INDEX(DATOS,0,$L$2),0,INDEX(DATOS,0,$M$2),1,INDEX(DATOS,0,$N$2),U312,INDEX(DATOS,0,$O$2),$D312)),#N/A)</f>
        <v>#N/A</v>
      </c>
      <c r="AA312" s="62" t="e">
        <f>IFERROR(IF($B312=0,#N/A,AVERAGEIFS(INDEX(DATOS,0,$C312),INDEX(DATOS,0,$C312),"&lt;&gt;#N/D",INDEX(DATOS,0,$L$2),0,INDEX(DATOS,0,$M$2),1,INDEX(DATOS,0,$N$2),V312,INDEX(DATOS,0,$O$2),$D312)),#N/A)</f>
        <v>#N/A</v>
      </c>
      <c r="AB312" s="62" t="e">
        <f>IFERROR(IF($B312=0,#N/A,AVERAGEIFS(INDEX(DATOS,0,$C312),INDEX(DATOS,0,$C312),"&lt;&gt;#N/D",INDEX(DATOS,0,$L$2),0,INDEX(DATOS,0,$M$2),1,INDEX(DATOS,0,$N$2),W312,INDEX(DATOS,0,$O$2),$D312)),#N/A)</f>
        <v>#N/A</v>
      </c>
      <c r="AC312" s="62" t="e">
        <f>IFERROR(IF($B312=0,#N/A,AVERAGEIFS(INDEX(DATOS,0,$C312),INDEX(DATOS,0,$C312),"&lt;&gt;#N/D",INDEX(DATOS,0,$L$2),0,INDEX(DATOS,0,$M$2),1,INDEX(DATOS,0,$N$2),X312,INDEX(DATOS,0,$O$2),$D312)),#N/A)</f>
        <v>#N/A</v>
      </c>
      <c r="AD312" s="33"/>
      <c r="AE312" s="40" t="e">
        <f>IFERROR(IF(ISNA(Z312),#N/A,IF(I312=0,0,_xlfn.STDEV.P($Z312:Z312)/I312*100)),#N/A)</f>
        <v>#N/A</v>
      </c>
      <c r="AF312" s="40" t="e">
        <f>IFERROR(IF(ISNA(AA312),#N/A,IF(J312=0,0,_xlfn.STDEV.P($Z312:AA312)/J312*100)),#N/A)</f>
        <v>#N/A</v>
      </c>
      <c r="AG312" s="40" t="e">
        <f>IFERROR(IF(ISNA(AB312),#N/A,IF(K312=0,0,_xlfn.STDEV.P($Z312:AB312)/K312*100)),#N/A)</f>
        <v>#N/A</v>
      </c>
      <c r="AH312" s="40" t="e">
        <f>IFERROR(IF(ISNA(AC312),#N/A,IF(L312=0,0,_xlfn.STDEV.P($Z312:AC312)/L312*100)),#N/A)</f>
        <v>#N/A</v>
      </c>
      <c r="AI312" s="40"/>
    </row>
    <row r="313" spans="1:40" x14ac:dyDescent="0.35">
      <c r="A313">
        <f t="shared" si="335"/>
        <v>107</v>
      </c>
      <c r="B313" s="35">
        <f t="array" ref="B313">IF(B312=0,0,MIN(IF(INDEX(DATOS,0,$N$2)=$U313,IF(ISNUMBER(INDEX(DATOS,0,$C313)),IF(INDEX(DATOS,0,$L$2)=0,IF(INDEX(DATOS,0,$M$2)=1,IF(ISNA(MATCH(INDEX(DATOS,0,$O$2),IF($E$7:E312=E313,$D$7:D312),0)),INDEX(DATOS,0,$K$2))))))))</f>
        <v>0</v>
      </c>
      <c r="C313" s="32">
        <f t="shared" si="336"/>
        <v>20</v>
      </c>
      <c r="D313" s="34" t="str">
        <f>IF($B313=0,"--",INDEX(DATOS,$B313,O$2))</f>
        <v>--</v>
      </c>
      <c r="E313" s="64" t="s">
        <v>1</v>
      </c>
      <c r="F313" s="36" t="str">
        <f t="shared" si="366"/>
        <v>--</v>
      </c>
      <c r="G313" s="109" t="e">
        <f>VLOOKUP($D313,LOC_UNICOS,G$2,0)</f>
        <v>#N/A</v>
      </c>
      <c r="H313" s="109" t="e">
        <f>VLOOKUP($D313,LOC_UNICOS,H$2,0)</f>
        <v>#N/A</v>
      </c>
      <c r="I313" s="38">
        <f t="array" ref="I313">IF($B313=0,-999,IF(COUNTIFS($Z313:Z313,#N/A)&gt;0,-999,AVERAGE($Z313:Z313)))</f>
        <v>-999</v>
      </c>
      <c r="J313" s="38">
        <f t="array" ref="J313">IF($B313=0,-999,IF(COUNTIFS($Z313:AA313,#N/A)&gt;0,-999,AVERAGE($Z313:AA313)))</f>
        <v>-999</v>
      </c>
      <c r="K313" s="38">
        <f t="array" ref="K313">IF($B313=0,-999,IF(COUNTIFS($Z313:AB313,#N/A)&gt;0,-999,AVERAGE($Z313:AB313)))</f>
        <v>-999</v>
      </c>
      <c r="L313" s="38">
        <f t="array" ref="L313">IF($B313=0,-999,IF(COUNTIFS($Z313:AC313,#N/A)&gt;0,-999,AVERAGE($Z313:AC313)))</f>
        <v>-999</v>
      </c>
      <c r="M313" s="38">
        <f t="shared" si="374"/>
        <v>-999</v>
      </c>
      <c r="N313" s="38">
        <f t="shared" si="326"/>
        <v>-999</v>
      </c>
      <c r="O313" s="38">
        <f t="shared" si="327"/>
        <v>-999</v>
      </c>
      <c r="P313" s="38">
        <f t="shared" si="328"/>
        <v>-999</v>
      </c>
      <c r="Q313" s="37">
        <f t="shared" si="332"/>
        <v>0</v>
      </c>
      <c r="R313" s="37">
        <f t="shared" si="316"/>
        <v>0</v>
      </c>
      <c r="S313" s="37">
        <f t="shared" si="317"/>
        <v>0</v>
      </c>
      <c r="T313" s="37">
        <f t="shared" si="318"/>
        <v>0</v>
      </c>
      <c r="U313" s="37">
        <f t="shared" si="333"/>
        <v>2018</v>
      </c>
      <c r="V313" s="37">
        <f t="shared" ref="V313:X313" si="380">U313-1</f>
        <v>2017</v>
      </c>
      <c r="W313" s="37">
        <f t="shared" si="380"/>
        <v>2016</v>
      </c>
      <c r="X313" s="37">
        <f t="shared" si="380"/>
        <v>2015</v>
      </c>
      <c r="Y313" s="39"/>
      <c r="Z313" s="62" t="e">
        <f>IFERROR(IF($B313=0,#N/A,AVERAGEIFS(INDEX(DATOS,0,$C313),INDEX(DATOS,0,$C313),"&lt;&gt;#N/D",INDEX(DATOS,0,$L$2),0,INDEX(DATOS,0,$M$2),1,INDEX(DATOS,0,$N$2),U313,INDEX(DATOS,0,$O$2),$D313)),#N/A)</f>
        <v>#N/A</v>
      </c>
      <c r="AA313" s="62" t="e">
        <f>IFERROR(IF($B313=0,#N/A,AVERAGEIFS(INDEX(DATOS,0,$C313),INDEX(DATOS,0,$C313),"&lt;&gt;#N/D",INDEX(DATOS,0,$L$2),0,INDEX(DATOS,0,$M$2),1,INDEX(DATOS,0,$N$2),V313,INDEX(DATOS,0,$O$2),$D313)),#N/A)</f>
        <v>#N/A</v>
      </c>
      <c r="AB313" s="62" t="e">
        <f>IFERROR(IF($B313=0,#N/A,AVERAGEIFS(INDEX(DATOS,0,$C313),INDEX(DATOS,0,$C313),"&lt;&gt;#N/D",INDEX(DATOS,0,$L$2),0,INDEX(DATOS,0,$M$2),1,INDEX(DATOS,0,$N$2),W313,INDEX(DATOS,0,$O$2),$D313)),#N/A)</f>
        <v>#N/A</v>
      </c>
      <c r="AC313" s="62" t="e">
        <f>IFERROR(IF($B313=0,#N/A,AVERAGEIFS(INDEX(DATOS,0,$C313),INDEX(DATOS,0,$C313),"&lt;&gt;#N/D",INDEX(DATOS,0,$L$2),0,INDEX(DATOS,0,$M$2),1,INDEX(DATOS,0,$N$2),X313,INDEX(DATOS,0,$O$2),$D313)),#N/A)</f>
        <v>#N/A</v>
      </c>
      <c r="AD313" s="33"/>
      <c r="AE313" s="40" t="e">
        <f>IFERROR(IF(ISNA(Z313),#N/A,IF(I313=0,0,_xlfn.STDEV.P($Z313:Z313)/I313*100)),#N/A)</f>
        <v>#N/A</v>
      </c>
      <c r="AF313" s="40" t="e">
        <f>IFERROR(IF(ISNA(AA313),#N/A,IF(J313=0,0,_xlfn.STDEV.P($Z313:AA313)/J313*100)),#N/A)</f>
        <v>#N/A</v>
      </c>
      <c r="AG313" s="40" t="e">
        <f>IFERROR(IF(ISNA(AB313),#N/A,IF(K313=0,0,_xlfn.STDEV.P($Z313:AB313)/K313*100)),#N/A)</f>
        <v>#N/A</v>
      </c>
      <c r="AH313" s="40" t="e">
        <f>IFERROR(IF(ISNA(AC313),#N/A,IF(L313=0,0,_xlfn.STDEV.P($Z313:AC313)/L313*100)),#N/A)</f>
        <v>#N/A</v>
      </c>
      <c r="AI313" s="40"/>
    </row>
    <row r="314" spans="1:40" x14ac:dyDescent="0.35">
      <c r="A314">
        <f t="shared" si="335"/>
        <v>108</v>
      </c>
      <c r="B314" s="35">
        <f t="array" ref="B314">IF(B313=0,0,MIN(IF(INDEX(DATOS,0,$N$2)=$U314,IF(ISNUMBER(INDEX(DATOS,0,$C314)),IF(INDEX(DATOS,0,$L$2)=0,IF(INDEX(DATOS,0,$M$2)=1,IF(ISNA(MATCH(INDEX(DATOS,0,$O$2),IF($E$7:E313=E314,$D$7:D313),0)),INDEX(DATOS,0,$K$2))))))))</f>
        <v>0</v>
      </c>
      <c r="C314" s="32">
        <f t="shared" si="336"/>
        <v>20</v>
      </c>
      <c r="D314" s="34" t="str">
        <f>IF($B314=0,"--",INDEX(DATOS,$B314,O$2))</f>
        <v>--</v>
      </c>
      <c r="E314" s="64" t="s">
        <v>1</v>
      </c>
      <c r="F314" s="36" t="str">
        <f t="shared" si="366"/>
        <v>--</v>
      </c>
      <c r="G314" s="109" t="e">
        <f>VLOOKUP($D314,LOC_UNICOS,G$2,0)</f>
        <v>#N/A</v>
      </c>
      <c r="H314" s="109" t="e">
        <f>VLOOKUP($D314,LOC_UNICOS,H$2,0)</f>
        <v>#N/A</v>
      </c>
      <c r="I314" s="38">
        <f t="array" ref="I314">IF($B314=0,-999,IF(COUNTIFS($Z314:Z314,#N/A)&gt;0,-999,AVERAGE($Z314:Z314)))</f>
        <v>-999</v>
      </c>
      <c r="J314" s="38">
        <f t="array" ref="J314">IF($B314=0,-999,IF(COUNTIFS($Z314:AA314,#N/A)&gt;0,-999,AVERAGE($Z314:AA314)))</f>
        <v>-999</v>
      </c>
      <c r="K314" s="38">
        <f t="array" ref="K314">IF($B314=0,-999,IF(COUNTIFS($Z314:AB314,#N/A)&gt;0,-999,AVERAGE($Z314:AB314)))</f>
        <v>-999</v>
      </c>
      <c r="L314" s="38">
        <f t="array" ref="L314">IF($B314=0,-999,IF(COUNTIFS($Z314:AC314,#N/A)&gt;0,-999,AVERAGE($Z314:AC314)))</f>
        <v>-999</v>
      </c>
      <c r="M314" s="38">
        <f t="shared" si="374"/>
        <v>-999</v>
      </c>
      <c r="N314" s="38">
        <f t="shared" si="326"/>
        <v>-999</v>
      </c>
      <c r="O314" s="38">
        <f t="shared" si="327"/>
        <v>-999</v>
      </c>
      <c r="P314" s="38">
        <f t="shared" si="328"/>
        <v>-999</v>
      </c>
      <c r="Q314" s="37">
        <f t="shared" si="332"/>
        <v>0</v>
      </c>
      <c r="R314" s="37">
        <f t="shared" si="316"/>
        <v>0</v>
      </c>
      <c r="S314" s="37">
        <f t="shared" si="317"/>
        <v>0</v>
      </c>
      <c r="T314" s="37">
        <f t="shared" si="318"/>
        <v>0</v>
      </c>
      <c r="U314" s="37">
        <f t="shared" si="333"/>
        <v>2018</v>
      </c>
      <c r="V314" s="37">
        <f t="shared" ref="V314:X314" si="381">U314-1</f>
        <v>2017</v>
      </c>
      <c r="W314" s="37">
        <f t="shared" si="381"/>
        <v>2016</v>
      </c>
      <c r="X314" s="37">
        <f t="shared" si="381"/>
        <v>2015</v>
      </c>
      <c r="Y314" s="39"/>
      <c r="Z314" s="62" t="e">
        <f>IFERROR(IF($B314=0,#N/A,AVERAGEIFS(INDEX(DATOS,0,$C314),INDEX(DATOS,0,$C314),"&lt;&gt;#N/D",INDEX(DATOS,0,$L$2),0,INDEX(DATOS,0,$M$2),1,INDEX(DATOS,0,$N$2),U314,INDEX(DATOS,0,$O$2),$D314)),#N/A)</f>
        <v>#N/A</v>
      </c>
      <c r="AA314" s="62" t="e">
        <f>IFERROR(IF($B314=0,#N/A,AVERAGEIFS(INDEX(DATOS,0,$C314),INDEX(DATOS,0,$C314),"&lt;&gt;#N/D",INDEX(DATOS,0,$L$2),0,INDEX(DATOS,0,$M$2),1,INDEX(DATOS,0,$N$2),V314,INDEX(DATOS,0,$O$2),$D314)),#N/A)</f>
        <v>#N/A</v>
      </c>
      <c r="AB314" s="62" t="e">
        <f>IFERROR(IF($B314=0,#N/A,AVERAGEIFS(INDEX(DATOS,0,$C314),INDEX(DATOS,0,$C314),"&lt;&gt;#N/D",INDEX(DATOS,0,$L$2),0,INDEX(DATOS,0,$M$2),1,INDEX(DATOS,0,$N$2),W314,INDEX(DATOS,0,$O$2),$D314)),#N/A)</f>
        <v>#N/A</v>
      </c>
      <c r="AC314" s="62" t="e">
        <f>IFERROR(IF($B314=0,#N/A,AVERAGEIFS(INDEX(DATOS,0,$C314),INDEX(DATOS,0,$C314),"&lt;&gt;#N/D",INDEX(DATOS,0,$L$2),0,INDEX(DATOS,0,$M$2),1,INDEX(DATOS,0,$N$2),X314,INDEX(DATOS,0,$O$2),$D314)),#N/A)</f>
        <v>#N/A</v>
      </c>
      <c r="AD314" s="33"/>
      <c r="AE314" s="40" t="e">
        <f>IFERROR(IF(ISNA(Z314),#N/A,IF(I314=0,0,_xlfn.STDEV.P($Z314:Z314)/I314*100)),#N/A)</f>
        <v>#N/A</v>
      </c>
      <c r="AF314" s="40" t="e">
        <f>IFERROR(IF(ISNA(AA314),#N/A,IF(J314=0,0,_xlfn.STDEV.P($Z314:AA314)/J314*100)),#N/A)</f>
        <v>#N/A</v>
      </c>
      <c r="AG314" s="40" t="e">
        <f>IFERROR(IF(ISNA(AB314),#N/A,IF(K314=0,0,_xlfn.STDEV.P($Z314:AB314)/K314*100)),#N/A)</f>
        <v>#N/A</v>
      </c>
      <c r="AH314" s="40" t="e">
        <f>IFERROR(IF(ISNA(AC314),#N/A,IF(L314=0,0,_xlfn.STDEV.P($Z314:AC314)/L314*100)),#N/A)</f>
        <v>#N/A</v>
      </c>
      <c r="AI314" s="40"/>
    </row>
    <row r="315" spans="1:40" x14ac:dyDescent="0.35">
      <c r="A315">
        <f t="shared" si="335"/>
        <v>109</v>
      </c>
      <c r="B315" s="35">
        <f t="array" ref="B315">IF(B314=0,0,MIN(IF(INDEX(DATOS,0,$N$2)=$U315,IF(ISNUMBER(INDEX(DATOS,0,$C315)),IF(INDEX(DATOS,0,$L$2)=0,IF(INDEX(DATOS,0,$M$2)=1,IF(ISNA(MATCH(INDEX(DATOS,0,$O$2),IF($E$7:E314=E315,$D$7:D314),0)),INDEX(DATOS,0,$K$2))))))))</f>
        <v>0</v>
      </c>
      <c r="C315" s="32">
        <f t="shared" si="336"/>
        <v>20</v>
      </c>
      <c r="D315" s="34" t="str">
        <f>IF($B315=0,"--",INDEX(DATOS,$B315,O$2))</f>
        <v>--</v>
      </c>
      <c r="E315" s="64" t="s">
        <v>1</v>
      </c>
      <c r="F315" s="36" t="str">
        <f t="shared" si="366"/>
        <v>--</v>
      </c>
      <c r="G315" s="109" t="e">
        <f>VLOOKUP($D315,LOC_UNICOS,G$2,0)</f>
        <v>#N/A</v>
      </c>
      <c r="H315" s="109" t="e">
        <f>VLOOKUP($D315,LOC_UNICOS,H$2,0)</f>
        <v>#N/A</v>
      </c>
      <c r="I315" s="38">
        <f t="array" ref="I315">IF($B315=0,-999,IF(COUNTIFS($Z315:Z315,#N/A)&gt;0,-999,AVERAGE($Z315:Z315)))</f>
        <v>-999</v>
      </c>
      <c r="J315" s="38">
        <f t="array" ref="J315">IF($B315=0,-999,IF(COUNTIFS($Z315:AA315,#N/A)&gt;0,-999,AVERAGE($Z315:AA315)))</f>
        <v>-999</v>
      </c>
      <c r="K315" s="38">
        <f t="array" ref="K315">IF($B315=0,-999,IF(COUNTIFS($Z315:AB315,#N/A)&gt;0,-999,AVERAGE($Z315:AB315)))</f>
        <v>-999</v>
      </c>
      <c r="L315" s="38">
        <f t="array" ref="L315">IF($B315=0,-999,IF(COUNTIFS($Z315:AC315,#N/A)&gt;0,-999,AVERAGE($Z315:AC315)))</f>
        <v>-999</v>
      </c>
      <c r="M315" s="38">
        <f t="shared" si="374"/>
        <v>-999</v>
      </c>
      <c r="N315" s="38">
        <f t="shared" si="326"/>
        <v>-999</v>
      </c>
      <c r="O315" s="38">
        <f t="shared" si="327"/>
        <v>-999</v>
      </c>
      <c r="P315" s="38">
        <f t="shared" si="328"/>
        <v>-999</v>
      </c>
      <c r="Q315" s="37">
        <f t="shared" si="332"/>
        <v>0</v>
      </c>
      <c r="R315" s="37">
        <f t="shared" si="316"/>
        <v>0</v>
      </c>
      <c r="S315" s="37">
        <f t="shared" si="317"/>
        <v>0</v>
      </c>
      <c r="T315" s="37">
        <f t="shared" si="318"/>
        <v>0</v>
      </c>
      <c r="U315" s="37">
        <f t="shared" si="333"/>
        <v>2018</v>
      </c>
      <c r="V315" s="37">
        <f t="shared" ref="V315:X315" si="382">U315-1</f>
        <v>2017</v>
      </c>
      <c r="W315" s="37">
        <f t="shared" si="382"/>
        <v>2016</v>
      </c>
      <c r="X315" s="37">
        <f t="shared" si="382"/>
        <v>2015</v>
      </c>
      <c r="Y315" s="39"/>
      <c r="Z315" s="62" t="e">
        <f>IFERROR(IF($B315=0,#N/A,AVERAGEIFS(INDEX(DATOS,0,$C315),INDEX(DATOS,0,$C315),"&lt;&gt;#N/D",INDEX(DATOS,0,$L$2),0,INDEX(DATOS,0,$M$2),1,INDEX(DATOS,0,$N$2),U315,INDEX(DATOS,0,$O$2),$D315)),#N/A)</f>
        <v>#N/A</v>
      </c>
      <c r="AA315" s="62" t="e">
        <f>IFERROR(IF($B315=0,#N/A,AVERAGEIFS(INDEX(DATOS,0,$C315),INDEX(DATOS,0,$C315),"&lt;&gt;#N/D",INDEX(DATOS,0,$L$2),0,INDEX(DATOS,0,$M$2),1,INDEX(DATOS,0,$N$2),V315,INDEX(DATOS,0,$O$2),$D315)),#N/A)</f>
        <v>#N/A</v>
      </c>
      <c r="AB315" s="62" t="e">
        <f>IFERROR(IF($B315=0,#N/A,AVERAGEIFS(INDEX(DATOS,0,$C315),INDEX(DATOS,0,$C315),"&lt;&gt;#N/D",INDEX(DATOS,0,$L$2),0,INDEX(DATOS,0,$M$2),1,INDEX(DATOS,0,$N$2),W315,INDEX(DATOS,0,$O$2),$D315)),#N/A)</f>
        <v>#N/A</v>
      </c>
      <c r="AC315" s="62" t="e">
        <f>IFERROR(IF($B315=0,#N/A,AVERAGEIFS(INDEX(DATOS,0,$C315),INDEX(DATOS,0,$C315),"&lt;&gt;#N/D",INDEX(DATOS,0,$L$2),0,INDEX(DATOS,0,$M$2),1,INDEX(DATOS,0,$N$2),X315,INDEX(DATOS,0,$O$2),$D315)),#N/A)</f>
        <v>#N/A</v>
      </c>
      <c r="AD315" s="33"/>
      <c r="AE315" s="40" t="e">
        <f>IFERROR(IF(ISNA(Z315),#N/A,IF(I315=0,0,_xlfn.STDEV.P($Z315:Z315)/I315*100)),#N/A)</f>
        <v>#N/A</v>
      </c>
      <c r="AF315" s="40" t="e">
        <f>IFERROR(IF(ISNA(AA315),#N/A,IF(J315=0,0,_xlfn.STDEV.P($Z315:AA315)/J315*100)),#N/A)</f>
        <v>#N/A</v>
      </c>
      <c r="AG315" s="40" t="e">
        <f>IFERROR(IF(ISNA(AB315),#N/A,IF(K315=0,0,_xlfn.STDEV.P($Z315:AB315)/K315*100)),#N/A)</f>
        <v>#N/A</v>
      </c>
      <c r="AH315" s="40" t="e">
        <f>IFERROR(IF(ISNA(AC315),#N/A,IF(L315=0,0,_xlfn.STDEV.P($Z315:AC315)/L315*100)),#N/A)</f>
        <v>#N/A</v>
      </c>
      <c r="AI315" s="40"/>
    </row>
    <row r="316" spans="1:40" x14ac:dyDescent="0.35">
      <c r="A316">
        <f t="shared" si="335"/>
        <v>110</v>
      </c>
      <c r="B316" s="35">
        <f t="array" ref="B316">IF(B315=0,0,MIN(IF(INDEX(DATOS,0,$N$2)=$U316,IF(ISNUMBER(INDEX(DATOS,0,$C316)),IF(INDEX(DATOS,0,$L$2)=0,IF(INDEX(DATOS,0,$M$2)=1,IF(ISNA(MATCH(INDEX(DATOS,0,$O$2),IF($E$7:E315=E316,$D$7:D315),0)),INDEX(DATOS,0,$K$2))))))))</f>
        <v>0</v>
      </c>
      <c r="C316" s="32">
        <f t="shared" si="336"/>
        <v>20</v>
      </c>
      <c r="D316" s="34" t="str">
        <f>IF($B316=0,"--",INDEX(DATOS,$B316,O$2))</f>
        <v>--</v>
      </c>
      <c r="E316" s="64" t="s">
        <v>1</v>
      </c>
      <c r="F316" s="36" t="str">
        <f t="shared" si="366"/>
        <v>--</v>
      </c>
      <c r="G316" s="109" t="e">
        <f>VLOOKUP($D316,LOC_UNICOS,G$2,0)</f>
        <v>#N/A</v>
      </c>
      <c r="H316" s="109" t="e">
        <f>VLOOKUP($D316,LOC_UNICOS,H$2,0)</f>
        <v>#N/A</v>
      </c>
      <c r="I316" s="38">
        <f t="array" ref="I316">IF($B316=0,-999,IF(COUNTIFS($Z316:Z316,#N/A)&gt;0,-999,AVERAGE($Z316:Z316)))</f>
        <v>-999</v>
      </c>
      <c r="J316" s="38">
        <f t="array" ref="J316">IF($B316=0,-999,IF(COUNTIFS($Z316:AA316,#N/A)&gt;0,-999,AVERAGE($Z316:AA316)))</f>
        <v>-999</v>
      </c>
      <c r="K316" s="38">
        <f t="array" ref="K316">IF($B316=0,-999,IF(COUNTIFS($Z316:AB316,#N/A)&gt;0,-999,AVERAGE($Z316:AB316)))</f>
        <v>-999</v>
      </c>
      <c r="L316" s="38">
        <f t="array" ref="L316">IF($B316=0,-999,IF(COUNTIFS($Z316:AC316,#N/A)&gt;0,-999,AVERAGE($Z316:AC316)))</f>
        <v>-999</v>
      </c>
      <c r="M316" s="38">
        <f t="shared" si="374"/>
        <v>-999</v>
      </c>
      <c r="N316" s="38">
        <f t="shared" si="326"/>
        <v>-999</v>
      </c>
      <c r="O316" s="38">
        <f t="shared" si="327"/>
        <v>-999</v>
      </c>
      <c r="P316" s="38">
        <f t="shared" si="328"/>
        <v>-999</v>
      </c>
      <c r="Q316" s="37">
        <f t="shared" si="332"/>
        <v>0</v>
      </c>
      <c r="R316" s="37">
        <f t="shared" si="316"/>
        <v>0</v>
      </c>
      <c r="S316" s="37">
        <f t="shared" si="317"/>
        <v>0</v>
      </c>
      <c r="T316" s="37">
        <f t="shared" si="318"/>
        <v>0</v>
      </c>
      <c r="U316" s="37">
        <f t="shared" si="333"/>
        <v>2018</v>
      </c>
      <c r="V316" s="37">
        <f t="shared" ref="V316:X316" si="383">U316-1</f>
        <v>2017</v>
      </c>
      <c r="W316" s="37">
        <f t="shared" si="383"/>
        <v>2016</v>
      </c>
      <c r="X316" s="37">
        <f t="shared" si="383"/>
        <v>2015</v>
      </c>
      <c r="Y316" s="39"/>
      <c r="Z316" s="62" t="e">
        <f>IFERROR(IF($B316=0,#N/A,AVERAGEIFS(INDEX(DATOS,0,$C316),INDEX(DATOS,0,$C316),"&lt;&gt;#N/D",INDEX(DATOS,0,$L$2),0,INDEX(DATOS,0,$M$2),1,INDEX(DATOS,0,$N$2),U316,INDEX(DATOS,0,$O$2),$D316)),#N/A)</f>
        <v>#N/A</v>
      </c>
      <c r="AA316" s="62" t="e">
        <f>IFERROR(IF($B316=0,#N/A,AVERAGEIFS(INDEX(DATOS,0,$C316),INDEX(DATOS,0,$C316),"&lt;&gt;#N/D",INDEX(DATOS,0,$L$2),0,INDEX(DATOS,0,$M$2),1,INDEX(DATOS,0,$N$2),V316,INDEX(DATOS,0,$O$2),$D316)),#N/A)</f>
        <v>#N/A</v>
      </c>
      <c r="AB316" s="62" t="e">
        <f>IFERROR(IF($B316=0,#N/A,AVERAGEIFS(INDEX(DATOS,0,$C316),INDEX(DATOS,0,$C316),"&lt;&gt;#N/D",INDEX(DATOS,0,$L$2),0,INDEX(DATOS,0,$M$2),1,INDEX(DATOS,0,$N$2),W316,INDEX(DATOS,0,$O$2),$D316)),#N/A)</f>
        <v>#N/A</v>
      </c>
      <c r="AC316" s="62" t="e">
        <f>IFERROR(IF($B316=0,#N/A,AVERAGEIFS(INDEX(DATOS,0,$C316),INDEX(DATOS,0,$C316),"&lt;&gt;#N/D",INDEX(DATOS,0,$L$2),0,INDEX(DATOS,0,$M$2),1,INDEX(DATOS,0,$N$2),X316,INDEX(DATOS,0,$O$2),$D316)),#N/A)</f>
        <v>#N/A</v>
      </c>
      <c r="AD316" s="33"/>
      <c r="AE316" s="40" t="e">
        <f>IFERROR(IF(ISNA(Z316),#N/A,IF(I316=0,0,_xlfn.STDEV.P($Z316:Z316)/I316*100)),#N/A)</f>
        <v>#N/A</v>
      </c>
      <c r="AF316" s="40" t="e">
        <f>IFERROR(IF(ISNA(AA316),#N/A,IF(J316=0,0,_xlfn.STDEV.P($Z316:AA316)/J316*100)),#N/A)</f>
        <v>#N/A</v>
      </c>
      <c r="AG316" s="40" t="e">
        <f>IFERROR(IF(ISNA(AB316),#N/A,IF(K316=0,0,_xlfn.STDEV.P($Z316:AB316)/K316*100)),#N/A)</f>
        <v>#N/A</v>
      </c>
      <c r="AH316" s="40" t="e">
        <f>IFERROR(IF(ISNA(AC316),#N/A,IF(L316=0,0,_xlfn.STDEV.P($Z316:AC316)/L316*100)),#N/A)</f>
        <v>#N/A</v>
      </c>
      <c r="AI316" s="40"/>
    </row>
    <row r="317" spans="1:40" x14ac:dyDescent="0.35">
      <c r="A317">
        <f t="shared" si="335"/>
        <v>111</v>
      </c>
      <c r="B317" s="35">
        <f t="array" ref="B317">IF(B316=0,0,MIN(IF(INDEX(DATOS,0,$N$2)=$U317,IF(ISNUMBER(INDEX(DATOS,0,$C317)),IF(INDEX(DATOS,0,$L$2)=0,IF(INDEX(DATOS,0,$M$2)=1,IF(ISNA(MATCH(INDEX(DATOS,0,$O$2),IF($E$7:E316=E317,$D$7:D316),0)),INDEX(DATOS,0,$K$2))))))))</f>
        <v>0</v>
      </c>
      <c r="C317" s="32">
        <f t="shared" si="336"/>
        <v>20</v>
      </c>
      <c r="D317" s="34" t="str">
        <f>IF($B317=0,"--",INDEX(DATOS,$B317,O$2))</f>
        <v>--</v>
      </c>
      <c r="E317" s="64" t="s">
        <v>1</v>
      </c>
      <c r="F317" s="36" t="str">
        <f t="shared" si="366"/>
        <v>--</v>
      </c>
      <c r="G317" s="109" t="e">
        <f>VLOOKUP($D317,LOC_UNICOS,G$2,0)</f>
        <v>#N/A</v>
      </c>
      <c r="H317" s="109" t="e">
        <f>VLOOKUP($D317,LOC_UNICOS,H$2,0)</f>
        <v>#N/A</v>
      </c>
      <c r="I317" s="38">
        <f t="array" ref="I317">IF($B317=0,-999,IF(COUNTIFS($Z317:Z317,#N/A)&gt;0,-999,AVERAGE($Z317:Z317)))</f>
        <v>-999</v>
      </c>
      <c r="J317" s="38">
        <f t="array" ref="J317">IF($B317=0,-999,IF(COUNTIFS($Z317:AA317,#N/A)&gt;0,-999,AVERAGE($Z317:AA317)))</f>
        <v>-999</v>
      </c>
      <c r="K317" s="38">
        <f t="array" ref="K317">IF($B317=0,-999,IF(COUNTIFS($Z317:AB317,#N/A)&gt;0,-999,AVERAGE($Z317:AB317)))</f>
        <v>-999</v>
      </c>
      <c r="L317" s="38">
        <f t="array" ref="L317">IF($B317=0,-999,IF(COUNTIFS($Z317:AC317,#N/A)&gt;0,-999,AVERAGE($Z317:AC317)))</f>
        <v>-999</v>
      </c>
      <c r="M317" s="38">
        <f t="shared" si="374"/>
        <v>-999</v>
      </c>
      <c r="N317" s="38">
        <f t="shared" si="326"/>
        <v>-999</v>
      </c>
      <c r="O317" s="38">
        <f t="shared" si="327"/>
        <v>-999</v>
      </c>
      <c r="P317" s="38">
        <f t="shared" si="328"/>
        <v>-999</v>
      </c>
      <c r="Q317" s="37">
        <f t="shared" si="332"/>
        <v>0</v>
      </c>
      <c r="R317" s="37">
        <f t="shared" si="316"/>
        <v>0</v>
      </c>
      <c r="S317" s="37">
        <f t="shared" si="317"/>
        <v>0</v>
      </c>
      <c r="T317" s="37">
        <f t="shared" si="318"/>
        <v>0</v>
      </c>
      <c r="U317" s="37">
        <f t="shared" si="333"/>
        <v>2018</v>
      </c>
      <c r="V317" s="37">
        <f t="shared" ref="V317:X317" si="384">U317-1</f>
        <v>2017</v>
      </c>
      <c r="W317" s="37">
        <f t="shared" si="384"/>
        <v>2016</v>
      </c>
      <c r="X317" s="37">
        <f t="shared" si="384"/>
        <v>2015</v>
      </c>
      <c r="Y317" s="39"/>
      <c r="Z317" s="62" t="e">
        <f>IFERROR(IF($B317=0,#N/A,AVERAGEIFS(INDEX(DATOS,0,$C317),INDEX(DATOS,0,$C317),"&lt;&gt;#N/D",INDEX(DATOS,0,$L$2),0,INDEX(DATOS,0,$M$2),1,INDEX(DATOS,0,$N$2),U317,INDEX(DATOS,0,$O$2),$D317)),#N/A)</f>
        <v>#N/A</v>
      </c>
      <c r="AA317" s="62" t="e">
        <f>IFERROR(IF($B317=0,#N/A,AVERAGEIFS(INDEX(DATOS,0,$C317),INDEX(DATOS,0,$C317),"&lt;&gt;#N/D",INDEX(DATOS,0,$L$2),0,INDEX(DATOS,0,$M$2),1,INDEX(DATOS,0,$N$2),V317,INDEX(DATOS,0,$O$2),$D317)),#N/A)</f>
        <v>#N/A</v>
      </c>
      <c r="AB317" s="62" t="e">
        <f>IFERROR(IF($B317=0,#N/A,AVERAGEIFS(INDEX(DATOS,0,$C317),INDEX(DATOS,0,$C317),"&lt;&gt;#N/D",INDEX(DATOS,0,$L$2),0,INDEX(DATOS,0,$M$2),1,INDEX(DATOS,0,$N$2),W317,INDEX(DATOS,0,$O$2),$D317)),#N/A)</f>
        <v>#N/A</v>
      </c>
      <c r="AC317" s="62" t="e">
        <f>IFERROR(IF($B317=0,#N/A,AVERAGEIFS(INDEX(DATOS,0,$C317),INDEX(DATOS,0,$C317),"&lt;&gt;#N/D",INDEX(DATOS,0,$L$2),0,INDEX(DATOS,0,$M$2),1,INDEX(DATOS,0,$N$2),X317,INDEX(DATOS,0,$O$2),$D317)),#N/A)</f>
        <v>#N/A</v>
      </c>
      <c r="AD317" s="33"/>
      <c r="AE317" s="40" t="e">
        <f>IFERROR(IF(ISNA(Z317),#N/A,IF(I317=0,0,_xlfn.STDEV.P($Z317:Z317)/I317*100)),#N/A)</f>
        <v>#N/A</v>
      </c>
      <c r="AF317" s="40" t="e">
        <f>IFERROR(IF(ISNA(AA317),#N/A,IF(J317=0,0,_xlfn.STDEV.P($Z317:AA317)/J317*100)),#N/A)</f>
        <v>#N/A</v>
      </c>
      <c r="AG317" s="40" t="e">
        <f>IFERROR(IF(ISNA(AB317),#N/A,IF(K317=0,0,_xlfn.STDEV.P($Z317:AB317)/K317*100)),#N/A)</f>
        <v>#N/A</v>
      </c>
      <c r="AH317" s="40" t="e">
        <f>IFERROR(IF(ISNA(AC317),#N/A,IF(L317=0,0,_xlfn.STDEV.P($Z317:AC317)/L317*100)),#N/A)</f>
        <v>#N/A</v>
      </c>
      <c r="AI317" s="40"/>
    </row>
    <row r="318" spans="1:40" x14ac:dyDescent="0.35">
      <c r="A318">
        <f t="shared" si="335"/>
        <v>112</v>
      </c>
      <c r="B318" s="35">
        <f t="array" ref="B318">IF(B317=0,0,MIN(IF(INDEX(DATOS,0,$N$2)=$U318,IF(ISNUMBER(INDEX(DATOS,0,$C318)),IF(INDEX(DATOS,0,$L$2)=0,IF(INDEX(DATOS,0,$M$2)=1,IF(ISNA(MATCH(INDEX(DATOS,0,$O$2),IF($E$7:E317=E318,$D$7:D317),0)),INDEX(DATOS,0,$K$2))))))))</f>
        <v>0</v>
      </c>
      <c r="C318" s="32">
        <f t="shared" si="336"/>
        <v>20</v>
      </c>
      <c r="D318" s="34" t="str">
        <f>IF($B318=0,"--",INDEX(DATOS,$B318,O$2))</f>
        <v>--</v>
      </c>
      <c r="E318" s="64" t="s">
        <v>1</v>
      </c>
      <c r="F318" s="36" t="str">
        <f t="shared" si="366"/>
        <v>--</v>
      </c>
      <c r="G318" s="109" t="e">
        <f>VLOOKUP($D318,LOC_UNICOS,G$2,0)</f>
        <v>#N/A</v>
      </c>
      <c r="H318" s="109" t="e">
        <f>VLOOKUP($D318,LOC_UNICOS,H$2,0)</f>
        <v>#N/A</v>
      </c>
      <c r="I318" s="38">
        <f t="array" ref="I318">IF($B318=0,-999,IF(COUNTIFS($Z318:Z318,#N/A)&gt;0,-999,AVERAGE($Z318:Z318)))</f>
        <v>-999</v>
      </c>
      <c r="J318" s="38">
        <f t="array" ref="J318">IF($B318=0,-999,IF(COUNTIFS($Z318:AA318,#N/A)&gt;0,-999,AVERAGE($Z318:AA318)))</f>
        <v>-999</v>
      </c>
      <c r="K318" s="38">
        <f t="array" ref="K318">IF($B318=0,-999,IF(COUNTIFS($Z318:AB318,#N/A)&gt;0,-999,AVERAGE($Z318:AB318)))</f>
        <v>-999</v>
      </c>
      <c r="L318" s="38">
        <f t="array" ref="L318">IF($B318=0,-999,IF(COUNTIFS($Z318:AC318,#N/A)&gt;0,-999,AVERAGE($Z318:AC318)))</f>
        <v>-999</v>
      </c>
      <c r="M318" s="38">
        <f t="shared" si="374"/>
        <v>-999</v>
      </c>
      <c r="N318" s="38">
        <f t="shared" si="326"/>
        <v>-999</v>
      </c>
      <c r="O318" s="38">
        <f t="shared" si="327"/>
        <v>-999</v>
      </c>
      <c r="P318" s="38">
        <f t="shared" si="328"/>
        <v>-999</v>
      </c>
      <c r="Q318" s="37">
        <f t="shared" si="332"/>
        <v>0</v>
      </c>
      <c r="R318" s="37">
        <f t="shared" si="316"/>
        <v>0</v>
      </c>
      <c r="S318" s="37">
        <f t="shared" si="317"/>
        <v>0</v>
      </c>
      <c r="T318" s="37">
        <f t="shared" si="318"/>
        <v>0</v>
      </c>
      <c r="U318" s="37">
        <f t="shared" si="333"/>
        <v>2018</v>
      </c>
      <c r="V318" s="37">
        <f t="shared" ref="V318:X318" si="385">U318-1</f>
        <v>2017</v>
      </c>
      <c r="W318" s="37">
        <f t="shared" si="385"/>
        <v>2016</v>
      </c>
      <c r="X318" s="37">
        <f t="shared" si="385"/>
        <v>2015</v>
      </c>
      <c r="Y318" s="39"/>
      <c r="Z318" s="62" t="e">
        <f>IFERROR(IF($B318=0,#N/A,AVERAGEIFS(INDEX(DATOS,0,$C318),INDEX(DATOS,0,$C318),"&lt;&gt;#N/D",INDEX(DATOS,0,$L$2),0,INDEX(DATOS,0,$M$2),1,INDEX(DATOS,0,$N$2),U318,INDEX(DATOS,0,$O$2),$D318)),#N/A)</f>
        <v>#N/A</v>
      </c>
      <c r="AA318" s="62" t="e">
        <f>IFERROR(IF($B318=0,#N/A,AVERAGEIFS(INDEX(DATOS,0,$C318),INDEX(DATOS,0,$C318),"&lt;&gt;#N/D",INDEX(DATOS,0,$L$2),0,INDEX(DATOS,0,$M$2),1,INDEX(DATOS,0,$N$2),V318,INDEX(DATOS,0,$O$2),$D318)),#N/A)</f>
        <v>#N/A</v>
      </c>
      <c r="AB318" s="62" t="e">
        <f>IFERROR(IF($B318=0,#N/A,AVERAGEIFS(INDEX(DATOS,0,$C318),INDEX(DATOS,0,$C318),"&lt;&gt;#N/D",INDEX(DATOS,0,$L$2),0,INDEX(DATOS,0,$M$2),1,INDEX(DATOS,0,$N$2),W318,INDEX(DATOS,0,$O$2),$D318)),#N/A)</f>
        <v>#N/A</v>
      </c>
      <c r="AC318" s="62" t="e">
        <f>IFERROR(IF($B318=0,#N/A,AVERAGEIFS(INDEX(DATOS,0,$C318),INDEX(DATOS,0,$C318),"&lt;&gt;#N/D",INDEX(DATOS,0,$L$2),0,INDEX(DATOS,0,$M$2),1,INDEX(DATOS,0,$N$2),X318,INDEX(DATOS,0,$O$2),$D318)),#N/A)</f>
        <v>#N/A</v>
      </c>
      <c r="AD318" s="33"/>
      <c r="AE318" s="40" t="e">
        <f>IFERROR(IF(ISNA(Z318),#N/A,IF(I318=0,0,_xlfn.STDEV.P($Z318:Z318)/I318*100)),#N/A)</f>
        <v>#N/A</v>
      </c>
      <c r="AF318" s="40" t="e">
        <f>IFERROR(IF(ISNA(AA318),#N/A,IF(J318=0,0,_xlfn.STDEV.P($Z318:AA318)/J318*100)),#N/A)</f>
        <v>#N/A</v>
      </c>
      <c r="AG318" s="40" t="e">
        <f>IFERROR(IF(ISNA(AB318),#N/A,IF(K318=0,0,_xlfn.STDEV.P($Z318:AB318)/K318*100)),#N/A)</f>
        <v>#N/A</v>
      </c>
      <c r="AH318" s="40" t="e">
        <f>IFERROR(IF(ISNA(AC318),#N/A,IF(L318=0,0,_xlfn.STDEV.P($Z318:AC318)/L318*100)),#N/A)</f>
        <v>#N/A</v>
      </c>
      <c r="AI318" s="40"/>
    </row>
    <row r="319" spans="1:40" x14ac:dyDescent="0.35">
      <c r="A319">
        <f t="shared" si="335"/>
        <v>113</v>
      </c>
      <c r="B319" s="35">
        <f t="array" ref="B319">IF(B318=0,0,MIN(IF(INDEX(DATOS,0,$N$2)=$U319,IF(ISNUMBER(INDEX(DATOS,0,$C319)),IF(INDEX(DATOS,0,$L$2)=0,IF(INDEX(DATOS,0,$M$2)=1,IF(ISNA(MATCH(INDEX(DATOS,0,$O$2),IF($E$7:E318=E319,$D$7:D318),0)),INDEX(DATOS,0,$K$2))))))))</f>
        <v>0</v>
      </c>
      <c r="C319" s="32">
        <f t="shared" si="336"/>
        <v>20</v>
      </c>
      <c r="D319" s="34" t="str">
        <f>IF($B319=0,"--",INDEX(DATOS,$B319,O$2))</f>
        <v>--</v>
      </c>
      <c r="E319" s="64" t="s">
        <v>1</v>
      </c>
      <c r="F319" s="36" t="str">
        <f t="shared" si="366"/>
        <v>--</v>
      </c>
      <c r="G319" s="109" t="e">
        <f>VLOOKUP($D319,LOC_UNICOS,G$2,0)</f>
        <v>#N/A</v>
      </c>
      <c r="H319" s="109" t="e">
        <f>VLOOKUP($D319,LOC_UNICOS,H$2,0)</f>
        <v>#N/A</v>
      </c>
      <c r="I319" s="38">
        <f t="array" ref="I319">IF($B319=0,-999,IF(COUNTIFS($Z319:Z319,#N/A)&gt;0,-999,AVERAGE($Z319:Z319)))</f>
        <v>-999</v>
      </c>
      <c r="J319" s="38">
        <f t="array" ref="J319">IF($B319=0,-999,IF(COUNTIFS($Z319:AA319,#N/A)&gt;0,-999,AVERAGE($Z319:AA319)))</f>
        <v>-999</v>
      </c>
      <c r="K319" s="38">
        <f t="array" ref="K319">IF($B319=0,-999,IF(COUNTIFS($Z319:AB319,#N/A)&gt;0,-999,AVERAGE($Z319:AB319)))</f>
        <v>-999</v>
      </c>
      <c r="L319" s="38">
        <f t="array" ref="L319">IF($B319=0,-999,IF(COUNTIFS($Z319:AC319,#N/A)&gt;0,-999,AVERAGE($Z319:AC319)))</f>
        <v>-999</v>
      </c>
      <c r="M319" s="38">
        <f t="shared" si="374"/>
        <v>-999</v>
      </c>
      <c r="N319" s="38">
        <f t="shared" si="326"/>
        <v>-999</v>
      </c>
      <c r="O319" s="38">
        <f t="shared" si="327"/>
        <v>-999</v>
      </c>
      <c r="P319" s="38">
        <f t="shared" si="328"/>
        <v>-999</v>
      </c>
      <c r="Q319" s="37">
        <f t="shared" si="332"/>
        <v>0</v>
      </c>
      <c r="R319" s="37">
        <f t="shared" si="316"/>
        <v>0</v>
      </c>
      <c r="S319" s="37">
        <f t="shared" si="317"/>
        <v>0</v>
      </c>
      <c r="T319" s="37">
        <f t="shared" si="318"/>
        <v>0</v>
      </c>
      <c r="U319" s="37">
        <f t="shared" si="333"/>
        <v>2018</v>
      </c>
      <c r="V319" s="37">
        <f t="shared" ref="V319:X319" si="386">U319-1</f>
        <v>2017</v>
      </c>
      <c r="W319" s="37">
        <f t="shared" si="386"/>
        <v>2016</v>
      </c>
      <c r="X319" s="37">
        <f t="shared" si="386"/>
        <v>2015</v>
      </c>
      <c r="Y319" s="39"/>
      <c r="Z319" s="62" t="e">
        <f>IFERROR(IF($B319=0,#N/A,AVERAGEIFS(INDEX(DATOS,0,$C319),INDEX(DATOS,0,$C319),"&lt;&gt;#N/D",INDEX(DATOS,0,$L$2),0,INDEX(DATOS,0,$M$2),1,INDEX(DATOS,0,$N$2),U319,INDEX(DATOS,0,$O$2),$D319)),#N/A)</f>
        <v>#N/A</v>
      </c>
      <c r="AA319" s="62" t="e">
        <f>IFERROR(IF($B319=0,#N/A,AVERAGEIFS(INDEX(DATOS,0,$C319),INDEX(DATOS,0,$C319),"&lt;&gt;#N/D",INDEX(DATOS,0,$L$2),0,INDEX(DATOS,0,$M$2),1,INDEX(DATOS,0,$N$2),V319,INDEX(DATOS,0,$O$2),$D319)),#N/A)</f>
        <v>#N/A</v>
      </c>
      <c r="AB319" s="62" t="e">
        <f>IFERROR(IF($B319=0,#N/A,AVERAGEIFS(INDEX(DATOS,0,$C319),INDEX(DATOS,0,$C319),"&lt;&gt;#N/D",INDEX(DATOS,0,$L$2),0,INDEX(DATOS,0,$M$2),1,INDEX(DATOS,0,$N$2),W319,INDEX(DATOS,0,$O$2),$D319)),#N/A)</f>
        <v>#N/A</v>
      </c>
      <c r="AC319" s="62" t="e">
        <f>IFERROR(IF($B319=0,#N/A,AVERAGEIFS(INDEX(DATOS,0,$C319),INDEX(DATOS,0,$C319),"&lt;&gt;#N/D",INDEX(DATOS,0,$L$2),0,INDEX(DATOS,0,$M$2),1,INDEX(DATOS,0,$N$2),X319,INDEX(DATOS,0,$O$2),$D319)),#N/A)</f>
        <v>#N/A</v>
      </c>
      <c r="AD319" s="33"/>
      <c r="AE319" s="40" t="e">
        <f>IFERROR(IF(ISNA(Z319),#N/A,IF(I319=0,0,_xlfn.STDEV.P($Z319:Z319)/I319*100)),#N/A)</f>
        <v>#N/A</v>
      </c>
      <c r="AF319" s="40" t="e">
        <f>IFERROR(IF(ISNA(AA319),#N/A,IF(J319=0,0,_xlfn.STDEV.P($Z319:AA319)/J319*100)),#N/A)</f>
        <v>#N/A</v>
      </c>
      <c r="AG319" s="40" t="e">
        <f>IFERROR(IF(ISNA(AB319),#N/A,IF(K319=0,0,_xlfn.STDEV.P($Z319:AB319)/K319*100)),#N/A)</f>
        <v>#N/A</v>
      </c>
      <c r="AH319" s="40" t="e">
        <f>IFERROR(IF(ISNA(AC319),#N/A,IF(L319=0,0,_xlfn.STDEV.P($Z319:AC319)/L319*100)),#N/A)</f>
        <v>#N/A</v>
      </c>
      <c r="AI319" s="40"/>
    </row>
    <row r="320" spans="1:40" x14ac:dyDescent="0.35">
      <c r="A320">
        <f t="shared" si="335"/>
        <v>114</v>
      </c>
      <c r="B320" s="35">
        <f t="array" ref="B320">IF(B319=0,0,MIN(IF(INDEX(DATOS,0,$N$2)=$U320,IF(ISNUMBER(INDEX(DATOS,0,$C320)),IF(INDEX(DATOS,0,$L$2)=0,IF(INDEX(DATOS,0,$M$2)=1,IF(ISNA(MATCH(INDEX(DATOS,0,$O$2),IF($E$7:E319=E320,$D$7:D319),0)),INDEX(DATOS,0,$K$2))))))))</f>
        <v>0</v>
      </c>
      <c r="C320" s="32">
        <f t="shared" si="336"/>
        <v>20</v>
      </c>
      <c r="D320" s="34" t="str">
        <f>IF($B320=0,"--",INDEX(DATOS,$B320,O$2))</f>
        <v>--</v>
      </c>
      <c r="E320" s="64" t="s">
        <v>1</v>
      </c>
      <c r="F320" s="36" t="str">
        <f t="shared" si="366"/>
        <v>--</v>
      </c>
      <c r="G320" s="109" t="e">
        <f>VLOOKUP($D320,LOC_UNICOS,G$2,0)</f>
        <v>#N/A</v>
      </c>
      <c r="H320" s="109" t="e">
        <f>VLOOKUP($D320,LOC_UNICOS,H$2,0)</f>
        <v>#N/A</v>
      </c>
      <c r="I320" s="38">
        <f t="array" ref="I320">IF($B320=0,-999,IF(COUNTIFS($Z320:Z320,#N/A)&gt;0,-999,AVERAGE($Z320:Z320)))</f>
        <v>-999</v>
      </c>
      <c r="J320" s="38">
        <f t="array" ref="J320">IF($B320=0,-999,IF(COUNTIFS($Z320:AA320,#N/A)&gt;0,-999,AVERAGE($Z320:AA320)))</f>
        <v>-999</v>
      </c>
      <c r="K320" s="38">
        <f t="array" ref="K320">IF($B320=0,-999,IF(COUNTIFS($Z320:AB320,#N/A)&gt;0,-999,AVERAGE($Z320:AB320)))</f>
        <v>-999</v>
      </c>
      <c r="L320" s="38">
        <f t="array" ref="L320">IF($B320=0,-999,IF(COUNTIFS($Z320:AC320,#N/A)&gt;0,-999,AVERAGE($Z320:AC320)))</f>
        <v>-999</v>
      </c>
      <c r="M320" s="38">
        <f t="shared" si="374"/>
        <v>-999</v>
      </c>
      <c r="N320" s="38">
        <f t="shared" si="326"/>
        <v>-999</v>
      </c>
      <c r="O320" s="38">
        <f t="shared" si="327"/>
        <v>-999</v>
      </c>
      <c r="P320" s="38">
        <f t="shared" si="328"/>
        <v>-999</v>
      </c>
      <c r="Q320" s="37">
        <f t="shared" si="332"/>
        <v>0</v>
      </c>
      <c r="R320" s="37">
        <f t="shared" si="316"/>
        <v>0</v>
      </c>
      <c r="S320" s="37">
        <f t="shared" si="317"/>
        <v>0</v>
      </c>
      <c r="T320" s="37">
        <f t="shared" si="318"/>
        <v>0</v>
      </c>
      <c r="U320" s="37">
        <f t="shared" si="333"/>
        <v>2018</v>
      </c>
      <c r="V320" s="37">
        <f t="shared" ref="V320:X320" si="387">U320-1</f>
        <v>2017</v>
      </c>
      <c r="W320" s="37">
        <f t="shared" si="387"/>
        <v>2016</v>
      </c>
      <c r="X320" s="37">
        <f t="shared" si="387"/>
        <v>2015</v>
      </c>
      <c r="Y320" s="39"/>
      <c r="Z320" s="62" t="e">
        <f>IFERROR(IF($B320=0,#N/A,AVERAGEIFS(INDEX(DATOS,0,$C320),INDEX(DATOS,0,$C320),"&lt;&gt;#N/D",INDEX(DATOS,0,$L$2),0,INDEX(DATOS,0,$M$2),1,INDEX(DATOS,0,$N$2),U320,INDEX(DATOS,0,$O$2),$D320)),#N/A)</f>
        <v>#N/A</v>
      </c>
      <c r="AA320" s="62" t="e">
        <f>IFERROR(IF($B320=0,#N/A,AVERAGEIFS(INDEX(DATOS,0,$C320),INDEX(DATOS,0,$C320),"&lt;&gt;#N/D",INDEX(DATOS,0,$L$2),0,INDEX(DATOS,0,$M$2),1,INDEX(DATOS,0,$N$2),V320,INDEX(DATOS,0,$O$2),$D320)),#N/A)</f>
        <v>#N/A</v>
      </c>
      <c r="AB320" s="62" t="e">
        <f>IFERROR(IF($B320=0,#N/A,AVERAGEIFS(INDEX(DATOS,0,$C320),INDEX(DATOS,0,$C320),"&lt;&gt;#N/D",INDEX(DATOS,0,$L$2),0,INDEX(DATOS,0,$M$2),1,INDEX(DATOS,0,$N$2),W320,INDEX(DATOS,0,$O$2),$D320)),#N/A)</f>
        <v>#N/A</v>
      </c>
      <c r="AC320" s="62" t="e">
        <f>IFERROR(IF($B320=0,#N/A,AVERAGEIFS(INDEX(DATOS,0,$C320),INDEX(DATOS,0,$C320),"&lt;&gt;#N/D",INDEX(DATOS,0,$L$2),0,INDEX(DATOS,0,$M$2),1,INDEX(DATOS,0,$N$2),X320,INDEX(DATOS,0,$O$2),$D320)),#N/A)</f>
        <v>#N/A</v>
      </c>
      <c r="AD320" s="33"/>
      <c r="AE320" s="40" t="e">
        <f>IFERROR(IF(ISNA(Z320),#N/A,IF(I320=0,0,_xlfn.STDEV.P($Z320:Z320)/I320*100)),#N/A)</f>
        <v>#N/A</v>
      </c>
      <c r="AF320" s="40" t="e">
        <f>IFERROR(IF(ISNA(AA320),#N/A,IF(J320=0,0,_xlfn.STDEV.P($Z320:AA320)/J320*100)),#N/A)</f>
        <v>#N/A</v>
      </c>
      <c r="AG320" s="40" t="e">
        <f>IFERROR(IF(ISNA(AB320),#N/A,IF(K320=0,0,_xlfn.STDEV.P($Z320:AB320)/K320*100)),#N/A)</f>
        <v>#N/A</v>
      </c>
      <c r="AH320" s="40" t="e">
        <f>IFERROR(IF(ISNA(AC320),#N/A,IF(L320=0,0,_xlfn.STDEV.P($Z320:AC320)/L320*100)),#N/A)</f>
        <v>#N/A</v>
      </c>
      <c r="AI320" s="40"/>
    </row>
    <row r="321" spans="1:35" x14ac:dyDescent="0.35">
      <c r="A321">
        <f t="shared" si="335"/>
        <v>115</v>
      </c>
      <c r="B321" s="35">
        <f t="array" ref="B321">IF(B320=0,0,MIN(IF(INDEX(DATOS,0,$N$2)=$U321,IF(ISNUMBER(INDEX(DATOS,0,$C321)),IF(INDEX(DATOS,0,$L$2)=0,IF(INDEX(DATOS,0,$M$2)=1,IF(ISNA(MATCH(INDEX(DATOS,0,$O$2),IF($E$7:E320=E321,$D$7:D320),0)),INDEX(DATOS,0,$K$2))))))))</f>
        <v>0</v>
      </c>
      <c r="C321" s="32">
        <f t="shared" si="336"/>
        <v>20</v>
      </c>
      <c r="D321" s="34" t="str">
        <f>IF($B321=0,"--",INDEX(DATOS,$B321,O$2))</f>
        <v>--</v>
      </c>
      <c r="E321" s="64" t="s">
        <v>1</v>
      </c>
      <c r="F321" s="36" t="str">
        <f t="shared" si="366"/>
        <v>--</v>
      </c>
      <c r="G321" s="109" t="e">
        <f>VLOOKUP($D321,LOC_UNICOS,G$2,0)</f>
        <v>#N/A</v>
      </c>
      <c r="H321" s="109" t="e">
        <f>VLOOKUP($D321,LOC_UNICOS,H$2,0)</f>
        <v>#N/A</v>
      </c>
      <c r="I321" s="38">
        <f t="array" ref="I321">IF($B321=0,-999,IF(COUNTIFS($Z321:Z321,#N/A)&gt;0,-999,AVERAGE($Z321:Z321)))</f>
        <v>-999</v>
      </c>
      <c r="J321" s="38">
        <f t="array" ref="J321">IF($B321=0,-999,IF(COUNTIFS($Z321:AA321,#N/A)&gt;0,-999,AVERAGE($Z321:AA321)))</f>
        <v>-999</v>
      </c>
      <c r="K321" s="38">
        <f t="array" ref="K321">IF($B321=0,-999,IF(COUNTIFS($Z321:AB321,#N/A)&gt;0,-999,AVERAGE($Z321:AB321)))</f>
        <v>-999</v>
      </c>
      <c r="L321" s="38">
        <f t="array" ref="L321">IF($B321=0,-999,IF(COUNTIFS($Z321:AC321,#N/A)&gt;0,-999,AVERAGE($Z321:AC321)))</f>
        <v>-999</v>
      </c>
      <c r="M321" s="38">
        <f t="shared" si="374"/>
        <v>-999</v>
      </c>
      <c r="N321" s="38">
        <f t="shared" si="326"/>
        <v>-999</v>
      </c>
      <c r="O321" s="38">
        <f t="shared" si="327"/>
        <v>-999</v>
      </c>
      <c r="P321" s="38">
        <f t="shared" si="328"/>
        <v>-999</v>
      </c>
      <c r="Q321" s="37">
        <f t="shared" si="332"/>
        <v>0</v>
      </c>
      <c r="R321" s="37">
        <f t="shared" si="316"/>
        <v>0</v>
      </c>
      <c r="S321" s="37">
        <f t="shared" si="317"/>
        <v>0</v>
      </c>
      <c r="T321" s="37">
        <f t="shared" si="318"/>
        <v>0</v>
      </c>
      <c r="U321" s="37">
        <f t="shared" si="333"/>
        <v>2018</v>
      </c>
      <c r="V321" s="37">
        <f t="shared" ref="V321:X321" si="388">U321-1</f>
        <v>2017</v>
      </c>
      <c r="W321" s="37">
        <f t="shared" si="388"/>
        <v>2016</v>
      </c>
      <c r="X321" s="37">
        <f t="shared" si="388"/>
        <v>2015</v>
      </c>
      <c r="Y321" s="39"/>
      <c r="Z321" s="62" t="e">
        <f>IFERROR(IF($B321=0,#N/A,AVERAGEIFS(INDEX(DATOS,0,$C321),INDEX(DATOS,0,$C321),"&lt;&gt;#N/D",INDEX(DATOS,0,$L$2),0,INDEX(DATOS,0,$M$2),1,INDEX(DATOS,0,$N$2),U321,INDEX(DATOS,0,$O$2),$D321)),#N/A)</f>
        <v>#N/A</v>
      </c>
      <c r="AA321" s="62" t="e">
        <f>IFERROR(IF($B321=0,#N/A,AVERAGEIFS(INDEX(DATOS,0,$C321),INDEX(DATOS,0,$C321),"&lt;&gt;#N/D",INDEX(DATOS,0,$L$2),0,INDEX(DATOS,0,$M$2),1,INDEX(DATOS,0,$N$2),V321,INDEX(DATOS,0,$O$2),$D321)),#N/A)</f>
        <v>#N/A</v>
      </c>
      <c r="AB321" s="62" t="e">
        <f>IFERROR(IF($B321=0,#N/A,AVERAGEIFS(INDEX(DATOS,0,$C321),INDEX(DATOS,0,$C321),"&lt;&gt;#N/D",INDEX(DATOS,0,$L$2),0,INDEX(DATOS,0,$M$2),1,INDEX(DATOS,0,$N$2),W321,INDEX(DATOS,0,$O$2),$D321)),#N/A)</f>
        <v>#N/A</v>
      </c>
      <c r="AC321" s="62" t="e">
        <f>IFERROR(IF($B321=0,#N/A,AVERAGEIFS(INDEX(DATOS,0,$C321),INDEX(DATOS,0,$C321),"&lt;&gt;#N/D",INDEX(DATOS,0,$L$2),0,INDEX(DATOS,0,$M$2),1,INDEX(DATOS,0,$N$2),X321,INDEX(DATOS,0,$O$2),$D321)),#N/A)</f>
        <v>#N/A</v>
      </c>
      <c r="AD321" s="33"/>
      <c r="AE321" s="40" t="e">
        <f>IFERROR(IF(ISNA(Z321),#N/A,IF(I321=0,0,_xlfn.STDEV.P($Z321:Z321)/I321*100)),#N/A)</f>
        <v>#N/A</v>
      </c>
      <c r="AF321" s="40" t="e">
        <f>IFERROR(IF(ISNA(AA321),#N/A,IF(J321=0,0,_xlfn.STDEV.P($Z321:AA321)/J321*100)),#N/A)</f>
        <v>#N/A</v>
      </c>
      <c r="AG321" s="40" t="e">
        <f>IFERROR(IF(ISNA(AB321),#N/A,IF(K321=0,0,_xlfn.STDEV.P($Z321:AB321)/K321*100)),#N/A)</f>
        <v>#N/A</v>
      </c>
      <c r="AH321" s="40" t="e">
        <f>IFERROR(IF(ISNA(AC321),#N/A,IF(L321=0,0,_xlfn.STDEV.P($Z321:AC321)/L321*100)),#N/A)</f>
        <v>#N/A</v>
      </c>
      <c r="AI321" s="40"/>
    </row>
    <row r="322" spans="1:35" x14ac:dyDescent="0.35">
      <c r="A322">
        <f t="shared" si="335"/>
        <v>116</v>
      </c>
      <c r="B322" s="35">
        <f t="array" ref="B322">IF(B321=0,0,MIN(IF(INDEX(DATOS,0,$N$2)=$U322,IF(ISNUMBER(INDEX(DATOS,0,$C322)),IF(INDEX(DATOS,0,$L$2)=0,IF(INDEX(DATOS,0,$M$2)=1,IF(ISNA(MATCH(INDEX(DATOS,0,$O$2),IF($E$7:E321=E322,$D$7:D321),0)),INDEX(DATOS,0,$K$2))))))))</f>
        <v>0</v>
      </c>
      <c r="C322" s="32">
        <f t="shared" si="336"/>
        <v>20</v>
      </c>
      <c r="D322" s="34" t="str">
        <f>IF($B322=0,"--",INDEX(DATOS,$B322,O$2))</f>
        <v>--</v>
      </c>
      <c r="E322" s="64" t="s">
        <v>1</v>
      </c>
      <c r="F322" s="36" t="str">
        <f t="shared" si="366"/>
        <v>--</v>
      </c>
      <c r="G322" s="109" t="e">
        <f>VLOOKUP($D322,LOC_UNICOS,G$2,0)</f>
        <v>#N/A</v>
      </c>
      <c r="H322" s="109" t="e">
        <f>VLOOKUP($D322,LOC_UNICOS,H$2,0)</f>
        <v>#N/A</v>
      </c>
      <c r="I322" s="38">
        <f t="array" ref="I322">IF($B322=0,-999,IF(COUNTIFS($Z322:Z322,#N/A)&gt;0,-999,AVERAGE($Z322:Z322)))</f>
        <v>-999</v>
      </c>
      <c r="J322" s="38">
        <f t="array" ref="J322">IF($B322=0,-999,IF(COUNTIFS($Z322:AA322,#N/A)&gt;0,-999,AVERAGE($Z322:AA322)))</f>
        <v>-999</v>
      </c>
      <c r="K322" s="38">
        <f t="array" ref="K322">IF($B322=0,-999,IF(COUNTIFS($Z322:AB322,#N/A)&gt;0,-999,AVERAGE($Z322:AB322)))</f>
        <v>-999</v>
      </c>
      <c r="L322" s="38">
        <f t="array" ref="L322">IF($B322=0,-999,IF(COUNTIFS($Z322:AC322,#N/A)&gt;0,-999,AVERAGE($Z322:AC322)))</f>
        <v>-999</v>
      </c>
      <c r="M322" s="38">
        <f t="shared" si="374"/>
        <v>-999</v>
      </c>
      <c r="N322" s="38">
        <f t="shared" si="326"/>
        <v>-999</v>
      </c>
      <c r="O322" s="38">
        <f t="shared" si="327"/>
        <v>-999</v>
      </c>
      <c r="P322" s="38">
        <f t="shared" si="328"/>
        <v>-999</v>
      </c>
      <c r="Q322" s="37">
        <f t="shared" si="332"/>
        <v>0</v>
      </c>
      <c r="R322" s="37">
        <f t="shared" si="316"/>
        <v>0</v>
      </c>
      <c r="S322" s="37">
        <f t="shared" si="317"/>
        <v>0</v>
      </c>
      <c r="T322" s="37">
        <f t="shared" si="318"/>
        <v>0</v>
      </c>
      <c r="U322" s="37">
        <f t="shared" si="333"/>
        <v>2018</v>
      </c>
      <c r="V322" s="37">
        <f t="shared" ref="V322:X322" si="389">U322-1</f>
        <v>2017</v>
      </c>
      <c r="W322" s="37">
        <f t="shared" si="389"/>
        <v>2016</v>
      </c>
      <c r="X322" s="37">
        <f t="shared" si="389"/>
        <v>2015</v>
      </c>
      <c r="Y322" s="39"/>
      <c r="Z322" s="62" t="e">
        <f>IFERROR(IF($B322=0,#N/A,AVERAGEIFS(INDEX(DATOS,0,$C322),INDEX(DATOS,0,$C322),"&lt;&gt;#N/D",INDEX(DATOS,0,$L$2),0,INDEX(DATOS,0,$M$2),1,INDEX(DATOS,0,$N$2),U322,INDEX(DATOS,0,$O$2),$D322)),#N/A)</f>
        <v>#N/A</v>
      </c>
      <c r="AA322" s="62" t="e">
        <f>IFERROR(IF($B322=0,#N/A,AVERAGEIFS(INDEX(DATOS,0,$C322),INDEX(DATOS,0,$C322),"&lt;&gt;#N/D",INDEX(DATOS,0,$L$2),0,INDEX(DATOS,0,$M$2),1,INDEX(DATOS,0,$N$2),V322,INDEX(DATOS,0,$O$2),$D322)),#N/A)</f>
        <v>#N/A</v>
      </c>
      <c r="AB322" s="62" t="e">
        <f>IFERROR(IF($B322=0,#N/A,AVERAGEIFS(INDEX(DATOS,0,$C322),INDEX(DATOS,0,$C322),"&lt;&gt;#N/D",INDEX(DATOS,0,$L$2),0,INDEX(DATOS,0,$M$2),1,INDEX(DATOS,0,$N$2),W322,INDEX(DATOS,0,$O$2),$D322)),#N/A)</f>
        <v>#N/A</v>
      </c>
      <c r="AC322" s="62" t="e">
        <f>IFERROR(IF($B322=0,#N/A,AVERAGEIFS(INDEX(DATOS,0,$C322),INDEX(DATOS,0,$C322),"&lt;&gt;#N/D",INDEX(DATOS,0,$L$2),0,INDEX(DATOS,0,$M$2),1,INDEX(DATOS,0,$N$2),X322,INDEX(DATOS,0,$O$2),$D322)),#N/A)</f>
        <v>#N/A</v>
      </c>
      <c r="AD322" s="33"/>
      <c r="AE322" s="40" t="e">
        <f>IFERROR(IF(ISNA(Z322),#N/A,IF(I322=0,0,_xlfn.STDEV.P($Z322:Z322)/I322*100)),#N/A)</f>
        <v>#N/A</v>
      </c>
      <c r="AF322" s="40" t="e">
        <f>IFERROR(IF(ISNA(AA322),#N/A,IF(J322=0,0,_xlfn.STDEV.P($Z322:AA322)/J322*100)),#N/A)</f>
        <v>#N/A</v>
      </c>
      <c r="AG322" s="40" t="e">
        <f>IFERROR(IF(ISNA(AB322),#N/A,IF(K322=0,0,_xlfn.STDEV.P($Z322:AB322)/K322*100)),#N/A)</f>
        <v>#N/A</v>
      </c>
      <c r="AH322" s="40" t="e">
        <f>IFERROR(IF(ISNA(AC322),#N/A,IF(L322=0,0,_xlfn.STDEV.P($Z322:AC322)/L322*100)),#N/A)</f>
        <v>#N/A</v>
      </c>
      <c r="AI322" s="40"/>
    </row>
    <row r="323" spans="1:35" x14ac:dyDescent="0.35">
      <c r="A323">
        <f t="shared" si="335"/>
        <v>117</v>
      </c>
      <c r="B323" s="35">
        <f t="array" ref="B323">IF(B322=0,0,MIN(IF(INDEX(DATOS,0,$N$2)=$U323,IF(ISNUMBER(INDEX(DATOS,0,$C323)),IF(INDEX(DATOS,0,$L$2)=0,IF(INDEX(DATOS,0,$M$2)=1,IF(ISNA(MATCH(INDEX(DATOS,0,$O$2),IF($E$7:E322=E323,$D$7:D322),0)),INDEX(DATOS,0,$K$2))))))))</f>
        <v>0</v>
      </c>
      <c r="C323" s="32">
        <f t="shared" si="336"/>
        <v>20</v>
      </c>
      <c r="D323" s="34" t="str">
        <f>IF($B323=0,"--",INDEX(DATOS,$B323,O$2))</f>
        <v>--</v>
      </c>
      <c r="E323" s="64" t="s">
        <v>1</v>
      </c>
      <c r="F323" s="36" t="str">
        <f t="shared" si="366"/>
        <v>--</v>
      </c>
      <c r="G323" s="109" t="e">
        <f>VLOOKUP($D323,LOC_UNICOS,G$2,0)</f>
        <v>#N/A</v>
      </c>
      <c r="H323" s="109" t="e">
        <f>VLOOKUP($D323,LOC_UNICOS,H$2,0)</f>
        <v>#N/A</v>
      </c>
      <c r="I323" s="38">
        <f t="array" ref="I323">IF($B323=0,-999,IF(COUNTIFS($Z323:Z323,#N/A)&gt;0,-999,AVERAGE($Z323:Z323)))</f>
        <v>-999</v>
      </c>
      <c r="J323" s="38">
        <f t="array" ref="J323">IF($B323=0,-999,IF(COUNTIFS($Z323:AA323,#N/A)&gt;0,-999,AVERAGE($Z323:AA323)))</f>
        <v>-999</v>
      </c>
      <c r="K323" s="38">
        <f t="array" ref="K323">IF($B323=0,-999,IF(COUNTIFS($Z323:AB323,#N/A)&gt;0,-999,AVERAGE($Z323:AB323)))</f>
        <v>-999</v>
      </c>
      <c r="L323" s="38">
        <f t="array" ref="L323">IF($B323=0,-999,IF(COUNTIFS($Z323:AC323,#N/A)&gt;0,-999,AVERAGE($Z323:AC323)))</f>
        <v>-999</v>
      </c>
      <c r="M323" s="38">
        <f t="shared" si="374"/>
        <v>-999</v>
      </c>
      <c r="N323" s="38">
        <f t="shared" si="326"/>
        <v>-999</v>
      </c>
      <c r="O323" s="38">
        <f t="shared" si="327"/>
        <v>-999</v>
      </c>
      <c r="P323" s="38">
        <f t="shared" si="328"/>
        <v>-999</v>
      </c>
      <c r="Q323" s="37">
        <f t="shared" si="332"/>
        <v>0</v>
      </c>
      <c r="R323" s="37">
        <f t="shared" si="316"/>
        <v>0</v>
      </c>
      <c r="S323" s="37">
        <f t="shared" si="317"/>
        <v>0</v>
      </c>
      <c r="T323" s="37">
        <f t="shared" si="318"/>
        <v>0</v>
      </c>
      <c r="U323" s="37">
        <f t="shared" si="333"/>
        <v>2018</v>
      </c>
      <c r="V323" s="37">
        <f t="shared" ref="V323:X323" si="390">U323-1</f>
        <v>2017</v>
      </c>
      <c r="W323" s="37">
        <f t="shared" si="390"/>
        <v>2016</v>
      </c>
      <c r="X323" s="37">
        <f t="shared" si="390"/>
        <v>2015</v>
      </c>
      <c r="Y323" s="39"/>
      <c r="Z323" s="62" t="e">
        <f>IFERROR(IF($B323=0,#N/A,AVERAGEIFS(INDEX(DATOS,0,$C323),INDEX(DATOS,0,$C323),"&lt;&gt;#N/D",INDEX(DATOS,0,$L$2),0,INDEX(DATOS,0,$M$2),1,INDEX(DATOS,0,$N$2),U323,INDEX(DATOS,0,$O$2),$D323)),#N/A)</f>
        <v>#N/A</v>
      </c>
      <c r="AA323" s="62" t="e">
        <f>IFERROR(IF($B323=0,#N/A,AVERAGEIFS(INDEX(DATOS,0,$C323),INDEX(DATOS,0,$C323),"&lt;&gt;#N/D",INDEX(DATOS,0,$L$2),0,INDEX(DATOS,0,$M$2),1,INDEX(DATOS,0,$N$2),V323,INDEX(DATOS,0,$O$2),$D323)),#N/A)</f>
        <v>#N/A</v>
      </c>
      <c r="AB323" s="62" t="e">
        <f>IFERROR(IF($B323=0,#N/A,AVERAGEIFS(INDEX(DATOS,0,$C323),INDEX(DATOS,0,$C323),"&lt;&gt;#N/D",INDEX(DATOS,0,$L$2),0,INDEX(DATOS,0,$M$2),1,INDEX(DATOS,0,$N$2),W323,INDEX(DATOS,0,$O$2),$D323)),#N/A)</f>
        <v>#N/A</v>
      </c>
      <c r="AC323" s="62" t="e">
        <f>IFERROR(IF($B323=0,#N/A,AVERAGEIFS(INDEX(DATOS,0,$C323),INDEX(DATOS,0,$C323),"&lt;&gt;#N/D",INDEX(DATOS,0,$L$2),0,INDEX(DATOS,0,$M$2),1,INDEX(DATOS,0,$N$2),X323,INDEX(DATOS,0,$O$2),$D323)),#N/A)</f>
        <v>#N/A</v>
      </c>
      <c r="AD323" s="33"/>
      <c r="AE323" s="40" t="e">
        <f>IFERROR(IF(ISNA(Z323),#N/A,IF(I323=0,0,_xlfn.STDEV.P($Z323:Z323)/I323*100)),#N/A)</f>
        <v>#N/A</v>
      </c>
      <c r="AF323" s="40" t="e">
        <f>IFERROR(IF(ISNA(AA323),#N/A,IF(J323=0,0,_xlfn.STDEV.P($Z323:AA323)/J323*100)),#N/A)</f>
        <v>#N/A</v>
      </c>
      <c r="AG323" s="40" t="e">
        <f>IFERROR(IF(ISNA(AB323),#N/A,IF(K323=0,0,_xlfn.STDEV.P($Z323:AB323)/K323*100)),#N/A)</f>
        <v>#N/A</v>
      </c>
      <c r="AH323" s="40" t="e">
        <f>IFERROR(IF(ISNA(AC323),#N/A,IF(L323=0,0,_xlfn.STDEV.P($Z323:AC323)/L323*100)),#N/A)</f>
        <v>#N/A</v>
      </c>
      <c r="AI323" s="40"/>
    </row>
    <row r="324" spans="1:35" x14ac:dyDescent="0.35">
      <c r="A324">
        <f t="shared" si="335"/>
        <v>118</v>
      </c>
      <c r="B324" s="35">
        <f t="array" ref="B324">IF(B323=0,0,MIN(IF(INDEX(DATOS,0,$N$2)=$U324,IF(ISNUMBER(INDEX(DATOS,0,$C324)),IF(INDEX(DATOS,0,$L$2)=0,IF(INDEX(DATOS,0,$M$2)=1,IF(ISNA(MATCH(INDEX(DATOS,0,$O$2),IF($E$7:E323=E324,$D$7:D323),0)),INDEX(DATOS,0,$K$2))))))))</f>
        <v>0</v>
      </c>
      <c r="C324" s="32">
        <f t="shared" si="336"/>
        <v>20</v>
      </c>
      <c r="D324" s="34" t="str">
        <f>IF($B324=0,"--",INDEX(DATOS,$B324,O$2))</f>
        <v>--</v>
      </c>
      <c r="E324" s="64" t="s">
        <v>1</v>
      </c>
      <c r="F324" s="36" t="str">
        <f t="shared" si="366"/>
        <v>--</v>
      </c>
      <c r="G324" s="109" t="e">
        <f>VLOOKUP($D324,LOC_UNICOS,G$2,0)</f>
        <v>#N/A</v>
      </c>
      <c r="H324" s="109" t="e">
        <f>VLOOKUP($D324,LOC_UNICOS,H$2,0)</f>
        <v>#N/A</v>
      </c>
      <c r="I324" s="38">
        <f t="array" ref="I324">IF($B324=0,-999,IF(COUNTIFS($Z324:Z324,#N/A)&gt;0,-999,AVERAGE($Z324:Z324)))</f>
        <v>-999</v>
      </c>
      <c r="J324" s="38">
        <f t="array" ref="J324">IF($B324=0,-999,IF(COUNTIFS($Z324:AA324,#N/A)&gt;0,-999,AVERAGE($Z324:AA324)))</f>
        <v>-999</v>
      </c>
      <c r="K324" s="38">
        <f t="array" ref="K324">IF($B324=0,-999,IF(COUNTIFS($Z324:AB324,#N/A)&gt;0,-999,AVERAGE($Z324:AB324)))</f>
        <v>-999</v>
      </c>
      <c r="L324" s="38">
        <f t="array" ref="L324">IF($B324=0,-999,IF(COUNTIFS($Z324:AC324,#N/A)&gt;0,-999,AVERAGE($Z324:AC324)))</f>
        <v>-999</v>
      </c>
      <c r="M324" s="38">
        <f t="shared" si="374"/>
        <v>-999</v>
      </c>
      <c r="N324" s="38">
        <f t="shared" si="326"/>
        <v>-999</v>
      </c>
      <c r="O324" s="38">
        <f t="shared" si="327"/>
        <v>-999</v>
      </c>
      <c r="P324" s="38">
        <f t="shared" si="328"/>
        <v>-999</v>
      </c>
      <c r="Q324" s="37">
        <f t="shared" si="332"/>
        <v>0</v>
      </c>
      <c r="R324" s="37">
        <f t="shared" si="316"/>
        <v>0</v>
      </c>
      <c r="S324" s="37">
        <f t="shared" si="317"/>
        <v>0</v>
      </c>
      <c r="T324" s="37">
        <f t="shared" si="318"/>
        <v>0</v>
      </c>
      <c r="U324" s="37">
        <f t="shared" si="333"/>
        <v>2018</v>
      </c>
      <c r="V324" s="37">
        <f t="shared" ref="V324:X324" si="391">U324-1</f>
        <v>2017</v>
      </c>
      <c r="W324" s="37">
        <f t="shared" si="391"/>
        <v>2016</v>
      </c>
      <c r="X324" s="37">
        <f t="shared" si="391"/>
        <v>2015</v>
      </c>
      <c r="Y324" s="39"/>
      <c r="Z324" s="62" t="e">
        <f>IFERROR(IF($B324=0,#N/A,AVERAGEIFS(INDEX(DATOS,0,$C324),INDEX(DATOS,0,$C324),"&lt;&gt;#N/D",INDEX(DATOS,0,$L$2),0,INDEX(DATOS,0,$M$2),1,INDEX(DATOS,0,$N$2),U324,INDEX(DATOS,0,$O$2),$D324)),#N/A)</f>
        <v>#N/A</v>
      </c>
      <c r="AA324" s="62" t="e">
        <f>IFERROR(IF($B324=0,#N/A,AVERAGEIFS(INDEX(DATOS,0,$C324),INDEX(DATOS,0,$C324),"&lt;&gt;#N/D",INDEX(DATOS,0,$L$2),0,INDEX(DATOS,0,$M$2),1,INDEX(DATOS,0,$N$2),V324,INDEX(DATOS,0,$O$2),$D324)),#N/A)</f>
        <v>#N/A</v>
      </c>
      <c r="AB324" s="62" t="e">
        <f>IFERROR(IF($B324=0,#N/A,AVERAGEIFS(INDEX(DATOS,0,$C324),INDEX(DATOS,0,$C324),"&lt;&gt;#N/D",INDEX(DATOS,0,$L$2),0,INDEX(DATOS,0,$M$2),1,INDEX(DATOS,0,$N$2),W324,INDEX(DATOS,0,$O$2),$D324)),#N/A)</f>
        <v>#N/A</v>
      </c>
      <c r="AC324" s="62" t="e">
        <f>IFERROR(IF($B324=0,#N/A,AVERAGEIFS(INDEX(DATOS,0,$C324),INDEX(DATOS,0,$C324),"&lt;&gt;#N/D",INDEX(DATOS,0,$L$2),0,INDEX(DATOS,0,$M$2),1,INDEX(DATOS,0,$N$2),X324,INDEX(DATOS,0,$O$2),$D324)),#N/A)</f>
        <v>#N/A</v>
      </c>
      <c r="AD324" s="33"/>
      <c r="AE324" s="40" t="e">
        <f>IFERROR(IF(ISNA(Z324),#N/A,IF(I324=0,0,_xlfn.STDEV.P($Z324:Z324)/I324*100)),#N/A)</f>
        <v>#N/A</v>
      </c>
      <c r="AF324" s="40" t="e">
        <f>IFERROR(IF(ISNA(AA324),#N/A,IF(J324=0,0,_xlfn.STDEV.P($Z324:AA324)/J324*100)),#N/A)</f>
        <v>#N/A</v>
      </c>
      <c r="AG324" s="40" t="e">
        <f>IFERROR(IF(ISNA(AB324),#N/A,IF(K324=0,0,_xlfn.STDEV.P($Z324:AB324)/K324*100)),#N/A)</f>
        <v>#N/A</v>
      </c>
      <c r="AH324" s="40" t="e">
        <f>IFERROR(IF(ISNA(AC324),#N/A,IF(L324=0,0,_xlfn.STDEV.P($Z324:AC324)/L324*100)),#N/A)</f>
        <v>#N/A</v>
      </c>
      <c r="AI324" s="40"/>
    </row>
    <row r="325" spans="1:35" x14ac:dyDescent="0.35">
      <c r="A325">
        <f t="shared" si="335"/>
        <v>119</v>
      </c>
      <c r="B325" s="35">
        <f t="array" ref="B325">IF(B324=0,0,MIN(IF(INDEX(DATOS,0,$N$2)=$U325,IF(ISNUMBER(INDEX(DATOS,0,$C325)),IF(INDEX(DATOS,0,$L$2)=0,IF(INDEX(DATOS,0,$M$2)=1,IF(ISNA(MATCH(INDEX(DATOS,0,$O$2),IF($E$7:E324=E325,$D$7:D324),0)),INDEX(DATOS,0,$K$2))))))))</f>
        <v>0</v>
      </c>
      <c r="C325" s="32">
        <f t="shared" si="336"/>
        <v>20</v>
      </c>
      <c r="D325" s="34" t="str">
        <f>IF($B325=0,"--",INDEX(DATOS,$B325,O$2))</f>
        <v>--</v>
      </c>
      <c r="E325" s="64" t="s">
        <v>1</v>
      </c>
      <c r="F325" s="36" t="str">
        <f t="shared" si="366"/>
        <v>--</v>
      </c>
      <c r="G325" s="109" t="e">
        <f>VLOOKUP($D325,LOC_UNICOS,G$2,0)</f>
        <v>#N/A</v>
      </c>
      <c r="H325" s="109" t="e">
        <f>VLOOKUP($D325,LOC_UNICOS,H$2,0)</f>
        <v>#N/A</v>
      </c>
      <c r="I325" s="38">
        <f t="array" ref="I325">IF($B325=0,-999,IF(COUNTIFS($Z325:Z325,#N/A)&gt;0,-999,AVERAGE($Z325:Z325)))</f>
        <v>-999</v>
      </c>
      <c r="J325" s="38">
        <f t="array" ref="J325">IF($B325=0,-999,IF(COUNTIFS($Z325:AA325,#N/A)&gt;0,-999,AVERAGE($Z325:AA325)))</f>
        <v>-999</v>
      </c>
      <c r="K325" s="38">
        <f t="array" ref="K325">IF($B325=0,-999,IF(COUNTIFS($Z325:AB325,#N/A)&gt;0,-999,AVERAGE($Z325:AB325)))</f>
        <v>-999</v>
      </c>
      <c r="L325" s="38">
        <f t="array" ref="L325">IF($B325=0,-999,IF(COUNTIFS($Z325:AC325,#N/A)&gt;0,-999,AVERAGE($Z325:AC325)))</f>
        <v>-999</v>
      </c>
      <c r="M325" s="38">
        <f t="shared" si="374"/>
        <v>-999</v>
      </c>
      <c r="N325" s="38">
        <f t="shared" si="326"/>
        <v>-999</v>
      </c>
      <c r="O325" s="38">
        <f t="shared" si="327"/>
        <v>-999</v>
      </c>
      <c r="P325" s="38">
        <f t="shared" si="328"/>
        <v>-999</v>
      </c>
      <c r="Q325" s="37">
        <f t="shared" si="332"/>
        <v>0</v>
      </c>
      <c r="R325" s="37">
        <f t="shared" si="316"/>
        <v>0</v>
      </c>
      <c r="S325" s="37">
        <f t="shared" si="317"/>
        <v>0</v>
      </c>
      <c r="T325" s="37">
        <f t="shared" si="318"/>
        <v>0</v>
      </c>
      <c r="U325" s="37">
        <f t="shared" si="333"/>
        <v>2018</v>
      </c>
      <c r="V325" s="37">
        <f t="shared" ref="V325:X325" si="392">U325-1</f>
        <v>2017</v>
      </c>
      <c r="W325" s="37">
        <f t="shared" si="392"/>
        <v>2016</v>
      </c>
      <c r="X325" s="37">
        <f t="shared" si="392"/>
        <v>2015</v>
      </c>
      <c r="Y325" s="39"/>
      <c r="Z325" s="62" t="e">
        <f>IFERROR(IF($B325=0,#N/A,AVERAGEIFS(INDEX(DATOS,0,$C325),INDEX(DATOS,0,$C325),"&lt;&gt;#N/D",INDEX(DATOS,0,$L$2),0,INDEX(DATOS,0,$M$2),1,INDEX(DATOS,0,$N$2),U325,INDEX(DATOS,0,$O$2),$D325)),#N/A)</f>
        <v>#N/A</v>
      </c>
      <c r="AA325" s="62" t="e">
        <f>IFERROR(IF($B325=0,#N/A,AVERAGEIFS(INDEX(DATOS,0,$C325),INDEX(DATOS,0,$C325),"&lt;&gt;#N/D",INDEX(DATOS,0,$L$2),0,INDEX(DATOS,0,$M$2),1,INDEX(DATOS,0,$N$2),V325,INDEX(DATOS,0,$O$2),$D325)),#N/A)</f>
        <v>#N/A</v>
      </c>
      <c r="AB325" s="62" t="e">
        <f>IFERROR(IF($B325=0,#N/A,AVERAGEIFS(INDEX(DATOS,0,$C325),INDEX(DATOS,0,$C325),"&lt;&gt;#N/D",INDEX(DATOS,0,$L$2),0,INDEX(DATOS,0,$M$2),1,INDEX(DATOS,0,$N$2),W325,INDEX(DATOS,0,$O$2),$D325)),#N/A)</f>
        <v>#N/A</v>
      </c>
      <c r="AC325" s="62" t="e">
        <f>IFERROR(IF($B325=0,#N/A,AVERAGEIFS(INDEX(DATOS,0,$C325),INDEX(DATOS,0,$C325),"&lt;&gt;#N/D",INDEX(DATOS,0,$L$2),0,INDEX(DATOS,0,$M$2),1,INDEX(DATOS,0,$N$2),X325,INDEX(DATOS,0,$O$2),$D325)),#N/A)</f>
        <v>#N/A</v>
      </c>
      <c r="AD325" s="33"/>
      <c r="AE325" s="40" t="e">
        <f>IFERROR(IF(ISNA(Z325),#N/A,IF(I325=0,0,_xlfn.STDEV.P($Z325:Z325)/I325*100)),#N/A)</f>
        <v>#N/A</v>
      </c>
      <c r="AF325" s="40" t="e">
        <f>IFERROR(IF(ISNA(AA325),#N/A,IF(J325=0,0,_xlfn.STDEV.P($Z325:AA325)/J325*100)),#N/A)</f>
        <v>#N/A</v>
      </c>
      <c r="AG325" s="40" t="e">
        <f>IFERROR(IF(ISNA(AB325),#N/A,IF(K325=0,0,_xlfn.STDEV.P($Z325:AB325)/K325*100)),#N/A)</f>
        <v>#N/A</v>
      </c>
      <c r="AH325" s="40" t="e">
        <f>IFERROR(IF(ISNA(AC325),#N/A,IF(L325=0,0,_xlfn.STDEV.P($Z325:AC325)/L325*100)),#N/A)</f>
        <v>#N/A</v>
      </c>
      <c r="AI325" s="40"/>
    </row>
    <row r="326" spans="1:35" x14ac:dyDescent="0.35">
      <c r="A326">
        <f t="shared" si="335"/>
        <v>120</v>
      </c>
      <c r="B326" s="35">
        <f t="array" ref="B326">IF(B325=0,0,MIN(IF(INDEX(DATOS,0,$N$2)=$U326,IF(ISNUMBER(INDEX(DATOS,0,$C326)),IF(INDEX(DATOS,0,$L$2)=0,IF(INDEX(DATOS,0,$M$2)=1,IF(ISNA(MATCH(INDEX(DATOS,0,$O$2),IF($E$7:E325=E326,$D$7:D325),0)),INDEX(DATOS,0,$K$2))))))))</f>
        <v>0</v>
      </c>
      <c r="C326" s="32">
        <f t="shared" si="336"/>
        <v>20</v>
      </c>
      <c r="D326" s="34" t="str">
        <f>IF($B326=0,"--",INDEX(DATOS,$B326,O$2))</f>
        <v>--</v>
      </c>
      <c r="E326" s="64" t="s">
        <v>1</v>
      </c>
      <c r="F326" s="36" t="str">
        <f t="shared" si="366"/>
        <v>--</v>
      </c>
      <c r="G326" s="109" t="e">
        <f>VLOOKUP($D326,LOC_UNICOS,G$2,0)</f>
        <v>#N/A</v>
      </c>
      <c r="H326" s="109" t="e">
        <f>VLOOKUP($D326,LOC_UNICOS,H$2,0)</f>
        <v>#N/A</v>
      </c>
      <c r="I326" s="38">
        <f t="array" ref="I326">IF($B326=0,-999,IF(COUNTIFS($Z326:Z326,#N/A)&gt;0,-999,AVERAGE($Z326:Z326)))</f>
        <v>-999</v>
      </c>
      <c r="J326" s="38">
        <f t="array" ref="J326">IF($B326=0,-999,IF(COUNTIFS($Z326:AA326,#N/A)&gt;0,-999,AVERAGE($Z326:AA326)))</f>
        <v>-999</v>
      </c>
      <c r="K326" s="38">
        <f t="array" ref="K326">IF($B326=0,-999,IF(COUNTIFS($Z326:AB326,#N/A)&gt;0,-999,AVERAGE($Z326:AB326)))</f>
        <v>-999</v>
      </c>
      <c r="L326" s="38">
        <f t="array" ref="L326">IF($B326=0,-999,IF(COUNTIFS($Z326:AC326,#N/A)&gt;0,-999,AVERAGE($Z326:AC326)))</f>
        <v>-999</v>
      </c>
      <c r="M326" s="38">
        <f t="shared" si="374"/>
        <v>-999</v>
      </c>
      <c r="N326" s="38">
        <f t="shared" si="326"/>
        <v>-999</v>
      </c>
      <c r="O326" s="38">
        <f t="shared" si="327"/>
        <v>-999</v>
      </c>
      <c r="P326" s="38">
        <f t="shared" si="328"/>
        <v>-999</v>
      </c>
      <c r="Q326" s="37">
        <f t="shared" si="332"/>
        <v>0</v>
      </c>
      <c r="R326" s="37">
        <f t="shared" si="316"/>
        <v>0</v>
      </c>
      <c r="S326" s="37">
        <f t="shared" si="317"/>
        <v>0</v>
      </c>
      <c r="T326" s="37">
        <f t="shared" si="318"/>
        <v>0</v>
      </c>
      <c r="U326" s="37">
        <f t="shared" si="333"/>
        <v>2018</v>
      </c>
      <c r="V326" s="37">
        <f t="shared" ref="V326:X326" si="393">U326-1</f>
        <v>2017</v>
      </c>
      <c r="W326" s="37">
        <f t="shared" si="393"/>
        <v>2016</v>
      </c>
      <c r="X326" s="37">
        <f t="shared" si="393"/>
        <v>2015</v>
      </c>
      <c r="Y326" s="39"/>
      <c r="Z326" s="62" t="e">
        <f>IFERROR(IF($B326=0,#N/A,AVERAGEIFS(INDEX(DATOS,0,$C326),INDEX(DATOS,0,$C326),"&lt;&gt;#N/D",INDEX(DATOS,0,$L$2),0,INDEX(DATOS,0,$M$2),1,INDEX(DATOS,0,$N$2),U326,INDEX(DATOS,0,$O$2),$D326)),#N/A)</f>
        <v>#N/A</v>
      </c>
      <c r="AA326" s="62" t="e">
        <f>IFERROR(IF($B326=0,#N/A,AVERAGEIFS(INDEX(DATOS,0,$C326),INDEX(DATOS,0,$C326),"&lt;&gt;#N/D",INDEX(DATOS,0,$L$2),0,INDEX(DATOS,0,$M$2),1,INDEX(DATOS,0,$N$2),V326,INDEX(DATOS,0,$O$2),$D326)),#N/A)</f>
        <v>#N/A</v>
      </c>
      <c r="AB326" s="62" t="e">
        <f>IFERROR(IF($B326=0,#N/A,AVERAGEIFS(INDEX(DATOS,0,$C326),INDEX(DATOS,0,$C326),"&lt;&gt;#N/D",INDEX(DATOS,0,$L$2),0,INDEX(DATOS,0,$M$2),1,INDEX(DATOS,0,$N$2),W326,INDEX(DATOS,0,$O$2),$D326)),#N/A)</f>
        <v>#N/A</v>
      </c>
      <c r="AC326" s="62" t="e">
        <f>IFERROR(IF($B326=0,#N/A,AVERAGEIFS(INDEX(DATOS,0,$C326),INDEX(DATOS,0,$C326),"&lt;&gt;#N/D",INDEX(DATOS,0,$L$2),0,INDEX(DATOS,0,$M$2),1,INDEX(DATOS,0,$N$2),X326,INDEX(DATOS,0,$O$2),$D326)),#N/A)</f>
        <v>#N/A</v>
      </c>
      <c r="AD326" s="33"/>
      <c r="AE326" s="40" t="e">
        <f>IFERROR(IF(ISNA(Z326),#N/A,IF(I326=0,0,_xlfn.STDEV.P($Z326:Z326)/I326*100)),#N/A)</f>
        <v>#N/A</v>
      </c>
      <c r="AF326" s="40" t="e">
        <f>IFERROR(IF(ISNA(AA326),#N/A,IF(J326=0,0,_xlfn.STDEV.P($Z326:AA326)/J326*100)),#N/A)</f>
        <v>#N/A</v>
      </c>
      <c r="AG326" s="40" t="e">
        <f>IFERROR(IF(ISNA(AB326),#N/A,IF(K326=0,0,_xlfn.STDEV.P($Z326:AB326)/K326*100)),#N/A)</f>
        <v>#N/A</v>
      </c>
      <c r="AH326" s="40" t="e">
        <f>IFERROR(IF(ISNA(AC326),#N/A,IF(L326=0,0,_xlfn.STDEV.P($Z326:AC326)/L326*100)),#N/A)</f>
        <v>#N/A</v>
      </c>
      <c r="AI326" s="40"/>
    </row>
    <row r="327" spans="1:35" x14ac:dyDescent="0.35">
      <c r="A327">
        <f t="shared" si="335"/>
        <v>121</v>
      </c>
      <c r="B327" s="35">
        <f t="array" ref="B327">IF(B326=0,0,MIN(IF(INDEX(DATOS,0,$N$2)=$U327,IF(ISNUMBER(INDEX(DATOS,0,$C327)),IF(INDEX(DATOS,0,$L$2)=0,IF(INDEX(DATOS,0,$M$2)=1,IF(ISNA(MATCH(INDEX(DATOS,0,$O$2),IF($E$7:E326=E327,$D$7:D326),0)),INDEX(DATOS,0,$K$2))))))))</f>
        <v>0</v>
      </c>
      <c r="C327" s="32">
        <f t="shared" si="336"/>
        <v>20</v>
      </c>
      <c r="D327" s="34" t="str">
        <f>IF($B327=0,"--",INDEX(DATOS,$B327,O$2))</f>
        <v>--</v>
      </c>
      <c r="E327" s="64" t="s">
        <v>1</v>
      </c>
      <c r="F327" s="36" t="str">
        <f t="shared" si="366"/>
        <v>--</v>
      </c>
      <c r="G327" s="109" t="e">
        <f>VLOOKUP($D327,LOC_UNICOS,G$2,0)</f>
        <v>#N/A</v>
      </c>
      <c r="H327" s="109" t="e">
        <f>VLOOKUP($D327,LOC_UNICOS,H$2,0)</f>
        <v>#N/A</v>
      </c>
      <c r="I327" s="38">
        <f t="array" ref="I327">IF($B327=0,-999,IF(COUNTIFS($Z327:Z327,#N/A)&gt;0,-999,AVERAGE($Z327:Z327)))</f>
        <v>-999</v>
      </c>
      <c r="J327" s="38">
        <f t="array" ref="J327">IF($B327=0,-999,IF(COUNTIFS($Z327:AA327,#N/A)&gt;0,-999,AVERAGE($Z327:AA327)))</f>
        <v>-999</v>
      </c>
      <c r="K327" s="38">
        <f t="array" ref="K327">IF($B327=0,-999,IF(COUNTIFS($Z327:AB327,#N/A)&gt;0,-999,AVERAGE($Z327:AB327)))</f>
        <v>-999</v>
      </c>
      <c r="L327" s="38">
        <f t="array" ref="L327">IF($B327=0,-999,IF(COUNTIFS($Z327:AC327,#N/A)&gt;0,-999,AVERAGE($Z327:AC327)))</f>
        <v>-999</v>
      </c>
      <c r="M327" s="38">
        <f t="shared" si="374"/>
        <v>-999</v>
      </c>
      <c r="N327" s="38">
        <f t="shared" si="326"/>
        <v>-999</v>
      </c>
      <c r="O327" s="38">
        <f t="shared" si="327"/>
        <v>-999</v>
      </c>
      <c r="P327" s="38">
        <f t="shared" si="328"/>
        <v>-999</v>
      </c>
      <c r="Q327" s="37">
        <f t="shared" si="332"/>
        <v>0</v>
      </c>
      <c r="R327" s="37">
        <f t="shared" ref="R327:R390" si="394">IF($B327=0,0,IF(J327=-999,0,IF($D327="--",0,1)))</f>
        <v>0</v>
      </c>
      <c r="S327" s="37">
        <f t="shared" ref="S327:S390" si="395">IF($B327=0,0,IF(K327=-999,0,IF($D327="--",0,1)))</f>
        <v>0</v>
      </c>
      <c r="T327" s="37">
        <f t="shared" ref="T327:T390" si="396">IF($B327=0,0,IF(L327=-999,0,IF($D327="--",0,1)))</f>
        <v>0</v>
      </c>
      <c r="U327" s="37">
        <f t="shared" si="333"/>
        <v>2018</v>
      </c>
      <c r="V327" s="37">
        <f t="shared" ref="V327:X327" si="397">U327-1</f>
        <v>2017</v>
      </c>
      <c r="W327" s="37">
        <f t="shared" si="397"/>
        <v>2016</v>
      </c>
      <c r="X327" s="37">
        <f t="shared" si="397"/>
        <v>2015</v>
      </c>
      <c r="Y327" s="39"/>
      <c r="Z327" s="62" t="e">
        <f>IFERROR(IF($B327=0,#N/A,AVERAGEIFS(INDEX(DATOS,0,$C327),INDEX(DATOS,0,$C327),"&lt;&gt;#N/D",INDEX(DATOS,0,$L$2),0,INDEX(DATOS,0,$M$2),1,INDEX(DATOS,0,$N$2),U327,INDEX(DATOS,0,$O$2),$D327)),#N/A)</f>
        <v>#N/A</v>
      </c>
      <c r="AA327" s="62" t="e">
        <f>IFERROR(IF($B327=0,#N/A,AVERAGEIFS(INDEX(DATOS,0,$C327),INDEX(DATOS,0,$C327),"&lt;&gt;#N/D",INDEX(DATOS,0,$L$2),0,INDEX(DATOS,0,$M$2),1,INDEX(DATOS,0,$N$2),V327,INDEX(DATOS,0,$O$2),$D327)),#N/A)</f>
        <v>#N/A</v>
      </c>
      <c r="AB327" s="62" t="e">
        <f>IFERROR(IF($B327=0,#N/A,AVERAGEIFS(INDEX(DATOS,0,$C327),INDEX(DATOS,0,$C327),"&lt;&gt;#N/D",INDEX(DATOS,0,$L$2),0,INDEX(DATOS,0,$M$2),1,INDEX(DATOS,0,$N$2),W327,INDEX(DATOS,0,$O$2),$D327)),#N/A)</f>
        <v>#N/A</v>
      </c>
      <c r="AC327" s="62" t="e">
        <f>IFERROR(IF($B327=0,#N/A,AVERAGEIFS(INDEX(DATOS,0,$C327),INDEX(DATOS,0,$C327),"&lt;&gt;#N/D",INDEX(DATOS,0,$L$2),0,INDEX(DATOS,0,$M$2),1,INDEX(DATOS,0,$N$2),X327,INDEX(DATOS,0,$O$2),$D327)),#N/A)</f>
        <v>#N/A</v>
      </c>
      <c r="AD327" s="33"/>
      <c r="AE327" s="40" t="e">
        <f>IFERROR(IF(ISNA(Z327),#N/A,IF(I327=0,0,_xlfn.STDEV.P($Z327:Z327)/I327*100)),#N/A)</f>
        <v>#N/A</v>
      </c>
      <c r="AF327" s="40" t="e">
        <f>IFERROR(IF(ISNA(AA327),#N/A,IF(J327=0,0,_xlfn.STDEV.P($Z327:AA327)/J327*100)),#N/A)</f>
        <v>#N/A</v>
      </c>
      <c r="AG327" s="40" t="e">
        <f>IFERROR(IF(ISNA(AB327),#N/A,IF(K327=0,0,_xlfn.STDEV.P($Z327:AB327)/K327*100)),#N/A)</f>
        <v>#N/A</v>
      </c>
      <c r="AH327" s="40" t="e">
        <f>IFERROR(IF(ISNA(AC327),#N/A,IF(L327=0,0,_xlfn.STDEV.P($Z327:AC327)/L327*100)),#N/A)</f>
        <v>#N/A</v>
      </c>
      <c r="AI327" s="40"/>
    </row>
    <row r="328" spans="1:35" x14ac:dyDescent="0.35">
      <c r="A328">
        <f t="shared" si="335"/>
        <v>122</v>
      </c>
      <c r="B328" s="35">
        <f t="array" ref="B328">IF(B327=0,0,MIN(IF(INDEX(DATOS,0,$N$2)=$U328,IF(ISNUMBER(INDEX(DATOS,0,$C328)),IF(INDEX(DATOS,0,$L$2)=0,IF(INDEX(DATOS,0,$M$2)=1,IF(ISNA(MATCH(INDEX(DATOS,0,$O$2),IF($E$7:E327=E328,$D$7:D327),0)),INDEX(DATOS,0,$K$2))))))))</f>
        <v>0</v>
      </c>
      <c r="C328" s="32">
        <f t="shared" si="336"/>
        <v>20</v>
      </c>
      <c r="D328" s="34" t="str">
        <f>IF($B328=0,"--",INDEX(DATOS,$B328,O$2))</f>
        <v>--</v>
      </c>
      <c r="E328" s="64" t="s">
        <v>1</v>
      </c>
      <c r="F328" s="36" t="str">
        <f t="shared" si="366"/>
        <v>--</v>
      </c>
      <c r="G328" s="109" t="e">
        <f>VLOOKUP($D328,LOC_UNICOS,G$2,0)</f>
        <v>#N/A</v>
      </c>
      <c r="H328" s="109" t="e">
        <f>VLOOKUP($D328,LOC_UNICOS,H$2,0)</f>
        <v>#N/A</v>
      </c>
      <c r="I328" s="38">
        <f t="array" ref="I328">IF($B328=0,-999,IF(COUNTIFS($Z328:Z328,#N/A)&gt;0,-999,AVERAGE($Z328:Z328)))</f>
        <v>-999</v>
      </c>
      <c r="J328" s="38">
        <f t="array" ref="J328">IF($B328=0,-999,IF(COUNTIFS($Z328:AA328,#N/A)&gt;0,-999,AVERAGE($Z328:AA328)))</f>
        <v>-999</v>
      </c>
      <c r="K328" s="38">
        <f t="array" ref="K328">IF($B328=0,-999,IF(COUNTIFS($Z328:AB328,#N/A)&gt;0,-999,AVERAGE($Z328:AB328)))</f>
        <v>-999</v>
      </c>
      <c r="L328" s="38">
        <f t="array" ref="L328">IF($B328=0,-999,IF(COUNTIFS($Z328:AC328,#N/A)&gt;0,-999,AVERAGE($Z328:AC328)))</f>
        <v>-999</v>
      </c>
      <c r="M328" s="38">
        <f t="shared" si="374"/>
        <v>-999</v>
      </c>
      <c r="N328" s="38">
        <f t="shared" si="326"/>
        <v>-999</v>
      </c>
      <c r="O328" s="38">
        <f t="shared" si="327"/>
        <v>-999</v>
      </c>
      <c r="P328" s="38">
        <f t="shared" si="328"/>
        <v>-999</v>
      </c>
      <c r="Q328" s="37">
        <f t="shared" si="332"/>
        <v>0</v>
      </c>
      <c r="R328" s="37">
        <f t="shared" si="394"/>
        <v>0</v>
      </c>
      <c r="S328" s="37">
        <f t="shared" si="395"/>
        <v>0</v>
      </c>
      <c r="T328" s="37">
        <f t="shared" si="396"/>
        <v>0</v>
      </c>
      <c r="U328" s="37">
        <f t="shared" si="333"/>
        <v>2018</v>
      </c>
      <c r="V328" s="37">
        <f t="shared" ref="V328:X328" si="398">U328-1</f>
        <v>2017</v>
      </c>
      <c r="W328" s="37">
        <f t="shared" si="398"/>
        <v>2016</v>
      </c>
      <c r="X328" s="37">
        <f t="shared" si="398"/>
        <v>2015</v>
      </c>
      <c r="Y328" s="39"/>
      <c r="Z328" s="62" t="e">
        <f>IFERROR(IF($B328=0,#N/A,AVERAGEIFS(INDEX(DATOS,0,$C328),INDEX(DATOS,0,$C328),"&lt;&gt;#N/D",INDEX(DATOS,0,$L$2),0,INDEX(DATOS,0,$M$2),1,INDEX(DATOS,0,$N$2),U328,INDEX(DATOS,0,$O$2),$D328)),#N/A)</f>
        <v>#N/A</v>
      </c>
      <c r="AA328" s="62" t="e">
        <f>IFERROR(IF($B328=0,#N/A,AVERAGEIFS(INDEX(DATOS,0,$C328),INDEX(DATOS,0,$C328),"&lt;&gt;#N/D",INDEX(DATOS,0,$L$2),0,INDEX(DATOS,0,$M$2),1,INDEX(DATOS,0,$N$2),V328,INDEX(DATOS,0,$O$2),$D328)),#N/A)</f>
        <v>#N/A</v>
      </c>
      <c r="AB328" s="62" t="e">
        <f>IFERROR(IF($B328=0,#N/A,AVERAGEIFS(INDEX(DATOS,0,$C328),INDEX(DATOS,0,$C328),"&lt;&gt;#N/D",INDEX(DATOS,0,$L$2),0,INDEX(DATOS,0,$M$2),1,INDEX(DATOS,0,$N$2),W328,INDEX(DATOS,0,$O$2),$D328)),#N/A)</f>
        <v>#N/A</v>
      </c>
      <c r="AC328" s="62" t="e">
        <f>IFERROR(IF($B328=0,#N/A,AVERAGEIFS(INDEX(DATOS,0,$C328),INDEX(DATOS,0,$C328),"&lt;&gt;#N/D",INDEX(DATOS,0,$L$2),0,INDEX(DATOS,0,$M$2),1,INDEX(DATOS,0,$N$2),X328,INDEX(DATOS,0,$O$2),$D328)),#N/A)</f>
        <v>#N/A</v>
      </c>
      <c r="AD328" s="33"/>
      <c r="AE328" s="40" t="e">
        <f>IFERROR(IF(ISNA(Z328),#N/A,IF(I328=0,0,_xlfn.STDEV.P($Z328:Z328)/I328*100)),#N/A)</f>
        <v>#N/A</v>
      </c>
      <c r="AF328" s="40" t="e">
        <f>IFERROR(IF(ISNA(AA328),#N/A,IF(J328=0,0,_xlfn.STDEV.P($Z328:AA328)/J328*100)),#N/A)</f>
        <v>#N/A</v>
      </c>
      <c r="AG328" s="40" t="e">
        <f>IFERROR(IF(ISNA(AB328),#N/A,IF(K328=0,0,_xlfn.STDEV.P($Z328:AB328)/K328*100)),#N/A)</f>
        <v>#N/A</v>
      </c>
      <c r="AH328" s="40" t="e">
        <f>IFERROR(IF(ISNA(AC328),#N/A,IF(L328=0,0,_xlfn.STDEV.P($Z328:AC328)/L328*100)),#N/A)</f>
        <v>#N/A</v>
      </c>
      <c r="AI328" s="40"/>
    </row>
    <row r="329" spans="1:35" x14ac:dyDescent="0.35">
      <c r="A329">
        <f t="shared" si="335"/>
        <v>123</v>
      </c>
      <c r="B329" s="35">
        <f t="array" ref="B329">IF(B328=0,0,MIN(IF(INDEX(DATOS,0,$N$2)=$U329,IF(ISNUMBER(INDEX(DATOS,0,$C329)),IF(INDEX(DATOS,0,$L$2)=0,IF(INDEX(DATOS,0,$M$2)=1,IF(ISNA(MATCH(INDEX(DATOS,0,$O$2),IF($E$7:E328=E329,$D$7:D328),0)),INDEX(DATOS,0,$K$2))))))))</f>
        <v>0</v>
      </c>
      <c r="C329" s="32">
        <f t="shared" si="336"/>
        <v>20</v>
      </c>
      <c r="D329" s="34" t="str">
        <f>IF($B329=0,"--",INDEX(DATOS,$B329,O$2))</f>
        <v>--</v>
      </c>
      <c r="E329" s="64" t="s">
        <v>1</v>
      </c>
      <c r="F329" s="36" t="str">
        <f t="shared" si="366"/>
        <v>--</v>
      </c>
      <c r="G329" s="109" t="e">
        <f>VLOOKUP($D329,LOC_UNICOS,G$2,0)</f>
        <v>#N/A</v>
      </c>
      <c r="H329" s="109" t="e">
        <f>VLOOKUP($D329,LOC_UNICOS,H$2,0)</f>
        <v>#N/A</v>
      </c>
      <c r="I329" s="38">
        <f t="array" ref="I329">IF($B329=0,-999,IF(COUNTIFS($Z329:Z329,#N/A)&gt;0,-999,AVERAGE($Z329:Z329)))</f>
        <v>-999</v>
      </c>
      <c r="J329" s="38">
        <f t="array" ref="J329">IF($B329=0,-999,IF(COUNTIFS($Z329:AA329,#N/A)&gt;0,-999,AVERAGE($Z329:AA329)))</f>
        <v>-999</v>
      </c>
      <c r="K329" s="38">
        <f t="array" ref="K329">IF($B329=0,-999,IF(COUNTIFS($Z329:AB329,#N/A)&gt;0,-999,AVERAGE($Z329:AB329)))</f>
        <v>-999</v>
      </c>
      <c r="L329" s="38">
        <f t="array" ref="L329">IF($B329=0,-999,IF(COUNTIFS($Z329:AC329,#N/A)&gt;0,-999,AVERAGE($Z329:AC329)))</f>
        <v>-999</v>
      </c>
      <c r="M329" s="38">
        <f t="shared" si="374"/>
        <v>-999</v>
      </c>
      <c r="N329" s="38">
        <f t="shared" si="326"/>
        <v>-999</v>
      </c>
      <c r="O329" s="38">
        <f t="shared" si="327"/>
        <v>-999</v>
      </c>
      <c r="P329" s="38">
        <f t="shared" si="328"/>
        <v>-999</v>
      </c>
      <c r="Q329" s="37">
        <f t="shared" si="332"/>
        <v>0</v>
      </c>
      <c r="R329" s="37">
        <f t="shared" si="394"/>
        <v>0</v>
      </c>
      <c r="S329" s="37">
        <f t="shared" si="395"/>
        <v>0</v>
      </c>
      <c r="T329" s="37">
        <f t="shared" si="396"/>
        <v>0</v>
      </c>
      <c r="U329" s="37">
        <f t="shared" si="333"/>
        <v>2018</v>
      </c>
      <c r="V329" s="37">
        <f t="shared" ref="V329:X329" si="399">U329-1</f>
        <v>2017</v>
      </c>
      <c r="W329" s="37">
        <f t="shared" si="399"/>
        <v>2016</v>
      </c>
      <c r="X329" s="37">
        <f t="shared" si="399"/>
        <v>2015</v>
      </c>
      <c r="Y329" s="39"/>
      <c r="Z329" s="62" t="e">
        <f>IFERROR(IF($B329=0,#N/A,AVERAGEIFS(INDEX(DATOS,0,$C329),INDEX(DATOS,0,$C329),"&lt;&gt;#N/D",INDEX(DATOS,0,$L$2),0,INDEX(DATOS,0,$M$2),1,INDEX(DATOS,0,$N$2),U329,INDEX(DATOS,0,$O$2),$D329)),#N/A)</f>
        <v>#N/A</v>
      </c>
      <c r="AA329" s="62" t="e">
        <f>IFERROR(IF($B329=0,#N/A,AVERAGEIFS(INDEX(DATOS,0,$C329),INDEX(DATOS,0,$C329),"&lt;&gt;#N/D",INDEX(DATOS,0,$L$2),0,INDEX(DATOS,0,$M$2),1,INDEX(DATOS,0,$N$2),V329,INDEX(DATOS,0,$O$2),$D329)),#N/A)</f>
        <v>#N/A</v>
      </c>
      <c r="AB329" s="62" t="e">
        <f>IFERROR(IF($B329=0,#N/A,AVERAGEIFS(INDEX(DATOS,0,$C329),INDEX(DATOS,0,$C329),"&lt;&gt;#N/D",INDEX(DATOS,0,$L$2),0,INDEX(DATOS,0,$M$2),1,INDEX(DATOS,0,$N$2),W329,INDEX(DATOS,0,$O$2),$D329)),#N/A)</f>
        <v>#N/A</v>
      </c>
      <c r="AC329" s="62" t="e">
        <f>IFERROR(IF($B329=0,#N/A,AVERAGEIFS(INDEX(DATOS,0,$C329),INDEX(DATOS,0,$C329),"&lt;&gt;#N/D",INDEX(DATOS,0,$L$2),0,INDEX(DATOS,0,$M$2),1,INDEX(DATOS,0,$N$2),X329,INDEX(DATOS,0,$O$2),$D329)),#N/A)</f>
        <v>#N/A</v>
      </c>
      <c r="AD329" s="33"/>
      <c r="AE329" s="40" t="e">
        <f>IFERROR(IF(ISNA(Z329),#N/A,IF(I329=0,0,_xlfn.STDEV.P($Z329:Z329)/I329*100)),#N/A)</f>
        <v>#N/A</v>
      </c>
      <c r="AF329" s="40" t="e">
        <f>IFERROR(IF(ISNA(AA329),#N/A,IF(J329=0,0,_xlfn.STDEV.P($Z329:AA329)/J329*100)),#N/A)</f>
        <v>#N/A</v>
      </c>
      <c r="AG329" s="40" t="e">
        <f>IFERROR(IF(ISNA(AB329),#N/A,IF(K329=0,0,_xlfn.STDEV.P($Z329:AB329)/K329*100)),#N/A)</f>
        <v>#N/A</v>
      </c>
      <c r="AH329" s="40" t="e">
        <f>IFERROR(IF(ISNA(AC329),#N/A,IF(L329=0,0,_xlfn.STDEV.P($Z329:AC329)/L329*100)),#N/A)</f>
        <v>#N/A</v>
      </c>
      <c r="AI329" s="40"/>
    </row>
    <row r="330" spans="1:35" x14ac:dyDescent="0.35">
      <c r="A330">
        <f t="shared" si="335"/>
        <v>124</v>
      </c>
      <c r="B330" s="35">
        <f t="array" ref="B330">IF(B329=0,0,MIN(IF(INDEX(DATOS,0,$N$2)=$U330,IF(ISNUMBER(INDEX(DATOS,0,$C330)),IF(INDEX(DATOS,0,$L$2)=0,IF(INDEX(DATOS,0,$M$2)=1,IF(ISNA(MATCH(INDEX(DATOS,0,$O$2),IF($E$7:E329=E330,$D$7:D329),0)),INDEX(DATOS,0,$K$2))))))))</f>
        <v>0</v>
      </c>
      <c r="C330" s="32">
        <f t="shared" si="336"/>
        <v>20</v>
      </c>
      <c r="D330" s="34" t="str">
        <f>IF($B330=0,"--",INDEX(DATOS,$B330,O$2))</f>
        <v>--</v>
      </c>
      <c r="E330" s="64" t="s">
        <v>1</v>
      </c>
      <c r="F330" s="36" t="str">
        <f t="shared" si="366"/>
        <v>--</v>
      </c>
      <c r="G330" s="109" t="e">
        <f>VLOOKUP($D330,LOC_UNICOS,G$2,0)</f>
        <v>#N/A</v>
      </c>
      <c r="H330" s="109" t="e">
        <f>VLOOKUP($D330,LOC_UNICOS,H$2,0)</f>
        <v>#N/A</v>
      </c>
      <c r="I330" s="38">
        <f t="array" ref="I330">IF($B330=0,-999,IF(COUNTIFS($Z330:Z330,#N/A)&gt;0,-999,AVERAGE($Z330:Z330)))</f>
        <v>-999</v>
      </c>
      <c r="J330" s="38">
        <f t="array" ref="J330">IF($B330=0,-999,IF(COUNTIFS($Z330:AA330,#N/A)&gt;0,-999,AVERAGE($Z330:AA330)))</f>
        <v>-999</v>
      </c>
      <c r="K330" s="38">
        <f t="array" ref="K330">IF($B330=0,-999,IF(COUNTIFS($Z330:AB330,#N/A)&gt;0,-999,AVERAGE($Z330:AB330)))</f>
        <v>-999</v>
      </c>
      <c r="L330" s="38">
        <f t="array" ref="L330">IF($B330=0,-999,IF(COUNTIFS($Z330:AC330,#N/A)&gt;0,-999,AVERAGE($Z330:AC330)))</f>
        <v>-999</v>
      </c>
      <c r="M330" s="38">
        <f t="shared" si="374"/>
        <v>-999</v>
      </c>
      <c r="N330" s="38">
        <f t="shared" si="326"/>
        <v>-999</v>
      </c>
      <c r="O330" s="38">
        <f t="shared" si="327"/>
        <v>-999</v>
      </c>
      <c r="P330" s="38">
        <f t="shared" si="328"/>
        <v>-999</v>
      </c>
      <c r="Q330" s="37">
        <f t="shared" si="332"/>
        <v>0</v>
      </c>
      <c r="R330" s="37">
        <f t="shared" si="394"/>
        <v>0</v>
      </c>
      <c r="S330" s="37">
        <f t="shared" si="395"/>
        <v>0</v>
      </c>
      <c r="T330" s="37">
        <f t="shared" si="396"/>
        <v>0</v>
      </c>
      <c r="U330" s="37">
        <f t="shared" si="333"/>
        <v>2018</v>
      </c>
      <c r="V330" s="37">
        <f t="shared" ref="V330:X330" si="400">U330-1</f>
        <v>2017</v>
      </c>
      <c r="W330" s="37">
        <f t="shared" si="400"/>
        <v>2016</v>
      </c>
      <c r="X330" s="37">
        <f t="shared" si="400"/>
        <v>2015</v>
      </c>
      <c r="Y330" s="39"/>
      <c r="Z330" s="62" t="e">
        <f>IFERROR(IF($B330=0,#N/A,AVERAGEIFS(INDEX(DATOS,0,$C330),INDEX(DATOS,0,$C330),"&lt;&gt;#N/D",INDEX(DATOS,0,$L$2),0,INDEX(DATOS,0,$M$2),1,INDEX(DATOS,0,$N$2),U330,INDEX(DATOS,0,$O$2),$D330)),#N/A)</f>
        <v>#N/A</v>
      </c>
      <c r="AA330" s="62" t="e">
        <f>IFERROR(IF($B330=0,#N/A,AVERAGEIFS(INDEX(DATOS,0,$C330),INDEX(DATOS,0,$C330),"&lt;&gt;#N/D",INDEX(DATOS,0,$L$2),0,INDEX(DATOS,0,$M$2),1,INDEX(DATOS,0,$N$2),V330,INDEX(DATOS,0,$O$2),$D330)),#N/A)</f>
        <v>#N/A</v>
      </c>
      <c r="AB330" s="62" t="e">
        <f>IFERROR(IF($B330=0,#N/A,AVERAGEIFS(INDEX(DATOS,0,$C330),INDEX(DATOS,0,$C330),"&lt;&gt;#N/D",INDEX(DATOS,0,$L$2),0,INDEX(DATOS,0,$M$2),1,INDEX(DATOS,0,$N$2),W330,INDEX(DATOS,0,$O$2),$D330)),#N/A)</f>
        <v>#N/A</v>
      </c>
      <c r="AC330" s="62" t="e">
        <f>IFERROR(IF($B330=0,#N/A,AVERAGEIFS(INDEX(DATOS,0,$C330),INDEX(DATOS,0,$C330),"&lt;&gt;#N/D",INDEX(DATOS,0,$L$2),0,INDEX(DATOS,0,$M$2),1,INDEX(DATOS,0,$N$2),X330,INDEX(DATOS,0,$O$2),$D330)),#N/A)</f>
        <v>#N/A</v>
      </c>
      <c r="AD330" s="33"/>
      <c r="AE330" s="40" t="e">
        <f>IFERROR(IF(ISNA(Z330),#N/A,IF(I330=0,0,_xlfn.STDEV.P($Z330:Z330)/I330*100)),#N/A)</f>
        <v>#N/A</v>
      </c>
      <c r="AF330" s="40" t="e">
        <f>IFERROR(IF(ISNA(AA330),#N/A,IF(J330=0,0,_xlfn.STDEV.P($Z330:AA330)/J330*100)),#N/A)</f>
        <v>#N/A</v>
      </c>
      <c r="AG330" s="40" t="e">
        <f>IFERROR(IF(ISNA(AB330),#N/A,IF(K330=0,0,_xlfn.STDEV.P($Z330:AB330)/K330*100)),#N/A)</f>
        <v>#N/A</v>
      </c>
      <c r="AH330" s="40" t="e">
        <f>IFERROR(IF(ISNA(AC330),#N/A,IF(L330=0,0,_xlfn.STDEV.P($Z330:AC330)/L330*100)),#N/A)</f>
        <v>#N/A</v>
      </c>
      <c r="AI330" s="40"/>
    </row>
    <row r="331" spans="1:35" x14ac:dyDescent="0.35">
      <c r="A331">
        <f t="shared" si="335"/>
        <v>125</v>
      </c>
      <c r="B331" s="35">
        <f t="array" ref="B331">IF(B330=0,0,MIN(IF(INDEX(DATOS,0,$N$2)=$U331,IF(ISNUMBER(INDEX(DATOS,0,$C331)),IF(INDEX(DATOS,0,$L$2)=0,IF(INDEX(DATOS,0,$M$2)=1,IF(ISNA(MATCH(INDEX(DATOS,0,$O$2),IF($E$7:E330=E331,$D$7:D330),0)),INDEX(DATOS,0,$K$2))))))))</f>
        <v>0</v>
      </c>
      <c r="C331" s="32">
        <f t="shared" si="336"/>
        <v>20</v>
      </c>
      <c r="D331" s="34" t="str">
        <f>IF($B331=0,"--",INDEX(DATOS,$B331,O$2))</f>
        <v>--</v>
      </c>
      <c r="E331" s="64" t="s">
        <v>1</v>
      </c>
      <c r="F331" s="36" t="str">
        <f t="shared" si="366"/>
        <v>--</v>
      </c>
      <c r="G331" s="109" t="e">
        <f>VLOOKUP($D331,LOC_UNICOS,G$2,0)</f>
        <v>#N/A</v>
      </c>
      <c r="H331" s="109" t="e">
        <f>VLOOKUP($D331,LOC_UNICOS,H$2,0)</f>
        <v>#N/A</v>
      </c>
      <c r="I331" s="38">
        <f t="array" ref="I331">IF($B331=0,-999,IF(COUNTIFS($Z331:Z331,#N/A)&gt;0,-999,AVERAGE($Z331:Z331)))</f>
        <v>-999</v>
      </c>
      <c r="J331" s="38">
        <f t="array" ref="J331">IF($B331=0,-999,IF(COUNTIFS($Z331:AA331,#N/A)&gt;0,-999,AVERAGE($Z331:AA331)))</f>
        <v>-999</v>
      </c>
      <c r="K331" s="38">
        <f t="array" ref="K331">IF($B331=0,-999,IF(COUNTIFS($Z331:AB331,#N/A)&gt;0,-999,AVERAGE($Z331:AB331)))</f>
        <v>-999</v>
      </c>
      <c r="L331" s="38">
        <f t="array" ref="L331">IF($B331=0,-999,IF(COUNTIFS($Z331:AC331,#N/A)&gt;0,-999,AVERAGE($Z331:AC331)))</f>
        <v>-999</v>
      </c>
      <c r="M331" s="38">
        <f t="shared" si="374"/>
        <v>-999</v>
      </c>
      <c r="N331" s="38">
        <f t="shared" si="326"/>
        <v>-999</v>
      </c>
      <c r="O331" s="38">
        <f t="shared" si="327"/>
        <v>-999</v>
      </c>
      <c r="P331" s="38">
        <f t="shared" si="328"/>
        <v>-999</v>
      </c>
      <c r="Q331" s="37">
        <f t="shared" si="332"/>
        <v>0</v>
      </c>
      <c r="R331" s="37">
        <f t="shared" si="394"/>
        <v>0</v>
      </c>
      <c r="S331" s="37">
        <f t="shared" si="395"/>
        <v>0</v>
      </c>
      <c r="T331" s="37">
        <f t="shared" si="396"/>
        <v>0</v>
      </c>
      <c r="U331" s="37">
        <f t="shared" si="333"/>
        <v>2018</v>
      </c>
      <c r="V331" s="37">
        <f t="shared" ref="V331:X331" si="401">U331-1</f>
        <v>2017</v>
      </c>
      <c r="W331" s="37">
        <f t="shared" si="401"/>
        <v>2016</v>
      </c>
      <c r="X331" s="37">
        <f t="shared" si="401"/>
        <v>2015</v>
      </c>
      <c r="Y331" s="39"/>
      <c r="Z331" s="62" t="e">
        <f>IFERROR(IF($B331=0,#N/A,AVERAGEIFS(INDEX(DATOS,0,$C331),INDEX(DATOS,0,$C331),"&lt;&gt;#N/D",INDEX(DATOS,0,$L$2),0,INDEX(DATOS,0,$M$2),1,INDEX(DATOS,0,$N$2),U331,INDEX(DATOS,0,$O$2),$D331)),#N/A)</f>
        <v>#N/A</v>
      </c>
      <c r="AA331" s="62" t="e">
        <f>IFERROR(IF($B331=0,#N/A,AVERAGEIFS(INDEX(DATOS,0,$C331),INDEX(DATOS,0,$C331),"&lt;&gt;#N/D",INDEX(DATOS,0,$L$2),0,INDEX(DATOS,0,$M$2),1,INDEX(DATOS,0,$N$2),V331,INDEX(DATOS,0,$O$2),$D331)),#N/A)</f>
        <v>#N/A</v>
      </c>
      <c r="AB331" s="62" t="e">
        <f>IFERROR(IF($B331=0,#N/A,AVERAGEIFS(INDEX(DATOS,0,$C331),INDEX(DATOS,0,$C331),"&lt;&gt;#N/D",INDEX(DATOS,0,$L$2),0,INDEX(DATOS,0,$M$2),1,INDEX(DATOS,0,$N$2),W331,INDEX(DATOS,0,$O$2),$D331)),#N/A)</f>
        <v>#N/A</v>
      </c>
      <c r="AC331" s="62" t="e">
        <f>IFERROR(IF($B331=0,#N/A,AVERAGEIFS(INDEX(DATOS,0,$C331),INDEX(DATOS,0,$C331),"&lt;&gt;#N/D",INDEX(DATOS,0,$L$2),0,INDEX(DATOS,0,$M$2),1,INDEX(DATOS,0,$N$2),X331,INDEX(DATOS,0,$O$2),$D331)),#N/A)</f>
        <v>#N/A</v>
      </c>
      <c r="AD331" s="33"/>
      <c r="AE331" s="40" t="e">
        <f>IFERROR(IF(ISNA(Z331),#N/A,IF(I331=0,0,_xlfn.STDEV.P($Z331:Z331)/I331*100)),#N/A)</f>
        <v>#N/A</v>
      </c>
      <c r="AF331" s="40" t="e">
        <f>IFERROR(IF(ISNA(AA331),#N/A,IF(J331=0,0,_xlfn.STDEV.P($Z331:AA331)/J331*100)),#N/A)</f>
        <v>#N/A</v>
      </c>
      <c r="AG331" s="40" t="e">
        <f>IFERROR(IF(ISNA(AB331),#N/A,IF(K331=0,0,_xlfn.STDEV.P($Z331:AB331)/K331*100)),#N/A)</f>
        <v>#N/A</v>
      </c>
      <c r="AH331" s="40" t="e">
        <f>IFERROR(IF(ISNA(AC331),#N/A,IF(L331=0,0,_xlfn.STDEV.P($Z331:AC331)/L331*100)),#N/A)</f>
        <v>#N/A</v>
      </c>
      <c r="AI331" s="40"/>
    </row>
    <row r="332" spans="1:35" x14ac:dyDescent="0.35">
      <c r="A332">
        <f t="shared" si="335"/>
        <v>126</v>
      </c>
      <c r="B332" s="35">
        <f t="array" ref="B332">IF(B331=0,0,MIN(IF(INDEX(DATOS,0,$N$2)=$U332,IF(ISNUMBER(INDEX(DATOS,0,$C332)),IF(INDEX(DATOS,0,$L$2)=0,IF(INDEX(DATOS,0,$M$2)=1,IF(ISNA(MATCH(INDEX(DATOS,0,$O$2),IF($E$7:E331=E332,$D$7:D331),0)),INDEX(DATOS,0,$K$2))))))))</f>
        <v>0</v>
      </c>
      <c r="C332" s="32">
        <f t="shared" si="336"/>
        <v>20</v>
      </c>
      <c r="D332" s="34" t="str">
        <f>IF($B332=0,"--",INDEX(DATOS,$B332,O$2))</f>
        <v>--</v>
      </c>
      <c r="E332" s="64" t="s">
        <v>1</v>
      </c>
      <c r="F332" s="36" t="str">
        <f t="shared" si="366"/>
        <v>--</v>
      </c>
      <c r="G332" s="109" t="e">
        <f>VLOOKUP($D332,LOC_UNICOS,G$2,0)</f>
        <v>#N/A</v>
      </c>
      <c r="H332" s="109" t="e">
        <f>VLOOKUP($D332,LOC_UNICOS,H$2,0)</f>
        <v>#N/A</v>
      </c>
      <c r="I332" s="38">
        <f t="array" ref="I332">IF($B332=0,-999,IF(COUNTIFS($Z332:Z332,#N/A)&gt;0,-999,AVERAGE($Z332:Z332)))</f>
        <v>-999</v>
      </c>
      <c r="J332" s="38">
        <f t="array" ref="J332">IF($B332=0,-999,IF(COUNTIFS($Z332:AA332,#N/A)&gt;0,-999,AVERAGE($Z332:AA332)))</f>
        <v>-999</v>
      </c>
      <c r="K332" s="38">
        <f t="array" ref="K332">IF($B332=0,-999,IF(COUNTIFS($Z332:AB332,#N/A)&gt;0,-999,AVERAGE($Z332:AB332)))</f>
        <v>-999</v>
      </c>
      <c r="L332" s="38">
        <f t="array" ref="L332">IF($B332=0,-999,IF(COUNTIFS($Z332:AC332,#N/A)&gt;0,-999,AVERAGE($Z332:AC332)))</f>
        <v>-999</v>
      </c>
      <c r="M332" s="38">
        <f t="shared" si="374"/>
        <v>-999</v>
      </c>
      <c r="N332" s="38">
        <f t="shared" si="326"/>
        <v>-999</v>
      </c>
      <c r="O332" s="38">
        <f t="shared" si="327"/>
        <v>-999</v>
      </c>
      <c r="P332" s="38">
        <f t="shared" si="328"/>
        <v>-999</v>
      </c>
      <c r="Q332" s="37">
        <f t="shared" si="332"/>
        <v>0</v>
      </c>
      <c r="R332" s="37">
        <f t="shared" si="394"/>
        <v>0</v>
      </c>
      <c r="S332" s="37">
        <f t="shared" si="395"/>
        <v>0</v>
      </c>
      <c r="T332" s="37">
        <f t="shared" si="396"/>
        <v>0</v>
      </c>
      <c r="U332" s="37">
        <f t="shared" si="333"/>
        <v>2018</v>
      </c>
      <c r="V332" s="37">
        <f t="shared" ref="V332:X332" si="402">U332-1</f>
        <v>2017</v>
      </c>
      <c r="W332" s="37">
        <f t="shared" si="402"/>
        <v>2016</v>
      </c>
      <c r="X332" s="37">
        <f t="shared" si="402"/>
        <v>2015</v>
      </c>
      <c r="Y332" s="39"/>
      <c r="Z332" s="62" t="e">
        <f>IFERROR(IF($B332=0,#N/A,AVERAGEIFS(INDEX(DATOS,0,$C332),INDEX(DATOS,0,$C332),"&lt;&gt;#N/D",INDEX(DATOS,0,$L$2),0,INDEX(DATOS,0,$M$2),1,INDEX(DATOS,0,$N$2),U332,INDEX(DATOS,0,$O$2),$D332)),#N/A)</f>
        <v>#N/A</v>
      </c>
      <c r="AA332" s="62" t="e">
        <f>IFERROR(IF($B332=0,#N/A,AVERAGEIFS(INDEX(DATOS,0,$C332),INDEX(DATOS,0,$C332),"&lt;&gt;#N/D",INDEX(DATOS,0,$L$2),0,INDEX(DATOS,0,$M$2),1,INDEX(DATOS,0,$N$2),V332,INDEX(DATOS,0,$O$2),$D332)),#N/A)</f>
        <v>#N/A</v>
      </c>
      <c r="AB332" s="62" t="e">
        <f>IFERROR(IF($B332=0,#N/A,AVERAGEIFS(INDEX(DATOS,0,$C332),INDEX(DATOS,0,$C332),"&lt;&gt;#N/D",INDEX(DATOS,0,$L$2),0,INDEX(DATOS,0,$M$2),1,INDEX(DATOS,0,$N$2),W332,INDEX(DATOS,0,$O$2),$D332)),#N/A)</f>
        <v>#N/A</v>
      </c>
      <c r="AC332" s="62" t="e">
        <f>IFERROR(IF($B332=0,#N/A,AVERAGEIFS(INDEX(DATOS,0,$C332),INDEX(DATOS,0,$C332),"&lt;&gt;#N/D",INDEX(DATOS,0,$L$2),0,INDEX(DATOS,0,$M$2),1,INDEX(DATOS,0,$N$2),X332,INDEX(DATOS,0,$O$2),$D332)),#N/A)</f>
        <v>#N/A</v>
      </c>
      <c r="AD332" s="33"/>
      <c r="AE332" s="40" t="e">
        <f>IFERROR(IF(ISNA(Z332),#N/A,IF(I332=0,0,_xlfn.STDEV.P($Z332:Z332)/I332*100)),#N/A)</f>
        <v>#N/A</v>
      </c>
      <c r="AF332" s="40" t="e">
        <f>IFERROR(IF(ISNA(AA332),#N/A,IF(J332=0,0,_xlfn.STDEV.P($Z332:AA332)/J332*100)),#N/A)</f>
        <v>#N/A</v>
      </c>
      <c r="AG332" s="40" t="e">
        <f>IFERROR(IF(ISNA(AB332),#N/A,IF(K332=0,0,_xlfn.STDEV.P($Z332:AB332)/K332*100)),#N/A)</f>
        <v>#N/A</v>
      </c>
      <c r="AH332" s="40" t="e">
        <f>IFERROR(IF(ISNA(AC332),#N/A,IF(L332=0,0,_xlfn.STDEV.P($Z332:AC332)/L332*100)),#N/A)</f>
        <v>#N/A</v>
      </c>
      <c r="AI332" s="40"/>
    </row>
    <row r="333" spans="1:35" x14ac:dyDescent="0.35">
      <c r="A333">
        <f t="shared" si="335"/>
        <v>127</v>
      </c>
      <c r="B333" s="35">
        <f t="array" ref="B333">IF(B332=0,0,MIN(IF(INDEX(DATOS,0,$N$2)=$U333,IF(ISNUMBER(INDEX(DATOS,0,$C333)),IF(INDEX(DATOS,0,$L$2)=0,IF(INDEX(DATOS,0,$M$2)=1,IF(ISNA(MATCH(INDEX(DATOS,0,$O$2),IF($E$7:E332=E333,$D$7:D332),0)),INDEX(DATOS,0,$K$2))))))))</f>
        <v>0</v>
      </c>
      <c r="C333" s="32">
        <f t="shared" si="336"/>
        <v>20</v>
      </c>
      <c r="D333" s="34" t="str">
        <f>IF($B333=0,"--",INDEX(DATOS,$B333,O$2))</f>
        <v>--</v>
      </c>
      <c r="E333" s="64" t="s">
        <v>1</v>
      </c>
      <c r="F333" s="36" t="str">
        <f t="shared" si="366"/>
        <v>--</v>
      </c>
      <c r="G333" s="109" t="e">
        <f>VLOOKUP($D333,LOC_UNICOS,G$2,0)</f>
        <v>#N/A</v>
      </c>
      <c r="H333" s="109" t="e">
        <f>VLOOKUP($D333,LOC_UNICOS,H$2,0)</f>
        <v>#N/A</v>
      </c>
      <c r="I333" s="38">
        <f t="array" ref="I333">IF($B333=0,-999,IF(COUNTIFS($Z333:Z333,#N/A)&gt;0,-999,AVERAGE($Z333:Z333)))</f>
        <v>-999</v>
      </c>
      <c r="J333" s="38">
        <f t="array" ref="J333">IF($B333=0,-999,IF(COUNTIFS($Z333:AA333,#N/A)&gt;0,-999,AVERAGE($Z333:AA333)))</f>
        <v>-999</v>
      </c>
      <c r="K333" s="38">
        <f t="array" ref="K333">IF($B333=0,-999,IF(COUNTIFS($Z333:AB333,#N/A)&gt;0,-999,AVERAGE($Z333:AB333)))</f>
        <v>-999</v>
      </c>
      <c r="L333" s="38">
        <f t="array" ref="L333">IF($B333=0,-999,IF(COUNTIFS($Z333:AC333,#N/A)&gt;0,-999,AVERAGE($Z333:AC333)))</f>
        <v>-999</v>
      </c>
      <c r="M333" s="38">
        <f t="shared" si="374"/>
        <v>-999</v>
      </c>
      <c r="N333" s="38">
        <f t="shared" si="326"/>
        <v>-999</v>
      </c>
      <c r="O333" s="38">
        <f t="shared" si="327"/>
        <v>-999</v>
      </c>
      <c r="P333" s="38">
        <f t="shared" si="328"/>
        <v>-999</v>
      </c>
      <c r="Q333" s="37">
        <f t="shared" si="332"/>
        <v>0</v>
      </c>
      <c r="R333" s="37">
        <f t="shared" si="394"/>
        <v>0</v>
      </c>
      <c r="S333" s="37">
        <f t="shared" si="395"/>
        <v>0</v>
      </c>
      <c r="T333" s="37">
        <f t="shared" si="396"/>
        <v>0</v>
      </c>
      <c r="U333" s="37">
        <f t="shared" si="333"/>
        <v>2018</v>
      </c>
      <c r="V333" s="37">
        <f t="shared" ref="V333:X333" si="403">U333-1</f>
        <v>2017</v>
      </c>
      <c r="W333" s="37">
        <f t="shared" si="403"/>
        <v>2016</v>
      </c>
      <c r="X333" s="37">
        <f t="shared" si="403"/>
        <v>2015</v>
      </c>
      <c r="Y333" s="39"/>
      <c r="Z333" s="62" t="e">
        <f>IFERROR(IF($B333=0,#N/A,AVERAGEIFS(INDEX(DATOS,0,$C333),INDEX(DATOS,0,$C333),"&lt;&gt;#N/D",INDEX(DATOS,0,$L$2),0,INDEX(DATOS,0,$M$2),1,INDEX(DATOS,0,$N$2),U333,INDEX(DATOS,0,$O$2),$D333)),#N/A)</f>
        <v>#N/A</v>
      </c>
      <c r="AA333" s="62" t="e">
        <f>IFERROR(IF($B333=0,#N/A,AVERAGEIFS(INDEX(DATOS,0,$C333),INDEX(DATOS,0,$C333),"&lt;&gt;#N/D",INDEX(DATOS,0,$L$2),0,INDEX(DATOS,0,$M$2),1,INDEX(DATOS,0,$N$2),V333,INDEX(DATOS,0,$O$2),$D333)),#N/A)</f>
        <v>#N/A</v>
      </c>
      <c r="AB333" s="62" t="e">
        <f>IFERROR(IF($B333=0,#N/A,AVERAGEIFS(INDEX(DATOS,0,$C333),INDEX(DATOS,0,$C333),"&lt;&gt;#N/D",INDEX(DATOS,0,$L$2),0,INDEX(DATOS,0,$M$2),1,INDEX(DATOS,0,$N$2),W333,INDEX(DATOS,0,$O$2),$D333)),#N/A)</f>
        <v>#N/A</v>
      </c>
      <c r="AC333" s="62" t="e">
        <f>IFERROR(IF($B333=0,#N/A,AVERAGEIFS(INDEX(DATOS,0,$C333),INDEX(DATOS,0,$C333),"&lt;&gt;#N/D",INDEX(DATOS,0,$L$2),0,INDEX(DATOS,0,$M$2),1,INDEX(DATOS,0,$N$2),X333,INDEX(DATOS,0,$O$2),$D333)),#N/A)</f>
        <v>#N/A</v>
      </c>
      <c r="AD333" s="33"/>
      <c r="AE333" s="40" t="e">
        <f>IFERROR(IF(ISNA(Z333),#N/A,IF(I333=0,0,_xlfn.STDEV.P($Z333:Z333)/I333*100)),#N/A)</f>
        <v>#N/A</v>
      </c>
      <c r="AF333" s="40" t="e">
        <f>IFERROR(IF(ISNA(AA333),#N/A,IF(J333=0,0,_xlfn.STDEV.P($Z333:AA333)/J333*100)),#N/A)</f>
        <v>#N/A</v>
      </c>
      <c r="AG333" s="40" t="e">
        <f>IFERROR(IF(ISNA(AB333),#N/A,IF(K333=0,0,_xlfn.STDEV.P($Z333:AB333)/K333*100)),#N/A)</f>
        <v>#N/A</v>
      </c>
      <c r="AH333" s="40" t="e">
        <f>IFERROR(IF(ISNA(AC333),#N/A,IF(L333=0,0,_xlfn.STDEV.P($Z333:AC333)/L333*100)),#N/A)</f>
        <v>#N/A</v>
      </c>
      <c r="AI333" s="40"/>
    </row>
    <row r="334" spans="1:35" x14ac:dyDescent="0.35">
      <c r="A334">
        <f t="shared" si="335"/>
        <v>128</v>
      </c>
      <c r="B334" s="35">
        <f t="array" ref="B334">IF(B333=0,0,MIN(IF(INDEX(DATOS,0,$N$2)=$U334,IF(ISNUMBER(INDEX(DATOS,0,$C334)),IF(INDEX(DATOS,0,$L$2)=0,IF(INDEX(DATOS,0,$M$2)=1,IF(ISNA(MATCH(INDEX(DATOS,0,$O$2),IF($E$7:E333=E334,$D$7:D333),0)),INDEX(DATOS,0,$K$2))))))))</f>
        <v>0</v>
      </c>
      <c r="C334" s="32">
        <f t="shared" si="336"/>
        <v>20</v>
      </c>
      <c r="D334" s="34" t="str">
        <f>IF($B334=0,"--",INDEX(DATOS,$B334,O$2))</f>
        <v>--</v>
      </c>
      <c r="E334" s="64" t="s">
        <v>1</v>
      </c>
      <c r="F334" s="36" t="str">
        <f t="shared" si="366"/>
        <v>--</v>
      </c>
      <c r="G334" s="109" t="e">
        <f>VLOOKUP($D334,LOC_UNICOS,G$2,0)</f>
        <v>#N/A</v>
      </c>
      <c r="H334" s="109" t="e">
        <f>VLOOKUP($D334,LOC_UNICOS,H$2,0)</f>
        <v>#N/A</v>
      </c>
      <c r="I334" s="38">
        <f t="array" ref="I334">IF($B334=0,-999,IF(COUNTIFS($Z334:Z334,#N/A)&gt;0,-999,AVERAGE($Z334:Z334)))</f>
        <v>-999</v>
      </c>
      <c r="J334" s="38">
        <f t="array" ref="J334">IF($B334=0,-999,IF(COUNTIFS($Z334:AA334,#N/A)&gt;0,-999,AVERAGE($Z334:AA334)))</f>
        <v>-999</v>
      </c>
      <c r="K334" s="38">
        <f t="array" ref="K334">IF($B334=0,-999,IF(COUNTIFS($Z334:AB334,#N/A)&gt;0,-999,AVERAGE($Z334:AB334)))</f>
        <v>-999</v>
      </c>
      <c r="L334" s="38">
        <f t="array" ref="L334">IF($B334=0,-999,IF(COUNTIFS($Z334:AC334,#N/A)&gt;0,-999,AVERAGE($Z334:AC334)))</f>
        <v>-999</v>
      </c>
      <c r="M334" s="38">
        <f t="shared" si="374"/>
        <v>-999</v>
      </c>
      <c r="N334" s="38">
        <f t="shared" ref="N334:N397" si="404">IFERROR(AF334,-999)</f>
        <v>-999</v>
      </c>
      <c r="O334" s="38">
        <f t="shared" ref="O334:O397" si="405">IFERROR(AG334,-999)</f>
        <v>-999</v>
      </c>
      <c r="P334" s="38">
        <f t="shared" ref="P334:P397" si="406">IFERROR(AH334,-999)</f>
        <v>-999</v>
      </c>
      <c r="Q334" s="37">
        <f t="shared" si="332"/>
        <v>0</v>
      </c>
      <c r="R334" s="37">
        <f t="shared" si="394"/>
        <v>0</v>
      </c>
      <c r="S334" s="37">
        <f t="shared" si="395"/>
        <v>0</v>
      </c>
      <c r="T334" s="37">
        <f t="shared" si="396"/>
        <v>0</v>
      </c>
      <c r="U334" s="37">
        <f t="shared" si="333"/>
        <v>2018</v>
      </c>
      <c r="V334" s="37">
        <f t="shared" ref="V334:X334" si="407">U334-1</f>
        <v>2017</v>
      </c>
      <c r="W334" s="37">
        <f t="shared" si="407"/>
        <v>2016</v>
      </c>
      <c r="X334" s="37">
        <f t="shared" si="407"/>
        <v>2015</v>
      </c>
      <c r="Y334" s="39"/>
      <c r="Z334" s="62" t="e">
        <f>IFERROR(IF($B334=0,#N/A,AVERAGEIFS(INDEX(DATOS,0,$C334),INDEX(DATOS,0,$C334),"&lt;&gt;#N/D",INDEX(DATOS,0,$L$2),0,INDEX(DATOS,0,$M$2),1,INDEX(DATOS,0,$N$2),U334,INDEX(DATOS,0,$O$2),$D334)),#N/A)</f>
        <v>#N/A</v>
      </c>
      <c r="AA334" s="62" t="e">
        <f>IFERROR(IF($B334=0,#N/A,AVERAGEIFS(INDEX(DATOS,0,$C334),INDEX(DATOS,0,$C334),"&lt;&gt;#N/D",INDEX(DATOS,0,$L$2),0,INDEX(DATOS,0,$M$2),1,INDEX(DATOS,0,$N$2),V334,INDEX(DATOS,0,$O$2),$D334)),#N/A)</f>
        <v>#N/A</v>
      </c>
      <c r="AB334" s="62" t="e">
        <f>IFERROR(IF($B334=0,#N/A,AVERAGEIFS(INDEX(DATOS,0,$C334),INDEX(DATOS,0,$C334),"&lt;&gt;#N/D",INDEX(DATOS,0,$L$2),0,INDEX(DATOS,0,$M$2),1,INDEX(DATOS,0,$N$2),W334,INDEX(DATOS,0,$O$2),$D334)),#N/A)</f>
        <v>#N/A</v>
      </c>
      <c r="AC334" s="62" t="e">
        <f>IFERROR(IF($B334=0,#N/A,AVERAGEIFS(INDEX(DATOS,0,$C334),INDEX(DATOS,0,$C334),"&lt;&gt;#N/D",INDEX(DATOS,0,$L$2),0,INDEX(DATOS,0,$M$2),1,INDEX(DATOS,0,$N$2),X334,INDEX(DATOS,0,$O$2),$D334)),#N/A)</f>
        <v>#N/A</v>
      </c>
      <c r="AD334" s="33"/>
      <c r="AE334" s="40" t="e">
        <f>IFERROR(IF(ISNA(Z334),#N/A,IF(I334=0,0,_xlfn.STDEV.P($Z334:Z334)/I334*100)),#N/A)</f>
        <v>#N/A</v>
      </c>
      <c r="AF334" s="40" t="e">
        <f>IFERROR(IF(ISNA(AA334),#N/A,IF(J334=0,0,_xlfn.STDEV.P($Z334:AA334)/J334*100)),#N/A)</f>
        <v>#N/A</v>
      </c>
      <c r="AG334" s="40" t="e">
        <f>IFERROR(IF(ISNA(AB334),#N/A,IF(K334=0,0,_xlfn.STDEV.P($Z334:AB334)/K334*100)),#N/A)</f>
        <v>#N/A</v>
      </c>
      <c r="AH334" s="40" t="e">
        <f>IFERROR(IF(ISNA(AC334),#N/A,IF(L334=0,0,_xlfn.STDEV.P($Z334:AC334)/L334*100)),#N/A)</f>
        <v>#N/A</v>
      </c>
      <c r="AI334" s="40"/>
    </row>
    <row r="335" spans="1:35" x14ac:dyDescent="0.35">
      <c r="A335">
        <f t="shared" si="335"/>
        <v>129</v>
      </c>
      <c r="B335" s="35">
        <f t="array" ref="B335">IF(B334=0,0,MIN(IF(INDEX(DATOS,0,$N$2)=$U335,IF(ISNUMBER(INDEX(DATOS,0,$C335)),IF(INDEX(DATOS,0,$L$2)=0,IF(INDEX(DATOS,0,$M$2)=1,IF(ISNA(MATCH(INDEX(DATOS,0,$O$2),IF($E$7:E334=E335,$D$7:D334),0)),INDEX(DATOS,0,$K$2))))))))</f>
        <v>0</v>
      </c>
      <c r="C335" s="32">
        <f t="shared" si="336"/>
        <v>20</v>
      </c>
      <c r="D335" s="34" t="str">
        <f>IF($B335=0,"--",INDEX(DATOS,$B335,O$2))</f>
        <v>--</v>
      </c>
      <c r="E335" s="64" t="s">
        <v>1</v>
      </c>
      <c r="F335" s="36" t="str">
        <f t="shared" si="366"/>
        <v>--</v>
      </c>
      <c r="G335" s="109" t="e">
        <f>VLOOKUP($D335,LOC_UNICOS,G$2,0)</f>
        <v>#N/A</v>
      </c>
      <c r="H335" s="109" t="e">
        <f>VLOOKUP($D335,LOC_UNICOS,H$2,0)</f>
        <v>#N/A</v>
      </c>
      <c r="I335" s="38">
        <f t="array" ref="I335">IF($B335=0,-999,IF(COUNTIFS($Z335:Z335,#N/A)&gt;0,-999,AVERAGE($Z335:Z335)))</f>
        <v>-999</v>
      </c>
      <c r="J335" s="38">
        <f t="array" ref="J335">IF($B335=0,-999,IF(COUNTIFS($Z335:AA335,#N/A)&gt;0,-999,AVERAGE($Z335:AA335)))</f>
        <v>-999</v>
      </c>
      <c r="K335" s="38">
        <f t="array" ref="K335">IF($B335=0,-999,IF(COUNTIFS($Z335:AB335,#N/A)&gt;0,-999,AVERAGE($Z335:AB335)))</f>
        <v>-999</v>
      </c>
      <c r="L335" s="38">
        <f t="array" ref="L335">IF($B335=0,-999,IF(COUNTIFS($Z335:AC335,#N/A)&gt;0,-999,AVERAGE($Z335:AC335)))</f>
        <v>-999</v>
      </c>
      <c r="M335" s="38">
        <f t="shared" si="374"/>
        <v>-999</v>
      </c>
      <c r="N335" s="38">
        <f t="shared" si="404"/>
        <v>-999</v>
      </c>
      <c r="O335" s="38">
        <f t="shared" si="405"/>
        <v>-999</v>
      </c>
      <c r="P335" s="38">
        <f t="shared" si="406"/>
        <v>-999</v>
      </c>
      <c r="Q335" s="37">
        <f t="shared" si="332"/>
        <v>0</v>
      </c>
      <c r="R335" s="37">
        <f t="shared" si="394"/>
        <v>0</v>
      </c>
      <c r="S335" s="37">
        <f t="shared" si="395"/>
        <v>0</v>
      </c>
      <c r="T335" s="37">
        <f t="shared" si="396"/>
        <v>0</v>
      </c>
      <c r="U335" s="37">
        <f t="shared" si="333"/>
        <v>2018</v>
      </c>
      <c r="V335" s="37">
        <f t="shared" ref="V335:X335" si="408">U335-1</f>
        <v>2017</v>
      </c>
      <c r="W335" s="37">
        <f t="shared" si="408"/>
        <v>2016</v>
      </c>
      <c r="X335" s="37">
        <f t="shared" si="408"/>
        <v>2015</v>
      </c>
      <c r="Y335" s="39"/>
      <c r="Z335" s="62" t="e">
        <f>IFERROR(IF($B335=0,#N/A,AVERAGEIFS(INDEX(DATOS,0,$C335),INDEX(DATOS,0,$C335),"&lt;&gt;#N/D",INDEX(DATOS,0,$L$2),0,INDEX(DATOS,0,$M$2),1,INDEX(DATOS,0,$N$2),U335,INDEX(DATOS,0,$O$2),$D335)),#N/A)</f>
        <v>#N/A</v>
      </c>
      <c r="AA335" s="62" t="e">
        <f>IFERROR(IF($B335=0,#N/A,AVERAGEIFS(INDEX(DATOS,0,$C335),INDEX(DATOS,0,$C335),"&lt;&gt;#N/D",INDEX(DATOS,0,$L$2),0,INDEX(DATOS,0,$M$2),1,INDEX(DATOS,0,$N$2),V335,INDEX(DATOS,0,$O$2),$D335)),#N/A)</f>
        <v>#N/A</v>
      </c>
      <c r="AB335" s="62" t="e">
        <f>IFERROR(IF($B335=0,#N/A,AVERAGEIFS(INDEX(DATOS,0,$C335),INDEX(DATOS,0,$C335),"&lt;&gt;#N/D",INDEX(DATOS,0,$L$2),0,INDEX(DATOS,0,$M$2),1,INDEX(DATOS,0,$N$2),W335,INDEX(DATOS,0,$O$2),$D335)),#N/A)</f>
        <v>#N/A</v>
      </c>
      <c r="AC335" s="62" t="e">
        <f>IFERROR(IF($B335=0,#N/A,AVERAGEIFS(INDEX(DATOS,0,$C335),INDEX(DATOS,0,$C335),"&lt;&gt;#N/D",INDEX(DATOS,0,$L$2),0,INDEX(DATOS,0,$M$2),1,INDEX(DATOS,0,$N$2),X335,INDEX(DATOS,0,$O$2),$D335)),#N/A)</f>
        <v>#N/A</v>
      </c>
      <c r="AD335" s="33"/>
      <c r="AE335" s="40" t="e">
        <f>IFERROR(IF(ISNA(Z335),#N/A,IF(I335=0,0,_xlfn.STDEV.P($Z335:Z335)/I335*100)),#N/A)</f>
        <v>#N/A</v>
      </c>
      <c r="AF335" s="40" t="e">
        <f>IFERROR(IF(ISNA(AA335),#N/A,IF(J335=0,0,_xlfn.STDEV.P($Z335:AA335)/J335*100)),#N/A)</f>
        <v>#N/A</v>
      </c>
      <c r="AG335" s="40" t="e">
        <f>IFERROR(IF(ISNA(AB335),#N/A,IF(K335=0,0,_xlfn.STDEV.P($Z335:AB335)/K335*100)),#N/A)</f>
        <v>#N/A</v>
      </c>
      <c r="AH335" s="40" t="e">
        <f>IFERROR(IF(ISNA(AC335),#N/A,IF(L335=0,0,_xlfn.STDEV.P($Z335:AC335)/L335*100)),#N/A)</f>
        <v>#N/A</v>
      </c>
      <c r="AI335" s="40"/>
    </row>
    <row r="336" spans="1:35" x14ac:dyDescent="0.35">
      <c r="A336">
        <f t="shared" si="335"/>
        <v>130</v>
      </c>
      <c r="B336" s="35">
        <f t="array" ref="B336">IF(B335=0,0,MIN(IF(INDEX(DATOS,0,$N$2)=$U336,IF(ISNUMBER(INDEX(DATOS,0,$C336)),IF(INDEX(DATOS,0,$L$2)=0,IF(INDEX(DATOS,0,$M$2)=1,IF(ISNA(MATCH(INDEX(DATOS,0,$O$2),IF($E$7:E335=E336,$D$7:D335),0)),INDEX(DATOS,0,$K$2))))))))</f>
        <v>0</v>
      </c>
      <c r="C336" s="32">
        <f t="shared" si="336"/>
        <v>20</v>
      </c>
      <c r="D336" s="34" t="str">
        <f>IF($B336=0,"--",INDEX(DATOS,$B336,O$2))</f>
        <v>--</v>
      </c>
      <c r="E336" s="64" t="s">
        <v>1</v>
      </c>
      <c r="F336" s="36" t="str">
        <f t="shared" si="366"/>
        <v>--</v>
      </c>
      <c r="G336" s="109" t="e">
        <f>VLOOKUP($D336,LOC_UNICOS,G$2,0)</f>
        <v>#N/A</v>
      </c>
      <c r="H336" s="109" t="e">
        <f>VLOOKUP($D336,LOC_UNICOS,H$2,0)</f>
        <v>#N/A</v>
      </c>
      <c r="I336" s="38">
        <f t="array" ref="I336">IF($B336=0,-999,IF(COUNTIFS($Z336:Z336,#N/A)&gt;0,-999,AVERAGE($Z336:Z336)))</f>
        <v>-999</v>
      </c>
      <c r="J336" s="38">
        <f t="array" ref="J336">IF($B336=0,-999,IF(COUNTIFS($Z336:AA336,#N/A)&gt;0,-999,AVERAGE($Z336:AA336)))</f>
        <v>-999</v>
      </c>
      <c r="K336" s="38">
        <f t="array" ref="K336">IF($B336=0,-999,IF(COUNTIFS($Z336:AB336,#N/A)&gt;0,-999,AVERAGE($Z336:AB336)))</f>
        <v>-999</v>
      </c>
      <c r="L336" s="38">
        <f t="array" ref="L336">IF($B336=0,-999,IF(COUNTIFS($Z336:AC336,#N/A)&gt;0,-999,AVERAGE($Z336:AC336)))</f>
        <v>-999</v>
      </c>
      <c r="M336" s="38">
        <f t="shared" si="374"/>
        <v>-999</v>
      </c>
      <c r="N336" s="38">
        <f t="shared" si="404"/>
        <v>-999</v>
      </c>
      <c r="O336" s="38">
        <f t="shared" si="405"/>
        <v>-999</v>
      </c>
      <c r="P336" s="38">
        <f t="shared" si="406"/>
        <v>-999</v>
      </c>
      <c r="Q336" s="37">
        <f t="shared" ref="Q336:Q399" si="409">IF($B336=0,0,IF(I336=-999,0,IF($D336="--",0,1)))</f>
        <v>0</v>
      </c>
      <c r="R336" s="37">
        <f t="shared" si="394"/>
        <v>0</v>
      </c>
      <c r="S336" s="37">
        <f t="shared" si="395"/>
        <v>0</v>
      </c>
      <c r="T336" s="37">
        <f t="shared" si="396"/>
        <v>0</v>
      </c>
      <c r="U336" s="37">
        <f t="shared" ref="U336:U399" si="410">$B$1</f>
        <v>2018</v>
      </c>
      <c r="V336" s="37">
        <f t="shared" ref="V336:X336" si="411">U336-1</f>
        <v>2017</v>
      </c>
      <c r="W336" s="37">
        <f t="shared" si="411"/>
        <v>2016</v>
      </c>
      <c r="X336" s="37">
        <f t="shared" si="411"/>
        <v>2015</v>
      </c>
      <c r="Y336" s="39"/>
      <c r="Z336" s="62" t="e">
        <f>IFERROR(IF($B336=0,#N/A,AVERAGEIFS(INDEX(DATOS,0,$C336),INDEX(DATOS,0,$C336),"&lt;&gt;#N/D",INDEX(DATOS,0,$L$2),0,INDEX(DATOS,0,$M$2),1,INDEX(DATOS,0,$N$2),U336,INDEX(DATOS,0,$O$2),$D336)),#N/A)</f>
        <v>#N/A</v>
      </c>
      <c r="AA336" s="62" t="e">
        <f>IFERROR(IF($B336=0,#N/A,AVERAGEIFS(INDEX(DATOS,0,$C336),INDEX(DATOS,0,$C336),"&lt;&gt;#N/D",INDEX(DATOS,0,$L$2),0,INDEX(DATOS,0,$M$2),1,INDEX(DATOS,0,$N$2),V336,INDEX(DATOS,0,$O$2),$D336)),#N/A)</f>
        <v>#N/A</v>
      </c>
      <c r="AB336" s="62" t="e">
        <f>IFERROR(IF($B336=0,#N/A,AVERAGEIFS(INDEX(DATOS,0,$C336),INDEX(DATOS,0,$C336),"&lt;&gt;#N/D",INDEX(DATOS,0,$L$2),0,INDEX(DATOS,0,$M$2),1,INDEX(DATOS,0,$N$2),W336,INDEX(DATOS,0,$O$2),$D336)),#N/A)</f>
        <v>#N/A</v>
      </c>
      <c r="AC336" s="62" t="e">
        <f>IFERROR(IF($B336=0,#N/A,AVERAGEIFS(INDEX(DATOS,0,$C336),INDEX(DATOS,0,$C336),"&lt;&gt;#N/D",INDEX(DATOS,0,$L$2),0,INDEX(DATOS,0,$M$2),1,INDEX(DATOS,0,$N$2),X336,INDEX(DATOS,0,$O$2),$D336)),#N/A)</f>
        <v>#N/A</v>
      </c>
      <c r="AD336" s="33"/>
      <c r="AE336" s="40" t="e">
        <f>IFERROR(IF(ISNA(Z336),#N/A,IF(I336=0,0,_xlfn.STDEV.P($Z336:Z336)/I336*100)),#N/A)</f>
        <v>#N/A</v>
      </c>
      <c r="AF336" s="40" t="e">
        <f>IFERROR(IF(ISNA(AA336),#N/A,IF(J336=0,0,_xlfn.STDEV.P($Z336:AA336)/J336*100)),#N/A)</f>
        <v>#N/A</v>
      </c>
      <c r="AG336" s="40" t="e">
        <f>IFERROR(IF(ISNA(AB336),#N/A,IF(K336=0,0,_xlfn.STDEV.P($Z336:AB336)/K336*100)),#N/A)</f>
        <v>#N/A</v>
      </c>
      <c r="AH336" s="40" t="e">
        <f>IFERROR(IF(ISNA(AC336),#N/A,IF(L336=0,0,_xlfn.STDEV.P($Z336:AC336)/L336*100)),#N/A)</f>
        <v>#N/A</v>
      </c>
      <c r="AI336" s="40"/>
    </row>
    <row r="337" spans="1:35" x14ac:dyDescent="0.35">
      <c r="A337">
        <f t="shared" ref="A337:A400" si="412">A336+1</f>
        <v>131</v>
      </c>
      <c r="B337" s="35">
        <f t="array" ref="B337">IF(B336=0,0,MIN(IF(INDEX(DATOS,0,$N$2)=$U337,IF(ISNUMBER(INDEX(DATOS,0,$C337)),IF(INDEX(DATOS,0,$L$2)=0,IF(INDEX(DATOS,0,$M$2)=1,IF(ISNA(MATCH(INDEX(DATOS,0,$O$2),IF($E$7:E336=E337,$D$7:D336),0)),INDEX(DATOS,0,$K$2))))))))</f>
        <v>0</v>
      </c>
      <c r="C337" s="32">
        <f t="shared" ref="C337:C400" si="413">MATCH(E337,INDEX(DATOS,1,),0)</f>
        <v>20</v>
      </c>
      <c r="D337" s="34" t="str">
        <f>IF($B337=0,"--",INDEX(DATOS,$B337,O$2))</f>
        <v>--</v>
      </c>
      <c r="E337" s="64" t="s">
        <v>1</v>
      </c>
      <c r="F337" s="36" t="str">
        <f t="shared" si="366"/>
        <v>--</v>
      </c>
      <c r="G337" s="109" t="e">
        <f>VLOOKUP($D337,LOC_UNICOS,G$2,0)</f>
        <v>#N/A</v>
      </c>
      <c r="H337" s="109" t="e">
        <f>VLOOKUP($D337,LOC_UNICOS,H$2,0)</f>
        <v>#N/A</v>
      </c>
      <c r="I337" s="38">
        <f t="array" ref="I337">IF($B337=0,-999,IF(COUNTIFS($Z337:Z337,#N/A)&gt;0,-999,AVERAGE($Z337:Z337)))</f>
        <v>-999</v>
      </c>
      <c r="J337" s="38">
        <f t="array" ref="J337">IF($B337=0,-999,IF(COUNTIFS($Z337:AA337,#N/A)&gt;0,-999,AVERAGE($Z337:AA337)))</f>
        <v>-999</v>
      </c>
      <c r="K337" s="38">
        <f t="array" ref="K337">IF($B337=0,-999,IF(COUNTIFS($Z337:AB337,#N/A)&gt;0,-999,AVERAGE($Z337:AB337)))</f>
        <v>-999</v>
      </c>
      <c r="L337" s="38">
        <f t="array" ref="L337">IF($B337=0,-999,IF(COUNTIFS($Z337:AC337,#N/A)&gt;0,-999,AVERAGE($Z337:AC337)))</f>
        <v>-999</v>
      </c>
      <c r="M337" s="38">
        <f t="shared" si="374"/>
        <v>-999</v>
      </c>
      <c r="N337" s="38">
        <f t="shared" si="404"/>
        <v>-999</v>
      </c>
      <c r="O337" s="38">
        <f t="shared" si="405"/>
        <v>-999</v>
      </c>
      <c r="P337" s="38">
        <f t="shared" si="406"/>
        <v>-999</v>
      </c>
      <c r="Q337" s="37">
        <f t="shared" si="409"/>
        <v>0</v>
      </c>
      <c r="R337" s="37">
        <f t="shared" si="394"/>
        <v>0</v>
      </c>
      <c r="S337" s="37">
        <f t="shared" si="395"/>
        <v>0</v>
      </c>
      <c r="T337" s="37">
        <f t="shared" si="396"/>
        <v>0</v>
      </c>
      <c r="U337" s="37">
        <f t="shared" si="410"/>
        <v>2018</v>
      </c>
      <c r="V337" s="37">
        <f t="shared" ref="V337:X337" si="414">U337-1</f>
        <v>2017</v>
      </c>
      <c r="W337" s="37">
        <f t="shared" si="414"/>
        <v>2016</v>
      </c>
      <c r="X337" s="37">
        <f t="shared" si="414"/>
        <v>2015</v>
      </c>
      <c r="Y337" s="39"/>
      <c r="Z337" s="62" t="e">
        <f>IFERROR(IF($B337=0,#N/A,AVERAGEIFS(INDEX(DATOS,0,$C337),INDEX(DATOS,0,$C337),"&lt;&gt;#N/D",INDEX(DATOS,0,$L$2),0,INDEX(DATOS,0,$M$2),1,INDEX(DATOS,0,$N$2),U337,INDEX(DATOS,0,$O$2),$D337)),#N/A)</f>
        <v>#N/A</v>
      </c>
      <c r="AA337" s="62" t="e">
        <f>IFERROR(IF($B337=0,#N/A,AVERAGEIFS(INDEX(DATOS,0,$C337),INDEX(DATOS,0,$C337),"&lt;&gt;#N/D",INDEX(DATOS,0,$L$2),0,INDEX(DATOS,0,$M$2),1,INDEX(DATOS,0,$N$2),V337,INDEX(DATOS,0,$O$2),$D337)),#N/A)</f>
        <v>#N/A</v>
      </c>
      <c r="AB337" s="62" t="e">
        <f>IFERROR(IF($B337=0,#N/A,AVERAGEIFS(INDEX(DATOS,0,$C337),INDEX(DATOS,0,$C337),"&lt;&gt;#N/D",INDEX(DATOS,0,$L$2),0,INDEX(DATOS,0,$M$2),1,INDEX(DATOS,0,$N$2),W337,INDEX(DATOS,0,$O$2),$D337)),#N/A)</f>
        <v>#N/A</v>
      </c>
      <c r="AC337" s="62" t="e">
        <f>IFERROR(IF($B337=0,#N/A,AVERAGEIFS(INDEX(DATOS,0,$C337),INDEX(DATOS,0,$C337),"&lt;&gt;#N/D",INDEX(DATOS,0,$L$2),0,INDEX(DATOS,0,$M$2),1,INDEX(DATOS,0,$N$2),X337,INDEX(DATOS,0,$O$2),$D337)),#N/A)</f>
        <v>#N/A</v>
      </c>
      <c r="AD337" s="33"/>
      <c r="AE337" s="40" t="e">
        <f>IFERROR(IF(ISNA(Z337),#N/A,IF(I337=0,0,_xlfn.STDEV.P($Z337:Z337)/I337*100)),#N/A)</f>
        <v>#N/A</v>
      </c>
      <c r="AF337" s="40" t="e">
        <f>IFERROR(IF(ISNA(AA337),#N/A,IF(J337=0,0,_xlfn.STDEV.P($Z337:AA337)/J337*100)),#N/A)</f>
        <v>#N/A</v>
      </c>
      <c r="AG337" s="40" t="e">
        <f>IFERROR(IF(ISNA(AB337),#N/A,IF(K337=0,0,_xlfn.STDEV.P($Z337:AB337)/K337*100)),#N/A)</f>
        <v>#N/A</v>
      </c>
      <c r="AH337" s="40" t="e">
        <f>IFERROR(IF(ISNA(AC337),#N/A,IF(L337=0,0,_xlfn.STDEV.P($Z337:AC337)/L337*100)),#N/A)</f>
        <v>#N/A</v>
      </c>
      <c r="AI337" s="40"/>
    </row>
    <row r="338" spans="1:35" x14ac:dyDescent="0.35">
      <c r="A338">
        <f t="shared" si="412"/>
        <v>132</v>
      </c>
      <c r="B338" s="35">
        <f t="array" ref="B338">IF(B337=0,0,MIN(IF(INDEX(DATOS,0,$N$2)=$U338,IF(ISNUMBER(INDEX(DATOS,0,$C338)),IF(INDEX(DATOS,0,$L$2)=0,IF(INDEX(DATOS,0,$M$2)=1,IF(ISNA(MATCH(INDEX(DATOS,0,$O$2),IF($E$7:E337=E338,$D$7:D337),0)),INDEX(DATOS,0,$K$2))))))))</f>
        <v>0</v>
      </c>
      <c r="C338" s="32">
        <f t="shared" si="413"/>
        <v>20</v>
      </c>
      <c r="D338" s="34" t="str">
        <f>IF($B338=0,"--",INDEX(DATOS,$B338,O$2))</f>
        <v>--</v>
      </c>
      <c r="E338" s="64" t="s">
        <v>1</v>
      </c>
      <c r="F338" s="36" t="str">
        <f t="shared" si="366"/>
        <v>--</v>
      </c>
      <c r="G338" s="109" t="e">
        <f>VLOOKUP($D338,LOC_UNICOS,G$2,0)</f>
        <v>#N/A</v>
      </c>
      <c r="H338" s="109" t="e">
        <f>VLOOKUP($D338,LOC_UNICOS,H$2,0)</f>
        <v>#N/A</v>
      </c>
      <c r="I338" s="38">
        <f t="array" ref="I338">IF($B338=0,-999,IF(COUNTIFS($Z338:Z338,#N/A)&gt;0,-999,AVERAGE($Z338:Z338)))</f>
        <v>-999</v>
      </c>
      <c r="J338" s="38">
        <f t="array" ref="J338">IF($B338=0,-999,IF(COUNTIFS($Z338:AA338,#N/A)&gt;0,-999,AVERAGE($Z338:AA338)))</f>
        <v>-999</v>
      </c>
      <c r="K338" s="38">
        <f t="array" ref="K338">IF($B338=0,-999,IF(COUNTIFS($Z338:AB338,#N/A)&gt;0,-999,AVERAGE($Z338:AB338)))</f>
        <v>-999</v>
      </c>
      <c r="L338" s="38">
        <f t="array" ref="L338">IF($B338=0,-999,IF(COUNTIFS($Z338:AC338,#N/A)&gt;0,-999,AVERAGE($Z338:AC338)))</f>
        <v>-999</v>
      </c>
      <c r="M338" s="38">
        <f t="shared" si="374"/>
        <v>-999</v>
      </c>
      <c r="N338" s="38">
        <f t="shared" si="404"/>
        <v>-999</v>
      </c>
      <c r="O338" s="38">
        <f t="shared" si="405"/>
        <v>-999</v>
      </c>
      <c r="P338" s="38">
        <f t="shared" si="406"/>
        <v>-999</v>
      </c>
      <c r="Q338" s="37">
        <f t="shared" si="409"/>
        <v>0</v>
      </c>
      <c r="R338" s="37">
        <f t="shared" si="394"/>
        <v>0</v>
      </c>
      <c r="S338" s="37">
        <f t="shared" si="395"/>
        <v>0</v>
      </c>
      <c r="T338" s="37">
        <f t="shared" si="396"/>
        <v>0</v>
      </c>
      <c r="U338" s="37">
        <f t="shared" si="410"/>
        <v>2018</v>
      </c>
      <c r="V338" s="37">
        <f t="shared" ref="V338:X338" si="415">U338-1</f>
        <v>2017</v>
      </c>
      <c r="W338" s="37">
        <f t="shared" si="415"/>
        <v>2016</v>
      </c>
      <c r="X338" s="37">
        <f t="shared" si="415"/>
        <v>2015</v>
      </c>
      <c r="Y338" s="39"/>
      <c r="Z338" s="62" t="e">
        <f>IFERROR(IF($B338=0,#N/A,AVERAGEIFS(INDEX(DATOS,0,$C338),INDEX(DATOS,0,$C338),"&lt;&gt;#N/D",INDEX(DATOS,0,$L$2),0,INDEX(DATOS,0,$M$2),1,INDEX(DATOS,0,$N$2),U338,INDEX(DATOS,0,$O$2),$D338)),#N/A)</f>
        <v>#N/A</v>
      </c>
      <c r="AA338" s="62" t="e">
        <f>IFERROR(IF($B338=0,#N/A,AVERAGEIFS(INDEX(DATOS,0,$C338),INDEX(DATOS,0,$C338),"&lt;&gt;#N/D",INDEX(DATOS,0,$L$2),0,INDEX(DATOS,0,$M$2),1,INDEX(DATOS,0,$N$2),V338,INDEX(DATOS,0,$O$2),$D338)),#N/A)</f>
        <v>#N/A</v>
      </c>
      <c r="AB338" s="62" t="e">
        <f>IFERROR(IF($B338=0,#N/A,AVERAGEIFS(INDEX(DATOS,0,$C338),INDEX(DATOS,0,$C338),"&lt;&gt;#N/D",INDEX(DATOS,0,$L$2),0,INDEX(DATOS,0,$M$2),1,INDEX(DATOS,0,$N$2),W338,INDEX(DATOS,0,$O$2),$D338)),#N/A)</f>
        <v>#N/A</v>
      </c>
      <c r="AC338" s="62" t="e">
        <f>IFERROR(IF($B338=0,#N/A,AVERAGEIFS(INDEX(DATOS,0,$C338),INDEX(DATOS,0,$C338),"&lt;&gt;#N/D",INDEX(DATOS,0,$L$2),0,INDEX(DATOS,0,$M$2),1,INDEX(DATOS,0,$N$2),X338,INDEX(DATOS,0,$O$2),$D338)),#N/A)</f>
        <v>#N/A</v>
      </c>
      <c r="AD338" s="33"/>
      <c r="AE338" s="40" t="e">
        <f>IFERROR(IF(ISNA(Z338),#N/A,IF(I338=0,0,_xlfn.STDEV.P($Z338:Z338)/I338*100)),#N/A)</f>
        <v>#N/A</v>
      </c>
      <c r="AF338" s="40" t="e">
        <f>IFERROR(IF(ISNA(AA338),#N/A,IF(J338=0,0,_xlfn.STDEV.P($Z338:AA338)/J338*100)),#N/A)</f>
        <v>#N/A</v>
      </c>
      <c r="AG338" s="40" t="e">
        <f>IFERROR(IF(ISNA(AB338),#N/A,IF(K338=0,0,_xlfn.STDEV.P($Z338:AB338)/K338*100)),#N/A)</f>
        <v>#N/A</v>
      </c>
      <c r="AH338" s="40" t="e">
        <f>IFERROR(IF(ISNA(AC338),#N/A,IF(L338=0,0,_xlfn.STDEV.P($Z338:AC338)/L338*100)),#N/A)</f>
        <v>#N/A</v>
      </c>
      <c r="AI338" s="40"/>
    </row>
    <row r="339" spans="1:35" x14ac:dyDescent="0.35">
      <c r="A339">
        <f t="shared" si="412"/>
        <v>133</v>
      </c>
      <c r="B339" s="35">
        <f t="array" ref="B339">IF(B338=0,0,MIN(IF(INDEX(DATOS,0,$N$2)=$U339,IF(ISNUMBER(INDEX(DATOS,0,$C339)),IF(INDEX(DATOS,0,$L$2)=0,IF(INDEX(DATOS,0,$M$2)=1,IF(ISNA(MATCH(INDEX(DATOS,0,$O$2),IF($E$7:E338=E339,$D$7:D338),0)),INDEX(DATOS,0,$K$2))))))))</f>
        <v>0</v>
      </c>
      <c r="C339" s="32">
        <f t="shared" si="413"/>
        <v>20</v>
      </c>
      <c r="D339" s="34" t="str">
        <f>IF($B339=0,"--",INDEX(DATOS,$B339,O$2))</f>
        <v>--</v>
      </c>
      <c r="E339" s="64" t="s">
        <v>1</v>
      </c>
      <c r="F339" s="36" t="str">
        <f t="shared" si="366"/>
        <v>--</v>
      </c>
      <c r="G339" s="109" t="e">
        <f>VLOOKUP($D339,LOC_UNICOS,G$2,0)</f>
        <v>#N/A</v>
      </c>
      <c r="H339" s="109" t="e">
        <f>VLOOKUP($D339,LOC_UNICOS,H$2,0)</f>
        <v>#N/A</v>
      </c>
      <c r="I339" s="38">
        <f t="array" ref="I339">IF($B339=0,-999,IF(COUNTIFS($Z339:Z339,#N/A)&gt;0,-999,AVERAGE($Z339:Z339)))</f>
        <v>-999</v>
      </c>
      <c r="J339" s="38">
        <f t="array" ref="J339">IF($B339=0,-999,IF(COUNTIFS($Z339:AA339,#N/A)&gt;0,-999,AVERAGE($Z339:AA339)))</f>
        <v>-999</v>
      </c>
      <c r="K339" s="38">
        <f t="array" ref="K339">IF($B339=0,-999,IF(COUNTIFS($Z339:AB339,#N/A)&gt;0,-999,AVERAGE($Z339:AB339)))</f>
        <v>-999</v>
      </c>
      <c r="L339" s="38">
        <f t="array" ref="L339">IF($B339=0,-999,IF(COUNTIFS($Z339:AC339,#N/A)&gt;0,-999,AVERAGE($Z339:AC339)))</f>
        <v>-999</v>
      </c>
      <c r="M339" s="38">
        <f t="shared" si="374"/>
        <v>-999</v>
      </c>
      <c r="N339" s="38">
        <f t="shared" si="404"/>
        <v>-999</v>
      </c>
      <c r="O339" s="38">
        <f t="shared" si="405"/>
        <v>-999</v>
      </c>
      <c r="P339" s="38">
        <f t="shared" si="406"/>
        <v>-999</v>
      </c>
      <c r="Q339" s="37">
        <f t="shared" si="409"/>
        <v>0</v>
      </c>
      <c r="R339" s="37">
        <f t="shared" si="394"/>
        <v>0</v>
      </c>
      <c r="S339" s="37">
        <f t="shared" si="395"/>
        <v>0</v>
      </c>
      <c r="T339" s="37">
        <f t="shared" si="396"/>
        <v>0</v>
      </c>
      <c r="U339" s="37">
        <f t="shared" si="410"/>
        <v>2018</v>
      </c>
      <c r="V339" s="37">
        <f t="shared" ref="V339:X339" si="416">U339-1</f>
        <v>2017</v>
      </c>
      <c r="W339" s="37">
        <f t="shared" si="416"/>
        <v>2016</v>
      </c>
      <c r="X339" s="37">
        <f t="shared" si="416"/>
        <v>2015</v>
      </c>
      <c r="Y339" s="39"/>
      <c r="Z339" s="62" t="e">
        <f>IFERROR(IF($B339=0,#N/A,AVERAGEIFS(INDEX(DATOS,0,$C339),INDEX(DATOS,0,$C339),"&lt;&gt;#N/D",INDEX(DATOS,0,$L$2),0,INDEX(DATOS,0,$M$2),1,INDEX(DATOS,0,$N$2),U339,INDEX(DATOS,0,$O$2),$D339)),#N/A)</f>
        <v>#N/A</v>
      </c>
      <c r="AA339" s="62" t="e">
        <f>IFERROR(IF($B339=0,#N/A,AVERAGEIFS(INDEX(DATOS,0,$C339),INDEX(DATOS,0,$C339),"&lt;&gt;#N/D",INDEX(DATOS,0,$L$2),0,INDEX(DATOS,0,$M$2),1,INDEX(DATOS,0,$N$2),V339,INDEX(DATOS,0,$O$2),$D339)),#N/A)</f>
        <v>#N/A</v>
      </c>
      <c r="AB339" s="62" t="e">
        <f>IFERROR(IF($B339=0,#N/A,AVERAGEIFS(INDEX(DATOS,0,$C339),INDEX(DATOS,0,$C339),"&lt;&gt;#N/D",INDEX(DATOS,0,$L$2),0,INDEX(DATOS,0,$M$2),1,INDEX(DATOS,0,$N$2),W339,INDEX(DATOS,0,$O$2),$D339)),#N/A)</f>
        <v>#N/A</v>
      </c>
      <c r="AC339" s="62" t="e">
        <f>IFERROR(IF($B339=0,#N/A,AVERAGEIFS(INDEX(DATOS,0,$C339),INDEX(DATOS,0,$C339),"&lt;&gt;#N/D",INDEX(DATOS,0,$L$2),0,INDEX(DATOS,0,$M$2),1,INDEX(DATOS,0,$N$2),X339,INDEX(DATOS,0,$O$2),$D339)),#N/A)</f>
        <v>#N/A</v>
      </c>
      <c r="AD339" s="33"/>
      <c r="AE339" s="40" t="e">
        <f>IFERROR(IF(ISNA(Z339),#N/A,IF(I339=0,0,_xlfn.STDEV.P($Z339:Z339)/I339*100)),#N/A)</f>
        <v>#N/A</v>
      </c>
      <c r="AF339" s="40" t="e">
        <f>IFERROR(IF(ISNA(AA339),#N/A,IF(J339=0,0,_xlfn.STDEV.P($Z339:AA339)/J339*100)),#N/A)</f>
        <v>#N/A</v>
      </c>
      <c r="AG339" s="40" t="e">
        <f>IFERROR(IF(ISNA(AB339),#N/A,IF(K339=0,0,_xlfn.STDEV.P($Z339:AB339)/K339*100)),#N/A)</f>
        <v>#N/A</v>
      </c>
      <c r="AH339" s="40" t="e">
        <f>IFERROR(IF(ISNA(AC339),#N/A,IF(L339=0,0,_xlfn.STDEV.P($Z339:AC339)/L339*100)),#N/A)</f>
        <v>#N/A</v>
      </c>
      <c r="AI339" s="40"/>
    </row>
    <row r="340" spans="1:35" x14ac:dyDescent="0.35">
      <c r="A340">
        <f t="shared" si="412"/>
        <v>134</v>
      </c>
      <c r="B340" s="35">
        <f t="array" ref="B340">IF(B339=0,0,MIN(IF(INDEX(DATOS,0,$N$2)=$U340,IF(ISNUMBER(INDEX(DATOS,0,$C340)),IF(INDEX(DATOS,0,$L$2)=0,IF(INDEX(DATOS,0,$M$2)=1,IF(ISNA(MATCH(INDEX(DATOS,0,$O$2),IF($E$7:E339=E340,$D$7:D339),0)),INDEX(DATOS,0,$K$2))))))))</f>
        <v>0</v>
      </c>
      <c r="C340" s="32">
        <f t="shared" si="413"/>
        <v>20</v>
      </c>
      <c r="D340" s="34" t="str">
        <f>IF($B340=0,"--",INDEX(DATOS,$B340,O$2))</f>
        <v>--</v>
      </c>
      <c r="E340" s="64" t="s">
        <v>1</v>
      </c>
      <c r="F340" s="36" t="str">
        <f t="shared" si="366"/>
        <v>--</v>
      </c>
      <c r="G340" s="109" t="e">
        <f>VLOOKUP($D340,LOC_UNICOS,G$2,0)</f>
        <v>#N/A</v>
      </c>
      <c r="H340" s="109" t="e">
        <f>VLOOKUP($D340,LOC_UNICOS,H$2,0)</f>
        <v>#N/A</v>
      </c>
      <c r="I340" s="38">
        <f t="array" ref="I340">IF($B340=0,-999,IF(COUNTIFS($Z340:Z340,#N/A)&gt;0,-999,AVERAGE($Z340:Z340)))</f>
        <v>-999</v>
      </c>
      <c r="J340" s="38">
        <f t="array" ref="J340">IF($B340=0,-999,IF(COUNTIFS($Z340:AA340,#N/A)&gt;0,-999,AVERAGE($Z340:AA340)))</f>
        <v>-999</v>
      </c>
      <c r="K340" s="38">
        <f t="array" ref="K340">IF($B340=0,-999,IF(COUNTIFS($Z340:AB340,#N/A)&gt;0,-999,AVERAGE($Z340:AB340)))</f>
        <v>-999</v>
      </c>
      <c r="L340" s="38">
        <f t="array" ref="L340">IF($B340=0,-999,IF(COUNTIFS($Z340:AC340,#N/A)&gt;0,-999,AVERAGE($Z340:AC340)))</f>
        <v>-999</v>
      </c>
      <c r="M340" s="38">
        <f t="shared" si="374"/>
        <v>-999</v>
      </c>
      <c r="N340" s="38">
        <f t="shared" si="404"/>
        <v>-999</v>
      </c>
      <c r="O340" s="38">
        <f t="shared" si="405"/>
        <v>-999</v>
      </c>
      <c r="P340" s="38">
        <f t="shared" si="406"/>
        <v>-999</v>
      </c>
      <c r="Q340" s="37">
        <f t="shared" si="409"/>
        <v>0</v>
      </c>
      <c r="R340" s="37">
        <f t="shared" si="394"/>
        <v>0</v>
      </c>
      <c r="S340" s="37">
        <f t="shared" si="395"/>
        <v>0</v>
      </c>
      <c r="T340" s="37">
        <f t="shared" si="396"/>
        <v>0</v>
      </c>
      <c r="U340" s="37">
        <f t="shared" si="410"/>
        <v>2018</v>
      </c>
      <c r="V340" s="37">
        <f t="shared" ref="V340:X340" si="417">U340-1</f>
        <v>2017</v>
      </c>
      <c r="W340" s="37">
        <f t="shared" si="417"/>
        <v>2016</v>
      </c>
      <c r="X340" s="37">
        <f t="shared" si="417"/>
        <v>2015</v>
      </c>
      <c r="Y340" s="39"/>
      <c r="Z340" s="62" t="e">
        <f>IFERROR(IF($B340=0,#N/A,AVERAGEIFS(INDEX(DATOS,0,$C340),INDEX(DATOS,0,$C340),"&lt;&gt;#N/D",INDEX(DATOS,0,$L$2),0,INDEX(DATOS,0,$M$2),1,INDEX(DATOS,0,$N$2),U340,INDEX(DATOS,0,$O$2),$D340)),#N/A)</f>
        <v>#N/A</v>
      </c>
      <c r="AA340" s="62" t="e">
        <f>IFERROR(IF($B340=0,#N/A,AVERAGEIFS(INDEX(DATOS,0,$C340),INDEX(DATOS,0,$C340),"&lt;&gt;#N/D",INDEX(DATOS,0,$L$2),0,INDEX(DATOS,0,$M$2),1,INDEX(DATOS,0,$N$2),V340,INDEX(DATOS,0,$O$2),$D340)),#N/A)</f>
        <v>#N/A</v>
      </c>
      <c r="AB340" s="62" t="e">
        <f>IFERROR(IF($B340=0,#N/A,AVERAGEIFS(INDEX(DATOS,0,$C340),INDEX(DATOS,0,$C340),"&lt;&gt;#N/D",INDEX(DATOS,0,$L$2),0,INDEX(DATOS,0,$M$2),1,INDEX(DATOS,0,$N$2),W340,INDEX(DATOS,0,$O$2),$D340)),#N/A)</f>
        <v>#N/A</v>
      </c>
      <c r="AC340" s="62" t="e">
        <f>IFERROR(IF($B340=0,#N/A,AVERAGEIFS(INDEX(DATOS,0,$C340),INDEX(DATOS,0,$C340),"&lt;&gt;#N/D",INDEX(DATOS,0,$L$2),0,INDEX(DATOS,0,$M$2),1,INDEX(DATOS,0,$N$2),X340,INDEX(DATOS,0,$O$2),$D340)),#N/A)</f>
        <v>#N/A</v>
      </c>
      <c r="AD340" s="33"/>
      <c r="AE340" s="40" t="e">
        <f>IFERROR(IF(ISNA(Z340),#N/A,IF(I340=0,0,_xlfn.STDEV.P($Z340:Z340)/I340*100)),#N/A)</f>
        <v>#N/A</v>
      </c>
      <c r="AF340" s="40" t="e">
        <f>IFERROR(IF(ISNA(AA340),#N/A,IF(J340=0,0,_xlfn.STDEV.P($Z340:AA340)/J340*100)),#N/A)</f>
        <v>#N/A</v>
      </c>
      <c r="AG340" s="40" t="e">
        <f>IFERROR(IF(ISNA(AB340),#N/A,IF(K340=0,0,_xlfn.STDEV.P($Z340:AB340)/K340*100)),#N/A)</f>
        <v>#N/A</v>
      </c>
      <c r="AH340" s="40" t="e">
        <f>IFERROR(IF(ISNA(AC340),#N/A,IF(L340=0,0,_xlfn.STDEV.P($Z340:AC340)/L340*100)),#N/A)</f>
        <v>#N/A</v>
      </c>
      <c r="AI340" s="40"/>
    </row>
    <row r="341" spans="1:35" x14ac:dyDescent="0.35">
      <c r="A341">
        <f t="shared" si="412"/>
        <v>135</v>
      </c>
      <c r="B341" s="35">
        <f t="array" ref="B341">IF(B340=0,0,MIN(IF(INDEX(DATOS,0,$N$2)=$U341,IF(ISNUMBER(INDEX(DATOS,0,$C341)),IF(INDEX(DATOS,0,$L$2)=0,IF(INDEX(DATOS,0,$M$2)=1,IF(ISNA(MATCH(INDEX(DATOS,0,$O$2),IF($E$7:E340=E341,$D$7:D340),0)),INDEX(DATOS,0,$K$2))))))))</f>
        <v>0</v>
      </c>
      <c r="C341" s="32">
        <f t="shared" si="413"/>
        <v>20</v>
      </c>
      <c r="D341" s="34" t="str">
        <f>IF($B341=0,"--",INDEX(DATOS,$B341,O$2))</f>
        <v>--</v>
      </c>
      <c r="E341" s="64" t="s">
        <v>1</v>
      </c>
      <c r="F341" s="36" t="str">
        <f t="shared" si="366"/>
        <v>--</v>
      </c>
      <c r="G341" s="109" t="e">
        <f>VLOOKUP($D341,LOC_UNICOS,G$2,0)</f>
        <v>#N/A</v>
      </c>
      <c r="H341" s="109" t="e">
        <f>VLOOKUP($D341,LOC_UNICOS,H$2,0)</f>
        <v>#N/A</v>
      </c>
      <c r="I341" s="38">
        <f t="array" ref="I341">IF($B341=0,-999,IF(COUNTIFS($Z341:Z341,#N/A)&gt;0,-999,AVERAGE($Z341:Z341)))</f>
        <v>-999</v>
      </c>
      <c r="J341" s="38">
        <f t="array" ref="J341">IF($B341=0,-999,IF(COUNTIFS($Z341:AA341,#N/A)&gt;0,-999,AVERAGE($Z341:AA341)))</f>
        <v>-999</v>
      </c>
      <c r="K341" s="38">
        <f t="array" ref="K341">IF($B341=0,-999,IF(COUNTIFS($Z341:AB341,#N/A)&gt;0,-999,AVERAGE($Z341:AB341)))</f>
        <v>-999</v>
      </c>
      <c r="L341" s="38">
        <f t="array" ref="L341">IF($B341=0,-999,IF(COUNTIFS($Z341:AC341,#N/A)&gt;0,-999,AVERAGE($Z341:AC341)))</f>
        <v>-999</v>
      </c>
      <c r="M341" s="38">
        <f t="shared" si="374"/>
        <v>-999</v>
      </c>
      <c r="N341" s="38">
        <f t="shared" si="404"/>
        <v>-999</v>
      </c>
      <c r="O341" s="38">
        <f t="shared" si="405"/>
        <v>-999</v>
      </c>
      <c r="P341" s="38">
        <f t="shared" si="406"/>
        <v>-999</v>
      </c>
      <c r="Q341" s="37">
        <f t="shared" si="409"/>
        <v>0</v>
      </c>
      <c r="R341" s="37">
        <f t="shared" si="394"/>
        <v>0</v>
      </c>
      <c r="S341" s="37">
        <f t="shared" si="395"/>
        <v>0</v>
      </c>
      <c r="T341" s="37">
        <f t="shared" si="396"/>
        <v>0</v>
      </c>
      <c r="U341" s="37">
        <f t="shared" si="410"/>
        <v>2018</v>
      </c>
      <c r="V341" s="37">
        <f t="shared" ref="V341:X341" si="418">U341-1</f>
        <v>2017</v>
      </c>
      <c r="W341" s="37">
        <f t="shared" si="418"/>
        <v>2016</v>
      </c>
      <c r="X341" s="37">
        <f t="shared" si="418"/>
        <v>2015</v>
      </c>
      <c r="Y341" s="39"/>
      <c r="Z341" s="62" t="e">
        <f>IFERROR(IF($B341=0,#N/A,AVERAGEIFS(INDEX(DATOS,0,$C341),INDEX(DATOS,0,$C341),"&lt;&gt;#N/D",INDEX(DATOS,0,$L$2),0,INDEX(DATOS,0,$M$2),1,INDEX(DATOS,0,$N$2),U341,INDEX(DATOS,0,$O$2),$D341)),#N/A)</f>
        <v>#N/A</v>
      </c>
      <c r="AA341" s="62" t="e">
        <f>IFERROR(IF($B341=0,#N/A,AVERAGEIFS(INDEX(DATOS,0,$C341),INDEX(DATOS,0,$C341),"&lt;&gt;#N/D",INDEX(DATOS,0,$L$2),0,INDEX(DATOS,0,$M$2),1,INDEX(DATOS,0,$N$2),V341,INDEX(DATOS,0,$O$2),$D341)),#N/A)</f>
        <v>#N/A</v>
      </c>
      <c r="AB341" s="62" t="e">
        <f>IFERROR(IF($B341=0,#N/A,AVERAGEIFS(INDEX(DATOS,0,$C341),INDEX(DATOS,0,$C341),"&lt;&gt;#N/D",INDEX(DATOS,0,$L$2),0,INDEX(DATOS,0,$M$2),1,INDEX(DATOS,0,$N$2),W341,INDEX(DATOS,0,$O$2),$D341)),#N/A)</f>
        <v>#N/A</v>
      </c>
      <c r="AC341" s="62" t="e">
        <f>IFERROR(IF($B341=0,#N/A,AVERAGEIFS(INDEX(DATOS,0,$C341),INDEX(DATOS,0,$C341),"&lt;&gt;#N/D",INDEX(DATOS,0,$L$2),0,INDEX(DATOS,0,$M$2),1,INDEX(DATOS,0,$N$2),X341,INDEX(DATOS,0,$O$2),$D341)),#N/A)</f>
        <v>#N/A</v>
      </c>
      <c r="AD341" s="33"/>
      <c r="AE341" s="40" t="e">
        <f>IFERROR(IF(ISNA(Z341),#N/A,IF(I341=0,0,_xlfn.STDEV.P($Z341:Z341)/I341*100)),#N/A)</f>
        <v>#N/A</v>
      </c>
      <c r="AF341" s="40" t="e">
        <f>IFERROR(IF(ISNA(AA341),#N/A,IF(J341=0,0,_xlfn.STDEV.P($Z341:AA341)/J341*100)),#N/A)</f>
        <v>#N/A</v>
      </c>
      <c r="AG341" s="40" t="e">
        <f>IFERROR(IF(ISNA(AB341),#N/A,IF(K341=0,0,_xlfn.STDEV.P($Z341:AB341)/K341*100)),#N/A)</f>
        <v>#N/A</v>
      </c>
      <c r="AH341" s="40" t="e">
        <f>IFERROR(IF(ISNA(AC341),#N/A,IF(L341=0,0,_xlfn.STDEV.P($Z341:AC341)/L341*100)),#N/A)</f>
        <v>#N/A</v>
      </c>
      <c r="AI341" s="40"/>
    </row>
    <row r="342" spans="1:35" x14ac:dyDescent="0.35">
      <c r="A342">
        <f t="shared" si="412"/>
        <v>136</v>
      </c>
      <c r="B342" s="35">
        <f t="array" ref="B342">IF(B341=0,0,MIN(IF(INDEX(DATOS,0,$N$2)=$U342,IF(ISNUMBER(INDEX(DATOS,0,$C342)),IF(INDEX(DATOS,0,$L$2)=0,IF(INDEX(DATOS,0,$M$2)=1,IF(ISNA(MATCH(INDEX(DATOS,0,$O$2),IF($E$7:E341=E342,$D$7:D341),0)),INDEX(DATOS,0,$K$2))))))))</f>
        <v>0</v>
      </c>
      <c r="C342" s="32">
        <f t="shared" si="413"/>
        <v>20</v>
      </c>
      <c r="D342" s="34" t="str">
        <f>IF($B342=0,"--",INDEX(DATOS,$B342,O$2))</f>
        <v>--</v>
      </c>
      <c r="E342" s="64" t="s">
        <v>1</v>
      </c>
      <c r="F342" s="36" t="str">
        <f t="shared" si="366"/>
        <v>--</v>
      </c>
      <c r="G342" s="109" t="e">
        <f>VLOOKUP($D342,LOC_UNICOS,G$2,0)</f>
        <v>#N/A</v>
      </c>
      <c r="H342" s="109" t="e">
        <f>VLOOKUP($D342,LOC_UNICOS,H$2,0)</f>
        <v>#N/A</v>
      </c>
      <c r="I342" s="38">
        <f t="array" ref="I342">IF($B342=0,-999,IF(COUNTIFS($Z342:Z342,#N/A)&gt;0,-999,AVERAGE($Z342:Z342)))</f>
        <v>-999</v>
      </c>
      <c r="J342" s="38">
        <f t="array" ref="J342">IF($B342=0,-999,IF(COUNTIFS($Z342:AA342,#N/A)&gt;0,-999,AVERAGE($Z342:AA342)))</f>
        <v>-999</v>
      </c>
      <c r="K342" s="38">
        <f t="array" ref="K342">IF($B342=0,-999,IF(COUNTIFS($Z342:AB342,#N/A)&gt;0,-999,AVERAGE($Z342:AB342)))</f>
        <v>-999</v>
      </c>
      <c r="L342" s="38">
        <f t="array" ref="L342">IF($B342=0,-999,IF(COUNTIFS($Z342:AC342,#N/A)&gt;0,-999,AVERAGE($Z342:AC342)))</f>
        <v>-999</v>
      </c>
      <c r="M342" s="38">
        <f t="shared" si="374"/>
        <v>-999</v>
      </c>
      <c r="N342" s="38">
        <f t="shared" si="404"/>
        <v>-999</v>
      </c>
      <c r="O342" s="38">
        <f t="shared" si="405"/>
        <v>-999</v>
      </c>
      <c r="P342" s="38">
        <f t="shared" si="406"/>
        <v>-999</v>
      </c>
      <c r="Q342" s="37">
        <f t="shared" si="409"/>
        <v>0</v>
      </c>
      <c r="R342" s="37">
        <f t="shared" si="394"/>
        <v>0</v>
      </c>
      <c r="S342" s="37">
        <f t="shared" si="395"/>
        <v>0</v>
      </c>
      <c r="T342" s="37">
        <f t="shared" si="396"/>
        <v>0</v>
      </c>
      <c r="U342" s="37">
        <f t="shared" si="410"/>
        <v>2018</v>
      </c>
      <c r="V342" s="37">
        <f t="shared" ref="V342:X342" si="419">U342-1</f>
        <v>2017</v>
      </c>
      <c r="W342" s="37">
        <f t="shared" si="419"/>
        <v>2016</v>
      </c>
      <c r="X342" s="37">
        <f t="shared" si="419"/>
        <v>2015</v>
      </c>
      <c r="Y342" s="39"/>
      <c r="Z342" s="62" t="e">
        <f>IFERROR(IF($B342=0,#N/A,AVERAGEIFS(INDEX(DATOS,0,$C342),INDEX(DATOS,0,$C342),"&lt;&gt;#N/D",INDEX(DATOS,0,$L$2),0,INDEX(DATOS,0,$M$2),1,INDEX(DATOS,0,$N$2),U342,INDEX(DATOS,0,$O$2),$D342)),#N/A)</f>
        <v>#N/A</v>
      </c>
      <c r="AA342" s="62" t="e">
        <f>IFERROR(IF($B342=0,#N/A,AVERAGEIFS(INDEX(DATOS,0,$C342),INDEX(DATOS,0,$C342),"&lt;&gt;#N/D",INDEX(DATOS,0,$L$2),0,INDEX(DATOS,0,$M$2),1,INDEX(DATOS,0,$N$2),V342,INDEX(DATOS,0,$O$2),$D342)),#N/A)</f>
        <v>#N/A</v>
      </c>
      <c r="AB342" s="62" t="e">
        <f>IFERROR(IF($B342=0,#N/A,AVERAGEIFS(INDEX(DATOS,0,$C342),INDEX(DATOS,0,$C342),"&lt;&gt;#N/D",INDEX(DATOS,0,$L$2),0,INDEX(DATOS,0,$M$2),1,INDEX(DATOS,0,$N$2),W342,INDEX(DATOS,0,$O$2),$D342)),#N/A)</f>
        <v>#N/A</v>
      </c>
      <c r="AC342" s="62" t="e">
        <f>IFERROR(IF($B342=0,#N/A,AVERAGEIFS(INDEX(DATOS,0,$C342),INDEX(DATOS,0,$C342),"&lt;&gt;#N/D",INDEX(DATOS,0,$L$2),0,INDEX(DATOS,0,$M$2),1,INDEX(DATOS,0,$N$2),X342,INDEX(DATOS,0,$O$2),$D342)),#N/A)</f>
        <v>#N/A</v>
      </c>
      <c r="AD342" s="33"/>
      <c r="AE342" s="40" t="e">
        <f>IFERROR(IF(ISNA(Z342),#N/A,IF(I342=0,0,_xlfn.STDEV.P($Z342:Z342)/I342*100)),#N/A)</f>
        <v>#N/A</v>
      </c>
      <c r="AF342" s="40" t="e">
        <f>IFERROR(IF(ISNA(AA342),#N/A,IF(J342=0,0,_xlfn.STDEV.P($Z342:AA342)/J342*100)),#N/A)</f>
        <v>#N/A</v>
      </c>
      <c r="AG342" s="40" t="e">
        <f>IFERROR(IF(ISNA(AB342),#N/A,IF(K342=0,0,_xlfn.STDEV.P($Z342:AB342)/K342*100)),#N/A)</f>
        <v>#N/A</v>
      </c>
      <c r="AH342" s="40" t="e">
        <f>IFERROR(IF(ISNA(AC342),#N/A,IF(L342=0,0,_xlfn.STDEV.P($Z342:AC342)/L342*100)),#N/A)</f>
        <v>#N/A</v>
      </c>
      <c r="AI342" s="40"/>
    </row>
    <row r="343" spans="1:35" x14ac:dyDescent="0.35">
      <c r="A343">
        <f t="shared" si="412"/>
        <v>137</v>
      </c>
      <c r="B343" s="35">
        <f t="array" ref="B343">IF(B342=0,0,MIN(IF(INDEX(DATOS,0,$N$2)=$U343,IF(ISNUMBER(INDEX(DATOS,0,$C343)),IF(INDEX(DATOS,0,$L$2)=0,IF(INDEX(DATOS,0,$M$2)=1,IF(ISNA(MATCH(INDEX(DATOS,0,$O$2),IF($E$7:E342=E343,$D$7:D342),0)),INDEX(DATOS,0,$K$2))))))))</f>
        <v>0</v>
      </c>
      <c r="C343" s="32">
        <f t="shared" si="413"/>
        <v>20</v>
      </c>
      <c r="D343" s="34" t="str">
        <f>IF($B343=0,"--",INDEX(DATOS,$B343,O$2))</f>
        <v>--</v>
      </c>
      <c r="E343" s="64" t="s">
        <v>1</v>
      </c>
      <c r="F343" s="36" t="str">
        <f t="shared" si="366"/>
        <v>--</v>
      </c>
      <c r="G343" s="109" t="e">
        <f>VLOOKUP($D343,LOC_UNICOS,G$2,0)</f>
        <v>#N/A</v>
      </c>
      <c r="H343" s="109" t="e">
        <f>VLOOKUP($D343,LOC_UNICOS,H$2,0)</f>
        <v>#N/A</v>
      </c>
      <c r="I343" s="38">
        <f t="array" ref="I343">IF($B343=0,-999,IF(COUNTIFS($Z343:Z343,#N/A)&gt;0,-999,AVERAGE($Z343:Z343)))</f>
        <v>-999</v>
      </c>
      <c r="J343" s="38">
        <f t="array" ref="J343">IF($B343=0,-999,IF(COUNTIFS($Z343:AA343,#N/A)&gt;0,-999,AVERAGE($Z343:AA343)))</f>
        <v>-999</v>
      </c>
      <c r="K343" s="38">
        <f t="array" ref="K343">IF($B343=0,-999,IF(COUNTIFS($Z343:AB343,#N/A)&gt;0,-999,AVERAGE($Z343:AB343)))</f>
        <v>-999</v>
      </c>
      <c r="L343" s="38">
        <f t="array" ref="L343">IF($B343=0,-999,IF(COUNTIFS($Z343:AC343,#N/A)&gt;0,-999,AVERAGE($Z343:AC343)))</f>
        <v>-999</v>
      </c>
      <c r="M343" s="38">
        <f t="shared" si="374"/>
        <v>-999</v>
      </c>
      <c r="N343" s="38">
        <f t="shared" si="404"/>
        <v>-999</v>
      </c>
      <c r="O343" s="38">
        <f t="shared" si="405"/>
        <v>-999</v>
      </c>
      <c r="P343" s="38">
        <f t="shared" si="406"/>
        <v>-999</v>
      </c>
      <c r="Q343" s="37">
        <f t="shared" si="409"/>
        <v>0</v>
      </c>
      <c r="R343" s="37">
        <f t="shared" si="394"/>
        <v>0</v>
      </c>
      <c r="S343" s="37">
        <f t="shared" si="395"/>
        <v>0</v>
      </c>
      <c r="T343" s="37">
        <f t="shared" si="396"/>
        <v>0</v>
      </c>
      <c r="U343" s="37">
        <f t="shared" si="410"/>
        <v>2018</v>
      </c>
      <c r="V343" s="37">
        <f t="shared" ref="V343:X343" si="420">U343-1</f>
        <v>2017</v>
      </c>
      <c r="W343" s="37">
        <f t="shared" si="420"/>
        <v>2016</v>
      </c>
      <c r="X343" s="37">
        <f t="shared" si="420"/>
        <v>2015</v>
      </c>
      <c r="Y343" s="39"/>
      <c r="Z343" s="62" t="e">
        <f>IFERROR(IF($B343=0,#N/A,AVERAGEIFS(INDEX(DATOS,0,$C343),INDEX(DATOS,0,$C343),"&lt;&gt;#N/D",INDEX(DATOS,0,$L$2),0,INDEX(DATOS,0,$M$2),1,INDEX(DATOS,0,$N$2),U343,INDEX(DATOS,0,$O$2),$D343)),#N/A)</f>
        <v>#N/A</v>
      </c>
      <c r="AA343" s="62" t="e">
        <f>IFERROR(IF($B343=0,#N/A,AVERAGEIFS(INDEX(DATOS,0,$C343),INDEX(DATOS,0,$C343),"&lt;&gt;#N/D",INDEX(DATOS,0,$L$2),0,INDEX(DATOS,0,$M$2),1,INDEX(DATOS,0,$N$2),V343,INDEX(DATOS,0,$O$2),$D343)),#N/A)</f>
        <v>#N/A</v>
      </c>
      <c r="AB343" s="62" t="e">
        <f>IFERROR(IF($B343=0,#N/A,AVERAGEIFS(INDEX(DATOS,0,$C343),INDEX(DATOS,0,$C343),"&lt;&gt;#N/D",INDEX(DATOS,0,$L$2),0,INDEX(DATOS,0,$M$2),1,INDEX(DATOS,0,$N$2),W343,INDEX(DATOS,0,$O$2),$D343)),#N/A)</f>
        <v>#N/A</v>
      </c>
      <c r="AC343" s="62" t="e">
        <f>IFERROR(IF($B343=0,#N/A,AVERAGEIFS(INDEX(DATOS,0,$C343),INDEX(DATOS,0,$C343),"&lt;&gt;#N/D",INDEX(DATOS,0,$L$2),0,INDEX(DATOS,0,$M$2),1,INDEX(DATOS,0,$N$2),X343,INDEX(DATOS,0,$O$2),$D343)),#N/A)</f>
        <v>#N/A</v>
      </c>
      <c r="AD343" s="33"/>
      <c r="AE343" s="40" t="e">
        <f>IFERROR(IF(ISNA(Z343),#N/A,IF(I343=0,0,_xlfn.STDEV.P($Z343:Z343)/I343*100)),#N/A)</f>
        <v>#N/A</v>
      </c>
      <c r="AF343" s="40" t="e">
        <f>IFERROR(IF(ISNA(AA343),#N/A,IF(J343=0,0,_xlfn.STDEV.P($Z343:AA343)/J343*100)),#N/A)</f>
        <v>#N/A</v>
      </c>
      <c r="AG343" s="40" t="e">
        <f>IFERROR(IF(ISNA(AB343),#N/A,IF(K343=0,0,_xlfn.STDEV.P($Z343:AB343)/K343*100)),#N/A)</f>
        <v>#N/A</v>
      </c>
      <c r="AH343" s="40" t="e">
        <f>IFERROR(IF(ISNA(AC343),#N/A,IF(L343=0,0,_xlfn.STDEV.P($Z343:AC343)/L343*100)),#N/A)</f>
        <v>#N/A</v>
      </c>
      <c r="AI343" s="40"/>
    </row>
    <row r="344" spans="1:35" x14ac:dyDescent="0.35">
      <c r="A344">
        <f t="shared" si="412"/>
        <v>138</v>
      </c>
      <c r="B344" s="35">
        <f t="array" ref="B344">IF(B343=0,0,MIN(IF(INDEX(DATOS,0,$N$2)=$U344,IF(ISNUMBER(INDEX(DATOS,0,$C344)),IF(INDEX(DATOS,0,$L$2)=0,IF(INDEX(DATOS,0,$M$2)=1,IF(ISNA(MATCH(INDEX(DATOS,0,$O$2),IF($E$7:E343=E344,$D$7:D343),0)),INDEX(DATOS,0,$K$2))))))))</f>
        <v>0</v>
      </c>
      <c r="C344" s="32">
        <f t="shared" si="413"/>
        <v>20</v>
      </c>
      <c r="D344" s="34" t="str">
        <f>IF($B344=0,"--",INDEX(DATOS,$B344,O$2))</f>
        <v>--</v>
      </c>
      <c r="E344" s="64" t="s">
        <v>1</v>
      </c>
      <c r="F344" s="36" t="str">
        <f t="shared" si="366"/>
        <v>--</v>
      </c>
      <c r="G344" s="109" t="e">
        <f>VLOOKUP($D344,LOC_UNICOS,G$2,0)</f>
        <v>#N/A</v>
      </c>
      <c r="H344" s="109" t="e">
        <f>VLOOKUP($D344,LOC_UNICOS,H$2,0)</f>
        <v>#N/A</v>
      </c>
      <c r="I344" s="38">
        <f t="array" ref="I344">IF($B344=0,-999,IF(COUNTIFS($Z344:Z344,#N/A)&gt;0,-999,AVERAGE($Z344:Z344)))</f>
        <v>-999</v>
      </c>
      <c r="J344" s="38">
        <f t="array" ref="J344">IF($B344=0,-999,IF(COUNTIFS($Z344:AA344,#N/A)&gt;0,-999,AVERAGE($Z344:AA344)))</f>
        <v>-999</v>
      </c>
      <c r="K344" s="38">
        <f t="array" ref="K344">IF($B344=0,-999,IF(COUNTIFS($Z344:AB344,#N/A)&gt;0,-999,AVERAGE($Z344:AB344)))</f>
        <v>-999</v>
      </c>
      <c r="L344" s="38">
        <f t="array" ref="L344">IF($B344=0,-999,IF(COUNTIFS($Z344:AC344,#N/A)&gt;0,-999,AVERAGE($Z344:AC344)))</f>
        <v>-999</v>
      </c>
      <c r="M344" s="38">
        <f t="shared" si="374"/>
        <v>-999</v>
      </c>
      <c r="N344" s="38">
        <f t="shared" si="404"/>
        <v>-999</v>
      </c>
      <c r="O344" s="38">
        <f t="shared" si="405"/>
        <v>-999</v>
      </c>
      <c r="P344" s="38">
        <f t="shared" si="406"/>
        <v>-999</v>
      </c>
      <c r="Q344" s="37">
        <f t="shared" si="409"/>
        <v>0</v>
      </c>
      <c r="R344" s="37">
        <f t="shared" si="394"/>
        <v>0</v>
      </c>
      <c r="S344" s="37">
        <f t="shared" si="395"/>
        <v>0</v>
      </c>
      <c r="T344" s="37">
        <f t="shared" si="396"/>
        <v>0</v>
      </c>
      <c r="U344" s="37">
        <f t="shared" si="410"/>
        <v>2018</v>
      </c>
      <c r="V344" s="37">
        <f t="shared" ref="V344:X344" si="421">U344-1</f>
        <v>2017</v>
      </c>
      <c r="W344" s="37">
        <f t="shared" si="421"/>
        <v>2016</v>
      </c>
      <c r="X344" s="37">
        <f t="shared" si="421"/>
        <v>2015</v>
      </c>
      <c r="Y344" s="39"/>
      <c r="Z344" s="62" t="e">
        <f>IFERROR(IF($B344=0,#N/A,AVERAGEIFS(INDEX(DATOS,0,$C344),INDEX(DATOS,0,$C344),"&lt;&gt;#N/D",INDEX(DATOS,0,$L$2),0,INDEX(DATOS,0,$M$2),1,INDEX(DATOS,0,$N$2),U344,INDEX(DATOS,0,$O$2),$D344)),#N/A)</f>
        <v>#N/A</v>
      </c>
      <c r="AA344" s="62" t="e">
        <f>IFERROR(IF($B344=0,#N/A,AVERAGEIFS(INDEX(DATOS,0,$C344),INDEX(DATOS,0,$C344),"&lt;&gt;#N/D",INDEX(DATOS,0,$L$2),0,INDEX(DATOS,0,$M$2),1,INDEX(DATOS,0,$N$2),V344,INDEX(DATOS,0,$O$2),$D344)),#N/A)</f>
        <v>#N/A</v>
      </c>
      <c r="AB344" s="62" t="e">
        <f>IFERROR(IF($B344=0,#N/A,AVERAGEIFS(INDEX(DATOS,0,$C344),INDEX(DATOS,0,$C344),"&lt;&gt;#N/D",INDEX(DATOS,0,$L$2),0,INDEX(DATOS,0,$M$2),1,INDEX(DATOS,0,$N$2),W344,INDEX(DATOS,0,$O$2),$D344)),#N/A)</f>
        <v>#N/A</v>
      </c>
      <c r="AC344" s="62" t="e">
        <f>IFERROR(IF($B344=0,#N/A,AVERAGEIFS(INDEX(DATOS,0,$C344),INDEX(DATOS,0,$C344),"&lt;&gt;#N/D",INDEX(DATOS,0,$L$2),0,INDEX(DATOS,0,$M$2),1,INDEX(DATOS,0,$N$2),X344,INDEX(DATOS,0,$O$2),$D344)),#N/A)</f>
        <v>#N/A</v>
      </c>
      <c r="AD344" s="33"/>
      <c r="AE344" s="40" t="e">
        <f>IFERROR(IF(ISNA(Z344),#N/A,IF(I344=0,0,_xlfn.STDEV.P($Z344:Z344)/I344*100)),#N/A)</f>
        <v>#N/A</v>
      </c>
      <c r="AF344" s="40" t="e">
        <f>IFERROR(IF(ISNA(AA344),#N/A,IF(J344=0,0,_xlfn.STDEV.P($Z344:AA344)/J344*100)),#N/A)</f>
        <v>#N/A</v>
      </c>
      <c r="AG344" s="40" t="e">
        <f>IFERROR(IF(ISNA(AB344),#N/A,IF(K344=0,0,_xlfn.STDEV.P($Z344:AB344)/K344*100)),#N/A)</f>
        <v>#N/A</v>
      </c>
      <c r="AH344" s="40" t="e">
        <f>IFERROR(IF(ISNA(AC344),#N/A,IF(L344=0,0,_xlfn.STDEV.P($Z344:AC344)/L344*100)),#N/A)</f>
        <v>#N/A</v>
      </c>
      <c r="AI344" s="40"/>
    </row>
    <row r="345" spans="1:35" x14ac:dyDescent="0.35">
      <c r="A345">
        <f t="shared" si="412"/>
        <v>139</v>
      </c>
      <c r="B345" s="35">
        <f t="array" ref="B345">IF(B344=0,0,MIN(IF(INDEX(DATOS,0,$N$2)=$U345,IF(ISNUMBER(INDEX(DATOS,0,$C345)),IF(INDEX(DATOS,0,$L$2)=0,IF(INDEX(DATOS,0,$M$2)=1,IF(ISNA(MATCH(INDEX(DATOS,0,$O$2),IF($E$7:E344=E345,$D$7:D344),0)),INDEX(DATOS,0,$K$2))))))))</f>
        <v>0</v>
      </c>
      <c r="C345" s="32">
        <f t="shared" si="413"/>
        <v>20</v>
      </c>
      <c r="D345" s="34" t="str">
        <f>IF($B345=0,"--",INDEX(DATOS,$B345,O$2))</f>
        <v>--</v>
      </c>
      <c r="E345" s="64" t="s">
        <v>1</v>
      </c>
      <c r="F345" s="36" t="str">
        <f t="shared" si="366"/>
        <v>--</v>
      </c>
      <c r="G345" s="109" t="e">
        <f>VLOOKUP($D345,LOC_UNICOS,G$2,0)</f>
        <v>#N/A</v>
      </c>
      <c r="H345" s="109" t="e">
        <f>VLOOKUP($D345,LOC_UNICOS,H$2,0)</f>
        <v>#N/A</v>
      </c>
      <c r="I345" s="38">
        <f t="array" ref="I345">IF($B345=0,-999,IF(COUNTIFS($Z345:Z345,#N/A)&gt;0,-999,AVERAGE($Z345:Z345)))</f>
        <v>-999</v>
      </c>
      <c r="J345" s="38">
        <f t="array" ref="J345">IF($B345=0,-999,IF(COUNTIFS($Z345:AA345,#N/A)&gt;0,-999,AVERAGE($Z345:AA345)))</f>
        <v>-999</v>
      </c>
      <c r="K345" s="38">
        <f t="array" ref="K345">IF($B345=0,-999,IF(COUNTIFS($Z345:AB345,#N/A)&gt;0,-999,AVERAGE($Z345:AB345)))</f>
        <v>-999</v>
      </c>
      <c r="L345" s="38">
        <f t="array" ref="L345">IF($B345=0,-999,IF(COUNTIFS($Z345:AC345,#N/A)&gt;0,-999,AVERAGE($Z345:AC345)))</f>
        <v>-999</v>
      </c>
      <c r="M345" s="38">
        <f t="shared" si="374"/>
        <v>-999</v>
      </c>
      <c r="N345" s="38">
        <f t="shared" si="404"/>
        <v>-999</v>
      </c>
      <c r="O345" s="38">
        <f t="shared" si="405"/>
        <v>-999</v>
      </c>
      <c r="P345" s="38">
        <f t="shared" si="406"/>
        <v>-999</v>
      </c>
      <c r="Q345" s="37">
        <f t="shared" si="409"/>
        <v>0</v>
      </c>
      <c r="R345" s="37">
        <f t="shared" si="394"/>
        <v>0</v>
      </c>
      <c r="S345" s="37">
        <f t="shared" si="395"/>
        <v>0</v>
      </c>
      <c r="T345" s="37">
        <f t="shared" si="396"/>
        <v>0</v>
      </c>
      <c r="U345" s="37">
        <f t="shared" si="410"/>
        <v>2018</v>
      </c>
      <c r="V345" s="37">
        <f t="shared" ref="V345:X345" si="422">U345-1</f>
        <v>2017</v>
      </c>
      <c r="W345" s="37">
        <f t="shared" si="422"/>
        <v>2016</v>
      </c>
      <c r="X345" s="37">
        <f t="shared" si="422"/>
        <v>2015</v>
      </c>
      <c r="Y345" s="39"/>
      <c r="Z345" s="62" t="e">
        <f>IFERROR(IF($B345=0,#N/A,AVERAGEIFS(INDEX(DATOS,0,$C345),INDEX(DATOS,0,$C345),"&lt;&gt;#N/D",INDEX(DATOS,0,$L$2),0,INDEX(DATOS,0,$M$2),1,INDEX(DATOS,0,$N$2),U345,INDEX(DATOS,0,$O$2),$D345)),#N/A)</f>
        <v>#N/A</v>
      </c>
      <c r="AA345" s="62" t="e">
        <f>IFERROR(IF($B345=0,#N/A,AVERAGEIFS(INDEX(DATOS,0,$C345),INDEX(DATOS,0,$C345),"&lt;&gt;#N/D",INDEX(DATOS,0,$L$2),0,INDEX(DATOS,0,$M$2),1,INDEX(DATOS,0,$N$2),V345,INDEX(DATOS,0,$O$2),$D345)),#N/A)</f>
        <v>#N/A</v>
      </c>
      <c r="AB345" s="62" t="e">
        <f>IFERROR(IF($B345=0,#N/A,AVERAGEIFS(INDEX(DATOS,0,$C345),INDEX(DATOS,0,$C345),"&lt;&gt;#N/D",INDEX(DATOS,0,$L$2),0,INDEX(DATOS,0,$M$2),1,INDEX(DATOS,0,$N$2),W345,INDEX(DATOS,0,$O$2),$D345)),#N/A)</f>
        <v>#N/A</v>
      </c>
      <c r="AC345" s="62" t="e">
        <f>IFERROR(IF($B345=0,#N/A,AVERAGEIFS(INDEX(DATOS,0,$C345),INDEX(DATOS,0,$C345),"&lt;&gt;#N/D",INDEX(DATOS,0,$L$2),0,INDEX(DATOS,0,$M$2),1,INDEX(DATOS,0,$N$2),X345,INDEX(DATOS,0,$O$2),$D345)),#N/A)</f>
        <v>#N/A</v>
      </c>
      <c r="AD345" s="33"/>
      <c r="AE345" s="40" t="e">
        <f>IFERROR(IF(ISNA(Z345),#N/A,IF(I345=0,0,_xlfn.STDEV.P($Z345:Z345)/I345*100)),#N/A)</f>
        <v>#N/A</v>
      </c>
      <c r="AF345" s="40" t="e">
        <f>IFERROR(IF(ISNA(AA345),#N/A,IF(J345=0,0,_xlfn.STDEV.P($Z345:AA345)/J345*100)),#N/A)</f>
        <v>#N/A</v>
      </c>
      <c r="AG345" s="40" t="e">
        <f>IFERROR(IF(ISNA(AB345),#N/A,IF(K345=0,0,_xlfn.STDEV.P($Z345:AB345)/K345*100)),#N/A)</f>
        <v>#N/A</v>
      </c>
      <c r="AH345" s="40" t="e">
        <f>IFERROR(IF(ISNA(AC345),#N/A,IF(L345=0,0,_xlfn.STDEV.P($Z345:AC345)/L345*100)),#N/A)</f>
        <v>#N/A</v>
      </c>
      <c r="AI345" s="40"/>
    </row>
    <row r="346" spans="1:35" x14ac:dyDescent="0.35">
      <c r="A346">
        <f t="shared" si="412"/>
        <v>140</v>
      </c>
      <c r="B346" s="35">
        <f t="array" ref="B346">IF(B345=0,0,MIN(IF(INDEX(DATOS,0,$N$2)=$U346,IF(ISNUMBER(INDEX(DATOS,0,$C346)),IF(INDEX(DATOS,0,$L$2)=0,IF(INDEX(DATOS,0,$M$2)=1,IF(ISNA(MATCH(INDEX(DATOS,0,$O$2),IF($E$7:E345=E346,$D$7:D345),0)),INDEX(DATOS,0,$K$2))))))))</f>
        <v>0</v>
      </c>
      <c r="C346" s="32">
        <f t="shared" si="413"/>
        <v>20</v>
      </c>
      <c r="D346" s="34" t="str">
        <f>IF($B346=0,"--",INDEX(DATOS,$B346,O$2))</f>
        <v>--</v>
      </c>
      <c r="E346" s="64" t="s">
        <v>1</v>
      </c>
      <c r="F346" s="36" t="str">
        <f t="shared" si="366"/>
        <v>--</v>
      </c>
      <c r="G346" s="109" t="e">
        <f>VLOOKUP($D346,LOC_UNICOS,G$2,0)</f>
        <v>#N/A</v>
      </c>
      <c r="H346" s="109" t="e">
        <f>VLOOKUP($D346,LOC_UNICOS,H$2,0)</f>
        <v>#N/A</v>
      </c>
      <c r="I346" s="38">
        <f t="array" ref="I346">IF($B346=0,-999,IF(COUNTIFS($Z346:Z346,#N/A)&gt;0,-999,AVERAGE($Z346:Z346)))</f>
        <v>-999</v>
      </c>
      <c r="J346" s="38">
        <f t="array" ref="J346">IF($B346=0,-999,IF(COUNTIFS($Z346:AA346,#N/A)&gt;0,-999,AVERAGE($Z346:AA346)))</f>
        <v>-999</v>
      </c>
      <c r="K346" s="38">
        <f t="array" ref="K346">IF($B346=0,-999,IF(COUNTIFS($Z346:AB346,#N/A)&gt;0,-999,AVERAGE($Z346:AB346)))</f>
        <v>-999</v>
      </c>
      <c r="L346" s="38">
        <f t="array" ref="L346">IF($B346=0,-999,IF(COUNTIFS($Z346:AC346,#N/A)&gt;0,-999,AVERAGE($Z346:AC346)))</f>
        <v>-999</v>
      </c>
      <c r="M346" s="38">
        <f t="shared" si="374"/>
        <v>-999</v>
      </c>
      <c r="N346" s="38">
        <f t="shared" si="404"/>
        <v>-999</v>
      </c>
      <c r="O346" s="38">
        <f t="shared" si="405"/>
        <v>-999</v>
      </c>
      <c r="P346" s="38">
        <f t="shared" si="406"/>
        <v>-999</v>
      </c>
      <c r="Q346" s="37">
        <f t="shared" si="409"/>
        <v>0</v>
      </c>
      <c r="R346" s="37">
        <f t="shared" si="394"/>
        <v>0</v>
      </c>
      <c r="S346" s="37">
        <f t="shared" si="395"/>
        <v>0</v>
      </c>
      <c r="T346" s="37">
        <f t="shared" si="396"/>
        <v>0</v>
      </c>
      <c r="U346" s="37">
        <f t="shared" si="410"/>
        <v>2018</v>
      </c>
      <c r="V346" s="37">
        <f t="shared" ref="V346:X346" si="423">U346-1</f>
        <v>2017</v>
      </c>
      <c r="W346" s="37">
        <f t="shared" si="423"/>
        <v>2016</v>
      </c>
      <c r="X346" s="37">
        <f t="shared" si="423"/>
        <v>2015</v>
      </c>
      <c r="Y346" s="39"/>
      <c r="Z346" s="62" t="e">
        <f>IFERROR(IF($B346=0,#N/A,AVERAGEIFS(INDEX(DATOS,0,$C346),INDEX(DATOS,0,$C346),"&lt;&gt;#N/D",INDEX(DATOS,0,$L$2),0,INDEX(DATOS,0,$M$2),1,INDEX(DATOS,0,$N$2),U346,INDEX(DATOS,0,$O$2),$D346)),#N/A)</f>
        <v>#N/A</v>
      </c>
      <c r="AA346" s="62" t="e">
        <f>IFERROR(IF($B346=0,#N/A,AVERAGEIFS(INDEX(DATOS,0,$C346),INDEX(DATOS,0,$C346),"&lt;&gt;#N/D",INDEX(DATOS,0,$L$2),0,INDEX(DATOS,0,$M$2),1,INDEX(DATOS,0,$N$2),V346,INDEX(DATOS,0,$O$2),$D346)),#N/A)</f>
        <v>#N/A</v>
      </c>
      <c r="AB346" s="62" t="e">
        <f>IFERROR(IF($B346=0,#N/A,AVERAGEIFS(INDEX(DATOS,0,$C346),INDEX(DATOS,0,$C346),"&lt;&gt;#N/D",INDEX(DATOS,0,$L$2),0,INDEX(DATOS,0,$M$2),1,INDEX(DATOS,0,$N$2),W346,INDEX(DATOS,0,$O$2),$D346)),#N/A)</f>
        <v>#N/A</v>
      </c>
      <c r="AC346" s="62" t="e">
        <f>IFERROR(IF($B346=0,#N/A,AVERAGEIFS(INDEX(DATOS,0,$C346),INDEX(DATOS,0,$C346),"&lt;&gt;#N/D",INDEX(DATOS,0,$L$2),0,INDEX(DATOS,0,$M$2),1,INDEX(DATOS,0,$N$2),X346,INDEX(DATOS,0,$O$2),$D346)),#N/A)</f>
        <v>#N/A</v>
      </c>
      <c r="AD346" s="33"/>
      <c r="AE346" s="40" t="e">
        <f>IFERROR(IF(ISNA(Z346),#N/A,IF(I346=0,0,_xlfn.STDEV.P($Z346:Z346)/I346*100)),#N/A)</f>
        <v>#N/A</v>
      </c>
      <c r="AF346" s="40" t="e">
        <f>IFERROR(IF(ISNA(AA346),#N/A,IF(J346=0,0,_xlfn.STDEV.P($Z346:AA346)/J346*100)),#N/A)</f>
        <v>#N/A</v>
      </c>
      <c r="AG346" s="40" t="e">
        <f>IFERROR(IF(ISNA(AB346),#N/A,IF(K346=0,0,_xlfn.STDEV.P($Z346:AB346)/K346*100)),#N/A)</f>
        <v>#N/A</v>
      </c>
      <c r="AH346" s="40" t="e">
        <f>IFERROR(IF(ISNA(AC346),#N/A,IF(L346=0,0,_xlfn.STDEV.P($Z346:AC346)/L346*100)),#N/A)</f>
        <v>#N/A</v>
      </c>
      <c r="AI346" s="40"/>
    </row>
    <row r="347" spans="1:35" x14ac:dyDescent="0.35">
      <c r="A347">
        <f t="shared" si="412"/>
        <v>141</v>
      </c>
      <c r="B347" s="35">
        <f t="array" ref="B347">IF(B346=0,0,MIN(IF(INDEX(DATOS,0,$N$2)=$U347,IF(ISNUMBER(INDEX(DATOS,0,$C347)),IF(INDEX(DATOS,0,$L$2)=0,IF(INDEX(DATOS,0,$M$2)=1,IF(ISNA(MATCH(INDEX(DATOS,0,$O$2),IF($E$7:E346=E347,$D$7:D346),0)),INDEX(DATOS,0,$K$2))))))))</f>
        <v>0</v>
      </c>
      <c r="C347" s="32">
        <f t="shared" si="413"/>
        <v>20</v>
      </c>
      <c r="D347" s="34" t="str">
        <f>IF($B347=0,"--",INDEX(DATOS,$B347,O$2))</f>
        <v>--</v>
      </c>
      <c r="E347" s="64" t="s">
        <v>1</v>
      </c>
      <c r="F347" s="36" t="str">
        <f t="shared" si="366"/>
        <v>--</v>
      </c>
      <c r="G347" s="109" t="e">
        <f>VLOOKUP($D347,LOC_UNICOS,G$2,0)</f>
        <v>#N/A</v>
      </c>
      <c r="H347" s="109" t="e">
        <f>VLOOKUP($D347,LOC_UNICOS,H$2,0)</f>
        <v>#N/A</v>
      </c>
      <c r="I347" s="38">
        <f t="array" ref="I347">IF($B347=0,-999,IF(COUNTIFS($Z347:Z347,#N/A)&gt;0,-999,AVERAGE($Z347:Z347)))</f>
        <v>-999</v>
      </c>
      <c r="J347" s="38">
        <f t="array" ref="J347">IF($B347=0,-999,IF(COUNTIFS($Z347:AA347,#N/A)&gt;0,-999,AVERAGE($Z347:AA347)))</f>
        <v>-999</v>
      </c>
      <c r="K347" s="38">
        <f t="array" ref="K347">IF($B347=0,-999,IF(COUNTIFS($Z347:AB347,#N/A)&gt;0,-999,AVERAGE($Z347:AB347)))</f>
        <v>-999</v>
      </c>
      <c r="L347" s="38">
        <f t="array" ref="L347">IF($B347=0,-999,IF(COUNTIFS($Z347:AC347,#N/A)&gt;0,-999,AVERAGE($Z347:AC347)))</f>
        <v>-999</v>
      </c>
      <c r="M347" s="38">
        <f t="shared" si="374"/>
        <v>-999</v>
      </c>
      <c r="N347" s="38">
        <f t="shared" si="404"/>
        <v>-999</v>
      </c>
      <c r="O347" s="38">
        <f t="shared" si="405"/>
        <v>-999</v>
      </c>
      <c r="P347" s="38">
        <f t="shared" si="406"/>
        <v>-999</v>
      </c>
      <c r="Q347" s="37">
        <f t="shared" si="409"/>
        <v>0</v>
      </c>
      <c r="R347" s="37">
        <f t="shared" si="394"/>
        <v>0</v>
      </c>
      <c r="S347" s="37">
        <f t="shared" si="395"/>
        <v>0</v>
      </c>
      <c r="T347" s="37">
        <f t="shared" si="396"/>
        <v>0</v>
      </c>
      <c r="U347" s="37">
        <f t="shared" si="410"/>
        <v>2018</v>
      </c>
      <c r="V347" s="37">
        <f t="shared" ref="V347:X347" si="424">U347-1</f>
        <v>2017</v>
      </c>
      <c r="W347" s="37">
        <f t="shared" si="424"/>
        <v>2016</v>
      </c>
      <c r="X347" s="37">
        <f t="shared" si="424"/>
        <v>2015</v>
      </c>
      <c r="Y347" s="39"/>
      <c r="Z347" s="62" t="e">
        <f>IFERROR(IF($B347=0,#N/A,AVERAGEIFS(INDEX(DATOS,0,$C347),INDEX(DATOS,0,$C347),"&lt;&gt;#N/D",INDEX(DATOS,0,$L$2),0,INDEX(DATOS,0,$M$2),1,INDEX(DATOS,0,$N$2),U347,INDEX(DATOS,0,$O$2),$D347)),#N/A)</f>
        <v>#N/A</v>
      </c>
      <c r="AA347" s="62" t="e">
        <f>IFERROR(IF($B347=0,#N/A,AVERAGEIFS(INDEX(DATOS,0,$C347),INDEX(DATOS,0,$C347),"&lt;&gt;#N/D",INDEX(DATOS,0,$L$2),0,INDEX(DATOS,0,$M$2),1,INDEX(DATOS,0,$N$2),V347,INDEX(DATOS,0,$O$2),$D347)),#N/A)</f>
        <v>#N/A</v>
      </c>
      <c r="AB347" s="62" t="e">
        <f>IFERROR(IF($B347=0,#N/A,AVERAGEIFS(INDEX(DATOS,0,$C347),INDEX(DATOS,0,$C347),"&lt;&gt;#N/D",INDEX(DATOS,0,$L$2),0,INDEX(DATOS,0,$M$2),1,INDEX(DATOS,0,$N$2),W347,INDEX(DATOS,0,$O$2),$D347)),#N/A)</f>
        <v>#N/A</v>
      </c>
      <c r="AC347" s="62" t="e">
        <f>IFERROR(IF($B347=0,#N/A,AVERAGEIFS(INDEX(DATOS,0,$C347),INDEX(DATOS,0,$C347),"&lt;&gt;#N/D",INDEX(DATOS,0,$L$2),0,INDEX(DATOS,0,$M$2),1,INDEX(DATOS,0,$N$2),X347,INDEX(DATOS,0,$O$2),$D347)),#N/A)</f>
        <v>#N/A</v>
      </c>
      <c r="AD347" s="33"/>
      <c r="AE347" s="40" t="e">
        <f>IFERROR(IF(ISNA(Z347),#N/A,IF(I347=0,0,_xlfn.STDEV.P($Z347:Z347)/I347*100)),#N/A)</f>
        <v>#N/A</v>
      </c>
      <c r="AF347" s="40" t="e">
        <f>IFERROR(IF(ISNA(AA347),#N/A,IF(J347=0,0,_xlfn.STDEV.P($Z347:AA347)/J347*100)),#N/A)</f>
        <v>#N/A</v>
      </c>
      <c r="AG347" s="40" t="e">
        <f>IFERROR(IF(ISNA(AB347),#N/A,IF(K347=0,0,_xlfn.STDEV.P($Z347:AB347)/K347*100)),#N/A)</f>
        <v>#N/A</v>
      </c>
      <c r="AH347" s="40" t="e">
        <f>IFERROR(IF(ISNA(AC347),#N/A,IF(L347=0,0,_xlfn.STDEV.P($Z347:AC347)/L347*100)),#N/A)</f>
        <v>#N/A</v>
      </c>
      <c r="AI347" s="40"/>
    </row>
    <row r="348" spans="1:35" x14ac:dyDescent="0.35">
      <c r="A348">
        <f t="shared" si="412"/>
        <v>142</v>
      </c>
      <c r="B348" s="35">
        <f t="array" ref="B348">IF(B347=0,0,MIN(IF(INDEX(DATOS,0,$N$2)=$U348,IF(ISNUMBER(INDEX(DATOS,0,$C348)),IF(INDEX(DATOS,0,$L$2)=0,IF(INDEX(DATOS,0,$M$2)=1,IF(ISNA(MATCH(INDEX(DATOS,0,$O$2),IF($E$7:E347=E348,$D$7:D347),0)),INDEX(DATOS,0,$K$2))))))))</f>
        <v>0</v>
      </c>
      <c r="C348" s="32">
        <f t="shared" si="413"/>
        <v>20</v>
      </c>
      <c r="D348" s="34" t="str">
        <f>IF($B348=0,"--",INDEX(DATOS,$B348,O$2))</f>
        <v>--</v>
      </c>
      <c r="E348" s="64" t="s">
        <v>1</v>
      </c>
      <c r="F348" s="36" t="str">
        <f t="shared" si="366"/>
        <v>--</v>
      </c>
      <c r="G348" s="109" t="e">
        <f>VLOOKUP($D348,LOC_UNICOS,G$2,0)</f>
        <v>#N/A</v>
      </c>
      <c r="H348" s="109" t="e">
        <f>VLOOKUP($D348,LOC_UNICOS,H$2,0)</f>
        <v>#N/A</v>
      </c>
      <c r="I348" s="38">
        <f t="array" ref="I348">IF($B348=0,-999,IF(COUNTIFS($Z348:Z348,#N/A)&gt;0,-999,AVERAGE($Z348:Z348)))</f>
        <v>-999</v>
      </c>
      <c r="J348" s="38">
        <f t="array" ref="J348">IF($B348=0,-999,IF(COUNTIFS($Z348:AA348,#N/A)&gt;0,-999,AVERAGE($Z348:AA348)))</f>
        <v>-999</v>
      </c>
      <c r="K348" s="38">
        <f t="array" ref="K348">IF($B348=0,-999,IF(COUNTIFS($Z348:AB348,#N/A)&gt;0,-999,AVERAGE($Z348:AB348)))</f>
        <v>-999</v>
      </c>
      <c r="L348" s="38">
        <f t="array" ref="L348">IF($B348=0,-999,IF(COUNTIFS($Z348:AC348,#N/A)&gt;0,-999,AVERAGE($Z348:AC348)))</f>
        <v>-999</v>
      </c>
      <c r="M348" s="38">
        <f t="shared" si="374"/>
        <v>-999</v>
      </c>
      <c r="N348" s="38">
        <f t="shared" si="404"/>
        <v>-999</v>
      </c>
      <c r="O348" s="38">
        <f t="shared" si="405"/>
        <v>-999</v>
      </c>
      <c r="P348" s="38">
        <f t="shared" si="406"/>
        <v>-999</v>
      </c>
      <c r="Q348" s="37">
        <f t="shared" si="409"/>
        <v>0</v>
      </c>
      <c r="R348" s="37">
        <f t="shared" si="394"/>
        <v>0</v>
      </c>
      <c r="S348" s="37">
        <f t="shared" si="395"/>
        <v>0</v>
      </c>
      <c r="T348" s="37">
        <f t="shared" si="396"/>
        <v>0</v>
      </c>
      <c r="U348" s="37">
        <f t="shared" si="410"/>
        <v>2018</v>
      </c>
      <c r="V348" s="37">
        <f t="shared" ref="V348:X348" si="425">U348-1</f>
        <v>2017</v>
      </c>
      <c r="W348" s="37">
        <f t="shared" si="425"/>
        <v>2016</v>
      </c>
      <c r="X348" s="37">
        <f t="shared" si="425"/>
        <v>2015</v>
      </c>
      <c r="Y348" s="39"/>
      <c r="Z348" s="62" t="e">
        <f>IFERROR(IF($B348=0,#N/A,AVERAGEIFS(INDEX(DATOS,0,$C348),INDEX(DATOS,0,$C348),"&lt;&gt;#N/D",INDEX(DATOS,0,$L$2),0,INDEX(DATOS,0,$M$2),1,INDEX(DATOS,0,$N$2),U348,INDEX(DATOS,0,$O$2),$D348)),#N/A)</f>
        <v>#N/A</v>
      </c>
      <c r="AA348" s="62" t="e">
        <f>IFERROR(IF($B348=0,#N/A,AVERAGEIFS(INDEX(DATOS,0,$C348),INDEX(DATOS,0,$C348),"&lt;&gt;#N/D",INDEX(DATOS,0,$L$2),0,INDEX(DATOS,0,$M$2),1,INDEX(DATOS,0,$N$2),V348,INDEX(DATOS,0,$O$2),$D348)),#N/A)</f>
        <v>#N/A</v>
      </c>
      <c r="AB348" s="62" t="e">
        <f>IFERROR(IF($B348=0,#N/A,AVERAGEIFS(INDEX(DATOS,0,$C348),INDEX(DATOS,0,$C348),"&lt;&gt;#N/D",INDEX(DATOS,0,$L$2),0,INDEX(DATOS,0,$M$2),1,INDEX(DATOS,0,$N$2),W348,INDEX(DATOS,0,$O$2),$D348)),#N/A)</f>
        <v>#N/A</v>
      </c>
      <c r="AC348" s="62" t="e">
        <f>IFERROR(IF($B348=0,#N/A,AVERAGEIFS(INDEX(DATOS,0,$C348),INDEX(DATOS,0,$C348),"&lt;&gt;#N/D",INDEX(DATOS,0,$L$2),0,INDEX(DATOS,0,$M$2),1,INDEX(DATOS,0,$N$2),X348,INDEX(DATOS,0,$O$2),$D348)),#N/A)</f>
        <v>#N/A</v>
      </c>
      <c r="AD348" s="33"/>
      <c r="AE348" s="40" t="e">
        <f>IFERROR(IF(ISNA(Z348),#N/A,IF(I348=0,0,_xlfn.STDEV.P($Z348:Z348)/I348*100)),#N/A)</f>
        <v>#N/A</v>
      </c>
      <c r="AF348" s="40" t="e">
        <f>IFERROR(IF(ISNA(AA348),#N/A,IF(J348=0,0,_xlfn.STDEV.P($Z348:AA348)/J348*100)),#N/A)</f>
        <v>#N/A</v>
      </c>
      <c r="AG348" s="40" t="e">
        <f>IFERROR(IF(ISNA(AB348),#N/A,IF(K348=0,0,_xlfn.STDEV.P($Z348:AB348)/K348*100)),#N/A)</f>
        <v>#N/A</v>
      </c>
      <c r="AH348" s="40" t="e">
        <f>IFERROR(IF(ISNA(AC348),#N/A,IF(L348=0,0,_xlfn.STDEV.P($Z348:AC348)/L348*100)),#N/A)</f>
        <v>#N/A</v>
      </c>
      <c r="AI348" s="40"/>
    </row>
    <row r="349" spans="1:35" x14ac:dyDescent="0.35">
      <c r="A349">
        <f t="shared" si="412"/>
        <v>143</v>
      </c>
      <c r="B349" s="35">
        <f t="array" ref="B349">IF(B348=0,0,MIN(IF(INDEX(DATOS,0,$N$2)=$U349,IF(ISNUMBER(INDEX(DATOS,0,$C349)),IF(INDEX(DATOS,0,$L$2)=0,IF(INDEX(DATOS,0,$M$2)=1,IF(ISNA(MATCH(INDEX(DATOS,0,$O$2),IF($E$7:E348=E349,$D$7:D348),0)),INDEX(DATOS,0,$K$2))))))))</f>
        <v>0</v>
      </c>
      <c r="C349" s="32">
        <f t="shared" si="413"/>
        <v>20</v>
      </c>
      <c r="D349" s="34" t="str">
        <f>IF($B349=0,"--",INDEX(DATOS,$B349,O$2))</f>
        <v>--</v>
      </c>
      <c r="E349" s="64" t="s">
        <v>1</v>
      </c>
      <c r="F349" s="36" t="str">
        <f t="shared" si="366"/>
        <v>--</v>
      </c>
      <c r="G349" s="109" t="e">
        <f>VLOOKUP($D349,LOC_UNICOS,G$2,0)</f>
        <v>#N/A</v>
      </c>
      <c r="H349" s="109" t="e">
        <f>VLOOKUP($D349,LOC_UNICOS,H$2,0)</f>
        <v>#N/A</v>
      </c>
      <c r="I349" s="38">
        <f t="array" ref="I349">IF($B349=0,-999,IF(COUNTIFS($Z349:Z349,#N/A)&gt;0,-999,AVERAGE($Z349:Z349)))</f>
        <v>-999</v>
      </c>
      <c r="J349" s="38">
        <f t="array" ref="J349">IF($B349=0,-999,IF(COUNTIFS($Z349:AA349,#N/A)&gt;0,-999,AVERAGE($Z349:AA349)))</f>
        <v>-999</v>
      </c>
      <c r="K349" s="38">
        <f t="array" ref="K349">IF($B349=0,-999,IF(COUNTIFS($Z349:AB349,#N/A)&gt;0,-999,AVERAGE($Z349:AB349)))</f>
        <v>-999</v>
      </c>
      <c r="L349" s="38">
        <f t="array" ref="L349">IF($B349=0,-999,IF(COUNTIFS($Z349:AC349,#N/A)&gt;0,-999,AVERAGE($Z349:AC349)))</f>
        <v>-999</v>
      </c>
      <c r="M349" s="38">
        <f t="shared" si="374"/>
        <v>-999</v>
      </c>
      <c r="N349" s="38">
        <f t="shared" si="404"/>
        <v>-999</v>
      </c>
      <c r="O349" s="38">
        <f t="shared" si="405"/>
        <v>-999</v>
      </c>
      <c r="P349" s="38">
        <f t="shared" si="406"/>
        <v>-999</v>
      </c>
      <c r="Q349" s="37">
        <f t="shared" si="409"/>
        <v>0</v>
      </c>
      <c r="R349" s="37">
        <f t="shared" si="394"/>
        <v>0</v>
      </c>
      <c r="S349" s="37">
        <f t="shared" si="395"/>
        <v>0</v>
      </c>
      <c r="T349" s="37">
        <f t="shared" si="396"/>
        <v>0</v>
      </c>
      <c r="U349" s="37">
        <f t="shared" si="410"/>
        <v>2018</v>
      </c>
      <c r="V349" s="37">
        <f t="shared" ref="V349:X349" si="426">U349-1</f>
        <v>2017</v>
      </c>
      <c r="W349" s="37">
        <f t="shared" si="426"/>
        <v>2016</v>
      </c>
      <c r="X349" s="37">
        <f t="shared" si="426"/>
        <v>2015</v>
      </c>
      <c r="Y349" s="39"/>
      <c r="Z349" s="62" t="e">
        <f>IFERROR(IF($B349=0,#N/A,AVERAGEIFS(INDEX(DATOS,0,$C349),INDEX(DATOS,0,$C349),"&lt;&gt;#N/D",INDEX(DATOS,0,$L$2),0,INDEX(DATOS,0,$M$2),1,INDEX(DATOS,0,$N$2),U349,INDEX(DATOS,0,$O$2),$D349)),#N/A)</f>
        <v>#N/A</v>
      </c>
      <c r="AA349" s="62" t="e">
        <f>IFERROR(IF($B349=0,#N/A,AVERAGEIFS(INDEX(DATOS,0,$C349),INDEX(DATOS,0,$C349),"&lt;&gt;#N/D",INDEX(DATOS,0,$L$2),0,INDEX(DATOS,0,$M$2),1,INDEX(DATOS,0,$N$2),V349,INDEX(DATOS,0,$O$2),$D349)),#N/A)</f>
        <v>#N/A</v>
      </c>
      <c r="AB349" s="62" t="e">
        <f>IFERROR(IF($B349=0,#N/A,AVERAGEIFS(INDEX(DATOS,0,$C349),INDEX(DATOS,0,$C349),"&lt;&gt;#N/D",INDEX(DATOS,0,$L$2),0,INDEX(DATOS,0,$M$2),1,INDEX(DATOS,0,$N$2),W349,INDEX(DATOS,0,$O$2),$D349)),#N/A)</f>
        <v>#N/A</v>
      </c>
      <c r="AC349" s="62" t="e">
        <f>IFERROR(IF($B349=0,#N/A,AVERAGEIFS(INDEX(DATOS,0,$C349),INDEX(DATOS,0,$C349),"&lt;&gt;#N/D",INDEX(DATOS,0,$L$2),0,INDEX(DATOS,0,$M$2),1,INDEX(DATOS,0,$N$2),X349,INDEX(DATOS,0,$O$2),$D349)),#N/A)</f>
        <v>#N/A</v>
      </c>
      <c r="AD349" s="33"/>
      <c r="AE349" s="40" t="e">
        <f>IFERROR(IF(ISNA(Z349),#N/A,IF(I349=0,0,_xlfn.STDEV.P($Z349:Z349)/I349*100)),#N/A)</f>
        <v>#N/A</v>
      </c>
      <c r="AF349" s="40" t="e">
        <f>IFERROR(IF(ISNA(AA349),#N/A,IF(J349=0,0,_xlfn.STDEV.P($Z349:AA349)/J349*100)),#N/A)</f>
        <v>#N/A</v>
      </c>
      <c r="AG349" s="40" t="e">
        <f>IFERROR(IF(ISNA(AB349),#N/A,IF(K349=0,0,_xlfn.STDEV.P($Z349:AB349)/K349*100)),#N/A)</f>
        <v>#N/A</v>
      </c>
      <c r="AH349" s="40" t="e">
        <f>IFERROR(IF(ISNA(AC349),#N/A,IF(L349=0,0,_xlfn.STDEV.P($Z349:AC349)/L349*100)),#N/A)</f>
        <v>#N/A</v>
      </c>
      <c r="AI349" s="40"/>
    </row>
    <row r="350" spans="1:35" x14ac:dyDescent="0.35">
      <c r="A350">
        <f t="shared" si="412"/>
        <v>144</v>
      </c>
      <c r="B350" s="35">
        <f t="array" ref="B350">IF(B349=0,0,MIN(IF(INDEX(DATOS,0,$N$2)=$U350,IF(ISNUMBER(INDEX(DATOS,0,$C350)),IF(INDEX(DATOS,0,$L$2)=0,IF(INDEX(DATOS,0,$M$2)=1,IF(ISNA(MATCH(INDEX(DATOS,0,$O$2),IF($E$7:E349=E350,$D$7:D349),0)),INDEX(DATOS,0,$K$2))))))))</f>
        <v>0</v>
      </c>
      <c r="C350" s="32">
        <f t="shared" si="413"/>
        <v>20</v>
      </c>
      <c r="D350" s="34" t="str">
        <f>IF($B350=0,"--",INDEX(DATOS,$B350,O$2))</f>
        <v>--</v>
      </c>
      <c r="E350" s="64" t="s">
        <v>1</v>
      </c>
      <c r="F350" s="36" t="str">
        <f t="shared" si="366"/>
        <v>--</v>
      </c>
      <c r="G350" s="109" t="e">
        <f>VLOOKUP($D350,LOC_UNICOS,G$2,0)</f>
        <v>#N/A</v>
      </c>
      <c r="H350" s="109" t="e">
        <f>VLOOKUP($D350,LOC_UNICOS,H$2,0)</f>
        <v>#N/A</v>
      </c>
      <c r="I350" s="38">
        <f t="array" ref="I350">IF($B350=0,-999,IF(COUNTIFS($Z350:Z350,#N/A)&gt;0,-999,AVERAGE($Z350:Z350)))</f>
        <v>-999</v>
      </c>
      <c r="J350" s="38">
        <f t="array" ref="J350">IF($B350=0,-999,IF(COUNTIFS($Z350:AA350,#N/A)&gt;0,-999,AVERAGE($Z350:AA350)))</f>
        <v>-999</v>
      </c>
      <c r="K350" s="38">
        <f t="array" ref="K350">IF($B350=0,-999,IF(COUNTIFS($Z350:AB350,#N/A)&gt;0,-999,AVERAGE($Z350:AB350)))</f>
        <v>-999</v>
      </c>
      <c r="L350" s="38">
        <f t="array" ref="L350">IF($B350=0,-999,IF(COUNTIFS($Z350:AC350,#N/A)&gt;0,-999,AVERAGE($Z350:AC350)))</f>
        <v>-999</v>
      </c>
      <c r="M350" s="38">
        <f t="shared" si="374"/>
        <v>-999</v>
      </c>
      <c r="N350" s="38">
        <f t="shared" si="404"/>
        <v>-999</v>
      </c>
      <c r="O350" s="38">
        <f t="shared" si="405"/>
        <v>-999</v>
      </c>
      <c r="P350" s="38">
        <f t="shared" si="406"/>
        <v>-999</v>
      </c>
      <c r="Q350" s="37">
        <f t="shared" si="409"/>
        <v>0</v>
      </c>
      <c r="R350" s="37">
        <f t="shared" si="394"/>
        <v>0</v>
      </c>
      <c r="S350" s="37">
        <f t="shared" si="395"/>
        <v>0</v>
      </c>
      <c r="T350" s="37">
        <f t="shared" si="396"/>
        <v>0</v>
      </c>
      <c r="U350" s="37">
        <f t="shared" si="410"/>
        <v>2018</v>
      </c>
      <c r="V350" s="37">
        <f t="shared" ref="V350:X350" si="427">U350-1</f>
        <v>2017</v>
      </c>
      <c r="W350" s="37">
        <f t="shared" si="427"/>
        <v>2016</v>
      </c>
      <c r="X350" s="37">
        <f t="shared" si="427"/>
        <v>2015</v>
      </c>
      <c r="Y350" s="39"/>
      <c r="Z350" s="62" t="e">
        <f>IFERROR(IF($B350=0,#N/A,AVERAGEIFS(INDEX(DATOS,0,$C350),INDEX(DATOS,0,$C350),"&lt;&gt;#N/D",INDEX(DATOS,0,$L$2),0,INDEX(DATOS,0,$M$2),1,INDEX(DATOS,0,$N$2),U350,INDEX(DATOS,0,$O$2),$D350)),#N/A)</f>
        <v>#N/A</v>
      </c>
      <c r="AA350" s="62" t="e">
        <f>IFERROR(IF($B350=0,#N/A,AVERAGEIFS(INDEX(DATOS,0,$C350),INDEX(DATOS,0,$C350),"&lt;&gt;#N/D",INDEX(DATOS,0,$L$2),0,INDEX(DATOS,0,$M$2),1,INDEX(DATOS,0,$N$2),V350,INDEX(DATOS,0,$O$2),$D350)),#N/A)</f>
        <v>#N/A</v>
      </c>
      <c r="AB350" s="62" t="e">
        <f>IFERROR(IF($B350=0,#N/A,AVERAGEIFS(INDEX(DATOS,0,$C350),INDEX(DATOS,0,$C350),"&lt;&gt;#N/D",INDEX(DATOS,0,$L$2),0,INDEX(DATOS,0,$M$2),1,INDEX(DATOS,0,$N$2),W350,INDEX(DATOS,0,$O$2),$D350)),#N/A)</f>
        <v>#N/A</v>
      </c>
      <c r="AC350" s="62" t="e">
        <f>IFERROR(IF($B350=0,#N/A,AVERAGEIFS(INDEX(DATOS,0,$C350),INDEX(DATOS,0,$C350),"&lt;&gt;#N/D",INDEX(DATOS,0,$L$2),0,INDEX(DATOS,0,$M$2),1,INDEX(DATOS,0,$N$2),X350,INDEX(DATOS,0,$O$2),$D350)),#N/A)</f>
        <v>#N/A</v>
      </c>
      <c r="AD350" s="33"/>
      <c r="AE350" s="40" t="e">
        <f>IFERROR(IF(ISNA(Z350),#N/A,IF(I350=0,0,_xlfn.STDEV.P($Z350:Z350)/I350*100)),#N/A)</f>
        <v>#N/A</v>
      </c>
      <c r="AF350" s="40" t="e">
        <f>IFERROR(IF(ISNA(AA350),#N/A,IF(J350=0,0,_xlfn.STDEV.P($Z350:AA350)/J350*100)),#N/A)</f>
        <v>#N/A</v>
      </c>
      <c r="AG350" s="40" t="e">
        <f>IFERROR(IF(ISNA(AB350),#N/A,IF(K350=0,0,_xlfn.STDEV.P($Z350:AB350)/K350*100)),#N/A)</f>
        <v>#N/A</v>
      </c>
      <c r="AH350" s="40" t="e">
        <f>IFERROR(IF(ISNA(AC350),#N/A,IF(L350=0,0,_xlfn.STDEV.P($Z350:AC350)/L350*100)),#N/A)</f>
        <v>#N/A</v>
      </c>
      <c r="AI350" s="40"/>
    </row>
    <row r="351" spans="1:35" x14ac:dyDescent="0.35">
      <c r="A351">
        <f t="shared" si="412"/>
        <v>145</v>
      </c>
      <c r="B351" s="35">
        <f t="array" ref="B351">IF(B350=0,0,MIN(IF(INDEX(DATOS,0,$N$2)=$U351,IF(ISNUMBER(INDEX(DATOS,0,$C351)),IF(INDEX(DATOS,0,$L$2)=0,IF(INDEX(DATOS,0,$M$2)=1,IF(ISNA(MATCH(INDEX(DATOS,0,$O$2),IF($E$7:E350=E351,$D$7:D350),0)),INDEX(DATOS,0,$K$2))))))))</f>
        <v>0</v>
      </c>
      <c r="C351" s="32">
        <f t="shared" si="413"/>
        <v>20</v>
      </c>
      <c r="D351" s="34" t="str">
        <f>IF($B351=0,"--",INDEX(DATOS,$B351,O$2))</f>
        <v>--</v>
      </c>
      <c r="E351" s="64" t="s">
        <v>1</v>
      </c>
      <c r="F351" s="36" t="str">
        <f t="shared" si="366"/>
        <v>--</v>
      </c>
      <c r="G351" s="109" t="e">
        <f>VLOOKUP($D351,LOC_UNICOS,G$2,0)</f>
        <v>#N/A</v>
      </c>
      <c r="H351" s="109" t="e">
        <f>VLOOKUP($D351,LOC_UNICOS,H$2,0)</f>
        <v>#N/A</v>
      </c>
      <c r="I351" s="38">
        <f t="array" ref="I351">IF($B351=0,-999,IF(COUNTIFS($Z351:Z351,#N/A)&gt;0,-999,AVERAGE($Z351:Z351)))</f>
        <v>-999</v>
      </c>
      <c r="J351" s="38">
        <f t="array" ref="J351">IF($B351=0,-999,IF(COUNTIFS($Z351:AA351,#N/A)&gt;0,-999,AVERAGE($Z351:AA351)))</f>
        <v>-999</v>
      </c>
      <c r="K351" s="38">
        <f t="array" ref="K351">IF($B351=0,-999,IF(COUNTIFS($Z351:AB351,#N/A)&gt;0,-999,AVERAGE($Z351:AB351)))</f>
        <v>-999</v>
      </c>
      <c r="L351" s="38">
        <f t="array" ref="L351">IF($B351=0,-999,IF(COUNTIFS($Z351:AC351,#N/A)&gt;0,-999,AVERAGE($Z351:AC351)))</f>
        <v>-999</v>
      </c>
      <c r="M351" s="38">
        <f t="shared" si="374"/>
        <v>-999</v>
      </c>
      <c r="N351" s="38">
        <f t="shared" si="404"/>
        <v>-999</v>
      </c>
      <c r="O351" s="38">
        <f t="shared" si="405"/>
        <v>-999</v>
      </c>
      <c r="P351" s="38">
        <f t="shared" si="406"/>
        <v>-999</v>
      </c>
      <c r="Q351" s="37">
        <f t="shared" si="409"/>
        <v>0</v>
      </c>
      <c r="R351" s="37">
        <f t="shared" si="394"/>
        <v>0</v>
      </c>
      <c r="S351" s="37">
        <f t="shared" si="395"/>
        <v>0</v>
      </c>
      <c r="T351" s="37">
        <f t="shared" si="396"/>
        <v>0</v>
      </c>
      <c r="U351" s="37">
        <f t="shared" si="410"/>
        <v>2018</v>
      </c>
      <c r="V351" s="37">
        <f t="shared" ref="V351:X351" si="428">U351-1</f>
        <v>2017</v>
      </c>
      <c r="W351" s="37">
        <f t="shared" si="428"/>
        <v>2016</v>
      </c>
      <c r="X351" s="37">
        <f t="shared" si="428"/>
        <v>2015</v>
      </c>
      <c r="Y351" s="39"/>
      <c r="Z351" s="62" t="e">
        <f>IFERROR(IF($B351=0,#N/A,AVERAGEIFS(INDEX(DATOS,0,$C351),INDEX(DATOS,0,$C351),"&lt;&gt;#N/D",INDEX(DATOS,0,$L$2),0,INDEX(DATOS,0,$M$2),1,INDEX(DATOS,0,$N$2),U351,INDEX(DATOS,0,$O$2),$D351)),#N/A)</f>
        <v>#N/A</v>
      </c>
      <c r="AA351" s="62" t="e">
        <f>IFERROR(IF($B351=0,#N/A,AVERAGEIFS(INDEX(DATOS,0,$C351),INDEX(DATOS,0,$C351),"&lt;&gt;#N/D",INDEX(DATOS,0,$L$2),0,INDEX(DATOS,0,$M$2),1,INDEX(DATOS,0,$N$2),V351,INDEX(DATOS,0,$O$2),$D351)),#N/A)</f>
        <v>#N/A</v>
      </c>
      <c r="AB351" s="62" t="e">
        <f>IFERROR(IF($B351=0,#N/A,AVERAGEIFS(INDEX(DATOS,0,$C351),INDEX(DATOS,0,$C351),"&lt;&gt;#N/D",INDEX(DATOS,0,$L$2),0,INDEX(DATOS,0,$M$2),1,INDEX(DATOS,0,$N$2),W351,INDEX(DATOS,0,$O$2),$D351)),#N/A)</f>
        <v>#N/A</v>
      </c>
      <c r="AC351" s="62" t="e">
        <f>IFERROR(IF($B351=0,#N/A,AVERAGEIFS(INDEX(DATOS,0,$C351),INDEX(DATOS,0,$C351),"&lt;&gt;#N/D",INDEX(DATOS,0,$L$2),0,INDEX(DATOS,0,$M$2),1,INDEX(DATOS,0,$N$2),X351,INDEX(DATOS,0,$O$2),$D351)),#N/A)</f>
        <v>#N/A</v>
      </c>
      <c r="AD351" s="33"/>
      <c r="AE351" s="40" t="e">
        <f>IFERROR(IF(ISNA(Z351),#N/A,IF(I351=0,0,_xlfn.STDEV.P($Z351:Z351)/I351*100)),#N/A)</f>
        <v>#N/A</v>
      </c>
      <c r="AF351" s="40" t="e">
        <f>IFERROR(IF(ISNA(AA351),#N/A,IF(J351=0,0,_xlfn.STDEV.P($Z351:AA351)/J351*100)),#N/A)</f>
        <v>#N/A</v>
      </c>
      <c r="AG351" s="40" t="e">
        <f>IFERROR(IF(ISNA(AB351),#N/A,IF(K351=0,0,_xlfn.STDEV.P($Z351:AB351)/K351*100)),#N/A)</f>
        <v>#N/A</v>
      </c>
      <c r="AH351" s="40" t="e">
        <f>IFERROR(IF(ISNA(AC351),#N/A,IF(L351=0,0,_xlfn.STDEV.P($Z351:AC351)/L351*100)),#N/A)</f>
        <v>#N/A</v>
      </c>
      <c r="AI351" s="40"/>
    </row>
    <row r="352" spans="1:35" x14ac:dyDescent="0.35">
      <c r="A352">
        <f t="shared" si="412"/>
        <v>146</v>
      </c>
      <c r="B352" s="35">
        <f t="array" ref="B352">IF(B351=0,0,MIN(IF(INDEX(DATOS,0,$N$2)=$U352,IF(ISNUMBER(INDEX(DATOS,0,$C352)),IF(INDEX(DATOS,0,$L$2)=0,IF(INDEX(DATOS,0,$M$2)=1,IF(ISNA(MATCH(INDEX(DATOS,0,$O$2),IF($E$7:E351=E352,$D$7:D351),0)),INDEX(DATOS,0,$K$2))))))))</f>
        <v>0</v>
      </c>
      <c r="C352" s="32">
        <f t="shared" si="413"/>
        <v>20</v>
      </c>
      <c r="D352" s="34" t="str">
        <f>IF($B352=0,"--",INDEX(DATOS,$B352,O$2))</f>
        <v>--</v>
      </c>
      <c r="E352" s="64" t="s">
        <v>1</v>
      </c>
      <c r="F352" s="36" t="str">
        <f t="shared" si="366"/>
        <v>--</v>
      </c>
      <c r="G352" s="109" t="e">
        <f>VLOOKUP($D352,LOC_UNICOS,G$2,0)</f>
        <v>#N/A</v>
      </c>
      <c r="H352" s="109" t="e">
        <f>VLOOKUP($D352,LOC_UNICOS,H$2,0)</f>
        <v>#N/A</v>
      </c>
      <c r="I352" s="38">
        <f t="array" ref="I352">IF($B352=0,-999,IF(COUNTIFS($Z352:Z352,#N/A)&gt;0,-999,AVERAGE($Z352:Z352)))</f>
        <v>-999</v>
      </c>
      <c r="J352" s="38">
        <f t="array" ref="J352">IF($B352=0,-999,IF(COUNTIFS($Z352:AA352,#N/A)&gt;0,-999,AVERAGE($Z352:AA352)))</f>
        <v>-999</v>
      </c>
      <c r="K352" s="38">
        <f t="array" ref="K352">IF($B352=0,-999,IF(COUNTIFS($Z352:AB352,#N/A)&gt;0,-999,AVERAGE($Z352:AB352)))</f>
        <v>-999</v>
      </c>
      <c r="L352" s="38">
        <f t="array" ref="L352">IF($B352=0,-999,IF(COUNTIFS($Z352:AC352,#N/A)&gt;0,-999,AVERAGE($Z352:AC352)))</f>
        <v>-999</v>
      </c>
      <c r="M352" s="38">
        <f t="shared" si="374"/>
        <v>-999</v>
      </c>
      <c r="N352" s="38">
        <f t="shared" si="404"/>
        <v>-999</v>
      </c>
      <c r="O352" s="38">
        <f t="shared" si="405"/>
        <v>-999</v>
      </c>
      <c r="P352" s="38">
        <f t="shared" si="406"/>
        <v>-999</v>
      </c>
      <c r="Q352" s="37">
        <f t="shared" si="409"/>
        <v>0</v>
      </c>
      <c r="R352" s="37">
        <f t="shared" si="394"/>
        <v>0</v>
      </c>
      <c r="S352" s="37">
        <f t="shared" si="395"/>
        <v>0</v>
      </c>
      <c r="T352" s="37">
        <f t="shared" si="396"/>
        <v>0</v>
      </c>
      <c r="U352" s="37">
        <f t="shared" si="410"/>
        <v>2018</v>
      </c>
      <c r="V352" s="37">
        <f t="shared" ref="V352:X352" si="429">U352-1</f>
        <v>2017</v>
      </c>
      <c r="W352" s="37">
        <f t="shared" si="429"/>
        <v>2016</v>
      </c>
      <c r="X352" s="37">
        <f t="shared" si="429"/>
        <v>2015</v>
      </c>
      <c r="Y352" s="39"/>
      <c r="Z352" s="62" t="e">
        <f>IFERROR(IF($B352=0,#N/A,AVERAGEIFS(INDEX(DATOS,0,$C352),INDEX(DATOS,0,$C352),"&lt;&gt;#N/D",INDEX(DATOS,0,$L$2),0,INDEX(DATOS,0,$M$2),1,INDEX(DATOS,0,$N$2),U352,INDEX(DATOS,0,$O$2),$D352)),#N/A)</f>
        <v>#N/A</v>
      </c>
      <c r="AA352" s="62" t="e">
        <f>IFERROR(IF($B352=0,#N/A,AVERAGEIFS(INDEX(DATOS,0,$C352),INDEX(DATOS,0,$C352),"&lt;&gt;#N/D",INDEX(DATOS,0,$L$2),0,INDEX(DATOS,0,$M$2),1,INDEX(DATOS,0,$N$2),V352,INDEX(DATOS,0,$O$2),$D352)),#N/A)</f>
        <v>#N/A</v>
      </c>
      <c r="AB352" s="62" t="e">
        <f>IFERROR(IF($B352=0,#N/A,AVERAGEIFS(INDEX(DATOS,0,$C352),INDEX(DATOS,0,$C352),"&lt;&gt;#N/D",INDEX(DATOS,0,$L$2),0,INDEX(DATOS,0,$M$2),1,INDEX(DATOS,0,$N$2),W352,INDEX(DATOS,0,$O$2),$D352)),#N/A)</f>
        <v>#N/A</v>
      </c>
      <c r="AC352" s="62" t="e">
        <f>IFERROR(IF($B352=0,#N/A,AVERAGEIFS(INDEX(DATOS,0,$C352),INDEX(DATOS,0,$C352),"&lt;&gt;#N/D",INDEX(DATOS,0,$L$2),0,INDEX(DATOS,0,$M$2),1,INDEX(DATOS,0,$N$2),X352,INDEX(DATOS,0,$O$2),$D352)),#N/A)</f>
        <v>#N/A</v>
      </c>
      <c r="AD352" s="33"/>
      <c r="AE352" s="40" t="e">
        <f>IFERROR(IF(ISNA(Z352),#N/A,IF(I352=0,0,_xlfn.STDEV.P($Z352:Z352)/I352*100)),#N/A)</f>
        <v>#N/A</v>
      </c>
      <c r="AF352" s="40" t="e">
        <f>IFERROR(IF(ISNA(AA352),#N/A,IF(J352=0,0,_xlfn.STDEV.P($Z352:AA352)/J352*100)),#N/A)</f>
        <v>#N/A</v>
      </c>
      <c r="AG352" s="40" t="e">
        <f>IFERROR(IF(ISNA(AB352),#N/A,IF(K352=0,0,_xlfn.STDEV.P($Z352:AB352)/K352*100)),#N/A)</f>
        <v>#N/A</v>
      </c>
      <c r="AH352" s="40" t="e">
        <f>IFERROR(IF(ISNA(AC352),#N/A,IF(L352=0,0,_xlfn.STDEV.P($Z352:AC352)/L352*100)),#N/A)</f>
        <v>#N/A</v>
      </c>
      <c r="AI352" s="40"/>
    </row>
    <row r="353" spans="1:40" x14ac:dyDescent="0.35">
      <c r="A353">
        <f t="shared" si="412"/>
        <v>147</v>
      </c>
      <c r="B353" s="35">
        <f t="array" ref="B353">IF(B352=0,0,MIN(IF(INDEX(DATOS,0,$N$2)=$U353,IF(ISNUMBER(INDEX(DATOS,0,$C353)),IF(INDEX(DATOS,0,$L$2)=0,IF(INDEX(DATOS,0,$M$2)=1,IF(ISNA(MATCH(INDEX(DATOS,0,$O$2),IF($E$7:E352=E353,$D$7:D352),0)),INDEX(DATOS,0,$K$2))))))))</f>
        <v>0</v>
      </c>
      <c r="C353" s="32">
        <f t="shared" si="413"/>
        <v>20</v>
      </c>
      <c r="D353" s="34" t="str">
        <f>IF($B353=0,"--",INDEX(DATOS,$B353,O$2))</f>
        <v>--</v>
      </c>
      <c r="E353" s="64" t="s">
        <v>1</v>
      </c>
      <c r="F353" s="36" t="str">
        <f t="shared" si="366"/>
        <v>--</v>
      </c>
      <c r="G353" s="109" t="e">
        <f>VLOOKUP($D353,LOC_UNICOS,G$2,0)</f>
        <v>#N/A</v>
      </c>
      <c r="H353" s="109" t="e">
        <f>VLOOKUP($D353,LOC_UNICOS,H$2,0)</f>
        <v>#N/A</v>
      </c>
      <c r="I353" s="38">
        <f t="array" ref="I353">IF($B353=0,-999,IF(COUNTIFS($Z353:Z353,#N/A)&gt;0,-999,AVERAGE($Z353:Z353)))</f>
        <v>-999</v>
      </c>
      <c r="J353" s="38">
        <f t="array" ref="J353">IF($B353=0,-999,IF(COUNTIFS($Z353:AA353,#N/A)&gt;0,-999,AVERAGE($Z353:AA353)))</f>
        <v>-999</v>
      </c>
      <c r="K353" s="38">
        <f t="array" ref="K353">IF($B353=0,-999,IF(COUNTIFS($Z353:AB353,#N/A)&gt;0,-999,AVERAGE($Z353:AB353)))</f>
        <v>-999</v>
      </c>
      <c r="L353" s="38">
        <f t="array" ref="L353">IF($B353=0,-999,IF(COUNTIFS($Z353:AC353,#N/A)&gt;0,-999,AVERAGE($Z353:AC353)))</f>
        <v>-999</v>
      </c>
      <c r="M353" s="38">
        <f t="shared" si="374"/>
        <v>-999</v>
      </c>
      <c r="N353" s="38">
        <f t="shared" si="404"/>
        <v>-999</v>
      </c>
      <c r="O353" s="38">
        <f t="shared" si="405"/>
        <v>-999</v>
      </c>
      <c r="P353" s="38">
        <f t="shared" si="406"/>
        <v>-999</v>
      </c>
      <c r="Q353" s="37">
        <f t="shared" si="409"/>
        <v>0</v>
      </c>
      <c r="R353" s="37">
        <f t="shared" si="394"/>
        <v>0</v>
      </c>
      <c r="S353" s="37">
        <f t="shared" si="395"/>
        <v>0</v>
      </c>
      <c r="T353" s="37">
        <f t="shared" si="396"/>
        <v>0</v>
      </c>
      <c r="U353" s="37">
        <f t="shared" si="410"/>
        <v>2018</v>
      </c>
      <c r="V353" s="37">
        <f t="shared" ref="V353:X353" si="430">U353-1</f>
        <v>2017</v>
      </c>
      <c r="W353" s="37">
        <f t="shared" si="430"/>
        <v>2016</v>
      </c>
      <c r="X353" s="37">
        <f t="shared" si="430"/>
        <v>2015</v>
      </c>
      <c r="Y353" s="39"/>
      <c r="Z353" s="62" t="e">
        <f>IFERROR(IF($B353=0,#N/A,AVERAGEIFS(INDEX(DATOS,0,$C353),INDEX(DATOS,0,$C353),"&lt;&gt;#N/D",INDEX(DATOS,0,$L$2),0,INDEX(DATOS,0,$M$2),1,INDEX(DATOS,0,$N$2),U353,INDEX(DATOS,0,$O$2),$D353)),#N/A)</f>
        <v>#N/A</v>
      </c>
      <c r="AA353" s="62" t="e">
        <f>IFERROR(IF($B353=0,#N/A,AVERAGEIFS(INDEX(DATOS,0,$C353),INDEX(DATOS,0,$C353),"&lt;&gt;#N/D",INDEX(DATOS,0,$L$2),0,INDEX(DATOS,0,$M$2),1,INDEX(DATOS,0,$N$2),V353,INDEX(DATOS,0,$O$2),$D353)),#N/A)</f>
        <v>#N/A</v>
      </c>
      <c r="AB353" s="62" t="e">
        <f>IFERROR(IF($B353=0,#N/A,AVERAGEIFS(INDEX(DATOS,0,$C353),INDEX(DATOS,0,$C353),"&lt;&gt;#N/D",INDEX(DATOS,0,$L$2),0,INDEX(DATOS,0,$M$2),1,INDEX(DATOS,0,$N$2),W353,INDEX(DATOS,0,$O$2),$D353)),#N/A)</f>
        <v>#N/A</v>
      </c>
      <c r="AC353" s="62" t="e">
        <f>IFERROR(IF($B353=0,#N/A,AVERAGEIFS(INDEX(DATOS,0,$C353),INDEX(DATOS,0,$C353),"&lt;&gt;#N/D",INDEX(DATOS,0,$L$2),0,INDEX(DATOS,0,$M$2),1,INDEX(DATOS,0,$N$2),X353,INDEX(DATOS,0,$O$2),$D353)),#N/A)</f>
        <v>#N/A</v>
      </c>
      <c r="AD353" s="33"/>
      <c r="AE353" s="40" t="e">
        <f>IFERROR(IF(ISNA(Z353),#N/A,IF(I353=0,0,_xlfn.STDEV.P($Z353:Z353)/I353*100)),#N/A)</f>
        <v>#N/A</v>
      </c>
      <c r="AF353" s="40" t="e">
        <f>IFERROR(IF(ISNA(AA353),#N/A,IF(J353=0,0,_xlfn.STDEV.P($Z353:AA353)/J353*100)),#N/A)</f>
        <v>#N/A</v>
      </c>
      <c r="AG353" s="40" t="e">
        <f>IFERROR(IF(ISNA(AB353),#N/A,IF(K353=0,0,_xlfn.STDEV.P($Z353:AB353)/K353*100)),#N/A)</f>
        <v>#N/A</v>
      </c>
      <c r="AH353" s="40" t="e">
        <f>IFERROR(IF(ISNA(AC353),#N/A,IF(L353=0,0,_xlfn.STDEV.P($Z353:AC353)/L353*100)),#N/A)</f>
        <v>#N/A</v>
      </c>
      <c r="AI353" s="40"/>
    </row>
    <row r="354" spans="1:40" x14ac:dyDescent="0.35">
      <c r="A354">
        <f t="shared" si="412"/>
        <v>148</v>
      </c>
      <c r="B354" s="35">
        <f t="array" ref="B354">IF(B353=0,0,MIN(IF(INDEX(DATOS,0,$N$2)=$U354,IF(ISNUMBER(INDEX(DATOS,0,$C354)),IF(INDEX(DATOS,0,$L$2)=0,IF(INDEX(DATOS,0,$M$2)=1,IF(ISNA(MATCH(INDEX(DATOS,0,$O$2),IF($E$7:E353=E354,$D$7:D353),0)),INDEX(DATOS,0,$K$2))))))))</f>
        <v>0</v>
      </c>
      <c r="C354" s="32">
        <f t="shared" si="413"/>
        <v>20</v>
      </c>
      <c r="D354" s="34" t="str">
        <f>IF($B354=0,"--",INDEX(DATOS,$B354,O$2))</f>
        <v>--</v>
      </c>
      <c r="E354" s="64" t="s">
        <v>1</v>
      </c>
      <c r="F354" s="36" t="str">
        <f t="shared" si="366"/>
        <v>--</v>
      </c>
      <c r="G354" s="109" t="e">
        <f>VLOOKUP($D354,LOC_UNICOS,G$2,0)</f>
        <v>#N/A</v>
      </c>
      <c r="H354" s="109" t="e">
        <f>VLOOKUP($D354,LOC_UNICOS,H$2,0)</f>
        <v>#N/A</v>
      </c>
      <c r="I354" s="38">
        <f t="array" ref="I354">IF($B354=0,-999,IF(COUNTIFS($Z354:Z354,#N/A)&gt;0,-999,AVERAGE($Z354:Z354)))</f>
        <v>-999</v>
      </c>
      <c r="J354" s="38">
        <f t="array" ref="J354">IF($B354=0,-999,IF(COUNTIFS($Z354:AA354,#N/A)&gt;0,-999,AVERAGE($Z354:AA354)))</f>
        <v>-999</v>
      </c>
      <c r="K354" s="38">
        <f t="array" ref="K354">IF($B354=0,-999,IF(COUNTIFS($Z354:AB354,#N/A)&gt;0,-999,AVERAGE($Z354:AB354)))</f>
        <v>-999</v>
      </c>
      <c r="L354" s="38">
        <f t="array" ref="L354">IF($B354=0,-999,IF(COUNTIFS($Z354:AC354,#N/A)&gt;0,-999,AVERAGE($Z354:AC354)))</f>
        <v>-999</v>
      </c>
      <c r="M354" s="38">
        <f t="shared" si="374"/>
        <v>-999</v>
      </c>
      <c r="N354" s="38">
        <f t="shared" si="404"/>
        <v>-999</v>
      </c>
      <c r="O354" s="38">
        <f t="shared" si="405"/>
        <v>-999</v>
      </c>
      <c r="P354" s="38">
        <f t="shared" si="406"/>
        <v>-999</v>
      </c>
      <c r="Q354" s="37">
        <f t="shared" si="409"/>
        <v>0</v>
      </c>
      <c r="R354" s="37">
        <f t="shared" si="394"/>
        <v>0</v>
      </c>
      <c r="S354" s="37">
        <f t="shared" si="395"/>
        <v>0</v>
      </c>
      <c r="T354" s="37">
        <f t="shared" si="396"/>
        <v>0</v>
      </c>
      <c r="U354" s="37">
        <f t="shared" si="410"/>
        <v>2018</v>
      </c>
      <c r="V354" s="37">
        <f t="shared" ref="V354:X354" si="431">U354-1</f>
        <v>2017</v>
      </c>
      <c r="W354" s="37">
        <f t="shared" si="431"/>
        <v>2016</v>
      </c>
      <c r="X354" s="37">
        <f t="shared" si="431"/>
        <v>2015</v>
      </c>
      <c r="Y354" s="39"/>
      <c r="Z354" s="62" t="e">
        <f>IFERROR(IF($B354=0,#N/A,AVERAGEIFS(INDEX(DATOS,0,$C354),INDEX(DATOS,0,$C354),"&lt;&gt;#N/D",INDEX(DATOS,0,$L$2),0,INDEX(DATOS,0,$M$2),1,INDEX(DATOS,0,$N$2),U354,INDEX(DATOS,0,$O$2),$D354)),#N/A)</f>
        <v>#N/A</v>
      </c>
      <c r="AA354" s="62" t="e">
        <f>IFERROR(IF($B354=0,#N/A,AVERAGEIFS(INDEX(DATOS,0,$C354),INDEX(DATOS,0,$C354),"&lt;&gt;#N/D",INDEX(DATOS,0,$L$2),0,INDEX(DATOS,0,$M$2),1,INDEX(DATOS,0,$N$2),V354,INDEX(DATOS,0,$O$2),$D354)),#N/A)</f>
        <v>#N/A</v>
      </c>
      <c r="AB354" s="62" t="e">
        <f>IFERROR(IF($B354=0,#N/A,AVERAGEIFS(INDEX(DATOS,0,$C354),INDEX(DATOS,0,$C354),"&lt;&gt;#N/D",INDEX(DATOS,0,$L$2),0,INDEX(DATOS,0,$M$2),1,INDEX(DATOS,0,$N$2),W354,INDEX(DATOS,0,$O$2),$D354)),#N/A)</f>
        <v>#N/A</v>
      </c>
      <c r="AC354" s="62" t="e">
        <f>IFERROR(IF($B354=0,#N/A,AVERAGEIFS(INDEX(DATOS,0,$C354),INDEX(DATOS,0,$C354),"&lt;&gt;#N/D",INDEX(DATOS,0,$L$2),0,INDEX(DATOS,0,$M$2),1,INDEX(DATOS,0,$N$2),X354,INDEX(DATOS,0,$O$2),$D354)),#N/A)</f>
        <v>#N/A</v>
      </c>
      <c r="AD354" s="33"/>
      <c r="AE354" s="40" t="e">
        <f>IFERROR(IF(ISNA(Z354),#N/A,IF(I354=0,0,_xlfn.STDEV.P($Z354:Z354)/I354*100)),#N/A)</f>
        <v>#N/A</v>
      </c>
      <c r="AF354" s="40" t="e">
        <f>IFERROR(IF(ISNA(AA354),#N/A,IF(J354=0,0,_xlfn.STDEV.P($Z354:AA354)/J354*100)),#N/A)</f>
        <v>#N/A</v>
      </c>
      <c r="AG354" s="40" t="e">
        <f>IFERROR(IF(ISNA(AB354),#N/A,IF(K354=0,0,_xlfn.STDEV.P($Z354:AB354)/K354*100)),#N/A)</f>
        <v>#N/A</v>
      </c>
      <c r="AH354" s="40" t="e">
        <f>IFERROR(IF(ISNA(AC354),#N/A,IF(L354=0,0,_xlfn.STDEV.P($Z354:AC354)/L354*100)),#N/A)</f>
        <v>#N/A</v>
      </c>
      <c r="AI354" s="40"/>
    </row>
    <row r="355" spans="1:40" x14ac:dyDescent="0.35">
      <c r="A355">
        <f t="shared" si="412"/>
        <v>149</v>
      </c>
      <c r="B355" s="35">
        <f t="array" ref="B355">IF(B354=0,0,MIN(IF(INDEX(DATOS,0,$N$2)=$U355,IF(ISNUMBER(INDEX(DATOS,0,$C355)),IF(INDEX(DATOS,0,$L$2)=0,IF(INDEX(DATOS,0,$M$2)=1,IF(ISNA(MATCH(INDEX(DATOS,0,$O$2),IF($E$7:E354=E355,$D$7:D354),0)),INDEX(DATOS,0,$K$2))))))))</f>
        <v>0</v>
      </c>
      <c r="C355" s="32">
        <f t="shared" si="413"/>
        <v>20</v>
      </c>
      <c r="D355" s="34" t="str">
        <f>IF($B355=0,"--",INDEX(DATOS,$B355,O$2))</f>
        <v>--</v>
      </c>
      <c r="E355" s="64" t="s">
        <v>1</v>
      </c>
      <c r="F355" s="36" t="str">
        <f t="shared" si="366"/>
        <v>--</v>
      </c>
      <c r="G355" s="109" t="e">
        <f>VLOOKUP($D355,LOC_UNICOS,G$2,0)</f>
        <v>#N/A</v>
      </c>
      <c r="H355" s="109" t="e">
        <f>VLOOKUP($D355,LOC_UNICOS,H$2,0)</f>
        <v>#N/A</v>
      </c>
      <c r="I355" s="38">
        <f t="array" ref="I355">IF($B355=0,-999,IF(COUNTIFS($Z355:Z355,#N/A)&gt;0,-999,AVERAGE($Z355:Z355)))</f>
        <v>-999</v>
      </c>
      <c r="J355" s="38">
        <f t="array" ref="J355">IF($B355=0,-999,IF(COUNTIFS($Z355:AA355,#N/A)&gt;0,-999,AVERAGE($Z355:AA355)))</f>
        <v>-999</v>
      </c>
      <c r="K355" s="38">
        <f t="array" ref="K355">IF($B355=0,-999,IF(COUNTIFS($Z355:AB355,#N/A)&gt;0,-999,AVERAGE($Z355:AB355)))</f>
        <v>-999</v>
      </c>
      <c r="L355" s="38">
        <f t="array" ref="L355">IF($B355=0,-999,IF(COUNTIFS($Z355:AC355,#N/A)&gt;0,-999,AVERAGE($Z355:AC355)))</f>
        <v>-999</v>
      </c>
      <c r="M355" s="38">
        <f t="shared" si="374"/>
        <v>-999</v>
      </c>
      <c r="N355" s="38">
        <f t="shared" si="404"/>
        <v>-999</v>
      </c>
      <c r="O355" s="38">
        <f t="shared" si="405"/>
        <v>-999</v>
      </c>
      <c r="P355" s="38">
        <f t="shared" si="406"/>
        <v>-999</v>
      </c>
      <c r="Q355" s="37">
        <f t="shared" si="409"/>
        <v>0</v>
      </c>
      <c r="R355" s="37">
        <f t="shared" si="394"/>
        <v>0</v>
      </c>
      <c r="S355" s="37">
        <f t="shared" si="395"/>
        <v>0</v>
      </c>
      <c r="T355" s="37">
        <f t="shared" si="396"/>
        <v>0</v>
      </c>
      <c r="U355" s="37">
        <f t="shared" si="410"/>
        <v>2018</v>
      </c>
      <c r="V355" s="37">
        <f t="shared" ref="V355:X355" si="432">U355-1</f>
        <v>2017</v>
      </c>
      <c r="W355" s="37">
        <f t="shared" si="432"/>
        <v>2016</v>
      </c>
      <c r="X355" s="37">
        <f t="shared" si="432"/>
        <v>2015</v>
      </c>
      <c r="Y355" s="39"/>
      <c r="Z355" s="62" t="e">
        <f>IFERROR(IF($B355=0,#N/A,AVERAGEIFS(INDEX(DATOS,0,$C355),INDEX(DATOS,0,$C355),"&lt;&gt;#N/D",INDEX(DATOS,0,$L$2),0,INDEX(DATOS,0,$M$2),1,INDEX(DATOS,0,$N$2),U355,INDEX(DATOS,0,$O$2),$D355)),#N/A)</f>
        <v>#N/A</v>
      </c>
      <c r="AA355" s="62" t="e">
        <f>IFERROR(IF($B355=0,#N/A,AVERAGEIFS(INDEX(DATOS,0,$C355),INDEX(DATOS,0,$C355),"&lt;&gt;#N/D",INDEX(DATOS,0,$L$2),0,INDEX(DATOS,0,$M$2),1,INDEX(DATOS,0,$N$2),V355,INDEX(DATOS,0,$O$2),$D355)),#N/A)</f>
        <v>#N/A</v>
      </c>
      <c r="AB355" s="62" t="e">
        <f>IFERROR(IF($B355=0,#N/A,AVERAGEIFS(INDEX(DATOS,0,$C355),INDEX(DATOS,0,$C355),"&lt;&gt;#N/D",INDEX(DATOS,0,$L$2),0,INDEX(DATOS,0,$M$2),1,INDEX(DATOS,0,$N$2),W355,INDEX(DATOS,0,$O$2),$D355)),#N/A)</f>
        <v>#N/A</v>
      </c>
      <c r="AC355" s="62" t="e">
        <f>IFERROR(IF($B355=0,#N/A,AVERAGEIFS(INDEX(DATOS,0,$C355),INDEX(DATOS,0,$C355),"&lt;&gt;#N/D",INDEX(DATOS,0,$L$2),0,INDEX(DATOS,0,$M$2),1,INDEX(DATOS,0,$N$2),X355,INDEX(DATOS,0,$O$2),$D355)),#N/A)</f>
        <v>#N/A</v>
      </c>
      <c r="AD355" s="33"/>
      <c r="AE355" s="40" t="e">
        <f>IFERROR(IF(ISNA(Z355),#N/A,IF(I355=0,0,_xlfn.STDEV.P($Z355:Z355)/I355*100)),#N/A)</f>
        <v>#N/A</v>
      </c>
      <c r="AF355" s="40" t="e">
        <f>IFERROR(IF(ISNA(AA355),#N/A,IF(J355=0,0,_xlfn.STDEV.P($Z355:AA355)/J355*100)),#N/A)</f>
        <v>#N/A</v>
      </c>
      <c r="AG355" s="40" t="e">
        <f>IFERROR(IF(ISNA(AB355),#N/A,IF(K355=0,0,_xlfn.STDEV.P($Z355:AB355)/K355*100)),#N/A)</f>
        <v>#N/A</v>
      </c>
      <c r="AH355" s="40" t="e">
        <f>IFERROR(IF(ISNA(AC355),#N/A,IF(L355=0,0,_xlfn.STDEV.P($Z355:AC355)/L355*100)),#N/A)</f>
        <v>#N/A</v>
      </c>
      <c r="AI355" s="40"/>
    </row>
    <row r="356" spans="1:40" x14ac:dyDescent="0.35">
      <c r="A356">
        <f t="shared" si="412"/>
        <v>150</v>
      </c>
      <c r="B356" s="35">
        <f t="array" ref="B356">IF(B355=0,0,MIN(IF(INDEX(DATOS,0,$N$2)=$U356,IF(ISNUMBER(INDEX(DATOS,0,$C356)),IF(INDEX(DATOS,0,$L$2)=0,IF(INDEX(DATOS,0,$M$2)=1,IF(ISNA(MATCH(INDEX(DATOS,0,$O$2),IF($E$7:E355=E356,$D$7:D355),0)),INDEX(DATOS,0,$K$2))))))))</f>
        <v>0</v>
      </c>
      <c r="C356" s="32">
        <f t="shared" si="413"/>
        <v>20</v>
      </c>
      <c r="D356" s="34" t="str">
        <f>IF($B356=0,"--",INDEX(DATOS,$B356,O$2))</f>
        <v>--</v>
      </c>
      <c r="E356" s="64" t="s">
        <v>1</v>
      </c>
      <c r="F356" s="36" t="str">
        <f t="shared" si="366"/>
        <v>--</v>
      </c>
      <c r="G356" s="109" t="e">
        <f>VLOOKUP($D356,LOC_UNICOS,G$2,0)</f>
        <v>#N/A</v>
      </c>
      <c r="H356" s="109" t="e">
        <f>VLOOKUP($D356,LOC_UNICOS,H$2,0)</f>
        <v>#N/A</v>
      </c>
      <c r="I356" s="38">
        <f t="array" ref="I356">IF($B356=0,-999,IF(COUNTIFS($Z356:Z356,#N/A)&gt;0,-999,AVERAGE($Z356:Z356)))</f>
        <v>-999</v>
      </c>
      <c r="J356" s="38">
        <f t="array" ref="J356">IF($B356=0,-999,IF(COUNTIFS($Z356:AA356,#N/A)&gt;0,-999,AVERAGE($Z356:AA356)))</f>
        <v>-999</v>
      </c>
      <c r="K356" s="38">
        <f t="array" ref="K356">IF($B356=0,-999,IF(COUNTIFS($Z356:AB356,#N/A)&gt;0,-999,AVERAGE($Z356:AB356)))</f>
        <v>-999</v>
      </c>
      <c r="L356" s="38">
        <f t="array" ref="L356">IF($B356=0,-999,IF(COUNTIFS($Z356:AC356,#N/A)&gt;0,-999,AVERAGE($Z356:AC356)))</f>
        <v>-999</v>
      </c>
      <c r="M356" s="38">
        <f t="shared" si="374"/>
        <v>-999</v>
      </c>
      <c r="N356" s="38">
        <f t="shared" si="404"/>
        <v>-999</v>
      </c>
      <c r="O356" s="38">
        <f t="shared" si="405"/>
        <v>-999</v>
      </c>
      <c r="P356" s="38">
        <f t="shared" si="406"/>
        <v>-999</v>
      </c>
      <c r="Q356" s="37">
        <f t="shared" si="409"/>
        <v>0</v>
      </c>
      <c r="R356" s="37">
        <f t="shared" si="394"/>
        <v>0</v>
      </c>
      <c r="S356" s="37">
        <f t="shared" si="395"/>
        <v>0</v>
      </c>
      <c r="T356" s="37">
        <f t="shared" si="396"/>
        <v>0</v>
      </c>
      <c r="U356" s="37">
        <f t="shared" si="410"/>
        <v>2018</v>
      </c>
      <c r="V356" s="37">
        <f t="shared" ref="V356:X356" si="433">U356-1</f>
        <v>2017</v>
      </c>
      <c r="W356" s="37">
        <f t="shared" si="433"/>
        <v>2016</v>
      </c>
      <c r="X356" s="37">
        <f t="shared" si="433"/>
        <v>2015</v>
      </c>
      <c r="Y356" s="39"/>
      <c r="Z356" s="62" t="e">
        <f>IFERROR(IF($B356=0,#N/A,AVERAGEIFS(INDEX(DATOS,0,$C356),INDEX(DATOS,0,$C356),"&lt;&gt;#N/D",INDEX(DATOS,0,$L$2),0,INDEX(DATOS,0,$M$2),1,INDEX(DATOS,0,$N$2),U356,INDEX(DATOS,0,$O$2),$D356)),#N/A)</f>
        <v>#N/A</v>
      </c>
      <c r="AA356" s="62" t="e">
        <f>IFERROR(IF($B356=0,#N/A,AVERAGEIFS(INDEX(DATOS,0,$C356),INDEX(DATOS,0,$C356),"&lt;&gt;#N/D",INDEX(DATOS,0,$L$2),0,INDEX(DATOS,0,$M$2),1,INDEX(DATOS,0,$N$2),V356,INDEX(DATOS,0,$O$2),$D356)),#N/A)</f>
        <v>#N/A</v>
      </c>
      <c r="AB356" s="62" t="e">
        <f>IFERROR(IF($B356=0,#N/A,AVERAGEIFS(INDEX(DATOS,0,$C356),INDEX(DATOS,0,$C356),"&lt;&gt;#N/D",INDEX(DATOS,0,$L$2),0,INDEX(DATOS,0,$M$2),1,INDEX(DATOS,0,$N$2),W356,INDEX(DATOS,0,$O$2),$D356)),#N/A)</f>
        <v>#N/A</v>
      </c>
      <c r="AC356" s="62" t="e">
        <f>IFERROR(IF($B356=0,#N/A,AVERAGEIFS(INDEX(DATOS,0,$C356),INDEX(DATOS,0,$C356),"&lt;&gt;#N/D",INDEX(DATOS,0,$L$2),0,INDEX(DATOS,0,$M$2),1,INDEX(DATOS,0,$N$2),X356,INDEX(DATOS,0,$O$2),$D356)),#N/A)</f>
        <v>#N/A</v>
      </c>
      <c r="AD356" s="33"/>
      <c r="AE356" s="40" t="e">
        <f>IFERROR(IF(ISNA(Z356),#N/A,IF(I356=0,0,_xlfn.STDEV.P($Z356:Z356)/I356*100)),#N/A)</f>
        <v>#N/A</v>
      </c>
      <c r="AF356" s="40" t="e">
        <f>IFERROR(IF(ISNA(AA356),#N/A,IF(J356=0,0,_xlfn.STDEV.P($Z356:AA356)/J356*100)),#N/A)</f>
        <v>#N/A</v>
      </c>
      <c r="AG356" s="40" t="e">
        <f>IFERROR(IF(ISNA(AB356),#N/A,IF(K356=0,0,_xlfn.STDEV.P($Z356:AB356)/K356*100)),#N/A)</f>
        <v>#N/A</v>
      </c>
      <c r="AH356" s="40" t="e">
        <f>IFERROR(IF(ISNA(AC356),#N/A,IF(L356=0,0,_xlfn.STDEV.P($Z356:AC356)/L356*100)),#N/A)</f>
        <v>#N/A</v>
      </c>
      <c r="AI356" s="40"/>
    </row>
    <row r="357" spans="1:40" x14ac:dyDescent="0.35">
      <c r="A357">
        <f t="shared" si="412"/>
        <v>151</v>
      </c>
      <c r="B357" s="35">
        <f t="array" ref="B357">IF(B356=0,0,MIN(IF(INDEX(DATOS,0,$N$2)=$U357,IF(ISNUMBER(INDEX(DATOS,0,$C357)),IF(INDEX(DATOS,0,$L$2)=0,IF(INDEX(DATOS,0,$M$2)=1,IF(ISNA(MATCH(INDEX(DATOS,0,$O$2),IF($E$7:E356=E357,$D$7:D356),0)),INDEX(DATOS,0,$K$2))))))))</f>
        <v>0</v>
      </c>
      <c r="C357" s="32">
        <f t="shared" si="413"/>
        <v>20</v>
      </c>
      <c r="D357" s="34" t="str">
        <f>IF($B357=0,"--",INDEX(DATOS,$B357,O$2))</f>
        <v>--</v>
      </c>
      <c r="E357" s="64" t="s">
        <v>1</v>
      </c>
      <c r="F357" s="36" t="str">
        <f t="shared" si="366"/>
        <v>--</v>
      </c>
      <c r="G357" s="109" t="e">
        <f>VLOOKUP($D357,LOC_UNICOS,G$2,0)</f>
        <v>#N/A</v>
      </c>
      <c r="H357" s="109" t="e">
        <f>VLOOKUP($D357,LOC_UNICOS,H$2,0)</f>
        <v>#N/A</v>
      </c>
      <c r="I357" s="38">
        <f t="array" ref="I357">IF($B357=0,-999,IF(COUNTIFS($Z357:Z357,#N/A)&gt;0,-999,AVERAGE($Z357:Z357)))</f>
        <v>-999</v>
      </c>
      <c r="J357" s="38">
        <f t="array" ref="J357">IF($B357=0,-999,IF(COUNTIFS($Z357:AA357,#N/A)&gt;0,-999,AVERAGE($Z357:AA357)))</f>
        <v>-999</v>
      </c>
      <c r="K357" s="38">
        <f t="array" ref="K357">IF($B357=0,-999,IF(COUNTIFS($Z357:AB357,#N/A)&gt;0,-999,AVERAGE($Z357:AB357)))</f>
        <v>-999</v>
      </c>
      <c r="L357" s="38">
        <f t="array" ref="L357">IF($B357=0,-999,IF(COUNTIFS($Z357:AC357,#N/A)&gt;0,-999,AVERAGE($Z357:AC357)))</f>
        <v>-999</v>
      </c>
      <c r="M357" s="38">
        <f t="shared" si="374"/>
        <v>0</v>
      </c>
      <c r="N357" s="38">
        <f t="shared" si="404"/>
        <v>0</v>
      </c>
      <c r="O357" s="38">
        <f t="shared" si="405"/>
        <v>0</v>
      </c>
      <c r="P357" s="38">
        <f t="shared" si="406"/>
        <v>0</v>
      </c>
      <c r="Q357" s="37">
        <f t="shared" si="409"/>
        <v>0</v>
      </c>
      <c r="R357" s="37">
        <f t="shared" si="394"/>
        <v>0</v>
      </c>
      <c r="S357" s="37">
        <f t="shared" si="395"/>
        <v>0</v>
      </c>
      <c r="T357" s="37">
        <f t="shared" si="396"/>
        <v>0</v>
      </c>
      <c r="U357" s="37">
        <f t="shared" si="410"/>
        <v>2018</v>
      </c>
      <c r="V357" s="37">
        <f t="shared" ref="V357:X357" si="434">U357-1</f>
        <v>2017</v>
      </c>
      <c r="W357" s="37">
        <f t="shared" si="434"/>
        <v>2016</v>
      </c>
      <c r="X357" s="37">
        <f t="shared" si="434"/>
        <v>2015</v>
      </c>
      <c r="Y357" s="39"/>
      <c r="Z357" s="62" t="e">
        <f>IFERROR(IF($B357=0,#N/A,AVERAGEIFS(INDEX(DATOS,0,$C357),INDEX(DATOS,0,$C357),"&lt;&gt;#N/D",INDEX(DATOS,0,$L$2),0,INDEX(DATOS,0,$M$2),1,INDEX(DATOS,0,$N$2),U357,INDEX(DATOS,0,$O$2),$D357)),#N/A)</f>
        <v>#N/A</v>
      </c>
      <c r="AA357" s="62" t="e">
        <f>IFERROR(IF($B357=0,#N/A,AVERAGEIFS(INDEX(DATOS,0,$C357),INDEX(DATOS,0,$C357),"&lt;&gt;#N/D",INDEX(DATOS,0,$L$2),0,INDEX(DATOS,0,$M$2),1,INDEX(DATOS,0,$N$2),V357,INDEX(DATOS,0,$O$2),$D357)),#N/A)</f>
        <v>#N/A</v>
      </c>
      <c r="AB357" s="62" t="e">
        <f>IFERROR(IF($B357=0,#N/A,AVERAGEIFS(INDEX(DATOS,0,$C357),INDEX(DATOS,0,$C357),"&lt;&gt;#N/D",INDEX(DATOS,0,$L$2),0,INDEX(DATOS,0,$M$2),1,INDEX(DATOS,0,$N$2),W357,INDEX(DATOS,0,$O$2),$D357)),#N/A)</f>
        <v>#N/A</v>
      </c>
      <c r="AC357" s="62" t="e">
        <f>IFERROR(IF($B357=0,#N/A,AVERAGEIFS(INDEX(DATOS,0,$C357),INDEX(DATOS,0,$C357),"&lt;&gt;#N/D",INDEX(DATOS,0,$L$2),0,INDEX(DATOS,0,$M$2),1,INDEX(DATOS,0,$N$2),X357,INDEX(DATOS,0,$O$2),$D357)),#N/A)</f>
        <v>#N/A</v>
      </c>
      <c r="AD357" s="33"/>
      <c r="AE357" s="40"/>
      <c r="AF357" s="40"/>
      <c r="AG357" s="40"/>
      <c r="AH357" s="40"/>
      <c r="AI357" s="40"/>
    </row>
    <row r="358" spans="1:40" x14ac:dyDescent="0.35">
      <c r="A358">
        <f t="shared" si="412"/>
        <v>152</v>
      </c>
      <c r="B358" s="35">
        <f t="array" ref="B358">IF(B357=0,0,MIN(IF(INDEX(DATOS,0,$N$2)=$U358,IF(ISNUMBER(INDEX(DATOS,0,$C358)),IF(INDEX(DATOS,0,$L$2)=0,IF(INDEX(DATOS,0,$M$2)=1,IF(ISNA(MATCH(INDEX(DATOS,0,$O$2),IF($E$7:E357=E358,$D$7:D357),0)),INDEX(DATOS,0,$K$2))))))))</f>
        <v>0</v>
      </c>
      <c r="C358" s="32">
        <f t="shared" si="413"/>
        <v>20</v>
      </c>
      <c r="D358" s="34" t="str">
        <f>IF($B358=0,"--",INDEX(DATOS,$B358,O$2))</f>
        <v>--</v>
      </c>
      <c r="E358" s="64" t="s">
        <v>1</v>
      </c>
      <c r="F358" s="36" t="str">
        <f t="shared" si="366"/>
        <v>--</v>
      </c>
      <c r="G358" s="109" t="e">
        <f>VLOOKUP($D358,LOC_UNICOS,G$2,0)</f>
        <v>#N/A</v>
      </c>
      <c r="H358" s="109" t="e">
        <f>VLOOKUP($D358,LOC_UNICOS,H$2,0)</f>
        <v>#N/A</v>
      </c>
      <c r="I358" s="38">
        <f t="array" ref="I358">IF($B358=0,-999,IF(COUNTIFS($Z358:Z358,#N/A)&gt;0,-999,AVERAGE($Z358:Z358)))</f>
        <v>-999</v>
      </c>
      <c r="J358" s="38">
        <f t="array" ref="J358">IF($B358=0,-999,IF(COUNTIFS($Z358:AA358,#N/A)&gt;0,-999,AVERAGE($Z358:AA358)))</f>
        <v>-999</v>
      </c>
      <c r="K358" s="38">
        <f t="array" ref="K358">IF($B358=0,-999,IF(COUNTIFS($Z358:AB358,#N/A)&gt;0,-999,AVERAGE($Z358:AB358)))</f>
        <v>-999</v>
      </c>
      <c r="L358" s="38">
        <f t="array" ref="L358">IF($B358=0,-999,IF(COUNTIFS($Z358:AC358,#N/A)&gt;0,-999,AVERAGE($Z358:AC358)))</f>
        <v>-999</v>
      </c>
      <c r="M358" s="38">
        <f t="shared" si="374"/>
        <v>-999</v>
      </c>
      <c r="N358" s="38">
        <f t="shared" si="404"/>
        <v>-999</v>
      </c>
      <c r="O358" s="38">
        <f t="shared" si="405"/>
        <v>-999</v>
      </c>
      <c r="P358" s="38">
        <f t="shared" si="406"/>
        <v>-999</v>
      </c>
      <c r="Q358" s="37">
        <f t="shared" si="409"/>
        <v>0</v>
      </c>
      <c r="R358" s="37">
        <f t="shared" si="394"/>
        <v>0</v>
      </c>
      <c r="S358" s="37">
        <f t="shared" si="395"/>
        <v>0</v>
      </c>
      <c r="T358" s="37">
        <f t="shared" si="396"/>
        <v>0</v>
      </c>
      <c r="U358" s="37">
        <f t="shared" si="410"/>
        <v>2018</v>
      </c>
      <c r="V358" s="37">
        <f t="shared" ref="V358:X358" si="435">U358-1</f>
        <v>2017</v>
      </c>
      <c r="W358" s="37">
        <f t="shared" si="435"/>
        <v>2016</v>
      </c>
      <c r="X358" s="37">
        <f t="shared" si="435"/>
        <v>2015</v>
      </c>
      <c r="Y358" s="39"/>
      <c r="Z358" s="62" t="e">
        <f>IFERROR(IF($B358=0,#N/A,AVERAGEIFS(INDEX(DATOS,0,$C358),INDEX(DATOS,0,$C358),"&lt;&gt;#N/D",INDEX(DATOS,0,$L$2),0,INDEX(DATOS,0,$M$2),1,INDEX(DATOS,0,$N$2),U358,INDEX(DATOS,0,$O$2),$D358)),#N/A)</f>
        <v>#N/A</v>
      </c>
      <c r="AA358" s="62" t="e">
        <f>IFERROR(IF($B358=0,#N/A,AVERAGEIFS(INDEX(DATOS,0,$C358),INDEX(DATOS,0,$C358),"&lt;&gt;#N/D",INDEX(DATOS,0,$L$2),0,INDEX(DATOS,0,$M$2),1,INDEX(DATOS,0,$N$2),V358,INDEX(DATOS,0,$O$2),$D358)),#N/A)</f>
        <v>#N/A</v>
      </c>
      <c r="AB358" s="62" t="e">
        <f>IFERROR(IF($B358=0,#N/A,AVERAGEIFS(INDEX(DATOS,0,$C358),INDEX(DATOS,0,$C358),"&lt;&gt;#N/D",INDEX(DATOS,0,$L$2),0,INDEX(DATOS,0,$M$2),1,INDEX(DATOS,0,$N$2),W358,INDEX(DATOS,0,$O$2),$D358)),#N/A)</f>
        <v>#N/A</v>
      </c>
      <c r="AC358" s="62" t="e">
        <f>IFERROR(IF($B358=0,#N/A,AVERAGEIFS(INDEX(DATOS,0,$C358),INDEX(DATOS,0,$C358),"&lt;&gt;#N/D",INDEX(DATOS,0,$L$2),0,INDEX(DATOS,0,$M$2),1,INDEX(DATOS,0,$N$2),X358,INDEX(DATOS,0,$O$2),$D358)),#N/A)</f>
        <v>#N/A</v>
      </c>
      <c r="AD358" s="33"/>
      <c r="AE358" s="40">
        <f>IFERROR(IF(ISNA(#REF!),-999,IF(I358=0,0,_xlfn.STDEV.P(#REF!)/I358*100)),-999)</f>
        <v>-999</v>
      </c>
      <c r="AF358" s="40">
        <f>IFERROR(IF(ISNA(#REF!),-999,IF(J358=0,0,_xlfn.STDEV.P(#REF!)/J358*100)),-999)</f>
        <v>-999</v>
      </c>
      <c r="AG358" s="40">
        <f>IFERROR(IF(ISNA(#REF!),-999,IF(K358=0,0,_xlfn.STDEV.P(#REF!)/K358*100)),-999)</f>
        <v>-999</v>
      </c>
      <c r="AH358" s="40">
        <f>IFERROR(IF(ISNA(#REF!),-999,IF(L358=0,0,_xlfn.STDEV.P(#REF!)/L358*100)),-999)</f>
        <v>-999</v>
      </c>
      <c r="AI358" s="40"/>
      <c r="AL358" s="3"/>
      <c r="AM358" s="3"/>
      <c r="AN358" s="3"/>
    </row>
    <row r="359" spans="1:40" x14ac:dyDescent="0.35">
      <c r="A359">
        <f t="shared" si="412"/>
        <v>153</v>
      </c>
      <c r="B359" s="35">
        <f t="array" ref="B359">IF(B358=0,0,MIN(IF(INDEX(DATOS,0,$N$2)=$U359,IF(ISNUMBER(INDEX(DATOS,0,$C359)),IF(INDEX(DATOS,0,$L$2)=0,IF(INDEX(DATOS,0,$M$2)=1,IF(ISNA(MATCH(INDEX(DATOS,0,$O$2),IF($E$7:E358=E359,$D$7:D358),0)),INDEX(DATOS,0,$K$2))))))))</f>
        <v>0</v>
      </c>
      <c r="C359" s="32">
        <f t="shared" si="413"/>
        <v>20</v>
      </c>
      <c r="D359" s="34" t="str">
        <f>IF($B359=0,"--",INDEX(DATOS,$B359,O$2))</f>
        <v>--</v>
      </c>
      <c r="E359" s="64" t="s">
        <v>1</v>
      </c>
      <c r="F359" s="36" t="str">
        <f t="shared" si="366"/>
        <v>--</v>
      </c>
      <c r="G359" s="109" t="e">
        <f>VLOOKUP($D359,LOC_UNICOS,G$2,0)</f>
        <v>#N/A</v>
      </c>
      <c r="H359" s="109" t="e">
        <f>VLOOKUP($D359,LOC_UNICOS,H$2,0)</f>
        <v>#N/A</v>
      </c>
      <c r="I359" s="38">
        <f t="array" ref="I359">IF($B359=0,-999,IF(COUNTIFS($Z359:Z359,#N/A)&gt;0,-999,AVERAGE($Z359:Z359)))</f>
        <v>-999</v>
      </c>
      <c r="J359" s="38">
        <f t="array" ref="J359">IF($B359=0,-999,IF(COUNTIFS($Z359:AA359,#N/A)&gt;0,-999,AVERAGE($Z359:AA359)))</f>
        <v>-999</v>
      </c>
      <c r="K359" s="38">
        <f t="array" ref="K359">IF($B359=0,-999,IF(COUNTIFS($Z359:AB359,#N/A)&gt;0,-999,AVERAGE($Z359:AB359)))</f>
        <v>-999</v>
      </c>
      <c r="L359" s="38">
        <f t="array" ref="L359">IF($B359=0,-999,IF(COUNTIFS($Z359:AC359,#N/A)&gt;0,-999,AVERAGE($Z359:AC359)))</f>
        <v>-999</v>
      </c>
      <c r="M359" s="38">
        <f t="shared" si="374"/>
        <v>-999</v>
      </c>
      <c r="N359" s="38">
        <f t="shared" si="404"/>
        <v>-999</v>
      </c>
      <c r="O359" s="38">
        <f t="shared" si="405"/>
        <v>-999</v>
      </c>
      <c r="P359" s="38">
        <f t="shared" si="406"/>
        <v>-999</v>
      </c>
      <c r="Q359" s="37">
        <f t="shared" si="409"/>
        <v>0</v>
      </c>
      <c r="R359" s="37">
        <f t="shared" si="394"/>
        <v>0</v>
      </c>
      <c r="S359" s="37">
        <f t="shared" si="395"/>
        <v>0</v>
      </c>
      <c r="T359" s="37">
        <f t="shared" si="396"/>
        <v>0</v>
      </c>
      <c r="U359" s="37">
        <f t="shared" si="410"/>
        <v>2018</v>
      </c>
      <c r="V359" s="37">
        <f t="shared" ref="V359:X359" si="436">U359-1</f>
        <v>2017</v>
      </c>
      <c r="W359" s="37">
        <f t="shared" si="436"/>
        <v>2016</v>
      </c>
      <c r="X359" s="37">
        <f t="shared" si="436"/>
        <v>2015</v>
      </c>
      <c r="Y359" s="39"/>
      <c r="Z359" s="62" t="e">
        <f>IFERROR(IF($B359=0,#N/A,AVERAGEIFS(INDEX(DATOS,0,$C359),INDEX(DATOS,0,$C359),"&lt;&gt;#N/D",INDEX(DATOS,0,$L$2),0,INDEX(DATOS,0,$M$2),1,INDEX(DATOS,0,$N$2),U359,INDEX(DATOS,0,$O$2),$D359)),#N/A)</f>
        <v>#N/A</v>
      </c>
      <c r="AA359" s="62" t="e">
        <f>IFERROR(IF($B359=0,#N/A,AVERAGEIFS(INDEX(DATOS,0,$C359),INDEX(DATOS,0,$C359),"&lt;&gt;#N/D",INDEX(DATOS,0,$L$2),0,INDEX(DATOS,0,$M$2),1,INDEX(DATOS,0,$N$2),V359,INDEX(DATOS,0,$O$2),$D359)),#N/A)</f>
        <v>#N/A</v>
      </c>
      <c r="AB359" s="62" t="e">
        <f>IFERROR(IF($B359=0,#N/A,AVERAGEIFS(INDEX(DATOS,0,$C359),INDEX(DATOS,0,$C359),"&lt;&gt;#N/D",INDEX(DATOS,0,$L$2),0,INDEX(DATOS,0,$M$2),1,INDEX(DATOS,0,$N$2),W359,INDEX(DATOS,0,$O$2),$D359)),#N/A)</f>
        <v>#N/A</v>
      </c>
      <c r="AC359" s="62" t="e">
        <f>IFERROR(IF($B359=0,#N/A,AVERAGEIFS(INDEX(DATOS,0,$C359),INDEX(DATOS,0,$C359),"&lt;&gt;#N/D",INDEX(DATOS,0,$L$2),0,INDEX(DATOS,0,$M$2),1,INDEX(DATOS,0,$N$2),X359,INDEX(DATOS,0,$O$2),$D359)),#N/A)</f>
        <v>#N/A</v>
      </c>
      <c r="AD359" s="33"/>
      <c r="AE359" s="40">
        <f>IFERROR(IF(ISNA(#REF!),-999,IF(I359=0,0,_xlfn.STDEV.P(#REF!)/I359*100)),-999)</f>
        <v>-999</v>
      </c>
      <c r="AF359" s="40">
        <f>IFERROR(IF(ISNA(#REF!),-999,IF(J359=0,0,_xlfn.STDEV.P(#REF!)/J359*100)),-999)</f>
        <v>-999</v>
      </c>
      <c r="AG359" s="40">
        <f>IFERROR(IF(ISNA(#REF!),-999,IF(K359=0,0,_xlfn.STDEV.P(#REF!)/K359*100)),-999)</f>
        <v>-999</v>
      </c>
      <c r="AH359" s="40">
        <f>IFERROR(IF(ISNA(#REF!),-999,IF(L359=0,0,_xlfn.STDEV.P(#REF!)/L359*100)),-999)</f>
        <v>-999</v>
      </c>
      <c r="AI359" s="40"/>
    </row>
    <row r="360" spans="1:40" x14ac:dyDescent="0.35">
      <c r="A360">
        <f t="shared" si="412"/>
        <v>154</v>
      </c>
      <c r="B360" s="35">
        <f t="array" ref="B360">IF(B359=0,0,MIN(IF(INDEX(DATOS,0,$N$2)=$U360,IF(ISNUMBER(INDEX(DATOS,0,$C360)),IF(INDEX(DATOS,0,$L$2)=0,IF(INDEX(DATOS,0,$M$2)=1,IF(ISNA(MATCH(INDEX(DATOS,0,$O$2),IF($E$7:E359=E360,$D$7:D359),0)),INDEX(DATOS,0,$K$2))))))))</f>
        <v>0</v>
      </c>
      <c r="C360" s="32">
        <f t="shared" si="413"/>
        <v>20</v>
      </c>
      <c r="D360" s="34" t="str">
        <f>IF($B360=0,"--",INDEX(DATOS,$B360,O$2))</f>
        <v>--</v>
      </c>
      <c r="E360" s="64" t="s">
        <v>1</v>
      </c>
      <c r="F360" s="36" t="str">
        <f t="shared" si="366"/>
        <v>--</v>
      </c>
      <c r="G360" s="109" t="e">
        <f>VLOOKUP($D360,LOC_UNICOS,G$2,0)</f>
        <v>#N/A</v>
      </c>
      <c r="H360" s="109" t="e">
        <f>VLOOKUP($D360,LOC_UNICOS,H$2,0)</f>
        <v>#N/A</v>
      </c>
      <c r="I360" s="38">
        <f t="array" ref="I360">IF($B360=0,-999,IF(COUNTIFS($Z360:Z360,#N/A)&gt;0,-999,AVERAGE($Z360:Z360)))</f>
        <v>-999</v>
      </c>
      <c r="J360" s="38">
        <f t="array" ref="J360">IF($B360=0,-999,IF(COUNTIFS($Z360:AA360,#N/A)&gt;0,-999,AVERAGE($Z360:AA360)))</f>
        <v>-999</v>
      </c>
      <c r="K360" s="38">
        <f t="array" ref="K360">IF($B360=0,-999,IF(COUNTIFS($Z360:AB360,#N/A)&gt;0,-999,AVERAGE($Z360:AB360)))</f>
        <v>-999</v>
      </c>
      <c r="L360" s="38">
        <f t="array" ref="L360">IF($B360=0,-999,IF(COUNTIFS($Z360:AC360,#N/A)&gt;0,-999,AVERAGE($Z360:AC360)))</f>
        <v>-999</v>
      </c>
      <c r="M360" s="38">
        <f t="shared" si="374"/>
        <v>-999</v>
      </c>
      <c r="N360" s="38">
        <f t="shared" si="404"/>
        <v>-999</v>
      </c>
      <c r="O360" s="38">
        <f t="shared" si="405"/>
        <v>-999</v>
      </c>
      <c r="P360" s="38">
        <f t="shared" si="406"/>
        <v>-999</v>
      </c>
      <c r="Q360" s="37">
        <f t="shared" si="409"/>
        <v>0</v>
      </c>
      <c r="R360" s="37">
        <f t="shared" si="394"/>
        <v>0</v>
      </c>
      <c r="S360" s="37">
        <f t="shared" si="395"/>
        <v>0</v>
      </c>
      <c r="T360" s="37">
        <f t="shared" si="396"/>
        <v>0</v>
      </c>
      <c r="U360" s="37">
        <f t="shared" si="410"/>
        <v>2018</v>
      </c>
      <c r="V360" s="37">
        <f t="shared" ref="V360:X360" si="437">U360-1</f>
        <v>2017</v>
      </c>
      <c r="W360" s="37">
        <f t="shared" si="437"/>
        <v>2016</v>
      </c>
      <c r="X360" s="37">
        <f t="shared" si="437"/>
        <v>2015</v>
      </c>
      <c r="Y360" s="39"/>
      <c r="Z360" s="62" t="e">
        <f>IFERROR(IF($B360=0,#N/A,AVERAGEIFS(INDEX(DATOS,0,$C360),INDEX(DATOS,0,$C360),"&lt;&gt;#N/D",INDEX(DATOS,0,$L$2),0,INDEX(DATOS,0,$M$2),1,INDEX(DATOS,0,$N$2),U360,INDEX(DATOS,0,$O$2),$D360)),#N/A)</f>
        <v>#N/A</v>
      </c>
      <c r="AA360" s="62" t="e">
        <f>IFERROR(IF($B360=0,#N/A,AVERAGEIFS(INDEX(DATOS,0,$C360),INDEX(DATOS,0,$C360),"&lt;&gt;#N/D",INDEX(DATOS,0,$L$2),0,INDEX(DATOS,0,$M$2),1,INDEX(DATOS,0,$N$2),V360,INDEX(DATOS,0,$O$2),$D360)),#N/A)</f>
        <v>#N/A</v>
      </c>
      <c r="AB360" s="62" t="e">
        <f>IFERROR(IF($B360=0,#N/A,AVERAGEIFS(INDEX(DATOS,0,$C360),INDEX(DATOS,0,$C360),"&lt;&gt;#N/D",INDEX(DATOS,0,$L$2),0,INDEX(DATOS,0,$M$2),1,INDEX(DATOS,0,$N$2),W360,INDEX(DATOS,0,$O$2),$D360)),#N/A)</f>
        <v>#N/A</v>
      </c>
      <c r="AC360" s="62" t="e">
        <f>IFERROR(IF($B360=0,#N/A,AVERAGEIFS(INDEX(DATOS,0,$C360),INDEX(DATOS,0,$C360),"&lt;&gt;#N/D",INDEX(DATOS,0,$L$2),0,INDEX(DATOS,0,$M$2),1,INDEX(DATOS,0,$N$2),X360,INDEX(DATOS,0,$O$2),$D360)),#N/A)</f>
        <v>#N/A</v>
      </c>
      <c r="AD360" s="33"/>
      <c r="AE360" s="40">
        <f>IFERROR(IF(ISNA(#REF!),-999,IF(I360=0,0,_xlfn.STDEV.P(#REF!)/I360*100)),-999)</f>
        <v>-999</v>
      </c>
      <c r="AF360" s="40">
        <f>IFERROR(IF(ISNA(#REF!),-999,IF(J360=0,0,_xlfn.STDEV.P(#REF!)/J360*100)),-999)</f>
        <v>-999</v>
      </c>
      <c r="AG360" s="40">
        <f>IFERROR(IF(ISNA(#REF!),-999,IF(K360=0,0,_xlfn.STDEV.P(#REF!)/K360*100)),-999)</f>
        <v>-999</v>
      </c>
      <c r="AH360" s="40">
        <f>IFERROR(IF(ISNA(#REF!),-999,IF(L360=0,0,_xlfn.STDEV.P(#REF!)/L360*100)),-999)</f>
        <v>-999</v>
      </c>
      <c r="AI360" s="40"/>
      <c r="AL360" s="5"/>
      <c r="AM360" s="5"/>
      <c r="AN360" s="5"/>
    </row>
    <row r="361" spans="1:40" x14ac:dyDescent="0.35">
      <c r="A361">
        <f t="shared" si="412"/>
        <v>155</v>
      </c>
      <c r="B361" s="35">
        <f t="array" ref="B361">IF(B360=0,0,MIN(IF(INDEX(DATOS,0,$N$2)=$U361,IF(ISNUMBER(INDEX(DATOS,0,$C361)),IF(INDEX(DATOS,0,$L$2)=0,IF(INDEX(DATOS,0,$M$2)=1,IF(ISNA(MATCH(INDEX(DATOS,0,$O$2),IF($E$7:E360=E361,$D$7:D360),0)),INDEX(DATOS,0,$K$2))))))))</f>
        <v>0</v>
      </c>
      <c r="C361" s="32">
        <f t="shared" si="413"/>
        <v>20</v>
      </c>
      <c r="D361" s="34" t="str">
        <f>IF($B361=0,"--",INDEX(DATOS,$B361,O$2))</f>
        <v>--</v>
      </c>
      <c r="E361" s="64" t="s">
        <v>1</v>
      </c>
      <c r="F361" s="36" t="str">
        <f t="shared" si="366"/>
        <v>--</v>
      </c>
      <c r="G361" s="109" t="e">
        <f>VLOOKUP($D361,LOC_UNICOS,G$2,0)</f>
        <v>#N/A</v>
      </c>
      <c r="H361" s="109" t="e">
        <f>VLOOKUP($D361,LOC_UNICOS,H$2,0)</f>
        <v>#N/A</v>
      </c>
      <c r="I361" s="38">
        <f t="array" ref="I361">IF($B361=0,-999,IF(COUNTIFS($Z361:Z361,#N/A)&gt;0,-999,AVERAGE($Z361:Z361)))</f>
        <v>-999</v>
      </c>
      <c r="J361" s="38">
        <f t="array" ref="J361">IF($B361=0,-999,IF(COUNTIFS($Z361:AA361,#N/A)&gt;0,-999,AVERAGE($Z361:AA361)))</f>
        <v>-999</v>
      </c>
      <c r="K361" s="38">
        <f t="array" ref="K361">IF($B361=0,-999,IF(COUNTIFS($Z361:AB361,#N/A)&gt;0,-999,AVERAGE($Z361:AB361)))</f>
        <v>-999</v>
      </c>
      <c r="L361" s="38">
        <f t="array" ref="L361">IF($B361=0,-999,IF(COUNTIFS($Z361:AC361,#N/A)&gt;0,-999,AVERAGE($Z361:AC361)))</f>
        <v>-999</v>
      </c>
      <c r="M361" s="38">
        <f t="shared" si="374"/>
        <v>-999</v>
      </c>
      <c r="N361" s="38">
        <f t="shared" si="404"/>
        <v>-999</v>
      </c>
      <c r="O361" s="38">
        <f t="shared" si="405"/>
        <v>-999</v>
      </c>
      <c r="P361" s="38">
        <f t="shared" si="406"/>
        <v>-999</v>
      </c>
      <c r="Q361" s="37">
        <f t="shared" si="409"/>
        <v>0</v>
      </c>
      <c r="R361" s="37">
        <f t="shared" si="394"/>
        <v>0</v>
      </c>
      <c r="S361" s="37">
        <f t="shared" si="395"/>
        <v>0</v>
      </c>
      <c r="T361" s="37">
        <f t="shared" si="396"/>
        <v>0</v>
      </c>
      <c r="U361" s="37">
        <f t="shared" si="410"/>
        <v>2018</v>
      </c>
      <c r="V361" s="37">
        <f t="shared" ref="V361:X361" si="438">U361-1</f>
        <v>2017</v>
      </c>
      <c r="W361" s="37">
        <f t="shared" si="438"/>
        <v>2016</v>
      </c>
      <c r="X361" s="37">
        <f t="shared" si="438"/>
        <v>2015</v>
      </c>
      <c r="Y361" s="39"/>
      <c r="Z361" s="62" t="e">
        <f>IFERROR(IF($B361=0,#N/A,AVERAGEIFS(INDEX(DATOS,0,$C361),INDEX(DATOS,0,$C361),"&lt;&gt;#N/D",INDEX(DATOS,0,$L$2),0,INDEX(DATOS,0,$M$2),1,INDEX(DATOS,0,$N$2),U361,INDEX(DATOS,0,$O$2),$D361)),#N/A)</f>
        <v>#N/A</v>
      </c>
      <c r="AA361" s="62" t="e">
        <f>IFERROR(IF($B361=0,#N/A,AVERAGEIFS(INDEX(DATOS,0,$C361),INDEX(DATOS,0,$C361),"&lt;&gt;#N/D",INDEX(DATOS,0,$L$2),0,INDEX(DATOS,0,$M$2),1,INDEX(DATOS,0,$N$2),V361,INDEX(DATOS,0,$O$2),$D361)),#N/A)</f>
        <v>#N/A</v>
      </c>
      <c r="AB361" s="62" t="e">
        <f>IFERROR(IF($B361=0,#N/A,AVERAGEIFS(INDEX(DATOS,0,$C361),INDEX(DATOS,0,$C361),"&lt;&gt;#N/D",INDEX(DATOS,0,$L$2),0,INDEX(DATOS,0,$M$2),1,INDEX(DATOS,0,$N$2),W361,INDEX(DATOS,0,$O$2),$D361)),#N/A)</f>
        <v>#N/A</v>
      </c>
      <c r="AC361" s="62" t="e">
        <f>IFERROR(IF($B361=0,#N/A,AVERAGEIFS(INDEX(DATOS,0,$C361),INDEX(DATOS,0,$C361),"&lt;&gt;#N/D",INDEX(DATOS,0,$L$2),0,INDEX(DATOS,0,$M$2),1,INDEX(DATOS,0,$N$2),X361,INDEX(DATOS,0,$O$2),$D361)),#N/A)</f>
        <v>#N/A</v>
      </c>
      <c r="AD361" s="33"/>
      <c r="AE361" s="40">
        <f>IFERROR(IF(ISNA(#REF!),-999,IF(I361=0,0,_xlfn.STDEV.P(#REF!)/I361*100)),-999)</f>
        <v>-999</v>
      </c>
      <c r="AF361" s="40">
        <f>IFERROR(IF(ISNA(#REF!),-999,IF(J361=0,0,_xlfn.STDEV.P(#REF!)/J361*100)),-999)</f>
        <v>-999</v>
      </c>
      <c r="AG361" s="40">
        <f>IFERROR(IF(ISNA(#REF!),-999,IF(K361=0,0,_xlfn.STDEV.P(#REF!)/K361*100)),-999)</f>
        <v>-999</v>
      </c>
      <c r="AH361" s="40">
        <f>IFERROR(IF(ISNA(#REF!),-999,IF(L361=0,0,_xlfn.STDEV.P(#REF!)/L361*100)),-999)</f>
        <v>-999</v>
      </c>
      <c r="AI361" s="40"/>
      <c r="AL361" s="20"/>
      <c r="AM361" s="20"/>
      <c r="AN361" s="20"/>
    </row>
    <row r="362" spans="1:40" x14ac:dyDescent="0.35">
      <c r="A362">
        <f t="shared" si="412"/>
        <v>156</v>
      </c>
      <c r="B362" s="35">
        <f t="array" ref="B362">IF(B361=0,0,MIN(IF(INDEX(DATOS,0,$N$2)=$U362,IF(ISNUMBER(INDEX(DATOS,0,$C362)),IF(INDEX(DATOS,0,$L$2)=0,IF(INDEX(DATOS,0,$M$2)=1,IF(ISNA(MATCH(INDEX(DATOS,0,$O$2),IF($E$7:E361=E362,$D$7:D361),0)),INDEX(DATOS,0,$K$2))))))))</f>
        <v>0</v>
      </c>
      <c r="C362" s="32">
        <f t="shared" si="413"/>
        <v>20</v>
      </c>
      <c r="D362" s="34" t="str">
        <f>IF($B362=0,"--",INDEX(DATOS,$B362,O$2))</f>
        <v>--</v>
      </c>
      <c r="E362" s="64" t="s">
        <v>1</v>
      </c>
      <c r="F362" s="36" t="str">
        <f t="shared" si="366"/>
        <v>--</v>
      </c>
      <c r="G362" s="109" t="e">
        <f>VLOOKUP($D362,LOC_UNICOS,G$2,0)</f>
        <v>#N/A</v>
      </c>
      <c r="H362" s="109" t="e">
        <f>VLOOKUP($D362,LOC_UNICOS,H$2,0)</f>
        <v>#N/A</v>
      </c>
      <c r="I362" s="38">
        <f t="array" ref="I362">IF($B362=0,-999,IF(COUNTIFS($Z362:Z362,#N/A)&gt;0,-999,AVERAGE($Z362:Z362)))</f>
        <v>-999</v>
      </c>
      <c r="J362" s="38">
        <f t="array" ref="J362">IF($B362=0,-999,IF(COUNTIFS($Z362:AA362,#N/A)&gt;0,-999,AVERAGE($Z362:AA362)))</f>
        <v>-999</v>
      </c>
      <c r="K362" s="38">
        <f t="array" ref="K362">IF($B362=0,-999,IF(COUNTIFS($Z362:AB362,#N/A)&gt;0,-999,AVERAGE($Z362:AB362)))</f>
        <v>-999</v>
      </c>
      <c r="L362" s="38">
        <f t="array" ref="L362">IF($B362=0,-999,IF(COUNTIFS($Z362:AC362,#N/A)&gt;0,-999,AVERAGE($Z362:AC362)))</f>
        <v>-999</v>
      </c>
      <c r="M362" s="38">
        <f t="shared" si="374"/>
        <v>-999</v>
      </c>
      <c r="N362" s="38">
        <f t="shared" si="404"/>
        <v>-999</v>
      </c>
      <c r="O362" s="38">
        <f t="shared" si="405"/>
        <v>-999</v>
      </c>
      <c r="P362" s="38">
        <f t="shared" si="406"/>
        <v>-999</v>
      </c>
      <c r="Q362" s="37">
        <f t="shared" si="409"/>
        <v>0</v>
      </c>
      <c r="R362" s="37">
        <f t="shared" si="394"/>
        <v>0</v>
      </c>
      <c r="S362" s="37">
        <f t="shared" si="395"/>
        <v>0</v>
      </c>
      <c r="T362" s="37">
        <f t="shared" si="396"/>
        <v>0</v>
      </c>
      <c r="U362" s="37">
        <f t="shared" si="410"/>
        <v>2018</v>
      </c>
      <c r="V362" s="37">
        <f t="shared" ref="V362:X362" si="439">U362-1</f>
        <v>2017</v>
      </c>
      <c r="W362" s="37">
        <f t="shared" si="439"/>
        <v>2016</v>
      </c>
      <c r="X362" s="37">
        <f t="shared" si="439"/>
        <v>2015</v>
      </c>
      <c r="Y362" s="39"/>
      <c r="Z362" s="62" t="e">
        <f>IFERROR(IF($B362=0,#N/A,AVERAGEIFS(INDEX(DATOS,0,$C362),INDEX(DATOS,0,$C362),"&lt;&gt;#N/D",INDEX(DATOS,0,$L$2),0,INDEX(DATOS,0,$M$2),1,INDEX(DATOS,0,$N$2),U362,INDEX(DATOS,0,$O$2),$D362)),#N/A)</f>
        <v>#N/A</v>
      </c>
      <c r="AA362" s="62" t="e">
        <f>IFERROR(IF($B362=0,#N/A,AVERAGEIFS(INDEX(DATOS,0,$C362),INDEX(DATOS,0,$C362),"&lt;&gt;#N/D",INDEX(DATOS,0,$L$2),0,INDEX(DATOS,0,$M$2),1,INDEX(DATOS,0,$N$2),V362,INDEX(DATOS,0,$O$2),$D362)),#N/A)</f>
        <v>#N/A</v>
      </c>
      <c r="AB362" s="62" t="e">
        <f>IFERROR(IF($B362=0,#N/A,AVERAGEIFS(INDEX(DATOS,0,$C362),INDEX(DATOS,0,$C362),"&lt;&gt;#N/D",INDEX(DATOS,0,$L$2),0,INDEX(DATOS,0,$M$2),1,INDEX(DATOS,0,$N$2),W362,INDEX(DATOS,0,$O$2),$D362)),#N/A)</f>
        <v>#N/A</v>
      </c>
      <c r="AC362" s="62" t="e">
        <f>IFERROR(IF($B362=0,#N/A,AVERAGEIFS(INDEX(DATOS,0,$C362),INDEX(DATOS,0,$C362),"&lt;&gt;#N/D",INDEX(DATOS,0,$L$2),0,INDEX(DATOS,0,$M$2),1,INDEX(DATOS,0,$N$2),X362,INDEX(DATOS,0,$O$2),$D362)),#N/A)</f>
        <v>#N/A</v>
      </c>
      <c r="AD362" s="33"/>
      <c r="AE362" s="40">
        <f>IFERROR(IF(ISNA(#REF!),-999,IF(I362=0,0,_xlfn.STDEV.P(#REF!)/I362*100)),-999)</f>
        <v>-999</v>
      </c>
      <c r="AF362" s="40">
        <f>IFERROR(IF(ISNA(#REF!),-999,IF(J362=0,0,_xlfn.STDEV.P(#REF!)/J362*100)),-999)</f>
        <v>-999</v>
      </c>
      <c r="AG362" s="40">
        <f>IFERROR(IF(ISNA(#REF!),-999,IF(K362=0,0,_xlfn.STDEV.P(#REF!)/K362*100)),-999)</f>
        <v>-999</v>
      </c>
      <c r="AH362" s="40">
        <f>IFERROR(IF(ISNA(#REF!),-999,IF(L362=0,0,_xlfn.STDEV.P(#REF!)/L362*100)),-999)</f>
        <v>-999</v>
      </c>
      <c r="AI362" s="40"/>
    </row>
    <row r="363" spans="1:40" x14ac:dyDescent="0.35">
      <c r="A363">
        <f t="shared" si="412"/>
        <v>157</v>
      </c>
      <c r="B363" s="35">
        <f t="array" ref="B363">IF(B362=0,0,MIN(IF(INDEX(DATOS,0,$N$2)=$U363,IF(ISNUMBER(INDEX(DATOS,0,$C363)),IF(INDEX(DATOS,0,$L$2)=0,IF(INDEX(DATOS,0,$M$2)=1,IF(ISNA(MATCH(INDEX(DATOS,0,$O$2),IF($E$7:E362=E363,$D$7:D362),0)),INDEX(DATOS,0,$K$2))))))))</f>
        <v>0</v>
      </c>
      <c r="C363" s="32">
        <f t="shared" si="413"/>
        <v>20</v>
      </c>
      <c r="D363" s="34" t="str">
        <f>IF($B363=0,"--",INDEX(DATOS,$B363,O$2))</f>
        <v>--</v>
      </c>
      <c r="E363" s="64" t="s">
        <v>1</v>
      </c>
      <c r="F363" s="36" t="str">
        <f t="shared" si="366"/>
        <v>--</v>
      </c>
      <c r="G363" s="109" t="e">
        <f>VLOOKUP($D363,LOC_UNICOS,G$2,0)</f>
        <v>#N/A</v>
      </c>
      <c r="H363" s="109" t="e">
        <f>VLOOKUP($D363,LOC_UNICOS,H$2,0)</f>
        <v>#N/A</v>
      </c>
      <c r="I363" s="38">
        <f t="array" ref="I363">IF($B363=0,-999,IF(COUNTIFS($Z363:Z363,#N/A)&gt;0,-999,AVERAGE($Z363:Z363)))</f>
        <v>-999</v>
      </c>
      <c r="J363" s="38">
        <f t="array" ref="J363">IF($B363=0,-999,IF(COUNTIFS($Z363:AA363,#N/A)&gt;0,-999,AVERAGE($Z363:AA363)))</f>
        <v>-999</v>
      </c>
      <c r="K363" s="38">
        <f t="array" ref="K363">IF($B363=0,-999,IF(COUNTIFS($Z363:AB363,#N/A)&gt;0,-999,AVERAGE($Z363:AB363)))</f>
        <v>-999</v>
      </c>
      <c r="L363" s="38">
        <f t="array" ref="L363">IF($B363=0,-999,IF(COUNTIFS($Z363:AC363,#N/A)&gt;0,-999,AVERAGE($Z363:AC363)))</f>
        <v>-999</v>
      </c>
      <c r="M363" s="38">
        <f t="shared" si="374"/>
        <v>-999</v>
      </c>
      <c r="N363" s="38">
        <f t="shared" si="404"/>
        <v>-999</v>
      </c>
      <c r="O363" s="38">
        <f t="shared" si="405"/>
        <v>-999</v>
      </c>
      <c r="P363" s="38">
        <f t="shared" si="406"/>
        <v>-999</v>
      </c>
      <c r="Q363" s="37">
        <f t="shared" si="409"/>
        <v>0</v>
      </c>
      <c r="R363" s="37">
        <f t="shared" si="394"/>
        <v>0</v>
      </c>
      <c r="S363" s="37">
        <f t="shared" si="395"/>
        <v>0</v>
      </c>
      <c r="T363" s="37">
        <f t="shared" si="396"/>
        <v>0</v>
      </c>
      <c r="U363" s="37">
        <f t="shared" si="410"/>
        <v>2018</v>
      </c>
      <c r="V363" s="37">
        <f t="shared" ref="V363:X363" si="440">U363-1</f>
        <v>2017</v>
      </c>
      <c r="W363" s="37">
        <f t="shared" si="440"/>
        <v>2016</v>
      </c>
      <c r="X363" s="37">
        <f t="shared" si="440"/>
        <v>2015</v>
      </c>
      <c r="Y363" s="39"/>
      <c r="Z363" s="62" t="e">
        <f>IFERROR(IF($B363=0,#N/A,AVERAGEIFS(INDEX(DATOS,0,$C363),INDEX(DATOS,0,$C363),"&lt;&gt;#N/D",INDEX(DATOS,0,$L$2),0,INDEX(DATOS,0,$M$2),1,INDEX(DATOS,0,$N$2),U363,INDEX(DATOS,0,$O$2),$D363)),#N/A)</f>
        <v>#N/A</v>
      </c>
      <c r="AA363" s="62" t="e">
        <f>IFERROR(IF($B363=0,#N/A,AVERAGEIFS(INDEX(DATOS,0,$C363),INDEX(DATOS,0,$C363),"&lt;&gt;#N/D",INDEX(DATOS,0,$L$2),0,INDEX(DATOS,0,$M$2),1,INDEX(DATOS,0,$N$2),V363,INDEX(DATOS,0,$O$2),$D363)),#N/A)</f>
        <v>#N/A</v>
      </c>
      <c r="AB363" s="62" t="e">
        <f>IFERROR(IF($B363=0,#N/A,AVERAGEIFS(INDEX(DATOS,0,$C363),INDEX(DATOS,0,$C363),"&lt;&gt;#N/D",INDEX(DATOS,0,$L$2),0,INDEX(DATOS,0,$M$2),1,INDEX(DATOS,0,$N$2),W363,INDEX(DATOS,0,$O$2),$D363)),#N/A)</f>
        <v>#N/A</v>
      </c>
      <c r="AC363" s="62" t="e">
        <f>IFERROR(IF($B363=0,#N/A,AVERAGEIFS(INDEX(DATOS,0,$C363),INDEX(DATOS,0,$C363),"&lt;&gt;#N/D",INDEX(DATOS,0,$L$2),0,INDEX(DATOS,0,$M$2),1,INDEX(DATOS,0,$N$2),X363,INDEX(DATOS,0,$O$2),$D363)),#N/A)</f>
        <v>#N/A</v>
      </c>
      <c r="AD363" s="33"/>
      <c r="AE363" s="40">
        <f>IFERROR(IF(ISNA(#REF!),-999,IF(I363=0,0,_xlfn.STDEV.P(#REF!)/I363*100)),-999)</f>
        <v>-999</v>
      </c>
      <c r="AF363" s="40">
        <f>IFERROR(IF(ISNA(#REF!),-999,IF(J363=0,0,_xlfn.STDEV.P(#REF!)/J363*100)),-999)</f>
        <v>-999</v>
      </c>
      <c r="AG363" s="40">
        <f>IFERROR(IF(ISNA(#REF!),-999,IF(K363=0,0,_xlfn.STDEV.P(#REF!)/K363*100)),-999)</f>
        <v>-999</v>
      </c>
      <c r="AH363" s="40">
        <f>IFERROR(IF(ISNA(#REF!),-999,IF(L363=0,0,_xlfn.STDEV.P(#REF!)/L363*100)),-999)</f>
        <v>-999</v>
      </c>
      <c r="AI363" s="40"/>
    </row>
    <row r="364" spans="1:40" x14ac:dyDescent="0.35">
      <c r="A364">
        <f t="shared" si="412"/>
        <v>158</v>
      </c>
      <c r="B364" s="35">
        <f t="array" ref="B364">IF(B363=0,0,MIN(IF(INDEX(DATOS,0,$N$2)=$U364,IF(ISNUMBER(INDEX(DATOS,0,$C364)),IF(INDEX(DATOS,0,$L$2)=0,IF(INDEX(DATOS,0,$M$2)=1,IF(ISNA(MATCH(INDEX(DATOS,0,$O$2),IF($E$7:E363=E364,$D$7:D363),0)),INDEX(DATOS,0,$K$2))))))))</f>
        <v>0</v>
      </c>
      <c r="C364" s="32">
        <f t="shared" si="413"/>
        <v>20</v>
      </c>
      <c r="D364" s="34" t="str">
        <f>IF($B364=0,"--",INDEX(DATOS,$B364,O$2))</f>
        <v>--</v>
      </c>
      <c r="E364" s="64" t="s">
        <v>1</v>
      </c>
      <c r="F364" s="36" t="str">
        <f t="shared" si="366"/>
        <v>--</v>
      </c>
      <c r="G364" s="109" t="e">
        <f>VLOOKUP($D364,LOC_UNICOS,G$2,0)</f>
        <v>#N/A</v>
      </c>
      <c r="H364" s="109" t="e">
        <f>VLOOKUP($D364,LOC_UNICOS,H$2,0)</f>
        <v>#N/A</v>
      </c>
      <c r="I364" s="38">
        <f t="array" ref="I364">IF($B364=0,-999,IF(COUNTIFS($Z364:Z364,#N/A)&gt;0,-999,AVERAGE($Z364:Z364)))</f>
        <v>-999</v>
      </c>
      <c r="J364" s="38">
        <f t="array" ref="J364">IF($B364=0,-999,IF(COUNTIFS($Z364:AA364,#N/A)&gt;0,-999,AVERAGE($Z364:AA364)))</f>
        <v>-999</v>
      </c>
      <c r="K364" s="38">
        <f t="array" ref="K364">IF($B364=0,-999,IF(COUNTIFS($Z364:AB364,#N/A)&gt;0,-999,AVERAGE($Z364:AB364)))</f>
        <v>-999</v>
      </c>
      <c r="L364" s="38">
        <f t="array" ref="L364">IF($B364=0,-999,IF(COUNTIFS($Z364:AC364,#N/A)&gt;0,-999,AVERAGE($Z364:AC364)))</f>
        <v>-999</v>
      </c>
      <c r="M364" s="38">
        <f t="shared" si="374"/>
        <v>-999</v>
      </c>
      <c r="N364" s="38">
        <f t="shared" si="404"/>
        <v>-999</v>
      </c>
      <c r="O364" s="38">
        <f t="shared" si="405"/>
        <v>-999</v>
      </c>
      <c r="P364" s="38">
        <f t="shared" si="406"/>
        <v>-999</v>
      </c>
      <c r="Q364" s="37">
        <f t="shared" si="409"/>
        <v>0</v>
      </c>
      <c r="R364" s="37">
        <f t="shared" si="394"/>
        <v>0</v>
      </c>
      <c r="S364" s="37">
        <f t="shared" si="395"/>
        <v>0</v>
      </c>
      <c r="T364" s="37">
        <f t="shared" si="396"/>
        <v>0</v>
      </c>
      <c r="U364" s="37">
        <f t="shared" si="410"/>
        <v>2018</v>
      </c>
      <c r="V364" s="37">
        <f t="shared" ref="V364:X364" si="441">U364-1</f>
        <v>2017</v>
      </c>
      <c r="W364" s="37">
        <f t="shared" si="441"/>
        <v>2016</v>
      </c>
      <c r="X364" s="37">
        <f t="shared" si="441"/>
        <v>2015</v>
      </c>
      <c r="Y364" s="39"/>
      <c r="Z364" s="62" t="e">
        <f>IFERROR(IF($B364=0,#N/A,AVERAGEIFS(INDEX(DATOS,0,$C364),INDEX(DATOS,0,$C364),"&lt;&gt;#N/D",INDEX(DATOS,0,$L$2),0,INDEX(DATOS,0,$M$2),1,INDEX(DATOS,0,$N$2),U364,INDEX(DATOS,0,$O$2),$D364)),#N/A)</f>
        <v>#N/A</v>
      </c>
      <c r="AA364" s="62" t="e">
        <f>IFERROR(IF($B364=0,#N/A,AVERAGEIFS(INDEX(DATOS,0,$C364),INDEX(DATOS,0,$C364),"&lt;&gt;#N/D",INDEX(DATOS,0,$L$2),0,INDEX(DATOS,0,$M$2),1,INDEX(DATOS,0,$N$2),V364,INDEX(DATOS,0,$O$2),$D364)),#N/A)</f>
        <v>#N/A</v>
      </c>
      <c r="AB364" s="62" t="e">
        <f>IFERROR(IF($B364=0,#N/A,AVERAGEIFS(INDEX(DATOS,0,$C364),INDEX(DATOS,0,$C364),"&lt;&gt;#N/D",INDEX(DATOS,0,$L$2),0,INDEX(DATOS,0,$M$2),1,INDEX(DATOS,0,$N$2),W364,INDEX(DATOS,0,$O$2),$D364)),#N/A)</f>
        <v>#N/A</v>
      </c>
      <c r="AC364" s="62" t="e">
        <f>IFERROR(IF($B364=0,#N/A,AVERAGEIFS(INDEX(DATOS,0,$C364),INDEX(DATOS,0,$C364),"&lt;&gt;#N/D",INDEX(DATOS,0,$L$2),0,INDEX(DATOS,0,$M$2),1,INDEX(DATOS,0,$N$2),X364,INDEX(DATOS,0,$O$2),$D364)),#N/A)</f>
        <v>#N/A</v>
      </c>
      <c r="AD364" s="33"/>
      <c r="AE364" s="40">
        <f>IFERROR(IF(ISNA(#REF!),-999,IF(I364=0,0,_xlfn.STDEV.P(#REF!)/I364*100)),-999)</f>
        <v>-999</v>
      </c>
      <c r="AF364" s="40">
        <f>IFERROR(IF(ISNA(#REF!),-999,IF(J364=0,0,_xlfn.STDEV.P(#REF!)/J364*100)),-999)</f>
        <v>-999</v>
      </c>
      <c r="AG364" s="40">
        <f>IFERROR(IF(ISNA(#REF!),-999,IF(K364=0,0,_xlfn.STDEV.P(#REF!)/K364*100)),-999)</f>
        <v>-999</v>
      </c>
      <c r="AH364" s="40">
        <f>IFERROR(IF(ISNA(#REF!),-999,IF(L364=0,0,_xlfn.STDEV.P(#REF!)/L364*100)),-999)</f>
        <v>-999</v>
      </c>
      <c r="AI364" s="40"/>
    </row>
    <row r="365" spans="1:40" x14ac:dyDescent="0.35">
      <c r="A365">
        <f t="shared" si="412"/>
        <v>159</v>
      </c>
      <c r="B365" s="35">
        <f t="array" ref="B365">IF(B364=0,0,MIN(IF(INDEX(DATOS,0,$N$2)=$U365,IF(ISNUMBER(INDEX(DATOS,0,$C365)),IF(INDEX(DATOS,0,$L$2)=0,IF(INDEX(DATOS,0,$M$2)=1,IF(ISNA(MATCH(INDEX(DATOS,0,$O$2),IF($E$7:E364=E365,$D$7:D364),0)),INDEX(DATOS,0,$K$2))))))))</f>
        <v>0</v>
      </c>
      <c r="C365" s="32">
        <f t="shared" si="413"/>
        <v>20</v>
      </c>
      <c r="D365" s="34" t="str">
        <f>IF($B365=0,"--",INDEX(DATOS,$B365,O$2))</f>
        <v>--</v>
      </c>
      <c r="E365" s="64" t="s">
        <v>1</v>
      </c>
      <c r="F365" s="36" t="str">
        <f t="shared" ref="F365:F428" si="442">IFERROR(SUBSTITUTE(MID(D365,1,FIND(",",D365)-1),"Departamento de","Dpto."),D365)</f>
        <v>--</v>
      </c>
      <c r="G365" s="109" t="e">
        <f>VLOOKUP($D365,LOC_UNICOS,G$2,0)</f>
        <v>#N/A</v>
      </c>
      <c r="H365" s="109" t="e">
        <f>VLOOKUP($D365,LOC_UNICOS,H$2,0)</f>
        <v>#N/A</v>
      </c>
      <c r="I365" s="38">
        <f t="array" ref="I365">IF($B365=0,-999,IF(COUNTIFS($Z365:Z365,#N/A)&gt;0,-999,AVERAGE($Z365:Z365)))</f>
        <v>-999</v>
      </c>
      <c r="J365" s="38">
        <f t="array" ref="J365">IF($B365=0,-999,IF(COUNTIFS($Z365:AA365,#N/A)&gt;0,-999,AVERAGE($Z365:AA365)))</f>
        <v>-999</v>
      </c>
      <c r="K365" s="38">
        <f t="array" ref="K365">IF($B365=0,-999,IF(COUNTIFS($Z365:AB365,#N/A)&gt;0,-999,AVERAGE($Z365:AB365)))</f>
        <v>-999</v>
      </c>
      <c r="L365" s="38">
        <f t="array" ref="L365">IF($B365=0,-999,IF(COUNTIFS($Z365:AC365,#N/A)&gt;0,-999,AVERAGE($Z365:AC365)))</f>
        <v>-999</v>
      </c>
      <c r="M365" s="38">
        <f t="shared" si="374"/>
        <v>-999</v>
      </c>
      <c r="N365" s="38">
        <f t="shared" si="404"/>
        <v>-999</v>
      </c>
      <c r="O365" s="38">
        <f t="shared" si="405"/>
        <v>-999</v>
      </c>
      <c r="P365" s="38">
        <f t="shared" si="406"/>
        <v>-999</v>
      </c>
      <c r="Q365" s="37">
        <f t="shared" si="409"/>
        <v>0</v>
      </c>
      <c r="R365" s="37">
        <f t="shared" si="394"/>
        <v>0</v>
      </c>
      <c r="S365" s="37">
        <f t="shared" si="395"/>
        <v>0</v>
      </c>
      <c r="T365" s="37">
        <f t="shared" si="396"/>
        <v>0</v>
      </c>
      <c r="U365" s="37">
        <f t="shared" si="410"/>
        <v>2018</v>
      </c>
      <c r="V365" s="37">
        <f t="shared" ref="V365:X365" si="443">U365-1</f>
        <v>2017</v>
      </c>
      <c r="W365" s="37">
        <f t="shared" si="443"/>
        <v>2016</v>
      </c>
      <c r="X365" s="37">
        <f t="shared" si="443"/>
        <v>2015</v>
      </c>
      <c r="Y365" s="39"/>
      <c r="Z365" s="62" t="e">
        <f>IFERROR(IF($B365=0,#N/A,AVERAGEIFS(INDEX(DATOS,0,$C365),INDEX(DATOS,0,$C365),"&lt;&gt;#N/D",INDEX(DATOS,0,$L$2),0,INDEX(DATOS,0,$M$2),1,INDEX(DATOS,0,$N$2),U365,INDEX(DATOS,0,$O$2),$D365)),#N/A)</f>
        <v>#N/A</v>
      </c>
      <c r="AA365" s="62" t="e">
        <f>IFERROR(IF($B365=0,#N/A,AVERAGEIFS(INDEX(DATOS,0,$C365),INDEX(DATOS,0,$C365),"&lt;&gt;#N/D",INDEX(DATOS,0,$L$2),0,INDEX(DATOS,0,$M$2),1,INDEX(DATOS,0,$N$2),V365,INDEX(DATOS,0,$O$2),$D365)),#N/A)</f>
        <v>#N/A</v>
      </c>
      <c r="AB365" s="62" t="e">
        <f>IFERROR(IF($B365=0,#N/A,AVERAGEIFS(INDEX(DATOS,0,$C365),INDEX(DATOS,0,$C365),"&lt;&gt;#N/D",INDEX(DATOS,0,$L$2),0,INDEX(DATOS,0,$M$2),1,INDEX(DATOS,0,$N$2),W365,INDEX(DATOS,0,$O$2),$D365)),#N/A)</f>
        <v>#N/A</v>
      </c>
      <c r="AC365" s="62" t="e">
        <f>IFERROR(IF($B365=0,#N/A,AVERAGEIFS(INDEX(DATOS,0,$C365),INDEX(DATOS,0,$C365),"&lt;&gt;#N/D",INDEX(DATOS,0,$L$2),0,INDEX(DATOS,0,$M$2),1,INDEX(DATOS,0,$N$2),X365,INDEX(DATOS,0,$O$2),$D365)),#N/A)</f>
        <v>#N/A</v>
      </c>
      <c r="AD365" s="33"/>
      <c r="AE365" s="40">
        <f>IFERROR(IF(ISNA(#REF!),-999,IF(I365=0,0,_xlfn.STDEV.P(#REF!)/I365*100)),-999)</f>
        <v>-999</v>
      </c>
      <c r="AF365" s="40">
        <f>IFERROR(IF(ISNA(#REF!),-999,IF(J365=0,0,_xlfn.STDEV.P(#REF!)/J365*100)),-999)</f>
        <v>-999</v>
      </c>
      <c r="AG365" s="40">
        <f>IFERROR(IF(ISNA(#REF!),-999,IF(K365=0,0,_xlfn.STDEV.P(#REF!)/K365*100)),-999)</f>
        <v>-999</v>
      </c>
      <c r="AH365" s="40">
        <f>IFERROR(IF(ISNA(#REF!),-999,IF(L365=0,0,_xlfn.STDEV.P(#REF!)/L365*100)),-999)</f>
        <v>-999</v>
      </c>
      <c r="AI365" s="40"/>
    </row>
    <row r="366" spans="1:40" x14ac:dyDescent="0.35">
      <c r="A366">
        <f t="shared" si="412"/>
        <v>160</v>
      </c>
      <c r="B366" s="35">
        <f t="array" ref="B366">IF(B365=0,0,MIN(IF(INDEX(DATOS,0,$N$2)=$U366,IF(ISNUMBER(INDEX(DATOS,0,$C366)),IF(INDEX(DATOS,0,$L$2)=0,IF(INDEX(DATOS,0,$M$2)=1,IF(ISNA(MATCH(INDEX(DATOS,0,$O$2),IF($E$7:E365=E366,$D$7:D365),0)),INDEX(DATOS,0,$K$2))))))))</f>
        <v>0</v>
      </c>
      <c r="C366" s="32">
        <f t="shared" si="413"/>
        <v>20</v>
      </c>
      <c r="D366" s="34" t="str">
        <f>IF($B366=0,"--",INDEX(DATOS,$B366,O$2))</f>
        <v>--</v>
      </c>
      <c r="E366" s="64" t="s">
        <v>1</v>
      </c>
      <c r="F366" s="36" t="str">
        <f t="shared" si="442"/>
        <v>--</v>
      </c>
      <c r="G366" s="109" t="e">
        <f>VLOOKUP($D366,LOC_UNICOS,G$2,0)</f>
        <v>#N/A</v>
      </c>
      <c r="H366" s="109" t="e">
        <f>VLOOKUP($D366,LOC_UNICOS,H$2,0)</f>
        <v>#N/A</v>
      </c>
      <c r="I366" s="38">
        <f t="array" ref="I366">IF($B366=0,-999,IF(COUNTIFS($Z366:Z366,#N/A)&gt;0,-999,AVERAGE($Z366:Z366)))</f>
        <v>-999</v>
      </c>
      <c r="J366" s="38">
        <f t="array" ref="J366">IF($B366=0,-999,IF(COUNTIFS($Z366:AA366,#N/A)&gt;0,-999,AVERAGE($Z366:AA366)))</f>
        <v>-999</v>
      </c>
      <c r="K366" s="38">
        <f t="array" ref="K366">IF($B366=0,-999,IF(COUNTIFS($Z366:AB366,#N/A)&gt;0,-999,AVERAGE($Z366:AB366)))</f>
        <v>-999</v>
      </c>
      <c r="L366" s="38">
        <f t="array" ref="L366">IF($B366=0,-999,IF(COUNTIFS($Z366:AC366,#N/A)&gt;0,-999,AVERAGE($Z366:AC366)))</f>
        <v>-999</v>
      </c>
      <c r="M366" s="38">
        <f t="shared" si="374"/>
        <v>-999</v>
      </c>
      <c r="N366" s="38">
        <f t="shared" si="404"/>
        <v>-999</v>
      </c>
      <c r="O366" s="38">
        <f t="shared" si="405"/>
        <v>-999</v>
      </c>
      <c r="P366" s="38">
        <f t="shared" si="406"/>
        <v>-999</v>
      </c>
      <c r="Q366" s="37">
        <f t="shared" si="409"/>
        <v>0</v>
      </c>
      <c r="R366" s="37">
        <f t="shared" si="394"/>
        <v>0</v>
      </c>
      <c r="S366" s="37">
        <f t="shared" si="395"/>
        <v>0</v>
      </c>
      <c r="T366" s="37">
        <f t="shared" si="396"/>
        <v>0</v>
      </c>
      <c r="U366" s="37">
        <f t="shared" si="410"/>
        <v>2018</v>
      </c>
      <c r="V366" s="37">
        <f t="shared" ref="V366:X366" si="444">U366-1</f>
        <v>2017</v>
      </c>
      <c r="W366" s="37">
        <f t="shared" si="444"/>
        <v>2016</v>
      </c>
      <c r="X366" s="37">
        <f t="shared" si="444"/>
        <v>2015</v>
      </c>
      <c r="Y366" s="39"/>
      <c r="Z366" s="62" t="e">
        <f>IFERROR(IF($B366=0,#N/A,AVERAGEIFS(INDEX(DATOS,0,$C366),INDEX(DATOS,0,$C366),"&lt;&gt;#N/D",INDEX(DATOS,0,$L$2),0,INDEX(DATOS,0,$M$2),1,INDEX(DATOS,0,$N$2),U366,INDEX(DATOS,0,$O$2),$D366)),#N/A)</f>
        <v>#N/A</v>
      </c>
      <c r="AA366" s="62" t="e">
        <f>IFERROR(IF($B366=0,#N/A,AVERAGEIFS(INDEX(DATOS,0,$C366),INDEX(DATOS,0,$C366),"&lt;&gt;#N/D",INDEX(DATOS,0,$L$2),0,INDEX(DATOS,0,$M$2),1,INDEX(DATOS,0,$N$2),V366,INDEX(DATOS,0,$O$2),$D366)),#N/A)</f>
        <v>#N/A</v>
      </c>
      <c r="AB366" s="62" t="e">
        <f>IFERROR(IF($B366=0,#N/A,AVERAGEIFS(INDEX(DATOS,0,$C366),INDEX(DATOS,0,$C366),"&lt;&gt;#N/D",INDEX(DATOS,0,$L$2),0,INDEX(DATOS,0,$M$2),1,INDEX(DATOS,0,$N$2),W366,INDEX(DATOS,0,$O$2),$D366)),#N/A)</f>
        <v>#N/A</v>
      </c>
      <c r="AC366" s="62" t="e">
        <f>IFERROR(IF($B366=0,#N/A,AVERAGEIFS(INDEX(DATOS,0,$C366),INDEX(DATOS,0,$C366),"&lt;&gt;#N/D",INDEX(DATOS,0,$L$2),0,INDEX(DATOS,0,$M$2),1,INDEX(DATOS,0,$N$2),X366,INDEX(DATOS,0,$O$2),$D366)),#N/A)</f>
        <v>#N/A</v>
      </c>
      <c r="AD366" s="33"/>
      <c r="AE366" s="40">
        <f>IFERROR(IF(ISNA(#REF!),-999,IF(I366=0,0,_xlfn.STDEV.P(#REF!)/I366*100)),-999)</f>
        <v>-999</v>
      </c>
      <c r="AF366" s="40">
        <f>IFERROR(IF(ISNA(#REF!),-999,IF(J366=0,0,_xlfn.STDEV.P(#REF!)/J366*100)),-999)</f>
        <v>-999</v>
      </c>
      <c r="AG366" s="40">
        <f>IFERROR(IF(ISNA(#REF!),-999,IF(K366=0,0,_xlfn.STDEV.P(#REF!)/K366*100)),-999)</f>
        <v>-999</v>
      </c>
      <c r="AH366" s="40">
        <f>IFERROR(IF(ISNA(#REF!),-999,IF(L366=0,0,_xlfn.STDEV.P(#REF!)/L366*100)),-999)</f>
        <v>-999</v>
      </c>
      <c r="AI366" s="40"/>
    </row>
    <row r="367" spans="1:40" x14ac:dyDescent="0.35">
      <c r="A367">
        <f t="shared" si="412"/>
        <v>161</v>
      </c>
      <c r="B367" s="35">
        <f t="array" ref="B367">IF(B366=0,0,MIN(IF(INDEX(DATOS,0,$N$2)=$U367,IF(ISNUMBER(INDEX(DATOS,0,$C367)),IF(INDEX(DATOS,0,$L$2)=0,IF(INDEX(DATOS,0,$M$2)=1,IF(ISNA(MATCH(INDEX(DATOS,0,$O$2),IF($E$7:E366=E367,$D$7:D366),0)),INDEX(DATOS,0,$K$2))))))))</f>
        <v>0</v>
      </c>
      <c r="C367" s="32">
        <f t="shared" si="413"/>
        <v>20</v>
      </c>
      <c r="D367" s="34" t="str">
        <f>IF($B367=0,"--",INDEX(DATOS,$B367,O$2))</f>
        <v>--</v>
      </c>
      <c r="E367" s="64" t="s">
        <v>1</v>
      </c>
      <c r="F367" s="36" t="str">
        <f t="shared" si="442"/>
        <v>--</v>
      </c>
      <c r="G367" s="109" t="e">
        <f>VLOOKUP($D367,LOC_UNICOS,G$2,0)</f>
        <v>#N/A</v>
      </c>
      <c r="H367" s="109" t="e">
        <f>VLOOKUP($D367,LOC_UNICOS,H$2,0)</f>
        <v>#N/A</v>
      </c>
      <c r="I367" s="38">
        <f t="array" ref="I367">IF($B367=0,-999,IF(COUNTIFS($Z367:Z367,#N/A)&gt;0,-999,AVERAGE($Z367:Z367)))</f>
        <v>-999</v>
      </c>
      <c r="J367" s="38">
        <f t="array" ref="J367">IF($B367=0,-999,IF(COUNTIFS($Z367:AA367,#N/A)&gt;0,-999,AVERAGE($Z367:AA367)))</f>
        <v>-999</v>
      </c>
      <c r="K367" s="38">
        <f t="array" ref="K367">IF($B367=0,-999,IF(COUNTIFS($Z367:AB367,#N/A)&gt;0,-999,AVERAGE($Z367:AB367)))</f>
        <v>-999</v>
      </c>
      <c r="L367" s="38">
        <f t="array" ref="L367">IF($B367=0,-999,IF(COUNTIFS($Z367:AC367,#N/A)&gt;0,-999,AVERAGE($Z367:AC367)))</f>
        <v>-999</v>
      </c>
      <c r="M367" s="38">
        <f t="shared" si="374"/>
        <v>-999</v>
      </c>
      <c r="N367" s="38">
        <f t="shared" si="404"/>
        <v>-999</v>
      </c>
      <c r="O367" s="38">
        <f t="shared" si="405"/>
        <v>-999</v>
      </c>
      <c r="P367" s="38">
        <f t="shared" si="406"/>
        <v>-999</v>
      </c>
      <c r="Q367" s="37">
        <f t="shared" si="409"/>
        <v>0</v>
      </c>
      <c r="R367" s="37">
        <f t="shared" si="394"/>
        <v>0</v>
      </c>
      <c r="S367" s="37">
        <f t="shared" si="395"/>
        <v>0</v>
      </c>
      <c r="T367" s="37">
        <f t="shared" si="396"/>
        <v>0</v>
      </c>
      <c r="U367" s="37">
        <f t="shared" si="410"/>
        <v>2018</v>
      </c>
      <c r="V367" s="37">
        <f t="shared" ref="V367:X367" si="445">U367-1</f>
        <v>2017</v>
      </c>
      <c r="W367" s="37">
        <f t="shared" si="445"/>
        <v>2016</v>
      </c>
      <c r="X367" s="37">
        <f t="shared" si="445"/>
        <v>2015</v>
      </c>
      <c r="Y367" s="39"/>
      <c r="Z367" s="62" t="e">
        <f>IFERROR(IF($B367=0,#N/A,AVERAGEIFS(INDEX(DATOS,0,$C367),INDEX(DATOS,0,$C367),"&lt;&gt;#N/D",INDEX(DATOS,0,$L$2),0,INDEX(DATOS,0,$M$2),1,INDEX(DATOS,0,$N$2),U367,INDEX(DATOS,0,$O$2),$D367)),#N/A)</f>
        <v>#N/A</v>
      </c>
      <c r="AA367" s="62" t="e">
        <f>IFERROR(IF($B367=0,#N/A,AVERAGEIFS(INDEX(DATOS,0,$C367),INDEX(DATOS,0,$C367),"&lt;&gt;#N/D",INDEX(DATOS,0,$L$2),0,INDEX(DATOS,0,$M$2),1,INDEX(DATOS,0,$N$2),V367,INDEX(DATOS,0,$O$2),$D367)),#N/A)</f>
        <v>#N/A</v>
      </c>
      <c r="AB367" s="62" t="e">
        <f>IFERROR(IF($B367=0,#N/A,AVERAGEIFS(INDEX(DATOS,0,$C367),INDEX(DATOS,0,$C367),"&lt;&gt;#N/D",INDEX(DATOS,0,$L$2),0,INDEX(DATOS,0,$M$2),1,INDEX(DATOS,0,$N$2),W367,INDEX(DATOS,0,$O$2),$D367)),#N/A)</f>
        <v>#N/A</v>
      </c>
      <c r="AC367" s="62" t="e">
        <f>IFERROR(IF($B367=0,#N/A,AVERAGEIFS(INDEX(DATOS,0,$C367),INDEX(DATOS,0,$C367),"&lt;&gt;#N/D",INDEX(DATOS,0,$L$2),0,INDEX(DATOS,0,$M$2),1,INDEX(DATOS,0,$N$2),X367,INDEX(DATOS,0,$O$2),$D367)),#N/A)</f>
        <v>#N/A</v>
      </c>
      <c r="AD367" s="33"/>
      <c r="AE367" s="40">
        <f>IFERROR(IF(ISNA(#REF!),-999,IF(I367=0,0,_xlfn.STDEV.P(#REF!)/I367*100)),-999)</f>
        <v>-999</v>
      </c>
      <c r="AF367" s="40">
        <f>IFERROR(IF(ISNA(#REF!),-999,IF(J367=0,0,_xlfn.STDEV.P(#REF!)/J367*100)),-999)</f>
        <v>-999</v>
      </c>
      <c r="AG367" s="40">
        <f>IFERROR(IF(ISNA(#REF!),-999,IF(K367=0,0,_xlfn.STDEV.P(#REF!)/K367*100)),-999)</f>
        <v>-999</v>
      </c>
      <c r="AH367" s="40">
        <f>IFERROR(IF(ISNA(#REF!),-999,IF(L367=0,0,_xlfn.STDEV.P(#REF!)/L367*100)),-999)</f>
        <v>-999</v>
      </c>
      <c r="AI367" s="40"/>
    </row>
    <row r="368" spans="1:40" x14ac:dyDescent="0.35">
      <c r="A368">
        <f t="shared" si="412"/>
        <v>162</v>
      </c>
      <c r="B368" s="35">
        <f t="array" ref="B368">IF(B367=0,0,MIN(IF(INDEX(DATOS,0,$N$2)=$U368,IF(ISNUMBER(INDEX(DATOS,0,$C368)),IF(INDEX(DATOS,0,$L$2)=0,IF(INDEX(DATOS,0,$M$2)=1,IF(ISNA(MATCH(INDEX(DATOS,0,$O$2),IF($E$7:E367=E368,$D$7:D367),0)),INDEX(DATOS,0,$K$2))))))))</f>
        <v>0</v>
      </c>
      <c r="C368" s="32">
        <f t="shared" si="413"/>
        <v>20</v>
      </c>
      <c r="D368" s="34" t="str">
        <f>IF($B368=0,"--",INDEX(DATOS,$B368,O$2))</f>
        <v>--</v>
      </c>
      <c r="E368" s="64" t="s">
        <v>1</v>
      </c>
      <c r="F368" s="36" t="str">
        <f t="shared" si="442"/>
        <v>--</v>
      </c>
      <c r="G368" s="109" t="e">
        <f>VLOOKUP($D368,LOC_UNICOS,G$2,0)</f>
        <v>#N/A</v>
      </c>
      <c r="H368" s="109" t="e">
        <f>VLOOKUP($D368,LOC_UNICOS,H$2,0)</f>
        <v>#N/A</v>
      </c>
      <c r="I368" s="38">
        <f t="array" ref="I368">IF($B368=0,-999,IF(COUNTIFS($Z368:Z368,#N/A)&gt;0,-999,AVERAGE($Z368:Z368)))</f>
        <v>-999</v>
      </c>
      <c r="J368" s="38">
        <f t="array" ref="J368">IF($B368=0,-999,IF(COUNTIFS($Z368:AA368,#N/A)&gt;0,-999,AVERAGE($Z368:AA368)))</f>
        <v>-999</v>
      </c>
      <c r="K368" s="38">
        <f t="array" ref="K368">IF($B368=0,-999,IF(COUNTIFS($Z368:AB368,#N/A)&gt;0,-999,AVERAGE($Z368:AB368)))</f>
        <v>-999</v>
      </c>
      <c r="L368" s="38">
        <f t="array" ref="L368">IF($B368=0,-999,IF(COUNTIFS($Z368:AC368,#N/A)&gt;0,-999,AVERAGE($Z368:AC368)))</f>
        <v>-999</v>
      </c>
      <c r="M368" s="38">
        <f t="shared" si="374"/>
        <v>-999</v>
      </c>
      <c r="N368" s="38">
        <f t="shared" si="404"/>
        <v>-999</v>
      </c>
      <c r="O368" s="38">
        <f t="shared" si="405"/>
        <v>-999</v>
      </c>
      <c r="P368" s="38">
        <f t="shared" si="406"/>
        <v>-999</v>
      </c>
      <c r="Q368" s="37">
        <f t="shared" si="409"/>
        <v>0</v>
      </c>
      <c r="R368" s="37">
        <f t="shared" si="394"/>
        <v>0</v>
      </c>
      <c r="S368" s="37">
        <f t="shared" si="395"/>
        <v>0</v>
      </c>
      <c r="T368" s="37">
        <f t="shared" si="396"/>
        <v>0</v>
      </c>
      <c r="U368" s="37">
        <f t="shared" si="410"/>
        <v>2018</v>
      </c>
      <c r="V368" s="37">
        <f t="shared" ref="V368:X368" si="446">U368-1</f>
        <v>2017</v>
      </c>
      <c r="W368" s="37">
        <f t="shared" si="446"/>
        <v>2016</v>
      </c>
      <c r="X368" s="37">
        <f t="shared" si="446"/>
        <v>2015</v>
      </c>
      <c r="Y368" s="39"/>
      <c r="Z368" s="62" t="e">
        <f>IFERROR(IF($B368=0,#N/A,AVERAGEIFS(INDEX(DATOS,0,$C368),INDEX(DATOS,0,$C368),"&lt;&gt;#N/D",INDEX(DATOS,0,$L$2),0,INDEX(DATOS,0,$M$2),1,INDEX(DATOS,0,$N$2),U368,INDEX(DATOS,0,$O$2),$D368)),#N/A)</f>
        <v>#N/A</v>
      </c>
      <c r="AA368" s="62" t="e">
        <f>IFERROR(IF($B368=0,#N/A,AVERAGEIFS(INDEX(DATOS,0,$C368),INDEX(DATOS,0,$C368),"&lt;&gt;#N/D",INDEX(DATOS,0,$L$2),0,INDEX(DATOS,0,$M$2),1,INDEX(DATOS,0,$N$2),V368,INDEX(DATOS,0,$O$2),$D368)),#N/A)</f>
        <v>#N/A</v>
      </c>
      <c r="AB368" s="62" t="e">
        <f>IFERROR(IF($B368=0,#N/A,AVERAGEIFS(INDEX(DATOS,0,$C368),INDEX(DATOS,0,$C368),"&lt;&gt;#N/D",INDEX(DATOS,0,$L$2),0,INDEX(DATOS,0,$M$2),1,INDEX(DATOS,0,$N$2),W368,INDEX(DATOS,0,$O$2),$D368)),#N/A)</f>
        <v>#N/A</v>
      </c>
      <c r="AC368" s="62" t="e">
        <f>IFERROR(IF($B368=0,#N/A,AVERAGEIFS(INDEX(DATOS,0,$C368),INDEX(DATOS,0,$C368),"&lt;&gt;#N/D",INDEX(DATOS,0,$L$2),0,INDEX(DATOS,0,$M$2),1,INDEX(DATOS,0,$N$2),X368,INDEX(DATOS,0,$O$2),$D368)),#N/A)</f>
        <v>#N/A</v>
      </c>
      <c r="AD368" s="33"/>
      <c r="AE368" s="40">
        <f>IFERROR(IF(ISNA(#REF!),-999,IF(I368=0,0,_xlfn.STDEV.P(#REF!)/I368*100)),-999)</f>
        <v>-999</v>
      </c>
      <c r="AF368" s="40">
        <f>IFERROR(IF(ISNA(#REF!),-999,IF(J368=0,0,_xlfn.STDEV.P(#REF!)/J368*100)),-999)</f>
        <v>-999</v>
      </c>
      <c r="AG368" s="40">
        <f>IFERROR(IF(ISNA(#REF!),-999,IF(K368=0,0,_xlfn.STDEV.P(#REF!)/K368*100)),-999)</f>
        <v>-999</v>
      </c>
      <c r="AH368" s="40">
        <f>IFERROR(IF(ISNA(#REF!),-999,IF(L368=0,0,_xlfn.STDEV.P(#REF!)/L368*100)),-999)</f>
        <v>-999</v>
      </c>
      <c r="AI368" s="40"/>
    </row>
    <row r="369" spans="1:35" x14ac:dyDescent="0.35">
      <c r="A369">
        <f t="shared" si="412"/>
        <v>163</v>
      </c>
      <c r="B369" s="35">
        <f t="array" ref="B369">IF(B368=0,0,MIN(IF(INDEX(DATOS,0,$N$2)=$U369,IF(ISNUMBER(INDEX(DATOS,0,$C369)),IF(INDEX(DATOS,0,$L$2)=0,IF(INDEX(DATOS,0,$M$2)=1,IF(ISNA(MATCH(INDEX(DATOS,0,$O$2),IF($E$7:E368=E369,$D$7:D368),0)),INDEX(DATOS,0,$K$2))))))))</f>
        <v>0</v>
      </c>
      <c r="C369" s="32">
        <f t="shared" si="413"/>
        <v>20</v>
      </c>
      <c r="D369" s="34" t="str">
        <f>IF($B369=0,"--",INDEX(DATOS,$B369,O$2))</f>
        <v>--</v>
      </c>
      <c r="E369" s="64" t="s">
        <v>1</v>
      </c>
      <c r="F369" s="36" t="str">
        <f t="shared" si="442"/>
        <v>--</v>
      </c>
      <c r="G369" s="109" t="e">
        <f>VLOOKUP($D369,LOC_UNICOS,G$2,0)</f>
        <v>#N/A</v>
      </c>
      <c r="H369" s="109" t="e">
        <f>VLOOKUP($D369,LOC_UNICOS,H$2,0)</f>
        <v>#N/A</v>
      </c>
      <c r="I369" s="38">
        <f t="array" ref="I369">IF($B369=0,-999,IF(COUNTIFS($Z369:Z369,#N/A)&gt;0,-999,AVERAGE($Z369:Z369)))</f>
        <v>-999</v>
      </c>
      <c r="J369" s="38">
        <f t="array" ref="J369">IF($B369=0,-999,IF(COUNTIFS($Z369:AA369,#N/A)&gt;0,-999,AVERAGE($Z369:AA369)))</f>
        <v>-999</v>
      </c>
      <c r="K369" s="38">
        <f t="array" ref="K369">IF($B369=0,-999,IF(COUNTIFS($Z369:AB369,#N/A)&gt;0,-999,AVERAGE($Z369:AB369)))</f>
        <v>-999</v>
      </c>
      <c r="L369" s="38">
        <f t="array" ref="L369">IF($B369=0,-999,IF(COUNTIFS($Z369:AC369,#N/A)&gt;0,-999,AVERAGE($Z369:AC369)))</f>
        <v>-999</v>
      </c>
      <c r="M369" s="38">
        <f t="shared" si="374"/>
        <v>-999</v>
      </c>
      <c r="N369" s="38">
        <f t="shared" si="404"/>
        <v>-999</v>
      </c>
      <c r="O369" s="38">
        <f t="shared" si="405"/>
        <v>-999</v>
      </c>
      <c r="P369" s="38">
        <f t="shared" si="406"/>
        <v>-999</v>
      </c>
      <c r="Q369" s="37">
        <f t="shared" si="409"/>
        <v>0</v>
      </c>
      <c r="R369" s="37">
        <f t="shared" si="394"/>
        <v>0</v>
      </c>
      <c r="S369" s="37">
        <f t="shared" si="395"/>
        <v>0</v>
      </c>
      <c r="T369" s="37">
        <f t="shared" si="396"/>
        <v>0</v>
      </c>
      <c r="U369" s="37">
        <f t="shared" si="410"/>
        <v>2018</v>
      </c>
      <c r="V369" s="37">
        <f t="shared" ref="V369:X369" si="447">U369-1</f>
        <v>2017</v>
      </c>
      <c r="W369" s="37">
        <f t="shared" si="447"/>
        <v>2016</v>
      </c>
      <c r="X369" s="37">
        <f t="shared" si="447"/>
        <v>2015</v>
      </c>
      <c r="Y369" s="39"/>
      <c r="Z369" s="62" t="e">
        <f>IFERROR(IF($B369=0,#N/A,AVERAGEIFS(INDEX(DATOS,0,$C369),INDEX(DATOS,0,$C369),"&lt;&gt;#N/D",INDEX(DATOS,0,$L$2),0,INDEX(DATOS,0,$M$2),1,INDEX(DATOS,0,$N$2),U369,INDEX(DATOS,0,$O$2),$D369)),#N/A)</f>
        <v>#N/A</v>
      </c>
      <c r="AA369" s="62" t="e">
        <f>IFERROR(IF($B369=0,#N/A,AVERAGEIFS(INDEX(DATOS,0,$C369),INDEX(DATOS,0,$C369),"&lt;&gt;#N/D",INDEX(DATOS,0,$L$2),0,INDEX(DATOS,0,$M$2),1,INDEX(DATOS,0,$N$2),V369,INDEX(DATOS,0,$O$2),$D369)),#N/A)</f>
        <v>#N/A</v>
      </c>
      <c r="AB369" s="62" t="e">
        <f>IFERROR(IF($B369=0,#N/A,AVERAGEIFS(INDEX(DATOS,0,$C369),INDEX(DATOS,0,$C369),"&lt;&gt;#N/D",INDEX(DATOS,0,$L$2),0,INDEX(DATOS,0,$M$2),1,INDEX(DATOS,0,$N$2),W369,INDEX(DATOS,0,$O$2),$D369)),#N/A)</f>
        <v>#N/A</v>
      </c>
      <c r="AC369" s="62" t="e">
        <f>IFERROR(IF($B369=0,#N/A,AVERAGEIFS(INDEX(DATOS,0,$C369),INDEX(DATOS,0,$C369),"&lt;&gt;#N/D",INDEX(DATOS,0,$L$2),0,INDEX(DATOS,0,$M$2),1,INDEX(DATOS,0,$N$2),X369,INDEX(DATOS,0,$O$2),$D369)),#N/A)</f>
        <v>#N/A</v>
      </c>
      <c r="AD369" s="33"/>
      <c r="AE369" s="40">
        <f>IFERROR(IF(ISNA(#REF!),-999,IF(I369=0,0,_xlfn.STDEV.P(#REF!)/I369*100)),-999)</f>
        <v>-999</v>
      </c>
      <c r="AF369" s="40">
        <f>IFERROR(IF(ISNA(#REF!),-999,IF(J369=0,0,_xlfn.STDEV.P(#REF!)/J369*100)),-999)</f>
        <v>-999</v>
      </c>
      <c r="AG369" s="40">
        <f>IFERROR(IF(ISNA(#REF!),-999,IF(K369=0,0,_xlfn.STDEV.P(#REF!)/K369*100)),-999)</f>
        <v>-999</v>
      </c>
      <c r="AH369" s="40">
        <f>IFERROR(IF(ISNA(#REF!),-999,IF(L369=0,0,_xlfn.STDEV.P(#REF!)/L369*100)),-999)</f>
        <v>-999</v>
      </c>
      <c r="AI369" s="40"/>
    </row>
    <row r="370" spans="1:35" x14ac:dyDescent="0.35">
      <c r="A370">
        <f t="shared" si="412"/>
        <v>164</v>
      </c>
      <c r="B370" s="35">
        <f t="array" ref="B370">IF(B369=0,0,MIN(IF(INDEX(DATOS,0,$N$2)=$U370,IF(ISNUMBER(INDEX(DATOS,0,$C370)),IF(INDEX(DATOS,0,$L$2)=0,IF(INDEX(DATOS,0,$M$2)=1,IF(ISNA(MATCH(INDEX(DATOS,0,$O$2),IF($E$7:E369=E370,$D$7:D369),0)),INDEX(DATOS,0,$K$2))))))))</f>
        <v>0</v>
      </c>
      <c r="C370" s="32">
        <f t="shared" si="413"/>
        <v>20</v>
      </c>
      <c r="D370" s="34" t="str">
        <f>IF($B370=0,"--",INDEX(DATOS,$B370,O$2))</f>
        <v>--</v>
      </c>
      <c r="E370" s="64" t="s">
        <v>1</v>
      </c>
      <c r="F370" s="36" t="str">
        <f t="shared" si="442"/>
        <v>--</v>
      </c>
      <c r="G370" s="109" t="e">
        <f>VLOOKUP($D370,LOC_UNICOS,G$2,0)</f>
        <v>#N/A</v>
      </c>
      <c r="H370" s="109" t="e">
        <f>VLOOKUP($D370,LOC_UNICOS,H$2,0)</f>
        <v>#N/A</v>
      </c>
      <c r="I370" s="38">
        <f t="array" ref="I370">IF($B370=0,-999,IF(COUNTIFS($Z370:Z370,#N/A)&gt;0,-999,AVERAGE($Z370:Z370)))</f>
        <v>-999</v>
      </c>
      <c r="J370" s="38">
        <f t="array" ref="J370">IF($B370=0,-999,IF(COUNTIFS($Z370:AA370,#N/A)&gt;0,-999,AVERAGE($Z370:AA370)))</f>
        <v>-999</v>
      </c>
      <c r="K370" s="38">
        <f t="array" ref="K370">IF($B370=0,-999,IF(COUNTIFS($Z370:AB370,#N/A)&gt;0,-999,AVERAGE($Z370:AB370)))</f>
        <v>-999</v>
      </c>
      <c r="L370" s="38">
        <f t="array" ref="L370">IF($B370=0,-999,IF(COUNTIFS($Z370:AC370,#N/A)&gt;0,-999,AVERAGE($Z370:AC370)))</f>
        <v>-999</v>
      </c>
      <c r="M370" s="38">
        <f t="shared" si="374"/>
        <v>-999</v>
      </c>
      <c r="N370" s="38">
        <f t="shared" si="404"/>
        <v>-999</v>
      </c>
      <c r="O370" s="38">
        <f t="shared" si="405"/>
        <v>-999</v>
      </c>
      <c r="P370" s="38">
        <f t="shared" si="406"/>
        <v>-999</v>
      </c>
      <c r="Q370" s="37">
        <f t="shared" si="409"/>
        <v>0</v>
      </c>
      <c r="R370" s="37">
        <f t="shared" si="394"/>
        <v>0</v>
      </c>
      <c r="S370" s="37">
        <f t="shared" si="395"/>
        <v>0</v>
      </c>
      <c r="T370" s="37">
        <f t="shared" si="396"/>
        <v>0</v>
      </c>
      <c r="U370" s="37">
        <f t="shared" si="410"/>
        <v>2018</v>
      </c>
      <c r="V370" s="37">
        <f t="shared" ref="V370:X370" si="448">U370-1</f>
        <v>2017</v>
      </c>
      <c r="W370" s="37">
        <f t="shared" si="448"/>
        <v>2016</v>
      </c>
      <c r="X370" s="37">
        <f t="shared" si="448"/>
        <v>2015</v>
      </c>
      <c r="Y370" s="39"/>
      <c r="Z370" s="62" t="e">
        <f>IFERROR(IF($B370=0,#N/A,AVERAGEIFS(INDEX(DATOS,0,$C370),INDEX(DATOS,0,$C370),"&lt;&gt;#N/D",INDEX(DATOS,0,$L$2),0,INDEX(DATOS,0,$M$2),1,INDEX(DATOS,0,$N$2),U370,INDEX(DATOS,0,$O$2),$D370)),#N/A)</f>
        <v>#N/A</v>
      </c>
      <c r="AA370" s="62" t="e">
        <f>IFERROR(IF($B370=0,#N/A,AVERAGEIFS(INDEX(DATOS,0,$C370),INDEX(DATOS,0,$C370),"&lt;&gt;#N/D",INDEX(DATOS,0,$L$2),0,INDEX(DATOS,0,$M$2),1,INDEX(DATOS,0,$N$2),V370,INDEX(DATOS,0,$O$2),$D370)),#N/A)</f>
        <v>#N/A</v>
      </c>
      <c r="AB370" s="62" t="e">
        <f>IFERROR(IF($B370=0,#N/A,AVERAGEIFS(INDEX(DATOS,0,$C370),INDEX(DATOS,0,$C370),"&lt;&gt;#N/D",INDEX(DATOS,0,$L$2),0,INDEX(DATOS,0,$M$2),1,INDEX(DATOS,0,$N$2),W370,INDEX(DATOS,0,$O$2),$D370)),#N/A)</f>
        <v>#N/A</v>
      </c>
      <c r="AC370" s="62" t="e">
        <f>IFERROR(IF($B370=0,#N/A,AVERAGEIFS(INDEX(DATOS,0,$C370),INDEX(DATOS,0,$C370),"&lt;&gt;#N/D",INDEX(DATOS,0,$L$2),0,INDEX(DATOS,0,$M$2),1,INDEX(DATOS,0,$N$2),X370,INDEX(DATOS,0,$O$2),$D370)),#N/A)</f>
        <v>#N/A</v>
      </c>
      <c r="AD370" s="33"/>
      <c r="AE370" s="40">
        <f>IFERROR(IF(ISNA(#REF!),-999,IF(I370=0,0,_xlfn.STDEV.P(#REF!)/I370*100)),-999)</f>
        <v>-999</v>
      </c>
      <c r="AF370" s="40">
        <f>IFERROR(IF(ISNA(#REF!),-999,IF(J370=0,0,_xlfn.STDEV.P(#REF!)/J370*100)),-999)</f>
        <v>-999</v>
      </c>
      <c r="AG370" s="40">
        <f>IFERROR(IF(ISNA(#REF!),-999,IF(K370=0,0,_xlfn.STDEV.P(#REF!)/K370*100)),-999)</f>
        <v>-999</v>
      </c>
      <c r="AH370" s="40">
        <f>IFERROR(IF(ISNA(#REF!),-999,IF(L370=0,0,_xlfn.STDEV.P(#REF!)/L370*100)),-999)</f>
        <v>-999</v>
      </c>
      <c r="AI370" s="40"/>
    </row>
    <row r="371" spans="1:35" x14ac:dyDescent="0.35">
      <c r="A371">
        <f t="shared" si="412"/>
        <v>165</v>
      </c>
      <c r="B371" s="35">
        <f t="array" ref="B371">IF(B370=0,0,MIN(IF(INDEX(DATOS,0,$N$2)=$U371,IF(ISNUMBER(INDEX(DATOS,0,$C371)),IF(INDEX(DATOS,0,$L$2)=0,IF(INDEX(DATOS,0,$M$2)=1,IF(ISNA(MATCH(INDEX(DATOS,0,$O$2),IF($E$7:E370=E371,$D$7:D370),0)),INDEX(DATOS,0,$K$2))))))))</f>
        <v>0</v>
      </c>
      <c r="C371" s="32">
        <f t="shared" si="413"/>
        <v>20</v>
      </c>
      <c r="D371" s="34" t="str">
        <f>IF($B371=0,"--",INDEX(DATOS,$B371,O$2))</f>
        <v>--</v>
      </c>
      <c r="E371" s="64" t="s">
        <v>1</v>
      </c>
      <c r="F371" s="36" t="str">
        <f t="shared" si="442"/>
        <v>--</v>
      </c>
      <c r="G371" s="109" t="e">
        <f>VLOOKUP($D371,LOC_UNICOS,G$2,0)</f>
        <v>#N/A</v>
      </c>
      <c r="H371" s="109" t="e">
        <f>VLOOKUP($D371,LOC_UNICOS,H$2,0)</f>
        <v>#N/A</v>
      </c>
      <c r="I371" s="38">
        <f t="array" ref="I371">IF($B371=0,-999,IF(COUNTIFS($Z371:Z371,#N/A)&gt;0,-999,AVERAGE($Z371:Z371)))</f>
        <v>-999</v>
      </c>
      <c r="J371" s="38">
        <f t="array" ref="J371">IF($B371=0,-999,IF(COUNTIFS($Z371:AA371,#N/A)&gt;0,-999,AVERAGE($Z371:AA371)))</f>
        <v>-999</v>
      </c>
      <c r="K371" s="38">
        <f t="array" ref="K371">IF($B371=0,-999,IF(COUNTIFS($Z371:AB371,#N/A)&gt;0,-999,AVERAGE($Z371:AB371)))</f>
        <v>-999</v>
      </c>
      <c r="L371" s="38">
        <f t="array" ref="L371">IF($B371=0,-999,IF(COUNTIFS($Z371:AC371,#N/A)&gt;0,-999,AVERAGE($Z371:AC371)))</f>
        <v>-999</v>
      </c>
      <c r="M371" s="38">
        <f t="shared" si="374"/>
        <v>-999</v>
      </c>
      <c r="N371" s="38">
        <f t="shared" si="404"/>
        <v>-999</v>
      </c>
      <c r="O371" s="38">
        <f t="shared" si="405"/>
        <v>-999</v>
      </c>
      <c r="P371" s="38">
        <f t="shared" si="406"/>
        <v>-999</v>
      </c>
      <c r="Q371" s="37">
        <f t="shared" si="409"/>
        <v>0</v>
      </c>
      <c r="R371" s="37">
        <f t="shared" si="394"/>
        <v>0</v>
      </c>
      <c r="S371" s="37">
        <f t="shared" si="395"/>
        <v>0</v>
      </c>
      <c r="T371" s="37">
        <f t="shared" si="396"/>
        <v>0</v>
      </c>
      <c r="U371" s="37">
        <f t="shared" si="410"/>
        <v>2018</v>
      </c>
      <c r="V371" s="37">
        <f t="shared" ref="V371:X371" si="449">U371-1</f>
        <v>2017</v>
      </c>
      <c r="W371" s="37">
        <f t="shared" si="449"/>
        <v>2016</v>
      </c>
      <c r="X371" s="37">
        <f t="shared" si="449"/>
        <v>2015</v>
      </c>
      <c r="Y371" s="39"/>
      <c r="Z371" s="62" t="e">
        <f>IFERROR(IF($B371=0,#N/A,AVERAGEIFS(INDEX(DATOS,0,$C371),INDEX(DATOS,0,$C371),"&lt;&gt;#N/D",INDEX(DATOS,0,$L$2),0,INDEX(DATOS,0,$M$2),1,INDEX(DATOS,0,$N$2),U371,INDEX(DATOS,0,$O$2),$D371)),#N/A)</f>
        <v>#N/A</v>
      </c>
      <c r="AA371" s="62" t="e">
        <f>IFERROR(IF($B371=0,#N/A,AVERAGEIFS(INDEX(DATOS,0,$C371),INDEX(DATOS,0,$C371),"&lt;&gt;#N/D",INDEX(DATOS,0,$L$2),0,INDEX(DATOS,0,$M$2),1,INDEX(DATOS,0,$N$2),V371,INDEX(DATOS,0,$O$2),$D371)),#N/A)</f>
        <v>#N/A</v>
      </c>
      <c r="AB371" s="62" t="e">
        <f>IFERROR(IF($B371=0,#N/A,AVERAGEIFS(INDEX(DATOS,0,$C371),INDEX(DATOS,0,$C371),"&lt;&gt;#N/D",INDEX(DATOS,0,$L$2),0,INDEX(DATOS,0,$M$2),1,INDEX(DATOS,0,$N$2),W371,INDEX(DATOS,0,$O$2),$D371)),#N/A)</f>
        <v>#N/A</v>
      </c>
      <c r="AC371" s="62" t="e">
        <f>IFERROR(IF($B371=0,#N/A,AVERAGEIFS(INDEX(DATOS,0,$C371),INDEX(DATOS,0,$C371),"&lt;&gt;#N/D",INDEX(DATOS,0,$L$2),0,INDEX(DATOS,0,$M$2),1,INDEX(DATOS,0,$N$2),X371,INDEX(DATOS,0,$O$2),$D371)),#N/A)</f>
        <v>#N/A</v>
      </c>
      <c r="AD371" s="33"/>
      <c r="AE371" s="40">
        <f>IFERROR(IF(ISNA(#REF!),-999,IF(I371=0,0,_xlfn.STDEV.P(#REF!)/I371*100)),-999)</f>
        <v>-999</v>
      </c>
      <c r="AF371" s="40">
        <f>IFERROR(IF(ISNA(#REF!),-999,IF(J371=0,0,_xlfn.STDEV.P(#REF!)/J371*100)),-999)</f>
        <v>-999</v>
      </c>
      <c r="AG371" s="40">
        <f>IFERROR(IF(ISNA(#REF!),-999,IF(K371=0,0,_xlfn.STDEV.P(#REF!)/K371*100)),-999)</f>
        <v>-999</v>
      </c>
      <c r="AH371" s="40">
        <f>IFERROR(IF(ISNA(#REF!),-999,IF(L371=0,0,_xlfn.STDEV.P(#REF!)/L371*100)),-999)</f>
        <v>-999</v>
      </c>
      <c r="AI371" s="40"/>
    </row>
    <row r="372" spans="1:35" x14ac:dyDescent="0.35">
      <c r="A372">
        <f t="shared" si="412"/>
        <v>166</v>
      </c>
      <c r="B372" s="35">
        <f t="array" ref="B372">IF(B371=0,0,MIN(IF(INDEX(DATOS,0,$N$2)=$U372,IF(ISNUMBER(INDEX(DATOS,0,$C372)),IF(INDEX(DATOS,0,$L$2)=0,IF(INDEX(DATOS,0,$M$2)=1,IF(ISNA(MATCH(INDEX(DATOS,0,$O$2),IF($E$7:E371=E372,$D$7:D371),0)),INDEX(DATOS,0,$K$2))))))))</f>
        <v>0</v>
      </c>
      <c r="C372" s="32">
        <f t="shared" si="413"/>
        <v>20</v>
      </c>
      <c r="D372" s="34" t="str">
        <f>IF($B372=0,"--",INDEX(DATOS,$B372,O$2))</f>
        <v>--</v>
      </c>
      <c r="E372" s="64" t="s">
        <v>1</v>
      </c>
      <c r="F372" s="36" t="str">
        <f t="shared" si="442"/>
        <v>--</v>
      </c>
      <c r="G372" s="109" t="e">
        <f>VLOOKUP($D372,LOC_UNICOS,G$2,0)</f>
        <v>#N/A</v>
      </c>
      <c r="H372" s="109" t="e">
        <f>VLOOKUP($D372,LOC_UNICOS,H$2,0)</f>
        <v>#N/A</v>
      </c>
      <c r="I372" s="38">
        <f t="array" ref="I372">IF($B372=0,-999,IF(COUNTIFS($Z372:Z372,#N/A)&gt;0,-999,AVERAGE($Z372:Z372)))</f>
        <v>-999</v>
      </c>
      <c r="J372" s="38">
        <f t="array" ref="J372">IF($B372=0,-999,IF(COUNTIFS($Z372:AA372,#N/A)&gt;0,-999,AVERAGE($Z372:AA372)))</f>
        <v>-999</v>
      </c>
      <c r="K372" s="38">
        <f t="array" ref="K372">IF($B372=0,-999,IF(COUNTIFS($Z372:AB372,#N/A)&gt;0,-999,AVERAGE($Z372:AB372)))</f>
        <v>-999</v>
      </c>
      <c r="L372" s="38">
        <f t="array" ref="L372">IF($B372=0,-999,IF(COUNTIFS($Z372:AC372,#N/A)&gt;0,-999,AVERAGE($Z372:AC372)))</f>
        <v>-999</v>
      </c>
      <c r="M372" s="38">
        <f t="shared" ref="M372:M406" si="450">IFERROR(AE372,-999)</f>
        <v>-999</v>
      </c>
      <c r="N372" s="38">
        <f t="shared" si="404"/>
        <v>-999</v>
      </c>
      <c r="O372" s="38">
        <f t="shared" si="405"/>
        <v>-999</v>
      </c>
      <c r="P372" s="38">
        <f t="shared" si="406"/>
        <v>-999</v>
      </c>
      <c r="Q372" s="37">
        <f t="shared" si="409"/>
        <v>0</v>
      </c>
      <c r="R372" s="37">
        <f t="shared" si="394"/>
        <v>0</v>
      </c>
      <c r="S372" s="37">
        <f t="shared" si="395"/>
        <v>0</v>
      </c>
      <c r="T372" s="37">
        <f t="shared" si="396"/>
        <v>0</v>
      </c>
      <c r="U372" s="37">
        <f t="shared" si="410"/>
        <v>2018</v>
      </c>
      <c r="V372" s="37">
        <f t="shared" ref="V372:X372" si="451">U372-1</f>
        <v>2017</v>
      </c>
      <c r="W372" s="37">
        <f t="shared" si="451"/>
        <v>2016</v>
      </c>
      <c r="X372" s="37">
        <f t="shared" si="451"/>
        <v>2015</v>
      </c>
      <c r="Y372" s="39"/>
      <c r="Z372" s="62" t="e">
        <f>IFERROR(IF($B372=0,#N/A,AVERAGEIFS(INDEX(DATOS,0,$C372),INDEX(DATOS,0,$C372),"&lt;&gt;#N/D",INDEX(DATOS,0,$L$2),0,INDEX(DATOS,0,$M$2),1,INDEX(DATOS,0,$N$2),U372,INDEX(DATOS,0,$O$2),$D372)),#N/A)</f>
        <v>#N/A</v>
      </c>
      <c r="AA372" s="62" t="e">
        <f>IFERROR(IF($B372=0,#N/A,AVERAGEIFS(INDEX(DATOS,0,$C372),INDEX(DATOS,0,$C372),"&lt;&gt;#N/D",INDEX(DATOS,0,$L$2),0,INDEX(DATOS,0,$M$2),1,INDEX(DATOS,0,$N$2),V372,INDEX(DATOS,0,$O$2),$D372)),#N/A)</f>
        <v>#N/A</v>
      </c>
      <c r="AB372" s="62" t="e">
        <f>IFERROR(IF($B372=0,#N/A,AVERAGEIFS(INDEX(DATOS,0,$C372),INDEX(DATOS,0,$C372),"&lt;&gt;#N/D",INDEX(DATOS,0,$L$2),0,INDEX(DATOS,0,$M$2),1,INDEX(DATOS,0,$N$2),W372,INDEX(DATOS,0,$O$2),$D372)),#N/A)</f>
        <v>#N/A</v>
      </c>
      <c r="AC372" s="62" t="e">
        <f>IFERROR(IF($B372=0,#N/A,AVERAGEIFS(INDEX(DATOS,0,$C372),INDEX(DATOS,0,$C372),"&lt;&gt;#N/D",INDEX(DATOS,0,$L$2),0,INDEX(DATOS,0,$M$2),1,INDEX(DATOS,0,$N$2),X372,INDEX(DATOS,0,$O$2),$D372)),#N/A)</f>
        <v>#N/A</v>
      </c>
      <c r="AD372" s="33"/>
      <c r="AE372" s="40">
        <f>IFERROR(IF(ISNA(#REF!),-999,IF(I372=0,0,_xlfn.STDEV.P(#REF!)/I372*100)),-999)</f>
        <v>-999</v>
      </c>
      <c r="AF372" s="40">
        <f>IFERROR(IF(ISNA(#REF!),-999,IF(J372=0,0,_xlfn.STDEV.P(#REF!)/J372*100)),-999)</f>
        <v>-999</v>
      </c>
      <c r="AG372" s="40">
        <f>IFERROR(IF(ISNA(#REF!),-999,IF(K372=0,0,_xlfn.STDEV.P(#REF!)/K372*100)),-999)</f>
        <v>-999</v>
      </c>
      <c r="AH372" s="40">
        <f>IFERROR(IF(ISNA(#REF!),-999,IF(L372=0,0,_xlfn.STDEV.P(#REF!)/L372*100)),-999)</f>
        <v>-999</v>
      </c>
      <c r="AI372" s="40"/>
    </row>
    <row r="373" spans="1:35" x14ac:dyDescent="0.35">
      <c r="A373">
        <f t="shared" si="412"/>
        <v>167</v>
      </c>
      <c r="B373" s="35">
        <f t="array" ref="B373">IF(B372=0,0,MIN(IF(INDEX(DATOS,0,$N$2)=$U373,IF(ISNUMBER(INDEX(DATOS,0,$C373)),IF(INDEX(DATOS,0,$L$2)=0,IF(INDEX(DATOS,0,$M$2)=1,IF(ISNA(MATCH(INDEX(DATOS,0,$O$2),IF($E$7:E372=E373,$D$7:D372),0)),INDEX(DATOS,0,$K$2))))))))</f>
        <v>0</v>
      </c>
      <c r="C373" s="32">
        <f t="shared" si="413"/>
        <v>20</v>
      </c>
      <c r="D373" s="34" t="str">
        <f>IF($B373=0,"--",INDEX(DATOS,$B373,O$2))</f>
        <v>--</v>
      </c>
      <c r="E373" s="64" t="s">
        <v>1</v>
      </c>
      <c r="F373" s="36" t="str">
        <f t="shared" si="442"/>
        <v>--</v>
      </c>
      <c r="G373" s="109" t="e">
        <f>VLOOKUP($D373,LOC_UNICOS,G$2,0)</f>
        <v>#N/A</v>
      </c>
      <c r="H373" s="109" t="e">
        <f>VLOOKUP($D373,LOC_UNICOS,H$2,0)</f>
        <v>#N/A</v>
      </c>
      <c r="I373" s="38">
        <f t="array" ref="I373">IF($B373=0,-999,IF(COUNTIFS($Z373:Z373,#N/A)&gt;0,-999,AVERAGE($Z373:Z373)))</f>
        <v>-999</v>
      </c>
      <c r="J373" s="38">
        <f t="array" ref="J373">IF($B373=0,-999,IF(COUNTIFS($Z373:AA373,#N/A)&gt;0,-999,AVERAGE($Z373:AA373)))</f>
        <v>-999</v>
      </c>
      <c r="K373" s="38">
        <f t="array" ref="K373">IF($B373=0,-999,IF(COUNTIFS($Z373:AB373,#N/A)&gt;0,-999,AVERAGE($Z373:AB373)))</f>
        <v>-999</v>
      </c>
      <c r="L373" s="38">
        <f t="array" ref="L373">IF($B373=0,-999,IF(COUNTIFS($Z373:AC373,#N/A)&gt;0,-999,AVERAGE($Z373:AC373)))</f>
        <v>-999</v>
      </c>
      <c r="M373" s="38">
        <f t="shared" si="450"/>
        <v>-999</v>
      </c>
      <c r="N373" s="38">
        <f t="shared" si="404"/>
        <v>-999</v>
      </c>
      <c r="O373" s="38">
        <f t="shared" si="405"/>
        <v>-999</v>
      </c>
      <c r="P373" s="38">
        <f t="shared" si="406"/>
        <v>-999</v>
      </c>
      <c r="Q373" s="37">
        <f t="shared" si="409"/>
        <v>0</v>
      </c>
      <c r="R373" s="37">
        <f t="shared" si="394"/>
        <v>0</v>
      </c>
      <c r="S373" s="37">
        <f t="shared" si="395"/>
        <v>0</v>
      </c>
      <c r="T373" s="37">
        <f t="shared" si="396"/>
        <v>0</v>
      </c>
      <c r="U373" s="37">
        <f t="shared" si="410"/>
        <v>2018</v>
      </c>
      <c r="V373" s="37">
        <f t="shared" ref="V373:X373" si="452">U373-1</f>
        <v>2017</v>
      </c>
      <c r="W373" s="37">
        <f t="shared" si="452"/>
        <v>2016</v>
      </c>
      <c r="X373" s="37">
        <f t="shared" si="452"/>
        <v>2015</v>
      </c>
      <c r="Y373" s="39"/>
      <c r="Z373" s="62" t="e">
        <f>IFERROR(IF($B373=0,#N/A,AVERAGEIFS(INDEX(DATOS,0,$C373),INDEX(DATOS,0,$C373),"&lt;&gt;#N/D",INDEX(DATOS,0,$L$2),0,INDEX(DATOS,0,$M$2),1,INDEX(DATOS,0,$N$2),U373,INDEX(DATOS,0,$O$2),$D373)),#N/A)</f>
        <v>#N/A</v>
      </c>
      <c r="AA373" s="62" t="e">
        <f>IFERROR(IF($B373=0,#N/A,AVERAGEIFS(INDEX(DATOS,0,$C373),INDEX(DATOS,0,$C373),"&lt;&gt;#N/D",INDEX(DATOS,0,$L$2),0,INDEX(DATOS,0,$M$2),1,INDEX(DATOS,0,$N$2),V373,INDEX(DATOS,0,$O$2),$D373)),#N/A)</f>
        <v>#N/A</v>
      </c>
      <c r="AB373" s="62" t="e">
        <f>IFERROR(IF($B373=0,#N/A,AVERAGEIFS(INDEX(DATOS,0,$C373),INDEX(DATOS,0,$C373),"&lt;&gt;#N/D",INDEX(DATOS,0,$L$2),0,INDEX(DATOS,0,$M$2),1,INDEX(DATOS,0,$N$2),W373,INDEX(DATOS,0,$O$2),$D373)),#N/A)</f>
        <v>#N/A</v>
      </c>
      <c r="AC373" s="62" t="e">
        <f>IFERROR(IF($B373=0,#N/A,AVERAGEIFS(INDEX(DATOS,0,$C373),INDEX(DATOS,0,$C373),"&lt;&gt;#N/D",INDEX(DATOS,0,$L$2),0,INDEX(DATOS,0,$M$2),1,INDEX(DATOS,0,$N$2),X373,INDEX(DATOS,0,$O$2),$D373)),#N/A)</f>
        <v>#N/A</v>
      </c>
      <c r="AD373" s="33"/>
      <c r="AE373" s="40">
        <f>IFERROR(IF(ISNA(#REF!),-999,IF(I373=0,0,_xlfn.STDEV.P(#REF!)/I373*100)),-999)</f>
        <v>-999</v>
      </c>
      <c r="AF373" s="40">
        <f>IFERROR(IF(ISNA(#REF!),-999,IF(J373=0,0,_xlfn.STDEV.P(#REF!)/J373*100)),-999)</f>
        <v>-999</v>
      </c>
      <c r="AG373" s="40">
        <f>IFERROR(IF(ISNA(#REF!),-999,IF(K373=0,0,_xlfn.STDEV.P(#REF!)/K373*100)),-999)</f>
        <v>-999</v>
      </c>
      <c r="AH373" s="40">
        <f>IFERROR(IF(ISNA(#REF!),-999,IF(L373=0,0,_xlfn.STDEV.P(#REF!)/L373*100)),-999)</f>
        <v>-999</v>
      </c>
      <c r="AI373" s="40"/>
    </row>
    <row r="374" spans="1:35" x14ac:dyDescent="0.35">
      <c r="A374">
        <f t="shared" si="412"/>
        <v>168</v>
      </c>
      <c r="B374" s="35">
        <f t="array" ref="B374">IF(B373=0,0,MIN(IF(INDEX(DATOS,0,$N$2)=$U374,IF(ISNUMBER(INDEX(DATOS,0,$C374)),IF(INDEX(DATOS,0,$L$2)=0,IF(INDEX(DATOS,0,$M$2)=1,IF(ISNA(MATCH(INDEX(DATOS,0,$O$2),IF($E$7:E373=E374,$D$7:D373),0)),INDEX(DATOS,0,$K$2))))))))</f>
        <v>0</v>
      </c>
      <c r="C374" s="32">
        <f t="shared" si="413"/>
        <v>20</v>
      </c>
      <c r="D374" s="34" t="str">
        <f>IF($B374=0,"--",INDEX(DATOS,$B374,O$2))</f>
        <v>--</v>
      </c>
      <c r="E374" s="64" t="s">
        <v>1</v>
      </c>
      <c r="F374" s="36" t="str">
        <f t="shared" si="442"/>
        <v>--</v>
      </c>
      <c r="G374" s="109" t="e">
        <f>VLOOKUP($D374,LOC_UNICOS,G$2,0)</f>
        <v>#N/A</v>
      </c>
      <c r="H374" s="109" t="e">
        <f>VLOOKUP($D374,LOC_UNICOS,H$2,0)</f>
        <v>#N/A</v>
      </c>
      <c r="I374" s="38">
        <f t="array" ref="I374">IF($B374=0,-999,IF(COUNTIFS($Z374:Z374,#N/A)&gt;0,-999,AVERAGE($Z374:Z374)))</f>
        <v>-999</v>
      </c>
      <c r="J374" s="38">
        <f t="array" ref="J374">IF($B374=0,-999,IF(COUNTIFS($Z374:AA374,#N/A)&gt;0,-999,AVERAGE($Z374:AA374)))</f>
        <v>-999</v>
      </c>
      <c r="K374" s="38">
        <f t="array" ref="K374">IF($B374=0,-999,IF(COUNTIFS($Z374:AB374,#N/A)&gt;0,-999,AVERAGE($Z374:AB374)))</f>
        <v>-999</v>
      </c>
      <c r="L374" s="38">
        <f t="array" ref="L374">IF($B374=0,-999,IF(COUNTIFS($Z374:AC374,#N/A)&gt;0,-999,AVERAGE($Z374:AC374)))</f>
        <v>-999</v>
      </c>
      <c r="M374" s="38">
        <f t="shared" si="450"/>
        <v>-999</v>
      </c>
      <c r="N374" s="38">
        <f t="shared" si="404"/>
        <v>-999</v>
      </c>
      <c r="O374" s="38">
        <f t="shared" si="405"/>
        <v>-999</v>
      </c>
      <c r="P374" s="38">
        <f t="shared" si="406"/>
        <v>-999</v>
      </c>
      <c r="Q374" s="37">
        <f t="shared" si="409"/>
        <v>0</v>
      </c>
      <c r="R374" s="37">
        <f t="shared" si="394"/>
        <v>0</v>
      </c>
      <c r="S374" s="37">
        <f t="shared" si="395"/>
        <v>0</v>
      </c>
      <c r="T374" s="37">
        <f t="shared" si="396"/>
        <v>0</v>
      </c>
      <c r="U374" s="37">
        <f t="shared" si="410"/>
        <v>2018</v>
      </c>
      <c r="V374" s="37">
        <f t="shared" ref="V374:X374" si="453">U374-1</f>
        <v>2017</v>
      </c>
      <c r="W374" s="37">
        <f t="shared" si="453"/>
        <v>2016</v>
      </c>
      <c r="X374" s="37">
        <f t="shared" si="453"/>
        <v>2015</v>
      </c>
      <c r="Y374" s="39"/>
      <c r="Z374" s="62" t="e">
        <f>IFERROR(IF($B374=0,#N/A,AVERAGEIFS(INDEX(DATOS,0,$C374),INDEX(DATOS,0,$C374),"&lt;&gt;#N/D",INDEX(DATOS,0,$L$2),0,INDEX(DATOS,0,$M$2),1,INDEX(DATOS,0,$N$2),U374,INDEX(DATOS,0,$O$2),$D374)),#N/A)</f>
        <v>#N/A</v>
      </c>
      <c r="AA374" s="62" t="e">
        <f>IFERROR(IF($B374=0,#N/A,AVERAGEIFS(INDEX(DATOS,0,$C374),INDEX(DATOS,0,$C374),"&lt;&gt;#N/D",INDEX(DATOS,0,$L$2),0,INDEX(DATOS,0,$M$2),1,INDEX(DATOS,0,$N$2),V374,INDEX(DATOS,0,$O$2),$D374)),#N/A)</f>
        <v>#N/A</v>
      </c>
      <c r="AB374" s="62" t="e">
        <f>IFERROR(IF($B374=0,#N/A,AVERAGEIFS(INDEX(DATOS,0,$C374),INDEX(DATOS,0,$C374),"&lt;&gt;#N/D",INDEX(DATOS,0,$L$2),0,INDEX(DATOS,0,$M$2),1,INDEX(DATOS,0,$N$2),W374,INDEX(DATOS,0,$O$2),$D374)),#N/A)</f>
        <v>#N/A</v>
      </c>
      <c r="AC374" s="62" t="e">
        <f>IFERROR(IF($B374=0,#N/A,AVERAGEIFS(INDEX(DATOS,0,$C374),INDEX(DATOS,0,$C374),"&lt;&gt;#N/D",INDEX(DATOS,0,$L$2),0,INDEX(DATOS,0,$M$2),1,INDEX(DATOS,0,$N$2),X374,INDEX(DATOS,0,$O$2),$D374)),#N/A)</f>
        <v>#N/A</v>
      </c>
      <c r="AD374" s="33"/>
      <c r="AE374" s="40">
        <f>IFERROR(IF(ISNA(#REF!),-999,IF(I374=0,0,_xlfn.STDEV.P(#REF!)/I374*100)),-999)</f>
        <v>-999</v>
      </c>
      <c r="AF374" s="40">
        <f>IFERROR(IF(ISNA(#REF!),-999,IF(J374=0,0,_xlfn.STDEV.P(#REF!)/J374*100)),-999)</f>
        <v>-999</v>
      </c>
      <c r="AG374" s="40">
        <f>IFERROR(IF(ISNA(#REF!),-999,IF(K374=0,0,_xlfn.STDEV.P(#REF!)/K374*100)),-999)</f>
        <v>-999</v>
      </c>
      <c r="AH374" s="40">
        <f>IFERROR(IF(ISNA(#REF!),-999,IF(L374=0,0,_xlfn.STDEV.P(#REF!)/L374*100)),-999)</f>
        <v>-999</v>
      </c>
      <c r="AI374" s="40"/>
    </row>
    <row r="375" spans="1:35" x14ac:dyDescent="0.35">
      <c r="A375">
        <f t="shared" si="412"/>
        <v>169</v>
      </c>
      <c r="B375" s="35">
        <f t="array" ref="B375">IF(B374=0,0,MIN(IF(INDEX(DATOS,0,$N$2)=$U375,IF(ISNUMBER(INDEX(DATOS,0,$C375)),IF(INDEX(DATOS,0,$L$2)=0,IF(INDEX(DATOS,0,$M$2)=1,IF(ISNA(MATCH(INDEX(DATOS,0,$O$2),IF($E$7:E374=E375,$D$7:D374),0)),INDEX(DATOS,0,$K$2))))))))</f>
        <v>0</v>
      </c>
      <c r="C375" s="32">
        <f t="shared" si="413"/>
        <v>20</v>
      </c>
      <c r="D375" s="34" t="str">
        <f>IF($B375=0,"--",INDEX(DATOS,$B375,O$2))</f>
        <v>--</v>
      </c>
      <c r="E375" s="64" t="s">
        <v>1</v>
      </c>
      <c r="F375" s="36" t="str">
        <f t="shared" si="442"/>
        <v>--</v>
      </c>
      <c r="G375" s="109" t="e">
        <f>VLOOKUP($D375,LOC_UNICOS,G$2,0)</f>
        <v>#N/A</v>
      </c>
      <c r="H375" s="109" t="e">
        <f>VLOOKUP($D375,LOC_UNICOS,H$2,0)</f>
        <v>#N/A</v>
      </c>
      <c r="I375" s="38">
        <f t="array" ref="I375">IF($B375=0,-999,IF(COUNTIFS($Z375:Z375,#N/A)&gt;0,-999,AVERAGE($Z375:Z375)))</f>
        <v>-999</v>
      </c>
      <c r="J375" s="38">
        <f t="array" ref="J375">IF($B375=0,-999,IF(COUNTIFS($Z375:AA375,#N/A)&gt;0,-999,AVERAGE($Z375:AA375)))</f>
        <v>-999</v>
      </c>
      <c r="K375" s="38">
        <f t="array" ref="K375">IF($B375=0,-999,IF(COUNTIFS($Z375:AB375,#N/A)&gt;0,-999,AVERAGE($Z375:AB375)))</f>
        <v>-999</v>
      </c>
      <c r="L375" s="38">
        <f t="array" ref="L375">IF($B375=0,-999,IF(COUNTIFS($Z375:AC375,#N/A)&gt;0,-999,AVERAGE($Z375:AC375)))</f>
        <v>-999</v>
      </c>
      <c r="M375" s="38">
        <f t="shared" si="450"/>
        <v>-999</v>
      </c>
      <c r="N375" s="38">
        <f t="shared" si="404"/>
        <v>-999</v>
      </c>
      <c r="O375" s="38">
        <f t="shared" si="405"/>
        <v>-999</v>
      </c>
      <c r="P375" s="38">
        <f t="shared" si="406"/>
        <v>-999</v>
      </c>
      <c r="Q375" s="37">
        <f t="shared" si="409"/>
        <v>0</v>
      </c>
      <c r="R375" s="37">
        <f t="shared" si="394"/>
        <v>0</v>
      </c>
      <c r="S375" s="37">
        <f t="shared" si="395"/>
        <v>0</v>
      </c>
      <c r="T375" s="37">
        <f t="shared" si="396"/>
        <v>0</v>
      </c>
      <c r="U375" s="37">
        <f t="shared" si="410"/>
        <v>2018</v>
      </c>
      <c r="V375" s="37">
        <f t="shared" ref="V375:X375" si="454">U375-1</f>
        <v>2017</v>
      </c>
      <c r="W375" s="37">
        <f t="shared" si="454"/>
        <v>2016</v>
      </c>
      <c r="X375" s="37">
        <f t="shared" si="454"/>
        <v>2015</v>
      </c>
      <c r="Y375" s="39"/>
      <c r="Z375" s="62" t="e">
        <f>IFERROR(IF($B375=0,#N/A,AVERAGEIFS(INDEX(DATOS,0,$C375),INDEX(DATOS,0,$C375),"&lt;&gt;#N/D",INDEX(DATOS,0,$L$2),0,INDEX(DATOS,0,$M$2),1,INDEX(DATOS,0,$N$2),U375,INDEX(DATOS,0,$O$2),$D375)),#N/A)</f>
        <v>#N/A</v>
      </c>
      <c r="AA375" s="62" t="e">
        <f>IFERROR(IF($B375=0,#N/A,AVERAGEIFS(INDEX(DATOS,0,$C375),INDEX(DATOS,0,$C375),"&lt;&gt;#N/D",INDEX(DATOS,0,$L$2),0,INDEX(DATOS,0,$M$2),1,INDEX(DATOS,0,$N$2),V375,INDEX(DATOS,0,$O$2),$D375)),#N/A)</f>
        <v>#N/A</v>
      </c>
      <c r="AB375" s="62" t="e">
        <f>IFERROR(IF($B375=0,#N/A,AVERAGEIFS(INDEX(DATOS,0,$C375),INDEX(DATOS,0,$C375),"&lt;&gt;#N/D",INDEX(DATOS,0,$L$2),0,INDEX(DATOS,0,$M$2),1,INDEX(DATOS,0,$N$2),W375,INDEX(DATOS,0,$O$2),$D375)),#N/A)</f>
        <v>#N/A</v>
      </c>
      <c r="AC375" s="62" t="e">
        <f>IFERROR(IF($B375=0,#N/A,AVERAGEIFS(INDEX(DATOS,0,$C375),INDEX(DATOS,0,$C375),"&lt;&gt;#N/D",INDEX(DATOS,0,$L$2),0,INDEX(DATOS,0,$M$2),1,INDEX(DATOS,0,$N$2),X375,INDEX(DATOS,0,$O$2),$D375)),#N/A)</f>
        <v>#N/A</v>
      </c>
      <c r="AD375" s="33"/>
      <c r="AE375" s="40">
        <f>IFERROR(IF(ISNA(#REF!),-999,IF(I375=0,0,_xlfn.STDEV.P(#REF!)/I375*100)),-999)</f>
        <v>-999</v>
      </c>
      <c r="AF375" s="40">
        <f>IFERROR(IF(ISNA(#REF!),-999,IF(J375=0,0,_xlfn.STDEV.P(#REF!)/J375*100)),-999)</f>
        <v>-999</v>
      </c>
      <c r="AG375" s="40">
        <f>IFERROR(IF(ISNA(#REF!),-999,IF(K375=0,0,_xlfn.STDEV.P(#REF!)/K375*100)),-999)</f>
        <v>-999</v>
      </c>
      <c r="AH375" s="40">
        <f>IFERROR(IF(ISNA(#REF!),-999,IF(L375=0,0,_xlfn.STDEV.P(#REF!)/L375*100)),-999)</f>
        <v>-999</v>
      </c>
      <c r="AI375" s="40"/>
    </row>
    <row r="376" spans="1:35" x14ac:dyDescent="0.35">
      <c r="A376">
        <f t="shared" si="412"/>
        <v>170</v>
      </c>
      <c r="B376" s="35">
        <f t="array" ref="B376">IF(B375=0,0,MIN(IF(INDEX(DATOS,0,$N$2)=$U376,IF(ISNUMBER(INDEX(DATOS,0,$C376)),IF(INDEX(DATOS,0,$L$2)=0,IF(INDEX(DATOS,0,$M$2)=1,IF(ISNA(MATCH(INDEX(DATOS,0,$O$2),IF($E$7:E375=E376,$D$7:D375),0)),INDEX(DATOS,0,$K$2))))))))</f>
        <v>0</v>
      </c>
      <c r="C376" s="32">
        <f t="shared" si="413"/>
        <v>20</v>
      </c>
      <c r="D376" s="34" t="str">
        <f>IF($B376=0,"--",INDEX(DATOS,$B376,O$2))</f>
        <v>--</v>
      </c>
      <c r="E376" s="64" t="s">
        <v>1</v>
      </c>
      <c r="F376" s="36" t="str">
        <f t="shared" si="442"/>
        <v>--</v>
      </c>
      <c r="G376" s="109" t="e">
        <f>VLOOKUP($D376,LOC_UNICOS,G$2,0)</f>
        <v>#N/A</v>
      </c>
      <c r="H376" s="109" t="e">
        <f>VLOOKUP($D376,LOC_UNICOS,H$2,0)</f>
        <v>#N/A</v>
      </c>
      <c r="I376" s="38">
        <f t="array" ref="I376">IF($B376=0,-999,IF(COUNTIFS($Z376:Z376,#N/A)&gt;0,-999,AVERAGE($Z376:Z376)))</f>
        <v>-999</v>
      </c>
      <c r="J376" s="38">
        <f t="array" ref="J376">IF($B376=0,-999,IF(COUNTIFS($Z376:AA376,#N/A)&gt;0,-999,AVERAGE($Z376:AA376)))</f>
        <v>-999</v>
      </c>
      <c r="K376" s="38">
        <f t="array" ref="K376">IF($B376=0,-999,IF(COUNTIFS($Z376:AB376,#N/A)&gt;0,-999,AVERAGE($Z376:AB376)))</f>
        <v>-999</v>
      </c>
      <c r="L376" s="38">
        <f t="array" ref="L376">IF($B376=0,-999,IF(COUNTIFS($Z376:AC376,#N/A)&gt;0,-999,AVERAGE($Z376:AC376)))</f>
        <v>-999</v>
      </c>
      <c r="M376" s="38">
        <f t="shared" si="450"/>
        <v>-999</v>
      </c>
      <c r="N376" s="38">
        <f t="shared" si="404"/>
        <v>-999</v>
      </c>
      <c r="O376" s="38">
        <f t="shared" si="405"/>
        <v>-999</v>
      </c>
      <c r="P376" s="38">
        <f t="shared" si="406"/>
        <v>-999</v>
      </c>
      <c r="Q376" s="37">
        <f t="shared" si="409"/>
        <v>0</v>
      </c>
      <c r="R376" s="37">
        <f t="shared" si="394"/>
        <v>0</v>
      </c>
      <c r="S376" s="37">
        <f t="shared" si="395"/>
        <v>0</v>
      </c>
      <c r="T376" s="37">
        <f t="shared" si="396"/>
        <v>0</v>
      </c>
      <c r="U376" s="37">
        <f t="shared" si="410"/>
        <v>2018</v>
      </c>
      <c r="V376" s="37">
        <f t="shared" ref="V376:X376" si="455">U376-1</f>
        <v>2017</v>
      </c>
      <c r="W376" s="37">
        <f t="shared" si="455"/>
        <v>2016</v>
      </c>
      <c r="X376" s="37">
        <f t="shared" si="455"/>
        <v>2015</v>
      </c>
      <c r="Y376" s="39"/>
      <c r="Z376" s="62" t="e">
        <f>IFERROR(IF($B376=0,#N/A,AVERAGEIFS(INDEX(DATOS,0,$C376),INDEX(DATOS,0,$C376),"&lt;&gt;#N/D",INDEX(DATOS,0,$L$2),0,INDEX(DATOS,0,$M$2),1,INDEX(DATOS,0,$N$2),U376,INDEX(DATOS,0,$O$2),$D376)),#N/A)</f>
        <v>#N/A</v>
      </c>
      <c r="AA376" s="62" t="e">
        <f>IFERROR(IF($B376=0,#N/A,AVERAGEIFS(INDEX(DATOS,0,$C376),INDEX(DATOS,0,$C376),"&lt;&gt;#N/D",INDEX(DATOS,0,$L$2),0,INDEX(DATOS,0,$M$2),1,INDEX(DATOS,0,$N$2),V376,INDEX(DATOS,0,$O$2),$D376)),#N/A)</f>
        <v>#N/A</v>
      </c>
      <c r="AB376" s="62" t="e">
        <f>IFERROR(IF($B376=0,#N/A,AVERAGEIFS(INDEX(DATOS,0,$C376),INDEX(DATOS,0,$C376),"&lt;&gt;#N/D",INDEX(DATOS,0,$L$2),0,INDEX(DATOS,0,$M$2),1,INDEX(DATOS,0,$N$2),W376,INDEX(DATOS,0,$O$2),$D376)),#N/A)</f>
        <v>#N/A</v>
      </c>
      <c r="AC376" s="62" t="e">
        <f>IFERROR(IF($B376=0,#N/A,AVERAGEIFS(INDEX(DATOS,0,$C376),INDEX(DATOS,0,$C376),"&lt;&gt;#N/D",INDEX(DATOS,0,$L$2),0,INDEX(DATOS,0,$M$2),1,INDEX(DATOS,0,$N$2),X376,INDEX(DATOS,0,$O$2),$D376)),#N/A)</f>
        <v>#N/A</v>
      </c>
      <c r="AD376" s="33"/>
      <c r="AE376" s="40">
        <f>IFERROR(IF(ISNA(#REF!),-999,IF(I376=0,0,_xlfn.STDEV.P(#REF!)/I376*100)),-999)</f>
        <v>-999</v>
      </c>
      <c r="AF376" s="40">
        <f>IFERROR(IF(ISNA(#REF!),-999,IF(J376=0,0,_xlfn.STDEV.P(#REF!)/J376*100)),-999)</f>
        <v>-999</v>
      </c>
      <c r="AG376" s="40">
        <f>IFERROR(IF(ISNA(#REF!),-999,IF(K376=0,0,_xlfn.STDEV.P(#REF!)/K376*100)),-999)</f>
        <v>-999</v>
      </c>
      <c r="AH376" s="40">
        <f>IFERROR(IF(ISNA(#REF!),-999,IF(L376=0,0,_xlfn.STDEV.P(#REF!)/L376*100)),-999)</f>
        <v>-999</v>
      </c>
      <c r="AI376" s="40"/>
    </row>
    <row r="377" spans="1:35" x14ac:dyDescent="0.35">
      <c r="A377">
        <f t="shared" si="412"/>
        <v>171</v>
      </c>
      <c r="B377" s="35">
        <f t="array" ref="B377">IF(B376=0,0,MIN(IF(INDEX(DATOS,0,$N$2)=$U377,IF(ISNUMBER(INDEX(DATOS,0,$C377)),IF(INDEX(DATOS,0,$L$2)=0,IF(INDEX(DATOS,0,$M$2)=1,IF(ISNA(MATCH(INDEX(DATOS,0,$O$2),IF($E$7:E376=E377,$D$7:D376),0)),INDEX(DATOS,0,$K$2))))))))</f>
        <v>0</v>
      </c>
      <c r="C377" s="32">
        <f t="shared" si="413"/>
        <v>20</v>
      </c>
      <c r="D377" s="34" t="str">
        <f>IF($B377=0,"--",INDEX(DATOS,$B377,O$2))</f>
        <v>--</v>
      </c>
      <c r="E377" s="64" t="s">
        <v>1</v>
      </c>
      <c r="F377" s="36" t="str">
        <f t="shared" si="442"/>
        <v>--</v>
      </c>
      <c r="G377" s="109" t="e">
        <f>VLOOKUP($D377,LOC_UNICOS,G$2,0)</f>
        <v>#N/A</v>
      </c>
      <c r="H377" s="109" t="e">
        <f>VLOOKUP($D377,LOC_UNICOS,H$2,0)</f>
        <v>#N/A</v>
      </c>
      <c r="I377" s="38">
        <f t="array" ref="I377">IF($B377=0,-999,IF(COUNTIFS($Z377:Z377,#N/A)&gt;0,-999,AVERAGE($Z377:Z377)))</f>
        <v>-999</v>
      </c>
      <c r="J377" s="38">
        <f t="array" ref="J377">IF($B377=0,-999,IF(COUNTIFS($Z377:AA377,#N/A)&gt;0,-999,AVERAGE($Z377:AA377)))</f>
        <v>-999</v>
      </c>
      <c r="K377" s="38">
        <f t="array" ref="K377">IF($B377=0,-999,IF(COUNTIFS($Z377:AB377,#N/A)&gt;0,-999,AVERAGE($Z377:AB377)))</f>
        <v>-999</v>
      </c>
      <c r="L377" s="38">
        <f t="array" ref="L377">IF($B377=0,-999,IF(COUNTIFS($Z377:AC377,#N/A)&gt;0,-999,AVERAGE($Z377:AC377)))</f>
        <v>-999</v>
      </c>
      <c r="M377" s="38">
        <f t="shared" si="450"/>
        <v>-999</v>
      </c>
      <c r="N377" s="38">
        <f t="shared" si="404"/>
        <v>-999</v>
      </c>
      <c r="O377" s="38">
        <f t="shared" si="405"/>
        <v>-999</v>
      </c>
      <c r="P377" s="38">
        <f t="shared" si="406"/>
        <v>-999</v>
      </c>
      <c r="Q377" s="37">
        <f t="shared" si="409"/>
        <v>0</v>
      </c>
      <c r="R377" s="37">
        <f t="shared" si="394"/>
        <v>0</v>
      </c>
      <c r="S377" s="37">
        <f t="shared" si="395"/>
        <v>0</v>
      </c>
      <c r="T377" s="37">
        <f t="shared" si="396"/>
        <v>0</v>
      </c>
      <c r="U377" s="37">
        <f t="shared" si="410"/>
        <v>2018</v>
      </c>
      <c r="V377" s="37">
        <f t="shared" ref="V377:X377" si="456">U377-1</f>
        <v>2017</v>
      </c>
      <c r="W377" s="37">
        <f t="shared" si="456"/>
        <v>2016</v>
      </c>
      <c r="X377" s="37">
        <f t="shared" si="456"/>
        <v>2015</v>
      </c>
      <c r="Y377" s="39"/>
      <c r="Z377" s="62" t="e">
        <f>IFERROR(IF($B377=0,#N/A,AVERAGEIFS(INDEX(DATOS,0,$C377),INDEX(DATOS,0,$C377),"&lt;&gt;#N/D",INDEX(DATOS,0,$L$2),0,INDEX(DATOS,0,$M$2),1,INDEX(DATOS,0,$N$2),U377,INDEX(DATOS,0,$O$2),$D377)),#N/A)</f>
        <v>#N/A</v>
      </c>
      <c r="AA377" s="62" t="e">
        <f>IFERROR(IF($B377=0,#N/A,AVERAGEIFS(INDEX(DATOS,0,$C377),INDEX(DATOS,0,$C377),"&lt;&gt;#N/D",INDEX(DATOS,0,$L$2),0,INDEX(DATOS,0,$M$2),1,INDEX(DATOS,0,$N$2),V377,INDEX(DATOS,0,$O$2),$D377)),#N/A)</f>
        <v>#N/A</v>
      </c>
      <c r="AB377" s="62" t="e">
        <f>IFERROR(IF($B377=0,#N/A,AVERAGEIFS(INDEX(DATOS,0,$C377),INDEX(DATOS,0,$C377),"&lt;&gt;#N/D",INDEX(DATOS,0,$L$2),0,INDEX(DATOS,0,$M$2),1,INDEX(DATOS,0,$N$2),W377,INDEX(DATOS,0,$O$2),$D377)),#N/A)</f>
        <v>#N/A</v>
      </c>
      <c r="AC377" s="62" t="e">
        <f>IFERROR(IF($B377=0,#N/A,AVERAGEIFS(INDEX(DATOS,0,$C377),INDEX(DATOS,0,$C377),"&lt;&gt;#N/D",INDEX(DATOS,0,$L$2),0,INDEX(DATOS,0,$M$2),1,INDEX(DATOS,0,$N$2),X377,INDEX(DATOS,0,$O$2),$D377)),#N/A)</f>
        <v>#N/A</v>
      </c>
      <c r="AD377" s="33"/>
      <c r="AE377" s="40">
        <f>IFERROR(IF(ISNA(#REF!),-999,IF(I377=0,0,_xlfn.STDEV.P(#REF!)/I377*100)),-999)</f>
        <v>-999</v>
      </c>
      <c r="AF377" s="40">
        <f>IFERROR(IF(ISNA(#REF!),-999,IF(J377=0,0,_xlfn.STDEV.P(#REF!)/J377*100)),-999)</f>
        <v>-999</v>
      </c>
      <c r="AG377" s="40">
        <f>IFERROR(IF(ISNA(#REF!),-999,IF(K377=0,0,_xlfn.STDEV.P(#REF!)/K377*100)),-999)</f>
        <v>-999</v>
      </c>
      <c r="AH377" s="40">
        <f>IFERROR(IF(ISNA(#REF!),-999,IF(L377=0,0,_xlfn.STDEV.P(#REF!)/L377*100)),-999)</f>
        <v>-999</v>
      </c>
      <c r="AI377" s="40"/>
    </row>
    <row r="378" spans="1:35" x14ac:dyDescent="0.35">
      <c r="A378">
        <f t="shared" si="412"/>
        <v>172</v>
      </c>
      <c r="B378" s="35">
        <f t="array" ref="B378">IF(B377=0,0,MIN(IF(INDEX(DATOS,0,$N$2)=$U378,IF(ISNUMBER(INDEX(DATOS,0,$C378)),IF(INDEX(DATOS,0,$L$2)=0,IF(INDEX(DATOS,0,$M$2)=1,IF(ISNA(MATCH(INDEX(DATOS,0,$O$2),IF($E$7:E377=E378,$D$7:D377),0)),INDEX(DATOS,0,$K$2))))))))</f>
        <v>0</v>
      </c>
      <c r="C378" s="32">
        <f t="shared" si="413"/>
        <v>20</v>
      </c>
      <c r="D378" s="34" t="str">
        <f>IF($B378=0,"--",INDEX(DATOS,$B378,O$2))</f>
        <v>--</v>
      </c>
      <c r="E378" s="64" t="s">
        <v>1</v>
      </c>
      <c r="F378" s="36" t="str">
        <f t="shared" si="442"/>
        <v>--</v>
      </c>
      <c r="G378" s="109" t="e">
        <f>VLOOKUP($D378,LOC_UNICOS,G$2,0)</f>
        <v>#N/A</v>
      </c>
      <c r="H378" s="109" t="e">
        <f>VLOOKUP($D378,LOC_UNICOS,H$2,0)</f>
        <v>#N/A</v>
      </c>
      <c r="I378" s="38">
        <f t="array" ref="I378">IF($B378=0,-999,IF(COUNTIFS($Z378:Z378,#N/A)&gt;0,-999,AVERAGE($Z378:Z378)))</f>
        <v>-999</v>
      </c>
      <c r="J378" s="38">
        <f t="array" ref="J378">IF($B378=0,-999,IF(COUNTIFS($Z378:AA378,#N/A)&gt;0,-999,AVERAGE($Z378:AA378)))</f>
        <v>-999</v>
      </c>
      <c r="K378" s="38">
        <f t="array" ref="K378">IF($B378=0,-999,IF(COUNTIFS($Z378:AB378,#N/A)&gt;0,-999,AVERAGE($Z378:AB378)))</f>
        <v>-999</v>
      </c>
      <c r="L378" s="38">
        <f t="array" ref="L378">IF($B378=0,-999,IF(COUNTIFS($Z378:AC378,#N/A)&gt;0,-999,AVERAGE($Z378:AC378)))</f>
        <v>-999</v>
      </c>
      <c r="M378" s="38">
        <f t="shared" si="450"/>
        <v>-999</v>
      </c>
      <c r="N378" s="38">
        <f t="shared" si="404"/>
        <v>-999</v>
      </c>
      <c r="O378" s="38">
        <f t="shared" si="405"/>
        <v>-999</v>
      </c>
      <c r="P378" s="38">
        <f t="shared" si="406"/>
        <v>-999</v>
      </c>
      <c r="Q378" s="37">
        <f t="shared" si="409"/>
        <v>0</v>
      </c>
      <c r="R378" s="37">
        <f t="shared" si="394"/>
        <v>0</v>
      </c>
      <c r="S378" s="37">
        <f t="shared" si="395"/>
        <v>0</v>
      </c>
      <c r="T378" s="37">
        <f t="shared" si="396"/>
        <v>0</v>
      </c>
      <c r="U378" s="37">
        <f t="shared" si="410"/>
        <v>2018</v>
      </c>
      <c r="V378" s="37">
        <f t="shared" ref="V378:X378" si="457">U378-1</f>
        <v>2017</v>
      </c>
      <c r="W378" s="37">
        <f t="shared" si="457"/>
        <v>2016</v>
      </c>
      <c r="X378" s="37">
        <f t="shared" si="457"/>
        <v>2015</v>
      </c>
      <c r="Y378" s="39"/>
      <c r="Z378" s="62" t="e">
        <f>IFERROR(IF($B378=0,#N/A,AVERAGEIFS(INDEX(DATOS,0,$C378),INDEX(DATOS,0,$C378),"&lt;&gt;#N/D",INDEX(DATOS,0,$L$2),0,INDEX(DATOS,0,$M$2),1,INDEX(DATOS,0,$N$2),U378,INDEX(DATOS,0,$O$2),$D378)),#N/A)</f>
        <v>#N/A</v>
      </c>
      <c r="AA378" s="62" t="e">
        <f>IFERROR(IF($B378=0,#N/A,AVERAGEIFS(INDEX(DATOS,0,$C378),INDEX(DATOS,0,$C378),"&lt;&gt;#N/D",INDEX(DATOS,0,$L$2),0,INDEX(DATOS,0,$M$2),1,INDEX(DATOS,0,$N$2),V378,INDEX(DATOS,0,$O$2),$D378)),#N/A)</f>
        <v>#N/A</v>
      </c>
      <c r="AB378" s="62" t="e">
        <f>IFERROR(IF($B378=0,#N/A,AVERAGEIFS(INDEX(DATOS,0,$C378),INDEX(DATOS,0,$C378),"&lt;&gt;#N/D",INDEX(DATOS,0,$L$2),0,INDEX(DATOS,0,$M$2),1,INDEX(DATOS,0,$N$2),W378,INDEX(DATOS,0,$O$2),$D378)),#N/A)</f>
        <v>#N/A</v>
      </c>
      <c r="AC378" s="62" t="e">
        <f>IFERROR(IF($B378=0,#N/A,AVERAGEIFS(INDEX(DATOS,0,$C378),INDEX(DATOS,0,$C378),"&lt;&gt;#N/D",INDEX(DATOS,0,$L$2),0,INDEX(DATOS,0,$M$2),1,INDEX(DATOS,0,$N$2),X378,INDEX(DATOS,0,$O$2),$D378)),#N/A)</f>
        <v>#N/A</v>
      </c>
      <c r="AD378" s="33"/>
      <c r="AE378" s="40">
        <f>IFERROR(IF(ISNA(#REF!),-999,IF(I378=0,0,_xlfn.STDEV.P(#REF!)/I378*100)),-999)</f>
        <v>-999</v>
      </c>
      <c r="AF378" s="40">
        <f>IFERROR(IF(ISNA(#REF!),-999,IF(J378=0,0,_xlfn.STDEV.P(#REF!)/J378*100)),-999)</f>
        <v>-999</v>
      </c>
      <c r="AG378" s="40">
        <f>IFERROR(IF(ISNA(#REF!),-999,IF(K378=0,0,_xlfn.STDEV.P(#REF!)/K378*100)),-999)</f>
        <v>-999</v>
      </c>
      <c r="AH378" s="40">
        <f>IFERROR(IF(ISNA(#REF!),-999,IF(L378=0,0,_xlfn.STDEV.P(#REF!)/L378*100)),-999)</f>
        <v>-999</v>
      </c>
      <c r="AI378" s="40"/>
    </row>
    <row r="379" spans="1:35" x14ac:dyDescent="0.35">
      <c r="A379">
        <f t="shared" si="412"/>
        <v>173</v>
      </c>
      <c r="B379" s="35">
        <f t="array" ref="B379">IF(B378=0,0,MIN(IF(INDEX(DATOS,0,$N$2)=$U379,IF(ISNUMBER(INDEX(DATOS,0,$C379)),IF(INDEX(DATOS,0,$L$2)=0,IF(INDEX(DATOS,0,$M$2)=1,IF(ISNA(MATCH(INDEX(DATOS,0,$O$2),IF($E$7:E378=E379,$D$7:D378),0)),INDEX(DATOS,0,$K$2))))))))</f>
        <v>0</v>
      </c>
      <c r="C379" s="32">
        <f t="shared" si="413"/>
        <v>20</v>
      </c>
      <c r="D379" s="34" t="str">
        <f>IF($B379=0,"--",INDEX(DATOS,$B379,O$2))</f>
        <v>--</v>
      </c>
      <c r="E379" s="64" t="s">
        <v>1</v>
      </c>
      <c r="F379" s="36" t="str">
        <f t="shared" si="442"/>
        <v>--</v>
      </c>
      <c r="G379" s="109" t="e">
        <f>VLOOKUP($D379,LOC_UNICOS,G$2,0)</f>
        <v>#N/A</v>
      </c>
      <c r="H379" s="109" t="e">
        <f>VLOOKUP($D379,LOC_UNICOS,H$2,0)</f>
        <v>#N/A</v>
      </c>
      <c r="I379" s="38">
        <f t="array" ref="I379">IF($B379=0,-999,IF(COUNTIFS($Z379:Z379,#N/A)&gt;0,-999,AVERAGE($Z379:Z379)))</f>
        <v>-999</v>
      </c>
      <c r="J379" s="38">
        <f t="array" ref="J379">IF($B379=0,-999,IF(COUNTIFS($Z379:AA379,#N/A)&gt;0,-999,AVERAGE($Z379:AA379)))</f>
        <v>-999</v>
      </c>
      <c r="K379" s="38">
        <f t="array" ref="K379">IF($B379=0,-999,IF(COUNTIFS($Z379:AB379,#N/A)&gt;0,-999,AVERAGE($Z379:AB379)))</f>
        <v>-999</v>
      </c>
      <c r="L379" s="38">
        <f t="array" ref="L379">IF($B379=0,-999,IF(COUNTIFS($Z379:AC379,#N/A)&gt;0,-999,AVERAGE($Z379:AC379)))</f>
        <v>-999</v>
      </c>
      <c r="M379" s="38">
        <f t="shared" si="450"/>
        <v>-999</v>
      </c>
      <c r="N379" s="38">
        <f t="shared" si="404"/>
        <v>-999</v>
      </c>
      <c r="O379" s="38">
        <f t="shared" si="405"/>
        <v>-999</v>
      </c>
      <c r="P379" s="38">
        <f t="shared" si="406"/>
        <v>-999</v>
      </c>
      <c r="Q379" s="37">
        <f t="shared" si="409"/>
        <v>0</v>
      </c>
      <c r="R379" s="37">
        <f t="shared" si="394"/>
        <v>0</v>
      </c>
      <c r="S379" s="37">
        <f t="shared" si="395"/>
        <v>0</v>
      </c>
      <c r="T379" s="37">
        <f t="shared" si="396"/>
        <v>0</v>
      </c>
      <c r="U379" s="37">
        <f t="shared" si="410"/>
        <v>2018</v>
      </c>
      <c r="V379" s="37">
        <f t="shared" ref="V379:X379" si="458">U379-1</f>
        <v>2017</v>
      </c>
      <c r="W379" s="37">
        <f t="shared" si="458"/>
        <v>2016</v>
      </c>
      <c r="X379" s="37">
        <f t="shared" si="458"/>
        <v>2015</v>
      </c>
      <c r="Y379" s="39"/>
      <c r="Z379" s="62" t="e">
        <f>IFERROR(IF($B379=0,#N/A,AVERAGEIFS(INDEX(DATOS,0,$C379),INDEX(DATOS,0,$C379),"&lt;&gt;#N/D",INDEX(DATOS,0,$L$2),0,INDEX(DATOS,0,$M$2),1,INDEX(DATOS,0,$N$2),U379,INDEX(DATOS,0,$O$2),$D379)),#N/A)</f>
        <v>#N/A</v>
      </c>
      <c r="AA379" s="62" t="e">
        <f>IFERROR(IF($B379=0,#N/A,AVERAGEIFS(INDEX(DATOS,0,$C379),INDEX(DATOS,0,$C379),"&lt;&gt;#N/D",INDEX(DATOS,0,$L$2),0,INDEX(DATOS,0,$M$2),1,INDEX(DATOS,0,$N$2),V379,INDEX(DATOS,0,$O$2),$D379)),#N/A)</f>
        <v>#N/A</v>
      </c>
      <c r="AB379" s="62" t="e">
        <f>IFERROR(IF($B379=0,#N/A,AVERAGEIFS(INDEX(DATOS,0,$C379),INDEX(DATOS,0,$C379),"&lt;&gt;#N/D",INDEX(DATOS,0,$L$2),0,INDEX(DATOS,0,$M$2),1,INDEX(DATOS,0,$N$2),W379,INDEX(DATOS,0,$O$2),$D379)),#N/A)</f>
        <v>#N/A</v>
      </c>
      <c r="AC379" s="62" t="e">
        <f>IFERROR(IF($B379=0,#N/A,AVERAGEIFS(INDEX(DATOS,0,$C379),INDEX(DATOS,0,$C379),"&lt;&gt;#N/D",INDEX(DATOS,0,$L$2),0,INDEX(DATOS,0,$M$2),1,INDEX(DATOS,0,$N$2),X379,INDEX(DATOS,0,$O$2),$D379)),#N/A)</f>
        <v>#N/A</v>
      </c>
      <c r="AD379" s="33"/>
      <c r="AE379" s="40">
        <f>IFERROR(IF(ISNA(#REF!),-999,IF(I379=0,0,_xlfn.STDEV.P(#REF!)/I379*100)),-999)</f>
        <v>-999</v>
      </c>
      <c r="AF379" s="40">
        <f>IFERROR(IF(ISNA(#REF!),-999,IF(J379=0,0,_xlfn.STDEV.P(#REF!)/J379*100)),-999)</f>
        <v>-999</v>
      </c>
      <c r="AG379" s="40">
        <f>IFERROR(IF(ISNA(#REF!),-999,IF(K379=0,0,_xlfn.STDEV.P(#REF!)/K379*100)),-999)</f>
        <v>-999</v>
      </c>
      <c r="AH379" s="40">
        <f>IFERROR(IF(ISNA(#REF!),-999,IF(L379=0,0,_xlfn.STDEV.P(#REF!)/L379*100)),-999)</f>
        <v>-999</v>
      </c>
      <c r="AI379" s="40"/>
    </row>
    <row r="380" spans="1:35" x14ac:dyDescent="0.35">
      <c r="A380">
        <f t="shared" si="412"/>
        <v>174</v>
      </c>
      <c r="B380" s="35">
        <f t="array" ref="B380">IF(B379=0,0,MIN(IF(INDEX(DATOS,0,$N$2)=$U380,IF(ISNUMBER(INDEX(DATOS,0,$C380)),IF(INDEX(DATOS,0,$L$2)=0,IF(INDEX(DATOS,0,$M$2)=1,IF(ISNA(MATCH(INDEX(DATOS,0,$O$2),IF($E$7:E379=E380,$D$7:D379),0)),INDEX(DATOS,0,$K$2))))))))</f>
        <v>0</v>
      </c>
      <c r="C380" s="32">
        <f t="shared" si="413"/>
        <v>20</v>
      </c>
      <c r="D380" s="34" t="str">
        <f>IF($B380=0,"--",INDEX(DATOS,$B380,O$2))</f>
        <v>--</v>
      </c>
      <c r="E380" s="64" t="s">
        <v>1</v>
      </c>
      <c r="F380" s="36" t="str">
        <f t="shared" si="442"/>
        <v>--</v>
      </c>
      <c r="G380" s="109" t="e">
        <f>VLOOKUP($D380,LOC_UNICOS,G$2,0)</f>
        <v>#N/A</v>
      </c>
      <c r="H380" s="109" t="e">
        <f>VLOOKUP($D380,LOC_UNICOS,H$2,0)</f>
        <v>#N/A</v>
      </c>
      <c r="I380" s="38">
        <f t="array" ref="I380">IF($B380=0,-999,IF(COUNTIFS($Z380:Z380,#N/A)&gt;0,-999,AVERAGE($Z380:Z380)))</f>
        <v>-999</v>
      </c>
      <c r="J380" s="38">
        <f t="array" ref="J380">IF($B380=0,-999,IF(COUNTIFS($Z380:AA380,#N/A)&gt;0,-999,AVERAGE($Z380:AA380)))</f>
        <v>-999</v>
      </c>
      <c r="K380" s="38">
        <f t="array" ref="K380">IF($B380=0,-999,IF(COUNTIFS($Z380:AB380,#N/A)&gt;0,-999,AVERAGE($Z380:AB380)))</f>
        <v>-999</v>
      </c>
      <c r="L380" s="38">
        <f t="array" ref="L380">IF($B380=0,-999,IF(COUNTIFS($Z380:AC380,#N/A)&gt;0,-999,AVERAGE($Z380:AC380)))</f>
        <v>-999</v>
      </c>
      <c r="M380" s="38">
        <f t="shared" si="450"/>
        <v>-999</v>
      </c>
      <c r="N380" s="38">
        <f t="shared" si="404"/>
        <v>-999</v>
      </c>
      <c r="O380" s="38">
        <f t="shared" si="405"/>
        <v>-999</v>
      </c>
      <c r="P380" s="38">
        <f t="shared" si="406"/>
        <v>-999</v>
      </c>
      <c r="Q380" s="37">
        <f t="shared" si="409"/>
        <v>0</v>
      </c>
      <c r="R380" s="37">
        <f t="shared" si="394"/>
        <v>0</v>
      </c>
      <c r="S380" s="37">
        <f t="shared" si="395"/>
        <v>0</v>
      </c>
      <c r="T380" s="37">
        <f t="shared" si="396"/>
        <v>0</v>
      </c>
      <c r="U380" s="37">
        <f t="shared" si="410"/>
        <v>2018</v>
      </c>
      <c r="V380" s="37">
        <f t="shared" ref="V380:X380" si="459">U380-1</f>
        <v>2017</v>
      </c>
      <c r="W380" s="37">
        <f t="shared" si="459"/>
        <v>2016</v>
      </c>
      <c r="X380" s="37">
        <f t="shared" si="459"/>
        <v>2015</v>
      </c>
      <c r="Y380" s="39"/>
      <c r="Z380" s="62" t="e">
        <f>IFERROR(IF($B380=0,#N/A,AVERAGEIFS(INDEX(DATOS,0,$C380),INDEX(DATOS,0,$C380),"&lt;&gt;#N/D",INDEX(DATOS,0,$L$2),0,INDEX(DATOS,0,$M$2),1,INDEX(DATOS,0,$N$2),U380,INDEX(DATOS,0,$O$2),$D380)),#N/A)</f>
        <v>#N/A</v>
      </c>
      <c r="AA380" s="62" t="e">
        <f>IFERROR(IF($B380=0,#N/A,AVERAGEIFS(INDEX(DATOS,0,$C380),INDEX(DATOS,0,$C380),"&lt;&gt;#N/D",INDEX(DATOS,0,$L$2),0,INDEX(DATOS,0,$M$2),1,INDEX(DATOS,0,$N$2),V380,INDEX(DATOS,0,$O$2),$D380)),#N/A)</f>
        <v>#N/A</v>
      </c>
      <c r="AB380" s="62" t="e">
        <f>IFERROR(IF($B380=0,#N/A,AVERAGEIFS(INDEX(DATOS,0,$C380),INDEX(DATOS,0,$C380),"&lt;&gt;#N/D",INDEX(DATOS,0,$L$2),0,INDEX(DATOS,0,$M$2),1,INDEX(DATOS,0,$N$2),W380,INDEX(DATOS,0,$O$2),$D380)),#N/A)</f>
        <v>#N/A</v>
      </c>
      <c r="AC380" s="62" t="e">
        <f>IFERROR(IF($B380=0,#N/A,AVERAGEIFS(INDEX(DATOS,0,$C380),INDEX(DATOS,0,$C380),"&lt;&gt;#N/D",INDEX(DATOS,0,$L$2),0,INDEX(DATOS,0,$M$2),1,INDEX(DATOS,0,$N$2),X380,INDEX(DATOS,0,$O$2),$D380)),#N/A)</f>
        <v>#N/A</v>
      </c>
      <c r="AD380" s="33"/>
      <c r="AE380" s="40">
        <f>IFERROR(IF(ISNA(#REF!),-999,IF(I380=0,0,_xlfn.STDEV.P(#REF!)/I380*100)),-999)</f>
        <v>-999</v>
      </c>
      <c r="AF380" s="40">
        <f>IFERROR(IF(ISNA(#REF!),-999,IF(J380=0,0,_xlfn.STDEV.P(#REF!)/J380*100)),-999)</f>
        <v>-999</v>
      </c>
      <c r="AG380" s="40">
        <f>IFERROR(IF(ISNA(#REF!),-999,IF(K380=0,0,_xlfn.STDEV.P(#REF!)/K380*100)),-999)</f>
        <v>-999</v>
      </c>
      <c r="AH380" s="40">
        <f>IFERROR(IF(ISNA(#REF!),-999,IF(L380=0,0,_xlfn.STDEV.P(#REF!)/L380*100)),-999)</f>
        <v>-999</v>
      </c>
      <c r="AI380" s="40"/>
    </row>
    <row r="381" spans="1:35" x14ac:dyDescent="0.35">
      <c r="A381">
        <f t="shared" si="412"/>
        <v>175</v>
      </c>
      <c r="B381" s="35">
        <f t="array" ref="B381">IF(B380=0,0,MIN(IF(INDEX(DATOS,0,$N$2)=$U381,IF(ISNUMBER(INDEX(DATOS,0,$C381)),IF(INDEX(DATOS,0,$L$2)=0,IF(INDEX(DATOS,0,$M$2)=1,IF(ISNA(MATCH(INDEX(DATOS,0,$O$2),IF($E$7:E380=E381,$D$7:D380),0)),INDEX(DATOS,0,$K$2))))))))</f>
        <v>0</v>
      </c>
      <c r="C381" s="32">
        <f t="shared" si="413"/>
        <v>20</v>
      </c>
      <c r="D381" s="34" t="str">
        <f>IF($B381=0,"--",INDEX(DATOS,$B381,O$2))</f>
        <v>--</v>
      </c>
      <c r="E381" s="64" t="s">
        <v>1</v>
      </c>
      <c r="F381" s="36" t="str">
        <f t="shared" si="442"/>
        <v>--</v>
      </c>
      <c r="G381" s="109" t="e">
        <f>VLOOKUP($D381,LOC_UNICOS,G$2,0)</f>
        <v>#N/A</v>
      </c>
      <c r="H381" s="109" t="e">
        <f>VLOOKUP($D381,LOC_UNICOS,H$2,0)</f>
        <v>#N/A</v>
      </c>
      <c r="I381" s="38">
        <f t="array" ref="I381">IF($B381=0,-999,IF(COUNTIFS($Z381:Z381,#N/A)&gt;0,-999,AVERAGE($Z381:Z381)))</f>
        <v>-999</v>
      </c>
      <c r="J381" s="38">
        <f t="array" ref="J381">IF($B381=0,-999,IF(COUNTIFS($Z381:AA381,#N/A)&gt;0,-999,AVERAGE($Z381:AA381)))</f>
        <v>-999</v>
      </c>
      <c r="K381" s="38">
        <f t="array" ref="K381">IF($B381=0,-999,IF(COUNTIFS($Z381:AB381,#N/A)&gt;0,-999,AVERAGE($Z381:AB381)))</f>
        <v>-999</v>
      </c>
      <c r="L381" s="38">
        <f t="array" ref="L381">IF($B381=0,-999,IF(COUNTIFS($Z381:AC381,#N/A)&gt;0,-999,AVERAGE($Z381:AC381)))</f>
        <v>-999</v>
      </c>
      <c r="M381" s="38">
        <f t="shared" si="450"/>
        <v>-999</v>
      </c>
      <c r="N381" s="38">
        <f t="shared" si="404"/>
        <v>-999</v>
      </c>
      <c r="O381" s="38">
        <f t="shared" si="405"/>
        <v>-999</v>
      </c>
      <c r="P381" s="38">
        <f t="shared" si="406"/>
        <v>-999</v>
      </c>
      <c r="Q381" s="37">
        <f t="shared" si="409"/>
        <v>0</v>
      </c>
      <c r="R381" s="37">
        <f t="shared" si="394"/>
        <v>0</v>
      </c>
      <c r="S381" s="37">
        <f t="shared" si="395"/>
        <v>0</v>
      </c>
      <c r="T381" s="37">
        <f t="shared" si="396"/>
        <v>0</v>
      </c>
      <c r="U381" s="37">
        <f t="shared" si="410"/>
        <v>2018</v>
      </c>
      <c r="V381" s="37">
        <f t="shared" ref="V381:X381" si="460">U381-1</f>
        <v>2017</v>
      </c>
      <c r="W381" s="37">
        <f t="shared" si="460"/>
        <v>2016</v>
      </c>
      <c r="X381" s="37">
        <f t="shared" si="460"/>
        <v>2015</v>
      </c>
      <c r="Y381" s="39"/>
      <c r="Z381" s="62" t="e">
        <f>IFERROR(IF($B381=0,#N/A,AVERAGEIFS(INDEX(DATOS,0,$C381),INDEX(DATOS,0,$C381),"&lt;&gt;#N/D",INDEX(DATOS,0,$L$2),0,INDEX(DATOS,0,$M$2),1,INDEX(DATOS,0,$N$2),U381,INDEX(DATOS,0,$O$2),$D381)),#N/A)</f>
        <v>#N/A</v>
      </c>
      <c r="AA381" s="62" t="e">
        <f>IFERROR(IF($B381=0,#N/A,AVERAGEIFS(INDEX(DATOS,0,$C381),INDEX(DATOS,0,$C381),"&lt;&gt;#N/D",INDEX(DATOS,0,$L$2),0,INDEX(DATOS,0,$M$2),1,INDEX(DATOS,0,$N$2),V381,INDEX(DATOS,0,$O$2),$D381)),#N/A)</f>
        <v>#N/A</v>
      </c>
      <c r="AB381" s="62" t="e">
        <f>IFERROR(IF($B381=0,#N/A,AVERAGEIFS(INDEX(DATOS,0,$C381),INDEX(DATOS,0,$C381),"&lt;&gt;#N/D",INDEX(DATOS,0,$L$2),0,INDEX(DATOS,0,$M$2),1,INDEX(DATOS,0,$N$2),W381,INDEX(DATOS,0,$O$2),$D381)),#N/A)</f>
        <v>#N/A</v>
      </c>
      <c r="AC381" s="62" t="e">
        <f>IFERROR(IF($B381=0,#N/A,AVERAGEIFS(INDEX(DATOS,0,$C381),INDEX(DATOS,0,$C381),"&lt;&gt;#N/D",INDEX(DATOS,0,$L$2),0,INDEX(DATOS,0,$M$2),1,INDEX(DATOS,0,$N$2),X381,INDEX(DATOS,0,$O$2),$D381)),#N/A)</f>
        <v>#N/A</v>
      </c>
      <c r="AD381" s="33"/>
      <c r="AE381" s="40">
        <f>IFERROR(IF(ISNA(#REF!),-999,IF(I381=0,0,_xlfn.STDEV.P(#REF!)/I381*100)),-999)</f>
        <v>-999</v>
      </c>
      <c r="AF381" s="40">
        <f>IFERROR(IF(ISNA(#REF!),-999,IF(J381=0,0,_xlfn.STDEV.P(#REF!)/J381*100)),-999)</f>
        <v>-999</v>
      </c>
      <c r="AG381" s="40">
        <f>IFERROR(IF(ISNA(#REF!),-999,IF(K381=0,0,_xlfn.STDEV.P(#REF!)/K381*100)),-999)</f>
        <v>-999</v>
      </c>
      <c r="AH381" s="40">
        <f>IFERROR(IF(ISNA(#REF!),-999,IF(L381=0,0,_xlfn.STDEV.P(#REF!)/L381*100)),-999)</f>
        <v>-999</v>
      </c>
      <c r="AI381" s="40"/>
    </row>
    <row r="382" spans="1:35" x14ac:dyDescent="0.35">
      <c r="A382">
        <f t="shared" si="412"/>
        <v>176</v>
      </c>
      <c r="B382" s="35">
        <f t="array" ref="B382">IF(B381=0,0,MIN(IF(INDEX(DATOS,0,$N$2)=$U382,IF(ISNUMBER(INDEX(DATOS,0,$C382)),IF(INDEX(DATOS,0,$L$2)=0,IF(INDEX(DATOS,0,$M$2)=1,IF(ISNA(MATCH(INDEX(DATOS,0,$O$2),IF($E$7:E381=E382,$D$7:D381),0)),INDEX(DATOS,0,$K$2))))))))</f>
        <v>0</v>
      </c>
      <c r="C382" s="32">
        <f t="shared" si="413"/>
        <v>20</v>
      </c>
      <c r="D382" s="34" t="str">
        <f>IF($B382=0,"--",INDEX(DATOS,$B382,O$2))</f>
        <v>--</v>
      </c>
      <c r="E382" s="64" t="s">
        <v>1</v>
      </c>
      <c r="F382" s="36" t="str">
        <f t="shared" si="442"/>
        <v>--</v>
      </c>
      <c r="G382" s="109" t="e">
        <f>VLOOKUP($D382,LOC_UNICOS,G$2,0)</f>
        <v>#N/A</v>
      </c>
      <c r="H382" s="109" t="e">
        <f>VLOOKUP($D382,LOC_UNICOS,H$2,0)</f>
        <v>#N/A</v>
      </c>
      <c r="I382" s="38">
        <f t="array" ref="I382">IF($B382=0,-999,IF(COUNTIFS($Z382:Z382,#N/A)&gt;0,-999,AVERAGE($Z382:Z382)))</f>
        <v>-999</v>
      </c>
      <c r="J382" s="38">
        <f t="array" ref="J382">IF($B382=0,-999,IF(COUNTIFS($Z382:AA382,#N/A)&gt;0,-999,AVERAGE($Z382:AA382)))</f>
        <v>-999</v>
      </c>
      <c r="K382" s="38">
        <f t="array" ref="K382">IF($B382=0,-999,IF(COUNTIFS($Z382:AB382,#N/A)&gt;0,-999,AVERAGE($Z382:AB382)))</f>
        <v>-999</v>
      </c>
      <c r="L382" s="38">
        <f t="array" ref="L382">IF($B382=0,-999,IF(COUNTIFS($Z382:AC382,#N/A)&gt;0,-999,AVERAGE($Z382:AC382)))</f>
        <v>-999</v>
      </c>
      <c r="M382" s="38">
        <f t="shared" si="450"/>
        <v>-999</v>
      </c>
      <c r="N382" s="38">
        <f t="shared" si="404"/>
        <v>-999</v>
      </c>
      <c r="O382" s="38">
        <f t="shared" si="405"/>
        <v>-999</v>
      </c>
      <c r="P382" s="38">
        <f t="shared" si="406"/>
        <v>-999</v>
      </c>
      <c r="Q382" s="37">
        <f t="shared" si="409"/>
        <v>0</v>
      </c>
      <c r="R382" s="37">
        <f t="shared" si="394"/>
        <v>0</v>
      </c>
      <c r="S382" s="37">
        <f t="shared" si="395"/>
        <v>0</v>
      </c>
      <c r="T382" s="37">
        <f t="shared" si="396"/>
        <v>0</v>
      </c>
      <c r="U382" s="37">
        <f t="shared" si="410"/>
        <v>2018</v>
      </c>
      <c r="V382" s="37">
        <f t="shared" ref="V382:X382" si="461">U382-1</f>
        <v>2017</v>
      </c>
      <c r="W382" s="37">
        <f t="shared" si="461"/>
        <v>2016</v>
      </c>
      <c r="X382" s="37">
        <f t="shared" si="461"/>
        <v>2015</v>
      </c>
      <c r="Y382" s="39"/>
      <c r="Z382" s="62" t="e">
        <f>IFERROR(IF($B382=0,#N/A,AVERAGEIFS(INDEX(DATOS,0,$C382),INDEX(DATOS,0,$C382),"&lt;&gt;#N/D",INDEX(DATOS,0,$L$2),0,INDEX(DATOS,0,$M$2),1,INDEX(DATOS,0,$N$2),U382,INDEX(DATOS,0,$O$2),$D382)),#N/A)</f>
        <v>#N/A</v>
      </c>
      <c r="AA382" s="62" t="e">
        <f>IFERROR(IF($B382=0,#N/A,AVERAGEIFS(INDEX(DATOS,0,$C382),INDEX(DATOS,0,$C382),"&lt;&gt;#N/D",INDEX(DATOS,0,$L$2),0,INDEX(DATOS,0,$M$2),1,INDEX(DATOS,0,$N$2),V382,INDEX(DATOS,0,$O$2),$D382)),#N/A)</f>
        <v>#N/A</v>
      </c>
      <c r="AB382" s="62" t="e">
        <f>IFERROR(IF($B382=0,#N/A,AVERAGEIFS(INDEX(DATOS,0,$C382),INDEX(DATOS,0,$C382),"&lt;&gt;#N/D",INDEX(DATOS,0,$L$2),0,INDEX(DATOS,0,$M$2),1,INDEX(DATOS,0,$N$2),W382,INDEX(DATOS,0,$O$2),$D382)),#N/A)</f>
        <v>#N/A</v>
      </c>
      <c r="AC382" s="62" t="e">
        <f>IFERROR(IF($B382=0,#N/A,AVERAGEIFS(INDEX(DATOS,0,$C382),INDEX(DATOS,0,$C382),"&lt;&gt;#N/D",INDEX(DATOS,0,$L$2),0,INDEX(DATOS,0,$M$2),1,INDEX(DATOS,0,$N$2),X382,INDEX(DATOS,0,$O$2),$D382)),#N/A)</f>
        <v>#N/A</v>
      </c>
      <c r="AD382" s="33"/>
      <c r="AE382" s="40">
        <f>IFERROR(IF(ISNA(#REF!),-999,IF(I382=0,0,_xlfn.STDEV.P(#REF!)/I382*100)),-999)</f>
        <v>-999</v>
      </c>
      <c r="AF382" s="40">
        <f>IFERROR(IF(ISNA(#REF!),-999,IF(J382=0,0,_xlfn.STDEV.P(#REF!)/J382*100)),-999)</f>
        <v>-999</v>
      </c>
      <c r="AG382" s="40">
        <f>IFERROR(IF(ISNA(#REF!),-999,IF(K382=0,0,_xlfn.STDEV.P(#REF!)/K382*100)),-999)</f>
        <v>-999</v>
      </c>
      <c r="AH382" s="40">
        <f>IFERROR(IF(ISNA(#REF!),-999,IF(L382=0,0,_xlfn.STDEV.P(#REF!)/L382*100)),-999)</f>
        <v>-999</v>
      </c>
      <c r="AI382" s="40"/>
    </row>
    <row r="383" spans="1:35" x14ac:dyDescent="0.35">
      <c r="A383">
        <f t="shared" si="412"/>
        <v>177</v>
      </c>
      <c r="B383" s="35">
        <f t="array" ref="B383">IF(B382=0,0,MIN(IF(INDEX(DATOS,0,$N$2)=$U383,IF(ISNUMBER(INDEX(DATOS,0,$C383)),IF(INDEX(DATOS,0,$L$2)=0,IF(INDEX(DATOS,0,$M$2)=1,IF(ISNA(MATCH(INDEX(DATOS,0,$O$2),IF($E$7:E382=E383,$D$7:D382),0)),INDEX(DATOS,0,$K$2))))))))</f>
        <v>0</v>
      </c>
      <c r="C383" s="32">
        <f t="shared" si="413"/>
        <v>20</v>
      </c>
      <c r="D383" s="34" t="str">
        <f>IF($B383=0,"--",INDEX(DATOS,$B383,O$2))</f>
        <v>--</v>
      </c>
      <c r="E383" s="64" t="s">
        <v>1</v>
      </c>
      <c r="F383" s="36" t="str">
        <f t="shared" si="442"/>
        <v>--</v>
      </c>
      <c r="G383" s="109" t="e">
        <f>VLOOKUP($D383,LOC_UNICOS,G$2,0)</f>
        <v>#N/A</v>
      </c>
      <c r="H383" s="109" t="e">
        <f>VLOOKUP($D383,LOC_UNICOS,H$2,0)</f>
        <v>#N/A</v>
      </c>
      <c r="I383" s="38">
        <f t="array" ref="I383">IF($B383=0,-999,IF(COUNTIFS($Z383:Z383,#N/A)&gt;0,-999,AVERAGE($Z383:Z383)))</f>
        <v>-999</v>
      </c>
      <c r="J383" s="38">
        <f t="array" ref="J383">IF($B383=0,-999,IF(COUNTIFS($Z383:AA383,#N/A)&gt;0,-999,AVERAGE($Z383:AA383)))</f>
        <v>-999</v>
      </c>
      <c r="K383" s="38">
        <f t="array" ref="K383">IF($B383=0,-999,IF(COUNTIFS($Z383:AB383,#N/A)&gt;0,-999,AVERAGE($Z383:AB383)))</f>
        <v>-999</v>
      </c>
      <c r="L383" s="38">
        <f t="array" ref="L383">IF($B383=0,-999,IF(COUNTIFS($Z383:AC383,#N/A)&gt;0,-999,AVERAGE($Z383:AC383)))</f>
        <v>-999</v>
      </c>
      <c r="M383" s="38">
        <f t="shared" si="450"/>
        <v>-999</v>
      </c>
      <c r="N383" s="38">
        <f t="shared" si="404"/>
        <v>-999</v>
      </c>
      <c r="O383" s="38">
        <f t="shared" si="405"/>
        <v>-999</v>
      </c>
      <c r="P383" s="38">
        <f t="shared" si="406"/>
        <v>-999</v>
      </c>
      <c r="Q383" s="37">
        <f t="shared" si="409"/>
        <v>0</v>
      </c>
      <c r="R383" s="37">
        <f t="shared" si="394"/>
        <v>0</v>
      </c>
      <c r="S383" s="37">
        <f t="shared" si="395"/>
        <v>0</v>
      </c>
      <c r="T383" s="37">
        <f t="shared" si="396"/>
        <v>0</v>
      </c>
      <c r="U383" s="37">
        <f t="shared" si="410"/>
        <v>2018</v>
      </c>
      <c r="V383" s="37">
        <f t="shared" ref="V383:X383" si="462">U383-1</f>
        <v>2017</v>
      </c>
      <c r="W383" s="37">
        <f t="shared" si="462"/>
        <v>2016</v>
      </c>
      <c r="X383" s="37">
        <f t="shared" si="462"/>
        <v>2015</v>
      </c>
      <c r="Y383" s="39"/>
      <c r="Z383" s="62" t="e">
        <f>IFERROR(IF($B383=0,#N/A,AVERAGEIFS(INDEX(DATOS,0,$C383),INDEX(DATOS,0,$C383),"&lt;&gt;#N/D",INDEX(DATOS,0,$L$2),0,INDEX(DATOS,0,$M$2),1,INDEX(DATOS,0,$N$2),U383,INDEX(DATOS,0,$O$2),$D383)),#N/A)</f>
        <v>#N/A</v>
      </c>
      <c r="AA383" s="62" t="e">
        <f>IFERROR(IF($B383=0,#N/A,AVERAGEIFS(INDEX(DATOS,0,$C383),INDEX(DATOS,0,$C383),"&lt;&gt;#N/D",INDEX(DATOS,0,$L$2),0,INDEX(DATOS,0,$M$2),1,INDEX(DATOS,0,$N$2),V383,INDEX(DATOS,0,$O$2),$D383)),#N/A)</f>
        <v>#N/A</v>
      </c>
      <c r="AB383" s="62" t="e">
        <f>IFERROR(IF($B383=0,#N/A,AVERAGEIFS(INDEX(DATOS,0,$C383),INDEX(DATOS,0,$C383),"&lt;&gt;#N/D",INDEX(DATOS,0,$L$2),0,INDEX(DATOS,0,$M$2),1,INDEX(DATOS,0,$N$2),W383,INDEX(DATOS,0,$O$2),$D383)),#N/A)</f>
        <v>#N/A</v>
      </c>
      <c r="AC383" s="62" t="e">
        <f>IFERROR(IF($B383=0,#N/A,AVERAGEIFS(INDEX(DATOS,0,$C383),INDEX(DATOS,0,$C383),"&lt;&gt;#N/D",INDEX(DATOS,0,$L$2),0,INDEX(DATOS,0,$M$2),1,INDEX(DATOS,0,$N$2),X383,INDEX(DATOS,0,$O$2),$D383)),#N/A)</f>
        <v>#N/A</v>
      </c>
      <c r="AD383" s="33"/>
      <c r="AE383" s="40">
        <f>IFERROR(IF(ISNA(#REF!),-999,IF(I383=0,0,_xlfn.STDEV.P(#REF!)/I383*100)),-999)</f>
        <v>-999</v>
      </c>
      <c r="AF383" s="40">
        <f>IFERROR(IF(ISNA(#REF!),-999,IF(J383=0,0,_xlfn.STDEV.P(#REF!)/J383*100)),-999)</f>
        <v>-999</v>
      </c>
      <c r="AG383" s="40">
        <f>IFERROR(IF(ISNA(#REF!),-999,IF(K383=0,0,_xlfn.STDEV.P(#REF!)/K383*100)),-999)</f>
        <v>-999</v>
      </c>
      <c r="AH383" s="40">
        <f>IFERROR(IF(ISNA(#REF!),-999,IF(L383=0,0,_xlfn.STDEV.P(#REF!)/L383*100)),-999)</f>
        <v>-999</v>
      </c>
      <c r="AI383" s="40"/>
    </row>
    <row r="384" spans="1:35" x14ac:dyDescent="0.35">
      <c r="A384">
        <f t="shared" si="412"/>
        <v>178</v>
      </c>
      <c r="B384" s="35">
        <f t="array" ref="B384">IF(B383=0,0,MIN(IF(INDEX(DATOS,0,$N$2)=$U384,IF(ISNUMBER(INDEX(DATOS,0,$C384)),IF(INDEX(DATOS,0,$L$2)=0,IF(INDEX(DATOS,0,$M$2)=1,IF(ISNA(MATCH(INDEX(DATOS,0,$O$2),IF($E$7:E383=E384,$D$7:D383),0)),INDEX(DATOS,0,$K$2))))))))</f>
        <v>0</v>
      </c>
      <c r="C384" s="32">
        <f t="shared" si="413"/>
        <v>20</v>
      </c>
      <c r="D384" s="34" t="str">
        <f>IF($B384=0,"--",INDEX(DATOS,$B384,O$2))</f>
        <v>--</v>
      </c>
      <c r="E384" s="64" t="s">
        <v>1</v>
      </c>
      <c r="F384" s="36" t="str">
        <f t="shared" si="442"/>
        <v>--</v>
      </c>
      <c r="G384" s="109" t="e">
        <f>VLOOKUP($D384,LOC_UNICOS,G$2,0)</f>
        <v>#N/A</v>
      </c>
      <c r="H384" s="109" t="e">
        <f>VLOOKUP($D384,LOC_UNICOS,H$2,0)</f>
        <v>#N/A</v>
      </c>
      <c r="I384" s="38">
        <f t="array" ref="I384">IF($B384=0,-999,IF(COUNTIFS($Z384:Z384,#N/A)&gt;0,-999,AVERAGE($Z384:Z384)))</f>
        <v>-999</v>
      </c>
      <c r="J384" s="38">
        <f t="array" ref="J384">IF($B384=0,-999,IF(COUNTIFS($Z384:AA384,#N/A)&gt;0,-999,AVERAGE($Z384:AA384)))</f>
        <v>-999</v>
      </c>
      <c r="K384" s="38">
        <f t="array" ref="K384">IF($B384=0,-999,IF(COUNTIFS($Z384:AB384,#N/A)&gt;0,-999,AVERAGE($Z384:AB384)))</f>
        <v>-999</v>
      </c>
      <c r="L384" s="38">
        <f t="array" ref="L384">IF($B384=0,-999,IF(COUNTIFS($Z384:AC384,#N/A)&gt;0,-999,AVERAGE($Z384:AC384)))</f>
        <v>-999</v>
      </c>
      <c r="M384" s="38">
        <f t="shared" si="450"/>
        <v>-999</v>
      </c>
      <c r="N384" s="38">
        <f t="shared" si="404"/>
        <v>-999</v>
      </c>
      <c r="O384" s="38">
        <f t="shared" si="405"/>
        <v>-999</v>
      </c>
      <c r="P384" s="38">
        <f t="shared" si="406"/>
        <v>-999</v>
      </c>
      <c r="Q384" s="37">
        <f t="shared" si="409"/>
        <v>0</v>
      </c>
      <c r="R384" s="37">
        <f t="shared" si="394"/>
        <v>0</v>
      </c>
      <c r="S384" s="37">
        <f t="shared" si="395"/>
        <v>0</v>
      </c>
      <c r="T384" s="37">
        <f t="shared" si="396"/>
        <v>0</v>
      </c>
      <c r="U384" s="37">
        <f t="shared" si="410"/>
        <v>2018</v>
      </c>
      <c r="V384" s="37">
        <f t="shared" ref="V384:X384" si="463">U384-1</f>
        <v>2017</v>
      </c>
      <c r="W384" s="37">
        <f t="shared" si="463"/>
        <v>2016</v>
      </c>
      <c r="X384" s="37">
        <f t="shared" si="463"/>
        <v>2015</v>
      </c>
      <c r="Y384" s="39"/>
      <c r="Z384" s="62" t="e">
        <f>IFERROR(IF($B384=0,#N/A,AVERAGEIFS(INDEX(DATOS,0,$C384),INDEX(DATOS,0,$C384),"&lt;&gt;#N/D",INDEX(DATOS,0,$L$2),0,INDEX(DATOS,0,$M$2),1,INDEX(DATOS,0,$N$2),U384,INDEX(DATOS,0,$O$2),$D384)),#N/A)</f>
        <v>#N/A</v>
      </c>
      <c r="AA384" s="62" t="e">
        <f>IFERROR(IF($B384=0,#N/A,AVERAGEIFS(INDEX(DATOS,0,$C384),INDEX(DATOS,0,$C384),"&lt;&gt;#N/D",INDEX(DATOS,0,$L$2),0,INDEX(DATOS,0,$M$2),1,INDEX(DATOS,0,$N$2),V384,INDEX(DATOS,0,$O$2),$D384)),#N/A)</f>
        <v>#N/A</v>
      </c>
      <c r="AB384" s="62" t="e">
        <f>IFERROR(IF($B384=0,#N/A,AVERAGEIFS(INDEX(DATOS,0,$C384),INDEX(DATOS,0,$C384),"&lt;&gt;#N/D",INDEX(DATOS,0,$L$2),0,INDEX(DATOS,0,$M$2),1,INDEX(DATOS,0,$N$2),W384,INDEX(DATOS,0,$O$2),$D384)),#N/A)</f>
        <v>#N/A</v>
      </c>
      <c r="AC384" s="62" t="e">
        <f>IFERROR(IF($B384=0,#N/A,AVERAGEIFS(INDEX(DATOS,0,$C384),INDEX(DATOS,0,$C384),"&lt;&gt;#N/D",INDEX(DATOS,0,$L$2),0,INDEX(DATOS,0,$M$2),1,INDEX(DATOS,0,$N$2),X384,INDEX(DATOS,0,$O$2),$D384)),#N/A)</f>
        <v>#N/A</v>
      </c>
      <c r="AD384" s="33"/>
      <c r="AE384" s="40">
        <f>IFERROR(IF(ISNA(#REF!),-999,IF(I384=0,0,_xlfn.STDEV.P(#REF!)/I384*100)),-999)</f>
        <v>-999</v>
      </c>
      <c r="AF384" s="40">
        <f>IFERROR(IF(ISNA(#REF!),-999,IF(J384=0,0,_xlfn.STDEV.P(#REF!)/J384*100)),-999)</f>
        <v>-999</v>
      </c>
      <c r="AG384" s="40">
        <f>IFERROR(IF(ISNA(#REF!),-999,IF(K384=0,0,_xlfn.STDEV.P(#REF!)/K384*100)),-999)</f>
        <v>-999</v>
      </c>
      <c r="AH384" s="40">
        <f>IFERROR(IF(ISNA(#REF!),-999,IF(L384=0,0,_xlfn.STDEV.P(#REF!)/L384*100)),-999)</f>
        <v>-999</v>
      </c>
      <c r="AI384" s="40"/>
    </row>
    <row r="385" spans="1:35" x14ac:dyDescent="0.35">
      <c r="A385">
        <f t="shared" si="412"/>
        <v>179</v>
      </c>
      <c r="B385" s="35">
        <f t="array" ref="B385">IF(B384=0,0,MIN(IF(INDEX(DATOS,0,$N$2)=$U385,IF(ISNUMBER(INDEX(DATOS,0,$C385)),IF(INDEX(DATOS,0,$L$2)=0,IF(INDEX(DATOS,0,$M$2)=1,IF(ISNA(MATCH(INDEX(DATOS,0,$O$2),IF($E$7:E384=E385,$D$7:D384),0)),INDEX(DATOS,0,$K$2))))))))</f>
        <v>0</v>
      </c>
      <c r="C385" s="32">
        <f t="shared" si="413"/>
        <v>20</v>
      </c>
      <c r="D385" s="34" t="str">
        <f>IF($B385=0,"--",INDEX(DATOS,$B385,O$2))</f>
        <v>--</v>
      </c>
      <c r="E385" s="64" t="s">
        <v>1</v>
      </c>
      <c r="F385" s="36" t="str">
        <f t="shared" si="442"/>
        <v>--</v>
      </c>
      <c r="G385" s="109" t="e">
        <f>VLOOKUP($D385,LOC_UNICOS,G$2,0)</f>
        <v>#N/A</v>
      </c>
      <c r="H385" s="109" t="e">
        <f>VLOOKUP($D385,LOC_UNICOS,H$2,0)</f>
        <v>#N/A</v>
      </c>
      <c r="I385" s="38">
        <f t="array" ref="I385">IF($B385=0,-999,IF(COUNTIFS($Z385:Z385,#N/A)&gt;0,-999,AVERAGE($Z385:Z385)))</f>
        <v>-999</v>
      </c>
      <c r="J385" s="38">
        <f t="array" ref="J385">IF($B385=0,-999,IF(COUNTIFS($Z385:AA385,#N/A)&gt;0,-999,AVERAGE($Z385:AA385)))</f>
        <v>-999</v>
      </c>
      <c r="K385" s="38">
        <f t="array" ref="K385">IF($B385=0,-999,IF(COUNTIFS($Z385:AB385,#N/A)&gt;0,-999,AVERAGE($Z385:AB385)))</f>
        <v>-999</v>
      </c>
      <c r="L385" s="38">
        <f t="array" ref="L385">IF($B385=0,-999,IF(COUNTIFS($Z385:AC385,#N/A)&gt;0,-999,AVERAGE($Z385:AC385)))</f>
        <v>-999</v>
      </c>
      <c r="M385" s="38">
        <f t="shared" si="450"/>
        <v>-999</v>
      </c>
      <c r="N385" s="38">
        <f t="shared" si="404"/>
        <v>-999</v>
      </c>
      <c r="O385" s="38">
        <f t="shared" si="405"/>
        <v>-999</v>
      </c>
      <c r="P385" s="38">
        <f t="shared" si="406"/>
        <v>-999</v>
      </c>
      <c r="Q385" s="37">
        <f t="shared" si="409"/>
        <v>0</v>
      </c>
      <c r="R385" s="37">
        <f t="shared" si="394"/>
        <v>0</v>
      </c>
      <c r="S385" s="37">
        <f t="shared" si="395"/>
        <v>0</v>
      </c>
      <c r="T385" s="37">
        <f t="shared" si="396"/>
        <v>0</v>
      </c>
      <c r="U385" s="37">
        <f t="shared" si="410"/>
        <v>2018</v>
      </c>
      <c r="V385" s="37">
        <f t="shared" ref="V385:X385" si="464">U385-1</f>
        <v>2017</v>
      </c>
      <c r="W385" s="37">
        <f t="shared" si="464"/>
        <v>2016</v>
      </c>
      <c r="X385" s="37">
        <f t="shared" si="464"/>
        <v>2015</v>
      </c>
      <c r="Y385" s="39"/>
      <c r="Z385" s="62" t="e">
        <f>IFERROR(IF($B385=0,#N/A,AVERAGEIFS(INDEX(DATOS,0,$C385),INDEX(DATOS,0,$C385),"&lt;&gt;#N/D",INDEX(DATOS,0,$L$2),0,INDEX(DATOS,0,$M$2),1,INDEX(DATOS,0,$N$2),U385,INDEX(DATOS,0,$O$2),$D385)),#N/A)</f>
        <v>#N/A</v>
      </c>
      <c r="AA385" s="62" t="e">
        <f>IFERROR(IF($B385=0,#N/A,AVERAGEIFS(INDEX(DATOS,0,$C385),INDEX(DATOS,0,$C385),"&lt;&gt;#N/D",INDEX(DATOS,0,$L$2),0,INDEX(DATOS,0,$M$2),1,INDEX(DATOS,0,$N$2),V385,INDEX(DATOS,0,$O$2),$D385)),#N/A)</f>
        <v>#N/A</v>
      </c>
      <c r="AB385" s="62" t="e">
        <f>IFERROR(IF($B385=0,#N/A,AVERAGEIFS(INDEX(DATOS,0,$C385),INDEX(DATOS,0,$C385),"&lt;&gt;#N/D",INDEX(DATOS,0,$L$2),0,INDEX(DATOS,0,$M$2),1,INDEX(DATOS,0,$N$2),W385,INDEX(DATOS,0,$O$2),$D385)),#N/A)</f>
        <v>#N/A</v>
      </c>
      <c r="AC385" s="62" t="e">
        <f>IFERROR(IF($B385=0,#N/A,AVERAGEIFS(INDEX(DATOS,0,$C385),INDEX(DATOS,0,$C385),"&lt;&gt;#N/D",INDEX(DATOS,0,$L$2),0,INDEX(DATOS,0,$M$2),1,INDEX(DATOS,0,$N$2),X385,INDEX(DATOS,0,$O$2),$D385)),#N/A)</f>
        <v>#N/A</v>
      </c>
      <c r="AD385" s="33"/>
      <c r="AE385" s="40">
        <f>IFERROR(IF(ISNA(#REF!),-999,IF(I385=0,0,_xlfn.STDEV.P(#REF!)/I385*100)),-999)</f>
        <v>-999</v>
      </c>
      <c r="AF385" s="40">
        <f>IFERROR(IF(ISNA(#REF!),-999,IF(J385=0,0,_xlfn.STDEV.P(#REF!)/J385*100)),-999)</f>
        <v>-999</v>
      </c>
      <c r="AG385" s="40">
        <f>IFERROR(IF(ISNA(#REF!),-999,IF(K385=0,0,_xlfn.STDEV.P(#REF!)/K385*100)),-999)</f>
        <v>-999</v>
      </c>
      <c r="AH385" s="40">
        <f>IFERROR(IF(ISNA(#REF!),-999,IF(L385=0,0,_xlfn.STDEV.P(#REF!)/L385*100)),-999)</f>
        <v>-999</v>
      </c>
      <c r="AI385" s="40"/>
    </row>
    <row r="386" spans="1:35" x14ac:dyDescent="0.35">
      <c r="A386">
        <f t="shared" si="412"/>
        <v>180</v>
      </c>
      <c r="B386" s="35">
        <f t="array" ref="B386">IF(B385=0,0,MIN(IF(INDEX(DATOS,0,$N$2)=$U386,IF(ISNUMBER(INDEX(DATOS,0,$C386)),IF(INDEX(DATOS,0,$L$2)=0,IF(INDEX(DATOS,0,$M$2)=1,IF(ISNA(MATCH(INDEX(DATOS,0,$O$2),IF($E$7:E385=E386,$D$7:D385),0)),INDEX(DATOS,0,$K$2))))))))</f>
        <v>0</v>
      </c>
      <c r="C386" s="32">
        <f t="shared" si="413"/>
        <v>20</v>
      </c>
      <c r="D386" s="34" t="str">
        <f>IF($B386=0,"--",INDEX(DATOS,$B386,O$2))</f>
        <v>--</v>
      </c>
      <c r="E386" s="64" t="s">
        <v>1</v>
      </c>
      <c r="F386" s="36" t="str">
        <f t="shared" si="442"/>
        <v>--</v>
      </c>
      <c r="G386" s="109" t="e">
        <f>VLOOKUP($D386,LOC_UNICOS,G$2,0)</f>
        <v>#N/A</v>
      </c>
      <c r="H386" s="109" t="e">
        <f>VLOOKUP($D386,LOC_UNICOS,H$2,0)</f>
        <v>#N/A</v>
      </c>
      <c r="I386" s="38">
        <f t="array" ref="I386">IF($B386=0,-999,IF(COUNTIFS($Z386:Z386,#N/A)&gt;0,-999,AVERAGE($Z386:Z386)))</f>
        <v>-999</v>
      </c>
      <c r="J386" s="38">
        <f t="array" ref="J386">IF($B386=0,-999,IF(COUNTIFS($Z386:AA386,#N/A)&gt;0,-999,AVERAGE($Z386:AA386)))</f>
        <v>-999</v>
      </c>
      <c r="K386" s="38">
        <f t="array" ref="K386">IF($B386=0,-999,IF(COUNTIFS($Z386:AB386,#N/A)&gt;0,-999,AVERAGE($Z386:AB386)))</f>
        <v>-999</v>
      </c>
      <c r="L386" s="38">
        <f t="array" ref="L386">IF($B386=0,-999,IF(COUNTIFS($Z386:AC386,#N/A)&gt;0,-999,AVERAGE($Z386:AC386)))</f>
        <v>-999</v>
      </c>
      <c r="M386" s="38">
        <f t="shared" si="450"/>
        <v>-999</v>
      </c>
      <c r="N386" s="38">
        <f t="shared" si="404"/>
        <v>-999</v>
      </c>
      <c r="O386" s="38">
        <f t="shared" si="405"/>
        <v>-999</v>
      </c>
      <c r="P386" s="38">
        <f t="shared" si="406"/>
        <v>-999</v>
      </c>
      <c r="Q386" s="37">
        <f t="shared" si="409"/>
        <v>0</v>
      </c>
      <c r="R386" s="37">
        <f t="shared" si="394"/>
        <v>0</v>
      </c>
      <c r="S386" s="37">
        <f t="shared" si="395"/>
        <v>0</v>
      </c>
      <c r="T386" s="37">
        <f t="shared" si="396"/>
        <v>0</v>
      </c>
      <c r="U386" s="37">
        <f t="shared" si="410"/>
        <v>2018</v>
      </c>
      <c r="V386" s="37">
        <f t="shared" ref="V386:X386" si="465">U386-1</f>
        <v>2017</v>
      </c>
      <c r="W386" s="37">
        <f t="shared" si="465"/>
        <v>2016</v>
      </c>
      <c r="X386" s="37">
        <f t="shared" si="465"/>
        <v>2015</v>
      </c>
      <c r="Y386" s="39"/>
      <c r="Z386" s="62" t="e">
        <f>IFERROR(IF($B386=0,#N/A,AVERAGEIFS(INDEX(DATOS,0,$C386),INDEX(DATOS,0,$C386),"&lt;&gt;#N/D",INDEX(DATOS,0,$L$2),0,INDEX(DATOS,0,$M$2),1,INDEX(DATOS,0,$N$2),U386,INDEX(DATOS,0,$O$2),$D386)),#N/A)</f>
        <v>#N/A</v>
      </c>
      <c r="AA386" s="62" t="e">
        <f>IFERROR(IF($B386=0,#N/A,AVERAGEIFS(INDEX(DATOS,0,$C386),INDEX(DATOS,0,$C386),"&lt;&gt;#N/D",INDEX(DATOS,0,$L$2),0,INDEX(DATOS,0,$M$2),1,INDEX(DATOS,0,$N$2),V386,INDEX(DATOS,0,$O$2),$D386)),#N/A)</f>
        <v>#N/A</v>
      </c>
      <c r="AB386" s="62" t="e">
        <f>IFERROR(IF($B386=0,#N/A,AVERAGEIFS(INDEX(DATOS,0,$C386),INDEX(DATOS,0,$C386),"&lt;&gt;#N/D",INDEX(DATOS,0,$L$2),0,INDEX(DATOS,0,$M$2),1,INDEX(DATOS,0,$N$2),W386,INDEX(DATOS,0,$O$2),$D386)),#N/A)</f>
        <v>#N/A</v>
      </c>
      <c r="AC386" s="62" t="e">
        <f>IFERROR(IF($B386=0,#N/A,AVERAGEIFS(INDEX(DATOS,0,$C386),INDEX(DATOS,0,$C386),"&lt;&gt;#N/D",INDEX(DATOS,0,$L$2),0,INDEX(DATOS,0,$M$2),1,INDEX(DATOS,0,$N$2),X386,INDEX(DATOS,0,$O$2),$D386)),#N/A)</f>
        <v>#N/A</v>
      </c>
      <c r="AD386" s="33"/>
      <c r="AE386" s="40">
        <f>IFERROR(IF(ISNA(#REF!),-999,IF(I386=0,0,_xlfn.STDEV.P(#REF!)/I386*100)),-999)</f>
        <v>-999</v>
      </c>
      <c r="AF386" s="40">
        <f>IFERROR(IF(ISNA(#REF!),-999,IF(J386=0,0,_xlfn.STDEV.P(#REF!)/J386*100)),-999)</f>
        <v>-999</v>
      </c>
      <c r="AG386" s="40">
        <f>IFERROR(IF(ISNA(#REF!),-999,IF(K386=0,0,_xlfn.STDEV.P(#REF!)/K386*100)),-999)</f>
        <v>-999</v>
      </c>
      <c r="AH386" s="40">
        <f>IFERROR(IF(ISNA(#REF!),-999,IF(L386=0,0,_xlfn.STDEV.P(#REF!)/L386*100)),-999)</f>
        <v>-999</v>
      </c>
      <c r="AI386" s="40"/>
    </row>
    <row r="387" spans="1:35" x14ac:dyDescent="0.35">
      <c r="A387">
        <f t="shared" si="412"/>
        <v>181</v>
      </c>
      <c r="B387" s="35">
        <f t="array" ref="B387">IF(B386=0,0,MIN(IF(INDEX(DATOS,0,$N$2)=$U387,IF(ISNUMBER(INDEX(DATOS,0,$C387)),IF(INDEX(DATOS,0,$L$2)=0,IF(INDEX(DATOS,0,$M$2)=1,IF(ISNA(MATCH(INDEX(DATOS,0,$O$2),IF($E$7:E386=E387,$D$7:D386),0)),INDEX(DATOS,0,$K$2))))))))</f>
        <v>0</v>
      </c>
      <c r="C387" s="32">
        <f t="shared" si="413"/>
        <v>20</v>
      </c>
      <c r="D387" s="34" t="str">
        <f>IF($B387=0,"--",INDEX(DATOS,$B387,O$2))</f>
        <v>--</v>
      </c>
      <c r="E387" s="64" t="s">
        <v>1</v>
      </c>
      <c r="F387" s="36" t="str">
        <f t="shared" si="442"/>
        <v>--</v>
      </c>
      <c r="G387" s="109" t="e">
        <f>VLOOKUP($D387,LOC_UNICOS,G$2,0)</f>
        <v>#N/A</v>
      </c>
      <c r="H387" s="109" t="e">
        <f>VLOOKUP($D387,LOC_UNICOS,H$2,0)</f>
        <v>#N/A</v>
      </c>
      <c r="I387" s="38">
        <f t="array" ref="I387">IF($B387=0,-999,IF(COUNTIFS($Z387:Z387,#N/A)&gt;0,-999,AVERAGE($Z387:Z387)))</f>
        <v>-999</v>
      </c>
      <c r="J387" s="38">
        <f t="array" ref="J387">IF($B387=0,-999,IF(COUNTIFS($Z387:AA387,#N/A)&gt;0,-999,AVERAGE($Z387:AA387)))</f>
        <v>-999</v>
      </c>
      <c r="K387" s="38">
        <f t="array" ref="K387">IF($B387=0,-999,IF(COUNTIFS($Z387:AB387,#N/A)&gt;0,-999,AVERAGE($Z387:AB387)))</f>
        <v>-999</v>
      </c>
      <c r="L387" s="38">
        <f t="array" ref="L387">IF($B387=0,-999,IF(COUNTIFS($Z387:AC387,#N/A)&gt;0,-999,AVERAGE($Z387:AC387)))</f>
        <v>-999</v>
      </c>
      <c r="M387" s="38">
        <f t="shared" si="450"/>
        <v>-999</v>
      </c>
      <c r="N387" s="38">
        <f t="shared" si="404"/>
        <v>-999</v>
      </c>
      <c r="O387" s="38">
        <f t="shared" si="405"/>
        <v>-999</v>
      </c>
      <c r="P387" s="38">
        <f t="shared" si="406"/>
        <v>-999</v>
      </c>
      <c r="Q387" s="37">
        <f t="shared" si="409"/>
        <v>0</v>
      </c>
      <c r="R387" s="37">
        <f t="shared" si="394"/>
        <v>0</v>
      </c>
      <c r="S387" s="37">
        <f t="shared" si="395"/>
        <v>0</v>
      </c>
      <c r="T387" s="37">
        <f t="shared" si="396"/>
        <v>0</v>
      </c>
      <c r="U387" s="37">
        <f t="shared" si="410"/>
        <v>2018</v>
      </c>
      <c r="V387" s="37">
        <f t="shared" ref="V387:X387" si="466">U387-1</f>
        <v>2017</v>
      </c>
      <c r="W387" s="37">
        <f t="shared" si="466"/>
        <v>2016</v>
      </c>
      <c r="X387" s="37">
        <f t="shared" si="466"/>
        <v>2015</v>
      </c>
      <c r="Y387" s="39"/>
      <c r="Z387" s="62" t="e">
        <f>IFERROR(IF($B387=0,#N/A,AVERAGEIFS(INDEX(DATOS,0,$C387),INDEX(DATOS,0,$C387),"&lt;&gt;#N/D",INDEX(DATOS,0,$L$2),0,INDEX(DATOS,0,$M$2),1,INDEX(DATOS,0,$N$2),U387,INDEX(DATOS,0,$O$2),$D387)),#N/A)</f>
        <v>#N/A</v>
      </c>
      <c r="AA387" s="62" t="e">
        <f>IFERROR(IF($B387=0,#N/A,AVERAGEIFS(INDEX(DATOS,0,$C387),INDEX(DATOS,0,$C387),"&lt;&gt;#N/D",INDEX(DATOS,0,$L$2),0,INDEX(DATOS,0,$M$2),1,INDEX(DATOS,0,$N$2),V387,INDEX(DATOS,0,$O$2),$D387)),#N/A)</f>
        <v>#N/A</v>
      </c>
      <c r="AB387" s="62" t="e">
        <f>IFERROR(IF($B387=0,#N/A,AVERAGEIFS(INDEX(DATOS,0,$C387),INDEX(DATOS,0,$C387),"&lt;&gt;#N/D",INDEX(DATOS,0,$L$2),0,INDEX(DATOS,0,$M$2),1,INDEX(DATOS,0,$N$2),W387,INDEX(DATOS,0,$O$2),$D387)),#N/A)</f>
        <v>#N/A</v>
      </c>
      <c r="AC387" s="62" t="e">
        <f>IFERROR(IF($B387=0,#N/A,AVERAGEIFS(INDEX(DATOS,0,$C387),INDEX(DATOS,0,$C387),"&lt;&gt;#N/D",INDEX(DATOS,0,$L$2),0,INDEX(DATOS,0,$M$2),1,INDEX(DATOS,0,$N$2),X387,INDEX(DATOS,0,$O$2),$D387)),#N/A)</f>
        <v>#N/A</v>
      </c>
      <c r="AD387" s="33"/>
      <c r="AE387" s="40">
        <f>IFERROR(IF(ISNA(#REF!),-999,IF(I387=0,0,_xlfn.STDEV.P(#REF!)/I387*100)),-999)</f>
        <v>-999</v>
      </c>
      <c r="AF387" s="40">
        <f>IFERROR(IF(ISNA(#REF!),-999,IF(J387=0,0,_xlfn.STDEV.P(#REF!)/J387*100)),-999)</f>
        <v>-999</v>
      </c>
      <c r="AG387" s="40">
        <f>IFERROR(IF(ISNA(#REF!),-999,IF(K387=0,0,_xlfn.STDEV.P(#REF!)/K387*100)),-999)</f>
        <v>-999</v>
      </c>
      <c r="AH387" s="40">
        <f>IFERROR(IF(ISNA(#REF!),-999,IF(L387=0,0,_xlfn.STDEV.P(#REF!)/L387*100)),-999)</f>
        <v>-999</v>
      </c>
      <c r="AI387" s="40"/>
    </row>
    <row r="388" spans="1:35" x14ac:dyDescent="0.35">
      <c r="A388">
        <f t="shared" si="412"/>
        <v>182</v>
      </c>
      <c r="B388" s="35">
        <f t="array" ref="B388">IF(B387=0,0,MIN(IF(INDEX(DATOS,0,$N$2)=$U388,IF(ISNUMBER(INDEX(DATOS,0,$C388)),IF(INDEX(DATOS,0,$L$2)=0,IF(INDEX(DATOS,0,$M$2)=1,IF(ISNA(MATCH(INDEX(DATOS,0,$O$2),IF($E$7:E387=E388,$D$7:D387),0)),INDEX(DATOS,0,$K$2))))))))</f>
        <v>0</v>
      </c>
      <c r="C388" s="32">
        <f t="shared" si="413"/>
        <v>20</v>
      </c>
      <c r="D388" s="34" t="str">
        <f>IF($B388=0,"--",INDEX(DATOS,$B388,O$2))</f>
        <v>--</v>
      </c>
      <c r="E388" s="64" t="s">
        <v>1</v>
      </c>
      <c r="F388" s="36" t="str">
        <f t="shared" si="442"/>
        <v>--</v>
      </c>
      <c r="G388" s="109" t="e">
        <f>VLOOKUP($D388,LOC_UNICOS,G$2,0)</f>
        <v>#N/A</v>
      </c>
      <c r="H388" s="109" t="e">
        <f>VLOOKUP($D388,LOC_UNICOS,H$2,0)</f>
        <v>#N/A</v>
      </c>
      <c r="I388" s="38">
        <f t="array" ref="I388">IF($B388=0,-999,IF(COUNTIFS($Z388:Z388,#N/A)&gt;0,-999,AVERAGE($Z388:Z388)))</f>
        <v>-999</v>
      </c>
      <c r="J388" s="38">
        <f t="array" ref="J388">IF($B388=0,-999,IF(COUNTIFS($Z388:AA388,#N/A)&gt;0,-999,AVERAGE($Z388:AA388)))</f>
        <v>-999</v>
      </c>
      <c r="K388" s="38">
        <f t="array" ref="K388">IF($B388=0,-999,IF(COUNTIFS($Z388:AB388,#N/A)&gt;0,-999,AVERAGE($Z388:AB388)))</f>
        <v>-999</v>
      </c>
      <c r="L388" s="38">
        <f t="array" ref="L388">IF($B388=0,-999,IF(COUNTIFS($Z388:AC388,#N/A)&gt;0,-999,AVERAGE($Z388:AC388)))</f>
        <v>-999</v>
      </c>
      <c r="M388" s="38">
        <f t="shared" si="450"/>
        <v>-999</v>
      </c>
      <c r="N388" s="38">
        <f t="shared" si="404"/>
        <v>-999</v>
      </c>
      <c r="O388" s="38">
        <f t="shared" si="405"/>
        <v>-999</v>
      </c>
      <c r="P388" s="38">
        <f t="shared" si="406"/>
        <v>-999</v>
      </c>
      <c r="Q388" s="37">
        <f t="shared" si="409"/>
        <v>0</v>
      </c>
      <c r="R388" s="37">
        <f t="shared" si="394"/>
        <v>0</v>
      </c>
      <c r="S388" s="37">
        <f t="shared" si="395"/>
        <v>0</v>
      </c>
      <c r="T388" s="37">
        <f t="shared" si="396"/>
        <v>0</v>
      </c>
      <c r="U388" s="37">
        <f t="shared" si="410"/>
        <v>2018</v>
      </c>
      <c r="V388" s="37">
        <f t="shared" ref="V388:X388" si="467">U388-1</f>
        <v>2017</v>
      </c>
      <c r="W388" s="37">
        <f t="shared" si="467"/>
        <v>2016</v>
      </c>
      <c r="X388" s="37">
        <f t="shared" si="467"/>
        <v>2015</v>
      </c>
      <c r="Y388" s="39"/>
      <c r="Z388" s="62" t="e">
        <f>IFERROR(IF($B388=0,#N/A,AVERAGEIFS(INDEX(DATOS,0,$C388),INDEX(DATOS,0,$C388),"&lt;&gt;#N/D",INDEX(DATOS,0,$L$2),0,INDEX(DATOS,0,$M$2),1,INDEX(DATOS,0,$N$2),U388,INDEX(DATOS,0,$O$2),$D388)),#N/A)</f>
        <v>#N/A</v>
      </c>
      <c r="AA388" s="62" t="e">
        <f>IFERROR(IF($B388=0,#N/A,AVERAGEIFS(INDEX(DATOS,0,$C388),INDEX(DATOS,0,$C388),"&lt;&gt;#N/D",INDEX(DATOS,0,$L$2),0,INDEX(DATOS,0,$M$2),1,INDEX(DATOS,0,$N$2),V388,INDEX(DATOS,0,$O$2),$D388)),#N/A)</f>
        <v>#N/A</v>
      </c>
      <c r="AB388" s="62" t="e">
        <f>IFERROR(IF($B388=0,#N/A,AVERAGEIFS(INDEX(DATOS,0,$C388),INDEX(DATOS,0,$C388),"&lt;&gt;#N/D",INDEX(DATOS,0,$L$2),0,INDEX(DATOS,0,$M$2),1,INDEX(DATOS,0,$N$2),W388,INDEX(DATOS,0,$O$2),$D388)),#N/A)</f>
        <v>#N/A</v>
      </c>
      <c r="AC388" s="62" t="e">
        <f>IFERROR(IF($B388=0,#N/A,AVERAGEIFS(INDEX(DATOS,0,$C388),INDEX(DATOS,0,$C388),"&lt;&gt;#N/D",INDEX(DATOS,0,$L$2),0,INDEX(DATOS,0,$M$2),1,INDEX(DATOS,0,$N$2),X388,INDEX(DATOS,0,$O$2),$D388)),#N/A)</f>
        <v>#N/A</v>
      </c>
      <c r="AD388" s="33"/>
      <c r="AE388" s="40">
        <f>IFERROR(IF(ISNA(#REF!),-999,IF(I388=0,0,_xlfn.STDEV.P(#REF!)/I388*100)),-999)</f>
        <v>-999</v>
      </c>
      <c r="AF388" s="40">
        <f>IFERROR(IF(ISNA(#REF!),-999,IF(J388=0,0,_xlfn.STDEV.P(#REF!)/J388*100)),-999)</f>
        <v>-999</v>
      </c>
      <c r="AG388" s="40">
        <f>IFERROR(IF(ISNA(#REF!),-999,IF(K388=0,0,_xlfn.STDEV.P(#REF!)/K388*100)),-999)</f>
        <v>-999</v>
      </c>
      <c r="AH388" s="40">
        <f>IFERROR(IF(ISNA(#REF!),-999,IF(L388=0,0,_xlfn.STDEV.P(#REF!)/L388*100)),-999)</f>
        <v>-999</v>
      </c>
      <c r="AI388" s="40"/>
    </row>
    <row r="389" spans="1:35" x14ac:dyDescent="0.35">
      <c r="A389">
        <f t="shared" si="412"/>
        <v>183</v>
      </c>
      <c r="B389" s="35">
        <f t="array" ref="B389">IF(B388=0,0,MIN(IF(INDEX(DATOS,0,$N$2)=$U389,IF(ISNUMBER(INDEX(DATOS,0,$C389)),IF(INDEX(DATOS,0,$L$2)=0,IF(INDEX(DATOS,0,$M$2)=1,IF(ISNA(MATCH(INDEX(DATOS,0,$O$2),IF($E$7:E388=E389,$D$7:D388),0)),INDEX(DATOS,0,$K$2))))))))</f>
        <v>0</v>
      </c>
      <c r="C389" s="32">
        <f t="shared" si="413"/>
        <v>20</v>
      </c>
      <c r="D389" s="34" t="str">
        <f>IF($B389=0,"--",INDEX(DATOS,$B389,O$2))</f>
        <v>--</v>
      </c>
      <c r="E389" s="64" t="s">
        <v>1</v>
      </c>
      <c r="F389" s="36" t="str">
        <f t="shared" si="442"/>
        <v>--</v>
      </c>
      <c r="G389" s="109" t="e">
        <f>VLOOKUP($D389,LOC_UNICOS,G$2,0)</f>
        <v>#N/A</v>
      </c>
      <c r="H389" s="109" t="e">
        <f>VLOOKUP($D389,LOC_UNICOS,H$2,0)</f>
        <v>#N/A</v>
      </c>
      <c r="I389" s="38">
        <f t="array" ref="I389">IF($B389=0,-999,IF(COUNTIFS($Z389:Z389,#N/A)&gt;0,-999,AVERAGE($Z389:Z389)))</f>
        <v>-999</v>
      </c>
      <c r="J389" s="38">
        <f t="array" ref="J389">IF($B389=0,-999,IF(COUNTIFS($Z389:AA389,#N/A)&gt;0,-999,AVERAGE($Z389:AA389)))</f>
        <v>-999</v>
      </c>
      <c r="K389" s="38">
        <f t="array" ref="K389">IF($B389=0,-999,IF(COUNTIFS($Z389:AB389,#N/A)&gt;0,-999,AVERAGE($Z389:AB389)))</f>
        <v>-999</v>
      </c>
      <c r="L389" s="38">
        <f t="array" ref="L389">IF($B389=0,-999,IF(COUNTIFS($Z389:AC389,#N/A)&gt;0,-999,AVERAGE($Z389:AC389)))</f>
        <v>-999</v>
      </c>
      <c r="M389" s="38">
        <f t="shared" si="450"/>
        <v>-999</v>
      </c>
      <c r="N389" s="38">
        <f t="shared" si="404"/>
        <v>-999</v>
      </c>
      <c r="O389" s="38">
        <f t="shared" si="405"/>
        <v>-999</v>
      </c>
      <c r="P389" s="38">
        <f t="shared" si="406"/>
        <v>-999</v>
      </c>
      <c r="Q389" s="37">
        <f t="shared" si="409"/>
        <v>0</v>
      </c>
      <c r="R389" s="37">
        <f t="shared" si="394"/>
        <v>0</v>
      </c>
      <c r="S389" s="37">
        <f t="shared" si="395"/>
        <v>0</v>
      </c>
      <c r="T389" s="37">
        <f t="shared" si="396"/>
        <v>0</v>
      </c>
      <c r="U389" s="37">
        <f t="shared" si="410"/>
        <v>2018</v>
      </c>
      <c r="V389" s="37">
        <f t="shared" ref="V389:X389" si="468">U389-1</f>
        <v>2017</v>
      </c>
      <c r="W389" s="37">
        <f t="shared" si="468"/>
        <v>2016</v>
      </c>
      <c r="X389" s="37">
        <f t="shared" si="468"/>
        <v>2015</v>
      </c>
      <c r="Y389" s="39"/>
      <c r="Z389" s="62" t="e">
        <f>IFERROR(IF($B389=0,#N/A,AVERAGEIFS(INDEX(DATOS,0,$C389),INDEX(DATOS,0,$C389),"&lt;&gt;#N/D",INDEX(DATOS,0,$L$2),0,INDEX(DATOS,0,$M$2),1,INDEX(DATOS,0,$N$2),U389,INDEX(DATOS,0,$O$2),$D389)),#N/A)</f>
        <v>#N/A</v>
      </c>
      <c r="AA389" s="62" t="e">
        <f>IFERROR(IF($B389=0,#N/A,AVERAGEIFS(INDEX(DATOS,0,$C389),INDEX(DATOS,0,$C389),"&lt;&gt;#N/D",INDEX(DATOS,0,$L$2),0,INDEX(DATOS,0,$M$2),1,INDEX(DATOS,0,$N$2),V389,INDEX(DATOS,0,$O$2),$D389)),#N/A)</f>
        <v>#N/A</v>
      </c>
      <c r="AB389" s="62" t="e">
        <f>IFERROR(IF($B389=0,#N/A,AVERAGEIFS(INDEX(DATOS,0,$C389),INDEX(DATOS,0,$C389),"&lt;&gt;#N/D",INDEX(DATOS,0,$L$2),0,INDEX(DATOS,0,$M$2),1,INDEX(DATOS,0,$N$2),W389,INDEX(DATOS,0,$O$2),$D389)),#N/A)</f>
        <v>#N/A</v>
      </c>
      <c r="AC389" s="62" t="e">
        <f>IFERROR(IF($B389=0,#N/A,AVERAGEIFS(INDEX(DATOS,0,$C389),INDEX(DATOS,0,$C389),"&lt;&gt;#N/D",INDEX(DATOS,0,$L$2),0,INDEX(DATOS,0,$M$2),1,INDEX(DATOS,0,$N$2),X389,INDEX(DATOS,0,$O$2),$D389)),#N/A)</f>
        <v>#N/A</v>
      </c>
      <c r="AD389" s="33"/>
      <c r="AE389" s="40">
        <f>IFERROR(IF(ISNA(#REF!),-999,IF(I389=0,0,_xlfn.STDEV.P(#REF!)/I389*100)),-999)</f>
        <v>-999</v>
      </c>
      <c r="AF389" s="40">
        <f>IFERROR(IF(ISNA(#REF!),-999,IF(J389=0,0,_xlfn.STDEV.P(#REF!)/J389*100)),-999)</f>
        <v>-999</v>
      </c>
      <c r="AG389" s="40">
        <f>IFERROR(IF(ISNA(#REF!),-999,IF(K389=0,0,_xlfn.STDEV.P(#REF!)/K389*100)),-999)</f>
        <v>-999</v>
      </c>
      <c r="AH389" s="40">
        <f>IFERROR(IF(ISNA(#REF!),-999,IF(L389=0,0,_xlfn.STDEV.P(#REF!)/L389*100)),-999)</f>
        <v>-999</v>
      </c>
      <c r="AI389" s="40"/>
    </row>
    <row r="390" spans="1:35" x14ac:dyDescent="0.35">
      <c r="A390">
        <f t="shared" si="412"/>
        <v>184</v>
      </c>
      <c r="B390" s="35">
        <f t="array" ref="B390">IF(B389=0,0,MIN(IF(INDEX(DATOS,0,$N$2)=$U390,IF(ISNUMBER(INDEX(DATOS,0,$C390)),IF(INDEX(DATOS,0,$L$2)=0,IF(INDEX(DATOS,0,$M$2)=1,IF(ISNA(MATCH(INDEX(DATOS,0,$O$2),IF($E$7:E389=E390,$D$7:D389),0)),INDEX(DATOS,0,$K$2))))))))</f>
        <v>0</v>
      </c>
      <c r="C390" s="32">
        <f t="shared" si="413"/>
        <v>20</v>
      </c>
      <c r="D390" s="34" t="str">
        <f>IF($B390=0,"--",INDEX(DATOS,$B390,O$2))</f>
        <v>--</v>
      </c>
      <c r="E390" s="64" t="s">
        <v>1</v>
      </c>
      <c r="F390" s="36" t="str">
        <f t="shared" si="442"/>
        <v>--</v>
      </c>
      <c r="G390" s="109" t="e">
        <f>VLOOKUP($D390,LOC_UNICOS,G$2,0)</f>
        <v>#N/A</v>
      </c>
      <c r="H390" s="109" t="e">
        <f>VLOOKUP($D390,LOC_UNICOS,H$2,0)</f>
        <v>#N/A</v>
      </c>
      <c r="I390" s="38">
        <f t="array" ref="I390">IF($B390=0,-999,IF(COUNTIFS($Z390:Z390,#N/A)&gt;0,-999,AVERAGE($Z390:Z390)))</f>
        <v>-999</v>
      </c>
      <c r="J390" s="38">
        <f t="array" ref="J390">IF($B390=0,-999,IF(COUNTIFS($Z390:AA390,#N/A)&gt;0,-999,AVERAGE($Z390:AA390)))</f>
        <v>-999</v>
      </c>
      <c r="K390" s="38">
        <f t="array" ref="K390">IF($B390=0,-999,IF(COUNTIFS($Z390:AB390,#N/A)&gt;0,-999,AVERAGE($Z390:AB390)))</f>
        <v>-999</v>
      </c>
      <c r="L390" s="38">
        <f t="array" ref="L390">IF($B390=0,-999,IF(COUNTIFS($Z390:AC390,#N/A)&gt;0,-999,AVERAGE($Z390:AC390)))</f>
        <v>-999</v>
      </c>
      <c r="M390" s="38">
        <f t="shared" si="450"/>
        <v>-999</v>
      </c>
      <c r="N390" s="38">
        <f t="shared" si="404"/>
        <v>-999</v>
      </c>
      <c r="O390" s="38">
        <f t="shared" si="405"/>
        <v>-999</v>
      </c>
      <c r="P390" s="38">
        <f t="shared" si="406"/>
        <v>-999</v>
      </c>
      <c r="Q390" s="37">
        <f t="shared" si="409"/>
        <v>0</v>
      </c>
      <c r="R390" s="37">
        <f t="shared" si="394"/>
        <v>0</v>
      </c>
      <c r="S390" s="37">
        <f t="shared" si="395"/>
        <v>0</v>
      </c>
      <c r="T390" s="37">
        <f t="shared" si="396"/>
        <v>0</v>
      </c>
      <c r="U390" s="37">
        <f t="shared" si="410"/>
        <v>2018</v>
      </c>
      <c r="V390" s="37">
        <f t="shared" ref="V390:X390" si="469">U390-1</f>
        <v>2017</v>
      </c>
      <c r="W390" s="37">
        <f t="shared" si="469"/>
        <v>2016</v>
      </c>
      <c r="X390" s="37">
        <f t="shared" si="469"/>
        <v>2015</v>
      </c>
      <c r="Y390" s="39"/>
      <c r="Z390" s="62" t="e">
        <f>IFERROR(IF($B390=0,#N/A,AVERAGEIFS(INDEX(DATOS,0,$C390),INDEX(DATOS,0,$C390),"&lt;&gt;#N/D",INDEX(DATOS,0,$L$2),0,INDEX(DATOS,0,$M$2),1,INDEX(DATOS,0,$N$2),U390,INDEX(DATOS,0,$O$2),$D390)),#N/A)</f>
        <v>#N/A</v>
      </c>
      <c r="AA390" s="62" t="e">
        <f>IFERROR(IF($B390=0,#N/A,AVERAGEIFS(INDEX(DATOS,0,$C390),INDEX(DATOS,0,$C390),"&lt;&gt;#N/D",INDEX(DATOS,0,$L$2),0,INDEX(DATOS,0,$M$2),1,INDEX(DATOS,0,$N$2),V390,INDEX(DATOS,0,$O$2),$D390)),#N/A)</f>
        <v>#N/A</v>
      </c>
      <c r="AB390" s="62" t="e">
        <f>IFERROR(IF($B390=0,#N/A,AVERAGEIFS(INDEX(DATOS,0,$C390),INDEX(DATOS,0,$C390),"&lt;&gt;#N/D",INDEX(DATOS,0,$L$2),0,INDEX(DATOS,0,$M$2),1,INDEX(DATOS,0,$N$2),W390,INDEX(DATOS,0,$O$2),$D390)),#N/A)</f>
        <v>#N/A</v>
      </c>
      <c r="AC390" s="62" t="e">
        <f>IFERROR(IF($B390=0,#N/A,AVERAGEIFS(INDEX(DATOS,0,$C390),INDEX(DATOS,0,$C390),"&lt;&gt;#N/D",INDEX(DATOS,0,$L$2),0,INDEX(DATOS,0,$M$2),1,INDEX(DATOS,0,$N$2),X390,INDEX(DATOS,0,$O$2),$D390)),#N/A)</f>
        <v>#N/A</v>
      </c>
      <c r="AD390" s="33"/>
      <c r="AE390" s="40">
        <f>IFERROR(IF(ISNA(#REF!),-999,IF(I390=0,0,_xlfn.STDEV.P(#REF!)/I390*100)),-999)</f>
        <v>-999</v>
      </c>
      <c r="AF390" s="40">
        <f>IFERROR(IF(ISNA(#REF!),-999,IF(J390=0,0,_xlfn.STDEV.P(#REF!)/J390*100)),-999)</f>
        <v>-999</v>
      </c>
      <c r="AG390" s="40">
        <f>IFERROR(IF(ISNA(#REF!),-999,IF(K390=0,0,_xlfn.STDEV.P(#REF!)/K390*100)),-999)</f>
        <v>-999</v>
      </c>
      <c r="AH390" s="40">
        <f>IFERROR(IF(ISNA(#REF!),-999,IF(L390=0,0,_xlfn.STDEV.P(#REF!)/L390*100)),-999)</f>
        <v>-999</v>
      </c>
      <c r="AI390" s="40"/>
    </row>
    <row r="391" spans="1:35" x14ac:dyDescent="0.35">
      <c r="A391">
        <f t="shared" si="412"/>
        <v>185</v>
      </c>
      <c r="B391" s="35">
        <f t="array" ref="B391">IF(B390=0,0,MIN(IF(INDEX(DATOS,0,$N$2)=$U391,IF(ISNUMBER(INDEX(DATOS,0,$C391)),IF(INDEX(DATOS,0,$L$2)=0,IF(INDEX(DATOS,0,$M$2)=1,IF(ISNA(MATCH(INDEX(DATOS,0,$O$2),IF($E$7:E390=E391,$D$7:D390),0)),INDEX(DATOS,0,$K$2))))))))</f>
        <v>0</v>
      </c>
      <c r="C391" s="32">
        <f t="shared" si="413"/>
        <v>20</v>
      </c>
      <c r="D391" s="34" t="str">
        <f>IF($B391=0,"--",INDEX(DATOS,$B391,O$2))</f>
        <v>--</v>
      </c>
      <c r="E391" s="64" t="s">
        <v>1</v>
      </c>
      <c r="F391" s="36" t="str">
        <f t="shared" si="442"/>
        <v>--</v>
      </c>
      <c r="G391" s="109" t="e">
        <f>VLOOKUP($D391,LOC_UNICOS,G$2,0)</f>
        <v>#N/A</v>
      </c>
      <c r="H391" s="109" t="e">
        <f>VLOOKUP($D391,LOC_UNICOS,H$2,0)</f>
        <v>#N/A</v>
      </c>
      <c r="I391" s="38">
        <f t="array" ref="I391">IF($B391=0,-999,IF(COUNTIFS($Z391:Z391,#N/A)&gt;0,-999,AVERAGE($Z391:Z391)))</f>
        <v>-999</v>
      </c>
      <c r="J391" s="38">
        <f t="array" ref="J391">IF($B391=0,-999,IF(COUNTIFS($Z391:AA391,#N/A)&gt;0,-999,AVERAGE($Z391:AA391)))</f>
        <v>-999</v>
      </c>
      <c r="K391" s="38">
        <f t="array" ref="K391">IF($B391=0,-999,IF(COUNTIFS($Z391:AB391,#N/A)&gt;0,-999,AVERAGE($Z391:AB391)))</f>
        <v>-999</v>
      </c>
      <c r="L391" s="38">
        <f t="array" ref="L391">IF($B391=0,-999,IF(COUNTIFS($Z391:AC391,#N/A)&gt;0,-999,AVERAGE($Z391:AC391)))</f>
        <v>-999</v>
      </c>
      <c r="M391" s="38">
        <f t="shared" si="450"/>
        <v>-999</v>
      </c>
      <c r="N391" s="38">
        <f t="shared" si="404"/>
        <v>-999</v>
      </c>
      <c r="O391" s="38">
        <f t="shared" si="405"/>
        <v>-999</v>
      </c>
      <c r="P391" s="38">
        <f t="shared" si="406"/>
        <v>-999</v>
      </c>
      <c r="Q391" s="37">
        <f t="shared" si="409"/>
        <v>0</v>
      </c>
      <c r="R391" s="37">
        <f t="shared" ref="R391:R454" si="470">IF($B391=0,0,IF(J391=-999,0,IF($D391="--",0,1)))</f>
        <v>0</v>
      </c>
      <c r="S391" s="37">
        <f t="shared" ref="S391:S454" si="471">IF($B391=0,0,IF(K391=-999,0,IF($D391="--",0,1)))</f>
        <v>0</v>
      </c>
      <c r="T391" s="37">
        <f t="shared" ref="T391:T454" si="472">IF($B391=0,0,IF(L391=-999,0,IF($D391="--",0,1)))</f>
        <v>0</v>
      </c>
      <c r="U391" s="37">
        <f t="shared" si="410"/>
        <v>2018</v>
      </c>
      <c r="V391" s="37">
        <f t="shared" ref="V391:X391" si="473">U391-1</f>
        <v>2017</v>
      </c>
      <c r="W391" s="37">
        <f t="shared" si="473"/>
        <v>2016</v>
      </c>
      <c r="X391" s="37">
        <f t="shared" si="473"/>
        <v>2015</v>
      </c>
      <c r="Y391" s="39"/>
      <c r="Z391" s="62" t="e">
        <f>IFERROR(IF($B391=0,#N/A,AVERAGEIFS(INDEX(DATOS,0,$C391),INDEX(DATOS,0,$C391),"&lt;&gt;#N/D",INDEX(DATOS,0,$L$2),0,INDEX(DATOS,0,$M$2),1,INDEX(DATOS,0,$N$2),U391,INDEX(DATOS,0,$O$2),$D391)),#N/A)</f>
        <v>#N/A</v>
      </c>
      <c r="AA391" s="62" t="e">
        <f>IFERROR(IF($B391=0,#N/A,AVERAGEIFS(INDEX(DATOS,0,$C391),INDEX(DATOS,0,$C391),"&lt;&gt;#N/D",INDEX(DATOS,0,$L$2),0,INDEX(DATOS,0,$M$2),1,INDEX(DATOS,0,$N$2),V391,INDEX(DATOS,0,$O$2),$D391)),#N/A)</f>
        <v>#N/A</v>
      </c>
      <c r="AB391" s="62" t="e">
        <f>IFERROR(IF($B391=0,#N/A,AVERAGEIFS(INDEX(DATOS,0,$C391),INDEX(DATOS,0,$C391),"&lt;&gt;#N/D",INDEX(DATOS,0,$L$2),0,INDEX(DATOS,0,$M$2),1,INDEX(DATOS,0,$N$2),W391,INDEX(DATOS,0,$O$2),$D391)),#N/A)</f>
        <v>#N/A</v>
      </c>
      <c r="AC391" s="62" t="e">
        <f>IFERROR(IF($B391=0,#N/A,AVERAGEIFS(INDEX(DATOS,0,$C391),INDEX(DATOS,0,$C391),"&lt;&gt;#N/D",INDEX(DATOS,0,$L$2),0,INDEX(DATOS,0,$M$2),1,INDEX(DATOS,0,$N$2),X391,INDEX(DATOS,0,$O$2),$D391)),#N/A)</f>
        <v>#N/A</v>
      </c>
      <c r="AD391" s="33"/>
      <c r="AE391" s="40">
        <f>IFERROR(IF(ISNA(#REF!),-999,IF(I391=0,0,_xlfn.STDEV.P(#REF!)/I391*100)),-999)</f>
        <v>-999</v>
      </c>
      <c r="AF391" s="40">
        <f>IFERROR(IF(ISNA(#REF!),-999,IF(J391=0,0,_xlfn.STDEV.P(#REF!)/J391*100)),-999)</f>
        <v>-999</v>
      </c>
      <c r="AG391" s="40">
        <f>IFERROR(IF(ISNA(#REF!),-999,IF(K391=0,0,_xlfn.STDEV.P(#REF!)/K391*100)),-999)</f>
        <v>-999</v>
      </c>
      <c r="AH391" s="40">
        <f>IFERROR(IF(ISNA(#REF!),-999,IF(L391=0,0,_xlfn.STDEV.P(#REF!)/L391*100)),-999)</f>
        <v>-999</v>
      </c>
      <c r="AI391" s="40"/>
    </row>
    <row r="392" spans="1:35" x14ac:dyDescent="0.35">
      <c r="A392">
        <f t="shared" si="412"/>
        <v>186</v>
      </c>
      <c r="B392" s="35">
        <f t="array" ref="B392">IF(B391=0,0,MIN(IF(INDEX(DATOS,0,$N$2)=$U392,IF(ISNUMBER(INDEX(DATOS,0,$C392)),IF(INDEX(DATOS,0,$L$2)=0,IF(INDEX(DATOS,0,$M$2)=1,IF(ISNA(MATCH(INDEX(DATOS,0,$O$2),IF($E$7:E391=E392,$D$7:D391),0)),INDEX(DATOS,0,$K$2))))))))</f>
        <v>0</v>
      </c>
      <c r="C392" s="32">
        <f t="shared" si="413"/>
        <v>20</v>
      </c>
      <c r="D392" s="34" t="str">
        <f>IF($B392=0,"--",INDEX(DATOS,$B392,O$2))</f>
        <v>--</v>
      </c>
      <c r="E392" s="64" t="s">
        <v>1</v>
      </c>
      <c r="F392" s="36" t="str">
        <f t="shared" si="442"/>
        <v>--</v>
      </c>
      <c r="G392" s="109" t="e">
        <f>VLOOKUP($D392,LOC_UNICOS,G$2,0)</f>
        <v>#N/A</v>
      </c>
      <c r="H392" s="109" t="e">
        <f>VLOOKUP($D392,LOC_UNICOS,H$2,0)</f>
        <v>#N/A</v>
      </c>
      <c r="I392" s="38">
        <f t="array" ref="I392">IF($B392=0,-999,IF(COUNTIFS($Z392:Z392,#N/A)&gt;0,-999,AVERAGE($Z392:Z392)))</f>
        <v>-999</v>
      </c>
      <c r="J392" s="38">
        <f t="array" ref="J392">IF($B392=0,-999,IF(COUNTIFS($Z392:AA392,#N/A)&gt;0,-999,AVERAGE($Z392:AA392)))</f>
        <v>-999</v>
      </c>
      <c r="K392" s="38">
        <f t="array" ref="K392">IF($B392=0,-999,IF(COUNTIFS($Z392:AB392,#N/A)&gt;0,-999,AVERAGE($Z392:AB392)))</f>
        <v>-999</v>
      </c>
      <c r="L392" s="38">
        <f t="array" ref="L392">IF($B392=0,-999,IF(COUNTIFS($Z392:AC392,#N/A)&gt;0,-999,AVERAGE($Z392:AC392)))</f>
        <v>-999</v>
      </c>
      <c r="M392" s="38">
        <f t="shared" si="450"/>
        <v>-999</v>
      </c>
      <c r="N392" s="38">
        <f t="shared" si="404"/>
        <v>-999</v>
      </c>
      <c r="O392" s="38">
        <f t="shared" si="405"/>
        <v>-999</v>
      </c>
      <c r="P392" s="38">
        <f t="shared" si="406"/>
        <v>-999</v>
      </c>
      <c r="Q392" s="37">
        <f t="shared" si="409"/>
        <v>0</v>
      </c>
      <c r="R392" s="37">
        <f t="shared" si="470"/>
        <v>0</v>
      </c>
      <c r="S392" s="37">
        <f t="shared" si="471"/>
        <v>0</v>
      </c>
      <c r="T392" s="37">
        <f t="shared" si="472"/>
        <v>0</v>
      </c>
      <c r="U392" s="37">
        <f t="shared" si="410"/>
        <v>2018</v>
      </c>
      <c r="V392" s="37">
        <f t="shared" ref="V392:X392" si="474">U392-1</f>
        <v>2017</v>
      </c>
      <c r="W392" s="37">
        <f t="shared" si="474"/>
        <v>2016</v>
      </c>
      <c r="X392" s="37">
        <f t="shared" si="474"/>
        <v>2015</v>
      </c>
      <c r="Y392" s="39"/>
      <c r="Z392" s="62" t="e">
        <f>IFERROR(IF($B392=0,#N/A,AVERAGEIFS(INDEX(DATOS,0,$C392),INDEX(DATOS,0,$C392),"&lt;&gt;#N/D",INDEX(DATOS,0,$L$2),0,INDEX(DATOS,0,$M$2),1,INDEX(DATOS,0,$N$2),U392,INDEX(DATOS,0,$O$2),$D392)),#N/A)</f>
        <v>#N/A</v>
      </c>
      <c r="AA392" s="62" t="e">
        <f>IFERROR(IF($B392=0,#N/A,AVERAGEIFS(INDEX(DATOS,0,$C392),INDEX(DATOS,0,$C392),"&lt;&gt;#N/D",INDEX(DATOS,0,$L$2),0,INDEX(DATOS,0,$M$2),1,INDEX(DATOS,0,$N$2),V392,INDEX(DATOS,0,$O$2),$D392)),#N/A)</f>
        <v>#N/A</v>
      </c>
      <c r="AB392" s="62" t="e">
        <f>IFERROR(IF($B392=0,#N/A,AVERAGEIFS(INDEX(DATOS,0,$C392),INDEX(DATOS,0,$C392),"&lt;&gt;#N/D",INDEX(DATOS,0,$L$2),0,INDEX(DATOS,0,$M$2),1,INDEX(DATOS,0,$N$2),W392,INDEX(DATOS,0,$O$2),$D392)),#N/A)</f>
        <v>#N/A</v>
      </c>
      <c r="AC392" s="62" t="e">
        <f>IFERROR(IF($B392=0,#N/A,AVERAGEIFS(INDEX(DATOS,0,$C392),INDEX(DATOS,0,$C392),"&lt;&gt;#N/D",INDEX(DATOS,0,$L$2),0,INDEX(DATOS,0,$M$2),1,INDEX(DATOS,0,$N$2),X392,INDEX(DATOS,0,$O$2),$D392)),#N/A)</f>
        <v>#N/A</v>
      </c>
      <c r="AD392" s="33"/>
      <c r="AE392" s="40">
        <f>IFERROR(IF(ISNA(#REF!),-999,IF(I392=0,0,_xlfn.STDEV.P(#REF!)/I392*100)),-999)</f>
        <v>-999</v>
      </c>
      <c r="AF392" s="40">
        <f>IFERROR(IF(ISNA(#REF!),-999,IF(J392=0,0,_xlfn.STDEV.P(#REF!)/J392*100)),-999)</f>
        <v>-999</v>
      </c>
      <c r="AG392" s="40">
        <f>IFERROR(IF(ISNA(#REF!),-999,IF(K392=0,0,_xlfn.STDEV.P(#REF!)/K392*100)),-999)</f>
        <v>-999</v>
      </c>
      <c r="AH392" s="40">
        <f>IFERROR(IF(ISNA(#REF!),-999,IF(L392=0,0,_xlfn.STDEV.P(#REF!)/L392*100)),-999)</f>
        <v>-999</v>
      </c>
      <c r="AI392" s="40"/>
    </row>
    <row r="393" spans="1:35" x14ac:dyDescent="0.35">
      <c r="A393">
        <f t="shared" si="412"/>
        <v>187</v>
      </c>
      <c r="B393" s="35">
        <f t="array" ref="B393">IF(B392=0,0,MIN(IF(INDEX(DATOS,0,$N$2)=$U393,IF(ISNUMBER(INDEX(DATOS,0,$C393)),IF(INDEX(DATOS,0,$L$2)=0,IF(INDEX(DATOS,0,$M$2)=1,IF(ISNA(MATCH(INDEX(DATOS,0,$O$2),IF($E$7:E392=E393,$D$7:D392),0)),INDEX(DATOS,0,$K$2))))))))</f>
        <v>0</v>
      </c>
      <c r="C393" s="32">
        <f t="shared" si="413"/>
        <v>20</v>
      </c>
      <c r="D393" s="34" t="str">
        <f>IF($B393=0,"--",INDEX(DATOS,$B393,O$2))</f>
        <v>--</v>
      </c>
      <c r="E393" s="64" t="s">
        <v>1</v>
      </c>
      <c r="F393" s="36" t="str">
        <f t="shared" si="442"/>
        <v>--</v>
      </c>
      <c r="G393" s="109" t="e">
        <f>VLOOKUP($D393,LOC_UNICOS,G$2,0)</f>
        <v>#N/A</v>
      </c>
      <c r="H393" s="109" t="e">
        <f>VLOOKUP($D393,LOC_UNICOS,H$2,0)</f>
        <v>#N/A</v>
      </c>
      <c r="I393" s="38">
        <f t="array" ref="I393">IF($B393=0,-999,IF(COUNTIFS($Z393:Z393,#N/A)&gt;0,-999,AVERAGE($Z393:Z393)))</f>
        <v>-999</v>
      </c>
      <c r="J393" s="38">
        <f t="array" ref="J393">IF($B393=0,-999,IF(COUNTIFS($Z393:AA393,#N/A)&gt;0,-999,AVERAGE($Z393:AA393)))</f>
        <v>-999</v>
      </c>
      <c r="K393" s="38">
        <f t="array" ref="K393">IF($B393=0,-999,IF(COUNTIFS($Z393:AB393,#N/A)&gt;0,-999,AVERAGE($Z393:AB393)))</f>
        <v>-999</v>
      </c>
      <c r="L393" s="38">
        <f t="array" ref="L393">IF($B393=0,-999,IF(COUNTIFS($Z393:AC393,#N/A)&gt;0,-999,AVERAGE($Z393:AC393)))</f>
        <v>-999</v>
      </c>
      <c r="M393" s="38">
        <f t="shared" si="450"/>
        <v>-999</v>
      </c>
      <c r="N393" s="38">
        <f t="shared" si="404"/>
        <v>-999</v>
      </c>
      <c r="O393" s="38">
        <f t="shared" si="405"/>
        <v>-999</v>
      </c>
      <c r="P393" s="38">
        <f t="shared" si="406"/>
        <v>-999</v>
      </c>
      <c r="Q393" s="37">
        <f t="shared" si="409"/>
        <v>0</v>
      </c>
      <c r="R393" s="37">
        <f t="shared" si="470"/>
        <v>0</v>
      </c>
      <c r="S393" s="37">
        <f t="shared" si="471"/>
        <v>0</v>
      </c>
      <c r="T393" s="37">
        <f t="shared" si="472"/>
        <v>0</v>
      </c>
      <c r="U393" s="37">
        <f t="shared" si="410"/>
        <v>2018</v>
      </c>
      <c r="V393" s="37">
        <f t="shared" ref="V393:X393" si="475">U393-1</f>
        <v>2017</v>
      </c>
      <c r="W393" s="37">
        <f t="shared" si="475"/>
        <v>2016</v>
      </c>
      <c r="X393" s="37">
        <f t="shared" si="475"/>
        <v>2015</v>
      </c>
      <c r="Y393" s="39"/>
      <c r="Z393" s="62" t="e">
        <f>IFERROR(IF($B393=0,#N/A,AVERAGEIFS(INDEX(DATOS,0,$C393),INDEX(DATOS,0,$C393),"&lt;&gt;#N/D",INDEX(DATOS,0,$L$2),0,INDEX(DATOS,0,$M$2),1,INDEX(DATOS,0,$N$2),U393,INDEX(DATOS,0,$O$2),$D393)),#N/A)</f>
        <v>#N/A</v>
      </c>
      <c r="AA393" s="62" t="e">
        <f>IFERROR(IF($B393=0,#N/A,AVERAGEIFS(INDEX(DATOS,0,$C393),INDEX(DATOS,0,$C393),"&lt;&gt;#N/D",INDEX(DATOS,0,$L$2),0,INDEX(DATOS,0,$M$2),1,INDEX(DATOS,0,$N$2),V393,INDEX(DATOS,0,$O$2),$D393)),#N/A)</f>
        <v>#N/A</v>
      </c>
      <c r="AB393" s="62" t="e">
        <f>IFERROR(IF($B393=0,#N/A,AVERAGEIFS(INDEX(DATOS,0,$C393),INDEX(DATOS,0,$C393),"&lt;&gt;#N/D",INDEX(DATOS,0,$L$2),0,INDEX(DATOS,0,$M$2),1,INDEX(DATOS,0,$N$2),W393,INDEX(DATOS,0,$O$2),$D393)),#N/A)</f>
        <v>#N/A</v>
      </c>
      <c r="AC393" s="62" t="e">
        <f>IFERROR(IF($B393=0,#N/A,AVERAGEIFS(INDEX(DATOS,0,$C393),INDEX(DATOS,0,$C393),"&lt;&gt;#N/D",INDEX(DATOS,0,$L$2),0,INDEX(DATOS,0,$M$2),1,INDEX(DATOS,0,$N$2),X393,INDEX(DATOS,0,$O$2),$D393)),#N/A)</f>
        <v>#N/A</v>
      </c>
      <c r="AD393" s="33"/>
      <c r="AE393" s="40">
        <f>IFERROR(IF(ISNA(#REF!),-999,IF(I393=0,0,_xlfn.STDEV.P(#REF!)/I393*100)),-999)</f>
        <v>-999</v>
      </c>
      <c r="AF393" s="40">
        <f>IFERROR(IF(ISNA(#REF!),-999,IF(J393=0,0,_xlfn.STDEV.P(#REF!)/J393*100)),-999)</f>
        <v>-999</v>
      </c>
      <c r="AG393" s="40">
        <f>IFERROR(IF(ISNA(#REF!),-999,IF(K393=0,0,_xlfn.STDEV.P(#REF!)/K393*100)),-999)</f>
        <v>-999</v>
      </c>
      <c r="AH393" s="40">
        <f>IFERROR(IF(ISNA(#REF!),-999,IF(L393=0,0,_xlfn.STDEV.P(#REF!)/L393*100)),-999)</f>
        <v>-999</v>
      </c>
      <c r="AI393" s="40"/>
    </row>
    <row r="394" spans="1:35" x14ac:dyDescent="0.35">
      <c r="A394">
        <f t="shared" si="412"/>
        <v>188</v>
      </c>
      <c r="B394" s="35">
        <f t="array" ref="B394">IF(B393=0,0,MIN(IF(INDEX(DATOS,0,$N$2)=$U394,IF(ISNUMBER(INDEX(DATOS,0,$C394)),IF(INDEX(DATOS,0,$L$2)=0,IF(INDEX(DATOS,0,$M$2)=1,IF(ISNA(MATCH(INDEX(DATOS,0,$O$2),IF($E$7:E393=E394,$D$7:D393),0)),INDEX(DATOS,0,$K$2))))))))</f>
        <v>0</v>
      </c>
      <c r="C394" s="32">
        <f t="shared" si="413"/>
        <v>20</v>
      </c>
      <c r="D394" s="34" t="str">
        <f>IF($B394=0,"--",INDEX(DATOS,$B394,O$2))</f>
        <v>--</v>
      </c>
      <c r="E394" s="64" t="s">
        <v>1</v>
      </c>
      <c r="F394" s="36" t="str">
        <f t="shared" si="442"/>
        <v>--</v>
      </c>
      <c r="G394" s="109" t="e">
        <f>VLOOKUP($D394,LOC_UNICOS,G$2,0)</f>
        <v>#N/A</v>
      </c>
      <c r="H394" s="109" t="e">
        <f>VLOOKUP($D394,LOC_UNICOS,H$2,0)</f>
        <v>#N/A</v>
      </c>
      <c r="I394" s="38">
        <f t="array" ref="I394">IF($B394=0,-999,IF(COUNTIFS($Z394:Z394,#N/A)&gt;0,-999,AVERAGE($Z394:Z394)))</f>
        <v>-999</v>
      </c>
      <c r="J394" s="38">
        <f t="array" ref="J394">IF($B394=0,-999,IF(COUNTIFS($Z394:AA394,#N/A)&gt;0,-999,AVERAGE($Z394:AA394)))</f>
        <v>-999</v>
      </c>
      <c r="K394" s="38">
        <f t="array" ref="K394">IF($B394=0,-999,IF(COUNTIFS($Z394:AB394,#N/A)&gt;0,-999,AVERAGE($Z394:AB394)))</f>
        <v>-999</v>
      </c>
      <c r="L394" s="38">
        <f t="array" ref="L394">IF($B394=0,-999,IF(COUNTIFS($Z394:AC394,#N/A)&gt;0,-999,AVERAGE($Z394:AC394)))</f>
        <v>-999</v>
      </c>
      <c r="M394" s="38">
        <f t="shared" si="450"/>
        <v>-999</v>
      </c>
      <c r="N394" s="38">
        <f t="shared" si="404"/>
        <v>-999</v>
      </c>
      <c r="O394" s="38">
        <f t="shared" si="405"/>
        <v>-999</v>
      </c>
      <c r="P394" s="38">
        <f t="shared" si="406"/>
        <v>-999</v>
      </c>
      <c r="Q394" s="37">
        <f t="shared" si="409"/>
        <v>0</v>
      </c>
      <c r="R394" s="37">
        <f t="shared" si="470"/>
        <v>0</v>
      </c>
      <c r="S394" s="37">
        <f t="shared" si="471"/>
        <v>0</v>
      </c>
      <c r="T394" s="37">
        <f t="shared" si="472"/>
        <v>0</v>
      </c>
      <c r="U394" s="37">
        <f t="shared" si="410"/>
        <v>2018</v>
      </c>
      <c r="V394" s="37">
        <f t="shared" ref="V394:X394" si="476">U394-1</f>
        <v>2017</v>
      </c>
      <c r="W394" s="37">
        <f t="shared" si="476"/>
        <v>2016</v>
      </c>
      <c r="X394" s="37">
        <f t="shared" si="476"/>
        <v>2015</v>
      </c>
      <c r="Y394" s="39"/>
      <c r="Z394" s="62" t="e">
        <f>IFERROR(IF($B394=0,#N/A,AVERAGEIFS(INDEX(DATOS,0,$C394),INDEX(DATOS,0,$C394),"&lt;&gt;#N/D",INDEX(DATOS,0,$L$2),0,INDEX(DATOS,0,$M$2),1,INDEX(DATOS,0,$N$2),U394,INDEX(DATOS,0,$O$2),$D394)),#N/A)</f>
        <v>#N/A</v>
      </c>
      <c r="AA394" s="62" t="e">
        <f>IFERROR(IF($B394=0,#N/A,AVERAGEIFS(INDEX(DATOS,0,$C394),INDEX(DATOS,0,$C394),"&lt;&gt;#N/D",INDEX(DATOS,0,$L$2),0,INDEX(DATOS,0,$M$2),1,INDEX(DATOS,0,$N$2),V394,INDEX(DATOS,0,$O$2),$D394)),#N/A)</f>
        <v>#N/A</v>
      </c>
      <c r="AB394" s="62" t="e">
        <f>IFERROR(IF($B394=0,#N/A,AVERAGEIFS(INDEX(DATOS,0,$C394),INDEX(DATOS,0,$C394),"&lt;&gt;#N/D",INDEX(DATOS,0,$L$2),0,INDEX(DATOS,0,$M$2),1,INDEX(DATOS,0,$N$2),W394,INDEX(DATOS,0,$O$2),$D394)),#N/A)</f>
        <v>#N/A</v>
      </c>
      <c r="AC394" s="62" t="e">
        <f>IFERROR(IF($B394=0,#N/A,AVERAGEIFS(INDEX(DATOS,0,$C394),INDEX(DATOS,0,$C394),"&lt;&gt;#N/D",INDEX(DATOS,0,$L$2),0,INDEX(DATOS,0,$M$2),1,INDEX(DATOS,0,$N$2),X394,INDEX(DATOS,0,$O$2),$D394)),#N/A)</f>
        <v>#N/A</v>
      </c>
      <c r="AD394" s="33"/>
      <c r="AE394" s="40">
        <f>IFERROR(IF(ISNA(#REF!),-999,IF(I394=0,0,_xlfn.STDEV.P(#REF!)/I394*100)),-999)</f>
        <v>-999</v>
      </c>
      <c r="AF394" s="40">
        <f>IFERROR(IF(ISNA(#REF!),-999,IF(J394=0,0,_xlfn.STDEV.P(#REF!)/J394*100)),-999)</f>
        <v>-999</v>
      </c>
      <c r="AG394" s="40">
        <f>IFERROR(IF(ISNA(#REF!),-999,IF(K394=0,0,_xlfn.STDEV.P(#REF!)/K394*100)),-999)</f>
        <v>-999</v>
      </c>
      <c r="AH394" s="40">
        <f>IFERROR(IF(ISNA(#REF!),-999,IF(L394=0,0,_xlfn.STDEV.P(#REF!)/L394*100)),-999)</f>
        <v>-999</v>
      </c>
      <c r="AI394" s="40"/>
    </row>
    <row r="395" spans="1:35" x14ac:dyDescent="0.35">
      <c r="A395">
        <f t="shared" si="412"/>
        <v>189</v>
      </c>
      <c r="B395" s="35">
        <f t="array" ref="B395">IF(B394=0,0,MIN(IF(INDEX(DATOS,0,$N$2)=$U395,IF(ISNUMBER(INDEX(DATOS,0,$C395)),IF(INDEX(DATOS,0,$L$2)=0,IF(INDEX(DATOS,0,$M$2)=1,IF(ISNA(MATCH(INDEX(DATOS,0,$O$2),IF($E$7:E394=E395,$D$7:D394),0)),INDEX(DATOS,0,$K$2))))))))</f>
        <v>0</v>
      </c>
      <c r="C395" s="32">
        <f t="shared" si="413"/>
        <v>20</v>
      </c>
      <c r="D395" s="34" t="str">
        <f>IF($B395=0,"--",INDEX(DATOS,$B395,O$2))</f>
        <v>--</v>
      </c>
      <c r="E395" s="64" t="s">
        <v>1</v>
      </c>
      <c r="F395" s="36" t="str">
        <f t="shared" si="442"/>
        <v>--</v>
      </c>
      <c r="G395" s="109" t="e">
        <f>VLOOKUP($D395,LOC_UNICOS,G$2,0)</f>
        <v>#N/A</v>
      </c>
      <c r="H395" s="109" t="e">
        <f>VLOOKUP($D395,LOC_UNICOS,H$2,0)</f>
        <v>#N/A</v>
      </c>
      <c r="I395" s="38">
        <f t="array" ref="I395">IF($B395=0,-999,IF(COUNTIFS($Z395:Z395,#N/A)&gt;0,-999,AVERAGE($Z395:Z395)))</f>
        <v>-999</v>
      </c>
      <c r="J395" s="38">
        <f t="array" ref="J395">IF($B395=0,-999,IF(COUNTIFS($Z395:AA395,#N/A)&gt;0,-999,AVERAGE($Z395:AA395)))</f>
        <v>-999</v>
      </c>
      <c r="K395" s="38">
        <f t="array" ref="K395">IF($B395=0,-999,IF(COUNTIFS($Z395:AB395,#N/A)&gt;0,-999,AVERAGE($Z395:AB395)))</f>
        <v>-999</v>
      </c>
      <c r="L395" s="38">
        <f t="array" ref="L395">IF($B395=0,-999,IF(COUNTIFS($Z395:AC395,#N/A)&gt;0,-999,AVERAGE($Z395:AC395)))</f>
        <v>-999</v>
      </c>
      <c r="M395" s="38">
        <f t="shared" si="450"/>
        <v>-999</v>
      </c>
      <c r="N395" s="38">
        <f t="shared" si="404"/>
        <v>-999</v>
      </c>
      <c r="O395" s="38">
        <f t="shared" si="405"/>
        <v>-999</v>
      </c>
      <c r="P395" s="38">
        <f t="shared" si="406"/>
        <v>-999</v>
      </c>
      <c r="Q395" s="37">
        <f t="shared" si="409"/>
        <v>0</v>
      </c>
      <c r="R395" s="37">
        <f t="shared" si="470"/>
        <v>0</v>
      </c>
      <c r="S395" s="37">
        <f t="shared" si="471"/>
        <v>0</v>
      </c>
      <c r="T395" s="37">
        <f t="shared" si="472"/>
        <v>0</v>
      </c>
      <c r="U395" s="37">
        <f t="shared" si="410"/>
        <v>2018</v>
      </c>
      <c r="V395" s="37">
        <f t="shared" ref="V395:X395" si="477">U395-1</f>
        <v>2017</v>
      </c>
      <c r="W395" s="37">
        <f t="shared" si="477"/>
        <v>2016</v>
      </c>
      <c r="X395" s="37">
        <f t="shared" si="477"/>
        <v>2015</v>
      </c>
      <c r="Y395" s="39"/>
      <c r="Z395" s="62" t="e">
        <f>IFERROR(IF($B395=0,#N/A,AVERAGEIFS(INDEX(DATOS,0,$C395),INDEX(DATOS,0,$C395),"&lt;&gt;#N/D",INDEX(DATOS,0,$L$2),0,INDEX(DATOS,0,$M$2),1,INDEX(DATOS,0,$N$2),U395,INDEX(DATOS,0,$O$2),$D395)),#N/A)</f>
        <v>#N/A</v>
      </c>
      <c r="AA395" s="62" t="e">
        <f>IFERROR(IF($B395=0,#N/A,AVERAGEIFS(INDEX(DATOS,0,$C395),INDEX(DATOS,0,$C395),"&lt;&gt;#N/D",INDEX(DATOS,0,$L$2),0,INDEX(DATOS,0,$M$2),1,INDEX(DATOS,0,$N$2),V395,INDEX(DATOS,0,$O$2),$D395)),#N/A)</f>
        <v>#N/A</v>
      </c>
      <c r="AB395" s="62" t="e">
        <f>IFERROR(IF($B395=0,#N/A,AVERAGEIFS(INDEX(DATOS,0,$C395),INDEX(DATOS,0,$C395),"&lt;&gt;#N/D",INDEX(DATOS,0,$L$2),0,INDEX(DATOS,0,$M$2),1,INDEX(DATOS,0,$N$2),W395,INDEX(DATOS,0,$O$2),$D395)),#N/A)</f>
        <v>#N/A</v>
      </c>
      <c r="AC395" s="62" t="e">
        <f>IFERROR(IF($B395=0,#N/A,AVERAGEIFS(INDEX(DATOS,0,$C395),INDEX(DATOS,0,$C395),"&lt;&gt;#N/D",INDEX(DATOS,0,$L$2),0,INDEX(DATOS,0,$M$2),1,INDEX(DATOS,0,$N$2),X395,INDEX(DATOS,0,$O$2),$D395)),#N/A)</f>
        <v>#N/A</v>
      </c>
      <c r="AD395" s="33"/>
      <c r="AE395" s="40">
        <f>IFERROR(IF(ISNA(#REF!),-999,IF(I395=0,0,_xlfn.STDEV.P(#REF!)/I395*100)),-999)</f>
        <v>-999</v>
      </c>
      <c r="AF395" s="40">
        <f>IFERROR(IF(ISNA(#REF!),-999,IF(J395=0,0,_xlfn.STDEV.P(#REF!)/J395*100)),-999)</f>
        <v>-999</v>
      </c>
      <c r="AG395" s="40">
        <f>IFERROR(IF(ISNA(#REF!),-999,IF(K395=0,0,_xlfn.STDEV.P(#REF!)/K395*100)),-999)</f>
        <v>-999</v>
      </c>
      <c r="AH395" s="40">
        <f>IFERROR(IF(ISNA(#REF!),-999,IF(L395=0,0,_xlfn.STDEV.P(#REF!)/L395*100)),-999)</f>
        <v>-999</v>
      </c>
      <c r="AI395" s="40"/>
    </row>
    <row r="396" spans="1:35" x14ac:dyDescent="0.35">
      <c r="A396">
        <f t="shared" si="412"/>
        <v>190</v>
      </c>
      <c r="B396" s="35">
        <f t="array" ref="B396">IF(B395=0,0,MIN(IF(INDEX(DATOS,0,$N$2)=$U396,IF(ISNUMBER(INDEX(DATOS,0,$C396)),IF(INDEX(DATOS,0,$L$2)=0,IF(INDEX(DATOS,0,$M$2)=1,IF(ISNA(MATCH(INDEX(DATOS,0,$O$2),IF($E$7:E395=E396,$D$7:D395),0)),INDEX(DATOS,0,$K$2))))))))</f>
        <v>0</v>
      </c>
      <c r="C396" s="32">
        <f t="shared" si="413"/>
        <v>20</v>
      </c>
      <c r="D396" s="34" t="str">
        <f>IF($B396=0,"--",INDEX(DATOS,$B396,O$2))</f>
        <v>--</v>
      </c>
      <c r="E396" s="64" t="s">
        <v>1</v>
      </c>
      <c r="F396" s="36" t="str">
        <f t="shared" si="442"/>
        <v>--</v>
      </c>
      <c r="G396" s="109" t="e">
        <f>VLOOKUP($D396,LOC_UNICOS,G$2,0)</f>
        <v>#N/A</v>
      </c>
      <c r="H396" s="109" t="e">
        <f>VLOOKUP($D396,LOC_UNICOS,H$2,0)</f>
        <v>#N/A</v>
      </c>
      <c r="I396" s="38">
        <f t="array" ref="I396">IF($B396=0,-999,IF(COUNTIFS($Z396:Z396,#N/A)&gt;0,-999,AVERAGE($Z396:Z396)))</f>
        <v>-999</v>
      </c>
      <c r="J396" s="38">
        <f t="array" ref="J396">IF($B396=0,-999,IF(COUNTIFS($Z396:AA396,#N/A)&gt;0,-999,AVERAGE($Z396:AA396)))</f>
        <v>-999</v>
      </c>
      <c r="K396" s="38">
        <f t="array" ref="K396">IF($B396=0,-999,IF(COUNTIFS($Z396:AB396,#N/A)&gt;0,-999,AVERAGE($Z396:AB396)))</f>
        <v>-999</v>
      </c>
      <c r="L396" s="38">
        <f t="array" ref="L396">IF($B396=0,-999,IF(COUNTIFS($Z396:AC396,#N/A)&gt;0,-999,AVERAGE($Z396:AC396)))</f>
        <v>-999</v>
      </c>
      <c r="M396" s="38">
        <f t="shared" si="450"/>
        <v>-999</v>
      </c>
      <c r="N396" s="38">
        <f t="shared" si="404"/>
        <v>-999</v>
      </c>
      <c r="O396" s="38">
        <f t="shared" si="405"/>
        <v>-999</v>
      </c>
      <c r="P396" s="38">
        <f t="shared" si="406"/>
        <v>-999</v>
      </c>
      <c r="Q396" s="37">
        <f t="shared" si="409"/>
        <v>0</v>
      </c>
      <c r="R396" s="37">
        <f t="shared" si="470"/>
        <v>0</v>
      </c>
      <c r="S396" s="37">
        <f t="shared" si="471"/>
        <v>0</v>
      </c>
      <c r="T396" s="37">
        <f t="shared" si="472"/>
        <v>0</v>
      </c>
      <c r="U396" s="37">
        <f t="shared" si="410"/>
        <v>2018</v>
      </c>
      <c r="V396" s="37">
        <f t="shared" ref="V396:X396" si="478">U396-1</f>
        <v>2017</v>
      </c>
      <c r="W396" s="37">
        <f t="shared" si="478"/>
        <v>2016</v>
      </c>
      <c r="X396" s="37">
        <f t="shared" si="478"/>
        <v>2015</v>
      </c>
      <c r="Y396" s="39"/>
      <c r="Z396" s="62" t="e">
        <f>IFERROR(IF($B396=0,#N/A,AVERAGEIFS(INDEX(DATOS,0,$C396),INDEX(DATOS,0,$C396),"&lt;&gt;#N/D",INDEX(DATOS,0,$L$2),0,INDEX(DATOS,0,$M$2),1,INDEX(DATOS,0,$N$2),U396,INDEX(DATOS,0,$O$2),$D396)),#N/A)</f>
        <v>#N/A</v>
      </c>
      <c r="AA396" s="62" t="e">
        <f>IFERROR(IF($B396=0,#N/A,AVERAGEIFS(INDEX(DATOS,0,$C396),INDEX(DATOS,0,$C396),"&lt;&gt;#N/D",INDEX(DATOS,0,$L$2),0,INDEX(DATOS,0,$M$2),1,INDEX(DATOS,0,$N$2),V396,INDEX(DATOS,0,$O$2),$D396)),#N/A)</f>
        <v>#N/A</v>
      </c>
      <c r="AB396" s="62" t="e">
        <f>IFERROR(IF($B396=0,#N/A,AVERAGEIFS(INDEX(DATOS,0,$C396),INDEX(DATOS,0,$C396),"&lt;&gt;#N/D",INDEX(DATOS,0,$L$2),0,INDEX(DATOS,0,$M$2),1,INDEX(DATOS,0,$N$2),W396,INDEX(DATOS,0,$O$2),$D396)),#N/A)</f>
        <v>#N/A</v>
      </c>
      <c r="AC396" s="62" t="e">
        <f>IFERROR(IF($B396=0,#N/A,AVERAGEIFS(INDEX(DATOS,0,$C396),INDEX(DATOS,0,$C396),"&lt;&gt;#N/D",INDEX(DATOS,0,$L$2),0,INDEX(DATOS,0,$M$2),1,INDEX(DATOS,0,$N$2),X396,INDEX(DATOS,0,$O$2),$D396)),#N/A)</f>
        <v>#N/A</v>
      </c>
      <c r="AD396" s="33"/>
      <c r="AE396" s="40">
        <f>IFERROR(IF(ISNA(#REF!),-999,IF(I396=0,0,_xlfn.STDEV.P(#REF!)/I396*100)),-999)</f>
        <v>-999</v>
      </c>
      <c r="AF396" s="40">
        <f>IFERROR(IF(ISNA(#REF!),-999,IF(J396=0,0,_xlfn.STDEV.P(#REF!)/J396*100)),-999)</f>
        <v>-999</v>
      </c>
      <c r="AG396" s="40">
        <f>IFERROR(IF(ISNA(#REF!),-999,IF(K396=0,0,_xlfn.STDEV.P(#REF!)/K396*100)),-999)</f>
        <v>-999</v>
      </c>
      <c r="AH396" s="40">
        <f>IFERROR(IF(ISNA(#REF!),-999,IF(L396=0,0,_xlfn.STDEV.P(#REF!)/L396*100)),-999)</f>
        <v>-999</v>
      </c>
      <c r="AI396" s="40"/>
    </row>
    <row r="397" spans="1:35" x14ac:dyDescent="0.35">
      <c r="A397">
        <f t="shared" si="412"/>
        <v>191</v>
      </c>
      <c r="B397" s="35">
        <f t="array" ref="B397">IF(B396=0,0,MIN(IF(INDEX(DATOS,0,$N$2)=$U397,IF(ISNUMBER(INDEX(DATOS,0,$C397)),IF(INDEX(DATOS,0,$L$2)=0,IF(INDEX(DATOS,0,$M$2)=1,IF(ISNA(MATCH(INDEX(DATOS,0,$O$2),IF($E$7:E396=E397,$D$7:D396),0)),INDEX(DATOS,0,$K$2))))))))</f>
        <v>0</v>
      </c>
      <c r="C397" s="32">
        <f t="shared" si="413"/>
        <v>20</v>
      </c>
      <c r="D397" s="34" t="str">
        <f>IF($B397=0,"--",INDEX(DATOS,$B397,O$2))</f>
        <v>--</v>
      </c>
      <c r="E397" s="64" t="s">
        <v>1</v>
      </c>
      <c r="F397" s="36" t="str">
        <f t="shared" si="442"/>
        <v>--</v>
      </c>
      <c r="G397" s="109" t="e">
        <f>VLOOKUP($D397,LOC_UNICOS,G$2,0)</f>
        <v>#N/A</v>
      </c>
      <c r="H397" s="109" t="e">
        <f>VLOOKUP($D397,LOC_UNICOS,H$2,0)</f>
        <v>#N/A</v>
      </c>
      <c r="I397" s="38">
        <f t="array" ref="I397">IF($B397=0,-999,IF(COUNTIFS($Z397:Z397,#N/A)&gt;0,-999,AVERAGE($Z397:Z397)))</f>
        <v>-999</v>
      </c>
      <c r="J397" s="38">
        <f t="array" ref="J397">IF($B397=0,-999,IF(COUNTIFS($Z397:AA397,#N/A)&gt;0,-999,AVERAGE($Z397:AA397)))</f>
        <v>-999</v>
      </c>
      <c r="K397" s="38">
        <f t="array" ref="K397">IF($B397=0,-999,IF(COUNTIFS($Z397:AB397,#N/A)&gt;0,-999,AVERAGE($Z397:AB397)))</f>
        <v>-999</v>
      </c>
      <c r="L397" s="38">
        <f t="array" ref="L397">IF($B397=0,-999,IF(COUNTIFS($Z397:AC397,#N/A)&gt;0,-999,AVERAGE($Z397:AC397)))</f>
        <v>-999</v>
      </c>
      <c r="M397" s="38">
        <f t="shared" si="450"/>
        <v>-999</v>
      </c>
      <c r="N397" s="38">
        <f t="shared" si="404"/>
        <v>-999</v>
      </c>
      <c r="O397" s="38">
        <f t="shared" si="405"/>
        <v>-999</v>
      </c>
      <c r="P397" s="38">
        <f t="shared" si="406"/>
        <v>-999</v>
      </c>
      <c r="Q397" s="37">
        <f t="shared" si="409"/>
        <v>0</v>
      </c>
      <c r="R397" s="37">
        <f t="shared" si="470"/>
        <v>0</v>
      </c>
      <c r="S397" s="37">
        <f t="shared" si="471"/>
        <v>0</v>
      </c>
      <c r="T397" s="37">
        <f t="shared" si="472"/>
        <v>0</v>
      </c>
      <c r="U397" s="37">
        <f t="shared" si="410"/>
        <v>2018</v>
      </c>
      <c r="V397" s="37">
        <f t="shared" ref="V397:X397" si="479">U397-1</f>
        <v>2017</v>
      </c>
      <c r="W397" s="37">
        <f t="shared" si="479"/>
        <v>2016</v>
      </c>
      <c r="X397" s="37">
        <f t="shared" si="479"/>
        <v>2015</v>
      </c>
      <c r="Y397" s="39"/>
      <c r="Z397" s="62" t="e">
        <f>IFERROR(IF($B397=0,#N/A,AVERAGEIFS(INDEX(DATOS,0,$C397),INDEX(DATOS,0,$C397),"&lt;&gt;#N/D",INDEX(DATOS,0,$L$2),0,INDEX(DATOS,0,$M$2),1,INDEX(DATOS,0,$N$2),U397,INDEX(DATOS,0,$O$2),$D397)),#N/A)</f>
        <v>#N/A</v>
      </c>
      <c r="AA397" s="62" t="e">
        <f>IFERROR(IF($B397=0,#N/A,AVERAGEIFS(INDEX(DATOS,0,$C397),INDEX(DATOS,0,$C397),"&lt;&gt;#N/D",INDEX(DATOS,0,$L$2),0,INDEX(DATOS,0,$M$2),1,INDEX(DATOS,0,$N$2),V397,INDEX(DATOS,0,$O$2),$D397)),#N/A)</f>
        <v>#N/A</v>
      </c>
      <c r="AB397" s="62" t="e">
        <f>IFERROR(IF($B397=0,#N/A,AVERAGEIFS(INDEX(DATOS,0,$C397),INDEX(DATOS,0,$C397),"&lt;&gt;#N/D",INDEX(DATOS,0,$L$2),0,INDEX(DATOS,0,$M$2),1,INDEX(DATOS,0,$N$2),W397,INDEX(DATOS,0,$O$2),$D397)),#N/A)</f>
        <v>#N/A</v>
      </c>
      <c r="AC397" s="62" t="e">
        <f>IFERROR(IF($B397=0,#N/A,AVERAGEIFS(INDEX(DATOS,0,$C397),INDEX(DATOS,0,$C397),"&lt;&gt;#N/D",INDEX(DATOS,0,$L$2),0,INDEX(DATOS,0,$M$2),1,INDEX(DATOS,0,$N$2),X397,INDEX(DATOS,0,$O$2),$D397)),#N/A)</f>
        <v>#N/A</v>
      </c>
      <c r="AD397" s="33"/>
      <c r="AE397" s="40">
        <f>IFERROR(IF(ISNA(#REF!),-999,IF(I397=0,0,_xlfn.STDEV.P(#REF!)/I397*100)),-999)</f>
        <v>-999</v>
      </c>
      <c r="AF397" s="40">
        <f>IFERROR(IF(ISNA(#REF!),-999,IF(J397=0,0,_xlfn.STDEV.P(#REF!)/J397*100)),-999)</f>
        <v>-999</v>
      </c>
      <c r="AG397" s="40">
        <f>IFERROR(IF(ISNA(#REF!),-999,IF(K397=0,0,_xlfn.STDEV.P(#REF!)/K397*100)),-999)</f>
        <v>-999</v>
      </c>
      <c r="AH397" s="40">
        <f>IFERROR(IF(ISNA(#REF!),-999,IF(L397=0,0,_xlfn.STDEV.P(#REF!)/L397*100)),-999)</f>
        <v>-999</v>
      </c>
      <c r="AI397" s="40"/>
    </row>
    <row r="398" spans="1:35" x14ac:dyDescent="0.35">
      <c r="A398">
        <f t="shared" si="412"/>
        <v>192</v>
      </c>
      <c r="B398" s="35">
        <f t="array" ref="B398">IF(B397=0,0,MIN(IF(INDEX(DATOS,0,$N$2)=$U398,IF(ISNUMBER(INDEX(DATOS,0,$C398)),IF(INDEX(DATOS,0,$L$2)=0,IF(INDEX(DATOS,0,$M$2)=1,IF(ISNA(MATCH(INDEX(DATOS,0,$O$2),IF($E$7:E397=E398,$D$7:D397),0)),INDEX(DATOS,0,$K$2))))))))</f>
        <v>0</v>
      </c>
      <c r="C398" s="32">
        <f t="shared" si="413"/>
        <v>20</v>
      </c>
      <c r="D398" s="34" t="str">
        <f>IF($B398=0,"--",INDEX(DATOS,$B398,O$2))</f>
        <v>--</v>
      </c>
      <c r="E398" s="64" t="s">
        <v>1</v>
      </c>
      <c r="F398" s="36" t="str">
        <f t="shared" si="442"/>
        <v>--</v>
      </c>
      <c r="G398" s="109" t="e">
        <f>VLOOKUP($D398,LOC_UNICOS,G$2,0)</f>
        <v>#N/A</v>
      </c>
      <c r="H398" s="109" t="e">
        <f>VLOOKUP($D398,LOC_UNICOS,H$2,0)</f>
        <v>#N/A</v>
      </c>
      <c r="I398" s="38">
        <f t="array" ref="I398">IF($B398=0,-999,IF(COUNTIFS($Z398:Z398,#N/A)&gt;0,-999,AVERAGE($Z398:Z398)))</f>
        <v>-999</v>
      </c>
      <c r="J398" s="38">
        <f t="array" ref="J398">IF($B398=0,-999,IF(COUNTIFS($Z398:AA398,#N/A)&gt;0,-999,AVERAGE($Z398:AA398)))</f>
        <v>-999</v>
      </c>
      <c r="K398" s="38">
        <f t="array" ref="K398">IF($B398=0,-999,IF(COUNTIFS($Z398:AB398,#N/A)&gt;0,-999,AVERAGE($Z398:AB398)))</f>
        <v>-999</v>
      </c>
      <c r="L398" s="38">
        <f t="array" ref="L398">IF($B398=0,-999,IF(COUNTIFS($Z398:AC398,#N/A)&gt;0,-999,AVERAGE($Z398:AC398)))</f>
        <v>-999</v>
      </c>
      <c r="M398" s="38">
        <f t="shared" si="450"/>
        <v>-999</v>
      </c>
      <c r="N398" s="38">
        <f t="shared" ref="N398:N461" si="480">IFERROR(AF398,-999)</f>
        <v>-999</v>
      </c>
      <c r="O398" s="38">
        <f t="shared" ref="O398:O461" si="481">IFERROR(AG398,-999)</f>
        <v>-999</v>
      </c>
      <c r="P398" s="38">
        <f t="shared" ref="P398:P461" si="482">IFERROR(AH398,-999)</f>
        <v>-999</v>
      </c>
      <c r="Q398" s="37">
        <f t="shared" si="409"/>
        <v>0</v>
      </c>
      <c r="R398" s="37">
        <f t="shared" si="470"/>
        <v>0</v>
      </c>
      <c r="S398" s="37">
        <f t="shared" si="471"/>
        <v>0</v>
      </c>
      <c r="T398" s="37">
        <f t="shared" si="472"/>
        <v>0</v>
      </c>
      <c r="U398" s="37">
        <f t="shared" si="410"/>
        <v>2018</v>
      </c>
      <c r="V398" s="37">
        <f t="shared" ref="V398:X398" si="483">U398-1</f>
        <v>2017</v>
      </c>
      <c r="W398" s="37">
        <f t="shared" si="483"/>
        <v>2016</v>
      </c>
      <c r="X398" s="37">
        <f t="shared" si="483"/>
        <v>2015</v>
      </c>
      <c r="Y398" s="39"/>
      <c r="Z398" s="62" t="e">
        <f>IFERROR(IF($B398=0,#N/A,AVERAGEIFS(INDEX(DATOS,0,$C398),INDEX(DATOS,0,$C398),"&lt;&gt;#N/D",INDEX(DATOS,0,$L$2),0,INDEX(DATOS,0,$M$2),1,INDEX(DATOS,0,$N$2),U398,INDEX(DATOS,0,$O$2),$D398)),#N/A)</f>
        <v>#N/A</v>
      </c>
      <c r="AA398" s="62" t="e">
        <f>IFERROR(IF($B398=0,#N/A,AVERAGEIFS(INDEX(DATOS,0,$C398),INDEX(DATOS,0,$C398),"&lt;&gt;#N/D",INDEX(DATOS,0,$L$2),0,INDEX(DATOS,0,$M$2),1,INDEX(DATOS,0,$N$2),V398,INDEX(DATOS,0,$O$2),$D398)),#N/A)</f>
        <v>#N/A</v>
      </c>
      <c r="AB398" s="62" t="e">
        <f>IFERROR(IF($B398=0,#N/A,AVERAGEIFS(INDEX(DATOS,0,$C398),INDEX(DATOS,0,$C398),"&lt;&gt;#N/D",INDEX(DATOS,0,$L$2),0,INDEX(DATOS,0,$M$2),1,INDEX(DATOS,0,$N$2),W398,INDEX(DATOS,0,$O$2),$D398)),#N/A)</f>
        <v>#N/A</v>
      </c>
      <c r="AC398" s="62" t="e">
        <f>IFERROR(IF($B398=0,#N/A,AVERAGEIFS(INDEX(DATOS,0,$C398),INDEX(DATOS,0,$C398),"&lt;&gt;#N/D",INDEX(DATOS,0,$L$2),0,INDEX(DATOS,0,$M$2),1,INDEX(DATOS,0,$N$2),X398,INDEX(DATOS,0,$O$2),$D398)),#N/A)</f>
        <v>#N/A</v>
      </c>
      <c r="AD398" s="33"/>
      <c r="AE398" s="40">
        <f>IFERROR(IF(ISNA(#REF!),-999,IF(I398=0,0,_xlfn.STDEV.P(#REF!)/I398*100)),-999)</f>
        <v>-999</v>
      </c>
      <c r="AF398" s="40">
        <f>IFERROR(IF(ISNA(#REF!),-999,IF(J398=0,0,_xlfn.STDEV.P(#REF!)/J398*100)),-999)</f>
        <v>-999</v>
      </c>
      <c r="AG398" s="40">
        <f>IFERROR(IF(ISNA(#REF!),-999,IF(K398=0,0,_xlfn.STDEV.P(#REF!)/K398*100)),-999)</f>
        <v>-999</v>
      </c>
      <c r="AH398" s="40">
        <f>IFERROR(IF(ISNA(#REF!),-999,IF(L398=0,0,_xlfn.STDEV.P(#REF!)/L398*100)),-999)</f>
        <v>-999</v>
      </c>
      <c r="AI398" s="40"/>
    </row>
    <row r="399" spans="1:35" x14ac:dyDescent="0.35">
      <c r="A399">
        <f t="shared" si="412"/>
        <v>193</v>
      </c>
      <c r="B399" s="35">
        <f t="array" ref="B399">IF(B398=0,0,MIN(IF(INDEX(DATOS,0,$N$2)=$U399,IF(ISNUMBER(INDEX(DATOS,0,$C399)),IF(INDEX(DATOS,0,$L$2)=0,IF(INDEX(DATOS,0,$M$2)=1,IF(ISNA(MATCH(INDEX(DATOS,0,$O$2),IF($E$7:E398=E399,$D$7:D398),0)),INDEX(DATOS,0,$K$2))))))))</f>
        <v>0</v>
      </c>
      <c r="C399" s="32">
        <f t="shared" si="413"/>
        <v>20</v>
      </c>
      <c r="D399" s="34" t="str">
        <f>IF($B399=0,"--",INDEX(DATOS,$B399,O$2))</f>
        <v>--</v>
      </c>
      <c r="E399" s="64" t="s">
        <v>1</v>
      </c>
      <c r="F399" s="36" t="str">
        <f t="shared" si="442"/>
        <v>--</v>
      </c>
      <c r="G399" s="109" t="e">
        <f>VLOOKUP($D399,LOC_UNICOS,G$2,0)</f>
        <v>#N/A</v>
      </c>
      <c r="H399" s="109" t="e">
        <f>VLOOKUP($D399,LOC_UNICOS,H$2,0)</f>
        <v>#N/A</v>
      </c>
      <c r="I399" s="38">
        <f t="array" ref="I399">IF($B399=0,-999,IF(COUNTIFS($Z399:Z399,#N/A)&gt;0,-999,AVERAGE($Z399:Z399)))</f>
        <v>-999</v>
      </c>
      <c r="J399" s="38">
        <f t="array" ref="J399">IF($B399=0,-999,IF(COUNTIFS($Z399:AA399,#N/A)&gt;0,-999,AVERAGE($Z399:AA399)))</f>
        <v>-999</v>
      </c>
      <c r="K399" s="38">
        <f t="array" ref="K399">IF($B399=0,-999,IF(COUNTIFS($Z399:AB399,#N/A)&gt;0,-999,AVERAGE($Z399:AB399)))</f>
        <v>-999</v>
      </c>
      <c r="L399" s="38">
        <f t="array" ref="L399">IF($B399=0,-999,IF(COUNTIFS($Z399:AC399,#N/A)&gt;0,-999,AVERAGE($Z399:AC399)))</f>
        <v>-999</v>
      </c>
      <c r="M399" s="38">
        <f t="shared" si="450"/>
        <v>-999</v>
      </c>
      <c r="N399" s="38">
        <f t="shared" si="480"/>
        <v>-999</v>
      </c>
      <c r="O399" s="38">
        <f t="shared" si="481"/>
        <v>-999</v>
      </c>
      <c r="P399" s="38">
        <f t="shared" si="482"/>
        <v>-999</v>
      </c>
      <c r="Q399" s="37">
        <f t="shared" si="409"/>
        <v>0</v>
      </c>
      <c r="R399" s="37">
        <f t="shared" si="470"/>
        <v>0</v>
      </c>
      <c r="S399" s="37">
        <f t="shared" si="471"/>
        <v>0</v>
      </c>
      <c r="T399" s="37">
        <f t="shared" si="472"/>
        <v>0</v>
      </c>
      <c r="U399" s="37">
        <f t="shared" si="410"/>
        <v>2018</v>
      </c>
      <c r="V399" s="37">
        <f t="shared" ref="V399:X399" si="484">U399-1</f>
        <v>2017</v>
      </c>
      <c r="W399" s="37">
        <f t="shared" si="484"/>
        <v>2016</v>
      </c>
      <c r="X399" s="37">
        <f t="shared" si="484"/>
        <v>2015</v>
      </c>
      <c r="Y399" s="39"/>
      <c r="Z399" s="62" t="e">
        <f>IFERROR(IF($B399=0,#N/A,AVERAGEIFS(INDEX(DATOS,0,$C399),INDEX(DATOS,0,$C399),"&lt;&gt;#N/D",INDEX(DATOS,0,$L$2),0,INDEX(DATOS,0,$M$2),1,INDEX(DATOS,0,$N$2),U399,INDEX(DATOS,0,$O$2),$D399)),#N/A)</f>
        <v>#N/A</v>
      </c>
      <c r="AA399" s="62" t="e">
        <f>IFERROR(IF($B399=0,#N/A,AVERAGEIFS(INDEX(DATOS,0,$C399),INDEX(DATOS,0,$C399),"&lt;&gt;#N/D",INDEX(DATOS,0,$L$2),0,INDEX(DATOS,0,$M$2),1,INDEX(DATOS,0,$N$2),V399,INDEX(DATOS,0,$O$2),$D399)),#N/A)</f>
        <v>#N/A</v>
      </c>
      <c r="AB399" s="62" t="e">
        <f>IFERROR(IF($B399=0,#N/A,AVERAGEIFS(INDEX(DATOS,0,$C399),INDEX(DATOS,0,$C399),"&lt;&gt;#N/D",INDEX(DATOS,0,$L$2),0,INDEX(DATOS,0,$M$2),1,INDEX(DATOS,0,$N$2),W399,INDEX(DATOS,0,$O$2),$D399)),#N/A)</f>
        <v>#N/A</v>
      </c>
      <c r="AC399" s="62" t="e">
        <f>IFERROR(IF($B399=0,#N/A,AVERAGEIFS(INDEX(DATOS,0,$C399),INDEX(DATOS,0,$C399),"&lt;&gt;#N/D",INDEX(DATOS,0,$L$2),0,INDEX(DATOS,0,$M$2),1,INDEX(DATOS,0,$N$2),X399,INDEX(DATOS,0,$O$2),$D399)),#N/A)</f>
        <v>#N/A</v>
      </c>
      <c r="AD399" s="33"/>
      <c r="AE399" s="40">
        <f>IFERROR(IF(ISNA(#REF!),-999,IF(I399=0,0,_xlfn.STDEV.P(#REF!)/I399*100)),-999)</f>
        <v>-999</v>
      </c>
      <c r="AF399" s="40">
        <f>IFERROR(IF(ISNA(#REF!),-999,IF(J399=0,0,_xlfn.STDEV.P(#REF!)/J399*100)),-999)</f>
        <v>-999</v>
      </c>
      <c r="AG399" s="40">
        <f>IFERROR(IF(ISNA(#REF!),-999,IF(K399=0,0,_xlfn.STDEV.P(#REF!)/K399*100)),-999)</f>
        <v>-999</v>
      </c>
      <c r="AH399" s="40">
        <f>IFERROR(IF(ISNA(#REF!),-999,IF(L399=0,0,_xlfn.STDEV.P(#REF!)/L399*100)),-999)</f>
        <v>-999</v>
      </c>
      <c r="AI399" s="40"/>
    </row>
    <row r="400" spans="1:35" x14ac:dyDescent="0.35">
      <c r="A400">
        <f t="shared" si="412"/>
        <v>194</v>
      </c>
      <c r="B400" s="35">
        <f t="array" ref="B400">IF(B399=0,0,MIN(IF(INDEX(DATOS,0,$N$2)=$U400,IF(ISNUMBER(INDEX(DATOS,0,$C400)),IF(INDEX(DATOS,0,$L$2)=0,IF(INDEX(DATOS,0,$M$2)=1,IF(ISNA(MATCH(INDEX(DATOS,0,$O$2),IF($E$7:E399=E400,$D$7:D399),0)),INDEX(DATOS,0,$K$2))))))))</f>
        <v>0</v>
      </c>
      <c r="C400" s="32">
        <f t="shared" si="413"/>
        <v>20</v>
      </c>
      <c r="D400" s="34" t="str">
        <f>IF($B400=0,"--",INDEX(DATOS,$B400,O$2))</f>
        <v>--</v>
      </c>
      <c r="E400" s="64" t="s">
        <v>1</v>
      </c>
      <c r="F400" s="36" t="str">
        <f t="shared" si="442"/>
        <v>--</v>
      </c>
      <c r="G400" s="109" t="e">
        <f>VLOOKUP($D400,LOC_UNICOS,G$2,0)</f>
        <v>#N/A</v>
      </c>
      <c r="H400" s="109" t="e">
        <f>VLOOKUP($D400,LOC_UNICOS,H$2,0)</f>
        <v>#N/A</v>
      </c>
      <c r="I400" s="38">
        <f t="array" ref="I400">IF($B400=0,-999,IF(COUNTIFS($Z400:Z400,#N/A)&gt;0,-999,AVERAGE($Z400:Z400)))</f>
        <v>-999</v>
      </c>
      <c r="J400" s="38">
        <f t="array" ref="J400">IF($B400=0,-999,IF(COUNTIFS($Z400:AA400,#N/A)&gt;0,-999,AVERAGE($Z400:AA400)))</f>
        <v>-999</v>
      </c>
      <c r="K400" s="38">
        <f t="array" ref="K400">IF($B400=0,-999,IF(COUNTIFS($Z400:AB400,#N/A)&gt;0,-999,AVERAGE($Z400:AB400)))</f>
        <v>-999</v>
      </c>
      <c r="L400" s="38">
        <f t="array" ref="L400">IF($B400=0,-999,IF(COUNTIFS($Z400:AC400,#N/A)&gt;0,-999,AVERAGE($Z400:AC400)))</f>
        <v>-999</v>
      </c>
      <c r="M400" s="38">
        <f t="shared" si="450"/>
        <v>-999</v>
      </c>
      <c r="N400" s="38">
        <f t="shared" si="480"/>
        <v>-999</v>
      </c>
      <c r="O400" s="38">
        <f t="shared" si="481"/>
        <v>-999</v>
      </c>
      <c r="P400" s="38">
        <f t="shared" si="482"/>
        <v>-999</v>
      </c>
      <c r="Q400" s="37">
        <f t="shared" ref="Q400:Q406" si="485">IF($B400=0,0,IF(I400=-999,0,IF($D400="--",0,1)))</f>
        <v>0</v>
      </c>
      <c r="R400" s="37">
        <f t="shared" si="470"/>
        <v>0</v>
      </c>
      <c r="S400" s="37">
        <f t="shared" si="471"/>
        <v>0</v>
      </c>
      <c r="T400" s="37">
        <f t="shared" si="472"/>
        <v>0</v>
      </c>
      <c r="U400" s="37">
        <f t="shared" ref="U400:U406" si="486">$B$1</f>
        <v>2018</v>
      </c>
      <c r="V400" s="37">
        <f t="shared" ref="V400:X400" si="487">U400-1</f>
        <v>2017</v>
      </c>
      <c r="W400" s="37">
        <f t="shared" si="487"/>
        <v>2016</v>
      </c>
      <c r="X400" s="37">
        <f t="shared" si="487"/>
        <v>2015</v>
      </c>
      <c r="Y400" s="39"/>
      <c r="Z400" s="62" t="e">
        <f>IFERROR(IF($B400=0,#N/A,AVERAGEIFS(INDEX(DATOS,0,$C400),INDEX(DATOS,0,$C400),"&lt;&gt;#N/D",INDEX(DATOS,0,$L$2),0,INDEX(DATOS,0,$M$2),1,INDEX(DATOS,0,$N$2),U400,INDEX(DATOS,0,$O$2),$D400)),#N/A)</f>
        <v>#N/A</v>
      </c>
      <c r="AA400" s="62" t="e">
        <f>IFERROR(IF($B400=0,#N/A,AVERAGEIFS(INDEX(DATOS,0,$C400),INDEX(DATOS,0,$C400),"&lt;&gt;#N/D",INDEX(DATOS,0,$L$2),0,INDEX(DATOS,0,$M$2),1,INDEX(DATOS,0,$N$2),V400,INDEX(DATOS,0,$O$2),$D400)),#N/A)</f>
        <v>#N/A</v>
      </c>
      <c r="AB400" s="62" t="e">
        <f>IFERROR(IF($B400=0,#N/A,AVERAGEIFS(INDEX(DATOS,0,$C400),INDEX(DATOS,0,$C400),"&lt;&gt;#N/D",INDEX(DATOS,0,$L$2),0,INDEX(DATOS,0,$M$2),1,INDEX(DATOS,0,$N$2),W400,INDEX(DATOS,0,$O$2),$D400)),#N/A)</f>
        <v>#N/A</v>
      </c>
      <c r="AC400" s="62" t="e">
        <f>IFERROR(IF($B400=0,#N/A,AVERAGEIFS(INDEX(DATOS,0,$C400),INDEX(DATOS,0,$C400),"&lt;&gt;#N/D",INDEX(DATOS,0,$L$2),0,INDEX(DATOS,0,$M$2),1,INDEX(DATOS,0,$N$2),X400,INDEX(DATOS,0,$O$2),$D400)),#N/A)</f>
        <v>#N/A</v>
      </c>
      <c r="AD400" s="33"/>
      <c r="AE400" s="40">
        <f>IFERROR(IF(ISNA(#REF!),-999,IF(I400=0,0,_xlfn.STDEV.P(#REF!)/I400*100)),-999)</f>
        <v>-999</v>
      </c>
      <c r="AF400" s="40">
        <f>IFERROR(IF(ISNA(#REF!),-999,IF(J400=0,0,_xlfn.STDEV.P(#REF!)/J400*100)),-999)</f>
        <v>-999</v>
      </c>
      <c r="AG400" s="40">
        <f>IFERROR(IF(ISNA(#REF!),-999,IF(K400=0,0,_xlfn.STDEV.P(#REF!)/K400*100)),-999)</f>
        <v>-999</v>
      </c>
      <c r="AH400" s="40">
        <f>IFERROR(IF(ISNA(#REF!),-999,IF(L400=0,0,_xlfn.STDEV.P(#REF!)/L400*100)),-999)</f>
        <v>-999</v>
      </c>
      <c r="AI400" s="40"/>
    </row>
    <row r="401" spans="1:40" x14ac:dyDescent="0.35">
      <c r="A401">
        <f t="shared" ref="A401:A406" si="488">A400+1</f>
        <v>195</v>
      </c>
      <c r="B401" s="35">
        <f t="array" ref="B401">IF(B400=0,0,MIN(IF(INDEX(DATOS,0,$N$2)=$U401,IF(ISNUMBER(INDEX(DATOS,0,$C401)),IF(INDEX(DATOS,0,$L$2)=0,IF(INDEX(DATOS,0,$M$2)=1,IF(ISNA(MATCH(INDEX(DATOS,0,$O$2),IF($E$7:E400=E401,$D$7:D400),0)),INDEX(DATOS,0,$K$2))))))))</f>
        <v>0</v>
      </c>
      <c r="C401" s="32">
        <f t="shared" ref="C401:C406" si="489">MATCH(E401,INDEX(DATOS,1,),0)</f>
        <v>20</v>
      </c>
      <c r="D401" s="34" t="str">
        <f>IF($B401=0,"--",INDEX(DATOS,$B401,O$2))</f>
        <v>--</v>
      </c>
      <c r="E401" s="64" t="s">
        <v>1</v>
      </c>
      <c r="F401" s="36" t="str">
        <f t="shared" si="442"/>
        <v>--</v>
      </c>
      <c r="G401" s="109" t="e">
        <f>VLOOKUP($D401,LOC_UNICOS,G$2,0)</f>
        <v>#N/A</v>
      </c>
      <c r="H401" s="109" t="e">
        <f>VLOOKUP($D401,LOC_UNICOS,H$2,0)</f>
        <v>#N/A</v>
      </c>
      <c r="I401" s="38">
        <f t="array" ref="I401">IF($B401=0,-999,IF(COUNTIFS($Z401:Z401,#N/A)&gt;0,-999,AVERAGE($Z401:Z401)))</f>
        <v>-999</v>
      </c>
      <c r="J401" s="38">
        <f t="array" ref="J401">IF($B401=0,-999,IF(COUNTIFS($Z401:AA401,#N/A)&gt;0,-999,AVERAGE($Z401:AA401)))</f>
        <v>-999</v>
      </c>
      <c r="K401" s="38">
        <f t="array" ref="K401">IF($B401=0,-999,IF(COUNTIFS($Z401:AB401,#N/A)&gt;0,-999,AVERAGE($Z401:AB401)))</f>
        <v>-999</v>
      </c>
      <c r="L401" s="38">
        <f t="array" ref="L401">IF($B401=0,-999,IF(COUNTIFS($Z401:AC401,#N/A)&gt;0,-999,AVERAGE($Z401:AC401)))</f>
        <v>-999</v>
      </c>
      <c r="M401" s="38">
        <f t="shared" si="450"/>
        <v>-999</v>
      </c>
      <c r="N401" s="38">
        <f t="shared" si="480"/>
        <v>-999</v>
      </c>
      <c r="O401" s="38">
        <f t="shared" si="481"/>
        <v>-999</v>
      </c>
      <c r="P401" s="38">
        <f t="shared" si="482"/>
        <v>-999</v>
      </c>
      <c r="Q401" s="37">
        <f t="shared" si="485"/>
        <v>0</v>
      </c>
      <c r="R401" s="37">
        <f t="shared" si="470"/>
        <v>0</v>
      </c>
      <c r="S401" s="37">
        <f t="shared" si="471"/>
        <v>0</v>
      </c>
      <c r="T401" s="37">
        <f t="shared" si="472"/>
        <v>0</v>
      </c>
      <c r="U401" s="37">
        <f t="shared" si="486"/>
        <v>2018</v>
      </c>
      <c r="V401" s="37">
        <f t="shared" ref="V401:X401" si="490">U401-1</f>
        <v>2017</v>
      </c>
      <c r="W401" s="37">
        <f t="shared" si="490"/>
        <v>2016</v>
      </c>
      <c r="X401" s="37">
        <f t="shared" si="490"/>
        <v>2015</v>
      </c>
      <c r="Y401" s="39"/>
      <c r="Z401" s="62" t="e">
        <f>IFERROR(IF($B401=0,#N/A,AVERAGEIFS(INDEX(DATOS,0,$C401),INDEX(DATOS,0,$C401),"&lt;&gt;#N/D",INDEX(DATOS,0,$L$2),0,INDEX(DATOS,0,$M$2),1,INDEX(DATOS,0,$N$2),U401,INDEX(DATOS,0,$O$2),$D401)),#N/A)</f>
        <v>#N/A</v>
      </c>
      <c r="AA401" s="62" t="e">
        <f>IFERROR(IF($B401=0,#N/A,AVERAGEIFS(INDEX(DATOS,0,$C401),INDEX(DATOS,0,$C401),"&lt;&gt;#N/D",INDEX(DATOS,0,$L$2),0,INDEX(DATOS,0,$M$2),1,INDEX(DATOS,0,$N$2),V401,INDEX(DATOS,0,$O$2),$D401)),#N/A)</f>
        <v>#N/A</v>
      </c>
      <c r="AB401" s="62" t="e">
        <f>IFERROR(IF($B401=0,#N/A,AVERAGEIFS(INDEX(DATOS,0,$C401),INDEX(DATOS,0,$C401),"&lt;&gt;#N/D",INDEX(DATOS,0,$L$2),0,INDEX(DATOS,0,$M$2),1,INDEX(DATOS,0,$N$2),W401,INDEX(DATOS,0,$O$2),$D401)),#N/A)</f>
        <v>#N/A</v>
      </c>
      <c r="AC401" s="62" t="e">
        <f>IFERROR(IF($B401=0,#N/A,AVERAGEIFS(INDEX(DATOS,0,$C401),INDEX(DATOS,0,$C401),"&lt;&gt;#N/D",INDEX(DATOS,0,$L$2),0,INDEX(DATOS,0,$M$2),1,INDEX(DATOS,0,$N$2),X401,INDEX(DATOS,0,$O$2),$D401)),#N/A)</f>
        <v>#N/A</v>
      </c>
      <c r="AD401" s="33"/>
      <c r="AE401" s="40">
        <f>IFERROR(IF(ISNA(#REF!),-999,IF(I401=0,0,_xlfn.STDEV.P(#REF!)/I401*100)),-999)</f>
        <v>-999</v>
      </c>
      <c r="AF401" s="40">
        <f>IFERROR(IF(ISNA(#REF!),-999,IF(J401=0,0,_xlfn.STDEV.P(#REF!)/J401*100)),-999)</f>
        <v>-999</v>
      </c>
      <c r="AG401" s="40">
        <f>IFERROR(IF(ISNA(#REF!),-999,IF(K401=0,0,_xlfn.STDEV.P(#REF!)/K401*100)),-999)</f>
        <v>-999</v>
      </c>
      <c r="AH401" s="40">
        <f>IFERROR(IF(ISNA(#REF!),-999,IF(L401=0,0,_xlfn.STDEV.P(#REF!)/L401*100)),-999)</f>
        <v>-999</v>
      </c>
      <c r="AI401" s="40"/>
    </row>
    <row r="402" spans="1:40" x14ac:dyDescent="0.35">
      <c r="A402">
        <f t="shared" si="488"/>
        <v>196</v>
      </c>
      <c r="B402" s="35">
        <f t="array" ref="B402">IF(B401=0,0,MIN(IF(INDEX(DATOS,0,$N$2)=$U402,IF(ISNUMBER(INDEX(DATOS,0,$C402)),IF(INDEX(DATOS,0,$L$2)=0,IF(INDEX(DATOS,0,$M$2)=1,IF(ISNA(MATCH(INDEX(DATOS,0,$O$2),IF($E$7:E401=E402,$D$7:D401),0)),INDEX(DATOS,0,$K$2))))))))</f>
        <v>0</v>
      </c>
      <c r="C402" s="32">
        <f t="shared" si="489"/>
        <v>20</v>
      </c>
      <c r="D402" s="34" t="str">
        <f>IF($B402=0,"--",INDEX(DATOS,$B402,O$2))</f>
        <v>--</v>
      </c>
      <c r="E402" s="64" t="s">
        <v>1</v>
      </c>
      <c r="F402" s="36" t="str">
        <f t="shared" si="442"/>
        <v>--</v>
      </c>
      <c r="G402" s="109" t="e">
        <f>VLOOKUP($D402,LOC_UNICOS,G$2,0)</f>
        <v>#N/A</v>
      </c>
      <c r="H402" s="109" t="e">
        <f>VLOOKUP($D402,LOC_UNICOS,H$2,0)</f>
        <v>#N/A</v>
      </c>
      <c r="I402" s="38">
        <f t="array" ref="I402">IF($B402=0,-999,IF(COUNTIFS($Z402:Z402,#N/A)&gt;0,-999,AVERAGE($Z402:Z402)))</f>
        <v>-999</v>
      </c>
      <c r="J402" s="38">
        <f t="array" ref="J402">IF($B402=0,-999,IF(COUNTIFS($Z402:AA402,#N/A)&gt;0,-999,AVERAGE($Z402:AA402)))</f>
        <v>-999</v>
      </c>
      <c r="K402" s="38">
        <f t="array" ref="K402">IF($B402=0,-999,IF(COUNTIFS($Z402:AB402,#N/A)&gt;0,-999,AVERAGE($Z402:AB402)))</f>
        <v>-999</v>
      </c>
      <c r="L402" s="38">
        <f t="array" ref="L402">IF($B402=0,-999,IF(COUNTIFS($Z402:AC402,#N/A)&gt;0,-999,AVERAGE($Z402:AC402)))</f>
        <v>-999</v>
      </c>
      <c r="M402" s="38">
        <f t="shared" si="450"/>
        <v>-999</v>
      </c>
      <c r="N402" s="38">
        <f t="shared" si="480"/>
        <v>-999</v>
      </c>
      <c r="O402" s="38">
        <f t="shared" si="481"/>
        <v>-999</v>
      </c>
      <c r="P402" s="38">
        <f t="shared" si="482"/>
        <v>-999</v>
      </c>
      <c r="Q402" s="37">
        <f t="shared" si="485"/>
        <v>0</v>
      </c>
      <c r="R402" s="37">
        <f t="shared" si="470"/>
        <v>0</v>
      </c>
      <c r="S402" s="37">
        <f t="shared" si="471"/>
        <v>0</v>
      </c>
      <c r="T402" s="37">
        <f t="shared" si="472"/>
        <v>0</v>
      </c>
      <c r="U402" s="37">
        <f t="shared" si="486"/>
        <v>2018</v>
      </c>
      <c r="V402" s="37">
        <f t="shared" ref="V402:X402" si="491">U402-1</f>
        <v>2017</v>
      </c>
      <c r="W402" s="37">
        <f t="shared" si="491"/>
        <v>2016</v>
      </c>
      <c r="X402" s="37">
        <f t="shared" si="491"/>
        <v>2015</v>
      </c>
      <c r="Y402" s="39"/>
      <c r="Z402" s="62" t="e">
        <f>IFERROR(IF($B402=0,#N/A,AVERAGEIFS(INDEX(DATOS,0,$C402),INDEX(DATOS,0,$C402),"&lt;&gt;#N/D",INDEX(DATOS,0,$L$2),0,INDEX(DATOS,0,$M$2),1,INDEX(DATOS,0,$N$2),U402,INDEX(DATOS,0,$O$2),$D402)),#N/A)</f>
        <v>#N/A</v>
      </c>
      <c r="AA402" s="62" t="e">
        <f>IFERROR(IF($B402=0,#N/A,AVERAGEIFS(INDEX(DATOS,0,$C402),INDEX(DATOS,0,$C402),"&lt;&gt;#N/D",INDEX(DATOS,0,$L$2),0,INDEX(DATOS,0,$M$2),1,INDEX(DATOS,0,$N$2),V402,INDEX(DATOS,0,$O$2),$D402)),#N/A)</f>
        <v>#N/A</v>
      </c>
      <c r="AB402" s="62" t="e">
        <f>IFERROR(IF($B402=0,#N/A,AVERAGEIFS(INDEX(DATOS,0,$C402),INDEX(DATOS,0,$C402),"&lt;&gt;#N/D",INDEX(DATOS,0,$L$2),0,INDEX(DATOS,0,$M$2),1,INDEX(DATOS,0,$N$2),W402,INDEX(DATOS,0,$O$2),$D402)),#N/A)</f>
        <v>#N/A</v>
      </c>
      <c r="AC402" s="62" t="e">
        <f>IFERROR(IF($B402=0,#N/A,AVERAGEIFS(INDEX(DATOS,0,$C402),INDEX(DATOS,0,$C402),"&lt;&gt;#N/D",INDEX(DATOS,0,$L$2),0,INDEX(DATOS,0,$M$2),1,INDEX(DATOS,0,$N$2),X402,INDEX(DATOS,0,$O$2),$D402)),#N/A)</f>
        <v>#N/A</v>
      </c>
      <c r="AD402" s="33"/>
      <c r="AE402" s="40">
        <f>IFERROR(IF(ISNA(#REF!),-999,IF(I402=0,0,_xlfn.STDEV.P(#REF!)/I402*100)),-999)</f>
        <v>-999</v>
      </c>
      <c r="AF402" s="40">
        <f>IFERROR(IF(ISNA(#REF!),-999,IF(J402=0,0,_xlfn.STDEV.P(#REF!)/J402*100)),-999)</f>
        <v>-999</v>
      </c>
      <c r="AG402" s="40">
        <f>IFERROR(IF(ISNA(#REF!),-999,IF(K402=0,0,_xlfn.STDEV.P(#REF!)/K402*100)),-999)</f>
        <v>-999</v>
      </c>
      <c r="AH402" s="40">
        <f>IFERROR(IF(ISNA(#REF!),-999,IF(L402=0,0,_xlfn.STDEV.P(#REF!)/L402*100)),-999)</f>
        <v>-999</v>
      </c>
      <c r="AI402" s="40"/>
    </row>
    <row r="403" spans="1:40" x14ac:dyDescent="0.35">
      <c r="A403">
        <f t="shared" si="488"/>
        <v>197</v>
      </c>
      <c r="B403" s="35">
        <f t="array" ref="B403">IF(B402=0,0,MIN(IF(INDEX(DATOS,0,$N$2)=$U403,IF(ISNUMBER(INDEX(DATOS,0,$C403)),IF(INDEX(DATOS,0,$L$2)=0,IF(INDEX(DATOS,0,$M$2)=1,IF(ISNA(MATCH(INDEX(DATOS,0,$O$2),IF($E$7:E402=E403,$D$7:D402),0)),INDEX(DATOS,0,$K$2))))))))</f>
        <v>0</v>
      </c>
      <c r="C403" s="32">
        <f t="shared" si="489"/>
        <v>20</v>
      </c>
      <c r="D403" s="34" t="str">
        <f>IF($B403=0,"--",INDEX(DATOS,$B403,O$2))</f>
        <v>--</v>
      </c>
      <c r="E403" s="64" t="s">
        <v>1</v>
      </c>
      <c r="F403" s="36" t="str">
        <f t="shared" si="442"/>
        <v>--</v>
      </c>
      <c r="G403" s="109" t="e">
        <f>VLOOKUP($D403,LOC_UNICOS,G$2,0)</f>
        <v>#N/A</v>
      </c>
      <c r="H403" s="109" t="e">
        <f>VLOOKUP($D403,LOC_UNICOS,H$2,0)</f>
        <v>#N/A</v>
      </c>
      <c r="I403" s="38">
        <f t="array" ref="I403">IF($B403=0,-999,IF(COUNTIFS($Z403:Z403,#N/A)&gt;0,-999,AVERAGE($Z403:Z403)))</f>
        <v>-999</v>
      </c>
      <c r="J403" s="38">
        <f t="array" ref="J403">IF($B403=0,-999,IF(COUNTIFS($Z403:AA403,#N/A)&gt;0,-999,AVERAGE($Z403:AA403)))</f>
        <v>-999</v>
      </c>
      <c r="K403" s="38">
        <f t="array" ref="K403">IF($B403=0,-999,IF(COUNTIFS($Z403:AB403,#N/A)&gt;0,-999,AVERAGE($Z403:AB403)))</f>
        <v>-999</v>
      </c>
      <c r="L403" s="38">
        <f t="array" ref="L403">IF($B403=0,-999,IF(COUNTIFS($Z403:AC403,#N/A)&gt;0,-999,AVERAGE($Z403:AC403)))</f>
        <v>-999</v>
      </c>
      <c r="M403" s="38">
        <f t="shared" si="450"/>
        <v>-999</v>
      </c>
      <c r="N403" s="38">
        <f t="shared" si="480"/>
        <v>-999</v>
      </c>
      <c r="O403" s="38">
        <f t="shared" si="481"/>
        <v>-999</v>
      </c>
      <c r="P403" s="38">
        <f t="shared" si="482"/>
        <v>-999</v>
      </c>
      <c r="Q403" s="37">
        <f t="shared" si="485"/>
        <v>0</v>
      </c>
      <c r="R403" s="37">
        <f t="shared" si="470"/>
        <v>0</v>
      </c>
      <c r="S403" s="37">
        <f t="shared" si="471"/>
        <v>0</v>
      </c>
      <c r="T403" s="37">
        <f t="shared" si="472"/>
        <v>0</v>
      </c>
      <c r="U403" s="37">
        <f t="shared" si="486"/>
        <v>2018</v>
      </c>
      <c r="V403" s="37">
        <f t="shared" ref="V403:X403" si="492">U403-1</f>
        <v>2017</v>
      </c>
      <c r="W403" s="37">
        <f t="shared" si="492"/>
        <v>2016</v>
      </c>
      <c r="X403" s="37">
        <f t="shared" si="492"/>
        <v>2015</v>
      </c>
      <c r="Y403" s="39"/>
      <c r="Z403" s="62" t="e">
        <f>IFERROR(IF($B403=0,#N/A,AVERAGEIFS(INDEX(DATOS,0,$C403),INDEX(DATOS,0,$C403),"&lt;&gt;#N/D",INDEX(DATOS,0,$L$2),0,INDEX(DATOS,0,$M$2),1,INDEX(DATOS,0,$N$2),U403,INDEX(DATOS,0,$O$2),$D403)),#N/A)</f>
        <v>#N/A</v>
      </c>
      <c r="AA403" s="62" t="e">
        <f>IFERROR(IF($B403=0,#N/A,AVERAGEIFS(INDEX(DATOS,0,$C403),INDEX(DATOS,0,$C403),"&lt;&gt;#N/D",INDEX(DATOS,0,$L$2),0,INDEX(DATOS,0,$M$2),1,INDEX(DATOS,0,$N$2),V403,INDEX(DATOS,0,$O$2),$D403)),#N/A)</f>
        <v>#N/A</v>
      </c>
      <c r="AB403" s="62" t="e">
        <f>IFERROR(IF($B403=0,#N/A,AVERAGEIFS(INDEX(DATOS,0,$C403),INDEX(DATOS,0,$C403),"&lt;&gt;#N/D",INDEX(DATOS,0,$L$2),0,INDEX(DATOS,0,$M$2),1,INDEX(DATOS,0,$N$2),W403,INDEX(DATOS,0,$O$2),$D403)),#N/A)</f>
        <v>#N/A</v>
      </c>
      <c r="AC403" s="62" t="e">
        <f>IFERROR(IF($B403=0,#N/A,AVERAGEIFS(INDEX(DATOS,0,$C403),INDEX(DATOS,0,$C403),"&lt;&gt;#N/D",INDEX(DATOS,0,$L$2),0,INDEX(DATOS,0,$M$2),1,INDEX(DATOS,0,$N$2),X403,INDEX(DATOS,0,$O$2),$D403)),#N/A)</f>
        <v>#N/A</v>
      </c>
      <c r="AD403" s="33"/>
      <c r="AE403" s="40">
        <f>IFERROR(IF(ISNA(#REF!),-999,IF(I403=0,0,_xlfn.STDEV.P(#REF!)/I403*100)),-999)</f>
        <v>-999</v>
      </c>
      <c r="AF403" s="40">
        <f>IFERROR(IF(ISNA(#REF!),-999,IF(J403=0,0,_xlfn.STDEV.P(#REF!)/J403*100)),-999)</f>
        <v>-999</v>
      </c>
      <c r="AG403" s="40">
        <f>IFERROR(IF(ISNA(#REF!),-999,IF(K403=0,0,_xlfn.STDEV.P(#REF!)/K403*100)),-999)</f>
        <v>-999</v>
      </c>
      <c r="AH403" s="40">
        <f>IFERROR(IF(ISNA(#REF!),-999,IF(L403=0,0,_xlfn.STDEV.P(#REF!)/L403*100)),-999)</f>
        <v>-999</v>
      </c>
      <c r="AI403" s="40"/>
    </row>
    <row r="404" spans="1:40" x14ac:dyDescent="0.35">
      <c r="A404">
        <f t="shared" si="488"/>
        <v>198</v>
      </c>
      <c r="B404" s="35">
        <f t="array" ref="B404">IF(B403=0,0,MIN(IF(INDEX(DATOS,0,$N$2)=$U404,IF(ISNUMBER(INDEX(DATOS,0,$C404)),IF(INDEX(DATOS,0,$L$2)=0,IF(INDEX(DATOS,0,$M$2)=1,IF(ISNA(MATCH(INDEX(DATOS,0,$O$2),IF($E$7:E403=E404,$D$7:D403),0)),INDEX(DATOS,0,$K$2))))))))</f>
        <v>0</v>
      </c>
      <c r="C404" s="32">
        <f t="shared" si="489"/>
        <v>20</v>
      </c>
      <c r="D404" s="34" t="str">
        <f>IF($B404=0,"--",INDEX(DATOS,$B404,O$2))</f>
        <v>--</v>
      </c>
      <c r="E404" s="64" t="s">
        <v>1</v>
      </c>
      <c r="F404" s="36" t="str">
        <f t="shared" si="442"/>
        <v>--</v>
      </c>
      <c r="G404" s="109" t="e">
        <f>VLOOKUP($D404,LOC_UNICOS,G$2,0)</f>
        <v>#N/A</v>
      </c>
      <c r="H404" s="109" t="e">
        <f>VLOOKUP($D404,LOC_UNICOS,H$2,0)</f>
        <v>#N/A</v>
      </c>
      <c r="I404" s="38">
        <f t="array" ref="I404">IF($B404=0,-999,IF(COUNTIFS($Z404:Z404,#N/A)&gt;0,-999,AVERAGE($Z404:Z404)))</f>
        <v>-999</v>
      </c>
      <c r="J404" s="38">
        <f t="array" ref="J404">IF($B404=0,-999,IF(COUNTIFS($Z404:AA404,#N/A)&gt;0,-999,AVERAGE($Z404:AA404)))</f>
        <v>-999</v>
      </c>
      <c r="K404" s="38">
        <f t="array" ref="K404">IF($B404=0,-999,IF(COUNTIFS($Z404:AB404,#N/A)&gt;0,-999,AVERAGE($Z404:AB404)))</f>
        <v>-999</v>
      </c>
      <c r="L404" s="38">
        <f t="array" ref="L404">IF($B404=0,-999,IF(COUNTIFS($Z404:AC404,#N/A)&gt;0,-999,AVERAGE($Z404:AC404)))</f>
        <v>-999</v>
      </c>
      <c r="M404" s="38">
        <f t="shared" si="450"/>
        <v>-999</v>
      </c>
      <c r="N404" s="38">
        <f t="shared" si="480"/>
        <v>-999</v>
      </c>
      <c r="O404" s="38">
        <f t="shared" si="481"/>
        <v>-999</v>
      </c>
      <c r="P404" s="38">
        <f t="shared" si="482"/>
        <v>-999</v>
      </c>
      <c r="Q404" s="37">
        <f t="shared" si="485"/>
        <v>0</v>
      </c>
      <c r="R404" s="37">
        <f t="shared" si="470"/>
        <v>0</v>
      </c>
      <c r="S404" s="37">
        <f t="shared" si="471"/>
        <v>0</v>
      </c>
      <c r="T404" s="37">
        <f t="shared" si="472"/>
        <v>0</v>
      </c>
      <c r="U404" s="37">
        <f t="shared" si="486"/>
        <v>2018</v>
      </c>
      <c r="V404" s="37">
        <f t="shared" ref="V404:X404" si="493">U404-1</f>
        <v>2017</v>
      </c>
      <c r="W404" s="37">
        <f t="shared" si="493"/>
        <v>2016</v>
      </c>
      <c r="X404" s="37">
        <f t="shared" si="493"/>
        <v>2015</v>
      </c>
      <c r="Y404" s="39"/>
      <c r="Z404" s="62" t="e">
        <f>IFERROR(IF($B404=0,#N/A,AVERAGEIFS(INDEX(DATOS,0,$C404),INDEX(DATOS,0,$C404),"&lt;&gt;#N/D",INDEX(DATOS,0,$L$2),0,INDEX(DATOS,0,$M$2),1,INDEX(DATOS,0,$N$2),U404,INDEX(DATOS,0,$O$2),$D404)),#N/A)</f>
        <v>#N/A</v>
      </c>
      <c r="AA404" s="62" t="e">
        <f>IFERROR(IF($B404=0,#N/A,AVERAGEIFS(INDEX(DATOS,0,$C404),INDEX(DATOS,0,$C404),"&lt;&gt;#N/D",INDEX(DATOS,0,$L$2),0,INDEX(DATOS,0,$M$2),1,INDEX(DATOS,0,$N$2),V404,INDEX(DATOS,0,$O$2),$D404)),#N/A)</f>
        <v>#N/A</v>
      </c>
      <c r="AB404" s="62" t="e">
        <f>IFERROR(IF($B404=0,#N/A,AVERAGEIFS(INDEX(DATOS,0,$C404),INDEX(DATOS,0,$C404),"&lt;&gt;#N/D",INDEX(DATOS,0,$L$2),0,INDEX(DATOS,0,$M$2),1,INDEX(DATOS,0,$N$2),W404,INDEX(DATOS,0,$O$2),$D404)),#N/A)</f>
        <v>#N/A</v>
      </c>
      <c r="AC404" s="62" t="e">
        <f>IFERROR(IF($B404=0,#N/A,AVERAGEIFS(INDEX(DATOS,0,$C404),INDEX(DATOS,0,$C404),"&lt;&gt;#N/D",INDEX(DATOS,0,$L$2),0,INDEX(DATOS,0,$M$2),1,INDEX(DATOS,0,$N$2),X404,INDEX(DATOS,0,$O$2),$D404)),#N/A)</f>
        <v>#N/A</v>
      </c>
      <c r="AD404" s="33"/>
      <c r="AE404" s="40">
        <f>IFERROR(IF(ISNA(#REF!),-999,IF(I404=0,0,_xlfn.STDEV.P(#REF!)/I404*100)),-999)</f>
        <v>-999</v>
      </c>
      <c r="AF404" s="40">
        <f>IFERROR(IF(ISNA(#REF!),-999,IF(J404=0,0,_xlfn.STDEV.P(#REF!)/J404*100)),-999)</f>
        <v>-999</v>
      </c>
      <c r="AG404" s="40">
        <f>IFERROR(IF(ISNA(#REF!),-999,IF(K404=0,0,_xlfn.STDEV.P(#REF!)/K404*100)),-999)</f>
        <v>-999</v>
      </c>
      <c r="AH404" s="40">
        <f>IFERROR(IF(ISNA(#REF!),-999,IF(L404=0,0,_xlfn.STDEV.P(#REF!)/L404*100)),-999)</f>
        <v>-999</v>
      </c>
      <c r="AI404" s="40"/>
    </row>
    <row r="405" spans="1:40" x14ac:dyDescent="0.35">
      <c r="A405">
        <f t="shared" si="488"/>
        <v>199</v>
      </c>
      <c r="B405" s="35">
        <f t="array" ref="B405">IF(B404=0,0,MIN(IF(INDEX(DATOS,0,$N$2)=$U405,IF(ISNUMBER(INDEX(DATOS,0,$C405)),IF(INDEX(DATOS,0,$L$2)=0,IF(INDEX(DATOS,0,$M$2)=1,IF(ISNA(MATCH(INDEX(DATOS,0,$O$2),IF($E$7:E404=E405,$D$7:D404),0)),INDEX(DATOS,0,$K$2))))))))</f>
        <v>0</v>
      </c>
      <c r="C405" s="32">
        <f t="shared" si="489"/>
        <v>20</v>
      </c>
      <c r="D405" s="34" t="str">
        <f>IF($B405=0,"--",INDEX(DATOS,$B405,O$2))</f>
        <v>--</v>
      </c>
      <c r="E405" s="64" t="s">
        <v>1</v>
      </c>
      <c r="F405" s="36" t="str">
        <f t="shared" si="442"/>
        <v>--</v>
      </c>
      <c r="G405" s="109" t="e">
        <f>VLOOKUP($D405,LOC_UNICOS,G$2,0)</f>
        <v>#N/A</v>
      </c>
      <c r="H405" s="109" t="e">
        <f>VLOOKUP($D405,LOC_UNICOS,H$2,0)</f>
        <v>#N/A</v>
      </c>
      <c r="I405" s="38">
        <f t="array" ref="I405">IF($B405=0,-999,IF(COUNTIFS($Z405:Z405,#N/A)&gt;0,-999,AVERAGE($Z405:Z405)))</f>
        <v>-999</v>
      </c>
      <c r="J405" s="38">
        <f t="array" ref="J405">IF($B405=0,-999,IF(COUNTIFS($Z405:AA405,#N/A)&gt;0,-999,AVERAGE($Z405:AA405)))</f>
        <v>-999</v>
      </c>
      <c r="K405" s="38">
        <f t="array" ref="K405">IF($B405=0,-999,IF(COUNTIFS($Z405:AB405,#N/A)&gt;0,-999,AVERAGE($Z405:AB405)))</f>
        <v>-999</v>
      </c>
      <c r="L405" s="38">
        <f t="array" ref="L405">IF($B405=0,-999,IF(COUNTIFS($Z405:AC405,#N/A)&gt;0,-999,AVERAGE($Z405:AC405)))</f>
        <v>-999</v>
      </c>
      <c r="M405" s="38">
        <f t="shared" si="450"/>
        <v>-999</v>
      </c>
      <c r="N405" s="38">
        <f t="shared" si="480"/>
        <v>-999</v>
      </c>
      <c r="O405" s="38">
        <f t="shared" si="481"/>
        <v>-999</v>
      </c>
      <c r="P405" s="38">
        <f t="shared" si="482"/>
        <v>-999</v>
      </c>
      <c r="Q405" s="37">
        <f t="shared" si="485"/>
        <v>0</v>
      </c>
      <c r="R405" s="37">
        <f t="shared" si="470"/>
        <v>0</v>
      </c>
      <c r="S405" s="37">
        <f t="shared" si="471"/>
        <v>0</v>
      </c>
      <c r="T405" s="37">
        <f t="shared" si="472"/>
        <v>0</v>
      </c>
      <c r="U405" s="37">
        <f t="shared" si="486"/>
        <v>2018</v>
      </c>
      <c r="V405" s="37">
        <f t="shared" ref="V405:X405" si="494">U405-1</f>
        <v>2017</v>
      </c>
      <c r="W405" s="37">
        <f t="shared" si="494"/>
        <v>2016</v>
      </c>
      <c r="X405" s="37">
        <f t="shared" si="494"/>
        <v>2015</v>
      </c>
      <c r="Y405" s="39"/>
      <c r="Z405" s="62" t="e">
        <f>IFERROR(IF($B405=0,#N/A,AVERAGEIFS(INDEX(DATOS,0,$C405),INDEX(DATOS,0,$C405),"&lt;&gt;#N/D",INDEX(DATOS,0,$L$2),0,INDEX(DATOS,0,$M$2),1,INDEX(DATOS,0,$N$2),U405,INDEX(DATOS,0,$O$2),$D405)),#N/A)</f>
        <v>#N/A</v>
      </c>
      <c r="AA405" s="62" t="e">
        <f>IFERROR(IF($B405=0,#N/A,AVERAGEIFS(INDEX(DATOS,0,$C405),INDEX(DATOS,0,$C405),"&lt;&gt;#N/D",INDEX(DATOS,0,$L$2),0,INDEX(DATOS,0,$M$2),1,INDEX(DATOS,0,$N$2),V405,INDEX(DATOS,0,$O$2),$D405)),#N/A)</f>
        <v>#N/A</v>
      </c>
      <c r="AB405" s="62" t="e">
        <f>IFERROR(IF($B405=0,#N/A,AVERAGEIFS(INDEX(DATOS,0,$C405),INDEX(DATOS,0,$C405),"&lt;&gt;#N/D",INDEX(DATOS,0,$L$2),0,INDEX(DATOS,0,$M$2),1,INDEX(DATOS,0,$N$2),W405,INDEX(DATOS,0,$O$2),$D405)),#N/A)</f>
        <v>#N/A</v>
      </c>
      <c r="AC405" s="62" t="e">
        <f>IFERROR(IF($B405=0,#N/A,AVERAGEIFS(INDEX(DATOS,0,$C405),INDEX(DATOS,0,$C405),"&lt;&gt;#N/D",INDEX(DATOS,0,$L$2),0,INDEX(DATOS,0,$M$2),1,INDEX(DATOS,0,$N$2),X405,INDEX(DATOS,0,$O$2),$D405)),#N/A)</f>
        <v>#N/A</v>
      </c>
      <c r="AD405" s="33"/>
      <c r="AE405" s="40">
        <f>IFERROR(IF(ISNA(#REF!),-999,IF(I405=0,0,_xlfn.STDEV.P(#REF!)/I405*100)),-999)</f>
        <v>-999</v>
      </c>
      <c r="AF405" s="40">
        <f>IFERROR(IF(ISNA(#REF!),-999,IF(J405=0,0,_xlfn.STDEV.P(#REF!)/J405*100)),-999)</f>
        <v>-999</v>
      </c>
      <c r="AG405" s="40">
        <f>IFERROR(IF(ISNA(#REF!),-999,IF(K405=0,0,_xlfn.STDEV.P(#REF!)/K405*100)),-999)</f>
        <v>-999</v>
      </c>
      <c r="AH405" s="40">
        <f>IFERROR(IF(ISNA(#REF!),-999,IF(L405=0,0,_xlfn.STDEV.P(#REF!)/L405*100)),-999)</f>
        <v>-999</v>
      </c>
      <c r="AI405" s="40"/>
    </row>
    <row r="406" spans="1:40" x14ac:dyDescent="0.35">
      <c r="A406">
        <f t="shared" si="488"/>
        <v>200</v>
      </c>
      <c r="B406" s="35">
        <f t="array" ref="B406">IF(B405=0,0,MIN(IF(INDEX(DATOS,0,$N$2)=$U406,IF(ISNUMBER(INDEX(DATOS,0,$C406)),IF(INDEX(DATOS,0,$L$2)=0,IF(INDEX(DATOS,0,$M$2)=1,IF(ISNA(MATCH(INDEX(DATOS,0,$O$2),IF($E$7:E405=E406,$D$7:D405),0)),INDEX(DATOS,0,$K$2))))))))</f>
        <v>0</v>
      </c>
      <c r="C406" s="32">
        <f t="shared" si="489"/>
        <v>20</v>
      </c>
      <c r="D406" s="34" t="str">
        <f>IF($B406=0,"--",INDEX(DATOS,$B406,O$2))</f>
        <v>--</v>
      </c>
      <c r="E406" s="64" t="s">
        <v>1</v>
      </c>
      <c r="F406" s="36" t="str">
        <f t="shared" si="442"/>
        <v>--</v>
      </c>
      <c r="G406" s="109" t="e">
        <f>VLOOKUP($D406,LOC_UNICOS,G$2,0)</f>
        <v>#N/A</v>
      </c>
      <c r="H406" s="109" t="e">
        <f>VLOOKUP($D406,LOC_UNICOS,H$2,0)</f>
        <v>#N/A</v>
      </c>
      <c r="I406" s="38">
        <f t="array" ref="I406">IF($B406=0,-999,IF(COUNTIFS($Z406:Z406,#N/A)&gt;0,-999,AVERAGE($Z406:Z406)))</f>
        <v>-999</v>
      </c>
      <c r="J406" s="38">
        <f t="array" ref="J406">IF($B406=0,-999,IF(COUNTIFS($Z406:AA406,#N/A)&gt;0,-999,AVERAGE($Z406:AA406)))</f>
        <v>-999</v>
      </c>
      <c r="K406" s="38">
        <f t="array" ref="K406">IF($B406=0,-999,IF(COUNTIFS($Z406:AB406,#N/A)&gt;0,-999,AVERAGE($Z406:AB406)))</f>
        <v>-999</v>
      </c>
      <c r="L406" s="38">
        <f t="array" ref="L406">IF($B406=0,-999,IF(COUNTIFS($Z406:AC406,#N/A)&gt;0,-999,AVERAGE($Z406:AC406)))</f>
        <v>-999</v>
      </c>
      <c r="M406" s="38">
        <f t="shared" si="450"/>
        <v>-999</v>
      </c>
      <c r="N406" s="38">
        <f t="shared" si="480"/>
        <v>-999</v>
      </c>
      <c r="O406" s="38">
        <f t="shared" si="481"/>
        <v>-999</v>
      </c>
      <c r="P406" s="38">
        <f t="shared" si="482"/>
        <v>-999</v>
      </c>
      <c r="Q406" s="37">
        <f t="shared" si="485"/>
        <v>0</v>
      </c>
      <c r="R406" s="37">
        <f t="shared" si="470"/>
        <v>0</v>
      </c>
      <c r="S406" s="37">
        <f t="shared" si="471"/>
        <v>0</v>
      </c>
      <c r="T406" s="37">
        <f t="shared" si="472"/>
        <v>0</v>
      </c>
      <c r="U406" s="37">
        <f t="shared" si="486"/>
        <v>2018</v>
      </c>
      <c r="V406" s="37">
        <f t="shared" ref="V406:X406" si="495">U406-1</f>
        <v>2017</v>
      </c>
      <c r="W406" s="37">
        <f t="shared" si="495"/>
        <v>2016</v>
      </c>
      <c r="X406" s="37">
        <f t="shared" si="495"/>
        <v>2015</v>
      </c>
      <c r="Y406" s="39"/>
      <c r="Z406" s="62" t="e">
        <f>IFERROR(IF($B406=0,#N/A,AVERAGEIFS(INDEX(DATOS,0,$C406),INDEX(DATOS,0,$C406),"&lt;&gt;#N/D",INDEX(DATOS,0,$L$2),0,INDEX(DATOS,0,$M$2),1,INDEX(DATOS,0,$N$2),U406,INDEX(DATOS,0,$O$2),$D406)),#N/A)</f>
        <v>#N/A</v>
      </c>
      <c r="AA406" s="62" t="e">
        <f>IFERROR(IF($B406=0,#N/A,AVERAGEIFS(INDEX(DATOS,0,$C406),INDEX(DATOS,0,$C406),"&lt;&gt;#N/D",INDEX(DATOS,0,$L$2),0,INDEX(DATOS,0,$M$2),1,INDEX(DATOS,0,$N$2),V406,INDEX(DATOS,0,$O$2),$D406)),#N/A)</f>
        <v>#N/A</v>
      </c>
      <c r="AB406" s="62" t="e">
        <f>IFERROR(IF($B406=0,#N/A,AVERAGEIFS(INDEX(DATOS,0,$C406),INDEX(DATOS,0,$C406),"&lt;&gt;#N/D",INDEX(DATOS,0,$L$2),0,INDEX(DATOS,0,$M$2),1,INDEX(DATOS,0,$N$2),W406,INDEX(DATOS,0,$O$2),$D406)),#N/A)</f>
        <v>#N/A</v>
      </c>
      <c r="AC406" s="62" t="e">
        <f>IFERROR(IF($B406=0,#N/A,AVERAGEIFS(INDEX(DATOS,0,$C406),INDEX(DATOS,0,$C406),"&lt;&gt;#N/D",INDEX(DATOS,0,$L$2),0,INDEX(DATOS,0,$M$2),1,INDEX(DATOS,0,$N$2),X406,INDEX(DATOS,0,$O$2),$D406)),#N/A)</f>
        <v>#N/A</v>
      </c>
      <c r="AD406" s="33"/>
      <c r="AE406" s="40">
        <f>IFERROR(IF(ISNA(#REF!),-999,IF(I406=0,0,_xlfn.STDEV.P(#REF!)/I406*100)),-999)</f>
        <v>-999</v>
      </c>
      <c r="AF406" s="40">
        <f>IFERROR(IF(ISNA(#REF!),-999,IF(J406=0,0,_xlfn.STDEV.P(#REF!)/J406*100)),-999)</f>
        <v>-999</v>
      </c>
      <c r="AG406" s="40">
        <f>IFERROR(IF(ISNA(#REF!),-999,IF(K406=0,0,_xlfn.STDEV.P(#REF!)/K406*100)),-999)</f>
        <v>-999</v>
      </c>
      <c r="AH406" s="40">
        <f>IFERROR(IF(ISNA(#REF!),-999,IF(L406=0,0,_xlfn.STDEV.P(#REF!)/L406*100)),-999)</f>
        <v>-999</v>
      </c>
      <c r="AI406" s="40"/>
    </row>
    <row r="407" spans="1:40" x14ac:dyDescent="0.35">
      <c r="A407">
        <v>1</v>
      </c>
      <c r="B407" s="35">
        <f t="array" ref="B407">MIN(IF(INDEX(DATOS,0,$N$2)=$U407,IF(ISNUMBER(INDEX(DATOS,0,C407)),IF(INDEX(DATOS,0,$L$2)=0,IF(INDEX(DATOS,0,$M$2)=1,INDEX(DATOS,0,$K$2))))))</f>
        <v>565</v>
      </c>
      <c r="C407" s="32">
        <f>MATCH(E407,INDEX(DATOS,1,),0)</f>
        <v>20</v>
      </c>
      <c r="D407" s="34" t="str">
        <f>IF($B407=0,"--",INDEX(DATOS,$B407,O$2))</f>
        <v>Departamento de General Obligado, SF</v>
      </c>
      <c r="E407" s="64" t="s">
        <v>1</v>
      </c>
      <c r="F407" s="36" t="str">
        <f t="shared" si="442"/>
        <v>Dpto. General Obligado</v>
      </c>
      <c r="G407" s="109">
        <f>VLOOKUP($D407,LOC_UNICOS,G$2,0)</f>
        <v>-28.75</v>
      </c>
      <c r="H407" s="109">
        <f>VLOOKUP($D407,LOC_UNICOS,H$2,0)</f>
        <v>-59.75</v>
      </c>
      <c r="I407" s="38">
        <f t="array" ref="I407">IF($B407=0,-999,IF(COUNTIFS($Z407:Z407,#N/A)&gt;0,-999,AVERAGE($Z407:Z407)))</f>
        <v>82.7</v>
      </c>
      <c r="J407" s="38">
        <f t="array" ref="J407">IF($B407=0,-999,IF(COUNTIFS($Z407:AA407,#N/A)&gt;0,-999,AVERAGE($Z407:AA407)))</f>
        <v>81.550000000000011</v>
      </c>
      <c r="K407" s="38">
        <f t="array" ref="K407">IF($B407=0,-999,IF(COUNTIFS($Z407:AB407,#N/A)&gt;0,-999,AVERAGE($Z407:AB407)))</f>
        <v>81.466666666666683</v>
      </c>
      <c r="L407" s="38">
        <f t="array" ref="L407">IF($B407=0,-999,IF(COUNTIFS($Z407:AC407,#N/A)&gt;0,-999,AVERAGE($Z407:AC407)))</f>
        <v>-999</v>
      </c>
      <c r="M407" s="38">
        <f>IFERROR(AE407,-999)</f>
        <v>0</v>
      </c>
      <c r="N407" s="38">
        <f t="shared" si="480"/>
        <v>1.4101778050275884</v>
      </c>
      <c r="O407" s="38">
        <f t="shared" si="481"/>
        <v>1.161625987445039</v>
      </c>
      <c r="P407" s="38">
        <f t="shared" si="482"/>
        <v>-999</v>
      </c>
      <c r="Q407" s="37">
        <f>IF($B407=0,0,IF(I407=-999,0,IF($D407="--",0,1)))</f>
        <v>1</v>
      </c>
      <c r="R407" s="37">
        <f t="shared" si="470"/>
        <v>1</v>
      </c>
      <c r="S407" s="37">
        <f t="shared" si="471"/>
        <v>1</v>
      </c>
      <c r="T407" s="37">
        <f t="shared" si="472"/>
        <v>0</v>
      </c>
      <c r="U407" s="37">
        <f>$B$1</f>
        <v>2018</v>
      </c>
      <c r="V407" s="37">
        <f>U407-1</f>
        <v>2017</v>
      </c>
      <c r="W407" s="37">
        <f t="shared" ref="W407:X407" si="496">V407-1</f>
        <v>2016</v>
      </c>
      <c r="X407" s="37">
        <f t="shared" si="496"/>
        <v>2015</v>
      </c>
      <c r="Y407" s="39"/>
      <c r="Z407" s="62">
        <f>IFERROR(IF($B407=0,#N/A,AVERAGEIFS(INDEX(DATOS,0,$C407),INDEX(DATOS,0,$C407),"&lt;&gt;#N/D",INDEX(DATOS,0,$L$2),0,INDEX(DATOS,0,$M$2),1,INDEX(DATOS,0,$N$2),U407,INDEX(DATOS,0,$O$2),$D407)),#N/A)</f>
        <v>82.7</v>
      </c>
      <c r="AA407" s="62">
        <f>IFERROR(IF($B407=0,#N/A,AVERAGEIFS(INDEX(DATOS,0,$C407),INDEX(DATOS,0,$C407),"&lt;&gt;#N/D",INDEX(DATOS,0,$L$2),0,INDEX(DATOS,0,$M$2),1,INDEX(DATOS,0,$N$2),V407,INDEX(DATOS,0,$O$2),$D407)),#N/A)</f>
        <v>80.400000000000006</v>
      </c>
      <c r="AB407" s="62">
        <f>IFERROR(IF($B407=0,#N/A,AVERAGEIFS(INDEX(DATOS,0,$C407),INDEX(DATOS,0,$C407),"&lt;&gt;#N/D",INDEX(DATOS,0,$L$2),0,INDEX(DATOS,0,$M$2),1,INDEX(DATOS,0,$N$2),W407,INDEX(DATOS,0,$O$2),$D407)),#N/A)</f>
        <v>81.3</v>
      </c>
      <c r="AC407" s="62" t="e">
        <f>IFERROR(IF($B407=0,#N/A,AVERAGEIFS(INDEX(DATOS,0,$C407),INDEX(DATOS,0,$C407),"&lt;&gt;#N/D",INDEX(DATOS,0,$L$2),0,INDEX(DATOS,0,$M$2),1,INDEX(DATOS,0,$N$2),X407,INDEX(DATOS,0,$O$2),$D407)),#N/A)</f>
        <v>#N/A</v>
      </c>
      <c r="AD407" s="33"/>
      <c r="AE407" s="40">
        <f>IFERROR(IF(ISNA(Z407),#N/A,IF(I407=0,0,_xlfn.STDEV.P($Z407:Z407)/I407*100)),#N/A)</f>
        <v>0</v>
      </c>
      <c r="AF407" s="40">
        <f>IFERROR(IF(ISNA(AA407),#N/A,IF(J407=0,0,_xlfn.STDEV.P($Z407:AA407)/J407*100)),#N/A)</f>
        <v>1.4101778050275884</v>
      </c>
      <c r="AG407" s="40">
        <f>IFERROR(IF(ISNA(AB407),#N/A,IF(K407=0,0,_xlfn.STDEV.P($Z407:AB407)/K407*100)),#N/A)</f>
        <v>1.161625987445039</v>
      </c>
      <c r="AH407" s="40" t="e">
        <f>IFERROR(IF(ISNA(AC407),#N/A,IF(L407=0,0,_xlfn.STDEV.P($Z407:AC407)/L407*100)),#N/A)</f>
        <v>#N/A</v>
      </c>
      <c r="AI407" s="40"/>
    </row>
    <row r="408" spans="1:40" x14ac:dyDescent="0.35">
      <c r="A408">
        <f>A407+1</f>
        <v>2</v>
      </c>
      <c r="B408" s="35">
        <f t="array" ref="B408">IF(B407=0,0,MIN(IF(INDEX(DATOS,0,$N$2)=$U408,IF(ISNUMBER(INDEX(DATOS,0,$C408)),IF(INDEX(DATOS,0,$L$2)=0,IF(INDEX(DATOS,0,$M$2)=1,IF(ISNA(MATCH(INDEX(DATOS,0,$O$2),IF($E$7:E407=E408,$D$7:D407),0)),INDEX(DATOS,0,$K$2))))))))</f>
        <v>0</v>
      </c>
      <c r="C408" s="32">
        <f>MATCH(E408,INDEX(DATOS,1,),0)</f>
        <v>20</v>
      </c>
      <c r="D408" s="34" t="str">
        <f>IF($B408=0,"--",INDEX(DATOS,$B408,O$2))</f>
        <v>--</v>
      </c>
      <c r="E408" s="64" t="s">
        <v>1</v>
      </c>
      <c r="F408" s="36" t="str">
        <f t="shared" si="442"/>
        <v>--</v>
      </c>
      <c r="G408" s="109" t="e">
        <f>VLOOKUP($D408,LOC_UNICOS,G$2,0)</f>
        <v>#N/A</v>
      </c>
      <c r="H408" s="109" t="e">
        <f>VLOOKUP($D408,LOC_UNICOS,H$2,0)</f>
        <v>#N/A</v>
      </c>
      <c r="I408" s="38">
        <f t="array" ref="I408">IF($B408=0,-999,IF(COUNTIFS($Z408:Z408,#N/A)&gt;0,-999,AVERAGE($Z408:Z408)))</f>
        <v>-999</v>
      </c>
      <c r="J408" s="38">
        <f t="array" ref="J408">IF($B408=0,-999,IF(COUNTIFS($Z408:AA408,#N/A)&gt;0,-999,AVERAGE($Z408:AA408)))</f>
        <v>-999</v>
      </c>
      <c r="K408" s="38">
        <f t="array" ref="K408">IF($B408=0,-999,IF(COUNTIFS($Z408:AB408,#N/A)&gt;0,-999,AVERAGE($Z408:AB408)))</f>
        <v>-999</v>
      </c>
      <c r="L408" s="38">
        <f t="array" ref="L408">IF($B408=0,-999,IF(COUNTIFS($Z408:AC408,#N/A)&gt;0,-999,AVERAGE($Z408:AC408)))</f>
        <v>-999</v>
      </c>
      <c r="M408" s="38">
        <f t="shared" ref="M408:M471" si="497">IFERROR(AE408,-999)</f>
        <v>-999</v>
      </c>
      <c r="N408" s="38">
        <f t="shared" si="480"/>
        <v>-999</v>
      </c>
      <c r="O408" s="38">
        <f t="shared" si="481"/>
        <v>-999</v>
      </c>
      <c r="P408" s="38">
        <f t="shared" si="482"/>
        <v>-999</v>
      </c>
      <c r="Q408" s="37">
        <f t="shared" ref="Q408:Q471" si="498">IF($B408=0,0,IF(I408=-999,0,IF($D408="--",0,1)))</f>
        <v>0</v>
      </c>
      <c r="R408" s="37">
        <f t="shared" si="470"/>
        <v>0</v>
      </c>
      <c r="S408" s="37">
        <f t="shared" si="471"/>
        <v>0</v>
      </c>
      <c r="T408" s="37">
        <f t="shared" si="472"/>
        <v>0</v>
      </c>
      <c r="U408" s="37">
        <f t="shared" ref="U408:U471" si="499">$B$1</f>
        <v>2018</v>
      </c>
      <c r="V408" s="37">
        <f t="shared" ref="V408:X408" si="500">U408-1</f>
        <v>2017</v>
      </c>
      <c r="W408" s="37">
        <f t="shared" si="500"/>
        <v>2016</v>
      </c>
      <c r="X408" s="37">
        <f t="shared" si="500"/>
        <v>2015</v>
      </c>
      <c r="Y408" s="39"/>
      <c r="Z408" s="62" t="e">
        <f>IFERROR(IF($B408=0,#N/A,AVERAGEIFS(INDEX(DATOS,0,$C408),INDEX(DATOS,0,$C408),"&lt;&gt;#N/D",INDEX(DATOS,0,$L$2),0,INDEX(DATOS,0,$M$2),1,INDEX(DATOS,0,$N$2),U408,INDEX(DATOS,0,$O$2),$D408)),#N/A)</f>
        <v>#N/A</v>
      </c>
      <c r="AA408" s="62" t="e">
        <f>IFERROR(IF($B408=0,#N/A,AVERAGEIFS(INDEX(DATOS,0,$C408),INDEX(DATOS,0,$C408),"&lt;&gt;#N/D",INDEX(DATOS,0,$L$2),0,INDEX(DATOS,0,$M$2),1,INDEX(DATOS,0,$N$2),V408,INDEX(DATOS,0,$O$2),$D408)),#N/A)</f>
        <v>#N/A</v>
      </c>
      <c r="AB408" s="62" t="e">
        <f>IFERROR(IF($B408=0,#N/A,AVERAGEIFS(INDEX(DATOS,0,$C408),INDEX(DATOS,0,$C408),"&lt;&gt;#N/D",INDEX(DATOS,0,$L$2),0,INDEX(DATOS,0,$M$2),1,INDEX(DATOS,0,$N$2),W408,INDEX(DATOS,0,$O$2),$D408)),#N/A)</f>
        <v>#N/A</v>
      </c>
      <c r="AC408" s="62" t="e">
        <f>IFERROR(IF($B408=0,#N/A,AVERAGEIFS(INDEX(DATOS,0,$C408),INDEX(DATOS,0,$C408),"&lt;&gt;#N/D",INDEX(DATOS,0,$L$2),0,INDEX(DATOS,0,$M$2),1,INDEX(DATOS,0,$N$2),X408,INDEX(DATOS,0,$O$2),$D408)),#N/A)</f>
        <v>#N/A</v>
      </c>
      <c r="AD408" s="33"/>
      <c r="AE408" s="40" t="e">
        <f>IFERROR(IF(ISNA(Z408),#N/A,IF(I408=0,0,_xlfn.STDEV.P($Z408:Z408)/I408*100)),#N/A)</f>
        <v>#N/A</v>
      </c>
      <c r="AF408" s="40" t="e">
        <f>IFERROR(IF(ISNA(AA408),#N/A,IF(J408=0,0,_xlfn.STDEV.P($Z408:AA408)/J408*100)),#N/A)</f>
        <v>#N/A</v>
      </c>
      <c r="AG408" s="40" t="e">
        <f>IFERROR(IF(ISNA(AB408),#N/A,IF(K408=0,0,_xlfn.STDEV.P($Z408:AB408)/K408*100)),#N/A)</f>
        <v>#N/A</v>
      </c>
      <c r="AH408" s="40" t="e">
        <f>IFERROR(IF(ISNA(AC408),#N/A,IF(L408=0,0,_xlfn.STDEV.P($Z408:AC408)/L408*100)),#N/A)</f>
        <v>#N/A</v>
      </c>
      <c r="AI408" s="40"/>
    </row>
    <row r="409" spans="1:40" x14ac:dyDescent="0.35">
      <c r="A409">
        <f t="shared" ref="A409:A472" si="501">A408+1</f>
        <v>3</v>
      </c>
      <c r="B409" s="35">
        <f t="array" ref="B409">IF(B408=0,0,MIN(IF(INDEX(DATOS,0,$N$2)=$U409,IF(ISNUMBER(INDEX(DATOS,0,$C409)),IF(INDEX(DATOS,0,$L$2)=0,IF(INDEX(DATOS,0,$M$2)=1,IF(ISNA(MATCH(INDEX(DATOS,0,$O$2),IF($E$7:E408=E409,$D$7:D408),0)),INDEX(DATOS,0,$K$2))))))))</f>
        <v>0</v>
      </c>
      <c r="C409" s="32">
        <f t="shared" ref="C409:C472" si="502">MATCH(E409,INDEX(DATOS,1,),0)</f>
        <v>20</v>
      </c>
      <c r="D409" s="34" t="str">
        <f>IF($B409=0,"--",INDEX(DATOS,$B409,O$2))</f>
        <v>--</v>
      </c>
      <c r="E409" s="64" t="s">
        <v>1</v>
      </c>
      <c r="F409" s="36" t="str">
        <f t="shared" si="442"/>
        <v>--</v>
      </c>
      <c r="G409" s="109" t="e">
        <f>VLOOKUP($D409,LOC_UNICOS,G$2,0)</f>
        <v>#N/A</v>
      </c>
      <c r="H409" s="109" t="e">
        <f>VLOOKUP($D409,LOC_UNICOS,H$2,0)</f>
        <v>#N/A</v>
      </c>
      <c r="I409" s="38">
        <f t="array" ref="I409">IF($B409=0,-999,IF(COUNTIFS($Z409:Z409,#N/A)&gt;0,-999,AVERAGE($Z409:Z409)))</f>
        <v>-999</v>
      </c>
      <c r="J409" s="38">
        <f t="array" ref="J409">IF($B409=0,-999,IF(COUNTIFS($Z409:AA409,#N/A)&gt;0,-999,AVERAGE($Z409:AA409)))</f>
        <v>-999</v>
      </c>
      <c r="K409" s="38">
        <f t="array" ref="K409">IF($B409=0,-999,IF(COUNTIFS($Z409:AB409,#N/A)&gt;0,-999,AVERAGE($Z409:AB409)))</f>
        <v>-999</v>
      </c>
      <c r="L409" s="38">
        <f t="array" ref="L409">IF($B409=0,-999,IF(COUNTIFS($Z409:AC409,#N/A)&gt;0,-999,AVERAGE($Z409:AC409)))</f>
        <v>-999</v>
      </c>
      <c r="M409" s="38">
        <f t="shared" si="497"/>
        <v>-999</v>
      </c>
      <c r="N409" s="38">
        <f t="shared" si="480"/>
        <v>-999</v>
      </c>
      <c r="O409" s="38">
        <f t="shared" si="481"/>
        <v>-999</v>
      </c>
      <c r="P409" s="38">
        <f t="shared" si="482"/>
        <v>-999</v>
      </c>
      <c r="Q409" s="37">
        <f t="shared" si="498"/>
        <v>0</v>
      </c>
      <c r="R409" s="37">
        <f t="shared" si="470"/>
        <v>0</v>
      </c>
      <c r="S409" s="37">
        <f t="shared" si="471"/>
        <v>0</v>
      </c>
      <c r="T409" s="37">
        <f t="shared" si="472"/>
        <v>0</v>
      </c>
      <c r="U409" s="37">
        <f t="shared" si="499"/>
        <v>2018</v>
      </c>
      <c r="V409" s="37">
        <f t="shared" ref="V409:X409" si="503">U409-1</f>
        <v>2017</v>
      </c>
      <c r="W409" s="37">
        <f t="shared" si="503"/>
        <v>2016</v>
      </c>
      <c r="X409" s="37">
        <f t="shared" si="503"/>
        <v>2015</v>
      </c>
      <c r="Y409" s="39"/>
      <c r="Z409" s="62" t="e">
        <f>IFERROR(IF($B409=0,#N/A,AVERAGEIFS(INDEX(DATOS,0,$C409),INDEX(DATOS,0,$C409),"&lt;&gt;#N/D",INDEX(DATOS,0,$L$2),0,INDEX(DATOS,0,$M$2),1,INDEX(DATOS,0,$N$2),U409,INDEX(DATOS,0,$O$2),$D409)),#N/A)</f>
        <v>#N/A</v>
      </c>
      <c r="AA409" s="62" t="e">
        <f>IFERROR(IF($B409=0,#N/A,AVERAGEIFS(INDEX(DATOS,0,$C409),INDEX(DATOS,0,$C409),"&lt;&gt;#N/D",INDEX(DATOS,0,$L$2),0,INDEX(DATOS,0,$M$2),1,INDEX(DATOS,0,$N$2),V409,INDEX(DATOS,0,$O$2),$D409)),#N/A)</f>
        <v>#N/A</v>
      </c>
      <c r="AB409" s="62" t="e">
        <f>IFERROR(IF($B409=0,#N/A,AVERAGEIFS(INDEX(DATOS,0,$C409),INDEX(DATOS,0,$C409),"&lt;&gt;#N/D",INDEX(DATOS,0,$L$2),0,INDEX(DATOS,0,$M$2),1,INDEX(DATOS,0,$N$2),W409,INDEX(DATOS,0,$O$2),$D409)),#N/A)</f>
        <v>#N/A</v>
      </c>
      <c r="AC409" s="62" t="e">
        <f>IFERROR(IF($B409=0,#N/A,AVERAGEIFS(INDEX(DATOS,0,$C409),INDEX(DATOS,0,$C409),"&lt;&gt;#N/D",INDEX(DATOS,0,$L$2),0,INDEX(DATOS,0,$M$2),1,INDEX(DATOS,0,$N$2),X409,INDEX(DATOS,0,$O$2),$D409)),#N/A)</f>
        <v>#N/A</v>
      </c>
      <c r="AD409" s="33"/>
      <c r="AE409" s="40" t="e">
        <f>IFERROR(IF(ISNA(Z409),#N/A,IF(I409=0,0,_xlfn.STDEV.P($Z409:Z409)/I409*100)),#N/A)</f>
        <v>#N/A</v>
      </c>
      <c r="AF409" s="40" t="e">
        <f>IFERROR(IF(ISNA(AA409),#N/A,IF(J409=0,0,_xlfn.STDEV.P($Z409:AA409)/J409*100)),#N/A)</f>
        <v>#N/A</v>
      </c>
      <c r="AG409" s="40" t="e">
        <f>IFERROR(IF(ISNA(AB409),#N/A,IF(K409=0,0,_xlfn.STDEV.P($Z409:AB409)/K409*100)),#N/A)</f>
        <v>#N/A</v>
      </c>
      <c r="AH409" s="40" t="e">
        <f>IFERROR(IF(ISNA(AC409),#N/A,IF(L409=0,0,_xlfn.STDEV.P($Z409:AC409)/L409*100)),#N/A)</f>
        <v>#N/A</v>
      </c>
      <c r="AI409" s="40"/>
    </row>
    <row r="410" spans="1:40" x14ac:dyDescent="0.35">
      <c r="A410">
        <f t="shared" si="501"/>
        <v>4</v>
      </c>
      <c r="B410" s="35">
        <f t="array" ref="B410">IF(B409=0,0,MIN(IF(INDEX(DATOS,0,$N$2)=$U410,IF(ISNUMBER(INDEX(DATOS,0,$C410)),IF(INDEX(DATOS,0,$L$2)=0,IF(INDEX(DATOS,0,$M$2)=1,IF(ISNA(MATCH(INDEX(DATOS,0,$O$2),IF($E$7:E409=E410,$D$7:D409),0)),INDEX(DATOS,0,$K$2))))))))</f>
        <v>0</v>
      </c>
      <c r="C410" s="32">
        <f t="shared" si="502"/>
        <v>20</v>
      </c>
      <c r="D410" s="34" t="str">
        <f>IF($B410=0,"--",INDEX(DATOS,$B410,O$2))</f>
        <v>--</v>
      </c>
      <c r="E410" s="64" t="s">
        <v>1</v>
      </c>
      <c r="F410" s="36" t="str">
        <f t="shared" si="442"/>
        <v>--</v>
      </c>
      <c r="G410" s="109" t="e">
        <f>VLOOKUP($D410,LOC_UNICOS,G$2,0)</f>
        <v>#N/A</v>
      </c>
      <c r="H410" s="109" t="e">
        <f>VLOOKUP($D410,LOC_UNICOS,H$2,0)</f>
        <v>#N/A</v>
      </c>
      <c r="I410" s="38">
        <f t="array" ref="I410">IF($B410=0,-999,IF(COUNTIFS($Z410:Z410,#N/A)&gt;0,-999,AVERAGE($Z410:Z410)))</f>
        <v>-999</v>
      </c>
      <c r="J410" s="38">
        <f t="array" ref="J410">IF($B410=0,-999,IF(COUNTIFS($Z410:AA410,#N/A)&gt;0,-999,AVERAGE($Z410:AA410)))</f>
        <v>-999</v>
      </c>
      <c r="K410" s="38">
        <f t="array" ref="K410">IF($B410=0,-999,IF(COUNTIFS($Z410:AB410,#N/A)&gt;0,-999,AVERAGE($Z410:AB410)))</f>
        <v>-999</v>
      </c>
      <c r="L410" s="38">
        <f t="array" ref="L410">IF($B410=0,-999,IF(COUNTIFS($Z410:AC410,#N/A)&gt;0,-999,AVERAGE($Z410:AC410)))</f>
        <v>-999</v>
      </c>
      <c r="M410" s="38">
        <f t="shared" si="497"/>
        <v>-999</v>
      </c>
      <c r="N410" s="38">
        <f t="shared" si="480"/>
        <v>-999</v>
      </c>
      <c r="O410" s="38">
        <f t="shared" si="481"/>
        <v>-999</v>
      </c>
      <c r="P410" s="38">
        <f t="shared" si="482"/>
        <v>-999</v>
      </c>
      <c r="Q410" s="37">
        <f t="shared" si="498"/>
        <v>0</v>
      </c>
      <c r="R410" s="37">
        <f t="shared" si="470"/>
        <v>0</v>
      </c>
      <c r="S410" s="37">
        <f t="shared" si="471"/>
        <v>0</v>
      </c>
      <c r="T410" s="37">
        <f t="shared" si="472"/>
        <v>0</v>
      </c>
      <c r="U410" s="37">
        <f t="shared" si="499"/>
        <v>2018</v>
      </c>
      <c r="V410" s="37">
        <f t="shared" ref="V410:X410" si="504">U410-1</f>
        <v>2017</v>
      </c>
      <c r="W410" s="37">
        <f t="shared" si="504"/>
        <v>2016</v>
      </c>
      <c r="X410" s="37">
        <f t="shared" si="504"/>
        <v>2015</v>
      </c>
      <c r="Y410" s="39"/>
      <c r="Z410" s="62" t="e">
        <f>IFERROR(IF($B410=0,#N/A,AVERAGEIFS(INDEX(DATOS,0,$C410),INDEX(DATOS,0,$C410),"&lt;&gt;#N/D",INDEX(DATOS,0,$L$2),0,INDEX(DATOS,0,$M$2),1,INDEX(DATOS,0,$N$2),U410,INDEX(DATOS,0,$O$2),$D410)),#N/A)</f>
        <v>#N/A</v>
      </c>
      <c r="AA410" s="62" t="e">
        <f>IFERROR(IF($B410=0,#N/A,AVERAGEIFS(INDEX(DATOS,0,$C410),INDEX(DATOS,0,$C410),"&lt;&gt;#N/D",INDEX(DATOS,0,$L$2),0,INDEX(DATOS,0,$M$2),1,INDEX(DATOS,0,$N$2),V410,INDEX(DATOS,0,$O$2),$D410)),#N/A)</f>
        <v>#N/A</v>
      </c>
      <c r="AB410" s="62" t="e">
        <f>IFERROR(IF($B410=0,#N/A,AVERAGEIFS(INDEX(DATOS,0,$C410),INDEX(DATOS,0,$C410),"&lt;&gt;#N/D",INDEX(DATOS,0,$L$2),0,INDEX(DATOS,0,$M$2),1,INDEX(DATOS,0,$N$2),W410,INDEX(DATOS,0,$O$2),$D410)),#N/A)</f>
        <v>#N/A</v>
      </c>
      <c r="AC410" s="62" t="e">
        <f>IFERROR(IF($B410=0,#N/A,AVERAGEIFS(INDEX(DATOS,0,$C410),INDEX(DATOS,0,$C410),"&lt;&gt;#N/D",INDEX(DATOS,0,$L$2),0,INDEX(DATOS,0,$M$2),1,INDEX(DATOS,0,$N$2),X410,INDEX(DATOS,0,$O$2),$D410)),#N/A)</f>
        <v>#N/A</v>
      </c>
      <c r="AD410" s="33"/>
      <c r="AE410" s="40" t="e">
        <f>IFERROR(IF(ISNA(Z410),#N/A,IF(I410=0,0,_xlfn.STDEV.P($Z410:Z410)/I410*100)),#N/A)</f>
        <v>#N/A</v>
      </c>
      <c r="AF410" s="40" t="e">
        <f>IFERROR(IF(ISNA(AA410),#N/A,IF(J410=0,0,_xlfn.STDEV.P($Z410:AA410)/J410*100)),#N/A)</f>
        <v>#N/A</v>
      </c>
      <c r="AG410" s="40" t="e">
        <f>IFERROR(IF(ISNA(AB410),#N/A,IF(K410=0,0,_xlfn.STDEV.P($Z410:AB410)/K410*100)),#N/A)</f>
        <v>#N/A</v>
      </c>
      <c r="AH410" s="40" t="e">
        <f>IFERROR(IF(ISNA(AC410),#N/A,IF(L410=0,0,_xlfn.STDEV.P($Z410:AC410)/L410*100)),#N/A)</f>
        <v>#N/A</v>
      </c>
      <c r="AI410" s="40"/>
      <c r="AL410" s="5"/>
      <c r="AM410" s="5"/>
      <c r="AN410" s="5"/>
    </row>
    <row r="411" spans="1:40" x14ac:dyDescent="0.35">
      <c r="A411">
        <f t="shared" si="501"/>
        <v>5</v>
      </c>
      <c r="B411" s="35">
        <f t="array" ref="B411">IF(B410=0,0,MIN(IF(INDEX(DATOS,0,$N$2)=$U411,IF(ISNUMBER(INDEX(DATOS,0,$C411)),IF(INDEX(DATOS,0,$L$2)=0,IF(INDEX(DATOS,0,$M$2)=1,IF(ISNA(MATCH(INDEX(DATOS,0,$O$2),IF($E$7:E410=E411,$D$7:D410),0)),INDEX(DATOS,0,$K$2))))))))</f>
        <v>0</v>
      </c>
      <c r="C411" s="32">
        <f t="shared" si="502"/>
        <v>20</v>
      </c>
      <c r="D411" s="34" t="str">
        <f>IF($B411=0,"--",INDEX(DATOS,$B411,O$2))</f>
        <v>--</v>
      </c>
      <c r="E411" s="64" t="s">
        <v>1</v>
      </c>
      <c r="F411" s="36" t="str">
        <f t="shared" si="442"/>
        <v>--</v>
      </c>
      <c r="G411" s="109" t="e">
        <f>VLOOKUP($D411,LOC_UNICOS,G$2,0)</f>
        <v>#N/A</v>
      </c>
      <c r="H411" s="109" t="e">
        <f>VLOOKUP($D411,LOC_UNICOS,H$2,0)</f>
        <v>#N/A</v>
      </c>
      <c r="I411" s="38">
        <f t="array" ref="I411">IF($B411=0,-999,IF(COUNTIFS($Z411:Z411,#N/A)&gt;0,-999,AVERAGE($Z411:Z411)))</f>
        <v>-999</v>
      </c>
      <c r="J411" s="38">
        <f t="array" ref="J411">IF($B411=0,-999,IF(COUNTIFS($Z411:AA411,#N/A)&gt;0,-999,AVERAGE($Z411:AA411)))</f>
        <v>-999</v>
      </c>
      <c r="K411" s="38">
        <f t="array" ref="K411">IF($B411=0,-999,IF(COUNTIFS($Z411:AB411,#N/A)&gt;0,-999,AVERAGE($Z411:AB411)))</f>
        <v>-999</v>
      </c>
      <c r="L411" s="38">
        <f t="array" ref="L411">IF($B411=0,-999,IF(COUNTIFS($Z411:AC411,#N/A)&gt;0,-999,AVERAGE($Z411:AC411)))</f>
        <v>-999</v>
      </c>
      <c r="M411" s="38">
        <f t="shared" si="497"/>
        <v>-999</v>
      </c>
      <c r="N411" s="38">
        <f t="shared" si="480"/>
        <v>-999</v>
      </c>
      <c r="O411" s="38">
        <f t="shared" si="481"/>
        <v>-999</v>
      </c>
      <c r="P411" s="38">
        <f t="shared" si="482"/>
        <v>-999</v>
      </c>
      <c r="Q411" s="37">
        <f t="shared" si="498"/>
        <v>0</v>
      </c>
      <c r="R411" s="37">
        <f t="shared" si="470"/>
        <v>0</v>
      </c>
      <c r="S411" s="37">
        <f t="shared" si="471"/>
        <v>0</v>
      </c>
      <c r="T411" s="37">
        <f t="shared" si="472"/>
        <v>0</v>
      </c>
      <c r="U411" s="37">
        <f t="shared" si="499"/>
        <v>2018</v>
      </c>
      <c r="V411" s="37">
        <f t="shared" ref="V411:X411" si="505">U411-1</f>
        <v>2017</v>
      </c>
      <c r="W411" s="37">
        <f t="shared" si="505"/>
        <v>2016</v>
      </c>
      <c r="X411" s="37">
        <f t="shared" si="505"/>
        <v>2015</v>
      </c>
      <c r="Y411" s="39"/>
      <c r="Z411" s="62" t="e">
        <f>IFERROR(IF($B411=0,#N/A,AVERAGEIFS(INDEX(DATOS,0,$C411),INDEX(DATOS,0,$C411),"&lt;&gt;#N/D",INDEX(DATOS,0,$L$2),0,INDEX(DATOS,0,$M$2),1,INDEX(DATOS,0,$N$2),U411,INDEX(DATOS,0,$O$2),$D411)),#N/A)</f>
        <v>#N/A</v>
      </c>
      <c r="AA411" s="62" t="e">
        <f>IFERROR(IF($B411=0,#N/A,AVERAGEIFS(INDEX(DATOS,0,$C411),INDEX(DATOS,0,$C411),"&lt;&gt;#N/D",INDEX(DATOS,0,$L$2),0,INDEX(DATOS,0,$M$2),1,INDEX(DATOS,0,$N$2),V411,INDEX(DATOS,0,$O$2),$D411)),#N/A)</f>
        <v>#N/A</v>
      </c>
      <c r="AB411" s="62" t="e">
        <f>IFERROR(IF($B411=0,#N/A,AVERAGEIFS(INDEX(DATOS,0,$C411),INDEX(DATOS,0,$C411),"&lt;&gt;#N/D",INDEX(DATOS,0,$L$2),0,INDEX(DATOS,0,$M$2),1,INDEX(DATOS,0,$N$2),W411,INDEX(DATOS,0,$O$2),$D411)),#N/A)</f>
        <v>#N/A</v>
      </c>
      <c r="AC411" s="62" t="e">
        <f>IFERROR(IF($B411=0,#N/A,AVERAGEIFS(INDEX(DATOS,0,$C411),INDEX(DATOS,0,$C411),"&lt;&gt;#N/D",INDEX(DATOS,0,$L$2),0,INDEX(DATOS,0,$M$2),1,INDEX(DATOS,0,$N$2),X411,INDEX(DATOS,0,$O$2),$D411)),#N/A)</f>
        <v>#N/A</v>
      </c>
      <c r="AD411" s="33"/>
      <c r="AE411" s="40" t="e">
        <f>IFERROR(IF(ISNA(Z411),#N/A,IF(I411=0,0,_xlfn.STDEV.P($Z411:Z411)/I411*100)),#N/A)</f>
        <v>#N/A</v>
      </c>
      <c r="AF411" s="40" t="e">
        <f>IFERROR(IF(ISNA(AA411),#N/A,IF(J411=0,0,_xlfn.STDEV.P($Z411:AA411)/J411*100)),#N/A)</f>
        <v>#N/A</v>
      </c>
      <c r="AG411" s="40" t="e">
        <f>IFERROR(IF(ISNA(AB411),#N/A,IF(K411=0,0,_xlfn.STDEV.P($Z411:AB411)/K411*100)),#N/A)</f>
        <v>#N/A</v>
      </c>
      <c r="AH411" s="40" t="e">
        <f>IFERROR(IF(ISNA(AC411),#N/A,IF(L411=0,0,_xlfn.STDEV.P($Z411:AC411)/L411*100)),#N/A)</f>
        <v>#N/A</v>
      </c>
      <c r="AI411" s="40"/>
      <c r="AL411" s="20"/>
      <c r="AM411" s="20"/>
      <c r="AN411" s="20"/>
    </row>
    <row r="412" spans="1:40" x14ac:dyDescent="0.35">
      <c r="A412">
        <f t="shared" si="501"/>
        <v>6</v>
      </c>
      <c r="B412" s="35">
        <f t="array" ref="B412">IF(B411=0,0,MIN(IF(INDEX(DATOS,0,$N$2)=$U412,IF(ISNUMBER(INDEX(DATOS,0,$C412)),IF(INDEX(DATOS,0,$L$2)=0,IF(INDEX(DATOS,0,$M$2)=1,IF(ISNA(MATCH(INDEX(DATOS,0,$O$2),IF($E$7:E411=E412,$D$7:D411),0)),INDEX(DATOS,0,$K$2))))))))</f>
        <v>0</v>
      </c>
      <c r="C412" s="32">
        <f t="shared" si="502"/>
        <v>20</v>
      </c>
      <c r="D412" s="34" t="str">
        <f>IF($B412=0,"--",INDEX(DATOS,$B412,O$2))</f>
        <v>--</v>
      </c>
      <c r="E412" s="64" t="s">
        <v>1</v>
      </c>
      <c r="F412" s="36" t="str">
        <f t="shared" si="442"/>
        <v>--</v>
      </c>
      <c r="G412" s="109" t="e">
        <f>VLOOKUP($D412,LOC_UNICOS,G$2,0)</f>
        <v>#N/A</v>
      </c>
      <c r="H412" s="109" t="e">
        <f>VLOOKUP($D412,LOC_UNICOS,H$2,0)</f>
        <v>#N/A</v>
      </c>
      <c r="I412" s="38">
        <f t="array" ref="I412">IF($B412=0,-999,IF(COUNTIFS($Z412:Z412,#N/A)&gt;0,-999,AVERAGE($Z412:Z412)))</f>
        <v>-999</v>
      </c>
      <c r="J412" s="38">
        <f t="array" ref="J412">IF($B412=0,-999,IF(COUNTIFS($Z412:AA412,#N/A)&gt;0,-999,AVERAGE($Z412:AA412)))</f>
        <v>-999</v>
      </c>
      <c r="K412" s="38">
        <f t="array" ref="K412">IF($B412=0,-999,IF(COUNTIFS($Z412:AB412,#N/A)&gt;0,-999,AVERAGE($Z412:AB412)))</f>
        <v>-999</v>
      </c>
      <c r="L412" s="38">
        <f t="array" ref="L412">IF($B412=0,-999,IF(COUNTIFS($Z412:AC412,#N/A)&gt;0,-999,AVERAGE($Z412:AC412)))</f>
        <v>-999</v>
      </c>
      <c r="M412" s="38">
        <f t="shared" si="497"/>
        <v>-999</v>
      </c>
      <c r="N412" s="38">
        <f t="shared" si="480"/>
        <v>-999</v>
      </c>
      <c r="O412" s="38">
        <f t="shared" si="481"/>
        <v>-999</v>
      </c>
      <c r="P412" s="38">
        <f t="shared" si="482"/>
        <v>-999</v>
      </c>
      <c r="Q412" s="37">
        <f t="shared" si="498"/>
        <v>0</v>
      </c>
      <c r="R412" s="37">
        <f t="shared" si="470"/>
        <v>0</v>
      </c>
      <c r="S412" s="37">
        <f t="shared" si="471"/>
        <v>0</v>
      </c>
      <c r="T412" s="37">
        <f t="shared" si="472"/>
        <v>0</v>
      </c>
      <c r="U412" s="37">
        <f t="shared" si="499"/>
        <v>2018</v>
      </c>
      <c r="V412" s="37">
        <f t="shared" ref="V412:X412" si="506">U412-1</f>
        <v>2017</v>
      </c>
      <c r="W412" s="37">
        <f t="shared" si="506"/>
        <v>2016</v>
      </c>
      <c r="X412" s="37">
        <f t="shared" si="506"/>
        <v>2015</v>
      </c>
      <c r="Y412" s="39"/>
      <c r="Z412" s="62" t="e">
        <f>IFERROR(IF($B412=0,#N/A,AVERAGEIFS(INDEX(DATOS,0,$C412),INDEX(DATOS,0,$C412),"&lt;&gt;#N/D",INDEX(DATOS,0,$L$2),0,INDEX(DATOS,0,$M$2),1,INDEX(DATOS,0,$N$2),U412,INDEX(DATOS,0,$O$2),$D412)),#N/A)</f>
        <v>#N/A</v>
      </c>
      <c r="AA412" s="62" t="e">
        <f>IFERROR(IF($B412=0,#N/A,AVERAGEIFS(INDEX(DATOS,0,$C412),INDEX(DATOS,0,$C412),"&lt;&gt;#N/D",INDEX(DATOS,0,$L$2),0,INDEX(DATOS,0,$M$2),1,INDEX(DATOS,0,$N$2),V412,INDEX(DATOS,0,$O$2),$D412)),#N/A)</f>
        <v>#N/A</v>
      </c>
      <c r="AB412" s="62" t="e">
        <f>IFERROR(IF($B412=0,#N/A,AVERAGEIFS(INDEX(DATOS,0,$C412),INDEX(DATOS,0,$C412),"&lt;&gt;#N/D",INDEX(DATOS,0,$L$2),0,INDEX(DATOS,0,$M$2),1,INDEX(DATOS,0,$N$2),W412,INDEX(DATOS,0,$O$2),$D412)),#N/A)</f>
        <v>#N/A</v>
      </c>
      <c r="AC412" s="62" t="e">
        <f>IFERROR(IF($B412=0,#N/A,AVERAGEIFS(INDEX(DATOS,0,$C412),INDEX(DATOS,0,$C412),"&lt;&gt;#N/D",INDEX(DATOS,0,$L$2),0,INDEX(DATOS,0,$M$2),1,INDEX(DATOS,0,$N$2),X412,INDEX(DATOS,0,$O$2),$D412)),#N/A)</f>
        <v>#N/A</v>
      </c>
      <c r="AD412" s="33"/>
      <c r="AE412" s="40" t="e">
        <f>IFERROR(IF(ISNA(Z412),#N/A,IF(I412=0,0,_xlfn.STDEV.P($Z412:Z412)/I412*100)),#N/A)</f>
        <v>#N/A</v>
      </c>
      <c r="AF412" s="40" t="e">
        <f>IFERROR(IF(ISNA(AA412),#N/A,IF(J412=0,0,_xlfn.STDEV.P($Z412:AA412)/J412*100)),#N/A)</f>
        <v>#N/A</v>
      </c>
      <c r="AG412" s="40" t="e">
        <f>IFERROR(IF(ISNA(AB412),#N/A,IF(K412=0,0,_xlfn.STDEV.P($Z412:AB412)/K412*100)),#N/A)</f>
        <v>#N/A</v>
      </c>
      <c r="AH412" s="40" t="e">
        <f>IFERROR(IF(ISNA(AC412),#N/A,IF(L412=0,0,_xlfn.STDEV.P($Z412:AC412)/L412*100)),#N/A)</f>
        <v>#N/A</v>
      </c>
      <c r="AI412" s="40"/>
    </row>
    <row r="413" spans="1:40" x14ac:dyDescent="0.35">
      <c r="A413">
        <f t="shared" si="501"/>
        <v>7</v>
      </c>
      <c r="B413" s="35">
        <f t="array" ref="B413">IF(B412=0,0,MIN(IF(INDEX(DATOS,0,$N$2)=$U413,IF(ISNUMBER(INDEX(DATOS,0,$C413)),IF(INDEX(DATOS,0,$L$2)=0,IF(INDEX(DATOS,0,$M$2)=1,IF(ISNA(MATCH(INDEX(DATOS,0,$O$2),IF($E$7:E412=E413,$D$7:D412),0)),INDEX(DATOS,0,$K$2))))))))</f>
        <v>0</v>
      </c>
      <c r="C413" s="32">
        <f t="shared" si="502"/>
        <v>20</v>
      </c>
      <c r="D413" s="34" t="str">
        <f>IF($B413=0,"--",INDEX(DATOS,$B413,O$2))</f>
        <v>--</v>
      </c>
      <c r="E413" s="64" t="s">
        <v>1</v>
      </c>
      <c r="F413" s="36" t="str">
        <f t="shared" si="442"/>
        <v>--</v>
      </c>
      <c r="G413" s="109" t="e">
        <f>VLOOKUP($D413,LOC_UNICOS,G$2,0)</f>
        <v>#N/A</v>
      </c>
      <c r="H413" s="109" t="e">
        <f>VLOOKUP($D413,LOC_UNICOS,H$2,0)</f>
        <v>#N/A</v>
      </c>
      <c r="I413" s="38">
        <f t="array" ref="I413">IF($B413=0,-999,IF(COUNTIFS($Z413:Z413,#N/A)&gt;0,-999,AVERAGE($Z413:Z413)))</f>
        <v>-999</v>
      </c>
      <c r="J413" s="38">
        <f t="array" ref="J413">IF($B413=0,-999,IF(COUNTIFS($Z413:AA413,#N/A)&gt;0,-999,AVERAGE($Z413:AA413)))</f>
        <v>-999</v>
      </c>
      <c r="K413" s="38">
        <f t="array" ref="K413">IF($B413=0,-999,IF(COUNTIFS($Z413:AB413,#N/A)&gt;0,-999,AVERAGE($Z413:AB413)))</f>
        <v>-999</v>
      </c>
      <c r="L413" s="38">
        <f t="array" ref="L413">IF($B413=0,-999,IF(COUNTIFS($Z413:AC413,#N/A)&gt;0,-999,AVERAGE($Z413:AC413)))</f>
        <v>-999</v>
      </c>
      <c r="M413" s="38">
        <f t="shared" si="497"/>
        <v>-999</v>
      </c>
      <c r="N413" s="38">
        <f t="shared" si="480"/>
        <v>-999</v>
      </c>
      <c r="O413" s="38">
        <f t="shared" si="481"/>
        <v>-999</v>
      </c>
      <c r="P413" s="38">
        <f t="shared" si="482"/>
        <v>-999</v>
      </c>
      <c r="Q413" s="37">
        <f t="shared" si="498"/>
        <v>0</v>
      </c>
      <c r="R413" s="37">
        <f t="shared" si="470"/>
        <v>0</v>
      </c>
      <c r="S413" s="37">
        <f t="shared" si="471"/>
        <v>0</v>
      </c>
      <c r="T413" s="37">
        <f t="shared" si="472"/>
        <v>0</v>
      </c>
      <c r="U413" s="37">
        <f t="shared" si="499"/>
        <v>2018</v>
      </c>
      <c r="V413" s="37">
        <f t="shared" ref="V413:X413" si="507">U413-1</f>
        <v>2017</v>
      </c>
      <c r="W413" s="37">
        <f t="shared" si="507"/>
        <v>2016</v>
      </c>
      <c r="X413" s="37">
        <f t="shared" si="507"/>
        <v>2015</v>
      </c>
      <c r="Y413" s="39"/>
      <c r="Z413" s="62" t="e">
        <f>IFERROR(IF($B413=0,#N/A,AVERAGEIFS(INDEX(DATOS,0,$C413),INDEX(DATOS,0,$C413),"&lt;&gt;#N/D",INDEX(DATOS,0,$L$2),0,INDEX(DATOS,0,$M$2),1,INDEX(DATOS,0,$N$2),U413,INDEX(DATOS,0,$O$2),$D413)),#N/A)</f>
        <v>#N/A</v>
      </c>
      <c r="AA413" s="62" t="e">
        <f>IFERROR(IF($B413=0,#N/A,AVERAGEIFS(INDEX(DATOS,0,$C413),INDEX(DATOS,0,$C413),"&lt;&gt;#N/D",INDEX(DATOS,0,$L$2),0,INDEX(DATOS,0,$M$2),1,INDEX(DATOS,0,$N$2),V413,INDEX(DATOS,0,$O$2),$D413)),#N/A)</f>
        <v>#N/A</v>
      </c>
      <c r="AB413" s="62" t="e">
        <f>IFERROR(IF($B413=0,#N/A,AVERAGEIFS(INDEX(DATOS,0,$C413),INDEX(DATOS,0,$C413),"&lt;&gt;#N/D",INDEX(DATOS,0,$L$2),0,INDEX(DATOS,0,$M$2),1,INDEX(DATOS,0,$N$2),W413,INDEX(DATOS,0,$O$2),$D413)),#N/A)</f>
        <v>#N/A</v>
      </c>
      <c r="AC413" s="62" t="e">
        <f>IFERROR(IF($B413=0,#N/A,AVERAGEIFS(INDEX(DATOS,0,$C413),INDEX(DATOS,0,$C413),"&lt;&gt;#N/D",INDEX(DATOS,0,$L$2),0,INDEX(DATOS,0,$M$2),1,INDEX(DATOS,0,$N$2),X413,INDEX(DATOS,0,$O$2),$D413)),#N/A)</f>
        <v>#N/A</v>
      </c>
      <c r="AD413" s="33"/>
      <c r="AE413" s="40" t="e">
        <f>IFERROR(IF(ISNA(Z413),#N/A,IF(I413=0,0,_xlfn.STDEV.P($Z413:Z413)/I413*100)),#N/A)</f>
        <v>#N/A</v>
      </c>
      <c r="AF413" s="40" t="e">
        <f>IFERROR(IF(ISNA(AA413),#N/A,IF(J413=0,0,_xlfn.STDEV.P($Z413:AA413)/J413*100)),#N/A)</f>
        <v>#N/A</v>
      </c>
      <c r="AG413" s="40" t="e">
        <f>IFERROR(IF(ISNA(AB413),#N/A,IF(K413=0,0,_xlfn.STDEV.P($Z413:AB413)/K413*100)),#N/A)</f>
        <v>#N/A</v>
      </c>
      <c r="AH413" s="40" t="e">
        <f>IFERROR(IF(ISNA(AC413),#N/A,IF(L413=0,0,_xlfn.STDEV.P($Z413:AC413)/L413*100)),#N/A)</f>
        <v>#N/A</v>
      </c>
      <c r="AI413" s="40"/>
    </row>
    <row r="414" spans="1:40" x14ac:dyDescent="0.35">
      <c r="A414">
        <f t="shared" si="501"/>
        <v>8</v>
      </c>
      <c r="B414" s="35">
        <f t="array" ref="B414">IF(B413=0,0,MIN(IF(INDEX(DATOS,0,$N$2)=$U414,IF(ISNUMBER(INDEX(DATOS,0,$C414)),IF(INDEX(DATOS,0,$L$2)=0,IF(INDEX(DATOS,0,$M$2)=1,IF(ISNA(MATCH(INDEX(DATOS,0,$O$2),IF($E$7:E413=E414,$D$7:D413),0)),INDEX(DATOS,0,$K$2))))))))</f>
        <v>0</v>
      </c>
      <c r="C414" s="32">
        <f t="shared" si="502"/>
        <v>20</v>
      </c>
      <c r="D414" s="34" t="str">
        <f>IF($B414=0,"--",INDEX(DATOS,$B414,O$2))</f>
        <v>--</v>
      </c>
      <c r="E414" s="64" t="s">
        <v>1</v>
      </c>
      <c r="F414" s="36" t="str">
        <f t="shared" si="442"/>
        <v>--</v>
      </c>
      <c r="G414" s="109" t="e">
        <f>VLOOKUP($D414,LOC_UNICOS,G$2,0)</f>
        <v>#N/A</v>
      </c>
      <c r="H414" s="109" t="e">
        <f>VLOOKUP($D414,LOC_UNICOS,H$2,0)</f>
        <v>#N/A</v>
      </c>
      <c r="I414" s="38">
        <f t="array" ref="I414">IF($B414=0,-999,IF(COUNTIFS($Z414:Z414,#N/A)&gt;0,-999,AVERAGE($Z414:Z414)))</f>
        <v>-999</v>
      </c>
      <c r="J414" s="38">
        <f t="array" ref="J414">IF($B414=0,-999,IF(COUNTIFS($Z414:AA414,#N/A)&gt;0,-999,AVERAGE($Z414:AA414)))</f>
        <v>-999</v>
      </c>
      <c r="K414" s="38">
        <f t="array" ref="K414">IF($B414=0,-999,IF(COUNTIFS($Z414:AB414,#N/A)&gt;0,-999,AVERAGE($Z414:AB414)))</f>
        <v>-999</v>
      </c>
      <c r="L414" s="38">
        <f t="array" ref="L414">IF($B414=0,-999,IF(COUNTIFS($Z414:AC414,#N/A)&gt;0,-999,AVERAGE($Z414:AC414)))</f>
        <v>-999</v>
      </c>
      <c r="M414" s="38">
        <f t="shared" si="497"/>
        <v>-999</v>
      </c>
      <c r="N414" s="38">
        <f t="shared" si="480"/>
        <v>-999</v>
      </c>
      <c r="O414" s="38">
        <f t="shared" si="481"/>
        <v>-999</v>
      </c>
      <c r="P414" s="38">
        <f t="shared" si="482"/>
        <v>-999</v>
      </c>
      <c r="Q414" s="37">
        <f t="shared" si="498"/>
        <v>0</v>
      </c>
      <c r="R414" s="37">
        <f t="shared" si="470"/>
        <v>0</v>
      </c>
      <c r="S414" s="37">
        <f t="shared" si="471"/>
        <v>0</v>
      </c>
      <c r="T414" s="37">
        <f t="shared" si="472"/>
        <v>0</v>
      </c>
      <c r="U414" s="37">
        <f t="shared" si="499"/>
        <v>2018</v>
      </c>
      <c r="V414" s="37">
        <f t="shared" ref="V414:X414" si="508">U414-1</f>
        <v>2017</v>
      </c>
      <c r="W414" s="37">
        <f t="shared" si="508"/>
        <v>2016</v>
      </c>
      <c r="X414" s="37">
        <f t="shared" si="508"/>
        <v>2015</v>
      </c>
      <c r="Y414" s="39"/>
      <c r="Z414" s="62" t="e">
        <f>IFERROR(IF($B414=0,#N/A,AVERAGEIFS(INDEX(DATOS,0,$C414),INDEX(DATOS,0,$C414),"&lt;&gt;#N/D",INDEX(DATOS,0,$L$2),0,INDEX(DATOS,0,$M$2),1,INDEX(DATOS,0,$N$2),U414,INDEX(DATOS,0,$O$2),$D414)),#N/A)</f>
        <v>#N/A</v>
      </c>
      <c r="AA414" s="62" t="e">
        <f>IFERROR(IF($B414=0,#N/A,AVERAGEIFS(INDEX(DATOS,0,$C414),INDEX(DATOS,0,$C414),"&lt;&gt;#N/D",INDEX(DATOS,0,$L$2),0,INDEX(DATOS,0,$M$2),1,INDEX(DATOS,0,$N$2),V414,INDEX(DATOS,0,$O$2),$D414)),#N/A)</f>
        <v>#N/A</v>
      </c>
      <c r="AB414" s="62" t="e">
        <f>IFERROR(IF($B414=0,#N/A,AVERAGEIFS(INDEX(DATOS,0,$C414),INDEX(DATOS,0,$C414),"&lt;&gt;#N/D",INDEX(DATOS,0,$L$2),0,INDEX(DATOS,0,$M$2),1,INDEX(DATOS,0,$N$2),W414,INDEX(DATOS,0,$O$2),$D414)),#N/A)</f>
        <v>#N/A</v>
      </c>
      <c r="AC414" s="62" t="e">
        <f>IFERROR(IF($B414=0,#N/A,AVERAGEIFS(INDEX(DATOS,0,$C414),INDEX(DATOS,0,$C414),"&lt;&gt;#N/D",INDEX(DATOS,0,$L$2),0,INDEX(DATOS,0,$M$2),1,INDEX(DATOS,0,$N$2),X414,INDEX(DATOS,0,$O$2),$D414)),#N/A)</f>
        <v>#N/A</v>
      </c>
      <c r="AD414" s="33"/>
      <c r="AE414" s="40" t="e">
        <f>IFERROR(IF(ISNA(Z414),#N/A,IF(I414=0,0,_xlfn.STDEV.P($Z414:Z414)/I414*100)),#N/A)</f>
        <v>#N/A</v>
      </c>
      <c r="AF414" s="40" t="e">
        <f>IFERROR(IF(ISNA(AA414),#N/A,IF(J414=0,0,_xlfn.STDEV.P($Z414:AA414)/J414*100)),#N/A)</f>
        <v>#N/A</v>
      </c>
      <c r="AG414" s="40" t="e">
        <f>IFERROR(IF(ISNA(AB414),#N/A,IF(K414=0,0,_xlfn.STDEV.P($Z414:AB414)/K414*100)),#N/A)</f>
        <v>#N/A</v>
      </c>
      <c r="AH414" s="40" t="e">
        <f>IFERROR(IF(ISNA(AC414),#N/A,IF(L414=0,0,_xlfn.STDEV.P($Z414:AC414)/L414*100)),#N/A)</f>
        <v>#N/A</v>
      </c>
      <c r="AI414" s="40"/>
    </row>
    <row r="415" spans="1:40" x14ac:dyDescent="0.35">
      <c r="A415">
        <f t="shared" si="501"/>
        <v>9</v>
      </c>
      <c r="B415" s="35">
        <f t="array" ref="B415">IF(B414=0,0,MIN(IF(INDEX(DATOS,0,$N$2)=$U415,IF(ISNUMBER(INDEX(DATOS,0,$C415)),IF(INDEX(DATOS,0,$L$2)=0,IF(INDEX(DATOS,0,$M$2)=1,IF(ISNA(MATCH(INDEX(DATOS,0,$O$2),IF($E$7:E414=E415,$D$7:D414),0)),INDEX(DATOS,0,$K$2))))))))</f>
        <v>0</v>
      </c>
      <c r="C415" s="32">
        <f t="shared" si="502"/>
        <v>20</v>
      </c>
      <c r="D415" s="34" t="str">
        <f>IF($B415=0,"--",INDEX(DATOS,$B415,O$2))</f>
        <v>--</v>
      </c>
      <c r="E415" s="64" t="s">
        <v>1</v>
      </c>
      <c r="F415" s="36" t="str">
        <f t="shared" si="442"/>
        <v>--</v>
      </c>
      <c r="G415" s="109" t="e">
        <f>VLOOKUP($D415,LOC_UNICOS,G$2,0)</f>
        <v>#N/A</v>
      </c>
      <c r="H415" s="109" t="e">
        <f>VLOOKUP($D415,LOC_UNICOS,H$2,0)</f>
        <v>#N/A</v>
      </c>
      <c r="I415" s="38">
        <f t="array" ref="I415">IF($B415=0,-999,IF(COUNTIFS($Z415:Z415,#N/A)&gt;0,-999,AVERAGE($Z415:Z415)))</f>
        <v>-999</v>
      </c>
      <c r="J415" s="38">
        <f t="array" ref="J415">IF($B415=0,-999,IF(COUNTIFS($Z415:AA415,#N/A)&gt;0,-999,AVERAGE($Z415:AA415)))</f>
        <v>-999</v>
      </c>
      <c r="K415" s="38">
        <f t="array" ref="K415">IF($B415=0,-999,IF(COUNTIFS($Z415:AB415,#N/A)&gt;0,-999,AVERAGE($Z415:AB415)))</f>
        <v>-999</v>
      </c>
      <c r="L415" s="38">
        <f t="array" ref="L415">IF($B415=0,-999,IF(COUNTIFS($Z415:AC415,#N/A)&gt;0,-999,AVERAGE($Z415:AC415)))</f>
        <v>-999</v>
      </c>
      <c r="M415" s="38">
        <f t="shared" si="497"/>
        <v>-999</v>
      </c>
      <c r="N415" s="38">
        <f t="shared" si="480"/>
        <v>-999</v>
      </c>
      <c r="O415" s="38">
        <f t="shared" si="481"/>
        <v>-999</v>
      </c>
      <c r="P415" s="38">
        <f t="shared" si="482"/>
        <v>-999</v>
      </c>
      <c r="Q415" s="37">
        <f t="shared" si="498"/>
        <v>0</v>
      </c>
      <c r="R415" s="37">
        <f t="shared" si="470"/>
        <v>0</v>
      </c>
      <c r="S415" s="37">
        <f t="shared" si="471"/>
        <v>0</v>
      </c>
      <c r="T415" s="37">
        <f t="shared" si="472"/>
        <v>0</v>
      </c>
      <c r="U415" s="37">
        <f t="shared" si="499"/>
        <v>2018</v>
      </c>
      <c r="V415" s="37">
        <f t="shared" ref="V415:X415" si="509">U415-1</f>
        <v>2017</v>
      </c>
      <c r="W415" s="37">
        <f t="shared" si="509"/>
        <v>2016</v>
      </c>
      <c r="X415" s="37">
        <f t="shared" si="509"/>
        <v>2015</v>
      </c>
      <c r="Y415" s="39"/>
      <c r="Z415" s="62" t="e">
        <f>IFERROR(IF($B415=0,#N/A,AVERAGEIFS(INDEX(DATOS,0,$C415),INDEX(DATOS,0,$C415),"&lt;&gt;#N/D",INDEX(DATOS,0,$L$2),0,INDEX(DATOS,0,$M$2),1,INDEX(DATOS,0,$N$2),U415,INDEX(DATOS,0,$O$2),$D415)),#N/A)</f>
        <v>#N/A</v>
      </c>
      <c r="AA415" s="62" t="e">
        <f>IFERROR(IF($B415=0,#N/A,AVERAGEIFS(INDEX(DATOS,0,$C415),INDEX(DATOS,0,$C415),"&lt;&gt;#N/D",INDEX(DATOS,0,$L$2),0,INDEX(DATOS,0,$M$2),1,INDEX(DATOS,0,$N$2),V415,INDEX(DATOS,0,$O$2),$D415)),#N/A)</f>
        <v>#N/A</v>
      </c>
      <c r="AB415" s="62" t="e">
        <f>IFERROR(IF($B415=0,#N/A,AVERAGEIFS(INDEX(DATOS,0,$C415),INDEX(DATOS,0,$C415),"&lt;&gt;#N/D",INDEX(DATOS,0,$L$2),0,INDEX(DATOS,0,$M$2),1,INDEX(DATOS,0,$N$2),W415,INDEX(DATOS,0,$O$2),$D415)),#N/A)</f>
        <v>#N/A</v>
      </c>
      <c r="AC415" s="62" t="e">
        <f>IFERROR(IF($B415=0,#N/A,AVERAGEIFS(INDEX(DATOS,0,$C415),INDEX(DATOS,0,$C415),"&lt;&gt;#N/D",INDEX(DATOS,0,$L$2),0,INDEX(DATOS,0,$M$2),1,INDEX(DATOS,0,$N$2),X415,INDEX(DATOS,0,$O$2),$D415)),#N/A)</f>
        <v>#N/A</v>
      </c>
      <c r="AD415" s="33"/>
      <c r="AE415" s="40" t="e">
        <f>IFERROR(IF(ISNA(Z415),#N/A,IF(I415=0,0,_xlfn.STDEV.P($Z415:Z415)/I415*100)),#N/A)</f>
        <v>#N/A</v>
      </c>
      <c r="AF415" s="40" t="e">
        <f>IFERROR(IF(ISNA(AA415),#N/A,IF(J415=0,0,_xlfn.STDEV.P($Z415:AA415)/J415*100)),#N/A)</f>
        <v>#N/A</v>
      </c>
      <c r="AG415" s="40" t="e">
        <f>IFERROR(IF(ISNA(AB415),#N/A,IF(K415=0,0,_xlfn.STDEV.P($Z415:AB415)/K415*100)),#N/A)</f>
        <v>#N/A</v>
      </c>
      <c r="AH415" s="40" t="e">
        <f>IFERROR(IF(ISNA(AC415),#N/A,IF(L415=0,0,_xlfn.STDEV.P($Z415:AC415)/L415*100)),#N/A)</f>
        <v>#N/A</v>
      </c>
      <c r="AI415" s="40"/>
    </row>
    <row r="416" spans="1:40" x14ac:dyDescent="0.35">
      <c r="A416">
        <f t="shared" si="501"/>
        <v>10</v>
      </c>
      <c r="B416" s="35">
        <f t="array" ref="B416">IF(B415=0,0,MIN(IF(INDEX(DATOS,0,$N$2)=$U416,IF(ISNUMBER(INDEX(DATOS,0,$C416)),IF(INDEX(DATOS,0,$L$2)=0,IF(INDEX(DATOS,0,$M$2)=1,IF(ISNA(MATCH(INDEX(DATOS,0,$O$2),IF($E$7:E415=E416,$D$7:D415),0)),INDEX(DATOS,0,$K$2))))))))</f>
        <v>0</v>
      </c>
      <c r="C416" s="32">
        <f t="shared" si="502"/>
        <v>20</v>
      </c>
      <c r="D416" s="34" t="str">
        <f>IF($B416=0,"--",INDEX(DATOS,$B416,O$2))</f>
        <v>--</v>
      </c>
      <c r="E416" s="64" t="s">
        <v>1</v>
      </c>
      <c r="F416" s="36" t="str">
        <f t="shared" si="442"/>
        <v>--</v>
      </c>
      <c r="G416" s="109" t="e">
        <f>VLOOKUP($D416,LOC_UNICOS,G$2,0)</f>
        <v>#N/A</v>
      </c>
      <c r="H416" s="109" t="e">
        <f>VLOOKUP($D416,LOC_UNICOS,H$2,0)</f>
        <v>#N/A</v>
      </c>
      <c r="I416" s="38">
        <f t="array" ref="I416">IF($B416=0,-999,IF(COUNTIFS($Z416:Z416,#N/A)&gt;0,-999,AVERAGE($Z416:Z416)))</f>
        <v>-999</v>
      </c>
      <c r="J416" s="38">
        <f t="array" ref="J416">IF($B416=0,-999,IF(COUNTIFS($Z416:AA416,#N/A)&gt;0,-999,AVERAGE($Z416:AA416)))</f>
        <v>-999</v>
      </c>
      <c r="K416" s="38">
        <f t="array" ref="K416">IF($B416=0,-999,IF(COUNTIFS($Z416:AB416,#N/A)&gt;0,-999,AVERAGE($Z416:AB416)))</f>
        <v>-999</v>
      </c>
      <c r="L416" s="38">
        <f t="array" ref="L416">IF($B416=0,-999,IF(COUNTIFS($Z416:AC416,#N/A)&gt;0,-999,AVERAGE($Z416:AC416)))</f>
        <v>-999</v>
      </c>
      <c r="M416" s="38">
        <f t="shared" si="497"/>
        <v>-999</v>
      </c>
      <c r="N416" s="38">
        <f t="shared" si="480"/>
        <v>-999</v>
      </c>
      <c r="O416" s="38">
        <f t="shared" si="481"/>
        <v>-999</v>
      </c>
      <c r="P416" s="38">
        <f t="shared" si="482"/>
        <v>-999</v>
      </c>
      <c r="Q416" s="37">
        <f t="shared" si="498"/>
        <v>0</v>
      </c>
      <c r="R416" s="37">
        <f t="shared" si="470"/>
        <v>0</v>
      </c>
      <c r="S416" s="37">
        <f t="shared" si="471"/>
        <v>0</v>
      </c>
      <c r="T416" s="37">
        <f t="shared" si="472"/>
        <v>0</v>
      </c>
      <c r="U416" s="37">
        <f t="shared" si="499"/>
        <v>2018</v>
      </c>
      <c r="V416" s="37">
        <f t="shared" ref="V416:X416" si="510">U416-1</f>
        <v>2017</v>
      </c>
      <c r="W416" s="37">
        <f t="shared" si="510"/>
        <v>2016</v>
      </c>
      <c r="X416" s="37">
        <f t="shared" si="510"/>
        <v>2015</v>
      </c>
      <c r="Y416" s="39"/>
      <c r="Z416" s="62" t="e">
        <f>IFERROR(IF($B416=0,#N/A,AVERAGEIFS(INDEX(DATOS,0,$C416),INDEX(DATOS,0,$C416),"&lt;&gt;#N/D",INDEX(DATOS,0,$L$2),0,INDEX(DATOS,0,$M$2),1,INDEX(DATOS,0,$N$2),U416,INDEX(DATOS,0,$O$2),$D416)),#N/A)</f>
        <v>#N/A</v>
      </c>
      <c r="AA416" s="62" t="e">
        <f>IFERROR(IF($B416=0,#N/A,AVERAGEIFS(INDEX(DATOS,0,$C416),INDEX(DATOS,0,$C416),"&lt;&gt;#N/D",INDEX(DATOS,0,$L$2),0,INDEX(DATOS,0,$M$2),1,INDEX(DATOS,0,$N$2),V416,INDEX(DATOS,0,$O$2),$D416)),#N/A)</f>
        <v>#N/A</v>
      </c>
      <c r="AB416" s="62" t="e">
        <f>IFERROR(IF($B416=0,#N/A,AVERAGEIFS(INDEX(DATOS,0,$C416),INDEX(DATOS,0,$C416),"&lt;&gt;#N/D",INDEX(DATOS,0,$L$2),0,INDEX(DATOS,0,$M$2),1,INDEX(DATOS,0,$N$2),W416,INDEX(DATOS,0,$O$2),$D416)),#N/A)</f>
        <v>#N/A</v>
      </c>
      <c r="AC416" s="62" t="e">
        <f>IFERROR(IF($B416=0,#N/A,AVERAGEIFS(INDEX(DATOS,0,$C416),INDEX(DATOS,0,$C416),"&lt;&gt;#N/D",INDEX(DATOS,0,$L$2),0,INDEX(DATOS,0,$M$2),1,INDEX(DATOS,0,$N$2),X416,INDEX(DATOS,0,$O$2),$D416)),#N/A)</f>
        <v>#N/A</v>
      </c>
      <c r="AD416" s="33"/>
      <c r="AE416" s="40" t="e">
        <f>IFERROR(IF(ISNA(Z416),#N/A,IF(I416=0,0,_xlfn.STDEV.P($Z416:Z416)/I416*100)),#N/A)</f>
        <v>#N/A</v>
      </c>
      <c r="AF416" s="40" t="e">
        <f>IFERROR(IF(ISNA(AA416),#N/A,IF(J416=0,0,_xlfn.STDEV.P($Z416:AA416)/J416*100)),#N/A)</f>
        <v>#N/A</v>
      </c>
      <c r="AG416" s="40" t="e">
        <f>IFERROR(IF(ISNA(AB416),#N/A,IF(K416=0,0,_xlfn.STDEV.P($Z416:AB416)/K416*100)),#N/A)</f>
        <v>#N/A</v>
      </c>
      <c r="AH416" s="40" t="e">
        <f>IFERROR(IF(ISNA(AC416),#N/A,IF(L416=0,0,_xlfn.STDEV.P($Z416:AC416)/L416*100)),#N/A)</f>
        <v>#N/A</v>
      </c>
      <c r="AI416" s="40"/>
    </row>
    <row r="417" spans="1:35" x14ac:dyDescent="0.35">
      <c r="A417">
        <f t="shared" si="501"/>
        <v>11</v>
      </c>
      <c r="B417" s="35">
        <f t="array" ref="B417">IF(B416=0,0,MIN(IF(INDEX(DATOS,0,$N$2)=$U417,IF(ISNUMBER(INDEX(DATOS,0,$C417)),IF(INDEX(DATOS,0,$L$2)=0,IF(INDEX(DATOS,0,$M$2)=1,IF(ISNA(MATCH(INDEX(DATOS,0,$O$2),IF($E$7:E416=E417,$D$7:D416),0)),INDEX(DATOS,0,$K$2))))))))</f>
        <v>0</v>
      </c>
      <c r="C417" s="32">
        <f t="shared" si="502"/>
        <v>20</v>
      </c>
      <c r="D417" s="34" t="str">
        <f>IF($B417=0,"--",INDEX(DATOS,$B417,O$2))</f>
        <v>--</v>
      </c>
      <c r="E417" s="64" t="s">
        <v>1</v>
      </c>
      <c r="F417" s="36" t="str">
        <f t="shared" si="442"/>
        <v>--</v>
      </c>
      <c r="G417" s="109" t="e">
        <f>VLOOKUP($D417,LOC_UNICOS,G$2,0)</f>
        <v>#N/A</v>
      </c>
      <c r="H417" s="109" t="e">
        <f>VLOOKUP($D417,LOC_UNICOS,H$2,0)</f>
        <v>#N/A</v>
      </c>
      <c r="I417" s="38">
        <f t="array" ref="I417">IF($B417=0,-999,IF(COUNTIFS($Z417:Z417,#N/A)&gt;0,-999,AVERAGE($Z417:Z417)))</f>
        <v>-999</v>
      </c>
      <c r="J417" s="38">
        <f t="array" ref="J417">IF($B417=0,-999,IF(COUNTIFS($Z417:AA417,#N/A)&gt;0,-999,AVERAGE($Z417:AA417)))</f>
        <v>-999</v>
      </c>
      <c r="K417" s="38">
        <f t="array" ref="K417">IF($B417=0,-999,IF(COUNTIFS($Z417:AB417,#N/A)&gt;0,-999,AVERAGE($Z417:AB417)))</f>
        <v>-999</v>
      </c>
      <c r="L417" s="38">
        <f t="array" ref="L417">IF($B417=0,-999,IF(COUNTIFS($Z417:AC417,#N/A)&gt;0,-999,AVERAGE($Z417:AC417)))</f>
        <v>-999</v>
      </c>
      <c r="M417" s="38">
        <f t="shared" si="497"/>
        <v>-999</v>
      </c>
      <c r="N417" s="38">
        <f t="shared" si="480"/>
        <v>-999</v>
      </c>
      <c r="O417" s="38">
        <f t="shared" si="481"/>
        <v>-999</v>
      </c>
      <c r="P417" s="38">
        <f t="shared" si="482"/>
        <v>-999</v>
      </c>
      <c r="Q417" s="37">
        <f t="shared" si="498"/>
        <v>0</v>
      </c>
      <c r="R417" s="37">
        <f t="shared" si="470"/>
        <v>0</v>
      </c>
      <c r="S417" s="37">
        <f t="shared" si="471"/>
        <v>0</v>
      </c>
      <c r="T417" s="37">
        <f t="shared" si="472"/>
        <v>0</v>
      </c>
      <c r="U417" s="37">
        <f t="shared" si="499"/>
        <v>2018</v>
      </c>
      <c r="V417" s="37">
        <f t="shared" ref="V417:X417" si="511">U417-1</f>
        <v>2017</v>
      </c>
      <c r="W417" s="37">
        <f t="shared" si="511"/>
        <v>2016</v>
      </c>
      <c r="X417" s="37">
        <f t="shared" si="511"/>
        <v>2015</v>
      </c>
      <c r="Y417" s="39"/>
      <c r="Z417" s="62" t="e">
        <f>IFERROR(IF($B417=0,#N/A,AVERAGEIFS(INDEX(DATOS,0,$C417),INDEX(DATOS,0,$C417),"&lt;&gt;#N/D",INDEX(DATOS,0,$L$2),0,INDEX(DATOS,0,$M$2),1,INDEX(DATOS,0,$N$2),U417,INDEX(DATOS,0,$O$2),$D417)),#N/A)</f>
        <v>#N/A</v>
      </c>
      <c r="AA417" s="62" t="e">
        <f>IFERROR(IF($B417=0,#N/A,AVERAGEIFS(INDEX(DATOS,0,$C417),INDEX(DATOS,0,$C417),"&lt;&gt;#N/D",INDEX(DATOS,0,$L$2),0,INDEX(DATOS,0,$M$2),1,INDEX(DATOS,0,$N$2),V417,INDEX(DATOS,0,$O$2),$D417)),#N/A)</f>
        <v>#N/A</v>
      </c>
      <c r="AB417" s="62" t="e">
        <f>IFERROR(IF($B417=0,#N/A,AVERAGEIFS(INDEX(DATOS,0,$C417),INDEX(DATOS,0,$C417),"&lt;&gt;#N/D",INDEX(DATOS,0,$L$2),0,INDEX(DATOS,0,$M$2),1,INDEX(DATOS,0,$N$2),W417,INDEX(DATOS,0,$O$2),$D417)),#N/A)</f>
        <v>#N/A</v>
      </c>
      <c r="AC417" s="62" t="e">
        <f>IFERROR(IF($B417=0,#N/A,AVERAGEIFS(INDEX(DATOS,0,$C417),INDEX(DATOS,0,$C417),"&lt;&gt;#N/D",INDEX(DATOS,0,$L$2),0,INDEX(DATOS,0,$M$2),1,INDEX(DATOS,0,$N$2),X417,INDEX(DATOS,0,$O$2),$D417)),#N/A)</f>
        <v>#N/A</v>
      </c>
      <c r="AD417" s="33"/>
      <c r="AE417" s="40" t="e">
        <f>IFERROR(IF(ISNA(Z417),#N/A,IF(I417=0,0,_xlfn.STDEV.P($Z417:Z417)/I417*100)),#N/A)</f>
        <v>#N/A</v>
      </c>
      <c r="AF417" s="40" t="e">
        <f>IFERROR(IF(ISNA(AA417),#N/A,IF(J417=0,0,_xlfn.STDEV.P($Z417:AA417)/J417*100)),#N/A)</f>
        <v>#N/A</v>
      </c>
      <c r="AG417" s="40" t="e">
        <f>IFERROR(IF(ISNA(AB417),#N/A,IF(K417=0,0,_xlfn.STDEV.P($Z417:AB417)/K417*100)),#N/A)</f>
        <v>#N/A</v>
      </c>
      <c r="AH417" s="40" t="e">
        <f>IFERROR(IF(ISNA(AC417),#N/A,IF(L417=0,0,_xlfn.STDEV.P($Z417:AC417)/L417*100)),#N/A)</f>
        <v>#N/A</v>
      </c>
      <c r="AI417" s="40"/>
    </row>
    <row r="418" spans="1:35" x14ac:dyDescent="0.35">
      <c r="A418">
        <f t="shared" si="501"/>
        <v>12</v>
      </c>
      <c r="B418" s="35">
        <f t="array" ref="B418">IF(B417=0,0,MIN(IF(INDEX(DATOS,0,$N$2)=$U418,IF(ISNUMBER(INDEX(DATOS,0,$C418)),IF(INDEX(DATOS,0,$L$2)=0,IF(INDEX(DATOS,0,$M$2)=1,IF(ISNA(MATCH(INDEX(DATOS,0,$O$2),IF($E$7:E417=E418,$D$7:D417),0)),INDEX(DATOS,0,$K$2))))))))</f>
        <v>0</v>
      </c>
      <c r="C418" s="32">
        <f t="shared" si="502"/>
        <v>20</v>
      </c>
      <c r="D418" s="34" t="str">
        <f>IF($B418=0,"--",INDEX(DATOS,$B418,O$2))</f>
        <v>--</v>
      </c>
      <c r="E418" s="64" t="s">
        <v>1</v>
      </c>
      <c r="F418" s="36" t="str">
        <f t="shared" si="442"/>
        <v>--</v>
      </c>
      <c r="G418" s="109" t="e">
        <f>VLOOKUP($D418,LOC_UNICOS,G$2,0)</f>
        <v>#N/A</v>
      </c>
      <c r="H418" s="109" t="e">
        <f>VLOOKUP($D418,LOC_UNICOS,H$2,0)</f>
        <v>#N/A</v>
      </c>
      <c r="I418" s="38">
        <f t="array" ref="I418">IF($B418=0,-999,IF(COUNTIFS($Z418:Z418,#N/A)&gt;0,-999,AVERAGE($Z418:Z418)))</f>
        <v>-999</v>
      </c>
      <c r="J418" s="38">
        <f t="array" ref="J418">IF($B418=0,-999,IF(COUNTIFS($Z418:AA418,#N/A)&gt;0,-999,AVERAGE($Z418:AA418)))</f>
        <v>-999</v>
      </c>
      <c r="K418" s="38">
        <f t="array" ref="K418">IF($B418=0,-999,IF(COUNTIFS($Z418:AB418,#N/A)&gt;0,-999,AVERAGE($Z418:AB418)))</f>
        <v>-999</v>
      </c>
      <c r="L418" s="38">
        <f t="array" ref="L418">IF($B418=0,-999,IF(COUNTIFS($Z418:AC418,#N/A)&gt;0,-999,AVERAGE($Z418:AC418)))</f>
        <v>-999</v>
      </c>
      <c r="M418" s="38">
        <f t="shared" si="497"/>
        <v>-999</v>
      </c>
      <c r="N418" s="38">
        <f t="shared" si="480"/>
        <v>-999</v>
      </c>
      <c r="O418" s="38">
        <f t="shared" si="481"/>
        <v>-999</v>
      </c>
      <c r="P418" s="38">
        <f t="shared" si="482"/>
        <v>-999</v>
      </c>
      <c r="Q418" s="37">
        <f t="shared" si="498"/>
        <v>0</v>
      </c>
      <c r="R418" s="37">
        <f t="shared" si="470"/>
        <v>0</v>
      </c>
      <c r="S418" s="37">
        <f t="shared" si="471"/>
        <v>0</v>
      </c>
      <c r="T418" s="37">
        <f t="shared" si="472"/>
        <v>0</v>
      </c>
      <c r="U418" s="37">
        <f t="shared" si="499"/>
        <v>2018</v>
      </c>
      <c r="V418" s="37">
        <f t="shared" ref="V418:X418" si="512">U418-1</f>
        <v>2017</v>
      </c>
      <c r="W418" s="37">
        <f t="shared" si="512"/>
        <v>2016</v>
      </c>
      <c r="X418" s="37">
        <f t="shared" si="512"/>
        <v>2015</v>
      </c>
      <c r="Y418" s="39"/>
      <c r="Z418" s="62" t="e">
        <f>IFERROR(IF($B418=0,#N/A,AVERAGEIFS(INDEX(DATOS,0,$C418),INDEX(DATOS,0,$C418),"&lt;&gt;#N/D",INDEX(DATOS,0,$L$2),0,INDEX(DATOS,0,$M$2),1,INDEX(DATOS,0,$N$2),U418,INDEX(DATOS,0,$O$2),$D418)),#N/A)</f>
        <v>#N/A</v>
      </c>
      <c r="AA418" s="62" t="e">
        <f>IFERROR(IF($B418=0,#N/A,AVERAGEIFS(INDEX(DATOS,0,$C418),INDEX(DATOS,0,$C418),"&lt;&gt;#N/D",INDEX(DATOS,0,$L$2),0,INDEX(DATOS,0,$M$2),1,INDEX(DATOS,0,$N$2),V418,INDEX(DATOS,0,$O$2),$D418)),#N/A)</f>
        <v>#N/A</v>
      </c>
      <c r="AB418" s="62" t="e">
        <f>IFERROR(IF($B418=0,#N/A,AVERAGEIFS(INDEX(DATOS,0,$C418),INDEX(DATOS,0,$C418),"&lt;&gt;#N/D",INDEX(DATOS,0,$L$2),0,INDEX(DATOS,0,$M$2),1,INDEX(DATOS,0,$N$2),W418,INDEX(DATOS,0,$O$2),$D418)),#N/A)</f>
        <v>#N/A</v>
      </c>
      <c r="AC418" s="62" t="e">
        <f>IFERROR(IF($B418=0,#N/A,AVERAGEIFS(INDEX(DATOS,0,$C418),INDEX(DATOS,0,$C418),"&lt;&gt;#N/D",INDEX(DATOS,0,$L$2),0,INDEX(DATOS,0,$M$2),1,INDEX(DATOS,0,$N$2),X418,INDEX(DATOS,0,$O$2),$D418)),#N/A)</f>
        <v>#N/A</v>
      </c>
      <c r="AD418" s="33"/>
      <c r="AE418" s="40" t="e">
        <f>IFERROR(IF(ISNA(Z418),#N/A,IF(I418=0,0,_xlfn.STDEV.P($Z418:Z418)/I418*100)),#N/A)</f>
        <v>#N/A</v>
      </c>
      <c r="AF418" s="40" t="e">
        <f>IFERROR(IF(ISNA(AA418),#N/A,IF(J418=0,0,_xlfn.STDEV.P($Z418:AA418)/J418*100)),#N/A)</f>
        <v>#N/A</v>
      </c>
      <c r="AG418" s="40" t="e">
        <f>IFERROR(IF(ISNA(AB418),#N/A,IF(K418=0,0,_xlfn.STDEV.P($Z418:AB418)/K418*100)),#N/A)</f>
        <v>#N/A</v>
      </c>
      <c r="AH418" s="40" t="e">
        <f>IFERROR(IF(ISNA(AC418),#N/A,IF(L418=0,0,_xlfn.STDEV.P($Z418:AC418)/L418*100)),#N/A)</f>
        <v>#N/A</v>
      </c>
      <c r="AI418" s="40"/>
    </row>
    <row r="419" spans="1:35" x14ac:dyDescent="0.35">
      <c r="A419">
        <f t="shared" si="501"/>
        <v>13</v>
      </c>
      <c r="B419" s="35">
        <f t="array" ref="B419">IF(B418=0,0,MIN(IF(INDEX(DATOS,0,$N$2)=$U419,IF(ISNUMBER(INDEX(DATOS,0,$C419)),IF(INDEX(DATOS,0,$L$2)=0,IF(INDEX(DATOS,0,$M$2)=1,IF(ISNA(MATCH(INDEX(DATOS,0,$O$2),IF($E$7:E418=E419,$D$7:D418),0)),INDEX(DATOS,0,$K$2))))))))</f>
        <v>0</v>
      </c>
      <c r="C419" s="32">
        <f t="shared" si="502"/>
        <v>20</v>
      </c>
      <c r="D419" s="34" t="str">
        <f>IF($B419=0,"--",INDEX(DATOS,$B419,O$2))</f>
        <v>--</v>
      </c>
      <c r="E419" s="64" t="s">
        <v>1</v>
      </c>
      <c r="F419" s="36" t="str">
        <f t="shared" si="442"/>
        <v>--</v>
      </c>
      <c r="G419" s="109" t="e">
        <f>VLOOKUP($D419,LOC_UNICOS,G$2,0)</f>
        <v>#N/A</v>
      </c>
      <c r="H419" s="109" t="e">
        <f>VLOOKUP($D419,LOC_UNICOS,H$2,0)</f>
        <v>#N/A</v>
      </c>
      <c r="I419" s="38">
        <f t="array" ref="I419">IF($B419=0,-999,IF(COUNTIFS($Z419:Z419,#N/A)&gt;0,-999,AVERAGE($Z419:Z419)))</f>
        <v>-999</v>
      </c>
      <c r="J419" s="38">
        <f t="array" ref="J419">IF($B419=0,-999,IF(COUNTIFS($Z419:AA419,#N/A)&gt;0,-999,AVERAGE($Z419:AA419)))</f>
        <v>-999</v>
      </c>
      <c r="K419" s="38">
        <f t="array" ref="K419">IF($B419=0,-999,IF(COUNTIFS($Z419:AB419,#N/A)&gt;0,-999,AVERAGE($Z419:AB419)))</f>
        <v>-999</v>
      </c>
      <c r="L419" s="38">
        <f t="array" ref="L419">IF($B419=0,-999,IF(COUNTIFS($Z419:AC419,#N/A)&gt;0,-999,AVERAGE($Z419:AC419)))</f>
        <v>-999</v>
      </c>
      <c r="M419" s="38">
        <f t="shared" si="497"/>
        <v>-999</v>
      </c>
      <c r="N419" s="38">
        <f t="shared" si="480"/>
        <v>-999</v>
      </c>
      <c r="O419" s="38">
        <f t="shared" si="481"/>
        <v>-999</v>
      </c>
      <c r="P419" s="38">
        <f t="shared" si="482"/>
        <v>-999</v>
      </c>
      <c r="Q419" s="37">
        <f t="shared" si="498"/>
        <v>0</v>
      </c>
      <c r="R419" s="37">
        <f t="shared" si="470"/>
        <v>0</v>
      </c>
      <c r="S419" s="37">
        <f t="shared" si="471"/>
        <v>0</v>
      </c>
      <c r="T419" s="37">
        <f t="shared" si="472"/>
        <v>0</v>
      </c>
      <c r="U419" s="37">
        <f t="shared" si="499"/>
        <v>2018</v>
      </c>
      <c r="V419" s="37">
        <f t="shared" ref="V419:X419" si="513">U419-1</f>
        <v>2017</v>
      </c>
      <c r="W419" s="37">
        <f t="shared" si="513"/>
        <v>2016</v>
      </c>
      <c r="X419" s="37">
        <f t="shared" si="513"/>
        <v>2015</v>
      </c>
      <c r="Y419" s="39"/>
      <c r="Z419" s="62" t="e">
        <f>IFERROR(IF($B419=0,#N/A,AVERAGEIFS(INDEX(DATOS,0,$C419),INDEX(DATOS,0,$C419),"&lt;&gt;#N/D",INDEX(DATOS,0,$L$2),0,INDEX(DATOS,0,$M$2),1,INDEX(DATOS,0,$N$2),U419,INDEX(DATOS,0,$O$2),$D419)),#N/A)</f>
        <v>#N/A</v>
      </c>
      <c r="AA419" s="62" t="e">
        <f>IFERROR(IF($B419=0,#N/A,AVERAGEIFS(INDEX(DATOS,0,$C419),INDEX(DATOS,0,$C419),"&lt;&gt;#N/D",INDEX(DATOS,0,$L$2),0,INDEX(DATOS,0,$M$2),1,INDEX(DATOS,0,$N$2),V419,INDEX(DATOS,0,$O$2),$D419)),#N/A)</f>
        <v>#N/A</v>
      </c>
      <c r="AB419" s="62" t="e">
        <f>IFERROR(IF($B419=0,#N/A,AVERAGEIFS(INDEX(DATOS,0,$C419),INDEX(DATOS,0,$C419),"&lt;&gt;#N/D",INDEX(DATOS,0,$L$2),0,INDEX(DATOS,0,$M$2),1,INDEX(DATOS,0,$N$2),W419,INDEX(DATOS,0,$O$2),$D419)),#N/A)</f>
        <v>#N/A</v>
      </c>
      <c r="AC419" s="62" t="e">
        <f>IFERROR(IF($B419=0,#N/A,AVERAGEIFS(INDEX(DATOS,0,$C419),INDEX(DATOS,0,$C419),"&lt;&gt;#N/D",INDEX(DATOS,0,$L$2),0,INDEX(DATOS,0,$M$2),1,INDEX(DATOS,0,$N$2),X419,INDEX(DATOS,0,$O$2),$D419)),#N/A)</f>
        <v>#N/A</v>
      </c>
      <c r="AD419" s="33"/>
      <c r="AE419" s="40" t="e">
        <f>IFERROR(IF(ISNA(Z419),#N/A,IF(I419=0,0,_xlfn.STDEV.P($Z419:Z419)/I419*100)),#N/A)</f>
        <v>#N/A</v>
      </c>
      <c r="AF419" s="40" t="e">
        <f>IFERROR(IF(ISNA(AA419),#N/A,IF(J419=0,0,_xlfn.STDEV.P($Z419:AA419)/J419*100)),#N/A)</f>
        <v>#N/A</v>
      </c>
      <c r="AG419" s="40" t="e">
        <f>IFERROR(IF(ISNA(AB419),#N/A,IF(K419=0,0,_xlfn.STDEV.P($Z419:AB419)/K419*100)),#N/A)</f>
        <v>#N/A</v>
      </c>
      <c r="AH419" s="40" t="e">
        <f>IFERROR(IF(ISNA(AC419),#N/A,IF(L419=0,0,_xlfn.STDEV.P($Z419:AC419)/L419*100)),#N/A)</f>
        <v>#N/A</v>
      </c>
      <c r="AI419" s="40"/>
    </row>
    <row r="420" spans="1:35" x14ac:dyDescent="0.35">
      <c r="A420">
        <f t="shared" si="501"/>
        <v>14</v>
      </c>
      <c r="B420" s="35">
        <f t="array" ref="B420">IF(B419=0,0,MIN(IF(INDEX(DATOS,0,$N$2)=$U420,IF(ISNUMBER(INDEX(DATOS,0,$C420)),IF(INDEX(DATOS,0,$L$2)=0,IF(INDEX(DATOS,0,$M$2)=1,IF(ISNA(MATCH(INDEX(DATOS,0,$O$2),IF($E$7:E419=E420,$D$7:D419),0)),INDEX(DATOS,0,$K$2))))))))</f>
        <v>0</v>
      </c>
      <c r="C420" s="32">
        <f t="shared" si="502"/>
        <v>20</v>
      </c>
      <c r="D420" s="34" t="str">
        <f>IF($B420=0,"--",INDEX(DATOS,$B420,O$2))</f>
        <v>--</v>
      </c>
      <c r="E420" s="64" t="s">
        <v>1</v>
      </c>
      <c r="F420" s="36" t="str">
        <f t="shared" si="442"/>
        <v>--</v>
      </c>
      <c r="G420" s="109" t="e">
        <f>VLOOKUP($D420,LOC_UNICOS,G$2,0)</f>
        <v>#N/A</v>
      </c>
      <c r="H420" s="109" t="e">
        <f>VLOOKUP($D420,LOC_UNICOS,H$2,0)</f>
        <v>#N/A</v>
      </c>
      <c r="I420" s="38">
        <f t="array" ref="I420">IF($B420=0,-999,IF(COUNTIFS($Z420:Z420,#N/A)&gt;0,-999,AVERAGE($Z420:Z420)))</f>
        <v>-999</v>
      </c>
      <c r="J420" s="38">
        <f t="array" ref="J420">IF($B420=0,-999,IF(COUNTIFS($Z420:AA420,#N/A)&gt;0,-999,AVERAGE($Z420:AA420)))</f>
        <v>-999</v>
      </c>
      <c r="K420" s="38">
        <f t="array" ref="K420">IF($B420=0,-999,IF(COUNTIFS($Z420:AB420,#N/A)&gt;0,-999,AVERAGE($Z420:AB420)))</f>
        <v>-999</v>
      </c>
      <c r="L420" s="38">
        <f t="array" ref="L420">IF($B420=0,-999,IF(COUNTIFS($Z420:AC420,#N/A)&gt;0,-999,AVERAGE($Z420:AC420)))</f>
        <v>-999</v>
      </c>
      <c r="M420" s="38">
        <f t="shared" si="497"/>
        <v>-999</v>
      </c>
      <c r="N420" s="38">
        <f t="shared" si="480"/>
        <v>-999</v>
      </c>
      <c r="O420" s="38">
        <f t="shared" si="481"/>
        <v>-999</v>
      </c>
      <c r="P420" s="38">
        <f t="shared" si="482"/>
        <v>-999</v>
      </c>
      <c r="Q420" s="37">
        <f t="shared" si="498"/>
        <v>0</v>
      </c>
      <c r="R420" s="37">
        <f t="shared" si="470"/>
        <v>0</v>
      </c>
      <c r="S420" s="37">
        <f t="shared" si="471"/>
        <v>0</v>
      </c>
      <c r="T420" s="37">
        <f t="shared" si="472"/>
        <v>0</v>
      </c>
      <c r="U420" s="37">
        <f t="shared" si="499"/>
        <v>2018</v>
      </c>
      <c r="V420" s="37">
        <f t="shared" ref="V420:X420" si="514">U420-1</f>
        <v>2017</v>
      </c>
      <c r="W420" s="37">
        <f t="shared" si="514"/>
        <v>2016</v>
      </c>
      <c r="X420" s="37">
        <f t="shared" si="514"/>
        <v>2015</v>
      </c>
      <c r="Y420" s="39"/>
      <c r="Z420" s="62" t="e">
        <f>IFERROR(IF($B420=0,#N/A,AVERAGEIFS(INDEX(DATOS,0,$C420),INDEX(DATOS,0,$C420),"&lt;&gt;#N/D",INDEX(DATOS,0,$L$2),0,INDEX(DATOS,0,$M$2),1,INDEX(DATOS,0,$N$2),U420,INDEX(DATOS,0,$O$2),$D420)),#N/A)</f>
        <v>#N/A</v>
      </c>
      <c r="AA420" s="62" t="e">
        <f>IFERROR(IF($B420=0,#N/A,AVERAGEIFS(INDEX(DATOS,0,$C420),INDEX(DATOS,0,$C420),"&lt;&gt;#N/D",INDEX(DATOS,0,$L$2),0,INDEX(DATOS,0,$M$2),1,INDEX(DATOS,0,$N$2),V420,INDEX(DATOS,0,$O$2),$D420)),#N/A)</f>
        <v>#N/A</v>
      </c>
      <c r="AB420" s="62" t="e">
        <f>IFERROR(IF($B420=0,#N/A,AVERAGEIFS(INDEX(DATOS,0,$C420),INDEX(DATOS,0,$C420),"&lt;&gt;#N/D",INDEX(DATOS,0,$L$2),0,INDEX(DATOS,0,$M$2),1,INDEX(DATOS,0,$N$2),W420,INDEX(DATOS,0,$O$2),$D420)),#N/A)</f>
        <v>#N/A</v>
      </c>
      <c r="AC420" s="62" t="e">
        <f>IFERROR(IF($B420=0,#N/A,AVERAGEIFS(INDEX(DATOS,0,$C420),INDEX(DATOS,0,$C420),"&lt;&gt;#N/D",INDEX(DATOS,0,$L$2),0,INDEX(DATOS,0,$M$2),1,INDEX(DATOS,0,$N$2),X420,INDEX(DATOS,0,$O$2),$D420)),#N/A)</f>
        <v>#N/A</v>
      </c>
      <c r="AD420" s="33"/>
      <c r="AE420" s="40" t="e">
        <f>IFERROR(IF(ISNA(Z420),#N/A,IF(I420=0,0,_xlfn.STDEV.P($Z420:Z420)/I420*100)),#N/A)</f>
        <v>#N/A</v>
      </c>
      <c r="AF420" s="40" t="e">
        <f>IFERROR(IF(ISNA(AA420),#N/A,IF(J420=0,0,_xlfn.STDEV.P($Z420:AA420)/J420*100)),#N/A)</f>
        <v>#N/A</v>
      </c>
      <c r="AG420" s="40" t="e">
        <f>IFERROR(IF(ISNA(AB420),#N/A,IF(K420=0,0,_xlfn.STDEV.P($Z420:AB420)/K420*100)),#N/A)</f>
        <v>#N/A</v>
      </c>
      <c r="AH420" s="40" t="e">
        <f>IFERROR(IF(ISNA(AC420),#N/A,IF(L420=0,0,_xlfn.STDEV.P($Z420:AC420)/L420*100)),#N/A)</f>
        <v>#N/A</v>
      </c>
      <c r="AI420" s="40"/>
    </row>
    <row r="421" spans="1:35" x14ac:dyDescent="0.35">
      <c r="A421">
        <f t="shared" si="501"/>
        <v>15</v>
      </c>
      <c r="B421" s="35">
        <f t="array" ref="B421">IF(B420=0,0,MIN(IF(INDEX(DATOS,0,$N$2)=$U421,IF(ISNUMBER(INDEX(DATOS,0,$C421)),IF(INDEX(DATOS,0,$L$2)=0,IF(INDEX(DATOS,0,$M$2)=1,IF(ISNA(MATCH(INDEX(DATOS,0,$O$2),IF($E$7:E420=E421,$D$7:D420),0)),INDEX(DATOS,0,$K$2))))))))</f>
        <v>0</v>
      </c>
      <c r="C421" s="32">
        <f t="shared" si="502"/>
        <v>20</v>
      </c>
      <c r="D421" s="34" t="str">
        <f>IF($B421=0,"--",INDEX(DATOS,$B421,O$2))</f>
        <v>--</v>
      </c>
      <c r="E421" s="64" t="s">
        <v>1</v>
      </c>
      <c r="F421" s="36" t="str">
        <f t="shared" si="442"/>
        <v>--</v>
      </c>
      <c r="G421" s="109" t="e">
        <f>VLOOKUP($D421,LOC_UNICOS,G$2,0)</f>
        <v>#N/A</v>
      </c>
      <c r="H421" s="109" t="e">
        <f>VLOOKUP($D421,LOC_UNICOS,H$2,0)</f>
        <v>#N/A</v>
      </c>
      <c r="I421" s="38">
        <f t="array" ref="I421">IF($B421=0,-999,IF(COUNTIFS($Z421:Z421,#N/A)&gt;0,-999,AVERAGE($Z421:Z421)))</f>
        <v>-999</v>
      </c>
      <c r="J421" s="38">
        <f t="array" ref="J421">IF($B421=0,-999,IF(COUNTIFS($Z421:AA421,#N/A)&gt;0,-999,AVERAGE($Z421:AA421)))</f>
        <v>-999</v>
      </c>
      <c r="K421" s="38">
        <f t="array" ref="K421">IF($B421=0,-999,IF(COUNTIFS($Z421:AB421,#N/A)&gt;0,-999,AVERAGE($Z421:AB421)))</f>
        <v>-999</v>
      </c>
      <c r="L421" s="38">
        <f t="array" ref="L421">IF($B421=0,-999,IF(COUNTIFS($Z421:AC421,#N/A)&gt;0,-999,AVERAGE($Z421:AC421)))</f>
        <v>-999</v>
      </c>
      <c r="M421" s="38">
        <f t="shared" si="497"/>
        <v>-999</v>
      </c>
      <c r="N421" s="38">
        <f t="shared" si="480"/>
        <v>-999</v>
      </c>
      <c r="O421" s="38">
        <f t="shared" si="481"/>
        <v>-999</v>
      </c>
      <c r="P421" s="38">
        <f t="shared" si="482"/>
        <v>-999</v>
      </c>
      <c r="Q421" s="37">
        <f t="shared" si="498"/>
        <v>0</v>
      </c>
      <c r="R421" s="37">
        <f t="shared" si="470"/>
        <v>0</v>
      </c>
      <c r="S421" s="37">
        <f t="shared" si="471"/>
        <v>0</v>
      </c>
      <c r="T421" s="37">
        <f t="shared" si="472"/>
        <v>0</v>
      </c>
      <c r="U421" s="37">
        <f t="shared" si="499"/>
        <v>2018</v>
      </c>
      <c r="V421" s="37">
        <f t="shared" ref="V421:X421" si="515">U421-1</f>
        <v>2017</v>
      </c>
      <c r="W421" s="37">
        <f t="shared" si="515"/>
        <v>2016</v>
      </c>
      <c r="X421" s="37">
        <f t="shared" si="515"/>
        <v>2015</v>
      </c>
      <c r="Y421" s="39"/>
      <c r="Z421" s="62" t="e">
        <f>IFERROR(IF($B421=0,#N/A,AVERAGEIFS(INDEX(DATOS,0,$C421),INDEX(DATOS,0,$C421),"&lt;&gt;#N/D",INDEX(DATOS,0,$L$2),0,INDEX(DATOS,0,$M$2),1,INDEX(DATOS,0,$N$2),U421,INDEX(DATOS,0,$O$2),$D421)),#N/A)</f>
        <v>#N/A</v>
      </c>
      <c r="AA421" s="62" t="e">
        <f>IFERROR(IF($B421=0,#N/A,AVERAGEIFS(INDEX(DATOS,0,$C421),INDEX(DATOS,0,$C421),"&lt;&gt;#N/D",INDEX(DATOS,0,$L$2),0,INDEX(DATOS,0,$M$2),1,INDEX(DATOS,0,$N$2),V421,INDEX(DATOS,0,$O$2),$D421)),#N/A)</f>
        <v>#N/A</v>
      </c>
      <c r="AB421" s="62" t="e">
        <f>IFERROR(IF($B421=0,#N/A,AVERAGEIFS(INDEX(DATOS,0,$C421),INDEX(DATOS,0,$C421),"&lt;&gt;#N/D",INDEX(DATOS,0,$L$2),0,INDEX(DATOS,0,$M$2),1,INDEX(DATOS,0,$N$2),W421,INDEX(DATOS,0,$O$2),$D421)),#N/A)</f>
        <v>#N/A</v>
      </c>
      <c r="AC421" s="62" t="e">
        <f>IFERROR(IF($B421=0,#N/A,AVERAGEIFS(INDEX(DATOS,0,$C421),INDEX(DATOS,0,$C421),"&lt;&gt;#N/D",INDEX(DATOS,0,$L$2),0,INDEX(DATOS,0,$M$2),1,INDEX(DATOS,0,$N$2),X421,INDEX(DATOS,0,$O$2),$D421)),#N/A)</f>
        <v>#N/A</v>
      </c>
      <c r="AD421" s="33"/>
      <c r="AE421" s="40" t="e">
        <f>IFERROR(IF(ISNA(Z421),#N/A,IF(I421=0,0,_xlfn.STDEV.P($Z421:Z421)/I421*100)),#N/A)</f>
        <v>#N/A</v>
      </c>
      <c r="AF421" s="40" t="e">
        <f>IFERROR(IF(ISNA(AA421),#N/A,IF(J421=0,0,_xlfn.STDEV.P($Z421:AA421)/J421*100)),#N/A)</f>
        <v>#N/A</v>
      </c>
      <c r="AG421" s="40" t="e">
        <f>IFERROR(IF(ISNA(AB421),#N/A,IF(K421=0,0,_xlfn.STDEV.P($Z421:AB421)/K421*100)),#N/A)</f>
        <v>#N/A</v>
      </c>
      <c r="AH421" s="40" t="e">
        <f>IFERROR(IF(ISNA(AC421),#N/A,IF(L421=0,0,_xlfn.STDEV.P($Z421:AC421)/L421*100)),#N/A)</f>
        <v>#N/A</v>
      </c>
      <c r="AI421" s="40"/>
    </row>
    <row r="422" spans="1:35" x14ac:dyDescent="0.35">
      <c r="A422">
        <f t="shared" si="501"/>
        <v>16</v>
      </c>
      <c r="B422" s="35">
        <f t="array" ref="B422">IF(B421=0,0,MIN(IF(INDEX(DATOS,0,$N$2)=$U422,IF(ISNUMBER(INDEX(DATOS,0,$C422)),IF(INDEX(DATOS,0,$L$2)=0,IF(INDEX(DATOS,0,$M$2)=1,IF(ISNA(MATCH(INDEX(DATOS,0,$O$2),IF($E$7:E421=E422,$D$7:D421),0)),INDEX(DATOS,0,$K$2))))))))</f>
        <v>0</v>
      </c>
      <c r="C422" s="32">
        <f t="shared" si="502"/>
        <v>20</v>
      </c>
      <c r="D422" s="34" t="str">
        <f>IF($B422=0,"--",INDEX(DATOS,$B422,O$2))</f>
        <v>--</v>
      </c>
      <c r="E422" s="64" t="s">
        <v>1</v>
      </c>
      <c r="F422" s="36" t="str">
        <f t="shared" si="442"/>
        <v>--</v>
      </c>
      <c r="G422" s="109" t="e">
        <f>VLOOKUP($D422,LOC_UNICOS,G$2,0)</f>
        <v>#N/A</v>
      </c>
      <c r="H422" s="109" t="e">
        <f>VLOOKUP($D422,LOC_UNICOS,H$2,0)</f>
        <v>#N/A</v>
      </c>
      <c r="I422" s="38">
        <f t="array" ref="I422">IF($B422=0,-999,IF(COUNTIFS($Z422:Z422,#N/A)&gt;0,-999,AVERAGE($Z422:Z422)))</f>
        <v>-999</v>
      </c>
      <c r="J422" s="38">
        <f t="array" ref="J422">IF($B422=0,-999,IF(COUNTIFS($Z422:AA422,#N/A)&gt;0,-999,AVERAGE($Z422:AA422)))</f>
        <v>-999</v>
      </c>
      <c r="K422" s="38">
        <f t="array" ref="K422">IF($B422=0,-999,IF(COUNTIFS($Z422:AB422,#N/A)&gt;0,-999,AVERAGE($Z422:AB422)))</f>
        <v>-999</v>
      </c>
      <c r="L422" s="38">
        <f t="array" ref="L422">IF($B422=0,-999,IF(COUNTIFS($Z422:AC422,#N/A)&gt;0,-999,AVERAGE($Z422:AC422)))</f>
        <v>-999</v>
      </c>
      <c r="M422" s="38">
        <f t="shared" si="497"/>
        <v>-999</v>
      </c>
      <c r="N422" s="38">
        <f t="shared" si="480"/>
        <v>-999</v>
      </c>
      <c r="O422" s="38">
        <f t="shared" si="481"/>
        <v>-999</v>
      </c>
      <c r="P422" s="38">
        <f t="shared" si="482"/>
        <v>-999</v>
      </c>
      <c r="Q422" s="37">
        <f t="shared" si="498"/>
        <v>0</v>
      </c>
      <c r="R422" s="37">
        <f t="shared" si="470"/>
        <v>0</v>
      </c>
      <c r="S422" s="37">
        <f t="shared" si="471"/>
        <v>0</v>
      </c>
      <c r="T422" s="37">
        <f t="shared" si="472"/>
        <v>0</v>
      </c>
      <c r="U422" s="37">
        <f t="shared" si="499"/>
        <v>2018</v>
      </c>
      <c r="V422" s="37">
        <f t="shared" ref="V422:X422" si="516">U422-1</f>
        <v>2017</v>
      </c>
      <c r="W422" s="37">
        <f t="shared" si="516"/>
        <v>2016</v>
      </c>
      <c r="X422" s="37">
        <f t="shared" si="516"/>
        <v>2015</v>
      </c>
      <c r="Y422" s="39"/>
      <c r="Z422" s="62" t="e">
        <f>IFERROR(IF($B422=0,#N/A,AVERAGEIFS(INDEX(DATOS,0,$C422),INDEX(DATOS,0,$C422),"&lt;&gt;#N/D",INDEX(DATOS,0,$L$2),0,INDEX(DATOS,0,$M$2),1,INDEX(DATOS,0,$N$2),U422,INDEX(DATOS,0,$O$2),$D422)),#N/A)</f>
        <v>#N/A</v>
      </c>
      <c r="AA422" s="62" t="e">
        <f>IFERROR(IF($B422=0,#N/A,AVERAGEIFS(INDEX(DATOS,0,$C422),INDEX(DATOS,0,$C422),"&lt;&gt;#N/D",INDEX(DATOS,0,$L$2),0,INDEX(DATOS,0,$M$2),1,INDEX(DATOS,0,$N$2),V422,INDEX(DATOS,0,$O$2),$D422)),#N/A)</f>
        <v>#N/A</v>
      </c>
      <c r="AB422" s="62" t="e">
        <f>IFERROR(IF($B422=0,#N/A,AVERAGEIFS(INDEX(DATOS,0,$C422),INDEX(DATOS,0,$C422),"&lt;&gt;#N/D",INDEX(DATOS,0,$L$2),0,INDEX(DATOS,0,$M$2),1,INDEX(DATOS,0,$N$2),W422,INDEX(DATOS,0,$O$2),$D422)),#N/A)</f>
        <v>#N/A</v>
      </c>
      <c r="AC422" s="62" t="e">
        <f>IFERROR(IF($B422=0,#N/A,AVERAGEIFS(INDEX(DATOS,0,$C422),INDEX(DATOS,0,$C422),"&lt;&gt;#N/D",INDEX(DATOS,0,$L$2),0,INDEX(DATOS,0,$M$2),1,INDEX(DATOS,0,$N$2),X422,INDEX(DATOS,0,$O$2),$D422)),#N/A)</f>
        <v>#N/A</v>
      </c>
      <c r="AD422" s="33"/>
      <c r="AE422" s="40" t="e">
        <f>IFERROR(IF(ISNA(Z422),#N/A,IF(I422=0,0,_xlfn.STDEV.P($Z422:Z422)/I422*100)),#N/A)</f>
        <v>#N/A</v>
      </c>
      <c r="AF422" s="40" t="e">
        <f>IFERROR(IF(ISNA(AA422),#N/A,IF(J422=0,0,_xlfn.STDEV.P($Z422:AA422)/J422*100)),#N/A)</f>
        <v>#N/A</v>
      </c>
      <c r="AG422" s="40" t="e">
        <f>IFERROR(IF(ISNA(AB422),#N/A,IF(K422=0,0,_xlfn.STDEV.P($Z422:AB422)/K422*100)),#N/A)</f>
        <v>#N/A</v>
      </c>
      <c r="AH422" s="40" t="e">
        <f>IFERROR(IF(ISNA(AC422),#N/A,IF(L422=0,0,_xlfn.STDEV.P($Z422:AC422)/L422*100)),#N/A)</f>
        <v>#N/A</v>
      </c>
      <c r="AI422" s="40"/>
    </row>
    <row r="423" spans="1:35" x14ac:dyDescent="0.35">
      <c r="A423">
        <f t="shared" si="501"/>
        <v>17</v>
      </c>
      <c r="B423" s="35">
        <f t="array" ref="B423">IF(B422=0,0,MIN(IF(INDEX(DATOS,0,$N$2)=$U423,IF(ISNUMBER(INDEX(DATOS,0,$C423)),IF(INDEX(DATOS,0,$L$2)=0,IF(INDEX(DATOS,0,$M$2)=1,IF(ISNA(MATCH(INDEX(DATOS,0,$O$2),IF($E$7:E422=E423,$D$7:D422),0)),INDEX(DATOS,0,$K$2))))))))</f>
        <v>0</v>
      </c>
      <c r="C423" s="32">
        <f t="shared" si="502"/>
        <v>20</v>
      </c>
      <c r="D423" s="34" t="str">
        <f>IF($B423=0,"--",INDEX(DATOS,$B423,O$2))</f>
        <v>--</v>
      </c>
      <c r="E423" s="64" t="s">
        <v>1</v>
      </c>
      <c r="F423" s="36" t="str">
        <f t="shared" si="442"/>
        <v>--</v>
      </c>
      <c r="G423" s="109" t="e">
        <f>VLOOKUP($D423,LOC_UNICOS,G$2,0)</f>
        <v>#N/A</v>
      </c>
      <c r="H423" s="109" t="e">
        <f>VLOOKUP($D423,LOC_UNICOS,H$2,0)</f>
        <v>#N/A</v>
      </c>
      <c r="I423" s="38">
        <f t="array" ref="I423">IF($B423=0,-999,IF(COUNTIFS($Z423:Z423,#N/A)&gt;0,-999,AVERAGE($Z423:Z423)))</f>
        <v>-999</v>
      </c>
      <c r="J423" s="38">
        <f t="array" ref="J423">IF($B423=0,-999,IF(COUNTIFS($Z423:AA423,#N/A)&gt;0,-999,AVERAGE($Z423:AA423)))</f>
        <v>-999</v>
      </c>
      <c r="K423" s="38">
        <f t="array" ref="K423">IF($B423=0,-999,IF(COUNTIFS($Z423:AB423,#N/A)&gt;0,-999,AVERAGE($Z423:AB423)))</f>
        <v>-999</v>
      </c>
      <c r="L423" s="38">
        <f t="array" ref="L423">IF($B423=0,-999,IF(COUNTIFS($Z423:AC423,#N/A)&gt;0,-999,AVERAGE($Z423:AC423)))</f>
        <v>-999</v>
      </c>
      <c r="M423" s="38">
        <f t="shared" si="497"/>
        <v>-999</v>
      </c>
      <c r="N423" s="38">
        <f t="shared" si="480"/>
        <v>-999</v>
      </c>
      <c r="O423" s="38">
        <f t="shared" si="481"/>
        <v>-999</v>
      </c>
      <c r="P423" s="38">
        <f t="shared" si="482"/>
        <v>-999</v>
      </c>
      <c r="Q423" s="37">
        <f t="shared" si="498"/>
        <v>0</v>
      </c>
      <c r="R423" s="37">
        <f t="shared" si="470"/>
        <v>0</v>
      </c>
      <c r="S423" s="37">
        <f t="shared" si="471"/>
        <v>0</v>
      </c>
      <c r="T423" s="37">
        <f t="shared" si="472"/>
        <v>0</v>
      </c>
      <c r="U423" s="37">
        <f t="shared" si="499"/>
        <v>2018</v>
      </c>
      <c r="V423" s="37">
        <f t="shared" ref="V423:X423" si="517">U423-1</f>
        <v>2017</v>
      </c>
      <c r="W423" s="37">
        <f t="shared" si="517"/>
        <v>2016</v>
      </c>
      <c r="X423" s="37">
        <f t="shared" si="517"/>
        <v>2015</v>
      </c>
      <c r="Y423" s="39"/>
      <c r="Z423" s="62" t="e">
        <f>IFERROR(IF($B423=0,#N/A,AVERAGEIFS(INDEX(DATOS,0,$C423),INDEX(DATOS,0,$C423),"&lt;&gt;#N/D",INDEX(DATOS,0,$L$2),0,INDEX(DATOS,0,$M$2),1,INDEX(DATOS,0,$N$2),U423,INDEX(DATOS,0,$O$2),$D423)),#N/A)</f>
        <v>#N/A</v>
      </c>
      <c r="AA423" s="62" t="e">
        <f>IFERROR(IF($B423=0,#N/A,AVERAGEIFS(INDEX(DATOS,0,$C423),INDEX(DATOS,0,$C423),"&lt;&gt;#N/D",INDEX(DATOS,0,$L$2),0,INDEX(DATOS,0,$M$2),1,INDEX(DATOS,0,$N$2),V423,INDEX(DATOS,0,$O$2),$D423)),#N/A)</f>
        <v>#N/A</v>
      </c>
      <c r="AB423" s="62" t="e">
        <f>IFERROR(IF($B423=0,#N/A,AVERAGEIFS(INDEX(DATOS,0,$C423),INDEX(DATOS,0,$C423),"&lt;&gt;#N/D",INDEX(DATOS,0,$L$2),0,INDEX(DATOS,0,$M$2),1,INDEX(DATOS,0,$N$2),W423,INDEX(DATOS,0,$O$2),$D423)),#N/A)</f>
        <v>#N/A</v>
      </c>
      <c r="AC423" s="62" t="e">
        <f>IFERROR(IF($B423=0,#N/A,AVERAGEIFS(INDEX(DATOS,0,$C423),INDEX(DATOS,0,$C423),"&lt;&gt;#N/D",INDEX(DATOS,0,$L$2),0,INDEX(DATOS,0,$M$2),1,INDEX(DATOS,0,$N$2),X423,INDEX(DATOS,0,$O$2),$D423)),#N/A)</f>
        <v>#N/A</v>
      </c>
      <c r="AD423" s="33"/>
      <c r="AE423" s="40" t="e">
        <f>IFERROR(IF(ISNA(Z423),#N/A,IF(I423=0,0,_xlfn.STDEV.P($Z423:Z423)/I423*100)),#N/A)</f>
        <v>#N/A</v>
      </c>
      <c r="AF423" s="40" t="e">
        <f>IFERROR(IF(ISNA(AA423),#N/A,IF(J423=0,0,_xlfn.STDEV.P($Z423:AA423)/J423*100)),#N/A)</f>
        <v>#N/A</v>
      </c>
      <c r="AG423" s="40" t="e">
        <f>IFERROR(IF(ISNA(AB423),#N/A,IF(K423=0,0,_xlfn.STDEV.P($Z423:AB423)/K423*100)),#N/A)</f>
        <v>#N/A</v>
      </c>
      <c r="AH423" s="40" t="e">
        <f>IFERROR(IF(ISNA(AC423),#N/A,IF(L423=0,0,_xlfn.STDEV.P($Z423:AC423)/L423*100)),#N/A)</f>
        <v>#N/A</v>
      </c>
      <c r="AI423" s="40"/>
    </row>
    <row r="424" spans="1:35" x14ac:dyDescent="0.35">
      <c r="A424">
        <f t="shared" si="501"/>
        <v>18</v>
      </c>
      <c r="B424" s="35">
        <f t="array" ref="B424">IF(B423=0,0,MIN(IF(INDEX(DATOS,0,$N$2)=$U424,IF(ISNUMBER(INDEX(DATOS,0,$C424)),IF(INDEX(DATOS,0,$L$2)=0,IF(INDEX(DATOS,0,$M$2)=1,IF(ISNA(MATCH(INDEX(DATOS,0,$O$2),IF($E$7:E423=E424,$D$7:D423),0)),INDEX(DATOS,0,$K$2))))))))</f>
        <v>0</v>
      </c>
      <c r="C424" s="32">
        <f t="shared" si="502"/>
        <v>20</v>
      </c>
      <c r="D424" s="34" t="str">
        <f>IF($B424=0,"--",INDEX(DATOS,$B424,O$2))</f>
        <v>--</v>
      </c>
      <c r="E424" s="64" t="s">
        <v>1</v>
      </c>
      <c r="F424" s="36" t="str">
        <f t="shared" si="442"/>
        <v>--</v>
      </c>
      <c r="G424" s="109" t="e">
        <f>VLOOKUP($D424,LOC_UNICOS,G$2,0)</f>
        <v>#N/A</v>
      </c>
      <c r="H424" s="109" t="e">
        <f>VLOOKUP($D424,LOC_UNICOS,H$2,0)</f>
        <v>#N/A</v>
      </c>
      <c r="I424" s="38">
        <f t="array" ref="I424">IF($B424=0,-999,IF(COUNTIFS($Z424:Z424,#N/A)&gt;0,-999,AVERAGE($Z424:Z424)))</f>
        <v>-999</v>
      </c>
      <c r="J424" s="38">
        <f t="array" ref="J424">IF($B424=0,-999,IF(COUNTIFS($Z424:AA424,#N/A)&gt;0,-999,AVERAGE($Z424:AA424)))</f>
        <v>-999</v>
      </c>
      <c r="K424" s="38">
        <f t="array" ref="K424">IF($B424=0,-999,IF(COUNTIFS($Z424:AB424,#N/A)&gt;0,-999,AVERAGE($Z424:AB424)))</f>
        <v>-999</v>
      </c>
      <c r="L424" s="38">
        <f t="array" ref="L424">IF($B424=0,-999,IF(COUNTIFS($Z424:AC424,#N/A)&gt;0,-999,AVERAGE($Z424:AC424)))</f>
        <v>-999</v>
      </c>
      <c r="M424" s="38">
        <f t="shared" si="497"/>
        <v>-999</v>
      </c>
      <c r="N424" s="38">
        <f t="shared" si="480"/>
        <v>-999</v>
      </c>
      <c r="O424" s="38">
        <f t="shared" si="481"/>
        <v>-999</v>
      </c>
      <c r="P424" s="38">
        <f t="shared" si="482"/>
        <v>-999</v>
      </c>
      <c r="Q424" s="37">
        <f t="shared" si="498"/>
        <v>0</v>
      </c>
      <c r="R424" s="37">
        <f t="shared" si="470"/>
        <v>0</v>
      </c>
      <c r="S424" s="37">
        <f t="shared" si="471"/>
        <v>0</v>
      </c>
      <c r="T424" s="37">
        <f t="shared" si="472"/>
        <v>0</v>
      </c>
      <c r="U424" s="37">
        <f t="shared" si="499"/>
        <v>2018</v>
      </c>
      <c r="V424" s="37">
        <f t="shared" ref="V424:X424" si="518">U424-1</f>
        <v>2017</v>
      </c>
      <c r="W424" s="37">
        <f t="shared" si="518"/>
        <v>2016</v>
      </c>
      <c r="X424" s="37">
        <f t="shared" si="518"/>
        <v>2015</v>
      </c>
      <c r="Y424" s="39"/>
      <c r="Z424" s="62" t="e">
        <f>IFERROR(IF($B424=0,#N/A,AVERAGEIFS(INDEX(DATOS,0,$C424),INDEX(DATOS,0,$C424),"&lt;&gt;#N/D",INDEX(DATOS,0,$L$2),0,INDEX(DATOS,0,$M$2),1,INDEX(DATOS,0,$N$2),U424,INDEX(DATOS,0,$O$2),$D424)),#N/A)</f>
        <v>#N/A</v>
      </c>
      <c r="AA424" s="62" t="e">
        <f>IFERROR(IF($B424=0,#N/A,AVERAGEIFS(INDEX(DATOS,0,$C424),INDEX(DATOS,0,$C424),"&lt;&gt;#N/D",INDEX(DATOS,0,$L$2),0,INDEX(DATOS,0,$M$2),1,INDEX(DATOS,0,$N$2),V424,INDEX(DATOS,0,$O$2),$D424)),#N/A)</f>
        <v>#N/A</v>
      </c>
      <c r="AB424" s="62" t="e">
        <f>IFERROR(IF($B424=0,#N/A,AVERAGEIFS(INDEX(DATOS,0,$C424),INDEX(DATOS,0,$C424),"&lt;&gt;#N/D",INDEX(DATOS,0,$L$2),0,INDEX(DATOS,0,$M$2),1,INDEX(DATOS,0,$N$2),W424,INDEX(DATOS,0,$O$2),$D424)),#N/A)</f>
        <v>#N/A</v>
      </c>
      <c r="AC424" s="62" t="e">
        <f>IFERROR(IF($B424=0,#N/A,AVERAGEIFS(INDEX(DATOS,0,$C424),INDEX(DATOS,0,$C424),"&lt;&gt;#N/D",INDEX(DATOS,0,$L$2),0,INDEX(DATOS,0,$M$2),1,INDEX(DATOS,0,$N$2),X424,INDEX(DATOS,0,$O$2),$D424)),#N/A)</f>
        <v>#N/A</v>
      </c>
      <c r="AD424" s="33"/>
      <c r="AE424" s="40" t="e">
        <f>IFERROR(IF(ISNA(Z424),#N/A,IF(I424=0,0,_xlfn.STDEV.P($Z424:Z424)/I424*100)),#N/A)</f>
        <v>#N/A</v>
      </c>
      <c r="AF424" s="40" t="e">
        <f>IFERROR(IF(ISNA(AA424),#N/A,IF(J424=0,0,_xlfn.STDEV.P($Z424:AA424)/J424*100)),#N/A)</f>
        <v>#N/A</v>
      </c>
      <c r="AG424" s="40" t="e">
        <f>IFERROR(IF(ISNA(AB424),#N/A,IF(K424=0,0,_xlfn.STDEV.P($Z424:AB424)/K424*100)),#N/A)</f>
        <v>#N/A</v>
      </c>
      <c r="AH424" s="40" t="e">
        <f>IFERROR(IF(ISNA(AC424),#N/A,IF(L424=0,0,_xlfn.STDEV.P($Z424:AC424)/L424*100)),#N/A)</f>
        <v>#N/A</v>
      </c>
      <c r="AI424" s="40"/>
    </row>
    <row r="425" spans="1:35" x14ac:dyDescent="0.35">
      <c r="A425">
        <f t="shared" si="501"/>
        <v>19</v>
      </c>
      <c r="B425" s="35">
        <f t="array" ref="B425">IF(B424=0,0,MIN(IF(INDEX(DATOS,0,$N$2)=$U425,IF(ISNUMBER(INDEX(DATOS,0,$C425)),IF(INDEX(DATOS,0,$L$2)=0,IF(INDEX(DATOS,0,$M$2)=1,IF(ISNA(MATCH(INDEX(DATOS,0,$O$2),IF($E$7:E424=E425,$D$7:D424),0)),INDEX(DATOS,0,$K$2))))))))</f>
        <v>0</v>
      </c>
      <c r="C425" s="32">
        <f t="shared" si="502"/>
        <v>20</v>
      </c>
      <c r="D425" s="34" t="str">
        <f>IF($B425=0,"--",INDEX(DATOS,$B425,O$2))</f>
        <v>--</v>
      </c>
      <c r="E425" s="64" t="s">
        <v>1</v>
      </c>
      <c r="F425" s="36" t="str">
        <f t="shared" si="442"/>
        <v>--</v>
      </c>
      <c r="G425" s="109" t="e">
        <f>VLOOKUP($D425,LOC_UNICOS,G$2,0)</f>
        <v>#N/A</v>
      </c>
      <c r="H425" s="109" t="e">
        <f>VLOOKUP($D425,LOC_UNICOS,H$2,0)</f>
        <v>#N/A</v>
      </c>
      <c r="I425" s="38">
        <f t="array" ref="I425">IF($B425=0,-999,IF(COUNTIFS($Z425:Z425,#N/A)&gt;0,-999,AVERAGE($Z425:Z425)))</f>
        <v>-999</v>
      </c>
      <c r="J425" s="38">
        <f t="array" ref="J425">IF($B425=0,-999,IF(COUNTIFS($Z425:AA425,#N/A)&gt;0,-999,AVERAGE($Z425:AA425)))</f>
        <v>-999</v>
      </c>
      <c r="K425" s="38">
        <f t="array" ref="K425">IF($B425=0,-999,IF(COUNTIFS($Z425:AB425,#N/A)&gt;0,-999,AVERAGE($Z425:AB425)))</f>
        <v>-999</v>
      </c>
      <c r="L425" s="38">
        <f t="array" ref="L425">IF($B425=0,-999,IF(COUNTIFS($Z425:AC425,#N/A)&gt;0,-999,AVERAGE($Z425:AC425)))</f>
        <v>-999</v>
      </c>
      <c r="M425" s="38">
        <f t="shared" si="497"/>
        <v>-999</v>
      </c>
      <c r="N425" s="38">
        <f t="shared" si="480"/>
        <v>-999</v>
      </c>
      <c r="O425" s="38">
        <f t="shared" si="481"/>
        <v>-999</v>
      </c>
      <c r="P425" s="38">
        <f t="shared" si="482"/>
        <v>-999</v>
      </c>
      <c r="Q425" s="37">
        <f t="shared" si="498"/>
        <v>0</v>
      </c>
      <c r="R425" s="37">
        <f t="shared" si="470"/>
        <v>0</v>
      </c>
      <c r="S425" s="37">
        <f t="shared" si="471"/>
        <v>0</v>
      </c>
      <c r="T425" s="37">
        <f t="shared" si="472"/>
        <v>0</v>
      </c>
      <c r="U425" s="37">
        <f t="shared" si="499"/>
        <v>2018</v>
      </c>
      <c r="V425" s="37">
        <f t="shared" ref="V425:X425" si="519">U425-1</f>
        <v>2017</v>
      </c>
      <c r="W425" s="37">
        <f t="shared" si="519"/>
        <v>2016</v>
      </c>
      <c r="X425" s="37">
        <f t="shared" si="519"/>
        <v>2015</v>
      </c>
      <c r="Y425" s="39"/>
      <c r="Z425" s="62" t="e">
        <f>IFERROR(IF($B425=0,#N/A,AVERAGEIFS(INDEX(DATOS,0,$C425),INDEX(DATOS,0,$C425),"&lt;&gt;#N/D",INDEX(DATOS,0,$L$2),0,INDEX(DATOS,0,$M$2),1,INDEX(DATOS,0,$N$2),U425,INDEX(DATOS,0,$O$2),$D425)),#N/A)</f>
        <v>#N/A</v>
      </c>
      <c r="AA425" s="62" t="e">
        <f>IFERROR(IF($B425=0,#N/A,AVERAGEIFS(INDEX(DATOS,0,$C425),INDEX(DATOS,0,$C425),"&lt;&gt;#N/D",INDEX(DATOS,0,$L$2),0,INDEX(DATOS,0,$M$2),1,INDEX(DATOS,0,$N$2),V425,INDEX(DATOS,0,$O$2),$D425)),#N/A)</f>
        <v>#N/A</v>
      </c>
      <c r="AB425" s="62" t="e">
        <f>IFERROR(IF($B425=0,#N/A,AVERAGEIFS(INDEX(DATOS,0,$C425),INDEX(DATOS,0,$C425),"&lt;&gt;#N/D",INDEX(DATOS,0,$L$2),0,INDEX(DATOS,0,$M$2),1,INDEX(DATOS,0,$N$2),W425,INDEX(DATOS,0,$O$2),$D425)),#N/A)</f>
        <v>#N/A</v>
      </c>
      <c r="AC425" s="62" t="e">
        <f>IFERROR(IF($B425=0,#N/A,AVERAGEIFS(INDEX(DATOS,0,$C425),INDEX(DATOS,0,$C425),"&lt;&gt;#N/D",INDEX(DATOS,0,$L$2),0,INDEX(DATOS,0,$M$2),1,INDEX(DATOS,0,$N$2),X425,INDEX(DATOS,0,$O$2),$D425)),#N/A)</f>
        <v>#N/A</v>
      </c>
      <c r="AD425" s="33"/>
      <c r="AE425" s="40" t="e">
        <f>IFERROR(IF(ISNA(Z425),#N/A,IF(I425=0,0,_xlfn.STDEV.P($Z425:Z425)/I425*100)),#N/A)</f>
        <v>#N/A</v>
      </c>
      <c r="AF425" s="40" t="e">
        <f>IFERROR(IF(ISNA(AA425),#N/A,IF(J425=0,0,_xlfn.STDEV.P($Z425:AA425)/J425*100)),#N/A)</f>
        <v>#N/A</v>
      </c>
      <c r="AG425" s="40" t="e">
        <f>IFERROR(IF(ISNA(AB425),#N/A,IF(K425=0,0,_xlfn.STDEV.P($Z425:AB425)/K425*100)),#N/A)</f>
        <v>#N/A</v>
      </c>
      <c r="AH425" s="40" t="e">
        <f>IFERROR(IF(ISNA(AC425),#N/A,IF(L425=0,0,_xlfn.STDEV.P($Z425:AC425)/L425*100)),#N/A)</f>
        <v>#N/A</v>
      </c>
      <c r="AI425" s="40"/>
    </row>
    <row r="426" spans="1:35" x14ac:dyDescent="0.35">
      <c r="A426">
        <f t="shared" si="501"/>
        <v>20</v>
      </c>
      <c r="B426" s="35">
        <f t="array" ref="B426">IF(B425=0,0,MIN(IF(INDEX(DATOS,0,$N$2)=$U426,IF(ISNUMBER(INDEX(DATOS,0,$C426)),IF(INDEX(DATOS,0,$L$2)=0,IF(INDEX(DATOS,0,$M$2)=1,IF(ISNA(MATCH(INDEX(DATOS,0,$O$2),IF($E$7:E425=E426,$D$7:D425),0)),INDEX(DATOS,0,$K$2))))))))</f>
        <v>0</v>
      </c>
      <c r="C426" s="32">
        <f t="shared" si="502"/>
        <v>20</v>
      </c>
      <c r="D426" s="34" t="str">
        <f>IF($B426=0,"--",INDEX(DATOS,$B426,O$2))</f>
        <v>--</v>
      </c>
      <c r="E426" s="64" t="s">
        <v>1</v>
      </c>
      <c r="F426" s="36" t="str">
        <f t="shared" si="442"/>
        <v>--</v>
      </c>
      <c r="G426" s="109" t="e">
        <f>VLOOKUP($D426,LOC_UNICOS,G$2,0)</f>
        <v>#N/A</v>
      </c>
      <c r="H426" s="109" t="e">
        <f>VLOOKUP($D426,LOC_UNICOS,H$2,0)</f>
        <v>#N/A</v>
      </c>
      <c r="I426" s="38">
        <f t="array" ref="I426">IF($B426=0,-999,IF(COUNTIFS($Z426:Z426,#N/A)&gt;0,-999,AVERAGE($Z426:Z426)))</f>
        <v>-999</v>
      </c>
      <c r="J426" s="38">
        <f t="array" ref="J426">IF($B426=0,-999,IF(COUNTIFS($Z426:AA426,#N/A)&gt;0,-999,AVERAGE($Z426:AA426)))</f>
        <v>-999</v>
      </c>
      <c r="K426" s="38">
        <f t="array" ref="K426">IF($B426=0,-999,IF(COUNTIFS($Z426:AB426,#N/A)&gt;0,-999,AVERAGE($Z426:AB426)))</f>
        <v>-999</v>
      </c>
      <c r="L426" s="38">
        <f t="array" ref="L426">IF($B426=0,-999,IF(COUNTIFS($Z426:AC426,#N/A)&gt;0,-999,AVERAGE($Z426:AC426)))</f>
        <v>-999</v>
      </c>
      <c r="M426" s="38">
        <f t="shared" si="497"/>
        <v>-999</v>
      </c>
      <c r="N426" s="38">
        <f t="shared" si="480"/>
        <v>-999</v>
      </c>
      <c r="O426" s="38">
        <f t="shared" si="481"/>
        <v>-999</v>
      </c>
      <c r="P426" s="38">
        <f t="shared" si="482"/>
        <v>-999</v>
      </c>
      <c r="Q426" s="37">
        <f t="shared" si="498"/>
        <v>0</v>
      </c>
      <c r="R426" s="37">
        <f t="shared" si="470"/>
        <v>0</v>
      </c>
      <c r="S426" s="37">
        <f t="shared" si="471"/>
        <v>0</v>
      </c>
      <c r="T426" s="37">
        <f t="shared" si="472"/>
        <v>0</v>
      </c>
      <c r="U426" s="37">
        <f t="shared" si="499"/>
        <v>2018</v>
      </c>
      <c r="V426" s="37">
        <f t="shared" ref="V426:X426" si="520">U426-1</f>
        <v>2017</v>
      </c>
      <c r="W426" s="37">
        <f t="shared" si="520"/>
        <v>2016</v>
      </c>
      <c r="X426" s="37">
        <f t="shared" si="520"/>
        <v>2015</v>
      </c>
      <c r="Y426" s="39"/>
      <c r="Z426" s="62" t="e">
        <f>IFERROR(IF($B426=0,#N/A,AVERAGEIFS(INDEX(DATOS,0,$C426),INDEX(DATOS,0,$C426),"&lt;&gt;#N/D",INDEX(DATOS,0,$L$2),0,INDEX(DATOS,0,$M$2),1,INDEX(DATOS,0,$N$2),U426,INDEX(DATOS,0,$O$2),$D426)),#N/A)</f>
        <v>#N/A</v>
      </c>
      <c r="AA426" s="62" t="e">
        <f>IFERROR(IF($B426=0,#N/A,AVERAGEIFS(INDEX(DATOS,0,$C426),INDEX(DATOS,0,$C426),"&lt;&gt;#N/D",INDEX(DATOS,0,$L$2),0,INDEX(DATOS,0,$M$2),1,INDEX(DATOS,0,$N$2),V426,INDEX(DATOS,0,$O$2),$D426)),#N/A)</f>
        <v>#N/A</v>
      </c>
      <c r="AB426" s="62" t="e">
        <f>IFERROR(IF($B426=0,#N/A,AVERAGEIFS(INDEX(DATOS,0,$C426),INDEX(DATOS,0,$C426),"&lt;&gt;#N/D",INDEX(DATOS,0,$L$2),0,INDEX(DATOS,0,$M$2),1,INDEX(DATOS,0,$N$2),W426,INDEX(DATOS,0,$O$2),$D426)),#N/A)</f>
        <v>#N/A</v>
      </c>
      <c r="AC426" s="62" t="e">
        <f>IFERROR(IF($B426=0,#N/A,AVERAGEIFS(INDEX(DATOS,0,$C426),INDEX(DATOS,0,$C426),"&lt;&gt;#N/D",INDEX(DATOS,0,$L$2),0,INDEX(DATOS,0,$M$2),1,INDEX(DATOS,0,$N$2),X426,INDEX(DATOS,0,$O$2),$D426)),#N/A)</f>
        <v>#N/A</v>
      </c>
      <c r="AD426" s="33"/>
      <c r="AE426" s="40" t="e">
        <f>IFERROR(IF(ISNA(Z426),#N/A,IF(I426=0,0,_xlfn.STDEV.P($Z426:Z426)/I426*100)),#N/A)</f>
        <v>#N/A</v>
      </c>
      <c r="AF426" s="40" t="e">
        <f>IFERROR(IF(ISNA(AA426),#N/A,IF(J426=0,0,_xlfn.STDEV.P($Z426:AA426)/J426*100)),#N/A)</f>
        <v>#N/A</v>
      </c>
      <c r="AG426" s="40" t="e">
        <f>IFERROR(IF(ISNA(AB426),#N/A,IF(K426=0,0,_xlfn.STDEV.P($Z426:AB426)/K426*100)),#N/A)</f>
        <v>#N/A</v>
      </c>
      <c r="AH426" s="40" t="e">
        <f>IFERROR(IF(ISNA(AC426),#N/A,IF(L426=0,0,_xlfn.STDEV.P($Z426:AC426)/L426*100)),#N/A)</f>
        <v>#N/A</v>
      </c>
      <c r="AI426" s="40"/>
    </row>
    <row r="427" spans="1:35" x14ac:dyDescent="0.35">
      <c r="A427">
        <f t="shared" si="501"/>
        <v>21</v>
      </c>
      <c r="B427" s="35">
        <f t="array" ref="B427">IF(B426=0,0,MIN(IF(INDEX(DATOS,0,$N$2)=$U427,IF(ISNUMBER(INDEX(DATOS,0,$C427)),IF(INDEX(DATOS,0,$L$2)=0,IF(INDEX(DATOS,0,$M$2)=1,IF(ISNA(MATCH(INDEX(DATOS,0,$O$2),IF($E$7:E426=E427,$D$7:D426),0)),INDEX(DATOS,0,$K$2))))))))</f>
        <v>0</v>
      </c>
      <c r="C427" s="32">
        <f t="shared" si="502"/>
        <v>20</v>
      </c>
      <c r="D427" s="34" t="str">
        <f>IF($B427=0,"--",INDEX(DATOS,$B427,O$2))</f>
        <v>--</v>
      </c>
      <c r="E427" s="64" t="s">
        <v>1</v>
      </c>
      <c r="F427" s="36" t="str">
        <f t="shared" si="442"/>
        <v>--</v>
      </c>
      <c r="G427" s="109" t="e">
        <f>VLOOKUP($D427,LOC_UNICOS,G$2,0)</f>
        <v>#N/A</v>
      </c>
      <c r="H427" s="109" t="e">
        <f>VLOOKUP($D427,LOC_UNICOS,H$2,0)</f>
        <v>#N/A</v>
      </c>
      <c r="I427" s="38">
        <f t="array" ref="I427">IF($B427=0,-999,IF(COUNTIFS($Z427:Z427,#N/A)&gt;0,-999,AVERAGE($Z427:Z427)))</f>
        <v>-999</v>
      </c>
      <c r="J427" s="38">
        <f t="array" ref="J427">IF($B427=0,-999,IF(COUNTIFS($Z427:AA427,#N/A)&gt;0,-999,AVERAGE($Z427:AA427)))</f>
        <v>-999</v>
      </c>
      <c r="K427" s="38">
        <f t="array" ref="K427">IF($B427=0,-999,IF(COUNTIFS($Z427:AB427,#N/A)&gt;0,-999,AVERAGE($Z427:AB427)))</f>
        <v>-999</v>
      </c>
      <c r="L427" s="38">
        <f t="array" ref="L427">IF($B427=0,-999,IF(COUNTIFS($Z427:AC427,#N/A)&gt;0,-999,AVERAGE($Z427:AC427)))</f>
        <v>-999</v>
      </c>
      <c r="M427" s="38">
        <f t="shared" si="497"/>
        <v>-999</v>
      </c>
      <c r="N427" s="38">
        <f t="shared" si="480"/>
        <v>-999</v>
      </c>
      <c r="O427" s="38">
        <f t="shared" si="481"/>
        <v>-999</v>
      </c>
      <c r="P427" s="38">
        <f t="shared" si="482"/>
        <v>-999</v>
      </c>
      <c r="Q427" s="37">
        <f t="shared" si="498"/>
        <v>0</v>
      </c>
      <c r="R427" s="37">
        <f t="shared" si="470"/>
        <v>0</v>
      </c>
      <c r="S427" s="37">
        <f t="shared" si="471"/>
        <v>0</v>
      </c>
      <c r="T427" s="37">
        <f t="shared" si="472"/>
        <v>0</v>
      </c>
      <c r="U427" s="37">
        <f t="shared" si="499"/>
        <v>2018</v>
      </c>
      <c r="V427" s="37">
        <f t="shared" ref="V427:X427" si="521">U427-1</f>
        <v>2017</v>
      </c>
      <c r="W427" s="37">
        <f t="shared" si="521"/>
        <v>2016</v>
      </c>
      <c r="X427" s="37">
        <f t="shared" si="521"/>
        <v>2015</v>
      </c>
      <c r="Y427" s="39"/>
      <c r="Z427" s="62" t="e">
        <f>IFERROR(IF($B427=0,#N/A,AVERAGEIFS(INDEX(DATOS,0,$C427),INDEX(DATOS,0,$C427),"&lt;&gt;#N/D",INDEX(DATOS,0,$L$2),0,INDEX(DATOS,0,$M$2),1,INDEX(DATOS,0,$N$2),U427,INDEX(DATOS,0,$O$2),$D427)),#N/A)</f>
        <v>#N/A</v>
      </c>
      <c r="AA427" s="62" t="e">
        <f>IFERROR(IF($B427=0,#N/A,AVERAGEIFS(INDEX(DATOS,0,$C427),INDEX(DATOS,0,$C427),"&lt;&gt;#N/D",INDEX(DATOS,0,$L$2),0,INDEX(DATOS,0,$M$2),1,INDEX(DATOS,0,$N$2),V427,INDEX(DATOS,0,$O$2),$D427)),#N/A)</f>
        <v>#N/A</v>
      </c>
      <c r="AB427" s="62" t="e">
        <f>IFERROR(IF($B427=0,#N/A,AVERAGEIFS(INDEX(DATOS,0,$C427),INDEX(DATOS,0,$C427),"&lt;&gt;#N/D",INDEX(DATOS,0,$L$2),0,INDEX(DATOS,0,$M$2),1,INDEX(DATOS,0,$N$2),W427,INDEX(DATOS,0,$O$2),$D427)),#N/A)</f>
        <v>#N/A</v>
      </c>
      <c r="AC427" s="62" t="e">
        <f>IFERROR(IF($B427=0,#N/A,AVERAGEIFS(INDEX(DATOS,0,$C427),INDEX(DATOS,0,$C427),"&lt;&gt;#N/D",INDEX(DATOS,0,$L$2),0,INDEX(DATOS,0,$M$2),1,INDEX(DATOS,0,$N$2),X427,INDEX(DATOS,0,$O$2),$D427)),#N/A)</f>
        <v>#N/A</v>
      </c>
      <c r="AD427" s="33"/>
      <c r="AE427" s="40" t="e">
        <f>IFERROR(IF(ISNA(Z427),#N/A,IF(I427=0,0,_xlfn.STDEV.P($Z427:Z427)/I427*100)),#N/A)</f>
        <v>#N/A</v>
      </c>
      <c r="AF427" s="40" t="e">
        <f>IFERROR(IF(ISNA(AA427),#N/A,IF(J427=0,0,_xlfn.STDEV.P($Z427:AA427)/J427*100)),#N/A)</f>
        <v>#N/A</v>
      </c>
      <c r="AG427" s="40" t="e">
        <f>IFERROR(IF(ISNA(AB427),#N/A,IF(K427=0,0,_xlfn.STDEV.P($Z427:AB427)/K427*100)),#N/A)</f>
        <v>#N/A</v>
      </c>
      <c r="AH427" s="40" t="e">
        <f>IFERROR(IF(ISNA(AC427),#N/A,IF(L427=0,0,_xlfn.STDEV.P($Z427:AC427)/L427*100)),#N/A)</f>
        <v>#N/A</v>
      </c>
      <c r="AI427" s="40"/>
    </row>
    <row r="428" spans="1:35" x14ac:dyDescent="0.35">
      <c r="A428">
        <f t="shared" si="501"/>
        <v>22</v>
      </c>
      <c r="B428" s="35">
        <f t="array" ref="B428">IF(B427=0,0,MIN(IF(INDEX(DATOS,0,$N$2)=$U428,IF(ISNUMBER(INDEX(DATOS,0,$C428)),IF(INDEX(DATOS,0,$L$2)=0,IF(INDEX(DATOS,0,$M$2)=1,IF(ISNA(MATCH(INDEX(DATOS,0,$O$2),IF($E$7:E427=E428,$D$7:D427),0)),INDEX(DATOS,0,$K$2))))))))</f>
        <v>0</v>
      </c>
      <c r="C428" s="32">
        <f t="shared" si="502"/>
        <v>20</v>
      </c>
      <c r="D428" s="34" t="str">
        <f>IF($B428=0,"--",INDEX(DATOS,$B428,O$2))</f>
        <v>--</v>
      </c>
      <c r="E428" s="64" t="s">
        <v>1</v>
      </c>
      <c r="F428" s="36" t="str">
        <f t="shared" si="442"/>
        <v>--</v>
      </c>
      <c r="G428" s="109" t="e">
        <f>VLOOKUP($D428,LOC_UNICOS,G$2,0)</f>
        <v>#N/A</v>
      </c>
      <c r="H428" s="109" t="e">
        <f>VLOOKUP($D428,LOC_UNICOS,H$2,0)</f>
        <v>#N/A</v>
      </c>
      <c r="I428" s="38">
        <f t="array" ref="I428">IF($B428=0,-999,IF(COUNTIFS($Z428:Z428,#N/A)&gt;0,-999,AVERAGE($Z428:Z428)))</f>
        <v>-999</v>
      </c>
      <c r="J428" s="38">
        <f t="array" ref="J428">IF($B428=0,-999,IF(COUNTIFS($Z428:AA428,#N/A)&gt;0,-999,AVERAGE($Z428:AA428)))</f>
        <v>-999</v>
      </c>
      <c r="K428" s="38">
        <f t="array" ref="K428">IF($B428=0,-999,IF(COUNTIFS($Z428:AB428,#N/A)&gt;0,-999,AVERAGE($Z428:AB428)))</f>
        <v>-999</v>
      </c>
      <c r="L428" s="38">
        <f t="array" ref="L428">IF($B428=0,-999,IF(COUNTIFS($Z428:AC428,#N/A)&gt;0,-999,AVERAGE($Z428:AC428)))</f>
        <v>-999</v>
      </c>
      <c r="M428" s="38">
        <f t="shared" si="497"/>
        <v>-999</v>
      </c>
      <c r="N428" s="38">
        <f t="shared" si="480"/>
        <v>-999</v>
      </c>
      <c r="O428" s="38">
        <f t="shared" si="481"/>
        <v>-999</v>
      </c>
      <c r="P428" s="38">
        <f t="shared" si="482"/>
        <v>-999</v>
      </c>
      <c r="Q428" s="37">
        <f t="shared" si="498"/>
        <v>0</v>
      </c>
      <c r="R428" s="37">
        <f t="shared" si="470"/>
        <v>0</v>
      </c>
      <c r="S428" s="37">
        <f t="shared" si="471"/>
        <v>0</v>
      </c>
      <c r="T428" s="37">
        <f t="shared" si="472"/>
        <v>0</v>
      </c>
      <c r="U428" s="37">
        <f t="shared" si="499"/>
        <v>2018</v>
      </c>
      <c r="V428" s="37">
        <f t="shared" ref="V428:X428" si="522">U428-1</f>
        <v>2017</v>
      </c>
      <c r="W428" s="37">
        <f t="shared" si="522"/>
        <v>2016</v>
      </c>
      <c r="X428" s="37">
        <f t="shared" si="522"/>
        <v>2015</v>
      </c>
      <c r="Y428" s="39"/>
      <c r="Z428" s="62" t="e">
        <f>IFERROR(IF($B428=0,#N/A,AVERAGEIFS(INDEX(DATOS,0,$C428),INDEX(DATOS,0,$C428),"&lt;&gt;#N/D",INDEX(DATOS,0,$L$2),0,INDEX(DATOS,0,$M$2),1,INDEX(DATOS,0,$N$2),U428,INDEX(DATOS,0,$O$2),$D428)),#N/A)</f>
        <v>#N/A</v>
      </c>
      <c r="AA428" s="62" t="e">
        <f>IFERROR(IF($B428=0,#N/A,AVERAGEIFS(INDEX(DATOS,0,$C428),INDEX(DATOS,0,$C428),"&lt;&gt;#N/D",INDEX(DATOS,0,$L$2),0,INDEX(DATOS,0,$M$2),1,INDEX(DATOS,0,$N$2),V428,INDEX(DATOS,0,$O$2),$D428)),#N/A)</f>
        <v>#N/A</v>
      </c>
      <c r="AB428" s="62" t="e">
        <f>IFERROR(IF($B428=0,#N/A,AVERAGEIFS(INDEX(DATOS,0,$C428),INDEX(DATOS,0,$C428),"&lt;&gt;#N/D",INDEX(DATOS,0,$L$2),0,INDEX(DATOS,0,$M$2),1,INDEX(DATOS,0,$N$2),W428,INDEX(DATOS,0,$O$2),$D428)),#N/A)</f>
        <v>#N/A</v>
      </c>
      <c r="AC428" s="62" t="e">
        <f>IFERROR(IF($B428=0,#N/A,AVERAGEIFS(INDEX(DATOS,0,$C428),INDEX(DATOS,0,$C428),"&lt;&gt;#N/D",INDEX(DATOS,0,$L$2),0,INDEX(DATOS,0,$M$2),1,INDEX(DATOS,0,$N$2),X428,INDEX(DATOS,0,$O$2),$D428)),#N/A)</f>
        <v>#N/A</v>
      </c>
      <c r="AD428" s="33"/>
      <c r="AE428" s="40" t="e">
        <f>IFERROR(IF(ISNA(Z428),#N/A,IF(I428=0,0,_xlfn.STDEV.P($Z428:Z428)/I428*100)),#N/A)</f>
        <v>#N/A</v>
      </c>
      <c r="AF428" s="40" t="e">
        <f>IFERROR(IF(ISNA(AA428),#N/A,IF(J428=0,0,_xlfn.STDEV.P($Z428:AA428)/J428*100)),#N/A)</f>
        <v>#N/A</v>
      </c>
      <c r="AG428" s="40" t="e">
        <f>IFERROR(IF(ISNA(AB428),#N/A,IF(K428=0,0,_xlfn.STDEV.P($Z428:AB428)/K428*100)),#N/A)</f>
        <v>#N/A</v>
      </c>
      <c r="AH428" s="40" t="e">
        <f>IFERROR(IF(ISNA(AC428),#N/A,IF(L428=0,0,_xlfn.STDEV.P($Z428:AC428)/L428*100)),#N/A)</f>
        <v>#N/A</v>
      </c>
      <c r="AI428" s="40"/>
    </row>
    <row r="429" spans="1:35" x14ac:dyDescent="0.35">
      <c r="A429">
        <f t="shared" si="501"/>
        <v>23</v>
      </c>
      <c r="B429" s="35">
        <f t="array" ref="B429">IF(B428=0,0,MIN(IF(INDEX(DATOS,0,$N$2)=$U429,IF(ISNUMBER(INDEX(DATOS,0,$C429)),IF(INDEX(DATOS,0,$L$2)=0,IF(INDEX(DATOS,0,$M$2)=1,IF(ISNA(MATCH(INDEX(DATOS,0,$O$2),IF($E$7:E428=E429,$D$7:D428),0)),INDEX(DATOS,0,$K$2))))))))</f>
        <v>0</v>
      </c>
      <c r="C429" s="32">
        <f t="shared" si="502"/>
        <v>20</v>
      </c>
      <c r="D429" s="34" t="str">
        <f>IF($B429=0,"--",INDEX(DATOS,$B429,O$2))</f>
        <v>--</v>
      </c>
      <c r="E429" s="64" t="s">
        <v>1</v>
      </c>
      <c r="F429" s="36" t="str">
        <f t="shared" ref="F429:F492" si="523">IFERROR(SUBSTITUTE(MID(D429,1,FIND(",",D429)-1),"Departamento de","Dpto."),D429)</f>
        <v>--</v>
      </c>
      <c r="G429" s="109" t="e">
        <f>VLOOKUP($D429,LOC_UNICOS,G$2,0)</f>
        <v>#N/A</v>
      </c>
      <c r="H429" s="109" t="e">
        <f>VLOOKUP($D429,LOC_UNICOS,H$2,0)</f>
        <v>#N/A</v>
      </c>
      <c r="I429" s="38">
        <f t="array" ref="I429">IF($B429=0,-999,IF(COUNTIFS($Z429:Z429,#N/A)&gt;0,-999,AVERAGE($Z429:Z429)))</f>
        <v>-999</v>
      </c>
      <c r="J429" s="38">
        <f t="array" ref="J429">IF($B429=0,-999,IF(COUNTIFS($Z429:AA429,#N/A)&gt;0,-999,AVERAGE($Z429:AA429)))</f>
        <v>-999</v>
      </c>
      <c r="K429" s="38">
        <f t="array" ref="K429">IF($B429=0,-999,IF(COUNTIFS($Z429:AB429,#N/A)&gt;0,-999,AVERAGE($Z429:AB429)))</f>
        <v>-999</v>
      </c>
      <c r="L429" s="38">
        <f t="array" ref="L429">IF($B429=0,-999,IF(COUNTIFS($Z429:AC429,#N/A)&gt;0,-999,AVERAGE($Z429:AC429)))</f>
        <v>-999</v>
      </c>
      <c r="M429" s="38">
        <f t="shared" si="497"/>
        <v>-999</v>
      </c>
      <c r="N429" s="38">
        <f t="shared" si="480"/>
        <v>-999</v>
      </c>
      <c r="O429" s="38">
        <f t="shared" si="481"/>
        <v>-999</v>
      </c>
      <c r="P429" s="38">
        <f t="shared" si="482"/>
        <v>-999</v>
      </c>
      <c r="Q429" s="37">
        <f t="shared" si="498"/>
        <v>0</v>
      </c>
      <c r="R429" s="37">
        <f t="shared" si="470"/>
        <v>0</v>
      </c>
      <c r="S429" s="37">
        <f t="shared" si="471"/>
        <v>0</v>
      </c>
      <c r="T429" s="37">
        <f t="shared" si="472"/>
        <v>0</v>
      </c>
      <c r="U429" s="37">
        <f t="shared" si="499"/>
        <v>2018</v>
      </c>
      <c r="V429" s="37">
        <f t="shared" ref="V429:X429" si="524">U429-1</f>
        <v>2017</v>
      </c>
      <c r="W429" s="37">
        <f t="shared" si="524"/>
        <v>2016</v>
      </c>
      <c r="X429" s="37">
        <f t="shared" si="524"/>
        <v>2015</v>
      </c>
      <c r="Y429" s="39"/>
      <c r="Z429" s="62" t="e">
        <f>IFERROR(IF($B429=0,#N/A,AVERAGEIFS(INDEX(DATOS,0,$C429),INDEX(DATOS,0,$C429),"&lt;&gt;#N/D",INDEX(DATOS,0,$L$2),0,INDEX(DATOS,0,$M$2),1,INDEX(DATOS,0,$N$2),U429,INDEX(DATOS,0,$O$2),$D429)),#N/A)</f>
        <v>#N/A</v>
      </c>
      <c r="AA429" s="62" t="e">
        <f>IFERROR(IF($B429=0,#N/A,AVERAGEIFS(INDEX(DATOS,0,$C429),INDEX(DATOS,0,$C429),"&lt;&gt;#N/D",INDEX(DATOS,0,$L$2),0,INDEX(DATOS,0,$M$2),1,INDEX(DATOS,0,$N$2),V429,INDEX(DATOS,0,$O$2),$D429)),#N/A)</f>
        <v>#N/A</v>
      </c>
      <c r="AB429" s="62" t="e">
        <f>IFERROR(IF($B429=0,#N/A,AVERAGEIFS(INDEX(DATOS,0,$C429),INDEX(DATOS,0,$C429),"&lt;&gt;#N/D",INDEX(DATOS,0,$L$2),0,INDEX(DATOS,0,$M$2),1,INDEX(DATOS,0,$N$2),W429,INDEX(DATOS,0,$O$2),$D429)),#N/A)</f>
        <v>#N/A</v>
      </c>
      <c r="AC429" s="62" t="e">
        <f>IFERROR(IF($B429=0,#N/A,AVERAGEIFS(INDEX(DATOS,0,$C429),INDEX(DATOS,0,$C429),"&lt;&gt;#N/D",INDEX(DATOS,0,$L$2),0,INDEX(DATOS,0,$M$2),1,INDEX(DATOS,0,$N$2),X429,INDEX(DATOS,0,$O$2),$D429)),#N/A)</f>
        <v>#N/A</v>
      </c>
      <c r="AD429" s="33"/>
      <c r="AE429" s="40" t="e">
        <f>IFERROR(IF(ISNA(Z429),#N/A,IF(I429=0,0,_xlfn.STDEV.P($Z429:Z429)/I429*100)),#N/A)</f>
        <v>#N/A</v>
      </c>
      <c r="AF429" s="40" t="e">
        <f>IFERROR(IF(ISNA(AA429),#N/A,IF(J429=0,0,_xlfn.STDEV.P($Z429:AA429)/J429*100)),#N/A)</f>
        <v>#N/A</v>
      </c>
      <c r="AG429" s="40" t="e">
        <f>IFERROR(IF(ISNA(AB429),#N/A,IF(K429=0,0,_xlfn.STDEV.P($Z429:AB429)/K429*100)),#N/A)</f>
        <v>#N/A</v>
      </c>
      <c r="AH429" s="40" t="e">
        <f>IFERROR(IF(ISNA(AC429),#N/A,IF(L429=0,0,_xlfn.STDEV.P($Z429:AC429)/L429*100)),#N/A)</f>
        <v>#N/A</v>
      </c>
      <c r="AI429" s="40"/>
    </row>
    <row r="430" spans="1:35" x14ac:dyDescent="0.35">
      <c r="A430">
        <f t="shared" si="501"/>
        <v>24</v>
      </c>
      <c r="B430" s="35">
        <f t="array" ref="B430">IF(B429=0,0,MIN(IF(INDEX(DATOS,0,$N$2)=$U430,IF(ISNUMBER(INDEX(DATOS,0,$C430)),IF(INDEX(DATOS,0,$L$2)=0,IF(INDEX(DATOS,0,$M$2)=1,IF(ISNA(MATCH(INDEX(DATOS,0,$O$2),IF($E$7:E429=E430,$D$7:D429),0)),INDEX(DATOS,0,$K$2))))))))</f>
        <v>0</v>
      </c>
      <c r="C430" s="32">
        <f t="shared" si="502"/>
        <v>20</v>
      </c>
      <c r="D430" s="34" t="str">
        <f>IF($B430=0,"--",INDEX(DATOS,$B430,O$2))</f>
        <v>--</v>
      </c>
      <c r="E430" s="64" t="s">
        <v>1</v>
      </c>
      <c r="F430" s="36" t="str">
        <f t="shared" si="523"/>
        <v>--</v>
      </c>
      <c r="G430" s="109" t="e">
        <f>VLOOKUP($D430,LOC_UNICOS,G$2,0)</f>
        <v>#N/A</v>
      </c>
      <c r="H430" s="109" t="e">
        <f>VLOOKUP($D430,LOC_UNICOS,H$2,0)</f>
        <v>#N/A</v>
      </c>
      <c r="I430" s="38">
        <f t="array" ref="I430">IF($B430=0,-999,IF(COUNTIFS($Z430:Z430,#N/A)&gt;0,-999,AVERAGE($Z430:Z430)))</f>
        <v>-999</v>
      </c>
      <c r="J430" s="38">
        <f t="array" ref="J430">IF($B430=0,-999,IF(COUNTIFS($Z430:AA430,#N/A)&gt;0,-999,AVERAGE($Z430:AA430)))</f>
        <v>-999</v>
      </c>
      <c r="K430" s="38">
        <f t="array" ref="K430">IF($B430=0,-999,IF(COUNTIFS($Z430:AB430,#N/A)&gt;0,-999,AVERAGE($Z430:AB430)))</f>
        <v>-999</v>
      </c>
      <c r="L430" s="38">
        <f t="array" ref="L430">IF($B430=0,-999,IF(COUNTIFS($Z430:AC430,#N/A)&gt;0,-999,AVERAGE($Z430:AC430)))</f>
        <v>-999</v>
      </c>
      <c r="M430" s="38">
        <f t="shared" si="497"/>
        <v>-999</v>
      </c>
      <c r="N430" s="38">
        <f t="shared" si="480"/>
        <v>-999</v>
      </c>
      <c r="O430" s="38">
        <f t="shared" si="481"/>
        <v>-999</v>
      </c>
      <c r="P430" s="38">
        <f t="shared" si="482"/>
        <v>-999</v>
      </c>
      <c r="Q430" s="37">
        <f t="shared" si="498"/>
        <v>0</v>
      </c>
      <c r="R430" s="37">
        <f t="shared" si="470"/>
        <v>0</v>
      </c>
      <c r="S430" s="37">
        <f t="shared" si="471"/>
        <v>0</v>
      </c>
      <c r="T430" s="37">
        <f t="shared" si="472"/>
        <v>0</v>
      </c>
      <c r="U430" s="37">
        <f t="shared" si="499"/>
        <v>2018</v>
      </c>
      <c r="V430" s="37">
        <f t="shared" ref="V430:X430" si="525">U430-1</f>
        <v>2017</v>
      </c>
      <c r="W430" s="37">
        <f t="shared" si="525"/>
        <v>2016</v>
      </c>
      <c r="X430" s="37">
        <f t="shared" si="525"/>
        <v>2015</v>
      </c>
      <c r="Y430" s="39"/>
      <c r="Z430" s="62" t="e">
        <f>IFERROR(IF($B430=0,#N/A,AVERAGEIFS(INDEX(DATOS,0,$C430),INDEX(DATOS,0,$C430),"&lt;&gt;#N/D",INDEX(DATOS,0,$L$2),0,INDEX(DATOS,0,$M$2),1,INDEX(DATOS,0,$N$2),U430,INDEX(DATOS,0,$O$2),$D430)),#N/A)</f>
        <v>#N/A</v>
      </c>
      <c r="AA430" s="62" t="e">
        <f>IFERROR(IF($B430=0,#N/A,AVERAGEIFS(INDEX(DATOS,0,$C430),INDEX(DATOS,0,$C430),"&lt;&gt;#N/D",INDEX(DATOS,0,$L$2),0,INDEX(DATOS,0,$M$2),1,INDEX(DATOS,0,$N$2),V430,INDEX(DATOS,0,$O$2),$D430)),#N/A)</f>
        <v>#N/A</v>
      </c>
      <c r="AB430" s="62" t="e">
        <f>IFERROR(IF($B430=0,#N/A,AVERAGEIFS(INDEX(DATOS,0,$C430),INDEX(DATOS,0,$C430),"&lt;&gt;#N/D",INDEX(DATOS,0,$L$2),0,INDEX(DATOS,0,$M$2),1,INDEX(DATOS,0,$N$2),W430,INDEX(DATOS,0,$O$2),$D430)),#N/A)</f>
        <v>#N/A</v>
      </c>
      <c r="AC430" s="62" t="e">
        <f>IFERROR(IF($B430=0,#N/A,AVERAGEIFS(INDEX(DATOS,0,$C430),INDEX(DATOS,0,$C430),"&lt;&gt;#N/D",INDEX(DATOS,0,$L$2),0,INDEX(DATOS,0,$M$2),1,INDEX(DATOS,0,$N$2),X430,INDEX(DATOS,0,$O$2),$D430)),#N/A)</f>
        <v>#N/A</v>
      </c>
      <c r="AD430" s="33"/>
      <c r="AE430" s="40" t="e">
        <f>IFERROR(IF(ISNA(Z430),#N/A,IF(I430=0,0,_xlfn.STDEV.P($Z430:Z430)/I430*100)),#N/A)</f>
        <v>#N/A</v>
      </c>
      <c r="AF430" s="40" t="e">
        <f>IFERROR(IF(ISNA(AA430),#N/A,IF(J430=0,0,_xlfn.STDEV.P($Z430:AA430)/J430*100)),#N/A)</f>
        <v>#N/A</v>
      </c>
      <c r="AG430" s="40" t="e">
        <f>IFERROR(IF(ISNA(AB430),#N/A,IF(K430=0,0,_xlfn.STDEV.P($Z430:AB430)/K430*100)),#N/A)</f>
        <v>#N/A</v>
      </c>
      <c r="AH430" s="40" t="e">
        <f>IFERROR(IF(ISNA(AC430),#N/A,IF(L430=0,0,_xlfn.STDEV.P($Z430:AC430)/L430*100)),#N/A)</f>
        <v>#N/A</v>
      </c>
      <c r="AI430" s="40"/>
    </row>
    <row r="431" spans="1:35" x14ac:dyDescent="0.35">
      <c r="A431">
        <f t="shared" si="501"/>
        <v>25</v>
      </c>
      <c r="B431" s="35">
        <f t="array" ref="B431">IF(B430=0,0,MIN(IF(INDEX(DATOS,0,$N$2)=$U431,IF(ISNUMBER(INDEX(DATOS,0,$C431)),IF(INDEX(DATOS,0,$L$2)=0,IF(INDEX(DATOS,0,$M$2)=1,IF(ISNA(MATCH(INDEX(DATOS,0,$O$2),IF($E$7:E430=E431,$D$7:D430),0)),INDEX(DATOS,0,$K$2))))))))</f>
        <v>0</v>
      </c>
      <c r="C431" s="32">
        <f t="shared" si="502"/>
        <v>20</v>
      </c>
      <c r="D431" s="34" t="str">
        <f>IF($B431=0,"--",INDEX(DATOS,$B431,O$2))</f>
        <v>--</v>
      </c>
      <c r="E431" s="64" t="s">
        <v>1</v>
      </c>
      <c r="F431" s="36" t="str">
        <f t="shared" si="523"/>
        <v>--</v>
      </c>
      <c r="G431" s="109" t="e">
        <f>VLOOKUP($D431,LOC_UNICOS,G$2,0)</f>
        <v>#N/A</v>
      </c>
      <c r="H431" s="109" t="e">
        <f>VLOOKUP($D431,LOC_UNICOS,H$2,0)</f>
        <v>#N/A</v>
      </c>
      <c r="I431" s="38">
        <f t="array" ref="I431">IF($B431=0,-999,IF(COUNTIFS($Z431:Z431,#N/A)&gt;0,-999,AVERAGE($Z431:Z431)))</f>
        <v>-999</v>
      </c>
      <c r="J431" s="38">
        <f t="array" ref="J431">IF($B431=0,-999,IF(COUNTIFS($Z431:AA431,#N/A)&gt;0,-999,AVERAGE($Z431:AA431)))</f>
        <v>-999</v>
      </c>
      <c r="K431" s="38">
        <f t="array" ref="K431">IF($B431=0,-999,IF(COUNTIFS($Z431:AB431,#N/A)&gt;0,-999,AVERAGE($Z431:AB431)))</f>
        <v>-999</v>
      </c>
      <c r="L431" s="38">
        <f t="array" ref="L431">IF($B431=0,-999,IF(COUNTIFS($Z431:AC431,#N/A)&gt;0,-999,AVERAGE($Z431:AC431)))</f>
        <v>-999</v>
      </c>
      <c r="M431" s="38">
        <f t="shared" si="497"/>
        <v>-999</v>
      </c>
      <c r="N431" s="38">
        <f t="shared" si="480"/>
        <v>-999</v>
      </c>
      <c r="O431" s="38">
        <f t="shared" si="481"/>
        <v>-999</v>
      </c>
      <c r="P431" s="38">
        <f t="shared" si="482"/>
        <v>-999</v>
      </c>
      <c r="Q431" s="37">
        <f t="shared" si="498"/>
        <v>0</v>
      </c>
      <c r="R431" s="37">
        <f t="shared" si="470"/>
        <v>0</v>
      </c>
      <c r="S431" s="37">
        <f t="shared" si="471"/>
        <v>0</v>
      </c>
      <c r="T431" s="37">
        <f t="shared" si="472"/>
        <v>0</v>
      </c>
      <c r="U431" s="37">
        <f t="shared" si="499"/>
        <v>2018</v>
      </c>
      <c r="V431" s="37">
        <f t="shared" ref="V431:X431" si="526">U431-1</f>
        <v>2017</v>
      </c>
      <c r="W431" s="37">
        <f t="shared" si="526"/>
        <v>2016</v>
      </c>
      <c r="X431" s="37">
        <f t="shared" si="526"/>
        <v>2015</v>
      </c>
      <c r="Y431" s="39"/>
      <c r="Z431" s="62" t="e">
        <f>IFERROR(IF($B431=0,#N/A,AVERAGEIFS(INDEX(DATOS,0,$C431),INDEX(DATOS,0,$C431),"&lt;&gt;#N/D",INDEX(DATOS,0,$L$2),0,INDEX(DATOS,0,$M$2),1,INDEX(DATOS,0,$N$2),U431,INDEX(DATOS,0,$O$2),$D431)),#N/A)</f>
        <v>#N/A</v>
      </c>
      <c r="AA431" s="62" t="e">
        <f>IFERROR(IF($B431=0,#N/A,AVERAGEIFS(INDEX(DATOS,0,$C431),INDEX(DATOS,0,$C431),"&lt;&gt;#N/D",INDEX(DATOS,0,$L$2),0,INDEX(DATOS,0,$M$2),1,INDEX(DATOS,0,$N$2),V431,INDEX(DATOS,0,$O$2),$D431)),#N/A)</f>
        <v>#N/A</v>
      </c>
      <c r="AB431" s="62" t="e">
        <f>IFERROR(IF($B431=0,#N/A,AVERAGEIFS(INDEX(DATOS,0,$C431),INDEX(DATOS,0,$C431),"&lt;&gt;#N/D",INDEX(DATOS,0,$L$2),0,INDEX(DATOS,0,$M$2),1,INDEX(DATOS,0,$N$2),W431,INDEX(DATOS,0,$O$2),$D431)),#N/A)</f>
        <v>#N/A</v>
      </c>
      <c r="AC431" s="62" t="e">
        <f>IFERROR(IF($B431=0,#N/A,AVERAGEIFS(INDEX(DATOS,0,$C431),INDEX(DATOS,0,$C431),"&lt;&gt;#N/D",INDEX(DATOS,0,$L$2),0,INDEX(DATOS,0,$M$2),1,INDEX(DATOS,0,$N$2),X431,INDEX(DATOS,0,$O$2),$D431)),#N/A)</f>
        <v>#N/A</v>
      </c>
      <c r="AD431" s="33"/>
      <c r="AE431" s="40" t="e">
        <f>IFERROR(IF(ISNA(Z431),#N/A,IF(I431=0,0,_xlfn.STDEV.P($Z431:Z431)/I431*100)),#N/A)</f>
        <v>#N/A</v>
      </c>
      <c r="AF431" s="40" t="e">
        <f>IFERROR(IF(ISNA(AA431),#N/A,IF(J431=0,0,_xlfn.STDEV.P($Z431:AA431)/J431*100)),#N/A)</f>
        <v>#N/A</v>
      </c>
      <c r="AG431" s="40" t="e">
        <f>IFERROR(IF(ISNA(AB431),#N/A,IF(K431=0,0,_xlfn.STDEV.P($Z431:AB431)/K431*100)),#N/A)</f>
        <v>#N/A</v>
      </c>
      <c r="AH431" s="40" t="e">
        <f>IFERROR(IF(ISNA(AC431),#N/A,IF(L431=0,0,_xlfn.STDEV.P($Z431:AC431)/L431*100)),#N/A)</f>
        <v>#N/A</v>
      </c>
      <c r="AI431" s="40"/>
    </row>
    <row r="432" spans="1:35" x14ac:dyDescent="0.35">
      <c r="A432">
        <f t="shared" si="501"/>
        <v>26</v>
      </c>
      <c r="B432" s="35">
        <f t="array" ref="B432">IF(B431=0,0,MIN(IF(INDEX(DATOS,0,$N$2)=$U432,IF(ISNUMBER(INDEX(DATOS,0,$C432)),IF(INDEX(DATOS,0,$L$2)=0,IF(INDEX(DATOS,0,$M$2)=1,IF(ISNA(MATCH(INDEX(DATOS,0,$O$2),IF($E$7:E431=E432,$D$7:D431),0)),INDEX(DATOS,0,$K$2))))))))</f>
        <v>0</v>
      </c>
      <c r="C432" s="32">
        <f t="shared" si="502"/>
        <v>20</v>
      </c>
      <c r="D432" s="34" t="str">
        <f>IF($B432=0,"--",INDEX(DATOS,$B432,O$2))</f>
        <v>--</v>
      </c>
      <c r="E432" s="64" t="s">
        <v>1</v>
      </c>
      <c r="F432" s="36" t="str">
        <f t="shared" si="523"/>
        <v>--</v>
      </c>
      <c r="G432" s="109" t="e">
        <f>VLOOKUP($D432,LOC_UNICOS,G$2,0)</f>
        <v>#N/A</v>
      </c>
      <c r="H432" s="109" t="e">
        <f>VLOOKUP($D432,LOC_UNICOS,H$2,0)</f>
        <v>#N/A</v>
      </c>
      <c r="I432" s="38">
        <f t="array" ref="I432">IF($B432=0,-999,IF(COUNTIFS($Z432:Z432,#N/A)&gt;0,-999,AVERAGE($Z432:Z432)))</f>
        <v>-999</v>
      </c>
      <c r="J432" s="38">
        <f t="array" ref="J432">IF($B432=0,-999,IF(COUNTIFS($Z432:AA432,#N/A)&gt;0,-999,AVERAGE($Z432:AA432)))</f>
        <v>-999</v>
      </c>
      <c r="K432" s="38">
        <f t="array" ref="K432">IF($B432=0,-999,IF(COUNTIFS($Z432:AB432,#N/A)&gt;0,-999,AVERAGE($Z432:AB432)))</f>
        <v>-999</v>
      </c>
      <c r="L432" s="38">
        <f t="array" ref="L432">IF($B432=0,-999,IF(COUNTIFS($Z432:AC432,#N/A)&gt;0,-999,AVERAGE($Z432:AC432)))</f>
        <v>-999</v>
      </c>
      <c r="M432" s="38">
        <f t="shared" si="497"/>
        <v>-999</v>
      </c>
      <c r="N432" s="38">
        <f t="shared" si="480"/>
        <v>-999</v>
      </c>
      <c r="O432" s="38">
        <f t="shared" si="481"/>
        <v>-999</v>
      </c>
      <c r="P432" s="38">
        <f t="shared" si="482"/>
        <v>-999</v>
      </c>
      <c r="Q432" s="37">
        <f t="shared" si="498"/>
        <v>0</v>
      </c>
      <c r="R432" s="37">
        <f t="shared" si="470"/>
        <v>0</v>
      </c>
      <c r="S432" s="37">
        <f t="shared" si="471"/>
        <v>0</v>
      </c>
      <c r="T432" s="37">
        <f t="shared" si="472"/>
        <v>0</v>
      </c>
      <c r="U432" s="37">
        <f t="shared" si="499"/>
        <v>2018</v>
      </c>
      <c r="V432" s="37">
        <f t="shared" ref="V432:X432" si="527">U432-1</f>
        <v>2017</v>
      </c>
      <c r="W432" s="37">
        <f t="shared" si="527"/>
        <v>2016</v>
      </c>
      <c r="X432" s="37">
        <f t="shared" si="527"/>
        <v>2015</v>
      </c>
      <c r="Y432" s="39"/>
      <c r="Z432" s="62" t="e">
        <f>IFERROR(IF($B432=0,#N/A,AVERAGEIFS(INDEX(DATOS,0,$C432),INDEX(DATOS,0,$C432),"&lt;&gt;#N/D",INDEX(DATOS,0,$L$2),0,INDEX(DATOS,0,$M$2),1,INDEX(DATOS,0,$N$2),U432,INDEX(DATOS,0,$O$2),$D432)),#N/A)</f>
        <v>#N/A</v>
      </c>
      <c r="AA432" s="62" t="e">
        <f>IFERROR(IF($B432=0,#N/A,AVERAGEIFS(INDEX(DATOS,0,$C432),INDEX(DATOS,0,$C432),"&lt;&gt;#N/D",INDEX(DATOS,0,$L$2),0,INDEX(DATOS,0,$M$2),1,INDEX(DATOS,0,$N$2),V432,INDEX(DATOS,0,$O$2),$D432)),#N/A)</f>
        <v>#N/A</v>
      </c>
      <c r="AB432" s="62" t="e">
        <f>IFERROR(IF($B432=0,#N/A,AVERAGEIFS(INDEX(DATOS,0,$C432),INDEX(DATOS,0,$C432),"&lt;&gt;#N/D",INDEX(DATOS,0,$L$2),0,INDEX(DATOS,0,$M$2),1,INDEX(DATOS,0,$N$2),W432,INDEX(DATOS,0,$O$2),$D432)),#N/A)</f>
        <v>#N/A</v>
      </c>
      <c r="AC432" s="62" t="e">
        <f>IFERROR(IF($B432=0,#N/A,AVERAGEIFS(INDEX(DATOS,0,$C432),INDEX(DATOS,0,$C432),"&lt;&gt;#N/D",INDEX(DATOS,0,$L$2),0,INDEX(DATOS,0,$M$2),1,INDEX(DATOS,0,$N$2),X432,INDEX(DATOS,0,$O$2),$D432)),#N/A)</f>
        <v>#N/A</v>
      </c>
      <c r="AD432" s="33"/>
      <c r="AE432" s="40" t="e">
        <f>IFERROR(IF(ISNA(Z432),#N/A,IF(I432=0,0,_xlfn.STDEV.P($Z432:Z432)/I432*100)),#N/A)</f>
        <v>#N/A</v>
      </c>
      <c r="AF432" s="40" t="e">
        <f>IFERROR(IF(ISNA(AA432),#N/A,IF(J432=0,0,_xlfn.STDEV.P($Z432:AA432)/J432*100)),#N/A)</f>
        <v>#N/A</v>
      </c>
      <c r="AG432" s="40" t="e">
        <f>IFERROR(IF(ISNA(AB432),#N/A,IF(K432=0,0,_xlfn.STDEV.P($Z432:AB432)/K432*100)),#N/A)</f>
        <v>#N/A</v>
      </c>
      <c r="AH432" s="40" t="e">
        <f>IFERROR(IF(ISNA(AC432),#N/A,IF(L432=0,0,_xlfn.STDEV.P($Z432:AC432)/L432*100)),#N/A)</f>
        <v>#N/A</v>
      </c>
      <c r="AI432" s="40"/>
    </row>
    <row r="433" spans="1:35" x14ac:dyDescent="0.35">
      <c r="A433">
        <f t="shared" si="501"/>
        <v>27</v>
      </c>
      <c r="B433" s="35">
        <f t="array" ref="B433">IF(B432=0,0,MIN(IF(INDEX(DATOS,0,$N$2)=$U433,IF(ISNUMBER(INDEX(DATOS,0,$C433)),IF(INDEX(DATOS,0,$L$2)=0,IF(INDEX(DATOS,0,$M$2)=1,IF(ISNA(MATCH(INDEX(DATOS,0,$O$2),IF($E$7:E432=E433,$D$7:D432),0)),INDEX(DATOS,0,$K$2))))))))</f>
        <v>0</v>
      </c>
      <c r="C433" s="32">
        <f t="shared" si="502"/>
        <v>20</v>
      </c>
      <c r="D433" s="34" t="str">
        <f>IF($B433=0,"--",INDEX(DATOS,$B433,O$2))</f>
        <v>--</v>
      </c>
      <c r="E433" s="64" t="s">
        <v>1</v>
      </c>
      <c r="F433" s="36" t="str">
        <f t="shared" si="523"/>
        <v>--</v>
      </c>
      <c r="G433" s="109" t="e">
        <f>VLOOKUP($D433,LOC_UNICOS,G$2,0)</f>
        <v>#N/A</v>
      </c>
      <c r="H433" s="109" t="e">
        <f>VLOOKUP($D433,LOC_UNICOS,H$2,0)</f>
        <v>#N/A</v>
      </c>
      <c r="I433" s="38">
        <f t="array" ref="I433">IF($B433=0,-999,IF(COUNTIFS($Z433:Z433,#N/A)&gt;0,-999,AVERAGE($Z433:Z433)))</f>
        <v>-999</v>
      </c>
      <c r="J433" s="38">
        <f t="array" ref="J433">IF($B433=0,-999,IF(COUNTIFS($Z433:AA433,#N/A)&gt;0,-999,AVERAGE($Z433:AA433)))</f>
        <v>-999</v>
      </c>
      <c r="K433" s="38">
        <f t="array" ref="K433">IF($B433=0,-999,IF(COUNTIFS($Z433:AB433,#N/A)&gt;0,-999,AVERAGE($Z433:AB433)))</f>
        <v>-999</v>
      </c>
      <c r="L433" s="38">
        <f t="array" ref="L433">IF($B433=0,-999,IF(COUNTIFS($Z433:AC433,#N/A)&gt;0,-999,AVERAGE($Z433:AC433)))</f>
        <v>-999</v>
      </c>
      <c r="M433" s="38">
        <f t="shared" si="497"/>
        <v>-999</v>
      </c>
      <c r="N433" s="38">
        <f t="shared" si="480"/>
        <v>-999</v>
      </c>
      <c r="O433" s="38">
        <f t="shared" si="481"/>
        <v>-999</v>
      </c>
      <c r="P433" s="38">
        <f t="shared" si="482"/>
        <v>-999</v>
      </c>
      <c r="Q433" s="37">
        <f t="shared" si="498"/>
        <v>0</v>
      </c>
      <c r="R433" s="37">
        <f t="shared" si="470"/>
        <v>0</v>
      </c>
      <c r="S433" s="37">
        <f t="shared" si="471"/>
        <v>0</v>
      </c>
      <c r="T433" s="37">
        <f t="shared" si="472"/>
        <v>0</v>
      </c>
      <c r="U433" s="37">
        <f t="shared" si="499"/>
        <v>2018</v>
      </c>
      <c r="V433" s="37">
        <f t="shared" ref="V433:X433" si="528">U433-1</f>
        <v>2017</v>
      </c>
      <c r="W433" s="37">
        <f t="shared" si="528"/>
        <v>2016</v>
      </c>
      <c r="X433" s="37">
        <f t="shared" si="528"/>
        <v>2015</v>
      </c>
      <c r="Y433" s="39"/>
      <c r="Z433" s="62" t="e">
        <f>IFERROR(IF($B433=0,#N/A,AVERAGEIFS(INDEX(DATOS,0,$C433),INDEX(DATOS,0,$C433),"&lt;&gt;#N/D",INDEX(DATOS,0,$L$2),0,INDEX(DATOS,0,$M$2),1,INDEX(DATOS,0,$N$2),U433,INDEX(DATOS,0,$O$2),$D433)),#N/A)</f>
        <v>#N/A</v>
      </c>
      <c r="AA433" s="62" t="e">
        <f>IFERROR(IF($B433=0,#N/A,AVERAGEIFS(INDEX(DATOS,0,$C433),INDEX(DATOS,0,$C433),"&lt;&gt;#N/D",INDEX(DATOS,0,$L$2),0,INDEX(DATOS,0,$M$2),1,INDEX(DATOS,0,$N$2),V433,INDEX(DATOS,0,$O$2),$D433)),#N/A)</f>
        <v>#N/A</v>
      </c>
      <c r="AB433" s="62" t="e">
        <f>IFERROR(IF($B433=0,#N/A,AVERAGEIFS(INDEX(DATOS,0,$C433),INDEX(DATOS,0,$C433),"&lt;&gt;#N/D",INDEX(DATOS,0,$L$2),0,INDEX(DATOS,0,$M$2),1,INDEX(DATOS,0,$N$2),W433,INDEX(DATOS,0,$O$2),$D433)),#N/A)</f>
        <v>#N/A</v>
      </c>
      <c r="AC433" s="62" t="e">
        <f>IFERROR(IF($B433=0,#N/A,AVERAGEIFS(INDEX(DATOS,0,$C433),INDEX(DATOS,0,$C433),"&lt;&gt;#N/D",INDEX(DATOS,0,$L$2),0,INDEX(DATOS,0,$M$2),1,INDEX(DATOS,0,$N$2),X433,INDEX(DATOS,0,$O$2),$D433)),#N/A)</f>
        <v>#N/A</v>
      </c>
      <c r="AD433" s="33"/>
      <c r="AE433" s="40" t="e">
        <f>IFERROR(IF(ISNA(Z433),#N/A,IF(I433=0,0,_xlfn.STDEV.P($Z433:Z433)/I433*100)),#N/A)</f>
        <v>#N/A</v>
      </c>
      <c r="AF433" s="40" t="e">
        <f>IFERROR(IF(ISNA(AA433),#N/A,IF(J433=0,0,_xlfn.STDEV.P($Z433:AA433)/J433*100)),#N/A)</f>
        <v>#N/A</v>
      </c>
      <c r="AG433" s="40" t="e">
        <f>IFERROR(IF(ISNA(AB433),#N/A,IF(K433=0,0,_xlfn.STDEV.P($Z433:AB433)/K433*100)),#N/A)</f>
        <v>#N/A</v>
      </c>
      <c r="AH433" s="40" t="e">
        <f>IFERROR(IF(ISNA(AC433),#N/A,IF(L433=0,0,_xlfn.STDEV.P($Z433:AC433)/L433*100)),#N/A)</f>
        <v>#N/A</v>
      </c>
      <c r="AI433" s="40"/>
    </row>
    <row r="434" spans="1:35" x14ac:dyDescent="0.35">
      <c r="A434">
        <f t="shared" si="501"/>
        <v>28</v>
      </c>
      <c r="B434" s="35">
        <f t="array" ref="B434">IF(B433=0,0,MIN(IF(INDEX(DATOS,0,$N$2)=$U434,IF(ISNUMBER(INDEX(DATOS,0,$C434)),IF(INDEX(DATOS,0,$L$2)=0,IF(INDEX(DATOS,0,$M$2)=1,IF(ISNA(MATCH(INDEX(DATOS,0,$O$2),IF($E$7:E433=E434,$D$7:D433),0)),INDEX(DATOS,0,$K$2))))))))</f>
        <v>0</v>
      </c>
      <c r="C434" s="32">
        <f t="shared" si="502"/>
        <v>20</v>
      </c>
      <c r="D434" s="34" t="str">
        <f>IF($B434=0,"--",INDEX(DATOS,$B434,O$2))</f>
        <v>--</v>
      </c>
      <c r="E434" s="64" t="s">
        <v>1</v>
      </c>
      <c r="F434" s="36" t="str">
        <f t="shared" si="523"/>
        <v>--</v>
      </c>
      <c r="G434" s="109" t="e">
        <f>VLOOKUP($D434,LOC_UNICOS,G$2,0)</f>
        <v>#N/A</v>
      </c>
      <c r="H434" s="109" t="e">
        <f>VLOOKUP($D434,LOC_UNICOS,H$2,0)</f>
        <v>#N/A</v>
      </c>
      <c r="I434" s="38">
        <f t="array" ref="I434">IF($B434=0,-999,IF(COUNTIFS($Z434:Z434,#N/A)&gt;0,-999,AVERAGE($Z434:Z434)))</f>
        <v>-999</v>
      </c>
      <c r="J434" s="38">
        <f t="array" ref="J434">IF($B434=0,-999,IF(COUNTIFS($Z434:AA434,#N/A)&gt;0,-999,AVERAGE($Z434:AA434)))</f>
        <v>-999</v>
      </c>
      <c r="K434" s="38">
        <f t="array" ref="K434">IF($B434=0,-999,IF(COUNTIFS($Z434:AB434,#N/A)&gt;0,-999,AVERAGE($Z434:AB434)))</f>
        <v>-999</v>
      </c>
      <c r="L434" s="38">
        <f t="array" ref="L434">IF($B434=0,-999,IF(COUNTIFS($Z434:AC434,#N/A)&gt;0,-999,AVERAGE($Z434:AC434)))</f>
        <v>-999</v>
      </c>
      <c r="M434" s="38">
        <f t="shared" si="497"/>
        <v>-999</v>
      </c>
      <c r="N434" s="38">
        <f t="shared" si="480"/>
        <v>-999</v>
      </c>
      <c r="O434" s="38">
        <f t="shared" si="481"/>
        <v>-999</v>
      </c>
      <c r="P434" s="38">
        <f t="shared" si="482"/>
        <v>-999</v>
      </c>
      <c r="Q434" s="37">
        <f t="shared" si="498"/>
        <v>0</v>
      </c>
      <c r="R434" s="37">
        <f t="shared" si="470"/>
        <v>0</v>
      </c>
      <c r="S434" s="37">
        <f t="shared" si="471"/>
        <v>0</v>
      </c>
      <c r="T434" s="37">
        <f t="shared" si="472"/>
        <v>0</v>
      </c>
      <c r="U434" s="37">
        <f t="shared" si="499"/>
        <v>2018</v>
      </c>
      <c r="V434" s="37">
        <f t="shared" ref="V434:X434" si="529">U434-1</f>
        <v>2017</v>
      </c>
      <c r="W434" s="37">
        <f t="shared" si="529"/>
        <v>2016</v>
      </c>
      <c r="X434" s="37">
        <f t="shared" si="529"/>
        <v>2015</v>
      </c>
      <c r="Y434" s="39"/>
      <c r="Z434" s="62" t="e">
        <f>IFERROR(IF($B434=0,#N/A,AVERAGEIFS(INDEX(DATOS,0,$C434),INDEX(DATOS,0,$C434),"&lt;&gt;#N/D",INDEX(DATOS,0,$L$2),0,INDEX(DATOS,0,$M$2),1,INDEX(DATOS,0,$N$2),U434,INDEX(DATOS,0,$O$2),$D434)),#N/A)</f>
        <v>#N/A</v>
      </c>
      <c r="AA434" s="62" t="e">
        <f>IFERROR(IF($B434=0,#N/A,AVERAGEIFS(INDEX(DATOS,0,$C434),INDEX(DATOS,0,$C434),"&lt;&gt;#N/D",INDEX(DATOS,0,$L$2),0,INDEX(DATOS,0,$M$2),1,INDEX(DATOS,0,$N$2),V434,INDEX(DATOS,0,$O$2),$D434)),#N/A)</f>
        <v>#N/A</v>
      </c>
      <c r="AB434" s="62" t="e">
        <f>IFERROR(IF($B434=0,#N/A,AVERAGEIFS(INDEX(DATOS,0,$C434),INDEX(DATOS,0,$C434),"&lt;&gt;#N/D",INDEX(DATOS,0,$L$2),0,INDEX(DATOS,0,$M$2),1,INDEX(DATOS,0,$N$2),W434,INDEX(DATOS,0,$O$2),$D434)),#N/A)</f>
        <v>#N/A</v>
      </c>
      <c r="AC434" s="62" t="e">
        <f>IFERROR(IF($B434=0,#N/A,AVERAGEIFS(INDEX(DATOS,0,$C434),INDEX(DATOS,0,$C434),"&lt;&gt;#N/D",INDEX(DATOS,0,$L$2),0,INDEX(DATOS,0,$M$2),1,INDEX(DATOS,0,$N$2),X434,INDEX(DATOS,0,$O$2),$D434)),#N/A)</f>
        <v>#N/A</v>
      </c>
      <c r="AD434" s="33"/>
      <c r="AE434" s="40" t="e">
        <f>IFERROR(IF(ISNA(Z434),#N/A,IF(I434=0,0,_xlfn.STDEV.P($Z434:Z434)/I434*100)),#N/A)</f>
        <v>#N/A</v>
      </c>
      <c r="AF434" s="40" t="e">
        <f>IFERROR(IF(ISNA(AA434),#N/A,IF(J434=0,0,_xlfn.STDEV.P($Z434:AA434)/J434*100)),#N/A)</f>
        <v>#N/A</v>
      </c>
      <c r="AG434" s="40" t="e">
        <f>IFERROR(IF(ISNA(AB434),#N/A,IF(K434=0,0,_xlfn.STDEV.P($Z434:AB434)/K434*100)),#N/A)</f>
        <v>#N/A</v>
      </c>
      <c r="AH434" s="40" t="e">
        <f>IFERROR(IF(ISNA(AC434),#N/A,IF(L434=0,0,_xlfn.STDEV.P($Z434:AC434)/L434*100)),#N/A)</f>
        <v>#N/A</v>
      </c>
      <c r="AI434" s="40"/>
    </row>
    <row r="435" spans="1:35" x14ac:dyDescent="0.35">
      <c r="A435">
        <f t="shared" si="501"/>
        <v>29</v>
      </c>
      <c r="B435" s="35">
        <f t="array" ref="B435">IF(B434=0,0,MIN(IF(INDEX(DATOS,0,$N$2)=$U435,IF(ISNUMBER(INDEX(DATOS,0,$C435)),IF(INDEX(DATOS,0,$L$2)=0,IF(INDEX(DATOS,0,$M$2)=1,IF(ISNA(MATCH(INDEX(DATOS,0,$O$2),IF($E$7:E434=E435,$D$7:D434),0)),INDEX(DATOS,0,$K$2))))))))</f>
        <v>0</v>
      </c>
      <c r="C435" s="32">
        <f t="shared" si="502"/>
        <v>20</v>
      </c>
      <c r="D435" s="34" t="str">
        <f>IF($B435=0,"--",INDEX(DATOS,$B435,O$2))</f>
        <v>--</v>
      </c>
      <c r="E435" s="64" t="s">
        <v>1</v>
      </c>
      <c r="F435" s="36" t="str">
        <f t="shared" si="523"/>
        <v>--</v>
      </c>
      <c r="G435" s="109" t="e">
        <f>VLOOKUP($D435,LOC_UNICOS,G$2,0)</f>
        <v>#N/A</v>
      </c>
      <c r="H435" s="109" t="e">
        <f>VLOOKUP($D435,LOC_UNICOS,H$2,0)</f>
        <v>#N/A</v>
      </c>
      <c r="I435" s="38">
        <f t="array" ref="I435">IF($B435=0,-999,IF(COUNTIFS($Z435:Z435,#N/A)&gt;0,-999,AVERAGE($Z435:Z435)))</f>
        <v>-999</v>
      </c>
      <c r="J435" s="38">
        <f t="array" ref="J435">IF($B435=0,-999,IF(COUNTIFS($Z435:AA435,#N/A)&gt;0,-999,AVERAGE($Z435:AA435)))</f>
        <v>-999</v>
      </c>
      <c r="K435" s="38">
        <f t="array" ref="K435">IF($B435=0,-999,IF(COUNTIFS($Z435:AB435,#N/A)&gt;0,-999,AVERAGE($Z435:AB435)))</f>
        <v>-999</v>
      </c>
      <c r="L435" s="38">
        <f t="array" ref="L435">IF($B435=0,-999,IF(COUNTIFS($Z435:AC435,#N/A)&gt;0,-999,AVERAGE($Z435:AC435)))</f>
        <v>-999</v>
      </c>
      <c r="M435" s="38">
        <f t="shared" si="497"/>
        <v>-999</v>
      </c>
      <c r="N435" s="38">
        <f t="shared" si="480"/>
        <v>-999</v>
      </c>
      <c r="O435" s="38">
        <f t="shared" si="481"/>
        <v>-999</v>
      </c>
      <c r="P435" s="38">
        <f t="shared" si="482"/>
        <v>-999</v>
      </c>
      <c r="Q435" s="37">
        <f t="shared" si="498"/>
        <v>0</v>
      </c>
      <c r="R435" s="37">
        <f t="shared" si="470"/>
        <v>0</v>
      </c>
      <c r="S435" s="37">
        <f t="shared" si="471"/>
        <v>0</v>
      </c>
      <c r="T435" s="37">
        <f t="shared" si="472"/>
        <v>0</v>
      </c>
      <c r="U435" s="37">
        <f t="shared" si="499"/>
        <v>2018</v>
      </c>
      <c r="V435" s="37">
        <f t="shared" ref="V435:X435" si="530">U435-1</f>
        <v>2017</v>
      </c>
      <c r="W435" s="37">
        <f t="shared" si="530"/>
        <v>2016</v>
      </c>
      <c r="X435" s="37">
        <f t="shared" si="530"/>
        <v>2015</v>
      </c>
      <c r="Y435" s="39"/>
      <c r="Z435" s="62" t="e">
        <f>IFERROR(IF($B435=0,#N/A,AVERAGEIFS(INDEX(DATOS,0,$C435),INDEX(DATOS,0,$C435),"&lt;&gt;#N/D",INDEX(DATOS,0,$L$2),0,INDEX(DATOS,0,$M$2),1,INDEX(DATOS,0,$N$2),U435,INDEX(DATOS,0,$O$2),$D435)),#N/A)</f>
        <v>#N/A</v>
      </c>
      <c r="AA435" s="62" t="e">
        <f>IFERROR(IF($B435=0,#N/A,AVERAGEIFS(INDEX(DATOS,0,$C435),INDEX(DATOS,0,$C435),"&lt;&gt;#N/D",INDEX(DATOS,0,$L$2),0,INDEX(DATOS,0,$M$2),1,INDEX(DATOS,0,$N$2),V435,INDEX(DATOS,0,$O$2),$D435)),#N/A)</f>
        <v>#N/A</v>
      </c>
      <c r="AB435" s="62" t="e">
        <f>IFERROR(IF($B435=0,#N/A,AVERAGEIFS(INDEX(DATOS,0,$C435),INDEX(DATOS,0,$C435),"&lt;&gt;#N/D",INDEX(DATOS,0,$L$2),0,INDEX(DATOS,0,$M$2),1,INDEX(DATOS,0,$N$2),W435,INDEX(DATOS,0,$O$2),$D435)),#N/A)</f>
        <v>#N/A</v>
      </c>
      <c r="AC435" s="62" t="e">
        <f>IFERROR(IF($B435=0,#N/A,AVERAGEIFS(INDEX(DATOS,0,$C435),INDEX(DATOS,0,$C435),"&lt;&gt;#N/D",INDEX(DATOS,0,$L$2),0,INDEX(DATOS,0,$M$2),1,INDEX(DATOS,0,$N$2),X435,INDEX(DATOS,0,$O$2),$D435)),#N/A)</f>
        <v>#N/A</v>
      </c>
      <c r="AD435" s="33"/>
      <c r="AE435" s="40" t="e">
        <f>IFERROR(IF(ISNA(Z435),#N/A,IF(I435=0,0,_xlfn.STDEV.P($Z435:Z435)/I435*100)),#N/A)</f>
        <v>#N/A</v>
      </c>
      <c r="AF435" s="40" t="e">
        <f>IFERROR(IF(ISNA(AA435),#N/A,IF(J435=0,0,_xlfn.STDEV.P($Z435:AA435)/J435*100)),#N/A)</f>
        <v>#N/A</v>
      </c>
      <c r="AG435" s="40" t="e">
        <f>IFERROR(IF(ISNA(AB435),#N/A,IF(K435=0,0,_xlfn.STDEV.P($Z435:AB435)/K435*100)),#N/A)</f>
        <v>#N/A</v>
      </c>
      <c r="AH435" s="40" t="e">
        <f>IFERROR(IF(ISNA(AC435),#N/A,IF(L435=0,0,_xlfn.STDEV.P($Z435:AC435)/L435*100)),#N/A)</f>
        <v>#N/A</v>
      </c>
      <c r="AI435" s="40"/>
    </row>
    <row r="436" spans="1:35" x14ac:dyDescent="0.35">
      <c r="A436">
        <f t="shared" si="501"/>
        <v>30</v>
      </c>
      <c r="B436" s="35">
        <f t="array" ref="B436">IF(B435=0,0,MIN(IF(INDEX(DATOS,0,$N$2)=$U436,IF(ISNUMBER(INDEX(DATOS,0,$C436)),IF(INDEX(DATOS,0,$L$2)=0,IF(INDEX(DATOS,0,$M$2)=1,IF(ISNA(MATCH(INDEX(DATOS,0,$O$2),IF($E$7:E435=E436,$D$7:D435),0)),INDEX(DATOS,0,$K$2))))))))</f>
        <v>0</v>
      </c>
      <c r="C436" s="32">
        <f t="shared" si="502"/>
        <v>20</v>
      </c>
      <c r="D436" s="34" t="str">
        <f>IF($B436=0,"--",INDEX(DATOS,$B436,O$2))</f>
        <v>--</v>
      </c>
      <c r="E436" s="64" t="s">
        <v>1</v>
      </c>
      <c r="F436" s="36" t="str">
        <f t="shared" si="523"/>
        <v>--</v>
      </c>
      <c r="G436" s="109" t="e">
        <f>VLOOKUP($D436,LOC_UNICOS,G$2,0)</f>
        <v>#N/A</v>
      </c>
      <c r="H436" s="109" t="e">
        <f>VLOOKUP($D436,LOC_UNICOS,H$2,0)</f>
        <v>#N/A</v>
      </c>
      <c r="I436" s="38">
        <f t="array" ref="I436">IF($B436=0,-999,IF(COUNTIFS($Z436:Z436,#N/A)&gt;0,-999,AVERAGE($Z436:Z436)))</f>
        <v>-999</v>
      </c>
      <c r="J436" s="38">
        <f t="array" ref="J436">IF($B436=0,-999,IF(COUNTIFS($Z436:AA436,#N/A)&gt;0,-999,AVERAGE($Z436:AA436)))</f>
        <v>-999</v>
      </c>
      <c r="K436" s="38">
        <f t="array" ref="K436">IF($B436=0,-999,IF(COUNTIFS($Z436:AB436,#N/A)&gt;0,-999,AVERAGE($Z436:AB436)))</f>
        <v>-999</v>
      </c>
      <c r="L436" s="38">
        <f t="array" ref="L436">IF($B436=0,-999,IF(COUNTIFS($Z436:AC436,#N/A)&gt;0,-999,AVERAGE($Z436:AC436)))</f>
        <v>-999</v>
      </c>
      <c r="M436" s="38">
        <f t="shared" si="497"/>
        <v>-999</v>
      </c>
      <c r="N436" s="38">
        <f t="shared" si="480"/>
        <v>-999</v>
      </c>
      <c r="O436" s="38">
        <f t="shared" si="481"/>
        <v>-999</v>
      </c>
      <c r="P436" s="38">
        <f t="shared" si="482"/>
        <v>-999</v>
      </c>
      <c r="Q436" s="37">
        <f t="shared" si="498"/>
        <v>0</v>
      </c>
      <c r="R436" s="37">
        <f t="shared" si="470"/>
        <v>0</v>
      </c>
      <c r="S436" s="37">
        <f t="shared" si="471"/>
        <v>0</v>
      </c>
      <c r="T436" s="37">
        <f t="shared" si="472"/>
        <v>0</v>
      </c>
      <c r="U436" s="37">
        <f t="shared" si="499"/>
        <v>2018</v>
      </c>
      <c r="V436" s="37">
        <f t="shared" ref="V436:X436" si="531">U436-1</f>
        <v>2017</v>
      </c>
      <c r="W436" s="37">
        <f t="shared" si="531"/>
        <v>2016</v>
      </c>
      <c r="X436" s="37">
        <f t="shared" si="531"/>
        <v>2015</v>
      </c>
      <c r="Y436" s="39"/>
      <c r="Z436" s="62" t="e">
        <f>IFERROR(IF($B436=0,#N/A,AVERAGEIFS(INDEX(DATOS,0,$C436),INDEX(DATOS,0,$C436),"&lt;&gt;#N/D",INDEX(DATOS,0,$L$2),0,INDEX(DATOS,0,$M$2),1,INDEX(DATOS,0,$N$2),U436,INDEX(DATOS,0,$O$2),$D436)),#N/A)</f>
        <v>#N/A</v>
      </c>
      <c r="AA436" s="62" t="e">
        <f>IFERROR(IF($B436=0,#N/A,AVERAGEIFS(INDEX(DATOS,0,$C436),INDEX(DATOS,0,$C436),"&lt;&gt;#N/D",INDEX(DATOS,0,$L$2),0,INDEX(DATOS,0,$M$2),1,INDEX(DATOS,0,$N$2),V436,INDEX(DATOS,0,$O$2),$D436)),#N/A)</f>
        <v>#N/A</v>
      </c>
      <c r="AB436" s="62" t="e">
        <f>IFERROR(IF($B436=0,#N/A,AVERAGEIFS(INDEX(DATOS,0,$C436),INDEX(DATOS,0,$C436),"&lt;&gt;#N/D",INDEX(DATOS,0,$L$2),0,INDEX(DATOS,0,$M$2),1,INDEX(DATOS,0,$N$2),W436,INDEX(DATOS,0,$O$2),$D436)),#N/A)</f>
        <v>#N/A</v>
      </c>
      <c r="AC436" s="62" t="e">
        <f>IFERROR(IF($B436=0,#N/A,AVERAGEIFS(INDEX(DATOS,0,$C436),INDEX(DATOS,0,$C436),"&lt;&gt;#N/D",INDEX(DATOS,0,$L$2),0,INDEX(DATOS,0,$M$2),1,INDEX(DATOS,0,$N$2),X436,INDEX(DATOS,0,$O$2),$D436)),#N/A)</f>
        <v>#N/A</v>
      </c>
      <c r="AD436" s="33"/>
      <c r="AE436" s="40" t="e">
        <f>IFERROR(IF(ISNA(Z436),#N/A,IF(I436=0,0,_xlfn.STDEV.P($Z436:Z436)/I436*100)),#N/A)</f>
        <v>#N/A</v>
      </c>
      <c r="AF436" s="40" t="e">
        <f>IFERROR(IF(ISNA(AA436),#N/A,IF(J436=0,0,_xlfn.STDEV.P($Z436:AA436)/J436*100)),#N/A)</f>
        <v>#N/A</v>
      </c>
      <c r="AG436" s="40" t="e">
        <f>IFERROR(IF(ISNA(AB436),#N/A,IF(K436=0,0,_xlfn.STDEV.P($Z436:AB436)/K436*100)),#N/A)</f>
        <v>#N/A</v>
      </c>
      <c r="AH436" s="40" t="e">
        <f>IFERROR(IF(ISNA(AC436),#N/A,IF(L436=0,0,_xlfn.STDEV.P($Z436:AC436)/L436*100)),#N/A)</f>
        <v>#N/A</v>
      </c>
      <c r="AI436" s="40"/>
    </row>
    <row r="437" spans="1:35" x14ac:dyDescent="0.35">
      <c r="A437">
        <f t="shared" si="501"/>
        <v>31</v>
      </c>
      <c r="B437" s="35">
        <f t="array" ref="B437">IF(B436=0,0,MIN(IF(INDEX(DATOS,0,$N$2)=$U437,IF(ISNUMBER(INDEX(DATOS,0,$C437)),IF(INDEX(DATOS,0,$L$2)=0,IF(INDEX(DATOS,0,$M$2)=1,IF(ISNA(MATCH(INDEX(DATOS,0,$O$2),IF($E$7:E436=E437,$D$7:D436),0)),INDEX(DATOS,0,$K$2))))))))</f>
        <v>0</v>
      </c>
      <c r="C437" s="32">
        <f t="shared" si="502"/>
        <v>20</v>
      </c>
      <c r="D437" s="34" t="str">
        <f>IF($B437=0,"--",INDEX(DATOS,$B437,O$2))</f>
        <v>--</v>
      </c>
      <c r="E437" s="64" t="s">
        <v>1</v>
      </c>
      <c r="F437" s="36" t="str">
        <f t="shared" si="523"/>
        <v>--</v>
      </c>
      <c r="G437" s="109" t="e">
        <f>VLOOKUP($D437,LOC_UNICOS,G$2,0)</f>
        <v>#N/A</v>
      </c>
      <c r="H437" s="109" t="e">
        <f>VLOOKUP($D437,LOC_UNICOS,H$2,0)</f>
        <v>#N/A</v>
      </c>
      <c r="I437" s="38">
        <f t="array" ref="I437">IF($B437=0,-999,IF(COUNTIFS($Z437:Z437,#N/A)&gt;0,-999,AVERAGE($Z437:Z437)))</f>
        <v>-999</v>
      </c>
      <c r="J437" s="38">
        <f t="array" ref="J437">IF($B437=0,-999,IF(COUNTIFS($Z437:AA437,#N/A)&gt;0,-999,AVERAGE($Z437:AA437)))</f>
        <v>-999</v>
      </c>
      <c r="K437" s="38">
        <f t="array" ref="K437">IF($B437=0,-999,IF(COUNTIFS($Z437:AB437,#N/A)&gt;0,-999,AVERAGE($Z437:AB437)))</f>
        <v>-999</v>
      </c>
      <c r="L437" s="38">
        <f t="array" ref="L437">IF($B437=0,-999,IF(COUNTIFS($Z437:AC437,#N/A)&gt;0,-999,AVERAGE($Z437:AC437)))</f>
        <v>-999</v>
      </c>
      <c r="M437" s="38">
        <f t="shared" si="497"/>
        <v>-999</v>
      </c>
      <c r="N437" s="38">
        <f t="shared" si="480"/>
        <v>-999</v>
      </c>
      <c r="O437" s="38">
        <f t="shared" si="481"/>
        <v>-999</v>
      </c>
      <c r="P437" s="38">
        <f t="shared" si="482"/>
        <v>-999</v>
      </c>
      <c r="Q437" s="37">
        <f t="shared" si="498"/>
        <v>0</v>
      </c>
      <c r="R437" s="37">
        <f t="shared" si="470"/>
        <v>0</v>
      </c>
      <c r="S437" s="37">
        <f t="shared" si="471"/>
        <v>0</v>
      </c>
      <c r="T437" s="37">
        <f t="shared" si="472"/>
        <v>0</v>
      </c>
      <c r="U437" s="37">
        <f t="shared" si="499"/>
        <v>2018</v>
      </c>
      <c r="V437" s="37">
        <f t="shared" ref="V437:X437" si="532">U437-1</f>
        <v>2017</v>
      </c>
      <c r="W437" s="37">
        <f t="shared" si="532"/>
        <v>2016</v>
      </c>
      <c r="X437" s="37">
        <f t="shared" si="532"/>
        <v>2015</v>
      </c>
      <c r="Y437" s="39"/>
      <c r="Z437" s="62" t="e">
        <f>IFERROR(IF($B437=0,#N/A,AVERAGEIFS(INDEX(DATOS,0,$C437),INDEX(DATOS,0,$C437),"&lt;&gt;#N/D",INDEX(DATOS,0,$L$2),0,INDEX(DATOS,0,$M$2),1,INDEX(DATOS,0,$N$2),U437,INDEX(DATOS,0,$O$2),$D437)),#N/A)</f>
        <v>#N/A</v>
      </c>
      <c r="AA437" s="62" t="e">
        <f>IFERROR(IF($B437=0,#N/A,AVERAGEIFS(INDEX(DATOS,0,$C437),INDEX(DATOS,0,$C437),"&lt;&gt;#N/D",INDEX(DATOS,0,$L$2),0,INDEX(DATOS,0,$M$2),1,INDEX(DATOS,0,$N$2),V437,INDEX(DATOS,0,$O$2),$D437)),#N/A)</f>
        <v>#N/A</v>
      </c>
      <c r="AB437" s="62" t="e">
        <f>IFERROR(IF($B437=0,#N/A,AVERAGEIFS(INDEX(DATOS,0,$C437),INDEX(DATOS,0,$C437),"&lt;&gt;#N/D",INDEX(DATOS,0,$L$2),0,INDEX(DATOS,0,$M$2),1,INDEX(DATOS,0,$N$2),W437,INDEX(DATOS,0,$O$2),$D437)),#N/A)</f>
        <v>#N/A</v>
      </c>
      <c r="AC437" s="62" t="e">
        <f>IFERROR(IF($B437=0,#N/A,AVERAGEIFS(INDEX(DATOS,0,$C437),INDEX(DATOS,0,$C437),"&lt;&gt;#N/D",INDEX(DATOS,0,$L$2),0,INDEX(DATOS,0,$M$2),1,INDEX(DATOS,0,$N$2),X437,INDEX(DATOS,0,$O$2),$D437)),#N/A)</f>
        <v>#N/A</v>
      </c>
      <c r="AD437" s="33"/>
      <c r="AE437" s="40" t="e">
        <f>IFERROR(IF(ISNA(Z437),#N/A,IF(I437=0,0,_xlfn.STDEV.P($Z437:Z437)/I437*100)),#N/A)</f>
        <v>#N/A</v>
      </c>
      <c r="AF437" s="40" t="e">
        <f>IFERROR(IF(ISNA(AA437),#N/A,IF(J437=0,0,_xlfn.STDEV.P($Z437:AA437)/J437*100)),#N/A)</f>
        <v>#N/A</v>
      </c>
      <c r="AG437" s="40" t="e">
        <f>IFERROR(IF(ISNA(AB437),#N/A,IF(K437=0,0,_xlfn.STDEV.P($Z437:AB437)/K437*100)),#N/A)</f>
        <v>#N/A</v>
      </c>
      <c r="AH437" s="40" t="e">
        <f>IFERROR(IF(ISNA(AC437),#N/A,IF(L437=0,0,_xlfn.STDEV.P($Z437:AC437)/L437*100)),#N/A)</f>
        <v>#N/A</v>
      </c>
      <c r="AI437" s="40"/>
    </row>
    <row r="438" spans="1:35" x14ac:dyDescent="0.35">
      <c r="A438">
        <f t="shared" si="501"/>
        <v>32</v>
      </c>
      <c r="B438" s="35">
        <f t="array" ref="B438">IF(B437=0,0,MIN(IF(INDEX(DATOS,0,$N$2)=$U438,IF(ISNUMBER(INDEX(DATOS,0,$C438)),IF(INDEX(DATOS,0,$L$2)=0,IF(INDEX(DATOS,0,$M$2)=1,IF(ISNA(MATCH(INDEX(DATOS,0,$O$2),IF($E$7:E437=E438,$D$7:D437),0)),INDEX(DATOS,0,$K$2))))))))</f>
        <v>0</v>
      </c>
      <c r="C438" s="32">
        <f t="shared" si="502"/>
        <v>20</v>
      </c>
      <c r="D438" s="34" t="str">
        <f>IF($B438=0,"--",INDEX(DATOS,$B438,O$2))</f>
        <v>--</v>
      </c>
      <c r="E438" s="64" t="s">
        <v>1</v>
      </c>
      <c r="F438" s="36" t="str">
        <f t="shared" si="523"/>
        <v>--</v>
      </c>
      <c r="G438" s="109" t="e">
        <f>VLOOKUP($D438,LOC_UNICOS,G$2,0)</f>
        <v>#N/A</v>
      </c>
      <c r="H438" s="109" t="e">
        <f>VLOOKUP($D438,LOC_UNICOS,H$2,0)</f>
        <v>#N/A</v>
      </c>
      <c r="I438" s="38">
        <f t="array" ref="I438">IF($B438=0,-999,IF(COUNTIFS($Z438:Z438,#N/A)&gt;0,-999,AVERAGE($Z438:Z438)))</f>
        <v>-999</v>
      </c>
      <c r="J438" s="38">
        <f t="array" ref="J438">IF($B438=0,-999,IF(COUNTIFS($Z438:AA438,#N/A)&gt;0,-999,AVERAGE($Z438:AA438)))</f>
        <v>-999</v>
      </c>
      <c r="K438" s="38">
        <f t="array" ref="K438">IF($B438=0,-999,IF(COUNTIFS($Z438:AB438,#N/A)&gt;0,-999,AVERAGE($Z438:AB438)))</f>
        <v>-999</v>
      </c>
      <c r="L438" s="38">
        <f t="array" ref="L438">IF($B438=0,-999,IF(COUNTIFS($Z438:AC438,#N/A)&gt;0,-999,AVERAGE($Z438:AC438)))</f>
        <v>-999</v>
      </c>
      <c r="M438" s="38">
        <f t="shared" si="497"/>
        <v>-999</v>
      </c>
      <c r="N438" s="38">
        <f t="shared" si="480"/>
        <v>-999</v>
      </c>
      <c r="O438" s="38">
        <f t="shared" si="481"/>
        <v>-999</v>
      </c>
      <c r="P438" s="38">
        <f t="shared" si="482"/>
        <v>-999</v>
      </c>
      <c r="Q438" s="37">
        <f t="shared" si="498"/>
        <v>0</v>
      </c>
      <c r="R438" s="37">
        <f t="shared" si="470"/>
        <v>0</v>
      </c>
      <c r="S438" s="37">
        <f t="shared" si="471"/>
        <v>0</v>
      </c>
      <c r="T438" s="37">
        <f t="shared" si="472"/>
        <v>0</v>
      </c>
      <c r="U438" s="37">
        <f t="shared" si="499"/>
        <v>2018</v>
      </c>
      <c r="V438" s="37">
        <f t="shared" ref="V438:X438" si="533">U438-1</f>
        <v>2017</v>
      </c>
      <c r="W438" s="37">
        <f t="shared" si="533"/>
        <v>2016</v>
      </c>
      <c r="X438" s="37">
        <f t="shared" si="533"/>
        <v>2015</v>
      </c>
      <c r="Y438" s="39"/>
      <c r="Z438" s="62" t="e">
        <f>IFERROR(IF($B438=0,#N/A,AVERAGEIFS(INDEX(DATOS,0,$C438),INDEX(DATOS,0,$C438),"&lt;&gt;#N/D",INDEX(DATOS,0,$L$2),0,INDEX(DATOS,0,$M$2),1,INDEX(DATOS,0,$N$2),U438,INDEX(DATOS,0,$O$2),$D438)),#N/A)</f>
        <v>#N/A</v>
      </c>
      <c r="AA438" s="62" t="e">
        <f>IFERROR(IF($B438=0,#N/A,AVERAGEIFS(INDEX(DATOS,0,$C438),INDEX(DATOS,0,$C438),"&lt;&gt;#N/D",INDEX(DATOS,0,$L$2),0,INDEX(DATOS,0,$M$2),1,INDEX(DATOS,0,$N$2),V438,INDEX(DATOS,0,$O$2),$D438)),#N/A)</f>
        <v>#N/A</v>
      </c>
      <c r="AB438" s="62" t="e">
        <f>IFERROR(IF($B438=0,#N/A,AVERAGEIFS(INDEX(DATOS,0,$C438),INDEX(DATOS,0,$C438),"&lt;&gt;#N/D",INDEX(DATOS,0,$L$2),0,INDEX(DATOS,0,$M$2),1,INDEX(DATOS,0,$N$2),W438,INDEX(DATOS,0,$O$2),$D438)),#N/A)</f>
        <v>#N/A</v>
      </c>
      <c r="AC438" s="62" t="e">
        <f>IFERROR(IF($B438=0,#N/A,AVERAGEIFS(INDEX(DATOS,0,$C438),INDEX(DATOS,0,$C438),"&lt;&gt;#N/D",INDEX(DATOS,0,$L$2),0,INDEX(DATOS,0,$M$2),1,INDEX(DATOS,0,$N$2),X438,INDEX(DATOS,0,$O$2),$D438)),#N/A)</f>
        <v>#N/A</v>
      </c>
      <c r="AD438" s="33"/>
      <c r="AE438" s="40" t="e">
        <f>IFERROR(IF(ISNA(Z438),#N/A,IF(I438=0,0,_xlfn.STDEV.P($Z438:Z438)/I438*100)),#N/A)</f>
        <v>#N/A</v>
      </c>
      <c r="AF438" s="40" t="e">
        <f>IFERROR(IF(ISNA(AA438),#N/A,IF(J438=0,0,_xlfn.STDEV.P($Z438:AA438)/J438*100)),#N/A)</f>
        <v>#N/A</v>
      </c>
      <c r="AG438" s="40" t="e">
        <f>IFERROR(IF(ISNA(AB438),#N/A,IF(K438=0,0,_xlfn.STDEV.P($Z438:AB438)/K438*100)),#N/A)</f>
        <v>#N/A</v>
      </c>
      <c r="AH438" s="40" t="e">
        <f>IFERROR(IF(ISNA(AC438),#N/A,IF(L438=0,0,_xlfn.STDEV.P($Z438:AC438)/L438*100)),#N/A)</f>
        <v>#N/A</v>
      </c>
      <c r="AI438" s="40"/>
    </row>
    <row r="439" spans="1:35" x14ac:dyDescent="0.35">
      <c r="A439">
        <f t="shared" si="501"/>
        <v>33</v>
      </c>
      <c r="B439" s="35">
        <f t="array" ref="B439">IF(B438=0,0,MIN(IF(INDEX(DATOS,0,$N$2)=$U439,IF(ISNUMBER(INDEX(DATOS,0,$C439)),IF(INDEX(DATOS,0,$L$2)=0,IF(INDEX(DATOS,0,$M$2)=1,IF(ISNA(MATCH(INDEX(DATOS,0,$O$2),IF($E$7:E438=E439,$D$7:D438),0)),INDEX(DATOS,0,$K$2))))))))</f>
        <v>0</v>
      </c>
      <c r="C439" s="32">
        <f t="shared" si="502"/>
        <v>20</v>
      </c>
      <c r="D439" s="34" t="str">
        <f>IF($B439=0,"--",INDEX(DATOS,$B439,O$2))</f>
        <v>--</v>
      </c>
      <c r="E439" s="64" t="s">
        <v>1</v>
      </c>
      <c r="F439" s="36" t="str">
        <f t="shared" si="523"/>
        <v>--</v>
      </c>
      <c r="G439" s="109" t="e">
        <f>VLOOKUP($D439,LOC_UNICOS,G$2,0)</f>
        <v>#N/A</v>
      </c>
      <c r="H439" s="109" t="e">
        <f>VLOOKUP($D439,LOC_UNICOS,H$2,0)</f>
        <v>#N/A</v>
      </c>
      <c r="I439" s="38">
        <f t="array" ref="I439">IF($B439=0,-999,IF(COUNTIFS($Z439:Z439,#N/A)&gt;0,-999,AVERAGE($Z439:Z439)))</f>
        <v>-999</v>
      </c>
      <c r="J439" s="38">
        <f t="array" ref="J439">IF($B439=0,-999,IF(COUNTIFS($Z439:AA439,#N/A)&gt;0,-999,AVERAGE($Z439:AA439)))</f>
        <v>-999</v>
      </c>
      <c r="K439" s="38">
        <f t="array" ref="K439">IF($B439=0,-999,IF(COUNTIFS($Z439:AB439,#N/A)&gt;0,-999,AVERAGE($Z439:AB439)))</f>
        <v>-999</v>
      </c>
      <c r="L439" s="38">
        <f t="array" ref="L439">IF($B439=0,-999,IF(COUNTIFS($Z439:AC439,#N/A)&gt;0,-999,AVERAGE($Z439:AC439)))</f>
        <v>-999</v>
      </c>
      <c r="M439" s="38">
        <f t="shared" si="497"/>
        <v>-999</v>
      </c>
      <c r="N439" s="38">
        <f t="shared" si="480"/>
        <v>-999</v>
      </c>
      <c r="O439" s="38">
        <f t="shared" si="481"/>
        <v>-999</v>
      </c>
      <c r="P439" s="38">
        <f t="shared" si="482"/>
        <v>-999</v>
      </c>
      <c r="Q439" s="37">
        <f t="shared" si="498"/>
        <v>0</v>
      </c>
      <c r="R439" s="37">
        <f t="shared" si="470"/>
        <v>0</v>
      </c>
      <c r="S439" s="37">
        <f t="shared" si="471"/>
        <v>0</v>
      </c>
      <c r="T439" s="37">
        <f t="shared" si="472"/>
        <v>0</v>
      </c>
      <c r="U439" s="37">
        <f t="shared" si="499"/>
        <v>2018</v>
      </c>
      <c r="V439" s="37">
        <f t="shared" ref="V439:X439" si="534">U439-1</f>
        <v>2017</v>
      </c>
      <c r="W439" s="37">
        <f t="shared" si="534"/>
        <v>2016</v>
      </c>
      <c r="X439" s="37">
        <f t="shared" si="534"/>
        <v>2015</v>
      </c>
      <c r="Y439" s="39"/>
      <c r="Z439" s="62" t="e">
        <f>IFERROR(IF($B439=0,#N/A,AVERAGEIFS(INDEX(DATOS,0,$C439),INDEX(DATOS,0,$C439),"&lt;&gt;#N/D",INDEX(DATOS,0,$L$2),0,INDEX(DATOS,0,$M$2),1,INDEX(DATOS,0,$N$2),U439,INDEX(DATOS,0,$O$2),$D439)),#N/A)</f>
        <v>#N/A</v>
      </c>
      <c r="AA439" s="62" t="e">
        <f>IFERROR(IF($B439=0,#N/A,AVERAGEIFS(INDEX(DATOS,0,$C439),INDEX(DATOS,0,$C439),"&lt;&gt;#N/D",INDEX(DATOS,0,$L$2),0,INDEX(DATOS,0,$M$2),1,INDEX(DATOS,0,$N$2),V439,INDEX(DATOS,0,$O$2),$D439)),#N/A)</f>
        <v>#N/A</v>
      </c>
      <c r="AB439" s="62" t="e">
        <f>IFERROR(IF($B439=0,#N/A,AVERAGEIFS(INDEX(DATOS,0,$C439),INDEX(DATOS,0,$C439),"&lt;&gt;#N/D",INDEX(DATOS,0,$L$2),0,INDEX(DATOS,0,$M$2),1,INDEX(DATOS,0,$N$2),W439,INDEX(DATOS,0,$O$2),$D439)),#N/A)</f>
        <v>#N/A</v>
      </c>
      <c r="AC439" s="62" t="e">
        <f>IFERROR(IF($B439=0,#N/A,AVERAGEIFS(INDEX(DATOS,0,$C439),INDEX(DATOS,0,$C439),"&lt;&gt;#N/D",INDEX(DATOS,0,$L$2),0,INDEX(DATOS,0,$M$2),1,INDEX(DATOS,0,$N$2),X439,INDEX(DATOS,0,$O$2),$D439)),#N/A)</f>
        <v>#N/A</v>
      </c>
      <c r="AD439" s="33"/>
      <c r="AE439" s="40" t="e">
        <f>IFERROR(IF(ISNA(Z439),#N/A,IF(I439=0,0,_xlfn.STDEV.P($Z439:Z439)/I439*100)),#N/A)</f>
        <v>#N/A</v>
      </c>
      <c r="AF439" s="40" t="e">
        <f>IFERROR(IF(ISNA(AA439),#N/A,IF(J439=0,0,_xlfn.STDEV.P($Z439:AA439)/J439*100)),#N/A)</f>
        <v>#N/A</v>
      </c>
      <c r="AG439" s="40" t="e">
        <f>IFERROR(IF(ISNA(AB439),#N/A,IF(K439=0,0,_xlfn.STDEV.P($Z439:AB439)/K439*100)),#N/A)</f>
        <v>#N/A</v>
      </c>
      <c r="AH439" s="40" t="e">
        <f>IFERROR(IF(ISNA(AC439),#N/A,IF(L439=0,0,_xlfn.STDEV.P($Z439:AC439)/L439*100)),#N/A)</f>
        <v>#N/A</v>
      </c>
      <c r="AI439" s="40"/>
    </row>
    <row r="440" spans="1:35" x14ac:dyDescent="0.35">
      <c r="A440">
        <f t="shared" si="501"/>
        <v>34</v>
      </c>
      <c r="B440" s="35">
        <f t="array" ref="B440">IF(B439=0,0,MIN(IF(INDEX(DATOS,0,$N$2)=$U440,IF(ISNUMBER(INDEX(DATOS,0,$C440)),IF(INDEX(DATOS,0,$L$2)=0,IF(INDEX(DATOS,0,$M$2)=1,IF(ISNA(MATCH(INDEX(DATOS,0,$O$2),IF($E$7:E439=E440,$D$7:D439),0)),INDEX(DATOS,0,$K$2))))))))</f>
        <v>0</v>
      </c>
      <c r="C440" s="32">
        <f t="shared" si="502"/>
        <v>20</v>
      </c>
      <c r="D440" s="34" t="str">
        <f>IF($B440=0,"--",INDEX(DATOS,$B440,O$2))</f>
        <v>--</v>
      </c>
      <c r="E440" s="64" t="s">
        <v>1</v>
      </c>
      <c r="F440" s="36" t="str">
        <f t="shared" si="523"/>
        <v>--</v>
      </c>
      <c r="G440" s="109" t="e">
        <f>VLOOKUP($D440,LOC_UNICOS,G$2,0)</f>
        <v>#N/A</v>
      </c>
      <c r="H440" s="109" t="e">
        <f>VLOOKUP($D440,LOC_UNICOS,H$2,0)</f>
        <v>#N/A</v>
      </c>
      <c r="I440" s="38">
        <f t="array" ref="I440">IF($B440=0,-999,IF(COUNTIFS($Z440:Z440,#N/A)&gt;0,-999,AVERAGE($Z440:Z440)))</f>
        <v>-999</v>
      </c>
      <c r="J440" s="38">
        <f t="array" ref="J440">IF($B440=0,-999,IF(COUNTIFS($Z440:AA440,#N/A)&gt;0,-999,AVERAGE($Z440:AA440)))</f>
        <v>-999</v>
      </c>
      <c r="K440" s="38">
        <f t="array" ref="K440">IF($B440=0,-999,IF(COUNTIFS($Z440:AB440,#N/A)&gt;0,-999,AVERAGE($Z440:AB440)))</f>
        <v>-999</v>
      </c>
      <c r="L440" s="38">
        <f t="array" ref="L440">IF($B440=0,-999,IF(COUNTIFS($Z440:AC440,#N/A)&gt;0,-999,AVERAGE($Z440:AC440)))</f>
        <v>-999</v>
      </c>
      <c r="M440" s="38">
        <f t="shared" si="497"/>
        <v>-999</v>
      </c>
      <c r="N440" s="38">
        <f t="shared" si="480"/>
        <v>-999</v>
      </c>
      <c r="O440" s="38">
        <f t="shared" si="481"/>
        <v>-999</v>
      </c>
      <c r="P440" s="38">
        <f t="shared" si="482"/>
        <v>-999</v>
      </c>
      <c r="Q440" s="37">
        <f t="shared" si="498"/>
        <v>0</v>
      </c>
      <c r="R440" s="37">
        <f t="shared" si="470"/>
        <v>0</v>
      </c>
      <c r="S440" s="37">
        <f t="shared" si="471"/>
        <v>0</v>
      </c>
      <c r="T440" s="37">
        <f t="shared" si="472"/>
        <v>0</v>
      </c>
      <c r="U440" s="37">
        <f t="shared" si="499"/>
        <v>2018</v>
      </c>
      <c r="V440" s="37">
        <f t="shared" ref="V440:X440" si="535">U440-1</f>
        <v>2017</v>
      </c>
      <c r="W440" s="37">
        <f t="shared" si="535"/>
        <v>2016</v>
      </c>
      <c r="X440" s="37">
        <f t="shared" si="535"/>
        <v>2015</v>
      </c>
      <c r="Y440" s="39"/>
      <c r="Z440" s="62" t="e">
        <f>IFERROR(IF($B440=0,#N/A,AVERAGEIFS(INDEX(DATOS,0,$C440),INDEX(DATOS,0,$C440),"&lt;&gt;#N/D",INDEX(DATOS,0,$L$2),0,INDEX(DATOS,0,$M$2),1,INDEX(DATOS,0,$N$2),U440,INDEX(DATOS,0,$O$2),$D440)),#N/A)</f>
        <v>#N/A</v>
      </c>
      <c r="AA440" s="62" t="e">
        <f>IFERROR(IF($B440=0,#N/A,AVERAGEIFS(INDEX(DATOS,0,$C440),INDEX(DATOS,0,$C440),"&lt;&gt;#N/D",INDEX(DATOS,0,$L$2),0,INDEX(DATOS,0,$M$2),1,INDEX(DATOS,0,$N$2),V440,INDEX(DATOS,0,$O$2),$D440)),#N/A)</f>
        <v>#N/A</v>
      </c>
      <c r="AB440" s="62" t="e">
        <f>IFERROR(IF($B440=0,#N/A,AVERAGEIFS(INDEX(DATOS,0,$C440),INDEX(DATOS,0,$C440),"&lt;&gt;#N/D",INDEX(DATOS,0,$L$2),0,INDEX(DATOS,0,$M$2),1,INDEX(DATOS,0,$N$2),W440,INDEX(DATOS,0,$O$2),$D440)),#N/A)</f>
        <v>#N/A</v>
      </c>
      <c r="AC440" s="62" t="e">
        <f>IFERROR(IF($B440=0,#N/A,AVERAGEIFS(INDEX(DATOS,0,$C440),INDEX(DATOS,0,$C440),"&lt;&gt;#N/D",INDEX(DATOS,0,$L$2),0,INDEX(DATOS,0,$M$2),1,INDEX(DATOS,0,$N$2),X440,INDEX(DATOS,0,$O$2),$D440)),#N/A)</f>
        <v>#N/A</v>
      </c>
      <c r="AD440" s="33"/>
      <c r="AE440" s="40" t="e">
        <f>IFERROR(IF(ISNA(Z440),#N/A,IF(I440=0,0,_xlfn.STDEV.P($Z440:Z440)/I440*100)),#N/A)</f>
        <v>#N/A</v>
      </c>
      <c r="AF440" s="40" t="e">
        <f>IFERROR(IF(ISNA(AA440),#N/A,IF(J440=0,0,_xlfn.STDEV.P($Z440:AA440)/J440*100)),#N/A)</f>
        <v>#N/A</v>
      </c>
      <c r="AG440" s="40" t="e">
        <f>IFERROR(IF(ISNA(AB440),#N/A,IF(K440=0,0,_xlfn.STDEV.P($Z440:AB440)/K440*100)),#N/A)</f>
        <v>#N/A</v>
      </c>
      <c r="AH440" s="40" t="e">
        <f>IFERROR(IF(ISNA(AC440),#N/A,IF(L440=0,0,_xlfn.STDEV.P($Z440:AC440)/L440*100)),#N/A)</f>
        <v>#N/A</v>
      </c>
      <c r="AI440" s="40"/>
    </row>
    <row r="441" spans="1:35" x14ac:dyDescent="0.35">
      <c r="A441">
        <f t="shared" si="501"/>
        <v>35</v>
      </c>
      <c r="B441" s="35">
        <f t="array" ref="B441">IF(B440=0,0,MIN(IF(INDEX(DATOS,0,$N$2)=$U441,IF(ISNUMBER(INDEX(DATOS,0,$C441)),IF(INDEX(DATOS,0,$L$2)=0,IF(INDEX(DATOS,0,$M$2)=1,IF(ISNA(MATCH(INDEX(DATOS,0,$O$2),IF($E$7:E440=E441,$D$7:D440),0)),INDEX(DATOS,0,$K$2))))))))</f>
        <v>0</v>
      </c>
      <c r="C441" s="32">
        <f t="shared" si="502"/>
        <v>20</v>
      </c>
      <c r="D441" s="34" t="str">
        <f>IF($B441=0,"--",INDEX(DATOS,$B441,O$2))</f>
        <v>--</v>
      </c>
      <c r="E441" s="64" t="s">
        <v>1</v>
      </c>
      <c r="F441" s="36" t="str">
        <f t="shared" si="523"/>
        <v>--</v>
      </c>
      <c r="G441" s="109" t="e">
        <f>VLOOKUP($D441,LOC_UNICOS,G$2,0)</f>
        <v>#N/A</v>
      </c>
      <c r="H441" s="109" t="e">
        <f>VLOOKUP($D441,LOC_UNICOS,H$2,0)</f>
        <v>#N/A</v>
      </c>
      <c r="I441" s="38">
        <f t="array" ref="I441">IF($B441=0,-999,IF(COUNTIFS($Z441:Z441,#N/A)&gt;0,-999,AVERAGE($Z441:Z441)))</f>
        <v>-999</v>
      </c>
      <c r="J441" s="38">
        <f t="array" ref="J441">IF($B441=0,-999,IF(COUNTIFS($Z441:AA441,#N/A)&gt;0,-999,AVERAGE($Z441:AA441)))</f>
        <v>-999</v>
      </c>
      <c r="K441" s="38">
        <f t="array" ref="K441">IF($B441=0,-999,IF(COUNTIFS($Z441:AB441,#N/A)&gt;0,-999,AVERAGE($Z441:AB441)))</f>
        <v>-999</v>
      </c>
      <c r="L441" s="38">
        <f t="array" ref="L441">IF($B441=0,-999,IF(COUNTIFS($Z441:AC441,#N/A)&gt;0,-999,AVERAGE($Z441:AC441)))</f>
        <v>-999</v>
      </c>
      <c r="M441" s="38">
        <f t="shared" si="497"/>
        <v>-999</v>
      </c>
      <c r="N441" s="38">
        <f t="shared" si="480"/>
        <v>-999</v>
      </c>
      <c r="O441" s="38">
        <f t="shared" si="481"/>
        <v>-999</v>
      </c>
      <c r="P441" s="38">
        <f t="shared" si="482"/>
        <v>-999</v>
      </c>
      <c r="Q441" s="37">
        <f t="shared" si="498"/>
        <v>0</v>
      </c>
      <c r="R441" s="37">
        <f t="shared" si="470"/>
        <v>0</v>
      </c>
      <c r="S441" s="37">
        <f t="shared" si="471"/>
        <v>0</v>
      </c>
      <c r="T441" s="37">
        <f t="shared" si="472"/>
        <v>0</v>
      </c>
      <c r="U441" s="37">
        <f t="shared" si="499"/>
        <v>2018</v>
      </c>
      <c r="V441" s="37">
        <f t="shared" ref="V441:X441" si="536">U441-1</f>
        <v>2017</v>
      </c>
      <c r="W441" s="37">
        <f t="shared" si="536"/>
        <v>2016</v>
      </c>
      <c r="X441" s="37">
        <f t="shared" si="536"/>
        <v>2015</v>
      </c>
      <c r="Y441" s="39"/>
      <c r="Z441" s="62" t="e">
        <f>IFERROR(IF($B441=0,#N/A,AVERAGEIFS(INDEX(DATOS,0,$C441),INDEX(DATOS,0,$C441),"&lt;&gt;#N/D",INDEX(DATOS,0,$L$2),0,INDEX(DATOS,0,$M$2),1,INDEX(DATOS,0,$N$2),U441,INDEX(DATOS,0,$O$2),$D441)),#N/A)</f>
        <v>#N/A</v>
      </c>
      <c r="AA441" s="62" t="e">
        <f>IFERROR(IF($B441=0,#N/A,AVERAGEIFS(INDEX(DATOS,0,$C441),INDEX(DATOS,0,$C441),"&lt;&gt;#N/D",INDEX(DATOS,0,$L$2),0,INDEX(DATOS,0,$M$2),1,INDEX(DATOS,0,$N$2),V441,INDEX(DATOS,0,$O$2),$D441)),#N/A)</f>
        <v>#N/A</v>
      </c>
      <c r="AB441" s="62" t="e">
        <f>IFERROR(IF($B441=0,#N/A,AVERAGEIFS(INDEX(DATOS,0,$C441),INDEX(DATOS,0,$C441),"&lt;&gt;#N/D",INDEX(DATOS,0,$L$2),0,INDEX(DATOS,0,$M$2),1,INDEX(DATOS,0,$N$2),W441,INDEX(DATOS,0,$O$2),$D441)),#N/A)</f>
        <v>#N/A</v>
      </c>
      <c r="AC441" s="62" t="e">
        <f>IFERROR(IF($B441=0,#N/A,AVERAGEIFS(INDEX(DATOS,0,$C441),INDEX(DATOS,0,$C441),"&lt;&gt;#N/D",INDEX(DATOS,0,$L$2),0,INDEX(DATOS,0,$M$2),1,INDEX(DATOS,0,$N$2),X441,INDEX(DATOS,0,$O$2),$D441)),#N/A)</f>
        <v>#N/A</v>
      </c>
      <c r="AD441" s="33"/>
      <c r="AE441" s="40" t="e">
        <f>IFERROR(IF(ISNA(Z441),#N/A,IF(I441=0,0,_xlfn.STDEV.P($Z441:Z441)/I441*100)),#N/A)</f>
        <v>#N/A</v>
      </c>
      <c r="AF441" s="40" t="e">
        <f>IFERROR(IF(ISNA(AA441),#N/A,IF(J441=0,0,_xlfn.STDEV.P($Z441:AA441)/J441*100)),#N/A)</f>
        <v>#N/A</v>
      </c>
      <c r="AG441" s="40" t="e">
        <f>IFERROR(IF(ISNA(AB441),#N/A,IF(K441=0,0,_xlfn.STDEV.P($Z441:AB441)/K441*100)),#N/A)</f>
        <v>#N/A</v>
      </c>
      <c r="AH441" s="40" t="e">
        <f>IFERROR(IF(ISNA(AC441),#N/A,IF(L441=0,0,_xlfn.STDEV.P($Z441:AC441)/L441*100)),#N/A)</f>
        <v>#N/A</v>
      </c>
      <c r="AI441" s="40"/>
    </row>
    <row r="442" spans="1:35" x14ac:dyDescent="0.35">
      <c r="A442">
        <f t="shared" si="501"/>
        <v>36</v>
      </c>
      <c r="B442" s="35">
        <f t="array" ref="B442">IF(B441=0,0,MIN(IF(INDEX(DATOS,0,$N$2)=$U442,IF(ISNUMBER(INDEX(DATOS,0,$C442)),IF(INDEX(DATOS,0,$L$2)=0,IF(INDEX(DATOS,0,$M$2)=1,IF(ISNA(MATCH(INDEX(DATOS,0,$O$2),IF($E$7:E441=E442,$D$7:D441),0)),INDEX(DATOS,0,$K$2))))))))</f>
        <v>0</v>
      </c>
      <c r="C442" s="32">
        <f t="shared" si="502"/>
        <v>20</v>
      </c>
      <c r="D442" s="34" t="str">
        <f>IF($B442=0,"--",INDEX(DATOS,$B442,O$2))</f>
        <v>--</v>
      </c>
      <c r="E442" s="64" t="s">
        <v>1</v>
      </c>
      <c r="F442" s="36" t="str">
        <f t="shared" si="523"/>
        <v>--</v>
      </c>
      <c r="G442" s="109" t="e">
        <f>VLOOKUP($D442,LOC_UNICOS,G$2,0)</f>
        <v>#N/A</v>
      </c>
      <c r="H442" s="109" t="e">
        <f>VLOOKUP($D442,LOC_UNICOS,H$2,0)</f>
        <v>#N/A</v>
      </c>
      <c r="I442" s="38">
        <f t="array" ref="I442">IF($B442=0,-999,IF(COUNTIFS($Z442:Z442,#N/A)&gt;0,-999,AVERAGE($Z442:Z442)))</f>
        <v>-999</v>
      </c>
      <c r="J442" s="38">
        <f t="array" ref="J442">IF($B442=0,-999,IF(COUNTIFS($Z442:AA442,#N/A)&gt;0,-999,AVERAGE($Z442:AA442)))</f>
        <v>-999</v>
      </c>
      <c r="K442" s="38">
        <f t="array" ref="K442">IF($B442=0,-999,IF(COUNTIFS($Z442:AB442,#N/A)&gt;0,-999,AVERAGE($Z442:AB442)))</f>
        <v>-999</v>
      </c>
      <c r="L442" s="38">
        <f t="array" ref="L442">IF($B442=0,-999,IF(COUNTIFS($Z442:AC442,#N/A)&gt;0,-999,AVERAGE($Z442:AC442)))</f>
        <v>-999</v>
      </c>
      <c r="M442" s="38">
        <f t="shared" si="497"/>
        <v>-999</v>
      </c>
      <c r="N442" s="38">
        <f t="shared" si="480"/>
        <v>-999</v>
      </c>
      <c r="O442" s="38">
        <f t="shared" si="481"/>
        <v>-999</v>
      </c>
      <c r="P442" s="38">
        <f t="shared" si="482"/>
        <v>-999</v>
      </c>
      <c r="Q442" s="37">
        <f t="shared" si="498"/>
        <v>0</v>
      </c>
      <c r="R442" s="37">
        <f t="shared" si="470"/>
        <v>0</v>
      </c>
      <c r="S442" s="37">
        <f t="shared" si="471"/>
        <v>0</v>
      </c>
      <c r="T442" s="37">
        <f t="shared" si="472"/>
        <v>0</v>
      </c>
      <c r="U442" s="37">
        <f t="shared" si="499"/>
        <v>2018</v>
      </c>
      <c r="V442" s="37">
        <f t="shared" ref="V442:X442" si="537">U442-1</f>
        <v>2017</v>
      </c>
      <c r="W442" s="37">
        <f t="shared" si="537"/>
        <v>2016</v>
      </c>
      <c r="X442" s="37">
        <f t="shared" si="537"/>
        <v>2015</v>
      </c>
      <c r="Y442" s="39"/>
      <c r="Z442" s="62" t="e">
        <f>IFERROR(IF($B442=0,#N/A,AVERAGEIFS(INDEX(DATOS,0,$C442),INDEX(DATOS,0,$C442),"&lt;&gt;#N/D",INDEX(DATOS,0,$L$2),0,INDEX(DATOS,0,$M$2),1,INDEX(DATOS,0,$N$2),U442,INDEX(DATOS,0,$O$2),$D442)),#N/A)</f>
        <v>#N/A</v>
      </c>
      <c r="AA442" s="62" t="e">
        <f>IFERROR(IF($B442=0,#N/A,AVERAGEIFS(INDEX(DATOS,0,$C442),INDEX(DATOS,0,$C442),"&lt;&gt;#N/D",INDEX(DATOS,0,$L$2),0,INDEX(DATOS,0,$M$2),1,INDEX(DATOS,0,$N$2),V442,INDEX(DATOS,0,$O$2),$D442)),#N/A)</f>
        <v>#N/A</v>
      </c>
      <c r="AB442" s="62" t="e">
        <f>IFERROR(IF($B442=0,#N/A,AVERAGEIFS(INDEX(DATOS,0,$C442),INDEX(DATOS,0,$C442),"&lt;&gt;#N/D",INDEX(DATOS,0,$L$2),0,INDEX(DATOS,0,$M$2),1,INDEX(DATOS,0,$N$2),W442,INDEX(DATOS,0,$O$2),$D442)),#N/A)</f>
        <v>#N/A</v>
      </c>
      <c r="AC442" s="62" t="e">
        <f>IFERROR(IF($B442=0,#N/A,AVERAGEIFS(INDEX(DATOS,0,$C442),INDEX(DATOS,0,$C442),"&lt;&gt;#N/D",INDEX(DATOS,0,$L$2),0,INDEX(DATOS,0,$M$2),1,INDEX(DATOS,0,$N$2),X442,INDEX(DATOS,0,$O$2),$D442)),#N/A)</f>
        <v>#N/A</v>
      </c>
      <c r="AD442" s="33"/>
      <c r="AE442" s="40" t="e">
        <f>IFERROR(IF(ISNA(Z442),#N/A,IF(I442=0,0,_xlfn.STDEV.P($Z442:Z442)/I442*100)),#N/A)</f>
        <v>#N/A</v>
      </c>
      <c r="AF442" s="40" t="e">
        <f>IFERROR(IF(ISNA(AA442),#N/A,IF(J442=0,0,_xlfn.STDEV.P($Z442:AA442)/J442*100)),#N/A)</f>
        <v>#N/A</v>
      </c>
      <c r="AG442" s="40" t="e">
        <f>IFERROR(IF(ISNA(AB442),#N/A,IF(K442=0,0,_xlfn.STDEV.P($Z442:AB442)/K442*100)),#N/A)</f>
        <v>#N/A</v>
      </c>
      <c r="AH442" s="40" t="e">
        <f>IFERROR(IF(ISNA(AC442),#N/A,IF(L442=0,0,_xlfn.STDEV.P($Z442:AC442)/L442*100)),#N/A)</f>
        <v>#N/A</v>
      </c>
      <c r="AI442" s="40"/>
    </row>
    <row r="443" spans="1:35" x14ac:dyDescent="0.35">
      <c r="A443">
        <f t="shared" si="501"/>
        <v>37</v>
      </c>
      <c r="B443" s="35">
        <f t="array" ref="B443">IF(B442=0,0,MIN(IF(INDEX(DATOS,0,$N$2)=$U443,IF(ISNUMBER(INDEX(DATOS,0,$C443)),IF(INDEX(DATOS,0,$L$2)=0,IF(INDEX(DATOS,0,$M$2)=1,IF(ISNA(MATCH(INDEX(DATOS,0,$O$2),IF($E$7:E442=E443,$D$7:D442),0)),INDEX(DATOS,0,$K$2))))))))</f>
        <v>0</v>
      </c>
      <c r="C443" s="32">
        <f t="shared" si="502"/>
        <v>20</v>
      </c>
      <c r="D443" s="34" t="str">
        <f>IF($B443=0,"--",INDEX(DATOS,$B443,O$2))</f>
        <v>--</v>
      </c>
      <c r="E443" s="64" t="s">
        <v>1</v>
      </c>
      <c r="F443" s="36" t="str">
        <f t="shared" si="523"/>
        <v>--</v>
      </c>
      <c r="G443" s="109" t="e">
        <f>VLOOKUP($D443,LOC_UNICOS,G$2,0)</f>
        <v>#N/A</v>
      </c>
      <c r="H443" s="109" t="e">
        <f>VLOOKUP($D443,LOC_UNICOS,H$2,0)</f>
        <v>#N/A</v>
      </c>
      <c r="I443" s="38">
        <f t="array" ref="I443">IF($B443=0,-999,IF(COUNTIFS($Z443:Z443,#N/A)&gt;0,-999,AVERAGE($Z443:Z443)))</f>
        <v>-999</v>
      </c>
      <c r="J443" s="38">
        <f t="array" ref="J443">IF($B443=0,-999,IF(COUNTIFS($Z443:AA443,#N/A)&gt;0,-999,AVERAGE($Z443:AA443)))</f>
        <v>-999</v>
      </c>
      <c r="K443" s="38">
        <f t="array" ref="K443">IF($B443=0,-999,IF(COUNTIFS($Z443:AB443,#N/A)&gt;0,-999,AVERAGE($Z443:AB443)))</f>
        <v>-999</v>
      </c>
      <c r="L443" s="38">
        <f t="array" ref="L443">IF($B443=0,-999,IF(COUNTIFS($Z443:AC443,#N/A)&gt;0,-999,AVERAGE($Z443:AC443)))</f>
        <v>-999</v>
      </c>
      <c r="M443" s="38">
        <f t="shared" si="497"/>
        <v>-999</v>
      </c>
      <c r="N443" s="38">
        <f t="shared" si="480"/>
        <v>-999</v>
      </c>
      <c r="O443" s="38">
        <f t="shared" si="481"/>
        <v>-999</v>
      </c>
      <c r="P443" s="38">
        <f t="shared" si="482"/>
        <v>-999</v>
      </c>
      <c r="Q443" s="37">
        <f t="shared" si="498"/>
        <v>0</v>
      </c>
      <c r="R443" s="37">
        <f t="shared" si="470"/>
        <v>0</v>
      </c>
      <c r="S443" s="37">
        <f t="shared" si="471"/>
        <v>0</v>
      </c>
      <c r="T443" s="37">
        <f t="shared" si="472"/>
        <v>0</v>
      </c>
      <c r="U443" s="37">
        <f t="shared" si="499"/>
        <v>2018</v>
      </c>
      <c r="V443" s="37">
        <f t="shared" ref="V443:X443" si="538">U443-1</f>
        <v>2017</v>
      </c>
      <c r="W443" s="37">
        <f t="shared" si="538"/>
        <v>2016</v>
      </c>
      <c r="X443" s="37">
        <f t="shared" si="538"/>
        <v>2015</v>
      </c>
      <c r="Y443" s="39"/>
      <c r="Z443" s="62" t="e">
        <f>IFERROR(IF($B443=0,#N/A,AVERAGEIFS(INDEX(DATOS,0,$C443),INDEX(DATOS,0,$C443),"&lt;&gt;#N/D",INDEX(DATOS,0,$L$2),0,INDEX(DATOS,0,$M$2),1,INDEX(DATOS,0,$N$2),U443,INDEX(DATOS,0,$O$2),$D443)),#N/A)</f>
        <v>#N/A</v>
      </c>
      <c r="AA443" s="62" t="e">
        <f>IFERROR(IF($B443=0,#N/A,AVERAGEIFS(INDEX(DATOS,0,$C443),INDEX(DATOS,0,$C443),"&lt;&gt;#N/D",INDEX(DATOS,0,$L$2),0,INDEX(DATOS,0,$M$2),1,INDEX(DATOS,0,$N$2),V443,INDEX(DATOS,0,$O$2),$D443)),#N/A)</f>
        <v>#N/A</v>
      </c>
      <c r="AB443" s="62" t="e">
        <f>IFERROR(IF($B443=0,#N/A,AVERAGEIFS(INDEX(DATOS,0,$C443),INDEX(DATOS,0,$C443),"&lt;&gt;#N/D",INDEX(DATOS,0,$L$2),0,INDEX(DATOS,0,$M$2),1,INDEX(DATOS,0,$N$2),W443,INDEX(DATOS,0,$O$2),$D443)),#N/A)</f>
        <v>#N/A</v>
      </c>
      <c r="AC443" s="62" t="e">
        <f>IFERROR(IF($B443=0,#N/A,AVERAGEIFS(INDEX(DATOS,0,$C443),INDEX(DATOS,0,$C443),"&lt;&gt;#N/D",INDEX(DATOS,0,$L$2),0,INDEX(DATOS,0,$M$2),1,INDEX(DATOS,0,$N$2),X443,INDEX(DATOS,0,$O$2),$D443)),#N/A)</f>
        <v>#N/A</v>
      </c>
      <c r="AD443" s="33"/>
      <c r="AE443" s="40" t="e">
        <f>IFERROR(IF(ISNA(Z443),#N/A,IF(I443=0,0,_xlfn.STDEV.P($Z443:Z443)/I443*100)),#N/A)</f>
        <v>#N/A</v>
      </c>
      <c r="AF443" s="40" t="e">
        <f>IFERROR(IF(ISNA(AA443),#N/A,IF(J443=0,0,_xlfn.STDEV.P($Z443:AA443)/J443*100)),#N/A)</f>
        <v>#N/A</v>
      </c>
      <c r="AG443" s="40" t="e">
        <f>IFERROR(IF(ISNA(AB443),#N/A,IF(K443=0,0,_xlfn.STDEV.P($Z443:AB443)/K443*100)),#N/A)</f>
        <v>#N/A</v>
      </c>
      <c r="AH443" s="40" t="e">
        <f>IFERROR(IF(ISNA(AC443),#N/A,IF(L443=0,0,_xlfn.STDEV.P($Z443:AC443)/L443*100)),#N/A)</f>
        <v>#N/A</v>
      </c>
      <c r="AI443" s="40"/>
    </row>
    <row r="444" spans="1:35" x14ac:dyDescent="0.35">
      <c r="A444">
        <f t="shared" si="501"/>
        <v>38</v>
      </c>
      <c r="B444" s="35">
        <f t="array" ref="B444">IF(B443=0,0,MIN(IF(INDEX(DATOS,0,$N$2)=$U444,IF(ISNUMBER(INDEX(DATOS,0,$C444)),IF(INDEX(DATOS,0,$L$2)=0,IF(INDEX(DATOS,0,$M$2)=1,IF(ISNA(MATCH(INDEX(DATOS,0,$O$2),IF($E$7:E443=E444,$D$7:D443),0)),INDEX(DATOS,0,$K$2))))))))</f>
        <v>0</v>
      </c>
      <c r="C444" s="32">
        <f t="shared" si="502"/>
        <v>20</v>
      </c>
      <c r="D444" s="34" t="str">
        <f>IF($B444=0,"--",INDEX(DATOS,$B444,O$2))</f>
        <v>--</v>
      </c>
      <c r="E444" s="64" t="s">
        <v>1</v>
      </c>
      <c r="F444" s="36" t="str">
        <f t="shared" si="523"/>
        <v>--</v>
      </c>
      <c r="G444" s="109" t="e">
        <f>VLOOKUP($D444,LOC_UNICOS,G$2,0)</f>
        <v>#N/A</v>
      </c>
      <c r="H444" s="109" t="e">
        <f>VLOOKUP($D444,LOC_UNICOS,H$2,0)</f>
        <v>#N/A</v>
      </c>
      <c r="I444" s="38">
        <f t="array" ref="I444">IF($B444=0,-999,IF(COUNTIFS($Z444:Z444,#N/A)&gt;0,-999,AVERAGE($Z444:Z444)))</f>
        <v>-999</v>
      </c>
      <c r="J444" s="38">
        <f t="array" ref="J444">IF($B444=0,-999,IF(COUNTIFS($Z444:AA444,#N/A)&gt;0,-999,AVERAGE($Z444:AA444)))</f>
        <v>-999</v>
      </c>
      <c r="K444" s="38">
        <f t="array" ref="K444">IF($B444=0,-999,IF(COUNTIFS($Z444:AB444,#N/A)&gt;0,-999,AVERAGE($Z444:AB444)))</f>
        <v>-999</v>
      </c>
      <c r="L444" s="38">
        <f t="array" ref="L444">IF($B444=0,-999,IF(COUNTIFS($Z444:AC444,#N/A)&gt;0,-999,AVERAGE($Z444:AC444)))</f>
        <v>-999</v>
      </c>
      <c r="M444" s="38">
        <f t="shared" si="497"/>
        <v>-999</v>
      </c>
      <c r="N444" s="38">
        <f t="shared" si="480"/>
        <v>-999</v>
      </c>
      <c r="O444" s="38">
        <f t="shared" si="481"/>
        <v>-999</v>
      </c>
      <c r="P444" s="38">
        <f t="shared" si="482"/>
        <v>-999</v>
      </c>
      <c r="Q444" s="37">
        <f t="shared" si="498"/>
        <v>0</v>
      </c>
      <c r="R444" s="37">
        <f t="shared" si="470"/>
        <v>0</v>
      </c>
      <c r="S444" s="37">
        <f t="shared" si="471"/>
        <v>0</v>
      </c>
      <c r="T444" s="37">
        <f t="shared" si="472"/>
        <v>0</v>
      </c>
      <c r="U444" s="37">
        <f t="shared" si="499"/>
        <v>2018</v>
      </c>
      <c r="V444" s="37">
        <f t="shared" ref="V444:X444" si="539">U444-1</f>
        <v>2017</v>
      </c>
      <c r="W444" s="37">
        <f t="shared" si="539"/>
        <v>2016</v>
      </c>
      <c r="X444" s="37">
        <f t="shared" si="539"/>
        <v>2015</v>
      </c>
      <c r="Y444" s="39"/>
      <c r="Z444" s="62" t="e">
        <f>IFERROR(IF($B444=0,#N/A,AVERAGEIFS(INDEX(DATOS,0,$C444),INDEX(DATOS,0,$C444),"&lt;&gt;#N/D",INDEX(DATOS,0,$L$2),0,INDEX(DATOS,0,$M$2),1,INDEX(DATOS,0,$N$2),U444,INDEX(DATOS,0,$O$2),$D444)),#N/A)</f>
        <v>#N/A</v>
      </c>
      <c r="AA444" s="62" t="e">
        <f>IFERROR(IF($B444=0,#N/A,AVERAGEIFS(INDEX(DATOS,0,$C444),INDEX(DATOS,0,$C444),"&lt;&gt;#N/D",INDEX(DATOS,0,$L$2),0,INDEX(DATOS,0,$M$2),1,INDEX(DATOS,0,$N$2),V444,INDEX(DATOS,0,$O$2),$D444)),#N/A)</f>
        <v>#N/A</v>
      </c>
      <c r="AB444" s="62" t="e">
        <f>IFERROR(IF($B444=0,#N/A,AVERAGEIFS(INDEX(DATOS,0,$C444),INDEX(DATOS,0,$C444),"&lt;&gt;#N/D",INDEX(DATOS,0,$L$2),0,INDEX(DATOS,0,$M$2),1,INDEX(DATOS,0,$N$2),W444,INDEX(DATOS,0,$O$2),$D444)),#N/A)</f>
        <v>#N/A</v>
      </c>
      <c r="AC444" s="62" t="e">
        <f>IFERROR(IF($B444=0,#N/A,AVERAGEIFS(INDEX(DATOS,0,$C444),INDEX(DATOS,0,$C444),"&lt;&gt;#N/D",INDEX(DATOS,0,$L$2),0,INDEX(DATOS,0,$M$2),1,INDEX(DATOS,0,$N$2),X444,INDEX(DATOS,0,$O$2),$D444)),#N/A)</f>
        <v>#N/A</v>
      </c>
      <c r="AD444" s="33"/>
      <c r="AE444" s="40" t="e">
        <f>IFERROR(IF(ISNA(Z444),#N/A,IF(I444=0,0,_xlfn.STDEV.P($Z444:Z444)/I444*100)),#N/A)</f>
        <v>#N/A</v>
      </c>
      <c r="AF444" s="40" t="e">
        <f>IFERROR(IF(ISNA(AA444),#N/A,IF(J444=0,0,_xlfn.STDEV.P($Z444:AA444)/J444*100)),#N/A)</f>
        <v>#N/A</v>
      </c>
      <c r="AG444" s="40" t="e">
        <f>IFERROR(IF(ISNA(AB444),#N/A,IF(K444=0,0,_xlfn.STDEV.P($Z444:AB444)/K444*100)),#N/A)</f>
        <v>#N/A</v>
      </c>
      <c r="AH444" s="40" t="e">
        <f>IFERROR(IF(ISNA(AC444),#N/A,IF(L444=0,0,_xlfn.STDEV.P($Z444:AC444)/L444*100)),#N/A)</f>
        <v>#N/A</v>
      </c>
      <c r="AI444" s="40"/>
    </row>
    <row r="445" spans="1:35" x14ac:dyDescent="0.35">
      <c r="A445">
        <f t="shared" si="501"/>
        <v>39</v>
      </c>
      <c r="B445" s="35">
        <f t="array" ref="B445">IF(B444=0,0,MIN(IF(INDEX(DATOS,0,$N$2)=$U445,IF(ISNUMBER(INDEX(DATOS,0,$C445)),IF(INDEX(DATOS,0,$L$2)=0,IF(INDEX(DATOS,0,$M$2)=1,IF(ISNA(MATCH(INDEX(DATOS,0,$O$2),IF($E$7:E444=E445,$D$7:D444),0)),INDEX(DATOS,0,$K$2))))))))</f>
        <v>0</v>
      </c>
      <c r="C445" s="32">
        <f t="shared" si="502"/>
        <v>20</v>
      </c>
      <c r="D445" s="34" t="str">
        <f>IF($B445=0,"--",INDEX(DATOS,$B445,O$2))</f>
        <v>--</v>
      </c>
      <c r="E445" s="64" t="s">
        <v>1</v>
      </c>
      <c r="F445" s="36" t="str">
        <f t="shared" si="523"/>
        <v>--</v>
      </c>
      <c r="G445" s="109" t="e">
        <f>VLOOKUP($D445,LOC_UNICOS,G$2,0)</f>
        <v>#N/A</v>
      </c>
      <c r="H445" s="109" t="e">
        <f>VLOOKUP($D445,LOC_UNICOS,H$2,0)</f>
        <v>#N/A</v>
      </c>
      <c r="I445" s="38">
        <f t="array" ref="I445">IF($B445=0,-999,IF(COUNTIFS($Z445:Z445,#N/A)&gt;0,-999,AVERAGE($Z445:Z445)))</f>
        <v>-999</v>
      </c>
      <c r="J445" s="38">
        <f t="array" ref="J445">IF($B445=0,-999,IF(COUNTIFS($Z445:AA445,#N/A)&gt;0,-999,AVERAGE($Z445:AA445)))</f>
        <v>-999</v>
      </c>
      <c r="K445" s="38">
        <f t="array" ref="K445">IF($B445=0,-999,IF(COUNTIFS($Z445:AB445,#N/A)&gt;0,-999,AVERAGE($Z445:AB445)))</f>
        <v>-999</v>
      </c>
      <c r="L445" s="38">
        <f t="array" ref="L445">IF($B445=0,-999,IF(COUNTIFS($Z445:AC445,#N/A)&gt;0,-999,AVERAGE($Z445:AC445)))</f>
        <v>-999</v>
      </c>
      <c r="M445" s="38">
        <f t="shared" si="497"/>
        <v>-999</v>
      </c>
      <c r="N445" s="38">
        <f t="shared" si="480"/>
        <v>-999</v>
      </c>
      <c r="O445" s="38">
        <f t="shared" si="481"/>
        <v>-999</v>
      </c>
      <c r="P445" s="38">
        <f t="shared" si="482"/>
        <v>-999</v>
      </c>
      <c r="Q445" s="37">
        <f t="shared" si="498"/>
        <v>0</v>
      </c>
      <c r="R445" s="37">
        <f t="shared" si="470"/>
        <v>0</v>
      </c>
      <c r="S445" s="37">
        <f t="shared" si="471"/>
        <v>0</v>
      </c>
      <c r="T445" s="37">
        <f t="shared" si="472"/>
        <v>0</v>
      </c>
      <c r="U445" s="37">
        <f t="shared" si="499"/>
        <v>2018</v>
      </c>
      <c r="V445" s="37">
        <f t="shared" ref="V445:X445" si="540">U445-1</f>
        <v>2017</v>
      </c>
      <c r="W445" s="37">
        <f t="shared" si="540"/>
        <v>2016</v>
      </c>
      <c r="X445" s="37">
        <f t="shared" si="540"/>
        <v>2015</v>
      </c>
      <c r="Y445" s="39"/>
      <c r="Z445" s="62" t="e">
        <f>IFERROR(IF($B445=0,#N/A,AVERAGEIFS(INDEX(DATOS,0,$C445),INDEX(DATOS,0,$C445),"&lt;&gt;#N/D",INDEX(DATOS,0,$L$2),0,INDEX(DATOS,0,$M$2),1,INDEX(DATOS,0,$N$2),U445,INDEX(DATOS,0,$O$2),$D445)),#N/A)</f>
        <v>#N/A</v>
      </c>
      <c r="AA445" s="62" t="e">
        <f>IFERROR(IF($B445=0,#N/A,AVERAGEIFS(INDEX(DATOS,0,$C445),INDEX(DATOS,0,$C445),"&lt;&gt;#N/D",INDEX(DATOS,0,$L$2),0,INDEX(DATOS,0,$M$2),1,INDEX(DATOS,0,$N$2),V445,INDEX(DATOS,0,$O$2),$D445)),#N/A)</f>
        <v>#N/A</v>
      </c>
      <c r="AB445" s="62" t="e">
        <f>IFERROR(IF($B445=0,#N/A,AVERAGEIFS(INDEX(DATOS,0,$C445),INDEX(DATOS,0,$C445),"&lt;&gt;#N/D",INDEX(DATOS,0,$L$2),0,INDEX(DATOS,0,$M$2),1,INDEX(DATOS,0,$N$2),W445,INDEX(DATOS,0,$O$2),$D445)),#N/A)</f>
        <v>#N/A</v>
      </c>
      <c r="AC445" s="62" t="e">
        <f>IFERROR(IF($B445=0,#N/A,AVERAGEIFS(INDEX(DATOS,0,$C445),INDEX(DATOS,0,$C445),"&lt;&gt;#N/D",INDEX(DATOS,0,$L$2),0,INDEX(DATOS,0,$M$2),1,INDEX(DATOS,0,$N$2),X445,INDEX(DATOS,0,$O$2),$D445)),#N/A)</f>
        <v>#N/A</v>
      </c>
      <c r="AD445" s="33"/>
      <c r="AE445" s="40" t="e">
        <f>IFERROR(IF(ISNA(Z445),#N/A,IF(I445=0,0,_xlfn.STDEV.P($Z445:Z445)/I445*100)),#N/A)</f>
        <v>#N/A</v>
      </c>
      <c r="AF445" s="40" t="e">
        <f>IFERROR(IF(ISNA(AA445),#N/A,IF(J445=0,0,_xlfn.STDEV.P($Z445:AA445)/J445*100)),#N/A)</f>
        <v>#N/A</v>
      </c>
      <c r="AG445" s="40" t="e">
        <f>IFERROR(IF(ISNA(AB445),#N/A,IF(K445=0,0,_xlfn.STDEV.P($Z445:AB445)/K445*100)),#N/A)</f>
        <v>#N/A</v>
      </c>
      <c r="AH445" s="40" t="e">
        <f>IFERROR(IF(ISNA(AC445),#N/A,IF(L445=0,0,_xlfn.STDEV.P($Z445:AC445)/L445*100)),#N/A)</f>
        <v>#N/A</v>
      </c>
      <c r="AI445" s="40"/>
    </row>
    <row r="446" spans="1:35" x14ac:dyDescent="0.35">
      <c r="A446">
        <f t="shared" si="501"/>
        <v>40</v>
      </c>
      <c r="B446" s="35">
        <f t="array" ref="B446">IF(B445=0,0,MIN(IF(INDEX(DATOS,0,$N$2)=$U446,IF(ISNUMBER(INDEX(DATOS,0,$C446)),IF(INDEX(DATOS,0,$L$2)=0,IF(INDEX(DATOS,0,$M$2)=1,IF(ISNA(MATCH(INDEX(DATOS,0,$O$2),IF($E$7:E445=E446,$D$7:D445),0)),INDEX(DATOS,0,$K$2))))))))</f>
        <v>0</v>
      </c>
      <c r="C446" s="32">
        <f t="shared" si="502"/>
        <v>20</v>
      </c>
      <c r="D446" s="34" t="str">
        <f>IF($B446=0,"--",INDEX(DATOS,$B446,O$2))</f>
        <v>--</v>
      </c>
      <c r="E446" s="64" t="s">
        <v>1</v>
      </c>
      <c r="F446" s="36" t="str">
        <f t="shared" si="523"/>
        <v>--</v>
      </c>
      <c r="G446" s="109" t="e">
        <f>VLOOKUP($D446,LOC_UNICOS,G$2,0)</f>
        <v>#N/A</v>
      </c>
      <c r="H446" s="109" t="e">
        <f>VLOOKUP($D446,LOC_UNICOS,H$2,0)</f>
        <v>#N/A</v>
      </c>
      <c r="I446" s="38">
        <f t="array" ref="I446">IF($B446=0,-999,IF(COUNTIFS($Z446:Z446,#N/A)&gt;0,-999,AVERAGE($Z446:Z446)))</f>
        <v>-999</v>
      </c>
      <c r="J446" s="38">
        <f t="array" ref="J446">IF($B446=0,-999,IF(COUNTIFS($Z446:AA446,#N/A)&gt;0,-999,AVERAGE($Z446:AA446)))</f>
        <v>-999</v>
      </c>
      <c r="K446" s="38">
        <f t="array" ref="K446">IF($B446=0,-999,IF(COUNTIFS($Z446:AB446,#N/A)&gt;0,-999,AVERAGE($Z446:AB446)))</f>
        <v>-999</v>
      </c>
      <c r="L446" s="38">
        <f t="array" ref="L446">IF($B446=0,-999,IF(COUNTIFS($Z446:AC446,#N/A)&gt;0,-999,AVERAGE($Z446:AC446)))</f>
        <v>-999</v>
      </c>
      <c r="M446" s="38">
        <f t="shared" si="497"/>
        <v>-999</v>
      </c>
      <c r="N446" s="38">
        <f t="shared" si="480"/>
        <v>-999</v>
      </c>
      <c r="O446" s="38">
        <f t="shared" si="481"/>
        <v>-999</v>
      </c>
      <c r="P446" s="38">
        <f t="shared" si="482"/>
        <v>-999</v>
      </c>
      <c r="Q446" s="37">
        <f t="shared" si="498"/>
        <v>0</v>
      </c>
      <c r="R446" s="37">
        <f t="shared" si="470"/>
        <v>0</v>
      </c>
      <c r="S446" s="37">
        <f t="shared" si="471"/>
        <v>0</v>
      </c>
      <c r="T446" s="37">
        <f t="shared" si="472"/>
        <v>0</v>
      </c>
      <c r="U446" s="37">
        <f t="shared" si="499"/>
        <v>2018</v>
      </c>
      <c r="V446" s="37">
        <f t="shared" ref="V446:X446" si="541">U446-1</f>
        <v>2017</v>
      </c>
      <c r="W446" s="37">
        <f t="shared" si="541"/>
        <v>2016</v>
      </c>
      <c r="X446" s="37">
        <f t="shared" si="541"/>
        <v>2015</v>
      </c>
      <c r="Y446" s="39"/>
      <c r="Z446" s="62" t="e">
        <f>IFERROR(IF($B446=0,#N/A,AVERAGEIFS(INDEX(DATOS,0,$C446),INDEX(DATOS,0,$C446),"&lt;&gt;#N/D",INDEX(DATOS,0,$L$2),0,INDEX(DATOS,0,$M$2),1,INDEX(DATOS,0,$N$2),U446,INDEX(DATOS,0,$O$2),$D446)),#N/A)</f>
        <v>#N/A</v>
      </c>
      <c r="AA446" s="62" t="e">
        <f>IFERROR(IF($B446=0,#N/A,AVERAGEIFS(INDEX(DATOS,0,$C446),INDEX(DATOS,0,$C446),"&lt;&gt;#N/D",INDEX(DATOS,0,$L$2),0,INDEX(DATOS,0,$M$2),1,INDEX(DATOS,0,$N$2),V446,INDEX(DATOS,0,$O$2),$D446)),#N/A)</f>
        <v>#N/A</v>
      </c>
      <c r="AB446" s="62" t="e">
        <f>IFERROR(IF($B446=0,#N/A,AVERAGEIFS(INDEX(DATOS,0,$C446),INDEX(DATOS,0,$C446),"&lt;&gt;#N/D",INDEX(DATOS,0,$L$2),0,INDEX(DATOS,0,$M$2),1,INDEX(DATOS,0,$N$2),W446,INDEX(DATOS,0,$O$2),$D446)),#N/A)</f>
        <v>#N/A</v>
      </c>
      <c r="AC446" s="62" t="e">
        <f>IFERROR(IF($B446=0,#N/A,AVERAGEIFS(INDEX(DATOS,0,$C446),INDEX(DATOS,0,$C446),"&lt;&gt;#N/D",INDEX(DATOS,0,$L$2),0,INDEX(DATOS,0,$M$2),1,INDEX(DATOS,0,$N$2),X446,INDEX(DATOS,0,$O$2),$D446)),#N/A)</f>
        <v>#N/A</v>
      </c>
      <c r="AD446" s="33"/>
      <c r="AE446" s="40" t="e">
        <f>IFERROR(IF(ISNA(Z446),#N/A,IF(I446=0,0,_xlfn.STDEV.P($Z446:Z446)/I446*100)),#N/A)</f>
        <v>#N/A</v>
      </c>
      <c r="AF446" s="40" t="e">
        <f>IFERROR(IF(ISNA(AA446),#N/A,IF(J446=0,0,_xlfn.STDEV.P($Z446:AA446)/J446*100)),#N/A)</f>
        <v>#N/A</v>
      </c>
      <c r="AG446" s="40" t="e">
        <f>IFERROR(IF(ISNA(AB446),#N/A,IF(K446=0,0,_xlfn.STDEV.P($Z446:AB446)/K446*100)),#N/A)</f>
        <v>#N/A</v>
      </c>
      <c r="AH446" s="40" t="e">
        <f>IFERROR(IF(ISNA(AC446),#N/A,IF(L446=0,0,_xlfn.STDEV.P($Z446:AC446)/L446*100)),#N/A)</f>
        <v>#N/A</v>
      </c>
      <c r="AI446" s="40"/>
    </row>
    <row r="447" spans="1:35" x14ac:dyDescent="0.35">
      <c r="A447">
        <f t="shared" si="501"/>
        <v>41</v>
      </c>
      <c r="B447" s="35">
        <f t="array" ref="B447">IF(B446=0,0,MIN(IF(INDEX(DATOS,0,$N$2)=$U447,IF(ISNUMBER(INDEX(DATOS,0,$C447)),IF(INDEX(DATOS,0,$L$2)=0,IF(INDEX(DATOS,0,$M$2)=1,IF(ISNA(MATCH(INDEX(DATOS,0,$O$2),IF($E$7:E446=E447,$D$7:D446),0)),INDEX(DATOS,0,$K$2))))))))</f>
        <v>0</v>
      </c>
      <c r="C447" s="32">
        <f t="shared" si="502"/>
        <v>20</v>
      </c>
      <c r="D447" s="34" t="str">
        <f>IF($B447=0,"--",INDEX(DATOS,$B447,O$2))</f>
        <v>--</v>
      </c>
      <c r="E447" s="64" t="s">
        <v>1</v>
      </c>
      <c r="F447" s="36" t="str">
        <f t="shared" si="523"/>
        <v>--</v>
      </c>
      <c r="G447" s="109" t="e">
        <f>VLOOKUP($D447,LOC_UNICOS,G$2,0)</f>
        <v>#N/A</v>
      </c>
      <c r="H447" s="109" t="e">
        <f>VLOOKUP($D447,LOC_UNICOS,H$2,0)</f>
        <v>#N/A</v>
      </c>
      <c r="I447" s="38">
        <f t="array" ref="I447">IF($B447=0,-999,IF(COUNTIFS($Z447:Z447,#N/A)&gt;0,-999,AVERAGE($Z447:Z447)))</f>
        <v>-999</v>
      </c>
      <c r="J447" s="38">
        <f t="array" ref="J447">IF($B447=0,-999,IF(COUNTIFS($Z447:AA447,#N/A)&gt;0,-999,AVERAGE($Z447:AA447)))</f>
        <v>-999</v>
      </c>
      <c r="K447" s="38">
        <f t="array" ref="K447">IF($B447=0,-999,IF(COUNTIFS($Z447:AB447,#N/A)&gt;0,-999,AVERAGE($Z447:AB447)))</f>
        <v>-999</v>
      </c>
      <c r="L447" s="38">
        <f t="array" ref="L447">IF($B447=0,-999,IF(COUNTIFS($Z447:AC447,#N/A)&gt;0,-999,AVERAGE($Z447:AC447)))</f>
        <v>-999</v>
      </c>
      <c r="M447" s="38">
        <f t="shared" si="497"/>
        <v>-999</v>
      </c>
      <c r="N447" s="38">
        <f t="shared" si="480"/>
        <v>-999</v>
      </c>
      <c r="O447" s="38">
        <f t="shared" si="481"/>
        <v>-999</v>
      </c>
      <c r="P447" s="38">
        <f t="shared" si="482"/>
        <v>-999</v>
      </c>
      <c r="Q447" s="37">
        <f t="shared" si="498"/>
        <v>0</v>
      </c>
      <c r="R447" s="37">
        <f t="shared" si="470"/>
        <v>0</v>
      </c>
      <c r="S447" s="37">
        <f t="shared" si="471"/>
        <v>0</v>
      </c>
      <c r="T447" s="37">
        <f t="shared" si="472"/>
        <v>0</v>
      </c>
      <c r="U447" s="37">
        <f t="shared" si="499"/>
        <v>2018</v>
      </c>
      <c r="V447" s="37">
        <f t="shared" ref="V447:X447" si="542">U447-1</f>
        <v>2017</v>
      </c>
      <c r="W447" s="37">
        <f t="shared" si="542"/>
        <v>2016</v>
      </c>
      <c r="X447" s="37">
        <f t="shared" si="542"/>
        <v>2015</v>
      </c>
      <c r="Y447" s="39"/>
      <c r="Z447" s="62" t="e">
        <f>IFERROR(IF($B447=0,#N/A,AVERAGEIFS(INDEX(DATOS,0,$C447),INDEX(DATOS,0,$C447),"&lt;&gt;#N/D",INDEX(DATOS,0,$L$2),0,INDEX(DATOS,0,$M$2),1,INDEX(DATOS,0,$N$2),U447,INDEX(DATOS,0,$O$2),$D447)),#N/A)</f>
        <v>#N/A</v>
      </c>
      <c r="AA447" s="62" t="e">
        <f>IFERROR(IF($B447=0,#N/A,AVERAGEIFS(INDEX(DATOS,0,$C447),INDEX(DATOS,0,$C447),"&lt;&gt;#N/D",INDEX(DATOS,0,$L$2),0,INDEX(DATOS,0,$M$2),1,INDEX(DATOS,0,$N$2),V447,INDEX(DATOS,0,$O$2),$D447)),#N/A)</f>
        <v>#N/A</v>
      </c>
      <c r="AB447" s="62" t="e">
        <f>IFERROR(IF($B447=0,#N/A,AVERAGEIFS(INDEX(DATOS,0,$C447),INDEX(DATOS,0,$C447),"&lt;&gt;#N/D",INDEX(DATOS,0,$L$2),0,INDEX(DATOS,0,$M$2),1,INDEX(DATOS,0,$N$2),W447,INDEX(DATOS,0,$O$2),$D447)),#N/A)</f>
        <v>#N/A</v>
      </c>
      <c r="AC447" s="62" t="e">
        <f>IFERROR(IF($B447=0,#N/A,AVERAGEIFS(INDEX(DATOS,0,$C447),INDEX(DATOS,0,$C447),"&lt;&gt;#N/D",INDEX(DATOS,0,$L$2),0,INDEX(DATOS,0,$M$2),1,INDEX(DATOS,0,$N$2),X447,INDEX(DATOS,0,$O$2),$D447)),#N/A)</f>
        <v>#N/A</v>
      </c>
      <c r="AD447" s="33"/>
      <c r="AE447" s="40" t="e">
        <f>IFERROR(IF(ISNA(Z447),#N/A,IF(I447=0,0,_xlfn.STDEV.P($Z447:Z447)/I447*100)),#N/A)</f>
        <v>#N/A</v>
      </c>
      <c r="AF447" s="40" t="e">
        <f>IFERROR(IF(ISNA(AA447),#N/A,IF(J447=0,0,_xlfn.STDEV.P($Z447:AA447)/J447*100)),#N/A)</f>
        <v>#N/A</v>
      </c>
      <c r="AG447" s="40" t="e">
        <f>IFERROR(IF(ISNA(AB447),#N/A,IF(K447=0,0,_xlfn.STDEV.P($Z447:AB447)/K447*100)),#N/A)</f>
        <v>#N/A</v>
      </c>
      <c r="AH447" s="40" t="e">
        <f>IFERROR(IF(ISNA(AC447),#N/A,IF(L447=0,0,_xlfn.STDEV.P($Z447:AC447)/L447*100)),#N/A)</f>
        <v>#N/A</v>
      </c>
      <c r="AI447" s="40"/>
    </row>
    <row r="448" spans="1:35" x14ac:dyDescent="0.35">
      <c r="A448">
        <f t="shared" si="501"/>
        <v>42</v>
      </c>
      <c r="B448" s="35">
        <f t="array" ref="B448">IF(B447=0,0,MIN(IF(INDEX(DATOS,0,$N$2)=$U448,IF(ISNUMBER(INDEX(DATOS,0,$C448)),IF(INDEX(DATOS,0,$L$2)=0,IF(INDEX(DATOS,0,$M$2)=1,IF(ISNA(MATCH(INDEX(DATOS,0,$O$2),IF($E$7:E447=E448,$D$7:D447),0)),INDEX(DATOS,0,$K$2))))))))</f>
        <v>0</v>
      </c>
      <c r="C448" s="32">
        <f t="shared" si="502"/>
        <v>20</v>
      </c>
      <c r="D448" s="34" t="str">
        <f>IF($B448=0,"--",INDEX(DATOS,$B448,O$2))</f>
        <v>--</v>
      </c>
      <c r="E448" s="64" t="s">
        <v>1</v>
      </c>
      <c r="F448" s="36" t="str">
        <f t="shared" si="523"/>
        <v>--</v>
      </c>
      <c r="G448" s="109" t="e">
        <f>VLOOKUP($D448,LOC_UNICOS,G$2,0)</f>
        <v>#N/A</v>
      </c>
      <c r="H448" s="109" t="e">
        <f>VLOOKUP($D448,LOC_UNICOS,H$2,0)</f>
        <v>#N/A</v>
      </c>
      <c r="I448" s="38">
        <f t="array" ref="I448">IF($B448=0,-999,IF(COUNTIFS($Z448:Z448,#N/A)&gt;0,-999,AVERAGE($Z448:Z448)))</f>
        <v>-999</v>
      </c>
      <c r="J448" s="38">
        <f t="array" ref="J448">IF($B448=0,-999,IF(COUNTIFS($Z448:AA448,#N/A)&gt;0,-999,AVERAGE($Z448:AA448)))</f>
        <v>-999</v>
      </c>
      <c r="K448" s="38">
        <f t="array" ref="K448">IF($B448=0,-999,IF(COUNTIFS($Z448:AB448,#N/A)&gt;0,-999,AVERAGE($Z448:AB448)))</f>
        <v>-999</v>
      </c>
      <c r="L448" s="38">
        <f t="array" ref="L448">IF($B448=0,-999,IF(COUNTIFS($Z448:AC448,#N/A)&gt;0,-999,AVERAGE($Z448:AC448)))</f>
        <v>-999</v>
      </c>
      <c r="M448" s="38">
        <f t="shared" si="497"/>
        <v>-999</v>
      </c>
      <c r="N448" s="38">
        <f t="shared" si="480"/>
        <v>-999</v>
      </c>
      <c r="O448" s="38">
        <f t="shared" si="481"/>
        <v>-999</v>
      </c>
      <c r="P448" s="38">
        <f t="shared" si="482"/>
        <v>-999</v>
      </c>
      <c r="Q448" s="37">
        <f t="shared" si="498"/>
        <v>0</v>
      </c>
      <c r="R448" s="37">
        <f t="shared" si="470"/>
        <v>0</v>
      </c>
      <c r="S448" s="37">
        <f t="shared" si="471"/>
        <v>0</v>
      </c>
      <c r="T448" s="37">
        <f t="shared" si="472"/>
        <v>0</v>
      </c>
      <c r="U448" s="37">
        <f t="shared" si="499"/>
        <v>2018</v>
      </c>
      <c r="V448" s="37">
        <f t="shared" ref="V448:X448" si="543">U448-1</f>
        <v>2017</v>
      </c>
      <c r="W448" s="37">
        <f t="shared" si="543"/>
        <v>2016</v>
      </c>
      <c r="X448" s="37">
        <f t="shared" si="543"/>
        <v>2015</v>
      </c>
      <c r="Y448" s="39"/>
      <c r="Z448" s="62" t="e">
        <f>IFERROR(IF($B448=0,#N/A,AVERAGEIFS(INDEX(DATOS,0,$C448),INDEX(DATOS,0,$C448),"&lt;&gt;#N/D",INDEX(DATOS,0,$L$2),0,INDEX(DATOS,0,$M$2),1,INDEX(DATOS,0,$N$2),U448,INDEX(DATOS,0,$O$2),$D448)),#N/A)</f>
        <v>#N/A</v>
      </c>
      <c r="AA448" s="62" t="e">
        <f>IFERROR(IF($B448=0,#N/A,AVERAGEIFS(INDEX(DATOS,0,$C448),INDEX(DATOS,0,$C448),"&lt;&gt;#N/D",INDEX(DATOS,0,$L$2),0,INDEX(DATOS,0,$M$2),1,INDEX(DATOS,0,$N$2),V448,INDEX(DATOS,0,$O$2),$D448)),#N/A)</f>
        <v>#N/A</v>
      </c>
      <c r="AB448" s="62" t="e">
        <f>IFERROR(IF($B448=0,#N/A,AVERAGEIFS(INDEX(DATOS,0,$C448),INDEX(DATOS,0,$C448),"&lt;&gt;#N/D",INDEX(DATOS,0,$L$2),0,INDEX(DATOS,0,$M$2),1,INDEX(DATOS,0,$N$2),W448,INDEX(DATOS,0,$O$2),$D448)),#N/A)</f>
        <v>#N/A</v>
      </c>
      <c r="AC448" s="62" t="e">
        <f>IFERROR(IF($B448=0,#N/A,AVERAGEIFS(INDEX(DATOS,0,$C448),INDEX(DATOS,0,$C448),"&lt;&gt;#N/D",INDEX(DATOS,0,$L$2),0,INDEX(DATOS,0,$M$2),1,INDEX(DATOS,0,$N$2),X448,INDEX(DATOS,0,$O$2),$D448)),#N/A)</f>
        <v>#N/A</v>
      </c>
      <c r="AD448" s="33"/>
      <c r="AE448" s="40" t="e">
        <f>IFERROR(IF(ISNA(Z448),#N/A,IF(I448=0,0,_xlfn.STDEV.P($Z448:Z448)/I448*100)),#N/A)</f>
        <v>#N/A</v>
      </c>
      <c r="AF448" s="40" t="e">
        <f>IFERROR(IF(ISNA(AA448),#N/A,IF(J448=0,0,_xlfn.STDEV.P($Z448:AA448)/J448*100)),#N/A)</f>
        <v>#N/A</v>
      </c>
      <c r="AG448" s="40" t="e">
        <f>IFERROR(IF(ISNA(AB448),#N/A,IF(K448=0,0,_xlfn.STDEV.P($Z448:AB448)/K448*100)),#N/A)</f>
        <v>#N/A</v>
      </c>
      <c r="AH448" s="40" t="e">
        <f>IFERROR(IF(ISNA(AC448),#N/A,IF(L448=0,0,_xlfn.STDEV.P($Z448:AC448)/L448*100)),#N/A)</f>
        <v>#N/A</v>
      </c>
      <c r="AI448" s="40"/>
    </row>
    <row r="449" spans="1:40" x14ac:dyDescent="0.35">
      <c r="A449">
        <f t="shared" si="501"/>
        <v>43</v>
      </c>
      <c r="B449" s="35">
        <f t="array" ref="B449">IF(B448=0,0,MIN(IF(INDEX(DATOS,0,$N$2)=$U449,IF(ISNUMBER(INDEX(DATOS,0,$C449)),IF(INDEX(DATOS,0,$L$2)=0,IF(INDEX(DATOS,0,$M$2)=1,IF(ISNA(MATCH(INDEX(DATOS,0,$O$2),IF($E$7:E448=E449,$D$7:D448),0)),INDEX(DATOS,0,$K$2))))))))</f>
        <v>0</v>
      </c>
      <c r="C449" s="32">
        <f t="shared" si="502"/>
        <v>20</v>
      </c>
      <c r="D449" s="34" t="str">
        <f>IF($B449=0,"--",INDEX(DATOS,$B449,O$2))</f>
        <v>--</v>
      </c>
      <c r="E449" s="64" t="s">
        <v>1</v>
      </c>
      <c r="F449" s="36" t="str">
        <f t="shared" si="523"/>
        <v>--</v>
      </c>
      <c r="G449" s="109" t="e">
        <f>VLOOKUP($D449,LOC_UNICOS,G$2,0)</f>
        <v>#N/A</v>
      </c>
      <c r="H449" s="109" t="e">
        <f>VLOOKUP($D449,LOC_UNICOS,H$2,0)</f>
        <v>#N/A</v>
      </c>
      <c r="I449" s="38">
        <f t="array" ref="I449">IF($B449=0,-999,IF(COUNTIFS($Z449:Z449,#N/A)&gt;0,-999,AVERAGE($Z449:Z449)))</f>
        <v>-999</v>
      </c>
      <c r="J449" s="38">
        <f t="array" ref="J449">IF($B449=0,-999,IF(COUNTIFS($Z449:AA449,#N/A)&gt;0,-999,AVERAGE($Z449:AA449)))</f>
        <v>-999</v>
      </c>
      <c r="K449" s="38">
        <f t="array" ref="K449">IF($B449=0,-999,IF(COUNTIFS($Z449:AB449,#N/A)&gt;0,-999,AVERAGE($Z449:AB449)))</f>
        <v>-999</v>
      </c>
      <c r="L449" s="38">
        <f t="array" ref="L449">IF($B449=0,-999,IF(COUNTIFS($Z449:AC449,#N/A)&gt;0,-999,AVERAGE($Z449:AC449)))</f>
        <v>-999</v>
      </c>
      <c r="M449" s="38">
        <f t="shared" si="497"/>
        <v>-999</v>
      </c>
      <c r="N449" s="38">
        <f t="shared" si="480"/>
        <v>-999</v>
      </c>
      <c r="O449" s="38">
        <f t="shared" si="481"/>
        <v>-999</v>
      </c>
      <c r="P449" s="38">
        <f t="shared" si="482"/>
        <v>-999</v>
      </c>
      <c r="Q449" s="37">
        <f t="shared" si="498"/>
        <v>0</v>
      </c>
      <c r="R449" s="37">
        <f t="shared" si="470"/>
        <v>0</v>
      </c>
      <c r="S449" s="37">
        <f t="shared" si="471"/>
        <v>0</v>
      </c>
      <c r="T449" s="37">
        <f t="shared" si="472"/>
        <v>0</v>
      </c>
      <c r="U449" s="37">
        <f t="shared" si="499"/>
        <v>2018</v>
      </c>
      <c r="V449" s="37">
        <f t="shared" ref="V449:X449" si="544">U449-1</f>
        <v>2017</v>
      </c>
      <c r="W449" s="37">
        <f t="shared" si="544"/>
        <v>2016</v>
      </c>
      <c r="X449" s="37">
        <f t="shared" si="544"/>
        <v>2015</v>
      </c>
      <c r="Y449" s="39"/>
      <c r="Z449" s="62" t="e">
        <f>IFERROR(IF($B449=0,#N/A,AVERAGEIFS(INDEX(DATOS,0,$C449),INDEX(DATOS,0,$C449),"&lt;&gt;#N/D",INDEX(DATOS,0,$L$2),0,INDEX(DATOS,0,$M$2),1,INDEX(DATOS,0,$N$2),U449,INDEX(DATOS,0,$O$2),$D449)),#N/A)</f>
        <v>#N/A</v>
      </c>
      <c r="AA449" s="62" t="e">
        <f>IFERROR(IF($B449=0,#N/A,AVERAGEIFS(INDEX(DATOS,0,$C449),INDEX(DATOS,0,$C449),"&lt;&gt;#N/D",INDEX(DATOS,0,$L$2),0,INDEX(DATOS,0,$M$2),1,INDEX(DATOS,0,$N$2),V449,INDEX(DATOS,0,$O$2),$D449)),#N/A)</f>
        <v>#N/A</v>
      </c>
      <c r="AB449" s="62" t="e">
        <f>IFERROR(IF($B449=0,#N/A,AVERAGEIFS(INDEX(DATOS,0,$C449),INDEX(DATOS,0,$C449),"&lt;&gt;#N/D",INDEX(DATOS,0,$L$2),0,INDEX(DATOS,0,$M$2),1,INDEX(DATOS,0,$N$2),W449,INDEX(DATOS,0,$O$2),$D449)),#N/A)</f>
        <v>#N/A</v>
      </c>
      <c r="AC449" s="62" t="e">
        <f>IFERROR(IF($B449=0,#N/A,AVERAGEIFS(INDEX(DATOS,0,$C449),INDEX(DATOS,0,$C449),"&lt;&gt;#N/D",INDEX(DATOS,0,$L$2),0,INDEX(DATOS,0,$M$2),1,INDEX(DATOS,0,$N$2),X449,INDEX(DATOS,0,$O$2),$D449)),#N/A)</f>
        <v>#N/A</v>
      </c>
      <c r="AD449" s="33"/>
      <c r="AE449" s="40" t="e">
        <f>IFERROR(IF(ISNA(Z449),#N/A,IF(I449=0,0,_xlfn.STDEV.P($Z449:Z449)/I449*100)),#N/A)</f>
        <v>#N/A</v>
      </c>
      <c r="AF449" s="40" t="e">
        <f>IFERROR(IF(ISNA(AA449),#N/A,IF(J449=0,0,_xlfn.STDEV.P($Z449:AA449)/J449*100)),#N/A)</f>
        <v>#N/A</v>
      </c>
      <c r="AG449" s="40" t="e">
        <f>IFERROR(IF(ISNA(AB449),#N/A,IF(K449=0,0,_xlfn.STDEV.P($Z449:AB449)/K449*100)),#N/A)</f>
        <v>#N/A</v>
      </c>
      <c r="AH449" s="40" t="e">
        <f>IFERROR(IF(ISNA(AC449),#N/A,IF(L449=0,0,_xlfn.STDEV.P($Z449:AC449)/L449*100)),#N/A)</f>
        <v>#N/A</v>
      </c>
      <c r="AI449" s="40"/>
    </row>
    <row r="450" spans="1:40" x14ac:dyDescent="0.35">
      <c r="A450">
        <f t="shared" si="501"/>
        <v>44</v>
      </c>
      <c r="B450" s="35">
        <f t="array" ref="B450">IF(B449=0,0,MIN(IF(INDEX(DATOS,0,$N$2)=$U450,IF(ISNUMBER(INDEX(DATOS,0,$C450)),IF(INDEX(DATOS,0,$L$2)=0,IF(INDEX(DATOS,0,$M$2)=1,IF(ISNA(MATCH(INDEX(DATOS,0,$O$2),IF($E$7:E449=E450,$D$7:D449),0)),INDEX(DATOS,0,$K$2))))))))</f>
        <v>0</v>
      </c>
      <c r="C450" s="32">
        <f t="shared" si="502"/>
        <v>20</v>
      </c>
      <c r="D450" s="34" t="str">
        <f>IF($B450=0,"--",INDEX(DATOS,$B450,O$2))</f>
        <v>--</v>
      </c>
      <c r="E450" s="64" t="s">
        <v>1</v>
      </c>
      <c r="F450" s="36" t="str">
        <f t="shared" si="523"/>
        <v>--</v>
      </c>
      <c r="G450" s="109" t="e">
        <f>VLOOKUP($D450,LOC_UNICOS,G$2,0)</f>
        <v>#N/A</v>
      </c>
      <c r="H450" s="109" t="e">
        <f>VLOOKUP($D450,LOC_UNICOS,H$2,0)</f>
        <v>#N/A</v>
      </c>
      <c r="I450" s="38">
        <f t="array" ref="I450">IF($B450=0,-999,IF(COUNTIFS($Z450:Z450,#N/A)&gt;0,-999,AVERAGE($Z450:Z450)))</f>
        <v>-999</v>
      </c>
      <c r="J450" s="38">
        <f t="array" ref="J450">IF($B450=0,-999,IF(COUNTIFS($Z450:AA450,#N/A)&gt;0,-999,AVERAGE($Z450:AA450)))</f>
        <v>-999</v>
      </c>
      <c r="K450" s="38">
        <f t="array" ref="K450">IF($B450=0,-999,IF(COUNTIFS($Z450:AB450,#N/A)&gt;0,-999,AVERAGE($Z450:AB450)))</f>
        <v>-999</v>
      </c>
      <c r="L450" s="38">
        <f t="array" ref="L450">IF($B450=0,-999,IF(COUNTIFS($Z450:AC450,#N/A)&gt;0,-999,AVERAGE($Z450:AC450)))</f>
        <v>-999</v>
      </c>
      <c r="M450" s="38">
        <f t="shared" si="497"/>
        <v>-999</v>
      </c>
      <c r="N450" s="38">
        <f t="shared" si="480"/>
        <v>-999</v>
      </c>
      <c r="O450" s="38">
        <f t="shared" si="481"/>
        <v>-999</v>
      </c>
      <c r="P450" s="38">
        <f t="shared" si="482"/>
        <v>-999</v>
      </c>
      <c r="Q450" s="37">
        <f t="shared" si="498"/>
        <v>0</v>
      </c>
      <c r="R450" s="37">
        <f t="shared" si="470"/>
        <v>0</v>
      </c>
      <c r="S450" s="37">
        <f t="shared" si="471"/>
        <v>0</v>
      </c>
      <c r="T450" s="37">
        <f t="shared" si="472"/>
        <v>0</v>
      </c>
      <c r="U450" s="37">
        <f t="shared" si="499"/>
        <v>2018</v>
      </c>
      <c r="V450" s="37">
        <f t="shared" ref="V450:X450" si="545">U450-1</f>
        <v>2017</v>
      </c>
      <c r="W450" s="37">
        <f t="shared" si="545"/>
        <v>2016</v>
      </c>
      <c r="X450" s="37">
        <f t="shared" si="545"/>
        <v>2015</v>
      </c>
      <c r="Y450" s="39"/>
      <c r="Z450" s="62" t="e">
        <f>IFERROR(IF($B450=0,#N/A,AVERAGEIFS(INDEX(DATOS,0,$C450),INDEX(DATOS,0,$C450),"&lt;&gt;#N/D",INDEX(DATOS,0,$L$2),0,INDEX(DATOS,0,$M$2),1,INDEX(DATOS,0,$N$2),U450,INDEX(DATOS,0,$O$2),$D450)),#N/A)</f>
        <v>#N/A</v>
      </c>
      <c r="AA450" s="62" t="e">
        <f>IFERROR(IF($B450=0,#N/A,AVERAGEIFS(INDEX(DATOS,0,$C450),INDEX(DATOS,0,$C450),"&lt;&gt;#N/D",INDEX(DATOS,0,$L$2),0,INDEX(DATOS,0,$M$2),1,INDEX(DATOS,0,$N$2),V450,INDEX(DATOS,0,$O$2),$D450)),#N/A)</f>
        <v>#N/A</v>
      </c>
      <c r="AB450" s="62" t="e">
        <f>IFERROR(IF($B450=0,#N/A,AVERAGEIFS(INDEX(DATOS,0,$C450),INDEX(DATOS,0,$C450),"&lt;&gt;#N/D",INDEX(DATOS,0,$L$2),0,INDEX(DATOS,0,$M$2),1,INDEX(DATOS,0,$N$2),W450,INDEX(DATOS,0,$O$2),$D450)),#N/A)</f>
        <v>#N/A</v>
      </c>
      <c r="AC450" s="62" t="e">
        <f>IFERROR(IF($B450=0,#N/A,AVERAGEIFS(INDEX(DATOS,0,$C450),INDEX(DATOS,0,$C450),"&lt;&gt;#N/D",INDEX(DATOS,0,$L$2),0,INDEX(DATOS,0,$M$2),1,INDEX(DATOS,0,$N$2),X450,INDEX(DATOS,0,$O$2),$D450)),#N/A)</f>
        <v>#N/A</v>
      </c>
      <c r="AD450" s="33"/>
      <c r="AE450" s="40" t="e">
        <f>IFERROR(IF(ISNA(Z450),#N/A,IF(I450=0,0,_xlfn.STDEV.P($Z450:Z450)/I450*100)),#N/A)</f>
        <v>#N/A</v>
      </c>
      <c r="AF450" s="40" t="e">
        <f>IFERROR(IF(ISNA(AA450),#N/A,IF(J450=0,0,_xlfn.STDEV.P($Z450:AA450)/J450*100)),#N/A)</f>
        <v>#N/A</v>
      </c>
      <c r="AG450" s="40" t="e">
        <f>IFERROR(IF(ISNA(AB450),#N/A,IF(K450=0,0,_xlfn.STDEV.P($Z450:AB450)/K450*100)),#N/A)</f>
        <v>#N/A</v>
      </c>
      <c r="AH450" s="40" t="e">
        <f>IFERROR(IF(ISNA(AC450),#N/A,IF(L450=0,0,_xlfn.STDEV.P($Z450:AC450)/L450*100)),#N/A)</f>
        <v>#N/A</v>
      </c>
      <c r="AI450" s="40"/>
    </row>
    <row r="451" spans="1:40" x14ac:dyDescent="0.35">
      <c r="A451">
        <f t="shared" si="501"/>
        <v>45</v>
      </c>
      <c r="B451" s="35">
        <f t="array" ref="B451">IF(B450=0,0,MIN(IF(INDEX(DATOS,0,$N$2)=$U451,IF(ISNUMBER(INDEX(DATOS,0,$C451)),IF(INDEX(DATOS,0,$L$2)=0,IF(INDEX(DATOS,0,$M$2)=1,IF(ISNA(MATCH(INDEX(DATOS,0,$O$2),IF($E$7:E450=E451,$D$7:D450),0)),INDEX(DATOS,0,$K$2))))))))</f>
        <v>0</v>
      </c>
      <c r="C451" s="32">
        <f t="shared" si="502"/>
        <v>20</v>
      </c>
      <c r="D451" s="34" t="str">
        <f>IF($B451=0,"--",INDEX(DATOS,$B451,O$2))</f>
        <v>--</v>
      </c>
      <c r="E451" s="64" t="s">
        <v>1</v>
      </c>
      <c r="F451" s="36" t="str">
        <f t="shared" si="523"/>
        <v>--</v>
      </c>
      <c r="G451" s="109" t="e">
        <f>VLOOKUP($D451,LOC_UNICOS,G$2,0)</f>
        <v>#N/A</v>
      </c>
      <c r="H451" s="109" t="e">
        <f>VLOOKUP($D451,LOC_UNICOS,H$2,0)</f>
        <v>#N/A</v>
      </c>
      <c r="I451" s="38">
        <f t="array" ref="I451">IF($B451=0,-999,IF(COUNTIFS($Z451:Z451,#N/A)&gt;0,-999,AVERAGE($Z451:Z451)))</f>
        <v>-999</v>
      </c>
      <c r="J451" s="38">
        <f t="array" ref="J451">IF($B451=0,-999,IF(COUNTIFS($Z451:AA451,#N/A)&gt;0,-999,AVERAGE($Z451:AA451)))</f>
        <v>-999</v>
      </c>
      <c r="K451" s="38">
        <f t="array" ref="K451">IF($B451=0,-999,IF(COUNTIFS($Z451:AB451,#N/A)&gt;0,-999,AVERAGE($Z451:AB451)))</f>
        <v>-999</v>
      </c>
      <c r="L451" s="38">
        <f t="array" ref="L451">IF($B451=0,-999,IF(COUNTIFS($Z451:AC451,#N/A)&gt;0,-999,AVERAGE($Z451:AC451)))</f>
        <v>-999</v>
      </c>
      <c r="M451" s="38">
        <f t="shared" si="497"/>
        <v>-999</v>
      </c>
      <c r="N451" s="38">
        <f t="shared" si="480"/>
        <v>-999</v>
      </c>
      <c r="O451" s="38">
        <f t="shared" si="481"/>
        <v>-999</v>
      </c>
      <c r="P451" s="38">
        <f t="shared" si="482"/>
        <v>-999</v>
      </c>
      <c r="Q451" s="37">
        <f t="shared" si="498"/>
        <v>0</v>
      </c>
      <c r="R451" s="37">
        <f t="shared" si="470"/>
        <v>0</v>
      </c>
      <c r="S451" s="37">
        <f t="shared" si="471"/>
        <v>0</v>
      </c>
      <c r="T451" s="37">
        <f t="shared" si="472"/>
        <v>0</v>
      </c>
      <c r="U451" s="37">
        <f t="shared" si="499"/>
        <v>2018</v>
      </c>
      <c r="V451" s="37">
        <f t="shared" ref="V451:X451" si="546">U451-1</f>
        <v>2017</v>
      </c>
      <c r="W451" s="37">
        <f t="shared" si="546"/>
        <v>2016</v>
      </c>
      <c r="X451" s="37">
        <f t="shared" si="546"/>
        <v>2015</v>
      </c>
      <c r="Y451" s="39"/>
      <c r="Z451" s="62" t="e">
        <f>IFERROR(IF($B451=0,#N/A,AVERAGEIFS(INDEX(DATOS,0,$C451),INDEX(DATOS,0,$C451),"&lt;&gt;#N/D",INDEX(DATOS,0,$L$2),0,INDEX(DATOS,0,$M$2),1,INDEX(DATOS,0,$N$2),U451,INDEX(DATOS,0,$O$2),$D451)),#N/A)</f>
        <v>#N/A</v>
      </c>
      <c r="AA451" s="62" t="e">
        <f>IFERROR(IF($B451=0,#N/A,AVERAGEIFS(INDEX(DATOS,0,$C451),INDEX(DATOS,0,$C451),"&lt;&gt;#N/D",INDEX(DATOS,0,$L$2),0,INDEX(DATOS,0,$M$2),1,INDEX(DATOS,0,$N$2),V451,INDEX(DATOS,0,$O$2),$D451)),#N/A)</f>
        <v>#N/A</v>
      </c>
      <c r="AB451" s="62" t="e">
        <f>IFERROR(IF($B451=0,#N/A,AVERAGEIFS(INDEX(DATOS,0,$C451),INDEX(DATOS,0,$C451),"&lt;&gt;#N/D",INDEX(DATOS,0,$L$2),0,INDEX(DATOS,0,$M$2),1,INDEX(DATOS,0,$N$2),W451,INDEX(DATOS,0,$O$2),$D451)),#N/A)</f>
        <v>#N/A</v>
      </c>
      <c r="AC451" s="62" t="e">
        <f>IFERROR(IF($B451=0,#N/A,AVERAGEIFS(INDEX(DATOS,0,$C451),INDEX(DATOS,0,$C451),"&lt;&gt;#N/D",INDEX(DATOS,0,$L$2),0,INDEX(DATOS,0,$M$2),1,INDEX(DATOS,0,$N$2),X451,INDEX(DATOS,0,$O$2),$D451)),#N/A)</f>
        <v>#N/A</v>
      </c>
      <c r="AD451" s="33"/>
      <c r="AE451" s="40" t="e">
        <f>IFERROR(IF(ISNA(Z451),#N/A,IF(I451=0,0,_xlfn.STDEV.P($Z451:Z451)/I451*100)),#N/A)</f>
        <v>#N/A</v>
      </c>
      <c r="AF451" s="40" t="e">
        <f>IFERROR(IF(ISNA(AA451),#N/A,IF(J451=0,0,_xlfn.STDEV.P($Z451:AA451)/J451*100)),#N/A)</f>
        <v>#N/A</v>
      </c>
      <c r="AG451" s="40" t="e">
        <f>IFERROR(IF(ISNA(AB451),#N/A,IF(K451=0,0,_xlfn.STDEV.P($Z451:AB451)/K451*100)),#N/A)</f>
        <v>#N/A</v>
      </c>
      <c r="AH451" s="40" t="e">
        <f>IFERROR(IF(ISNA(AC451),#N/A,IF(L451=0,0,_xlfn.STDEV.P($Z451:AC451)/L451*100)),#N/A)</f>
        <v>#N/A</v>
      </c>
      <c r="AI451" s="40"/>
    </row>
    <row r="452" spans="1:40" x14ac:dyDescent="0.35">
      <c r="A452">
        <f t="shared" si="501"/>
        <v>46</v>
      </c>
      <c r="B452" s="35">
        <f t="array" ref="B452">IF(B451=0,0,MIN(IF(INDEX(DATOS,0,$N$2)=$U452,IF(ISNUMBER(INDEX(DATOS,0,$C452)),IF(INDEX(DATOS,0,$L$2)=0,IF(INDEX(DATOS,0,$M$2)=1,IF(ISNA(MATCH(INDEX(DATOS,0,$O$2),IF($E$7:E451=E452,$D$7:D451),0)),INDEX(DATOS,0,$K$2))))))))</f>
        <v>0</v>
      </c>
      <c r="C452" s="32">
        <f t="shared" si="502"/>
        <v>20</v>
      </c>
      <c r="D452" s="34" t="str">
        <f>IF($B452=0,"--",INDEX(DATOS,$B452,O$2))</f>
        <v>--</v>
      </c>
      <c r="E452" s="64" t="s">
        <v>1</v>
      </c>
      <c r="F452" s="36" t="str">
        <f t="shared" si="523"/>
        <v>--</v>
      </c>
      <c r="G452" s="109" t="e">
        <f>VLOOKUP($D452,LOC_UNICOS,G$2,0)</f>
        <v>#N/A</v>
      </c>
      <c r="H452" s="109" t="e">
        <f>VLOOKUP($D452,LOC_UNICOS,H$2,0)</f>
        <v>#N/A</v>
      </c>
      <c r="I452" s="38">
        <f t="array" ref="I452">IF($B452=0,-999,IF(COUNTIFS($Z452:Z452,#N/A)&gt;0,-999,AVERAGE($Z452:Z452)))</f>
        <v>-999</v>
      </c>
      <c r="J452" s="38">
        <f t="array" ref="J452">IF($B452=0,-999,IF(COUNTIFS($Z452:AA452,#N/A)&gt;0,-999,AVERAGE($Z452:AA452)))</f>
        <v>-999</v>
      </c>
      <c r="K452" s="38">
        <f t="array" ref="K452">IF($B452=0,-999,IF(COUNTIFS($Z452:AB452,#N/A)&gt;0,-999,AVERAGE($Z452:AB452)))</f>
        <v>-999</v>
      </c>
      <c r="L452" s="38">
        <f t="array" ref="L452">IF($B452=0,-999,IF(COUNTIFS($Z452:AC452,#N/A)&gt;0,-999,AVERAGE($Z452:AC452)))</f>
        <v>-999</v>
      </c>
      <c r="M452" s="38">
        <f t="shared" si="497"/>
        <v>-999</v>
      </c>
      <c r="N452" s="38">
        <f t="shared" si="480"/>
        <v>-999</v>
      </c>
      <c r="O452" s="38">
        <f t="shared" si="481"/>
        <v>-999</v>
      </c>
      <c r="P452" s="38">
        <f t="shared" si="482"/>
        <v>-999</v>
      </c>
      <c r="Q452" s="37">
        <f t="shared" si="498"/>
        <v>0</v>
      </c>
      <c r="R452" s="37">
        <f t="shared" si="470"/>
        <v>0</v>
      </c>
      <c r="S452" s="37">
        <f t="shared" si="471"/>
        <v>0</v>
      </c>
      <c r="T452" s="37">
        <f t="shared" si="472"/>
        <v>0</v>
      </c>
      <c r="U452" s="37">
        <f t="shared" si="499"/>
        <v>2018</v>
      </c>
      <c r="V452" s="37">
        <f t="shared" ref="V452:X452" si="547">U452-1</f>
        <v>2017</v>
      </c>
      <c r="W452" s="37">
        <f t="shared" si="547"/>
        <v>2016</v>
      </c>
      <c r="X452" s="37">
        <f t="shared" si="547"/>
        <v>2015</v>
      </c>
      <c r="Y452" s="39"/>
      <c r="Z452" s="62" t="e">
        <f>IFERROR(IF($B452=0,#N/A,AVERAGEIFS(INDEX(DATOS,0,$C452),INDEX(DATOS,0,$C452),"&lt;&gt;#N/D",INDEX(DATOS,0,$L$2),0,INDEX(DATOS,0,$M$2),1,INDEX(DATOS,0,$N$2),U452,INDEX(DATOS,0,$O$2),$D452)),#N/A)</f>
        <v>#N/A</v>
      </c>
      <c r="AA452" s="62" t="e">
        <f>IFERROR(IF($B452=0,#N/A,AVERAGEIFS(INDEX(DATOS,0,$C452),INDEX(DATOS,0,$C452),"&lt;&gt;#N/D",INDEX(DATOS,0,$L$2),0,INDEX(DATOS,0,$M$2),1,INDEX(DATOS,0,$N$2),V452,INDEX(DATOS,0,$O$2),$D452)),#N/A)</f>
        <v>#N/A</v>
      </c>
      <c r="AB452" s="62" t="e">
        <f>IFERROR(IF($B452=0,#N/A,AVERAGEIFS(INDEX(DATOS,0,$C452),INDEX(DATOS,0,$C452),"&lt;&gt;#N/D",INDEX(DATOS,0,$L$2),0,INDEX(DATOS,0,$M$2),1,INDEX(DATOS,0,$N$2),W452,INDEX(DATOS,0,$O$2),$D452)),#N/A)</f>
        <v>#N/A</v>
      </c>
      <c r="AC452" s="62" t="e">
        <f>IFERROR(IF($B452=0,#N/A,AVERAGEIFS(INDEX(DATOS,0,$C452),INDEX(DATOS,0,$C452),"&lt;&gt;#N/D",INDEX(DATOS,0,$L$2),0,INDEX(DATOS,0,$M$2),1,INDEX(DATOS,0,$N$2),X452,INDEX(DATOS,0,$O$2),$D452)),#N/A)</f>
        <v>#N/A</v>
      </c>
      <c r="AD452" s="33"/>
      <c r="AE452" s="40" t="e">
        <f>IFERROR(IF(ISNA(Z452),#N/A,IF(I452=0,0,_xlfn.STDEV.P($Z452:Z452)/I452*100)),#N/A)</f>
        <v>#N/A</v>
      </c>
      <c r="AF452" s="40" t="e">
        <f>IFERROR(IF(ISNA(AA452),#N/A,IF(J452=0,0,_xlfn.STDEV.P($Z452:AA452)/J452*100)),#N/A)</f>
        <v>#N/A</v>
      </c>
      <c r="AG452" s="40" t="e">
        <f>IFERROR(IF(ISNA(AB452),#N/A,IF(K452=0,0,_xlfn.STDEV.P($Z452:AB452)/K452*100)),#N/A)</f>
        <v>#N/A</v>
      </c>
      <c r="AH452" s="40" t="e">
        <f>IFERROR(IF(ISNA(AC452),#N/A,IF(L452=0,0,_xlfn.STDEV.P($Z452:AC452)/L452*100)),#N/A)</f>
        <v>#N/A</v>
      </c>
      <c r="AI452" s="40"/>
    </row>
    <row r="453" spans="1:40" x14ac:dyDescent="0.35">
      <c r="A453">
        <f t="shared" si="501"/>
        <v>47</v>
      </c>
      <c r="B453" s="35">
        <f t="array" ref="B453">IF(B452=0,0,MIN(IF(INDEX(DATOS,0,$N$2)=$U453,IF(ISNUMBER(INDEX(DATOS,0,$C453)),IF(INDEX(DATOS,0,$L$2)=0,IF(INDEX(DATOS,0,$M$2)=1,IF(ISNA(MATCH(INDEX(DATOS,0,$O$2),IF($E$7:E452=E453,$D$7:D452),0)),INDEX(DATOS,0,$K$2))))))))</f>
        <v>0</v>
      </c>
      <c r="C453" s="32">
        <f t="shared" si="502"/>
        <v>20</v>
      </c>
      <c r="D453" s="34" t="str">
        <f>IF($B453=0,"--",INDEX(DATOS,$B453,O$2))</f>
        <v>--</v>
      </c>
      <c r="E453" s="64" t="s">
        <v>1</v>
      </c>
      <c r="F453" s="36" t="str">
        <f t="shared" si="523"/>
        <v>--</v>
      </c>
      <c r="G453" s="109" t="e">
        <f>VLOOKUP($D453,LOC_UNICOS,G$2,0)</f>
        <v>#N/A</v>
      </c>
      <c r="H453" s="109" t="e">
        <f>VLOOKUP($D453,LOC_UNICOS,H$2,0)</f>
        <v>#N/A</v>
      </c>
      <c r="I453" s="38">
        <f t="array" ref="I453">IF($B453=0,-999,IF(COUNTIFS($Z453:Z453,#N/A)&gt;0,-999,AVERAGE($Z453:Z453)))</f>
        <v>-999</v>
      </c>
      <c r="J453" s="38">
        <f t="array" ref="J453">IF($B453=0,-999,IF(COUNTIFS($Z453:AA453,#N/A)&gt;0,-999,AVERAGE($Z453:AA453)))</f>
        <v>-999</v>
      </c>
      <c r="K453" s="38">
        <f t="array" ref="K453">IF($B453=0,-999,IF(COUNTIFS($Z453:AB453,#N/A)&gt;0,-999,AVERAGE($Z453:AB453)))</f>
        <v>-999</v>
      </c>
      <c r="L453" s="38">
        <f t="array" ref="L453">IF($B453=0,-999,IF(COUNTIFS($Z453:AC453,#N/A)&gt;0,-999,AVERAGE($Z453:AC453)))</f>
        <v>-999</v>
      </c>
      <c r="M453" s="38">
        <f t="shared" si="497"/>
        <v>-999</v>
      </c>
      <c r="N453" s="38">
        <f t="shared" si="480"/>
        <v>-999</v>
      </c>
      <c r="O453" s="38">
        <f t="shared" si="481"/>
        <v>-999</v>
      </c>
      <c r="P453" s="38">
        <f t="shared" si="482"/>
        <v>-999</v>
      </c>
      <c r="Q453" s="37">
        <f t="shared" si="498"/>
        <v>0</v>
      </c>
      <c r="R453" s="37">
        <f t="shared" si="470"/>
        <v>0</v>
      </c>
      <c r="S453" s="37">
        <f t="shared" si="471"/>
        <v>0</v>
      </c>
      <c r="T453" s="37">
        <f t="shared" si="472"/>
        <v>0</v>
      </c>
      <c r="U453" s="37">
        <f t="shared" si="499"/>
        <v>2018</v>
      </c>
      <c r="V453" s="37">
        <f t="shared" ref="V453:X453" si="548">U453-1</f>
        <v>2017</v>
      </c>
      <c r="W453" s="37">
        <f t="shared" si="548"/>
        <v>2016</v>
      </c>
      <c r="X453" s="37">
        <f t="shared" si="548"/>
        <v>2015</v>
      </c>
      <c r="Y453" s="39"/>
      <c r="Z453" s="62" t="e">
        <f>IFERROR(IF($B453=0,#N/A,AVERAGEIFS(INDEX(DATOS,0,$C453),INDEX(DATOS,0,$C453),"&lt;&gt;#N/D",INDEX(DATOS,0,$L$2),0,INDEX(DATOS,0,$M$2),1,INDEX(DATOS,0,$N$2),U453,INDEX(DATOS,0,$O$2),$D453)),#N/A)</f>
        <v>#N/A</v>
      </c>
      <c r="AA453" s="62" t="e">
        <f>IFERROR(IF($B453=0,#N/A,AVERAGEIFS(INDEX(DATOS,0,$C453),INDEX(DATOS,0,$C453),"&lt;&gt;#N/D",INDEX(DATOS,0,$L$2),0,INDEX(DATOS,0,$M$2),1,INDEX(DATOS,0,$N$2),V453,INDEX(DATOS,0,$O$2),$D453)),#N/A)</f>
        <v>#N/A</v>
      </c>
      <c r="AB453" s="62" t="e">
        <f>IFERROR(IF($B453=0,#N/A,AVERAGEIFS(INDEX(DATOS,0,$C453),INDEX(DATOS,0,$C453),"&lt;&gt;#N/D",INDEX(DATOS,0,$L$2),0,INDEX(DATOS,0,$M$2),1,INDEX(DATOS,0,$N$2),W453,INDEX(DATOS,0,$O$2),$D453)),#N/A)</f>
        <v>#N/A</v>
      </c>
      <c r="AC453" s="62" t="e">
        <f>IFERROR(IF($B453=0,#N/A,AVERAGEIFS(INDEX(DATOS,0,$C453),INDEX(DATOS,0,$C453),"&lt;&gt;#N/D",INDEX(DATOS,0,$L$2),0,INDEX(DATOS,0,$M$2),1,INDEX(DATOS,0,$N$2),X453,INDEX(DATOS,0,$O$2),$D453)),#N/A)</f>
        <v>#N/A</v>
      </c>
      <c r="AD453" s="33"/>
      <c r="AE453" s="40" t="e">
        <f>IFERROR(IF(ISNA(Z453),#N/A,IF(I453=0,0,_xlfn.STDEV.P($Z453:Z453)/I453*100)),#N/A)</f>
        <v>#N/A</v>
      </c>
      <c r="AF453" s="40" t="e">
        <f>IFERROR(IF(ISNA(AA453),#N/A,IF(J453=0,0,_xlfn.STDEV.P($Z453:AA453)/J453*100)),#N/A)</f>
        <v>#N/A</v>
      </c>
      <c r="AG453" s="40" t="e">
        <f>IFERROR(IF(ISNA(AB453),#N/A,IF(K453=0,0,_xlfn.STDEV.P($Z453:AB453)/K453*100)),#N/A)</f>
        <v>#N/A</v>
      </c>
      <c r="AH453" s="40" t="e">
        <f>IFERROR(IF(ISNA(AC453),#N/A,IF(L453=0,0,_xlfn.STDEV.P($Z453:AC453)/L453*100)),#N/A)</f>
        <v>#N/A</v>
      </c>
      <c r="AI453" s="40"/>
    </row>
    <row r="454" spans="1:40" x14ac:dyDescent="0.35">
      <c r="A454">
        <f t="shared" si="501"/>
        <v>48</v>
      </c>
      <c r="B454" s="35">
        <f t="array" ref="B454">IF(B453=0,0,MIN(IF(INDEX(DATOS,0,$N$2)=$U454,IF(ISNUMBER(INDEX(DATOS,0,$C454)),IF(INDEX(DATOS,0,$L$2)=0,IF(INDEX(DATOS,0,$M$2)=1,IF(ISNA(MATCH(INDEX(DATOS,0,$O$2),IF($E$7:E453=E454,$D$7:D453),0)),INDEX(DATOS,0,$K$2))))))))</f>
        <v>0</v>
      </c>
      <c r="C454" s="32">
        <f t="shared" si="502"/>
        <v>20</v>
      </c>
      <c r="D454" s="34" t="str">
        <f>IF($B454=0,"--",INDEX(DATOS,$B454,O$2))</f>
        <v>--</v>
      </c>
      <c r="E454" s="64" t="s">
        <v>1</v>
      </c>
      <c r="F454" s="36" t="str">
        <f t="shared" si="523"/>
        <v>--</v>
      </c>
      <c r="G454" s="109" t="e">
        <f>VLOOKUP($D454,LOC_UNICOS,G$2,0)</f>
        <v>#N/A</v>
      </c>
      <c r="H454" s="109" t="e">
        <f>VLOOKUP($D454,LOC_UNICOS,H$2,0)</f>
        <v>#N/A</v>
      </c>
      <c r="I454" s="38">
        <f t="array" ref="I454">IF($B454=0,-999,IF(COUNTIFS($Z454:Z454,#N/A)&gt;0,-999,AVERAGE($Z454:Z454)))</f>
        <v>-999</v>
      </c>
      <c r="J454" s="38">
        <f t="array" ref="J454">IF($B454=0,-999,IF(COUNTIFS($Z454:AA454,#N/A)&gt;0,-999,AVERAGE($Z454:AA454)))</f>
        <v>-999</v>
      </c>
      <c r="K454" s="38">
        <f t="array" ref="K454">IF($B454=0,-999,IF(COUNTIFS($Z454:AB454,#N/A)&gt;0,-999,AVERAGE($Z454:AB454)))</f>
        <v>-999</v>
      </c>
      <c r="L454" s="38">
        <f t="array" ref="L454">IF($B454=0,-999,IF(COUNTIFS($Z454:AC454,#N/A)&gt;0,-999,AVERAGE($Z454:AC454)))</f>
        <v>-999</v>
      </c>
      <c r="M454" s="38">
        <f t="shared" si="497"/>
        <v>-999</v>
      </c>
      <c r="N454" s="38">
        <f t="shared" si="480"/>
        <v>-999</v>
      </c>
      <c r="O454" s="38">
        <f t="shared" si="481"/>
        <v>-999</v>
      </c>
      <c r="P454" s="38">
        <f t="shared" si="482"/>
        <v>-999</v>
      </c>
      <c r="Q454" s="37">
        <f t="shared" si="498"/>
        <v>0</v>
      </c>
      <c r="R454" s="37">
        <f t="shared" si="470"/>
        <v>0</v>
      </c>
      <c r="S454" s="37">
        <f t="shared" si="471"/>
        <v>0</v>
      </c>
      <c r="T454" s="37">
        <f t="shared" si="472"/>
        <v>0</v>
      </c>
      <c r="U454" s="37">
        <f t="shared" si="499"/>
        <v>2018</v>
      </c>
      <c r="V454" s="37">
        <f t="shared" ref="V454:X454" si="549">U454-1</f>
        <v>2017</v>
      </c>
      <c r="W454" s="37">
        <f t="shared" si="549"/>
        <v>2016</v>
      </c>
      <c r="X454" s="37">
        <f t="shared" si="549"/>
        <v>2015</v>
      </c>
      <c r="Y454" s="39"/>
      <c r="Z454" s="62" t="e">
        <f>IFERROR(IF($B454=0,#N/A,AVERAGEIFS(INDEX(DATOS,0,$C454),INDEX(DATOS,0,$C454),"&lt;&gt;#N/D",INDEX(DATOS,0,$L$2),0,INDEX(DATOS,0,$M$2),1,INDEX(DATOS,0,$N$2),U454,INDEX(DATOS,0,$O$2),$D454)),#N/A)</f>
        <v>#N/A</v>
      </c>
      <c r="AA454" s="62" t="e">
        <f>IFERROR(IF($B454=0,#N/A,AVERAGEIFS(INDEX(DATOS,0,$C454),INDEX(DATOS,0,$C454),"&lt;&gt;#N/D",INDEX(DATOS,0,$L$2),0,INDEX(DATOS,0,$M$2),1,INDEX(DATOS,0,$N$2),V454,INDEX(DATOS,0,$O$2),$D454)),#N/A)</f>
        <v>#N/A</v>
      </c>
      <c r="AB454" s="62" t="e">
        <f>IFERROR(IF($B454=0,#N/A,AVERAGEIFS(INDEX(DATOS,0,$C454),INDEX(DATOS,0,$C454),"&lt;&gt;#N/D",INDEX(DATOS,0,$L$2),0,INDEX(DATOS,0,$M$2),1,INDEX(DATOS,0,$N$2),W454,INDEX(DATOS,0,$O$2),$D454)),#N/A)</f>
        <v>#N/A</v>
      </c>
      <c r="AC454" s="62" t="e">
        <f>IFERROR(IF($B454=0,#N/A,AVERAGEIFS(INDEX(DATOS,0,$C454),INDEX(DATOS,0,$C454),"&lt;&gt;#N/D",INDEX(DATOS,0,$L$2),0,INDEX(DATOS,0,$M$2),1,INDEX(DATOS,0,$N$2),X454,INDEX(DATOS,0,$O$2),$D454)),#N/A)</f>
        <v>#N/A</v>
      </c>
      <c r="AD454" s="33"/>
      <c r="AE454" s="40" t="e">
        <f>IFERROR(IF(ISNA(Z454),#N/A,IF(I454=0,0,_xlfn.STDEV.P($Z454:Z454)/I454*100)),#N/A)</f>
        <v>#N/A</v>
      </c>
      <c r="AF454" s="40" t="e">
        <f>IFERROR(IF(ISNA(AA454),#N/A,IF(J454=0,0,_xlfn.STDEV.P($Z454:AA454)/J454*100)),#N/A)</f>
        <v>#N/A</v>
      </c>
      <c r="AG454" s="40" t="e">
        <f>IFERROR(IF(ISNA(AB454),#N/A,IF(K454=0,0,_xlfn.STDEV.P($Z454:AB454)/K454*100)),#N/A)</f>
        <v>#N/A</v>
      </c>
      <c r="AH454" s="40" t="e">
        <f>IFERROR(IF(ISNA(AC454),#N/A,IF(L454=0,0,_xlfn.STDEV.P($Z454:AC454)/L454*100)),#N/A)</f>
        <v>#N/A</v>
      </c>
      <c r="AI454" s="40"/>
    </row>
    <row r="455" spans="1:40" x14ac:dyDescent="0.35">
      <c r="A455">
        <f t="shared" si="501"/>
        <v>49</v>
      </c>
      <c r="B455" s="35">
        <f t="array" ref="B455">IF(B454=0,0,MIN(IF(INDEX(DATOS,0,$N$2)=$U455,IF(ISNUMBER(INDEX(DATOS,0,$C455)),IF(INDEX(DATOS,0,$L$2)=0,IF(INDEX(DATOS,0,$M$2)=1,IF(ISNA(MATCH(INDEX(DATOS,0,$O$2),IF($E$7:E454=E455,$D$7:D454),0)),INDEX(DATOS,0,$K$2))))))))</f>
        <v>0</v>
      </c>
      <c r="C455" s="32">
        <f t="shared" si="502"/>
        <v>20</v>
      </c>
      <c r="D455" s="34" t="str">
        <f>IF($B455=0,"--",INDEX(DATOS,$B455,O$2))</f>
        <v>--</v>
      </c>
      <c r="E455" s="64" t="s">
        <v>1</v>
      </c>
      <c r="F455" s="36" t="str">
        <f t="shared" si="523"/>
        <v>--</v>
      </c>
      <c r="G455" s="109" t="e">
        <f>VLOOKUP($D455,LOC_UNICOS,G$2,0)</f>
        <v>#N/A</v>
      </c>
      <c r="H455" s="109" t="e">
        <f>VLOOKUP($D455,LOC_UNICOS,H$2,0)</f>
        <v>#N/A</v>
      </c>
      <c r="I455" s="38">
        <f t="array" ref="I455">IF($B455=0,-999,IF(COUNTIFS($Z455:Z455,#N/A)&gt;0,-999,AVERAGE($Z455:Z455)))</f>
        <v>-999</v>
      </c>
      <c r="J455" s="38">
        <f t="array" ref="J455">IF($B455=0,-999,IF(COUNTIFS($Z455:AA455,#N/A)&gt;0,-999,AVERAGE($Z455:AA455)))</f>
        <v>-999</v>
      </c>
      <c r="K455" s="38">
        <f t="array" ref="K455">IF($B455=0,-999,IF(COUNTIFS($Z455:AB455,#N/A)&gt;0,-999,AVERAGE($Z455:AB455)))</f>
        <v>-999</v>
      </c>
      <c r="L455" s="38">
        <f t="array" ref="L455">IF($B455=0,-999,IF(COUNTIFS($Z455:AC455,#N/A)&gt;0,-999,AVERAGE($Z455:AC455)))</f>
        <v>-999</v>
      </c>
      <c r="M455" s="38">
        <f t="shared" si="497"/>
        <v>-999</v>
      </c>
      <c r="N455" s="38">
        <f t="shared" si="480"/>
        <v>-999</v>
      </c>
      <c r="O455" s="38">
        <f t="shared" si="481"/>
        <v>-999</v>
      </c>
      <c r="P455" s="38">
        <f t="shared" si="482"/>
        <v>-999</v>
      </c>
      <c r="Q455" s="37">
        <f t="shared" si="498"/>
        <v>0</v>
      </c>
      <c r="R455" s="37">
        <f t="shared" ref="R455:R518" si="550">IF($B455=0,0,IF(J455=-999,0,IF($D455="--",0,1)))</f>
        <v>0</v>
      </c>
      <c r="S455" s="37">
        <f t="shared" ref="S455:S518" si="551">IF($B455=0,0,IF(K455=-999,0,IF($D455="--",0,1)))</f>
        <v>0</v>
      </c>
      <c r="T455" s="37">
        <f t="shared" ref="T455:T518" si="552">IF($B455=0,0,IF(L455=-999,0,IF($D455="--",0,1)))</f>
        <v>0</v>
      </c>
      <c r="U455" s="37">
        <f t="shared" si="499"/>
        <v>2018</v>
      </c>
      <c r="V455" s="37">
        <f t="shared" ref="V455:X455" si="553">U455-1</f>
        <v>2017</v>
      </c>
      <c r="W455" s="37">
        <f t="shared" si="553"/>
        <v>2016</v>
      </c>
      <c r="X455" s="37">
        <f t="shared" si="553"/>
        <v>2015</v>
      </c>
      <c r="Y455" s="39"/>
      <c r="Z455" s="62" t="e">
        <f>IFERROR(IF($B455=0,#N/A,AVERAGEIFS(INDEX(DATOS,0,$C455),INDEX(DATOS,0,$C455),"&lt;&gt;#N/D",INDEX(DATOS,0,$L$2),0,INDEX(DATOS,0,$M$2),1,INDEX(DATOS,0,$N$2),U455,INDEX(DATOS,0,$O$2),$D455)),#N/A)</f>
        <v>#N/A</v>
      </c>
      <c r="AA455" s="62" t="e">
        <f>IFERROR(IF($B455=0,#N/A,AVERAGEIFS(INDEX(DATOS,0,$C455),INDEX(DATOS,0,$C455),"&lt;&gt;#N/D",INDEX(DATOS,0,$L$2),0,INDEX(DATOS,0,$M$2),1,INDEX(DATOS,0,$N$2),V455,INDEX(DATOS,0,$O$2),$D455)),#N/A)</f>
        <v>#N/A</v>
      </c>
      <c r="AB455" s="62" t="e">
        <f>IFERROR(IF($B455=0,#N/A,AVERAGEIFS(INDEX(DATOS,0,$C455),INDEX(DATOS,0,$C455),"&lt;&gt;#N/D",INDEX(DATOS,0,$L$2),0,INDEX(DATOS,0,$M$2),1,INDEX(DATOS,0,$N$2),W455,INDEX(DATOS,0,$O$2),$D455)),#N/A)</f>
        <v>#N/A</v>
      </c>
      <c r="AC455" s="62" t="e">
        <f>IFERROR(IF($B455=0,#N/A,AVERAGEIFS(INDEX(DATOS,0,$C455),INDEX(DATOS,0,$C455),"&lt;&gt;#N/D",INDEX(DATOS,0,$L$2),0,INDEX(DATOS,0,$M$2),1,INDEX(DATOS,0,$N$2),X455,INDEX(DATOS,0,$O$2),$D455)),#N/A)</f>
        <v>#N/A</v>
      </c>
      <c r="AD455" s="33"/>
      <c r="AE455" s="40" t="e">
        <f>IFERROR(IF(ISNA(Z455),#N/A,IF(I455=0,0,_xlfn.STDEV.P($Z455:Z455)/I455*100)),#N/A)</f>
        <v>#N/A</v>
      </c>
      <c r="AF455" s="40" t="e">
        <f>IFERROR(IF(ISNA(AA455),#N/A,IF(J455=0,0,_xlfn.STDEV.P($Z455:AA455)/J455*100)),#N/A)</f>
        <v>#N/A</v>
      </c>
      <c r="AG455" s="40" t="e">
        <f>IFERROR(IF(ISNA(AB455),#N/A,IF(K455=0,0,_xlfn.STDEV.P($Z455:AB455)/K455*100)),#N/A)</f>
        <v>#N/A</v>
      </c>
      <c r="AH455" s="40" t="e">
        <f>IFERROR(IF(ISNA(AC455),#N/A,IF(L455=0,0,_xlfn.STDEV.P($Z455:AC455)/L455*100)),#N/A)</f>
        <v>#N/A</v>
      </c>
      <c r="AI455" s="40"/>
    </row>
    <row r="456" spans="1:40" x14ac:dyDescent="0.35">
      <c r="A456">
        <f t="shared" si="501"/>
        <v>50</v>
      </c>
      <c r="B456" s="35">
        <f t="array" ref="B456">IF(B455=0,0,MIN(IF(INDEX(DATOS,0,$N$2)=$U456,IF(ISNUMBER(INDEX(DATOS,0,$C456)),IF(INDEX(DATOS,0,$L$2)=0,IF(INDEX(DATOS,0,$M$2)=1,IF(ISNA(MATCH(INDEX(DATOS,0,$O$2),IF($E$7:E455=E456,$D$7:D455),0)),INDEX(DATOS,0,$K$2))))))))</f>
        <v>0</v>
      </c>
      <c r="C456" s="32">
        <f t="shared" si="502"/>
        <v>20</v>
      </c>
      <c r="D456" s="34" t="str">
        <f>IF($B456=0,"--",INDEX(DATOS,$B456,O$2))</f>
        <v>--</v>
      </c>
      <c r="E456" s="64" t="s">
        <v>1</v>
      </c>
      <c r="F456" s="36" t="str">
        <f t="shared" si="523"/>
        <v>--</v>
      </c>
      <c r="G456" s="109" t="e">
        <f>VLOOKUP($D456,LOC_UNICOS,G$2,0)</f>
        <v>#N/A</v>
      </c>
      <c r="H456" s="109" t="e">
        <f>VLOOKUP($D456,LOC_UNICOS,H$2,0)</f>
        <v>#N/A</v>
      </c>
      <c r="I456" s="38">
        <f t="array" ref="I456">IF($B456=0,-999,IF(COUNTIFS($Z456:Z456,#N/A)&gt;0,-999,AVERAGE($Z456:Z456)))</f>
        <v>-999</v>
      </c>
      <c r="J456" s="38">
        <f t="array" ref="J456">IF($B456=0,-999,IF(COUNTIFS($Z456:AA456,#N/A)&gt;0,-999,AVERAGE($Z456:AA456)))</f>
        <v>-999</v>
      </c>
      <c r="K456" s="38">
        <f t="array" ref="K456">IF($B456=0,-999,IF(COUNTIFS($Z456:AB456,#N/A)&gt;0,-999,AVERAGE($Z456:AB456)))</f>
        <v>-999</v>
      </c>
      <c r="L456" s="38">
        <f t="array" ref="L456">IF($B456=0,-999,IF(COUNTIFS($Z456:AC456,#N/A)&gt;0,-999,AVERAGE($Z456:AC456)))</f>
        <v>-999</v>
      </c>
      <c r="M456" s="38">
        <f t="shared" si="497"/>
        <v>-999</v>
      </c>
      <c r="N456" s="38">
        <f t="shared" si="480"/>
        <v>-999</v>
      </c>
      <c r="O456" s="38">
        <f t="shared" si="481"/>
        <v>-999</v>
      </c>
      <c r="P456" s="38">
        <f t="shared" si="482"/>
        <v>-999</v>
      </c>
      <c r="Q456" s="37">
        <f t="shared" si="498"/>
        <v>0</v>
      </c>
      <c r="R456" s="37">
        <f t="shared" si="550"/>
        <v>0</v>
      </c>
      <c r="S456" s="37">
        <f t="shared" si="551"/>
        <v>0</v>
      </c>
      <c r="T456" s="37">
        <f t="shared" si="552"/>
        <v>0</v>
      </c>
      <c r="U456" s="37">
        <f t="shared" si="499"/>
        <v>2018</v>
      </c>
      <c r="V456" s="37">
        <f t="shared" ref="V456:X456" si="554">U456-1</f>
        <v>2017</v>
      </c>
      <c r="W456" s="37">
        <f t="shared" si="554"/>
        <v>2016</v>
      </c>
      <c r="X456" s="37">
        <f t="shared" si="554"/>
        <v>2015</v>
      </c>
      <c r="Y456" s="39"/>
      <c r="Z456" s="62" t="e">
        <f>IFERROR(IF($B456=0,#N/A,AVERAGEIFS(INDEX(DATOS,0,$C456),INDEX(DATOS,0,$C456),"&lt;&gt;#N/D",INDEX(DATOS,0,$L$2),0,INDEX(DATOS,0,$M$2),1,INDEX(DATOS,0,$N$2),U456,INDEX(DATOS,0,$O$2),$D456)),#N/A)</f>
        <v>#N/A</v>
      </c>
      <c r="AA456" s="62" t="e">
        <f>IFERROR(IF($B456=0,#N/A,AVERAGEIFS(INDEX(DATOS,0,$C456),INDEX(DATOS,0,$C456),"&lt;&gt;#N/D",INDEX(DATOS,0,$L$2),0,INDEX(DATOS,0,$M$2),1,INDEX(DATOS,0,$N$2),V456,INDEX(DATOS,0,$O$2),$D456)),#N/A)</f>
        <v>#N/A</v>
      </c>
      <c r="AB456" s="62" t="e">
        <f>IFERROR(IF($B456=0,#N/A,AVERAGEIFS(INDEX(DATOS,0,$C456),INDEX(DATOS,0,$C456),"&lt;&gt;#N/D",INDEX(DATOS,0,$L$2),0,INDEX(DATOS,0,$M$2),1,INDEX(DATOS,0,$N$2),W456,INDEX(DATOS,0,$O$2),$D456)),#N/A)</f>
        <v>#N/A</v>
      </c>
      <c r="AC456" s="62" t="e">
        <f>IFERROR(IF($B456=0,#N/A,AVERAGEIFS(INDEX(DATOS,0,$C456),INDEX(DATOS,0,$C456),"&lt;&gt;#N/D",INDEX(DATOS,0,$L$2),0,INDEX(DATOS,0,$M$2),1,INDEX(DATOS,0,$N$2),X456,INDEX(DATOS,0,$O$2),$D456)),#N/A)</f>
        <v>#N/A</v>
      </c>
      <c r="AD456" s="33"/>
      <c r="AE456" s="40" t="e">
        <f>IFERROR(IF(ISNA(Z456),#N/A,IF(I456=0,0,_xlfn.STDEV.P($Z456:Z456)/I456*100)),#N/A)</f>
        <v>#N/A</v>
      </c>
      <c r="AF456" s="40" t="e">
        <f>IFERROR(IF(ISNA(AA456),#N/A,IF(J456=0,0,_xlfn.STDEV.P($Z456:AA456)/J456*100)),#N/A)</f>
        <v>#N/A</v>
      </c>
      <c r="AG456" s="40" t="e">
        <f>IFERROR(IF(ISNA(AB456),#N/A,IF(K456=0,0,_xlfn.STDEV.P($Z456:AB456)/K456*100)),#N/A)</f>
        <v>#N/A</v>
      </c>
      <c r="AH456" s="40" t="e">
        <f>IFERROR(IF(ISNA(AC456),#N/A,IF(L456=0,0,_xlfn.STDEV.P($Z456:AC456)/L456*100)),#N/A)</f>
        <v>#N/A</v>
      </c>
      <c r="AI456" s="40"/>
    </row>
    <row r="457" spans="1:40" x14ac:dyDescent="0.35">
      <c r="A457">
        <f t="shared" si="501"/>
        <v>51</v>
      </c>
      <c r="B457" s="35">
        <f t="array" ref="B457">IF(B456=0,0,MIN(IF(INDEX(DATOS,0,$N$2)=$U457,IF(ISNUMBER(INDEX(DATOS,0,$C457)),IF(INDEX(DATOS,0,$L$2)=0,IF(INDEX(DATOS,0,$M$2)=1,IF(ISNA(MATCH(INDEX(DATOS,0,$O$2),IF($E$7:E456=E457,$D$7:D456),0)),INDEX(DATOS,0,$K$2))))))))</f>
        <v>0</v>
      </c>
      <c r="C457" s="32">
        <f t="shared" si="502"/>
        <v>20</v>
      </c>
      <c r="D457" s="34" t="str">
        <f>IF($B457=0,"--",INDEX(DATOS,$B457,O$2))</f>
        <v>--</v>
      </c>
      <c r="E457" s="64" t="s">
        <v>1</v>
      </c>
      <c r="F457" s="36" t="str">
        <f t="shared" si="523"/>
        <v>--</v>
      </c>
      <c r="G457" s="109" t="e">
        <f>VLOOKUP($D457,LOC_UNICOS,G$2,0)</f>
        <v>#N/A</v>
      </c>
      <c r="H457" s="109" t="e">
        <f>VLOOKUP($D457,LOC_UNICOS,H$2,0)</f>
        <v>#N/A</v>
      </c>
      <c r="I457" s="38">
        <f t="array" ref="I457">IF($B457=0,-999,IF(COUNTIFS($Z457:Z457,#N/A)&gt;0,-999,AVERAGE($Z457:Z457)))</f>
        <v>-999</v>
      </c>
      <c r="J457" s="38">
        <f t="array" ref="J457">IF($B457=0,-999,IF(COUNTIFS($Z457:AA457,#N/A)&gt;0,-999,AVERAGE($Z457:AA457)))</f>
        <v>-999</v>
      </c>
      <c r="K457" s="38">
        <f t="array" ref="K457">IF($B457=0,-999,IF(COUNTIFS($Z457:AB457,#N/A)&gt;0,-999,AVERAGE($Z457:AB457)))</f>
        <v>-999</v>
      </c>
      <c r="L457" s="38">
        <f t="array" ref="L457">IF($B457=0,-999,IF(COUNTIFS($Z457:AC457,#N/A)&gt;0,-999,AVERAGE($Z457:AC457)))</f>
        <v>-999</v>
      </c>
      <c r="M457" s="38">
        <f t="shared" si="497"/>
        <v>-999</v>
      </c>
      <c r="N457" s="38">
        <f t="shared" si="480"/>
        <v>-999</v>
      </c>
      <c r="O457" s="38">
        <f t="shared" si="481"/>
        <v>-999</v>
      </c>
      <c r="P457" s="38">
        <f t="shared" si="482"/>
        <v>-999</v>
      </c>
      <c r="Q457" s="37">
        <f t="shared" si="498"/>
        <v>0</v>
      </c>
      <c r="R457" s="37">
        <f t="shared" si="550"/>
        <v>0</v>
      </c>
      <c r="S457" s="37">
        <f t="shared" si="551"/>
        <v>0</v>
      </c>
      <c r="T457" s="37">
        <f t="shared" si="552"/>
        <v>0</v>
      </c>
      <c r="U457" s="37">
        <f t="shared" si="499"/>
        <v>2018</v>
      </c>
      <c r="V457" s="37">
        <f t="shared" ref="V457:X457" si="555">U457-1</f>
        <v>2017</v>
      </c>
      <c r="W457" s="37">
        <f t="shared" si="555"/>
        <v>2016</v>
      </c>
      <c r="X457" s="37">
        <f t="shared" si="555"/>
        <v>2015</v>
      </c>
      <c r="Y457" s="41"/>
      <c r="Z457" s="62" t="e">
        <f>IFERROR(IF($B457=0,#N/A,AVERAGEIFS(INDEX(DATOS,0,$C457),INDEX(DATOS,0,$C457),"&lt;&gt;#N/D",INDEX(DATOS,0,$L$2),0,INDEX(DATOS,0,$M$2),1,INDEX(DATOS,0,$N$2),U457,INDEX(DATOS,0,$O$2),$D457)),#N/A)</f>
        <v>#N/A</v>
      </c>
      <c r="AA457" s="62" t="e">
        <f>IFERROR(IF($B457=0,#N/A,AVERAGEIFS(INDEX(DATOS,0,$C457),INDEX(DATOS,0,$C457),"&lt;&gt;#N/D",INDEX(DATOS,0,$L$2),0,INDEX(DATOS,0,$M$2),1,INDEX(DATOS,0,$N$2),V457,INDEX(DATOS,0,$O$2),$D457)),#N/A)</f>
        <v>#N/A</v>
      </c>
      <c r="AB457" s="62" t="e">
        <f>IFERROR(IF($B457=0,#N/A,AVERAGEIFS(INDEX(DATOS,0,$C457),INDEX(DATOS,0,$C457),"&lt;&gt;#N/D",INDEX(DATOS,0,$L$2),0,INDEX(DATOS,0,$M$2),1,INDEX(DATOS,0,$N$2),W457,INDEX(DATOS,0,$O$2),$D457)),#N/A)</f>
        <v>#N/A</v>
      </c>
      <c r="AC457" s="62" t="e">
        <f>IFERROR(IF($B457=0,#N/A,AVERAGEIFS(INDEX(DATOS,0,$C457),INDEX(DATOS,0,$C457),"&lt;&gt;#N/D",INDEX(DATOS,0,$L$2),0,INDEX(DATOS,0,$M$2),1,INDEX(DATOS,0,$N$2),X457,INDEX(DATOS,0,$O$2),$D457)),#N/A)</f>
        <v>#N/A</v>
      </c>
      <c r="AD457" s="33"/>
      <c r="AE457" s="40" t="e">
        <f>IFERROR(IF(ISNA(Z457),#N/A,IF(I457=0,0,_xlfn.STDEV.P($Z457:Z457)/I457*100)),#N/A)</f>
        <v>#N/A</v>
      </c>
      <c r="AF457" s="40" t="e">
        <f>IFERROR(IF(ISNA(AA457),#N/A,IF(J457=0,0,_xlfn.STDEV.P($Z457:AA457)/J457*100)),#N/A)</f>
        <v>#N/A</v>
      </c>
      <c r="AG457" s="40" t="e">
        <f>IFERROR(IF(ISNA(AB457),#N/A,IF(K457=0,0,_xlfn.STDEV.P($Z457:AB457)/K457*100)),#N/A)</f>
        <v>#N/A</v>
      </c>
      <c r="AH457" s="40" t="e">
        <f>IFERROR(IF(ISNA(AC457),#N/A,IF(L457=0,0,_xlfn.STDEV.P($Z457:AC457)/L457*100)),#N/A)</f>
        <v>#N/A</v>
      </c>
      <c r="AI457" s="40"/>
    </row>
    <row r="458" spans="1:40" x14ac:dyDescent="0.35">
      <c r="A458">
        <f t="shared" si="501"/>
        <v>52</v>
      </c>
      <c r="B458" s="35">
        <f t="array" ref="B458">IF(B457=0,0,MIN(IF(INDEX(DATOS,0,$N$2)=$U458,IF(ISNUMBER(INDEX(DATOS,0,$C458)),IF(INDEX(DATOS,0,$L$2)=0,IF(INDEX(DATOS,0,$M$2)=1,IF(ISNA(MATCH(INDEX(DATOS,0,$O$2),IF($E$7:E457=E458,$D$7:D457),0)),INDEX(DATOS,0,$K$2))))))))</f>
        <v>0</v>
      </c>
      <c r="C458" s="32">
        <f t="shared" si="502"/>
        <v>20</v>
      </c>
      <c r="D458" s="34" t="str">
        <f>IF($B458=0,"--",INDEX(DATOS,$B458,O$2))</f>
        <v>--</v>
      </c>
      <c r="E458" s="64" t="s">
        <v>1</v>
      </c>
      <c r="F458" s="36" t="str">
        <f t="shared" si="523"/>
        <v>--</v>
      </c>
      <c r="G458" s="109" t="e">
        <f>VLOOKUP($D458,LOC_UNICOS,G$2,0)</f>
        <v>#N/A</v>
      </c>
      <c r="H458" s="109" t="e">
        <f>VLOOKUP($D458,LOC_UNICOS,H$2,0)</f>
        <v>#N/A</v>
      </c>
      <c r="I458" s="38">
        <f t="array" ref="I458">IF($B458=0,-999,IF(COUNTIFS($Z458:Z458,#N/A)&gt;0,-999,AVERAGE($Z458:Z458)))</f>
        <v>-999</v>
      </c>
      <c r="J458" s="38">
        <f t="array" ref="J458">IF($B458=0,-999,IF(COUNTIFS($Z458:AA458,#N/A)&gt;0,-999,AVERAGE($Z458:AA458)))</f>
        <v>-999</v>
      </c>
      <c r="K458" s="38">
        <f t="array" ref="K458">IF($B458=0,-999,IF(COUNTIFS($Z458:AB458,#N/A)&gt;0,-999,AVERAGE($Z458:AB458)))</f>
        <v>-999</v>
      </c>
      <c r="L458" s="38">
        <f t="array" ref="L458">IF($B458=0,-999,IF(COUNTIFS($Z458:AC458,#N/A)&gt;0,-999,AVERAGE($Z458:AC458)))</f>
        <v>-999</v>
      </c>
      <c r="M458" s="38">
        <f t="shared" si="497"/>
        <v>-999</v>
      </c>
      <c r="N458" s="38">
        <f t="shared" si="480"/>
        <v>-999</v>
      </c>
      <c r="O458" s="38">
        <f t="shared" si="481"/>
        <v>-999</v>
      </c>
      <c r="P458" s="38">
        <f t="shared" si="482"/>
        <v>-999</v>
      </c>
      <c r="Q458" s="37">
        <f t="shared" si="498"/>
        <v>0</v>
      </c>
      <c r="R458" s="37">
        <f t="shared" si="550"/>
        <v>0</v>
      </c>
      <c r="S458" s="37">
        <f t="shared" si="551"/>
        <v>0</v>
      </c>
      <c r="T458" s="37">
        <f t="shared" si="552"/>
        <v>0</v>
      </c>
      <c r="U458" s="37">
        <f t="shared" si="499"/>
        <v>2018</v>
      </c>
      <c r="V458" s="37">
        <f t="shared" ref="V458:X458" si="556">U458-1</f>
        <v>2017</v>
      </c>
      <c r="W458" s="37">
        <f t="shared" si="556"/>
        <v>2016</v>
      </c>
      <c r="X458" s="37">
        <f t="shared" si="556"/>
        <v>2015</v>
      </c>
      <c r="Y458" s="39"/>
      <c r="Z458" s="62" t="e">
        <f>IFERROR(IF($B458=0,#N/A,AVERAGEIFS(INDEX(DATOS,0,$C458),INDEX(DATOS,0,$C458),"&lt;&gt;#N/D",INDEX(DATOS,0,$L$2),0,INDEX(DATOS,0,$M$2),1,INDEX(DATOS,0,$N$2),U458,INDEX(DATOS,0,$O$2),$D458)),#N/A)</f>
        <v>#N/A</v>
      </c>
      <c r="AA458" s="62" t="e">
        <f>IFERROR(IF($B458=0,#N/A,AVERAGEIFS(INDEX(DATOS,0,$C458),INDEX(DATOS,0,$C458),"&lt;&gt;#N/D",INDEX(DATOS,0,$L$2),0,INDEX(DATOS,0,$M$2),1,INDEX(DATOS,0,$N$2),V458,INDEX(DATOS,0,$O$2),$D458)),#N/A)</f>
        <v>#N/A</v>
      </c>
      <c r="AB458" s="62" t="e">
        <f>IFERROR(IF($B458=0,#N/A,AVERAGEIFS(INDEX(DATOS,0,$C458),INDEX(DATOS,0,$C458),"&lt;&gt;#N/D",INDEX(DATOS,0,$L$2),0,INDEX(DATOS,0,$M$2),1,INDEX(DATOS,0,$N$2),W458,INDEX(DATOS,0,$O$2),$D458)),#N/A)</f>
        <v>#N/A</v>
      </c>
      <c r="AC458" s="62" t="e">
        <f>IFERROR(IF($B458=0,#N/A,AVERAGEIFS(INDEX(DATOS,0,$C458),INDEX(DATOS,0,$C458),"&lt;&gt;#N/D",INDEX(DATOS,0,$L$2),0,INDEX(DATOS,0,$M$2),1,INDEX(DATOS,0,$N$2),X458,INDEX(DATOS,0,$O$2),$D458)),#N/A)</f>
        <v>#N/A</v>
      </c>
      <c r="AD458" s="33"/>
      <c r="AE458" s="40" t="e">
        <f>IFERROR(IF(ISNA(Z458),#N/A,IF(I458=0,0,_xlfn.STDEV.P($Z458:Z458)/I458*100)),#N/A)</f>
        <v>#N/A</v>
      </c>
      <c r="AF458" s="40" t="e">
        <f>IFERROR(IF(ISNA(AA458),#N/A,IF(J458=0,0,_xlfn.STDEV.P($Z458:AA458)/J458*100)),#N/A)</f>
        <v>#N/A</v>
      </c>
      <c r="AG458" s="40" t="e">
        <f>IFERROR(IF(ISNA(AB458),#N/A,IF(K458=0,0,_xlfn.STDEV.P($Z458:AB458)/K458*100)),#N/A)</f>
        <v>#N/A</v>
      </c>
      <c r="AH458" s="40" t="e">
        <f>IFERROR(IF(ISNA(AC458),#N/A,IF(L458=0,0,_xlfn.STDEV.P($Z458:AC458)/L458*100)),#N/A)</f>
        <v>#N/A</v>
      </c>
      <c r="AI458" s="40"/>
    </row>
    <row r="459" spans="1:40" x14ac:dyDescent="0.35">
      <c r="A459">
        <f t="shared" si="501"/>
        <v>53</v>
      </c>
      <c r="B459" s="35">
        <f t="array" ref="B459">IF(B458=0,0,MIN(IF(INDEX(DATOS,0,$N$2)=$U459,IF(ISNUMBER(INDEX(DATOS,0,$C459)),IF(INDEX(DATOS,0,$L$2)=0,IF(INDEX(DATOS,0,$M$2)=1,IF(ISNA(MATCH(INDEX(DATOS,0,$O$2),IF($E$7:E458=E459,$D$7:D458),0)),INDEX(DATOS,0,$K$2))))))))</f>
        <v>0</v>
      </c>
      <c r="C459" s="32">
        <f t="shared" si="502"/>
        <v>20</v>
      </c>
      <c r="D459" s="34" t="str">
        <f>IF($B459=0,"--",INDEX(DATOS,$B459,O$2))</f>
        <v>--</v>
      </c>
      <c r="E459" s="64" t="s">
        <v>1</v>
      </c>
      <c r="F459" s="36" t="str">
        <f t="shared" si="523"/>
        <v>--</v>
      </c>
      <c r="G459" s="109" t="e">
        <f>VLOOKUP($D459,LOC_UNICOS,G$2,0)</f>
        <v>#N/A</v>
      </c>
      <c r="H459" s="109" t="e">
        <f>VLOOKUP($D459,LOC_UNICOS,H$2,0)</f>
        <v>#N/A</v>
      </c>
      <c r="I459" s="38">
        <f t="array" ref="I459">IF($B459=0,-999,IF(COUNTIFS($Z459:Z459,#N/A)&gt;0,-999,AVERAGE($Z459:Z459)))</f>
        <v>-999</v>
      </c>
      <c r="J459" s="38">
        <f t="array" ref="J459">IF($B459=0,-999,IF(COUNTIFS($Z459:AA459,#N/A)&gt;0,-999,AVERAGE($Z459:AA459)))</f>
        <v>-999</v>
      </c>
      <c r="K459" s="38">
        <f t="array" ref="K459">IF($B459=0,-999,IF(COUNTIFS($Z459:AB459,#N/A)&gt;0,-999,AVERAGE($Z459:AB459)))</f>
        <v>-999</v>
      </c>
      <c r="L459" s="38">
        <f t="array" ref="L459">IF($B459=0,-999,IF(COUNTIFS($Z459:AC459,#N/A)&gt;0,-999,AVERAGE($Z459:AC459)))</f>
        <v>-999</v>
      </c>
      <c r="M459" s="38">
        <f t="shared" si="497"/>
        <v>-999</v>
      </c>
      <c r="N459" s="38">
        <f t="shared" si="480"/>
        <v>-999</v>
      </c>
      <c r="O459" s="38">
        <f t="shared" si="481"/>
        <v>-999</v>
      </c>
      <c r="P459" s="38">
        <f t="shared" si="482"/>
        <v>-999</v>
      </c>
      <c r="Q459" s="37">
        <f t="shared" si="498"/>
        <v>0</v>
      </c>
      <c r="R459" s="37">
        <f t="shared" si="550"/>
        <v>0</v>
      </c>
      <c r="S459" s="37">
        <f t="shared" si="551"/>
        <v>0</v>
      </c>
      <c r="T459" s="37">
        <f t="shared" si="552"/>
        <v>0</v>
      </c>
      <c r="U459" s="37">
        <f t="shared" si="499"/>
        <v>2018</v>
      </c>
      <c r="V459" s="37">
        <f t="shared" ref="V459:X459" si="557">U459-1</f>
        <v>2017</v>
      </c>
      <c r="W459" s="37">
        <f t="shared" si="557"/>
        <v>2016</v>
      </c>
      <c r="X459" s="37">
        <f t="shared" si="557"/>
        <v>2015</v>
      </c>
      <c r="Y459" s="39"/>
      <c r="Z459" s="62" t="e">
        <f>IFERROR(IF($B459=0,#N/A,AVERAGEIFS(INDEX(DATOS,0,$C459),INDEX(DATOS,0,$C459),"&lt;&gt;#N/D",INDEX(DATOS,0,$L$2),0,INDEX(DATOS,0,$M$2),1,INDEX(DATOS,0,$N$2),U459,INDEX(DATOS,0,$O$2),$D459)),#N/A)</f>
        <v>#N/A</v>
      </c>
      <c r="AA459" s="62" t="e">
        <f>IFERROR(IF($B459=0,#N/A,AVERAGEIFS(INDEX(DATOS,0,$C459),INDEX(DATOS,0,$C459),"&lt;&gt;#N/D",INDEX(DATOS,0,$L$2),0,INDEX(DATOS,0,$M$2),1,INDEX(DATOS,0,$N$2),V459,INDEX(DATOS,0,$O$2),$D459)),#N/A)</f>
        <v>#N/A</v>
      </c>
      <c r="AB459" s="62" t="e">
        <f>IFERROR(IF($B459=0,#N/A,AVERAGEIFS(INDEX(DATOS,0,$C459),INDEX(DATOS,0,$C459),"&lt;&gt;#N/D",INDEX(DATOS,0,$L$2),0,INDEX(DATOS,0,$M$2),1,INDEX(DATOS,0,$N$2),W459,INDEX(DATOS,0,$O$2),$D459)),#N/A)</f>
        <v>#N/A</v>
      </c>
      <c r="AC459" s="62" t="e">
        <f>IFERROR(IF($B459=0,#N/A,AVERAGEIFS(INDEX(DATOS,0,$C459),INDEX(DATOS,0,$C459),"&lt;&gt;#N/D",INDEX(DATOS,0,$L$2),0,INDEX(DATOS,0,$M$2),1,INDEX(DATOS,0,$N$2),X459,INDEX(DATOS,0,$O$2),$D459)),#N/A)</f>
        <v>#N/A</v>
      </c>
      <c r="AD459" s="33"/>
      <c r="AE459" s="40" t="e">
        <f>IFERROR(IF(ISNA(Z459),#N/A,IF(I459=0,0,_xlfn.STDEV.P($Z459:Z459)/I459*100)),#N/A)</f>
        <v>#N/A</v>
      </c>
      <c r="AF459" s="40" t="e">
        <f>IFERROR(IF(ISNA(AA459),#N/A,IF(J459=0,0,_xlfn.STDEV.P($Z459:AA459)/J459*100)),#N/A)</f>
        <v>#N/A</v>
      </c>
      <c r="AG459" s="40" t="e">
        <f>IFERROR(IF(ISNA(AB459),#N/A,IF(K459=0,0,_xlfn.STDEV.P($Z459:AB459)/K459*100)),#N/A)</f>
        <v>#N/A</v>
      </c>
      <c r="AH459" s="40" t="e">
        <f>IFERROR(IF(ISNA(AC459),#N/A,IF(L459=0,0,_xlfn.STDEV.P($Z459:AC459)/L459*100)),#N/A)</f>
        <v>#N/A</v>
      </c>
      <c r="AI459" s="40"/>
      <c r="AL459" s="3"/>
      <c r="AM459" s="3"/>
      <c r="AN459" s="3"/>
    </row>
    <row r="460" spans="1:40" x14ac:dyDescent="0.35">
      <c r="A460">
        <f t="shared" si="501"/>
        <v>54</v>
      </c>
      <c r="B460" s="35">
        <f t="array" ref="B460">IF(B459=0,0,MIN(IF(INDEX(DATOS,0,$N$2)=$U460,IF(ISNUMBER(INDEX(DATOS,0,$C460)),IF(INDEX(DATOS,0,$L$2)=0,IF(INDEX(DATOS,0,$M$2)=1,IF(ISNA(MATCH(INDEX(DATOS,0,$O$2),IF($E$7:E459=E460,$D$7:D459),0)),INDEX(DATOS,0,$K$2))))))))</f>
        <v>0</v>
      </c>
      <c r="C460" s="32">
        <f t="shared" si="502"/>
        <v>20</v>
      </c>
      <c r="D460" s="34" t="str">
        <f>IF($B460=0,"--",INDEX(DATOS,$B460,O$2))</f>
        <v>--</v>
      </c>
      <c r="E460" s="64" t="s">
        <v>1</v>
      </c>
      <c r="F460" s="36" t="str">
        <f t="shared" si="523"/>
        <v>--</v>
      </c>
      <c r="G460" s="109" t="e">
        <f>VLOOKUP($D460,LOC_UNICOS,G$2,0)</f>
        <v>#N/A</v>
      </c>
      <c r="H460" s="109" t="e">
        <f>VLOOKUP($D460,LOC_UNICOS,H$2,0)</f>
        <v>#N/A</v>
      </c>
      <c r="I460" s="38">
        <f t="array" ref="I460">IF($B460=0,-999,IF(COUNTIFS($Z460:Z460,#N/A)&gt;0,-999,AVERAGE($Z460:Z460)))</f>
        <v>-999</v>
      </c>
      <c r="J460" s="38">
        <f t="array" ref="J460">IF($B460=0,-999,IF(COUNTIFS($Z460:AA460,#N/A)&gt;0,-999,AVERAGE($Z460:AA460)))</f>
        <v>-999</v>
      </c>
      <c r="K460" s="38">
        <f t="array" ref="K460">IF($B460=0,-999,IF(COUNTIFS($Z460:AB460,#N/A)&gt;0,-999,AVERAGE($Z460:AB460)))</f>
        <v>-999</v>
      </c>
      <c r="L460" s="38">
        <f t="array" ref="L460">IF($B460=0,-999,IF(COUNTIFS($Z460:AC460,#N/A)&gt;0,-999,AVERAGE($Z460:AC460)))</f>
        <v>-999</v>
      </c>
      <c r="M460" s="38">
        <f t="shared" si="497"/>
        <v>-999</v>
      </c>
      <c r="N460" s="38">
        <f t="shared" si="480"/>
        <v>-999</v>
      </c>
      <c r="O460" s="38">
        <f t="shared" si="481"/>
        <v>-999</v>
      </c>
      <c r="P460" s="38">
        <f t="shared" si="482"/>
        <v>-999</v>
      </c>
      <c r="Q460" s="37">
        <f t="shared" si="498"/>
        <v>0</v>
      </c>
      <c r="R460" s="37">
        <f t="shared" si="550"/>
        <v>0</v>
      </c>
      <c r="S460" s="37">
        <f t="shared" si="551"/>
        <v>0</v>
      </c>
      <c r="T460" s="37">
        <f t="shared" si="552"/>
        <v>0</v>
      </c>
      <c r="U460" s="37">
        <f t="shared" si="499"/>
        <v>2018</v>
      </c>
      <c r="V460" s="37">
        <f t="shared" ref="V460:X460" si="558">U460-1</f>
        <v>2017</v>
      </c>
      <c r="W460" s="37">
        <f t="shared" si="558"/>
        <v>2016</v>
      </c>
      <c r="X460" s="37">
        <f t="shared" si="558"/>
        <v>2015</v>
      </c>
      <c r="Y460" s="39"/>
      <c r="Z460" s="62" t="e">
        <f>IFERROR(IF($B460=0,#N/A,AVERAGEIFS(INDEX(DATOS,0,$C460),INDEX(DATOS,0,$C460),"&lt;&gt;#N/D",INDEX(DATOS,0,$L$2),0,INDEX(DATOS,0,$M$2),1,INDEX(DATOS,0,$N$2),U460,INDEX(DATOS,0,$O$2),$D460)),#N/A)</f>
        <v>#N/A</v>
      </c>
      <c r="AA460" s="62" t="e">
        <f>IFERROR(IF($B460=0,#N/A,AVERAGEIFS(INDEX(DATOS,0,$C460),INDEX(DATOS,0,$C460),"&lt;&gt;#N/D",INDEX(DATOS,0,$L$2),0,INDEX(DATOS,0,$M$2),1,INDEX(DATOS,0,$N$2),V460,INDEX(DATOS,0,$O$2),$D460)),#N/A)</f>
        <v>#N/A</v>
      </c>
      <c r="AB460" s="62" t="e">
        <f>IFERROR(IF($B460=0,#N/A,AVERAGEIFS(INDEX(DATOS,0,$C460),INDEX(DATOS,0,$C460),"&lt;&gt;#N/D",INDEX(DATOS,0,$L$2),0,INDEX(DATOS,0,$M$2),1,INDEX(DATOS,0,$N$2),W460,INDEX(DATOS,0,$O$2),$D460)),#N/A)</f>
        <v>#N/A</v>
      </c>
      <c r="AC460" s="62" t="e">
        <f>IFERROR(IF($B460=0,#N/A,AVERAGEIFS(INDEX(DATOS,0,$C460),INDEX(DATOS,0,$C460),"&lt;&gt;#N/D",INDEX(DATOS,0,$L$2),0,INDEX(DATOS,0,$M$2),1,INDEX(DATOS,0,$N$2),X460,INDEX(DATOS,0,$O$2),$D460)),#N/A)</f>
        <v>#N/A</v>
      </c>
      <c r="AD460" s="33"/>
      <c r="AE460" s="40" t="e">
        <f>IFERROR(IF(ISNA(Z460),#N/A,IF(I460=0,0,_xlfn.STDEV.P($Z460:Z460)/I460*100)),#N/A)</f>
        <v>#N/A</v>
      </c>
      <c r="AF460" s="40" t="e">
        <f>IFERROR(IF(ISNA(AA460),#N/A,IF(J460=0,0,_xlfn.STDEV.P($Z460:AA460)/J460*100)),#N/A)</f>
        <v>#N/A</v>
      </c>
      <c r="AG460" s="40" t="e">
        <f>IFERROR(IF(ISNA(AB460),#N/A,IF(K460=0,0,_xlfn.STDEV.P($Z460:AB460)/K460*100)),#N/A)</f>
        <v>#N/A</v>
      </c>
      <c r="AH460" s="40" t="e">
        <f>IFERROR(IF(ISNA(AC460),#N/A,IF(L460=0,0,_xlfn.STDEV.P($Z460:AC460)/L460*100)),#N/A)</f>
        <v>#N/A</v>
      </c>
      <c r="AI460" s="40"/>
    </row>
    <row r="461" spans="1:40" x14ac:dyDescent="0.35">
      <c r="A461">
        <f t="shared" si="501"/>
        <v>55</v>
      </c>
      <c r="B461" s="35">
        <f t="array" ref="B461">IF(B460=0,0,MIN(IF(INDEX(DATOS,0,$N$2)=$U461,IF(ISNUMBER(INDEX(DATOS,0,$C461)),IF(INDEX(DATOS,0,$L$2)=0,IF(INDEX(DATOS,0,$M$2)=1,IF(ISNA(MATCH(INDEX(DATOS,0,$O$2),IF($E$7:E460=E461,$D$7:D460),0)),INDEX(DATOS,0,$K$2))))))))</f>
        <v>0</v>
      </c>
      <c r="C461" s="32">
        <f t="shared" si="502"/>
        <v>20</v>
      </c>
      <c r="D461" s="34" t="str">
        <f>IF($B461=0,"--",INDEX(DATOS,$B461,O$2))</f>
        <v>--</v>
      </c>
      <c r="E461" s="64" t="s">
        <v>1</v>
      </c>
      <c r="F461" s="36" t="str">
        <f t="shared" si="523"/>
        <v>--</v>
      </c>
      <c r="G461" s="109" t="e">
        <f>VLOOKUP($D461,LOC_UNICOS,G$2,0)</f>
        <v>#N/A</v>
      </c>
      <c r="H461" s="109" t="e">
        <f>VLOOKUP($D461,LOC_UNICOS,H$2,0)</f>
        <v>#N/A</v>
      </c>
      <c r="I461" s="38">
        <f t="array" ref="I461">IF($B461=0,-999,IF(COUNTIFS($Z461:Z461,#N/A)&gt;0,-999,AVERAGE($Z461:Z461)))</f>
        <v>-999</v>
      </c>
      <c r="J461" s="38">
        <f t="array" ref="J461">IF($B461=0,-999,IF(COUNTIFS($Z461:AA461,#N/A)&gt;0,-999,AVERAGE($Z461:AA461)))</f>
        <v>-999</v>
      </c>
      <c r="K461" s="38">
        <f t="array" ref="K461">IF($B461=0,-999,IF(COUNTIFS($Z461:AB461,#N/A)&gt;0,-999,AVERAGE($Z461:AB461)))</f>
        <v>-999</v>
      </c>
      <c r="L461" s="38">
        <f t="array" ref="L461">IF($B461=0,-999,IF(COUNTIFS($Z461:AC461,#N/A)&gt;0,-999,AVERAGE($Z461:AC461)))</f>
        <v>-999</v>
      </c>
      <c r="M461" s="38">
        <f t="shared" si="497"/>
        <v>-999</v>
      </c>
      <c r="N461" s="38">
        <f t="shared" si="480"/>
        <v>-999</v>
      </c>
      <c r="O461" s="38">
        <f t="shared" si="481"/>
        <v>-999</v>
      </c>
      <c r="P461" s="38">
        <f t="shared" si="482"/>
        <v>-999</v>
      </c>
      <c r="Q461" s="37">
        <f t="shared" si="498"/>
        <v>0</v>
      </c>
      <c r="R461" s="37">
        <f t="shared" si="550"/>
        <v>0</v>
      </c>
      <c r="S461" s="37">
        <f t="shared" si="551"/>
        <v>0</v>
      </c>
      <c r="T461" s="37">
        <f t="shared" si="552"/>
        <v>0</v>
      </c>
      <c r="U461" s="37">
        <f t="shared" si="499"/>
        <v>2018</v>
      </c>
      <c r="V461" s="37">
        <f t="shared" ref="V461:X461" si="559">U461-1</f>
        <v>2017</v>
      </c>
      <c r="W461" s="37">
        <f t="shared" si="559"/>
        <v>2016</v>
      </c>
      <c r="X461" s="37">
        <f t="shared" si="559"/>
        <v>2015</v>
      </c>
      <c r="Y461" s="39"/>
      <c r="Z461" s="62" t="e">
        <f>IFERROR(IF($B461=0,#N/A,AVERAGEIFS(INDEX(DATOS,0,$C461),INDEX(DATOS,0,$C461),"&lt;&gt;#N/D",INDEX(DATOS,0,$L$2),0,INDEX(DATOS,0,$M$2),1,INDEX(DATOS,0,$N$2),U461,INDEX(DATOS,0,$O$2),$D461)),#N/A)</f>
        <v>#N/A</v>
      </c>
      <c r="AA461" s="62" t="e">
        <f>IFERROR(IF($B461=0,#N/A,AVERAGEIFS(INDEX(DATOS,0,$C461),INDEX(DATOS,0,$C461),"&lt;&gt;#N/D",INDEX(DATOS,0,$L$2),0,INDEX(DATOS,0,$M$2),1,INDEX(DATOS,0,$N$2),V461,INDEX(DATOS,0,$O$2),$D461)),#N/A)</f>
        <v>#N/A</v>
      </c>
      <c r="AB461" s="62" t="e">
        <f>IFERROR(IF($B461=0,#N/A,AVERAGEIFS(INDEX(DATOS,0,$C461),INDEX(DATOS,0,$C461),"&lt;&gt;#N/D",INDEX(DATOS,0,$L$2),0,INDEX(DATOS,0,$M$2),1,INDEX(DATOS,0,$N$2),W461,INDEX(DATOS,0,$O$2),$D461)),#N/A)</f>
        <v>#N/A</v>
      </c>
      <c r="AC461" s="62" t="e">
        <f>IFERROR(IF($B461=0,#N/A,AVERAGEIFS(INDEX(DATOS,0,$C461),INDEX(DATOS,0,$C461),"&lt;&gt;#N/D",INDEX(DATOS,0,$L$2),0,INDEX(DATOS,0,$M$2),1,INDEX(DATOS,0,$N$2),X461,INDEX(DATOS,0,$O$2),$D461)),#N/A)</f>
        <v>#N/A</v>
      </c>
      <c r="AD461" s="33"/>
      <c r="AE461" s="40" t="e">
        <f>IFERROR(IF(ISNA(Z461),#N/A,IF(I461=0,0,_xlfn.STDEV.P($Z461:Z461)/I461*100)),#N/A)</f>
        <v>#N/A</v>
      </c>
      <c r="AF461" s="40" t="e">
        <f>IFERROR(IF(ISNA(AA461),#N/A,IF(J461=0,0,_xlfn.STDEV.P($Z461:AA461)/J461*100)),#N/A)</f>
        <v>#N/A</v>
      </c>
      <c r="AG461" s="40" t="e">
        <f>IFERROR(IF(ISNA(AB461),#N/A,IF(K461=0,0,_xlfn.STDEV.P($Z461:AB461)/K461*100)),#N/A)</f>
        <v>#N/A</v>
      </c>
      <c r="AH461" s="40" t="e">
        <f>IFERROR(IF(ISNA(AC461),#N/A,IF(L461=0,0,_xlfn.STDEV.P($Z461:AC461)/L461*100)),#N/A)</f>
        <v>#N/A</v>
      </c>
      <c r="AI461" s="40"/>
      <c r="AL461" s="5"/>
      <c r="AM461" s="5"/>
      <c r="AN461" s="5"/>
    </row>
    <row r="462" spans="1:40" x14ac:dyDescent="0.35">
      <c r="A462">
        <f t="shared" si="501"/>
        <v>56</v>
      </c>
      <c r="B462" s="35">
        <f t="array" ref="B462">IF(B461=0,0,MIN(IF(INDEX(DATOS,0,$N$2)=$U462,IF(ISNUMBER(INDEX(DATOS,0,$C462)),IF(INDEX(DATOS,0,$L$2)=0,IF(INDEX(DATOS,0,$M$2)=1,IF(ISNA(MATCH(INDEX(DATOS,0,$O$2),IF($E$7:E461=E462,$D$7:D461),0)),INDEX(DATOS,0,$K$2))))))))</f>
        <v>0</v>
      </c>
      <c r="C462" s="32">
        <f t="shared" si="502"/>
        <v>20</v>
      </c>
      <c r="D462" s="34" t="str">
        <f>IF($B462=0,"--",INDEX(DATOS,$B462,O$2))</f>
        <v>--</v>
      </c>
      <c r="E462" s="64" t="s">
        <v>1</v>
      </c>
      <c r="F462" s="36" t="str">
        <f t="shared" si="523"/>
        <v>--</v>
      </c>
      <c r="G462" s="109" t="e">
        <f>VLOOKUP($D462,LOC_UNICOS,G$2,0)</f>
        <v>#N/A</v>
      </c>
      <c r="H462" s="109" t="e">
        <f>VLOOKUP($D462,LOC_UNICOS,H$2,0)</f>
        <v>#N/A</v>
      </c>
      <c r="I462" s="38">
        <f t="array" ref="I462">IF($B462=0,-999,IF(COUNTIFS($Z462:Z462,#N/A)&gt;0,-999,AVERAGE($Z462:Z462)))</f>
        <v>-999</v>
      </c>
      <c r="J462" s="38">
        <f t="array" ref="J462">IF($B462=0,-999,IF(COUNTIFS($Z462:AA462,#N/A)&gt;0,-999,AVERAGE($Z462:AA462)))</f>
        <v>-999</v>
      </c>
      <c r="K462" s="38">
        <f t="array" ref="K462">IF($B462=0,-999,IF(COUNTIFS($Z462:AB462,#N/A)&gt;0,-999,AVERAGE($Z462:AB462)))</f>
        <v>-999</v>
      </c>
      <c r="L462" s="38">
        <f t="array" ref="L462">IF($B462=0,-999,IF(COUNTIFS($Z462:AC462,#N/A)&gt;0,-999,AVERAGE($Z462:AC462)))</f>
        <v>-999</v>
      </c>
      <c r="M462" s="38">
        <f t="shared" si="497"/>
        <v>-999</v>
      </c>
      <c r="N462" s="38">
        <f t="shared" ref="N462:N525" si="560">IFERROR(AF462,-999)</f>
        <v>-999</v>
      </c>
      <c r="O462" s="38">
        <f t="shared" ref="O462:O525" si="561">IFERROR(AG462,-999)</f>
        <v>-999</v>
      </c>
      <c r="P462" s="38">
        <f t="shared" ref="P462:P525" si="562">IFERROR(AH462,-999)</f>
        <v>-999</v>
      </c>
      <c r="Q462" s="37">
        <f t="shared" si="498"/>
        <v>0</v>
      </c>
      <c r="R462" s="37">
        <f t="shared" si="550"/>
        <v>0</v>
      </c>
      <c r="S462" s="37">
        <f t="shared" si="551"/>
        <v>0</v>
      </c>
      <c r="T462" s="37">
        <f t="shared" si="552"/>
        <v>0</v>
      </c>
      <c r="U462" s="37">
        <f t="shared" si="499"/>
        <v>2018</v>
      </c>
      <c r="V462" s="37">
        <f t="shared" ref="V462:X462" si="563">U462-1</f>
        <v>2017</v>
      </c>
      <c r="W462" s="37">
        <f t="shared" si="563"/>
        <v>2016</v>
      </c>
      <c r="X462" s="37">
        <f t="shared" si="563"/>
        <v>2015</v>
      </c>
      <c r="Y462" s="39"/>
      <c r="Z462" s="62" t="e">
        <f>IFERROR(IF($B462=0,#N/A,AVERAGEIFS(INDEX(DATOS,0,$C462),INDEX(DATOS,0,$C462),"&lt;&gt;#N/D",INDEX(DATOS,0,$L$2),0,INDEX(DATOS,0,$M$2),1,INDEX(DATOS,0,$N$2),U462,INDEX(DATOS,0,$O$2),$D462)),#N/A)</f>
        <v>#N/A</v>
      </c>
      <c r="AA462" s="62" t="e">
        <f>IFERROR(IF($B462=0,#N/A,AVERAGEIFS(INDEX(DATOS,0,$C462),INDEX(DATOS,0,$C462),"&lt;&gt;#N/D",INDEX(DATOS,0,$L$2),0,INDEX(DATOS,0,$M$2),1,INDEX(DATOS,0,$N$2),V462,INDEX(DATOS,0,$O$2),$D462)),#N/A)</f>
        <v>#N/A</v>
      </c>
      <c r="AB462" s="62" t="e">
        <f>IFERROR(IF($B462=0,#N/A,AVERAGEIFS(INDEX(DATOS,0,$C462),INDEX(DATOS,0,$C462),"&lt;&gt;#N/D",INDEX(DATOS,0,$L$2),0,INDEX(DATOS,0,$M$2),1,INDEX(DATOS,0,$N$2),W462,INDEX(DATOS,0,$O$2),$D462)),#N/A)</f>
        <v>#N/A</v>
      </c>
      <c r="AC462" s="62" t="e">
        <f>IFERROR(IF($B462=0,#N/A,AVERAGEIFS(INDEX(DATOS,0,$C462),INDEX(DATOS,0,$C462),"&lt;&gt;#N/D",INDEX(DATOS,0,$L$2),0,INDEX(DATOS,0,$M$2),1,INDEX(DATOS,0,$N$2),X462,INDEX(DATOS,0,$O$2),$D462)),#N/A)</f>
        <v>#N/A</v>
      </c>
      <c r="AD462" s="33"/>
      <c r="AE462" s="40" t="e">
        <f>IFERROR(IF(ISNA(Z462),#N/A,IF(I462=0,0,_xlfn.STDEV.P($Z462:Z462)/I462*100)),#N/A)</f>
        <v>#N/A</v>
      </c>
      <c r="AF462" s="40" t="e">
        <f>IFERROR(IF(ISNA(AA462),#N/A,IF(J462=0,0,_xlfn.STDEV.P($Z462:AA462)/J462*100)),#N/A)</f>
        <v>#N/A</v>
      </c>
      <c r="AG462" s="40" t="e">
        <f>IFERROR(IF(ISNA(AB462),#N/A,IF(K462=0,0,_xlfn.STDEV.P($Z462:AB462)/K462*100)),#N/A)</f>
        <v>#N/A</v>
      </c>
      <c r="AH462" s="40" t="e">
        <f>IFERROR(IF(ISNA(AC462),#N/A,IF(L462=0,0,_xlfn.STDEV.P($Z462:AC462)/L462*100)),#N/A)</f>
        <v>#N/A</v>
      </c>
      <c r="AI462" s="40"/>
      <c r="AL462" s="20"/>
      <c r="AM462" s="20"/>
      <c r="AN462" s="20"/>
    </row>
    <row r="463" spans="1:40" x14ac:dyDescent="0.35">
      <c r="A463">
        <f t="shared" si="501"/>
        <v>57</v>
      </c>
      <c r="B463" s="35">
        <f t="array" ref="B463">IF(B462=0,0,MIN(IF(INDEX(DATOS,0,$N$2)=$U463,IF(ISNUMBER(INDEX(DATOS,0,$C463)),IF(INDEX(DATOS,0,$L$2)=0,IF(INDEX(DATOS,0,$M$2)=1,IF(ISNA(MATCH(INDEX(DATOS,0,$O$2),IF($E$7:E462=E463,$D$7:D462),0)),INDEX(DATOS,0,$K$2))))))))</f>
        <v>0</v>
      </c>
      <c r="C463" s="32">
        <f t="shared" si="502"/>
        <v>20</v>
      </c>
      <c r="D463" s="34" t="str">
        <f>IF($B463=0,"--",INDEX(DATOS,$B463,O$2))</f>
        <v>--</v>
      </c>
      <c r="E463" s="64" t="s">
        <v>1</v>
      </c>
      <c r="F463" s="36" t="str">
        <f t="shared" si="523"/>
        <v>--</v>
      </c>
      <c r="G463" s="109" t="e">
        <f>VLOOKUP($D463,LOC_UNICOS,G$2,0)</f>
        <v>#N/A</v>
      </c>
      <c r="H463" s="109" t="e">
        <f>VLOOKUP($D463,LOC_UNICOS,H$2,0)</f>
        <v>#N/A</v>
      </c>
      <c r="I463" s="38">
        <f t="array" ref="I463">IF($B463=0,-999,IF(COUNTIFS($Z463:Z463,#N/A)&gt;0,-999,AVERAGE($Z463:Z463)))</f>
        <v>-999</v>
      </c>
      <c r="J463" s="38">
        <f t="array" ref="J463">IF($B463=0,-999,IF(COUNTIFS($Z463:AA463,#N/A)&gt;0,-999,AVERAGE($Z463:AA463)))</f>
        <v>-999</v>
      </c>
      <c r="K463" s="38">
        <f t="array" ref="K463">IF($B463=0,-999,IF(COUNTIFS($Z463:AB463,#N/A)&gt;0,-999,AVERAGE($Z463:AB463)))</f>
        <v>-999</v>
      </c>
      <c r="L463" s="38">
        <f t="array" ref="L463">IF($B463=0,-999,IF(COUNTIFS($Z463:AC463,#N/A)&gt;0,-999,AVERAGE($Z463:AC463)))</f>
        <v>-999</v>
      </c>
      <c r="M463" s="38">
        <f t="shared" si="497"/>
        <v>-999</v>
      </c>
      <c r="N463" s="38">
        <f t="shared" si="560"/>
        <v>-999</v>
      </c>
      <c r="O463" s="38">
        <f t="shared" si="561"/>
        <v>-999</v>
      </c>
      <c r="P463" s="38">
        <f t="shared" si="562"/>
        <v>-999</v>
      </c>
      <c r="Q463" s="37">
        <f t="shared" si="498"/>
        <v>0</v>
      </c>
      <c r="R463" s="37">
        <f t="shared" si="550"/>
        <v>0</v>
      </c>
      <c r="S463" s="37">
        <f t="shared" si="551"/>
        <v>0</v>
      </c>
      <c r="T463" s="37">
        <f t="shared" si="552"/>
        <v>0</v>
      </c>
      <c r="U463" s="37">
        <f t="shared" si="499"/>
        <v>2018</v>
      </c>
      <c r="V463" s="37">
        <f t="shared" ref="V463:X463" si="564">U463-1</f>
        <v>2017</v>
      </c>
      <c r="W463" s="37">
        <f t="shared" si="564"/>
        <v>2016</v>
      </c>
      <c r="X463" s="37">
        <f t="shared" si="564"/>
        <v>2015</v>
      </c>
      <c r="Y463" s="39"/>
      <c r="Z463" s="62" t="e">
        <f>IFERROR(IF($B463=0,#N/A,AVERAGEIFS(INDEX(DATOS,0,$C463),INDEX(DATOS,0,$C463),"&lt;&gt;#N/D",INDEX(DATOS,0,$L$2),0,INDEX(DATOS,0,$M$2),1,INDEX(DATOS,0,$N$2),U463,INDEX(DATOS,0,$O$2),$D463)),#N/A)</f>
        <v>#N/A</v>
      </c>
      <c r="AA463" s="62" t="e">
        <f>IFERROR(IF($B463=0,#N/A,AVERAGEIFS(INDEX(DATOS,0,$C463),INDEX(DATOS,0,$C463),"&lt;&gt;#N/D",INDEX(DATOS,0,$L$2),0,INDEX(DATOS,0,$M$2),1,INDEX(DATOS,0,$N$2),V463,INDEX(DATOS,0,$O$2),$D463)),#N/A)</f>
        <v>#N/A</v>
      </c>
      <c r="AB463" s="62" t="e">
        <f>IFERROR(IF($B463=0,#N/A,AVERAGEIFS(INDEX(DATOS,0,$C463),INDEX(DATOS,0,$C463),"&lt;&gt;#N/D",INDEX(DATOS,0,$L$2),0,INDEX(DATOS,0,$M$2),1,INDEX(DATOS,0,$N$2),W463,INDEX(DATOS,0,$O$2),$D463)),#N/A)</f>
        <v>#N/A</v>
      </c>
      <c r="AC463" s="62" t="e">
        <f>IFERROR(IF($B463=0,#N/A,AVERAGEIFS(INDEX(DATOS,0,$C463),INDEX(DATOS,0,$C463),"&lt;&gt;#N/D",INDEX(DATOS,0,$L$2),0,INDEX(DATOS,0,$M$2),1,INDEX(DATOS,0,$N$2),X463,INDEX(DATOS,0,$O$2),$D463)),#N/A)</f>
        <v>#N/A</v>
      </c>
      <c r="AD463" s="33"/>
      <c r="AE463" s="40" t="e">
        <f>IFERROR(IF(ISNA(Z463),#N/A,IF(I463=0,0,_xlfn.STDEV.P($Z463:Z463)/I463*100)),#N/A)</f>
        <v>#N/A</v>
      </c>
      <c r="AF463" s="40" t="e">
        <f>IFERROR(IF(ISNA(AA463),#N/A,IF(J463=0,0,_xlfn.STDEV.P($Z463:AA463)/J463*100)),#N/A)</f>
        <v>#N/A</v>
      </c>
      <c r="AG463" s="40" t="e">
        <f>IFERROR(IF(ISNA(AB463),#N/A,IF(K463=0,0,_xlfn.STDEV.P($Z463:AB463)/K463*100)),#N/A)</f>
        <v>#N/A</v>
      </c>
      <c r="AH463" s="40" t="e">
        <f>IFERROR(IF(ISNA(AC463),#N/A,IF(L463=0,0,_xlfn.STDEV.P($Z463:AC463)/L463*100)),#N/A)</f>
        <v>#N/A</v>
      </c>
      <c r="AI463" s="40"/>
      <c r="AL463" s="20"/>
      <c r="AM463" s="20"/>
      <c r="AN463" s="20"/>
    </row>
    <row r="464" spans="1:40" x14ac:dyDescent="0.35">
      <c r="A464">
        <f t="shared" si="501"/>
        <v>58</v>
      </c>
      <c r="B464" s="35">
        <f t="array" ref="B464">IF(B463=0,0,MIN(IF(INDEX(DATOS,0,$N$2)=$U464,IF(ISNUMBER(INDEX(DATOS,0,$C464)),IF(INDEX(DATOS,0,$L$2)=0,IF(INDEX(DATOS,0,$M$2)=1,IF(ISNA(MATCH(INDEX(DATOS,0,$O$2),IF($E$7:E463=E464,$D$7:D463),0)),INDEX(DATOS,0,$K$2))))))))</f>
        <v>0</v>
      </c>
      <c r="C464" s="32">
        <f t="shared" si="502"/>
        <v>20</v>
      </c>
      <c r="D464" s="34" t="str">
        <f>IF($B464=0,"--",INDEX(DATOS,$B464,O$2))</f>
        <v>--</v>
      </c>
      <c r="E464" s="64" t="s">
        <v>1</v>
      </c>
      <c r="F464" s="36" t="str">
        <f t="shared" si="523"/>
        <v>--</v>
      </c>
      <c r="G464" s="109" t="e">
        <f>VLOOKUP($D464,LOC_UNICOS,G$2,0)</f>
        <v>#N/A</v>
      </c>
      <c r="H464" s="109" t="e">
        <f>VLOOKUP($D464,LOC_UNICOS,H$2,0)</f>
        <v>#N/A</v>
      </c>
      <c r="I464" s="38">
        <f t="array" ref="I464">IF($B464=0,-999,IF(COUNTIFS($Z464:Z464,#N/A)&gt;0,-999,AVERAGE($Z464:Z464)))</f>
        <v>-999</v>
      </c>
      <c r="J464" s="38">
        <f t="array" ref="J464">IF($B464=0,-999,IF(COUNTIFS($Z464:AA464,#N/A)&gt;0,-999,AVERAGE($Z464:AA464)))</f>
        <v>-999</v>
      </c>
      <c r="K464" s="38">
        <f t="array" ref="K464">IF($B464=0,-999,IF(COUNTIFS($Z464:AB464,#N/A)&gt;0,-999,AVERAGE($Z464:AB464)))</f>
        <v>-999</v>
      </c>
      <c r="L464" s="38">
        <f t="array" ref="L464">IF($B464=0,-999,IF(COUNTIFS($Z464:AC464,#N/A)&gt;0,-999,AVERAGE($Z464:AC464)))</f>
        <v>-999</v>
      </c>
      <c r="M464" s="38">
        <f t="shared" si="497"/>
        <v>-999</v>
      </c>
      <c r="N464" s="38">
        <f t="shared" si="560"/>
        <v>-999</v>
      </c>
      <c r="O464" s="38">
        <f t="shared" si="561"/>
        <v>-999</v>
      </c>
      <c r="P464" s="38">
        <f t="shared" si="562"/>
        <v>-999</v>
      </c>
      <c r="Q464" s="37">
        <f t="shared" si="498"/>
        <v>0</v>
      </c>
      <c r="R464" s="37">
        <f t="shared" si="550"/>
        <v>0</v>
      </c>
      <c r="S464" s="37">
        <f t="shared" si="551"/>
        <v>0</v>
      </c>
      <c r="T464" s="37">
        <f t="shared" si="552"/>
        <v>0</v>
      </c>
      <c r="U464" s="37">
        <f t="shared" si="499"/>
        <v>2018</v>
      </c>
      <c r="V464" s="37">
        <f t="shared" ref="V464:X464" si="565">U464-1</f>
        <v>2017</v>
      </c>
      <c r="W464" s="37">
        <f t="shared" si="565"/>
        <v>2016</v>
      </c>
      <c r="X464" s="37">
        <f t="shared" si="565"/>
        <v>2015</v>
      </c>
      <c r="Y464" s="39"/>
      <c r="Z464" s="62" t="e">
        <f>IFERROR(IF($B464=0,#N/A,AVERAGEIFS(INDEX(DATOS,0,$C464),INDEX(DATOS,0,$C464),"&lt;&gt;#N/D",INDEX(DATOS,0,$L$2),0,INDEX(DATOS,0,$M$2),1,INDEX(DATOS,0,$N$2),U464,INDEX(DATOS,0,$O$2),$D464)),#N/A)</f>
        <v>#N/A</v>
      </c>
      <c r="AA464" s="62" t="e">
        <f>IFERROR(IF($B464=0,#N/A,AVERAGEIFS(INDEX(DATOS,0,$C464),INDEX(DATOS,0,$C464),"&lt;&gt;#N/D",INDEX(DATOS,0,$L$2),0,INDEX(DATOS,0,$M$2),1,INDEX(DATOS,0,$N$2),V464,INDEX(DATOS,0,$O$2),$D464)),#N/A)</f>
        <v>#N/A</v>
      </c>
      <c r="AB464" s="62" t="e">
        <f>IFERROR(IF($B464=0,#N/A,AVERAGEIFS(INDEX(DATOS,0,$C464),INDEX(DATOS,0,$C464),"&lt;&gt;#N/D",INDEX(DATOS,0,$L$2),0,INDEX(DATOS,0,$M$2),1,INDEX(DATOS,0,$N$2),W464,INDEX(DATOS,0,$O$2),$D464)),#N/A)</f>
        <v>#N/A</v>
      </c>
      <c r="AC464" s="62" t="e">
        <f>IFERROR(IF($B464=0,#N/A,AVERAGEIFS(INDEX(DATOS,0,$C464),INDEX(DATOS,0,$C464),"&lt;&gt;#N/D",INDEX(DATOS,0,$L$2),0,INDEX(DATOS,0,$M$2),1,INDEX(DATOS,0,$N$2),X464,INDEX(DATOS,0,$O$2),$D464)),#N/A)</f>
        <v>#N/A</v>
      </c>
      <c r="AD464" s="33"/>
      <c r="AE464" s="40" t="e">
        <f>IFERROR(IF(ISNA(Z464),#N/A,IF(I464=0,0,_xlfn.STDEV.P($Z464:Z464)/I464*100)),#N/A)</f>
        <v>#N/A</v>
      </c>
      <c r="AF464" s="40" t="e">
        <f>IFERROR(IF(ISNA(AA464),#N/A,IF(J464=0,0,_xlfn.STDEV.P($Z464:AA464)/J464*100)),#N/A)</f>
        <v>#N/A</v>
      </c>
      <c r="AG464" s="40" t="e">
        <f>IFERROR(IF(ISNA(AB464),#N/A,IF(K464=0,0,_xlfn.STDEV.P($Z464:AB464)/K464*100)),#N/A)</f>
        <v>#N/A</v>
      </c>
      <c r="AH464" s="40" t="e">
        <f>IFERROR(IF(ISNA(AC464),#N/A,IF(L464=0,0,_xlfn.STDEV.P($Z464:AC464)/L464*100)),#N/A)</f>
        <v>#N/A</v>
      </c>
      <c r="AI464" s="40"/>
    </row>
    <row r="465" spans="1:35" x14ac:dyDescent="0.35">
      <c r="A465">
        <f t="shared" si="501"/>
        <v>59</v>
      </c>
      <c r="B465" s="35">
        <f t="array" ref="B465">IF(B464=0,0,MIN(IF(INDEX(DATOS,0,$N$2)=$U465,IF(ISNUMBER(INDEX(DATOS,0,$C465)),IF(INDEX(DATOS,0,$L$2)=0,IF(INDEX(DATOS,0,$M$2)=1,IF(ISNA(MATCH(INDEX(DATOS,0,$O$2),IF($E$7:E464=E465,$D$7:D464),0)),INDEX(DATOS,0,$K$2))))))))</f>
        <v>0</v>
      </c>
      <c r="C465" s="32">
        <f t="shared" si="502"/>
        <v>20</v>
      </c>
      <c r="D465" s="34" t="str">
        <f>IF($B465=0,"--",INDEX(DATOS,$B465,O$2))</f>
        <v>--</v>
      </c>
      <c r="E465" s="64" t="s">
        <v>1</v>
      </c>
      <c r="F465" s="36" t="str">
        <f t="shared" si="523"/>
        <v>--</v>
      </c>
      <c r="G465" s="109" t="e">
        <f>VLOOKUP($D465,LOC_UNICOS,G$2,0)</f>
        <v>#N/A</v>
      </c>
      <c r="H465" s="109" t="e">
        <f>VLOOKUP($D465,LOC_UNICOS,H$2,0)</f>
        <v>#N/A</v>
      </c>
      <c r="I465" s="38">
        <f t="array" ref="I465">IF($B465=0,-999,IF(COUNTIFS($Z465:Z465,#N/A)&gt;0,-999,AVERAGE($Z465:Z465)))</f>
        <v>-999</v>
      </c>
      <c r="J465" s="38">
        <f t="array" ref="J465">IF($B465=0,-999,IF(COUNTIFS($Z465:AA465,#N/A)&gt;0,-999,AVERAGE($Z465:AA465)))</f>
        <v>-999</v>
      </c>
      <c r="K465" s="38">
        <f t="array" ref="K465">IF($B465=0,-999,IF(COUNTIFS($Z465:AB465,#N/A)&gt;0,-999,AVERAGE($Z465:AB465)))</f>
        <v>-999</v>
      </c>
      <c r="L465" s="38">
        <f t="array" ref="L465">IF($B465=0,-999,IF(COUNTIFS($Z465:AC465,#N/A)&gt;0,-999,AVERAGE($Z465:AC465)))</f>
        <v>-999</v>
      </c>
      <c r="M465" s="38">
        <f t="shared" si="497"/>
        <v>-999</v>
      </c>
      <c r="N465" s="38">
        <f t="shared" si="560"/>
        <v>-999</v>
      </c>
      <c r="O465" s="38">
        <f t="shared" si="561"/>
        <v>-999</v>
      </c>
      <c r="P465" s="38">
        <f t="shared" si="562"/>
        <v>-999</v>
      </c>
      <c r="Q465" s="37">
        <f t="shared" si="498"/>
        <v>0</v>
      </c>
      <c r="R465" s="37">
        <f t="shared" si="550"/>
        <v>0</v>
      </c>
      <c r="S465" s="37">
        <f t="shared" si="551"/>
        <v>0</v>
      </c>
      <c r="T465" s="37">
        <f t="shared" si="552"/>
        <v>0</v>
      </c>
      <c r="U465" s="37">
        <f t="shared" si="499"/>
        <v>2018</v>
      </c>
      <c r="V465" s="37">
        <f t="shared" ref="V465:X465" si="566">U465-1</f>
        <v>2017</v>
      </c>
      <c r="W465" s="37">
        <f t="shared" si="566"/>
        <v>2016</v>
      </c>
      <c r="X465" s="37">
        <f t="shared" si="566"/>
        <v>2015</v>
      </c>
      <c r="Y465" s="39"/>
      <c r="Z465" s="62" t="e">
        <f>IFERROR(IF($B465=0,#N/A,AVERAGEIFS(INDEX(DATOS,0,$C465),INDEX(DATOS,0,$C465),"&lt;&gt;#N/D",INDEX(DATOS,0,$L$2),0,INDEX(DATOS,0,$M$2),1,INDEX(DATOS,0,$N$2),U465,INDEX(DATOS,0,$O$2),$D465)),#N/A)</f>
        <v>#N/A</v>
      </c>
      <c r="AA465" s="62" t="e">
        <f>IFERROR(IF($B465=0,#N/A,AVERAGEIFS(INDEX(DATOS,0,$C465),INDEX(DATOS,0,$C465),"&lt;&gt;#N/D",INDEX(DATOS,0,$L$2),0,INDEX(DATOS,0,$M$2),1,INDEX(DATOS,0,$N$2),V465,INDEX(DATOS,0,$O$2),$D465)),#N/A)</f>
        <v>#N/A</v>
      </c>
      <c r="AB465" s="62" t="e">
        <f>IFERROR(IF($B465=0,#N/A,AVERAGEIFS(INDEX(DATOS,0,$C465),INDEX(DATOS,0,$C465),"&lt;&gt;#N/D",INDEX(DATOS,0,$L$2),0,INDEX(DATOS,0,$M$2),1,INDEX(DATOS,0,$N$2),W465,INDEX(DATOS,0,$O$2),$D465)),#N/A)</f>
        <v>#N/A</v>
      </c>
      <c r="AC465" s="62" t="e">
        <f>IFERROR(IF($B465=0,#N/A,AVERAGEIFS(INDEX(DATOS,0,$C465),INDEX(DATOS,0,$C465),"&lt;&gt;#N/D",INDEX(DATOS,0,$L$2),0,INDEX(DATOS,0,$M$2),1,INDEX(DATOS,0,$N$2),X465,INDEX(DATOS,0,$O$2),$D465)),#N/A)</f>
        <v>#N/A</v>
      </c>
      <c r="AD465" s="33"/>
      <c r="AE465" s="40" t="e">
        <f>IFERROR(IF(ISNA(Z465),#N/A,IF(I465=0,0,_xlfn.STDEV.P($Z465:Z465)/I465*100)),#N/A)</f>
        <v>#N/A</v>
      </c>
      <c r="AF465" s="40" t="e">
        <f>IFERROR(IF(ISNA(AA465),#N/A,IF(J465=0,0,_xlfn.STDEV.P($Z465:AA465)/J465*100)),#N/A)</f>
        <v>#N/A</v>
      </c>
      <c r="AG465" s="40" t="e">
        <f>IFERROR(IF(ISNA(AB465),#N/A,IF(K465=0,0,_xlfn.STDEV.P($Z465:AB465)/K465*100)),#N/A)</f>
        <v>#N/A</v>
      </c>
      <c r="AH465" s="40" t="e">
        <f>IFERROR(IF(ISNA(AC465),#N/A,IF(L465=0,0,_xlfn.STDEV.P($Z465:AC465)/L465*100)),#N/A)</f>
        <v>#N/A</v>
      </c>
      <c r="AI465" s="40"/>
    </row>
    <row r="466" spans="1:35" x14ac:dyDescent="0.35">
      <c r="A466">
        <f t="shared" si="501"/>
        <v>60</v>
      </c>
      <c r="B466" s="35">
        <f t="array" ref="B466">IF(B465=0,0,MIN(IF(INDEX(DATOS,0,$N$2)=$U466,IF(ISNUMBER(INDEX(DATOS,0,$C466)),IF(INDEX(DATOS,0,$L$2)=0,IF(INDEX(DATOS,0,$M$2)=1,IF(ISNA(MATCH(INDEX(DATOS,0,$O$2),IF($E$7:E465=E466,$D$7:D465),0)),INDEX(DATOS,0,$K$2))))))))</f>
        <v>0</v>
      </c>
      <c r="C466" s="32">
        <f t="shared" si="502"/>
        <v>20</v>
      </c>
      <c r="D466" s="34" t="str">
        <f>IF($B466=0,"--",INDEX(DATOS,$B466,O$2))</f>
        <v>--</v>
      </c>
      <c r="E466" s="64" t="s">
        <v>1</v>
      </c>
      <c r="F466" s="36" t="str">
        <f t="shared" si="523"/>
        <v>--</v>
      </c>
      <c r="G466" s="109" t="e">
        <f>VLOOKUP($D466,LOC_UNICOS,G$2,0)</f>
        <v>#N/A</v>
      </c>
      <c r="H466" s="109" t="e">
        <f>VLOOKUP($D466,LOC_UNICOS,H$2,0)</f>
        <v>#N/A</v>
      </c>
      <c r="I466" s="38">
        <f t="array" ref="I466">IF($B466=0,-999,IF(COUNTIFS($Z466:Z466,#N/A)&gt;0,-999,AVERAGE($Z466:Z466)))</f>
        <v>-999</v>
      </c>
      <c r="J466" s="38">
        <f t="array" ref="J466">IF($B466=0,-999,IF(COUNTIFS($Z466:AA466,#N/A)&gt;0,-999,AVERAGE($Z466:AA466)))</f>
        <v>-999</v>
      </c>
      <c r="K466" s="38">
        <f t="array" ref="K466">IF($B466=0,-999,IF(COUNTIFS($Z466:AB466,#N/A)&gt;0,-999,AVERAGE($Z466:AB466)))</f>
        <v>-999</v>
      </c>
      <c r="L466" s="38">
        <f t="array" ref="L466">IF($B466=0,-999,IF(COUNTIFS($Z466:AC466,#N/A)&gt;0,-999,AVERAGE($Z466:AC466)))</f>
        <v>-999</v>
      </c>
      <c r="M466" s="38">
        <f t="shared" si="497"/>
        <v>-999</v>
      </c>
      <c r="N466" s="38">
        <f t="shared" si="560"/>
        <v>-999</v>
      </c>
      <c r="O466" s="38">
        <f t="shared" si="561"/>
        <v>-999</v>
      </c>
      <c r="P466" s="38">
        <f t="shared" si="562"/>
        <v>-999</v>
      </c>
      <c r="Q466" s="37">
        <f t="shared" si="498"/>
        <v>0</v>
      </c>
      <c r="R466" s="37">
        <f t="shared" si="550"/>
        <v>0</v>
      </c>
      <c r="S466" s="37">
        <f t="shared" si="551"/>
        <v>0</v>
      </c>
      <c r="T466" s="37">
        <f t="shared" si="552"/>
        <v>0</v>
      </c>
      <c r="U466" s="37">
        <f t="shared" si="499"/>
        <v>2018</v>
      </c>
      <c r="V466" s="37">
        <f t="shared" ref="V466:X466" si="567">U466-1</f>
        <v>2017</v>
      </c>
      <c r="W466" s="37">
        <f t="shared" si="567"/>
        <v>2016</v>
      </c>
      <c r="X466" s="37">
        <f t="shared" si="567"/>
        <v>2015</v>
      </c>
      <c r="Y466" s="39"/>
      <c r="Z466" s="62" t="e">
        <f>IFERROR(IF($B466=0,#N/A,AVERAGEIFS(INDEX(DATOS,0,$C466),INDEX(DATOS,0,$C466),"&lt;&gt;#N/D",INDEX(DATOS,0,$L$2),0,INDEX(DATOS,0,$M$2),1,INDEX(DATOS,0,$N$2),U466,INDEX(DATOS,0,$O$2),$D466)),#N/A)</f>
        <v>#N/A</v>
      </c>
      <c r="AA466" s="62" t="e">
        <f>IFERROR(IF($B466=0,#N/A,AVERAGEIFS(INDEX(DATOS,0,$C466),INDEX(DATOS,0,$C466),"&lt;&gt;#N/D",INDEX(DATOS,0,$L$2),0,INDEX(DATOS,0,$M$2),1,INDEX(DATOS,0,$N$2),V466,INDEX(DATOS,0,$O$2),$D466)),#N/A)</f>
        <v>#N/A</v>
      </c>
      <c r="AB466" s="62" t="e">
        <f>IFERROR(IF($B466=0,#N/A,AVERAGEIFS(INDEX(DATOS,0,$C466),INDEX(DATOS,0,$C466),"&lt;&gt;#N/D",INDEX(DATOS,0,$L$2),0,INDEX(DATOS,0,$M$2),1,INDEX(DATOS,0,$N$2),W466,INDEX(DATOS,0,$O$2),$D466)),#N/A)</f>
        <v>#N/A</v>
      </c>
      <c r="AC466" s="62" t="e">
        <f>IFERROR(IF($B466=0,#N/A,AVERAGEIFS(INDEX(DATOS,0,$C466),INDEX(DATOS,0,$C466),"&lt;&gt;#N/D",INDEX(DATOS,0,$L$2),0,INDEX(DATOS,0,$M$2),1,INDEX(DATOS,0,$N$2),X466,INDEX(DATOS,0,$O$2),$D466)),#N/A)</f>
        <v>#N/A</v>
      </c>
      <c r="AD466" s="33"/>
      <c r="AE466" s="40" t="e">
        <f>IFERROR(IF(ISNA(Z466),#N/A,IF(I466=0,0,_xlfn.STDEV.P($Z466:Z466)/I466*100)),#N/A)</f>
        <v>#N/A</v>
      </c>
      <c r="AF466" s="40" t="e">
        <f>IFERROR(IF(ISNA(AA466),#N/A,IF(J466=0,0,_xlfn.STDEV.P($Z466:AA466)/J466*100)),#N/A)</f>
        <v>#N/A</v>
      </c>
      <c r="AG466" s="40" t="e">
        <f>IFERROR(IF(ISNA(AB466),#N/A,IF(K466=0,0,_xlfn.STDEV.P($Z466:AB466)/K466*100)),#N/A)</f>
        <v>#N/A</v>
      </c>
      <c r="AH466" s="40" t="e">
        <f>IFERROR(IF(ISNA(AC466),#N/A,IF(L466=0,0,_xlfn.STDEV.P($Z466:AC466)/L466*100)),#N/A)</f>
        <v>#N/A</v>
      </c>
      <c r="AI466" s="40"/>
    </row>
    <row r="467" spans="1:35" x14ac:dyDescent="0.35">
      <c r="A467">
        <f t="shared" si="501"/>
        <v>61</v>
      </c>
      <c r="B467" s="35">
        <f t="array" ref="B467">IF(B466=0,0,MIN(IF(INDEX(DATOS,0,$N$2)=$U467,IF(ISNUMBER(INDEX(DATOS,0,$C467)),IF(INDEX(DATOS,0,$L$2)=0,IF(INDEX(DATOS,0,$M$2)=1,IF(ISNA(MATCH(INDEX(DATOS,0,$O$2),IF($E$7:E466=E467,$D$7:D466),0)),INDEX(DATOS,0,$K$2))))))))</f>
        <v>0</v>
      </c>
      <c r="C467" s="32">
        <f t="shared" si="502"/>
        <v>20</v>
      </c>
      <c r="D467" s="34" t="str">
        <f>IF($B467=0,"--",INDEX(DATOS,$B467,O$2))</f>
        <v>--</v>
      </c>
      <c r="E467" s="64" t="s">
        <v>1</v>
      </c>
      <c r="F467" s="36" t="str">
        <f t="shared" si="523"/>
        <v>--</v>
      </c>
      <c r="G467" s="109" t="e">
        <f>VLOOKUP($D467,LOC_UNICOS,G$2,0)</f>
        <v>#N/A</v>
      </c>
      <c r="H467" s="109" t="e">
        <f>VLOOKUP($D467,LOC_UNICOS,H$2,0)</f>
        <v>#N/A</v>
      </c>
      <c r="I467" s="38">
        <f t="array" ref="I467">IF($B467=0,-999,IF(COUNTIFS($Z467:Z467,#N/A)&gt;0,-999,AVERAGE($Z467:Z467)))</f>
        <v>-999</v>
      </c>
      <c r="J467" s="38">
        <f t="array" ref="J467">IF($B467=0,-999,IF(COUNTIFS($Z467:AA467,#N/A)&gt;0,-999,AVERAGE($Z467:AA467)))</f>
        <v>-999</v>
      </c>
      <c r="K467" s="38">
        <f t="array" ref="K467">IF($B467=0,-999,IF(COUNTIFS($Z467:AB467,#N/A)&gt;0,-999,AVERAGE($Z467:AB467)))</f>
        <v>-999</v>
      </c>
      <c r="L467" s="38">
        <f t="array" ref="L467">IF($B467=0,-999,IF(COUNTIFS($Z467:AC467,#N/A)&gt;0,-999,AVERAGE($Z467:AC467)))</f>
        <v>-999</v>
      </c>
      <c r="M467" s="38">
        <f t="shared" si="497"/>
        <v>-999</v>
      </c>
      <c r="N467" s="38">
        <f t="shared" si="560"/>
        <v>-999</v>
      </c>
      <c r="O467" s="38">
        <f t="shared" si="561"/>
        <v>-999</v>
      </c>
      <c r="P467" s="38">
        <f t="shared" si="562"/>
        <v>-999</v>
      </c>
      <c r="Q467" s="37">
        <f t="shared" si="498"/>
        <v>0</v>
      </c>
      <c r="R467" s="37">
        <f t="shared" si="550"/>
        <v>0</v>
      </c>
      <c r="S467" s="37">
        <f t="shared" si="551"/>
        <v>0</v>
      </c>
      <c r="T467" s="37">
        <f t="shared" si="552"/>
        <v>0</v>
      </c>
      <c r="U467" s="37">
        <f t="shared" si="499"/>
        <v>2018</v>
      </c>
      <c r="V467" s="37">
        <f t="shared" ref="V467:X467" si="568">U467-1</f>
        <v>2017</v>
      </c>
      <c r="W467" s="37">
        <f t="shared" si="568"/>
        <v>2016</v>
      </c>
      <c r="X467" s="37">
        <f t="shared" si="568"/>
        <v>2015</v>
      </c>
      <c r="Y467" s="39"/>
      <c r="Z467" s="62" t="e">
        <f>IFERROR(IF($B467=0,#N/A,AVERAGEIFS(INDEX(DATOS,0,$C467),INDEX(DATOS,0,$C467),"&lt;&gt;#N/D",INDEX(DATOS,0,$L$2),0,INDEX(DATOS,0,$M$2),1,INDEX(DATOS,0,$N$2),U467,INDEX(DATOS,0,$O$2),$D467)),#N/A)</f>
        <v>#N/A</v>
      </c>
      <c r="AA467" s="62" t="e">
        <f>IFERROR(IF($B467=0,#N/A,AVERAGEIFS(INDEX(DATOS,0,$C467),INDEX(DATOS,0,$C467),"&lt;&gt;#N/D",INDEX(DATOS,0,$L$2),0,INDEX(DATOS,0,$M$2),1,INDEX(DATOS,0,$N$2),V467,INDEX(DATOS,0,$O$2),$D467)),#N/A)</f>
        <v>#N/A</v>
      </c>
      <c r="AB467" s="62" t="e">
        <f>IFERROR(IF($B467=0,#N/A,AVERAGEIFS(INDEX(DATOS,0,$C467),INDEX(DATOS,0,$C467),"&lt;&gt;#N/D",INDEX(DATOS,0,$L$2),0,INDEX(DATOS,0,$M$2),1,INDEX(DATOS,0,$N$2),W467,INDEX(DATOS,0,$O$2),$D467)),#N/A)</f>
        <v>#N/A</v>
      </c>
      <c r="AC467" s="62" t="e">
        <f>IFERROR(IF($B467=0,#N/A,AVERAGEIFS(INDEX(DATOS,0,$C467),INDEX(DATOS,0,$C467),"&lt;&gt;#N/D",INDEX(DATOS,0,$L$2),0,INDEX(DATOS,0,$M$2),1,INDEX(DATOS,0,$N$2),X467,INDEX(DATOS,0,$O$2),$D467)),#N/A)</f>
        <v>#N/A</v>
      </c>
      <c r="AD467" s="33"/>
      <c r="AE467" s="40" t="e">
        <f>IFERROR(IF(ISNA(Z467),#N/A,IF(I467=0,0,_xlfn.STDEV.P($Z467:Z467)/I467*100)),#N/A)</f>
        <v>#N/A</v>
      </c>
      <c r="AF467" s="40" t="e">
        <f>IFERROR(IF(ISNA(AA467),#N/A,IF(J467=0,0,_xlfn.STDEV.P($Z467:AA467)/J467*100)),#N/A)</f>
        <v>#N/A</v>
      </c>
      <c r="AG467" s="40" t="e">
        <f>IFERROR(IF(ISNA(AB467),#N/A,IF(K467=0,0,_xlfn.STDEV.P($Z467:AB467)/K467*100)),#N/A)</f>
        <v>#N/A</v>
      </c>
      <c r="AH467" s="40" t="e">
        <f>IFERROR(IF(ISNA(AC467),#N/A,IF(L467=0,0,_xlfn.STDEV.P($Z467:AC467)/L467*100)),#N/A)</f>
        <v>#N/A</v>
      </c>
      <c r="AI467" s="40"/>
    </row>
    <row r="468" spans="1:35" x14ac:dyDescent="0.35">
      <c r="A468">
        <f t="shared" si="501"/>
        <v>62</v>
      </c>
      <c r="B468" s="35">
        <f t="array" ref="B468">IF(B467=0,0,MIN(IF(INDEX(DATOS,0,$N$2)=$U468,IF(ISNUMBER(INDEX(DATOS,0,$C468)),IF(INDEX(DATOS,0,$L$2)=0,IF(INDEX(DATOS,0,$M$2)=1,IF(ISNA(MATCH(INDEX(DATOS,0,$O$2),IF($E$7:E467=E468,$D$7:D467),0)),INDEX(DATOS,0,$K$2))))))))</f>
        <v>0</v>
      </c>
      <c r="C468" s="32">
        <f t="shared" si="502"/>
        <v>20</v>
      </c>
      <c r="D468" s="34" t="str">
        <f>IF($B468=0,"--",INDEX(DATOS,$B468,O$2))</f>
        <v>--</v>
      </c>
      <c r="E468" s="64" t="s">
        <v>1</v>
      </c>
      <c r="F468" s="36" t="str">
        <f t="shared" si="523"/>
        <v>--</v>
      </c>
      <c r="G468" s="109" t="e">
        <f>VLOOKUP($D468,LOC_UNICOS,G$2,0)</f>
        <v>#N/A</v>
      </c>
      <c r="H468" s="109" t="e">
        <f>VLOOKUP($D468,LOC_UNICOS,H$2,0)</f>
        <v>#N/A</v>
      </c>
      <c r="I468" s="38">
        <f t="array" ref="I468">IF($B468=0,-999,IF(COUNTIFS($Z468:Z468,#N/A)&gt;0,-999,AVERAGE($Z468:Z468)))</f>
        <v>-999</v>
      </c>
      <c r="J468" s="38">
        <f t="array" ref="J468">IF($B468=0,-999,IF(COUNTIFS($Z468:AA468,#N/A)&gt;0,-999,AVERAGE($Z468:AA468)))</f>
        <v>-999</v>
      </c>
      <c r="K468" s="38">
        <f t="array" ref="K468">IF($B468=0,-999,IF(COUNTIFS($Z468:AB468,#N/A)&gt;0,-999,AVERAGE($Z468:AB468)))</f>
        <v>-999</v>
      </c>
      <c r="L468" s="38">
        <f t="array" ref="L468">IF($B468=0,-999,IF(COUNTIFS($Z468:AC468,#N/A)&gt;0,-999,AVERAGE($Z468:AC468)))</f>
        <v>-999</v>
      </c>
      <c r="M468" s="38">
        <f t="shared" si="497"/>
        <v>-999</v>
      </c>
      <c r="N468" s="38">
        <f t="shared" si="560"/>
        <v>-999</v>
      </c>
      <c r="O468" s="38">
        <f t="shared" si="561"/>
        <v>-999</v>
      </c>
      <c r="P468" s="38">
        <f t="shared" si="562"/>
        <v>-999</v>
      </c>
      <c r="Q468" s="37">
        <f t="shared" si="498"/>
        <v>0</v>
      </c>
      <c r="R468" s="37">
        <f t="shared" si="550"/>
        <v>0</v>
      </c>
      <c r="S468" s="37">
        <f t="shared" si="551"/>
        <v>0</v>
      </c>
      <c r="T468" s="37">
        <f t="shared" si="552"/>
        <v>0</v>
      </c>
      <c r="U468" s="37">
        <f t="shared" si="499"/>
        <v>2018</v>
      </c>
      <c r="V468" s="37">
        <f t="shared" ref="V468:X468" si="569">U468-1</f>
        <v>2017</v>
      </c>
      <c r="W468" s="37">
        <f t="shared" si="569"/>
        <v>2016</v>
      </c>
      <c r="X468" s="37">
        <f t="shared" si="569"/>
        <v>2015</v>
      </c>
      <c r="Y468" s="39"/>
      <c r="Z468" s="62" t="e">
        <f>IFERROR(IF($B468=0,#N/A,AVERAGEIFS(INDEX(DATOS,0,$C468),INDEX(DATOS,0,$C468),"&lt;&gt;#N/D",INDEX(DATOS,0,$L$2),0,INDEX(DATOS,0,$M$2),1,INDEX(DATOS,0,$N$2),U468,INDEX(DATOS,0,$O$2),$D468)),#N/A)</f>
        <v>#N/A</v>
      </c>
      <c r="AA468" s="62" t="e">
        <f>IFERROR(IF($B468=0,#N/A,AVERAGEIFS(INDEX(DATOS,0,$C468),INDEX(DATOS,0,$C468),"&lt;&gt;#N/D",INDEX(DATOS,0,$L$2),0,INDEX(DATOS,0,$M$2),1,INDEX(DATOS,0,$N$2),V468,INDEX(DATOS,0,$O$2),$D468)),#N/A)</f>
        <v>#N/A</v>
      </c>
      <c r="AB468" s="62" t="e">
        <f>IFERROR(IF($B468=0,#N/A,AVERAGEIFS(INDEX(DATOS,0,$C468),INDEX(DATOS,0,$C468),"&lt;&gt;#N/D",INDEX(DATOS,0,$L$2),0,INDEX(DATOS,0,$M$2),1,INDEX(DATOS,0,$N$2),W468,INDEX(DATOS,0,$O$2),$D468)),#N/A)</f>
        <v>#N/A</v>
      </c>
      <c r="AC468" s="62" t="e">
        <f>IFERROR(IF($B468=0,#N/A,AVERAGEIFS(INDEX(DATOS,0,$C468),INDEX(DATOS,0,$C468),"&lt;&gt;#N/D",INDEX(DATOS,0,$L$2),0,INDEX(DATOS,0,$M$2),1,INDEX(DATOS,0,$N$2),X468,INDEX(DATOS,0,$O$2),$D468)),#N/A)</f>
        <v>#N/A</v>
      </c>
      <c r="AD468" s="33"/>
      <c r="AE468" s="40" t="e">
        <f>IFERROR(IF(ISNA(Z468),#N/A,IF(I468=0,0,_xlfn.STDEV.P($Z468:Z468)/I468*100)),#N/A)</f>
        <v>#N/A</v>
      </c>
      <c r="AF468" s="40" t="e">
        <f>IFERROR(IF(ISNA(AA468),#N/A,IF(J468=0,0,_xlfn.STDEV.P($Z468:AA468)/J468*100)),#N/A)</f>
        <v>#N/A</v>
      </c>
      <c r="AG468" s="40" t="e">
        <f>IFERROR(IF(ISNA(AB468),#N/A,IF(K468=0,0,_xlfn.STDEV.P($Z468:AB468)/K468*100)),#N/A)</f>
        <v>#N/A</v>
      </c>
      <c r="AH468" s="40" t="e">
        <f>IFERROR(IF(ISNA(AC468),#N/A,IF(L468=0,0,_xlfn.STDEV.P($Z468:AC468)/L468*100)),#N/A)</f>
        <v>#N/A</v>
      </c>
      <c r="AI468" s="40"/>
    </row>
    <row r="469" spans="1:35" x14ac:dyDescent="0.35">
      <c r="A469">
        <f t="shared" si="501"/>
        <v>63</v>
      </c>
      <c r="B469" s="35">
        <f t="array" ref="B469">IF(B468=0,0,MIN(IF(INDEX(DATOS,0,$N$2)=$U469,IF(ISNUMBER(INDEX(DATOS,0,$C469)),IF(INDEX(DATOS,0,$L$2)=0,IF(INDEX(DATOS,0,$M$2)=1,IF(ISNA(MATCH(INDEX(DATOS,0,$O$2),IF($E$7:E468=E469,$D$7:D468),0)),INDEX(DATOS,0,$K$2))))))))</f>
        <v>0</v>
      </c>
      <c r="C469" s="32">
        <f t="shared" si="502"/>
        <v>20</v>
      </c>
      <c r="D469" s="34" t="str">
        <f>IF($B469=0,"--",INDEX(DATOS,$B469,O$2))</f>
        <v>--</v>
      </c>
      <c r="E469" s="64" t="s">
        <v>1</v>
      </c>
      <c r="F469" s="36" t="str">
        <f t="shared" si="523"/>
        <v>--</v>
      </c>
      <c r="G469" s="109" t="e">
        <f>VLOOKUP($D469,LOC_UNICOS,G$2,0)</f>
        <v>#N/A</v>
      </c>
      <c r="H469" s="109" t="e">
        <f>VLOOKUP($D469,LOC_UNICOS,H$2,0)</f>
        <v>#N/A</v>
      </c>
      <c r="I469" s="38">
        <f t="array" ref="I469">IF($B469=0,-999,IF(COUNTIFS($Z469:Z469,#N/A)&gt;0,-999,AVERAGE($Z469:Z469)))</f>
        <v>-999</v>
      </c>
      <c r="J469" s="38">
        <f t="array" ref="J469">IF($B469=0,-999,IF(COUNTIFS($Z469:AA469,#N/A)&gt;0,-999,AVERAGE($Z469:AA469)))</f>
        <v>-999</v>
      </c>
      <c r="K469" s="38">
        <f t="array" ref="K469">IF($B469=0,-999,IF(COUNTIFS($Z469:AB469,#N/A)&gt;0,-999,AVERAGE($Z469:AB469)))</f>
        <v>-999</v>
      </c>
      <c r="L469" s="38">
        <f t="array" ref="L469">IF($B469=0,-999,IF(COUNTIFS($Z469:AC469,#N/A)&gt;0,-999,AVERAGE($Z469:AC469)))</f>
        <v>-999</v>
      </c>
      <c r="M469" s="38">
        <f t="shared" si="497"/>
        <v>-999</v>
      </c>
      <c r="N469" s="38">
        <f t="shared" si="560"/>
        <v>-999</v>
      </c>
      <c r="O469" s="38">
        <f t="shared" si="561"/>
        <v>-999</v>
      </c>
      <c r="P469" s="38">
        <f t="shared" si="562"/>
        <v>-999</v>
      </c>
      <c r="Q469" s="37">
        <f t="shared" si="498"/>
        <v>0</v>
      </c>
      <c r="R469" s="37">
        <f t="shared" si="550"/>
        <v>0</v>
      </c>
      <c r="S469" s="37">
        <f t="shared" si="551"/>
        <v>0</v>
      </c>
      <c r="T469" s="37">
        <f t="shared" si="552"/>
        <v>0</v>
      </c>
      <c r="U469" s="37">
        <f t="shared" si="499"/>
        <v>2018</v>
      </c>
      <c r="V469" s="37">
        <f t="shared" ref="V469:X469" si="570">U469-1</f>
        <v>2017</v>
      </c>
      <c r="W469" s="37">
        <f t="shared" si="570"/>
        <v>2016</v>
      </c>
      <c r="X469" s="37">
        <f t="shared" si="570"/>
        <v>2015</v>
      </c>
      <c r="Y469" s="39"/>
      <c r="Z469" s="62" t="e">
        <f>IFERROR(IF($B469=0,#N/A,AVERAGEIFS(INDEX(DATOS,0,$C469),INDEX(DATOS,0,$C469),"&lt;&gt;#N/D",INDEX(DATOS,0,$L$2),0,INDEX(DATOS,0,$M$2),1,INDEX(DATOS,0,$N$2),U469,INDEX(DATOS,0,$O$2),$D469)),#N/A)</f>
        <v>#N/A</v>
      </c>
      <c r="AA469" s="62" t="e">
        <f>IFERROR(IF($B469=0,#N/A,AVERAGEIFS(INDEX(DATOS,0,$C469),INDEX(DATOS,0,$C469),"&lt;&gt;#N/D",INDEX(DATOS,0,$L$2),0,INDEX(DATOS,0,$M$2),1,INDEX(DATOS,0,$N$2),V469,INDEX(DATOS,0,$O$2),$D469)),#N/A)</f>
        <v>#N/A</v>
      </c>
      <c r="AB469" s="62" t="e">
        <f>IFERROR(IF($B469=0,#N/A,AVERAGEIFS(INDEX(DATOS,0,$C469),INDEX(DATOS,0,$C469),"&lt;&gt;#N/D",INDEX(DATOS,0,$L$2),0,INDEX(DATOS,0,$M$2),1,INDEX(DATOS,0,$N$2),W469,INDEX(DATOS,0,$O$2),$D469)),#N/A)</f>
        <v>#N/A</v>
      </c>
      <c r="AC469" s="62" t="e">
        <f>IFERROR(IF($B469=0,#N/A,AVERAGEIFS(INDEX(DATOS,0,$C469),INDEX(DATOS,0,$C469),"&lt;&gt;#N/D",INDEX(DATOS,0,$L$2),0,INDEX(DATOS,0,$M$2),1,INDEX(DATOS,0,$N$2),X469,INDEX(DATOS,0,$O$2),$D469)),#N/A)</f>
        <v>#N/A</v>
      </c>
      <c r="AD469" s="33"/>
      <c r="AE469" s="40" t="e">
        <f>IFERROR(IF(ISNA(Z469),#N/A,IF(I469=0,0,_xlfn.STDEV.P($Z469:Z469)/I469*100)),#N/A)</f>
        <v>#N/A</v>
      </c>
      <c r="AF469" s="40" t="e">
        <f>IFERROR(IF(ISNA(AA469),#N/A,IF(J469=0,0,_xlfn.STDEV.P($Z469:AA469)/J469*100)),#N/A)</f>
        <v>#N/A</v>
      </c>
      <c r="AG469" s="40" t="e">
        <f>IFERROR(IF(ISNA(AB469),#N/A,IF(K469=0,0,_xlfn.STDEV.P($Z469:AB469)/K469*100)),#N/A)</f>
        <v>#N/A</v>
      </c>
      <c r="AH469" s="40" t="e">
        <f>IFERROR(IF(ISNA(AC469),#N/A,IF(L469=0,0,_xlfn.STDEV.P($Z469:AC469)/L469*100)),#N/A)</f>
        <v>#N/A</v>
      </c>
      <c r="AI469" s="40"/>
    </row>
    <row r="470" spans="1:35" x14ac:dyDescent="0.35">
      <c r="A470">
        <f t="shared" si="501"/>
        <v>64</v>
      </c>
      <c r="B470" s="35">
        <f t="array" ref="B470">IF(B469=0,0,MIN(IF(INDEX(DATOS,0,$N$2)=$U470,IF(ISNUMBER(INDEX(DATOS,0,$C470)),IF(INDEX(DATOS,0,$L$2)=0,IF(INDEX(DATOS,0,$M$2)=1,IF(ISNA(MATCH(INDEX(DATOS,0,$O$2),IF($E$7:E469=E470,$D$7:D469),0)),INDEX(DATOS,0,$K$2))))))))</f>
        <v>0</v>
      </c>
      <c r="C470" s="32">
        <f t="shared" si="502"/>
        <v>20</v>
      </c>
      <c r="D470" s="34" t="str">
        <f>IF($B470=0,"--",INDEX(DATOS,$B470,O$2))</f>
        <v>--</v>
      </c>
      <c r="E470" s="64" t="s">
        <v>1</v>
      </c>
      <c r="F470" s="36" t="str">
        <f t="shared" si="523"/>
        <v>--</v>
      </c>
      <c r="G470" s="109" t="e">
        <f>VLOOKUP($D470,LOC_UNICOS,G$2,0)</f>
        <v>#N/A</v>
      </c>
      <c r="H470" s="109" t="e">
        <f>VLOOKUP($D470,LOC_UNICOS,H$2,0)</f>
        <v>#N/A</v>
      </c>
      <c r="I470" s="38">
        <f t="array" ref="I470">IF($B470=0,-999,IF(COUNTIFS($Z470:Z470,#N/A)&gt;0,-999,AVERAGE($Z470:Z470)))</f>
        <v>-999</v>
      </c>
      <c r="J470" s="38">
        <f t="array" ref="J470">IF($B470=0,-999,IF(COUNTIFS($Z470:AA470,#N/A)&gt;0,-999,AVERAGE($Z470:AA470)))</f>
        <v>-999</v>
      </c>
      <c r="K470" s="38">
        <f t="array" ref="K470">IF($B470=0,-999,IF(COUNTIFS($Z470:AB470,#N/A)&gt;0,-999,AVERAGE($Z470:AB470)))</f>
        <v>-999</v>
      </c>
      <c r="L470" s="38">
        <f t="array" ref="L470">IF($B470=0,-999,IF(COUNTIFS($Z470:AC470,#N/A)&gt;0,-999,AVERAGE($Z470:AC470)))</f>
        <v>-999</v>
      </c>
      <c r="M470" s="38">
        <f t="shared" si="497"/>
        <v>-999</v>
      </c>
      <c r="N470" s="38">
        <f t="shared" si="560"/>
        <v>-999</v>
      </c>
      <c r="O470" s="38">
        <f t="shared" si="561"/>
        <v>-999</v>
      </c>
      <c r="P470" s="38">
        <f t="shared" si="562"/>
        <v>-999</v>
      </c>
      <c r="Q470" s="37">
        <f t="shared" si="498"/>
        <v>0</v>
      </c>
      <c r="R470" s="37">
        <f t="shared" si="550"/>
        <v>0</v>
      </c>
      <c r="S470" s="37">
        <f t="shared" si="551"/>
        <v>0</v>
      </c>
      <c r="T470" s="37">
        <f t="shared" si="552"/>
        <v>0</v>
      </c>
      <c r="U470" s="37">
        <f t="shared" si="499"/>
        <v>2018</v>
      </c>
      <c r="V470" s="37">
        <f t="shared" ref="V470:X470" si="571">U470-1</f>
        <v>2017</v>
      </c>
      <c r="W470" s="37">
        <f t="shared" si="571"/>
        <v>2016</v>
      </c>
      <c r="X470" s="37">
        <f t="shared" si="571"/>
        <v>2015</v>
      </c>
      <c r="Y470" s="39"/>
      <c r="Z470" s="62" t="e">
        <f>IFERROR(IF($B470=0,#N/A,AVERAGEIFS(INDEX(DATOS,0,$C470),INDEX(DATOS,0,$C470),"&lt;&gt;#N/D",INDEX(DATOS,0,$L$2),0,INDEX(DATOS,0,$M$2),1,INDEX(DATOS,0,$N$2),U470,INDEX(DATOS,0,$O$2),$D470)),#N/A)</f>
        <v>#N/A</v>
      </c>
      <c r="AA470" s="62" t="e">
        <f>IFERROR(IF($B470=0,#N/A,AVERAGEIFS(INDEX(DATOS,0,$C470),INDEX(DATOS,0,$C470),"&lt;&gt;#N/D",INDEX(DATOS,0,$L$2),0,INDEX(DATOS,0,$M$2),1,INDEX(DATOS,0,$N$2),V470,INDEX(DATOS,0,$O$2),$D470)),#N/A)</f>
        <v>#N/A</v>
      </c>
      <c r="AB470" s="62" t="e">
        <f>IFERROR(IF($B470=0,#N/A,AVERAGEIFS(INDEX(DATOS,0,$C470),INDEX(DATOS,0,$C470),"&lt;&gt;#N/D",INDEX(DATOS,0,$L$2),0,INDEX(DATOS,0,$M$2),1,INDEX(DATOS,0,$N$2),W470,INDEX(DATOS,0,$O$2),$D470)),#N/A)</f>
        <v>#N/A</v>
      </c>
      <c r="AC470" s="62" t="e">
        <f>IFERROR(IF($B470=0,#N/A,AVERAGEIFS(INDEX(DATOS,0,$C470),INDEX(DATOS,0,$C470),"&lt;&gt;#N/D",INDEX(DATOS,0,$L$2),0,INDEX(DATOS,0,$M$2),1,INDEX(DATOS,0,$N$2),X470,INDEX(DATOS,0,$O$2),$D470)),#N/A)</f>
        <v>#N/A</v>
      </c>
      <c r="AD470" s="33"/>
      <c r="AE470" s="40" t="e">
        <f>IFERROR(IF(ISNA(Z470),#N/A,IF(I470=0,0,_xlfn.STDEV.P($Z470:Z470)/I470*100)),#N/A)</f>
        <v>#N/A</v>
      </c>
      <c r="AF470" s="40" t="e">
        <f>IFERROR(IF(ISNA(AA470),#N/A,IF(J470=0,0,_xlfn.STDEV.P($Z470:AA470)/J470*100)),#N/A)</f>
        <v>#N/A</v>
      </c>
      <c r="AG470" s="40" t="e">
        <f>IFERROR(IF(ISNA(AB470),#N/A,IF(K470=0,0,_xlfn.STDEV.P($Z470:AB470)/K470*100)),#N/A)</f>
        <v>#N/A</v>
      </c>
      <c r="AH470" s="40" t="e">
        <f>IFERROR(IF(ISNA(AC470),#N/A,IF(L470=0,0,_xlfn.STDEV.P($Z470:AC470)/L470*100)),#N/A)</f>
        <v>#N/A</v>
      </c>
      <c r="AI470" s="40"/>
    </row>
    <row r="471" spans="1:35" x14ac:dyDescent="0.35">
      <c r="A471">
        <f t="shared" si="501"/>
        <v>65</v>
      </c>
      <c r="B471" s="35">
        <f t="array" ref="B471">IF(B470=0,0,MIN(IF(INDEX(DATOS,0,$N$2)=$U471,IF(ISNUMBER(INDEX(DATOS,0,$C471)),IF(INDEX(DATOS,0,$L$2)=0,IF(INDEX(DATOS,0,$M$2)=1,IF(ISNA(MATCH(INDEX(DATOS,0,$O$2),IF($E$7:E470=E471,$D$7:D470),0)),INDEX(DATOS,0,$K$2))))))))</f>
        <v>0</v>
      </c>
      <c r="C471" s="32">
        <f t="shared" si="502"/>
        <v>20</v>
      </c>
      <c r="D471" s="34" t="str">
        <f>IF($B471=0,"--",INDEX(DATOS,$B471,O$2))</f>
        <v>--</v>
      </c>
      <c r="E471" s="64" t="s">
        <v>1</v>
      </c>
      <c r="F471" s="36" t="str">
        <f t="shared" si="523"/>
        <v>--</v>
      </c>
      <c r="G471" s="109" t="e">
        <f>VLOOKUP($D471,LOC_UNICOS,G$2,0)</f>
        <v>#N/A</v>
      </c>
      <c r="H471" s="109" t="e">
        <f>VLOOKUP($D471,LOC_UNICOS,H$2,0)</f>
        <v>#N/A</v>
      </c>
      <c r="I471" s="38">
        <f t="array" ref="I471">IF($B471=0,-999,IF(COUNTIFS($Z471:Z471,#N/A)&gt;0,-999,AVERAGE($Z471:Z471)))</f>
        <v>-999</v>
      </c>
      <c r="J471" s="38">
        <f t="array" ref="J471">IF($B471=0,-999,IF(COUNTIFS($Z471:AA471,#N/A)&gt;0,-999,AVERAGE($Z471:AA471)))</f>
        <v>-999</v>
      </c>
      <c r="K471" s="38">
        <f t="array" ref="K471">IF($B471=0,-999,IF(COUNTIFS($Z471:AB471,#N/A)&gt;0,-999,AVERAGE($Z471:AB471)))</f>
        <v>-999</v>
      </c>
      <c r="L471" s="38">
        <f t="array" ref="L471">IF($B471=0,-999,IF(COUNTIFS($Z471:AC471,#N/A)&gt;0,-999,AVERAGE($Z471:AC471)))</f>
        <v>-999</v>
      </c>
      <c r="M471" s="38">
        <f t="shared" si="497"/>
        <v>-999</v>
      </c>
      <c r="N471" s="38">
        <f t="shared" si="560"/>
        <v>-999</v>
      </c>
      <c r="O471" s="38">
        <f t="shared" si="561"/>
        <v>-999</v>
      </c>
      <c r="P471" s="38">
        <f t="shared" si="562"/>
        <v>-999</v>
      </c>
      <c r="Q471" s="37">
        <f t="shared" si="498"/>
        <v>0</v>
      </c>
      <c r="R471" s="37">
        <f t="shared" si="550"/>
        <v>0</v>
      </c>
      <c r="S471" s="37">
        <f t="shared" si="551"/>
        <v>0</v>
      </c>
      <c r="T471" s="37">
        <f t="shared" si="552"/>
        <v>0</v>
      </c>
      <c r="U471" s="37">
        <f t="shared" si="499"/>
        <v>2018</v>
      </c>
      <c r="V471" s="37">
        <f t="shared" ref="V471:X471" si="572">U471-1</f>
        <v>2017</v>
      </c>
      <c r="W471" s="37">
        <f t="shared" si="572"/>
        <v>2016</v>
      </c>
      <c r="X471" s="37">
        <f t="shared" si="572"/>
        <v>2015</v>
      </c>
      <c r="Y471" s="39"/>
      <c r="Z471" s="62" t="e">
        <f>IFERROR(IF($B471=0,#N/A,AVERAGEIFS(INDEX(DATOS,0,$C471),INDEX(DATOS,0,$C471),"&lt;&gt;#N/D",INDEX(DATOS,0,$L$2),0,INDEX(DATOS,0,$M$2),1,INDEX(DATOS,0,$N$2),U471,INDEX(DATOS,0,$O$2),$D471)),#N/A)</f>
        <v>#N/A</v>
      </c>
      <c r="AA471" s="62" t="e">
        <f>IFERROR(IF($B471=0,#N/A,AVERAGEIFS(INDEX(DATOS,0,$C471),INDEX(DATOS,0,$C471),"&lt;&gt;#N/D",INDEX(DATOS,0,$L$2),0,INDEX(DATOS,0,$M$2),1,INDEX(DATOS,0,$N$2),V471,INDEX(DATOS,0,$O$2),$D471)),#N/A)</f>
        <v>#N/A</v>
      </c>
      <c r="AB471" s="62" t="e">
        <f>IFERROR(IF($B471=0,#N/A,AVERAGEIFS(INDEX(DATOS,0,$C471),INDEX(DATOS,0,$C471),"&lt;&gt;#N/D",INDEX(DATOS,0,$L$2),0,INDEX(DATOS,0,$M$2),1,INDEX(DATOS,0,$N$2),W471,INDEX(DATOS,0,$O$2),$D471)),#N/A)</f>
        <v>#N/A</v>
      </c>
      <c r="AC471" s="62" t="e">
        <f>IFERROR(IF($B471=0,#N/A,AVERAGEIFS(INDEX(DATOS,0,$C471),INDEX(DATOS,0,$C471),"&lt;&gt;#N/D",INDEX(DATOS,0,$L$2),0,INDEX(DATOS,0,$M$2),1,INDEX(DATOS,0,$N$2),X471,INDEX(DATOS,0,$O$2),$D471)),#N/A)</f>
        <v>#N/A</v>
      </c>
      <c r="AD471" s="33"/>
      <c r="AE471" s="40" t="e">
        <f>IFERROR(IF(ISNA(Z471),#N/A,IF(I471=0,0,_xlfn.STDEV.P($Z471:Z471)/I471*100)),#N/A)</f>
        <v>#N/A</v>
      </c>
      <c r="AF471" s="40" t="e">
        <f>IFERROR(IF(ISNA(AA471),#N/A,IF(J471=0,0,_xlfn.STDEV.P($Z471:AA471)/J471*100)),#N/A)</f>
        <v>#N/A</v>
      </c>
      <c r="AG471" s="40" t="e">
        <f>IFERROR(IF(ISNA(AB471),#N/A,IF(K471=0,0,_xlfn.STDEV.P($Z471:AB471)/K471*100)),#N/A)</f>
        <v>#N/A</v>
      </c>
      <c r="AH471" s="40" t="e">
        <f>IFERROR(IF(ISNA(AC471),#N/A,IF(L471=0,0,_xlfn.STDEV.P($Z471:AC471)/L471*100)),#N/A)</f>
        <v>#N/A</v>
      </c>
      <c r="AI471" s="40"/>
    </row>
    <row r="472" spans="1:35" x14ac:dyDescent="0.35">
      <c r="A472">
        <f t="shared" si="501"/>
        <v>66</v>
      </c>
      <c r="B472" s="35">
        <f t="array" ref="B472">IF(B471=0,0,MIN(IF(INDEX(DATOS,0,$N$2)=$U472,IF(ISNUMBER(INDEX(DATOS,0,$C472)),IF(INDEX(DATOS,0,$L$2)=0,IF(INDEX(DATOS,0,$M$2)=1,IF(ISNA(MATCH(INDEX(DATOS,0,$O$2),IF($E$7:E471=E472,$D$7:D471),0)),INDEX(DATOS,0,$K$2))))))))</f>
        <v>0</v>
      </c>
      <c r="C472" s="32">
        <f t="shared" si="502"/>
        <v>20</v>
      </c>
      <c r="D472" s="34" t="str">
        <f>IF($B472=0,"--",INDEX(DATOS,$B472,O$2))</f>
        <v>--</v>
      </c>
      <c r="E472" s="64" t="s">
        <v>1</v>
      </c>
      <c r="F472" s="36" t="str">
        <f t="shared" si="523"/>
        <v>--</v>
      </c>
      <c r="G472" s="109" t="e">
        <f>VLOOKUP($D472,LOC_UNICOS,G$2,0)</f>
        <v>#N/A</v>
      </c>
      <c r="H472" s="109" t="e">
        <f>VLOOKUP($D472,LOC_UNICOS,H$2,0)</f>
        <v>#N/A</v>
      </c>
      <c r="I472" s="38">
        <f t="array" ref="I472">IF($B472=0,-999,IF(COUNTIFS($Z472:Z472,#N/A)&gt;0,-999,AVERAGE($Z472:Z472)))</f>
        <v>-999</v>
      </c>
      <c r="J472" s="38">
        <f t="array" ref="J472">IF($B472=0,-999,IF(COUNTIFS($Z472:AA472,#N/A)&gt;0,-999,AVERAGE($Z472:AA472)))</f>
        <v>-999</v>
      </c>
      <c r="K472" s="38">
        <f t="array" ref="K472">IF($B472=0,-999,IF(COUNTIFS($Z472:AB472,#N/A)&gt;0,-999,AVERAGE($Z472:AB472)))</f>
        <v>-999</v>
      </c>
      <c r="L472" s="38">
        <f t="array" ref="L472">IF($B472=0,-999,IF(COUNTIFS($Z472:AC472,#N/A)&gt;0,-999,AVERAGE($Z472:AC472)))</f>
        <v>-999</v>
      </c>
      <c r="M472" s="38">
        <f t="shared" ref="M472:M506" si="573">IFERROR(AE472,-999)</f>
        <v>-999</v>
      </c>
      <c r="N472" s="38">
        <f t="shared" si="560"/>
        <v>-999</v>
      </c>
      <c r="O472" s="38">
        <f t="shared" si="561"/>
        <v>-999</v>
      </c>
      <c r="P472" s="38">
        <f t="shared" si="562"/>
        <v>-999</v>
      </c>
      <c r="Q472" s="37">
        <f t="shared" ref="Q472:Q535" si="574">IF($B472=0,0,IF(I472=-999,0,IF($D472="--",0,1)))</f>
        <v>0</v>
      </c>
      <c r="R472" s="37">
        <f t="shared" si="550"/>
        <v>0</v>
      </c>
      <c r="S472" s="37">
        <f t="shared" si="551"/>
        <v>0</v>
      </c>
      <c r="T472" s="37">
        <f t="shared" si="552"/>
        <v>0</v>
      </c>
      <c r="U472" s="37">
        <f t="shared" ref="U472:U535" si="575">$B$1</f>
        <v>2018</v>
      </c>
      <c r="V472" s="37">
        <f t="shared" ref="V472:X472" si="576">U472-1</f>
        <v>2017</v>
      </c>
      <c r="W472" s="37">
        <f t="shared" si="576"/>
        <v>2016</v>
      </c>
      <c r="X472" s="37">
        <f t="shared" si="576"/>
        <v>2015</v>
      </c>
      <c r="Y472" s="39"/>
      <c r="Z472" s="62" t="e">
        <f>IFERROR(IF($B472=0,#N/A,AVERAGEIFS(INDEX(DATOS,0,$C472),INDEX(DATOS,0,$C472),"&lt;&gt;#N/D",INDEX(DATOS,0,$L$2),0,INDEX(DATOS,0,$M$2),1,INDEX(DATOS,0,$N$2),U472,INDEX(DATOS,0,$O$2),$D472)),#N/A)</f>
        <v>#N/A</v>
      </c>
      <c r="AA472" s="62" t="e">
        <f>IFERROR(IF($B472=0,#N/A,AVERAGEIFS(INDEX(DATOS,0,$C472),INDEX(DATOS,0,$C472),"&lt;&gt;#N/D",INDEX(DATOS,0,$L$2),0,INDEX(DATOS,0,$M$2),1,INDEX(DATOS,0,$N$2),V472,INDEX(DATOS,0,$O$2),$D472)),#N/A)</f>
        <v>#N/A</v>
      </c>
      <c r="AB472" s="62" t="e">
        <f>IFERROR(IF($B472=0,#N/A,AVERAGEIFS(INDEX(DATOS,0,$C472),INDEX(DATOS,0,$C472),"&lt;&gt;#N/D",INDEX(DATOS,0,$L$2),0,INDEX(DATOS,0,$M$2),1,INDEX(DATOS,0,$N$2),W472,INDEX(DATOS,0,$O$2),$D472)),#N/A)</f>
        <v>#N/A</v>
      </c>
      <c r="AC472" s="62" t="e">
        <f>IFERROR(IF($B472=0,#N/A,AVERAGEIFS(INDEX(DATOS,0,$C472),INDEX(DATOS,0,$C472),"&lt;&gt;#N/D",INDEX(DATOS,0,$L$2),0,INDEX(DATOS,0,$M$2),1,INDEX(DATOS,0,$N$2),X472,INDEX(DATOS,0,$O$2),$D472)),#N/A)</f>
        <v>#N/A</v>
      </c>
      <c r="AD472" s="33"/>
      <c r="AE472" s="40" t="e">
        <f>IFERROR(IF(ISNA(Z472),#N/A,IF(I472=0,0,_xlfn.STDEV.P($Z472:Z472)/I472*100)),#N/A)</f>
        <v>#N/A</v>
      </c>
      <c r="AF472" s="40" t="e">
        <f>IFERROR(IF(ISNA(AA472),#N/A,IF(J472=0,0,_xlfn.STDEV.P($Z472:AA472)/J472*100)),#N/A)</f>
        <v>#N/A</v>
      </c>
      <c r="AG472" s="40" t="e">
        <f>IFERROR(IF(ISNA(AB472),#N/A,IF(K472=0,0,_xlfn.STDEV.P($Z472:AB472)/K472*100)),#N/A)</f>
        <v>#N/A</v>
      </c>
      <c r="AH472" s="40" t="e">
        <f>IFERROR(IF(ISNA(AC472),#N/A,IF(L472=0,0,_xlfn.STDEV.P($Z472:AC472)/L472*100)),#N/A)</f>
        <v>#N/A</v>
      </c>
      <c r="AI472" s="40"/>
    </row>
    <row r="473" spans="1:35" x14ac:dyDescent="0.35">
      <c r="A473">
        <f t="shared" ref="A473:A536" si="577">A472+1</f>
        <v>67</v>
      </c>
      <c r="B473" s="35">
        <f t="array" ref="B473">IF(B472=0,0,MIN(IF(INDEX(DATOS,0,$N$2)=$U473,IF(ISNUMBER(INDEX(DATOS,0,$C473)),IF(INDEX(DATOS,0,$L$2)=0,IF(INDEX(DATOS,0,$M$2)=1,IF(ISNA(MATCH(INDEX(DATOS,0,$O$2),IF($E$7:E472=E473,$D$7:D472),0)),INDEX(DATOS,0,$K$2))))))))</f>
        <v>0</v>
      </c>
      <c r="C473" s="32">
        <f t="shared" ref="C473:C536" si="578">MATCH(E473,INDEX(DATOS,1,),0)</f>
        <v>20</v>
      </c>
      <c r="D473" s="34" t="str">
        <f>IF($B473=0,"--",INDEX(DATOS,$B473,O$2))</f>
        <v>--</v>
      </c>
      <c r="E473" s="64" t="s">
        <v>1</v>
      </c>
      <c r="F473" s="36" t="str">
        <f t="shared" si="523"/>
        <v>--</v>
      </c>
      <c r="G473" s="109" t="e">
        <f>VLOOKUP($D473,LOC_UNICOS,G$2,0)</f>
        <v>#N/A</v>
      </c>
      <c r="H473" s="109" t="e">
        <f>VLOOKUP($D473,LOC_UNICOS,H$2,0)</f>
        <v>#N/A</v>
      </c>
      <c r="I473" s="38">
        <f t="array" ref="I473">IF($B473=0,-999,IF(COUNTIFS($Z473:Z473,#N/A)&gt;0,-999,AVERAGE($Z473:Z473)))</f>
        <v>-999</v>
      </c>
      <c r="J473" s="38">
        <f t="array" ref="J473">IF($B473=0,-999,IF(COUNTIFS($Z473:AA473,#N/A)&gt;0,-999,AVERAGE($Z473:AA473)))</f>
        <v>-999</v>
      </c>
      <c r="K473" s="38">
        <f t="array" ref="K473">IF($B473=0,-999,IF(COUNTIFS($Z473:AB473,#N/A)&gt;0,-999,AVERAGE($Z473:AB473)))</f>
        <v>-999</v>
      </c>
      <c r="L473" s="38">
        <f t="array" ref="L473">IF($B473=0,-999,IF(COUNTIFS($Z473:AC473,#N/A)&gt;0,-999,AVERAGE($Z473:AC473)))</f>
        <v>-999</v>
      </c>
      <c r="M473" s="38">
        <f t="shared" si="573"/>
        <v>-999</v>
      </c>
      <c r="N473" s="38">
        <f t="shared" si="560"/>
        <v>-999</v>
      </c>
      <c r="O473" s="38">
        <f t="shared" si="561"/>
        <v>-999</v>
      </c>
      <c r="P473" s="38">
        <f t="shared" si="562"/>
        <v>-999</v>
      </c>
      <c r="Q473" s="37">
        <f t="shared" si="574"/>
        <v>0</v>
      </c>
      <c r="R473" s="37">
        <f t="shared" si="550"/>
        <v>0</v>
      </c>
      <c r="S473" s="37">
        <f t="shared" si="551"/>
        <v>0</v>
      </c>
      <c r="T473" s="37">
        <f t="shared" si="552"/>
        <v>0</v>
      </c>
      <c r="U473" s="37">
        <f t="shared" si="575"/>
        <v>2018</v>
      </c>
      <c r="V473" s="37">
        <f t="shared" ref="V473:X473" si="579">U473-1</f>
        <v>2017</v>
      </c>
      <c r="W473" s="37">
        <f t="shared" si="579"/>
        <v>2016</v>
      </c>
      <c r="X473" s="37">
        <f t="shared" si="579"/>
        <v>2015</v>
      </c>
      <c r="Y473" s="39"/>
      <c r="Z473" s="62" t="e">
        <f>IFERROR(IF($B473=0,#N/A,AVERAGEIFS(INDEX(DATOS,0,$C473),INDEX(DATOS,0,$C473),"&lt;&gt;#N/D",INDEX(DATOS,0,$L$2),0,INDEX(DATOS,0,$M$2),1,INDEX(DATOS,0,$N$2),U473,INDEX(DATOS,0,$O$2),$D473)),#N/A)</f>
        <v>#N/A</v>
      </c>
      <c r="AA473" s="62" t="e">
        <f>IFERROR(IF($B473=0,#N/A,AVERAGEIFS(INDEX(DATOS,0,$C473),INDEX(DATOS,0,$C473),"&lt;&gt;#N/D",INDEX(DATOS,0,$L$2),0,INDEX(DATOS,0,$M$2),1,INDEX(DATOS,0,$N$2),V473,INDEX(DATOS,0,$O$2),$D473)),#N/A)</f>
        <v>#N/A</v>
      </c>
      <c r="AB473" s="62" t="e">
        <f>IFERROR(IF($B473=0,#N/A,AVERAGEIFS(INDEX(DATOS,0,$C473),INDEX(DATOS,0,$C473),"&lt;&gt;#N/D",INDEX(DATOS,0,$L$2),0,INDEX(DATOS,0,$M$2),1,INDEX(DATOS,0,$N$2),W473,INDEX(DATOS,0,$O$2),$D473)),#N/A)</f>
        <v>#N/A</v>
      </c>
      <c r="AC473" s="62" t="e">
        <f>IFERROR(IF($B473=0,#N/A,AVERAGEIFS(INDEX(DATOS,0,$C473),INDEX(DATOS,0,$C473),"&lt;&gt;#N/D",INDEX(DATOS,0,$L$2),0,INDEX(DATOS,0,$M$2),1,INDEX(DATOS,0,$N$2),X473,INDEX(DATOS,0,$O$2),$D473)),#N/A)</f>
        <v>#N/A</v>
      </c>
      <c r="AD473" s="33"/>
      <c r="AE473" s="40" t="e">
        <f>IFERROR(IF(ISNA(Z473),#N/A,IF(I473=0,0,_xlfn.STDEV.P($Z473:Z473)/I473*100)),#N/A)</f>
        <v>#N/A</v>
      </c>
      <c r="AF473" s="40" t="e">
        <f>IFERROR(IF(ISNA(AA473),#N/A,IF(J473=0,0,_xlfn.STDEV.P($Z473:AA473)/J473*100)),#N/A)</f>
        <v>#N/A</v>
      </c>
      <c r="AG473" s="40" t="e">
        <f>IFERROR(IF(ISNA(AB473),#N/A,IF(K473=0,0,_xlfn.STDEV.P($Z473:AB473)/K473*100)),#N/A)</f>
        <v>#N/A</v>
      </c>
      <c r="AH473" s="40" t="e">
        <f>IFERROR(IF(ISNA(AC473),#N/A,IF(L473=0,0,_xlfn.STDEV.P($Z473:AC473)/L473*100)),#N/A)</f>
        <v>#N/A</v>
      </c>
      <c r="AI473" s="40"/>
    </row>
    <row r="474" spans="1:35" x14ac:dyDescent="0.35">
      <c r="A474">
        <f t="shared" si="577"/>
        <v>68</v>
      </c>
      <c r="B474" s="35">
        <f t="array" ref="B474">IF(B473=0,0,MIN(IF(INDEX(DATOS,0,$N$2)=$U474,IF(ISNUMBER(INDEX(DATOS,0,$C474)),IF(INDEX(DATOS,0,$L$2)=0,IF(INDEX(DATOS,0,$M$2)=1,IF(ISNA(MATCH(INDEX(DATOS,0,$O$2),IF($E$7:E473=E474,$D$7:D473),0)),INDEX(DATOS,0,$K$2))))))))</f>
        <v>0</v>
      </c>
      <c r="C474" s="32">
        <f t="shared" si="578"/>
        <v>20</v>
      </c>
      <c r="D474" s="34" t="str">
        <f>IF($B474=0,"--",INDEX(DATOS,$B474,O$2))</f>
        <v>--</v>
      </c>
      <c r="E474" s="64" t="s">
        <v>1</v>
      </c>
      <c r="F474" s="36" t="str">
        <f t="shared" si="523"/>
        <v>--</v>
      </c>
      <c r="G474" s="109" t="e">
        <f>VLOOKUP($D474,LOC_UNICOS,G$2,0)</f>
        <v>#N/A</v>
      </c>
      <c r="H474" s="109" t="e">
        <f>VLOOKUP($D474,LOC_UNICOS,H$2,0)</f>
        <v>#N/A</v>
      </c>
      <c r="I474" s="38">
        <f t="array" ref="I474">IF($B474=0,-999,IF(COUNTIFS($Z474:Z474,#N/A)&gt;0,-999,AVERAGE($Z474:Z474)))</f>
        <v>-999</v>
      </c>
      <c r="J474" s="38">
        <f t="array" ref="J474">IF($B474=0,-999,IF(COUNTIFS($Z474:AA474,#N/A)&gt;0,-999,AVERAGE($Z474:AA474)))</f>
        <v>-999</v>
      </c>
      <c r="K474" s="38">
        <f t="array" ref="K474">IF($B474=0,-999,IF(COUNTIFS($Z474:AB474,#N/A)&gt;0,-999,AVERAGE($Z474:AB474)))</f>
        <v>-999</v>
      </c>
      <c r="L474" s="38">
        <f t="array" ref="L474">IF($B474=0,-999,IF(COUNTIFS($Z474:AC474,#N/A)&gt;0,-999,AVERAGE($Z474:AC474)))</f>
        <v>-999</v>
      </c>
      <c r="M474" s="38">
        <f t="shared" si="573"/>
        <v>-999</v>
      </c>
      <c r="N474" s="38">
        <f t="shared" si="560"/>
        <v>-999</v>
      </c>
      <c r="O474" s="38">
        <f t="shared" si="561"/>
        <v>-999</v>
      </c>
      <c r="P474" s="38">
        <f t="shared" si="562"/>
        <v>-999</v>
      </c>
      <c r="Q474" s="37">
        <f t="shared" si="574"/>
        <v>0</v>
      </c>
      <c r="R474" s="37">
        <f t="shared" si="550"/>
        <v>0</v>
      </c>
      <c r="S474" s="37">
        <f t="shared" si="551"/>
        <v>0</v>
      </c>
      <c r="T474" s="37">
        <f t="shared" si="552"/>
        <v>0</v>
      </c>
      <c r="U474" s="37">
        <f t="shared" si="575"/>
        <v>2018</v>
      </c>
      <c r="V474" s="37">
        <f t="shared" ref="V474:X474" si="580">U474-1</f>
        <v>2017</v>
      </c>
      <c r="W474" s="37">
        <f t="shared" si="580"/>
        <v>2016</v>
      </c>
      <c r="X474" s="37">
        <f t="shared" si="580"/>
        <v>2015</v>
      </c>
      <c r="Y474" s="39"/>
      <c r="Z474" s="62" t="e">
        <f>IFERROR(IF($B474=0,#N/A,AVERAGEIFS(INDEX(DATOS,0,$C474),INDEX(DATOS,0,$C474),"&lt;&gt;#N/D",INDEX(DATOS,0,$L$2),0,INDEX(DATOS,0,$M$2),1,INDEX(DATOS,0,$N$2),U474,INDEX(DATOS,0,$O$2),$D474)),#N/A)</f>
        <v>#N/A</v>
      </c>
      <c r="AA474" s="62" t="e">
        <f>IFERROR(IF($B474=0,#N/A,AVERAGEIFS(INDEX(DATOS,0,$C474),INDEX(DATOS,0,$C474),"&lt;&gt;#N/D",INDEX(DATOS,0,$L$2),0,INDEX(DATOS,0,$M$2),1,INDEX(DATOS,0,$N$2),V474,INDEX(DATOS,0,$O$2),$D474)),#N/A)</f>
        <v>#N/A</v>
      </c>
      <c r="AB474" s="62" t="e">
        <f>IFERROR(IF($B474=0,#N/A,AVERAGEIFS(INDEX(DATOS,0,$C474),INDEX(DATOS,0,$C474),"&lt;&gt;#N/D",INDEX(DATOS,0,$L$2),0,INDEX(DATOS,0,$M$2),1,INDEX(DATOS,0,$N$2),W474,INDEX(DATOS,0,$O$2),$D474)),#N/A)</f>
        <v>#N/A</v>
      </c>
      <c r="AC474" s="62" t="e">
        <f>IFERROR(IF($B474=0,#N/A,AVERAGEIFS(INDEX(DATOS,0,$C474),INDEX(DATOS,0,$C474),"&lt;&gt;#N/D",INDEX(DATOS,0,$L$2),0,INDEX(DATOS,0,$M$2),1,INDEX(DATOS,0,$N$2),X474,INDEX(DATOS,0,$O$2),$D474)),#N/A)</f>
        <v>#N/A</v>
      </c>
      <c r="AD474" s="33"/>
      <c r="AE474" s="40" t="e">
        <f>IFERROR(IF(ISNA(Z474),#N/A,IF(I474=0,0,_xlfn.STDEV.P($Z474:Z474)/I474*100)),#N/A)</f>
        <v>#N/A</v>
      </c>
      <c r="AF474" s="40" t="e">
        <f>IFERROR(IF(ISNA(AA474),#N/A,IF(J474=0,0,_xlfn.STDEV.P($Z474:AA474)/J474*100)),#N/A)</f>
        <v>#N/A</v>
      </c>
      <c r="AG474" s="40" t="e">
        <f>IFERROR(IF(ISNA(AB474),#N/A,IF(K474=0,0,_xlfn.STDEV.P($Z474:AB474)/K474*100)),#N/A)</f>
        <v>#N/A</v>
      </c>
      <c r="AH474" s="40" t="e">
        <f>IFERROR(IF(ISNA(AC474),#N/A,IF(L474=0,0,_xlfn.STDEV.P($Z474:AC474)/L474*100)),#N/A)</f>
        <v>#N/A</v>
      </c>
      <c r="AI474" s="40"/>
    </row>
    <row r="475" spans="1:35" x14ac:dyDescent="0.35">
      <c r="A475">
        <f t="shared" si="577"/>
        <v>69</v>
      </c>
      <c r="B475" s="35">
        <f t="array" ref="B475">IF(B474=0,0,MIN(IF(INDEX(DATOS,0,$N$2)=$U475,IF(ISNUMBER(INDEX(DATOS,0,$C475)),IF(INDEX(DATOS,0,$L$2)=0,IF(INDEX(DATOS,0,$M$2)=1,IF(ISNA(MATCH(INDEX(DATOS,0,$O$2),IF($E$7:E474=E475,$D$7:D474),0)),INDEX(DATOS,0,$K$2))))))))</f>
        <v>0</v>
      </c>
      <c r="C475" s="32">
        <f t="shared" si="578"/>
        <v>20</v>
      </c>
      <c r="D475" s="34" t="str">
        <f>IF($B475=0,"--",INDEX(DATOS,$B475,O$2))</f>
        <v>--</v>
      </c>
      <c r="E475" s="64" t="s">
        <v>1</v>
      </c>
      <c r="F475" s="36" t="str">
        <f t="shared" si="523"/>
        <v>--</v>
      </c>
      <c r="G475" s="109" t="e">
        <f>VLOOKUP($D475,LOC_UNICOS,G$2,0)</f>
        <v>#N/A</v>
      </c>
      <c r="H475" s="109" t="e">
        <f>VLOOKUP($D475,LOC_UNICOS,H$2,0)</f>
        <v>#N/A</v>
      </c>
      <c r="I475" s="38">
        <f t="array" ref="I475">IF($B475=0,-999,IF(COUNTIFS($Z475:Z475,#N/A)&gt;0,-999,AVERAGE($Z475:Z475)))</f>
        <v>-999</v>
      </c>
      <c r="J475" s="38">
        <f t="array" ref="J475">IF($B475=0,-999,IF(COUNTIFS($Z475:AA475,#N/A)&gt;0,-999,AVERAGE($Z475:AA475)))</f>
        <v>-999</v>
      </c>
      <c r="K475" s="38">
        <f t="array" ref="K475">IF($B475=0,-999,IF(COUNTIFS($Z475:AB475,#N/A)&gt;0,-999,AVERAGE($Z475:AB475)))</f>
        <v>-999</v>
      </c>
      <c r="L475" s="38">
        <f t="array" ref="L475">IF($B475=0,-999,IF(COUNTIFS($Z475:AC475,#N/A)&gt;0,-999,AVERAGE($Z475:AC475)))</f>
        <v>-999</v>
      </c>
      <c r="M475" s="38">
        <f t="shared" si="573"/>
        <v>-999</v>
      </c>
      <c r="N475" s="38">
        <f t="shared" si="560"/>
        <v>-999</v>
      </c>
      <c r="O475" s="38">
        <f t="shared" si="561"/>
        <v>-999</v>
      </c>
      <c r="P475" s="38">
        <f t="shared" si="562"/>
        <v>-999</v>
      </c>
      <c r="Q475" s="37">
        <f t="shared" si="574"/>
        <v>0</v>
      </c>
      <c r="R475" s="37">
        <f t="shared" si="550"/>
        <v>0</v>
      </c>
      <c r="S475" s="37">
        <f t="shared" si="551"/>
        <v>0</v>
      </c>
      <c r="T475" s="37">
        <f t="shared" si="552"/>
        <v>0</v>
      </c>
      <c r="U475" s="37">
        <f t="shared" si="575"/>
        <v>2018</v>
      </c>
      <c r="V475" s="37">
        <f t="shared" ref="V475:X475" si="581">U475-1</f>
        <v>2017</v>
      </c>
      <c r="W475" s="37">
        <f t="shared" si="581"/>
        <v>2016</v>
      </c>
      <c r="X475" s="37">
        <f t="shared" si="581"/>
        <v>2015</v>
      </c>
      <c r="Y475" s="39"/>
      <c r="Z475" s="62" t="e">
        <f>IFERROR(IF($B475=0,#N/A,AVERAGEIFS(INDEX(DATOS,0,$C475),INDEX(DATOS,0,$C475),"&lt;&gt;#N/D",INDEX(DATOS,0,$L$2),0,INDEX(DATOS,0,$M$2),1,INDEX(DATOS,0,$N$2),U475,INDEX(DATOS,0,$O$2),$D475)),#N/A)</f>
        <v>#N/A</v>
      </c>
      <c r="AA475" s="62" t="e">
        <f>IFERROR(IF($B475=0,#N/A,AVERAGEIFS(INDEX(DATOS,0,$C475),INDEX(DATOS,0,$C475),"&lt;&gt;#N/D",INDEX(DATOS,0,$L$2),0,INDEX(DATOS,0,$M$2),1,INDEX(DATOS,0,$N$2),V475,INDEX(DATOS,0,$O$2),$D475)),#N/A)</f>
        <v>#N/A</v>
      </c>
      <c r="AB475" s="62" t="e">
        <f>IFERROR(IF($B475=0,#N/A,AVERAGEIFS(INDEX(DATOS,0,$C475),INDEX(DATOS,0,$C475),"&lt;&gt;#N/D",INDEX(DATOS,0,$L$2),0,INDEX(DATOS,0,$M$2),1,INDEX(DATOS,0,$N$2),W475,INDEX(DATOS,0,$O$2),$D475)),#N/A)</f>
        <v>#N/A</v>
      </c>
      <c r="AC475" s="62" t="e">
        <f>IFERROR(IF($B475=0,#N/A,AVERAGEIFS(INDEX(DATOS,0,$C475),INDEX(DATOS,0,$C475),"&lt;&gt;#N/D",INDEX(DATOS,0,$L$2),0,INDEX(DATOS,0,$M$2),1,INDEX(DATOS,0,$N$2),X475,INDEX(DATOS,0,$O$2),$D475)),#N/A)</f>
        <v>#N/A</v>
      </c>
      <c r="AD475" s="33"/>
      <c r="AE475" s="40" t="e">
        <f>IFERROR(IF(ISNA(Z475),#N/A,IF(I475=0,0,_xlfn.STDEV.P($Z475:Z475)/I475*100)),#N/A)</f>
        <v>#N/A</v>
      </c>
      <c r="AF475" s="40" t="e">
        <f>IFERROR(IF(ISNA(AA475),#N/A,IF(J475=0,0,_xlfn.STDEV.P($Z475:AA475)/J475*100)),#N/A)</f>
        <v>#N/A</v>
      </c>
      <c r="AG475" s="40" t="e">
        <f>IFERROR(IF(ISNA(AB475),#N/A,IF(K475=0,0,_xlfn.STDEV.P($Z475:AB475)/K475*100)),#N/A)</f>
        <v>#N/A</v>
      </c>
      <c r="AH475" s="40" t="e">
        <f>IFERROR(IF(ISNA(AC475),#N/A,IF(L475=0,0,_xlfn.STDEV.P($Z475:AC475)/L475*100)),#N/A)</f>
        <v>#N/A</v>
      </c>
      <c r="AI475" s="40"/>
    </row>
    <row r="476" spans="1:35" x14ac:dyDescent="0.35">
      <c r="A476">
        <f t="shared" si="577"/>
        <v>70</v>
      </c>
      <c r="B476" s="35">
        <f t="array" ref="B476">IF(B475=0,0,MIN(IF(INDEX(DATOS,0,$N$2)=$U476,IF(ISNUMBER(INDEX(DATOS,0,$C476)),IF(INDEX(DATOS,0,$L$2)=0,IF(INDEX(DATOS,0,$M$2)=1,IF(ISNA(MATCH(INDEX(DATOS,0,$O$2),IF($E$7:E475=E476,$D$7:D475),0)),INDEX(DATOS,0,$K$2))))))))</f>
        <v>0</v>
      </c>
      <c r="C476" s="32">
        <f t="shared" si="578"/>
        <v>20</v>
      </c>
      <c r="D476" s="34" t="str">
        <f>IF($B476=0,"--",INDEX(DATOS,$B476,O$2))</f>
        <v>--</v>
      </c>
      <c r="E476" s="64" t="s">
        <v>1</v>
      </c>
      <c r="F476" s="36" t="str">
        <f t="shared" si="523"/>
        <v>--</v>
      </c>
      <c r="G476" s="109" t="e">
        <f>VLOOKUP($D476,LOC_UNICOS,G$2,0)</f>
        <v>#N/A</v>
      </c>
      <c r="H476" s="109" t="e">
        <f>VLOOKUP($D476,LOC_UNICOS,H$2,0)</f>
        <v>#N/A</v>
      </c>
      <c r="I476" s="38">
        <f t="array" ref="I476">IF($B476=0,-999,IF(COUNTIFS($Z476:Z476,#N/A)&gt;0,-999,AVERAGE($Z476:Z476)))</f>
        <v>-999</v>
      </c>
      <c r="J476" s="38">
        <f t="array" ref="J476">IF($B476=0,-999,IF(COUNTIFS($Z476:AA476,#N/A)&gt;0,-999,AVERAGE($Z476:AA476)))</f>
        <v>-999</v>
      </c>
      <c r="K476" s="38">
        <f t="array" ref="K476">IF($B476=0,-999,IF(COUNTIFS($Z476:AB476,#N/A)&gt;0,-999,AVERAGE($Z476:AB476)))</f>
        <v>-999</v>
      </c>
      <c r="L476" s="38">
        <f t="array" ref="L476">IF($B476=0,-999,IF(COUNTIFS($Z476:AC476,#N/A)&gt;0,-999,AVERAGE($Z476:AC476)))</f>
        <v>-999</v>
      </c>
      <c r="M476" s="38">
        <f t="shared" si="573"/>
        <v>-999</v>
      </c>
      <c r="N476" s="38">
        <f t="shared" si="560"/>
        <v>-999</v>
      </c>
      <c r="O476" s="38">
        <f t="shared" si="561"/>
        <v>-999</v>
      </c>
      <c r="P476" s="38">
        <f t="shared" si="562"/>
        <v>-999</v>
      </c>
      <c r="Q476" s="37">
        <f t="shared" si="574"/>
        <v>0</v>
      </c>
      <c r="R476" s="37">
        <f t="shared" si="550"/>
        <v>0</v>
      </c>
      <c r="S476" s="37">
        <f t="shared" si="551"/>
        <v>0</v>
      </c>
      <c r="T476" s="37">
        <f t="shared" si="552"/>
        <v>0</v>
      </c>
      <c r="U476" s="37">
        <f t="shared" si="575"/>
        <v>2018</v>
      </c>
      <c r="V476" s="37">
        <f t="shared" ref="V476:X476" si="582">U476-1</f>
        <v>2017</v>
      </c>
      <c r="W476" s="37">
        <f t="shared" si="582"/>
        <v>2016</v>
      </c>
      <c r="X476" s="37">
        <f t="shared" si="582"/>
        <v>2015</v>
      </c>
      <c r="Y476" s="39"/>
      <c r="Z476" s="62" t="e">
        <f>IFERROR(IF($B476=0,#N/A,AVERAGEIFS(INDEX(DATOS,0,$C476),INDEX(DATOS,0,$C476),"&lt;&gt;#N/D",INDEX(DATOS,0,$L$2),0,INDEX(DATOS,0,$M$2),1,INDEX(DATOS,0,$N$2),U476,INDEX(DATOS,0,$O$2),$D476)),#N/A)</f>
        <v>#N/A</v>
      </c>
      <c r="AA476" s="62" t="e">
        <f>IFERROR(IF($B476=0,#N/A,AVERAGEIFS(INDEX(DATOS,0,$C476),INDEX(DATOS,0,$C476),"&lt;&gt;#N/D",INDEX(DATOS,0,$L$2),0,INDEX(DATOS,0,$M$2),1,INDEX(DATOS,0,$N$2),V476,INDEX(DATOS,0,$O$2),$D476)),#N/A)</f>
        <v>#N/A</v>
      </c>
      <c r="AB476" s="62" t="e">
        <f>IFERROR(IF($B476=0,#N/A,AVERAGEIFS(INDEX(DATOS,0,$C476),INDEX(DATOS,0,$C476),"&lt;&gt;#N/D",INDEX(DATOS,0,$L$2),0,INDEX(DATOS,0,$M$2),1,INDEX(DATOS,0,$N$2),W476,INDEX(DATOS,0,$O$2),$D476)),#N/A)</f>
        <v>#N/A</v>
      </c>
      <c r="AC476" s="62" t="e">
        <f>IFERROR(IF($B476=0,#N/A,AVERAGEIFS(INDEX(DATOS,0,$C476),INDEX(DATOS,0,$C476),"&lt;&gt;#N/D",INDEX(DATOS,0,$L$2),0,INDEX(DATOS,0,$M$2),1,INDEX(DATOS,0,$N$2),X476,INDEX(DATOS,0,$O$2),$D476)),#N/A)</f>
        <v>#N/A</v>
      </c>
      <c r="AD476" s="33"/>
      <c r="AE476" s="40" t="e">
        <f>IFERROR(IF(ISNA(Z476),#N/A,IF(I476=0,0,_xlfn.STDEV.P($Z476:Z476)/I476*100)),#N/A)</f>
        <v>#N/A</v>
      </c>
      <c r="AF476" s="40" t="e">
        <f>IFERROR(IF(ISNA(AA476),#N/A,IF(J476=0,0,_xlfn.STDEV.P($Z476:AA476)/J476*100)),#N/A)</f>
        <v>#N/A</v>
      </c>
      <c r="AG476" s="40" t="e">
        <f>IFERROR(IF(ISNA(AB476),#N/A,IF(K476=0,0,_xlfn.STDEV.P($Z476:AB476)/K476*100)),#N/A)</f>
        <v>#N/A</v>
      </c>
      <c r="AH476" s="40" t="e">
        <f>IFERROR(IF(ISNA(AC476),#N/A,IF(L476=0,0,_xlfn.STDEV.P($Z476:AC476)/L476*100)),#N/A)</f>
        <v>#N/A</v>
      </c>
      <c r="AI476" s="40"/>
    </row>
    <row r="477" spans="1:35" x14ac:dyDescent="0.35">
      <c r="A477">
        <f t="shared" si="577"/>
        <v>71</v>
      </c>
      <c r="B477" s="35">
        <f t="array" ref="B477">IF(B476=0,0,MIN(IF(INDEX(DATOS,0,$N$2)=$U477,IF(ISNUMBER(INDEX(DATOS,0,$C477)),IF(INDEX(DATOS,0,$L$2)=0,IF(INDEX(DATOS,0,$M$2)=1,IF(ISNA(MATCH(INDEX(DATOS,0,$O$2),IF($E$7:E476=E477,$D$7:D476),0)),INDEX(DATOS,0,$K$2))))))))</f>
        <v>0</v>
      </c>
      <c r="C477" s="32">
        <f t="shared" si="578"/>
        <v>20</v>
      </c>
      <c r="D477" s="34" t="str">
        <f>IF($B477=0,"--",INDEX(DATOS,$B477,O$2))</f>
        <v>--</v>
      </c>
      <c r="E477" s="64" t="s">
        <v>1</v>
      </c>
      <c r="F477" s="36" t="str">
        <f t="shared" si="523"/>
        <v>--</v>
      </c>
      <c r="G477" s="109" t="e">
        <f>VLOOKUP($D477,LOC_UNICOS,G$2,0)</f>
        <v>#N/A</v>
      </c>
      <c r="H477" s="109" t="e">
        <f>VLOOKUP($D477,LOC_UNICOS,H$2,0)</f>
        <v>#N/A</v>
      </c>
      <c r="I477" s="38">
        <f t="array" ref="I477">IF($B477=0,-999,IF(COUNTIFS($Z477:Z477,#N/A)&gt;0,-999,AVERAGE($Z477:Z477)))</f>
        <v>-999</v>
      </c>
      <c r="J477" s="38">
        <f t="array" ref="J477">IF($B477=0,-999,IF(COUNTIFS($Z477:AA477,#N/A)&gt;0,-999,AVERAGE($Z477:AA477)))</f>
        <v>-999</v>
      </c>
      <c r="K477" s="38">
        <f t="array" ref="K477">IF($B477=0,-999,IF(COUNTIFS($Z477:AB477,#N/A)&gt;0,-999,AVERAGE($Z477:AB477)))</f>
        <v>-999</v>
      </c>
      <c r="L477" s="38">
        <f t="array" ref="L477">IF($B477=0,-999,IF(COUNTIFS($Z477:AC477,#N/A)&gt;0,-999,AVERAGE($Z477:AC477)))</f>
        <v>-999</v>
      </c>
      <c r="M477" s="38">
        <f t="shared" si="573"/>
        <v>-999</v>
      </c>
      <c r="N477" s="38">
        <f t="shared" si="560"/>
        <v>-999</v>
      </c>
      <c r="O477" s="38">
        <f t="shared" si="561"/>
        <v>-999</v>
      </c>
      <c r="P477" s="38">
        <f t="shared" si="562"/>
        <v>-999</v>
      </c>
      <c r="Q477" s="37">
        <f t="shared" si="574"/>
        <v>0</v>
      </c>
      <c r="R477" s="37">
        <f t="shared" si="550"/>
        <v>0</v>
      </c>
      <c r="S477" s="37">
        <f t="shared" si="551"/>
        <v>0</v>
      </c>
      <c r="T477" s="37">
        <f t="shared" si="552"/>
        <v>0</v>
      </c>
      <c r="U477" s="37">
        <f t="shared" si="575"/>
        <v>2018</v>
      </c>
      <c r="V477" s="37">
        <f t="shared" ref="V477:X477" si="583">U477-1</f>
        <v>2017</v>
      </c>
      <c r="W477" s="37">
        <f t="shared" si="583"/>
        <v>2016</v>
      </c>
      <c r="X477" s="37">
        <f t="shared" si="583"/>
        <v>2015</v>
      </c>
      <c r="Y477" s="39"/>
      <c r="Z477" s="62" t="e">
        <f>IFERROR(IF($B477=0,#N/A,AVERAGEIFS(INDEX(DATOS,0,$C477),INDEX(DATOS,0,$C477),"&lt;&gt;#N/D",INDEX(DATOS,0,$L$2),0,INDEX(DATOS,0,$M$2),1,INDEX(DATOS,0,$N$2),U477,INDEX(DATOS,0,$O$2),$D477)),#N/A)</f>
        <v>#N/A</v>
      </c>
      <c r="AA477" s="62" t="e">
        <f>IFERROR(IF($B477=0,#N/A,AVERAGEIFS(INDEX(DATOS,0,$C477),INDEX(DATOS,0,$C477),"&lt;&gt;#N/D",INDEX(DATOS,0,$L$2),0,INDEX(DATOS,0,$M$2),1,INDEX(DATOS,0,$N$2),V477,INDEX(DATOS,0,$O$2),$D477)),#N/A)</f>
        <v>#N/A</v>
      </c>
      <c r="AB477" s="62" t="e">
        <f>IFERROR(IF($B477=0,#N/A,AVERAGEIFS(INDEX(DATOS,0,$C477),INDEX(DATOS,0,$C477),"&lt;&gt;#N/D",INDEX(DATOS,0,$L$2),0,INDEX(DATOS,0,$M$2),1,INDEX(DATOS,0,$N$2),W477,INDEX(DATOS,0,$O$2),$D477)),#N/A)</f>
        <v>#N/A</v>
      </c>
      <c r="AC477" s="62" t="e">
        <f>IFERROR(IF($B477=0,#N/A,AVERAGEIFS(INDEX(DATOS,0,$C477),INDEX(DATOS,0,$C477),"&lt;&gt;#N/D",INDEX(DATOS,0,$L$2),0,INDEX(DATOS,0,$M$2),1,INDEX(DATOS,0,$N$2),X477,INDEX(DATOS,0,$O$2),$D477)),#N/A)</f>
        <v>#N/A</v>
      </c>
      <c r="AD477" s="33"/>
      <c r="AE477" s="40" t="e">
        <f>IFERROR(IF(ISNA(Z477),#N/A,IF(I477=0,0,_xlfn.STDEV.P($Z477:Z477)/I477*100)),#N/A)</f>
        <v>#N/A</v>
      </c>
      <c r="AF477" s="40" t="e">
        <f>IFERROR(IF(ISNA(AA477),#N/A,IF(J477=0,0,_xlfn.STDEV.P($Z477:AA477)/J477*100)),#N/A)</f>
        <v>#N/A</v>
      </c>
      <c r="AG477" s="40" t="e">
        <f>IFERROR(IF(ISNA(AB477),#N/A,IF(K477=0,0,_xlfn.STDEV.P($Z477:AB477)/K477*100)),#N/A)</f>
        <v>#N/A</v>
      </c>
      <c r="AH477" s="40" t="e">
        <f>IFERROR(IF(ISNA(AC477),#N/A,IF(L477=0,0,_xlfn.STDEV.P($Z477:AC477)/L477*100)),#N/A)</f>
        <v>#N/A</v>
      </c>
      <c r="AI477" s="40"/>
    </row>
    <row r="478" spans="1:35" x14ac:dyDescent="0.35">
      <c r="A478">
        <f t="shared" si="577"/>
        <v>72</v>
      </c>
      <c r="B478" s="35">
        <f t="array" ref="B478">IF(B477=0,0,MIN(IF(INDEX(DATOS,0,$N$2)=$U478,IF(ISNUMBER(INDEX(DATOS,0,$C478)),IF(INDEX(DATOS,0,$L$2)=0,IF(INDEX(DATOS,0,$M$2)=1,IF(ISNA(MATCH(INDEX(DATOS,0,$O$2),IF($E$7:E477=E478,$D$7:D477),0)),INDEX(DATOS,0,$K$2))))))))</f>
        <v>0</v>
      </c>
      <c r="C478" s="32">
        <f t="shared" si="578"/>
        <v>20</v>
      </c>
      <c r="D478" s="34" t="str">
        <f>IF($B478=0,"--",INDEX(DATOS,$B478,O$2))</f>
        <v>--</v>
      </c>
      <c r="E478" s="64" t="s">
        <v>1</v>
      </c>
      <c r="F478" s="36" t="str">
        <f t="shared" si="523"/>
        <v>--</v>
      </c>
      <c r="G478" s="109" t="e">
        <f>VLOOKUP($D478,LOC_UNICOS,G$2,0)</f>
        <v>#N/A</v>
      </c>
      <c r="H478" s="109" t="e">
        <f>VLOOKUP($D478,LOC_UNICOS,H$2,0)</f>
        <v>#N/A</v>
      </c>
      <c r="I478" s="38">
        <f t="array" ref="I478">IF($B478=0,-999,IF(COUNTIFS($Z478:Z478,#N/A)&gt;0,-999,AVERAGE($Z478:Z478)))</f>
        <v>-999</v>
      </c>
      <c r="J478" s="38">
        <f t="array" ref="J478">IF($B478=0,-999,IF(COUNTIFS($Z478:AA478,#N/A)&gt;0,-999,AVERAGE($Z478:AA478)))</f>
        <v>-999</v>
      </c>
      <c r="K478" s="38">
        <f t="array" ref="K478">IF($B478=0,-999,IF(COUNTIFS($Z478:AB478,#N/A)&gt;0,-999,AVERAGE($Z478:AB478)))</f>
        <v>-999</v>
      </c>
      <c r="L478" s="38">
        <f t="array" ref="L478">IF($B478=0,-999,IF(COUNTIFS($Z478:AC478,#N/A)&gt;0,-999,AVERAGE($Z478:AC478)))</f>
        <v>-999</v>
      </c>
      <c r="M478" s="38">
        <f t="shared" si="573"/>
        <v>-999</v>
      </c>
      <c r="N478" s="38">
        <f t="shared" si="560"/>
        <v>-999</v>
      </c>
      <c r="O478" s="38">
        <f t="shared" si="561"/>
        <v>-999</v>
      </c>
      <c r="P478" s="38">
        <f t="shared" si="562"/>
        <v>-999</v>
      </c>
      <c r="Q478" s="37">
        <f t="shared" si="574"/>
        <v>0</v>
      </c>
      <c r="R478" s="37">
        <f t="shared" si="550"/>
        <v>0</v>
      </c>
      <c r="S478" s="37">
        <f t="shared" si="551"/>
        <v>0</v>
      </c>
      <c r="T478" s="37">
        <f t="shared" si="552"/>
        <v>0</v>
      </c>
      <c r="U478" s="37">
        <f t="shared" si="575"/>
        <v>2018</v>
      </c>
      <c r="V478" s="37">
        <f t="shared" ref="V478:X478" si="584">U478-1</f>
        <v>2017</v>
      </c>
      <c r="W478" s="37">
        <f t="shared" si="584"/>
        <v>2016</v>
      </c>
      <c r="X478" s="37">
        <f t="shared" si="584"/>
        <v>2015</v>
      </c>
      <c r="Y478" s="39"/>
      <c r="Z478" s="62" t="e">
        <f>IFERROR(IF($B478=0,#N/A,AVERAGEIFS(INDEX(DATOS,0,$C478),INDEX(DATOS,0,$C478),"&lt;&gt;#N/D",INDEX(DATOS,0,$L$2),0,INDEX(DATOS,0,$M$2),1,INDEX(DATOS,0,$N$2),U478,INDEX(DATOS,0,$O$2),$D478)),#N/A)</f>
        <v>#N/A</v>
      </c>
      <c r="AA478" s="62" t="e">
        <f>IFERROR(IF($B478=0,#N/A,AVERAGEIFS(INDEX(DATOS,0,$C478),INDEX(DATOS,0,$C478),"&lt;&gt;#N/D",INDEX(DATOS,0,$L$2),0,INDEX(DATOS,0,$M$2),1,INDEX(DATOS,0,$N$2),V478,INDEX(DATOS,0,$O$2),$D478)),#N/A)</f>
        <v>#N/A</v>
      </c>
      <c r="AB478" s="62" t="e">
        <f>IFERROR(IF($B478=0,#N/A,AVERAGEIFS(INDEX(DATOS,0,$C478),INDEX(DATOS,0,$C478),"&lt;&gt;#N/D",INDEX(DATOS,0,$L$2),0,INDEX(DATOS,0,$M$2),1,INDEX(DATOS,0,$N$2),W478,INDEX(DATOS,0,$O$2),$D478)),#N/A)</f>
        <v>#N/A</v>
      </c>
      <c r="AC478" s="62" t="e">
        <f>IFERROR(IF($B478=0,#N/A,AVERAGEIFS(INDEX(DATOS,0,$C478),INDEX(DATOS,0,$C478),"&lt;&gt;#N/D",INDEX(DATOS,0,$L$2),0,INDEX(DATOS,0,$M$2),1,INDEX(DATOS,0,$N$2),X478,INDEX(DATOS,0,$O$2),$D478)),#N/A)</f>
        <v>#N/A</v>
      </c>
      <c r="AD478" s="33"/>
      <c r="AE478" s="40" t="e">
        <f>IFERROR(IF(ISNA(Z478),#N/A,IF(I478=0,0,_xlfn.STDEV.P($Z478:Z478)/I478*100)),#N/A)</f>
        <v>#N/A</v>
      </c>
      <c r="AF478" s="40" t="e">
        <f>IFERROR(IF(ISNA(AA478),#N/A,IF(J478=0,0,_xlfn.STDEV.P($Z478:AA478)/J478*100)),#N/A)</f>
        <v>#N/A</v>
      </c>
      <c r="AG478" s="40" t="e">
        <f>IFERROR(IF(ISNA(AB478),#N/A,IF(K478=0,0,_xlfn.STDEV.P($Z478:AB478)/K478*100)),#N/A)</f>
        <v>#N/A</v>
      </c>
      <c r="AH478" s="40" t="e">
        <f>IFERROR(IF(ISNA(AC478),#N/A,IF(L478=0,0,_xlfn.STDEV.P($Z478:AC478)/L478*100)),#N/A)</f>
        <v>#N/A</v>
      </c>
      <c r="AI478" s="40"/>
    </row>
    <row r="479" spans="1:35" x14ac:dyDescent="0.35">
      <c r="A479">
        <f t="shared" si="577"/>
        <v>73</v>
      </c>
      <c r="B479" s="35">
        <f t="array" ref="B479">IF(B478=0,0,MIN(IF(INDEX(DATOS,0,$N$2)=$U479,IF(ISNUMBER(INDEX(DATOS,0,$C479)),IF(INDEX(DATOS,0,$L$2)=0,IF(INDEX(DATOS,0,$M$2)=1,IF(ISNA(MATCH(INDEX(DATOS,0,$O$2),IF($E$7:E478=E479,$D$7:D478),0)),INDEX(DATOS,0,$K$2))))))))</f>
        <v>0</v>
      </c>
      <c r="C479" s="32">
        <f t="shared" si="578"/>
        <v>20</v>
      </c>
      <c r="D479" s="34" t="str">
        <f>IF($B479=0,"--",INDEX(DATOS,$B479,O$2))</f>
        <v>--</v>
      </c>
      <c r="E479" s="64" t="s">
        <v>1</v>
      </c>
      <c r="F479" s="36" t="str">
        <f t="shared" si="523"/>
        <v>--</v>
      </c>
      <c r="G479" s="109" t="e">
        <f>VLOOKUP($D479,LOC_UNICOS,G$2,0)</f>
        <v>#N/A</v>
      </c>
      <c r="H479" s="109" t="e">
        <f>VLOOKUP($D479,LOC_UNICOS,H$2,0)</f>
        <v>#N/A</v>
      </c>
      <c r="I479" s="38">
        <f t="array" ref="I479">IF($B479=0,-999,IF(COUNTIFS($Z479:Z479,#N/A)&gt;0,-999,AVERAGE($Z479:Z479)))</f>
        <v>-999</v>
      </c>
      <c r="J479" s="38">
        <f t="array" ref="J479">IF($B479=0,-999,IF(COUNTIFS($Z479:AA479,#N/A)&gt;0,-999,AVERAGE($Z479:AA479)))</f>
        <v>-999</v>
      </c>
      <c r="K479" s="38">
        <f t="array" ref="K479">IF($B479=0,-999,IF(COUNTIFS($Z479:AB479,#N/A)&gt;0,-999,AVERAGE($Z479:AB479)))</f>
        <v>-999</v>
      </c>
      <c r="L479" s="38">
        <f t="array" ref="L479">IF($B479=0,-999,IF(COUNTIFS($Z479:AC479,#N/A)&gt;0,-999,AVERAGE($Z479:AC479)))</f>
        <v>-999</v>
      </c>
      <c r="M479" s="38">
        <f t="shared" si="573"/>
        <v>-999</v>
      </c>
      <c r="N479" s="38">
        <f t="shared" si="560"/>
        <v>-999</v>
      </c>
      <c r="O479" s="38">
        <f t="shared" si="561"/>
        <v>-999</v>
      </c>
      <c r="P479" s="38">
        <f t="shared" si="562"/>
        <v>-999</v>
      </c>
      <c r="Q479" s="37">
        <f t="shared" si="574"/>
        <v>0</v>
      </c>
      <c r="R479" s="37">
        <f t="shared" si="550"/>
        <v>0</v>
      </c>
      <c r="S479" s="37">
        <f t="shared" si="551"/>
        <v>0</v>
      </c>
      <c r="T479" s="37">
        <f t="shared" si="552"/>
        <v>0</v>
      </c>
      <c r="U479" s="37">
        <f t="shared" si="575"/>
        <v>2018</v>
      </c>
      <c r="V479" s="37">
        <f t="shared" ref="V479:X479" si="585">U479-1</f>
        <v>2017</v>
      </c>
      <c r="W479" s="37">
        <f t="shared" si="585"/>
        <v>2016</v>
      </c>
      <c r="X479" s="37">
        <f t="shared" si="585"/>
        <v>2015</v>
      </c>
      <c r="Y479" s="39"/>
      <c r="Z479" s="62" t="e">
        <f>IFERROR(IF($B479=0,#N/A,AVERAGEIFS(INDEX(DATOS,0,$C479),INDEX(DATOS,0,$C479),"&lt;&gt;#N/D",INDEX(DATOS,0,$L$2),0,INDEX(DATOS,0,$M$2),1,INDEX(DATOS,0,$N$2),U479,INDEX(DATOS,0,$O$2),$D479)),#N/A)</f>
        <v>#N/A</v>
      </c>
      <c r="AA479" s="62" t="e">
        <f>IFERROR(IF($B479=0,#N/A,AVERAGEIFS(INDEX(DATOS,0,$C479),INDEX(DATOS,0,$C479),"&lt;&gt;#N/D",INDEX(DATOS,0,$L$2),0,INDEX(DATOS,0,$M$2),1,INDEX(DATOS,0,$N$2),V479,INDEX(DATOS,0,$O$2),$D479)),#N/A)</f>
        <v>#N/A</v>
      </c>
      <c r="AB479" s="62" t="e">
        <f>IFERROR(IF($B479=0,#N/A,AVERAGEIFS(INDEX(DATOS,0,$C479),INDEX(DATOS,0,$C479),"&lt;&gt;#N/D",INDEX(DATOS,0,$L$2),0,INDEX(DATOS,0,$M$2),1,INDEX(DATOS,0,$N$2),W479,INDEX(DATOS,0,$O$2),$D479)),#N/A)</f>
        <v>#N/A</v>
      </c>
      <c r="AC479" s="62" t="e">
        <f>IFERROR(IF($B479=0,#N/A,AVERAGEIFS(INDEX(DATOS,0,$C479),INDEX(DATOS,0,$C479),"&lt;&gt;#N/D",INDEX(DATOS,0,$L$2),0,INDEX(DATOS,0,$M$2),1,INDEX(DATOS,0,$N$2),X479,INDEX(DATOS,0,$O$2),$D479)),#N/A)</f>
        <v>#N/A</v>
      </c>
      <c r="AD479" s="33"/>
      <c r="AE479" s="40" t="e">
        <f>IFERROR(IF(ISNA(Z479),#N/A,IF(I479=0,0,_xlfn.STDEV.P($Z479:Z479)/I479*100)),#N/A)</f>
        <v>#N/A</v>
      </c>
      <c r="AF479" s="40" t="e">
        <f>IFERROR(IF(ISNA(AA479),#N/A,IF(J479=0,0,_xlfn.STDEV.P($Z479:AA479)/J479*100)),#N/A)</f>
        <v>#N/A</v>
      </c>
      <c r="AG479" s="40" t="e">
        <f>IFERROR(IF(ISNA(AB479),#N/A,IF(K479=0,0,_xlfn.STDEV.P($Z479:AB479)/K479*100)),#N/A)</f>
        <v>#N/A</v>
      </c>
      <c r="AH479" s="40" t="e">
        <f>IFERROR(IF(ISNA(AC479),#N/A,IF(L479=0,0,_xlfn.STDEV.P($Z479:AC479)/L479*100)),#N/A)</f>
        <v>#N/A</v>
      </c>
      <c r="AI479" s="40"/>
    </row>
    <row r="480" spans="1:35" x14ac:dyDescent="0.35">
      <c r="A480">
        <f t="shared" si="577"/>
        <v>74</v>
      </c>
      <c r="B480" s="35">
        <f t="array" ref="B480">IF(B479=0,0,MIN(IF(INDEX(DATOS,0,$N$2)=$U480,IF(ISNUMBER(INDEX(DATOS,0,$C480)),IF(INDEX(DATOS,0,$L$2)=0,IF(INDEX(DATOS,0,$M$2)=1,IF(ISNA(MATCH(INDEX(DATOS,0,$O$2),IF($E$7:E479=E480,$D$7:D479),0)),INDEX(DATOS,0,$K$2))))))))</f>
        <v>0</v>
      </c>
      <c r="C480" s="32">
        <f t="shared" si="578"/>
        <v>20</v>
      </c>
      <c r="D480" s="34" t="str">
        <f>IF($B480=0,"--",INDEX(DATOS,$B480,O$2))</f>
        <v>--</v>
      </c>
      <c r="E480" s="64" t="s">
        <v>1</v>
      </c>
      <c r="F480" s="36" t="str">
        <f t="shared" si="523"/>
        <v>--</v>
      </c>
      <c r="G480" s="109" t="e">
        <f>VLOOKUP($D480,LOC_UNICOS,G$2,0)</f>
        <v>#N/A</v>
      </c>
      <c r="H480" s="109" t="e">
        <f>VLOOKUP($D480,LOC_UNICOS,H$2,0)</f>
        <v>#N/A</v>
      </c>
      <c r="I480" s="38">
        <f t="array" ref="I480">IF($B480=0,-999,IF(COUNTIFS($Z480:Z480,#N/A)&gt;0,-999,AVERAGE($Z480:Z480)))</f>
        <v>-999</v>
      </c>
      <c r="J480" s="38">
        <f t="array" ref="J480">IF($B480=0,-999,IF(COUNTIFS($Z480:AA480,#N/A)&gt;0,-999,AVERAGE($Z480:AA480)))</f>
        <v>-999</v>
      </c>
      <c r="K480" s="38">
        <f t="array" ref="K480">IF($B480=0,-999,IF(COUNTIFS($Z480:AB480,#N/A)&gt;0,-999,AVERAGE($Z480:AB480)))</f>
        <v>-999</v>
      </c>
      <c r="L480" s="38">
        <f t="array" ref="L480">IF($B480=0,-999,IF(COUNTIFS($Z480:AC480,#N/A)&gt;0,-999,AVERAGE($Z480:AC480)))</f>
        <v>-999</v>
      </c>
      <c r="M480" s="38">
        <f t="shared" si="573"/>
        <v>-999</v>
      </c>
      <c r="N480" s="38">
        <f t="shared" si="560"/>
        <v>-999</v>
      </c>
      <c r="O480" s="38">
        <f t="shared" si="561"/>
        <v>-999</v>
      </c>
      <c r="P480" s="38">
        <f t="shared" si="562"/>
        <v>-999</v>
      </c>
      <c r="Q480" s="37">
        <f t="shared" si="574"/>
        <v>0</v>
      </c>
      <c r="R480" s="37">
        <f t="shared" si="550"/>
        <v>0</v>
      </c>
      <c r="S480" s="37">
        <f t="shared" si="551"/>
        <v>0</v>
      </c>
      <c r="T480" s="37">
        <f t="shared" si="552"/>
        <v>0</v>
      </c>
      <c r="U480" s="37">
        <f t="shared" si="575"/>
        <v>2018</v>
      </c>
      <c r="V480" s="37">
        <f t="shared" ref="V480:X480" si="586">U480-1</f>
        <v>2017</v>
      </c>
      <c r="W480" s="37">
        <f t="shared" si="586"/>
        <v>2016</v>
      </c>
      <c r="X480" s="37">
        <f t="shared" si="586"/>
        <v>2015</v>
      </c>
      <c r="Y480" s="39"/>
      <c r="Z480" s="62" t="e">
        <f>IFERROR(IF($B480=0,#N/A,AVERAGEIFS(INDEX(DATOS,0,$C480),INDEX(DATOS,0,$C480),"&lt;&gt;#N/D",INDEX(DATOS,0,$L$2),0,INDEX(DATOS,0,$M$2),1,INDEX(DATOS,0,$N$2),U480,INDEX(DATOS,0,$O$2),$D480)),#N/A)</f>
        <v>#N/A</v>
      </c>
      <c r="AA480" s="62" t="e">
        <f>IFERROR(IF($B480=0,#N/A,AVERAGEIFS(INDEX(DATOS,0,$C480),INDEX(DATOS,0,$C480),"&lt;&gt;#N/D",INDEX(DATOS,0,$L$2),0,INDEX(DATOS,0,$M$2),1,INDEX(DATOS,0,$N$2),V480,INDEX(DATOS,0,$O$2),$D480)),#N/A)</f>
        <v>#N/A</v>
      </c>
      <c r="AB480" s="62" t="e">
        <f>IFERROR(IF($B480=0,#N/A,AVERAGEIFS(INDEX(DATOS,0,$C480),INDEX(DATOS,0,$C480),"&lt;&gt;#N/D",INDEX(DATOS,0,$L$2),0,INDEX(DATOS,0,$M$2),1,INDEX(DATOS,0,$N$2),W480,INDEX(DATOS,0,$O$2),$D480)),#N/A)</f>
        <v>#N/A</v>
      </c>
      <c r="AC480" s="62" t="e">
        <f>IFERROR(IF($B480=0,#N/A,AVERAGEIFS(INDEX(DATOS,0,$C480),INDEX(DATOS,0,$C480),"&lt;&gt;#N/D",INDEX(DATOS,0,$L$2),0,INDEX(DATOS,0,$M$2),1,INDEX(DATOS,0,$N$2),X480,INDEX(DATOS,0,$O$2),$D480)),#N/A)</f>
        <v>#N/A</v>
      </c>
      <c r="AD480" s="33"/>
      <c r="AE480" s="40" t="e">
        <f>IFERROR(IF(ISNA(Z480),#N/A,IF(I480=0,0,_xlfn.STDEV.P($Z480:Z480)/I480*100)),#N/A)</f>
        <v>#N/A</v>
      </c>
      <c r="AF480" s="40" t="e">
        <f>IFERROR(IF(ISNA(AA480),#N/A,IF(J480=0,0,_xlfn.STDEV.P($Z480:AA480)/J480*100)),#N/A)</f>
        <v>#N/A</v>
      </c>
      <c r="AG480" s="40" t="e">
        <f>IFERROR(IF(ISNA(AB480),#N/A,IF(K480=0,0,_xlfn.STDEV.P($Z480:AB480)/K480*100)),#N/A)</f>
        <v>#N/A</v>
      </c>
      <c r="AH480" s="40" t="e">
        <f>IFERROR(IF(ISNA(AC480),#N/A,IF(L480=0,0,_xlfn.STDEV.P($Z480:AC480)/L480*100)),#N/A)</f>
        <v>#N/A</v>
      </c>
      <c r="AI480" s="40"/>
    </row>
    <row r="481" spans="1:35" x14ac:dyDescent="0.35">
      <c r="A481">
        <f t="shared" si="577"/>
        <v>75</v>
      </c>
      <c r="B481" s="35">
        <f t="array" ref="B481">IF(B480=0,0,MIN(IF(INDEX(DATOS,0,$N$2)=$U481,IF(ISNUMBER(INDEX(DATOS,0,$C481)),IF(INDEX(DATOS,0,$L$2)=0,IF(INDEX(DATOS,0,$M$2)=1,IF(ISNA(MATCH(INDEX(DATOS,0,$O$2),IF($E$7:E480=E481,$D$7:D480),0)),INDEX(DATOS,0,$K$2))))))))</f>
        <v>0</v>
      </c>
      <c r="C481" s="32">
        <f t="shared" si="578"/>
        <v>20</v>
      </c>
      <c r="D481" s="34" t="str">
        <f>IF($B481=0,"--",INDEX(DATOS,$B481,O$2))</f>
        <v>--</v>
      </c>
      <c r="E481" s="64" t="s">
        <v>1</v>
      </c>
      <c r="F481" s="36" t="str">
        <f t="shared" si="523"/>
        <v>--</v>
      </c>
      <c r="G481" s="109" t="e">
        <f>VLOOKUP($D481,LOC_UNICOS,G$2,0)</f>
        <v>#N/A</v>
      </c>
      <c r="H481" s="109" t="e">
        <f>VLOOKUP($D481,LOC_UNICOS,H$2,0)</f>
        <v>#N/A</v>
      </c>
      <c r="I481" s="38">
        <f t="array" ref="I481">IF($B481=0,-999,IF(COUNTIFS($Z481:Z481,#N/A)&gt;0,-999,AVERAGE($Z481:Z481)))</f>
        <v>-999</v>
      </c>
      <c r="J481" s="38">
        <f t="array" ref="J481">IF($B481=0,-999,IF(COUNTIFS($Z481:AA481,#N/A)&gt;0,-999,AVERAGE($Z481:AA481)))</f>
        <v>-999</v>
      </c>
      <c r="K481" s="38">
        <f t="array" ref="K481">IF($B481=0,-999,IF(COUNTIFS($Z481:AB481,#N/A)&gt;0,-999,AVERAGE($Z481:AB481)))</f>
        <v>-999</v>
      </c>
      <c r="L481" s="38">
        <f t="array" ref="L481">IF($B481=0,-999,IF(COUNTIFS($Z481:AC481,#N/A)&gt;0,-999,AVERAGE($Z481:AC481)))</f>
        <v>-999</v>
      </c>
      <c r="M481" s="38">
        <f t="shared" si="573"/>
        <v>-999</v>
      </c>
      <c r="N481" s="38">
        <f t="shared" si="560"/>
        <v>-999</v>
      </c>
      <c r="O481" s="38">
        <f t="shared" si="561"/>
        <v>-999</v>
      </c>
      <c r="P481" s="38">
        <f t="shared" si="562"/>
        <v>-999</v>
      </c>
      <c r="Q481" s="37">
        <f t="shared" si="574"/>
        <v>0</v>
      </c>
      <c r="R481" s="37">
        <f t="shared" si="550"/>
        <v>0</v>
      </c>
      <c r="S481" s="37">
        <f t="shared" si="551"/>
        <v>0</v>
      </c>
      <c r="T481" s="37">
        <f t="shared" si="552"/>
        <v>0</v>
      </c>
      <c r="U481" s="37">
        <f t="shared" si="575"/>
        <v>2018</v>
      </c>
      <c r="V481" s="37">
        <f t="shared" ref="V481:X481" si="587">U481-1</f>
        <v>2017</v>
      </c>
      <c r="W481" s="37">
        <f t="shared" si="587"/>
        <v>2016</v>
      </c>
      <c r="X481" s="37">
        <f t="shared" si="587"/>
        <v>2015</v>
      </c>
      <c r="Y481" s="39"/>
      <c r="Z481" s="62" t="e">
        <f>IFERROR(IF($B481=0,#N/A,AVERAGEIFS(INDEX(DATOS,0,$C481),INDEX(DATOS,0,$C481),"&lt;&gt;#N/D",INDEX(DATOS,0,$L$2),0,INDEX(DATOS,0,$M$2),1,INDEX(DATOS,0,$N$2),U481,INDEX(DATOS,0,$O$2),$D481)),#N/A)</f>
        <v>#N/A</v>
      </c>
      <c r="AA481" s="62" t="e">
        <f>IFERROR(IF($B481=0,#N/A,AVERAGEIFS(INDEX(DATOS,0,$C481),INDEX(DATOS,0,$C481),"&lt;&gt;#N/D",INDEX(DATOS,0,$L$2),0,INDEX(DATOS,0,$M$2),1,INDEX(DATOS,0,$N$2),V481,INDEX(DATOS,0,$O$2),$D481)),#N/A)</f>
        <v>#N/A</v>
      </c>
      <c r="AB481" s="62" t="e">
        <f>IFERROR(IF($B481=0,#N/A,AVERAGEIFS(INDEX(DATOS,0,$C481),INDEX(DATOS,0,$C481),"&lt;&gt;#N/D",INDEX(DATOS,0,$L$2),0,INDEX(DATOS,0,$M$2),1,INDEX(DATOS,0,$N$2),W481,INDEX(DATOS,0,$O$2),$D481)),#N/A)</f>
        <v>#N/A</v>
      </c>
      <c r="AC481" s="62" t="e">
        <f>IFERROR(IF($B481=0,#N/A,AVERAGEIFS(INDEX(DATOS,0,$C481),INDEX(DATOS,0,$C481),"&lt;&gt;#N/D",INDEX(DATOS,0,$L$2),0,INDEX(DATOS,0,$M$2),1,INDEX(DATOS,0,$N$2),X481,INDEX(DATOS,0,$O$2),$D481)),#N/A)</f>
        <v>#N/A</v>
      </c>
      <c r="AD481" s="33"/>
      <c r="AE481" s="40" t="e">
        <f>IFERROR(IF(ISNA(Z481),#N/A,IF(I481=0,0,_xlfn.STDEV.P($Z481:Z481)/I481*100)),#N/A)</f>
        <v>#N/A</v>
      </c>
      <c r="AF481" s="40" t="e">
        <f>IFERROR(IF(ISNA(AA481),#N/A,IF(J481=0,0,_xlfn.STDEV.P($Z481:AA481)/J481*100)),#N/A)</f>
        <v>#N/A</v>
      </c>
      <c r="AG481" s="40" t="e">
        <f>IFERROR(IF(ISNA(AB481),#N/A,IF(K481=0,0,_xlfn.STDEV.P($Z481:AB481)/K481*100)),#N/A)</f>
        <v>#N/A</v>
      </c>
      <c r="AH481" s="40" t="e">
        <f>IFERROR(IF(ISNA(AC481),#N/A,IF(L481=0,0,_xlfn.STDEV.P($Z481:AC481)/L481*100)),#N/A)</f>
        <v>#N/A</v>
      </c>
      <c r="AI481" s="40"/>
    </row>
    <row r="482" spans="1:35" x14ac:dyDescent="0.35">
      <c r="A482">
        <f t="shared" si="577"/>
        <v>76</v>
      </c>
      <c r="B482" s="35">
        <f t="array" ref="B482">IF(B481=0,0,MIN(IF(INDEX(DATOS,0,$N$2)=$U482,IF(ISNUMBER(INDEX(DATOS,0,$C482)),IF(INDEX(DATOS,0,$L$2)=0,IF(INDEX(DATOS,0,$M$2)=1,IF(ISNA(MATCH(INDEX(DATOS,0,$O$2),IF($E$7:E481=E482,$D$7:D481),0)),INDEX(DATOS,0,$K$2))))))))</f>
        <v>0</v>
      </c>
      <c r="C482" s="32">
        <f t="shared" si="578"/>
        <v>20</v>
      </c>
      <c r="D482" s="34" t="str">
        <f>IF($B482=0,"--",INDEX(DATOS,$B482,O$2))</f>
        <v>--</v>
      </c>
      <c r="E482" s="64" t="s">
        <v>1</v>
      </c>
      <c r="F482" s="36" t="str">
        <f t="shared" si="523"/>
        <v>--</v>
      </c>
      <c r="G482" s="109" t="e">
        <f>VLOOKUP($D482,LOC_UNICOS,G$2,0)</f>
        <v>#N/A</v>
      </c>
      <c r="H482" s="109" t="e">
        <f>VLOOKUP($D482,LOC_UNICOS,H$2,0)</f>
        <v>#N/A</v>
      </c>
      <c r="I482" s="38">
        <f t="array" ref="I482">IF($B482=0,-999,IF(COUNTIFS($Z482:Z482,#N/A)&gt;0,-999,AVERAGE($Z482:Z482)))</f>
        <v>-999</v>
      </c>
      <c r="J482" s="38">
        <f t="array" ref="J482">IF($B482=0,-999,IF(COUNTIFS($Z482:AA482,#N/A)&gt;0,-999,AVERAGE($Z482:AA482)))</f>
        <v>-999</v>
      </c>
      <c r="K482" s="38">
        <f t="array" ref="K482">IF($B482=0,-999,IF(COUNTIFS($Z482:AB482,#N/A)&gt;0,-999,AVERAGE($Z482:AB482)))</f>
        <v>-999</v>
      </c>
      <c r="L482" s="38">
        <f t="array" ref="L482">IF($B482=0,-999,IF(COUNTIFS($Z482:AC482,#N/A)&gt;0,-999,AVERAGE($Z482:AC482)))</f>
        <v>-999</v>
      </c>
      <c r="M482" s="38">
        <f t="shared" si="573"/>
        <v>-999</v>
      </c>
      <c r="N482" s="38">
        <f t="shared" si="560"/>
        <v>-999</v>
      </c>
      <c r="O482" s="38">
        <f t="shared" si="561"/>
        <v>-999</v>
      </c>
      <c r="P482" s="38">
        <f t="shared" si="562"/>
        <v>-999</v>
      </c>
      <c r="Q482" s="37">
        <f t="shared" si="574"/>
        <v>0</v>
      </c>
      <c r="R482" s="37">
        <f t="shared" si="550"/>
        <v>0</v>
      </c>
      <c r="S482" s="37">
        <f t="shared" si="551"/>
        <v>0</v>
      </c>
      <c r="T482" s="37">
        <f t="shared" si="552"/>
        <v>0</v>
      </c>
      <c r="U482" s="37">
        <f t="shared" si="575"/>
        <v>2018</v>
      </c>
      <c r="V482" s="37">
        <f t="shared" ref="V482:X482" si="588">U482-1</f>
        <v>2017</v>
      </c>
      <c r="W482" s="37">
        <f t="shared" si="588"/>
        <v>2016</v>
      </c>
      <c r="X482" s="37">
        <f t="shared" si="588"/>
        <v>2015</v>
      </c>
      <c r="Y482" s="39"/>
      <c r="Z482" s="62" t="e">
        <f>IFERROR(IF($B482=0,#N/A,AVERAGEIFS(INDEX(DATOS,0,$C482),INDEX(DATOS,0,$C482),"&lt;&gt;#N/D",INDEX(DATOS,0,$L$2),0,INDEX(DATOS,0,$M$2),1,INDEX(DATOS,0,$N$2),U482,INDEX(DATOS,0,$O$2),$D482)),#N/A)</f>
        <v>#N/A</v>
      </c>
      <c r="AA482" s="62" t="e">
        <f>IFERROR(IF($B482=0,#N/A,AVERAGEIFS(INDEX(DATOS,0,$C482),INDEX(DATOS,0,$C482),"&lt;&gt;#N/D",INDEX(DATOS,0,$L$2),0,INDEX(DATOS,0,$M$2),1,INDEX(DATOS,0,$N$2),V482,INDEX(DATOS,0,$O$2),$D482)),#N/A)</f>
        <v>#N/A</v>
      </c>
      <c r="AB482" s="62" t="e">
        <f>IFERROR(IF($B482=0,#N/A,AVERAGEIFS(INDEX(DATOS,0,$C482),INDEX(DATOS,0,$C482),"&lt;&gt;#N/D",INDEX(DATOS,0,$L$2),0,INDEX(DATOS,0,$M$2),1,INDEX(DATOS,0,$N$2),W482,INDEX(DATOS,0,$O$2),$D482)),#N/A)</f>
        <v>#N/A</v>
      </c>
      <c r="AC482" s="62" t="e">
        <f>IFERROR(IF($B482=0,#N/A,AVERAGEIFS(INDEX(DATOS,0,$C482),INDEX(DATOS,0,$C482),"&lt;&gt;#N/D",INDEX(DATOS,0,$L$2),0,INDEX(DATOS,0,$M$2),1,INDEX(DATOS,0,$N$2),X482,INDEX(DATOS,0,$O$2),$D482)),#N/A)</f>
        <v>#N/A</v>
      </c>
      <c r="AD482" s="33"/>
      <c r="AE482" s="40" t="e">
        <f>IFERROR(IF(ISNA(Z482),#N/A,IF(I482=0,0,_xlfn.STDEV.P($Z482:Z482)/I482*100)),#N/A)</f>
        <v>#N/A</v>
      </c>
      <c r="AF482" s="40" t="e">
        <f>IFERROR(IF(ISNA(AA482),#N/A,IF(J482=0,0,_xlfn.STDEV.P($Z482:AA482)/J482*100)),#N/A)</f>
        <v>#N/A</v>
      </c>
      <c r="AG482" s="40" t="e">
        <f>IFERROR(IF(ISNA(AB482),#N/A,IF(K482=0,0,_xlfn.STDEV.P($Z482:AB482)/K482*100)),#N/A)</f>
        <v>#N/A</v>
      </c>
      <c r="AH482" s="40" t="e">
        <f>IFERROR(IF(ISNA(AC482),#N/A,IF(L482=0,0,_xlfn.STDEV.P($Z482:AC482)/L482*100)),#N/A)</f>
        <v>#N/A</v>
      </c>
      <c r="AI482" s="40"/>
    </row>
    <row r="483" spans="1:35" x14ac:dyDescent="0.35">
      <c r="A483">
        <f t="shared" si="577"/>
        <v>77</v>
      </c>
      <c r="B483" s="35">
        <f t="array" ref="B483">IF(B482=0,0,MIN(IF(INDEX(DATOS,0,$N$2)=$U483,IF(ISNUMBER(INDEX(DATOS,0,$C483)),IF(INDEX(DATOS,0,$L$2)=0,IF(INDEX(DATOS,0,$M$2)=1,IF(ISNA(MATCH(INDEX(DATOS,0,$O$2),IF($E$7:E482=E483,$D$7:D482),0)),INDEX(DATOS,0,$K$2))))))))</f>
        <v>0</v>
      </c>
      <c r="C483" s="32">
        <f t="shared" si="578"/>
        <v>20</v>
      </c>
      <c r="D483" s="34" t="str">
        <f>IF($B483=0,"--",INDEX(DATOS,$B483,O$2))</f>
        <v>--</v>
      </c>
      <c r="E483" s="64" t="s">
        <v>1</v>
      </c>
      <c r="F483" s="36" t="str">
        <f t="shared" si="523"/>
        <v>--</v>
      </c>
      <c r="G483" s="109" t="e">
        <f>VLOOKUP($D483,LOC_UNICOS,G$2,0)</f>
        <v>#N/A</v>
      </c>
      <c r="H483" s="109" t="e">
        <f>VLOOKUP($D483,LOC_UNICOS,H$2,0)</f>
        <v>#N/A</v>
      </c>
      <c r="I483" s="38">
        <f t="array" ref="I483">IF($B483=0,-999,IF(COUNTIFS($Z483:Z483,#N/A)&gt;0,-999,AVERAGE($Z483:Z483)))</f>
        <v>-999</v>
      </c>
      <c r="J483" s="38">
        <f t="array" ref="J483">IF($B483=0,-999,IF(COUNTIFS($Z483:AA483,#N/A)&gt;0,-999,AVERAGE($Z483:AA483)))</f>
        <v>-999</v>
      </c>
      <c r="K483" s="38">
        <f t="array" ref="K483">IF($B483=0,-999,IF(COUNTIFS($Z483:AB483,#N/A)&gt;0,-999,AVERAGE($Z483:AB483)))</f>
        <v>-999</v>
      </c>
      <c r="L483" s="38">
        <f t="array" ref="L483">IF($B483=0,-999,IF(COUNTIFS($Z483:AC483,#N/A)&gt;0,-999,AVERAGE($Z483:AC483)))</f>
        <v>-999</v>
      </c>
      <c r="M483" s="38">
        <f t="shared" si="573"/>
        <v>-999</v>
      </c>
      <c r="N483" s="38">
        <f t="shared" si="560"/>
        <v>-999</v>
      </c>
      <c r="O483" s="38">
        <f t="shared" si="561"/>
        <v>-999</v>
      </c>
      <c r="P483" s="38">
        <f t="shared" si="562"/>
        <v>-999</v>
      </c>
      <c r="Q483" s="37">
        <f t="shared" si="574"/>
        <v>0</v>
      </c>
      <c r="R483" s="37">
        <f t="shared" si="550"/>
        <v>0</v>
      </c>
      <c r="S483" s="37">
        <f t="shared" si="551"/>
        <v>0</v>
      </c>
      <c r="T483" s="37">
        <f t="shared" si="552"/>
        <v>0</v>
      </c>
      <c r="U483" s="37">
        <f t="shared" si="575"/>
        <v>2018</v>
      </c>
      <c r="V483" s="37">
        <f t="shared" ref="V483:X483" si="589">U483-1</f>
        <v>2017</v>
      </c>
      <c r="W483" s="37">
        <f t="shared" si="589"/>
        <v>2016</v>
      </c>
      <c r="X483" s="37">
        <f t="shared" si="589"/>
        <v>2015</v>
      </c>
      <c r="Y483" s="39"/>
      <c r="Z483" s="62" t="e">
        <f>IFERROR(IF($B483=0,#N/A,AVERAGEIFS(INDEX(DATOS,0,$C483),INDEX(DATOS,0,$C483),"&lt;&gt;#N/D",INDEX(DATOS,0,$L$2),0,INDEX(DATOS,0,$M$2),1,INDEX(DATOS,0,$N$2),U483,INDEX(DATOS,0,$O$2),$D483)),#N/A)</f>
        <v>#N/A</v>
      </c>
      <c r="AA483" s="62" t="e">
        <f>IFERROR(IF($B483=0,#N/A,AVERAGEIFS(INDEX(DATOS,0,$C483),INDEX(DATOS,0,$C483),"&lt;&gt;#N/D",INDEX(DATOS,0,$L$2),0,INDEX(DATOS,0,$M$2),1,INDEX(DATOS,0,$N$2),V483,INDEX(DATOS,0,$O$2),$D483)),#N/A)</f>
        <v>#N/A</v>
      </c>
      <c r="AB483" s="62" t="e">
        <f>IFERROR(IF($B483=0,#N/A,AVERAGEIFS(INDEX(DATOS,0,$C483),INDEX(DATOS,0,$C483),"&lt;&gt;#N/D",INDEX(DATOS,0,$L$2),0,INDEX(DATOS,0,$M$2),1,INDEX(DATOS,0,$N$2),W483,INDEX(DATOS,0,$O$2),$D483)),#N/A)</f>
        <v>#N/A</v>
      </c>
      <c r="AC483" s="62" t="e">
        <f>IFERROR(IF($B483=0,#N/A,AVERAGEIFS(INDEX(DATOS,0,$C483),INDEX(DATOS,0,$C483),"&lt;&gt;#N/D",INDEX(DATOS,0,$L$2),0,INDEX(DATOS,0,$M$2),1,INDEX(DATOS,0,$N$2),X483,INDEX(DATOS,0,$O$2),$D483)),#N/A)</f>
        <v>#N/A</v>
      </c>
      <c r="AD483" s="33"/>
      <c r="AE483" s="40" t="e">
        <f>IFERROR(IF(ISNA(Z483),#N/A,IF(I483=0,0,_xlfn.STDEV.P($Z483:Z483)/I483*100)),#N/A)</f>
        <v>#N/A</v>
      </c>
      <c r="AF483" s="40" t="e">
        <f>IFERROR(IF(ISNA(AA483),#N/A,IF(J483=0,0,_xlfn.STDEV.P($Z483:AA483)/J483*100)),#N/A)</f>
        <v>#N/A</v>
      </c>
      <c r="AG483" s="40" t="e">
        <f>IFERROR(IF(ISNA(AB483),#N/A,IF(K483=0,0,_xlfn.STDEV.P($Z483:AB483)/K483*100)),#N/A)</f>
        <v>#N/A</v>
      </c>
      <c r="AH483" s="40" t="e">
        <f>IFERROR(IF(ISNA(AC483),#N/A,IF(L483=0,0,_xlfn.STDEV.P($Z483:AC483)/L483*100)),#N/A)</f>
        <v>#N/A</v>
      </c>
      <c r="AI483" s="40"/>
    </row>
    <row r="484" spans="1:35" x14ac:dyDescent="0.35">
      <c r="A484">
        <f t="shared" si="577"/>
        <v>78</v>
      </c>
      <c r="B484" s="35">
        <f t="array" ref="B484">IF(B483=0,0,MIN(IF(INDEX(DATOS,0,$N$2)=$U484,IF(ISNUMBER(INDEX(DATOS,0,$C484)),IF(INDEX(DATOS,0,$L$2)=0,IF(INDEX(DATOS,0,$M$2)=1,IF(ISNA(MATCH(INDEX(DATOS,0,$O$2),IF($E$7:E483=E484,$D$7:D483),0)),INDEX(DATOS,0,$K$2))))))))</f>
        <v>0</v>
      </c>
      <c r="C484" s="32">
        <f t="shared" si="578"/>
        <v>20</v>
      </c>
      <c r="D484" s="34" t="str">
        <f>IF($B484=0,"--",INDEX(DATOS,$B484,O$2))</f>
        <v>--</v>
      </c>
      <c r="E484" s="64" t="s">
        <v>1</v>
      </c>
      <c r="F484" s="36" t="str">
        <f t="shared" si="523"/>
        <v>--</v>
      </c>
      <c r="G484" s="109" t="e">
        <f>VLOOKUP($D484,LOC_UNICOS,G$2,0)</f>
        <v>#N/A</v>
      </c>
      <c r="H484" s="109" t="e">
        <f>VLOOKUP($D484,LOC_UNICOS,H$2,0)</f>
        <v>#N/A</v>
      </c>
      <c r="I484" s="38">
        <f t="array" ref="I484">IF($B484=0,-999,IF(COUNTIFS($Z484:Z484,#N/A)&gt;0,-999,AVERAGE($Z484:Z484)))</f>
        <v>-999</v>
      </c>
      <c r="J484" s="38">
        <f t="array" ref="J484">IF($B484=0,-999,IF(COUNTIFS($Z484:AA484,#N/A)&gt;0,-999,AVERAGE($Z484:AA484)))</f>
        <v>-999</v>
      </c>
      <c r="K484" s="38">
        <f t="array" ref="K484">IF($B484=0,-999,IF(COUNTIFS($Z484:AB484,#N/A)&gt;0,-999,AVERAGE($Z484:AB484)))</f>
        <v>-999</v>
      </c>
      <c r="L484" s="38">
        <f t="array" ref="L484">IF($B484=0,-999,IF(COUNTIFS($Z484:AC484,#N/A)&gt;0,-999,AVERAGE($Z484:AC484)))</f>
        <v>-999</v>
      </c>
      <c r="M484" s="38">
        <f t="shared" si="573"/>
        <v>-999</v>
      </c>
      <c r="N484" s="38">
        <f t="shared" si="560"/>
        <v>-999</v>
      </c>
      <c r="O484" s="38">
        <f t="shared" si="561"/>
        <v>-999</v>
      </c>
      <c r="P484" s="38">
        <f t="shared" si="562"/>
        <v>-999</v>
      </c>
      <c r="Q484" s="37">
        <f t="shared" si="574"/>
        <v>0</v>
      </c>
      <c r="R484" s="37">
        <f t="shared" si="550"/>
        <v>0</v>
      </c>
      <c r="S484" s="37">
        <f t="shared" si="551"/>
        <v>0</v>
      </c>
      <c r="T484" s="37">
        <f t="shared" si="552"/>
        <v>0</v>
      </c>
      <c r="U484" s="37">
        <f t="shared" si="575"/>
        <v>2018</v>
      </c>
      <c r="V484" s="37">
        <f t="shared" ref="V484:X484" si="590">U484-1</f>
        <v>2017</v>
      </c>
      <c r="W484" s="37">
        <f t="shared" si="590"/>
        <v>2016</v>
      </c>
      <c r="X484" s="37">
        <f t="shared" si="590"/>
        <v>2015</v>
      </c>
      <c r="Y484" s="39"/>
      <c r="Z484" s="62" t="e">
        <f>IFERROR(IF($B484=0,#N/A,AVERAGEIFS(INDEX(DATOS,0,$C484),INDEX(DATOS,0,$C484),"&lt;&gt;#N/D",INDEX(DATOS,0,$L$2),0,INDEX(DATOS,0,$M$2),1,INDEX(DATOS,0,$N$2),U484,INDEX(DATOS,0,$O$2),$D484)),#N/A)</f>
        <v>#N/A</v>
      </c>
      <c r="AA484" s="62" t="e">
        <f>IFERROR(IF($B484=0,#N/A,AVERAGEIFS(INDEX(DATOS,0,$C484),INDEX(DATOS,0,$C484),"&lt;&gt;#N/D",INDEX(DATOS,0,$L$2),0,INDEX(DATOS,0,$M$2),1,INDEX(DATOS,0,$N$2),V484,INDEX(DATOS,0,$O$2),$D484)),#N/A)</f>
        <v>#N/A</v>
      </c>
      <c r="AB484" s="62" t="e">
        <f>IFERROR(IF($B484=0,#N/A,AVERAGEIFS(INDEX(DATOS,0,$C484),INDEX(DATOS,0,$C484),"&lt;&gt;#N/D",INDEX(DATOS,0,$L$2),0,INDEX(DATOS,0,$M$2),1,INDEX(DATOS,0,$N$2),W484,INDEX(DATOS,0,$O$2),$D484)),#N/A)</f>
        <v>#N/A</v>
      </c>
      <c r="AC484" s="62" t="e">
        <f>IFERROR(IF($B484=0,#N/A,AVERAGEIFS(INDEX(DATOS,0,$C484),INDEX(DATOS,0,$C484),"&lt;&gt;#N/D",INDEX(DATOS,0,$L$2),0,INDEX(DATOS,0,$M$2),1,INDEX(DATOS,0,$N$2),X484,INDEX(DATOS,0,$O$2),$D484)),#N/A)</f>
        <v>#N/A</v>
      </c>
      <c r="AD484" s="33"/>
      <c r="AE484" s="40" t="e">
        <f>IFERROR(IF(ISNA(Z484),#N/A,IF(I484=0,0,_xlfn.STDEV.P($Z484:Z484)/I484*100)),#N/A)</f>
        <v>#N/A</v>
      </c>
      <c r="AF484" s="40" t="e">
        <f>IFERROR(IF(ISNA(AA484),#N/A,IF(J484=0,0,_xlfn.STDEV.P($Z484:AA484)/J484*100)),#N/A)</f>
        <v>#N/A</v>
      </c>
      <c r="AG484" s="40" t="e">
        <f>IFERROR(IF(ISNA(AB484),#N/A,IF(K484=0,0,_xlfn.STDEV.P($Z484:AB484)/K484*100)),#N/A)</f>
        <v>#N/A</v>
      </c>
      <c r="AH484" s="40" t="e">
        <f>IFERROR(IF(ISNA(AC484),#N/A,IF(L484=0,0,_xlfn.STDEV.P($Z484:AC484)/L484*100)),#N/A)</f>
        <v>#N/A</v>
      </c>
      <c r="AI484" s="40"/>
    </row>
    <row r="485" spans="1:35" x14ac:dyDescent="0.35">
      <c r="A485">
        <f t="shared" si="577"/>
        <v>79</v>
      </c>
      <c r="B485" s="35">
        <f t="array" ref="B485">IF(B484=0,0,MIN(IF(INDEX(DATOS,0,$N$2)=$U485,IF(ISNUMBER(INDEX(DATOS,0,$C485)),IF(INDEX(DATOS,0,$L$2)=0,IF(INDEX(DATOS,0,$M$2)=1,IF(ISNA(MATCH(INDEX(DATOS,0,$O$2),IF($E$7:E484=E485,$D$7:D484),0)),INDEX(DATOS,0,$K$2))))))))</f>
        <v>0</v>
      </c>
      <c r="C485" s="32">
        <f t="shared" si="578"/>
        <v>20</v>
      </c>
      <c r="D485" s="34" t="str">
        <f>IF($B485=0,"--",INDEX(DATOS,$B485,O$2))</f>
        <v>--</v>
      </c>
      <c r="E485" s="64" t="s">
        <v>1</v>
      </c>
      <c r="F485" s="36" t="str">
        <f t="shared" si="523"/>
        <v>--</v>
      </c>
      <c r="G485" s="109" t="e">
        <f>VLOOKUP($D485,LOC_UNICOS,G$2,0)</f>
        <v>#N/A</v>
      </c>
      <c r="H485" s="109" t="e">
        <f>VLOOKUP($D485,LOC_UNICOS,H$2,0)</f>
        <v>#N/A</v>
      </c>
      <c r="I485" s="38">
        <f t="array" ref="I485">IF($B485=0,-999,IF(COUNTIFS($Z485:Z485,#N/A)&gt;0,-999,AVERAGE($Z485:Z485)))</f>
        <v>-999</v>
      </c>
      <c r="J485" s="38">
        <f t="array" ref="J485">IF($B485=0,-999,IF(COUNTIFS($Z485:AA485,#N/A)&gt;0,-999,AVERAGE($Z485:AA485)))</f>
        <v>-999</v>
      </c>
      <c r="K485" s="38">
        <f t="array" ref="K485">IF($B485=0,-999,IF(COUNTIFS($Z485:AB485,#N/A)&gt;0,-999,AVERAGE($Z485:AB485)))</f>
        <v>-999</v>
      </c>
      <c r="L485" s="38">
        <f t="array" ref="L485">IF($B485=0,-999,IF(COUNTIFS($Z485:AC485,#N/A)&gt;0,-999,AVERAGE($Z485:AC485)))</f>
        <v>-999</v>
      </c>
      <c r="M485" s="38">
        <f t="shared" si="573"/>
        <v>-999</v>
      </c>
      <c r="N485" s="38">
        <f t="shared" si="560"/>
        <v>-999</v>
      </c>
      <c r="O485" s="38">
        <f t="shared" si="561"/>
        <v>-999</v>
      </c>
      <c r="P485" s="38">
        <f t="shared" si="562"/>
        <v>-999</v>
      </c>
      <c r="Q485" s="37">
        <f t="shared" si="574"/>
        <v>0</v>
      </c>
      <c r="R485" s="37">
        <f t="shared" si="550"/>
        <v>0</v>
      </c>
      <c r="S485" s="37">
        <f t="shared" si="551"/>
        <v>0</v>
      </c>
      <c r="T485" s="37">
        <f t="shared" si="552"/>
        <v>0</v>
      </c>
      <c r="U485" s="37">
        <f t="shared" si="575"/>
        <v>2018</v>
      </c>
      <c r="V485" s="37">
        <f t="shared" ref="V485:X485" si="591">U485-1</f>
        <v>2017</v>
      </c>
      <c r="W485" s="37">
        <f t="shared" si="591"/>
        <v>2016</v>
      </c>
      <c r="X485" s="37">
        <f t="shared" si="591"/>
        <v>2015</v>
      </c>
      <c r="Y485" s="39"/>
      <c r="Z485" s="62" t="e">
        <f>IFERROR(IF($B485=0,#N/A,AVERAGEIFS(INDEX(DATOS,0,$C485),INDEX(DATOS,0,$C485),"&lt;&gt;#N/D",INDEX(DATOS,0,$L$2),0,INDEX(DATOS,0,$M$2),1,INDEX(DATOS,0,$N$2),U485,INDEX(DATOS,0,$O$2),$D485)),#N/A)</f>
        <v>#N/A</v>
      </c>
      <c r="AA485" s="62" t="e">
        <f>IFERROR(IF($B485=0,#N/A,AVERAGEIFS(INDEX(DATOS,0,$C485),INDEX(DATOS,0,$C485),"&lt;&gt;#N/D",INDEX(DATOS,0,$L$2),0,INDEX(DATOS,0,$M$2),1,INDEX(DATOS,0,$N$2),V485,INDEX(DATOS,0,$O$2),$D485)),#N/A)</f>
        <v>#N/A</v>
      </c>
      <c r="AB485" s="62" t="e">
        <f>IFERROR(IF($B485=0,#N/A,AVERAGEIFS(INDEX(DATOS,0,$C485),INDEX(DATOS,0,$C485),"&lt;&gt;#N/D",INDEX(DATOS,0,$L$2),0,INDEX(DATOS,0,$M$2),1,INDEX(DATOS,0,$N$2),W485,INDEX(DATOS,0,$O$2),$D485)),#N/A)</f>
        <v>#N/A</v>
      </c>
      <c r="AC485" s="62" t="e">
        <f>IFERROR(IF($B485=0,#N/A,AVERAGEIFS(INDEX(DATOS,0,$C485),INDEX(DATOS,0,$C485),"&lt;&gt;#N/D",INDEX(DATOS,0,$L$2),0,INDEX(DATOS,0,$M$2),1,INDEX(DATOS,0,$N$2),X485,INDEX(DATOS,0,$O$2),$D485)),#N/A)</f>
        <v>#N/A</v>
      </c>
      <c r="AD485" s="33"/>
      <c r="AE485" s="40" t="e">
        <f>IFERROR(IF(ISNA(Z485),#N/A,IF(I485=0,0,_xlfn.STDEV.P($Z485:Z485)/I485*100)),#N/A)</f>
        <v>#N/A</v>
      </c>
      <c r="AF485" s="40" t="e">
        <f>IFERROR(IF(ISNA(AA485),#N/A,IF(J485=0,0,_xlfn.STDEV.P($Z485:AA485)/J485*100)),#N/A)</f>
        <v>#N/A</v>
      </c>
      <c r="AG485" s="40" t="e">
        <f>IFERROR(IF(ISNA(AB485),#N/A,IF(K485=0,0,_xlfn.STDEV.P($Z485:AB485)/K485*100)),#N/A)</f>
        <v>#N/A</v>
      </c>
      <c r="AH485" s="40" t="e">
        <f>IFERROR(IF(ISNA(AC485),#N/A,IF(L485=0,0,_xlfn.STDEV.P($Z485:AC485)/L485*100)),#N/A)</f>
        <v>#N/A</v>
      </c>
      <c r="AI485" s="40"/>
    </row>
    <row r="486" spans="1:35" x14ac:dyDescent="0.35">
      <c r="A486">
        <f t="shared" si="577"/>
        <v>80</v>
      </c>
      <c r="B486" s="35">
        <f t="array" ref="B486">IF(B485=0,0,MIN(IF(INDEX(DATOS,0,$N$2)=$U486,IF(ISNUMBER(INDEX(DATOS,0,$C486)),IF(INDEX(DATOS,0,$L$2)=0,IF(INDEX(DATOS,0,$M$2)=1,IF(ISNA(MATCH(INDEX(DATOS,0,$O$2),IF($E$7:E485=E486,$D$7:D485),0)),INDEX(DATOS,0,$K$2))))))))</f>
        <v>0</v>
      </c>
      <c r="C486" s="32">
        <f t="shared" si="578"/>
        <v>20</v>
      </c>
      <c r="D486" s="34" t="str">
        <f>IF($B486=0,"--",INDEX(DATOS,$B486,O$2))</f>
        <v>--</v>
      </c>
      <c r="E486" s="64" t="s">
        <v>1</v>
      </c>
      <c r="F486" s="36" t="str">
        <f t="shared" si="523"/>
        <v>--</v>
      </c>
      <c r="G486" s="109" t="e">
        <f>VLOOKUP($D486,LOC_UNICOS,G$2,0)</f>
        <v>#N/A</v>
      </c>
      <c r="H486" s="109" t="e">
        <f>VLOOKUP($D486,LOC_UNICOS,H$2,0)</f>
        <v>#N/A</v>
      </c>
      <c r="I486" s="38">
        <f t="array" ref="I486">IF($B486=0,-999,IF(COUNTIFS($Z486:Z486,#N/A)&gt;0,-999,AVERAGE($Z486:Z486)))</f>
        <v>-999</v>
      </c>
      <c r="J486" s="38">
        <f t="array" ref="J486">IF($B486=0,-999,IF(COUNTIFS($Z486:AA486,#N/A)&gt;0,-999,AVERAGE($Z486:AA486)))</f>
        <v>-999</v>
      </c>
      <c r="K486" s="38">
        <f t="array" ref="K486">IF($B486=0,-999,IF(COUNTIFS($Z486:AB486,#N/A)&gt;0,-999,AVERAGE($Z486:AB486)))</f>
        <v>-999</v>
      </c>
      <c r="L486" s="38">
        <f t="array" ref="L486">IF($B486=0,-999,IF(COUNTIFS($Z486:AC486,#N/A)&gt;0,-999,AVERAGE($Z486:AC486)))</f>
        <v>-999</v>
      </c>
      <c r="M486" s="38">
        <f t="shared" si="573"/>
        <v>-999</v>
      </c>
      <c r="N486" s="38">
        <f t="shared" si="560"/>
        <v>-999</v>
      </c>
      <c r="O486" s="38">
        <f t="shared" si="561"/>
        <v>-999</v>
      </c>
      <c r="P486" s="38">
        <f t="shared" si="562"/>
        <v>-999</v>
      </c>
      <c r="Q486" s="37">
        <f t="shared" si="574"/>
        <v>0</v>
      </c>
      <c r="R486" s="37">
        <f t="shared" si="550"/>
        <v>0</v>
      </c>
      <c r="S486" s="37">
        <f t="shared" si="551"/>
        <v>0</v>
      </c>
      <c r="T486" s="37">
        <f t="shared" si="552"/>
        <v>0</v>
      </c>
      <c r="U486" s="37">
        <f t="shared" si="575"/>
        <v>2018</v>
      </c>
      <c r="V486" s="37">
        <f t="shared" ref="V486:X486" si="592">U486-1</f>
        <v>2017</v>
      </c>
      <c r="W486" s="37">
        <f t="shared" si="592"/>
        <v>2016</v>
      </c>
      <c r="X486" s="37">
        <f t="shared" si="592"/>
        <v>2015</v>
      </c>
      <c r="Y486" s="39"/>
      <c r="Z486" s="62" t="e">
        <f>IFERROR(IF($B486=0,#N/A,AVERAGEIFS(INDEX(DATOS,0,$C486),INDEX(DATOS,0,$C486),"&lt;&gt;#N/D",INDEX(DATOS,0,$L$2),0,INDEX(DATOS,0,$M$2),1,INDEX(DATOS,0,$N$2),U486,INDEX(DATOS,0,$O$2),$D486)),#N/A)</f>
        <v>#N/A</v>
      </c>
      <c r="AA486" s="62" t="e">
        <f>IFERROR(IF($B486=0,#N/A,AVERAGEIFS(INDEX(DATOS,0,$C486),INDEX(DATOS,0,$C486),"&lt;&gt;#N/D",INDEX(DATOS,0,$L$2),0,INDEX(DATOS,0,$M$2),1,INDEX(DATOS,0,$N$2),V486,INDEX(DATOS,0,$O$2),$D486)),#N/A)</f>
        <v>#N/A</v>
      </c>
      <c r="AB486" s="62" t="e">
        <f>IFERROR(IF($B486=0,#N/A,AVERAGEIFS(INDEX(DATOS,0,$C486),INDEX(DATOS,0,$C486),"&lt;&gt;#N/D",INDEX(DATOS,0,$L$2),0,INDEX(DATOS,0,$M$2),1,INDEX(DATOS,0,$N$2),W486,INDEX(DATOS,0,$O$2),$D486)),#N/A)</f>
        <v>#N/A</v>
      </c>
      <c r="AC486" s="62" t="e">
        <f>IFERROR(IF($B486=0,#N/A,AVERAGEIFS(INDEX(DATOS,0,$C486),INDEX(DATOS,0,$C486),"&lt;&gt;#N/D",INDEX(DATOS,0,$L$2),0,INDEX(DATOS,0,$M$2),1,INDEX(DATOS,0,$N$2),X486,INDEX(DATOS,0,$O$2),$D486)),#N/A)</f>
        <v>#N/A</v>
      </c>
      <c r="AD486" s="33"/>
      <c r="AE486" s="40" t="e">
        <f>IFERROR(IF(ISNA(Z486),#N/A,IF(I486=0,0,_xlfn.STDEV.P($Z486:Z486)/I486*100)),#N/A)</f>
        <v>#N/A</v>
      </c>
      <c r="AF486" s="40" t="e">
        <f>IFERROR(IF(ISNA(AA486),#N/A,IF(J486=0,0,_xlfn.STDEV.P($Z486:AA486)/J486*100)),#N/A)</f>
        <v>#N/A</v>
      </c>
      <c r="AG486" s="40" t="e">
        <f>IFERROR(IF(ISNA(AB486),#N/A,IF(K486=0,0,_xlfn.STDEV.P($Z486:AB486)/K486*100)),#N/A)</f>
        <v>#N/A</v>
      </c>
      <c r="AH486" s="40" t="e">
        <f>IFERROR(IF(ISNA(AC486),#N/A,IF(L486=0,0,_xlfn.STDEV.P($Z486:AC486)/L486*100)),#N/A)</f>
        <v>#N/A</v>
      </c>
      <c r="AI486" s="40"/>
    </row>
    <row r="487" spans="1:35" x14ac:dyDescent="0.35">
      <c r="A487">
        <f t="shared" si="577"/>
        <v>81</v>
      </c>
      <c r="B487" s="35">
        <f t="array" ref="B487">IF(B486=0,0,MIN(IF(INDEX(DATOS,0,$N$2)=$U487,IF(ISNUMBER(INDEX(DATOS,0,$C487)),IF(INDEX(DATOS,0,$L$2)=0,IF(INDEX(DATOS,0,$M$2)=1,IF(ISNA(MATCH(INDEX(DATOS,0,$O$2),IF($E$7:E486=E487,$D$7:D486),0)),INDEX(DATOS,0,$K$2))))))))</f>
        <v>0</v>
      </c>
      <c r="C487" s="32">
        <f t="shared" si="578"/>
        <v>20</v>
      </c>
      <c r="D487" s="34" t="str">
        <f>IF($B487=0,"--",INDEX(DATOS,$B487,O$2))</f>
        <v>--</v>
      </c>
      <c r="E487" s="64" t="s">
        <v>1</v>
      </c>
      <c r="F487" s="36" t="str">
        <f t="shared" si="523"/>
        <v>--</v>
      </c>
      <c r="G487" s="109" t="e">
        <f>VLOOKUP($D487,LOC_UNICOS,G$2,0)</f>
        <v>#N/A</v>
      </c>
      <c r="H487" s="109" t="e">
        <f>VLOOKUP($D487,LOC_UNICOS,H$2,0)</f>
        <v>#N/A</v>
      </c>
      <c r="I487" s="38">
        <f t="array" ref="I487">IF($B487=0,-999,IF(COUNTIFS($Z487:Z487,#N/A)&gt;0,-999,AVERAGE($Z487:Z487)))</f>
        <v>-999</v>
      </c>
      <c r="J487" s="38">
        <f t="array" ref="J487">IF($B487=0,-999,IF(COUNTIFS($Z487:AA487,#N/A)&gt;0,-999,AVERAGE($Z487:AA487)))</f>
        <v>-999</v>
      </c>
      <c r="K487" s="38">
        <f t="array" ref="K487">IF($B487=0,-999,IF(COUNTIFS($Z487:AB487,#N/A)&gt;0,-999,AVERAGE($Z487:AB487)))</f>
        <v>-999</v>
      </c>
      <c r="L487" s="38">
        <f t="array" ref="L487">IF($B487=0,-999,IF(COUNTIFS($Z487:AC487,#N/A)&gt;0,-999,AVERAGE($Z487:AC487)))</f>
        <v>-999</v>
      </c>
      <c r="M487" s="38">
        <f t="shared" si="573"/>
        <v>-999</v>
      </c>
      <c r="N487" s="38">
        <f t="shared" si="560"/>
        <v>-999</v>
      </c>
      <c r="O487" s="38">
        <f t="shared" si="561"/>
        <v>-999</v>
      </c>
      <c r="P487" s="38">
        <f t="shared" si="562"/>
        <v>-999</v>
      </c>
      <c r="Q487" s="37">
        <f t="shared" si="574"/>
        <v>0</v>
      </c>
      <c r="R487" s="37">
        <f t="shared" si="550"/>
        <v>0</v>
      </c>
      <c r="S487" s="37">
        <f t="shared" si="551"/>
        <v>0</v>
      </c>
      <c r="T487" s="37">
        <f t="shared" si="552"/>
        <v>0</v>
      </c>
      <c r="U487" s="37">
        <f t="shared" si="575"/>
        <v>2018</v>
      </c>
      <c r="V487" s="37">
        <f t="shared" ref="V487:X487" si="593">U487-1</f>
        <v>2017</v>
      </c>
      <c r="W487" s="37">
        <f t="shared" si="593"/>
        <v>2016</v>
      </c>
      <c r="X487" s="37">
        <f t="shared" si="593"/>
        <v>2015</v>
      </c>
      <c r="Y487" s="39"/>
      <c r="Z487" s="62" t="e">
        <f>IFERROR(IF($B487=0,#N/A,AVERAGEIFS(INDEX(DATOS,0,$C487),INDEX(DATOS,0,$C487),"&lt;&gt;#N/D",INDEX(DATOS,0,$L$2),0,INDEX(DATOS,0,$M$2),1,INDEX(DATOS,0,$N$2),U487,INDEX(DATOS,0,$O$2),$D487)),#N/A)</f>
        <v>#N/A</v>
      </c>
      <c r="AA487" s="62" t="e">
        <f>IFERROR(IF($B487=0,#N/A,AVERAGEIFS(INDEX(DATOS,0,$C487),INDEX(DATOS,0,$C487),"&lt;&gt;#N/D",INDEX(DATOS,0,$L$2),0,INDEX(DATOS,0,$M$2),1,INDEX(DATOS,0,$N$2),V487,INDEX(DATOS,0,$O$2),$D487)),#N/A)</f>
        <v>#N/A</v>
      </c>
      <c r="AB487" s="62" t="e">
        <f>IFERROR(IF($B487=0,#N/A,AVERAGEIFS(INDEX(DATOS,0,$C487),INDEX(DATOS,0,$C487),"&lt;&gt;#N/D",INDEX(DATOS,0,$L$2),0,INDEX(DATOS,0,$M$2),1,INDEX(DATOS,0,$N$2),W487,INDEX(DATOS,0,$O$2),$D487)),#N/A)</f>
        <v>#N/A</v>
      </c>
      <c r="AC487" s="62" t="e">
        <f>IFERROR(IF($B487=0,#N/A,AVERAGEIFS(INDEX(DATOS,0,$C487),INDEX(DATOS,0,$C487),"&lt;&gt;#N/D",INDEX(DATOS,0,$L$2),0,INDEX(DATOS,0,$M$2),1,INDEX(DATOS,0,$N$2),X487,INDEX(DATOS,0,$O$2),$D487)),#N/A)</f>
        <v>#N/A</v>
      </c>
      <c r="AD487" s="33"/>
      <c r="AE487" s="40" t="e">
        <f>IFERROR(IF(ISNA(Z487),#N/A,IF(I487=0,0,_xlfn.STDEV.P($Z487:Z487)/I487*100)),#N/A)</f>
        <v>#N/A</v>
      </c>
      <c r="AF487" s="40" t="e">
        <f>IFERROR(IF(ISNA(AA487),#N/A,IF(J487=0,0,_xlfn.STDEV.P($Z487:AA487)/J487*100)),#N/A)</f>
        <v>#N/A</v>
      </c>
      <c r="AG487" s="40" t="e">
        <f>IFERROR(IF(ISNA(AB487),#N/A,IF(K487=0,0,_xlfn.STDEV.P($Z487:AB487)/K487*100)),#N/A)</f>
        <v>#N/A</v>
      </c>
      <c r="AH487" s="40" t="e">
        <f>IFERROR(IF(ISNA(AC487),#N/A,IF(L487=0,0,_xlfn.STDEV.P($Z487:AC487)/L487*100)),#N/A)</f>
        <v>#N/A</v>
      </c>
      <c r="AI487" s="40"/>
    </row>
    <row r="488" spans="1:35" x14ac:dyDescent="0.35">
      <c r="A488">
        <f t="shared" si="577"/>
        <v>82</v>
      </c>
      <c r="B488" s="35">
        <f t="array" ref="B488">IF(B487=0,0,MIN(IF(INDEX(DATOS,0,$N$2)=$U488,IF(ISNUMBER(INDEX(DATOS,0,$C488)),IF(INDEX(DATOS,0,$L$2)=0,IF(INDEX(DATOS,0,$M$2)=1,IF(ISNA(MATCH(INDEX(DATOS,0,$O$2),IF($E$7:E487=E488,$D$7:D487),0)),INDEX(DATOS,0,$K$2))))))))</f>
        <v>0</v>
      </c>
      <c r="C488" s="32">
        <f t="shared" si="578"/>
        <v>20</v>
      </c>
      <c r="D488" s="34" t="str">
        <f>IF($B488=0,"--",INDEX(DATOS,$B488,O$2))</f>
        <v>--</v>
      </c>
      <c r="E488" s="64" t="s">
        <v>1</v>
      </c>
      <c r="F488" s="36" t="str">
        <f t="shared" si="523"/>
        <v>--</v>
      </c>
      <c r="G488" s="109" t="e">
        <f>VLOOKUP($D488,LOC_UNICOS,G$2,0)</f>
        <v>#N/A</v>
      </c>
      <c r="H488" s="109" t="e">
        <f>VLOOKUP($D488,LOC_UNICOS,H$2,0)</f>
        <v>#N/A</v>
      </c>
      <c r="I488" s="38">
        <f t="array" ref="I488">IF($B488=0,-999,IF(COUNTIFS($Z488:Z488,#N/A)&gt;0,-999,AVERAGE($Z488:Z488)))</f>
        <v>-999</v>
      </c>
      <c r="J488" s="38">
        <f t="array" ref="J488">IF($B488=0,-999,IF(COUNTIFS($Z488:AA488,#N/A)&gt;0,-999,AVERAGE($Z488:AA488)))</f>
        <v>-999</v>
      </c>
      <c r="K488" s="38">
        <f t="array" ref="K488">IF($B488=0,-999,IF(COUNTIFS($Z488:AB488,#N/A)&gt;0,-999,AVERAGE($Z488:AB488)))</f>
        <v>-999</v>
      </c>
      <c r="L488" s="38">
        <f t="array" ref="L488">IF($B488=0,-999,IF(COUNTIFS($Z488:AC488,#N/A)&gt;0,-999,AVERAGE($Z488:AC488)))</f>
        <v>-999</v>
      </c>
      <c r="M488" s="38">
        <f t="shared" si="573"/>
        <v>-999</v>
      </c>
      <c r="N488" s="38">
        <f t="shared" si="560"/>
        <v>-999</v>
      </c>
      <c r="O488" s="38">
        <f t="shared" si="561"/>
        <v>-999</v>
      </c>
      <c r="P488" s="38">
        <f t="shared" si="562"/>
        <v>-999</v>
      </c>
      <c r="Q488" s="37">
        <f t="shared" si="574"/>
        <v>0</v>
      </c>
      <c r="R488" s="37">
        <f t="shared" si="550"/>
        <v>0</v>
      </c>
      <c r="S488" s="37">
        <f t="shared" si="551"/>
        <v>0</v>
      </c>
      <c r="T488" s="37">
        <f t="shared" si="552"/>
        <v>0</v>
      </c>
      <c r="U488" s="37">
        <f t="shared" si="575"/>
        <v>2018</v>
      </c>
      <c r="V488" s="37">
        <f t="shared" ref="V488:X488" si="594">U488-1</f>
        <v>2017</v>
      </c>
      <c r="W488" s="37">
        <f t="shared" si="594"/>
        <v>2016</v>
      </c>
      <c r="X488" s="37">
        <f t="shared" si="594"/>
        <v>2015</v>
      </c>
      <c r="Y488" s="39"/>
      <c r="Z488" s="62" t="e">
        <f>IFERROR(IF($B488=0,#N/A,AVERAGEIFS(INDEX(DATOS,0,$C488),INDEX(DATOS,0,$C488),"&lt;&gt;#N/D",INDEX(DATOS,0,$L$2),0,INDEX(DATOS,0,$M$2),1,INDEX(DATOS,0,$N$2),U488,INDEX(DATOS,0,$O$2),$D488)),#N/A)</f>
        <v>#N/A</v>
      </c>
      <c r="AA488" s="62" t="e">
        <f>IFERROR(IF($B488=0,#N/A,AVERAGEIFS(INDEX(DATOS,0,$C488),INDEX(DATOS,0,$C488),"&lt;&gt;#N/D",INDEX(DATOS,0,$L$2),0,INDEX(DATOS,0,$M$2),1,INDEX(DATOS,0,$N$2),V488,INDEX(DATOS,0,$O$2),$D488)),#N/A)</f>
        <v>#N/A</v>
      </c>
      <c r="AB488" s="62" t="e">
        <f>IFERROR(IF($B488=0,#N/A,AVERAGEIFS(INDEX(DATOS,0,$C488),INDEX(DATOS,0,$C488),"&lt;&gt;#N/D",INDEX(DATOS,0,$L$2),0,INDEX(DATOS,0,$M$2),1,INDEX(DATOS,0,$N$2),W488,INDEX(DATOS,0,$O$2),$D488)),#N/A)</f>
        <v>#N/A</v>
      </c>
      <c r="AC488" s="62" t="e">
        <f>IFERROR(IF($B488=0,#N/A,AVERAGEIFS(INDEX(DATOS,0,$C488),INDEX(DATOS,0,$C488),"&lt;&gt;#N/D",INDEX(DATOS,0,$L$2),0,INDEX(DATOS,0,$M$2),1,INDEX(DATOS,0,$N$2),X488,INDEX(DATOS,0,$O$2),$D488)),#N/A)</f>
        <v>#N/A</v>
      </c>
      <c r="AD488" s="33"/>
      <c r="AE488" s="40" t="e">
        <f>IFERROR(IF(ISNA(Z488),#N/A,IF(I488=0,0,_xlfn.STDEV.P($Z488:Z488)/I488*100)),#N/A)</f>
        <v>#N/A</v>
      </c>
      <c r="AF488" s="40" t="e">
        <f>IFERROR(IF(ISNA(AA488),#N/A,IF(J488=0,0,_xlfn.STDEV.P($Z488:AA488)/J488*100)),#N/A)</f>
        <v>#N/A</v>
      </c>
      <c r="AG488" s="40" t="e">
        <f>IFERROR(IF(ISNA(AB488),#N/A,IF(K488=0,0,_xlfn.STDEV.P($Z488:AB488)/K488*100)),#N/A)</f>
        <v>#N/A</v>
      </c>
      <c r="AH488" s="40" t="e">
        <f>IFERROR(IF(ISNA(AC488),#N/A,IF(L488=0,0,_xlfn.STDEV.P($Z488:AC488)/L488*100)),#N/A)</f>
        <v>#N/A</v>
      </c>
      <c r="AI488" s="40"/>
    </row>
    <row r="489" spans="1:35" x14ac:dyDescent="0.35">
      <c r="A489">
        <f t="shared" si="577"/>
        <v>83</v>
      </c>
      <c r="B489" s="35">
        <f t="array" ref="B489">IF(B488=0,0,MIN(IF(INDEX(DATOS,0,$N$2)=$U489,IF(ISNUMBER(INDEX(DATOS,0,$C489)),IF(INDEX(DATOS,0,$L$2)=0,IF(INDEX(DATOS,0,$M$2)=1,IF(ISNA(MATCH(INDEX(DATOS,0,$O$2),IF($E$7:E488=E489,$D$7:D488),0)),INDEX(DATOS,0,$K$2))))))))</f>
        <v>0</v>
      </c>
      <c r="C489" s="32">
        <f t="shared" si="578"/>
        <v>20</v>
      </c>
      <c r="D489" s="34" t="str">
        <f>IF($B489=0,"--",INDEX(DATOS,$B489,O$2))</f>
        <v>--</v>
      </c>
      <c r="E489" s="64" t="s">
        <v>1</v>
      </c>
      <c r="F489" s="36" t="str">
        <f t="shared" si="523"/>
        <v>--</v>
      </c>
      <c r="G489" s="109" t="e">
        <f>VLOOKUP($D489,LOC_UNICOS,G$2,0)</f>
        <v>#N/A</v>
      </c>
      <c r="H489" s="109" t="e">
        <f>VLOOKUP($D489,LOC_UNICOS,H$2,0)</f>
        <v>#N/A</v>
      </c>
      <c r="I489" s="38">
        <f t="array" ref="I489">IF($B489=0,-999,IF(COUNTIFS($Z489:Z489,#N/A)&gt;0,-999,AVERAGE($Z489:Z489)))</f>
        <v>-999</v>
      </c>
      <c r="J489" s="38">
        <f t="array" ref="J489">IF($B489=0,-999,IF(COUNTIFS($Z489:AA489,#N/A)&gt;0,-999,AVERAGE($Z489:AA489)))</f>
        <v>-999</v>
      </c>
      <c r="K489" s="38">
        <f t="array" ref="K489">IF($B489=0,-999,IF(COUNTIFS($Z489:AB489,#N/A)&gt;0,-999,AVERAGE($Z489:AB489)))</f>
        <v>-999</v>
      </c>
      <c r="L489" s="38">
        <f t="array" ref="L489">IF($B489=0,-999,IF(COUNTIFS($Z489:AC489,#N/A)&gt;0,-999,AVERAGE($Z489:AC489)))</f>
        <v>-999</v>
      </c>
      <c r="M489" s="38">
        <f t="shared" si="573"/>
        <v>-999</v>
      </c>
      <c r="N489" s="38">
        <f t="shared" si="560"/>
        <v>-999</v>
      </c>
      <c r="O489" s="38">
        <f t="shared" si="561"/>
        <v>-999</v>
      </c>
      <c r="P489" s="38">
        <f t="shared" si="562"/>
        <v>-999</v>
      </c>
      <c r="Q489" s="37">
        <f t="shared" si="574"/>
        <v>0</v>
      </c>
      <c r="R489" s="37">
        <f t="shared" si="550"/>
        <v>0</v>
      </c>
      <c r="S489" s="37">
        <f t="shared" si="551"/>
        <v>0</v>
      </c>
      <c r="T489" s="37">
        <f t="shared" si="552"/>
        <v>0</v>
      </c>
      <c r="U489" s="37">
        <f t="shared" si="575"/>
        <v>2018</v>
      </c>
      <c r="V489" s="37">
        <f t="shared" ref="V489:X489" si="595">U489-1</f>
        <v>2017</v>
      </c>
      <c r="W489" s="37">
        <f t="shared" si="595"/>
        <v>2016</v>
      </c>
      <c r="X489" s="37">
        <f t="shared" si="595"/>
        <v>2015</v>
      </c>
      <c r="Y489" s="39"/>
      <c r="Z489" s="62" t="e">
        <f>IFERROR(IF($B489=0,#N/A,AVERAGEIFS(INDEX(DATOS,0,$C489),INDEX(DATOS,0,$C489),"&lt;&gt;#N/D",INDEX(DATOS,0,$L$2),0,INDEX(DATOS,0,$M$2),1,INDEX(DATOS,0,$N$2),U489,INDEX(DATOS,0,$O$2),$D489)),#N/A)</f>
        <v>#N/A</v>
      </c>
      <c r="AA489" s="62" t="e">
        <f>IFERROR(IF($B489=0,#N/A,AVERAGEIFS(INDEX(DATOS,0,$C489),INDEX(DATOS,0,$C489),"&lt;&gt;#N/D",INDEX(DATOS,0,$L$2),0,INDEX(DATOS,0,$M$2),1,INDEX(DATOS,0,$N$2),V489,INDEX(DATOS,0,$O$2),$D489)),#N/A)</f>
        <v>#N/A</v>
      </c>
      <c r="AB489" s="62" t="e">
        <f>IFERROR(IF($B489=0,#N/A,AVERAGEIFS(INDEX(DATOS,0,$C489),INDEX(DATOS,0,$C489),"&lt;&gt;#N/D",INDEX(DATOS,0,$L$2),0,INDEX(DATOS,0,$M$2),1,INDEX(DATOS,0,$N$2),W489,INDEX(DATOS,0,$O$2),$D489)),#N/A)</f>
        <v>#N/A</v>
      </c>
      <c r="AC489" s="62" t="e">
        <f>IFERROR(IF($B489=0,#N/A,AVERAGEIFS(INDEX(DATOS,0,$C489),INDEX(DATOS,0,$C489),"&lt;&gt;#N/D",INDEX(DATOS,0,$L$2),0,INDEX(DATOS,0,$M$2),1,INDEX(DATOS,0,$N$2),X489,INDEX(DATOS,0,$O$2),$D489)),#N/A)</f>
        <v>#N/A</v>
      </c>
      <c r="AD489" s="33"/>
      <c r="AE489" s="40" t="e">
        <f>IFERROR(IF(ISNA(Z489),#N/A,IF(I489=0,0,_xlfn.STDEV.P($Z489:Z489)/I489*100)),#N/A)</f>
        <v>#N/A</v>
      </c>
      <c r="AF489" s="40" t="e">
        <f>IFERROR(IF(ISNA(AA489),#N/A,IF(J489=0,0,_xlfn.STDEV.P($Z489:AA489)/J489*100)),#N/A)</f>
        <v>#N/A</v>
      </c>
      <c r="AG489" s="40" t="e">
        <f>IFERROR(IF(ISNA(AB489),#N/A,IF(K489=0,0,_xlfn.STDEV.P($Z489:AB489)/K489*100)),#N/A)</f>
        <v>#N/A</v>
      </c>
      <c r="AH489" s="40" t="e">
        <f>IFERROR(IF(ISNA(AC489),#N/A,IF(L489=0,0,_xlfn.STDEV.P($Z489:AC489)/L489*100)),#N/A)</f>
        <v>#N/A</v>
      </c>
      <c r="AI489" s="40"/>
    </row>
    <row r="490" spans="1:35" x14ac:dyDescent="0.35">
      <c r="A490">
        <f t="shared" si="577"/>
        <v>84</v>
      </c>
      <c r="B490" s="35">
        <f t="array" ref="B490">IF(B489=0,0,MIN(IF(INDEX(DATOS,0,$N$2)=$U490,IF(ISNUMBER(INDEX(DATOS,0,$C490)),IF(INDEX(DATOS,0,$L$2)=0,IF(INDEX(DATOS,0,$M$2)=1,IF(ISNA(MATCH(INDEX(DATOS,0,$O$2),IF($E$7:E489=E490,$D$7:D489),0)),INDEX(DATOS,0,$K$2))))))))</f>
        <v>0</v>
      </c>
      <c r="C490" s="32">
        <f t="shared" si="578"/>
        <v>20</v>
      </c>
      <c r="D490" s="34" t="str">
        <f>IF($B490=0,"--",INDEX(DATOS,$B490,O$2))</f>
        <v>--</v>
      </c>
      <c r="E490" s="64" t="s">
        <v>1</v>
      </c>
      <c r="F490" s="36" t="str">
        <f t="shared" si="523"/>
        <v>--</v>
      </c>
      <c r="G490" s="109" t="e">
        <f>VLOOKUP($D490,LOC_UNICOS,G$2,0)</f>
        <v>#N/A</v>
      </c>
      <c r="H490" s="109" t="e">
        <f>VLOOKUP($D490,LOC_UNICOS,H$2,0)</f>
        <v>#N/A</v>
      </c>
      <c r="I490" s="38">
        <f t="array" ref="I490">IF($B490=0,-999,IF(COUNTIFS($Z490:Z490,#N/A)&gt;0,-999,AVERAGE($Z490:Z490)))</f>
        <v>-999</v>
      </c>
      <c r="J490" s="38">
        <f t="array" ref="J490">IF($B490=0,-999,IF(COUNTIFS($Z490:AA490,#N/A)&gt;0,-999,AVERAGE($Z490:AA490)))</f>
        <v>-999</v>
      </c>
      <c r="K490" s="38">
        <f t="array" ref="K490">IF($B490=0,-999,IF(COUNTIFS($Z490:AB490,#N/A)&gt;0,-999,AVERAGE($Z490:AB490)))</f>
        <v>-999</v>
      </c>
      <c r="L490" s="38">
        <f t="array" ref="L490">IF($B490=0,-999,IF(COUNTIFS($Z490:AC490,#N/A)&gt;0,-999,AVERAGE($Z490:AC490)))</f>
        <v>-999</v>
      </c>
      <c r="M490" s="38">
        <f t="shared" si="573"/>
        <v>-999</v>
      </c>
      <c r="N490" s="38">
        <f t="shared" si="560"/>
        <v>-999</v>
      </c>
      <c r="O490" s="38">
        <f t="shared" si="561"/>
        <v>-999</v>
      </c>
      <c r="P490" s="38">
        <f t="shared" si="562"/>
        <v>-999</v>
      </c>
      <c r="Q490" s="37">
        <f t="shared" si="574"/>
        <v>0</v>
      </c>
      <c r="R490" s="37">
        <f t="shared" si="550"/>
        <v>0</v>
      </c>
      <c r="S490" s="37">
        <f t="shared" si="551"/>
        <v>0</v>
      </c>
      <c r="T490" s="37">
        <f t="shared" si="552"/>
        <v>0</v>
      </c>
      <c r="U490" s="37">
        <f t="shared" si="575"/>
        <v>2018</v>
      </c>
      <c r="V490" s="37">
        <f t="shared" ref="V490:X490" si="596">U490-1</f>
        <v>2017</v>
      </c>
      <c r="W490" s="37">
        <f t="shared" si="596"/>
        <v>2016</v>
      </c>
      <c r="X490" s="37">
        <f t="shared" si="596"/>
        <v>2015</v>
      </c>
      <c r="Y490" s="39"/>
      <c r="Z490" s="62" t="e">
        <f>IFERROR(IF($B490=0,#N/A,AVERAGEIFS(INDEX(DATOS,0,$C490),INDEX(DATOS,0,$C490),"&lt;&gt;#N/D",INDEX(DATOS,0,$L$2),0,INDEX(DATOS,0,$M$2),1,INDEX(DATOS,0,$N$2),U490,INDEX(DATOS,0,$O$2),$D490)),#N/A)</f>
        <v>#N/A</v>
      </c>
      <c r="AA490" s="62" t="e">
        <f>IFERROR(IF($B490=0,#N/A,AVERAGEIFS(INDEX(DATOS,0,$C490),INDEX(DATOS,0,$C490),"&lt;&gt;#N/D",INDEX(DATOS,0,$L$2),0,INDEX(DATOS,0,$M$2),1,INDEX(DATOS,0,$N$2),V490,INDEX(DATOS,0,$O$2),$D490)),#N/A)</f>
        <v>#N/A</v>
      </c>
      <c r="AB490" s="62" t="e">
        <f>IFERROR(IF($B490=0,#N/A,AVERAGEIFS(INDEX(DATOS,0,$C490),INDEX(DATOS,0,$C490),"&lt;&gt;#N/D",INDEX(DATOS,0,$L$2),0,INDEX(DATOS,0,$M$2),1,INDEX(DATOS,0,$N$2),W490,INDEX(DATOS,0,$O$2),$D490)),#N/A)</f>
        <v>#N/A</v>
      </c>
      <c r="AC490" s="62" t="e">
        <f>IFERROR(IF($B490=0,#N/A,AVERAGEIFS(INDEX(DATOS,0,$C490),INDEX(DATOS,0,$C490),"&lt;&gt;#N/D",INDEX(DATOS,0,$L$2),0,INDEX(DATOS,0,$M$2),1,INDEX(DATOS,0,$N$2),X490,INDEX(DATOS,0,$O$2),$D490)),#N/A)</f>
        <v>#N/A</v>
      </c>
      <c r="AD490" s="33"/>
      <c r="AE490" s="40" t="e">
        <f>IFERROR(IF(ISNA(Z490),#N/A,IF(I490=0,0,_xlfn.STDEV.P($Z490:Z490)/I490*100)),#N/A)</f>
        <v>#N/A</v>
      </c>
      <c r="AF490" s="40" t="e">
        <f>IFERROR(IF(ISNA(AA490),#N/A,IF(J490=0,0,_xlfn.STDEV.P($Z490:AA490)/J490*100)),#N/A)</f>
        <v>#N/A</v>
      </c>
      <c r="AG490" s="40" t="e">
        <f>IFERROR(IF(ISNA(AB490),#N/A,IF(K490=0,0,_xlfn.STDEV.P($Z490:AB490)/K490*100)),#N/A)</f>
        <v>#N/A</v>
      </c>
      <c r="AH490" s="40" t="e">
        <f>IFERROR(IF(ISNA(AC490),#N/A,IF(L490=0,0,_xlfn.STDEV.P($Z490:AC490)/L490*100)),#N/A)</f>
        <v>#N/A</v>
      </c>
      <c r="AI490" s="40"/>
    </row>
    <row r="491" spans="1:35" x14ac:dyDescent="0.35">
      <c r="A491">
        <f t="shared" si="577"/>
        <v>85</v>
      </c>
      <c r="B491" s="35">
        <f t="array" ref="B491">IF(B490=0,0,MIN(IF(INDEX(DATOS,0,$N$2)=$U491,IF(ISNUMBER(INDEX(DATOS,0,$C491)),IF(INDEX(DATOS,0,$L$2)=0,IF(INDEX(DATOS,0,$M$2)=1,IF(ISNA(MATCH(INDEX(DATOS,0,$O$2),IF($E$7:E490=E491,$D$7:D490),0)),INDEX(DATOS,0,$K$2))))))))</f>
        <v>0</v>
      </c>
      <c r="C491" s="32">
        <f t="shared" si="578"/>
        <v>20</v>
      </c>
      <c r="D491" s="34" t="str">
        <f>IF($B491=0,"--",INDEX(DATOS,$B491,O$2))</f>
        <v>--</v>
      </c>
      <c r="E491" s="64" t="s">
        <v>1</v>
      </c>
      <c r="F491" s="36" t="str">
        <f t="shared" si="523"/>
        <v>--</v>
      </c>
      <c r="G491" s="109" t="e">
        <f>VLOOKUP($D491,LOC_UNICOS,G$2,0)</f>
        <v>#N/A</v>
      </c>
      <c r="H491" s="109" t="e">
        <f>VLOOKUP($D491,LOC_UNICOS,H$2,0)</f>
        <v>#N/A</v>
      </c>
      <c r="I491" s="38">
        <f t="array" ref="I491">IF($B491=0,-999,IF(COUNTIFS($Z491:Z491,#N/A)&gt;0,-999,AVERAGE($Z491:Z491)))</f>
        <v>-999</v>
      </c>
      <c r="J491" s="38">
        <f t="array" ref="J491">IF($B491=0,-999,IF(COUNTIFS($Z491:AA491,#N/A)&gt;0,-999,AVERAGE($Z491:AA491)))</f>
        <v>-999</v>
      </c>
      <c r="K491" s="38">
        <f t="array" ref="K491">IF($B491=0,-999,IF(COUNTIFS($Z491:AB491,#N/A)&gt;0,-999,AVERAGE($Z491:AB491)))</f>
        <v>-999</v>
      </c>
      <c r="L491" s="38">
        <f t="array" ref="L491">IF($B491=0,-999,IF(COUNTIFS($Z491:AC491,#N/A)&gt;0,-999,AVERAGE($Z491:AC491)))</f>
        <v>-999</v>
      </c>
      <c r="M491" s="38">
        <f t="shared" si="573"/>
        <v>-999</v>
      </c>
      <c r="N491" s="38">
        <f t="shared" si="560"/>
        <v>-999</v>
      </c>
      <c r="O491" s="38">
        <f t="shared" si="561"/>
        <v>-999</v>
      </c>
      <c r="P491" s="38">
        <f t="shared" si="562"/>
        <v>-999</v>
      </c>
      <c r="Q491" s="37">
        <f t="shared" si="574"/>
        <v>0</v>
      </c>
      <c r="R491" s="37">
        <f t="shared" si="550"/>
        <v>0</v>
      </c>
      <c r="S491" s="37">
        <f t="shared" si="551"/>
        <v>0</v>
      </c>
      <c r="T491" s="37">
        <f t="shared" si="552"/>
        <v>0</v>
      </c>
      <c r="U491" s="37">
        <f t="shared" si="575"/>
        <v>2018</v>
      </c>
      <c r="V491" s="37">
        <f t="shared" ref="V491:X491" si="597">U491-1</f>
        <v>2017</v>
      </c>
      <c r="W491" s="37">
        <f t="shared" si="597"/>
        <v>2016</v>
      </c>
      <c r="X491" s="37">
        <f t="shared" si="597"/>
        <v>2015</v>
      </c>
      <c r="Y491" s="39"/>
      <c r="Z491" s="62" t="e">
        <f>IFERROR(IF($B491=0,#N/A,AVERAGEIFS(INDEX(DATOS,0,$C491),INDEX(DATOS,0,$C491),"&lt;&gt;#N/D",INDEX(DATOS,0,$L$2),0,INDEX(DATOS,0,$M$2),1,INDEX(DATOS,0,$N$2),U491,INDEX(DATOS,0,$O$2),$D491)),#N/A)</f>
        <v>#N/A</v>
      </c>
      <c r="AA491" s="62" t="e">
        <f>IFERROR(IF($B491=0,#N/A,AVERAGEIFS(INDEX(DATOS,0,$C491),INDEX(DATOS,0,$C491),"&lt;&gt;#N/D",INDEX(DATOS,0,$L$2),0,INDEX(DATOS,0,$M$2),1,INDEX(DATOS,0,$N$2),V491,INDEX(DATOS,0,$O$2),$D491)),#N/A)</f>
        <v>#N/A</v>
      </c>
      <c r="AB491" s="62" t="e">
        <f>IFERROR(IF($B491=0,#N/A,AVERAGEIFS(INDEX(DATOS,0,$C491),INDEX(DATOS,0,$C491),"&lt;&gt;#N/D",INDEX(DATOS,0,$L$2),0,INDEX(DATOS,0,$M$2),1,INDEX(DATOS,0,$N$2),W491,INDEX(DATOS,0,$O$2),$D491)),#N/A)</f>
        <v>#N/A</v>
      </c>
      <c r="AC491" s="62" t="e">
        <f>IFERROR(IF($B491=0,#N/A,AVERAGEIFS(INDEX(DATOS,0,$C491),INDEX(DATOS,0,$C491),"&lt;&gt;#N/D",INDEX(DATOS,0,$L$2),0,INDEX(DATOS,0,$M$2),1,INDEX(DATOS,0,$N$2),X491,INDEX(DATOS,0,$O$2),$D491)),#N/A)</f>
        <v>#N/A</v>
      </c>
      <c r="AD491" s="33"/>
      <c r="AE491" s="40" t="e">
        <f>IFERROR(IF(ISNA(Z491),#N/A,IF(I491=0,0,_xlfn.STDEV.P($Z491:Z491)/I491*100)),#N/A)</f>
        <v>#N/A</v>
      </c>
      <c r="AF491" s="40" t="e">
        <f>IFERROR(IF(ISNA(AA491),#N/A,IF(J491=0,0,_xlfn.STDEV.P($Z491:AA491)/J491*100)),#N/A)</f>
        <v>#N/A</v>
      </c>
      <c r="AG491" s="40" t="e">
        <f>IFERROR(IF(ISNA(AB491),#N/A,IF(K491=0,0,_xlfn.STDEV.P($Z491:AB491)/K491*100)),#N/A)</f>
        <v>#N/A</v>
      </c>
      <c r="AH491" s="40" t="e">
        <f>IFERROR(IF(ISNA(AC491),#N/A,IF(L491=0,0,_xlfn.STDEV.P($Z491:AC491)/L491*100)),#N/A)</f>
        <v>#N/A</v>
      </c>
      <c r="AI491" s="40"/>
    </row>
    <row r="492" spans="1:35" x14ac:dyDescent="0.35">
      <c r="A492">
        <f t="shared" si="577"/>
        <v>86</v>
      </c>
      <c r="B492" s="35">
        <f t="array" ref="B492">IF(B491=0,0,MIN(IF(INDEX(DATOS,0,$N$2)=$U492,IF(ISNUMBER(INDEX(DATOS,0,$C492)),IF(INDEX(DATOS,0,$L$2)=0,IF(INDEX(DATOS,0,$M$2)=1,IF(ISNA(MATCH(INDEX(DATOS,0,$O$2),IF($E$7:E491=E492,$D$7:D491),0)),INDEX(DATOS,0,$K$2))))))))</f>
        <v>0</v>
      </c>
      <c r="C492" s="32">
        <f t="shared" si="578"/>
        <v>20</v>
      </c>
      <c r="D492" s="34" t="str">
        <f>IF($B492=0,"--",INDEX(DATOS,$B492,O$2))</f>
        <v>--</v>
      </c>
      <c r="E492" s="64" t="s">
        <v>1</v>
      </c>
      <c r="F492" s="36" t="str">
        <f t="shared" si="523"/>
        <v>--</v>
      </c>
      <c r="G492" s="109" t="e">
        <f>VLOOKUP($D492,LOC_UNICOS,G$2,0)</f>
        <v>#N/A</v>
      </c>
      <c r="H492" s="109" t="e">
        <f>VLOOKUP($D492,LOC_UNICOS,H$2,0)</f>
        <v>#N/A</v>
      </c>
      <c r="I492" s="38">
        <f t="array" ref="I492">IF($B492=0,-999,IF(COUNTIFS($Z492:Z492,#N/A)&gt;0,-999,AVERAGE($Z492:Z492)))</f>
        <v>-999</v>
      </c>
      <c r="J492" s="38">
        <f t="array" ref="J492">IF($B492=0,-999,IF(COUNTIFS($Z492:AA492,#N/A)&gt;0,-999,AVERAGE($Z492:AA492)))</f>
        <v>-999</v>
      </c>
      <c r="K492" s="38">
        <f t="array" ref="K492">IF($B492=0,-999,IF(COUNTIFS($Z492:AB492,#N/A)&gt;0,-999,AVERAGE($Z492:AB492)))</f>
        <v>-999</v>
      </c>
      <c r="L492" s="38">
        <f t="array" ref="L492">IF($B492=0,-999,IF(COUNTIFS($Z492:AC492,#N/A)&gt;0,-999,AVERAGE($Z492:AC492)))</f>
        <v>-999</v>
      </c>
      <c r="M492" s="38">
        <f t="shared" si="573"/>
        <v>-999</v>
      </c>
      <c r="N492" s="38">
        <f t="shared" si="560"/>
        <v>-999</v>
      </c>
      <c r="O492" s="38">
        <f t="shared" si="561"/>
        <v>-999</v>
      </c>
      <c r="P492" s="38">
        <f t="shared" si="562"/>
        <v>-999</v>
      </c>
      <c r="Q492" s="37">
        <f t="shared" si="574"/>
        <v>0</v>
      </c>
      <c r="R492" s="37">
        <f t="shared" si="550"/>
        <v>0</v>
      </c>
      <c r="S492" s="37">
        <f t="shared" si="551"/>
        <v>0</v>
      </c>
      <c r="T492" s="37">
        <f t="shared" si="552"/>
        <v>0</v>
      </c>
      <c r="U492" s="37">
        <f t="shared" si="575"/>
        <v>2018</v>
      </c>
      <c r="V492" s="37">
        <f t="shared" ref="V492:X492" si="598">U492-1</f>
        <v>2017</v>
      </c>
      <c r="W492" s="37">
        <f t="shared" si="598"/>
        <v>2016</v>
      </c>
      <c r="X492" s="37">
        <f t="shared" si="598"/>
        <v>2015</v>
      </c>
      <c r="Y492" s="39"/>
      <c r="Z492" s="62" t="e">
        <f>IFERROR(IF($B492=0,#N/A,AVERAGEIFS(INDEX(DATOS,0,$C492),INDEX(DATOS,0,$C492),"&lt;&gt;#N/D",INDEX(DATOS,0,$L$2),0,INDEX(DATOS,0,$M$2),1,INDEX(DATOS,0,$N$2),U492,INDEX(DATOS,0,$O$2),$D492)),#N/A)</f>
        <v>#N/A</v>
      </c>
      <c r="AA492" s="62" t="e">
        <f>IFERROR(IF($B492=0,#N/A,AVERAGEIFS(INDEX(DATOS,0,$C492),INDEX(DATOS,0,$C492),"&lt;&gt;#N/D",INDEX(DATOS,0,$L$2),0,INDEX(DATOS,0,$M$2),1,INDEX(DATOS,0,$N$2),V492,INDEX(DATOS,0,$O$2),$D492)),#N/A)</f>
        <v>#N/A</v>
      </c>
      <c r="AB492" s="62" t="e">
        <f>IFERROR(IF($B492=0,#N/A,AVERAGEIFS(INDEX(DATOS,0,$C492),INDEX(DATOS,0,$C492),"&lt;&gt;#N/D",INDEX(DATOS,0,$L$2),0,INDEX(DATOS,0,$M$2),1,INDEX(DATOS,0,$N$2),W492,INDEX(DATOS,0,$O$2),$D492)),#N/A)</f>
        <v>#N/A</v>
      </c>
      <c r="AC492" s="62" t="e">
        <f>IFERROR(IF($B492=0,#N/A,AVERAGEIFS(INDEX(DATOS,0,$C492),INDEX(DATOS,0,$C492),"&lt;&gt;#N/D",INDEX(DATOS,0,$L$2),0,INDEX(DATOS,0,$M$2),1,INDEX(DATOS,0,$N$2),X492,INDEX(DATOS,0,$O$2),$D492)),#N/A)</f>
        <v>#N/A</v>
      </c>
      <c r="AD492" s="33"/>
      <c r="AE492" s="40" t="e">
        <f>IFERROR(IF(ISNA(Z492),#N/A,IF(I492=0,0,_xlfn.STDEV.P($Z492:Z492)/I492*100)),#N/A)</f>
        <v>#N/A</v>
      </c>
      <c r="AF492" s="40" t="e">
        <f>IFERROR(IF(ISNA(AA492),#N/A,IF(J492=0,0,_xlfn.STDEV.P($Z492:AA492)/J492*100)),#N/A)</f>
        <v>#N/A</v>
      </c>
      <c r="AG492" s="40" t="e">
        <f>IFERROR(IF(ISNA(AB492),#N/A,IF(K492=0,0,_xlfn.STDEV.P($Z492:AB492)/K492*100)),#N/A)</f>
        <v>#N/A</v>
      </c>
      <c r="AH492" s="40" t="e">
        <f>IFERROR(IF(ISNA(AC492),#N/A,IF(L492=0,0,_xlfn.STDEV.P($Z492:AC492)/L492*100)),#N/A)</f>
        <v>#N/A</v>
      </c>
      <c r="AI492" s="40"/>
    </row>
    <row r="493" spans="1:35" x14ac:dyDescent="0.35">
      <c r="A493">
        <f t="shared" si="577"/>
        <v>87</v>
      </c>
      <c r="B493" s="35">
        <f t="array" ref="B493">IF(B492=0,0,MIN(IF(INDEX(DATOS,0,$N$2)=$U493,IF(ISNUMBER(INDEX(DATOS,0,$C493)),IF(INDEX(DATOS,0,$L$2)=0,IF(INDEX(DATOS,0,$M$2)=1,IF(ISNA(MATCH(INDEX(DATOS,0,$O$2),IF($E$7:E492=E493,$D$7:D492),0)),INDEX(DATOS,0,$K$2))))))))</f>
        <v>0</v>
      </c>
      <c r="C493" s="32">
        <f t="shared" si="578"/>
        <v>20</v>
      </c>
      <c r="D493" s="34" t="str">
        <f>IF($B493=0,"--",INDEX(DATOS,$B493,O$2))</f>
        <v>--</v>
      </c>
      <c r="E493" s="64" t="s">
        <v>1</v>
      </c>
      <c r="F493" s="36" t="str">
        <f t="shared" ref="F493:F521" si="599">IFERROR(SUBSTITUTE(MID(D493,1,FIND(",",D493)-1),"Departamento de","Dpto."),D493)</f>
        <v>--</v>
      </c>
      <c r="G493" s="109" t="e">
        <f>VLOOKUP($D493,LOC_UNICOS,G$2,0)</f>
        <v>#N/A</v>
      </c>
      <c r="H493" s="109" t="e">
        <f>VLOOKUP($D493,LOC_UNICOS,H$2,0)</f>
        <v>#N/A</v>
      </c>
      <c r="I493" s="38">
        <f t="array" ref="I493">IF($B493=0,-999,IF(COUNTIFS($Z493:Z493,#N/A)&gt;0,-999,AVERAGE($Z493:Z493)))</f>
        <v>-999</v>
      </c>
      <c r="J493" s="38">
        <f t="array" ref="J493">IF($B493=0,-999,IF(COUNTIFS($Z493:AA493,#N/A)&gt;0,-999,AVERAGE($Z493:AA493)))</f>
        <v>-999</v>
      </c>
      <c r="K493" s="38">
        <f t="array" ref="K493">IF($B493=0,-999,IF(COUNTIFS($Z493:AB493,#N/A)&gt;0,-999,AVERAGE($Z493:AB493)))</f>
        <v>-999</v>
      </c>
      <c r="L493" s="38">
        <f t="array" ref="L493">IF($B493=0,-999,IF(COUNTIFS($Z493:AC493,#N/A)&gt;0,-999,AVERAGE($Z493:AC493)))</f>
        <v>-999</v>
      </c>
      <c r="M493" s="38">
        <f t="shared" si="573"/>
        <v>-999</v>
      </c>
      <c r="N493" s="38">
        <f t="shared" si="560"/>
        <v>-999</v>
      </c>
      <c r="O493" s="38">
        <f t="shared" si="561"/>
        <v>-999</v>
      </c>
      <c r="P493" s="38">
        <f t="shared" si="562"/>
        <v>-999</v>
      </c>
      <c r="Q493" s="37">
        <f t="shared" si="574"/>
        <v>0</v>
      </c>
      <c r="R493" s="37">
        <f t="shared" si="550"/>
        <v>0</v>
      </c>
      <c r="S493" s="37">
        <f t="shared" si="551"/>
        <v>0</v>
      </c>
      <c r="T493" s="37">
        <f t="shared" si="552"/>
        <v>0</v>
      </c>
      <c r="U493" s="37">
        <f t="shared" si="575"/>
        <v>2018</v>
      </c>
      <c r="V493" s="37">
        <f t="shared" ref="V493:X493" si="600">U493-1</f>
        <v>2017</v>
      </c>
      <c r="W493" s="37">
        <f t="shared" si="600"/>
        <v>2016</v>
      </c>
      <c r="X493" s="37">
        <f t="shared" si="600"/>
        <v>2015</v>
      </c>
      <c r="Y493" s="39"/>
      <c r="Z493" s="62" t="e">
        <f>IFERROR(IF($B493=0,#N/A,AVERAGEIFS(INDEX(DATOS,0,$C493),INDEX(DATOS,0,$C493),"&lt;&gt;#N/D",INDEX(DATOS,0,$L$2),0,INDEX(DATOS,0,$M$2),1,INDEX(DATOS,0,$N$2),U493,INDEX(DATOS,0,$O$2),$D493)),#N/A)</f>
        <v>#N/A</v>
      </c>
      <c r="AA493" s="62" t="e">
        <f>IFERROR(IF($B493=0,#N/A,AVERAGEIFS(INDEX(DATOS,0,$C493),INDEX(DATOS,0,$C493),"&lt;&gt;#N/D",INDEX(DATOS,0,$L$2),0,INDEX(DATOS,0,$M$2),1,INDEX(DATOS,0,$N$2),V493,INDEX(DATOS,0,$O$2),$D493)),#N/A)</f>
        <v>#N/A</v>
      </c>
      <c r="AB493" s="62" t="e">
        <f>IFERROR(IF($B493=0,#N/A,AVERAGEIFS(INDEX(DATOS,0,$C493),INDEX(DATOS,0,$C493),"&lt;&gt;#N/D",INDEX(DATOS,0,$L$2),0,INDEX(DATOS,0,$M$2),1,INDEX(DATOS,0,$N$2),W493,INDEX(DATOS,0,$O$2),$D493)),#N/A)</f>
        <v>#N/A</v>
      </c>
      <c r="AC493" s="62" t="e">
        <f>IFERROR(IF($B493=0,#N/A,AVERAGEIFS(INDEX(DATOS,0,$C493),INDEX(DATOS,0,$C493),"&lt;&gt;#N/D",INDEX(DATOS,0,$L$2),0,INDEX(DATOS,0,$M$2),1,INDEX(DATOS,0,$N$2),X493,INDEX(DATOS,0,$O$2),$D493)),#N/A)</f>
        <v>#N/A</v>
      </c>
      <c r="AD493" s="33"/>
      <c r="AE493" s="40" t="e">
        <f>IFERROR(IF(ISNA(Z493),#N/A,IF(I493=0,0,_xlfn.STDEV.P($Z493:Z493)/I493*100)),#N/A)</f>
        <v>#N/A</v>
      </c>
      <c r="AF493" s="40" t="e">
        <f>IFERROR(IF(ISNA(AA493),#N/A,IF(J493=0,0,_xlfn.STDEV.P($Z493:AA493)/J493*100)),#N/A)</f>
        <v>#N/A</v>
      </c>
      <c r="AG493" s="40" t="e">
        <f>IFERROR(IF(ISNA(AB493),#N/A,IF(K493=0,0,_xlfn.STDEV.P($Z493:AB493)/K493*100)),#N/A)</f>
        <v>#N/A</v>
      </c>
      <c r="AH493" s="40" t="e">
        <f>IFERROR(IF(ISNA(AC493),#N/A,IF(L493=0,0,_xlfn.STDEV.P($Z493:AC493)/L493*100)),#N/A)</f>
        <v>#N/A</v>
      </c>
      <c r="AI493" s="40"/>
    </row>
    <row r="494" spans="1:35" x14ac:dyDescent="0.35">
      <c r="A494">
        <f t="shared" si="577"/>
        <v>88</v>
      </c>
      <c r="B494" s="35">
        <f t="array" ref="B494">IF(B493=0,0,MIN(IF(INDEX(DATOS,0,$N$2)=$U494,IF(ISNUMBER(INDEX(DATOS,0,$C494)),IF(INDEX(DATOS,0,$L$2)=0,IF(INDEX(DATOS,0,$M$2)=1,IF(ISNA(MATCH(INDEX(DATOS,0,$O$2),IF($E$7:E493=E494,$D$7:D493),0)),INDEX(DATOS,0,$K$2))))))))</f>
        <v>0</v>
      </c>
      <c r="C494" s="32">
        <f t="shared" si="578"/>
        <v>20</v>
      </c>
      <c r="D494" s="34" t="str">
        <f>IF($B494=0,"--",INDEX(DATOS,$B494,O$2))</f>
        <v>--</v>
      </c>
      <c r="E494" s="64" t="s">
        <v>1</v>
      </c>
      <c r="F494" s="36" t="str">
        <f t="shared" si="599"/>
        <v>--</v>
      </c>
      <c r="G494" s="109" t="e">
        <f>VLOOKUP($D494,LOC_UNICOS,G$2,0)</f>
        <v>#N/A</v>
      </c>
      <c r="H494" s="109" t="e">
        <f>VLOOKUP($D494,LOC_UNICOS,H$2,0)</f>
        <v>#N/A</v>
      </c>
      <c r="I494" s="38">
        <f t="array" ref="I494">IF($B494=0,-999,IF(COUNTIFS($Z494:Z494,#N/A)&gt;0,-999,AVERAGE($Z494:Z494)))</f>
        <v>-999</v>
      </c>
      <c r="J494" s="38">
        <f t="array" ref="J494">IF($B494=0,-999,IF(COUNTIFS($Z494:AA494,#N/A)&gt;0,-999,AVERAGE($Z494:AA494)))</f>
        <v>-999</v>
      </c>
      <c r="K494" s="38">
        <f t="array" ref="K494">IF($B494=0,-999,IF(COUNTIFS($Z494:AB494,#N/A)&gt;0,-999,AVERAGE($Z494:AB494)))</f>
        <v>-999</v>
      </c>
      <c r="L494" s="38">
        <f t="array" ref="L494">IF($B494=0,-999,IF(COUNTIFS($Z494:AC494,#N/A)&gt;0,-999,AVERAGE($Z494:AC494)))</f>
        <v>-999</v>
      </c>
      <c r="M494" s="38">
        <f t="shared" si="573"/>
        <v>-999</v>
      </c>
      <c r="N494" s="38">
        <f t="shared" si="560"/>
        <v>-999</v>
      </c>
      <c r="O494" s="38">
        <f t="shared" si="561"/>
        <v>-999</v>
      </c>
      <c r="P494" s="38">
        <f t="shared" si="562"/>
        <v>-999</v>
      </c>
      <c r="Q494" s="37">
        <f t="shared" si="574"/>
        <v>0</v>
      </c>
      <c r="R494" s="37">
        <f t="shared" si="550"/>
        <v>0</v>
      </c>
      <c r="S494" s="37">
        <f t="shared" si="551"/>
        <v>0</v>
      </c>
      <c r="T494" s="37">
        <f t="shared" si="552"/>
        <v>0</v>
      </c>
      <c r="U494" s="37">
        <f t="shared" si="575"/>
        <v>2018</v>
      </c>
      <c r="V494" s="37">
        <f t="shared" ref="V494:X494" si="601">U494-1</f>
        <v>2017</v>
      </c>
      <c r="W494" s="37">
        <f t="shared" si="601"/>
        <v>2016</v>
      </c>
      <c r="X494" s="37">
        <f t="shared" si="601"/>
        <v>2015</v>
      </c>
      <c r="Y494" s="39"/>
      <c r="Z494" s="62" t="e">
        <f>IFERROR(IF($B494=0,#N/A,AVERAGEIFS(INDEX(DATOS,0,$C494),INDEX(DATOS,0,$C494),"&lt;&gt;#N/D",INDEX(DATOS,0,$L$2),0,INDEX(DATOS,0,$M$2),1,INDEX(DATOS,0,$N$2),U494,INDEX(DATOS,0,$O$2),$D494)),#N/A)</f>
        <v>#N/A</v>
      </c>
      <c r="AA494" s="62" t="e">
        <f>IFERROR(IF($B494=0,#N/A,AVERAGEIFS(INDEX(DATOS,0,$C494),INDEX(DATOS,0,$C494),"&lt;&gt;#N/D",INDEX(DATOS,0,$L$2),0,INDEX(DATOS,0,$M$2),1,INDEX(DATOS,0,$N$2),V494,INDEX(DATOS,0,$O$2),$D494)),#N/A)</f>
        <v>#N/A</v>
      </c>
      <c r="AB494" s="62" t="e">
        <f>IFERROR(IF($B494=0,#N/A,AVERAGEIFS(INDEX(DATOS,0,$C494),INDEX(DATOS,0,$C494),"&lt;&gt;#N/D",INDEX(DATOS,0,$L$2),0,INDEX(DATOS,0,$M$2),1,INDEX(DATOS,0,$N$2),W494,INDEX(DATOS,0,$O$2),$D494)),#N/A)</f>
        <v>#N/A</v>
      </c>
      <c r="AC494" s="62" t="e">
        <f>IFERROR(IF($B494=0,#N/A,AVERAGEIFS(INDEX(DATOS,0,$C494),INDEX(DATOS,0,$C494),"&lt;&gt;#N/D",INDEX(DATOS,0,$L$2),0,INDEX(DATOS,0,$M$2),1,INDEX(DATOS,0,$N$2),X494,INDEX(DATOS,0,$O$2),$D494)),#N/A)</f>
        <v>#N/A</v>
      </c>
      <c r="AD494" s="33"/>
      <c r="AE494" s="40" t="e">
        <f>IFERROR(IF(ISNA(Z494),#N/A,IF(I494=0,0,_xlfn.STDEV.P($Z494:Z494)/I494*100)),#N/A)</f>
        <v>#N/A</v>
      </c>
      <c r="AF494" s="40" t="e">
        <f>IFERROR(IF(ISNA(AA494),#N/A,IF(J494=0,0,_xlfn.STDEV.P($Z494:AA494)/J494*100)),#N/A)</f>
        <v>#N/A</v>
      </c>
      <c r="AG494" s="40" t="e">
        <f>IFERROR(IF(ISNA(AB494),#N/A,IF(K494=0,0,_xlfn.STDEV.P($Z494:AB494)/K494*100)),#N/A)</f>
        <v>#N/A</v>
      </c>
      <c r="AH494" s="40" t="e">
        <f>IFERROR(IF(ISNA(AC494),#N/A,IF(L494=0,0,_xlfn.STDEV.P($Z494:AC494)/L494*100)),#N/A)</f>
        <v>#N/A</v>
      </c>
      <c r="AI494" s="40"/>
    </row>
    <row r="495" spans="1:35" x14ac:dyDescent="0.35">
      <c r="A495">
        <f t="shared" si="577"/>
        <v>89</v>
      </c>
      <c r="B495" s="35">
        <f t="array" ref="B495">IF(B494=0,0,MIN(IF(INDEX(DATOS,0,$N$2)=$U495,IF(ISNUMBER(INDEX(DATOS,0,$C495)),IF(INDEX(DATOS,0,$L$2)=0,IF(INDEX(DATOS,0,$M$2)=1,IF(ISNA(MATCH(INDEX(DATOS,0,$O$2),IF($E$7:E494=E495,$D$7:D494),0)),INDEX(DATOS,0,$K$2))))))))</f>
        <v>0</v>
      </c>
      <c r="C495" s="32">
        <f t="shared" si="578"/>
        <v>20</v>
      </c>
      <c r="D495" s="34" t="str">
        <f>IF($B495=0,"--",INDEX(DATOS,$B495,O$2))</f>
        <v>--</v>
      </c>
      <c r="E495" s="64" t="s">
        <v>1</v>
      </c>
      <c r="F495" s="36" t="str">
        <f t="shared" si="599"/>
        <v>--</v>
      </c>
      <c r="G495" s="109" t="e">
        <f>VLOOKUP($D495,LOC_UNICOS,G$2,0)</f>
        <v>#N/A</v>
      </c>
      <c r="H495" s="109" t="e">
        <f>VLOOKUP($D495,LOC_UNICOS,H$2,0)</f>
        <v>#N/A</v>
      </c>
      <c r="I495" s="38">
        <f t="array" ref="I495">IF($B495=0,-999,IF(COUNTIFS($Z495:Z495,#N/A)&gt;0,-999,AVERAGE($Z495:Z495)))</f>
        <v>-999</v>
      </c>
      <c r="J495" s="38">
        <f t="array" ref="J495">IF($B495=0,-999,IF(COUNTIFS($Z495:AA495,#N/A)&gt;0,-999,AVERAGE($Z495:AA495)))</f>
        <v>-999</v>
      </c>
      <c r="K495" s="38">
        <f t="array" ref="K495">IF($B495=0,-999,IF(COUNTIFS($Z495:AB495,#N/A)&gt;0,-999,AVERAGE($Z495:AB495)))</f>
        <v>-999</v>
      </c>
      <c r="L495" s="38">
        <f t="array" ref="L495">IF($B495=0,-999,IF(COUNTIFS($Z495:AC495,#N/A)&gt;0,-999,AVERAGE($Z495:AC495)))</f>
        <v>-999</v>
      </c>
      <c r="M495" s="38">
        <f t="shared" si="573"/>
        <v>-999</v>
      </c>
      <c r="N495" s="38">
        <f t="shared" si="560"/>
        <v>-999</v>
      </c>
      <c r="O495" s="38">
        <f t="shared" si="561"/>
        <v>-999</v>
      </c>
      <c r="P495" s="38">
        <f t="shared" si="562"/>
        <v>-999</v>
      </c>
      <c r="Q495" s="37">
        <f t="shared" si="574"/>
        <v>0</v>
      </c>
      <c r="R495" s="37">
        <f t="shared" si="550"/>
        <v>0</v>
      </c>
      <c r="S495" s="37">
        <f t="shared" si="551"/>
        <v>0</v>
      </c>
      <c r="T495" s="37">
        <f t="shared" si="552"/>
        <v>0</v>
      </c>
      <c r="U495" s="37">
        <f t="shared" si="575"/>
        <v>2018</v>
      </c>
      <c r="V495" s="37">
        <f t="shared" ref="V495:X495" si="602">U495-1</f>
        <v>2017</v>
      </c>
      <c r="W495" s="37">
        <f t="shared" si="602"/>
        <v>2016</v>
      </c>
      <c r="X495" s="37">
        <f t="shared" si="602"/>
        <v>2015</v>
      </c>
      <c r="Y495" s="39"/>
      <c r="Z495" s="62" t="e">
        <f>IFERROR(IF($B495=0,#N/A,AVERAGEIFS(INDEX(DATOS,0,$C495),INDEX(DATOS,0,$C495),"&lt;&gt;#N/D",INDEX(DATOS,0,$L$2),0,INDEX(DATOS,0,$M$2),1,INDEX(DATOS,0,$N$2),U495,INDEX(DATOS,0,$O$2),$D495)),#N/A)</f>
        <v>#N/A</v>
      </c>
      <c r="AA495" s="62" t="e">
        <f>IFERROR(IF($B495=0,#N/A,AVERAGEIFS(INDEX(DATOS,0,$C495),INDEX(DATOS,0,$C495),"&lt;&gt;#N/D",INDEX(DATOS,0,$L$2),0,INDEX(DATOS,0,$M$2),1,INDEX(DATOS,0,$N$2),V495,INDEX(DATOS,0,$O$2),$D495)),#N/A)</f>
        <v>#N/A</v>
      </c>
      <c r="AB495" s="62" t="e">
        <f>IFERROR(IF($B495=0,#N/A,AVERAGEIFS(INDEX(DATOS,0,$C495),INDEX(DATOS,0,$C495),"&lt;&gt;#N/D",INDEX(DATOS,0,$L$2),0,INDEX(DATOS,0,$M$2),1,INDEX(DATOS,0,$N$2),W495,INDEX(DATOS,0,$O$2),$D495)),#N/A)</f>
        <v>#N/A</v>
      </c>
      <c r="AC495" s="62" t="e">
        <f>IFERROR(IF($B495=0,#N/A,AVERAGEIFS(INDEX(DATOS,0,$C495),INDEX(DATOS,0,$C495),"&lt;&gt;#N/D",INDEX(DATOS,0,$L$2),0,INDEX(DATOS,0,$M$2),1,INDEX(DATOS,0,$N$2),X495,INDEX(DATOS,0,$O$2),$D495)),#N/A)</f>
        <v>#N/A</v>
      </c>
      <c r="AD495" s="33"/>
      <c r="AE495" s="40" t="e">
        <f>IFERROR(IF(ISNA(Z495),#N/A,IF(I495=0,0,_xlfn.STDEV.P($Z495:Z495)/I495*100)),#N/A)</f>
        <v>#N/A</v>
      </c>
      <c r="AF495" s="40" t="e">
        <f>IFERROR(IF(ISNA(AA495),#N/A,IF(J495=0,0,_xlfn.STDEV.P($Z495:AA495)/J495*100)),#N/A)</f>
        <v>#N/A</v>
      </c>
      <c r="AG495" s="40" t="e">
        <f>IFERROR(IF(ISNA(AB495),#N/A,IF(K495=0,0,_xlfn.STDEV.P($Z495:AB495)/K495*100)),#N/A)</f>
        <v>#N/A</v>
      </c>
      <c r="AH495" s="40" t="e">
        <f>IFERROR(IF(ISNA(AC495),#N/A,IF(L495=0,0,_xlfn.STDEV.P($Z495:AC495)/L495*100)),#N/A)</f>
        <v>#N/A</v>
      </c>
      <c r="AI495" s="40"/>
    </row>
    <row r="496" spans="1:35" x14ac:dyDescent="0.35">
      <c r="A496">
        <f t="shared" si="577"/>
        <v>90</v>
      </c>
      <c r="B496" s="35">
        <f t="array" ref="B496">IF(B495=0,0,MIN(IF(INDEX(DATOS,0,$N$2)=$U496,IF(ISNUMBER(INDEX(DATOS,0,$C496)),IF(INDEX(DATOS,0,$L$2)=0,IF(INDEX(DATOS,0,$M$2)=1,IF(ISNA(MATCH(INDEX(DATOS,0,$O$2),IF($E$7:E495=E496,$D$7:D495),0)),INDEX(DATOS,0,$K$2))))))))</f>
        <v>0</v>
      </c>
      <c r="C496" s="32">
        <f t="shared" si="578"/>
        <v>20</v>
      </c>
      <c r="D496" s="34" t="str">
        <f>IF($B496=0,"--",INDEX(DATOS,$B496,O$2))</f>
        <v>--</v>
      </c>
      <c r="E496" s="64" t="s">
        <v>1</v>
      </c>
      <c r="F496" s="36" t="str">
        <f t="shared" si="599"/>
        <v>--</v>
      </c>
      <c r="G496" s="109" t="e">
        <f>VLOOKUP($D496,LOC_UNICOS,G$2,0)</f>
        <v>#N/A</v>
      </c>
      <c r="H496" s="109" t="e">
        <f>VLOOKUP($D496,LOC_UNICOS,H$2,0)</f>
        <v>#N/A</v>
      </c>
      <c r="I496" s="38">
        <f t="array" ref="I496">IF($B496=0,-999,IF(COUNTIFS($Z496:Z496,#N/A)&gt;0,-999,AVERAGE($Z496:Z496)))</f>
        <v>-999</v>
      </c>
      <c r="J496" s="38">
        <f t="array" ref="J496">IF($B496=0,-999,IF(COUNTIFS($Z496:AA496,#N/A)&gt;0,-999,AVERAGE($Z496:AA496)))</f>
        <v>-999</v>
      </c>
      <c r="K496" s="38">
        <f t="array" ref="K496">IF($B496=0,-999,IF(COUNTIFS($Z496:AB496,#N/A)&gt;0,-999,AVERAGE($Z496:AB496)))</f>
        <v>-999</v>
      </c>
      <c r="L496" s="38">
        <f t="array" ref="L496">IF($B496=0,-999,IF(COUNTIFS($Z496:AC496,#N/A)&gt;0,-999,AVERAGE($Z496:AC496)))</f>
        <v>-999</v>
      </c>
      <c r="M496" s="38">
        <f t="shared" si="573"/>
        <v>-999</v>
      </c>
      <c r="N496" s="38">
        <f t="shared" si="560"/>
        <v>-999</v>
      </c>
      <c r="O496" s="38">
        <f t="shared" si="561"/>
        <v>-999</v>
      </c>
      <c r="P496" s="38">
        <f t="shared" si="562"/>
        <v>-999</v>
      </c>
      <c r="Q496" s="37">
        <f t="shared" si="574"/>
        <v>0</v>
      </c>
      <c r="R496" s="37">
        <f t="shared" si="550"/>
        <v>0</v>
      </c>
      <c r="S496" s="37">
        <f t="shared" si="551"/>
        <v>0</v>
      </c>
      <c r="T496" s="37">
        <f t="shared" si="552"/>
        <v>0</v>
      </c>
      <c r="U496" s="37">
        <f t="shared" si="575"/>
        <v>2018</v>
      </c>
      <c r="V496" s="37">
        <f t="shared" ref="V496:X496" si="603">U496-1</f>
        <v>2017</v>
      </c>
      <c r="W496" s="37">
        <f t="shared" si="603"/>
        <v>2016</v>
      </c>
      <c r="X496" s="37">
        <f t="shared" si="603"/>
        <v>2015</v>
      </c>
      <c r="Y496" s="39"/>
      <c r="Z496" s="62" t="e">
        <f>IFERROR(IF($B496=0,#N/A,AVERAGEIFS(INDEX(DATOS,0,$C496),INDEX(DATOS,0,$C496),"&lt;&gt;#N/D",INDEX(DATOS,0,$L$2),0,INDEX(DATOS,0,$M$2),1,INDEX(DATOS,0,$N$2),U496,INDEX(DATOS,0,$O$2),$D496)),#N/A)</f>
        <v>#N/A</v>
      </c>
      <c r="AA496" s="62" t="e">
        <f>IFERROR(IF($B496=0,#N/A,AVERAGEIFS(INDEX(DATOS,0,$C496),INDEX(DATOS,0,$C496),"&lt;&gt;#N/D",INDEX(DATOS,0,$L$2),0,INDEX(DATOS,0,$M$2),1,INDEX(DATOS,0,$N$2),V496,INDEX(DATOS,0,$O$2),$D496)),#N/A)</f>
        <v>#N/A</v>
      </c>
      <c r="AB496" s="62" t="e">
        <f>IFERROR(IF($B496=0,#N/A,AVERAGEIFS(INDEX(DATOS,0,$C496),INDEX(DATOS,0,$C496),"&lt;&gt;#N/D",INDEX(DATOS,0,$L$2),0,INDEX(DATOS,0,$M$2),1,INDEX(DATOS,0,$N$2),W496,INDEX(DATOS,0,$O$2),$D496)),#N/A)</f>
        <v>#N/A</v>
      </c>
      <c r="AC496" s="62" t="e">
        <f>IFERROR(IF($B496=0,#N/A,AVERAGEIFS(INDEX(DATOS,0,$C496),INDEX(DATOS,0,$C496),"&lt;&gt;#N/D",INDEX(DATOS,0,$L$2),0,INDEX(DATOS,0,$M$2),1,INDEX(DATOS,0,$N$2),X496,INDEX(DATOS,0,$O$2),$D496)),#N/A)</f>
        <v>#N/A</v>
      </c>
      <c r="AD496" s="33"/>
      <c r="AE496" s="40" t="e">
        <f>IFERROR(IF(ISNA(Z496),#N/A,IF(I496=0,0,_xlfn.STDEV.P($Z496:Z496)/I496*100)),#N/A)</f>
        <v>#N/A</v>
      </c>
      <c r="AF496" s="40" t="e">
        <f>IFERROR(IF(ISNA(AA496),#N/A,IF(J496=0,0,_xlfn.STDEV.P($Z496:AA496)/J496*100)),#N/A)</f>
        <v>#N/A</v>
      </c>
      <c r="AG496" s="40" t="e">
        <f>IFERROR(IF(ISNA(AB496),#N/A,IF(K496=0,0,_xlfn.STDEV.P($Z496:AB496)/K496*100)),#N/A)</f>
        <v>#N/A</v>
      </c>
      <c r="AH496" s="40" t="e">
        <f>IFERROR(IF(ISNA(AC496),#N/A,IF(L496=0,0,_xlfn.STDEV.P($Z496:AC496)/L496*100)),#N/A)</f>
        <v>#N/A</v>
      </c>
      <c r="AI496" s="40"/>
    </row>
    <row r="497" spans="1:40" x14ac:dyDescent="0.35">
      <c r="A497">
        <f t="shared" si="577"/>
        <v>91</v>
      </c>
      <c r="B497" s="35">
        <f t="array" ref="B497">IF(B496=0,0,MIN(IF(INDEX(DATOS,0,$N$2)=$U497,IF(ISNUMBER(INDEX(DATOS,0,$C497)),IF(INDEX(DATOS,0,$L$2)=0,IF(INDEX(DATOS,0,$M$2)=1,IF(ISNA(MATCH(INDEX(DATOS,0,$O$2),IF($E$7:E496=E497,$D$7:D496),0)),INDEX(DATOS,0,$K$2))))))))</f>
        <v>0</v>
      </c>
      <c r="C497" s="32">
        <f t="shared" si="578"/>
        <v>20</v>
      </c>
      <c r="D497" s="34" t="str">
        <f>IF($B497=0,"--",INDEX(DATOS,$B497,O$2))</f>
        <v>--</v>
      </c>
      <c r="E497" s="64" t="s">
        <v>1</v>
      </c>
      <c r="F497" s="36" t="str">
        <f t="shared" si="599"/>
        <v>--</v>
      </c>
      <c r="G497" s="109" t="e">
        <f>VLOOKUP($D497,LOC_UNICOS,G$2,0)</f>
        <v>#N/A</v>
      </c>
      <c r="H497" s="109" t="e">
        <f>VLOOKUP($D497,LOC_UNICOS,H$2,0)</f>
        <v>#N/A</v>
      </c>
      <c r="I497" s="38">
        <f t="array" ref="I497">IF($B497=0,-999,IF(COUNTIFS($Z497:Z497,#N/A)&gt;0,-999,AVERAGE($Z497:Z497)))</f>
        <v>-999</v>
      </c>
      <c r="J497" s="38">
        <f t="array" ref="J497">IF($B497=0,-999,IF(COUNTIFS($Z497:AA497,#N/A)&gt;0,-999,AVERAGE($Z497:AA497)))</f>
        <v>-999</v>
      </c>
      <c r="K497" s="38">
        <f t="array" ref="K497">IF($B497=0,-999,IF(COUNTIFS($Z497:AB497,#N/A)&gt;0,-999,AVERAGE($Z497:AB497)))</f>
        <v>-999</v>
      </c>
      <c r="L497" s="38">
        <f t="array" ref="L497">IF($B497=0,-999,IF(COUNTIFS($Z497:AC497,#N/A)&gt;0,-999,AVERAGE($Z497:AC497)))</f>
        <v>-999</v>
      </c>
      <c r="M497" s="38">
        <f t="shared" si="573"/>
        <v>-999</v>
      </c>
      <c r="N497" s="38">
        <f t="shared" si="560"/>
        <v>-999</v>
      </c>
      <c r="O497" s="38">
        <f t="shared" si="561"/>
        <v>-999</v>
      </c>
      <c r="P497" s="38">
        <f t="shared" si="562"/>
        <v>-999</v>
      </c>
      <c r="Q497" s="37">
        <f t="shared" si="574"/>
        <v>0</v>
      </c>
      <c r="R497" s="37">
        <f t="shared" si="550"/>
        <v>0</v>
      </c>
      <c r="S497" s="37">
        <f t="shared" si="551"/>
        <v>0</v>
      </c>
      <c r="T497" s="37">
        <f t="shared" si="552"/>
        <v>0</v>
      </c>
      <c r="U497" s="37">
        <f t="shared" si="575"/>
        <v>2018</v>
      </c>
      <c r="V497" s="37">
        <f t="shared" ref="V497:X497" si="604">U497-1</f>
        <v>2017</v>
      </c>
      <c r="W497" s="37">
        <f t="shared" si="604"/>
        <v>2016</v>
      </c>
      <c r="X497" s="37">
        <f t="shared" si="604"/>
        <v>2015</v>
      </c>
      <c r="Y497" s="39"/>
      <c r="Z497" s="62" t="e">
        <f>IFERROR(IF($B497=0,#N/A,AVERAGEIFS(INDEX(DATOS,0,$C497),INDEX(DATOS,0,$C497),"&lt;&gt;#N/D",INDEX(DATOS,0,$L$2),0,INDEX(DATOS,0,$M$2),1,INDEX(DATOS,0,$N$2),U497,INDEX(DATOS,0,$O$2),$D497)),#N/A)</f>
        <v>#N/A</v>
      </c>
      <c r="AA497" s="62" t="e">
        <f>IFERROR(IF($B497=0,#N/A,AVERAGEIFS(INDEX(DATOS,0,$C497),INDEX(DATOS,0,$C497),"&lt;&gt;#N/D",INDEX(DATOS,0,$L$2),0,INDEX(DATOS,0,$M$2),1,INDEX(DATOS,0,$N$2),V497,INDEX(DATOS,0,$O$2),$D497)),#N/A)</f>
        <v>#N/A</v>
      </c>
      <c r="AB497" s="62" t="e">
        <f>IFERROR(IF($B497=0,#N/A,AVERAGEIFS(INDEX(DATOS,0,$C497),INDEX(DATOS,0,$C497),"&lt;&gt;#N/D",INDEX(DATOS,0,$L$2),0,INDEX(DATOS,0,$M$2),1,INDEX(DATOS,0,$N$2),W497,INDEX(DATOS,0,$O$2),$D497)),#N/A)</f>
        <v>#N/A</v>
      </c>
      <c r="AC497" s="62" t="e">
        <f>IFERROR(IF($B497=0,#N/A,AVERAGEIFS(INDEX(DATOS,0,$C497),INDEX(DATOS,0,$C497),"&lt;&gt;#N/D",INDEX(DATOS,0,$L$2),0,INDEX(DATOS,0,$M$2),1,INDEX(DATOS,0,$N$2),X497,INDEX(DATOS,0,$O$2),$D497)),#N/A)</f>
        <v>#N/A</v>
      </c>
      <c r="AD497" s="33"/>
      <c r="AE497" s="40" t="e">
        <f>IFERROR(IF(ISNA(Z497),#N/A,IF(I497=0,0,_xlfn.STDEV.P($Z497:Z497)/I497*100)),#N/A)</f>
        <v>#N/A</v>
      </c>
      <c r="AF497" s="40" t="e">
        <f>IFERROR(IF(ISNA(AA497),#N/A,IF(J497=0,0,_xlfn.STDEV.P($Z497:AA497)/J497*100)),#N/A)</f>
        <v>#N/A</v>
      </c>
      <c r="AG497" s="40" t="e">
        <f>IFERROR(IF(ISNA(AB497),#N/A,IF(K497=0,0,_xlfn.STDEV.P($Z497:AB497)/K497*100)),#N/A)</f>
        <v>#N/A</v>
      </c>
      <c r="AH497" s="40" t="e">
        <f>IFERROR(IF(ISNA(AC497),#N/A,IF(L497=0,0,_xlfn.STDEV.P($Z497:AC497)/L497*100)),#N/A)</f>
        <v>#N/A</v>
      </c>
      <c r="AI497" s="40"/>
    </row>
    <row r="498" spans="1:40" x14ac:dyDescent="0.35">
      <c r="A498">
        <f t="shared" si="577"/>
        <v>92</v>
      </c>
      <c r="B498" s="35">
        <f t="array" ref="B498">IF(B497=0,0,MIN(IF(INDEX(DATOS,0,$N$2)=$U498,IF(ISNUMBER(INDEX(DATOS,0,$C498)),IF(INDEX(DATOS,0,$L$2)=0,IF(INDEX(DATOS,0,$M$2)=1,IF(ISNA(MATCH(INDEX(DATOS,0,$O$2),IF($E$7:E497=E498,$D$7:D497),0)),INDEX(DATOS,0,$K$2))))))))</f>
        <v>0</v>
      </c>
      <c r="C498" s="32">
        <f t="shared" si="578"/>
        <v>20</v>
      </c>
      <c r="D498" s="34" t="str">
        <f>IF($B498=0,"--",INDEX(DATOS,$B498,O$2))</f>
        <v>--</v>
      </c>
      <c r="E498" s="64" t="s">
        <v>1</v>
      </c>
      <c r="F498" s="36" t="str">
        <f t="shared" si="599"/>
        <v>--</v>
      </c>
      <c r="G498" s="109" t="e">
        <f>VLOOKUP($D498,LOC_UNICOS,G$2,0)</f>
        <v>#N/A</v>
      </c>
      <c r="H498" s="109" t="e">
        <f>VLOOKUP($D498,LOC_UNICOS,H$2,0)</f>
        <v>#N/A</v>
      </c>
      <c r="I498" s="38">
        <f t="array" ref="I498">IF($B498=0,-999,IF(COUNTIFS($Z498:Z498,#N/A)&gt;0,-999,AVERAGE($Z498:Z498)))</f>
        <v>-999</v>
      </c>
      <c r="J498" s="38">
        <f t="array" ref="J498">IF($B498=0,-999,IF(COUNTIFS($Z498:AA498,#N/A)&gt;0,-999,AVERAGE($Z498:AA498)))</f>
        <v>-999</v>
      </c>
      <c r="K498" s="38">
        <f t="array" ref="K498">IF($B498=0,-999,IF(COUNTIFS($Z498:AB498,#N/A)&gt;0,-999,AVERAGE($Z498:AB498)))</f>
        <v>-999</v>
      </c>
      <c r="L498" s="38">
        <f t="array" ref="L498">IF($B498=0,-999,IF(COUNTIFS($Z498:AC498,#N/A)&gt;0,-999,AVERAGE($Z498:AC498)))</f>
        <v>-999</v>
      </c>
      <c r="M498" s="38">
        <f t="shared" si="573"/>
        <v>-999</v>
      </c>
      <c r="N498" s="38">
        <f t="shared" si="560"/>
        <v>-999</v>
      </c>
      <c r="O498" s="38">
        <f t="shared" si="561"/>
        <v>-999</v>
      </c>
      <c r="P498" s="38">
        <f t="shared" si="562"/>
        <v>-999</v>
      </c>
      <c r="Q498" s="37">
        <f t="shared" si="574"/>
        <v>0</v>
      </c>
      <c r="R498" s="37">
        <f t="shared" si="550"/>
        <v>0</v>
      </c>
      <c r="S498" s="37">
        <f t="shared" si="551"/>
        <v>0</v>
      </c>
      <c r="T498" s="37">
        <f t="shared" si="552"/>
        <v>0</v>
      </c>
      <c r="U498" s="37">
        <f t="shared" si="575"/>
        <v>2018</v>
      </c>
      <c r="V498" s="37">
        <f t="shared" ref="V498:X498" si="605">U498-1</f>
        <v>2017</v>
      </c>
      <c r="W498" s="37">
        <f t="shared" si="605"/>
        <v>2016</v>
      </c>
      <c r="X498" s="37">
        <f t="shared" si="605"/>
        <v>2015</v>
      </c>
      <c r="Y498" s="39"/>
      <c r="Z498" s="62" t="e">
        <f>IFERROR(IF($B498=0,#N/A,AVERAGEIFS(INDEX(DATOS,0,$C498),INDEX(DATOS,0,$C498),"&lt;&gt;#N/D",INDEX(DATOS,0,$L$2),0,INDEX(DATOS,0,$M$2),1,INDEX(DATOS,0,$N$2),U498,INDEX(DATOS,0,$O$2),$D498)),#N/A)</f>
        <v>#N/A</v>
      </c>
      <c r="AA498" s="62" t="e">
        <f>IFERROR(IF($B498=0,#N/A,AVERAGEIFS(INDEX(DATOS,0,$C498),INDEX(DATOS,0,$C498),"&lt;&gt;#N/D",INDEX(DATOS,0,$L$2),0,INDEX(DATOS,0,$M$2),1,INDEX(DATOS,0,$N$2),V498,INDEX(DATOS,0,$O$2),$D498)),#N/A)</f>
        <v>#N/A</v>
      </c>
      <c r="AB498" s="62" t="e">
        <f>IFERROR(IF($B498=0,#N/A,AVERAGEIFS(INDEX(DATOS,0,$C498),INDEX(DATOS,0,$C498),"&lt;&gt;#N/D",INDEX(DATOS,0,$L$2),0,INDEX(DATOS,0,$M$2),1,INDEX(DATOS,0,$N$2),W498,INDEX(DATOS,0,$O$2),$D498)),#N/A)</f>
        <v>#N/A</v>
      </c>
      <c r="AC498" s="62" t="e">
        <f>IFERROR(IF($B498=0,#N/A,AVERAGEIFS(INDEX(DATOS,0,$C498),INDEX(DATOS,0,$C498),"&lt;&gt;#N/D",INDEX(DATOS,0,$L$2),0,INDEX(DATOS,0,$M$2),1,INDEX(DATOS,0,$N$2),X498,INDEX(DATOS,0,$O$2),$D498)),#N/A)</f>
        <v>#N/A</v>
      </c>
      <c r="AD498" s="33"/>
      <c r="AE498" s="40" t="e">
        <f>IFERROR(IF(ISNA(Z498),#N/A,IF(I498=0,0,_xlfn.STDEV.P($Z498:Z498)/I498*100)),#N/A)</f>
        <v>#N/A</v>
      </c>
      <c r="AF498" s="40" t="e">
        <f>IFERROR(IF(ISNA(AA498),#N/A,IF(J498=0,0,_xlfn.STDEV.P($Z498:AA498)/J498*100)),#N/A)</f>
        <v>#N/A</v>
      </c>
      <c r="AG498" s="40" t="e">
        <f>IFERROR(IF(ISNA(AB498),#N/A,IF(K498=0,0,_xlfn.STDEV.P($Z498:AB498)/K498*100)),#N/A)</f>
        <v>#N/A</v>
      </c>
      <c r="AH498" s="40" t="e">
        <f>IFERROR(IF(ISNA(AC498),#N/A,IF(L498=0,0,_xlfn.STDEV.P($Z498:AC498)/L498*100)),#N/A)</f>
        <v>#N/A</v>
      </c>
      <c r="AI498" s="40"/>
    </row>
    <row r="499" spans="1:40" x14ac:dyDescent="0.35">
      <c r="A499">
        <f t="shared" si="577"/>
        <v>93</v>
      </c>
      <c r="B499" s="35">
        <f t="array" ref="B499">IF(B498=0,0,MIN(IF(INDEX(DATOS,0,$N$2)=$U499,IF(ISNUMBER(INDEX(DATOS,0,$C499)),IF(INDEX(DATOS,0,$L$2)=0,IF(INDEX(DATOS,0,$M$2)=1,IF(ISNA(MATCH(INDEX(DATOS,0,$O$2),IF($E$7:E498=E499,$D$7:D498),0)),INDEX(DATOS,0,$K$2))))))))</f>
        <v>0</v>
      </c>
      <c r="C499" s="32">
        <f t="shared" si="578"/>
        <v>20</v>
      </c>
      <c r="D499" s="34" t="str">
        <f>IF($B499=0,"--",INDEX(DATOS,$B499,O$2))</f>
        <v>--</v>
      </c>
      <c r="E499" s="64" t="s">
        <v>1</v>
      </c>
      <c r="F499" s="36" t="str">
        <f t="shared" si="599"/>
        <v>--</v>
      </c>
      <c r="G499" s="109" t="e">
        <f>VLOOKUP($D499,LOC_UNICOS,G$2,0)</f>
        <v>#N/A</v>
      </c>
      <c r="H499" s="109" t="e">
        <f>VLOOKUP($D499,LOC_UNICOS,H$2,0)</f>
        <v>#N/A</v>
      </c>
      <c r="I499" s="38">
        <f t="array" ref="I499">IF($B499=0,-999,IF(COUNTIFS($Z499:Z499,#N/A)&gt;0,-999,AVERAGE($Z499:Z499)))</f>
        <v>-999</v>
      </c>
      <c r="J499" s="38">
        <f t="array" ref="J499">IF($B499=0,-999,IF(COUNTIFS($Z499:AA499,#N/A)&gt;0,-999,AVERAGE($Z499:AA499)))</f>
        <v>-999</v>
      </c>
      <c r="K499" s="38">
        <f t="array" ref="K499">IF($B499=0,-999,IF(COUNTIFS($Z499:AB499,#N/A)&gt;0,-999,AVERAGE($Z499:AB499)))</f>
        <v>-999</v>
      </c>
      <c r="L499" s="38">
        <f t="array" ref="L499">IF($B499=0,-999,IF(COUNTIFS($Z499:AC499,#N/A)&gt;0,-999,AVERAGE($Z499:AC499)))</f>
        <v>-999</v>
      </c>
      <c r="M499" s="38">
        <f t="shared" si="573"/>
        <v>-999</v>
      </c>
      <c r="N499" s="38">
        <f t="shared" si="560"/>
        <v>-999</v>
      </c>
      <c r="O499" s="38">
        <f t="shared" si="561"/>
        <v>-999</v>
      </c>
      <c r="P499" s="38">
        <f t="shared" si="562"/>
        <v>-999</v>
      </c>
      <c r="Q499" s="37">
        <f t="shared" si="574"/>
        <v>0</v>
      </c>
      <c r="R499" s="37">
        <f t="shared" si="550"/>
        <v>0</v>
      </c>
      <c r="S499" s="37">
        <f t="shared" si="551"/>
        <v>0</v>
      </c>
      <c r="T499" s="37">
        <f t="shared" si="552"/>
        <v>0</v>
      </c>
      <c r="U499" s="37">
        <f t="shared" si="575"/>
        <v>2018</v>
      </c>
      <c r="V499" s="37">
        <f t="shared" ref="V499:X499" si="606">U499-1</f>
        <v>2017</v>
      </c>
      <c r="W499" s="37">
        <f t="shared" si="606"/>
        <v>2016</v>
      </c>
      <c r="X499" s="37">
        <f t="shared" si="606"/>
        <v>2015</v>
      </c>
      <c r="Y499" s="39"/>
      <c r="Z499" s="62" t="e">
        <f>IFERROR(IF($B499=0,#N/A,AVERAGEIFS(INDEX(DATOS,0,$C499),INDEX(DATOS,0,$C499),"&lt;&gt;#N/D",INDEX(DATOS,0,$L$2),0,INDEX(DATOS,0,$M$2),1,INDEX(DATOS,0,$N$2),U499,INDEX(DATOS,0,$O$2),$D499)),#N/A)</f>
        <v>#N/A</v>
      </c>
      <c r="AA499" s="62" t="e">
        <f>IFERROR(IF($B499=0,#N/A,AVERAGEIFS(INDEX(DATOS,0,$C499),INDEX(DATOS,0,$C499),"&lt;&gt;#N/D",INDEX(DATOS,0,$L$2),0,INDEX(DATOS,0,$M$2),1,INDEX(DATOS,0,$N$2),V499,INDEX(DATOS,0,$O$2),$D499)),#N/A)</f>
        <v>#N/A</v>
      </c>
      <c r="AB499" s="62" t="e">
        <f>IFERROR(IF($B499=0,#N/A,AVERAGEIFS(INDEX(DATOS,0,$C499),INDEX(DATOS,0,$C499),"&lt;&gt;#N/D",INDEX(DATOS,0,$L$2),0,INDEX(DATOS,0,$M$2),1,INDEX(DATOS,0,$N$2),W499,INDEX(DATOS,0,$O$2),$D499)),#N/A)</f>
        <v>#N/A</v>
      </c>
      <c r="AC499" s="62" t="e">
        <f>IFERROR(IF($B499=0,#N/A,AVERAGEIFS(INDEX(DATOS,0,$C499),INDEX(DATOS,0,$C499),"&lt;&gt;#N/D",INDEX(DATOS,0,$L$2),0,INDEX(DATOS,0,$M$2),1,INDEX(DATOS,0,$N$2),X499,INDEX(DATOS,0,$O$2),$D499)),#N/A)</f>
        <v>#N/A</v>
      </c>
      <c r="AD499" s="33"/>
      <c r="AE499" s="40" t="e">
        <f>IFERROR(IF(ISNA(Z499),#N/A,IF(I499=0,0,_xlfn.STDEV.P($Z499:Z499)/I499*100)),#N/A)</f>
        <v>#N/A</v>
      </c>
      <c r="AF499" s="40" t="e">
        <f>IFERROR(IF(ISNA(AA499),#N/A,IF(J499=0,0,_xlfn.STDEV.P($Z499:AA499)/J499*100)),#N/A)</f>
        <v>#N/A</v>
      </c>
      <c r="AG499" s="40" t="e">
        <f>IFERROR(IF(ISNA(AB499),#N/A,IF(K499=0,0,_xlfn.STDEV.P($Z499:AB499)/K499*100)),#N/A)</f>
        <v>#N/A</v>
      </c>
      <c r="AH499" s="40" t="e">
        <f>IFERROR(IF(ISNA(AC499),#N/A,IF(L499=0,0,_xlfn.STDEV.P($Z499:AC499)/L499*100)),#N/A)</f>
        <v>#N/A</v>
      </c>
      <c r="AI499" s="40"/>
    </row>
    <row r="500" spans="1:40" x14ac:dyDescent="0.35">
      <c r="A500">
        <f t="shared" si="577"/>
        <v>94</v>
      </c>
      <c r="B500" s="35">
        <f t="array" ref="B500">IF(B499=0,0,MIN(IF(INDEX(DATOS,0,$N$2)=$U500,IF(ISNUMBER(INDEX(DATOS,0,$C500)),IF(INDEX(DATOS,0,$L$2)=0,IF(INDEX(DATOS,0,$M$2)=1,IF(ISNA(MATCH(INDEX(DATOS,0,$O$2),IF($E$7:E499=E500,$D$7:D499),0)),INDEX(DATOS,0,$K$2))))))))</f>
        <v>0</v>
      </c>
      <c r="C500" s="32">
        <f t="shared" si="578"/>
        <v>20</v>
      </c>
      <c r="D500" s="34" t="str">
        <f>IF($B500=0,"--",INDEX(DATOS,$B500,O$2))</f>
        <v>--</v>
      </c>
      <c r="E500" s="64" t="s">
        <v>1</v>
      </c>
      <c r="F500" s="36" t="str">
        <f>IFERROR(SUBSTITUTE(MID(D500,1,FIND(",",D500)-1),"Departamento de","Dpto."),D500)</f>
        <v>--</v>
      </c>
      <c r="G500" s="109" t="e">
        <f>VLOOKUP($D500,LOC_UNICOS,G$2,0)</f>
        <v>#N/A</v>
      </c>
      <c r="H500" s="109" t="e">
        <f>VLOOKUP($D500,LOC_UNICOS,H$2,0)</f>
        <v>#N/A</v>
      </c>
      <c r="I500" s="38">
        <f t="array" ref="I500">IF($B500=0,-999,IF(COUNTIFS($Z500:Z500,#N/A)&gt;0,-999,AVERAGE($Z500:Z500)))</f>
        <v>-999</v>
      </c>
      <c r="J500" s="38">
        <f t="array" ref="J500">IF($B500=0,-999,IF(COUNTIFS($Z500:AA500,#N/A)&gt;0,-999,AVERAGE($Z500:AA500)))</f>
        <v>-999</v>
      </c>
      <c r="K500" s="38">
        <f t="array" ref="K500">IF($B500=0,-999,IF(COUNTIFS($Z500:AB500,#N/A)&gt;0,-999,AVERAGE($Z500:AB500)))</f>
        <v>-999</v>
      </c>
      <c r="L500" s="38">
        <f t="array" ref="L500">IF($B500=0,-999,IF(COUNTIFS($Z500:AC500,#N/A)&gt;0,-999,AVERAGE($Z500:AC500)))</f>
        <v>-999</v>
      </c>
      <c r="M500" s="38">
        <f t="shared" si="573"/>
        <v>-999</v>
      </c>
      <c r="N500" s="38">
        <f t="shared" si="560"/>
        <v>-999</v>
      </c>
      <c r="O500" s="38">
        <f t="shared" si="561"/>
        <v>-999</v>
      </c>
      <c r="P500" s="38">
        <f t="shared" si="562"/>
        <v>-999</v>
      </c>
      <c r="Q500" s="37">
        <f t="shared" si="574"/>
        <v>0</v>
      </c>
      <c r="R500" s="37">
        <f t="shared" si="550"/>
        <v>0</v>
      </c>
      <c r="S500" s="37">
        <f t="shared" si="551"/>
        <v>0</v>
      </c>
      <c r="T500" s="37">
        <f t="shared" si="552"/>
        <v>0</v>
      </c>
      <c r="U500" s="37">
        <f t="shared" si="575"/>
        <v>2018</v>
      </c>
      <c r="V500" s="37">
        <f t="shared" ref="V500:X500" si="607">U500-1</f>
        <v>2017</v>
      </c>
      <c r="W500" s="37">
        <f t="shared" si="607"/>
        <v>2016</v>
      </c>
      <c r="X500" s="37">
        <f t="shared" si="607"/>
        <v>2015</v>
      </c>
      <c r="Y500" s="39"/>
      <c r="Z500" s="62" t="e">
        <f>IFERROR(IF($B500=0,#N/A,AVERAGEIFS(INDEX(DATOS,0,$C500),INDEX(DATOS,0,$C500),"&lt;&gt;#N/D",INDEX(DATOS,0,$L$2),0,INDEX(DATOS,0,$M$2),1,INDEX(DATOS,0,$N$2),U500,INDEX(DATOS,0,$O$2),$D500)),#N/A)</f>
        <v>#N/A</v>
      </c>
      <c r="AA500" s="62" t="e">
        <f>IFERROR(IF($B500=0,#N/A,AVERAGEIFS(INDEX(DATOS,0,$C500),INDEX(DATOS,0,$C500),"&lt;&gt;#N/D",INDEX(DATOS,0,$L$2),0,INDEX(DATOS,0,$M$2),1,INDEX(DATOS,0,$N$2),V500,INDEX(DATOS,0,$O$2),$D500)),#N/A)</f>
        <v>#N/A</v>
      </c>
      <c r="AB500" s="62" t="e">
        <f>IFERROR(IF($B500=0,#N/A,AVERAGEIFS(INDEX(DATOS,0,$C500),INDEX(DATOS,0,$C500),"&lt;&gt;#N/D",INDEX(DATOS,0,$L$2),0,INDEX(DATOS,0,$M$2),1,INDEX(DATOS,0,$N$2),W500,INDEX(DATOS,0,$O$2),$D500)),#N/A)</f>
        <v>#N/A</v>
      </c>
      <c r="AC500" s="62" t="e">
        <f>IFERROR(IF($B500=0,#N/A,AVERAGEIFS(INDEX(DATOS,0,$C500),INDEX(DATOS,0,$C500),"&lt;&gt;#N/D",INDEX(DATOS,0,$L$2),0,INDEX(DATOS,0,$M$2),1,INDEX(DATOS,0,$N$2),X500,INDEX(DATOS,0,$O$2),$D500)),#N/A)</f>
        <v>#N/A</v>
      </c>
      <c r="AD500" s="33"/>
      <c r="AE500" s="40" t="e">
        <f>IFERROR(IF(ISNA(Z500),#N/A,IF(I500=0,0,_xlfn.STDEV.P($Z500:Z500)/I500*100)),#N/A)</f>
        <v>#N/A</v>
      </c>
      <c r="AF500" s="40" t="e">
        <f>IFERROR(IF(ISNA(AA500),#N/A,IF(J500=0,0,_xlfn.STDEV.P($Z500:AA500)/J500*100)),#N/A)</f>
        <v>#N/A</v>
      </c>
      <c r="AG500" s="40" t="e">
        <f>IFERROR(IF(ISNA(AB500),#N/A,IF(K500=0,0,_xlfn.STDEV.P($Z500:AB500)/K500*100)),#N/A)</f>
        <v>#N/A</v>
      </c>
      <c r="AH500" s="40" t="e">
        <f>IFERROR(IF(ISNA(AC500),#N/A,IF(L500=0,0,_xlfn.STDEV.P($Z500:AC500)/L500*100)),#N/A)</f>
        <v>#N/A</v>
      </c>
      <c r="AI500" s="40"/>
    </row>
    <row r="501" spans="1:40" x14ac:dyDescent="0.35">
      <c r="A501">
        <f t="shared" si="577"/>
        <v>95</v>
      </c>
      <c r="B501" s="35">
        <f t="array" ref="B501">IF(B500=0,0,MIN(IF(INDEX(DATOS,0,$N$2)=$U501,IF(ISNUMBER(INDEX(DATOS,0,$C501)),IF(INDEX(DATOS,0,$L$2)=0,IF(INDEX(DATOS,0,$M$2)=1,IF(ISNA(MATCH(INDEX(DATOS,0,$O$2),IF($E$7:E500=E501,$D$7:D500),0)),INDEX(DATOS,0,$K$2))))))))</f>
        <v>0</v>
      </c>
      <c r="C501" s="32">
        <f t="shared" si="578"/>
        <v>20</v>
      </c>
      <c r="D501" s="34" t="str">
        <f>IF($B501=0,"--",INDEX(DATOS,$B501,O$2))</f>
        <v>--</v>
      </c>
      <c r="E501" s="64" t="s">
        <v>1</v>
      </c>
      <c r="F501" s="36" t="str">
        <f t="shared" ref="F501:F564" si="608">IFERROR(SUBSTITUTE(MID(D501,1,FIND(",",D501)-1),"Departamento de","Dpto."),D501)</f>
        <v>--</v>
      </c>
      <c r="G501" s="109" t="e">
        <f>VLOOKUP($D501,LOC_UNICOS,G$2,0)</f>
        <v>#N/A</v>
      </c>
      <c r="H501" s="109" t="e">
        <f>VLOOKUP($D501,LOC_UNICOS,H$2,0)</f>
        <v>#N/A</v>
      </c>
      <c r="I501" s="38">
        <f t="array" ref="I501">IF($B501=0,-999,IF(COUNTIFS($Z501:Z501,#N/A)&gt;0,-999,AVERAGE($Z501:Z501)))</f>
        <v>-999</v>
      </c>
      <c r="J501" s="38">
        <f t="array" ref="J501">IF($B501=0,-999,IF(COUNTIFS($Z501:AA501,#N/A)&gt;0,-999,AVERAGE($Z501:AA501)))</f>
        <v>-999</v>
      </c>
      <c r="K501" s="38">
        <f t="array" ref="K501">IF($B501=0,-999,IF(COUNTIFS($Z501:AB501,#N/A)&gt;0,-999,AVERAGE($Z501:AB501)))</f>
        <v>-999</v>
      </c>
      <c r="L501" s="38">
        <f t="array" ref="L501">IF($B501=0,-999,IF(COUNTIFS($Z501:AC501,#N/A)&gt;0,-999,AVERAGE($Z501:AC501)))</f>
        <v>-999</v>
      </c>
      <c r="M501" s="38">
        <f t="shared" si="573"/>
        <v>-999</v>
      </c>
      <c r="N501" s="38">
        <f t="shared" si="560"/>
        <v>-999</v>
      </c>
      <c r="O501" s="38">
        <f t="shared" si="561"/>
        <v>-999</v>
      </c>
      <c r="P501" s="38">
        <f t="shared" si="562"/>
        <v>-999</v>
      </c>
      <c r="Q501" s="37">
        <f t="shared" si="574"/>
        <v>0</v>
      </c>
      <c r="R501" s="37">
        <f t="shared" si="550"/>
        <v>0</v>
      </c>
      <c r="S501" s="37">
        <f t="shared" si="551"/>
        <v>0</v>
      </c>
      <c r="T501" s="37">
        <f t="shared" si="552"/>
        <v>0</v>
      </c>
      <c r="U501" s="37">
        <f t="shared" si="575"/>
        <v>2018</v>
      </c>
      <c r="V501" s="37">
        <f t="shared" ref="V501:X501" si="609">U501-1</f>
        <v>2017</v>
      </c>
      <c r="W501" s="37">
        <f t="shared" si="609"/>
        <v>2016</v>
      </c>
      <c r="X501" s="37">
        <f t="shared" si="609"/>
        <v>2015</v>
      </c>
      <c r="Y501" s="39"/>
      <c r="Z501" s="62" t="e">
        <f>IFERROR(IF($B501=0,#N/A,AVERAGEIFS(INDEX(DATOS,0,$C501),INDEX(DATOS,0,$C501),"&lt;&gt;#N/D",INDEX(DATOS,0,$L$2),0,INDEX(DATOS,0,$M$2),1,INDEX(DATOS,0,$N$2),U501,INDEX(DATOS,0,$O$2),$D501)),#N/A)</f>
        <v>#N/A</v>
      </c>
      <c r="AA501" s="62" t="e">
        <f>IFERROR(IF($B501=0,#N/A,AVERAGEIFS(INDEX(DATOS,0,$C501),INDEX(DATOS,0,$C501),"&lt;&gt;#N/D",INDEX(DATOS,0,$L$2),0,INDEX(DATOS,0,$M$2),1,INDEX(DATOS,0,$N$2),V501,INDEX(DATOS,0,$O$2),$D501)),#N/A)</f>
        <v>#N/A</v>
      </c>
      <c r="AB501" s="62" t="e">
        <f>IFERROR(IF($B501=0,#N/A,AVERAGEIFS(INDEX(DATOS,0,$C501),INDEX(DATOS,0,$C501),"&lt;&gt;#N/D",INDEX(DATOS,0,$L$2),0,INDEX(DATOS,0,$M$2),1,INDEX(DATOS,0,$N$2),W501,INDEX(DATOS,0,$O$2),$D501)),#N/A)</f>
        <v>#N/A</v>
      </c>
      <c r="AC501" s="62" t="e">
        <f>IFERROR(IF($B501=0,#N/A,AVERAGEIFS(INDEX(DATOS,0,$C501),INDEX(DATOS,0,$C501),"&lt;&gt;#N/D",INDEX(DATOS,0,$L$2),0,INDEX(DATOS,0,$M$2),1,INDEX(DATOS,0,$N$2),X501,INDEX(DATOS,0,$O$2),$D501)),#N/A)</f>
        <v>#N/A</v>
      </c>
      <c r="AD501" s="33"/>
      <c r="AE501" s="40" t="e">
        <f>IFERROR(IF(ISNA(Z501),#N/A,IF(I501=0,0,_xlfn.STDEV.P($Z501:Z501)/I501*100)),#N/A)</f>
        <v>#N/A</v>
      </c>
      <c r="AF501" s="40" t="e">
        <f>IFERROR(IF(ISNA(AA501),#N/A,IF(J501=0,0,_xlfn.STDEV.P($Z501:AA501)/J501*100)),#N/A)</f>
        <v>#N/A</v>
      </c>
      <c r="AG501" s="40" t="e">
        <f>IFERROR(IF(ISNA(AB501),#N/A,IF(K501=0,0,_xlfn.STDEV.P($Z501:AB501)/K501*100)),#N/A)</f>
        <v>#N/A</v>
      </c>
      <c r="AH501" s="40" t="e">
        <f>IFERROR(IF(ISNA(AC501),#N/A,IF(L501=0,0,_xlfn.STDEV.P($Z501:AC501)/L501*100)),#N/A)</f>
        <v>#N/A</v>
      </c>
      <c r="AI501" s="40"/>
    </row>
    <row r="502" spans="1:40" x14ac:dyDescent="0.35">
      <c r="A502">
        <f t="shared" si="577"/>
        <v>96</v>
      </c>
      <c r="B502" s="35">
        <f t="array" ref="B502">IF(B501=0,0,MIN(IF(INDEX(DATOS,0,$N$2)=$U502,IF(ISNUMBER(INDEX(DATOS,0,$C502)),IF(INDEX(DATOS,0,$L$2)=0,IF(INDEX(DATOS,0,$M$2)=1,IF(ISNA(MATCH(INDEX(DATOS,0,$O$2),IF($E$7:E501=E502,$D$7:D501),0)),INDEX(DATOS,0,$K$2))))))))</f>
        <v>0</v>
      </c>
      <c r="C502" s="32">
        <f t="shared" si="578"/>
        <v>20</v>
      </c>
      <c r="D502" s="34" t="str">
        <f>IF($B502=0,"--",INDEX(DATOS,$B502,O$2))</f>
        <v>--</v>
      </c>
      <c r="E502" s="64" t="s">
        <v>1</v>
      </c>
      <c r="F502" s="36" t="str">
        <f t="shared" si="608"/>
        <v>--</v>
      </c>
      <c r="G502" s="109" t="e">
        <f>VLOOKUP($D502,LOC_UNICOS,G$2,0)</f>
        <v>#N/A</v>
      </c>
      <c r="H502" s="109" t="e">
        <f>VLOOKUP($D502,LOC_UNICOS,H$2,0)</f>
        <v>#N/A</v>
      </c>
      <c r="I502" s="38">
        <f t="array" ref="I502">IF($B502=0,-999,IF(COUNTIFS($Z502:Z502,#N/A)&gt;0,-999,AVERAGE($Z502:Z502)))</f>
        <v>-999</v>
      </c>
      <c r="J502" s="38">
        <f t="array" ref="J502">IF($B502=0,-999,IF(COUNTIFS($Z502:AA502,#N/A)&gt;0,-999,AVERAGE($Z502:AA502)))</f>
        <v>-999</v>
      </c>
      <c r="K502" s="38">
        <f t="array" ref="K502">IF($B502=0,-999,IF(COUNTIFS($Z502:AB502,#N/A)&gt;0,-999,AVERAGE($Z502:AB502)))</f>
        <v>-999</v>
      </c>
      <c r="L502" s="38">
        <f t="array" ref="L502">IF($B502=0,-999,IF(COUNTIFS($Z502:AC502,#N/A)&gt;0,-999,AVERAGE($Z502:AC502)))</f>
        <v>-999</v>
      </c>
      <c r="M502" s="38">
        <f t="shared" si="573"/>
        <v>-999</v>
      </c>
      <c r="N502" s="38">
        <f t="shared" si="560"/>
        <v>-999</v>
      </c>
      <c r="O502" s="38">
        <f t="shared" si="561"/>
        <v>-999</v>
      </c>
      <c r="P502" s="38">
        <f t="shared" si="562"/>
        <v>-999</v>
      </c>
      <c r="Q502" s="37">
        <f t="shared" si="574"/>
        <v>0</v>
      </c>
      <c r="R502" s="37">
        <f t="shared" si="550"/>
        <v>0</v>
      </c>
      <c r="S502" s="37">
        <f t="shared" si="551"/>
        <v>0</v>
      </c>
      <c r="T502" s="37">
        <f t="shared" si="552"/>
        <v>0</v>
      </c>
      <c r="U502" s="37">
        <f t="shared" si="575"/>
        <v>2018</v>
      </c>
      <c r="V502" s="37">
        <f t="shared" ref="V502:X502" si="610">U502-1</f>
        <v>2017</v>
      </c>
      <c r="W502" s="37">
        <f t="shared" si="610"/>
        <v>2016</v>
      </c>
      <c r="X502" s="37">
        <f t="shared" si="610"/>
        <v>2015</v>
      </c>
      <c r="Y502" s="39"/>
      <c r="Z502" s="62" t="e">
        <f>IFERROR(IF($B502=0,#N/A,AVERAGEIFS(INDEX(DATOS,0,$C502),INDEX(DATOS,0,$C502),"&lt;&gt;#N/D",INDEX(DATOS,0,$L$2),0,INDEX(DATOS,0,$M$2),1,INDEX(DATOS,0,$N$2),U502,INDEX(DATOS,0,$O$2),$D502)),#N/A)</f>
        <v>#N/A</v>
      </c>
      <c r="AA502" s="62" t="e">
        <f>IFERROR(IF($B502=0,#N/A,AVERAGEIFS(INDEX(DATOS,0,$C502),INDEX(DATOS,0,$C502),"&lt;&gt;#N/D",INDEX(DATOS,0,$L$2),0,INDEX(DATOS,0,$M$2),1,INDEX(DATOS,0,$N$2),V502,INDEX(DATOS,0,$O$2),$D502)),#N/A)</f>
        <v>#N/A</v>
      </c>
      <c r="AB502" s="62" t="e">
        <f>IFERROR(IF($B502=0,#N/A,AVERAGEIFS(INDEX(DATOS,0,$C502),INDEX(DATOS,0,$C502),"&lt;&gt;#N/D",INDEX(DATOS,0,$L$2),0,INDEX(DATOS,0,$M$2),1,INDEX(DATOS,0,$N$2),W502,INDEX(DATOS,0,$O$2),$D502)),#N/A)</f>
        <v>#N/A</v>
      </c>
      <c r="AC502" s="62" t="e">
        <f>IFERROR(IF($B502=0,#N/A,AVERAGEIFS(INDEX(DATOS,0,$C502),INDEX(DATOS,0,$C502),"&lt;&gt;#N/D",INDEX(DATOS,0,$L$2),0,INDEX(DATOS,0,$M$2),1,INDEX(DATOS,0,$N$2),X502,INDEX(DATOS,0,$O$2),$D502)),#N/A)</f>
        <v>#N/A</v>
      </c>
      <c r="AD502" s="33"/>
      <c r="AE502" s="40" t="e">
        <f>IFERROR(IF(ISNA(Z502),#N/A,IF(I502=0,0,_xlfn.STDEV.P($Z502:Z502)/I502*100)),#N/A)</f>
        <v>#N/A</v>
      </c>
      <c r="AF502" s="40" t="e">
        <f>IFERROR(IF(ISNA(AA502),#N/A,IF(J502=0,0,_xlfn.STDEV.P($Z502:AA502)/J502*100)),#N/A)</f>
        <v>#N/A</v>
      </c>
      <c r="AG502" s="40" t="e">
        <f>IFERROR(IF(ISNA(AB502),#N/A,IF(K502=0,0,_xlfn.STDEV.P($Z502:AB502)/K502*100)),#N/A)</f>
        <v>#N/A</v>
      </c>
      <c r="AH502" s="40" t="e">
        <f>IFERROR(IF(ISNA(AC502),#N/A,IF(L502=0,0,_xlfn.STDEV.P($Z502:AC502)/L502*100)),#N/A)</f>
        <v>#N/A</v>
      </c>
      <c r="AI502" s="40"/>
    </row>
    <row r="503" spans="1:40" x14ac:dyDescent="0.35">
      <c r="A503">
        <f t="shared" si="577"/>
        <v>97</v>
      </c>
      <c r="B503" s="35">
        <f t="array" ref="B503">IF(B502=0,0,MIN(IF(INDEX(DATOS,0,$N$2)=$U503,IF(ISNUMBER(INDEX(DATOS,0,$C503)),IF(INDEX(DATOS,0,$L$2)=0,IF(INDEX(DATOS,0,$M$2)=1,IF(ISNA(MATCH(INDEX(DATOS,0,$O$2),IF($E$7:E502=E503,$D$7:D502),0)),INDEX(DATOS,0,$K$2))))))))</f>
        <v>0</v>
      </c>
      <c r="C503" s="32">
        <f t="shared" si="578"/>
        <v>20</v>
      </c>
      <c r="D503" s="34" t="str">
        <f>IF($B503=0,"--",INDEX(DATOS,$B503,O$2))</f>
        <v>--</v>
      </c>
      <c r="E503" s="64" t="s">
        <v>1</v>
      </c>
      <c r="F503" s="36" t="str">
        <f t="shared" si="608"/>
        <v>--</v>
      </c>
      <c r="G503" s="109" t="e">
        <f>VLOOKUP($D503,LOC_UNICOS,G$2,0)</f>
        <v>#N/A</v>
      </c>
      <c r="H503" s="109" t="e">
        <f>VLOOKUP($D503,LOC_UNICOS,H$2,0)</f>
        <v>#N/A</v>
      </c>
      <c r="I503" s="38">
        <f t="array" ref="I503">IF($B503=0,-999,IF(COUNTIFS($Z503:Z503,#N/A)&gt;0,-999,AVERAGE($Z503:Z503)))</f>
        <v>-999</v>
      </c>
      <c r="J503" s="38">
        <f t="array" ref="J503">IF($B503=0,-999,IF(COUNTIFS($Z503:AA503,#N/A)&gt;0,-999,AVERAGE($Z503:AA503)))</f>
        <v>-999</v>
      </c>
      <c r="K503" s="38">
        <f t="array" ref="K503">IF($B503=0,-999,IF(COUNTIFS($Z503:AB503,#N/A)&gt;0,-999,AVERAGE($Z503:AB503)))</f>
        <v>-999</v>
      </c>
      <c r="L503" s="38">
        <f t="array" ref="L503">IF($B503=0,-999,IF(COUNTIFS($Z503:AC503,#N/A)&gt;0,-999,AVERAGE($Z503:AC503)))</f>
        <v>-999</v>
      </c>
      <c r="M503" s="38">
        <f t="shared" si="573"/>
        <v>-999</v>
      </c>
      <c r="N503" s="38">
        <f t="shared" si="560"/>
        <v>-999</v>
      </c>
      <c r="O503" s="38">
        <f t="shared" si="561"/>
        <v>-999</v>
      </c>
      <c r="P503" s="38">
        <f t="shared" si="562"/>
        <v>-999</v>
      </c>
      <c r="Q503" s="37">
        <f t="shared" si="574"/>
        <v>0</v>
      </c>
      <c r="R503" s="37">
        <f t="shared" si="550"/>
        <v>0</v>
      </c>
      <c r="S503" s="37">
        <f t="shared" si="551"/>
        <v>0</v>
      </c>
      <c r="T503" s="37">
        <f t="shared" si="552"/>
        <v>0</v>
      </c>
      <c r="U503" s="37">
        <f t="shared" si="575"/>
        <v>2018</v>
      </c>
      <c r="V503" s="37">
        <f t="shared" ref="V503:X503" si="611">U503-1</f>
        <v>2017</v>
      </c>
      <c r="W503" s="37">
        <f t="shared" si="611"/>
        <v>2016</v>
      </c>
      <c r="X503" s="37">
        <f t="shared" si="611"/>
        <v>2015</v>
      </c>
      <c r="Y503" s="39"/>
      <c r="Z503" s="62" t="e">
        <f>IFERROR(IF($B503=0,#N/A,AVERAGEIFS(INDEX(DATOS,0,$C503),INDEX(DATOS,0,$C503),"&lt;&gt;#N/D",INDEX(DATOS,0,$L$2),0,INDEX(DATOS,0,$M$2),1,INDEX(DATOS,0,$N$2),U503,INDEX(DATOS,0,$O$2),$D503)),#N/A)</f>
        <v>#N/A</v>
      </c>
      <c r="AA503" s="62" t="e">
        <f>IFERROR(IF($B503=0,#N/A,AVERAGEIFS(INDEX(DATOS,0,$C503),INDEX(DATOS,0,$C503),"&lt;&gt;#N/D",INDEX(DATOS,0,$L$2),0,INDEX(DATOS,0,$M$2),1,INDEX(DATOS,0,$N$2),V503,INDEX(DATOS,0,$O$2),$D503)),#N/A)</f>
        <v>#N/A</v>
      </c>
      <c r="AB503" s="62" t="e">
        <f>IFERROR(IF($B503=0,#N/A,AVERAGEIFS(INDEX(DATOS,0,$C503),INDEX(DATOS,0,$C503),"&lt;&gt;#N/D",INDEX(DATOS,0,$L$2),0,INDEX(DATOS,0,$M$2),1,INDEX(DATOS,0,$N$2),W503,INDEX(DATOS,0,$O$2),$D503)),#N/A)</f>
        <v>#N/A</v>
      </c>
      <c r="AC503" s="62" t="e">
        <f>IFERROR(IF($B503=0,#N/A,AVERAGEIFS(INDEX(DATOS,0,$C503),INDEX(DATOS,0,$C503),"&lt;&gt;#N/D",INDEX(DATOS,0,$L$2),0,INDEX(DATOS,0,$M$2),1,INDEX(DATOS,0,$N$2),X503,INDEX(DATOS,0,$O$2),$D503)),#N/A)</f>
        <v>#N/A</v>
      </c>
      <c r="AD503" s="33"/>
      <c r="AE503" s="40" t="e">
        <f>IFERROR(IF(ISNA(Z503),#N/A,IF(I503=0,0,_xlfn.STDEV.P($Z503:Z503)/I503*100)),#N/A)</f>
        <v>#N/A</v>
      </c>
      <c r="AF503" s="40" t="e">
        <f>IFERROR(IF(ISNA(AA503),#N/A,IF(J503=0,0,_xlfn.STDEV.P($Z503:AA503)/J503*100)),#N/A)</f>
        <v>#N/A</v>
      </c>
      <c r="AG503" s="40" t="e">
        <f>IFERROR(IF(ISNA(AB503),#N/A,IF(K503=0,0,_xlfn.STDEV.P($Z503:AB503)/K503*100)),#N/A)</f>
        <v>#N/A</v>
      </c>
      <c r="AH503" s="40" t="e">
        <f>IFERROR(IF(ISNA(AC503),#N/A,IF(L503=0,0,_xlfn.STDEV.P($Z503:AC503)/L503*100)),#N/A)</f>
        <v>#N/A</v>
      </c>
      <c r="AI503" s="40"/>
    </row>
    <row r="504" spans="1:40" x14ac:dyDescent="0.35">
      <c r="A504">
        <f t="shared" si="577"/>
        <v>98</v>
      </c>
      <c r="B504" s="35">
        <f t="array" ref="B504">IF(B503=0,0,MIN(IF(INDEX(DATOS,0,$N$2)=$U504,IF(ISNUMBER(INDEX(DATOS,0,$C504)),IF(INDEX(DATOS,0,$L$2)=0,IF(INDEX(DATOS,0,$M$2)=1,IF(ISNA(MATCH(INDEX(DATOS,0,$O$2),IF($E$7:E503=E504,$D$7:D503),0)),INDEX(DATOS,0,$K$2))))))))</f>
        <v>0</v>
      </c>
      <c r="C504" s="32">
        <f t="shared" si="578"/>
        <v>20</v>
      </c>
      <c r="D504" s="34" t="str">
        <f>IF($B504=0,"--",INDEX(DATOS,$B504,O$2))</f>
        <v>--</v>
      </c>
      <c r="E504" s="64" t="s">
        <v>1</v>
      </c>
      <c r="F504" s="36" t="str">
        <f t="shared" si="608"/>
        <v>--</v>
      </c>
      <c r="G504" s="109" t="e">
        <f>VLOOKUP($D504,LOC_UNICOS,G$2,0)</f>
        <v>#N/A</v>
      </c>
      <c r="H504" s="109" t="e">
        <f>VLOOKUP($D504,LOC_UNICOS,H$2,0)</f>
        <v>#N/A</v>
      </c>
      <c r="I504" s="38">
        <f t="array" ref="I504">IF($B504=0,-999,IF(COUNTIFS($Z504:Z504,#N/A)&gt;0,-999,AVERAGE($Z504:Z504)))</f>
        <v>-999</v>
      </c>
      <c r="J504" s="38">
        <f t="array" ref="J504">IF($B504=0,-999,IF(COUNTIFS($Z504:AA504,#N/A)&gt;0,-999,AVERAGE($Z504:AA504)))</f>
        <v>-999</v>
      </c>
      <c r="K504" s="38">
        <f t="array" ref="K504">IF($B504=0,-999,IF(COUNTIFS($Z504:AB504,#N/A)&gt;0,-999,AVERAGE($Z504:AB504)))</f>
        <v>-999</v>
      </c>
      <c r="L504" s="38">
        <f t="array" ref="L504">IF($B504=0,-999,IF(COUNTIFS($Z504:AC504,#N/A)&gt;0,-999,AVERAGE($Z504:AC504)))</f>
        <v>-999</v>
      </c>
      <c r="M504" s="38">
        <f t="shared" si="573"/>
        <v>-999</v>
      </c>
      <c r="N504" s="38">
        <f t="shared" si="560"/>
        <v>-999</v>
      </c>
      <c r="O504" s="38">
        <f t="shared" si="561"/>
        <v>-999</v>
      </c>
      <c r="P504" s="38">
        <f t="shared" si="562"/>
        <v>-999</v>
      </c>
      <c r="Q504" s="37">
        <f t="shared" si="574"/>
        <v>0</v>
      </c>
      <c r="R504" s="37">
        <f t="shared" si="550"/>
        <v>0</v>
      </c>
      <c r="S504" s="37">
        <f t="shared" si="551"/>
        <v>0</v>
      </c>
      <c r="T504" s="37">
        <f t="shared" si="552"/>
        <v>0</v>
      </c>
      <c r="U504" s="37">
        <f t="shared" si="575"/>
        <v>2018</v>
      </c>
      <c r="V504" s="37">
        <f t="shared" ref="V504:X504" si="612">U504-1</f>
        <v>2017</v>
      </c>
      <c r="W504" s="37">
        <f t="shared" si="612"/>
        <v>2016</v>
      </c>
      <c r="X504" s="37">
        <f t="shared" si="612"/>
        <v>2015</v>
      </c>
      <c r="Y504" s="39"/>
      <c r="Z504" s="62" t="e">
        <f>IFERROR(IF($B504=0,#N/A,AVERAGEIFS(INDEX(DATOS,0,$C504),INDEX(DATOS,0,$C504),"&lt;&gt;#N/D",INDEX(DATOS,0,$L$2),0,INDEX(DATOS,0,$M$2),1,INDEX(DATOS,0,$N$2),U504,INDEX(DATOS,0,$O$2),$D504)),#N/A)</f>
        <v>#N/A</v>
      </c>
      <c r="AA504" s="62" t="e">
        <f>IFERROR(IF($B504=0,#N/A,AVERAGEIFS(INDEX(DATOS,0,$C504),INDEX(DATOS,0,$C504),"&lt;&gt;#N/D",INDEX(DATOS,0,$L$2),0,INDEX(DATOS,0,$M$2),1,INDEX(DATOS,0,$N$2),V504,INDEX(DATOS,0,$O$2),$D504)),#N/A)</f>
        <v>#N/A</v>
      </c>
      <c r="AB504" s="62" t="e">
        <f>IFERROR(IF($B504=0,#N/A,AVERAGEIFS(INDEX(DATOS,0,$C504),INDEX(DATOS,0,$C504),"&lt;&gt;#N/D",INDEX(DATOS,0,$L$2),0,INDEX(DATOS,0,$M$2),1,INDEX(DATOS,0,$N$2),W504,INDEX(DATOS,0,$O$2),$D504)),#N/A)</f>
        <v>#N/A</v>
      </c>
      <c r="AC504" s="62" t="e">
        <f>IFERROR(IF($B504=0,#N/A,AVERAGEIFS(INDEX(DATOS,0,$C504),INDEX(DATOS,0,$C504),"&lt;&gt;#N/D",INDEX(DATOS,0,$L$2),0,INDEX(DATOS,0,$M$2),1,INDEX(DATOS,0,$N$2),X504,INDEX(DATOS,0,$O$2),$D504)),#N/A)</f>
        <v>#N/A</v>
      </c>
      <c r="AD504" s="33"/>
      <c r="AE504" s="40" t="e">
        <f>IFERROR(IF(ISNA(Z504),#N/A,IF(I504=0,0,_xlfn.STDEV.P($Z504:Z504)/I504*100)),#N/A)</f>
        <v>#N/A</v>
      </c>
      <c r="AF504" s="40" t="e">
        <f>IFERROR(IF(ISNA(AA504),#N/A,IF(J504=0,0,_xlfn.STDEV.P($Z504:AA504)/J504*100)),#N/A)</f>
        <v>#N/A</v>
      </c>
      <c r="AG504" s="40" t="e">
        <f>IFERROR(IF(ISNA(AB504),#N/A,IF(K504=0,0,_xlfn.STDEV.P($Z504:AB504)/K504*100)),#N/A)</f>
        <v>#N/A</v>
      </c>
      <c r="AH504" s="40" t="e">
        <f>IFERROR(IF(ISNA(AC504),#N/A,IF(L504=0,0,_xlfn.STDEV.P($Z504:AC504)/L504*100)),#N/A)</f>
        <v>#N/A</v>
      </c>
      <c r="AI504" s="40"/>
    </row>
    <row r="505" spans="1:40" x14ac:dyDescent="0.35">
      <c r="A505">
        <f t="shared" si="577"/>
        <v>99</v>
      </c>
      <c r="B505" s="35">
        <f t="array" ref="B505">IF(B504=0,0,MIN(IF(INDEX(DATOS,0,$N$2)=$U505,IF(ISNUMBER(INDEX(DATOS,0,$C505)),IF(INDEX(DATOS,0,$L$2)=0,IF(INDEX(DATOS,0,$M$2)=1,IF(ISNA(MATCH(INDEX(DATOS,0,$O$2),IF($E$7:E504=E505,$D$7:D504),0)),INDEX(DATOS,0,$K$2))))))))</f>
        <v>0</v>
      </c>
      <c r="C505" s="32">
        <f t="shared" si="578"/>
        <v>20</v>
      </c>
      <c r="D505" s="34" t="str">
        <f>IF($B505=0,"--",INDEX(DATOS,$B505,O$2))</f>
        <v>--</v>
      </c>
      <c r="E505" s="64" t="s">
        <v>1</v>
      </c>
      <c r="F505" s="36" t="str">
        <f t="shared" si="608"/>
        <v>--</v>
      </c>
      <c r="G505" s="109" t="e">
        <f>VLOOKUP($D505,LOC_UNICOS,G$2,0)</f>
        <v>#N/A</v>
      </c>
      <c r="H505" s="109" t="e">
        <f>VLOOKUP($D505,LOC_UNICOS,H$2,0)</f>
        <v>#N/A</v>
      </c>
      <c r="I505" s="38">
        <f t="array" ref="I505">IF($B505=0,-999,IF(COUNTIFS($Z505:Z505,#N/A)&gt;0,-999,AVERAGE($Z505:Z505)))</f>
        <v>-999</v>
      </c>
      <c r="J505" s="38">
        <f t="array" ref="J505">IF($B505=0,-999,IF(COUNTIFS($Z505:AA505,#N/A)&gt;0,-999,AVERAGE($Z505:AA505)))</f>
        <v>-999</v>
      </c>
      <c r="K505" s="38">
        <f t="array" ref="K505">IF($B505=0,-999,IF(COUNTIFS($Z505:AB505,#N/A)&gt;0,-999,AVERAGE($Z505:AB505)))</f>
        <v>-999</v>
      </c>
      <c r="L505" s="38">
        <f t="array" ref="L505">IF($B505=0,-999,IF(COUNTIFS($Z505:AC505,#N/A)&gt;0,-999,AVERAGE($Z505:AC505)))</f>
        <v>-999</v>
      </c>
      <c r="M505" s="38">
        <f t="shared" si="573"/>
        <v>-999</v>
      </c>
      <c r="N505" s="38">
        <f t="shared" si="560"/>
        <v>-999</v>
      </c>
      <c r="O505" s="38">
        <f t="shared" si="561"/>
        <v>-999</v>
      </c>
      <c r="P505" s="38">
        <f t="shared" si="562"/>
        <v>-999</v>
      </c>
      <c r="Q505" s="37">
        <f t="shared" si="574"/>
        <v>0</v>
      </c>
      <c r="R505" s="37">
        <f t="shared" si="550"/>
        <v>0</v>
      </c>
      <c r="S505" s="37">
        <f t="shared" si="551"/>
        <v>0</v>
      </c>
      <c r="T505" s="37">
        <f t="shared" si="552"/>
        <v>0</v>
      </c>
      <c r="U505" s="37">
        <f t="shared" si="575"/>
        <v>2018</v>
      </c>
      <c r="V505" s="37">
        <f t="shared" ref="V505:X505" si="613">U505-1</f>
        <v>2017</v>
      </c>
      <c r="W505" s="37">
        <f t="shared" si="613"/>
        <v>2016</v>
      </c>
      <c r="X505" s="37">
        <f t="shared" si="613"/>
        <v>2015</v>
      </c>
      <c r="Y505" s="39"/>
      <c r="Z505" s="62" t="e">
        <f>IFERROR(IF($B505=0,#N/A,AVERAGEIFS(INDEX(DATOS,0,$C505),INDEX(DATOS,0,$C505),"&lt;&gt;#N/D",INDEX(DATOS,0,$L$2),0,INDEX(DATOS,0,$M$2),1,INDEX(DATOS,0,$N$2),U505,INDEX(DATOS,0,$O$2),$D505)),#N/A)</f>
        <v>#N/A</v>
      </c>
      <c r="AA505" s="62" t="e">
        <f>IFERROR(IF($B505=0,#N/A,AVERAGEIFS(INDEX(DATOS,0,$C505),INDEX(DATOS,0,$C505),"&lt;&gt;#N/D",INDEX(DATOS,0,$L$2),0,INDEX(DATOS,0,$M$2),1,INDEX(DATOS,0,$N$2),V505,INDEX(DATOS,0,$O$2),$D505)),#N/A)</f>
        <v>#N/A</v>
      </c>
      <c r="AB505" s="62" t="e">
        <f>IFERROR(IF($B505=0,#N/A,AVERAGEIFS(INDEX(DATOS,0,$C505),INDEX(DATOS,0,$C505),"&lt;&gt;#N/D",INDEX(DATOS,0,$L$2),0,INDEX(DATOS,0,$M$2),1,INDEX(DATOS,0,$N$2),W505,INDEX(DATOS,0,$O$2),$D505)),#N/A)</f>
        <v>#N/A</v>
      </c>
      <c r="AC505" s="62" t="e">
        <f>IFERROR(IF($B505=0,#N/A,AVERAGEIFS(INDEX(DATOS,0,$C505),INDEX(DATOS,0,$C505),"&lt;&gt;#N/D",INDEX(DATOS,0,$L$2),0,INDEX(DATOS,0,$M$2),1,INDEX(DATOS,0,$N$2),X505,INDEX(DATOS,0,$O$2),$D505)),#N/A)</f>
        <v>#N/A</v>
      </c>
      <c r="AD505" s="33"/>
      <c r="AE505" s="40" t="e">
        <f>IFERROR(IF(ISNA(Z505),#N/A,IF(I505=0,0,_xlfn.STDEV.P($Z505:Z505)/I505*100)),#N/A)</f>
        <v>#N/A</v>
      </c>
      <c r="AF505" s="40" t="e">
        <f>IFERROR(IF(ISNA(AA505),#N/A,IF(J505=0,0,_xlfn.STDEV.P($Z505:AA505)/J505*100)),#N/A)</f>
        <v>#N/A</v>
      </c>
      <c r="AG505" s="40" t="e">
        <f>IFERROR(IF(ISNA(AB505),#N/A,IF(K505=0,0,_xlfn.STDEV.P($Z505:AB505)/K505*100)),#N/A)</f>
        <v>#N/A</v>
      </c>
      <c r="AH505" s="40" t="e">
        <f>IFERROR(IF(ISNA(AC505),#N/A,IF(L505=0,0,_xlfn.STDEV.P($Z505:AC505)/L505*100)),#N/A)</f>
        <v>#N/A</v>
      </c>
      <c r="AI505" s="40"/>
    </row>
    <row r="506" spans="1:40" x14ac:dyDescent="0.35">
      <c r="A506">
        <f t="shared" si="577"/>
        <v>100</v>
      </c>
      <c r="B506" s="35">
        <f t="array" ref="B506">IF(B505=0,0,MIN(IF(INDEX(DATOS,0,$N$2)=$U506,IF(ISNUMBER(INDEX(DATOS,0,$C506)),IF(INDEX(DATOS,0,$L$2)=0,IF(INDEX(DATOS,0,$M$2)=1,IF(ISNA(MATCH(INDEX(DATOS,0,$O$2),IF($E$7:E505=E506,$D$7:D505),0)),INDEX(DATOS,0,$K$2))))))))</f>
        <v>0</v>
      </c>
      <c r="C506" s="32">
        <f t="shared" si="578"/>
        <v>20</v>
      </c>
      <c r="D506" s="34" t="str">
        <f>IF($B506=0,"--",INDEX(DATOS,$B506,O$2))</f>
        <v>--</v>
      </c>
      <c r="E506" s="64" t="s">
        <v>1</v>
      </c>
      <c r="F506" s="36" t="str">
        <f t="shared" si="608"/>
        <v>--</v>
      </c>
      <c r="G506" s="109" t="e">
        <f>VLOOKUP($D506,LOC_UNICOS,G$2,0)</f>
        <v>#N/A</v>
      </c>
      <c r="H506" s="109" t="e">
        <f>VLOOKUP($D506,LOC_UNICOS,H$2,0)</f>
        <v>#N/A</v>
      </c>
      <c r="I506" s="38">
        <f t="array" ref="I506">IF($B506=0,-999,IF(COUNTIFS($Z506:Z506,#N/A)&gt;0,-999,AVERAGE($Z506:Z506)))</f>
        <v>-999</v>
      </c>
      <c r="J506" s="38">
        <f t="array" ref="J506">IF($B506=0,-999,IF(COUNTIFS($Z506:AA506,#N/A)&gt;0,-999,AVERAGE($Z506:AA506)))</f>
        <v>-999</v>
      </c>
      <c r="K506" s="38">
        <f t="array" ref="K506">IF($B506=0,-999,IF(COUNTIFS($Z506:AB506,#N/A)&gt;0,-999,AVERAGE($Z506:AB506)))</f>
        <v>-999</v>
      </c>
      <c r="L506" s="38">
        <f t="array" ref="L506">IF($B506=0,-999,IF(COUNTIFS($Z506:AC506,#N/A)&gt;0,-999,AVERAGE($Z506:AC506)))</f>
        <v>-999</v>
      </c>
      <c r="M506" s="38">
        <f t="shared" si="573"/>
        <v>-999</v>
      </c>
      <c r="N506" s="38">
        <f t="shared" si="560"/>
        <v>-999</v>
      </c>
      <c r="O506" s="38">
        <f t="shared" si="561"/>
        <v>-999</v>
      </c>
      <c r="P506" s="38">
        <f t="shared" si="562"/>
        <v>-999</v>
      </c>
      <c r="Q506" s="37">
        <f t="shared" si="574"/>
        <v>0</v>
      </c>
      <c r="R506" s="37">
        <f t="shared" si="550"/>
        <v>0</v>
      </c>
      <c r="S506" s="37">
        <f t="shared" si="551"/>
        <v>0</v>
      </c>
      <c r="T506" s="37">
        <f t="shared" si="552"/>
        <v>0</v>
      </c>
      <c r="U506" s="37">
        <f t="shared" si="575"/>
        <v>2018</v>
      </c>
      <c r="V506" s="37">
        <f t="shared" ref="V506:X506" si="614">U506-1</f>
        <v>2017</v>
      </c>
      <c r="W506" s="37">
        <f t="shared" si="614"/>
        <v>2016</v>
      </c>
      <c r="X506" s="37">
        <f t="shared" si="614"/>
        <v>2015</v>
      </c>
      <c r="Y506" s="39"/>
      <c r="Z506" s="62" t="e">
        <f>IFERROR(IF($B506=0,#N/A,AVERAGEIFS(INDEX(DATOS,0,$C506),INDEX(DATOS,0,$C506),"&lt;&gt;#N/D",INDEX(DATOS,0,$L$2),0,INDEX(DATOS,0,$M$2),1,INDEX(DATOS,0,$N$2),U506,INDEX(DATOS,0,$O$2),$D506)),#N/A)</f>
        <v>#N/A</v>
      </c>
      <c r="AA506" s="62" t="e">
        <f>IFERROR(IF($B506=0,#N/A,AVERAGEIFS(INDEX(DATOS,0,$C506),INDEX(DATOS,0,$C506),"&lt;&gt;#N/D",INDEX(DATOS,0,$L$2),0,INDEX(DATOS,0,$M$2),1,INDEX(DATOS,0,$N$2),V506,INDEX(DATOS,0,$O$2),$D506)),#N/A)</f>
        <v>#N/A</v>
      </c>
      <c r="AB506" s="62" t="e">
        <f>IFERROR(IF($B506=0,#N/A,AVERAGEIFS(INDEX(DATOS,0,$C506),INDEX(DATOS,0,$C506),"&lt;&gt;#N/D",INDEX(DATOS,0,$L$2),0,INDEX(DATOS,0,$M$2),1,INDEX(DATOS,0,$N$2),W506,INDEX(DATOS,0,$O$2),$D506)),#N/A)</f>
        <v>#N/A</v>
      </c>
      <c r="AC506" s="62" t="e">
        <f>IFERROR(IF($B506=0,#N/A,AVERAGEIFS(INDEX(DATOS,0,$C506),INDEX(DATOS,0,$C506),"&lt;&gt;#N/D",INDEX(DATOS,0,$L$2),0,INDEX(DATOS,0,$M$2),1,INDEX(DATOS,0,$N$2),X506,INDEX(DATOS,0,$O$2),$D506)),#N/A)</f>
        <v>#N/A</v>
      </c>
      <c r="AD506" s="33"/>
      <c r="AE506" s="40" t="e">
        <f>IFERROR(IF(ISNA(Z506),#N/A,IF(I506=0,0,_xlfn.STDEV.P($Z506:Z506)/I506*100)),#N/A)</f>
        <v>#N/A</v>
      </c>
      <c r="AF506" s="40" t="e">
        <f>IFERROR(IF(ISNA(AA506),#N/A,IF(J506=0,0,_xlfn.STDEV.P($Z506:AA506)/J506*100)),#N/A)</f>
        <v>#N/A</v>
      </c>
      <c r="AG506" s="40" t="e">
        <f>IFERROR(IF(ISNA(AB506),#N/A,IF(K506=0,0,_xlfn.STDEV.P($Z506:AB506)/K506*100)),#N/A)</f>
        <v>#N/A</v>
      </c>
      <c r="AH506" s="40" t="e">
        <f>IFERROR(IF(ISNA(AC506),#N/A,IF(L506=0,0,_xlfn.STDEV.P($Z506:AC506)/L506*100)),#N/A)</f>
        <v>#N/A</v>
      </c>
      <c r="AI506" s="40"/>
    </row>
    <row r="507" spans="1:40" x14ac:dyDescent="0.35">
      <c r="A507">
        <f t="shared" si="577"/>
        <v>101</v>
      </c>
      <c r="B507" s="35">
        <f t="array" ref="B507">IF(B506=0,0,MIN(IF(INDEX(DATOS,0,$N$2)=$U507,IF(ISNUMBER(INDEX(DATOS,0,$C507)),IF(INDEX(DATOS,0,$L$2)=0,IF(INDEX(DATOS,0,$M$2)=1,IF(ISNA(MATCH(INDEX(DATOS,0,$O$2),IF($E$7:E506=E507,$D$7:D506),0)),INDEX(DATOS,0,$K$2))))))))</f>
        <v>0</v>
      </c>
      <c r="C507" s="32">
        <f t="shared" si="578"/>
        <v>20</v>
      </c>
      <c r="D507" s="34" t="str">
        <f>IF($B507=0,"--",INDEX(DATOS,$B507,O$2))</f>
        <v>--</v>
      </c>
      <c r="E507" s="64" t="s">
        <v>1</v>
      </c>
      <c r="F507" s="36" t="str">
        <f t="shared" si="608"/>
        <v>--</v>
      </c>
      <c r="G507" s="109" t="e">
        <f>VLOOKUP($D507,LOC_UNICOS,G$2,0)</f>
        <v>#N/A</v>
      </c>
      <c r="H507" s="109" t="e">
        <f>VLOOKUP($D507,LOC_UNICOS,H$2,0)</f>
        <v>#N/A</v>
      </c>
      <c r="I507" s="38">
        <f t="array" ref="I507">IF($B507=0,-999,IF(COUNTIFS($Z507:Z507,#N/A)&gt;0,-999,AVERAGE($Z507:Z507)))</f>
        <v>-999</v>
      </c>
      <c r="J507" s="38">
        <f t="array" ref="J507">IF($B507=0,-999,IF(COUNTIFS($Z507:AA507,#N/A)&gt;0,-999,AVERAGE($Z507:AA507)))</f>
        <v>-999</v>
      </c>
      <c r="K507" s="38">
        <f t="array" ref="K507">IF($B507=0,-999,IF(COUNTIFS($Z507:AB507,#N/A)&gt;0,-999,AVERAGE($Z507:AB507)))</f>
        <v>-999</v>
      </c>
      <c r="L507" s="38">
        <f t="array" ref="L507">IF($B507=0,-999,IF(COUNTIFS($Z507:AC507,#N/A)&gt;0,-999,AVERAGE($Z507:AC507)))</f>
        <v>-999</v>
      </c>
      <c r="M507" s="38">
        <f>IFERROR(AE507,-999)</f>
        <v>-999</v>
      </c>
      <c r="N507" s="38">
        <f t="shared" si="560"/>
        <v>-999</v>
      </c>
      <c r="O507" s="38">
        <f t="shared" si="561"/>
        <v>-999</v>
      </c>
      <c r="P507" s="38">
        <f t="shared" si="562"/>
        <v>-999</v>
      </c>
      <c r="Q507" s="37">
        <f t="shared" si="574"/>
        <v>0</v>
      </c>
      <c r="R507" s="37">
        <f t="shared" si="550"/>
        <v>0</v>
      </c>
      <c r="S507" s="37">
        <f t="shared" si="551"/>
        <v>0</v>
      </c>
      <c r="T507" s="37">
        <f t="shared" si="552"/>
        <v>0</v>
      </c>
      <c r="U507" s="37">
        <f t="shared" si="575"/>
        <v>2018</v>
      </c>
      <c r="V507" s="37">
        <f t="shared" ref="V507:X507" si="615">U507-1</f>
        <v>2017</v>
      </c>
      <c r="W507" s="37">
        <f t="shared" si="615"/>
        <v>2016</v>
      </c>
      <c r="X507" s="37">
        <f t="shared" si="615"/>
        <v>2015</v>
      </c>
      <c r="Y507" s="39"/>
      <c r="Z507" s="62" t="e">
        <f>IFERROR(IF($B507=0,#N/A,AVERAGEIFS(INDEX(DATOS,0,$C507),INDEX(DATOS,0,$C507),"&lt;&gt;#N/D",INDEX(DATOS,0,$L$2),0,INDEX(DATOS,0,$M$2),1,INDEX(DATOS,0,$N$2),U507,INDEX(DATOS,0,$O$2),$D507)),#N/A)</f>
        <v>#N/A</v>
      </c>
      <c r="AA507" s="62" t="e">
        <f>IFERROR(IF($B507=0,#N/A,AVERAGEIFS(INDEX(DATOS,0,$C507),INDEX(DATOS,0,$C507),"&lt;&gt;#N/D",INDEX(DATOS,0,$L$2),0,INDEX(DATOS,0,$M$2),1,INDEX(DATOS,0,$N$2),V507,INDEX(DATOS,0,$O$2),$D507)),#N/A)</f>
        <v>#N/A</v>
      </c>
      <c r="AB507" s="62" t="e">
        <f>IFERROR(IF($B507=0,#N/A,AVERAGEIFS(INDEX(DATOS,0,$C507),INDEX(DATOS,0,$C507),"&lt;&gt;#N/D",INDEX(DATOS,0,$L$2),0,INDEX(DATOS,0,$M$2),1,INDEX(DATOS,0,$N$2),W507,INDEX(DATOS,0,$O$2),$D507)),#N/A)</f>
        <v>#N/A</v>
      </c>
      <c r="AC507" s="62" t="e">
        <f>IFERROR(IF($B507=0,#N/A,AVERAGEIFS(INDEX(DATOS,0,$C507),INDEX(DATOS,0,$C507),"&lt;&gt;#N/D",INDEX(DATOS,0,$L$2),0,INDEX(DATOS,0,$M$2),1,INDEX(DATOS,0,$N$2),X507,INDEX(DATOS,0,$O$2),$D507)),#N/A)</f>
        <v>#N/A</v>
      </c>
      <c r="AD507" s="33"/>
      <c r="AE507" s="40" t="e">
        <f>IFERROR(IF(ISNA(Z507),#N/A,IF(I507=0,0,_xlfn.STDEV.P($Z507:Z507)/I507*100)),#N/A)</f>
        <v>#N/A</v>
      </c>
      <c r="AF507" s="40" t="e">
        <f>IFERROR(IF(ISNA(AA507),#N/A,IF(J507=0,0,_xlfn.STDEV.P($Z507:AA507)/J507*100)),#N/A)</f>
        <v>#N/A</v>
      </c>
      <c r="AG507" s="40" t="e">
        <f>IFERROR(IF(ISNA(AB507),#N/A,IF(K507=0,0,_xlfn.STDEV.P($Z507:AB507)/K507*100)),#N/A)</f>
        <v>#N/A</v>
      </c>
      <c r="AH507" s="40" t="e">
        <f>IFERROR(IF(ISNA(AC507),#N/A,IF(L507=0,0,_xlfn.STDEV.P($Z507:AC507)/L507*100)),#N/A)</f>
        <v>#N/A</v>
      </c>
      <c r="AI507" s="40"/>
    </row>
    <row r="508" spans="1:40" x14ac:dyDescent="0.35">
      <c r="A508">
        <f t="shared" si="577"/>
        <v>102</v>
      </c>
      <c r="B508" s="35">
        <f t="array" ref="B508">IF(B507=0,0,MIN(IF(INDEX(DATOS,0,$N$2)=$U508,IF(ISNUMBER(INDEX(DATOS,0,$C508)),IF(INDEX(DATOS,0,$L$2)=0,IF(INDEX(DATOS,0,$M$2)=1,IF(ISNA(MATCH(INDEX(DATOS,0,$O$2),IF($E$7:E507=E508,$D$7:D507),0)),INDEX(DATOS,0,$K$2))))))))</f>
        <v>0</v>
      </c>
      <c r="C508" s="32">
        <f t="shared" si="578"/>
        <v>20</v>
      </c>
      <c r="D508" s="34" t="str">
        <f>IF($B508=0,"--",INDEX(DATOS,$B508,O$2))</f>
        <v>--</v>
      </c>
      <c r="E508" s="64" t="s">
        <v>1</v>
      </c>
      <c r="F508" s="36" t="str">
        <f t="shared" si="608"/>
        <v>--</v>
      </c>
      <c r="G508" s="109" t="e">
        <f>VLOOKUP($D508,LOC_UNICOS,G$2,0)</f>
        <v>#N/A</v>
      </c>
      <c r="H508" s="109" t="e">
        <f>VLOOKUP($D508,LOC_UNICOS,H$2,0)</f>
        <v>#N/A</v>
      </c>
      <c r="I508" s="38">
        <f t="array" ref="I508">IF($B508=0,-999,IF(COUNTIFS($Z508:Z508,#N/A)&gt;0,-999,AVERAGE($Z508:Z508)))</f>
        <v>-999</v>
      </c>
      <c r="J508" s="38">
        <f t="array" ref="J508">IF($B508=0,-999,IF(COUNTIFS($Z508:AA508,#N/A)&gt;0,-999,AVERAGE($Z508:AA508)))</f>
        <v>-999</v>
      </c>
      <c r="K508" s="38">
        <f t="array" ref="K508">IF($B508=0,-999,IF(COUNTIFS($Z508:AB508,#N/A)&gt;0,-999,AVERAGE($Z508:AB508)))</f>
        <v>-999</v>
      </c>
      <c r="L508" s="38">
        <f t="array" ref="L508">IF($B508=0,-999,IF(COUNTIFS($Z508:AC508,#N/A)&gt;0,-999,AVERAGE($Z508:AC508)))</f>
        <v>-999</v>
      </c>
      <c r="M508" s="38">
        <f t="shared" ref="M508:M571" si="616">IFERROR(AE508,-999)</f>
        <v>-999</v>
      </c>
      <c r="N508" s="38">
        <f t="shared" si="560"/>
        <v>-999</v>
      </c>
      <c r="O508" s="38">
        <f t="shared" si="561"/>
        <v>-999</v>
      </c>
      <c r="P508" s="38">
        <f t="shared" si="562"/>
        <v>-999</v>
      </c>
      <c r="Q508" s="37">
        <f t="shared" si="574"/>
        <v>0</v>
      </c>
      <c r="R508" s="37">
        <f t="shared" si="550"/>
        <v>0</v>
      </c>
      <c r="S508" s="37">
        <f t="shared" si="551"/>
        <v>0</v>
      </c>
      <c r="T508" s="37">
        <f t="shared" si="552"/>
        <v>0</v>
      </c>
      <c r="U508" s="37">
        <f t="shared" si="575"/>
        <v>2018</v>
      </c>
      <c r="V508" s="37">
        <f t="shared" ref="V508:X508" si="617">U508-1</f>
        <v>2017</v>
      </c>
      <c r="W508" s="37">
        <f t="shared" si="617"/>
        <v>2016</v>
      </c>
      <c r="X508" s="37">
        <f t="shared" si="617"/>
        <v>2015</v>
      </c>
      <c r="Y508" s="39"/>
      <c r="Z508" s="62" t="e">
        <f>IFERROR(IF($B508=0,#N/A,AVERAGEIFS(INDEX(DATOS,0,$C508),INDEX(DATOS,0,$C508),"&lt;&gt;#N/D",INDEX(DATOS,0,$L$2),0,INDEX(DATOS,0,$M$2),1,INDEX(DATOS,0,$N$2),U508,INDEX(DATOS,0,$O$2),$D508)),#N/A)</f>
        <v>#N/A</v>
      </c>
      <c r="AA508" s="62" t="e">
        <f>IFERROR(IF($B508=0,#N/A,AVERAGEIFS(INDEX(DATOS,0,$C508),INDEX(DATOS,0,$C508),"&lt;&gt;#N/D",INDEX(DATOS,0,$L$2),0,INDEX(DATOS,0,$M$2),1,INDEX(DATOS,0,$N$2),V508,INDEX(DATOS,0,$O$2),$D508)),#N/A)</f>
        <v>#N/A</v>
      </c>
      <c r="AB508" s="62" t="e">
        <f>IFERROR(IF($B508=0,#N/A,AVERAGEIFS(INDEX(DATOS,0,$C508),INDEX(DATOS,0,$C508),"&lt;&gt;#N/D",INDEX(DATOS,0,$L$2),0,INDEX(DATOS,0,$M$2),1,INDEX(DATOS,0,$N$2),W508,INDEX(DATOS,0,$O$2),$D508)),#N/A)</f>
        <v>#N/A</v>
      </c>
      <c r="AC508" s="62" t="e">
        <f>IFERROR(IF($B508=0,#N/A,AVERAGEIFS(INDEX(DATOS,0,$C508),INDEX(DATOS,0,$C508),"&lt;&gt;#N/D",INDEX(DATOS,0,$L$2),0,INDEX(DATOS,0,$M$2),1,INDEX(DATOS,0,$N$2),X508,INDEX(DATOS,0,$O$2),$D508)),#N/A)</f>
        <v>#N/A</v>
      </c>
      <c r="AD508" s="33"/>
      <c r="AE508" s="40" t="e">
        <f>IFERROR(IF(ISNA(Z508),#N/A,IF(I508=0,0,_xlfn.STDEV.P($Z508:Z508)/I508*100)),#N/A)</f>
        <v>#N/A</v>
      </c>
      <c r="AF508" s="40" t="e">
        <f>IFERROR(IF(ISNA(AA508),#N/A,IF(J508=0,0,_xlfn.STDEV.P($Z508:AA508)/J508*100)),#N/A)</f>
        <v>#N/A</v>
      </c>
      <c r="AG508" s="40" t="e">
        <f>IFERROR(IF(ISNA(AB508),#N/A,IF(K508=0,0,_xlfn.STDEV.P($Z508:AB508)/K508*100)),#N/A)</f>
        <v>#N/A</v>
      </c>
      <c r="AH508" s="40" t="e">
        <f>IFERROR(IF(ISNA(AC508),#N/A,IF(L508=0,0,_xlfn.STDEV.P($Z508:AC508)/L508*100)),#N/A)</f>
        <v>#N/A</v>
      </c>
      <c r="AI508" s="40"/>
    </row>
    <row r="509" spans="1:40" x14ac:dyDescent="0.35">
      <c r="A509">
        <f t="shared" si="577"/>
        <v>103</v>
      </c>
      <c r="B509" s="35">
        <f t="array" ref="B509">IF(B508=0,0,MIN(IF(INDEX(DATOS,0,$N$2)=$U509,IF(ISNUMBER(INDEX(DATOS,0,$C509)),IF(INDEX(DATOS,0,$L$2)=0,IF(INDEX(DATOS,0,$M$2)=1,IF(ISNA(MATCH(INDEX(DATOS,0,$O$2),IF($E$7:E508=E509,$D$7:D508),0)),INDEX(DATOS,0,$K$2))))))))</f>
        <v>0</v>
      </c>
      <c r="C509" s="32">
        <f t="shared" si="578"/>
        <v>20</v>
      </c>
      <c r="D509" s="34" t="str">
        <f>IF($B509=0,"--",INDEX(DATOS,$B509,O$2))</f>
        <v>--</v>
      </c>
      <c r="E509" s="64" t="s">
        <v>1</v>
      </c>
      <c r="F509" s="36" t="str">
        <f t="shared" si="608"/>
        <v>--</v>
      </c>
      <c r="G509" s="109" t="e">
        <f>VLOOKUP($D509,LOC_UNICOS,G$2,0)</f>
        <v>#N/A</v>
      </c>
      <c r="H509" s="109" t="e">
        <f>VLOOKUP($D509,LOC_UNICOS,H$2,0)</f>
        <v>#N/A</v>
      </c>
      <c r="I509" s="38">
        <f t="array" ref="I509">IF($B509=0,-999,IF(COUNTIFS($Z509:Z509,#N/A)&gt;0,-999,AVERAGE($Z509:Z509)))</f>
        <v>-999</v>
      </c>
      <c r="J509" s="38">
        <f t="array" ref="J509">IF($B509=0,-999,IF(COUNTIFS($Z509:AA509,#N/A)&gt;0,-999,AVERAGE($Z509:AA509)))</f>
        <v>-999</v>
      </c>
      <c r="K509" s="38">
        <f t="array" ref="K509">IF($B509=0,-999,IF(COUNTIFS($Z509:AB509,#N/A)&gt;0,-999,AVERAGE($Z509:AB509)))</f>
        <v>-999</v>
      </c>
      <c r="L509" s="38">
        <f t="array" ref="L509">IF($B509=0,-999,IF(COUNTIFS($Z509:AC509,#N/A)&gt;0,-999,AVERAGE($Z509:AC509)))</f>
        <v>-999</v>
      </c>
      <c r="M509" s="38">
        <f t="shared" si="616"/>
        <v>-999</v>
      </c>
      <c r="N509" s="38">
        <f t="shared" si="560"/>
        <v>-999</v>
      </c>
      <c r="O509" s="38">
        <f t="shared" si="561"/>
        <v>-999</v>
      </c>
      <c r="P509" s="38">
        <f t="shared" si="562"/>
        <v>-999</v>
      </c>
      <c r="Q509" s="37">
        <f t="shared" si="574"/>
        <v>0</v>
      </c>
      <c r="R509" s="37">
        <f t="shared" si="550"/>
        <v>0</v>
      </c>
      <c r="S509" s="37">
        <f t="shared" si="551"/>
        <v>0</v>
      </c>
      <c r="T509" s="37">
        <f t="shared" si="552"/>
        <v>0</v>
      </c>
      <c r="U509" s="37">
        <f t="shared" si="575"/>
        <v>2018</v>
      </c>
      <c r="V509" s="37">
        <f t="shared" ref="V509:X509" si="618">U509-1</f>
        <v>2017</v>
      </c>
      <c r="W509" s="37">
        <f t="shared" si="618"/>
        <v>2016</v>
      </c>
      <c r="X509" s="37">
        <f t="shared" si="618"/>
        <v>2015</v>
      </c>
      <c r="Y509" s="39"/>
      <c r="Z509" s="62" t="e">
        <f>IFERROR(IF($B509=0,#N/A,AVERAGEIFS(INDEX(DATOS,0,$C509),INDEX(DATOS,0,$C509),"&lt;&gt;#N/D",INDEX(DATOS,0,$L$2),0,INDEX(DATOS,0,$M$2),1,INDEX(DATOS,0,$N$2),U509,INDEX(DATOS,0,$O$2),$D509)),#N/A)</f>
        <v>#N/A</v>
      </c>
      <c r="AA509" s="62" t="e">
        <f>IFERROR(IF($B509=0,#N/A,AVERAGEIFS(INDEX(DATOS,0,$C509),INDEX(DATOS,0,$C509),"&lt;&gt;#N/D",INDEX(DATOS,0,$L$2),0,INDEX(DATOS,0,$M$2),1,INDEX(DATOS,0,$N$2),V509,INDEX(DATOS,0,$O$2),$D509)),#N/A)</f>
        <v>#N/A</v>
      </c>
      <c r="AB509" s="62" t="e">
        <f>IFERROR(IF($B509=0,#N/A,AVERAGEIFS(INDEX(DATOS,0,$C509),INDEX(DATOS,0,$C509),"&lt;&gt;#N/D",INDEX(DATOS,0,$L$2),0,INDEX(DATOS,0,$M$2),1,INDEX(DATOS,0,$N$2),W509,INDEX(DATOS,0,$O$2),$D509)),#N/A)</f>
        <v>#N/A</v>
      </c>
      <c r="AC509" s="62" t="e">
        <f>IFERROR(IF($B509=0,#N/A,AVERAGEIFS(INDEX(DATOS,0,$C509),INDEX(DATOS,0,$C509),"&lt;&gt;#N/D",INDEX(DATOS,0,$L$2),0,INDEX(DATOS,0,$M$2),1,INDEX(DATOS,0,$N$2),X509,INDEX(DATOS,0,$O$2),$D509)),#N/A)</f>
        <v>#N/A</v>
      </c>
      <c r="AD509" s="33"/>
      <c r="AE509" s="40" t="e">
        <f>IFERROR(IF(ISNA(Z509),#N/A,IF(I509=0,0,_xlfn.STDEV.P($Z509:Z509)/I509*100)),#N/A)</f>
        <v>#N/A</v>
      </c>
      <c r="AF509" s="40" t="e">
        <f>IFERROR(IF(ISNA(AA509),#N/A,IF(J509=0,0,_xlfn.STDEV.P($Z509:AA509)/J509*100)),#N/A)</f>
        <v>#N/A</v>
      </c>
      <c r="AG509" s="40" t="e">
        <f>IFERROR(IF(ISNA(AB509),#N/A,IF(K509=0,0,_xlfn.STDEV.P($Z509:AB509)/K509*100)),#N/A)</f>
        <v>#N/A</v>
      </c>
      <c r="AH509" s="40" t="e">
        <f>IFERROR(IF(ISNA(AC509),#N/A,IF(L509=0,0,_xlfn.STDEV.P($Z509:AC509)/L509*100)),#N/A)</f>
        <v>#N/A</v>
      </c>
      <c r="AI509" s="40"/>
      <c r="AL509" s="3"/>
      <c r="AM509" s="3"/>
      <c r="AN509" s="3"/>
    </row>
    <row r="510" spans="1:40" x14ac:dyDescent="0.35">
      <c r="A510">
        <f t="shared" si="577"/>
        <v>104</v>
      </c>
      <c r="B510" s="35">
        <f t="array" ref="B510">IF(B509=0,0,MIN(IF(INDEX(DATOS,0,$N$2)=$U510,IF(ISNUMBER(INDEX(DATOS,0,$C510)),IF(INDEX(DATOS,0,$L$2)=0,IF(INDEX(DATOS,0,$M$2)=1,IF(ISNA(MATCH(INDEX(DATOS,0,$O$2),IF($E$7:E509=E510,$D$7:D509),0)),INDEX(DATOS,0,$K$2))))))))</f>
        <v>0</v>
      </c>
      <c r="C510" s="32">
        <f t="shared" si="578"/>
        <v>20</v>
      </c>
      <c r="D510" s="34" t="str">
        <f>IF($B510=0,"--",INDEX(DATOS,$B510,O$2))</f>
        <v>--</v>
      </c>
      <c r="E510" s="64" t="s">
        <v>1</v>
      </c>
      <c r="F510" s="36" t="str">
        <f t="shared" si="608"/>
        <v>--</v>
      </c>
      <c r="G510" s="109" t="e">
        <f>VLOOKUP($D510,LOC_UNICOS,G$2,0)</f>
        <v>#N/A</v>
      </c>
      <c r="H510" s="109" t="e">
        <f>VLOOKUP($D510,LOC_UNICOS,H$2,0)</f>
        <v>#N/A</v>
      </c>
      <c r="I510" s="38">
        <f t="array" ref="I510">IF($B510=0,-999,IF(COUNTIFS($Z510:Z510,#N/A)&gt;0,-999,AVERAGE($Z510:Z510)))</f>
        <v>-999</v>
      </c>
      <c r="J510" s="38">
        <f t="array" ref="J510">IF($B510=0,-999,IF(COUNTIFS($Z510:AA510,#N/A)&gt;0,-999,AVERAGE($Z510:AA510)))</f>
        <v>-999</v>
      </c>
      <c r="K510" s="38">
        <f t="array" ref="K510">IF($B510=0,-999,IF(COUNTIFS($Z510:AB510,#N/A)&gt;0,-999,AVERAGE($Z510:AB510)))</f>
        <v>-999</v>
      </c>
      <c r="L510" s="38">
        <f t="array" ref="L510">IF($B510=0,-999,IF(COUNTIFS($Z510:AC510,#N/A)&gt;0,-999,AVERAGE($Z510:AC510)))</f>
        <v>-999</v>
      </c>
      <c r="M510" s="38">
        <f t="shared" si="616"/>
        <v>-999</v>
      </c>
      <c r="N510" s="38">
        <f t="shared" si="560"/>
        <v>-999</v>
      </c>
      <c r="O510" s="38">
        <f t="shared" si="561"/>
        <v>-999</v>
      </c>
      <c r="P510" s="38">
        <f t="shared" si="562"/>
        <v>-999</v>
      </c>
      <c r="Q510" s="37">
        <f t="shared" si="574"/>
        <v>0</v>
      </c>
      <c r="R510" s="37">
        <f t="shared" si="550"/>
        <v>0</v>
      </c>
      <c r="S510" s="37">
        <f t="shared" si="551"/>
        <v>0</v>
      </c>
      <c r="T510" s="37">
        <f t="shared" si="552"/>
        <v>0</v>
      </c>
      <c r="U510" s="37">
        <f t="shared" si="575"/>
        <v>2018</v>
      </c>
      <c r="V510" s="37">
        <f t="shared" ref="V510:X510" si="619">U510-1</f>
        <v>2017</v>
      </c>
      <c r="W510" s="37">
        <f t="shared" si="619"/>
        <v>2016</v>
      </c>
      <c r="X510" s="37">
        <f t="shared" si="619"/>
        <v>2015</v>
      </c>
      <c r="Y510" s="39"/>
      <c r="Z510" s="62" t="e">
        <f>IFERROR(IF($B510=0,#N/A,AVERAGEIFS(INDEX(DATOS,0,$C510),INDEX(DATOS,0,$C510),"&lt;&gt;#N/D",INDEX(DATOS,0,$L$2),0,INDEX(DATOS,0,$M$2),1,INDEX(DATOS,0,$N$2),U510,INDEX(DATOS,0,$O$2),$D510)),#N/A)</f>
        <v>#N/A</v>
      </c>
      <c r="AA510" s="62" t="e">
        <f>IFERROR(IF($B510=0,#N/A,AVERAGEIFS(INDEX(DATOS,0,$C510),INDEX(DATOS,0,$C510),"&lt;&gt;#N/D",INDEX(DATOS,0,$L$2),0,INDEX(DATOS,0,$M$2),1,INDEX(DATOS,0,$N$2),V510,INDEX(DATOS,0,$O$2),$D510)),#N/A)</f>
        <v>#N/A</v>
      </c>
      <c r="AB510" s="62" t="e">
        <f>IFERROR(IF($B510=0,#N/A,AVERAGEIFS(INDEX(DATOS,0,$C510),INDEX(DATOS,0,$C510),"&lt;&gt;#N/D",INDEX(DATOS,0,$L$2),0,INDEX(DATOS,0,$M$2),1,INDEX(DATOS,0,$N$2),W510,INDEX(DATOS,0,$O$2),$D510)),#N/A)</f>
        <v>#N/A</v>
      </c>
      <c r="AC510" s="62" t="e">
        <f>IFERROR(IF($B510=0,#N/A,AVERAGEIFS(INDEX(DATOS,0,$C510),INDEX(DATOS,0,$C510),"&lt;&gt;#N/D",INDEX(DATOS,0,$L$2),0,INDEX(DATOS,0,$M$2),1,INDEX(DATOS,0,$N$2),X510,INDEX(DATOS,0,$O$2),$D510)),#N/A)</f>
        <v>#N/A</v>
      </c>
      <c r="AD510" s="33"/>
      <c r="AE510" s="40" t="e">
        <f>IFERROR(IF(ISNA(Z510),#N/A,IF(I510=0,0,_xlfn.STDEV.P($Z510:Z510)/I510*100)),#N/A)</f>
        <v>#N/A</v>
      </c>
      <c r="AF510" s="40" t="e">
        <f>IFERROR(IF(ISNA(AA510),#N/A,IF(J510=0,0,_xlfn.STDEV.P($Z510:AA510)/J510*100)),#N/A)</f>
        <v>#N/A</v>
      </c>
      <c r="AG510" s="40" t="e">
        <f>IFERROR(IF(ISNA(AB510),#N/A,IF(K510=0,0,_xlfn.STDEV.P($Z510:AB510)/K510*100)),#N/A)</f>
        <v>#N/A</v>
      </c>
      <c r="AH510" s="40" t="e">
        <f>IFERROR(IF(ISNA(AC510),#N/A,IF(L510=0,0,_xlfn.STDEV.P($Z510:AC510)/L510*100)),#N/A)</f>
        <v>#N/A</v>
      </c>
      <c r="AI510" s="40"/>
    </row>
    <row r="511" spans="1:40" x14ac:dyDescent="0.35">
      <c r="A511">
        <f t="shared" si="577"/>
        <v>105</v>
      </c>
      <c r="B511" s="35">
        <f t="array" ref="B511">IF(B510=0,0,MIN(IF(INDEX(DATOS,0,$N$2)=$U511,IF(ISNUMBER(INDEX(DATOS,0,$C511)),IF(INDEX(DATOS,0,$L$2)=0,IF(INDEX(DATOS,0,$M$2)=1,IF(ISNA(MATCH(INDEX(DATOS,0,$O$2),IF($E$7:E510=E511,$D$7:D510),0)),INDEX(DATOS,0,$K$2))))))))</f>
        <v>0</v>
      </c>
      <c r="C511" s="32">
        <f t="shared" si="578"/>
        <v>20</v>
      </c>
      <c r="D511" s="34" t="str">
        <f>IF($B511=0,"--",INDEX(DATOS,$B511,O$2))</f>
        <v>--</v>
      </c>
      <c r="E511" s="64" t="s">
        <v>1</v>
      </c>
      <c r="F511" s="36" t="str">
        <f t="shared" si="608"/>
        <v>--</v>
      </c>
      <c r="G511" s="109" t="e">
        <f>VLOOKUP($D511,LOC_UNICOS,G$2,0)</f>
        <v>#N/A</v>
      </c>
      <c r="H511" s="109" t="e">
        <f>VLOOKUP($D511,LOC_UNICOS,H$2,0)</f>
        <v>#N/A</v>
      </c>
      <c r="I511" s="38">
        <f t="array" ref="I511">IF($B511=0,-999,IF(COUNTIFS($Z511:Z511,#N/A)&gt;0,-999,AVERAGE($Z511:Z511)))</f>
        <v>-999</v>
      </c>
      <c r="J511" s="38">
        <f t="array" ref="J511">IF($B511=0,-999,IF(COUNTIFS($Z511:AA511,#N/A)&gt;0,-999,AVERAGE($Z511:AA511)))</f>
        <v>-999</v>
      </c>
      <c r="K511" s="38">
        <f t="array" ref="K511">IF($B511=0,-999,IF(COUNTIFS($Z511:AB511,#N/A)&gt;0,-999,AVERAGE($Z511:AB511)))</f>
        <v>-999</v>
      </c>
      <c r="L511" s="38">
        <f t="array" ref="L511">IF($B511=0,-999,IF(COUNTIFS($Z511:AC511,#N/A)&gt;0,-999,AVERAGE($Z511:AC511)))</f>
        <v>-999</v>
      </c>
      <c r="M511" s="38">
        <f t="shared" si="616"/>
        <v>-999</v>
      </c>
      <c r="N511" s="38">
        <f t="shared" si="560"/>
        <v>-999</v>
      </c>
      <c r="O511" s="38">
        <f t="shared" si="561"/>
        <v>-999</v>
      </c>
      <c r="P511" s="38">
        <f t="shared" si="562"/>
        <v>-999</v>
      </c>
      <c r="Q511" s="37">
        <f t="shared" si="574"/>
        <v>0</v>
      </c>
      <c r="R511" s="37">
        <f t="shared" si="550"/>
        <v>0</v>
      </c>
      <c r="S511" s="37">
        <f t="shared" si="551"/>
        <v>0</v>
      </c>
      <c r="T511" s="37">
        <f t="shared" si="552"/>
        <v>0</v>
      </c>
      <c r="U511" s="37">
        <f t="shared" si="575"/>
        <v>2018</v>
      </c>
      <c r="V511" s="37">
        <f t="shared" ref="V511:X511" si="620">U511-1</f>
        <v>2017</v>
      </c>
      <c r="W511" s="37">
        <f t="shared" si="620"/>
        <v>2016</v>
      </c>
      <c r="X511" s="37">
        <f t="shared" si="620"/>
        <v>2015</v>
      </c>
      <c r="Y511" s="39"/>
      <c r="Z511" s="62" t="e">
        <f>IFERROR(IF($B511=0,#N/A,AVERAGEIFS(INDEX(DATOS,0,$C511),INDEX(DATOS,0,$C511),"&lt;&gt;#N/D",INDEX(DATOS,0,$L$2),0,INDEX(DATOS,0,$M$2),1,INDEX(DATOS,0,$N$2),U511,INDEX(DATOS,0,$O$2),$D511)),#N/A)</f>
        <v>#N/A</v>
      </c>
      <c r="AA511" s="62" t="e">
        <f>IFERROR(IF($B511=0,#N/A,AVERAGEIFS(INDEX(DATOS,0,$C511),INDEX(DATOS,0,$C511),"&lt;&gt;#N/D",INDEX(DATOS,0,$L$2),0,INDEX(DATOS,0,$M$2),1,INDEX(DATOS,0,$N$2),V511,INDEX(DATOS,0,$O$2),$D511)),#N/A)</f>
        <v>#N/A</v>
      </c>
      <c r="AB511" s="62" t="e">
        <f>IFERROR(IF($B511=0,#N/A,AVERAGEIFS(INDEX(DATOS,0,$C511),INDEX(DATOS,0,$C511),"&lt;&gt;#N/D",INDEX(DATOS,0,$L$2),0,INDEX(DATOS,0,$M$2),1,INDEX(DATOS,0,$N$2),W511,INDEX(DATOS,0,$O$2),$D511)),#N/A)</f>
        <v>#N/A</v>
      </c>
      <c r="AC511" s="62" t="e">
        <f>IFERROR(IF($B511=0,#N/A,AVERAGEIFS(INDEX(DATOS,0,$C511),INDEX(DATOS,0,$C511),"&lt;&gt;#N/D",INDEX(DATOS,0,$L$2),0,INDEX(DATOS,0,$M$2),1,INDEX(DATOS,0,$N$2),X511,INDEX(DATOS,0,$O$2),$D511)),#N/A)</f>
        <v>#N/A</v>
      </c>
      <c r="AD511" s="33"/>
      <c r="AE511" s="40" t="e">
        <f>IFERROR(IF(ISNA(Z511),#N/A,IF(I511=0,0,_xlfn.STDEV.P($Z511:Z511)/I511*100)),#N/A)</f>
        <v>#N/A</v>
      </c>
      <c r="AF511" s="40" t="e">
        <f>IFERROR(IF(ISNA(AA511),#N/A,IF(J511=0,0,_xlfn.STDEV.P($Z511:AA511)/J511*100)),#N/A)</f>
        <v>#N/A</v>
      </c>
      <c r="AG511" s="40" t="e">
        <f>IFERROR(IF(ISNA(AB511),#N/A,IF(K511=0,0,_xlfn.STDEV.P($Z511:AB511)/K511*100)),#N/A)</f>
        <v>#N/A</v>
      </c>
      <c r="AH511" s="40" t="e">
        <f>IFERROR(IF(ISNA(AC511),#N/A,IF(L511=0,0,_xlfn.STDEV.P($Z511:AC511)/L511*100)),#N/A)</f>
        <v>#N/A</v>
      </c>
      <c r="AI511" s="40"/>
      <c r="AL511" s="5"/>
      <c r="AM511" s="5"/>
      <c r="AN511" s="5"/>
    </row>
    <row r="512" spans="1:40" x14ac:dyDescent="0.35">
      <c r="A512">
        <f t="shared" si="577"/>
        <v>106</v>
      </c>
      <c r="B512" s="35">
        <f t="array" ref="B512">IF(B511=0,0,MIN(IF(INDEX(DATOS,0,$N$2)=$U512,IF(ISNUMBER(INDEX(DATOS,0,$C512)),IF(INDEX(DATOS,0,$L$2)=0,IF(INDEX(DATOS,0,$M$2)=1,IF(ISNA(MATCH(INDEX(DATOS,0,$O$2),IF($E$7:E511=E512,$D$7:D511),0)),INDEX(DATOS,0,$K$2))))))))</f>
        <v>0</v>
      </c>
      <c r="C512" s="32">
        <f t="shared" si="578"/>
        <v>20</v>
      </c>
      <c r="D512" s="34" t="str">
        <f>IF($B512=0,"--",INDEX(DATOS,$B512,O$2))</f>
        <v>--</v>
      </c>
      <c r="E512" s="64" t="s">
        <v>1</v>
      </c>
      <c r="F512" s="36" t="str">
        <f t="shared" si="608"/>
        <v>--</v>
      </c>
      <c r="G512" s="109" t="e">
        <f>VLOOKUP($D512,LOC_UNICOS,G$2,0)</f>
        <v>#N/A</v>
      </c>
      <c r="H512" s="109" t="e">
        <f>VLOOKUP($D512,LOC_UNICOS,H$2,0)</f>
        <v>#N/A</v>
      </c>
      <c r="I512" s="38">
        <f t="array" ref="I512">IF($B512=0,-999,IF(COUNTIFS($Z512:Z512,#N/A)&gt;0,-999,AVERAGE($Z512:Z512)))</f>
        <v>-999</v>
      </c>
      <c r="J512" s="38">
        <f t="array" ref="J512">IF($B512=0,-999,IF(COUNTIFS($Z512:AA512,#N/A)&gt;0,-999,AVERAGE($Z512:AA512)))</f>
        <v>-999</v>
      </c>
      <c r="K512" s="38">
        <f t="array" ref="K512">IF($B512=0,-999,IF(COUNTIFS($Z512:AB512,#N/A)&gt;0,-999,AVERAGE($Z512:AB512)))</f>
        <v>-999</v>
      </c>
      <c r="L512" s="38">
        <f t="array" ref="L512">IF($B512=0,-999,IF(COUNTIFS($Z512:AC512,#N/A)&gt;0,-999,AVERAGE($Z512:AC512)))</f>
        <v>-999</v>
      </c>
      <c r="M512" s="38">
        <f t="shared" si="616"/>
        <v>-999</v>
      </c>
      <c r="N512" s="38">
        <f t="shared" si="560"/>
        <v>-999</v>
      </c>
      <c r="O512" s="38">
        <f t="shared" si="561"/>
        <v>-999</v>
      </c>
      <c r="P512" s="38">
        <f t="shared" si="562"/>
        <v>-999</v>
      </c>
      <c r="Q512" s="37">
        <f t="shared" si="574"/>
        <v>0</v>
      </c>
      <c r="R512" s="37">
        <f t="shared" si="550"/>
        <v>0</v>
      </c>
      <c r="S512" s="37">
        <f t="shared" si="551"/>
        <v>0</v>
      </c>
      <c r="T512" s="37">
        <f t="shared" si="552"/>
        <v>0</v>
      </c>
      <c r="U512" s="37">
        <f t="shared" si="575"/>
        <v>2018</v>
      </c>
      <c r="V512" s="37">
        <f t="shared" ref="V512:X512" si="621">U512-1</f>
        <v>2017</v>
      </c>
      <c r="W512" s="37">
        <f t="shared" si="621"/>
        <v>2016</v>
      </c>
      <c r="X512" s="37">
        <f t="shared" si="621"/>
        <v>2015</v>
      </c>
      <c r="Y512" s="39"/>
      <c r="Z512" s="62" t="e">
        <f>IFERROR(IF($B512=0,#N/A,AVERAGEIFS(INDEX(DATOS,0,$C512),INDEX(DATOS,0,$C512),"&lt;&gt;#N/D",INDEX(DATOS,0,$L$2),0,INDEX(DATOS,0,$M$2),1,INDEX(DATOS,0,$N$2),U512,INDEX(DATOS,0,$O$2),$D512)),#N/A)</f>
        <v>#N/A</v>
      </c>
      <c r="AA512" s="62" t="e">
        <f>IFERROR(IF($B512=0,#N/A,AVERAGEIFS(INDEX(DATOS,0,$C512),INDEX(DATOS,0,$C512),"&lt;&gt;#N/D",INDEX(DATOS,0,$L$2),0,INDEX(DATOS,0,$M$2),1,INDEX(DATOS,0,$N$2),V512,INDEX(DATOS,0,$O$2),$D512)),#N/A)</f>
        <v>#N/A</v>
      </c>
      <c r="AB512" s="62" t="e">
        <f>IFERROR(IF($B512=0,#N/A,AVERAGEIFS(INDEX(DATOS,0,$C512),INDEX(DATOS,0,$C512),"&lt;&gt;#N/D",INDEX(DATOS,0,$L$2),0,INDEX(DATOS,0,$M$2),1,INDEX(DATOS,0,$N$2),W512,INDEX(DATOS,0,$O$2),$D512)),#N/A)</f>
        <v>#N/A</v>
      </c>
      <c r="AC512" s="62" t="e">
        <f>IFERROR(IF($B512=0,#N/A,AVERAGEIFS(INDEX(DATOS,0,$C512),INDEX(DATOS,0,$C512),"&lt;&gt;#N/D",INDEX(DATOS,0,$L$2),0,INDEX(DATOS,0,$M$2),1,INDEX(DATOS,0,$N$2),X512,INDEX(DATOS,0,$O$2),$D512)),#N/A)</f>
        <v>#N/A</v>
      </c>
      <c r="AD512" s="33"/>
      <c r="AE512" s="40" t="e">
        <f>IFERROR(IF(ISNA(Z512),#N/A,IF(I512=0,0,_xlfn.STDEV.P($Z512:Z512)/I512*100)),#N/A)</f>
        <v>#N/A</v>
      </c>
      <c r="AF512" s="40" t="e">
        <f>IFERROR(IF(ISNA(AA512),#N/A,IF(J512=0,0,_xlfn.STDEV.P($Z512:AA512)/J512*100)),#N/A)</f>
        <v>#N/A</v>
      </c>
      <c r="AG512" s="40" t="e">
        <f>IFERROR(IF(ISNA(AB512),#N/A,IF(K512=0,0,_xlfn.STDEV.P($Z512:AB512)/K512*100)),#N/A)</f>
        <v>#N/A</v>
      </c>
      <c r="AH512" s="40" t="e">
        <f>IFERROR(IF(ISNA(AC512),#N/A,IF(L512=0,0,_xlfn.STDEV.P($Z512:AC512)/L512*100)),#N/A)</f>
        <v>#N/A</v>
      </c>
      <c r="AI512" s="40"/>
      <c r="AL512" s="20"/>
      <c r="AM512" s="20"/>
      <c r="AN512" s="20"/>
    </row>
    <row r="513" spans="1:35" x14ac:dyDescent="0.35">
      <c r="A513">
        <f t="shared" si="577"/>
        <v>107</v>
      </c>
      <c r="B513" s="35">
        <f t="array" ref="B513">IF(B512=0,0,MIN(IF(INDEX(DATOS,0,$N$2)=$U513,IF(ISNUMBER(INDEX(DATOS,0,$C513)),IF(INDEX(DATOS,0,$L$2)=0,IF(INDEX(DATOS,0,$M$2)=1,IF(ISNA(MATCH(INDEX(DATOS,0,$O$2),IF($E$7:E512=E513,$D$7:D512),0)),INDEX(DATOS,0,$K$2))))))))</f>
        <v>0</v>
      </c>
      <c r="C513" s="32">
        <f t="shared" si="578"/>
        <v>20</v>
      </c>
      <c r="D513" s="34" t="str">
        <f>IF($B513=0,"--",INDEX(DATOS,$B513,O$2))</f>
        <v>--</v>
      </c>
      <c r="E513" s="64" t="s">
        <v>1</v>
      </c>
      <c r="F513" s="36" t="str">
        <f t="shared" si="608"/>
        <v>--</v>
      </c>
      <c r="G513" s="109" t="e">
        <f>VLOOKUP($D513,LOC_UNICOS,G$2,0)</f>
        <v>#N/A</v>
      </c>
      <c r="H513" s="109" t="e">
        <f>VLOOKUP($D513,LOC_UNICOS,H$2,0)</f>
        <v>#N/A</v>
      </c>
      <c r="I513" s="38">
        <f t="array" ref="I513">IF($B513=0,-999,IF(COUNTIFS($Z513:Z513,#N/A)&gt;0,-999,AVERAGE($Z513:Z513)))</f>
        <v>-999</v>
      </c>
      <c r="J513" s="38">
        <f t="array" ref="J513">IF($B513=0,-999,IF(COUNTIFS($Z513:AA513,#N/A)&gt;0,-999,AVERAGE($Z513:AA513)))</f>
        <v>-999</v>
      </c>
      <c r="K513" s="38">
        <f t="array" ref="K513">IF($B513=0,-999,IF(COUNTIFS($Z513:AB513,#N/A)&gt;0,-999,AVERAGE($Z513:AB513)))</f>
        <v>-999</v>
      </c>
      <c r="L513" s="38">
        <f t="array" ref="L513">IF($B513=0,-999,IF(COUNTIFS($Z513:AC513,#N/A)&gt;0,-999,AVERAGE($Z513:AC513)))</f>
        <v>-999</v>
      </c>
      <c r="M513" s="38">
        <f t="shared" si="616"/>
        <v>-999</v>
      </c>
      <c r="N513" s="38">
        <f t="shared" si="560"/>
        <v>-999</v>
      </c>
      <c r="O513" s="38">
        <f t="shared" si="561"/>
        <v>-999</v>
      </c>
      <c r="P513" s="38">
        <f t="shared" si="562"/>
        <v>-999</v>
      </c>
      <c r="Q513" s="37">
        <f t="shared" si="574"/>
        <v>0</v>
      </c>
      <c r="R513" s="37">
        <f t="shared" si="550"/>
        <v>0</v>
      </c>
      <c r="S513" s="37">
        <f t="shared" si="551"/>
        <v>0</v>
      </c>
      <c r="T513" s="37">
        <f t="shared" si="552"/>
        <v>0</v>
      </c>
      <c r="U513" s="37">
        <f t="shared" si="575"/>
        <v>2018</v>
      </c>
      <c r="V513" s="37">
        <f t="shared" ref="V513:X513" si="622">U513-1</f>
        <v>2017</v>
      </c>
      <c r="W513" s="37">
        <f t="shared" si="622"/>
        <v>2016</v>
      </c>
      <c r="X513" s="37">
        <f t="shared" si="622"/>
        <v>2015</v>
      </c>
      <c r="Y513" s="39"/>
      <c r="Z513" s="62" t="e">
        <f>IFERROR(IF($B513=0,#N/A,AVERAGEIFS(INDEX(DATOS,0,$C513),INDEX(DATOS,0,$C513),"&lt;&gt;#N/D",INDEX(DATOS,0,$L$2),0,INDEX(DATOS,0,$M$2),1,INDEX(DATOS,0,$N$2),U513,INDEX(DATOS,0,$O$2),$D513)),#N/A)</f>
        <v>#N/A</v>
      </c>
      <c r="AA513" s="62" t="e">
        <f>IFERROR(IF($B513=0,#N/A,AVERAGEIFS(INDEX(DATOS,0,$C513),INDEX(DATOS,0,$C513),"&lt;&gt;#N/D",INDEX(DATOS,0,$L$2),0,INDEX(DATOS,0,$M$2),1,INDEX(DATOS,0,$N$2),V513,INDEX(DATOS,0,$O$2),$D513)),#N/A)</f>
        <v>#N/A</v>
      </c>
      <c r="AB513" s="62" t="e">
        <f>IFERROR(IF($B513=0,#N/A,AVERAGEIFS(INDEX(DATOS,0,$C513),INDEX(DATOS,0,$C513),"&lt;&gt;#N/D",INDEX(DATOS,0,$L$2),0,INDEX(DATOS,0,$M$2),1,INDEX(DATOS,0,$N$2),W513,INDEX(DATOS,0,$O$2),$D513)),#N/A)</f>
        <v>#N/A</v>
      </c>
      <c r="AC513" s="62" t="e">
        <f>IFERROR(IF($B513=0,#N/A,AVERAGEIFS(INDEX(DATOS,0,$C513),INDEX(DATOS,0,$C513),"&lt;&gt;#N/D",INDEX(DATOS,0,$L$2),0,INDEX(DATOS,0,$M$2),1,INDEX(DATOS,0,$N$2),X513,INDEX(DATOS,0,$O$2),$D513)),#N/A)</f>
        <v>#N/A</v>
      </c>
      <c r="AD513" s="33"/>
      <c r="AE513" s="40" t="e">
        <f>IFERROR(IF(ISNA(Z513),#N/A,IF(I513=0,0,_xlfn.STDEV.P($Z513:Z513)/I513*100)),#N/A)</f>
        <v>#N/A</v>
      </c>
      <c r="AF513" s="40" t="e">
        <f>IFERROR(IF(ISNA(AA513),#N/A,IF(J513=0,0,_xlfn.STDEV.P($Z513:AA513)/J513*100)),#N/A)</f>
        <v>#N/A</v>
      </c>
      <c r="AG513" s="40" t="e">
        <f>IFERROR(IF(ISNA(AB513),#N/A,IF(K513=0,0,_xlfn.STDEV.P($Z513:AB513)/K513*100)),#N/A)</f>
        <v>#N/A</v>
      </c>
      <c r="AH513" s="40" t="e">
        <f>IFERROR(IF(ISNA(AC513),#N/A,IF(L513=0,0,_xlfn.STDEV.P($Z513:AC513)/L513*100)),#N/A)</f>
        <v>#N/A</v>
      </c>
      <c r="AI513" s="40"/>
    </row>
    <row r="514" spans="1:35" x14ac:dyDescent="0.35">
      <c r="A514">
        <f t="shared" si="577"/>
        <v>108</v>
      </c>
      <c r="B514" s="35">
        <f t="array" ref="B514">IF(B513=0,0,MIN(IF(INDEX(DATOS,0,$N$2)=$U514,IF(ISNUMBER(INDEX(DATOS,0,$C514)),IF(INDEX(DATOS,0,$L$2)=0,IF(INDEX(DATOS,0,$M$2)=1,IF(ISNA(MATCH(INDEX(DATOS,0,$O$2),IF($E$7:E513=E514,$D$7:D513),0)),INDEX(DATOS,0,$K$2))))))))</f>
        <v>0</v>
      </c>
      <c r="C514" s="32">
        <f t="shared" si="578"/>
        <v>20</v>
      </c>
      <c r="D514" s="34" t="str">
        <f>IF($B514=0,"--",INDEX(DATOS,$B514,O$2))</f>
        <v>--</v>
      </c>
      <c r="E514" s="64" t="s">
        <v>1</v>
      </c>
      <c r="F514" s="36" t="str">
        <f t="shared" si="608"/>
        <v>--</v>
      </c>
      <c r="G514" s="109" t="e">
        <f>VLOOKUP($D514,LOC_UNICOS,G$2,0)</f>
        <v>#N/A</v>
      </c>
      <c r="H514" s="109" t="e">
        <f>VLOOKUP($D514,LOC_UNICOS,H$2,0)</f>
        <v>#N/A</v>
      </c>
      <c r="I514" s="38">
        <f t="array" ref="I514">IF($B514=0,-999,IF(COUNTIFS($Z514:Z514,#N/A)&gt;0,-999,AVERAGE($Z514:Z514)))</f>
        <v>-999</v>
      </c>
      <c r="J514" s="38">
        <f t="array" ref="J514">IF($B514=0,-999,IF(COUNTIFS($Z514:AA514,#N/A)&gt;0,-999,AVERAGE($Z514:AA514)))</f>
        <v>-999</v>
      </c>
      <c r="K514" s="38">
        <f t="array" ref="K514">IF($B514=0,-999,IF(COUNTIFS($Z514:AB514,#N/A)&gt;0,-999,AVERAGE($Z514:AB514)))</f>
        <v>-999</v>
      </c>
      <c r="L514" s="38">
        <f t="array" ref="L514">IF($B514=0,-999,IF(COUNTIFS($Z514:AC514,#N/A)&gt;0,-999,AVERAGE($Z514:AC514)))</f>
        <v>-999</v>
      </c>
      <c r="M514" s="38">
        <f t="shared" si="616"/>
        <v>-999</v>
      </c>
      <c r="N514" s="38">
        <f t="shared" si="560"/>
        <v>-999</v>
      </c>
      <c r="O514" s="38">
        <f t="shared" si="561"/>
        <v>-999</v>
      </c>
      <c r="P514" s="38">
        <f t="shared" si="562"/>
        <v>-999</v>
      </c>
      <c r="Q514" s="37">
        <f t="shared" si="574"/>
        <v>0</v>
      </c>
      <c r="R514" s="37">
        <f t="shared" si="550"/>
        <v>0</v>
      </c>
      <c r="S514" s="37">
        <f t="shared" si="551"/>
        <v>0</v>
      </c>
      <c r="T514" s="37">
        <f t="shared" si="552"/>
        <v>0</v>
      </c>
      <c r="U514" s="37">
        <f t="shared" si="575"/>
        <v>2018</v>
      </c>
      <c r="V514" s="37">
        <f t="shared" ref="V514:X514" si="623">U514-1</f>
        <v>2017</v>
      </c>
      <c r="W514" s="37">
        <f t="shared" si="623"/>
        <v>2016</v>
      </c>
      <c r="X514" s="37">
        <f t="shared" si="623"/>
        <v>2015</v>
      </c>
      <c r="Y514" s="39"/>
      <c r="Z514" s="62" t="e">
        <f>IFERROR(IF($B514=0,#N/A,AVERAGEIFS(INDEX(DATOS,0,$C514),INDEX(DATOS,0,$C514),"&lt;&gt;#N/D",INDEX(DATOS,0,$L$2),0,INDEX(DATOS,0,$M$2),1,INDEX(DATOS,0,$N$2),U514,INDEX(DATOS,0,$O$2),$D514)),#N/A)</f>
        <v>#N/A</v>
      </c>
      <c r="AA514" s="62" t="e">
        <f>IFERROR(IF($B514=0,#N/A,AVERAGEIFS(INDEX(DATOS,0,$C514),INDEX(DATOS,0,$C514),"&lt;&gt;#N/D",INDEX(DATOS,0,$L$2),0,INDEX(DATOS,0,$M$2),1,INDEX(DATOS,0,$N$2),V514,INDEX(DATOS,0,$O$2),$D514)),#N/A)</f>
        <v>#N/A</v>
      </c>
      <c r="AB514" s="62" t="e">
        <f>IFERROR(IF($B514=0,#N/A,AVERAGEIFS(INDEX(DATOS,0,$C514),INDEX(DATOS,0,$C514),"&lt;&gt;#N/D",INDEX(DATOS,0,$L$2),0,INDEX(DATOS,0,$M$2),1,INDEX(DATOS,0,$N$2),W514,INDEX(DATOS,0,$O$2),$D514)),#N/A)</f>
        <v>#N/A</v>
      </c>
      <c r="AC514" s="62" t="e">
        <f>IFERROR(IF($B514=0,#N/A,AVERAGEIFS(INDEX(DATOS,0,$C514),INDEX(DATOS,0,$C514),"&lt;&gt;#N/D",INDEX(DATOS,0,$L$2),0,INDEX(DATOS,0,$M$2),1,INDEX(DATOS,0,$N$2),X514,INDEX(DATOS,0,$O$2),$D514)),#N/A)</f>
        <v>#N/A</v>
      </c>
      <c r="AD514" s="33"/>
      <c r="AE514" s="40" t="e">
        <f>IFERROR(IF(ISNA(Z514),#N/A,IF(I514=0,0,_xlfn.STDEV.P($Z514:Z514)/I514*100)),#N/A)</f>
        <v>#N/A</v>
      </c>
      <c r="AF514" s="40" t="e">
        <f>IFERROR(IF(ISNA(AA514),#N/A,IF(J514=0,0,_xlfn.STDEV.P($Z514:AA514)/J514*100)),#N/A)</f>
        <v>#N/A</v>
      </c>
      <c r="AG514" s="40" t="e">
        <f>IFERROR(IF(ISNA(AB514),#N/A,IF(K514=0,0,_xlfn.STDEV.P($Z514:AB514)/K514*100)),#N/A)</f>
        <v>#N/A</v>
      </c>
      <c r="AH514" s="40" t="e">
        <f>IFERROR(IF(ISNA(AC514),#N/A,IF(L514=0,0,_xlfn.STDEV.P($Z514:AC514)/L514*100)),#N/A)</f>
        <v>#N/A</v>
      </c>
      <c r="AI514" s="40"/>
    </row>
    <row r="515" spans="1:35" x14ac:dyDescent="0.35">
      <c r="A515">
        <f t="shared" si="577"/>
        <v>109</v>
      </c>
      <c r="B515" s="35">
        <f t="array" ref="B515">IF(B514=0,0,MIN(IF(INDEX(DATOS,0,$N$2)=$U515,IF(ISNUMBER(INDEX(DATOS,0,$C515)),IF(INDEX(DATOS,0,$L$2)=0,IF(INDEX(DATOS,0,$M$2)=1,IF(ISNA(MATCH(INDEX(DATOS,0,$O$2),IF($E$7:E514=E515,$D$7:D514),0)),INDEX(DATOS,0,$K$2))))))))</f>
        <v>0</v>
      </c>
      <c r="C515" s="32">
        <f t="shared" si="578"/>
        <v>20</v>
      </c>
      <c r="D515" s="34" t="str">
        <f>IF($B515=0,"--",INDEX(DATOS,$B515,O$2))</f>
        <v>--</v>
      </c>
      <c r="E515" s="64" t="s">
        <v>1</v>
      </c>
      <c r="F515" s="36" t="str">
        <f t="shared" si="608"/>
        <v>--</v>
      </c>
      <c r="G515" s="109" t="e">
        <f>VLOOKUP($D515,LOC_UNICOS,G$2,0)</f>
        <v>#N/A</v>
      </c>
      <c r="H515" s="109" t="e">
        <f>VLOOKUP($D515,LOC_UNICOS,H$2,0)</f>
        <v>#N/A</v>
      </c>
      <c r="I515" s="38">
        <f t="array" ref="I515">IF($B515=0,-999,IF(COUNTIFS($Z515:Z515,#N/A)&gt;0,-999,AVERAGE($Z515:Z515)))</f>
        <v>-999</v>
      </c>
      <c r="J515" s="38">
        <f t="array" ref="J515">IF($B515=0,-999,IF(COUNTIFS($Z515:AA515,#N/A)&gt;0,-999,AVERAGE($Z515:AA515)))</f>
        <v>-999</v>
      </c>
      <c r="K515" s="38">
        <f t="array" ref="K515">IF($B515=0,-999,IF(COUNTIFS($Z515:AB515,#N/A)&gt;0,-999,AVERAGE($Z515:AB515)))</f>
        <v>-999</v>
      </c>
      <c r="L515" s="38">
        <f t="array" ref="L515">IF($B515=0,-999,IF(COUNTIFS($Z515:AC515,#N/A)&gt;0,-999,AVERAGE($Z515:AC515)))</f>
        <v>-999</v>
      </c>
      <c r="M515" s="38">
        <f t="shared" si="616"/>
        <v>-999</v>
      </c>
      <c r="N515" s="38">
        <f t="shared" si="560"/>
        <v>-999</v>
      </c>
      <c r="O515" s="38">
        <f t="shared" si="561"/>
        <v>-999</v>
      </c>
      <c r="P515" s="38">
        <f t="shared" si="562"/>
        <v>-999</v>
      </c>
      <c r="Q515" s="37">
        <f t="shared" si="574"/>
        <v>0</v>
      </c>
      <c r="R515" s="37">
        <f t="shared" si="550"/>
        <v>0</v>
      </c>
      <c r="S515" s="37">
        <f t="shared" si="551"/>
        <v>0</v>
      </c>
      <c r="T515" s="37">
        <f t="shared" si="552"/>
        <v>0</v>
      </c>
      <c r="U515" s="37">
        <f t="shared" si="575"/>
        <v>2018</v>
      </c>
      <c r="V515" s="37">
        <f t="shared" ref="V515:X515" si="624">U515-1</f>
        <v>2017</v>
      </c>
      <c r="W515" s="37">
        <f t="shared" si="624"/>
        <v>2016</v>
      </c>
      <c r="X515" s="37">
        <f t="shared" si="624"/>
        <v>2015</v>
      </c>
      <c r="Y515" s="39"/>
      <c r="Z515" s="62" t="e">
        <f>IFERROR(IF($B515=0,#N/A,AVERAGEIFS(INDEX(DATOS,0,$C515),INDEX(DATOS,0,$C515),"&lt;&gt;#N/D",INDEX(DATOS,0,$L$2),0,INDEX(DATOS,0,$M$2),1,INDEX(DATOS,0,$N$2),U515,INDEX(DATOS,0,$O$2),$D515)),#N/A)</f>
        <v>#N/A</v>
      </c>
      <c r="AA515" s="62" t="e">
        <f>IFERROR(IF($B515=0,#N/A,AVERAGEIFS(INDEX(DATOS,0,$C515),INDEX(DATOS,0,$C515),"&lt;&gt;#N/D",INDEX(DATOS,0,$L$2),0,INDEX(DATOS,0,$M$2),1,INDEX(DATOS,0,$N$2),V515,INDEX(DATOS,0,$O$2),$D515)),#N/A)</f>
        <v>#N/A</v>
      </c>
      <c r="AB515" s="62" t="e">
        <f>IFERROR(IF($B515=0,#N/A,AVERAGEIFS(INDEX(DATOS,0,$C515),INDEX(DATOS,0,$C515),"&lt;&gt;#N/D",INDEX(DATOS,0,$L$2),0,INDEX(DATOS,0,$M$2),1,INDEX(DATOS,0,$N$2),W515,INDEX(DATOS,0,$O$2),$D515)),#N/A)</f>
        <v>#N/A</v>
      </c>
      <c r="AC515" s="62" t="e">
        <f>IFERROR(IF($B515=0,#N/A,AVERAGEIFS(INDEX(DATOS,0,$C515),INDEX(DATOS,0,$C515),"&lt;&gt;#N/D",INDEX(DATOS,0,$L$2),0,INDEX(DATOS,0,$M$2),1,INDEX(DATOS,0,$N$2),X515,INDEX(DATOS,0,$O$2),$D515)),#N/A)</f>
        <v>#N/A</v>
      </c>
      <c r="AD515" s="33"/>
      <c r="AE515" s="40" t="e">
        <f>IFERROR(IF(ISNA(Z515),#N/A,IF(I515=0,0,_xlfn.STDEV.P($Z515:Z515)/I515*100)),#N/A)</f>
        <v>#N/A</v>
      </c>
      <c r="AF515" s="40" t="e">
        <f>IFERROR(IF(ISNA(AA515),#N/A,IF(J515=0,0,_xlfn.STDEV.P($Z515:AA515)/J515*100)),#N/A)</f>
        <v>#N/A</v>
      </c>
      <c r="AG515" s="40" t="e">
        <f>IFERROR(IF(ISNA(AB515),#N/A,IF(K515=0,0,_xlfn.STDEV.P($Z515:AB515)/K515*100)),#N/A)</f>
        <v>#N/A</v>
      </c>
      <c r="AH515" s="40" t="e">
        <f>IFERROR(IF(ISNA(AC515),#N/A,IF(L515=0,0,_xlfn.STDEV.P($Z515:AC515)/L515*100)),#N/A)</f>
        <v>#N/A</v>
      </c>
      <c r="AI515" s="40"/>
    </row>
    <row r="516" spans="1:35" x14ac:dyDescent="0.35">
      <c r="A516">
        <f t="shared" si="577"/>
        <v>110</v>
      </c>
      <c r="B516" s="35">
        <f t="array" ref="B516">IF(B515=0,0,MIN(IF(INDEX(DATOS,0,$N$2)=$U516,IF(ISNUMBER(INDEX(DATOS,0,$C516)),IF(INDEX(DATOS,0,$L$2)=0,IF(INDEX(DATOS,0,$M$2)=1,IF(ISNA(MATCH(INDEX(DATOS,0,$O$2),IF($E$7:E515=E516,$D$7:D515),0)),INDEX(DATOS,0,$K$2))))))))</f>
        <v>0</v>
      </c>
      <c r="C516" s="32">
        <f t="shared" si="578"/>
        <v>20</v>
      </c>
      <c r="D516" s="34" t="str">
        <f>IF($B516=0,"--",INDEX(DATOS,$B516,O$2))</f>
        <v>--</v>
      </c>
      <c r="E516" s="64" t="s">
        <v>1</v>
      </c>
      <c r="F516" s="36" t="str">
        <f t="shared" si="608"/>
        <v>--</v>
      </c>
      <c r="G516" s="109" t="e">
        <f>VLOOKUP($D516,LOC_UNICOS,G$2,0)</f>
        <v>#N/A</v>
      </c>
      <c r="H516" s="109" t="e">
        <f>VLOOKUP($D516,LOC_UNICOS,H$2,0)</f>
        <v>#N/A</v>
      </c>
      <c r="I516" s="38">
        <f t="array" ref="I516">IF($B516=0,-999,IF(COUNTIFS($Z516:Z516,#N/A)&gt;0,-999,AVERAGE($Z516:Z516)))</f>
        <v>-999</v>
      </c>
      <c r="J516" s="38">
        <f t="array" ref="J516">IF($B516=0,-999,IF(COUNTIFS($Z516:AA516,#N/A)&gt;0,-999,AVERAGE($Z516:AA516)))</f>
        <v>-999</v>
      </c>
      <c r="K516" s="38">
        <f t="array" ref="K516">IF($B516=0,-999,IF(COUNTIFS($Z516:AB516,#N/A)&gt;0,-999,AVERAGE($Z516:AB516)))</f>
        <v>-999</v>
      </c>
      <c r="L516" s="38">
        <f t="array" ref="L516">IF($B516=0,-999,IF(COUNTIFS($Z516:AC516,#N/A)&gt;0,-999,AVERAGE($Z516:AC516)))</f>
        <v>-999</v>
      </c>
      <c r="M516" s="38">
        <f t="shared" si="616"/>
        <v>-999</v>
      </c>
      <c r="N516" s="38">
        <f t="shared" si="560"/>
        <v>-999</v>
      </c>
      <c r="O516" s="38">
        <f t="shared" si="561"/>
        <v>-999</v>
      </c>
      <c r="P516" s="38">
        <f t="shared" si="562"/>
        <v>-999</v>
      </c>
      <c r="Q516" s="37">
        <f t="shared" si="574"/>
        <v>0</v>
      </c>
      <c r="R516" s="37">
        <f t="shared" si="550"/>
        <v>0</v>
      </c>
      <c r="S516" s="37">
        <f t="shared" si="551"/>
        <v>0</v>
      </c>
      <c r="T516" s="37">
        <f t="shared" si="552"/>
        <v>0</v>
      </c>
      <c r="U516" s="37">
        <f t="shared" si="575"/>
        <v>2018</v>
      </c>
      <c r="V516" s="37">
        <f t="shared" ref="V516:X516" si="625">U516-1</f>
        <v>2017</v>
      </c>
      <c r="W516" s="37">
        <f t="shared" si="625"/>
        <v>2016</v>
      </c>
      <c r="X516" s="37">
        <f t="shared" si="625"/>
        <v>2015</v>
      </c>
      <c r="Y516" s="39"/>
      <c r="Z516" s="62" t="e">
        <f>IFERROR(IF($B516=0,#N/A,AVERAGEIFS(INDEX(DATOS,0,$C516),INDEX(DATOS,0,$C516),"&lt;&gt;#N/D",INDEX(DATOS,0,$L$2),0,INDEX(DATOS,0,$M$2),1,INDEX(DATOS,0,$N$2),U516,INDEX(DATOS,0,$O$2),$D516)),#N/A)</f>
        <v>#N/A</v>
      </c>
      <c r="AA516" s="62" t="e">
        <f>IFERROR(IF($B516=0,#N/A,AVERAGEIFS(INDEX(DATOS,0,$C516),INDEX(DATOS,0,$C516),"&lt;&gt;#N/D",INDEX(DATOS,0,$L$2),0,INDEX(DATOS,0,$M$2),1,INDEX(DATOS,0,$N$2),V516,INDEX(DATOS,0,$O$2),$D516)),#N/A)</f>
        <v>#N/A</v>
      </c>
      <c r="AB516" s="62" t="e">
        <f>IFERROR(IF($B516=0,#N/A,AVERAGEIFS(INDEX(DATOS,0,$C516),INDEX(DATOS,0,$C516),"&lt;&gt;#N/D",INDEX(DATOS,0,$L$2),0,INDEX(DATOS,0,$M$2),1,INDEX(DATOS,0,$N$2),W516,INDEX(DATOS,0,$O$2),$D516)),#N/A)</f>
        <v>#N/A</v>
      </c>
      <c r="AC516" s="62" t="e">
        <f>IFERROR(IF($B516=0,#N/A,AVERAGEIFS(INDEX(DATOS,0,$C516),INDEX(DATOS,0,$C516),"&lt;&gt;#N/D",INDEX(DATOS,0,$L$2),0,INDEX(DATOS,0,$M$2),1,INDEX(DATOS,0,$N$2),X516,INDEX(DATOS,0,$O$2),$D516)),#N/A)</f>
        <v>#N/A</v>
      </c>
      <c r="AD516" s="33"/>
      <c r="AE516" s="40" t="e">
        <f>IFERROR(IF(ISNA(Z516),#N/A,IF(I516=0,0,_xlfn.STDEV.P($Z516:Z516)/I516*100)),#N/A)</f>
        <v>#N/A</v>
      </c>
      <c r="AF516" s="40" t="e">
        <f>IFERROR(IF(ISNA(AA516),#N/A,IF(J516=0,0,_xlfn.STDEV.P($Z516:AA516)/J516*100)),#N/A)</f>
        <v>#N/A</v>
      </c>
      <c r="AG516" s="40" t="e">
        <f>IFERROR(IF(ISNA(AB516),#N/A,IF(K516=0,0,_xlfn.STDEV.P($Z516:AB516)/K516*100)),#N/A)</f>
        <v>#N/A</v>
      </c>
      <c r="AH516" s="40" t="e">
        <f>IFERROR(IF(ISNA(AC516),#N/A,IF(L516=0,0,_xlfn.STDEV.P($Z516:AC516)/L516*100)),#N/A)</f>
        <v>#N/A</v>
      </c>
      <c r="AI516" s="40"/>
    </row>
    <row r="517" spans="1:35" x14ac:dyDescent="0.35">
      <c r="A517">
        <f t="shared" si="577"/>
        <v>111</v>
      </c>
      <c r="B517" s="35">
        <f t="array" ref="B517">IF(B516=0,0,MIN(IF(INDEX(DATOS,0,$N$2)=$U517,IF(ISNUMBER(INDEX(DATOS,0,$C517)),IF(INDEX(DATOS,0,$L$2)=0,IF(INDEX(DATOS,0,$M$2)=1,IF(ISNA(MATCH(INDEX(DATOS,0,$O$2),IF($E$7:E516=E517,$D$7:D516),0)),INDEX(DATOS,0,$K$2))))))))</f>
        <v>0</v>
      </c>
      <c r="C517" s="32">
        <f t="shared" si="578"/>
        <v>20</v>
      </c>
      <c r="D517" s="34" t="str">
        <f>IF($B517=0,"--",INDEX(DATOS,$B517,O$2))</f>
        <v>--</v>
      </c>
      <c r="E517" s="64" t="s">
        <v>1</v>
      </c>
      <c r="F517" s="36" t="str">
        <f t="shared" si="608"/>
        <v>--</v>
      </c>
      <c r="G517" s="109" t="e">
        <f>VLOOKUP($D517,LOC_UNICOS,G$2,0)</f>
        <v>#N/A</v>
      </c>
      <c r="H517" s="109" t="e">
        <f>VLOOKUP($D517,LOC_UNICOS,H$2,0)</f>
        <v>#N/A</v>
      </c>
      <c r="I517" s="38">
        <f t="array" ref="I517">IF($B517=0,-999,IF(COUNTIFS($Z517:Z517,#N/A)&gt;0,-999,AVERAGE($Z517:Z517)))</f>
        <v>-999</v>
      </c>
      <c r="J517" s="38">
        <f t="array" ref="J517">IF($B517=0,-999,IF(COUNTIFS($Z517:AA517,#N/A)&gt;0,-999,AVERAGE($Z517:AA517)))</f>
        <v>-999</v>
      </c>
      <c r="K517" s="38">
        <f t="array" ref="K517">IF($B517=0,-999,IF(COUNTIFS($Z517:AB517,#N/A)&gt;0,-999,AVERAGE($Z517:AB517)))</f>
        <v>-999</v>
      </c>
      <c r="L517" s="38">
        <f t="array" ref="L517">IF($B517=0,-999,IF(COUNTIFS($Z517:AC517,#N/A)&gt;0,-999,AVERAGE($Z517:AC517)))</f>
        <v>-999</v>
      </c>
      <c r="M517" s="38">
        <f t="shared" si="616"/>
        <v>-999</v>
      </c>
      <c r="N517" s="38">
        <f t="shared" si="560"/>
        <v>-999</v>
      </c>
      <c r="O517" s="38">
        <f t="shared" si="561"/>
        <v>-999</v>
      </c>
      <c r="P517" s="38">
        <f t="shared" si="562"/>
        <v>-999</v>
      </c>
      <c r="Q517" s="37">
        <f t="shared" si="574"/>
        <v>0</v>
      </c>
      <c r="R517" s="37">
        <f t="shared" si="550"/>
        <v>0</v>
      </c>
      <c r="S517" s="37">
        <f t="shared" si="551"/>
        <v>0</v>
      </c>
      <c r="T517" s="37">
        <f t="shared" si="552"/>
        <v>0</v>
      </c>
      <c r="U517" s="37">
        <f t="shared" si="575"/>
        <v>2018</v>
      </c>
      <c r="V517" s="37">
        <f t="shared" ref="V517:X517" si="626">U517-1</f>
        <v>2017</v>
      </c>
      <c r="W517" s="37">
        <f t="shared" si="626"/>
        <v>2016</v>
      </c>
      <c r="X517" s="37">
        <f t="shared" si="626"/>
        <v>2015</v>
      </c>
      <c r="Y517" s="39"/>
      <c r="Z517" s="62" t="e">
        <f>IFERROR(IF($B517=0,#N/A,AVERAGEIFS(INDEX(DATOS,0,$C517),INDEX(DATOS,0,$C517),"&lt;&gt;#N/D",INDEX(DATOS,0,$L$2),0,INDEX(DATOS,0,$M$2),1,INDEX(DATOS,0,$N$2),U517,INDEX(DATOS,0,$O$2),$D517)),#N/A)</f>
        <v>#N/A</v>
      </c>
      <c r="AA517" s="62" t="e">
        <f>IFERROR(IF($B517=0,#N/A,AVERAGEIFS(INDEX(DATOS,0,$C517),INDEX(DATOS,0,$C517),"&lt;&gt;#N/D",INDEX(DATOS,0,$L$2),0,INDEX(DATOS,0,$M$2),1,INDEX(DATOS,0,$N$2),V517,INDEX(DATOS,0,$O$2),$D517)),#N/A)</f>
        <v>#N/A</v>
      </c>
      <c r="AB517" s="62" t="e">
        <f>IFERROR(IF($B517=0,#N/A,AVERAGEIFS(INDEX(DATOS,0,$C517),INDEX(DATOS,0,$C517),"&lt;&gt;#N/D",INDEX(DATOS,0,$L$2),0,INDEX(DATOS,0,$M$2),1,INDEX(DATOS,0,$N$2),W517,INDEX(DATOS,0,$O$2),$D517)),#N/A)</f>
        <v>#N/A</v>
      </c>
      <c r="AC517" s="62" t="e">
        <f>IFERROR(IF($B517=0,#N/A,AVERAGEIFS(INDEX(DATOS,0,$C517),INDEX(DATOS,0,$C517),"&lt;&gt;#N/D",INDEX(DATOS,0,$L$2),0,INDEX(DATOS,0,$M$2),1,INDEX(DATOS,0,$N$2),X517,INDEX(DATOS,0,$O$2),$D517)),#N/A)</f>
        <v>#N/A</v>
      </c>
      <c r="AD517" s="33"/>
      <c r="AE517" s="40" t="e">
        <f>IFERROR(IF(ISNA(Z517),#N/A,IF(I517=0,0,_xlfn.STDEV.P($Z517:Z517)/I517*100)),#N/A)</f>
        <v>#N/A</v>
      </c>
      <c r="AF517" s="40" t="e">
        <f>IFERROR(IF(ISNA(AA517),#N/A,IF(J517=0,0,_xlfn.STDEV.P($Z517:AA517)/J517*100)),#N/A)</f>
        <v>#N/A</v>
      </c>
      <c r="AG517" s="40" t="e">
        <f>IFERROR(IF(ISNA(AB517),#N/A,IF(K517=0,0,_xlfn.STDEV.P($Z517:AB517)/K517*100)),#N/A)</f>
        <v>#N/A</v>
      </c>
      <c r="AH517" s="40" t="e">
        <f>IFERROR(IF(ISNA(AC517),#N/A,IF(L517=0,0,_xlfn.STDEV.P($Z517:AC517)/L517*100)),#N/A)</f>
        <v>#N/A</v>
      </c>
      <c r="AI517" s="40"/>
    </row>
    <row r="518" spans="1:35" x14ac:dyDescent="0.35">
      <c r="A518">
        <f t="shared" si="577"/>
        <v>112</v>
      </c>
      <c r="B518" s="35">
        <f t="array" ref="B518">IF(B517=0,0,MIN(IF(INDEX(DATOS,0,$N$2)=$U518,IF(ISNUMBER(INDEX(DATOS,0,$C518)),IF(INDEX(DATOS,0,$L$2)=0,IF(INDEX(DATOS,0,$M$2)=1,IF(ISNA(MATCH(INDEX(DATOS,0,$O$2),IF($E$7:E517=E518,$D$7:D517),0)),INDEX(DATOS,0,$K$2))))))))</f>
        <v>0</v>
      </c>
      <c r="C518" s="32">
        <f t="shared" si="578"/>
        <v>20</v>
      </c>
      <c r="D518" s="34" t="str">
        <f>IF($B518=0,"--",INDEX(DATOS,$B518,O$2))</f>
        <v>--</v>
      </c>
      <c r="E518" s="64" t="s">
        <v>1</v>
      </c>
      <c r="F518" s="36" t="str">
        <f t="shared" si="608"/>
        <v>--</v>
      </c>
      <c r="G518" s="109" t="e">
        <f>VLOOKUP($D518,LOC_UNICOS,G$2,0)</f>
        <v>#N/A</v>
      </c>
      <c r="H518" s="109" t="e">
        <f>VLOOKUP($D518,LOC_UNICOS,H$2,0)</f>
        <v>#N/A</v>
      </c>
      <c r="I518" s="38">
        <f t="array" ref="I518">IF($B518=0,-999,IF(COUNTIFS($Z518:Z518,#N/A)&gt;0,-999,AVERAGE($Z518:Z518)))</f>
        <v>-999</v>
      </c>
      <c r="J518" s="38">
        <f t="array" ref="J518">IF($B518=0,-999,IF(COUNTIFS($Z518:AA518,#N/A)&gt;0,-999,AVERAGE($Z518:AA518)))</f>
        <v>-999</v>
      </c>
      <c r="K518" s="38">
        <f t="array" ref="K518">IF($B518=0,-999,IF(COUNTIFS($Z518:AB518,#N/A)&gt;0,-999,AVERAGE($Z518:AB518)))</f>
        <v>-999</v>
      </c>
      <c r="L518" s="38">
        <f t="array" ref="L518">IF($B518=0,-999,IF(COUNTIFS($Z518:AC518,#N/A)&gt;0,-999,AVERAGE($Z518:AC518)))</f>
        <v>-999</v>
      </c>
      <c r="M518" s="38">
        <f t="shared" si="616"/>
        <v>-999</v>
      </c>
      <c r="N518" s="38">
        <f t="shared" si="560"/>
        <v>-999</v>
      </c>
      <c r="O518" s="38">
        <f t="shared" si="561"/>
        <v>-999</v>
      </c>
      <c r="P518" s="38">
        <f t="shared" si="562"/>
        <v>-999</v>
      </c>
      <c r="Q518" s="37">
        <f t="shared" si="574"/>
        <v>0</v>
      </c>
      <c r="R518" s="37">
        <f t="shared" si="550"/>
        <v>0</v>
      </c>
      <c r="S518" s="37">
        <f t="shared" si="551"/>
        <v>0</v>
      </c>
      <c r="T518" s="37">
        <f t="shared" si="552"/>
        <v>0</v>
      </c>
      <c r="U518" s="37">
        <f t="shared" si="575"/>
        <v>2018</v>
      </c>
      <c r="V518" s="37">
        <f t="shared" ref="V518:X518" si="627">U518-1</f>
        <v>2017</v>
      </c>
      <c r="W518" s="37">
        <f t="shared" si="627"/>
        <v>2016</v>
      </c>
      <c r="X518" s="37">
        <f t="shared" si="627"/>
        <v>2015</v>
      </c>
      <c r="Y518" s="39"/>
      <c r="Z518" s="62" t="e">
        <f>IFERROR(IF($B518=0,#N/A,AVERAGEIFS(INDEX(DATOS,0,$C518),INDEX(DATOS,0,$C518),"&lt;&gt;#N/D",INDEX(DATOS,0,$L$2),0,INDEX(DATOS,0,$M$2),1,INDEX(DATOS,0,$N$2),U518,INDEX(DATOS,0,$O$2),$D518)),#N/A)</f>
        <v>#N/A</v>
      </c>
      <c r="AA518" s="62" t="e">
        <f>IFERROR(IF($B518=0,#N/A,AVERAGEIFS(INDEX(DATOS,0,$C518),INDEX(DATOS,0,$C518),"&lt;&gt;#N/D",INDEX(DATOS,0,$L$2),0,INDEX(DATOS,0,$M$2),1,INDEX(DATOS,0,$N$2),V518,INDEX(DATOS,0,$O$2),$D518)),#N/A)</f>
        <v>#N/A</v>
      </c>
      <c r="AB518" s="62" t="e">
        <f>IFERROR(IF($B518=0,#N/A,AVERAGEIFS(INDEX(DATOS,0,$C518),INDEX(DATOS,0,$C518),"&lt;&gt;#N/D",INDEX(DATOS,0,$L$2),0,INDEX(DATOS,0,$M$2),1,INDEX(DATOS,0,$N$2),W518,INDEX(DATOS,0,$O$2),$D518)),#N/A)</f>
        <v>#N/A</v>
      </c>
      <c r="AC518" s="62" t="e">
        <f>IFERROR(IF($B518=0,#N/A,AVERAGEIFS(INDEX(DATOS,0,$C518),INDEX(DATOS,0,$C518),"&lt;&gt;#N/D",INDEX(DATOS,0,$L$2),0,INDEX(DATOS,0,$M$2),1,INDEX(DATOS,0,$N$2),X518,INDEX(DATOS,0,$O$2),$D518)),#N/A)</f>
        <v>#N/A</v>
      </c>
      <c r="AD518" s="33"/>
      <c r="AE518" s="40" t="e">
        <f>IFERROR(IF(ISNA(Z518),#N/A,IF(I518=0,0,_xlfn.STDEV.P($Z518:Z518)/I518*100)),#N/A)</f>
        <v>#N/A</v>
      </c>
      <c r="AF518" s="40" t="e">
        <f>IFERROR(IF(ISNA(AA518),#N/A,IF(J518=0,0,_xlfn.STDEV.P($Z518:AA518)/J518*100)),#N/A)</f>
        <v>#N/A</v>
      </c>
      <c r="AG518" s="40" t="e">
        <f>IFERROR(IF(ISNA(AB518),#N/A,IF(K518=0,0,_xlfn.STDEV.P($Z518:AB518)/K518*100)),#N/A)</f>
        <v>#N/A</v>
      </c>
      <c r="AH518" s="40" t="e">
        <f>IFERROR(IF(ISNA(AC518),#N/A,IF(L518=0,0,_xlfn.STDEV.P($Z518:AC518)/L518*100)),#N/A)</f>
        <v>#N/A</v>
      </c>
      <c r="AI518" s="40"/>
    </row>
    <row r="519" spans="1:35" x14ac:dyDescent="0.35">
      <c r="A519">
        <f t="shared" si="577"/>
        <v>113</v>
      </c>
      <c r="B519" s="35">
        <f t="array" ref="B519">IF(B518=0,0,MIN(IF(INDEX(DATOS,0,$N$2)=$U519,IF(ISNUMBER(INDEX(DATOS,0,$C519)),IF(INDEX(DATOS,0,$L$2)=0,IF(INDEX(DATOS,0,$M$2)=1,IF(ISNA(MATCH(INDEX(DATOS,0,$O$2),IF($E$7:E518=E519,$D$7:D518),0)),INDEX(DATOS,0,$K$2))))))))</f>
        <v>0</v>
      </c>
      <c r="C519" s="32">
        <f t="shared" si="578"/>
        <v>20</v>
      </c>
      <c r="D519" s="34" t="str">
        <f>IF($B519=0,"--",INDEX(DATOS,$B519,O$2))</f>
        <v>--</v>
      </c>
      <c r="E519" s="64" t="s">
        <v>1</v>
      </c>
      <c r="F519" s="36" t="str">
        <f t="shared" si="608"/>
        <v>--</v>
      </c>
      <c r="G519" s="109" t="e">
        <f>VLOOKUP($D519,LOC_UNICOS,G$2,0)</f>
        <v>#N/A</v>
      </c>
      <c r="H519" s="109" t="e">
        <f>VLOOKUP($D519,LOC_UNICOS,H$2,0)</f>
        <v>#N/A</v>
      </c>
      <c r="I519" s="38">
        <f t="array" ref="I519">IF($B519=0,-999,IF(COUNTIFS($Z519:Z519,#N/A)&gt;0,-999,AVERAGE($Z519:Z519)))</f>
        <v>-999</v>
      </c>
      <c r="J519" s="38">
        <f t="array" ref="J519">IF($B519=0,-999,IF(COUNTIFS($Z519:AA519,#N/A)&gt;0,-999,AVERAGE($Z519:AA519)))</f>
        <v>-999</v>
      </c>
      <c r="K519" s="38">
        <f t="array" ref="K519">IF($B519=0,-999,IF(COUNTIFS($Z519:AB519,#N/A)&gt;0,-999,AVERAGE($Z519:AB519)))</f>
        <v>-999</v>
      </c>
      <c r="L519" s="38">
        <f t="array" ref="L519">IF($B519=0,-999,IF(COUNTIFS($Z519:AC519,#N/A)&gt;0,-999,AVERAGE($Z519:AC519)))</f>
        <v>-999</v>
      </c>
      <c r="M519" s="38">
        <f t="shared" si="616"/>
        <v>-999</v>
      </c>
      <c r="N519" s="38">
        <f t="shared" si="560"/>
        <v>-999</v>
      </c>
      <c r="O519" s="38">
        <f t="shared" si="561"/>
        <v>-999</v>
      </c>
      <c r="P519" s="38">
        <f t="shared" si="562"/>
        <v>-999</v>
      </c>
      <c r="Q519" s="37">
        <f t="shared" si="574"/>
        <v>0</v>
      </c>
      <c r="R519" s="37">
        <f t="shared" ref="R519:R582" si="628">IF($B519=0,0,IF(J519=-999,0,IF($D519="--",0,1)))</f>
        <v>0</v>
      </c>
      <c r="S519" s="37">
        <f t="shared" ref="S519:S582" si="629">IF($B519=0,0,IF(K519=-999,0,IF($D519="--",0,1)))</f>
        <v>0</v>
      </c>
      <c r="T519" s="37">
        <f t="shared" ref="T519:T582" si="630">IF($B519=0,0,IF(L519=-999,0,IF($D519="--",0,1)))</f>
        <v>0</v>
      </c>
      <c r="U519" s="37">
        <f t="shared" si="575"/>
        <v>2018</v>
      </c>
      <c r="V519" s="37">
        <f t="shared" ref="V519:X519" si="631">U519-1</f>
        <v>2017</v>
      </c>
      <c r="W519" s="37">
        <f t="shared" si="631"/>
        <v>2016</v>
      </c>
      <c r="X519" s="37">
        <f t="shared" si="631"/>
        <v>2015</v>
      </c>
      <c r="Y519" s="39"/>
      <c r="Z519" s="62" t="e">
        <f>IFERROR(IF($B519=0,#N/A,AVERAGEIFS(INDEX(DATOS,0,$C519),INDEX(DATOS,0,$C519),"&lt;&gt;#N/D",INDEX(DATOS,0,$L$2),0,INDEX(DATOS,0,$M$2),1,INDEX(DATOS,0,$N$2),U519,INDEX(DATOS,0,$O$2),$D519)),#N/A)</f>
        <v>#N/A</v>
      </c>
      <c r="AA519" s="62" t="e">
        <f>IFERROR(IF($B519=0,#N/A,AVERAGEIFS(INDEX(DATOS,0,$C519),INDEX(DATOS,0,$C519),"&lt;&gt;#N/D",INDEX(DATOS,0,$L$2),0,INDEX(DATOS,0,$M$2),1,INDEX(DATOS,0,$N$2),V519,INDEX(DATOS,0,$O$2),$D519)),#N/A)</f>
        <v>#N/A</v>
      </c>
      <c r="AB519" s="62" t="e">
        <f>IFERROR(IF($B519=0,#N/A,AVERAGEIFS(INDEX(DATOS,0,$C519),INDEX(DATOS,0,$C519),"&lt;&gt;#N/D",INDEX(DATOS,0,$L$2),0,INDEX(DATOS,0,$M$2),1,INDEX(DATOS,0,$N$2),W519,INDEX(DATOS,0,$O$2),$D519)),#N/A)</f>
        <v>#N/A</v>
      </c>
      <c r="AC519" s="62" t="e">
        <f>IFERROR(IF($B519=0,#N/A,AVERAGEIFS(INDEX(DATOS,0,$C519),INDEX(DATOS,0,$C519),"&lt;&gt;#N/D",INDEX(DATOS,0,$L$2),0,INDEX(DATOS,0,$M$2),1,INDEX(DATOS,0,$N$2),X519,INDEX(DATOS,0,$O$2),$D519)),#N/A)</f>
        <v>#N/A</v>
      </c>
      <c r="AD519" s="33"/>
      <c r="AE519" s="40" t="e">
        <f>IFERROR(IF(ISNA(Z519),#N/A,IF(I519=0,0,_xlfn.STDEV.P($Z519:Z519)/I519*100)),#N/A)</f>
        <v>#N/A</v>
      </c>
      <c r="AF519" s="40" t="e">
        <f>IFERROR(IF(ISNA(AA519),#N/A,IF(J519=0,0,_xlfn.STDEV.P($Z519:AA519)/J519*100)),#N/A)</f>
        <v>#N/A</v>
      </c>
      <c r="AG519" s="40" t="e">
        <f>IFERROR(IF(ISNA(AB519),#N/A,IF(K519=0,0,_xlfn.STDEV.P($Z519:AB519)/K519*100)),#N/A)</f>
        <v>#N/A</v>
      </c>
      <c r="AH519" s="40" t="e">
        <f>IFERROR(IF(ISNA(AC519),#N/A,IF(L519=0,0,_xlfn.STDEV.P($Z519:AC519)/L519*100)),#N/A)</f>
        <v>#N/A</v>
      </c>
      <c r="AI519" s="40"/>
    </row>
    <row r="520" spans="1:35" x14ac:dyDescent="0.35">
      <c r="A520">
        <f t="shared" si="577"/>
        <v>114</v>
      </c>
      <c r="B520" s="35">
        <f t="array" ref="B520">IF(B519=0,0,MIN(IF(INDEX(DATOS,0,$N$2)=$U520,IF(ISNUMBER(INDEX(DATOS,0,$C520)),IF(INDEX(DATOS,0,$L$2)=0,IF(INDEX(DATOS,0,$M$2)=1,IF(ISNA(MATCH(INDEX(DATOS,0,$O$2),IF($E$7:E519=E520,$D$7:D519),0)),INDEX(DATOS,0,$K$2))))))))</f>
        <v>0</v>
      </c>
      <c r="C520" s="32">
        <f t="shared" si="578"/>
        <v>20</v>
      </c>
      <c r="D520" s="34" t="str">
        <f>IF($B520=0,"--",INDEX(DATOS,$B520,O$2))</f>
        <v>--</v>
      </c>
      <c r="E520" s="64" t="s">
        <v>1</v>
      </c>
      <c r="F520" s="36" t="str">
        <f t="shared" si="608"/>
        <v>--</v>
      </c>
      <c r="G520" s="109" t="e">
        <f>VLOOKUP($D520,LOC_UNICOS,G$2,0)</f>
        <v>#N/A</v>
      </c>
      <c r="H520" s="109" t="e">
        <f>VLOOKUP($D520,LOC_UNICOS,H$2,0)</f>
        <v>#N/A</v>
      </c>
      <c r="I520" s="38">
        <f t="array" ref="I520">IF($B520=0,-999,IF(COUNTIFS($Z520:Z520,#N/A)&gt;0,-999,AVERAGE($Z520:Z520)))</f>
        <v>-999</v>
      </c>
      <c r="J520" s="38">
        <f t="array" ref="J520">IF($B520=0,-999,IF(COUNTIFS($Z520:AA520,#N/A)&gt;0,-999,AVERAGE($Z520:AA520)))</f>
        <v>-999</v>
      </c>
      <c r="K520" s="38">
        <f t="array" ref="K520">IF($B520=0,-999,IF(COUNTIFS($Z520:AB520,#N/A)&gt;0,-999,AVERAGE($Z520:AB520)))</f>
        <v>-999</v>
      </c>
      <c r="L520" s="38">
        <f t="array" ref="L520">IF($B520=0,-999,IF(COUNTIFS($Z520:AC520,#N/A)&gt;0,-999,AVERAGE($Z520:AC520)))</f>
        <v>-999</v>
      </c>
      <c r="M520" s="38">
        <f t="shared" si="616"/>
        <v>-999</v>
      </c>
      <c r="N520" s="38">
        <f t="shared" si="560"/>
        <v>-999</v>
      </c>
      <c r="O520" s="38">
        <f t="shared" si="561"/>
        <v>-999</v>
      </c>
      <c r="P520" s="38">
        <f t="shared" si="562"/>
        <v>-999</v>
      </c>
      <c r="Q520" s="37">
        <f t="shared" si="574"/>
        <v>0</v>
      </c>
      <c r="R520" s="37">
        <f t="shared" si="628"/>
        <v>0</v>
      </c>
      <c r="S520" s="37">
        <f t="shared" si="629"/>
        <v>0</v>
      </c>
      <c r="T520" s="37">
        <f t="shared" si="630"/>
        <v>0</v>
      </c>
      <c r="U520" s="37">
        <f t="shared" si="575"/>
        <v>2018</v>
      </c>
      <c r="V520" s="37">
        <f t="shared" ref="V520:X520" si="632">U520-1</f>
        <v>2017</v>
      </c>
      <c r="W520" s="37">
        <f t="shared" si="632"/>
        <v>2016</v>
      </c>
      <c r="X520" s="37">
        <f t="shared" si="632"/>
        <v>2015</v>
      </c>
      <c r="Y520" s="39"/>
      <c r="Z520" s="62" t="e">
        <f>IFERROR(IF($B520=0,#N/A,AVERAGEIFS(INDEX(DATOS,0,$C520),INDEX(DATOS,0,$C520),"&lt;&gt;#N/D",INDEX(DATOS,0,$L$2),0,INDEX(DATOS,0,$M$2),1,INDEX(DATOS,0,$N$2),U520,INDEX(DATOS,0,$O$2),$D520)),#N/A)</f>
        <v>#N/A</v>
      </c>
      <c r="AA520" s="62" t="e">
        <f>IFERROR(IF($B520=0,#N/A,AVERAGEIFS(INDEX(DATOS,0,$C520),INDEX(DATOS,0,$C520),"&lt;&gt;#N/D",INDEX(DATOS,0,$L$2),0,INDEX(DATOS,0,$M$2),1,INDEX(DATOS,0,$N$2),V520,INDEX(DATOS,0,$O$2),$D520)),#N/A)</f>
        <v>#N/A</v>
      </c>
      <c r="AB520" s="62" t="e">
        <f>IFERROR(IF($B520=0,#N/A,AVERAGEIFS(INDEX(DATOS,0,$C520),INDEX(DATOS,0,$C520),"&lt;&gt;#N/D",INDEX(DATOS,0,$L$2),0,INDEX(DATOS,0,$M$2),1,INDEX(DATOS,0,$N$2),W520,INDEX(DATOS,0,$O$2),$D520)),#N/A)</f>
        <v>#N/A</v>
      </c>
      <c r="AC520" s="62" t="e">
        <f>IFERROR(IF($B520=0,#N/A,AVERAGEIFS(INDEX(DATOS,0,$C520),INDEX(DATOS,0,$C520),"&lt;&gt;#N/D",INDEX(DATOS,0,$L$2),0,INDEX(DATOS,0,$M$2),1,INDEX(DATOS,0,$N$2),X520,INDEX(DATOS,0,$O$2),$D520)),#N/A)</f>
        <v>#N/A</v>
      </c>
      <c r="AD520" s="33"/>
      <c r="AE520" s="40" t="e">
        <f>IFERROR(IF(ISNA(Z520),#N/A,IF(I520=0,0,_xlfn.STDEV.P($Z520:Z520)/I520*100)),#N/A)</f>
        <v>#N/A</v>
      </c>
      <c r="AF520" s="40" t="e">
        <f>IFERROR(IF(ISNA(AA520),#N/A,IF(J520=0,0,_xlfn.STDEV.P($Z520:AA520)/J520*100)),#N/A)</f>
        <v>#N/A</v>
      </c>
      <c r="AG520" s="40" t="e">
        <f>IFERROR(IF(ISNA(AB520),#N/A,IF(K520=0,0,_xlfn.STDEV.P($Z520:AB520)/K520*100)),#N/A)</f>
        <v>#N/A</v>
      </c>
      <c r="AH520" s="40" t="e">
        <f>IFERROR(IF(ISNA(AC520),#N/A,IF(L520=0,0,_xlfn.STDEV.P($Z520:AC520)/L520*100)),#N/A)</f>
        <v>#N/A</v>
      </c>
      <c r="AI520" s="40"/>
    </row>
    <row r="521" spans="1:35" x14ac:dyDescent="0.35">
      <c r="A521">
        <f t="shared" si="577"/>
        <v>115</v>
      </c>
      <c r="B521" s="35">
        <f t="array" ref="B521">IF(B520=0,0,MIN(IF(INDEX(DATOS,0,$N$2)=$U521,IF(ISNUMBER(INDEX(DATOS,0,$C521)),IF(INDEX(DATOS,0,$L$2)=0,IF(INDEX(DATOS,0,$M$2)=1,IF(ISNA(MATCH(INDEX(DATOS,0,$O$2),IF($E$7:E520=E521,$D$7:D520),0)),INDEX(DATOS,0,$K$2))))))))</f>
        <v>0</v>
      </c>
      <c r="C521" s="32">
        <f t="shared" si="578"/>
        <v>20</v>
      </c>
      <c r="D521" s="34" t="str">
        <f>IF($B521=0,"--",INDEX(DATOS,$B521,O$2))</f>
        <v>--</v>
      </c>
      <c r="E521" s="64" t="s">
        <v>1</v>
      </c>
      <c r="F521" s="36" t="str">
        <f t="shared" si="608"/>
        <v>--</v>
      </c>
      <c r="G521" s="109" t="e">
        <f>VLOOKUP($D521,LOC_UNICOS,G$2,0)</f>
        <v>#N/A</v>
      </c>
      <c r="H521" s="109" t="e">
        <f>VLOOKUP($D521,LOC_UNICOS,H$2,0)</f>
        <v>#N/A</v>
      </c>
      <c r="I521" s="38">
        <f t="array" ref="I521">IF($B521=0,-999,IF(COUNTIFS($Z521:Z521,#N/A)&gt;0,-999,AVERAGE($Z521:Z521)))</f>
        <v>-999</v>
      </c>
      <c r="J521" s="38">
        <f t="array" ref="J521">IF($B521=0,-999,IF(COUNTIFS($Z521:AA521,#N/A)&gt;0,-999,AVERAGE($Z521:AA521)))</f>
        <v>-999</v>
      </c>
      <c r="K521" s="38">
        <f t="array" ref="K521">IF($B521=0,-999,IF(COUNTIFS($Z521:AB521,#N/A)&gt;0,-999,AVERAGE($Z521:AB521)))</f>
        <v>-999</v>
      </c>
      <c r="L521" s="38">
        <f t="array" ref="L521">IF($B521=0,-999,IF(COUNTIFS($Z521:AC521,#N/A)&gt;0,-999,AVERAGE($Z521:AC521)))</f>
        <v>-999</v>
      </c>
      <c r="M521" s="38">
        <f t="shared" si="616"/>
        <v>-999</v>
      </c>
      <c r="N521" s="38">
        <f t="shared" si="560"/>
        <v>-999</v>
      </c>
      <c r="O521" s="38">
        <f t="shared" si="561"/>
        <v>-999</v>
      </c>
      <c r="P521" s="38">
        <f t="shared" si="562"/>
        <v>-999</v>
      </c>
      <c r="Q521" s="37">
        <f t="shared" si="574"/>
        <v>0</v>
      </c>
      <c r="R521" s="37">
        <f t="shared" si="628"/>
        <v>0</v>
      </c>
      <c r="S521" s="37">
        <f t="shared" si="629"/>
        <v>0</v>
      </c>
      <c r="T521" s="37">
        <f t="shared" si="630"/>
        <v>0</v>
      </c>
      <c r="U521" s="37">
        <f t="shared" si="575"/>
        <v>2018</v>
      </c>
      <c r="V521" s="37">
        <f t="shared" ref="V521:X521" si="633">U521-1</f>
        <v>2017</v>
      </c>
      <c r="W521" s="37">
        <f t="shared" si="633"/>
        <v>2016</v>
      </c>
      <c r="X521" s="37">
        <f t="shared" si="633"/>
        <v>2015</v>
      </c>
      <c r="Y521" s="39"/>
      <c r="Z521" s="62" t="e">
        <f>IFERROR(IF($B521=0,#N/A,AVERAGEIFS(INDEX(DATOS,0,$C521),INDEX(DATOS,0,$C521),"&lt;&gt;#N/D",INDEX(DATOS,0,$L$2),0,INDEX(DATOS,0,$M$2),1,INDEX(DATOS,0,$N$2),U521,INDEX(DATOS,0,$O$2),$D521)),#N/A)</f>
        <v>#N/A</v>
      </c>
      <c r="AA521" s="62" t="e">
        <f>IFERROR(IF($B521=0,#N/A,AVERAGEIFS(INDEX(DATOS,0,$C521),INDEX(DATOS,0,$C521),"&lt;&gt;#N/D",INDEX(DATOS,0,$L$2),0,INDEX(DATOS,0,$M$2),1,INDEX(DATOS,0,$N$2),V521,INDEX(DATOS,0,$O$2),$D521)),#N/A)</f>
        <v>#N/A</v>
      </c>
      <c r="AB521" s="62" t="e">
        <f>IFERROR(IF($B521=0,#N/A,AVERAGEIFS(INDEX(DATOS,0,$C521),INDEX(DATOS,0,$C521),"&lt;&gt;#N/D",INDEX(DATOS,0,$L$2),0,INDEX(DATOS,0,$M$2),1,INDEX(DATOS,0,$N$2),W521,INDEX(DATOS,0,$O$2),$D521)),#N/A)</f>
        <v>#N/A</v>
      </c>
      <c r="AC521" s="62" t="e">
        <f>IFERROR(IF($B521=0,#N/A,AVERAGEIFS(INDEX(DATOS,0,$C521),INDEX(DATOS,0,$C521),"&lt;&gt;#N/D",INDEX(DATOS,0,$L$2),0,INDEX(DATOS,0,$M$2),1,INDEX(DATOS,0,$N$2),X521,INDEX(DATOS,0,$O$2),$D521)),#N/A)</f>
        <v>#N/A</v>
      </c>
      <c r="AD521" s="33"/>
      <c r="AE521" s="40" t="e">
        <f>IFERROR(IF(ISNA(Z521),#N/A,IF(I521=0,0,_xlfn.STDEV.P($Z521:Z521)/I521*100)),#N/A)</f>
        <v>#N/A</v>
      </c>
      <c r="AF521" s="40" t="e">
        <f>IFERROR(IF(ISNA(AA521),#N/A,IF(J521=0,0,_xlfn.STDEV.P($Z521:AA521)/J521*100)),#N/A)</f>
        <v>#N/A</v>
      </c>
      <c r="AG521" s="40" t="e">
        <f>IFERROR(IF(ISNA(AB521),#N/A,IF(K521=0,0,_xlfn.STDEV.P($Z521:AB521)/K521*100)),#N/A)</f>
        <v>#N/A</v>
      </c>
      <c r="AH521" s="40" t="e">
        <f>IFERROR(IF(ISNA(AC521),#N/A,IF(L521=0,0,_xlfn.STDEV.P($Z521:AC521)/L521*100)),#N/A)</f>
        <v>#N/A</v>
      </c>
      <c r="AI521" s="40"/>
    </row>
    <row r="522" spans="1:35" x14ac:dyDescent="0.35">
      <c r="A522">
        <f t="shared" si="577"/>
        <v>116</v>
      </c>
      <c r="B522" s="35">
        <f t="array" ref="B522">IF(B521=0,0,MIN(IF(INDEX(DATOS,0,$N$2)=$U522,IF(ISNUMBER(INDEX(DATOS,0,$C522)),IF(INDEX(DATOS,0,$L$2)=0,IF(INDEX(DATOS,0,$M$2)=1,IF(ISNA(MATCH(INDEX(DATOS,0,$O$2),IF($E$7:E521=E522,$D$7:D521),0)),INDEX(DATOS,0,$K$2))))))))</f>
        <v>0</v>
      </c>
      <c r="C522" s="32">
        <f t="shared" si="578"/>
        <v>20</v>
      </c>
      <c r="D522" s="34" t="str">
        <f>IF($B522=0,"--",INDEX(DATOS,$B522,O$2))</f>
        <v>--</v>
      </c>
      <c r="E522" s="64" t="s">
        <v>1</v>
      </c>
      <c r="F522" s="36" t="str">
        <f t="shared" si="608"/>
        <v>--</v>
      </c>
      <c r="G522" s="109" t="e">
        <f>VLOOKUP($D522,LOC_UNICOS,G$2,0)</f>
        <v>#N/A</v>
      </c>
      <c r="H522" s="109" t="e">
        <f>VLOOKUP($D522,LOC_UNICOS,H$2,0)</f>
        <v>#N/A</v>
      </c>
      <c r="I522" s="38">
        <f t="array" ref="I522">IF($B522=0,-999,IF(COUNTIFS($Z522:Z522,#N/A)&gt;0,-999,AVERAGE($Z522:Z522)))</f>
        <v>-999</v>
      </c>
      <c r="J522" s="38">
        <f t="array" ref="J522">IF($B522=0,-999,IF(COUNTIFS($Z522:AA522,#N/A)&gt;0,-999,AVERAGE($Z522:AA522)))</f>
        <v>-999</v>
      </c>
      <c r="K522" s="38">
        <f t="array" ref="K522">IF($B522=0,-999,IF(COUNTIFS($Z522:AB522,#N/A)&gt;0,-999,AVERAGE($Z522:AB522)))</f>
        <v>-999</v>
      </c>
      <c r="L522" s="38">
        <f t="array" ref="L522">IF($B522=0,-999,IF(COUNTIFS($Z522:AC522,#N/A)&gt;0,-999,AVERAGE($Z522:AC522)))</f>
        <v>-999</v>
      </c>
      <c r="M522" s="38">
        <f t="shared" si="616"/>
        <v>-999</v>
      </c>
      <c r="N522" s="38">
        <f t="shared" si="560"/>
        <v>-999</v>
      </c>
      <c r="O522" s="38">
        <f t="shared" si="561"/>
        <v>-999</v>
      </c>
      <c r="P522" s="38">
        <f t="shared" si="562"/>
        <v>-999</v>
      </c>
      <c r="Q522" s="37">
        <f t="shared" si="574"/>
        <v>0</v>
      </c>
      <c r="R522" s="37">
        <f t="shared" si="628"/>
        <v>0</v>
      </c>
      <c r="S522" s="37">
        <f t="shared" si="629"/>
        <v>0</v>
      </c>
      <c r="T522" s="37">
        <f t="shared" si="630"/>
        <v>0</v>
      </c>
      <c r="U522" s="37">
        <f t="shared" si="575"/>
        <v>2018</v>
      </c>
      <c r="V522" s="37">
        <f t="shared" ref="V522:X522" si="634">U522-1</f>
        <v>2017</v>
      </c>
      <c r="W522" s="37">
        <f t="shared" si="634"/>
        <v>2016</v>
      </c>
      <c r="X522" s="37">
        <f t="shared" si="634"/>
        <v>2015</v>
      </c>
      <c r="Y522" s="39"/>
      <c r="Z522" s="62" t="e">
        <f>IFERROR(IF($B522=0,#N/A,AVERAGEIFS(INDEX(DATOS,0,$C522),INDEX(DATOS,0,$C522),"&lt;&gt;#N/D",INDEX(DATOS,0,$L$2),0,INDEX(DATOS,0,$M$2),1,INDEX(DATOS,0,$N$2),U522,INDEX(DATOS,0,$O$2),$D522)),#N/A)</f>
        <v>#N/A</v>
      </c>
      <c r="AA522" s="62" t="e">
        <f>IFERROR(IF($B522=0,#N/A,AVERAGEIFS(INDEX(DATOS,0,$C522),INDEX(DATOS,0,$C522),"&lt;&gt;#N/D",INDEX(DATOS,0,$L$2),0,INDEX(DATOS,0,$M$2),1,INDEX(DATOS,0,$N$2),V522,INDEX(DATOS,0,$O$2),$D522)),#N/A)</f>
        <v>#N/A</v>
      </c>
      <c r="AB522" s="62" t="e">
        <f>IFERROR(IF($B522=0,#N/A,AVERAGEIFS(INDEX(DATOS,0,$C522),INDEX(DATOS,0,$C522),"&lt;&gt;#N/D",INDEX(DATOS,0,$L$2),0,INDEX(DATOS,0,$M$2),1,INDEX(DATOS,0,$N$2),W522,INDEX(DATOS,0,$O$2),$D522)),#N/A)</f>
        <v>#N/A</v>
      </c>
      <c r="AC522" s="62" t="e">
        <f>IFERROR(IF($B522=0,#N/A,AVERAGEIFS(INDEX(DATOS,0,$C522),INDEX(DATOS,0,$C522),"&lt;&gt;#N/D",INDEX(DATOS,0,$L$2),0,INDEX(DATOS,0,$M$2),1,INDEX(DATOS,0,$N$2),X522,INDEX(DATOS,0,$O$2),$D522)),#N/A)</f>
        <v>#N/A</v>
      </c>
      <c r="AD522" s="33"/>
      <c r="AE522" s="40" t="e">
        <f>IFERROR(IF(ISNA(Z522),#N/A,IF(I522=0,0,_xlfn.STDEV.P($Z522:Z522)/I522*100)),#N/A)</f>
        <v>#N/A</v>
      </c>
      <c r="AF522" s="40" t="e">
        <f>IFERROR(IF(ISNA(AA522),#N/A,IF(J522=0,0,_xlfn.STDEV.P($Z522:AA522)/J522*100)),#N/A)</f>
        <v>#N/A</v>
      </c>
      <c r="AG522" s="40" t="e">
        <f>IFERROR(IF(ISNA(AB522),#N/A,IF(K522=0,0,_xlfn.STDEV.P($Z522:AB522)/K522*100)),#N/A)</f>
        <v>#N/A</v>
      </c>
      <c r="AH522" s="40" t="e">
        <f>IFERROR(IF(ISNA(AC522),#N/A,IF(L522=0,0,_xlfn.STDEV.P($Z522:AC522)/L522*100)),#N/A)</f>
        <v>#N/A</v>
      </c>
      <c r="AI522" s="40"/>
    </row>
    <row r="523" spans="1:35" x14ac:dyDescent="0.35">
      <c r="A523">
        <f t="shared" si="577"/>
        <v>117</v>
      </c>
      <c r="B523" s="35">
        <f t="array" ref="B523">IF(B522=0,0,MIN(IF(INDEX(DATOS,0,$N$2)=$U523,IF(ISNUMBER(INDEX(DATOS,0,$C523)),IF(INDEX(DATOS,0,$L$2)=0,IF(INDEX(DATOS,0,$M$2)=1,IF(ISNA(MATCH(INDEX(DATOS,0,$O$2),IF($E$7:E522=E523,$D$7:D522),0)),INDEX(DATOS,0,$K$2))))))))</f>
        <v>0</v>
      </c>
      <c r="C523" s="32">
        <f t="shared" si="578"/>
        <v>20</v>
      </c>
      <c r="D523" s="34" t="str">
        <f>IF($B523=0,"--",INDEX(DATOS,$B523,O$2))</f>
        <v>--</v>
      </c>
      <c r="E523" s="64" t="s">
        <v>1</v>
      </c>
      <c r="F523" s="36" t="str">
        <f t="shared" si="608"/>
        <v>--</v>
      </c>
      <c r="G523" s="109" t="e">
        <f>VLOOKUP($D523,LOC_UNICOS,G$2,0)</f>
        <v>#N/A</v>
      </c>
      <c r="H523" s="109" t="e">
        <f>VLOOKUP($D523,LOC_UNICOS,H$2,0)</f>
        <v>#N/A</v>
      </c>
      <c r="I523" s="38">
        <f t="array" ref="I523">IF($B523=0,-999,IF(COUNTIFS($Z523:Z523,#N/A)&gt;0,-999,AVERAGE($Z523:Z523)))</f>
        <v>-999</v>
      </c>
      <c r="J523" s="38">
        <f t="array" ref="J523">IF($B523=0,-999,IF(COUNTIFS($Z523:AA523,#N/A)&gt;0,-999,AVERAGE($Z523:AA523)))</f>
        <v>-999</v>
      </c>
      <c r="K523" s="38">
        <f t="array" ref="K523">IF($B523=0,-999,IF(COUNTIFS($Z523:AB523,#N/A)&gt;0,-999,AVERAGE($Z523:AB523)))</f>
        <v>-999</v>
      </c>
      <c r="L523" s="38">
        <f t="array" ref="L523">IF($B523=0,-999,IF(COUNTIFS($Z523:AC523,#N/A)&gt;0,-999,AVERAGE($Z523:AC523)))</f>
        <v>-999</v>
      </c>
      <c r="M523" s="38">
        <f t="shared" si="616"/>
        <v>-999</v>
      </c>
      <c r="N523" s="38">
        <f t="shared" si="560"/>
        <v>-999</v>
      </c>
      <c r="O523" s="38">
        <f t="shared" si="561"/>
        <v>-999</v>
      </c>
      <c r="P523" s="38">
        <f t="shared" si="562"/>
        <v>-999</v>
      </c>
      <c r="Q523" s="37">
        <f t="shared" si="574"/>
        <v>0</v>
      </c>
      <c r="R523" s="37">
        <f t="shared" si="628"/>
        <v>0</v>
      </c>
      <c r="S523" s="37">
        <f t="shared" si="629"/>
        <v>0</v>
      </c>
      <c r="T523" s="37">
        <f t="shared" si="630"/>
        <v>0</v>
      </c>
      <c r="U523" s="37">
        <f t="shared" si="575"/>
        <v>2018</v>
      </c>
      <c r="V523" s="37">
        <f t="shared" ref="V523:X523" si="635">U523-1</f>
        <v>2017</v>
      </c>
      <c r="W523" s="37">
        <f t="shared" si="635"/>
        <v>2016</v>
      </c>
      <c r="X523" s="37">
        <f t="shared" si="635"/>
        <v>2015</v>
      </c>
      <c r="Y523" s="39"/>
      <c r="Z523" s="62" t="e">
        <f>IFERROR(IF($B523=0,#N/A,AVERAGEIFS(INDEX(DATOS,0,$C523),INDEX(DATOS,0,$C523),"&lt;&gt;#N/D",INDEX(DATOS,0,$L$2),0,INDEX(DATOS,0,$M$2),1,INDEX(DATOS,0,$N$2),U523,INDEX(DATOS,0,$O$2),$D523)),#N/A)</f>
        <v>#N/A</v>
      </c>
      <c r="AA523" s="62" t="e">
        <f>IFERROR(IF($B523=0,#N/A,AVERAGEIFS(INDEX(DATOS,0,$C523),INDEX(DATOS,0,$C523),"&lt;&gt;#N/D",INDEX(DATOS,0,$L$2),0,INDEX(DATOS,0,$M$2),1,INDEX(DATOS,0,$N$2),V523,INDEX(DATOS,0,$O$2),$D523)),#N/A)</f>
        <v>#N/A</v>
      </c>
      <c r="AB523" s="62" t="e">
        <f>IFERROR(IF($B523=0,#N/A,AVERAGEIFS(INDEX(DATOS,0,$C523),INDEX(DATOS,0,$C523),"&lt;&gt;#N/D",INDEX(DATOS,0,$L$2),0,INDEX(DATOS,0,$M$2),1,INDEX(DATOS,0,$N$2),W523,INDEX(DATOS,0,$O$2),$D523)),#N/A)</f>
        <v>#N/A</v>
      </c>
      <c r="AC523" s="62" t="e">
        <f>IFERROR(IF($B523=0,#N/A,AVERAGEIFS(INDEX(DATOS,0,$C523),INDEX(DATOS,0,$C523),"&lt;&gt;#N/D",INDEX(DATOS,0,$L$2),0,INDEX(DATOS,0,$M$2),1,INDEX(DATOS,0,$N$2),X523,INDEX(DATOS,0,$O$2),$D523)),#N/A)</f>
        <v>#N/A</v>
      </c>
      <c r="AD523" s="33"/>
      <c r="AE523" s="40" t="e">
        <f>IFERROR(IF(ISNA(Z523),#N/A,IF(I523=0,0,_xlfn.STDEV.P($Z523:Z523)/I523*100)),#N/A)</f>
        <v>#N/A</v>
      </c>
      <c r="AF523" s="40" t="e">
        <f>IFERROR(IF(ISNA(AA523),#N/A,IF(J523=0,0,_xlfn.STDEV.P($Z523:AA523)/J523*100)),#N/A)</f>
        <v>#N/A</v>
      </c>
      <c r="AG523" s="40" t="e">
        <f>IFERROR(IF(ISNA(AB523),#N/A,IF(K523=0,0,_xlfn.STDEV.P($Z523:AB523)/K523*100)),#N/A)</f>
        <v>#N/A</v>
      </c>
      <c r="AH523" s="40" t="e">
        <f>IFERROR(IF(ISNA(AC523),#N/A,IF(L523=0,0,_xlfn.STDEV.P($Z523:AC523)/L523*100)),#N/A)</f>
        <v>#N/A</v>
      </c>
      <c r="AI523" s="40"/>
    </row>
    <row r="524" spans="1:35" x14ac:dyDescent="0.35">
      <c r="A524">
        <f t="shared" si="577"/>
        <v>118</v>
      </c>
      <c r="B524" s="35">
        <f t="array" ref="B524">IF(B523=0,0,MIN(IF(INDEX(DATOS,0,$N$2)=$U524,IF(ISNUMBER(INDEX(DATOS,0,$C524)),IF(INDEX(DATOS,0,$L$2)=0,IF(INDEX(DATOS,0,$M$2)=1,IF(ISNA(MATCH(INDEX(DATOS,0,$O$2),IF($E$7:E523=E524,$D$7:D523),0)),INDEX(DATOS,0,$K$2))))))))</f>
        <v>0</v>
      </c>
      <c r="C524" s="32">
        <f t="shared" si="578"/>
        <v>20</v>
      </c>
      <c r="D524" s="34" t="str">
        <f>IF($B524=0,"--",INDEX(DATOS,$B524,O$2))</f>
        <v>--</v>
      </c>
      <c r="E524" s="64" t="s">
        <v>1</v>
      </c>
      <c r="F524" s="36" t="str">
        <f t="shared" si="608"/>
        <v>--</v>
      </c>
      <c r="G524" s="109" t="e">
        <f>VLOOKUP($D524,LOC_UNICOS,G$2,0)</f>
        <v>#N/A</v>
      </c>
      <c r="H524" s="109" t="e">
        <f>VLOOKUP($D524,LOC_UNICOS,H$2,0)</f>
        <v>#N/A</v>
      </c>
      <c r="I524" s="38">
        <f t="array" ref="I524">IF($B524=0,-999,IF(COUNTIFS($Z524:Z524,#N/A)&gt;0,-999,AVERAGE($Z524:Z524)))</f>
        <v>-999</v>
      </c>
      <c r="J524" s="38">
        <f t="array" ref="J524">IF($B524=0,-999,IF(COUNTIFS($Z524:AA524,#N/A)&gt;0,-999,AVERAGE($Z524:AA524)))</f>
        <v>-999</v>
      </c>
      <c r="K524" s="38">
        <f t="array" ref="K524">IF($B524=0,-999,IF(COUNTIFS($Z524:AB524,#N/A)&gt;0,-999,AVERAGE($Z524:AB524)))</f>
        <v>-999</v>
      </c>
      <c r="L524" s="38">
        <f t="array" ref="L524">IF($B524=0,-999,IF(COUNTIFS($Z524:AC524,#N/A)&gt;0,-999,AVERAGE($Z524:AC524)))</f>
        <v>-999</v>
      </c>
      <c r="M524" s="38">
        <f t="shared" si="616"/>
        <v>-999</v>
      </c>
      <c r="N524" s="38">
        <f t="shared" si="560"/>
        <v>-999</v>
      </c>
      <c r="O524" s="38">
        <f t="shared" si="561"/>
        <v>-999</v>
      </c>
      <c r="P524" s="38">
        <f t="shared" si="562"/>
        <v>-999</v>
      </c>
      <c r="Q524" s="37">
        <f t="shared" si="574"/>
        <v>0</v>
      </c>
      <c r="R524" s="37">
        <f t="shared" si="628"/>
        <v>0</v>
      </c>
      <c r="S524" s="37">
        <f t="shared" si="629"/>
        <v>0</v>
      </c>
      <c r="T524" s="37">
        <f t="shared" si="630"/>
        <v>0</v>
      </c>
      <c r="U524" s="37">
        <f t="shared" si="575"/>
        <v>2018</v>
      </c>
      <c r="V524" s="37">
        <f t="shared" ref="V524:X524" si="636">U524-1</f>
        <v>2017</v>
      </c>
      <c r="W524" s="37">
        <f t="shared" si="636"/>
        <v>2016</v>
      </c>
      <c r="X524" s="37">
        <f t="shared" si="636"/>
        <v>2015</v>
      </c>
      <c r="Y524" s="39"/>
      <c r="Z524" s="62" t="e">
        <f>IFERROR(IF($B524=0,#N/A,AVERAGEIFS(INDEX(DATOS,0,$C524),INDEX(DATOS,0,$C524),"&lt;&gt;#N/D",INDEX(DATOS,0,$L$2),0,INDEX(DATOS,0,$M$2),1,INDEX(DATOS,0,$N$2),U524,INDEX(DATOS,0,$O$2),$D524)),#N/A)</f>
        <v>#N/A</v>
      </c>
      <c r="AA524" s="62" t="e">
        <f>IFERROR(IF($B524=0,#N/A,AVERAGEIFS(INDEX(DATOS,0,$C524),INDEX(DATOS,0,$C524),"&lt;&gt;#N/D",INDEX(DATOS,0,$L$2),0,INDEX(DATOS,0,$M$2),1,INDEX(DATOS,0,$N$2),V524,INDEX(DATOS,0,$O$2),$D524)),#N/A)</f>
        <v>#N/A</v>
      </c>
      <c r="AB524" s="62" t="e">
        <f>IFERROR(IF($B524=0,#N/A,AVERAGEIFS(INDEX(DATOS,0,$C524),INDEX(DATOS,0,$C524),"&lt;&gt;#N/D",INDEX(DATOS,0,$L$2),0,INDEX(DATOS,0,$M$2),1,INDEX(DATOS,0,$N$2),W524,INDEX(DATOS,0,$O$2),$D524)),#N/A)</f>
        <v>#N/A</v>
      </c>
      <c r="AC524" s="62" t="e">
        <f>IFERROR(IF($B524=0,#N/A,AVERAGEIFS(INDEX(DATOS,0,$C524),INDEX(DATOS,0,$C524),"&lt;&gt;#N/D",INDEX(DATOS,0,$L$2),0,INDEX(DATOS,0,$M$2),1,INDEX(DATOS,0,$N$2),X524,INDEX(DATOS,0,$O$2),$D524)),#N/A)</f>
        <v>#N/A</v>
      </c>
      <c r="AD524" s="33"/>
      <c r="AE524" s="40" t="e">
        <f>IFERROR(IF(ISNA(Z524),#N/A,IF(I524=0,0,_xlfn.STDEV.P($Z524:Z524)/I524*100)),#N/A)</f>
        <v>#N/A</v>
      </c>
      <c r="AF524" s="40" t="e">
        <f>IFERROR(IF(ISNA(AA524),#N/A,IF(J524=0,0,_xlfn.STDEV.P($Z524:AA524)/J524*100)),#N/A)</f>
        <v>#N/A</v>
      </c>
      <c r="AG524" s="40" t="e">
        <f>IFERROR(IF(ISNA(AB524),#N/A,IF(K524=0,0,_xlfn.STDEV.P($Z524:AB524)/K524*100)),#N/A)</f>
        <v>#N/A</v>
      </c>
      <c r="AH524" s="40" t="e">
        <f>IFERROR(IF(ISNA(AC524),#N/A,IF(L524=0,0,_xlfn.STDEV.P($Z524:AC524)/L524*100)),#N/A)</f>
        <v>#N/A</v>
      </c>
      <c r="AI524" s="40"/>
    </row>
    <row r="525" spans="1:35" x14ac:dyDescent="0.35">
      <c r="A525">
        <f t="shared" si="577"/>
        <v>119</v>
      </c>
      <c r="B525" s="35">
        <f t="array" ref="B525">IF(B524=0,0,MIN(IF(INDEX(DATOS,0,$N$2)=$U525,IF(ISNUMBER(INDEX(DATOS,0,$C525)),IF(INDEX(DATOS,0,$L$2)=0,IF(INDEX(DATOS,0,$M$2)=1,IF(ISNA(MATCH(INDEX(DATOS,0,$O$2),IF($E$7:E524=E525,$D$7:D524),0)),INDEX(DATOS,0,$K$2))))))))</f>
        <v>0</v>
      </c>
      <c r="C525" s="32">
        <f t="shared" si="578"/>
        <v>20</v>
      </c>
      <c r="D525" s="34" t="str">
        <f>IF($B525=0,"--",INDEX(DATOS,$B525,O$2))</f>
        <v>--</v>
      </c>
      <c r="E525" s="64" t="s">
        <v>1</v>
      </c>
      <c r="F525" s="36" t="str">
        <f t="shared" si="608"/>
        <v>--</v>
      </c>
      <c r="G525" s="109" t="e">
        <f>VLOOKUP($D525,LOC_UNICOS,G$2,0)</f>
        <v>#N/A</v>
      </c>
      <c r="H525" s="109" t="e">
        <f>VLOOKUP($D525,LOC_UNICOS,H$2,0)</f>
        <v>#N/A</v>
      </c>
      <c r="I525" s="38">
        <f t="array" ref="I525">IF($B525=0,-999,IF(COUNTIFS($Z525:Z525,#N/A)&gt;0,-999,AVERAGE($Z525:Z525)))</f>
        <v>-999</v>
      </c>
      <c r="J525" s="38">
        <f t="array" ref="J525">IF($B525=0,-999,IF(COUNTIFS($Z525:AA525,#N/A)&gt;0,-999,AVERAGE($Z525:AA525)))</f>
        <v>-999</v>
      </c>
      <c r="K525" s="38">
        <f t="array" ref="K525">IF($B525=0,-999,IF(COUNTIFS($Z525:AB525,#N/A)&gt;0,-999,AVERAGE($Z525:AB525)))</f>
        <v>-999</v>
      </c>
      <c r="L525" s="38">
        <f t="array" ref="L525">IF($B525=0,-999,IF(COUNTIFS($Z525:AC525,#N/A)&gt;0,-999,AVERAGE($Z525:AC525)))</f>
        <v>-999</v>
      </c>
      <c r="M525" s="38">
        <f t="shared" si="616"/>
        <v>-999</v>
      </c>
      <c r="N525" s="38">
        <f t="shared" si="560"/>
        <v>-999</v>
      </c>
      <c r="O525" s="38">
        <f t="shared" si="561"/>
        <v>-999</v>
      </c>
      <c r="P525" s="38">
        <f t="shared" si="562"/>
        <v>-999</v>
      </c>
      <c r="Q525" s="37">
        <f t="shared" si="574"/>
        <v>0</v>
      </c>
      <c r="R525" s="37">
        <f t="shared" si="628"/>
        <v>0</v>
      </c>
      <c r="S525" s="37">
        <f t="shared" si="629"/>
        <v>0</v>
      </c>
      <c r="T525" s="37">
        <f t="shared" si="630"/>
        <v>0</v>
      </c>
      <c r="U525" s="37">
        <f t="shared" si="575"/>
        <v>2018</v>
      </c>
      <c r="V525" s="37">
        <f t="shared" ref="V525:X525" si="637">U525-1</f>
        <v>2017</v>
      </c>
      <c r="W525" s="37">
        <f t="shared" si="637"/>
        <v>2016</v>
      </c>
      <c r="X525" s="37">
        <f t="shared" si="637"/>
        <v>2015</v>
      </c>
      <c r="Y525" s="39"/>
      <c r="Z525" s="62" t="e">
        <f>IFERROR(IF($B525=0,#N/A,AVERAGEIFS(INDEX(DATOS,0,$C525),INDEX(DATOS,0,$C525),"&lt;&gt;#N/D",INDEX(DATOS,0,$L$2),0,INDEX(DATOS,0,$M$2),1,INDEX(DATOS,0,$N$2),U525,INDEX(DATOS,0,$O$2),$D525)),#N/A)</f>
        <v>#N/A</v>
      </c>
      <c r="AA525" s="62" t="e">
        <f>IFERROR(IF($B525=0,#N/A,AVERAGEIFS(INDEX(DATOS,0,$C525),INDEX(DATOS,0,$C525),"&lt;&gt;#N/D",INDEX(DATOS,0,$L$2),0,INDEX(DATOS,0,$M$2),1,INDEX(DATOS,0,$N$2),V525,INDEX(DATOS,0,$O$2),$D525)),#N/A)</f>
        <v>#N/A</v>
      </c>
      <c r="AB525" s="62" t="e">
        <f>IFERROR(IF($B525=0,#N/A,AVERAGEIFS(INDEX(DATOS,0,$C525),INDEX(DATOS,0,$C525),"&lt;&gt;#N/D",INDEX(DATOS,0,$L$2),0,INDEX(DATOS,0,$M$2),1,INDEX(DATOS,0,$N$2),W525,INDEX(DATOS,0,$O$2),$D525)),#N/A)</f>
        <v>#N/A</v>
      </c>
      <c r="AC525" s="62" t="e">
        <f>IFERROR(IF($B525=0,#N/A,AVERAGEIFS(INDEX(DATOS,0,$C525),INDEX(DATOS,0,$C525),"&lt;&gt;#N/D",INDEX(DATOS,0,$L$2),0,INDEX(DATOS,0,$M$2),1,INDEX(DATOS,0,$N$2),X525,INDEX(DATOS,0,$O$2),$D525)),#N/A)</f>
        <v>#N/A</v>
      </c>
      <c r="AD525" s="33"/>
      <c r="AE525" s="40" t="e">
        <f>IFERROR(IF(ISNA(Z525),#N/A,IF(I525=0,0,_xlfn.STDEV.P($Z525:Z525)/I525*100)),#N/A)</f>
        <v>#N/A</v>
      </c>
      <c r="AF525" s="40" t="e">
        <f>IFERROR(IF(ISNA(AA525),#N/A,IF(J525=0,0,_xlfn.STDEV.P($Z525:AA525)/J525*100)),#N/A)</f>
        <v>#N/A</v>
      </c>
      <c r="AG525" s="40" t="e">
        <f>IFERROR(IF(ISNA(AB525),#N/A,IF(K525=0,0,_xlfn.STDEV.P($Z525:AB525)/K525*100)),#N/A)</f>
        <v>#N/A</v>
      </c>
      <c r="AH525" s="40" t="e">
        <f>IFERROR(IF(ISNA(AC525),#N/A,IF(L525=0,0,_xlfn.STDEV.P($Z525:AC525)/L525*100)),#N/A)</f>
        <v>#N/A</v>
      </c>
      <c r="AI525" s="40"/>
    </row>
    <row r="526" spans="1:35" x14ac:dyDescent="0.35">
      <c r="A526">
        <f t="shared" si="577"/>
        <v>120</v>
      </c>
      <c r="B526" s="35">
        <f t="array" ref="B526">IF(B525=0,0,MIN(IF(INDEX(DATOS,0,$N$2)=$U526,IF(ISNUMBER(INDEX(DATOS,0,$C526)),IF(INDEX(DATOS,0,$L$2)=0,IF(INDEX(DATOS,0,$M$2)=1,IF(ISNA(MATCH(INDEX(DATOS,0,$O$2),IF($E$7:E525=E526,$D$7:D525),0)),INDEX(DATOS,0,$K$2))))))))</f>
        <v>0</v>
      </c>
      <c r="C526" s="32">
        <f t="shared" si="578"/>
        <v>20</v>
      </c>
      <c r="D526" s="34" t="str">
        <f>IF($B526=0,"--",INDEX(DATOS,$B526,O$2))</f>
        <v>--</v>
      </c>
      <c r="E526" s="64" t="s">
        <v>1</v>
      </c>
      <c r="F526" s="36" t="str">
        <f t="shared" si="608"/>
        <v>--</v>
      </c>
      <c r="G526" s="109" t="e">
        <f>VLOOKUP($D526,LOC_UNICOS,G$2,0)</f>
        <v>#N/A</v>
      </c>
      <c r="H526" s="109" t="e">
        <f>VLOOKUP($D526,LOC_UNICOS,H$2,0)</f>
        <v>#N/A</v>
      </c>
      <c r="I526" s="38">
        <f t="array" ref="I526">IF($B526=0,-999,IF(COUNTIFS($Z526:Z526,#N/A)&gt;0,-999,AVERAGE($Z526:Z526)))</f>
        <v>-999</v>
      </c>
      <c r="J526" s="38">
        <f t="array" ref="J526">IF($B526=0,-999,IF(COUNTIFS($Z526:AA526,#N/A)&gt;0,-999,AVERAGE($Z526:AA526)))</f>
        <v>-999</v>
      </c>
      <c r="K526" s="38">
        <f t="array" ref="K526">IF($B526=0,-999,IF(COUNTIFS($Z526:AB526,#N/A)&gt;0,-999,AVERAGE($Z526:AB526)))</f>
        <v>-999</v>
      </c>
      <c r="L526" s="38">
        <f t="array" ref="L526">IF($B526=0,-999,IF(COUNTIFS($Z526:AC526,#N/A)&gt;0,-999,AVERAGE($Z526:AC526)))</f>
        <v>-999</v>
      </c>
      <c r="M526" s="38">
        <f t="shared" si="616"/>
        <v>-999</v>
      </c>
      <c r="N526" s="38">
        <f t="shared" ref="N526:N589" si="638">IFERROR(AF526,-999)</f>
        <v>-999</v>
      </c>
      <c r="O526" s="38">
        <f t="shared" ref="O526:O589" si="639">IFERROR(AG526,-999)</f>
        <v>-999</v>
      </c>
      <c r="P526" s="38">
        <f t="shared" ref="P526:P589" si="640">IFERROR(AH526,-999)</f>
        <v>-999</v>
      </c>
      <c r="Q526" s="37">
        <f t="shared" si="574"/>
        <v>0</v>
      </c>
      <c r="R526" s="37">
        <f t="shared" si="628"/>
        <v>0</v>
      </c>
      <c r="S526" s="37">
        <f t="shared" si="629"/>
        <v>0</v>
      </c>
      <c r="T526" s="37">
        <f t="shared" si="630"/>
        <v>0</v>
      </c>
      <c r="U526" s="37">
        <f t="shared" si="575"/>
        <v>2018</v>
      </c>
      <c r="V526" s="37">
        <f t="shared" ref="V526:X526" si="641">U526-1</f>
        <v>2017</v>
      </c>
      <c r="W526" s="37">
        <f t="shared" si="641"/>
        <v>2016</v>
      </c>
      <c r="X526" s="37">
        <f t="shared" si="641"/>
        <v>2015</v>
      </c>
      <c r="Y526" s="39"/>
      <c r="Z526" s="62" t="e">
        <f>IFERROR(IF($B526=0,#N/A,AVERAGEIFS(INDEX(DATOS,0,$C526),INDEX(DATOS,0,$C526),"&lt;&gt;#N/D",INDEX(DATOS,0,$L$2),0,INDEX(DATOS,0,$M$2),1,INDEX(DATOS,0,$N$2),U526,INDEX(DATOS,0,$O$2),$D526)),#N/A)</f>
        <v>#N/A</v>
      </c>
      <c r="AA526" s="62" t="e">
        <f>IFERROR(IF($B526=0,#N/A,AVERAGEIFS(INDEX(DATOS,0,$C526),INDEX(DATOS,0,$C526),"&lt;&gt;#N/D",INDEX(DATOS,0,$L$2),0,INDEX(DATOS,0,$M$2),1,INDEX(DATOS,0,$N$2),V526,INDEX(DATOS,0,$O$2),$D526)),#N/A)</f>
        <v>#N/A</v>
      </c>
      <c r="AB526" s="62" t="e">
        <f>IFERROR(IF($B526=0,#N/A,AVERAGEIFS(INDEX(DATOS,0,$C526),INDEX(DATOS,0,$C526),"&lt;&gt;#N/D",INDEX(DATOS,0,$L$2),0,INDEX(DATOS,0,$M$2),1,INDEX(DATOS,0,$N$2),W526,INDEX(DATOS,0,$O$2),$D526)),#N/A)</f>
        <v>#N/A</v>
      </c>
      <c r="AC526" s="62" t="e">
        <f>IFERROR(IF($B526=0,#N/A,AVERAGEIFS(INDEX(DATOS,0,$C526),INDEX(DATOS,0,$C526),"&lt;&gt;#N/D",INDEX(DATOS,0,$L$2),0,INDEX(DATOS,0,$M$2),1,INDEX(DATOS,0,$N$2),X526,INDEX(DATOS,0,$O$2),$D526)),#N/A)</f>
        <v>#N/A</v>
      </c>
      <c r="AD526" s="33"/>
      <c r="AE526" s="40" t="e">
        <f>IFERROR(IF(ISNA(Z526),#N/A,IF(I526=0,0,_xlfn.STDEV.P($Z526:Z526)/I526*100)),#N/A)</f>
        <v>#N/A</v>
      </c>
      <c r="AF526" s="40" t="e">
        <f>IFERROR(IF(ISNA(AA526),#N/A,IF(J526=0,0,_xlfn.STDEV.P($Z526:AA526)/J526*100)),#N/A)</f>
        <v>#N/A</v>
      </c>
      <c r="AG526" s="40" t="e">
        <f>IFERROR(IF(ISNA(AB526),#N/A,IF(K526=0,0,_xlfn.STDEV.P($Z526:AB526)/K526*100)),#N/A)</f>
        <v>#N/A</v>
      </c>
      <c r="AH526" s="40" t="e">
        <f>IFERROR(IF(ISNA(AC526),#N/A,IF(L526=0,0,_xlfn.STDEV.P($Z526:AC526)/L526*100)),#N/A)</f>
        <v>#N/A</v>
      </c>
      <c r="AI526" s="40"/>
    </row>
    <row r="527" spans="1:35" x14ac:dyDescent="0.35">
      <c r="A527">
        <f t="shared" si="577"/>
        <v>121</v>
      </c>
      <c r="B527" s="35">
        <f t="array" ref="B527">IF(B526=0,0,MIN(IF(INDEX(DATOS,0,$N$2)=$U527,IF(ISNUMBER(INDEX(DATOS,0,$C527)),IF(INDEX(DATOS,0,$L$2)=0,IF(INDEX(DATOS,0,$M$2)=1,IF(ISNA(MATCH(INDEX(DATOS,0,$O$2),IF($E$7:E526=E527,$D$7:D526),0)),INDEX(DATOS,0,$K$2))))))))</f>
        <v>0</v>
      </c>
      <c r="C527" s="32">
        <f t="shared" si="578"/>
        <v>20</v>
      </c>
      <c r="D527" s="34" t="str">
        <f>IF($B527=0,"--",INDEX(DATOS,$B527,O$2))</f>
        <v>--</v>
      </c>
      <c r="E527" s="64" t="s">
        <v>1</v>
      </c>
      <c r="F527" s="36" t="str">
        <f t="shared" si="608"/>
        <v>--</v>
      </c>
      <c r="G527" s="109" t="e">
        <f>VLOOKUP($D527,LOC_UNICOS,G$2,0)</f>
        <v>#N/A</v>
      </c>
      <c r="H527" s="109" t="e">
        <f>VLOOKUP($D527,LOC_UNICOS,H$2,0)</f>
        <v>#N/A</v>
      </c>
      <c r="I527" s="38">
        <f t="array" ref="I527">IF($B527=0,-999,IF(COUNTIFS($Z527:Z527,#N/A)&gt;0,-999,AVERAGE($Z527:Z527)))</f>
        <v>-999</v>
      </c>
      <c r="J527" s="38">
        <f t="array" ref="J527">IF($B527=0,-999,IF(COUNTIFS($Z527:AA527,#N/A)&gt;0,-999,AVERAGE($Z527:AA527)))</f>
        <v>-999</v>
      </c>
      <c r="K527" s="38">
        <f t="array" ref="K527">IF($B527=0,-999,IF(COUNTIFS($Z527:AB527,#N/A)&gt;0,-999,AVERAGE($Z527:AB527)))</f>
        <v>-999</v>
      </c>
      <c r="L527" s="38">
        <f t="array" ref="L527">IF($B527=0,-999,IF(COUNTIFS($Z527:AC527,#N/A)&gt;0,-999,AVERAGE($Z527:AC527)))</f>
        <v>-999</v>
      </c>
      <c r="M527" s="38">
        <f t="shared" si="616"/>
        <v>-999</v>
      </c>
      <c r="N527" s="38">
        <f t="shared" si="638"/>
        <v>-999</v>
      </c>
      <c r="O527" s="38">
        <f t="shared" si="639"/>
        <v>-999</v>
      </c>
      <c r="P527" s="38">
        <f t="shared" si="640"/>
        <v>-999</v>
      </c>
      <c r="Q527" s="37">
        <f t="shared" si="574"/>
        <v>0</v>
      </c>
      <c r="R527" s="37">
        <f t="shared" si="628"/>
        <v>0</v>
      </c>
      <c r="S527" s="37">
        <f t="shared" si="629"/>
        <v>0</v>
      </c>
      <c r="T527" s="37">
        <f t="shared" si="630"/>
        <v>0</v>
      </c>
      <c r="U527" s="37">
        <f t="shared" si="575"/>
        <v>2018</v>
      </c>
      <c r="V527" s="37">
        <f t="shared" ref="V527:X527" si="642">U527-1</f>
        <v>2017</v>
      </c>
      <c r="W527" s="37">
        <f t="shared" si="642"/>
        <v>2016</v>
      </c>
      <c r="X527" s="37">
        <f t="shared" si="642"/>
        <v>2015</v>
      </c>
      <c r="Y527" s="39"/>
      <c r="Z527" s="62" t="e">
        <f>IFERROR(IF($B527=0,#N/A,AVERAGEIFS(INDEX(DATOS,0,$C527),INDEX(DATOS,0,$C527),"&lt;&gt;#N/D",INDEX(DATOS,0,$L$2),0,INDEX(DATOS,0,$M$2),1,INDEX(DATOS,0,$N$2),U527,INDEX(DATOS,0,$O$2),$D527)),#N/A)</f>
        <v>#N/A</v>
      </c>
      <c r="AA527" s="62" t="e">
        <f>IFERROR(IF($B527=0,#N/A,AVERAGEIFS(INDEX(DATOS,0,$C527),INDEX(DATOS,0,$C527),"&lt;&gt;#N/D",INDEX(DATOS,0,$L$2),0,INDEX(DATOS,0,$M$2),1,INDEX(DATOS,0,$N$2),V527,INDEX(DATOS,0,$O$2),$D527)),#N/A)</f>
        <v>#N/A</v>
      </c>
      <c r="AB527" s="62" t="e">
        <f>IFERROR(IF($B527=0,#N/A,AVERAGEIFS(INDEX(DATOS,0,$C527),INDEX(DATOS,0,$C527),"&lt;&gt;#N/D",INDEX(DATOS,0,$L$2),0,INDEX(DATOS,0,$M$2),1,INDEX(DATOS,0,$N$2),W527,INDEX(DATOS,0,$O$2),$D527)),#N/A)</f>
        <v>#N/A</v>
      </c>
      <c r="AC527" s="62" t="e">
        <f>IFERROR(IF($B527=0,#N/A,AVERAGEIFS(INDEX(DATOS,0,$C527),INDEX(DATOS,0,$C527),"&lt;&gt;#N/D",INDEX(DATOS,0,$L$2),0,INDEX(DATOS,0,$M$2),1,INDEX(DATOS,0,$N$2),X527,INDEX(DATOS,0,$O$2),$D527)),#N/A)</f>
        <v>#N/A</v>
      </c>
      <c r="AD527" s="33"/>
      <c r="AE527" s="40" t="e">
        <f>IFERROR(IF(ISNA(Z527),#N/A,IF(I527=0,0,_xlfn.STDEV.P($Z527:Z527)/I527*100)),#N/A)</f>
        <v>#N/A</v>
      </c>
      <c r="AF527" s="40" t="e">
        <f>IFERROR(IF(ISNA(AA527),#N/A,IF(J527=0,0,_xlfn.STDEV.P($Z527:AA527)/J527*100)),#N/A)</f>
        <v>#N/A</v>
      </c>
      <c r="AG527" s="40" t="e">
        <f>IFERROR(IF(ISNA(AB527),#N/A,IF(K527=0,0,_xlfn.STDEV.P($Z527:AB527)/K527*100)),#N/A)</f>
        <v>#N/A</v>
      </c>
      <c r="AH527" s="40" t="e">
        <f>IFERROR(IF(ISNA(AC527),#N/A,IF(L527=0,0,_xlfn.STDEV.P($Z527:AC527)/L527*100)),#N/A)</f>
        <v>#N/A</v>
      </c>
      <c r="AI527" s="40"/>
    </row>
    <row r="528" spans="1:35" x14ac:dyDescent="0.35">
      <c r="A528">
        <f t="shared" si="577"/>
        <v>122</v>
      </c>
      <c r="B528" s="35">
        <f t="array" ref="B528">IF(B527=0,0,MIN(IF(INDEX(DATOS,0,$N$2)=$U528,IF(ISNUMBER(INDEX(DATOS,0,$C528)),IF(INDEX(DATOS,0,$L$2)=0,IF(INDEX(DATOS,0,$M$2)=1,IF(ISNA(MATCH(INDEX(DATOS,0,$O$2),IF($E$7:E527=E528,$D$7:D527),0)),INDEX(DATOS,0,$K$2))))))))</f>
        <v>0</v>
      </c>
      <c r="C528" s="32">
        <f t="shared" si="578"/>
        <v>20</v>
      </c>
      <c r="D528" s="34" t="str">
        <f>IF($B528=0,"--",INDEX(DATOS,$B528,O$2))</f>
        <v>--</v>
      </c>
      <c r="E528" s="64" t="s">
        <v>1</v>
      </c>
      <c r="F528" s="36" t="str">
        <f t="shared" si="608"/>
        <v>--</v>
      </c>
      <c r="G528" s="109" t="e">
        <f>VLOOKUP($D528,LOC_UNICOS,G$2,0)</f>
        <v>#N/A</v>
      </c>
      <c r="H528" s="109" t="e">
        <f>VLOOKUP($D528,LOC_UNICOS,H$2,0)</f>
        <v>#N/A</v>
      </c>
      <c r="I528" s="38">
        <f t="array" ref="I528">IF($B528=0,-999,IF(COUNTIFS($Z528:Z528,#N/A)&gt;0,-999,AVERAGE($Z528:Z528)))</f>
        <v>-999</v>
      </c>
      <c r="J528" s="38">
        <f t="array" ref="J528">IF($B528=0,-999,IF(COUNTIFS($Z528:AA528,#N/A)&gt;0,-999,AVERAGE($Z528:AA528)))</f>
        <v>-999</v>
      </c>
      <c r="K528" s="38">
        <f t="array" ref="K528">IF($B528=0,-999,IF(COUNTIFS($Z528:AB528,#N/A)&gt;0,-999,AVERAGE($Z528:AB528)))</f>
        <v>-999</v>
      </c>
      <c r="L528" s="38">
        <f t="array" ref="L528">IF($B528=0,-999,IF(COUNTIFS($Z528:AC528,#N/A)&gt;0,-999,AVERAGE($Z528:AC528)))</f>
        <v>-999</v>
      </c>
      <c r="M528" s="38">
        <f t="shared" si="616"/>
        <v>-999</v>
      </c>
      <c r="N528" s="38">
        <f t="shared" si="638"/>
        <v>-999</v>
      </c>
      <c r="O528" s="38">
        <f t="shared" si="639"/>
        <v>-999</v>
      </c>
      <c r="P528" s="38">
        <f t="shared" si="640"/>
        <v>-999</v>
      </c>
      <c r="Q528" s="37">
        <f t="shared" si="574"/>
        <v>0</v>
      </c>
      <c r="R528" s="37">
        <f t="shared" si="628"/>
        <v>0</v>
      </c>
      <c r="S528" s="37">
        <f t="shared" si="629"/>
        <v>0</v>
      </c>
      <c r="T528" s="37">
        <f t="shared" si="630"/>
        <v>0</v>
      </c>
      <c r="U528" s="37">
        <f t="shared" si="575"/>
        <v>2018</v>
      </c>
      <c r="V528" s="37">
        <f t="shared" ref="V528:X528" si="643">U528-1</f>
        <v>2017</v>
      </c>
      <c r="W528" s="37">
        <f t="shared" si="643"/>
        <v>2016</v>
      </c>
      <c r="X528" s="37">
        <f t="shared" si="643"/>
        <v>2015</v>
      </c>
      <c r="Y528" s="39"/>
      <c r="Z528" s="62" t="e">
        <f>IFERROR(IF($B528=0,#N/A,AVERAGEIFS(INDEX(DATOS,0,$C528),INDEX(DATOS,0,$C528),"&lt;&gt;#N/D",INDEX(DATOS,0,$L$2),0,INDEX(DATOS,0,$M$2),1,INDEX(DATOS,0,$N$2),U528,INDEX(DATOS,0,$O$2),$D528)),#N/A)</f>
        <v>#N/A</v>
      </c>
      <c r="AA528" s="62" t="e">
        <f>IFERROR(IF($B528=0,#N/A,AVERAGEIFS(INDEX(DATOS,0,$C528),INDEX(DATOS,0,$C528),"&lt;&gt;#N/D",INDEX(DATOS,0,$L$2),0,INDEX(DATOS,0,$M$2),1,INDEX(DATOS,0,$N$2),V528,INDEX(DATOS,0,$O$2),$D528)),#N/A)</f>
        <v>#N/A</v>
      </c>
      <c r="AB528" s="62" t="e">
        <f>IFERROR(IF($B528=0,#N/A,AVERAGEIFS(INDEX(DATOS,0,$C528),INDEX(DATOS,0,$C528),"&lt;&gt;#N/D",INDEX(DATOS,0,$L$2),0,INDEX(DATOS,0,$M$2),1,INDEX(DATOS,0,$N$2),W528,INDEX(DATOS,0,$O$2),$D528)),#N/A)</f>
        <v>#N/A</v>
      </c>
      <c r="AC528" s="62" t="e">
        <f>IFERROR(IF($B528=0,#N/A,AVERAGEIFS(INDEX(DATOS,0,$C528),INDEX(DATOS,0,$C528),"&lt;&gt;#N/D",INDEX(DATOS,0,$L$2),0,INDEX(DATOS,0,$M$2),1,INDEX(DATOS,0,$N$2),X528,INDEX(DATOS,0,$O$2),$D528)),#N/A)</f>
        <v>#N/A</v>
      </c>
      <c r="AD528" s="33"/>
      <c r="AE528" s="40" t="e">
        <f>IFERROR(IF(ISNA(Z528),#N/A,IF(I528=0,0,_xlfn.STDEV.P($Z528:Z528)/I528*100)),#N/A)</f>
        <v>#N/A</v>
      </c>
      <c r="AF528" s="40" t="e">
        <f>IFERROR(IF(ISNA(AA528),#N/A,IF(J528=0,0,_xlfn.STDEV.P($Z528:AA528)/J528*100)),#N/A)</f>
        <v>#N/A</v>
      </c>
      <c r="AG528" s="40" t="e">
        <f>IFERROR(IF(ISNA(AB528),#N/A,IF(K528=0,0,_xlfn.STDEV.P($Z528:AB528)/K528*100)),#N/A)</f>
        <v>#N/A</v>
      </c>
      <c r="AH528" s="40" t="e">
        <f>IFERROR(IF(ISNA(AC528),#N/A,IF(L528=0,0,_xlfn.STDEV.P($Z528:AC528)/L528*100)),#N/A)</f>
        <v>#N/A</v>
      </c>
      <c r="AI528" s="40"/>
    </row>
    <row r="529" spans="1:35" x14ac:dyDescent="0.35">
      <c r="A529">
        <f t="shared" si="577"/>
        <v>123</v>
      </c>
      <c r="B529" s="35">
        <f t="array" ref="B529">IF(B528=0,0,MIN(IF(INDEX(DATOS,0,$N$2)=$U529,IF(ISNUMBER(INDEX(DATOS,0,$C529)),IF(INDEX(DATOS,0,$L$2)=0,IF(INDEX(DATOS,0,$M$2)=1,IF(ISNA(MATCH(INDEX(DATOS,0,$O$2),IF($E$7:E528=E529,$D$7:D528),0)),INDEX(DATOS,0,$K$2))))))))</f>
        <v>0</v>
      </c>
      <c r="C529" s="32">
        <f t="shared" si="578"/>
        <v>20</v>
      </c>
      <c r="D529" s="34" t="str">
        <f>IF($B529=0,"--",INDEX(DATOS,$B529,O$2))</f>
        <v>--</v>
      </c>
      <c r="E529" s="64" t="s">
        <v>1</v>
      </c>
      <c r="F529" s="36" t="str">
        <f t="shared" si="608"/>
        <v>--</v>
      </c>
      <c r="G529" s="109" t="e">
        <f>VLOOKUP($D529,LOC_UNICOS,G$2,0)</f>
        <v>#N/A</v>
      </c>
      <c r="H529" s="109" t="e">
        <f>VLOOKUP($D529,LOC_UNICOS,H$2,0)</f>
        <v>#N/A</v>
      </c>
      <c r="I529" s="38">
        <f t="array" ref="I529">IF($B529=0,-999,IF(COUNTIFS($Z529:Z529,#N/A)&gt;0,-999,AVERAGE($Z529:Z529)))</f>
        <v>-999</v>
      </c>
      <c r="J529" s="38">
        <f t="array" ref="J529">IF($B529=0,-999,IF(COUNTIFS($Z529:AA529,#N/A)&gt;0,-999,AVERAGE($Z529:AA529)))</f>
        <v>-999</v>
      </c>
      <c r="K529" s="38">
        <f t="array" ref="K529">IF($B529=0,-999,IF(COUNTIFS($Z529:AB529,#N/A)&gt;0,-999,AVERAGE($Z529:AB529)))</f>
        <v>-999</v>
      </c>
      <c r="L529" s="38">
        <f t="array" ref="L529">IF($B529=0,-999,IF(COUNTIFS($Z529:AC529,#N/A)&gt;0,-999,AVERAGE($Z529:AC529)))</f>
        <v>-999</v>
      </c>
      <c r="M529" s="38">
        <f t="shared" si="616"/>
        <v>-999</v>
      </c>
      <c r="N529" s="38">
        <f t="shared" si="638"/>
        <v>-999</v>
      </c>
      <c r="O529" s="38">
        <f t="shared" si="639"/>
        <v>-999</v>
      </c>
      <c r="P529" s="38">
        <f t="shared" si="640"/>
        <v>-999</v>
      </c>
      <c r="Q529" s="37">
        <f t="shared" si="574"/>
        <v>0</v>
      </c>
      <c r="R529" s="37">
        <f t="shared" si="628"/>
        <v>0</v>
      </c>
      <c r="S529" s="37">
        <f t="shared" si="629"/>
        <v>0</v>
      </c>
      <c r="T529" s="37">
        <f t="shared" si="630"/>
        <v>0</v>
      </c>
      <c r="U529" s="37">
        <f t="shared" si="575"/>
        <v>2018</v>
      </c>
      <c r="V529" s="37">
        <f t="shared" ref="V529:X529" si="644">U529-1</f>
        <v>2017</v>
      </c>
      <c r="W529" s="37">
        <f t="shared" si="644"/>
        <v>2016</v>
      </c>
      <c r="X529" s="37">
        <f t="shared" si="644"/>
        <v>2015</v>
      </c>
      <c r="Y529" s="39"/>
      <c r="Z529" s="62" t="e">
        <f>IFERROR(IF($B529=0,#N/A,AVERAGEIFS(INDEX(DATOS,0,$C529),INDEX(DATOS,0,$C529),"&lt;&gt;#N/D",INDEX(DATOS,0,$L$2),0,INDEX(DATOS,0,$M$2),1,INDEX(DATOS,0,$N$2),U529,INDEX(DATOS,0,$O$2),$D529)),#N/A)</f>
        <v>#N/A</v>
      </c>
      <c r="AA529" s="62" t="e">
        <f>IFERROR(IF($B529=0,#N/A,AVERAGEIFS(INDEX(DATOS,0,$C529),INDEX(DATOS,0,$C529),"&lt;&gt;#N/D",INDEX(DATOS,0,$L$2),0,INDEX(DATOS,0,$M$2),1,INDEX(DATOS,0,$N$2),V529,INDEX(DATOS,0,$O$2),$D529)),#N/A)</f>
        <v>#N/A</v>
      </c>
      <c r="AB529" s="62" t="e">
        <f>IFERROR(IF($B529=0,#N/A,AVERAGEIFS(INDEX(DATOS,0,$C529),INDEX(DATOS,0,$C529),"&lt;&gt;#N/D",INDEX(DATOS,0,$L$2),0,INDEX(DATOS,0,$M$2),1,INDEX(DATOS,0,$N$2),W529,INDEX(DATOS,0,$O$2),$D529)),#N/A)</f>
        <v>#N/A</v>
      </c>
      <c r="AC529" s="62" t="e">
        <f>IFERROR(IF($B529=0,#N/A,AVERAGEIFS(INDEX(DATOS,0,$C529),INDEX(DATOS,0,$C529),"&lt;&gt;#N/D",INDEX(DATOS,0,$L$2),0,INDEX(DATOS,0,$M$2),1,INDEX(DATOS,0,$N$2),X529,INDEX(DATOS,0,$O$2),$D529)),#N/A)</f>
        <v>#N/A</v>
      </c>
      <c r="AD529" s="33"/>
      <c r="AE529" s="40" t="e">
        <f>IFERROR(IF(ISNA(Z529),#N/A,IF(I529=0,0,_xlfn.STDEV.P($Z529:Z529)/I529*100)),#N/A)</f>
        <v>#N/A</v>
      </c>
      <c r="AF529" s="40" t="e">
        <f>IFERROR(IF(ISNA(AA529),#N/A,IF(J529=0,0,_xlfn.STDEV.P($Z529:AA529)/J529*100)),#N/A)</f>
        <v>#N/A</v>
      </c>
      <c r="AG529" s="40" t="e">
        <f>IFERROR(IF(ISNA(AB529),#N/A,IF(K529=0,0,_xlfn.STDEV.P($Z529:AB529)/K529*100)),#N/A)</f>
        <v>#N/A</v>
      </c>
      <c r="AH529" s="40" t="e">
        <f>IFERROR(IF(ISNA(AC529),#N/A,IF(L529=0,0,_xlfn.STDEV.P($Z529:AC529)/L529*100)),#N/A)</f>
        <v>#N/A</v>
      </c>
      <c r="AI529" s="40"/>
    </row>
    <row r="530" spans="1:35" x14ac:dyDescent="0.35">
      <c r="A530">
        <f t="shared" si="577"/>
        <v>124</v>
      </c>
      <c r="B530" s="35">
        <f t="array" ref="B530">IF(B529=0,0,MIN(IF(INDEX(DATOS,0,$N$2)=$U530,IF(ISNUMBER(INDEX(DATOS,0,$C530)),IF(INDEX(DATOS,0,$L$2)=0,IF(INDEX(DATOS,0,$M$2)=1,IF(ISNA(MATCH(INDEX(DATOS,0,$O$2),IF($E$7:E529=E530,$D$7:D529),0)),INDEX(DATOS,0,$K$2))))))))</f>
        <v>0</v>
      </c>
      <c r="C530" s="32">
        <f t="shared" si="578"/>
        <v>20</v>
      </c>
      <c r="D530" s="34" t="str">
        <f>IF($B530=0,"--",INDEX(DATOS,$B530,O$2))</f>
        <v>--</v>
      </c>
      <c r="E530" s="64" t="s">
        <v>1</v>
      </c>
      <c r="F530" s="36" t="str">
        <f t="shared" si="608"/>
        <v>--</v>
      </c>
      <c r="G530" s="109" t="e">
        <f>VLOOKUP($D530,LOC_UNICOS,G$2,0)</f>
        <v>#N/A</v>
      </c>
      <c r="H530" s="109" t="e">
        <f>VLOOKUP($D530,LOC_UNICOS,H$2,0)</f>
        <v>#N/A</v>
      </c>
      <c r="I530" s="38">
        <f t="array" ref="I530">IF($B530=0,-999,IF(COUNTIFS($Z530:Z530,#N/A)&gt;0,-999,AVERAGE($Z530:Z530)))</f>
        <v>-999</v>
      </c>
      <c r="J530" s="38">
        <f t="array" ref="J530">IF($B530=0,-999,IF(COUNTIFS($Z530:AA530,#N/A)&gt;0,-999,AVERAGE($Z530:AA530)))</f>
        <v>-999</v>
      </c>
      <c r="K530" s="38">
        <f t="array" ref="K530">IF($B530=0,-999,IF(COUNTIFS($Z530:AB530,#N/A)&gt;0,-999,AVERAGE($Z530:AB530)))</f>
        <v>-999</v>
      </c>
      <c r="L530" s="38">
        <f t="array" ref="L530">IF($B530=0,-999,IF(COUNTIFS($Z530:AC530,#N/A)&gt;0,-999,AVERAGE($Z530:AC530)))</f>
        <v>-999</v>
      </c>
      <c r="M530" s="38">
        <f t="shared" si="616"/>
        <v>-999</v>
      </c>
      <c r="N530" s="38">
        <f t="shared" si="638"/>
        <v>-999</v>
      </c>
      <c r="O530" s="38">
        <f t="shared" si="639"/>
        <v>-999</v>
      </c>
      <c r="P530" s="38">
        <f t="shared" si="640"/>
        <v>-999</v>
      </c>
      <c r="Q530" s="37">
        <f t="shared" si="574"/>
        <v>0</v>
      </c>
      <c r="R530" s="37">
        <f t="shared" si="628"/>
        <v>0</v>
      </c>
      <c r="S530" s="37">
        <f t="shared" si="629"/>
        <v>0</v>
      </c>
      <c r="T530" s="37">
        <f t="shared" si="630"/>
        <v>0</v>
      </c>
      <c r="U530" s="37">
        <f t="shared" si="575"/>
        <v>2018</v>
      </c>
      <c r="V530" s="37">
        <f t="shared" ref="V530:X530" si="645">U530-1</f>
        <v>2017</v>
      </c>
      <c r="W530" s="37">
        <f t="shared" si="645"/>
        <v>2016</v>
      </c>
      <c r="X530" s="37">
        <f t="shared" si="645"/>
        <v>2015</v>
      </c>
      <c r="Y530" s="39"/>
      <c r="Z530" s="62" t="e">
        <f>IFERROR(IF($B530=0,#N/A,AVERAGEIFS(INDEX(DATOS,0,$C530),INDEX(DATOS,0,$C530),"&lt;&gt;#N/D",INDEX(DATOS,0,$L$2),0,INDEX(DATOS,0,$M$2),1,INDEX(DATOS,0,$N$2),U530,INDEX(DATOS,0,$O$2),$D530)),#N/A)</f>
        <v>#N/A</v>
      </c>
      <c r="AA530" s="62" t="e">
        <f>IFERROR(IF($B530=0,#N/A,AVERAGEIFS(INDEX(DATOS,0,$C530),INDEX(DATOS,0,$C530),"&lt;&gt;#N/D",INDEX(DATOS,0,$L$2),0,INDEX(DATOS,0,$M$2),1,INDEX(DATOS,0,$N$2),V530,INDEX(DATOS,0,$O$2),$D530)),#N/A)</f>
        <v>#N/A</v>
      </c>
      <c r="AB530" s="62" t="e">
        <f>IFERROR(IF($B530=0,#N/A,AVERAGEIFS(INDEX(DATOS,0,$C530),INDEX(DATOS,0,$C530),"&lt;&gt;#N/D",INDEX(DATOS,0,$L$2),0,INDEX(DATOS,0,$M$2),1,INDEX(DATOS,0,$N$2),W530,INDEX(DATOS,0,$O$2),$D530)),#N/A)</f>
        <v>#N/A</v>
      </c>
      <c r="AC530" s="62" t="e">
        <f>IFERROR(IF($B530=0,#N/A,AVERAGEIFS(INDEX(DATOS,0,$C530),INDEX(DATOS,0,$C530),"&lt;&gt;#N/D",INDEX(DATOS,0,$L$2),0,INDEX(DATOS,0,$M$2),1,INDEX(DATOS,0,$N$2),X530,INDEX(DATOS,0,$O$2),$D530)),#N/A)</f>
        <v>#N/A</v>
      </c>
      <c r="AD530" s="33"/>
      <c r="AE530" s="40" t="e">
        <f>IFERROR(IF(ISNA(Z530),#N/A,IF(I530=0,0,_xlfn.STDEV.P($Z530:Z530)/I530*100)),#N/A)</f>
        <v>#N/A</v>
      </c>
      <c r="AF530" s="40" t="e">
        <f>IFERROR(IF(ISNA(AA530),#N/A,IF(J530=0,0,_xlfn.STDEV.P($Z530:AA530)/J530*100)),#N/A)</f>
        <v>#N/A</v>
      </c>
      <c r="AG530" s="40" t="e">
        <f>IFERROR(IF(ISNA(AB530),#N/A,IF(K530=0,0,_xlfn.STDEV.P($Z530:AB530)/K530*100)),#N/A)</f>
        <v>#N/A</v>
      </c>
      <c r="AH530" s="40" t="e">
        <f>IFERROR(IF(ISNA(AC530),#N/A,IF(L530=0,0,_xlfn.STDEV.P($Z530:AC530)/L530*100)),#N/A)</f>
        <v>#N/A</v>
      </c>
      <c r="AI530" s="40"/>
    </row>
    <row r="531" spans="1:35" x14ac:dyDescent="0.35">
      <c r="A531">
        <f t="shared" si="577"/>
        <v>125</v>
      </c>
      <c r="B531" s="35">
        <f t="array" ref="B531">IF(B530=0,0,MIN(IF(INDEX(DATOS,0,$N$2)=$U531,IF(ISNUMBER(INDEX(DATOS,0,$C531)),IF(INDEX(DATOS,0,$L$2)=0,IF(INDEX(DATOS,0,$M$2)=1,IF(ISNA(MATCH(INDEX(DATOS,0,$O$2),IF($E$7:E530=E531,$D$7:D530),0)),INDEX(DATOS,0,$K$2))))))))</f>
        <v>0</v>
      </c>
      <c r="C531" s="32">
        <f t="shared" si="578"/>
        <v>20</v>
      </c>
      <c r="D531" s="34" t="str">
        <f>IF($B531=0,"--",INDEX(DATOS,$B531,O$2))</f>
        <v>--</v>
      </c>
      <c r="E531" s="64" t="s">
        <v>1</v>
      </c>
      <c r="F531" s="36" t="str">
        <f t="shared" si="608"/>
        <v>--</v>
      </c>
      <c r="G531" s="109" t="e">
        <f>VLOOKUP($D531,LOC_UNICOS,G$2,0)</f>
        <v>#N/A</v>
      </c>
      <c r="H531" s="109" t="e">
        <f>VLOOKUP($D531,LOC_UNICOS,H$2,0)</f>
        <v>#N/A</v>
      </c>
      <c r="I531" s="38">
        <f t="array" ref="I531">IF($B531=0,-999,IF(COUNTIFS($Z531:Z531,#N/A)&gt;0,-999,AVERAGE($Z531:Z531)))</f>
        <v>-999</v>
      </c>
      <c r="J531" s="38">
        <f t="array" ref="J531">IF($B531=0,-999,IF(COUNTIFS($Z531:AA531,#N/A)&gt;0,-999,AVERAGE($Z531:AA531)))</f>
        <v>-999</v>
      </c>
      <c r="K531" s="38">
        <f t="array" ref="K531">IF($B531=0,-999,IF(COUNTIFS($Z531:AB531,#N/A)&gt;0,-999,AVERAGE($Z531:AB531)))</f>
        <v>-999</v>
      </c>
      <c r="L531" s="38">
        <f t="array" ref="L531">IF($B531=0,-999,IF(COUNTIFS($Z531:AC531,#N/A)&gt;0,-999,AVERAGE($Z531:AC531)))</f>
        <v>-999</v>
      </c>
      <c r="M531" s="38">
        <f t="shared" si="616"/>
        <v>-999</v>
      </c>
      <c r="N531" s="38">
        <f t="shared" si="638"/>
        <v>-999</v>
      </c>
      <c r="O531" s="38">
        <f t="shared" si="639"/>
        <v>-999</v>
      </c>
      <c r="P531" s="38">
        <f t="shared" si="640"/>
        <v>-999</v>
      </c>
      <c r="Q531" s="37">
        <f t="shared" si="574"/>
        <v>0</v>
      </c>
      <c r="R531" s="37">
        <f t="shared" si="628"/>
        <v>0</v>
      </c>
      <c r="S531" s="37">
        <f t="shared" si="629"/>
        <v>0</v>
      </c>
      <c r="T531" s="37">
        <f t="shared" si="630"/>
        <v>0</v>
      </c>
      <c r="U531" s="37">
        <f t="shared" si="575"/>
        <v>2018</v>
      </c>
      <c r="V531" s="37">
        <f t="shared" ref="V531:X531" si="646">U531-1</f>
        <v>2017</v>
      </c>
      <c r="W531" s="37">
        <f t="shared" si="646"/>
        <v>2016</v>
      </c>
      <c r="X531" s="37">
        <f t="shared" si="646"/>
        <v>2015</v>
      </c>
      <c r="Y531" s="39"/>
      <c r="Z531" s="62" t="e">
        <f>IFERROR(IF($B531=0,#N/A,AVERAGEIFS(INDEX(DATOS,0,$C531),INDEX(DATOS,0,$C531),"&lt;&gt;#N/D",INDEX(DATOS,0,$L$2),0,INDEX(DATOS,0,$M$2),1,INDEX(DATOS,0,$N$2),U531,INDEX(DATOS,0,$O$2),$D531)),#N/A)</f>
        <v>#N/A</v>
      </c>
      <c r="AA531" s="62" t="e">
        <f>IFERROR(IF($B531=0,#N/A,AVERAGEIFS(INDEX(DATOS,0,$C531),INDEX(DATOS,0,$C531),"&lt;&gt;#N/D",INDEX(DATOS,0,$L$2),0,INDEX(DATOS,0,$M$2),1,INDEX(DATOS,0,$N$2),V531,INDEX(DATOS,0,$O$2),$D531)),#N/A)</f>
        <v>#N/A</v>
      </c>
      <c r="AB531" s="62" t="e">
        <f>IFERROR(IF($B531=0,#N/A,AVERAGEIFS(INDEX(DATOS,0,$C531),INDEX(DATOS,0,$C531),"&lt;&gt;#N/D",INDEX(DATOS,0,$L$2),0,INDEX(DATOS,0,$M$2),1,INDEX(DATOS,0,$N$2),W531,INDEX(DATOS,0,$O$2),$D531)),#N/A)</f>
        <v>#N/A</v>
      </c>
      <c r="AC531" s="62" t="e">
        <f>IFERROR(IF($B531=0,#N/A,AVERAGEIFS(INDEX(DATOS,0,$C531),INDEX(DATOS,0,$C531),"&lt;&gt;#N/D",INDEX(DATOS,0,$L$2),0,INDEX(DATOS,0,$M$2),1,INDEX(DATOS,0,$N$2),X531,INDEX(DATOS,0,$O$2),$D531)),#N/A)</f>
        <v>#N/A</v>
      </c>
      <c r="AD531" s="33"/>
      <c r="AE531" s="40" t="e">
        <f>IFERROR(IF(ISNA(Z531),#N/A,IF(I531=0,0,_xlfn.STDEV.P($Z531:Z531)/I531*100)),#N/A)</f>
        <v>#N/A</v>
      </c>
      <c r="AF531" s="40" t="e">
        <f>IFERROR(IF(ISNA(AA531),#N/A,IF(J531=0,0,_xlfn.STDEV.P($Z531:AA531)/J531*100)),#N/A)</f>
        <v>#N/A</v>
      </c>
      <c r="AG531" s="40" t="e">
        <f>IFERROR(IF(ISNA(AB531),#N/A,IF(K531=0,0,_xlfn.STDEV.P($Z531:AB531)/K531*100)),#N/A)</f>
        <v>#N/A</v>
      </c>
      <c r="AH531" s="40" t="e">
        <f>IFERROR(IF(ISNA(AC531),#N/A,IF(L531=0,0,_xlfn.STDEV.P($Z531:AC531)/L531*100)),#N/A)</f>
        <v>#N/A</v>
      </c>
      <c r="AI531" s="40"/>
    </row>
    <row r="532" spans="1:35" x14ac:dyDescent="0.35">
      <c r="A532">
        <f t="shared" si="577"/>
        <v>126</v>
      </c>
      <c r="B532" s="35">
        <f t="array" ref="B532">IF(B531=0,0,MIN(IF(INDEX(DATOS,0,$N$2)=$U532,IF(ISNUMBER(INDEX(DATOS,0,$C532)),IF(INDEX(DATOS,0,$L$2)=0,IF(INDEX(DATOS,0,$M$2)=1,IF(ISNA(MATCH(INDEX(DATOS,0,$O$2),IF($E$7:E531=E532,$D$7:D531),0)),INDEX(DATOS,0,$K$2))))))))</f>
        <v>0</v>
      </c>
      <c r="C532" s="32">
        <f t="shared" si="578"/>
        <v>20</v>
      </c>
      <c r="D532" s="34" t="str">
        <f>IF($B532=0,"--",INDEX(DATOS,$B532,O$2))</f>
        <v>--</v>
      </c>
      <c r="E532" s="64" t="s">
        <v>1</v>
      </c>
      <c r="F532" s="36" t="str">
        <f t="shared" si="608"/>
        <v>--</v>
      </c>
      <c r="G532" s="109" t="e">
        <f>VLOOKUP($D532,LOC_UNICOS,G$2,0)</f>
        <v>#N/A</v>
      </c>
      <c r="H532" s="109" t="e">
        <f>VLOOKUP($D532,LOC_UNICOS,H$2,0)</f>
        <v>#N/A</v>
      </c>
      <c r="I532" s="38">
        <f t="array" ref="I532">IF($B532=0,-999,IF(COUNTIFS($Z532:Z532,#N/A)&gt;0,-999,AVERAGE($Z532:Z532)))</f>
        <v>-999</v>
      </c>
      <c r="J532" s="38">
        <f t="array" ref="J532">IF($B532=0,-999,IF(COUNTIFS($Z532:AA532,#N/A)&gt;0,-999,AVERAGE($Z532:AA532)))</f>
        <v>-999</v>
      </c>
      <c r="K532" s="38">
        <f t="array" ref="K532">IF($B532=0,-999,IF(COUNTIFS($Z532:AB532,#N/A)&gt;0,-999,AVERAGE($Z532:AB532)))</f>
        <v>-999</v>
      </c>
      <c r="L532" s="38">
        <f t="array" ref="L532">IF($B532=0,-999,IF(COUNTIFS($Z532:AC532,#N/A)&gt;0,-999,AVERAGE($Z532:AC532)))</f>
        <v>-999</v>
      </c>
      <c r="M532" s="38">
        <f t="shared" si="616"/>
        <v>-999</v>
      </c>
      <c r="N532" s="38">
        <f t="shared" si="638"/>
        <v>-999</v>
      </c>
      <c r="O532" s="38">
        <f t="shared" si="639"/>
        <v>-999</v>
      </c>
      <c r="P532" s="38">
        <f t="shared" si="640"/>
        <v>-999</v>
      </c>
      <c r="Q532" s="37">
        <f t="shared" si="574"/>
        <v>0</v>
      </c>
      <c r="R532" s="37">
        <f t="shared" si="628"/>
        <v>0</v>
      </c>
      <c r="S532" s="37">
        <f t="shared" si="629"/>
        <v>0</v>
      </c>
      <c r="T532" s="37">
        <f t="shared" si="630"/>
        <v>0</v>
      </c>
      <c r="U532" s="37">
        <f t="shared" si="575"/>
        <v>2018</v>
      </c>
      <c r="V532" s="37">
        <f t="shared" ref="V532:X532" si="647">U532-1</f>
        <v>2017</v>
      </c>
      <c r="W532" s="37">
        <f t="shared" si="647"/>
        <v>2016</v>
      </c>
      <c r="X532" s="37">
        <f t="shared" si="647"/>
        <v>2015</v>
      </c>
      <c r="Y532" s="39"/>
      <c r="Z532" s="62" t="e">
        <f>IFERROR(IF($B532=0,#N/A,AVERAGEIFS(INDEX(DATOS,0,$C532),INDEX(DATOS,0,$C532),"&lt;&gt;#N/D",INDEX(DATOS,0,$L$2),0,INDEX(DATOS,0,$M$2),1,INDEX(DATOS,0,$N$2),U532,INDEX(DATOS,0,$O$2),$D532)),#N/A)</f>
        <v>#N/A</v>
      </c>
      <c r="AA532" s="62" t="e">
        <f>IFERROR(IF($B532=0,#N/A,AVERAGEIFS(INDEX(DATOS,0,$C532),INDEX(DATOS,0,$C532),"&lt;&gt;#N/D",INDEX(DATOS,0,$L$2),0,INDEX(DATOS,0,$M$2),1,INDEX(DATOS,0,$N$2),V532,INDEX(DATOS,0,$O$2),$D532)),#N/A)</f>
        <v>#N/A</v>
      </c>
      <c r="AB532" s="62" t="e">
        <f>IFERROR(IF($B532=0,#N/A,AVERAGEIFS(INDEX(DATOS,0,$C532),INDEX(DATOS,0,$C532),"&lt;&gt;#N/D",INDEX(DATOS,0,$L$2),0,INDEX(DATOS,0,$M$2),1,INDEX(DATOS,0,$N$2),W532,INDEX(DATOS,0,$O$2),$D532)),#N/A)</f>
        <v>#N/A</v>
      </c>
      <c r="AC532" s="62" t="e">
        <f>IFERROR(IF($B532=0,#N/A,AVERAGEIFS(INDEX(DATOS,0,$C532),INDEX(DATOS,0,$C532),"&lt;&gt;#N/D",INDEX(DATOS,0,$L$2),0,INDEX(DATOS,0,$M$2),1,INDEX(DATOS,0,$N$2),X532,INDEX(DATOS,0,$O$2),$D532)),#N/A)</f>
        <v>#N/A</v>
      </c>
      <c r="AD532" s="33"/>
      <c r="AE532" s="40" t="e">
        <f>IFERROR(IF(ISNA(Z532),#N/A,IF(I532=0,0,_xlfn.STDEV.P($Z532:Z532)/I532*100)),#N/A)</f>
        <v>#N/A</v>
      </c>
      <c r="AF532" s="40" t="e">
        <f>IFERROR(IF(ISNA(AA532),#N/A,IF(J532=0,0,_xlfn.STDEV.P($Z532:AA532)/J532*100)),#N/A)</f>
        <v>#N/A</v>
      </c>
      <c r="AG532" s="40" t="e">
        <f>IFERROR(IF(ISNA(AB532),#N/A,IF(K532=0,0,_xlfn.STDEV.P($Z532:AB532)/K532*100)),#N/A)</f>
        <v>#N/A</v>
      </c>
      <c r="AH532" s="40" t="e">
        <f>IFERROR(IF(ISNA(AC532),#N/A,IF(L532=0,0,_xlfn.STDEV.P($Z532:AC532)/L532*100)),#N/A)</f>
        <v>#N/A</v>
      </c>
      <c r="AI532" s="40"/>
    </row>
    <row r="533" spans="1:35" x14ac:dyDescent="0.35">
      <c r="A533">
        <f t="shared" si="577"/>
        <v>127</v>
      </c>
      <c r="B533" s="35">
        <f t="array" ref="B533">IF(B532=0,0,MIN(IF(INDEX(DATOS,0,$N$2)=$U533,IF(ISNUMBER(INDEX(DATOS,0,$C533)),IF(INDEX(DATOS,0,$L$2)=0,IF(INDEX(DATOS,0,$M$2)=1,IF(ISNA(MATCH(INDEX(DATOS,0,$O$2),IF($E$7:E532=E533,$D$7:D532),0)),INDEX(DATOS,0,$K$2))))))))</f>
        <v>0</v>
      </c>
      <c r="C533" s="32">
        <f t="shared" si="578"/>
        <v>20</v>
      </c>
      <c r="D533" s="34" t="str">
        <f>IF($B533=0,"--",INDEX(DATOS,$B533,O$2))</f>
        <v>--</v>
      </c>
      <c r="E533" s="64" t="s">
        <v>1</v>
      </c>
      <c r="F533" s="36" t="str">
        <f t="shared" si="608"/>
        <v>--</v>
      </c>
      <c r="G533" s="109" t="e">
        <f>VLOOKUP($D533,LOC_UNICOS,G$2,0)</f>
        <v>#N/A</v>
      </c>
      <c r="H533" s="109" t="e">
        <f>VLOOKUP($D533,LOC_UNICOS,H$2,0)</f>
        <v>#N/A</v>
      </c>
      <c r="I533" s="38">
        <f t="array" ref="I533">IF($B533=0,-999,IF(COUNTIFS($Z533:Z533,#N/A)&gt;0,-999,AVERAGE($Z533:Z533)))</f>
        <v>-999</v>
      </c>
      <c r="J533" s="38">
        <f t="array" ref="J533">IF($B533=0,-999,IF(COUNTIFS($Z533:AA533,#N/A)&gt;0,-999,AVERAGE($Z533:AA533)))</f>
        <v>-999</v>
      </c>
      <c r="K533" s="38">
        <f t="array" ref="K533">IF($B533=0,-999,IF(COUNTIFS($Z533:AB533,#N/A)&gt;0,-999,AVERAGE($Z533:AB533)))</f>
        <v>-999</v>
      </c>
      <c r="L533" s="38">
        <f t="array" ref="L533">IF($B533=0,-999,IF(COUNTIFS($Z533:AC533,#N/A)&gt;0,-999,AVERAGE($Z533:AC533)))</f>
        <v>-999</v>
      </c>
      <c r="M533" s="38">
        <f t="shared" si="616"/>
        <v>-999</v>
      </c>
      <c r="N533" s="38">
        <f t="shared" si="638"/>
        <v>-999</v>
      </c>
      <c r="O533" s="38">
        <f t="shared" si="639"/>
        <v>-999</v>
      </c>
      <c r="P533" s="38">
        <f t="shared" si="640"/>
        <v>-999</v>
      </c>
      <c r="Q533" s="37">
        <f t="shared" si="574"/>
        <v>0</v>
      </c>
      <c r="R533" s="37">
        <f t="shared" si="628"/>
        <v>0</v>
      </c>
      <c r="S533" s="37">
        <f t="shared" si="629"/>
        <v>0</v>
      </c>
      <c r="T533" s="37">
        <f t="shared" si="630"/>
        <v>0</v>
      </c>
      <c r="U533" s="37">
        <f t="shared" si="575"/>
        <v>2018</v>
      </c>
      <c r="V533" s="37">
        <f t="shared" ref="V533:X533" si="648">U533-1</f>
        <v>2017</v>
      </c>
      <c r="W533" s="37">
        <f t="shared" si="648"/>
        <v>2016</v>
      </c>
      <c r="X533" s="37">
        <f t="shared" si="648"/>
        <v>2015</v>
      </c>
      <c r="Y533" s="39"/>
      <c r="Z533" s="62" t="e">
        <f>IFERROR(IF($B533=0,#N/A,AVERAGEIFS(INDEX(DATOS,0,$C533),INDEX(DATOS,0,$C533),"&lt;&gt;#N/D",INDEX(DATOS,0,$L$2),0,INDEX(DATOS,0,$M$2),1,INDEX(DATOS,0,$N$2),U533,INDEX(DATOS,0,$O$2),$D533)),#N/A)</f>
        <v>#N/A</v>
      </c>
      <c r="AA533" s="62" t="e">
        <f>IFERROR(IF($B533=0,#N/A,AVERAGEIFS(INDEX(DATOS,0,$C533),INDEX(DATOS,0,$C533),"&lt;&gt;#N/D",INDEX(DATOS,0,$L$2),0,INDEX(DATOS,0,$M$2),1,INDEX(DATOS,0,$N$2),V533,INDEX(DATOS,0,$O$2),$D533)),#N/A)</f>
        <v>#N/A</v>
      </c>
      <c r="AB533" s="62" t="e">
        <f>IFERROR(IF($B533=0,#N/A,AVERAGEIFS(INDEX(DATOS,0,$C533),INDEX(DATOS,0,$C533),"&lt;&gt;#N/D",INDEX(DATOS,0,$L$2),0,INDEX(DATOS,0,$M$2),1,INDEX(DATOS,0,$N$2),W533,INDEX(DATOS,0,$O$2),$D533)),#N/A)</f>
        <v>#N/A</v>
      </c>
      <c r="AC533" s="62" t="e">
        <f>IFERROR(IF($B533=0,#N/A,AVERAGEIFS(INDEX(DATOS,0,$C533),INDEX(DATOS,0,$C533),"&lt;&gt;#N/D",INDEX(DATOS,0,$L$2),0,INDEX(DATOS,0,$M$2),1,INDEX(DATOS,0,$N$2),X533,INDEX(DATOS,0,$O$2),$D533)),#N/A)</f>
        <v>#N/A</v>
      </c>
      <c r="AD533" s="33"/>
      <c r="AE533" s="40" t="e">
        <f>IFERROR(IF(ISNA(Z533),#N/A,IF(I533=0,0,_xlfn.STDEV.P($Z533:Z533)/I533*100)),#N/A)</f>
        <v>#N/A</v>
      </c>
      <c r="AF533" s="40" t="e">
        <f>IFERROR(IF(ISNA(AA533),#N/A,IF(J533=0,0,_xlfn.STDEV.P($Z533:AA533)/J533*100)),#N/A)</f>
        <v>#N/A</v>
      </c>
      <c r="AG533" s="40" t="e">
        <f>IFERROR(IF(ISNA(AB533),#N/A,IF(K533=0,0,_xlfn.STDEV.P($Z533:AB533)/K533*100)),#N/A)</f>
        <v>#N/A</v>
      </c>
      <c r="AH533" s="40" t="e">
        <f>IFERROR(IF(ISNA(AC533),#N/A,IF(L533=0,0,_xlfn.STDEV.P($Z533:AC533)/L533*100)),#N/A)</f>
        <v>#N/A</v>
      </c>
      <c r="AI533" s="40"/>
    </row>
    <row r="534" spans="1:35" x14ac:dyDescent="0.35">
      <c r="A534">
        <f t="shared" si="577"/>
        <v>128</v>
      </c>
      <c r="B534" s="35">
        <f t="array" ref="B534">IF(B533=0,0,MIN(IF(INDEX(DATOS,0,$N$2)=$U534,IF(ISNUMBER(INDEX(DATOS,0,$C534)),IF(INDEX(DATOS,0,$L$2)=0,IF(INDEX(DATOS,0,$M$2)=1,IF(ISNA(MATCH(INDEX(DATOS,0,$O$2),IF($E$7:E533=E534,$D$7:D533),0)),INDEX(DATOS,0,$K$2))))))))</f>
        <v>0</v>
      </c>
      <c r="C534" s="32">
        <f t="shared" si="578"/>
        <v>20</v>
      </c>
      <c r="D534" s="34" t="str">
        <f>IF($B534=0,"--",INDEX(DATOS,$B534,O$2))</f>
        <v>--</v>
      </c>
      <c r="E534" s="64" t="s">
        <v>1</v>
      </c>
      <c r="F534" s="36" t="str">
        <f t="shared" si="608"/>
        <v>--</v>
      </c>
      <c r="G534" s="109" t="e">
        <f>VLOOKUP($D534,LOC_UNICOS,G$2,0)</f>
        <v>#N/A</v>
      </c>
      <c r="H534" s="109" t="e">
        <f>VLOOKUP($D534,LOC_UNICOS,H$2,0)</f>
        <v>#N/A</v>
      </c>
      <c r="I534" s="38">
        <f t="array" ref="I534">IF($B534=0,-999,IF(COUNTIFS($Z534:Z534,#N/A)&gt;0,-999,AVERAGE($Z534:Z534)))</f>
        <v>-999</v>
      </c>
      <c r="J534" s="38">
        <f t="array" ref="J534">IF($B534=0,-999,IF(COUNTIFS($Z534:AA534,#N/A)&gt;0,-999,AVERAGE($Z534:AA534)))</f>
        <v>-999</v>
      </c>
      <c r="K534" s="38">
        <f t="array" ref="K534">IF($B534=0,-999,IF(COUNTIFS($Z534:AB534,#N/A)&gt;0,-999,AVERAGE($Z534:AB534)))</f>
        <v>-999</v>
      </c>
      <c r="L534" s="38">
        <f t="array" ref="L534">IF($B534=0,-999,IF(COUNTIFS($Z534:AC534,#N/A)&gt;0,-999,AVERAGE($Z534:AC534)))</f>
        <v>-999</v>
      </c>
      <c r="M534" s="38">
        <f t="shared" si="616"/>
        <v>-999</v>
      </c>
      <c r="N534" s="38">
        <f t="shared" si="638"/>
        <v>-999</v>
      </c>
      <c r="O534" s="38">
        <f t="shared" si="639"/>
        <v>-999</v>
      </c>
      <c r="P534" s="38">
        <f t="shared" si="640"/>
        <v>-999</v>
      </c>
      <c r="Q534" s="37">
        <f t="shared" si="574"/>
        <v>0</v>
      </c>
      <c r="R534" s="37">
        <f t="shared" si="628"/>
        <v>0</v>
      </c>
      <c r="S534" s="37">
        <f t="shared" si="629"/>
        <v>0</v>
      </c>
      <c r="T534" s="37">
        <f t="shared" si="630"/>
        <v>0</v>
      </c>
      <c r="U534" s="37">
        <f t="shared" si="575"/>
        <v>2018</v>
      </c>
      <c r="V534" s="37">
        <f t="shared" ref="V534:X534" si="649">U534-1</f>
        <v>2017</v>
      </c>
      <c r="W534" s="37">
        <f t="shared" si="649"/>
        <v>2016</v>
      </c>
      <c r="X534" s="37">
        <f t="shared" si="649"/>
        <v>2015</v>
      </c>
      <c r="Y534" s="39"/>
      <c r="Z534" s="62" t="e">
        <f>IFERROR(IF($B534=0,#N/A,AVERAGEIFS(INDEX(DATOS,0,$C534),INDEX(DATOS,0,$C534),"&lt;&gt;#N/D",INDEX(DATOS,0,$L$2),0,INDEX(DATOS,0,$M$2),1,INDEX(DATOS,0,$N$2),U534,INDEX(DATOS,0,$O$2),$D534)),#N/A)</f>
        <v>#N/A</v>
      </c>
      <c r="AA534" s="62" t="e">
        <f>IFERROR(IF($B534=0,#N/A,AVERAGEIFS(INDEX(DATOS,0,$C534),INDEX(DATOS,0,$C534),"&lt;&gt;#N/D",INDEX(DATOS,0,$L$2),0,INDEX(DATOS,0,$M$2),1,INDEX(DATOS,0,$N$2),V534,INDEX(DATOS,0,$O$2),$D534)),#N/A)</f>
        <v>#N/A</v>
      </c>
      <c r="AB534" s="62" t="e">
        <f>IFERROR(IF($B534=0,#N/A,AVERAGEIFS(INDEX(DATOS,0,$C534),INDEX(DATOS,0,$C534),"&lt;&gt;#N/D",INDEX(DATOS,0,$L$2),0,INDEX(DATOS,0,$M$2),1,INDEX(DATOS,0,$N$2),W534,INDEX(DATOS,0,$O$2),$D534)),#N/A)</f>
        <v>#N/A</v>
      </c>
      <c r="AC534" s="62" t="e">
        <f>IFERROR(IF($B534=0,#N/A,AVERAGEIFS(INDEX(DATOS,0,$C534),INDEX(DATOS,0,$C534),"&lt;&gt;#N/D",INDEX(DATOS,0,$L$2),0,INDEX(DATOS,0,$M$2),1,INDEX(DATOS,0,$N$2),X534,INDEX(DATOS,0,$O$2),$D534)),#N/A)</f>
        <v>#N/A</v>
      </c>
      <c r="AD534" s="33"/>
      <c r="AE534" s="40" t="e">
        <f>IFERROR(IF(ISNA(Z534),#N/A,IF(I534=0,0,_xlfn.STDEV.P($Z534:Z534)/I534*100)),#N/A)</f>
        <v>#N/A</v>
      </c>
      <c r="AF534" s="40" t="e">
        <f>IFERROR(IF(ISNA(AA534),#N/A,IF(J534=0,0,_xlfn.STDEV.P($Z534:AA534)/J534*100)),#N/A)</f>
        <v>#N/A</v>
      </c>
      <c r="AG534" s="40" t="e">
        <f>IFERROR(IF(ISNA(AB534),#N/A,IF(K534=0,0,_xlfn.STDEV.P($Z534:AB534)/K534*100)),#N/A)</f>
        <v>#N/A</v>
      </c>
      <c r="AH534" s="40" t="e">
        <f>IFERROR(IF(ISNA(AC534),#N/A,IF(L534=0,0,_xlfn.STDEV.P($Z534:AC534)/L534*100)),#N/A)</f>
        <v>#N/A</v>
      </c>
      <c r="AI534" s="40"/>
    </row>
    <row r="535" spans="1:35" x14ac:dyDescent="0.35">
      <c r="A535">
        <f t="shared" si="577"/>
        <v>129</v>
      </c>
      <c r="B535" s="35">
        <f t="array" ref="B535">IF(B534=0,0,MIN(IF(INDEX(DATOS,0,$N$2)=$U535,IF(ISNUMBER(INDEX(DATOS,0,$C535)),IF(INDEX(DATOS,0,$L$2)=0,IF(INDEX(DATOS,0,$M$2)=1,IF(ISNA(MATCH(INDEX(DATOS,0,$O$2),IF($E$7:E534=E535,$D$7:D534),0)),INDEX(DATOS,0,$K$2))))))))</f>
        <v>0</v>
      </c>
      <c r="C535" s="32">
        <f t="shared" si="578"/>
        <v>20</v>
      </c>
      <c r="D535" s="34" t="str">
        <f>IF($B535=0,"--",INDEX(DATOS,$B535,O$2))</f>
        <v>--</v>
      </c>
      <c r="E535" s="64" t="s">
        <v>1</v>
      </c>
      <c r="F535" s="36" t="str">
        <f t="shared" si="608"/>
        <v>--</v>
      </c>
      <c r="G535" s="109" t="e">
        <f>VLOOKUP($D535,LOC_UNICOS,G$2,0)</f>
        <v>#N/A</v>
      </c>
      <c r="H535" s="109" t="e">
        <f>VLOOKUP($D535,LOC_UNICOS,H$2,0)</f>
        <v>#N/A</v>
      </c>
      <c r="I535" s="38">
        <f t="array" ref="I535">IF($B535=0,-999,IF(COUNTIFS($Z535:Z535,#N/A)&gt;0,-999,AVERAGE($Z535:Z535)))</f>
        <v>-999</v>
      </c>
      <c r="J535" s="38">
        <f t="array" ref="J535">IF($B535=0,-999,IF(COUNTIFS($Z535:AA535,#N/A)&gt;0,-999,AVERAGE($Z535:AA535)))</f>
        <v>-999</v>
      </c>
      <c r="K535" s="38">
        <f t="array" ref="K535">IF($B535=0,-999,IF(COUNTIFS($Z535:AB535,#N/A)&gt;0,-999,AVERAGE($Z535:AB535)))</f>
        <v>-999</v>
      </c>
      <c r="L535" s="38">
        <f t="array" ref="L535">IF($B535=0,-999,IF(COUNTIFS($Z535:AC535,#N/A)&gt;0,-999,AVERAGE($Z535:AC535)))</f>
        <v>-999</v>
      </c>
      <c r="M535" s="38">
        <f t="shared" si="616"/>
        <v>-999</v>
      </c>
      <c r="N535" s="38">
        <f t="shared" si="638"/>
        <v>-999</v>
      </c>
      <c r="O535" s="38">
        <f t="shared" si="639"/>
        <v>-999</v>
      </c>
      <c r="P535" s="38">
        <f t="shared" si="640"/>
        <v>-999</v>
      </c>
      <c r="Q535" s="37">
        <f t="shared" si="574"/>
        <v>0</v>
      </c>
      <c r="R535" s="37">
        <f t="shared" si="628"/>
        <v>0</v>
      </c>
      <c r="S535" s="37">
        <f t="shared" si="629"/>
        <v>0</v>
      </c>
      <c r="T535" s="37">
        <f t="shared" si="630"/>
        <v>0</v>
      </c>
      <c r="U535" s="37">
        <f t="shared" si="575"/>
        <v>2018</v>
      </c>
      <c r="V535" s="37">
        <f t="shared" ref="V535:X535" si="650">U535-1</f>
        <v>2017</v>
      </c>
      <c r="W535" s="37">
        <f t="shared" si="650"/>
        <v>2016</v>
      </c>
      <c r="X535" s="37">
        <f t="shared" si="650"/>
        <v>2015</v>
      </c>
      <c r="Y535" s="39"/>
      <c r="Z535" s="62" t="e">
        <f>IFERROR(IF($B535=0,#N/A,AVERAGEIFS(INDEX(DATOS,0,$C535),INDEX(DATOS,0,$C535),"&lt;&gt;#N/D",INDEX(DATOS,0,$L$2),0,INDEX(DATOS,0,$M$2),1,INDEX(DATOS,0,$N$2),U535,INDEX(DATOS,0,$O$2),$D535)),#N/A)</f>
        <v>#N/A</v>
      </c>
      <c r="AA535" s="62" t="e">
        <f>IFERROR(IF($B535=0,#N/A,AVERAGEIFS(INDEX(DATOS,0,$C535),INDEX(DATOS,0,$C535),"&lt;&gt;#N/D",INDEX(DATOS,0,$L$2),0,INDEX(DATOS,0,$M$2),1,INDEX(DATOS,0,$N$2),V535,INDEX(DATOS,0,$O$2),$D535)),#N/A)</f>
        <v>#N/A</v>
      </c>
      <c r="AB535" s="62" t="e">
        <f>IFERROR(IF($B535=0,#N/A,AVERAGEIFS(INDEX(DATOS,0,$C535),INDEX(DATOS,0,$C535),"&lt;&gt;#N/D",INDEX(DATOS,0,$L$2),0,INDEX(DATOS,0,$M$2),1,INDEX(DATOS,0,$N$2),W535,INDEX(DATOS,0,$O$2),$D535)),#N/A)</f>
        <v>#N/A</v>
      </c>
      <c r="AC535" s="62" t="e">
        <f>IFERROR(IF($B535=0,#N/A,AVERAGEIFS(INDEX(DATOS,0,$C535),INDEX(DATOS,0,$C535),"&lt;&gt;#N/D",INDEX(DATOS,0,$L$2),0,INDEX(DATOS,0,$M$2),1,INDEX(DATOS,0,$N$2),X535,INDEX(DATOS,0,$O$2),$D535)),#N/A)</f>
        <v>#N/A</v>
      </c>
      <c r="AD535" s="33"/>
      <c r="AE535" s="40" t="e">
        <f>IFERROR(IF(ISNA(Z535),#N/A,IF(I535=0,0,_xlfn.STDEV.P($Z535:Z535)/I535*100)),#N/A)</f>
        <v>#N/A</v>
      </c>
      <c r="AF535" s="40" t="e">
        <f>IFERROR(IF(ISNA(AA535),#N/A,IF(J535=0,0,_xlfn.STDEV.P($Z535:AA535)/J535*100)),#N/A)</f>
        <v>#N/A</v>
      </c>
      <c r="AG535" s="40" t="e">
        <f>IFERROR(IF(ISNA(AB535),#N/A,IF(K535=0,0,_xlfn.STDEV.P($Z535:AB535)/K535*100)),#N/A)</f>
        <v>#N/A</v>
      </c>
      <c r="AH535" s="40" t="e">
        <f>IFERROR(IF(ISNA(AC535),#N/A,IF(L535=0,0,_xlfn.STDEV.P($Z535:AC535)/L535*100)),#N/A)</f>
        <v>#N/A</v>
      </c>
      <c r="AI535" s="40"/>
    </row>
    <row r="536" spans="1:35" x14ac:dyDescent="0.35">
      <c r="A536">
        <f t="shared" si="577"/>
        <v>130</v>
      </c>
      <c r="B536" s="35">
        <f t="array" ref="B536">IF(B535=0,0,MIN(IF(INDEX(DATOS,0,$N$2)=$U536,IF(ISNUMBER(INDEX(DATOS,0,$C536)),IF(INDEX(DATOS,0,$L$2)=0,IF(INDEX(DATOS,0,$M$2)=1,IF(ISNA(MATCH(INDEX(DATOS,0,$O$2),IF($E$7:E535=E536,$D$7:D535),0)),INDEX(DATOS,0,$K$2))))))))</f>
        <v>0</v>
      </c>
      <c r="C536" s="32">
        <f t="shared" si="578"/>
        <v>20</v>
      </c>
      <c r="D536" s="34" t="str">
        <f>IF($B536=0,"--",INDEX(DATOS,$B536,O$2))</f>
        <v>--</v>
      </c>
      <c r="E536" s="64" t="s">
        <v>1</v>
      </c>
      <c r="F536" s="36" t="str">
        <f t="shared" si="608"/>
        <v>--</v>
      </c>
      <c r="G536" s="109" t="e">
        <f>VLOOKUP($D536,LOC_UNICOS,G$2,0)</f>
        <v>#N/A</v>
      </c>
      <c r="H536" s="109" t="e">
        <f>VLOOKUP($D536,LOC_UNICOS,H$2,0)</f>
        <v>#N/A</v>
      </c>
      <c r="I536" s="38">
        <f t="array" ref="I536">IF($B536=0,-999,IF(COUNTIFS($Z536:Z536,#N/A)&gt;0,-999,AVERAGE($Z536:Z536)))</f>
        <v>-999</v>
      </c>
      <c r="J536" s="38">
        <f t="array" ref="J536">IF($B536=0,-999,IF(COUNTIFS($Z536:AA536,#N/A)&gt;0,-999,AVERAGE($Z536:AA536)))</f>
        <v>-999</v>
      </c>
      <c r="K536" s="38">
        <f t="array" ref="K536">IF($B536=0,-999,IF(COUNTIFS($Z536:AB536,#N/A)&gt;0,-999,AVERAGE($Z536:AB536)))</f>
        <v>-999</v>
      </c>
      <c r="L536" s="38">
        <f t="array" ref="L536">IF($B536=0,-999,IF(COUNTIFS($Z536:AC536,#N/A)&gt;0,-999,AVERAGE($Z536:AC536)))</f>
        <v>-999</v>
      </c>
      <c r="M536" s="38">
        <f t="shared" si="616"/>
        <v>-999</v>
      </c>
      <c r="N536" s="38">
        <f t="shared" si="638"/>
        <v>-999</v>
      </c>
      <c r="O536" s="38">
        <f t="shared" si="639"/>
        <v>-999</v>
      </c>
      <c r="P536" s="38">
        <f t="shared" si="640"/>
        <v>-999</v>
      </c>
      <c r="Q536" s="37">
        <f t="shared" ref="Q536:Q599" si="651">IF($B536=0,0,IF(I536=-999,0,IF($D536="--",0,1)))</f>
        <v>0</v>
      </c>
      <c r="R536" s="37">
        <f t="shared" si="628"/>
        <v>0</v>
      </c>
      <c r="S536" s="37">
        <f t="shared" si="629"/>
        <v>0</v>
      </c>
      <c r="T536" s="37">
        <f t="shared" si="630"/>
        <v>0</v>
      </c>
      <c r="U536" s="37">
        <f t="shared" ref="U536:U599" si="652">$B$1</f>
        <v>2018</v>
      </c>
      <c r="V536" s="37">
        <f t="shared" ref="V536:X536" si="653">U536-1</f>
        <v>2017</v>
      </c>
      <c r="W536" s="37">
        <f t="shared" si="653"/>
        <v>2016</v>
      </c>
      <c r="X536" s="37">
        <f t="shared" si="653"/>
        <v>2015</v>
      </c>
      <c r="Y536" s="39"/>
      <c r="Z536" s="62" t="e">
        <f>IFERROR(IF($B536=0,#N/A,AVERAGEIFS(INDEX(DATOS,0,$C536),INDEX(DATOS,0,$C536),"&lt;&gt;#N/D",INDEX(DATOS,0,$L$2),0,INDEX(DATOS,0,$M$2),1,INDEX(DATOS,0,$N$2),U536,INDEX(DATOS,0,$O$2),$D536)),#N/A)</f>
        <v>#N/A</v>
      </c>
      <c r="AA536" s="62" t="e">
        <f>IFERROR(IF($B536=0,#N/A,AVERAGEIFS(INDEX(DATOS,0,$C536),INDEX(DATOS,0,$C536),"&lt;&gt;#N/D",INDEX(DATOS,0,$L$2),0,INDEX(DATOS,0,$M$2),1,INDEX(DATOS,0,$N$2),V536,INDEX(DATOS,0,$O$2),$D536)),#N/A)</f>
        <v>#N/A</v>
      </c>
      <c r="AB536" s="62" t="e">
        <f>IFERROR(IF($B536=0,#N/A,AVERAGEIFS(INDEX(DATOS,0,$C536),INDEX(DATOS,0,$C536),"&lt;&gt;#N/D",INDEX(DATOS,0,$L$2),0,INDEX(DATOS,0,$M$2),1,INDEX(DATOS,0,$N$2),W536,INDEX(DATOS,0,$O$2),$D536)),#N/A)</f>
        <v>#N/A</v>
      </c>
      <c r="AC536" s="62" t="e">
        <f>IFERROR(IF($B536=0,#N/A,AVERAGEIFS(INDEX(DATOS,0,$C536),INDEX(DATOS,0,$C536),"&lt;&gt;#N/D",INDEX(DATOS,0,$L$2),0,INDEX(DATOS,0,$M$2),1,INDEX(DATOS,0,$N$2),X536,INDEX(DATOS,0,$O$2),$D536)),#N/A)</f>
        <v>#N/A</v>
      </c>
      <c r="AD536" s="33"/>
      <c r="AE536" s="40" t="e">
        <f>IFERROR(IF(ISNA(Z536),#N/A,IF(I536=0,0,_xlfn.STDEV.P($Z536:Z536)/I536*100)),#N/A)</f>
        <v>#N/A</v>
      </c>
      <c r="AF536" s="40" t="e">
        <f>IFERROR(IF(ISNA(AA536),#N/A,IF(J536=0,0,_xlfn.STDEV.P($Z536:AA536)/J536*100)),#N/A)</f>
        <v>#N/A</v>
      </c>
      <c r="AG536" s="40" t="e">
        <f>IFERROR(IF(ISNA(AB536),#N/A,IF(K536=0,0,_xlfn.STDEV.P($Z536:AB536)/K536*100)),#N/A)</f>
        <v>#N/A</v>
      </c>
      <c r="AH536" s="40" t="e">
        <f>IFERROR(IF(ISNA(AC536),#N/A,IF(L536=0,0,_xlfn.STDEV.P($Z536:AC536)/L536*100)),#N/A)</f>
        <v>#N/A</v>
      </c>
      <c r="AI536" s="40"/>
    </row>
    <row r="537" spans="1:35" x14ac:dyDescent="0.35">
      <c r="A537">
        <f t="shared" ref="A537:A600" si="654">A536+1</f>
        <v>131</v>
      </c>
      <c r="B537" s="35">
        <f t="array" ref="B537">IF(B536=0,0,MIN(IF(INDEX(DATOS,0,$N$2)=$U537,IF(ISNUMBER(INDEX(DATOS,0,$C537)),IF(INDEX(DATOS,0,$L$2)=0,IF(INDEX(DATOS,0,$M$2)=1,IF(ISNA(MATCH(INDEX(DATOS,0,$O$2),IF($E$7:E536=E537,$D$7:D536),0)),INDEX(DATOS,0,$K$2))))))))</f>
        <v>0</v>
      </c>
      <c r="C537" s="32">
        <f t="shared" ref="C537:C600" si="655">MATCH(E537,INDEX(DATOS,1,),0)</f>
        <v>20</v>
      </c>
      <c r="D537" s="34" t="str">
        <f>IF($B537=0,"--",INDEX(DATOS,$B537,O$2))</f>
        <v>--</v>
      </c>
      <c r="E537" s="64" t="s">
        <v>1</v>
      </c>
      <c r="F537" s="36" t="str">
        <f t="shared" si="608"/>
        <v>--</v>
      </c>
      <c r="G537" s="109" t="e">
        <f>VLOOKUP($D537,LOC_UNICOS,G$2,0)</f>
        <v>#N/A</v>
      </c>
      <c r="H537" s="109" t="e">
        <f>VLOOKUP($D537,LOC_UNICOS,H$2,0)</f>
        <v>#N/A</v>
      </c>
      <c r="I537" s="38">
        <f t="array" ref="I537">IF($B537=0,-999,IF(COUNTIFS($Z537:Z537,#N/A)&gt;0,-999,AVERAGE($Z537:Z537)))</f>
        <v>-999</v>
      </c>
      <c r="J537" s="38">
        <f t="array" ref="J537">IF($B537=0,-999,IF(COUNTIFS($Z537:AA537,#N/A)&gt;0,-999,AVERAGE($Z537:AA537)))</f>
        <v>-999</v>
      </c>
      <c r="K537" s="38">
        <f t="array" ref="K537">IF($B537=0,-999,IF(COUNTIFS($Z537:AB537,#N/A)&gt;0,-999,AVERAGE($Z537:AB537)))</f>
        <v>-999</v>
      </c>
      <c r="L537" s="38">
        <f t="array" ref="L537">IF($B537=0,-999,IF(COUNTIFS($Z537:AC537,#N/A)&gt;0,-999,AVERAGE($Z537:AC537)))</f>
        <v>-999</v>
      </c>
      <c r="M537" s="38">
        <f t="shared" si="616"/>
        <v>-999</v>
      </c>
      <c r="N537" s="38">
        <f t="shared" si="638"/>
        <v>-999</v>
      </c>
      <c r="O537" s="38">
        <f t="shared" si="639"/>
        <v>-999</v>
      </c>
      <c r="P537" s="38">
        <f t="shared" si="640"/>
        <v>-999</v>
      </c>
      <c r="Q537" s="37">
        <f t="shared" si="651"/>
        <v>0</v>
      </c>
      <c r="R537" s="37">
        <f t="shared" si="628"/>
        <v>0</v>
      </c>
      <c r="S537" s="37">
        <f t="shared" si="629"/>
        <v>0</v>
      </c>
      <c r="T537" s="37">
        <f t="shared" si="630"/>
        <v>0</v>
      </c>
      <c r="U537" s="37">
        <f t="shared" si="652"/>
        <v>2018</v>
      </c>
      <c r="V537" s="37">
        <f t="shared" ref="V537:X537" si="656">U537-1</f>
        <v>2017</v>
      </c>
      <c r="W537" s="37">
        <f t="shared" si="656"/>
        <v>2016</v>
      </c>
      <c r="X537" s="37">
        <f t="shared" si="656"/>
        <v>2015</v>
      </c>
      <c r="Y537" s="39"/>
      <c r="Z537" s="62" t="e">
        <f>IFERROR(IF($B537=0,#N/A,AVERAGEIFS(INDEX(DATOS,0,$C537),INDEX(DATOS,0,$C537),"&lt;&gt;#N/D",INDEX(DATOS,0,$L$2),0,INDEX(DATOS,0,$M$2),1,INDEX(DATOS,0,$N$2),U537,INDEX(DATOS,0,$O$2),$D537)),#N/A)</f>
        <v>#N/A</v>
      </c>
      <c r="AA537" s="62" t="e">
        <f>IFERROR(IF($B537=0,#N/A,AVERAGEIFS(INDEX(DATOS,0,$C537),INDEX(DATOS,0,$C537),"&lt;&gt;#N/D",INDEX(DATOS,0,$L$2),0,INDEX(DATOS,0,$M$2),1,INDEX(DATOS,0,$N$2),V537,INDEX(DATOS,0,$O$2),$D537)),#N/A)</f>
        <v>#N/A</v>
      </c>
      <c r="AB537" s="62" t="e">
        <f>IFERROR(IF($B537=0,#N/A,AVERAGEIFS(INDEX(DATOS,0,$C537),INDEX(DATOS,0,$C537),"&lt;&gt;#N/D",INDEX(DATOS,0,$L$2),0,INDEX(DATOS,0,$M$2),1,INDEX(DATOS,0,$N$2),W537,INDEX(DATOS,0,$O$2),$D537)),#N/A)</f>
        <v>#N/A</v>
      </c>
      <c r="AC537" s="62" t="e">
        <f>IFERROR(IF($B537=0,#N/A,AVERAGEIFS(INDEX(DATOS,0,$C537),INDEX(DATOS,0,$C537),"&lt;&gt;#N/D",INDEX(DATOS,0,$L$2),0,INDEX(DATOS,0,$M$2),1,INDEX(DATOS,0,$N$2),X537,INDEX(DATOS,0,$O$2),$D537)),#N/A)</f>
        <v>#N/A</v>
      </c>
      <c r="AD537" s="33"/>
      <c r="AE537" s="40" t="e">
        <f>IFERROR(IF(ISNA(Z537),#N/A,IF(I537=0,0,_xlfn.STDEV.P($Z537:Z537)/I537*100)),#N/A)</f>
        <v>#N/A</v>
      </c>
      <c r="AF537" s="40" t="e">
        <f>IFERROR(IF(ISNA(AA537),#N/A,IF(J537=0,0,_xlfn.STDEV.P($Z537:AA537)/J537*100)),#N/A)</f>
        <v>#N/A</v>
      </c>
      <c r="AG537" s="40" t="e">
        <f>IFERROR(IF(ISNA(AB537),#N/A,IF(K537=0,0,_xlfn.STDEV.P($Z537:AB537)/K537*100)),#N/A)</f>
        <v>#N/A</v>
      </c>
      <c r="AH537" s="40" t="e">
        <f>IFERROR(IF(ISNA(AC537),#N/A,IF(L537=0,0,_xlfn.STDEV.P($Z537:AC537)/L537*100)),#N/A)</f>
        <v>#N/A</v>
      </c>
      <c r="AI537" s="40"/>
    </row>
    <row r="538" spans="1:35" x14ac:dyDescent="0.35">
      <c r="A538">
        <f t="shared" si="654"/>
        <v>132</v>
      </c>
      <c r="B538" s="35">
        <f t="array" ref="B538">IF(B537=0,0,MIN(IF(INDEX(DATOS,0,$N$2)=$U538,IF(ISNUMBER(INDEX(DATOS,0,$C538)),IF(INDEX(DATOS,0,$L$2)=0,IF(INDEX(DATOS,0,$M$2)=1,IF(ISNA(MATCH(INDEX(DATOS,0,$O$2),IF($E$7:E537=E538,$D$7:D537),0)),INDEX(DATOS,0,$K$2))))))))</f>
        <v>0</v>
      </c>
      <c r="C538" s="32">
        <f t="shared" si="655"/>
        <v>20</v>
      </c>
      <c r="D538" s="34" t="str">
        <f>IF($B538=0,"--",INDEX(DATOS,$B538,O$2))</f>
        <v>--</v>
      </c>
      <c r="E538" s="64" t="s">
        <v>1</v>
      </c>
      <c r="F538" s="36" t="str">
        <f t="shared" si="608"/>
        <v>--</v>
      </c>
      <c r="G538" s="109" t="e">
        <f>VLOOKUP($D538,LOC_UNICOS,G$2,0)</f>
        <v>#N/A</v>
      </c>
      <c r="H538" s="109" t="e">
        <f>VLOOKUP($D538,LOC_UNICOS,H$2,0)</f>
        <v>#N/A</v>
      </c>
      <c r="I538" s="38">
        <f t="array" ref="I538">IF($B538=0,-999,IF(COUNTIFS($Z538:Z538,#N/A)&gt;0,-999,AVERAGE($Z538:Z538)))</f>
        <v>-999</v>
      </c>
      <c r="J538" s="38">
        <f t="array" ref="J538">IF($B538=0,-999,IF(COUNTIFS($Z538:AA538,#N/A)&gt;0,-999,AVERAGE($Z538:AA538)))</f>
        <v>-999</v>
      </c>
      <c r="K538" s="38">
        <f t="array" ref="K538">IF($B538=0,-999,IF(COUNTIFS($Z538:AB538,#N/A)&gt;0,-999,AVERAGE($Z538:AB538)))</f>
        <v>-999</v>
      </c>
      <c r="L538" s="38">
        <f t="array" ref="L538">IF($B538=0,-999,IF(COUNTIFS($Z538:AC538,#N/A)&gt;0,-999,AVERAGE($Z538:AC538)))</f>
        <v>-999</v>
      </c>
      <c r="M538" s="38">
        <f t="shared" si="616"/>
        <v>-999</v>
      </c>
      <c r="N538" s="38">
        <f t="shared" si="638"/>
        <v>-999</v>
      </c>
      <c r="O538" s="38">
        <f t="shared" si="639"/>
        <v>-999</v>
      </c>
      <c r="P538" s="38">
        <f t="shared" si="640"/>
        <v>-999</v>
      </c>
      <c r="Q538" s="37">
        <f t="shared" si="651"/>
        <v>0</v>
      </c>
      <c r="R538" s="37">
        <f t="shared" si="628"/>
        <v>0</v>
      </c>
      <c r="S538" s="37">
        <f t="shared" si="629"/>
        <v>0</v>
      </c>
      <c r="T538" s="37">
        <f t="shared" si="630"/>
        <v>0</v>
      </c>
      <c r="U538" s="37">
        <f t="shared" si="652"/>
        <v>2018</v>
      </c>
      <c r="V538" s="37">
        <f t="shared" ref="V538:X538" si="657">U538-1</f>
        <v>2017</v>
      </c>
      <c r="W538" s="37">
        <f t="shared" si="657"/>
        <v>2016</v>
      </c>
      <c r="X538" s="37">
        <f t="shared" si="657"/>
        <v>2015</v>
      </c>
      <c r="Y538" s="39"/>
      <c r="Z538" s="62" t="e">
        <f>IFERROR(IF($B538=0,#N/A,AVERAGEIFS(INDEX(DATOS,0,$C538),INDEX(DATOS,0,$C538),"&lt;&gt;#N/D",INDEX(DATOS,0,$L$2),0,INDEX(DATOS,0,$M$2),1,INDEX(DATOS,0,$N$2),U538,INDEX(DATOS,0,$O$2),$D538)),#N/A)</f>
        <v>#N/A</v>
      </c>
      <c r="AA538" s="62" t="e">
        <f>IFERROR(IF($B538=0,#N/A,AVERAGEIFS(INDEX(DATOS,0,$C538),INDEX(DATOS,0,$C538),"&lt;&gt;#N/D",INDEX(DATOS,0,$L$2),0,INDEX(DATOS,0,$M$2),1,INDEX(DATOS,0,$N$2),V538,INDEX(DATOS,0,$O$2),$D538)),#N/A)</f>
        <v>#N/A</v>
      </c>
      <c r="AB538" s="62" t="e">
        <f>IFERROR(IF($B538=0,#N/A,AVERAGEIFS(INDEX(DATOS,0,$C538),INDEX(DATOS,0,$C538),"&lt;&gt;#N/D",INDEX(DATOS,0,$L$2),0,INDEX(DATOS,0,$M$2),1,INDEX(DATOS,0,$N$2),W538,INDEX(DATOS,0,$O$2),$D538)),#N/A)</f>
        <v>#N/A</v>
      </c>
      <c r="AC538" s="62" t="e">
        <f>IFERROR(IF($B538=0,#N/A,AVERAGEIFS(INDEX(DATOS,0,$C538),INDEX(DATOS,0,$C538),"&lt;&gt;#N/D",INDEX(DATOS,0,$L$2),0,INDEX(DATOS,0,$M$2),1,INDEX(DATOS,0,$N$2),X538,INDEX(DATOS,0,$O$2),$D538)),#N/A)</f>
        <v>#N/A</v>
      </c>
      <c r="AD538" s="33"/>
      <c r="AE538" s="40" t="e">
        <f>IFERROR(IF(ISNA(Z538),#N/A,IF(I538=0,0,_xlfn.STDEV.P($Z538:Z538)/I538*100)),#N/A)</f>
        <v>#N/A</v>
      </c>
      <c r="AF538" s="40" t="e">
        <f>IFERROR(IF(ISNA(AA538),#N/A,IF(J538=0,0,_xlfn.STDEV.P($Z538:AA538)/J538*100)),#N/A)</f>
        <v>#N/A</v>
      </c>
      <c r="AG538" s="40" t="e">
        <f>IFERROR(IF(ISNA(AB538),#N/A,IF(K538=0,0,_xlfn.STDEV.P($Z538:AB538)/K538*100)),#N/A)</f>
        <v>#N/A</v>
      </c>
      <c r="AH538" s="40" t="e">
        <f>IFERROR(IF(ISNA(AC538),#N/A,IF(L538=0,0,_xlfn.STDEV.P($Z538:AC538)/L538*100)),#N/A)</f>
        <v>#N/A</v>
      </c>
      <c r="AI538" s="40"/>
    </row>
    <row r="539" spans="1:35" x14ac:dyDescent="0.35">
      <c r="A539">
        <f t="shared" si="654"/>
        <v>133</v>
      </c>
      <c r="B539" s="35">
        <f t="array" ref="B539">IF(B538=0,0,MIN(IF(INDEX(DATOS,0,$N$2)=$U539,IF(ISNUMBER(INDEX(DATOS,0,$C539)),IF(INDEX(DATOS,0,$L$2)=0,IF(INDEX(DATOS,0,$M$2)=1,IF(ISNA(MATCH(INDEX(DATOS,0,$O$2),IF($E$7:E538=E539,$D$7:D538),0)),INDEX(DATOS,0,$K$2))))))))</f>
        <v>0</v>
      </c>
      <c r="C539" s="32">
        <f t="shared" si="655"/>
        <v>20</v>
      </c>
      <c r="D539" s="34" t="str">
        <f>IF($B539=0,"--",INDEX(DATOS,$B539,O$2))</f>
        <v>--</v>
      </c>
      <c r="E539" s="64" t="s">
        <v>1</v>
      </c>
      <c r="F539" s="36" t="str">
        <f t="shared" si="608"/>
        <v>--</v>
      </c>
      <c r="G539" s="109" t="e">
        <f>VLOOKUP($D539,LOC_UNICOS,G$2,0)</f>
        <v>#N/A</v>
      </c>
      <c r="H539" s="109" t="e">
        <f>VLOOKUP($D539,LOC_UNICOS,H$2,0)</f>
        <v>#N/A</v>
      </c>
      <c r="I539" s="38">
        <f t="array" ref="I539">IF($B539=0,-999,IF(COUNTIFS($Z539:Z539,#N/A)&gt;0,-999,AVERAGE($Z539:Z539)))</f>
        <v>-999</v>
      </c>
      <c r="J539" s="38">
        <f t="array" ref="J539">IF($B539=0,-999,IF(COUNTIFS($Z539:AA539,#N/A)&gt;0,-999,AVERAGE($Z539:AA539)))</f>
        <v>-999</v>
      </c>
      <c r="K539" s="38">
        <f t="array" ref="K539">IF($B539=0,-999,IF(COUNTIFS($Z539:AB539,#N/A)&gt;0,-999,AVERAGE($Z539:AB539)))</f>
        <v>-999</v>
      </c>
      <c r="L539" s="38">
        <f t="array" ref="L539">IF($B539=0,-999,IF(COUNTIFS($Z539:AC539,#N/A)&gt;0,-999,AVERAGE($Z539:AC539)))</f>
        <v>-999</v>
      </c>
      <c r="M539" s="38">
        <f t="shared" si="616"/>
        <v>-999</v>
      </c>
      <c r="N539" s="38">
        <f t="shared" si="638"/>
        <v>-999</v>
      </c>
      <c r="O539" s="38">
        <f t="shared" si="639"/>
        <v>-999</v>
      </c>
      <c r="P539" s="38">
        <f t="shared" si="640"/>
        <v>-999</v>
      </c>
      <c r="Q539" s="37">
        <f t="shared" si="651"/>
        <v>0</v>
      </c>
      <c r="R539" s="37">
        <f t="shared" si="628"/>
        <v>0</v>
      </c>
      <c r="S539" s="37">
        <f t="shared" si="629"/>
        <v>0</v>
      </c>
      <c r="T539" s="37">
        <f t="shared" si="630"/>
        <v>0</v>
      </c>
      <c r="U539" s="37">
        <f t="shared" si="652"/>
        <v>2018</v>
      </c>
      <c r="V539" s="37">
        <f t="shared" ref="V539:X539" si="658">U539-1</f>
        <v>2017</v>
      </c>
      <c r="W539" s="37">
        <f t="shared" si="658"/>
        <v>2016</v>
      </c>
      <c r="X539" s="37">
        <f t="shared" si="658"/>
        <v>2015</v>
      </c>
      <c r="Y539" s="39"/>
      <c r="Z539" s="62" t="e">
        <f>IFERROR(IF($B539=0,#N/A,AVERAGEIFS(INDEX(DATOS,0,$C539),INDEX(DATOS,0,$C539),"&lt;&gt;#N/D",INDEX(DATOS,0,$L$2),0,INDEX(DATOS,0,$M$2),1,INDEX(DATOS,0,$N$2),U539,INDEX(DATOS,0,$O$2),$D539)),#N/A)</f>
        <v>#N/A</v>
      </c>
      <c r="AA539" s="62" t="e">
        <f>IFERROR(IF($B539=0,#N/A,AVERAGEIFS(INDEX(DATOS,0,$C539),INDEX(DATOS,0,$C539),"&lt;&gt;#N/D",INDEX(DATOS,0,$L$2),0,INDEX(DATOS,0,$M$2),1,INDEX(DATOS,0,$N$2),V539,INDEX(DATOS,0,$O$2),$D539)),#N/A)</f>
        <v>#N/A</v>
      </c>
      <c r="AB539" s="62" t="e">
        <f>IFERROR(IF($B539=0,#N/A,AVERAGEIFS(INDEX(DATOS,0,$C539),INDEX(DATOS,0,$C539),"&lt;&gt;#N/D",INDEX(DATOS,0,$L$2),0,INDEX(DATOS,0,$M$2),1,INDEX(DATOS,0,$N$2),W539,INDEX(DATOS,0,$O$2),$D539)),#N/A)</f>
        <v>#N/A</v>
      </c>
      <c r="AC539" s="62" t="e">
        <f>IFERROR(IF($B539=0,#N/A,AVERAGEIFS(INDEX(DATOS,0,$C539),INDEX(DATOS,0,$C539),"&lt;&gt;#N/D",INDEX(DATOS,0,$L$2),0,INDEX(DATOS,0,$M$2),1,INDEX(DATOS,0,$N$2),X539,INDEX(DATOS,0,$O$2),$D539)),#N/A)</f>
        <v>#N/A</v>
      </c>
      <c r="AD539" s="33"/>
      <c r="AE539" s="40" t="e">
        <f>IFERROR(IF(ISNA(Z539),#N/A,IF(I539=0,0,_xlfn.STDEV.P($Z539:Z539)/I539*100)),#N/A)</f>
        <v>#N/A</v>
      </c>
      <c r="AF539" s="40" t="e">
        <f>IFERROR(IF(ISNA(AA539),#N/A,IF(J539=0,0,_xlfn.STDEV.P($Z539:AA539)/J539*100)),#N/A)</f>
        <v>#N/A</v>
      </c>
      <c r="AG539" s="40" t="e">
        <f>IFERROR(IF(ISNA(AB539),#N/A,IF(K539=0,0,_xlfn.STDEV.P($Z539:AB539)/K539*100)),#N/A)</f>
        <v>#N/A</v>
      </c>
      <c r="AH539" s="40" t="e">
        <f>IFERROR(IF(ISNA(AC539),#N/A,IF(L539=0,0,_xlfn.STDEV.P($Z539:AC539)/L539*100)),#N/A)</f>
        <v>#N/A</v>
      </c>
      <c r="AI539" s="40"/>
    </row>
    <row r="540" spans="1:35" x14ac:dyDescent="0.35">
      <c r="A540">
        <f t="shared" si="654"/>
        <v>134</v>
      </c>
      <c r="B540" s="35">
        <f t="array" ref="B540">IF(B539=0,0,MIN(IF(INDEX(DATOS,0,$N$2)=$U540,IF(ISNUMBER(INDEX(DATOS,0,$C540)),IF(INDEX(DATOS,0,$L$2)=0,IF(INDEX(DATOS,0,$M$2)=1,IF(ISNA(MATCH(INDEX(DATOS,0,$O$2),IF($E$7:E539=E540,$D$7:D539),0)),INDEX(DATOS,0,$K$2))))))))</f>
        <v>0</v>
      </c>
      <c r="C540" s="32">
        <f t="shared" si="655"/>
        <v>20</v>
      </c>
      <c r="D540" s="34" t="str">
        <f>IF($B540=0,"--",INDEX(DATOS,$B540,O$2))</f>
        <v>--</v>
      </c>
      <c r="E540" s="64" t="s">
        <v>1</v>
      </c>
      <c r="F540" s="36" t="str">
        <f t="shared" si="608"/>
        <v>--</v>
      </c>
      <c r="G540" s="109" t="e">
        <f>VLOOKUP($D540,LOC_UNICOS,G$2,0)</f>
        <v>#N/A</v>
      </c>
      <c r="H540" s="109" t="e">
        <f>VLOOKUP($D540,LOC_UNICOS,H$2,0)</f>
        <v>#N/A</v>
      </c>
      <c r="I540" s="38">
        <f t="array" ref="I540">IF($B540=0,-999,IF(COUNTIFS($Z540:Z540,#N/A)&gt;0,-999,AVERAGE($Z540:Z540)))</f>
        <v>-999</v>
      </c>
      <c r="J540" s="38">
        <f t="array" ref="J540">IF($B540=0,-999,IF(COUNTIFS($Z540:AA540,#N/A)&gt;0,-999,AVERAGE($Z540:AA540)))</f>
        <v>-999</v>
      </c>
      <c r="K540" s="38">
        <f t="array" ref="K540">IF($B540=0,-999,IF(COUNTIFS($Z540:AB540,#N/A)&gt;0,-999,AVERAGE($Z540:AB540)))</f>
        <v>-999</v>
      </c>
      <c r="L540" s="38">
        <f t="array" ref="L540">IF($B540=0,-999,IF(COUNTIFS($Z540:AC540,#N/A)&gt;0,-999,AVERAGE($Z540:AC540)))</f>
        <v>-999</v>
      </c>
      <c r="M540" s="38">
        <f t="shared" si="616"/>
        <v>-999</v>
      </c>
      <c r="N540" s="38">
        <f t="shared" si="638"/>
        <v>-999</v>
      </c>
      <c r="O540" s="38">
        <f t="shared" si="639"/>
        <v>-999</v>
      </c>
      <c r="P540" s="38">
        <f t="shared" si="640"/>
        <v>-999</v>
      </c>
      <c r="Q540" s="37">
        <f t="shared" si="651"/>
        <v>0</v>
      </c>
      <c r="R540" s="37">
        <f t="shared" si="628"/>
        <v>0</v>
      </c>
      <c r="S540" s="37">
        <f t="shared" si="629"/>
        <v>0</v>
      </c>
      <c r="T540" s="37">
        <f t="shared" si="630"/>
        <v>0</v>
      </c>
      <c r="U540" s="37">
        <f t="shared" si="652"/>
        <v>2018</v>
      </c>
      <c r="V540" s="37">
        <f t="shared" ref="V540:X540" si="659">U540-1</f>
        <v>2017</v>
      </c>
      <c r="W540" s="37">
        <f t="shared" si="659"/>
        <v>2016</v>
      </c>
      <c r="X540" s="37">
        <f t="shared" si="659"/>
        <v>2015</v>
      </c>
      <c r="Y540" s="39"/>
      <c r="Z540" s="62" t="e">
        <f>IFERROR(IF($B540=0,#N/A,AVERAGEIFS(INDEX(DATOS,0,$C540),INDEX(DATOS,0,$C540),"&lt;&gt;#N/D",INDEX(DATOS,0,$L$2),0,INDEX(DATOS,0,$M$2),1,INDEX(DATOS,0,$N$2),U540,INDEX(DATOS,0,$O$2),$D540)),#N/A)</f>
        <v>#N/A</v>
      </c>
      <c r="AA540" s="62" t="e">
        <f>IFERROR(IF($B540=0,#N/A,AVERAGEIFS(INDEX(DATOS,0,$C540),INDEX(DATOS,0,$C540),"&lt;&gt;#N/D",INDEX(DATOS,0,$L$2),0,INDEX(DATOS,0,$M$2),1,INDEX(DATOS,0,$N$2),V540,INDEX(DATOS,0,$O$2),$D540)),#N/A)</f>
        <v>#N/A</v>
      </c>
      <c r="AB540" s="62" t="e">
        <f>IFERROR(IF($B540=0,#N/A,AVERAGEIFS(INDEX(DATOS,0,$C540),INDEX(DATOS,0,$C540),"&lt;&gt;#N/D",INDEX(DATOS,0,$L$2),0,INDEX(DATOS,0,$M$2),1,INDEX(DATOS,0,$N$2),W540,INDEX(DATOS,0,$O$2),$D540)),#N/A)</f>
        <v>#N/A</v>
      </c>
      <c r="AC540" s="62" t="e">
        <f>IFERROR(IF($B540=0,#N/A,AVERAGEIFS(INDEX(DATOS,0,$C540),INDEX(DATOS,0,$C540),"&lt;&gt;#N/D",INDEX(DATOS,0,$L$2),0,INDEX(DATOS,0,$M$2),1,INDEX(DATOS,0,$N$2),X540,INDEX(DATOS,0,$O$2),$D540)),#N/A)</f>
        <v>#N/A</v>
      </c>
      <c r="AD540" s="33"/>
      <c r="AE540" s="40" t="e">
        <f>IFERROR(IF(ISNA(Z540),#N/A,IF(I540=0,0,_xlfn.STDEV.P($Z540:Z540)/I540*100)),#N/A)</f>
        <v>#N/A</v>
      </c>
      <c r="AF540" s="40" t="e">
        <f>IFERROR(IF(ISNA(AA540),#N/A,IF(J540=0,0,_xlfn.STDEV.P($Z540:AA540)/J540*100)),#N/A)</f>
        <v>#N/A</v>
      </c>
      <c r="AG540" s="40" t="e">
        <f>IFERROR(IF(ISNA(AB540),#N/A,IF(K540=0,0,_xlfn.STDEV.P($Z540:AB540)/K540*100)),#N/A)</f>
        <v>#N/A</v>
      </c>
      <c r="AH540" s="40" t="e">
        <f>IFERROR(IF(ISNA(AC540),#N/A,IF(L540=0,0,_xlfn.STDEV.P($Z540:AC540)/L540*100)),#N/A)</f>
        <v>#N/A</v>
      </c>
      <c r="AI540" s="40"/>
    </row>
    <row r="541" spans="1:35" x14ac:dyDescent="0.35">
      <c r="A541">
        <f t="shared" si="654"/>
        <v>135</v>
      </c>
      <c r="B541" s="35">
        <f t="array" ref="B541">IF(B540=0,0,MIN(IF(INDEX(DATOS,0,$N$2)=$U541,IF(ISNUMBER(INDEX(DATOS,0,$C541)),IF(INDEX(DATOS,0,$L$2)=0,IF(INDEX(DATOS,0,$M$2)=1,IF(ISNA(MATCH(INDEX(DATOS,0,$O$2),IF($E$7:E540=E541,$D$7:D540),0)),INDEX(DATOS,0,$K$2))))))))</f>
        <v>0</v>
      </c>
      <c r="C541" s="32">
        <f t="shared" si="655"/>
        <v>20</v>
      </c>
      <c r="D541" s="34" t="str">
        <f>IF($B541=0,"--",INDEX(DATOS,$B541,O$2))</f>
        <v>--</v>
      </c>
      <c r="E541" s="64" t="s">
        <v>1</v>
      </c>
      <c r="F541" s="36" t="str">
        <f t="shared" si="608"/>
        <v>--</v>
      </c>
      <c r="G541" s="109" t="e">
        <f>VLOOKUP($D541,LOC_UNICOS,G$2,0)</f>
        <v>#N/A</v>
      </c>
      <c r="H541" s="109" t="e">
        <f>VLOOKUP($D541,LOC_UNICOS,H$2,0)</f>
        <v>#N/A</v>
      </c>
      <c r="I541" s="38">
        <f t="array" ref="I541">IF($B541=0,-999,IF(COUNTIFS($Z541:Z541,#N/A)&gt;0,-999,AVERAGE($Z541:Z541)))</f>
        <v>-999</v>
      </c>
      <c r="J541" s="38">
        <f t="array" ref="J541">IF($B541=0,-999,IF(COUNTIFS($Z541:AA541,#N/A)&gt;0,-999,AVERAGE($Z541:AA541)))</f>
        <v>-999</v>
      </c>
      <c r="K541" s="38">
        <f t="array" ref="K541">IF($B541=0,-999,IF(COUNTIFS($Z541:AB541,#N/A)&gt;0,-999,AVERAGE($Z541:AB541)))</f>
        <v>-999</v>
      </c>
      <c r="L541" s="38">
        <f t="array" ref="L541">IF($B541=0,-999,IF(COUNTIFS($Z541:AC541,#N/A)&gt;0,-999,AVERAGE($Z541:AC541)))</f>
        <v>-999</v>
      </c>
      <c r="M541" s="38">
        <f t="shared" si="616"/>
        <v>-999</v>
      </c>
      <c r="N541" s="38">
        <f t="shared" si="638"/>
        <v>-999</v>
      </c>
      <c r="O541" s="38">
        <f t="shared" si="639"/>
        <v>-999</v>
      </c>
      <c r="P541" s="38">
        <f t="shared" si="640"/>
        <v>-999</v>
      </c>
      <c r="Q541" s="37">
        <f t="shared" si="651"/>
        <v>0</v>
      </c>
      <c r="R541" s="37">
        <f t="shared" si="628"/>
        <v>0</v>
      </c>
      <c r="S541" s="37">
        <f t="shared" si="629"/>
        <v>0</v>
      </c>
      <c r="T541" s="37">
        <f t="shared" si="630"/>
        <v>0</v>
      </c>
      <c r="U541" s="37">
        <f t="shared" si="652"/>
        <v>2018</v>
      </c>
      <c r="V541" s="37">
        <f t="shared" ref="V541:X541" si="660">U541-1</f>
        <v>2017</v>
      </c>
      <c r="W541" s="37">
        <f t="shared" si="660"/>
        <v>2016</v>
      </c>
      <c r="X541" s="37">
        <f t="shared" si="660"/>
        <v>2015</v>
      </c>
      <c r="Y541" s="39"/>
      <c r="Z541" s="62" t="e">
        <f>IFERROR(IF($B541=0,#N/A,AVERAGEIFS(INDEX(DATOS,0,$C541),INDEX(DATOS,0,$C541),"&lt;&gt;#N/D",INDEX(DATOS,0,$L$2),0,INDEX(DATOS,0,$M$2),1,INDEX(DATOS,0,$N$2),U541,INDEX(DATOS,0,$O$2),$D541)),#N/A)</f>
        <v>#N/A</v>
      </c>
      <c r="AA541" s="62" t="e">
        <f>IFERROR(IF($B541=0,#N/A,AVERAGEIFS(INDEX(DATOS,0,$C541),INDEX(DATOS,0,$C541),"&lt;&gt;#N/D",INDEX(DATOS,0,$L$2),0,INDEX(DATOS,0,$M$2),1,INDEX(DATOS,0,$N$2),V541,INDEX(DATOS,0,$O$2),$D541)),#N/A)</f>
        <v>#N/A</v>
      </c>
      <c r="AB541" s="62" t="e">
        <f>IFERROR(IF($B541=0,#N/A,AVERAGEIFS(INDEX(DATOS,0,$C541),INDEX(DATOS,0,$C541),"&lt;&gt;#N/D",INDEX(DATOS,0,$L$2),0,INDEX(DATOS,0,$M$2),1,INDEX(DATOS,0,$N$2),W541,INDEX(DATOS,0,$O$2),$D541)),#N/A)</f>
        <v>#N/A</v>
      </c>
      <c r="AC541" s="62" t="e">
        <f>IFERROR(IF($B541=0,#N/A,AVERAGEIFS(INDEX(DATOS,0,$C541),INDEX(DATOS,0,$C541),"&lt;&gt;#N/D",INDEX(DATOS,0,$L$2),0,INDEX(DATOS,0,$M$2),1,INDEX(DATOS,0,$N$2),X541,INDEX(DATOS,0,$O$2),$D541)),#N/A)</f>
        <v>#N/A</v>
      </c>
      <c r="AD541" s="33"/>
      <c r="AE541" s="40" t="e">
        <f>IFERROR(IF(ISNA(Z541),#N/A,IF(I541=0,0,_xlfn.STDEV.P($Z541:Z541)/I541*100)),#N/A)</f>
        <v>#N/A</v>
      </c>
      <c r="AF541" s="40" t="e">
        <f>IFERROR(IF(ISNA(AA541),#N/A,IF(J541=0,0,_xlfn.STDEV.P($Z541:AA541)/J541*100)),#N/A)</f>
        <v>#N/A</v>
      </c>
      <c r="AG541" s="40" t="e">
        <f>IFERROR(IF(ISNA(AB541),#N/A,IF(K541=0,0,_xlfn.STDEV.P($Z541:AB541)/K541*100)),#N/A)</f>
        <v>#N/A</v>
      </c>
      <c r="AH541" s="40" t="e">
        <f>IFERROR(IF(ISNA(AC541),#N/A,IF(L541=0,0,_xlfn.STDEV.P($Z541:AC541)/L541*100)),#N/A)</f>
        <v>#N/A</v>
      </c>
      <c r="AI541" s="40"/>
    </row>
    <row r="542" spans="1:35" x14ac:dyDescent="0.35">
      <c r="A542">
        <f t="shared" si="654"/>
        <v>136</v>
      </c>
      <c r="B542" s="35">
        <f t="array" ref="B542">IF(B541=0,0,MIN(IF(INDEX(DATOS,0,$N$2)=$U542,IF(ISNUMBER(INDEX(DATOS,0,$C542)),IF(INDEX(DATOS,0,$L$2)=0,IF(INDEX(DATOS,0,$M$2)=1,IF(ISNA(MATCH(INDEX(DATOS,0,$O$2),IF($E$7:E541=E542,$D$7:D541),0)),INDEX(DATOS,0,$K$2))))))))</f>
        <v>0</v>
      </c>
      <c r="C542" s="32">
        <f t="shared" si="655"/>
        <v>20</v>
      </c>
      <c r="D542" s="34" t="str">
        <f>IF($B542=0,"--",INDEX(DATOS,$B542,O$2))</f>
        <v>--</v>
      </c>
      <c r="E542" s="64" t="s">
        <v>1</v>
      </c>
      <c r="F542" s="36" t="str">
        <f t="shared" si="608"/>
        <v>--</v>
      </c>
      <c r="G542" s="109" t="e">
        <f>VLOOKUP($D542,LOC_UNICOS,G$2,0)</f>
        <v>#N/A</v>
      </c>
      <c r="H542" s="109" t="e">
        <f>VLOOKUP($D542,LOC_UNICOS,H$2,0)</f>
        <v>#N/A</v>
      </c>
      <c r="I542" s="38">
        <f t="array" ref="I542">IF($B542=0,-999,IF(COUNTIFS($Z542:Z542,#N/A)&gt;0,-999,AVERAGE($Z542:Z542)))</f>
        <v>-999</v>
      </c>
      <c r="J542" s="38">
        <f t="array" ref="J542">IF($B542=0,-999,IF(COUNTIFS($Z542:AA542,#N/A)&gt;0,-999,AVERAGE($Z542:AA542)))</f>
        <v>-999</v>
      </c>
      <c r="K542" s="38">
        <f t="array" ref="K542">IF($B542=0,-999,IF(COUNTIFS($Z542:AB542,#N/A)&gt;0,-999,AVERAGE($Z542:AB542)))</f>
        <v>-999</v>
      </c>
      <c r="L542" s="38">
        <f t="array" ref="L542">IF($B542=0,-999,IF(COUNTIFS($Z542:AC542,#N/A)&gt;0,-999,AVERAGE($Z542:AC542)))</f>
        <v>-999</v>
      </c>
      <c r="M542" s="38">
        <f t="shared" si="616"/>
        <v>-999</v>
      </c>
      <c r="N542" s="38">
        <f t="shared" si="638"/>
        <v>-999</v>
      </c>
      <c r="O542" s="38">
        <f t="shared" si="639"/>
        <v>-999</v>
      </c>
      <c r="P542" s="38">
        <f t="shared" si="640"/>
        <v>-999</v>
      </c>
      <c r="Q542" s="37">
        <f t="shared" si="651"/>
        <v>0</v>
      </c>
      <c r="R542" s="37">
        <f t="shared" si="628"/>
        <v>0</v>
      </c>
      <c r="S542" s="37">
        <f t="shared" si="629"/>
        <v>0</v>
      </c>
      <c r="T542" s="37">
        <f t="shared" si="630"/>
        <v>0</v>
      </c>
      <c r="U542" s="37">
        <f t="shared" si="652"/>
        <v>2018</v>
      </c>
      <c r="V542" s="37">
        <f t="shared" ref="V542:X542" si="661">U542-1</f>
        <v>2017</v>
      </c>
      <c r="W542" s="37">
        <f t="shared" si="661"/>
        <v>2016</v>
      </c>
      <c r="X542" s="37">
        <f t="shared" si="661"/>
        <v>2015</v>
      </c>
      <c r="Y542" s="39"/>
      <c r="Z542" s="62" t="e">
        <f>IFERROR(IF($B542=0,#N/A,AVERAGEIFS(INDEX(DATOS,0,$C542),INDEX(DATOS,0,$C542),"&lt;&gt;#N/D",INDEX(DATOS,0,$L$2),0,INDEX(DATOS,0,$M$2),1,INDEX(DATOS,0,$N$2),U542,INDEX(DATOS,0,$O$2),$D542)),#N/A)</f>
        <v>#N/A</v>
      </c>
      <c r="AA542" s="62" t="e">
        <f>IFERROR(IF($B542=0,#N/A,AVERAGEIFS(INDEX(DATOS,0,$C542),INDEX(DATOS,0,$C542),"&lt;&gt;#N/D",INDEX(DATOS,0,$L$2),0,INDEX(DATOS,0,$M$2),1,INDEX(DATOS,0,$N$2),V542,INDEX(DATOS,0,$O$2),$D542)),#N/A)</f>
        <v>#N/A</v>
      </c>
      <c r="AB542" s="62" t="e">
        <f>IFERROR(IF($B542=0,#N/A,AVERAGEIFS(INDEX(DATOS,0,$C542),INDEX(DATOS,0,$C542),"&lt;&gt;#N/D",INDEX(DATOS,0,$L$2),0,INDEX(DATOS,0,$M$2),1,INDEX(DATOS,0,$N$2),W542,INDEX(DATOS,0,$O$2),$D542)),#N/A)</f>
        <v>#N/A</v>
      </c>
      <c r="AC542" s="62" t="e">
        <f>IFERROR(IF($B542=0,#N/A,AVERAGEIFS(INDEX(DATOS,0,$C542),INDEX(DATOS,0,$C542),"&lt;&gt;#N/D",INDEX(DATOS,0,$L$2),0,INDEX(DATOS,0,$M$2),1,INDEX(DATOS,0,$N$2),X542,INDEX(DATOS,0,$O$2),$D542)),#N/A)</f>
        <v>#N/A</v>
      </c>
      <c r="AD542" s="33"/>
      <c r="AE542" s="40" t="e">
        <f>IFERROR(IF(ISNA(Z542),#N/A,IF(I542=0,0,_xlfn.STDEV.P($Z542:Z542)/I542*100)),#N/A)</f>
        <v>#N/A</v>
      </c>
      <c r="AF542" s="40" t="e">
        <f>IFERROR(IF(ISNA(AA542),#N/A,IF(J542=0,0,_xlfn.STDEV.P($Z542:AA542)/J542*100)),#N/A)</f>
        <v>#N/A</v>
      </c>
      <c r="AG542" s="40" t="e">
        <f>IFERROR(IF(ISNA(AB542),#N/A,IF(K542=0,0,_xlfn.STDEV.P($Z542:AB542)/K542*100)),#N/A)</f>
        <v>#N/A</v>
      </c>
      <c r="AH542" s="40" t="e">
        <f>IFERROR(IF(ISNA(AC542),#N/A,IF(L542=0,0,_xlfn.STDEV.P($Z542:AC542)/L542*100)),#N/A)</f>
        <v>#N/A</v>
      </c>
      <c r="AI542" s="40"/>
    </row>
    <row r="543" spans="1:35" x14ac:dyDescent="0.35">
      <c r="A543">
        <f t="shared" si="654"/>
        <v>137</v>
      </c>
      <c r="B543" s="35">
        <f t="array" ref="B543">IF(B542=0,0,MIN(IF(INDEX(DATOS,0,$N$2)=$U543,IF(ISNUMBER(INDEX(DATOS,0,$C543)),IF(INDEX(DATOS,0,$L$2)=0,IF(INDEX(DATOS,0,$M$2)=1,IF(ISNA(MATCH(INDEX(DATOS,0,$O$2),IF($E$7:E542=E543,$D$7:D542),0)),INDEX(DATOS,0,$K$2))))))))</f>
        <v>0</v>
      </c>
      <c r="C543" s="32">
        <f t="shared" si="655"/>
        <v>20</v>
      </c>
      <c r="D543" s="34" t="str">
        <f>IF($B543=0,"--",INDEX(DATOS,$B543,O$2))</f>
        <v>--</v>
      </c>
      <c r="E543" s="64" t="s">
        <v>1</v>
      </c>
      <c r="F543" s="36" t="str">
        <f t="shared" si="608"/>
        <v>--</v>
      </c>
      <c r="G543" s="109" t="e">
        <f>VLOOKUP($D543,LOC_UNICOS,G$2,0)</f>
        <v>#N/A</v>
      </c>
      <c r="H543" s="109" t="e">
        <f>VLOOKUP($D543,LOC_UNICOS,H$2,0)</f>
        <v>#N/A</v>
      </c>
      <c r="I543" s="38">
        <f t="array" ref="I543">IF($B543=0,-999,IF(COUNTIFS($Z543:Z543,#N/A)&gt;0,-999,AVERAGE($Z543:Z543)))</f>
        <v>-999</v>
      </c>
      <c r="J543" s="38">
        <f t="array" ref="J543">IF($B543=0,-999,IF(COUNTIFS($Z543:AA543,#N/A)&gt;0,-999,AVERAGE($Z543:AA543)))</f>
        <v>-999</v>
      </c>
      <c r="K543" s="38">
        <f t="array" ref="K543">IF($B543=0,-999,IF(COUNTIFS($Z543:AB543,#N/A)&gt;0,-999,AVERAGE($Z543:AB543)))</f>
        <v>-999</v>
      </c>
      <c r="L543" s="38">
        <f t="array" ref="L543">IF($B543=0,-999,IF(COUNTIFS($Z543:AC543,#N/A)&gt;0,-999,AVERAGE($Z543:AC543)))</f>
        <v>-999</v>
      </c>
      <c r="M543" s="38">
        <f t="shared" si="616"/>
        <v>-999</v>
      </c>
      <c r="N543" s="38">
        <f t="shared" si="638"/>
        <v>-999</v>
      </c>
      <c r="O543" s="38">
        <f t="shared" si="639"/>
        <v>-999</v>
      </c>
      <c r="P543" s="38">
        <f t="shared" si="640"/>
        <v>-999</v>
      </c>
      <c r="Q543" s="37">
        <f t="shared" si="651"/>
        <v>0</v>
      </c>
      <c r="R543" s="37">
        <f t="shared" si="628"/>
        <v>0</v>
      </c>
      <c r="S543" s="37">
        <f t="shared" si="629"/>
        <v>0</v>
      </c>
      <c r="T543" s="37">
        <f t="shared" si="630"/>
        <v>0</v>
      </c>
      <c r="U543" s="37">
        <f t="shared" si="652"/>
        <v>2018</v>
      </c>
      <c r="V543" s="37">
        <f t="shared" ref="V543:X543" si="662">U543-1</f>
        <v>2017</v>
      </c>
      <c r="W543" s="37">
        <f t="shared" si="662"/>
        <v>2016</v>
      </c>
      <c r="X543" s="37">
        <f t="shared" si="662"/>
        <v>2015</v>
      </c>
      <c r="Y543" s="39"/>
      <c r="Z543" s="62" t="e">
        <f>IFERROR(IF($B543=0,#N/A,AVERAGEIFS(INDEX(DATOS,0,$C543),INDEX(DATOS,0,$C543),"&lt;&gt;#N/D",INDEX(DATOS,0,$L$2),0,INDEX(DATOS,0,$M$2),1,INDEX(DATOS,0,$N$2),U543,INDEX(DATOS,0,$O$2),$D543)),#N/A)</f>
        <v>#N/A</v>
      </c>
      <c r="AA543" s="62" t="e">
        <f>IFERROR(IF($B543=0,#N/A,AVERAGEIFS(INDEX(DATOS,0,$C543),INDEX(DATOS,0,$C543),"&lt;&gt;#N/D",INDEX(DATOS,0,$L$2),0,INDEX(DATOS,0,$M$2),1,INDEX(DATOS,0,$N$2),V543,INDEX(DATOS,0,$O$2),$D543)),#N/A)</f>
        <v>#N/A</v>
      </c>
      <c r="AB543" s="62" t="e">
        <f>IFERROR(IF($B543=0,#N/A,AVERAGEIFS(INDEX(DATOS,0,$C543),INDEX(DATOS,0,$C543),"&lt;&gt;#N/D",INDEX(DATOS,0,$L$2),0,INDEX(DATOS,0,$M$2),1,INDEX(DATOS,0,$N$2),W543,INDEX(DATOS,0,$O$2),$D543)),#N/A)</f>
        <v>#N/A</v>
      </c>
      <c r="AC543" s="62" t="e">
        <f>IFERROR(IF($B543=0,#N/A,AVERAGEIFS(INDEX(DATOS,0,$C543),INDEX(DATOS,0,$C543),"&lt;&gt;#N/D",INDEX(DATOS,0,$L$2),0,INDEX(DATOS,0,$M$2),1,INDEX(DATOS,0,$N$2),X543,INDEX(DATOS,0,$O$2),$D543)),#N/A)</f>
        <v>#N/A</v>
      </c>
      <c r="AD543" s="33"/>
      <c r="AE543" s="40" t="e">
        <f>IFERROR(IF(ISNA(Z543),#N/A,IF(I543=0,0,_xlfn.STDEV.P($Z543:Z543)/I543*100)),#N/A)</f>
        <v>#N/A</v>
      </c>
      <c r="AF543" s="40" t="e">
        <f>IFERROR(IF(ISNA(AA543),#N/A,IF(J543=0,0,_xlfn.STDEV.P($Z543:AA543)/J543*100)),#N/A)</f>
        <v>#N/A</v>
      </c>
      <c r="AG543" s="40" t="e">
        <f>IFERROR(IF(ISNA(AB543),#N/A,IF(K543=0,0,_xlfn.STDEV.P($Z543:AB543)/K543*100)),#N/A)</f>
        <v>#N/A</v>
      </c>
      <c r="AH543" s="40" t="e">
        <f>IFERROR(IF(ISNA(AC543),#N/A,IF(L543=0,0,_xlfn.STDEV.P($Z543:AC543)/L543*100)),#N/A)</f>
        <v>#N/A</v>
      </c>
      <c r="AI543" s="40"/>
    </row>
    <row r="544" spans="1:35" x14ac:dyDescent="0.35">
      <c r="A544">
        <f t="shared" si="654"/>
        <v>138</v>
      </c>
      <c r="B544" s="35">
        <f t="array" ref="B544">IF(B543=0,0,MIN(IF(INDEX(DATOS,0,$N$2)=$U544,IF(ISNUMBER(INDEX(DATOS,0,$C544)),IF(INDEX(DATOS,0,$L$2)=0,IF(INDEX(DATOS,0,$M$2)=1,IF(ISNA(MATCH(INDEX(DATOS,0,$O$2),IF($E$7:E543=E544,$D$7:D543),0)),INDEX(DATOS,0,$K$2))))))))</f>
        <v>0</v>
      </c>
      <c r="C544" s="32">
        <f t="shared" si="655"/>
        <v>20</v>
      </c>
      <c r="D544" s="34" t="str">
        <f>IF($B544=0,"--",INDEX(DATOS,$B544,O$2))</f>
        <v>--</v>
      </c>
      <c r="E544" s="64" t="s">
        <v>1</v>
      </c>
      <c r="F544" s="36" t="str">
        <f t="shared" si="608"/>
        <v>--</v>
      </c>
      <c r="G544" s="109" t="e">
        <f>VLOOKUP($D544,LOC_UNICOS,G$2,0)</f>
        <v>#N/A</v>
      </c>
      <c r="H544" s="109" t="e">
        <f>VLOOKUP($D544,LOC_UNICOS,H$2,0)</f>
        <v>#N/A</v>
      </c>
      <c r="I544" s="38">
        <f t="array" ref="I544">IF($B544=0,-999,IF(COUNTIFS($Z544:Z544,#N/A)&gt;0,-999,AVERAGE($Z544:Z544)))</f>
        <v>-999</v>
      </c>
      <c r="J544" s="38">
        <f t="array" ref="J544">IF($B544=0,-999,IF(COUNTIFS($Z544:AA544,#N/A)&gt;0,-999,AVERAGE($Z544:AA544)))</f>
        <v>-999</v>
      </c>
      <c r="K544" s="38">
        <f t="array" ref="K544">IF($B544=0,-999,IF(COUNTIFS($Z544:AB544,#N/A)&gt;0,-999,AVERAGE($Z544:AB544)))</f>
        <v>-999</v>
      </c>
      <c r="L544" s="38">
        <f t="array" ref="L544">IF($B544=0,-999,IF(COUNTIFS($Z544:AC544,#N/A)&gt;0,-999,AVERAGE($Z544:AC544)))</f>
        <v>-999</v>
      </c>
      <c r="M544" s="38">
        <f t="shared" si="616"/>
        <v>-999</v>
      </c>
      <c r="N544" s="38">
        <f t="shared" si="638"/>
        <v>-999</v>
      </c>
      <c r="O544" s="38">
        <f t="shared" si="639"/>
        <v>-999</v>
      </c>
      <c r="P544" s="38">
        <f t="shared" si="640"/>
        <v>-999</v>
      </c>
      <c r="Q544" s="37">
        <f t="shared" si="651"/>
        <v>0</v>
      </c>
      <c r="R544" s="37">
        <f t="shared" si="628"/>
        <v>0</v>
      </c>
      <c r="S544" s="37">
        <f t="shared" si="629"/>
        <v>0</v>
      </c>
      <c r="T544" s="37">
        <f t="shared" si="630"/>
        <v>0</v>
      </c>
      <c r="U544" s="37">
        <f t="shared" si="652"/>
        <v>2018</v>
      </c>
      <c r="V544" s="37">
        <f t="shared" ref="V544:X544" si="663">U544-1</f>
        <v>2017</v>
      </c>
      <c r="W544" s="37">
        <f t="shared" si="663"/>
        <v>2016</v>
      </c>
      <c r="X544" s="37">
        <f t="shared" si="663"/>
        <v>2015</v>
      </c>
      <c r="Y544" s="39"/>
      <c r="Z544" s="62" t="e">
        <f>IFERROR(IF($B544=0,#N/A,AVERAGEIFS(INDEX(DATOS,0,$C544),INDEX(DATOS,0,$C544),"&lt;&gt;#N/D",INDEX(DATOS,0,$L$2),0,INDEX(DATOS,0,$M$2),1,INDEX(DATOS,0,$N$2),U544,INDEX(DATOS,0,$O$2),$D544)),#N/A)</f>
        <v>#N/A</v>
      </c>
      <c r="AA544" s="62" t="e">
        <f>IFERROR(IF($B544=0,#N/A,AVERAGEIFS(INDEX(DATOS,0,$C544),INDEX(DATOS,0,$C544),"&lt;&gt;#N/D",INDEX(DATOS,0,$L$2),0,INDEX(DATOS,0,$M$2),1,INDEX(DATOS,0,$N$2),V544,INDEX(DATOS,0,$O$2),$D544)),#N/A)</f>
        <v>#N/A</v>
      </c>
      <c r="AB544" s="62" t="e">
        <f>IFERROR(IF($B544=0,#N/A,AVERAGEIFS(INDEX(DATOS,0,$C544),INDEX(DATOS,0,$C544),"&lt;&gt;#N/D",INDEX(DATOS,0,$L$2),0,INDEX(DATOS,0,$M$2),1,INDEX(DATOS,0,$N$2),W544,INDEX(DATOS,0,$O$2),$D544)),#N/A)</f>
        <v>#N/A</v>
      </c>
      <c r="AC544" s="62" t="e">
        <f>IFERROR(IF($B544=0,#N/A,AVERAGEIFS(INDEX(DATOS,0,$C544),INDEX(DATOS,0,$C544),"&lt;&gt;#N/D",INDEX(DATOS,0,$L$2),0,INDEX(DATOS,0,$M$2),1,INDEX(DATOS,0,$N$2),X544,INDEX(DATOS,0,$O$2),$D544)),#N/A)</f>
        <v>#N/A</v>
      </c>
      <c r="AD544" s="33"/>
      <c r="AE544" s="40" t="e">
        <f>IFERROR(IF(ISNA(Z544),#N/A,IF(I544=0,0,_xlfn.STDEV.P($Z544:Z544)/I544*100)),#N/A)</f>
        <v>#N/A</v>
      </c>
      <c r="AF544" s="40" t="e">
        <f>IFERROR(IF(ISNA(AA544),#N/A,IF(J544=0,0,_xlfn.STDEV.P($Z544:AA544)/J544*100)),#N/A)</f>
        <v>#N/A</v>
      </c>
      <c r="AG544" s="40" t="e">
        <f>IFERROR(IF(ISNA(AB544),#N/A,IF(K544=0,0,_xlfn.STDEV.P($Z544:AB544)/K544*100)),#N/A)</f>
        <v>#N/A</v>
      </c>
      <c r="AH544" s="40" t="e">
        <f>IFERROR(IF(ISNA(AC544),#N/A,IF(L544=0,0,_xlfn.STDEV.P($Z544:AC544)/L544*100)),#N/A)</f>
        <v>#N/A</v>
      </c>
      <c r="AI544" s="40"/>
    </row>
    <row r="545" spans="1:40" x14ac:dyDescent="0.35">
      <c r="A545">
        <f t="shared" si="654"/>
        <v>139</v>
      </c>
      <c r="B545" s="35">
        <f t="array" ref="B545">IF(B544=0,0,MIN(IF(INDEX(DATOS,0,$N$2)=$U545,IF(ISNUMBER(INDEX(DATOS,0,$C545)),IF(INDEX(DATOS,0,$L$2)=0,IF(INDEX(DATOS,0,$M$2)=1,IF(ISNA(MATCH(INDEX(DATOS,0,$O$2),IF($E$7:E544=E545,$D$7:D544),0)),INDEX(DATOS,0,$K$2))))))))</f>
        <v>0</v>
      </c>
      <c r="C545" s="32">
        <f t="shared" si="655"/>
        <v>20</v>
      </c>
      <c r="D545" s="34" t="str">
        <f>IF($B545=0,"--",INDEX(DATOS,$B545,O$2))</f>
        <v>--</v>
      </c>
      <c r="E545" s="64" t="s">
        <v>1</v>
      </c>
      <c r="F545" s="36" t="str">
        <f t="shared" si="608"/>
        <v>--</v>
      </c>
      <c r="G545" s="109" t="e">
        <f>VLOOKUP($D545,LOC_UNICOS,G$2,0)</f>
        <v>#N/A</v>
      </c>
      <c r="H545" s="109" t="e">
        <f>VLOOKUP($D545,LOC_UNICOS,H$2,0)</f>
        <v>#N/A</v>
      </c>
      <c r="I545" s="38">
        <f t="array" ref="I545">IF($B545=0,-999,IF(COUNTIFS($Z545:Z545,#N/A)&gt;0,-999,AVERAGE($Z545:Z545)))</f>
        <v>-999</v>
      </c>
      <c r="J545" s="38">
        <f t="array" ref="J545">IF($B545=0,-999,IF(COUNTIFS($Z545:AA545,#N/A)&gt;0,-999,AVERAGE($Z545:AA545)))</f>
        <v>-999</v>
      </c>
      <c r="K545" s="38">
        <f t="array" ref="K545">IF($B545=0,-999,IF(COUNTIFS($Z545:AB545,#N/A)&gt;0,-999,AVERAGE($Z545:AB545)))</f>
        <v>-999</v>
      </c>
      <c r="L545" s="38">
        <f t="array" ref="L545">IF($B545=0,-999,IF(COUNTIFS($Z545:AC545,#N/A)&gt;0,-999,AVERAGE($Z545:AC545)))</f>
        <v>-999</v>
      </c>
      <c r="M545" s="38">
        <f t="shared" si="616"/>
        <v>-999</v>
      </c>
      <c r="N545" s="38">
        <f t="shared" si="638"/>
        <v>-999</v>
      </c>
      <c r="O545" s="38">
        <f t="shared" si="639"/>
        <v>-999</v>
      </c>
      <c r="P545" s="38">
        <f t="shared" si="640"/>
        <v>-999</v>
      </c>
      <c r="Q545" s="37">
        <f t="shared" si="651"/>
        <v>0</v>
      </c>
      <c r="R545" s="37">
        <f t="shared" si="628"/>
        <v>0</v>
      </c>
      <c r="S545" s="37">
        <f t="shared" si="629"/>
        <v>0</v>
      </c>
      <c r="T545" s="37">
        <f t="shared" si="630"/>
        <v>0</v>
      </c>
      <c r="U545" s="37">
        <f t="shared" si="652"/>
        <v>2018</v>
      </c>
      <c r="V545" s="37">
        <f t="shared" ref="V545:X545" si="664">U545-1</f>
        <v>2017</v>
      </c>
      <c r="W545" s="37">
        <f t="shared" si="664"/>
        <v>2016</v>
      </c>
      <c r="X545" s="37">
        <f t="shared" si="664"/>
        <v>2015</v>
      </c>
      <c r="Y545" s="39"/>
      <c r="Z545" s="62" t="e">
        <f>IFERROR(IF($B545=0,#N/A,AVERAGEIFS(INDEX(DATOS,0,$C545),INDEX(DATOS,0,$C545),"&lt;&gt;#N/D",INDEX(DATOS,0,$L$2),0,INDEX(DATOS,0,$M$2),1,INDEX(DATOS,0,$N$2),U545,INDEX(DATOS,0,$O$2),$D545)),#N/A)</f>
        <v>#N/A</v>
      </c>
      <c r="AA545" s="62" t="e">
        <f>IFERROR(IF($B545=0,#N/A,AVERAGEIFS(INDEX(DATOS,0,$C545),INDEX(DATOS,0,$C545),"&lt;&gt;#N/D",INDEX(DATOS,0,$L$2),0,INDEX(DATOS,0,$M$2),1,INDEX(DATOS,0,$N$2),V545,INDEX(DATOS,0,$O$2),$D545)),#N/A)</f>
        <v>#N/A</v>
      </c>
      <c r="AB545" s="62" t="e">
        <f>IFERROR(IF($B545=0,#N/A,AVERAGEIFS(INDEX(DATOS,0,$C545),INDEX(DATOS,0,$C545),"&lt;&gt;#N/D",INDEX(DATOS,0,$L$2),0,INDEX(DATOS,0,$M$2),1,INDEX(DATOS,0,$N$2),W545,INDEX(DATOS,0,$O$2),$D545)),#N/A)</f>
        <v>#N/A</v>
      </c>
      <c r="AC545" s="62" t="e">
        <f>IFERROR(IF($B545=0,#N/A,AVERAGEIFS(INDEX(DATOS,0,$C545),INDEX(DATOS,0,$C545),"&lt;&gt;#N/D",INDEX(DATOS,0,$L$2),0,INDEX(DATOS,0,$M$2),1,INDEX(DATOS,0,$N$2),X545,INDEX(DATOS,0,$O$2),$D545)),#N/A)</f>
        <v>#N/A</v>
      </c>
      <c r="AD545" s="33"/>
      <c r="AE545" s="40" t="e">
        <f>IFERROR(IF(ISNA(Z545),#N/A,IF(I545=0,0,_xlfn.STDEV.P($Z545:Z545)/I545*100)),#N/A)</f>
        <v>#N/A</v>
      </c>
      <c r="AF545" s="40" t="e">
        <f>IFERROR(IF(ISNA(AA545),#N/A,IF(J545=0,0,_xlfn.STDEV.P($Z545:AA545)/J545*100)),#N/A)</f>
        <v>#N/A</v>
      </c>
      <c r="AG545" s="40" t="e">
        <f>IFERROR(IF(ISNA(AB545),#N/A,IF(K545=0,0,_xlfn.STDEV.P($Z545:AB545)/K545*100)),#N/A)</f>
        <v>#N/A</v>
      </c>
      <c r="AH545" s="40" t="e">
        <f>IFERROR(IF(ISNA(AC545),#N/A,IF(L545=0,0,_xlfn.STDEV.P($Z545:AC545)/L545*100)),#N/A)</f>
        <v>#N/A</v>
      </c>
      <c r="AI545" s="40"/>
    </row>
    <row r="546" spans="1:40" x14ac:dyDescent="0.35">
      <c r="A546">
        <f t="shared" si="654"/>
        <v>140</v>
      </c>
      <c r="B546" s="35">
        <f t="array" ref="B546">IF(B545=0,0,MIN(IF(INDEX(DATOS,0,$N$2)=$U546,IF(ISNUMBER(INDEX(DATOS,0,$C546)),IF(INDEX(DATOS,0,$L$2)=0,IF(INDEX(DATOS,0,$M$2)=1,IF(ISNA(MATCH(INDEX(DATOS,0,$O$2),IF($E$7:E545=E546,$D$7:D545),0)),INDEX(DATOS,0,$K$2))))))))</f>
        <v>0</v>
      </c>
      <c r="C546" s="32">
        <f t="shared" si="655"/>
        <v>20</v>
      </c>
      <c r="D546" s="34" t="str">
        <f>IF($B546=0,"--",INDEX(DATOS,$B546,O$2))</f>
        <v>--</v>
      </c>
      <c r="E546" s="64" t="s">
        <v>1</v>
      </c>
      <c r="F546" s="36" t="str">
        <f t="shared" si="608"/>
        <v>--</v>
      </c>
      <c r="G546" s="109" t="e">
        <f>VLOOKUP($D546,LOC_UNICOS,G$2,0)</f>
        <v>#N/A</v>
      </c>
      <c r="H546" s="109" t="e">
        <f>VLOOKUP($D546,LOC_UNICOS,H$2,0)</f>
        <v>#N/A</v>
      </c>
      <c r="I546" s="38">
        <f t="array" ref="I546">IF($B546=0,-999,IF(COUNTIFS($Z546:Z546,#N/A)&gt;0,-999,AVERAGE($Z546:Z546)))</f>
        <v>-999</v>
      </c>
      <c r="J546" s="38">
        <f t="array" ref="J546">IF($B546=0,-999,IF(COUNTIFS($Z546:AA546,#N/A)&gt;0,-999,AVERAGE($Z546:AA546)))</f>
        <v>-999</v>
      </c>
      <c r="K546" s="38">
        <f t="array" ref="K546">IF($B546=0,-999,IF(COUNTIFS($Z546:AB546,#N/A)&gt;0,-999,AVERAGE($Z546:AB546)))</f>
        <v>-999</v>
      </c>
      <c r="L546" s="38">
        <f t="array" ref="L546">IF($B546=0,-999,IF(COUNTIFS($Z546:AC546,#N/A)&gt;0,-999,AVERAGE($Z546:AC546)))</f>
        <v>-999</v>
      </c>
      <c r="M546" s="38">
        <f t="shared" si="616"/>
        <v>-999</v>
      </c>
      <c r="N546" s="38">
        <f t="shared" si="638"/>
        <v>-999</v>
      </c>
      <c r="O546" s="38">
        <f t="shared" si="639"/>
        <v>-999</v>
      </c>
      <c r="P546" s="38">
        <f t="shared" si="640"/>
        <v>-999</v>
      </c>
      <c r="Q546" s="37">
        <f t="shared" si="651"/>
        <v>0</v>
      </c>
      <c r="R546" s="37">
        <f t="shared" si="628"/>
        <v>0</v>
      </c>
      <c r="S546" s="37">
        <f t="shared" si="629"/>
        <v>0</v>
      </c>
      <c r="T546" s="37">
        <f t="shared" si="630"/>
        <v>0</v>
      </c>
      <c r="U546" s="37">
        <f t="shared" si="652"/>
        <v>2018</v>
      </c>
      <c r="V546" s="37">
        <f t="shared" ref="V546:X546" si="665">U546-1</f>
        <v>2017</v>
      </c>
      <c r="W546" s="37">
        <f t="shared" si="665"/>
        <v>2016</v>
      </c>
      <c r="X546" s="37">
        <f t="shared" si="665"/>
        <v>2015</v>
      </c>
      <c r="Y546" s="39"/>
      <c r="Z546" s="62" t="e">
        <f>IFERROR(IF($B546=0,#N/A,AVERAGEIFS(INDEX(DATOS,0,$C546),INDEX(DATOS,0,$C546),"&lt;&gt;#N/D",INDEX(DATOS,0,$L$2),0,INDEX(DATOS,0,$M$2),1,INDEX(DATOS,0,$N$2),U546,INDEX(DATOS,0,$O$2),$D546)),#N/A)</f>
        <v>#N/A</v>
      </c>
      <c r="AA546" s="62" t="e">
        <f>IFERROR(IF($B546=0,#N/A,AVERAGEIFS(INDEX(DATOS,0,$C546),INDEX(DATOS,0,$C546),"&lt;&gt;#N/D",INDEX(DATOS,0,$L$2),0,INDEX(DATOS,0,$M$2),1,INDEX(DATOS,0,$N$2),V546,INDEX(DATOS,0,$O$2),$D546)),#N/A)</f>
        <v>#N/A</v>
      </c>
      <c r="AB546" s="62" t="e">
        <f>IFERROR(IF($B546=0,#N/A,AVERAGEIFS(INDEX(DATOS,0,$C546),INDEX(DATOS,0,$C546),"&lt;&gt;#N/D",INDEX(DATOS,0,$L$2),0,INDEX(DATOS,0,$M$2),1,INDEX(DATOS,0,$N$2),W546,INDEX(DATOS,0,$O$2),$D546)),#N/A)</f>
        <v>#N/A</v>
      </c>
      <c r="AC546" s="62" t="e">
        <f>IFERROR(IF($B546=0,#N/A,AVERAGEIFS(INDEX(DATOS,0,$C546),INDEX(DATOS,0,$C546),"&lt;&gt;#N/D",INDEX(DATOS,0,$L$2),0,INDEX(DATOS,0,$M$2),1,INDEX(DATOS,0,$N$2),X546,INDEX(DATOS,0,$O$2),$D546)),#N/A)</f>
        <v>#N/A</v>
      </c>
      <c r="AD546" s="33"/>
      <c r="AE546" s="40" t="e">
        <f>IFERROR(IF(ISNA(Z546),#N/A,IF(I546=0,0,_xlfn.STDEV.P($Z546:Z546)/I546*100)),#N/A)</f>
        <v>#N/A</v>
      </c>
      <c r="AF546" s="40" t="e">
        <f>IFERROR(IF(ISNA(AA546),#N/A,IF(J546=0,0,_xlfn.STDEV.P($Z546:AA546)/J546*100)),#N/A)</f>
        <v>#N/A</v>
      </c>
      <c r="AG546" s="40" t="e">
        <f>IFERROR(IF(ISNA(AB546),#N/A,IF(K546=0,0,_xlfn.STDEV.P($Z546:AB546)/K546*100)),#N/A)</f>
        <v>#N/A</v>
      </c>
      <c r="AH546" s="40" t="e">
        <f>IFERROR(IF(ISNA(AC546),#N/A,IF(L546=0,0,_xlfn.STDEV.P($Z546:AC546)/L546*100)),#N/A)</f>
        <v>#N/A</v>
      </c>
      <c r="AI546" s="40"/>
    </row>
    <row r="547" spans="1:40" x14ac:dyDescent="0.35">
      <c r="A547">
        <f t="shared" si="654"/>
        <v>141</v>
      </c>
      <c r="B547" s="35">
        <f t="array" ref="B547">IF(B546=0,0,MIN(IF(INDEX(DATOS,0,$N$2)=$U547,IF(ISNUMBER(INDEX(DATOS,0,$C547)),IF(INDEX(DATOS,0,$L$2)=0,IF(INDEX(DATOS,0,$M$2)=1,IF(ISNA(MATCH(INDEX(DATOS,0,$O$2),IF($E$7:E546=E547,$D$7:D546),0)),INDEX(DATOS,0,$K$2))))))))</f>
        <v>0</v>
      </c>
      <c r="C547" s="32">
        <f t="shared" si="655"/>
        <v>20</v>
      </c>
      <c r="D547" s="34" t="str">
        <f>IF($B547=0,"--",INDEX(DATOS,$B547,O$2))</f>
        <v>--</v>
      </c>
      <c r="E547" s="64" t="s">
        <v>1</v>
      </c>
      <c r="F547" s="36" t="str">
        <f t="shared" si="608"/>
        <v>--</v>
      </c>
      <c r="G547" s="109" t="e">
        <f>VLOOKUP($D547,LOC_UNICOS,G$2,0)</f>
        <v>#N/A</v>
      </c>
      <c r="H547" s="109" t="e">
        <f>VLOOKUP($D547,LOC_UNICOS,H$2,0)</f>
        <v>#N/A</v>
      </c>
      <c r="I547" s="38">
        <f t="array" ref="I547">IF($B547=0,-999,IF(COUNTIFS($Z547:Z547,#N/A)&gt;0,-999,AVERAGE($Z547:Z547)))</f>
        <v>-999</v>
      </c>
      <c r="J547" s="38">
        <f t="array" ref="J547">IF($B547=0,-999,IF(COUNTIFS($Z547:AA547,#N/A)&gt;0,-999,AVERAGE($Z547:AA547)))</f>
        <v>-999</v>
      </c>
      <c r="K547" s="38">
        <f t="array" ref="K547">IF($B547=0,-999,IF(COUNTIFS($Z547:AB547,#N/A)&gt;0,-999,AVERAGE($Z547:AB547)))</f>
        <v>-999</v>
      </c>
      <c r="L547" s="38">
        <f t="array" ref="L547">IF($B547=0,-999,IF(COUNTIFS($Z547:AC547,#N/A)&gt;0,-999,AVERAGE($Z547:AC547)))</f>
        <v>-999</v>
      </c>
      <c r="M547" s="38">
        <f t="shared" si="616"/>
        <v>-999</v>
      </c>
      <c r="N547" s="38">
        <f t="shared" si="638"/>
        <v>-999</v>
      </c>
      <c r="O547" s="38">
        <f t="shared" si="639"/>
        <v>-999</v>
      </c>
      <c r="P547" s="38">
        <f t="shared" si="640"/>
        <v>-999</v>
      </c>
      <c r="Q547" s="37">
        <f t="shared" si="651"/>
        <v>0</v>
      </c>
      <c r="R547" s="37">
        <f t="shared" si="628"/>
        <v>0</v>
      </c>
      <c r="S547" s="37">
        <f t="shared" si="629"/>
        <v>0</v>
      </c>
      <c r="T547" s="37">
        <f t="shared" si="630"/>
        <v>0</v>
      </c>
      <c r="U547" s="37">
        <f t="shared" si="652"/>
        <v>2018</v>
      </c>
      <c r="V547" s="37">
        <f t="shared" ref="V547:X547" si="666">U547-1</f>
        <v>2017</v>
      </c>
      <c r="W547" s="37">
        <f t="shared" si="666"/>
        <v>2016</v>
      </c>
      <c r="X547" s="37">
        <f t="shared" si="666"/>
        <v>2015</v>
      </c>
      <c r="Y547" s="39"/>
      <c r="Z547" s="62" t="e">
        <f>IFERROR(IF($B547=0,#N/A,AVERAGEIFS(INDEX(DATOS,0,$C547),INDEX(DATOS,0,$C547),"&lt;&gt;#N/D",INDEX(DATOS,0,$L$2),0,INDEX(DATOS,0,$M$2),1,INDEX(DATOS,0,$N$2),U547,INDEX(DATOS,0,$O$2),$D547)),#N/A)</f>
        <v>#N/A</v>
      </c>
      <c r="AA547" s="62" t="e">
        <f>IFERROR(IF($B547=0,#N/A,AVERAGEIFS(INDEX(DATOS,0,$C547),INDEX(DATOS,0,$C547),"&lt;&gt;#N/D",INDEX(DATOS,0,$L$2),0,INDEX(DATOS,0,$M$2),1,INDEX(DATOS,0,$N$2),V547,INDEX(DATOS,0,$O$2),$D547)),#N/A)</f>
        <v>#N/A</v>
      </c>
      <c r="AB547" s="62" t="e">
        <f>IFERROR(IF($B547=0,#N/A,AVERAGEIFS(INDEX(DATOS,0,$C547),INDEX(DATOS,0,$C547),"&lt;&gt;#N/D",INDEX(DATOS,0,$L$2),0,INDEX(DATOS,0,$M$2),1,INDEX(DATOS,0,$N$2),W547,INDEX(DATOS,0,$O$2),$D547)),#N/A)</f>
        <v>#N/A</v>
      </c>
      <c r="AC547" s="62" t="e">
        <f>IFERROR(IF($B547=0,#N/A,AVERAGEIFS(INDEX(DATOS,0,$C547),INDEX(DATOS,0,$C547),"&lt;&gt;#N/D",INDEX(DATOS,0,$L$2),0,INDEX(DATOS,0,$M$2),1,INDEX(DATOS,0,$N$2),X547,INDEX(DATOS,0,$O$2),$D547)),#N/A)</f>
        <v>#N/A</v>
      </c>
      <c r="AD547" s="33"/>
      <c r="AE547" s="40" t="e">
        <f>IFERROR(IF(ISNA(Z547),#N/A,IF(I547=0,0,_xlfn.STDEV.P($Z547:Z547)/I547*100)),#N/A)</f>
        <v>#N/A</v>
      </c>
      <c r="AF547" s="40" t="e">
        <f>IFERROR(IF(ISNA(AA547),#N/A,IF(J547=0,0,_xlfn.STDEV.P($Z547:AA547)/J547*100)),#N/A)</f>
        <v>#N/A</v>
      </c>
      <c r="AG547" s="40" t="e">
        <f>IFERROR(IF(ISNA(AB547),#N/A,IF(K547=0,0,_xlfn.STDEV.P($Z547:AB547)/K547*100)),#N/A)</f>
        <v>#N/A</v>
      </c>
      <c r="AH547" s="40" t="e">
        <f>IFERROR(IF(ISNA(AC547),#N/A,IF(L547=0,0,_xlfn.STDEV.P($Z547:AC547)/L547*100)),#N/A)</f>
        <v>#N/A</v>
      </c>
      <c r="AI547" s="40"/>
    </row>
    <row r="548" spans="1:40" x14ac:dyDescent="0.35">
      <c r="A548">
        <f t="shared" si="654"/>
        <v>142</v>
      </c>
      <c r="B548" s="35">
        <f t="array" ref="B548">IF(B547=0,0,MIN(IF(INDEX(DATOS,0,$N$2)=$U548,IF(ISNUMBER(INDEX(DATOS,0,$C548)),IF(INDEX(DATOS,0,$L$2)=0,IF(INDEX(DATOS,0,$M$2)=1,IF(ISNA(MATCH(INDEX(DATOS,0,$O$2),IF($E$7:E547=E548,$D$7:D547),0)),INDEX(DATOS,0,$K$2))))))))</f>
        <v>0</v>
      </c>
      <c r="C548" s="32">
        <f t="shared" si="655"/>
        <v>20</v>
      </c>
      <c r="D548" s="34" t="str">
        <f>IF($B548=0,"--",INDEX(DATOS,$B548,O$2))</f>
        <v>--</v>
      </c>
      <c r="E548" s="64" t="s">
        <v>1</v>
      </c>
      <c r="F548" s="36" t="str">
        <f t="shared" si="608"/>
        <v>--</v>
      </c>
      <c r="G548" s="109" t="e">
        <f>VLOOKUP($D548,LOC_UNICOS,G$2,0)</f>
        <v>#N/A</v>
      </c>
      <c r="H548" s="109" t="e">
        <f>VLOOKUP($D548,LOC_UNICOS,H$2,0)</f>
        <v>#N/A</v>
      </c>
      <c r="I548" s="38">
        <f t="array" ref="I548">IF($B548=0,-999,IF(COUNTIFS($Z548:Z548,#N/A)&gt;0,-999,AVERAGE($Z548:Z548)))</f>
        <v>-999</v>
      </c>
      <c r="J548" s="38">
        <f t="array" ref="J548">IF($B548=0,-999,IF(COUNTIFS($Z548:AA548,#N/A)&gt;0,-999,AVERAGE($Z548:AA548)))</f>
        <v>-999</v>
      </c>
      <c r="K548" s="38">
        <f t="array" ref="K548">IF($B548=0,-999,IF(COUNTIFS($Z548:AB548,#N/A)&gt;0,-999,AVERAGE($Z548:AB548)))</f>
        <v>-999</v>
      </c>
      <c r="L548" s="38">
        <f t="array" ref="L548">IF($B548=0,-999,IF(COUNTIFS($Z548:AC548,#N/A)&gt;0,-999,AVERAGE($Z548:AC548)))</f>
        <v>-999</v>
      </c>
      <c r="M548" s="38">
        <f t="shared" si="616"/>
        <v>-999</v>
      </c>
      <c r="N548" s="38">
        <f t="shared" si="638"/>
        <v>-999</v>
      </c>
      <c r="O548" s="38">
        <f t="shared" si="639"/>
        <v>-999</v>
      </c>
      <c r="P548" s="38">
        <f t="shared" si="640"/>
        <v>-999</v>
      </c>
      <c r="Q548" s="37">
        <f t="shared" si="651"/>
        <v>0</v>
      </c>
      <c r="R548" s="37">
        <f t="shared" si="628"/>
        <v>0</v>
      </c>
      <c r="S548" s="37">
        <f t="shared" si="629"/>
        <v>0</v>
      </c>
      <c r="T548" s="37">
        <f t="shared" si="630"/>
        <v>0</v>
      </c>
      <c r="U548" s="37">
        <f t="shared" si="652"/>
        <v>2018</v>
      </c>
      <c r="V548" s="37">
        <f t="shared" ref="V548:X548" si="667">U548-1</f>
        <v>2017</v>
      </c>
      <c r="W548" s="37">
        <f t="shared" si="667"/>
        <v>2016</v>
      </c>
      <c r="X548" s="37">
        <f t="shared" si="667"/>
        <v>2015</v>
      </c>
      <c r="Y548" s="39"/>
      <c r="Z548" s="62" t="e">
        <f>IFERROR(IF($B548=0,#N/A,AVERAGEIFS(INDEX(DATOS,0,$C548),INDEX(DATOS,0,$C548),"&lt;&gt;#N/D",INDEX(DATOS,0,$L$2),0,INDEX(DATOS,0,$M$2),1,INDEX(DATOS,0,$N$2),U548,INDEX(DATOS,0,$O$2),$D548)),#N/A)</f>
        <v>#N/A</v>
      </c>
      <c r="AA548" s="62" t="e">
        <f>IFERROR(IF($B548=0,#N/A,AVERAGEIFS(INDEX(DATOS,0,$C548),INDEX(DATOS,0,$C548),"&lt;&gt;#N/D",INDEX(DATOS,0,$L$2),0,INDEX(DATOS,0,$M$2),1,INDEX(DATOS,0,$N$2),V548,INDEX(DATOS,0,$O$2),$D548)),#N/A)</f>
        <v>#N/A</v>
      </c>
      <c r="AB548" s="62" t="e">
        <f>IFERROR(IF($B548=0,#N/A,AVERAGEIFS(INDEX(DATOS,0,$C548),INDEX(DATOS,0,$C548),"&lt;&gt;#N/D",INDEX(DATOS,0,$L$2),0,INDEX(DATOS,0,$M$2),1,INDEX(DATOS,0,$N$2),W548,INDEX(DATOS,0,$O$2),$D548)),#N/A)</f>
        <v>#N/A</v>
      </c>
      <c r="AC548" s="62" t="e">
        <f>IFERROR(IF($B548=0,#N/A,AVERAGEIFS(INDEX(DATOS,0,$C548),INDEX(DATOS,0,$C548),"&lt;&gt;#N/D",INDEX(DATOS,0,$L$2),0,INDEX(DATOS,0,$M$2),1,INDEX(DATOS,0,$N$2),X548,INDEX(DATOS,0,$O$2),$D548)),#N/A)</f>
        <v>#N/A</v>
      </c>
      <c r="AD548" s="33"/>
      <c r="AE548" s="40" t="e">
        <f>IFERROR(IF(ISNA(Z548),#N/A,IF(I548=0,0,_xlfn.STDEV.P($Z548:Z548)/I548*100)),#N/A)</f>
        <v>#N/A</v>
      </c>
      <c r="AF548" s="40" t="e">
        <f>IFERROR(IF(ISNA(AA548),#N/A,IF(J548=0,0,_xlfn.STDEV.P($Z548:AA548)/J548*100)),#N/A)</f>
        <v>#N/A</v>
      </c>
      <c r="AG548" s="40" t="e">
        <f>IFERROR(IF(ISNA(AB548),#N/A,IF(K548=0,0,_xlfn.STDEV.P($Z548:AB548)/K548*100)),#N/A)</f>
        <v>#N/A</v>
      </c>
      <c r="AH548" s="40" t="e">
        <f>IFERROR(IF(ISNA(AC548),#N/A,IF(L548=0,0,_xlfn.STDEV.P($Z548:AC548)/L548*100)),#N/A)</f>
        <v>#N/A</v>
      </c>
      <c r="AI548" s="40"/>
    </row>
    <row r="549" spans="1:40" x14ac:dyDescent="0.35">
      <c r="A549">
        <f t="shared" si="654"/>
        <v>143</v>
      </c>
      <c r="B549" s="35">
        <f t="array" ref="B549">IF(B548=0,0,MIN(IF(INDEX(DATOS,0,$N$2)=$U549,IF(ISNUMBER(INDEX(DATOS,0,$C549)),IF(INDEX(DATOS,0,$L$2)=0,IF(INDEX(DATOS,0,$M$2)=1,IF(ISNA(MATCH(INDEX(DATOS,0,$O$2),IF($E$7:E548=E549,$D$7:D548),0)),INDEX(DATOS,0,$K$2))))))))</f>
        <v>0</v>
      </c>
      <c r="C549" s="32">
        <f t="shared" si="655"/>
        <v>20</v>
      </c>
      <c r="D549" s="34" t="str">
        <f>IF($B549=0,"--",INDEX(DATOS,$B549,O$2))</f>
        <v>--</v>
      </c>
      <c r="E549" s="64" t="s">
        <v>1</v>
      </c>
      <c r="F549" s="36" t="str">
        <f t="shared" si="608"/>
        <v>--</v>
      </c>
      <c r="G549" s="109" t="e">
        <f>VLOOKUP($D549,LOC_UNICOS,G$2,0)</f>
        <v>#N/A</v>
      </c>
      <c r="H549" s="109" t="e">
        <f>VLOOKUP($D549,LOC_UNICOS,H$2,0)</f>
        <v>#N/A</v>
      </c>
      <c r="I549" s="38">
        <f t="array" ref="I549">IF($B549=0,-999,IF(COUNTIFS($Z549:Z549,#N/A)&gt;0,-999,AVERAGE($Z549:Z549)))</f>
        <v>-999</v>
      </c>
      <c r="J549" s="38">
        <f t="array" ref="J549">IF($B549=0,-999,IF(COUNTIFS($Z549:AA549,#N/A)&gt;0,-999,AVERAGE($Z549:AA549)))</f>
        <v>-999</v>
      </c>
      <c r="K549" s="38">
        <f t="array" ref="K549">IF($B549=0,-999,IF(COUNTIFS($Z549:AB549,#N/A)&gt;0,-999,AVERAGE($Z549:AB549)))</f>
        <v>-999</v>
      </c>
      <c r="L549" s="38">
        <f t="array" ref="L549">IF($B549=0,-999,IF(COUNTIFS($Z549:AC549,#N/A)&gt;0,-999,AVERAGE($Z549:AC549)))</f>
        <v>-999</v>
      </c>
      <c r="M549" s="38">
        <f t="shared" si="616"/>
        <v>-999</v>
      </c>
      <c r="N549" s="38">
        <f t="shared" si="638"/>
        <v>-999</v>
      </c>
      <c r="O549" s="38">
        <f t="shared" si="639"/>
        <v>-999</v>
      </c>
      <c r="P549" s="38">
        <f t="shared" si="640"/>
        <v>-999</v>
      </c>
      <c r="Q549" s="37">
        <f t="shared" si="651"/>
        <v>0</v>
      </c>
      <c r="R549" s="37">
        <f t="shared" si="628"/>
        <v>0</v>
      </c>
      <c r="S549" s="37">
        <f t="shared" si="629"/>
        <v>0</v>
      </c>
      <c r="T549" s="37">
        <f t="shared" si="630"/>
        <v>0</v>
      </c>
      <c r="U549" s="37">
        <f t="shared" si="652"/>
        <v>2018</v>
      </c>
      <c r="V549" s="37">
        <f t="shared" ref="V549:X549" si="668">U549-1</f>
        <v>2017</v>
      </c>
      <c r="W549" s="37">
        <f t="shared" si="668"/>
        <v>2016</v>
      </c>
      <c r="X549" s="37">
        <f t="shared" si="668"/>
        <v>2015</v>
      </c>
      <c r="Y549" s="39"/>
      <c r="Z549" s="62" t="e">
        <f>IFERROR(IF($B549=0,#N/A,AVERAGEIFS(INDEX(DATOS,0,$C549),INDEX(DATOS,0,$C549),"&lt;&gt;#N/D",INDEX(DATOS,0,$L$2),0,INDEX(DATOS,0,$M$2),1,INDEX(DATOS,0,$N$2),U549,INDEX(DATOS,0,$O$2),$D549)),#N/A)</f>
        <v>#N/A</v>
      </c>
      <c r="AA549" s="62" t="e">
        <f>IFERROR(IF($B549=0,#N/A,AVERAGEIFS(INDEX(DATOS,0,$C549),INDEX(DATOS,0,$C549),"&lt;&gt;#N/D",INDEX(DATOS,0,$L$2),0,INDEX(DATOS,0,$M$2),1,INDEX(DATOS,0,$N$2),V549,INDEX(DATOS,0,$O$2),$D549)),#N/A)</f>
        <v>#N/A</v>
      </c>
      <c r="AB549" s="62" t="e">
        <f>IFERROR(IF($B549=0,#N/A,AVERAGEIFS(INDEX(DATOS,0,$C549),INDEX(DATOS,0,$C549),"&lt;&gt;#N/D",INDEX(DATOS,0,$L$2),0,INDEX(DATOS,0,$M$2),1,INDEX(DATOS,0,$N$2),W549,INDEX(DATOS,0,$O$2),$D549)),#N/A)</f>
        <v>#N/A</v>
      </c>
      <c r="AC549" s="62" t="e">
        <f>IFERROR(IF($B549=0,#N/A,AVERAGEIFS(INDEX(DATOS,0,$C549),INDEX(DATOS,0,$C549),"&lt;&gt;#N/D",INDEX(DATOS,0,$L$2),0,INDEX(DATOS,0,$M$2),1,INDEX(DATOS,0,$N$2),X549,INDEX(DATOS,0,$O$2),$D549)),#N/A)</f>
        <v>#N/A</v>
      </c>
      <c r="AD549" s="33"/>
      <c r="AE549" s="40" t="e">
        <f>IFERROR(IF(ISNA(Z549),#N/A,IF(I549=0,0,_xlfn.STDEV.P($Z549:Z549)/I549*100)),#N/A)</f>
        <v>#N/A</v>
      </c>
      <c r="AF549" s="40" t="e">
        <f>IFERROR(IF(ISNA(AA549),#N/A,IF(J549=0,0,_xlfn.STDEV.P($Z549:AA549)/J549*100)),#N/A)</f>
        <v>#N/A</v>
      </c>
      <c r="AG549" s="40" t="e">
        <f>IFERROR(IF(ISNA(AB549),#N/A,IF(K549=0,0,_xlfn.STDEV.P($Z549:AB549)/K549*100)),#N/A)</f>
        <v>#N/A</v>
      </c>
      <c r="AH549" s="40" t="e">
        <f>IFERROR(IF(ISNA(AC549),#N/A,IF(L549=0,0,_xlfn.STDEV.P($Z549:AC549)/L549*100)),#N/A)</f>
        <v>#N/A</v>
      </c>
      <c r="AI549" s="40"/>
    </row>
    <row r="550" spans="1:40" x14ac:dyDescent="0.35">
      <c r="A550">
        <f t="shared" si="654"/>
        <v>144</v>
      </c>
      <c r="B550" s="35">
        <f t="array" ref="B550">IF(B549=0,0,MIN(IF(INDEX(DATOS,0,$N$2)=$U550,IF(ISNUMBER(INDEX(DATOS,0,$C550)),IF(INDEX(DATOS,0,$L$2)=0,IF(INDEX(DATOS,0,$M$2)=1,IF(ISNA(MATCH(INDEX(DATOS,0,$O$2),IF($E$7:E549=E550,$D$7:D549),0)),INDEX(DATOS,0,$K$2))))))))</f>
        <v>0</v>
      </c>
      <c r="C550" s="32">
        <f t="shared" si="655"/>
        <v>20</v>
      </c>
      <c r="D550" s="34" t="str">
        <f>IF($B550=0,"--",INDEX(DATOS,$B550,O$2))</f>
        <v>--</v>
      </c>
      <c r="E550" s="64" t="s">
        <v>1</v>
      </c>
      <c r="F550" s="36" t="str">
        <f t="shared" si="608"/>
        <v>--</v>
      </c>
      <c r="G550" s="109" t="e">
        <f>VLOOKUP($D550,LOC_UNICOS,G$2,0)</f>
        <v>#N/A</v>
      </c>
      <c r="H550" s="109" t="e">
        <f>VLOOKUP($D550,LOC_UNICOS,H$2,0)</f>
        <v>#N/A</v>
      </c>
      <c r="I550" s="38">
        <f t="array" ref="I550">IF($B550=0,-999,IF(COUNTIFS($Z550:Z550,#N/A)&gt;0,-999,AVERAGE($Z550:Z550)))</f>
        <v>-999</v>
      </c>
      <c r="J550" s="38">
        <f t="array" ref="J550">IF($B550=0,-999,IF(COUNTIFS($Z550:AA550,#N/A)&gt;0,-999,AVERAGE($Z550:AA550)))</f>
        <v>-999</v>
      </c>
      <c r="K550" s="38">
        <f t="array" ref="K550">IF($B550=0,-999,IF(COUNTIFS($Z550:AB550,#N/A)&gt;0,-999,AVERAGE($Z550:AB550)))</f>
        <v>-999</v>
      </c>
      <c r="L550" s="38">
        <f t="array" ref="L550">IF($B550=0,-999,IF(COUNTIFS($Z550:AC550,#N/A)&gt;0,-999,AVERAGE($Z550:AC550)))</f>
        <v>-999</v>
      </c>
      <c r="M550" s="38">
        <f t="shared" si="616"/>
        <v>-999</v>
      </c>
      <c r="N550" s="38">
        <f t="shared" si="638"/>
        <v>-999</v>
      </c>
      <c r="O550" s="38">
        <f t="shared" si="639"/>
        <v>-999</v>
      </c>
      <c r="P550" s="38">
        <f t="shared" si="640"/>
        <v>-999</v>
      </c>
      <c r="Q550" s="37">
        <f t="shared" si="651"/>
        <v>0</v>
      </c>
      <c r="R550" s="37">
        <f t="shared" si="628"/>
        <v>0</v>
      </c>
      <c r="S550" s="37">
        <f t="shared" si="629"/>
        <v>0</v>
      </c>
      <c r="T550" s="37">
        <f t="shared" si="630"/>
        <v>0</v>
      </c>
      <c r="U550" s="37">
        <f t="shared" si="652"/>
        <v>2018</v>
      </c>
      <c r="V550" s="37">
        <f t="shared" ref="V550:X550" si="669">U550-1</f>
        <v>2017</v>
      </c>
      <c r="W550" s="37">
        <f t="shared" si="669"/>
        <v>2016</v>
      </c>
      <c r="X550" s="37">
        <f t="shared" si="669"/>
        <v>2015</v>
      </c>
      <c r="Y550" s="39"/>
      <c r="Z550" s="62" t="e">
        <f>IFERROR(IF($B550=0,#N/A,AVERAGEIFS(INDEX(DATOS,0,$C550),INDEX(DATOS,0,$C550),"&lt;&gt;#N/D",INDEX(DATOS,0,$L$2),0,INDEX(DATOS,0,$M$2),1,INDEX(DATOS,0,$N$2),U550,INDEX(DATOS,0,$O$2),$D550)),#N/A)</f>
        <v>#N/A</v>
      </c>
      <c r="AA550" s="62" t="e">
        <f>IFERROR(IF($B550=0,#N/A,AVERAGEIFS(INDEX(DATOS,0,$C550),INDEX(DATOS,0,$C550),"&lt;&gt;#N/D",INDEX(DATOS,0,$L$2),0,INDEX(DATOS,0,$M$2),1,INDEX(DATOS,0,$N$2),V550,INDEX(DATOS,0,$O$2),$D550)),#N/A)</f>
        <v>#N/A</v>
      </c>
      <c r="AB550" s="62" t="e">
        <f>IFERROR(IF($B550=0,#N/A,AVERAGEIFS(INDEX(DATOS,0,$C550),INDEX(DATOS,0,$C550),"&lt;&gt;#N/D",INDEX(DATOS,0,$L$2),0,INDEX(DATOS,0,$M$2),1,INDEX(DATOS,0,$N$2),W550,INDEX(DATOS,0,$O$2),$D550)),#N/A)</f>
        <v>#N/A</v>
      </c>
      <c r="AC550" s="62" t="e">
        <f>IFERROR(IF($B550=0,#N/A,AVERAGEIFS(INDEX(DATOS,0,$C550),INDEX(DATOS,0,$C550),"&lt;&gt;#N/D",INDEX(DATOS,0,$L$2),0,INDEX(DATOS,0,$M$2),1,INDEX(DATOS,0,$N$2),X550,INDEX(DATOS,0,$O$2),$D550)),#N/A)</f>
        <v>#N/A</v>
      </c>
      <c r="AD550" s="33"/>
      <c r="AE550" s="40" t="e">
        <f>IFERROR(IF(ISNA(Z550),#N/A,IF(I550=0,0,_xlfn.STDEV.P($Z550:Z550)/I550*100)),#N/A)</f>
        <v>#N/A</v>
      </c>
      <c r="AF550" s="40" t="e">
        <f>IFERROR(IF(ISNA(AA550),#N/A,IF(J550=0,0,_xlfn.STDEV.P($Z550:AA550)/J550*100)),#N/A)</f>
        <v>#N/A</v>
      </c>
      <c r="AG550" s="40" t="e">
        <f>IFERROR(IF(ISNA(AB550),#N/A,IF(K550=0,0,_xlfn.STDEV.P($Z550:AB550)/K550*100)),#N/A)</f>
        <v>#N/A</v>
      </c>
      <c r="AH550" s="40" t="e">
        <f>IFERROR(IF(ISNA(AC550),#N/A,IF(L550=0,0,_xlfn.STDEV.P($Z550:AC550)/L550*100)),#N/A)</f>
        <v>#N/A</v>
      </c>
      <c r="AI550" s="40"/>
    </row>
    <row r="551" spans="1:40" x14ac:dyDescent="0.35">
      <c r="A551">
        <f t="shared" si="654"/>
        <v>145</v>
      </c>
      <c r="B551" s="35">
        <f t="array" ref="B551">IF(B550=0,0,MIN(IF(INDEX(DATOS,0,$N$2)=$U551,IF(ISNUMBER(INDEX(DATOS,0,$C551)),IF(INDEX(DATOS,0,$L$2)=0,IF(INDEX(DATOS,0,$M$2)=1,IF(ISNA(MATCH(INDEX(DATOS,0,$O$2),IF($E$7:E550=E551,$D$7:D550),0)),INDEX(DATOS,0,$K$2))))))))</f>
        <v>0</v>
      </c>
      <c r="C551" s="32">
        <f t="shared" si="655"/>
        <v>20</v>
      </c>
      <c r="D551" s="34" t="str">
        <f>IF($B551=0,"--",INDEX(DATOS,$B551,O$2))</f>
        <v>--</v>
      </c>
      <c r="E551" s="64" t="s">
        <v>1</v>
      </c>
      <c r="F551" s="36" t="str">
        <f t="shared" si="608"/>
        <v>--</v>
      </c>
      <c r="G551" s="109" t="e">
        <f>VLOOKUP($D551,LOC_UNICOS,G$2,0)</f>
        <v>#N/A</v>
      </c>
      <c r="H551" s="109" t="e">
        <f>VLOOKUP($D551,LOC_UNICOS,H$2,0)</f>
        <v>#N/A</v>
      </c>
      <c r="I551" s="38">
        <f t="array" ref="I551">IF($B551=0,-999,IF(COUNTIFS($Z551:Z551,#N/A)&gt;0,-999,AVERAGE($Z551:Z551)))</f>
        <v>-999</v>
      </c>
      <c r="J551" s="38">
        <f t="array" ref="J551">IF($B551=0,-999,IF(COUNTIFS($Z551:AA551,#N/A)&gt;0,-999,AVERAGE($Z551:AA551)))</f>
        <v>-999</v>
      </c>
      <c r="K551" s="38">
        <f t="array" ref="K551">IF($B551=0,-999,IF(COUNTIFS($Z551:AB551,#N/A)&gt;0,-999,AVERAGE($Z551:AB551)))</f>
        <v>-999</v>
      </c>
      <c r="L551" s="38">
        <f t="array" ref="L551">IF($B551=0,-999,IF(COUNTIFS($Z551:AC551,#N/A)&gt;0,-999,AVERAGE($Z551:AC551)))</f>
        <v>-999</v>
      </c>
      <c r="M551" s="38">
        <f t="shared" si="616"/>
        <v>-999</v>
      </c>
      <c r="N551" s="38">
        <f t="shared" si="638"/>
        <v>-999</v>
      </c>
      <c r="O551" s="38">
        <f t="shared" si="639"/>
        <v>-999</v>
      </c>
      <c r="P551" s="38">
        <f t="shared" si="640"/>
        <v>-999</v>
      </c>
      <c r="Q551" s="37">
        <f t="shared" si="651"/>
        <v>0</v>
      </c>
      <c r="R551" s="37">
        <f t="shared" si="628"/>
        <v>0</v>
      </c>
      <c r="S551" s="37">
        <f t="shared" si="629"/>
        <v>0</v>
      </c>
      <c r="T551" s="37">
        <f t="shared" si="630"/>
        <v>0</v>
      </c>
      <c r="U551" s="37">
        <f t="shared" si="652"/>
        <v>2018</v>
      </c>
      <c r="V551" s="37">
        <f t="shared" ref="V551:X551" si="670">U551-1</f>
        <v>2017</v>
      </c>
      <c r="W551" s="37">
        <f t="shared" si="670"/>
        <v>2016</v>
      </c>
      <c r="X551" s="37">
        <f t="shared" si="670"/>
        <v>2015</v>
      </c>
      <c r="Y551" s="39"/>
      <c r="Z551" s="62" t="e">
        <f>IFERROR(IF($B551=0,#N/A,AVERAGEIFS(INDEX(DATOS,0,$C551),INDEX(DATOS,0,$C551),"&lt;&gt;#N/D",INDEX(DATOS,0,$L$2),0,INDEX(DATOS,0,$M$2),1,INDEX(DATOS,0,$N$2),U551,INDEX(DATOS,0,$O$2),$D551)),#N/A)</f>
        <v>#N/A</v>
      </c>
      <c r="AA551" s="62" t="e">
        <f>IFERROR(IF($B551=0,#N/A,AVERAGEIFS(INDEX(DATOS,0,$C551),INDEX(DATOS,0,$C551),"&lt;&gt;#N/D",INDEX(DATOS,0,$L$2),0,INDEX(DATOS,0,$M$2),1,INDEX(DATOS,0,$N$2),V551,INDEX(DATOS,0,$O$2),$D551)),#N/A)</f>
        <v>#N/A</v>
      </c>
      <c r="AB551" s="62" t="e">
        <f>IFERROR(IF($B551=0,#N/A,AVERAGEIFS(INDEX(DATOS,0,$C551),INDEX(DATOS,0,$C551),"&lt;&gt;#N/D",INDEX(DATOS,0,$L$2),0,INDEX(DATOS,0,$M$2),1,INDEX(DATOS,0,$N$2),W551,INDEX(DATOS,0,$O$2),$D551)),#N/A)</f>
        <v>#N/A</v>
      </c>
      <c r="AC551" s="62" t="e">
        <f>IFERROR(IF($B551=0,#N/A,AVERAGEIFS(INDEX(DATOS,0,$C551),INDEX(DATOS,0,$C551),"&lt;&gt;#N/D",INDEX(DATOS,0,$L$2),0,INDEX(DATOS,0,$M$2),1,INDEX(DATOS,0,$N$2),X551,INDEX(DATOS,0,$O$2),$D551)),#N/A)</f>
        <v>#N/A</v>
      </c>
      <c r="AD551" s="33"/>
      <c r="AE551" s="40" t="e">
        <f>IFERROR(IF(ISNA(Z551),#N/A,IF(I551=0,0,_xlfn.STDEV.P($Z551:Z551)/I551*100)),#N/A)</f>
        <v>#N/A</v>
      </c>
      <c r="AF551" s="40" t="e">
        <f>IFERROR(IF(ISNA(AA551),#N/A,IF(J551=0,0,_xlfn.STDEV.P($Z551:AA551)/J551*100)),#N/A)</f>
        <v>#N/A</v>
      </c>
      <c r="AG551" s="40" t="e">
        <f>IFERROR(IF(ISNA(AB551),#N/A,IF(K551=0,0,_xlfn.STDEV.P($Z551:AB551)/K551*100)),#N/A)</f>
        <v>#N/A</v>
      </c>
      <c r="AH551" s="40" t="e">
        <f>IFERROR(IF(ISNA(AC551),#N/A,IF(L551=0,0,_xlfn.STDEV.P($Z551:AC551)/L551*100)),#N/A)</f>
        <v>#N/A</v>
      </c>
      <c r="AI551" s="40"/>
    </row>
    <row r="552" spans="1:40" x14ac:dyDescent="0.35">
      <c r="A552">
        <f t="shared" si="654"/>
        <v>146</v>
      </c>
      <c r="B552" s="35">
        <f t="array" ref="B552">IF(B551=0,0,MIN(IF(INDEX(DATOS,0,$N$2)=$U552,IF(ISNUMBER(INDEX(DATOS,0,$C552)),IF(INDEX(DATOS,0,$L$2)=0,IF(INDEX(DATOS,0,$M$2)=1,IF(ISNA(MATCH(INDEX(DATOS,0,$O$2),IF($E$7:E551=E552,$D$7:D551),0)),INDEX(DATOS,0,$K$2))))))))</f>
        <v>0</v>
      </c>
      <c r="C552" s="32">
        <f t="shared" si="655"/>
        <v>20</v>
      </c>
      <c r="D552" s="34" t="str">
        <f>IF($B552=0,"--",INDEX(DATOS,$B552,O$2))</f>
        <v>--</v>
      </c>
      <c r="E552" s="64" t="s">
        <v>1</v>
      </c>
      <c r="F552" s="36" t="str">
        <f t="shared" si="608"/>
        <v>--</v>
      </c>
      <c r="G552" s="109" t="e">
        <f>VLOOKUP($D552,LOC_UNICOS,G$2,0)</f>
        <v>#N/A</v>
      </c>
      <c r="H552" s="109" t="e">
        <f>VLOOKUP($D552,LOC_UNICOS,H$2,0)</f>
        <v>#N/A</v>
      </c>
      <c r="I552" s="38">
        <f t="array" ref="I552">IF($B552=0,-999,IF(COUNTIFS($Z552:Z552,#N/A)&gt;0,-999,AVERAGE($Z552:Z552)))</f>
        <v>-999</v>
      </c>
      <c r="J552" s="38">
        <f t="array" ref="J552">IF($B552=0,-999,IF(COUNTIFS($Z552:AA552,#N/A)&gt;0,-999,AVERAGE($Z552:AA552)))</f>
        <v>-999</v>
      </c>
      <c r="K552" s="38">
        <f t="array" ref="K552">IF($B552=0,-999,IF(COUNTIFS($Z552:AB552,#N/A)&gt;0,-999,AVERAGE($Z552:AB552)))</f>
        <v>-999</v>
      </c>
      <c r="L552" s="38">
        <f t="array" ref="L552">IF($B552=0,-999,IF(COUNTIFS($Z552:AC552,#N/A)&gt;0,-999,AVERAGE($Z552:AC552)))</f>
        <v>-999</v>
      </c>
      <c r="M552" s="38">
        <f t="shared" si="616"/>
        <v>-999</v>
      </c>
      <c r="N552" s="38">
        <f t="shared" si="638"/>
        <v>-999</v>
      </c>
      <c r="O552" s="38">
        <f t="shared" si="639"/>
        <v>-999</v>
      </c>
      <c r="P552" s="38">
        <f t="shared" si="640"/>
        <v>-999</v>
      </c>
      <c r="Q552" s="37">
        <f t="shared" si="651"/>
        <v>0</v>
      </c>
      <c r="R552" s="37">
        <f t="shared" si="628"/>
        <v>0</v>
      </c>
      <c r="S552" s="37">
        <f t="shared" si="629"/>
        <v>0</v>
      </c>
      <c r="T552" s="37">
        <f t="shared" si="630"/>
        <v>0</v>
      </c>
      <c r="U552" s="37">
        <f t="shared" si="652"/>
        <v>2018</v>
      </c>
      <c r="V552" s="37">
        <f t="shared" ref="V552:X552" si="671">U552-1</f>
        <v>2017</v>
      </c>
      <c r="W552" s="37">
        <f t="shared" si="671"/>
        <v>2016</v>
      </c>
      <c r="X552" s="37">
        <f t="shared" si="671"/>
        <v>2015</v>
      </c>
      <c r="Y552" s="39"/>
      <c r="Z552" s="62" t="e">
        <f>IFERROR(IF($B552=0,#N/A,AVERAGEIFS(INDEX(DATOS,0,$C552),INDEX(DATOS,0,$C552),"&lt;&gt;#N/D",INDEX(DATOS,0,$L$2),0,INDEX(DATOS,0,$M$2),1,INDEX(DATOS,0,$N$2),U552,INDEX(DATOS,0,$O$2),$D552)),#N/A)</f>
        <v>#N/A</v>
      </c>
      <c r="AA552" s="62" t="e">
        <f>IFERROR(IF($B552=0,#N/A,AVERAGEIFS(INDEX(DATOS,0,$C552),INDEX(DATOS,0,$C552),"&lt;&gt;#N/D",INDEX(DATOS,0,$L$2),0,INDEX(DATOS,0,$M$2),1,INDEX(DATOS,0,$N$2),V552,INDEX(DATOS,0,$O$2),$D552)),#N/A)</f>
        <v>#N/A</v>
      </c>
      <c r="AB552" s="62" t="e">
        <f>IFERROR(IF($B552=0,#N/A,AVERAGEIFS(INDEX(DATOS,0,$C552),INDEX(DATOS,0,$C552),"&lt;&gt;#N/D",INDEX(DATOS,0,$L$2),0,INDEX(DATOS,0,$M$2),1,INDEX(DATOS,0,$N$2),W552,INDEX(DATOS,0,$O$2),$D552)),#N/A)</f>
        <v>#N/A</v>
      </c>
      <c r="AC552" s="62" t="e">
        <f>IFERROR(IF($B552=0,#N/A,AVERAGEIFS(INDEX(DATOS,0,$C552),INDEX(DATOS,0,$C552),"&lt;&gt;#N/D",INDEX(DATOS,0,$L$2),0,INDEX(DATOS,0,$M$2),1,INDEX(DATOS,0,$N$2),X552,INDEX(DATOS,0,$O$2),$D552)),#N/A)</f>
        <v>#N/A</v>
      </c>
      <c r="AD552" s="33"/>
      <c r="AE552" s="40" t="e">
        <f>IFERROR(IF(ISNA(Z552),#N/A,IF(I552=0,0,_xlfn.STDEV.P($Z552:Z552)/I552*100)),#N/A)</f>
        <v>#N/A</v>
      </c>
      <c r="AF552" s="40" t="e">
        <f>IFERROR(IF(ISNA(AA552),#N/A,IF(J552=0,0,_xlfn.STDEV.P($Z552:AA552)/J552*100)),#N/A)</f>
        <v>#N/A</v>
      </c>
      <c r="AG552" s="40" t="e">
        <f>IFERROR(IF(ISNA(AB552),#N/A,IF(K552=0,0,_xlfn.STDEV.P($Z552:AB552)/K552*100)),#N/A)</f>
        <v>#N/A</v>
      </c>
      <c r="AH552" s="40" t="e">
        <f>IFERROR(IF(ISNA(AC552),#N/A,IF(L552=0,0,_xlfn.STDEV.P($Z552:AC552)/L552*100)),#N/A)</f>
        <v>#N/A</v>
      </c>
      <c r="AI552" s="40"/>
    </row>
    <row r="553" spans="1:40" x14ac:dyDescent="0.35">
      <c r="A553">
        <f t="shared" si="654"/>
        <v>147</v>
      </c>
      <c r="B553" s="35">
        <f t="array" ref="B553">IF(B552=0,0,MIN(IF(INDEX(DATOS,0,$N$2)=$U553,IF(ISNUMBER(INDEX(DATOS,0,$C553)),IF(INDEX(DATOS,0,$L$2)=0,IF(INDEX(DATOS,0,$M$2)=1,IF(ISNA(MATCH(INDEX(DATOS,0,$O$2),IF($E$7:E552=E553,$D$7:D552),0)),INDEX(DATOS,0,$K$2))))))))</f>
        <v>0</v>
      </c>
      <c r="C553" s="32">
        <f t="shared" si="655"/>
        <v>20</v>
      </c>
      <c r="D553" s="34" t="str">
        <f>IF($B553=0,"--",INDEX(DATOS,$B553,O$2))</f>
        <v>--</v>
      </c>
      <c r="E553" s="64" t="s">
        <v>1</v>
      </c>
      <c r="F553" s="36" t="str">
        <f t="shared" si="608"/>
        <v>--</v>
      </c>
      <c r="G553" s="109" t="e">
        <f>VLOOKUP($D553,LOC_UNICOS,G$2,0)</f>
        <v>#N/A</v>
      </c>
      <c r="H553" s="109" t="e">
        <f>VLOOKUP($D553,LOC_UNICOS,H$2,0)</f>
        <v>#N/A</v>
      </c>
      <c r="I553" s="38">
        <f t="array" ref="I553">IF($B553=0,-999,IF(COUNTIFS($Z553:Z553,#N/A)&gt;0,-999,AVERAGE($Z553:Z553)))</f>
        <v>-999</v>
      </c>
      <c r="J553" s="38">
        <f t="array" ref="J553">IF($B553=0,-999,IF(COUNTIFS($Z553:AA553,#N/A)&gt;0,-999,AVERAGE($Z553:AA553)))</f>
        <v>-999</v>
      </c>
      <c r="K553" s="38">
        <f t="array" ref="K553">IF($B553=0,-999,IF(COUNTIFS($Z553:AB553,#N/A)&gt;0,-999,AVERAGE($Z553:AB553)))</f>
        <v>-999</v>
      </c>
      <c r="L553" s="38">
        <f t="array" ref="L553">IF($B553=0,-999,IF(COUNTIFS($Z553:AC553,#N/A)&gt;0,-999,AVERAGE($Z553:AC553)))</f>
        <v>-999</v>
      </c>
      <c r="M553" s="38">
        <f t="shared" si="616"/>
        <v>-999</v>
      </c>
      <c r="N553" s="38">
        <f t="shared" si="638"/>
        <v>-999</v>
      </c>
      <c r="O553" s="38">
        <f t="shared" si="639"/>
        <v>-999</v>
      </c>
      <c r="P553" s="38">
        <f t="shared" si="640"/>
        <v>-999</v>
      </c>
      <c r="Q553" s="37">
        <f t="shared" si="651"/>
        <v>0</v>
      </c>
      <c r="R553" s="37">
        <f t="shared" si="628"/>
        <v>0</v>
      </c>
      <c r="S553" s="37">
        <f t="shared" si="629"/>
        <v>0</v>
      </c>
      <c r="T553" s="37">
        <f t="shared" si="630"/>
        <v>0</v>
      </c>
      <c r="U553" s="37">
        <f t="shared" si="652"/>
        <v>2018</v>
      </c>
      <c r="V553" s="37">
        <f t="shared" ref="V553:X553" si="672">U553-1</f>
        <v>2017</v>
      </c>
      <c r="W553" s="37">
        <f t="shared" si="672"/>
        <v>2016</v>
      </c>
      <c r="X553" s="37">
        <f t="shared" si="672"/>
        <v>2015</v>
      </c>
      <c r="Y553" s="39"/>
      <c r="Z553" s="62" t="e">
        <f>IFERROR(IF($B553=0,#N/A,AVERAGEIFS(INDEX(DATOS,0,$C553),INDEX(DATOS,0,$C553),"&lt;&gt;#N/D",INDEX(DATOS,0,$L$2),0,INDEX(DATOS,0,$M$2),1,INDEX(DATOS,0,$N$2),U553,INDEX(DATOS,0,$O$2),$D553)),#N/A)</f>
        <v>#N/A</v>
      </c>
      <c r="AA553" s="62" t="e">
        <f>IFERROR(IF($B553=0,#N/A,AVERAGEIFS(INDEX(DATOS,0,$C553),INDEX(DATOS,0,$C553),"&lt;&gt;#N/D",INDEX(DATOS,0,$L$2),0,INDEX(DATOS,0,$M$2),1,INDEX(DATOS,0,$N$2),V553,INDEX(DATOS,0,$O$2),$D553)),#N/A)</f>
        <v>#N/A</v>
      </c>
      <c r="AB553" s="62" t="e">
        <f>IFERROR(IF($B553=0,#N/A,AVERAGEIFS(INDEX(DATOS,0,$C553),INDEX(DATOS,0,$C553),"&lt;&gt;#N/D",INDEX(DATOS,0,$L$2),0,INDEX(DATOS,0,$M$2),1,INDEX(DATOS,0,$N$2),W553,INDEX(DATOS,0,$O$2),$D553)),#N/A)</f>
        <v>#N/A</v>
      </c>
      <c r="AC553" s="62" t="e">
        <f>IFERROR(IF($B553=0,#N/A,AVERAGEIFS(INDEX(DATOS,0,$C553),INDEX(DATOS,0,$C553),"&lt;&gt;#N/D",INDEX(DATOS,0,$L$2),0,INDEX(DATOS,0,$M$2),1,INDEX(DATOS,0,$N$2),X553,INDEX(DATOS,0,$O$2),$D553)),#N/A)</f>
        <v>#N/A</v>
      </c>
      <c r="AD553" s="33"/>
      <c r="AE553" s="40" t="e">
        <f>IFERROR(IF(ISNA(Z553),#N/A,IF(I553=0,0,_xlfn.STDEV.P($Z553:Z553)/I553*100)),#N/A)</f>
        <v>#N/A</v>
      </c>
      <c r="AF553" s="40" t="e">
        <f>IFERROR(IF(ISNA(AA553),#N/A,IF(J553=0,0,_xlfn.STDEV.P($Z553:AA553)/J553*100)),#N/A)</f>
        <v>#N/A</v>
      </c>
      <c r="AG553" s="40" t="e">
        <f>IFERROR(IF(ISNA(AB553),#N/A,IF(K553=0,0,_xlfn.STDEV.P($Z553:AB553)/K553*100)),#N/A)</f>
        <v>#N/A</v>
      </c>
      <c r="AH553" s="40" t="e">
        <f>IFERROR(IF(ISNA(AC553),#N/A,IF(L553=0,0,_xlfn.STDEV.P($Z553:AC553)/L553*100)),#N/A)</f>
        <v>#N/A</v>
      </c>
      <c r="AI553" s="40"/>
    </row>
    <row r="554" spans="1:40" x14ac:dyDescent="0.35">
      <c r="A554">
        <f t="shared" si="654"/>
        <v>148</v>
      </c>
      <c r="B554" s="35">
        <f t="array" ref="B554">IF(B553=0,0,MIN(IF(INDEX(DATOS,0,$N$2)=$U554,IF(ISNUMBER(INDEX(DATOS,0,$C554)),IF(INDEX(DATOS,0,$L$2)=0,IF(INDEX(DATOS,0,$M$2)=1,IF(ISNA(MATCH(INDEX(DATOS,0,$O$2),IF($E$7:E553=E554,$D$7:D553),0)),INDEX(DATOS,0,$K$2))))))))</f>
        <v>0</v>
      </c>
      <c r="C554" s="32">
        <f t="shared" si="655"/>
        <v>20</v>
      </c>
      <c r="D554" s="34" t="str">
        <f>IF($B554=0,"--",INDEX(DATOS,$B554,O$2))</f>
        <v>--</v>
      </c>
      <c r="E554" s="64" t="s">
        <v>1</v>
      </c>
      <c r="F554" s="36" t="str">
        <f t="shared" si="608"/>
        <v>--</v>
      </c>
      <c r="G554" s="109" t="e">
        <f>VLOOKUP($D554,LOC_UNICOS,G$2,0)</f>
        <v>#N/A</v>
      </c>
      <c r="H554" s="109" t="e">
        <f>VLOOKUP($D554,LOC_UNICOS,H$2,0)</f>
        <v>#N/A</v>
      </c>
      <c r="I554" s="38">
        <f t="array" ref="I554">IF($B554=0,-999,IF(COUNTIFS($Z554:Z554,#N/A)&gt;0,-999,AVERAGE($Z554:Z554)))</f>
        <v>-999</v>
      </c>
      <c r="J554" s="38">
        <f t="array" ref="J554">IF($B554=0,-999,IF(COUNTIFS($Z554:AA554,#N/A)&gt;0,-999,AVERAGE($Z554:AA554)))</f>
        <v>-999</v>
      </c>
      <c r="K554" s="38">
        <f t="array" ref="K554">IF($B554=0,-999,IF(COUNTIFS($Z554:AB554,#N/A)&gt;0,-999,AVERAGE($Z554:AB554)))</f>
        <v>-999</v>
      </c>
      <c r="L554" s="38">
        <f t="array" ref="L554">IF($B554=0,-999,IF(COUNTIFS($Z554:AC554,#N/A)&gt;0,-999,AVERAGE($Z554:AC554)))</f>
        <v>-999</v>
      </c>
      <c r="M554" s="38">
        <f t="shared" si="616"/>
        <v>-999</v>
      </c>
      <c r="N554" s="38">
        <f t="shared" si="638"/>
        <v>-999</v>
      </c>
      <c r="O554" s="38">
        <f t="shared" si="639"/>
        <v>-999</v>
      </c>
      <c r="P554" s="38">
        <f t="shared" si="640"/>
        <v>-999</v>
      </c>
      <c r="Q554" s="37">
        <f t="shared" si="651"/>
        <v>0</v>
      </c>
      <c r="R554" s="37">
        <f t="shared" si="628"/>
        <v>0</v>
      </c>
      <c r="S554" s="37">
        <f t="shared" si="629"/>
        <v>0</v>
      </c>
      <c r="T554" s="37">
        <f t="shared" si="630"/>
        <v>0</v>
      </c>
      <c r="U554" s="37">
        <f t="shared" si="652"/>
        <v>2018</v>
      </c>
      <c r="V554" s="37">
        <f t="shared" ref="V554:X554" si="673">U554-1</f>
        <v>2017</v>
      </c>
      <c r="W554" s="37">
        <f t="shared" si="673"/>
        <v>2016</v>
      </c>
      <c r="X554" s="37">
        <f t="shared" si="673"/>
        <v>2015</v>
      </c>
      <c r="Y554" s="39"/>
      <c r="Z554" s="62" t="e">
        <f>IFERROR(IF($B554=0,#N/A,AVERAGEIFS(INDEX(DATOS,0,$C554),INDEX(DATOS,0,$C554),"&lt;&gt;#N/D",INDEX(DATOS,0,$L$2),0,INDEX(DATOS,0,$M$2),1,INDEX(DATOS,0,$N$2),U554,INDEX(DATOS,0,$O$2),$D554)),#N/A)</f>
        <v>#N/A</v>
      </c>
      <c r="AA554" s="62" t="e">
        <f>IFERROR(IF($B554=0,#N/A,AVERAGEIFS(INDEX(DATOS,0,$C554),INDEX(DATOS,0,$C554),"&lt;&gt;#N/D",INDEX(DATOS,0,$L$2),0,INDEX(DATOS,0,$M$2),1,INDEX(DATOS,0,$N$2),V554,INDEX(DATOS,0,$O$2),$D554)),#N/A)</f>
        <v>#N/A</v>
      </c>
      <c r="AB554" s="62" t="e">
        <f>IFERROR(IF($B554=0,#N/A,AVERAGEIFS(INDEX(DATOS,0,$C554),INDEX(DATOS,0,$C554),"&lt;&gt;#N/D",INDEX(DATOS,0,$L$2),0,INDEX(DATOS,0,$M$2),1,INDEX(DATOS,0,$N$2),W554,INDEX(DATOS,0,$O$2),$D554)),#N/A)</f>
        <v>#N/A</v>
      </c>
      <c r="AC554" s="62" t="e">
        <f>IFERROR(IF($B554=0,#N/A,AVERAGEIFS(INDEX(DATOS,0,$C554),INDEX(DATOS,0,$C554),"&lt;&gt;#N/D",INDEX(DATOS,0,$L$2),0,INDEX(DATOS,0,$M$2),1,INDEX(DATOS,0,$N$2),X554,INDEX(DATOS,0,$O$2),$D554)),#N/A)</f>
        <v>#N/A</v>
      </c>
      <c r="AD554" s="33"/>
      <c r="AE554" s="40" t="e">
        <f>IFERROR(IF(ISNA(Z554),#N/A,IF(I554=0,0,_xlfn.STDEV.P($Z554:Z554)/I554*100)),#N/A)</f>
        <v>#N/A</v>
      </c>
      <c r="AF554" s="40" t="e">
        <f>IFERROR(IF(ISNA(AA554),#N/A,IF(J554=0,0,_xlfn.STDEV.P($Z554:AA554)/J554*100)),#N/A)</f>
        <v>#N/A</v>
      </c>
      <c r="AG554" s="40" t="e">
        <f>IFERROR(IF(ISNA(AB554),#N/A,IF(K554=0,0,_xlfn.STDEV.P($Z554:AB554)/K554*100)),#N/A)</f>
        <v>#N/A</v>
      </c>
      <c r="AH554" s="40" t="e">
        <f>IFERROR(IF(ISNA(AC554),#N/A,IF(L554=0,0,_xlfn.STDEV.P($Z554:AC554)/L554*100)),#N/A)</f>
        <v>#N/A</v>
      </c>
      <c r="AI554" s="40"/>
    </row>
    <row r="555" spans="1:40" x14ac:dyDescent="0.35">
      <c r="A555">
        <f t="shared" si="654"/>
        <v>149</v>
      </c>
      <c r="B555" s="35">
        <f t="array" ref="B555">IF(B554=0,0,MIN(IF(INDEX(DATOS,0,$N$2)=$U555,IF(ISNUMBER(INDEX(DATOS,0,$C555)),IF(INDEX(DATOS,0,$L$2)=0,IF(INDEX(DATOS,0,$M$2)=1,IF(ISNA(MATCH(INDEX(DATOS,0,$O$2),IF($E$7:E554=E555,$D$7:D554),0)),INDEX(DATOS,0,$K$2))))))))</f>
        <v>0</v>
      </c>
      <c r="C555" s="32">
        <f t="shared" si="655"/>
        <v>20</v>
      </c>
      <c r="D555" s="34" t="str">
        <f>IF($B555=0,"--",INDEX(DATOS,$B555,O$2))</f>
        <v>--</v>
      </c>
      <c r="E555" s="64" t="s">
        <v>1</v>
      </c>
      <c r="F555" s="36" t="str">
        <f t="shared" si="608"/>
        <v>--</v>
      </c>
      <c r="G555" s="109" t="e">
        <f>VLOOKUP($D555,LOC_UNICOS,G$2,0)</f>
        <v>#N/A</v>
      </c>
      <c r="H555" s="109" t="e">
        <f>VLOOKUP($D555,LOC_UNICOS,H$2,0)</f>
        <v>#N/A</v>
      </c>
      <c r="I555" s="38">
        <f t="array" ref="I555">IF($B555=0,-999,IF(COUNTIFS($Z555:Z555,#N/A)&gt;0,-999,AVERAGE($Z555:Z555)))</f>
        <v>-999</v>
      </c>
      <c r="J555" s="38">
        <f t="array" ref="J555">IF($B555=0,-999,IF(COUNTIFS($Z555:AA555,#N/A)&gt;0,-999,AVERAGE($Z555:AA555)))</f>
        <v>-999</v>
      </c>
      <c r="K555" s="38">
        <f t="array" ref="K555">IF($B555=0,-999,IF(COUNTIFS($Z555:AB555,#N/A)&gt;0,-999,AVERAGE($Z555:AB555)))</f>
        <v>-999</v>
      </c>
      <c r="L555" s="38">
        <f t="array" ref="L555">IF($B555=0,-999,IF(COUNTIFS($Z555:AC555,#N/A)&gt;0,-999,AVERAGE($Z555:AC555)))</f>
        <v>-999</v>
      </c>
      <c r="M555" s="38">
        <f t="shared" si="616"/>
        <v>-999</v>
      </c>
      <c r="N555" s="38">
        <f t="shared" si="638"/>
        <v>-999</v>
      </c>
      <c r="O555" s="38">
        <f t="shared" si="639"/>
        <v>-999</v>
      </c>
      <c r="P555" s="38">
        <f t="shared" si="640"/>
        <v>-999</v>
      </c>
      <c r="Q555" s="37">
        <f t="shared" si="651"/>
        <v>0</v>
      </c>
      <c r="R555" s="37">
        <f t="shared" si="628"/>
        <v>0</v>
      </c>
      <c r="S555" s="37">
        <f t="shared" si="629"/>
        <v>0</v>
      </c>
      <c r="T555" s="37">
        <f t="shared" si="630"/>
        <v>0</v>
      </c>
      <c r="U555" s="37">
        <f t="shared" si="652"/>
        <v>2018</v>
      </c>
      <c r="V555" s="37">
        <f t="shared" ref="V555:X555" si="674">U555-1</f>
        <v>2017</v>
      </c>
      <c r="W555" s="37">
        <f t="shared" si="674"/>
        <v>2016</v>
      </c>
      <c r="X555" s="37">
        <f t="shared" si="674"/>
        <v>2015</v>
      </c>
      <c r="Y555" s="39"/>
      <c r="Z555" s="62" t="e">
        <f>IFERROR(IF($B555=0,#N/A,AVERAGEIFS(INDEX(DATOS,0,$C555),INDEX(DATOS,0,$C555),"&lt;&gt;#N/D",INDEX(DATOS,0,$L$2),0,INDEX(DATOS,0,$M$2),1,INDEX(DATOS,0,$N$2),U555,INDEX(DATOS,0,$O$2),$D555)),#N/A)</f>
        <v>#N/A</v>
      </c>
      <c r="AA555" s="62" t="e">
        <f>IFERROR(IF($B555=0,#N/A,AVERAGEIFS(INDEX(DATOS,0,$C555),INDEX(DATOS,0,$C555),"&lt;&gt;#N/D",INDEX(DATOS,0,$L$2),0,INDEX(DATOS,0,$M$2),1,INDEX(DATOS,0,$N$2),V555,INDEX(DATOS,0,$O$2),$D555)),#N/A)</f>
        <v>#N/A</v>
      </c>
      <c r="AB555" s="62" t="e">
        <f>IFERROR(IF($B555=0,#N/A,AVERAGEIFS(INDEX(DATOS,0,$C555),INDEX(DATOS,0,$C555),"&lt;&gt;#N/D",INDEX(DATOS,0,$L$2),0,INDEX(DATOS,0,$M$2),1,INDEX(DATOS,0,$N$2),W555,INDEX(DATOS,0,$O$2),$D555)),#N/A)</f>
        <v>#N/A</v>
      </c>
      <c r="AC555" s="62" t="e">
        <f>IFERROR(IF($B555=0,#N/A,AVERAGEIFS(INDEX(DATOS,0,$C555),INDEX(DATOS,0,$C555),"&lt;&gt;#N/D",INDEX(DATOS,0,$L$2),0,INDEX(DATOS,0,$M$2),1,INDEX(DATOS,0,$N$2),X555,INDEX(DATOS,0,$O$2),$D555)),#N/A)</f>
        <v>#N/A</v>
      </c>
      <c r="AD555" s="33"/>
      <c r="AE555" s="40" t="e">
        <f>IFERROR(IF(ISNA(Z555),#N/A,IF(I555=0,0,_xlfn.STDEV.P($Z555:Z555)/I555*100)),#N/A)</f>
        <v>#N/A</v>
      </c>
      <c r="AF555" s="40" t="e">
        <f>IFERROR(IF(ISNA(AA555),#N/A,IF(J555=0,0,_xlfn.STDEV.P($Z555:AA555)/J555*100)),#N/A)</f>
        <v>#N/A</v>
      </c>
      <c r="AG555" s="40" t="e">
        <f>IFERROR(IF(ISNA(AB555),#N/A,IF(K555=0,0,_xlfn.STDEV.P($Z555:AB555)/K555*100)),#N/A)</f>
        <v>#N/A</v>
      </c>
      <c r="AH555" s="40" t="e">
        <f>IFERROR(IF(ISNA(AC555),#N/A,IF(L555=0,0,_xlfn.STDEV.P($Z555:AC555)/L555*100)),#N/A)</f>
        <v>#N/A</v>
      </c>
      <c r="AI555" s="40"/>
    </row>
    <row r="556" spans="1:40" x14ac:dyDescent="0.35">
      <c r="A556">
        <f t="shared" si="654"/>
        <v>150</v>
      </c>
      <c r="B556" s="35">
        <f t="array" ref="B556">IF(B555=0,0,MIN(IF(INDEX(DATOS,0,$N$2)=$U556,IF(ISNUMBER(INDEX(DATOS,0,$C556)),IF(INDEX(DATOS,0,$L$2)=0,IF(INDEX(DATOS,0,$M$2)=1,IF(ISNA(MATCH(INDEX(DATOS,0,$O$2),IF($E$7:E555=E556,$D$7:D555),0)),INDEX(DATOS,0,$K$2))))))))</f>
        <v>0</v>
      </c>
      <c r="C556" s="32">
        <f t="shared" si="655"/>
        <v>20</v>
      </c>
      <c r="D556" s="34" t="str">
        <f>IF($B556=0,"--",INDEX(DATOS,$B556,O$2))</f>
        <v>--</v>
      </c>
      <c r="E556" s="64" t="s">
        <v>1</v>
      </c>
      <c r="F556" s="36" t="str">
        <f t="shared" si="608"/>
        <v>--</v>
      </c>
      <c r="G556" s="109" t="e">
        <f>VLOOKUP($D556,LOC_UNICOS,G$2,0)</f>
        <v>#N/A</v>
      </c>
      <c r="H556" s="109" t="e">
        <f>VLOOKUP($D556,LOC_UNICOS,H$2,0)</f>
        <v>#N/A</v>
      </c>
      <c r="I556" s="38">
        <f t="array" ref="I556">IF($B556=0,-999,IF(COUNTIFS($Z556:Z556,#N/A)&gt;0,-999,AVERAGE($Z556:Z556)))</f>
        <v>-999</v>
      </c>
      <c r="J556" s="38">
        <f t="array" ref="J556">IF($B556=0,-999,IF(COUNTIFS($Z556:AA556,#N/A)&gt;0,-999,AVERAGE($Z556:AA556)))</f>
        <v>-999</v>
      </c>
      <c r="K556" s="38">
        <f t="array" ref="K556">IF($B556=0,-999,IF(COUNTIFS($Z556:AB556,#N/A)&gt;0,-999,AVERAGE($Z556:AB556)))</f>
        <v>-999</v>
      </c>
      <c r="L556" s="38">
        <f t="array" ref="L556">IF($B556=0,-999,IF(COUNTIFS($Z556:AC556,#N/A)&gt;0,-999,AVERAGE($Z556:AC556)))</f>
        <v>-999</v>
      </c>
      <c r="M556" s="38">
        <f t="shared" si="616"/>
        <v>-999</v>
      </c>
      <c r="N556" s="38">
        <f t="shared" si="638"/>
        <v>-999</v>
      </c>
      <c r="O556" s="38">
        <f t="shared" si="639"/>
        <v>-999</v>
      </c>
      <c r="P556" s="38">
        <f t="shared" si="640"/>
        <v>-999</v>
      </c>
      <c r="Q556" s="37">
        <f t="shared" si="651"/>
        <v>0</v>
      </c>
      <c r="R556" s="37">
        <f t="shared" si="628"/>
        <v>0</v>
      </c>
      <c r="S556" s="37">
        <f t="shared" si="629"/>
        <v>0</v>
      </c>
      <c r="T556" s="37">
        <f t="shared" si="630"/>
        <v>0</v>
      </c>
      <c r="U556" s="37">
        <f t="shared" si="652"/>
        <v>2018</v>
      </c>
      <c r="V556" s="37">
        <f t="shared" ref="V556:X556" si="675">U556-1</f>
        <v>2017</v>
      </c>
      <c r="W556" s="37">
        <f t="shared" si="675"/>
        <v>2016</v>
      </c>
      <c r="X556" s="37">
        <f t="shared" si="675"/>
        <v>2015</v>
      </c>
      <c r="Y556" s="39"/>
      <c r="Z556" s="62" t="e">
        <f>IFERROR(IF($B556=0,#N/A,AVERAGEIFS(INDEX(DATOS,0,$C556),INDEX(DATOS,0,$C556),"&lt;&gt;#N/D",INDEX(DATOS,0,$L$2),0,INDEX(DATOS,0,$M$2),1,INDEX(DATOS,0,$N$2),U556,INDEX(DATOS,0,$O$2),$D556)),#N/A)</f>
        <v>#N/A</v>
      </c>
      <c r="AA556" s="62" t="e">
        <f>IFERROR(IF($B556=0,#N/A,AVERAGEIFS(INDEX(DATOS,0,$C556),INDEX(DATOS,0,$C556),"&lt;&gt;#N/D",INDEX(DATOS,0,$L$2),0,INDEX(DATOS,0,$M$2),1,INDEX(DATOS,0,$N$2),V556,INDEX(DATOS,0,$O$2),$D556)),#N/A)</f>
        <v>#N/A</v>
      </c>
      <c r="AB556" s="62" t="e">
        <f>IFERROR(IF($B556=0,#N/A,AVERAGEIFS(INDEX(DATOS,0,$C556),INDEX(DATOS,0,$C556),"&lt;&gt;#N/D",INDEX(DATOS,0,$L$2),0,INDEX(DATOS,0,$M$2),1,INDEX(DATOS,0,$N$2),W556,INDEX(DATOS,0,$O$2),$D556)),#N/A)</f>
        <v>#N/A</v>
      </c>
      <c r="AC556" s="62" t="e">
        <f>IFERROR(IF($B556=0,#N/A,AVERAGEIFS(INDEX(DATOS,0,$C556),INDEX(DATOS,0,$C556),"&lt;&gt;#N/D",INDEX(DATOS,0,$L$2),0,INDEX(DATOS,0,$M$2),1,INDEX(DATOS,0,$N$2),X556,INDEX(DATOS,0,$O$2),$D556)),#N/A)</f>
        <v>#N/A</v>
      </c>
      <c r="AD556" s="33"/>
      <c r="AE556" s="40" t="e">
        <f>IFERROR(IF(ISNA(Z556),#N/A,IF(I556=0,0,_xlfn.STDEV.P($Z556:Z556)/I556*100)),#N/A)</f>
        <v>#N/A</v>
      </c>
      <c r="AF556" s="40" t="e">
        <f>IFERROR(IF(ISNA(AA556),#N/A,IF(J556=0,0,_xlfn.STDEV.P($Z556:AA556)/J556*100)),#N/A)</f>
        <v>#N/A</v>
      </c>
      <c r="AG556" s="40" t="e">
        <f>IFERROR(IF(ISNA(AB556),#N/A,IF(K556=0,0,_xlfn.STDEV.P($Z556:AB556)/K556*100)),#N/A)</f>
        <v>#N/A</v>
      </c>
      <c r="AH556" s="40" t="e">
        <f>IFERROR(IF(ISNA(AC556),#N/A,IF(L556=0,0,_xlfn.STDEV.P($Z556:AC556)/L556*100)),#N/A)</f>
        <v>#N/A</v>
      </c>
      <c r="AI556" s="40"/>
    </row>
    <row r="557" spans="1:40" x14ac:dyDescent="0.35">
      <c r="A557">
        <f t="shared" si="654"/>
        <v>151</v>
      </c>
      <c r="B557" s="35">
        <f t="array" ref="B557">IF(B556=0,0,MIN(IF(INDEX(DATOS,0,$N$2)=$U557,IF(ISNUMBER(INDEX(DATOS,0,$C557)),IF(INDEX(DATOS,0,$L$2)=0,IF(INDEX(DATOS,0,$M$2)=1,IF(ISNA(MATCH(INDEX(DATOS,0,$O$2),IF($E$7:E556=E557,$D$7:D556),0)),INDEX(DATOS,0,$K$2))))))))</f>
        <v>0</v>
      </c>
      <c r="C557" s="32">
        <f t="shared" si="655"/>
        <v>20</v>
      </c>
      <c r="D557" s="34" t="str">
        <f>IF($B557=0,"--",INDEX(DATOS,$B557,O$2))</f>
        <v>--</v>
      </c>
      <c r="E557" s="64" t="s">
        <v>1</v>
      </c>
      <c r="F557" s="36" t="str">
        <f t="shared" si="608"/>
        <v>--</v>
      </c>
      <c r="G557" s="109" t="e">
        <f>VLOOKUP($D557,LOC_UNICOS,G$2,0)</f>
        <v>#N/A</v>
      </c>
      <c r="H557" s="109" t="e">
        <f>VLOOKUP($D557,LOC_UNICOS,H$2,0)</f>
        <v>#N/A</v>
      </c>
      <c r="I557" s="38">
        <f t="array" ref="I557">IF($B557=0,-999,IF(COUNTIFS($Z557:Z557,#N/A)&gt;0,-999,AVERAGE($Z557:Z557)))</f>
        <v>-999</v>
      </c>
      <c r="J557" s="38">
        <f t="array" ref="J557">IF($B557=0,-999,IF(COUNTIFS($Z557:AA557,#N/A)&gt;0,-999,AVERAGE($Z557:AA557)))</f>
        <v>-999</v>
      </c>
      <c r="K557" s="38">
        <f t="array" ref="K557">IF($B557=0,-999,IF(COUNTIFS($Z557:AB557,#N/A)&gt;0,-999,AVERAGE($Z557:AB557)))</f>
        <v>-999</v>
      </c>
      <c r="L557" s="38">
        <f t="array" ref="L557">IF($B557=0,-999,IF(COUNTIFS($Z557:AC557,#N/A)&gt;0,-999,AVERAGE($Z557:AC557)))</f>
        <v>-999</v>
      </c>
      <c r="M557" s="38">
        <f t="shared" si="616"/>
        <v>0</v>
      </c>
      <c r="N557" s="38">
        <f t="shared" si="638"/>
        <v>0</v>
      </c>
      <c r="O557" s="38">
        <f t="shared" si="639"/>
        <v>0</v>
      </c>
      <c r="P557" s="38">
        <f t="shared" si="640"/>
        <v>0</v>
      </c>
      <c r="Q557" s="37">
        <f t="shared" si="651"/>
        <v>0</v>
      </c>
      <c r="R557" s="37">
        <f t="shared" si="628"/>
        <v>0</v>
      </c>
      <c r="S557" s="37">
        <f t="shared" si="629"/>
        <v>0</v>
      </c>
      <c r="T557" s="37">
        <f t="shared" si="630"/>
        <v>0</v>
      </c>
      <c r="U557" s="37">
        <f t="shared" si="652"/>
        <v>2018</v>
      </c>
      <c r="V557" s="37">
        <f t="shared" ref="V557:X557" si="676">U557-1</f>
        <v>2017</v>
      </c>
      <c r="W557" s="37">
        <f t="shared" si="676"/>
        <v>2016</v>
      </c>
      <c r="X557" s="37">
        <f t="shared" si="676"/>
        <v>2015</v>
      </c>
      <c r="Y557" s="39"/>
      <c r="Z557" s="62" t="e">
        <f>IFERROR(IF($B557=0,#N/A,AVERAGEIFS(INDEX(DATOS,0,$C557),INDEX(DATOS,0,$C557),"&lt;&gt;#N/D",INDEX(DATOS,0,$L$2),0,INDEX(DATOS,0,$M$2),1,INDEX(DATOS,0,$N$2),U557,INDEX(DATOS,0,$O$2),$D557)),#N/A)</f>
        <v>#N/A</v>
      </c>
      <c r="AA557" s="62" t="e">
        <f>IFERROR(IF($B557=0,#N/A,AVERAGEIFS(INDEX(DATOS,0,$C557),INDEX(DATOS,0,$C557),"&lt;&gt;#N/D",INDEX(DATOS,0,$L$2),0,INDEX(DATOS,0,$M$2),1,INDEX(DATOS,0,$N$2),V557,INDEX(DATOS,0,$O$2),$D557)),#N/A)</f>
        <v>#N/A</v>
      </c>
      <c r="AB557" s="62" t="e">
        <f>IFERROR(IF($B557=0,#N/A,AVERAGEIFS(INDEX(DATOS,0,$C557),INDEX(DATOS,0,$C557),"&lt;&gt;#N/D",INDEX(DATOS,0,$L$2),0,INDEX(DATOS,0,$M$2),1,INDEX(DATOS,0,$N$2),W557,INDEX(DATOS,0,$O$2),$D557)),#N/A)</f>
        <v>#N/A</v>
      </c>
      <c r="AC557" s="62" t="e">
        <f>IFERROR(IF($B557=0,#N/A,AVERAGEIFS(INDEX(DATOS,0,$C557),INDEX(DATOS,0,$C557),"&lt;&gt;#N/D",INDEX(DATOS,0,$L$2),0,INDEX(DATOS,0,$M$2),1,INDEX(DATOS,0,$N$2),X557,INDEX(DATOS,0,$O$2),$D557)),#N/A)</f>
        <v>#N/A</v>
      </c>
      <c r="AD557" s="33"/>
      <c r="AE557" s="40"/>
      <c r="AF557" s="40"/>
      <c r="AG557" s="40"/>
      <c r="AH557" s="40"/>
      <c r="AI557" s="40"/>
    </row>
    <row r="558" spans="1:40" x14ac:dyDescent="0.35">
      <c r="A558">
        <f t="shared" si="654"/>
        <v>152</v>
      </c>
      <c r="B558" s="35">
        <f t="array" ref="B558">IF(B557=0,0,MIN(IF(INDEX(DATOS,0,$N$2)=$U558,IF(ISNUMBER(INDEX(DATOS,0,$C558)),IF(INDEX(DATOS,0,$L$2)=0,IF(INDEX(DATOS,0,$M$2)=1,IF(ISNA(MATCH(INDEX(DATOS,0,$O$2),IF($E$7:E557=E558,$D$7:D557),0)),INDEX(DATOS,0,$K$2))))))))</f>
        <v>0</v>
      </c>
      <c r="C558" s="32">
        <f t="shared" si="655"/>
        <v>20</v>
      </c>
      <c r="D558" s="34" t="str">
        <f>IF($B558=0,"--",INDEX(DATOS,$B558,O$2))</f>
        <v>--</v>
      </c>
      <c r="E558" s="64" t="s">
        <v>1</v>
      </c>
      <c r="F558" s="36" t="str">
        <f t="shared" si="608"/>
        <v>--</v>
      </c>
      <c r="G558" s="109" t="e">
        <f>VLOOKUP($D558,LOC_UNICOS,G$2,0)</f>
        <v>#N/A</v>
      </c>
      <c r="H558" s="109" t="e">
        <f>VLOOKUP($D558,LOC_UNICOS,H$2,0)</f>
        <v>#N/A</v>
      </c>
      <c r="I558" s="38">
        <f t="array" ref="I558">IF($B558=0,-999,IF(COUNTIFS($Z558:Z558,#N/A)&gt;0,-999,AVERAGE($Z558:Z558)))</f>
        <v>-999</v>
      </c>
      <c r="J558" s="38">
        <f t="array" ref="J558">IF($B558=0,-999,IF(COUNTIFS($Z558:AA558,#N/A)&gt;0,-999,AVERAGE($Z558:AA558)))</f>
        <v>-999</v>
      </c>
      <c r="K558" s="38">
        <f t="array" ref="K558">IF($B558=0,-999,IF(COUNTIFS($Z558:AB558,#N/A)&gt;0,-999,AVERAGE($Z558:AB558)))</f>
        <v>-999</v>
      </c>
      <c r="L558" s="38">
        <f t="array" ref="L558">IF($B558=0,-999,IF(COUNTIFS($Z558:AC558,#N/A)&gt;0,-999,AVERAGE($Z558:AC558)))</f>
        <v>-999</v>
      </c>
      <c r="M558" s="38">
        <f t="shared" si="616"/>
        <v>-999</v>
      </c>
      <c r="N558" s="38">
        <f t="shared" si="638"/>
        <v>-999</v>
      </c>
      <c r="O558" s="38">
        <f t="shared" si="639"/>
        <v>-999</v>
      </c>
      <c r="P558" s="38">
        <f t="shared" si="640"/>
        <v>-999</v>
      </c>
      <c r="Q558" s="37">
        <f t="shared" si="651"/>
        <v>0</v>
      </c>
      <c r="R558" s="37">
        <f t="shared" si="628"/>
        <v>0</v>
      </c>
      <c r="S558" s="37">
        <f t="shared" si="629"/>
        <v>0</v>
      </c>
      <c r="T558" s="37">
        <f t="shared" si="630"/>
        <v>0</v>
      </c>
      <c r="U558" s="37">
        <f t="shared" si="652"/>
        <v>2018</v>
      </c>
      <c r="V558" s="37">
        <f t="shared" ref="V558:X558" si="677">U558-1</f>
        <v>2017</v>
      </c>
      <c r="W558" s="37">
        <f t="shared" si="677"/>
        <v>2016</v>
      </c>
      <c r="X558" s="37">
        <f t="shared" si="677"/>
        <v>2015</v>
      </c>
      <c r="Y558" s="39"/>
      <c r="Z558" s="62" t="e">
        <f>IFERROR(IF($B558=0,#N/A,AVERAGEIFS(INDEX(DATOS,0,$C558),INDEX(DATOS,0,$C558),"&lt;&gt;#N/D",INDEX(DATOS,0,$L$2),0,INDEX(DATOS,0,$M$2),1,INDEX(DATOS,0,$N$2),U558,INDEX(DATOS,0,$O$2),$D558)),#N/A)</f>
        <v>#N/A</v>
      </c>
      <c r="AA558" s="62" t="e">
        <f>IFERROR(IF($B558=0,#N/A,AVERAGEIFS(INDEX(DATOS,0,$C558),INDEX(DATOS,0,$C558),"&lt;&gt;#N/D",INDEX(DATOS,0,$L$2),0,INDEX(DATOS,0,$M$2),1,INDEX(DATOS,0,$N$2),V558,INDEX(DATOS,0,$O$2),$D558)),#N/A)</f>
        <v>#N/A</v>
      </c>
      <c r="AB558" s="62" t="e">
        <f>IFERROR(IF($B558=0,#N/A,AVERAGEIFS(INDEX(DATOS,0,$C558),INDEX(DATOS,0,$C558),"&lt;&gt;#N/D",INDEX(DATOS,0,$L$2),0,INDEX(DATOS,0,$M$2),1,INDEX(DATOS,0,$N$2),W558,INDEX(DATOS,0,$O$2),$D558)),#N/A)</f>
        <v>#N/A</v>
      </c>
      <c r="AC558" s="62" t="e">
        <f>IFERROR(IF($B558=0,#N/A,AVERAGEIFS(INDEX(DATOS,0,$C558),INDEX(DATOS,0,$C558),"&lt;&gt;#N/D",INDEX(DATOS,0,$L$2),0,INDEX(DATOS,0,$M$2),1,INDEX(DATOS,0,$N$2),X558,INDEX(DATOS,0,$O$2),$D558)),#N/A)</f>
        <v>#N/A</v>
      </c>
      <c r="AD558" s="33"/>
      <c r="AE558" s="40">
        <f>IFERROR(IF(ISNA(#REF!),-999,IF(I558=0,0,_xlfn.STDEV.P(#REF!)/I558*100)),-999)</f>
        <v>-999</v>
      </c>
      <c r="AF558" s="40">
        <f>IFERROR(IF(ISNA(#REF!),-999,IF(J558=0,0,_xlfn.STDEV.P(#REF!)/J558*100)),-999)</f>
        <v>-999</v>
      </c>
      <c r="AG558" s="40">
        <f>IFERROR(IF(ISNA(#REF!),-999,IF(K558=0,0,_xlfn.STDEV.P(#REF!)/K558*100)),-999)</f>
        <v>-999</v>
      </c>
      <c r="AH558" s="40">
        <f>IFERROR(IF(ISNA(#REF!),-999,IF(L558=0,0,_xlfn.STDEV.P(#REF!)/L558*100)),-999)</f>
        <v>-999</v>
      </c>
      <c r="AI558" s="40"/>
    </row>
    <row r="559" spans="1:40" x14ac:dyDescent="0.35">
      <c r="A559">
        <f t="shared" si="654"/>
        <v>153</v>
      </c>
      <c r="B559" s="35">
        <f t="array" ref="B559">IF(B558=0,0,MIN(IF(INDEX(DATOS,0,$N$2)=$U559,IF(ISNUMBER(INDEX(DATOS,0,$C559)),IF(INDEX(DATOS,0,$L$2)=0,IF(INDEX(DATOS,0,$M$2)=1,IF(ISNA(MATCH(INDEX(DATOS,0,$O$2),IF($E$7:E558=E559,$D$7:D558),0)),INDEX(DATOS,0,$K$2))))))))</f>
        <v>0</v>
      </c>
      <c r="C559" s="32">
        <f t="shared" si="655"/>
        <v>20</v>
      </c>
      <c r="D559" s="34" t="str">
        <f>IF($B559=0,"--",INDEX(DATOS,$B559,O$2))</f>
        <v>--</v>
      </c>
      <c r="E559" s="64" t="s">
        <v>1</v>
      </c>
      <c r="F559" s="36" t="str">
        <f t="shared" si="608"/>
        <v>--</v>
      </c>
      <c r="G559" s="109" t="e">
        <f>VLOOKUP($D559,LOC_UNICOS,G$2,0)</f>
        <v>#N/A</v>
      </c>
      <c r="H559" s="109" t="e">
        <f>VLOOKUP($D559,LOC_UNICOS,H$2,0)</f>
        <v>#N/A</v>
      </c>
      <c r="I559" s="38">
        <f t="array" ref="I559">IF($B559=0,-999,IF(COUNTIFS($Z559:Z559,#N/A)&gt;0,-999,AVERAGE($Z559:Z559)))</f>
        <v>-999</v>
      </c>
      <c r="J559" s="38">
        <f t="array" ref="J559">IF($B559=0,-999,IF(COUNTIFS($Z559:AA559,#N/A)&gt;0,-999,AVERAGE($Z559:AA559)))</f>
        <v>-999</v>
      </c>
      <c r="K559" s="38">
        <f t="array" ref="K559">IF($B559=0,-999,IF(COUNTIFS($Z559:AB559,#N/A)&gt;0,-999,AVERAGE($Z559:AB559)))</f>
        <v>-999</v>
      </c>
      <c r="L559" s="38">
        <f t="array" ref="L559">IF($B559=0,-999,IF(COUNTIFS($Z559:AC559,#N/A)&gt;0,-999,AVERAGE($Z559:AC559)))</f>
        <v>-999</v>
      </c>
      <c r="M559" s="38">
        <f t="shared" si="616"/>
        <v>-999</v>
      </c>
      <c r="N559" s="38">
        <f t="shared" si="638"/>
        <v>-999</v>
      </c>
      <c r="O559" s="38">
        <f t="shared" si="639"/>
        <v>-999</v>
      </c>
      <c r="P559" s="38">
        <f t="shared" si="640"/>
        <v>-999</v>
      </c>
      <c r="Q559" s="37">
        <f t="shared" si="651"/>
        <v>0</v>
      </c>
      <c r="R559" s="37">
        <f t="shared" si="628"/>
        <v>0</v>
      </c>
      <c r="S559" s="37">
        <f t="shared" si="629"/>
        <v>0</v>
      </c>
      <c r="T559" s="37">
        <f t="shared" si="630"/>
        <v>0</v>
      </c>
      <c r="U559" s="37">
        <f t="shared" si="652"/>
        <v>2018</v>
      </c>
      <c r="V559" s="37">
        <f t="shared" ref="V559:X559" si="678">U559-1</f>
        <v>2017</v>
      </c>
      <c r="W559" s="37">
        <f t="shared" si="678"/>
        <v>2016</v>
      </c>
      <c r="X559" s="37">
        <f t="shared" si="678"/>
        <v>2015</v>
      </c>
      <c r="Y559" s="39"/>
      <c r="Z559" s="62" t="e">
        <f>IFERROR(IF($B559=0,#N/A,AVERAGEIFS(INDEX(DATOS,0,$C559),INDEX(DATOS,0,$C559),"&lt;&gt;#N/D",INDEX(DATOS,0,$L$2),0,INDEX(DATOS,0,$M$2),1,INDEX(DATOS,0,$N$2),U559,INDEX(DATOS,0,$O$2),$D559)),#N/A)</f>
        <v>#N/A</v>
      </c>
      <c r="AA559" s="62" t="e">
        <f>IFERROR(IF($B559=0,#N/A,AVERAGEIFS(INDEX(DATOS,0,$C559),INDEX(DATOS,0,$C559),"&lt;&gt;#N/D",INDEX(DATOS,0,$L$2),0,INDEX(DATOS,0,$M$2),1,INDEX(DATOS,0,$N$2),V559,INDEX(DATOS,0,$O$2),$D559)),#N/A)</f>
        <v>#N/A</v>
      </c>
      <c r="AB559" s="62" t="e">
        <f>IFERROR(IF($B559=0,#N/A,AVERAGEIFS(INDEX(DATOS,0,$C559),INDEX(DATOS,0,$C559),"&lt;&gt;#N/D",INDEX(DATOS,0,$L$2),0,INDEX(DATOS,0,$M$2),1,INDEX(DATOS,0,$N$2),W559,INDEX(DATOS,0,$O$2),$D559)),#N/A)</f>
        <v>#N/A</v>
      </c>
      <c r="AC559" s="62" t="e">
        <f>IFERROR(IF($B559=0,#N/A,AVERAGEIFS(INDEX(DATOS,0,$C559),INDEX(DATOS,0,$C559),"&lt;&gt;#N/D",INDEX(DATOS,0,$L$2),0,INDEX(DATOS,0,$M$2),1,INDEX(DATOS,0,$N$2),X559,INDEX(DATOS,0,$O$2),$D559)),#N/A)</f>
        <v>#N/A</v>
      </c>
      <c r="AD559" s="33"/>
      <c r="AE559" s="40">
        <f>IFERROR(IF(ISNA(#REF!),-999,IF(I559=0,0,_xlfn.STDEV.P(#REF!)/I559*100)),-999)</f>
        <v>-999</v>
      </c>
      <c r="AF559" s="40">
        <f>IFERROR(IF(ISNA(#REF!),-999,IF(J559=0,0,_xlfn.STDEV.P(#REF!)/J559*100)),-999)</f>
        <v>-999</v>
      </c>
      <c r="AG559" s="40">
        <f>IFERROR(IF(ISNA(#REF!),-999,IF(K559=0,0,_xlfn.STDEV.P(#REF!)/K559*100)),-999)</f>
        <v>-999</v>
      </c>
      <c r="AH559" s="40">
        <f>IFERROR(IF(ISNA(#REF!),-999,IF(L559=0,0,_xlfn.STDEV.P(#REF!)/L559*100)),-999)</f>
        <v>-999</v>
      </c>
      <c r="AI559" s="40"/>
    </row>
    <row r="560" spans="1:40" x14ac:dyDescent="0.35">
      <c r="A560">
        <f t="shared" si="654"/>
        <v>154</v>
      </c>
      <c r="B560" s="35">
        <f t="array" ref="B560">IF(B559=0,0,MIN(IF(INDEX(DATOS,0,$N$2)=$U560,IF(ISNUMBER(INDEX(DATOS,0,$C560)),IF(INDEX(DATOS,0,$L$2)=0,IF(INDEX(DATOS,0,$M$2)=1,IF(ISNA(MATCH(INDEX(DATOS,0,$O$2),IF($E$7:E559=E560,$D$7:D559),0)),INDEX(DATOS,0,$K$2))))))))</f>
        <v>0</v>
      </c>
      <c r="C560" s="32">
        <f t="shared" si="655"/>
        <v>20</v>
      </c>
      <c r="D560" s="34" t="str">
        <f>IF($B560=0,"--",INDEX(DATOS,$B560,O$2))</f>
        <v>--</v>
      </c>
      <c r="E560" s="64" t="s">
        <v>1</v>
      </c>
      <c r="F560" s="36" t="str">
        <f t="shared" si="608"/>
        <v>--</v>
      </c>
      <c r="G560" s="109" t="e">
        <f>VLOOKUP($D560,LOC_UNICOS,G$2,0)</f>
        <v>#N/A</v>
      </c>
      <c r="H560" s="109" t="e">
        <f>VLOOKUP($D560,LOC_UNICOS,H$2,0)</f>
        <v>#N/A</v>
      </c>
      <c r="I560" s="38">
        <f t="array" ref="I560">IF($B560=0,-999,IF(COUNTIFS($Z560:Z560,#N/A)&gt;0,-999,AVERAGE($Z560:Z560)))</f>
        <v>-999</v>
      </c>
      <c r="J560" s="38">
        <f t="array" ref="J560">IF($B560=0,-999,IF(COUNTIFS($Z560:AA560,#N/A)&gt;0,-999,AVERAGE($Z560:AA560)))</f>
        <v>-999</v>
      </c>
      <c r="K560" s="38">
        <f t="array" ref="K560">IF($B560=0,-999,IF(COUNTIFS($Z560:AB560,#N/A)&gt;0,-999,AVERAGE($Z560:AB560)))</f>
        <v>-999</v>
      </c>
      <c r="L560" s="38">
        <f t="array" ref="L560">IF($B560=0,-999,IF(COUNTIFS($Z560:AC560,#N/A)&gt;0,-999,AVERAGE($Z560:AC560)))</f>
        <v>-999</v>
      </c>
      <c r="M560" s="38">
        <f t="shared" si="616"/>
        <v>-999</v>
      </c>
      <c r="N560" s="38">
        <f t="shared" si="638"/>
        <v>-999</v>
      </c>
      <c r="O560" s="38">
        <f t="shared" si="639"/>
        <v>-999</v>
      </c>
      <c r="P560" s="38">
        <f t="shared" si="640"/>
        <v>-999</v>
      </c>
      <c r="Q560" s="37">
        <f t="shared" si="651"/>
        <v>0</v>
      </c>
      <c r="R560" s="37">
        <f t="shared" si="628"/>
        <v>0</v>
      </c>
      <c r="S560" s="37">
        <f t="shared" si="629"/>
        <v>0</v>
      </c>
      <c r="T560" s="37">
        <f t="shared" si="630"/>
        <v>0</v>
      </c>
      <c r="U560" s="37">
        <f t="shared" si="652"/>
        <v>2018</v>
      </c>
      <c r="V560" s="37">
        <f t="shared" ref="V560:X560" si="679">U560-1</f>
        <v>2017</v>
      </c>
      <c r="W560" s="37">
        <f t="shared" si="679"/>
        <v>2016</v>
      </c>
      <c r="X560" s="37">
        <f t="shared" si="679"/>
        <v>2015</v>
      </c>
      <c r="Y560" s="39"/>
      <c r="Z560" s="62" t="e">
        <f>IFERROR(IF($B560=0,#N/A,AVERAGEIFS(INDEX(DATOS,0,$C560),INDEX(DATOS,0,$C560),"&lt;&gt;#N/D",INDEX(DATOS,0,$L$2),0,INDEX(DATOS,0,$M$2),1,INDEX(DATOS,0,$N$2),U560,INDEX(DATOS,0,$O$2),$D560)),#N/A)</f>
        <v>#N/A</v>
      </c>
      <c r="AA560" s="62" t="e">
        <f>IFERROR(IF($B560=0,#N/A,AVERAGEIFS(INDEX(DATOS,0,$C560),INDEX(DATOS,0,$C560),"&lt;&gt;#N/D",INDEX(DATOS,0,$L$2),0,INDEX(DATOS,0,$M$2),1,INDEX(DATOS,0,$N$2),V560,INDEX(DATOS,0,$O$2),$D560)),#N/A)</f>
        <v>#N/A</v>
      </c>
      <c r="AB560" s="62" t="e">
        <f>IFERROR(IF($B560=0,#N/A,AVERAGEIFS(INDEX(DATOS,0,$C560),INDEX(DATOS,0,$C560),"&lt;&gt;#N/D",INDEX(DATOS,0,$L$2),0,INDEX(DATOS,0,$M$2),1,INDEX(DATOS,0,$N$2),W560,INDEX(DATOS,0,$O$2),$D560)),#N/A)</f>
        <v>#N/A</v>
      </c>
      <c r="AC560" s="62" t="e">
        <f>IFERROR(IF($B560=0,#N/A,AVERAGEIFS(INDEX(DATOS,0,$C560),INDEX(DATOS,0,$C560),"&lt;&gt;#N/D",INDEX(DATOS,0,$L$2),0,INDEX(DATOS,0,$M$2),1,INDEX(DATOS,0,$N$2),X560,INDEX(DATOS,0,$O$2),$D560)),#N/A)</f>
        <v>#N/A</v>
      </c>
      <c r="AD560" s="33"/>
      <c r="AE560" s="40">
        <f>IFERROR(IF(ISNA(#REF!),-999,IF(I560=0,0,_xlfn.STDEV.P(#REF!)/I560*100)),-999)</f>
        <v>-999</v>
      </c>
      <c r="AF560" s="40">
        <f>IFERROR(IF(ISNA(#REF!),-999,IF(J560=0,0,_xlfn.STDEV.P(#REF!)/J560*100)),-999)</f>
        <v>-999</v>
      </c>
      <c r="AG560" s="40">
        <f>IFERROR(IF(ISNA(#REF!),-999,IF(K560=0,0,_xlfn.STDEV.P(#REF!)/K560*100)),-999)</f>
        <v>-999</v>
      </c>
      <c r="AH560" s="40">
        <f>IFERROR(IF(ISNA(#REF!),-999,IF(L560=0,0,_xlfn.STDEV.P(#REF!)/L560*100)),-999)</f>
        <v>-999</v>
      </c>
      <c r="AI560" s="40"/>
      <c r="AL560" s="3"/>
      <c r="AM560" s="3"/>
      <c r="AN560" s="3"/>
    </row>
    <row r="561" spans="1:40" x14ac:dyDescent="0.35">
      <c r="A561">
        <f t="shared" si="654"/>
        <v>155</v>
      </c>
      <c r="B561" s="35">
        <f t="array" ref="B561">IF(B560=0,0,MIN(IF(INDEX(DATOS,0,$N$2)=$U561,IF(ISNUMBER(INDEX(DATOS,0,$C561)),IF(INDEX(DATOS,0,$L$2)=0,IF(INDEX(DATOS,0,$M$2)=1,IF(ISNA(MATCH(INDEX(DATOS,0,$O$2),IF($E$7:E560=E561,$D$7:D560),0)),INDEX(DATOS,0,$K$2))))))))</f>
        <v>0</v>
      </c>
      <c r="C561" s="32">
        <f t="shared" si="655"/>
        <v>20</v>
      </c>
      <c r="D561" s="34" t="str">
        <f>IF($B561=0,"--",INDEX(DATOS,$B561,O$2))</f>
        <v>--</v>
      </c>
      <c r="E561" s="64" t="s">
        <v>1</v>
      </c>
      <c r="F561" s="36" t="str">
        <f t="shared" si="608"/>
        <v>--</v>
      </c>
      <c r="G561" s="109" t="e">
        <f>VLOOKUP($D561,LOC_UNICOS,G$2,0)</f>
        <v>#N/A</v>
      </c>
      <c r="H561" s="109" t="e">
        <f>VLOOKUP($D561,LOC_UNICOS,H$2,0)</f>
        <v>#N/A</v>
      </c>
      <c r="I561" s="38">
        <f t="array" ref="I561">IF($B561=0,-999,IF(COUNTIFS($Z561:Z561,#N/A)&gt;0,-999,AVERAGE($Z561:Z561)))</f>
        <v>-999</v>
      </c>
      <c r="J561" s="38">
        <f t="array" ref="J561">IF($B561=0,-999,IF(COUNTIFS($Z561:AA561,#N/A)&gt;0,-999,AVERAGE($Z561:AA561)))</f>
        <v>-999</v>
      </c>
      <c r="K561" s="38">
        <f t="array" ref="K561">IF($B561=0,-999,IF(COUNTIFS($Z561:AB561,#N/A)&gt;0,-999,AVERAGE($Z561:AB561)))</f>
        <v>-999</v>
      </c>
      <c r="L561" s="38">
        <f t="array" ref="L561">IF($B561=0,-999,IF(COUNTIFS($Z561:AC561,#N/A)&gt;0,-999,AVERAGE($Z561:AC561)))</f>
        <v>-999</v>
      </c>
      <c r="M561" s="38">
        <f t="shared" si="616"/>
        <v>-999</v>
      </c>
      <c r="N561" s="38">
        <f t="shared" si="638"/>
        <v>-999</v>
      </c>
      <c r="O561" s="38">
        <f t="shared" si="639"/>
        <v>-999</v>
      </c>
      <c r="P561" s="38">
        <f t="shared" si="640"/>
        <v>-999</v>
      </c>
      <c r="Q561" s="37">
        <f t="shared" si="651"/>
        <v>0</v>
      </c>
      <c r="R561" s="37">
        <f t="shared" si="628"/>
        <v>0</v>
      </c>
      <c r="S561" s="37">
        <f t="shared" si="629"/>
        <v>0</v>
      </c>
      <c r="T561" s="37">
        <f t="shared" si="630"/>
        <v>0</v>
      </c>
      <c r="U561" s="37">
        <f t="shared" si="652"/>
        <v>2018</v>
      </c>
      <c r="V561" s="37">
        <f t="shared" ref="V561:X561" si="680">U561-1</f>
        <v>2017</v>
      </c>
      <c r="W561" s="37">
        <f t="shared" si="680"/>
        <v>2016</v>
      </c>
      <c r="X561" s="37">
        <f t="shared" si="680"/>
        <v>2015</v>
      </c>
      <c r="Y561" s="39"/>
      <c r="Z561" s="62" t="e">
        <f>IFERROR(IF($B561=0,#N/A,AVERAGEIFS(INDEX(DATOS,0,$C561),INDEX(DATOS,0,$C561),"&lt;&gt;#N/D",INDEX(DATOS,0,$L$2),0,INDEX(DATOS,0,$M$2),1,INDEX(DATOS,0,$N$2),U561,INDEX(DATOS,0,$O$2),$D561)),#N/A)</f>
        <v>#N/A</v>
      </c>
      <c r="AA561" s="62" t="e">
        <f>IFERROR(IF($B561=0,#N/A,AVERAGEIFS(INDEX(DATOS,0,$C561),INDEX(DATOS,0,$C561),"&lt;&gt;#N/D",INDEX(DATOS,0,$L$2),0,INDEX(DATOS,0,$M$2),1,INDEX(DATOS,0,$N$2),V561,INDEX(DATOS,0,$O$2),$D561)),#N/A)</f>
        <v>#N/A</v>
      </c>
      <c r="AB561" s="62" t="e">
        <f>IFERROR(IF($B561=0,#N/A,AVERAGEIFS(INDEX(DATOS,0,$C561),INDEX(DATOS,0,$C561),"&lt;&gt;#N/D",INDEX(DATOS,0,$L$2),0,INDEX(DATOS,0,$M$2),1,INDEX(DATOS,0,$N$2),W561,INDEX(DATOS,0,$O$2),$D561)),#N/A)</f>
        <v>#N/A</v>
      </c>
      <c r="AC561" s="62" t="e">
        <f>IFERROR(IF($B561=0,#N/A,AVERAGEIFS(INDEX(DATOS,0,$C561),INDEX(DATOS,0,$C561),"&lt;&gt;#N/D",INDEX(DATOS,0,$L$2),0,INDEX(DATOS,0,$M$2),1,INDEX(DATOS,0,$N$2),X561,INDEX(DATOS,0,$O$2),$D561)),#N/A)</f>
        <v>#N/A</v>
      </c>
      <c r="AD561" s="33"/>
      <c r="AE561" s="40">
        <f>IFERROR(IF(ISNA(#REF!),-999,IF(I561=0,0,_xlfn.STDEV.P(#REF!)/I561*100)),-999)</f>
        <v>-999</v>
      </c>
      <c r="AF561" s="40">
        <f>IFERROR(IF(ISNA(#REF!),-999,IF(J561=0,0,_xlfn.STDEV.P(#REF!)/J561*100)),-999)</f>
        <v>-999</v>
      </c>
      <c r="AG561" s="40">
        <f>IFERROR(IF(ISNA(#REF!),-999,IF(K561=0,0,_xlfn.STDEV.P(#REF!)/K561*100)),-999)</f>
        <v>-999</v>
      </c>
      <c r="AH561" s="40">
        <f>IFERROR(IF(ISNA(#REF!),-999,IF(L561=0,0,_xlfn.STDEV.P(#REF!)/L561*100)),-999)</f>
        <v>-999</v>
      </c>
      <c r="AI561" s="40"/>
    </row>
    <row r="562" spans="1:40" x14ac:dyDescent="0.35">
      <c r="A562">
        <f t="shared" si="654"/>
        <v>156</v>
      </c>
      <c r="B562" s="35">
        <f t="array" ref="B562">IF(B561=0,0,MIN(IF(INDEX(DATOS,0,$N$2)=$U562,IF(ISNUMBER(INDEX(DATOS,0,$C562)),IF(INDEX(DATOS,0,$L$2)=0,IF(INDEX(DATOS,0,$M$2)=1,IF(ISNA(MATCH(INDEX(DATOS,0,$O$2),IF($E$7:E561=E562,$D$7:D561),0)),INDEX(DATOS,0,$K$2))))))))</f>
        <v>0</v>
      </c>
      <c r="C562" s="32">
        <f t="shared" si="655"/>
        <v>20</v>
      </c>
      <c r="D562" s="34" t="str">
        <f>IF($B562=0,"--",INDEX(DATOS,$B562,O$2))</f>
        <v>--</v>
      </c>
      <c r="E562" s="64" t="s">
        <v>1</v>
      </c>
      <c r="F562" s="36" t="str">
        <f t="shared" si="608"/>
        <v>--</v>
      </c>
      <c r="G562" s="109" t="e">
        <f>VLOOKUP($D562,LOC_UNICOS,G$2,0)</f>
        <v>#N/A</v>
      </c>
      <c r="H562" s="109" t="e">
        <f>VLOOKUP($D562,LOC_UNICOS,H$2,0)</f>
        <v>#N/A</v>
      </c>
      <c r="I562" s="38">
        <f t="array" ref="I562">IF($B562=0,-999,IF(COUNTIFS($Z562:Z562,#N/A)&gt;0,-999,AVERAGE($Z562:Z562)))</f>
        <v>-999</v>
      </c>
      <c r="J562" s="38">
        <f t="array" ref="J562">IF($B562=0,-999,IF(COUNTIFS($Z562:AA562,#N/A)&gt;0,-999,AVERAGE($Z562:AA562)))</f>
        <v>-999</v>
      </c>
      <c r="K562" s="38">
        <f t="array" ref="K562">IF($B562=0,-999,IF(COUNTIFS($Z562:AB562,#N/A)&gt;0,-999,AVERAGE($Z562:AB562)))</f>
        <v>-999</v>
      </c>
      <c r="L562" s="38">
        <f t="array" ref="L562">IF($B562=0,-999,IF(COUNTIFS($Z562:AC562,#N/A)&gt;0,-999,AVERAGE($Z562:AC562)))</f>
        <v>-999</v>
      </c>
      <c r="M562" s="38">
        <f t="shared" si="616"/>
        <v>-999</v>
      </c>
      <c r="N562" s="38">
        <f t="shared" si="638"/>
        <v>-999</v>
      </c>
      <c r="O562" s="38">
        <f t="shared" si="639"/>
        <v>-999</v>
      </c>
      <c r="P562" s="38">
        <f t="shared" si="640"/>
        <v>-999</v>
      </c>
      <c r="Q562" s="37">
        <f t="shared" si="651"/>
        <v>0</v>
      </c>
      <c r="R562" s="37">
        <f t="shared" si="628"/>
        <v>0</v>
      </c>
      <c r="S562" s="37">
        <f t="shared" si="629"/>
        <v>0</v>
      </c>
      <c r="T562" s="37">
        <f t="shared" si="630"/>
        <v>0</v>
      </c>
      <c r="U562" s="37">
        <f t="shared" si="652"/>
        <v>2018</v>
      </c>
      <c r="V562" s="37">
        <f t="shared" ref="V562:X562" si="681">U562-1</f>
        <v>2017</v>
      </c>
      <c r="W562" s="37">
        <f t="shared" si="681"/>
        <v>2016</v>
      </c>
      <c r="X562" s="37">
        <f t="shared" si="681"/>
        <v>2015</v>
      </c>
      <c r="Y562" s="39"/>
      <c r="Z562" s="62" t="e">
        <f>IFERROR(IF($B562=0,#N/A,AVERAGEIFS(INDEX(DATOS,0,$C562),INDEX(DATOS,0,$C562),"&lt;&gt;#N/D",INDEX(DATOS,0,$L$2),0,INDEX(DATOS,0,$M$2),1,INDEX(DATOS,0,$N$2),U562,INDEX(DATOS,0,$O$2),$D562)),#N/A)</f>
        <v>#N/A</v>
      </c>
      <c r="AA562" s="62" t="e">
        <f>IFERROR(IF($B562=0,#N/A,AVERAGEIFS(INDEX(DATOS,0,$C562),INDEX(DATOS,0,$C562),"&lt;&gt;#N/D",INDEX(DATOS,0,$L$2),0,INDEX(DATOS,0,$M$2),1,INDEX(DATOS,0,$N$2),V562,INDEX(DATOS,0,$O$2),$D562)),#N/A)</f>
        <v>#N/A</v>
      </c>
      <c r="AB562" s="62" t="e">
        <f>IFERROR(IF($B562=0,#N/A,AVERAGEIFS(INDEX(DATOS,0,$C562),INDEX(DATOS,0,$C562),"&lt;&gt;#N/D",INDEX(DATOS,0,$L$2),0,INDEX(DATOS,0,$M$2),1,INDEX(DATOS,0,$N$2),W562,INDEX(DATOS,0,$O$2),$D562)),#N/A)</f>
        <v>#N/A</v>
      </c>
      <c r="AC562" s="62" t="e">
        <f>IFERROR(IF($B562=0,#N/A,AVERAGEIFS(INDEX(DATOS,0,$C562),INDEX(DATOS,0,$C562),"&lt;&gt;#N/D",INDEX(DATOS,0,$L$2),0,INDEX(DATOS,0,$M$2),1,INDEX(DATOS,0,$N$2),X562,INDEX(DATOS,0,$O$2),$D562)),#N/A)</f>
        <v>#N/A</v>
      </c>
      <c r="AD562" s="33"/>
      <c r="AE562" s="40">
        <f>IFERROR(IF(ISNA(#REF!),-999,IF(I562=0,0,_xlfn.STDEV.P(#REF!)/I562*100)),-999)</f>
        <v>-999</v>
      </c>
      <c r="AF562" s="40">
        <f>IFERROR(IF(ISNA(#REF!),-999,IF(J562=0,0,_xlfn.STDEV.P(#REF!)/J562*100)),-999)</f>
        <v>-999</v>
      </c>
      <c r="AG562" s="40">
        <f>IFERROR(IF(ISNA(#REF!),-999,IF(K562=0,0,_xlfn.STDEV.P(#REF!)/K562*100)),-999)</f>
        <v>-999</v>
      </c>
      <c r="AH562" s="40">
        <f>IFERROR(IF(ISNA(#REF!),-999,IF(L562=0,0,_xlfn.STDEV.P(#REF!)/L562*100)),-999)</f>
        <v>-999</v>
      </c>
      <c r="AI562" s="40"/>
      <c r="AL562" s="5"/>
      <c r="AM562" s="5"/>
      <c r="AN562" s="5"/>
    </row>
    <row r="563" spans="1:40" x14ac:dyDescent="0.35">
      <c r="A563">
        <f t="shared" si="654"/>
        <v>157</v>
      </c>
      <c r="B563" s="35">
        <f t="array" ref="B563">IF(B562=0,0,MIN(IF(INDEX(DATOS,0,$N$2)=$U563,IF(ISNUMBER(INDEX(DATOS,0,$C563)),IF(INDEX(DATOS,0,$L$2)=0,IF(INDEX(DATOS,0,$M$2)=1,IF(ISNA(MATCH(INDEX(DATOS,0,$O$2),IF($E$7:E562=E563,$D$7:D562),0)),INDEX(DATOS,0,$K$2))))))))</f>
        <v>0</v>
      </c>
      <c r="C563" s="32">
        <f t="shared" si="655"/>
        <v>20</v>
      </c>
      <c r="D563" s="34" t="str">
        <f>IF($B563=0,"--",INDEX(DATOS,$B563,O$2))</f>
        <v>--</v>
      </c>
      <c r="E563" s="64" t="s">
        <v>1</v>
      </c>
      <c r="F563" s="36" t="str">
        <f t="shared" si="608"/>
        <v>--</v>
      </c>
      <c r="G563" s="109" t="e">
        <f>VLOOKUP($D563,LOC_UNICOS,G$2,0)</f>
        <v>#N/A</v>
      </c>
      <c r="H563" s="109" t="e">
        <f>VLOOKUP($D563,LOC_UNICOS,H$2,0)</f>
        <v>#N/A</v>
      </c>
      <c r="I563" s="38">
        <f t="array" ref="I563">IF($B563=0,-999,IF(COUNTIFS($Z563:Z563,#N/A)&gt;0,-999,AVERAGE($Z563:Z563)))</f>
        <v>-999</v>
      </c>
      <c r="J563" s="38">
        <f t="array" ref="J563">IF($B563=0,-999,IF(COUNTIFS($Z563:AA563,#N/A)&gt;0,-999,AVERAGE($Z563:AA563)))</f>
        <v>-999</v>
      </c>
      <c r="K563" s="38">
        <f t="array" ref="K563">IF($B563=0,-999,IF(COUNTIFS($Z563:AB563,#N/A)&gt;0,-999,AVERAGE($Z563:AB563)))</f>
        <v>-999</v>
      </c>
      <c r="L563" s="38">
        <f t="array" ref="L563">IF($B563=0,-999,IF(COUNTIFS($Z563:AC563,#N/A)&gt;0,-999,AVERAGE($Z563:AC563)))</f>
        <v>-999</v>
      </c>
      <c r="M563" s="38">
        <f t="shared" si="616"/>
        <v>-999</v>
      </c>
      <c r="N563" s="38">
        <f t="shared" si="638"/>
        <v>-999</v>
      </c>
      <c r="O563" s="38">
        <f t="shared" si="639"/>
        <v>-999</v>
      </c>
      <c r="P563" s="38">
        <f t="shared" si="640"/>
        <v>-999</v>
      </c>
      <c r="Q563" s="37">
        <f t="shared" si="651"/>
        <v>0</v>
      </c>
      <c r="R563" s="37">
        <f t="shared" si="628"/>
        <v>0</v>
      </c>
      <c r="S563" s="37">
        <f t="shared" si="629"/>
        <v>0</v>
      </c>
      <c r="T563" s="37">
        <f t="shared" si="630"/>
        <v>0</v>
      </c>
      <c r="U563" s="37">
        <f t="shared" si="652"/>
        <v>2018</v>
      </c>
      <c r="V563" s="37">
        <f t="shared" ref="V563:X563" si="682">U563-1</f>
        <v>2017</v>
      </c>
      <c r="W563" s="37">
        <f t="shared" si="682"/>
        <v>2016</v>
      </c>
      <c r="X563" s="37">
        <f t="shared" si="682"/>
        <v>2015</v>
      </c>
      <c r="Y563" s="39"/>
      <c r="Z563" s="62" t="e">
        <f>IFERROR(IF($B563=0,#N/A,AVERAGEIFS(INDEX(DATOS,0,$C563),INDEX(DATOS,0,$C563),"&lt;&gt;#N/D",INDEX(DATOS,0,$L$2),0,INDEX(DATOS,0,$M$2),1,INDEX(DATOS,0,$N$2),U563,INDEX(DATOS,0,$O$2),$D563)),#N/A)</f>
        <v>#N/A</v>
      </c>
      <c r="AA563" s="62" t="e">
        <f>IFERROR(IF($B563=0,#N/A,AVERAGEIFS(INDEX(DATOS,0,$C563),INDEX(DATOS,0,$C563),"&lt;&gt;#N/D",INDEX(DATOS,0,$L$2),0,INDEX(DATOS,0,$M$2),1,INDEX(DATOS,0,$N$2),V563,INDEX(DATOS,0,$O$2),$D563)),#N/A)</f>
        <v>#N/A</v>
      </c>
      <c r="AB563" s="62" t="e">
        <f>IFERROR(IF($B563=0,#N/A,AVERAGEIFS(INDEX(DATOS,0,$C563),INDEX(DATOS,0,$C563),"&lt;&gt;#N/D",INDEX(DATOS,0,$L$2),0,INDEX(DATOS,0,$M$2),1,INDEX(DATOS,0,$N$2),W563,INDEX(DATOS,0,$O$2),$D563)),#N/A)</f>
        <v>#N/A</v>
      </c>
      <c r="AC563" s="62" t="e">
        <f>IFERROR(IF($B563=0,#N/A,AVERAGEIFS(INDEX(DATOS,0,$C563),INDEX(DATOS,0,$C563),"&lt;&gt;#N/D",INDEX(DATOS,0,$L$2),0,INDEX(DATOS,0,$M$2),1,INDEX(DATOS,0,$N$2),X563,INDEX(DATOS,0,$O$2),$D563)),#N/A)</f>
        <v>#N/A</v>
      </c>
      <c r="AD563" s="33"/>
      <c r="AE563" s="40">
        <f>IFERROR(IF(ISNA(#REF!),-999,IF(I563=0,0,_xlfn.STDEV.P(#REF!)/I563*100)),-999)</f>
        <v>-999</v>
      </c>
      <c r="AF563" s="40">
        <f>IFERROR(IF(ISNA(#REF!),-999,IF(J563=0,0,_xlfn.STDEV.P(#REF!)/J563*100)),-999)</f>
        <v>-999</v>
      </c>
      <c r="AG563" s="40">
        <f>IFERROR(IF(ISNA(#REF!),-999,IF(K563=0,0,_xlfn.STDEV.P(#REF!)/K563*100)),-999)</f>
        <v>-999</v>
      </c>
      <c r="AH563" s="40">
        <f>IFERROR(IF(ISNA(#REF!),-999,IF(L563=0,0,_xlfn.STDEV.P(#REF!)/L563*100)),-999)</f>
        <v>-999</v>
      </c>
      <c r="AI563" s="40"/>
      <c r="AL563" s="20"/>
      <c r="AM563" s="20"/>
      <c r="AN563" s="20"/>
    </row>
    <row r="564" spans="1:40" x14ac:dyDescent="0.35">
      <c r="A564">
        <f t="shared" si="654"/>
        <v>158</v>
      </c>
      <c r="B564" s="35">
        <f t="array" ref="B564">IF(B563=0,0,MIN(IF(INDEX(DATOS,0,$N$2)=$U564,IF(ISNUMBER(INDEX(DATOS,0,$C564)),IF(INDEX(DATOS,0,$L$2)=0,IF(INDEX(DATOS,0,$M$2)=1,IF(ISNA(MATCH(INDEX(DATOS,0,$O$2),IF($E$7:E563=E564,$D$7:D563),0)),INDEX(DATOS,0,$K$2))))))))</f>
        <v>0</v>
      </c>
      <c r="C564" s="32">
        <f t="shared" si="655"/>
        <v>20</v>
      </c>
      <c r="D564" s="34" t="str">
        <f>IF($B564=0,"--",INDEX(DATOS,$B564,O$2))</f>
        <v>--</v>
      </c>
      <c r="E564" s="64" t="s">
        <v>1</v>
      </c>
      <c r="F564" s="36" t="str">
        <f t="shared" si="608"/>
        <v>--</v>
      </c>
      <c r="G564" s="109" t="e">
        <f>VLOOKUP($D564,LOC_UNICOS,G$2,0)</f>
        <v>#N/A</v>
      </c>
      <c r="H564" s="109" t="e">
        <f>VLOOKUP($D564,LOC_UNICOS,H$2,0)</f>
        <v>#N/A</v>
      </c>
      <c r="I564" s="38">
        <f t="array" ref="I564">IF($B564=0,-999,IF(COUNTIFS($Z564:Z564,#N/A)&gt;0,-999,AVERAGE($Z564:Z564)))</f>
        <v>-999</v>
      </c>
      <c r="J564" s="38">
        <f t="array" ref="J564">IF($B564=0,-999,IF(COUNTIFS($Z564:AA564,#N/A)&gt;0,-999,AVERAGE($Z564:AA564)))</f>
        <v>-999</v>
      </c>
      <c r="K564" s="38">
        <f t="array" ref="K564">IF($B564=0,-999,IF(COUNTIFS($Z564:AB564,#N/A)&gt;0,-999,AVERAGE($Z564:AB564)))</f>
        <v>-999</v>
      </c>
      <c r="L564" s="38">
        <f t="array" ref="L564">IF($B564=0,-999,IF(COUNTIFS($Z564:AC564,#N/A)&gt;0,-999,AVERAGE($Z564:AC564)))</f>
        <v>-999</v>
      </c>
      <c r="M564" s="38">
        <f t="shared" si="616"/>
        <v>-999</v>
      </c>
      <c r="N564" s="38">
        <f t="shared" si="638"/>
        <v>-999</v>
      </c>
      <c r="O564" s="38">
        <f t="shared" si="639"/>
        <v>-999</v>
      </c>
      <c r="P564" s="38">
        <f t="shared" si="640"/>
        <v>-999</v>
      </c>
      <c r="Q564" s="37">
        <f t="shared" si="651"/>
        <v>0</v>
      </c>
      <c r="R564" s="37">
        <f t="shared" si="628"/>
        <v>0</v>
      </c>
      <c r="S564" s="37">
        <f t="shared" si="629"/>
        <v>0</v>
      </c>
      <c r="T564" s="37">
        <f t="shared" si="630"/>
        <v>0</v>
      </c>
      <c r="U564" s="37">
        <f t="shared" si="652"/>
        <v>2018</v>
      </c>
      <c r="V564" s="37">
        <f t="shared" ref="V564:X564" si="683">U564-1</f>
        <v>2017</v>
      </c>
      <c r="W564" s="37">
        <f t="shared" si="683"/>
        <v>2016</v>
      </c>
      <c r="X564" s="37">
        <f t="shared" si="683"/>
        <v>2015</v>
      </c>
      <c r="Y564" s="39"/>
      <c r="Z564" s="62" t="e">
        <f>IFERROR(IF($B564=0,#N/A,AVERAGEIFS(INDEX(DATOS,0,$C564),INDEX(DATOS,0,$C564),"&lt;&gt;#N/D",INDEX(DATOS,0,$L$2),0,INDEX(DATOS,0,$M$2),1,INDEX(DATOS,0,$N$2),U564,INDEX(DATOS,0,$O$2),$D564)),#N/A)</f>
        <v>#N/A</v>
      </c>
      <c r="AA564" s="62" t="e">
        <f>IFERROR(IF($B564=0,#N/A,AVERAGEIFS(INDEX(DATOS,0,$C564),INDEX(DATOS,0,$C564),"&lt;&gt;#N/D",INDEX(DATOS,0,$L$2),0,INDEX(DATOS,0,$M$2),1,INDEX(DATOS,0,$N$2),V564,INDEX(DATOS,0,$O$2),$D564)),#N/A)</f>
        <v>#N/A</v>
      </c>
      <c r="AB564" s="62" t="e">
        <f>IFERROR(IF($B564=0,#N/A,AVERAGEIFS(INDEX(DATOS,0,$C564),INDEX(DATOS,0,$C564),"&lt;&gt;#N/D",INDEX(DATOS,0,$L$2),0,INDEX(DATOS,0,$M$2),1,INDEX(DATOS,0,$N$2),W564,INDEX(DATOS,0,$O$2),$D564)),#N/A)</f>
        <v>#N/A</v>
      </c>
      <c r="AC564" s="62" t="e">
        <f>IFERROR(IF($B564=0,#N/A,AVERAGEIFS(INDEX(DATOS,0,$C564),INDEX(DATOS,0,$C564),"&lt;&gt;#N/D",INDEX(DATOS,0,$L$2),0,INDEX(DATOS,0,$M$2),1,INDEX(DATOS,0,$N$2),X564,INDEX(DATOS,0,$O$2),$D564)),#N/A)</f>
        <v>#N/A</v>
      </c>
      <c r="AD564" s="33"/>
      <c r="AE564" s="40">
        <f>IFERROR(IF(ISNA(#REF!),-999,IF(I564=0,0,_xlfn.STDEV.P(#REF!)/I564*100)),-999)</f>
        <v>-999</v>
      </c>
      <c r="AF564" s="40">
        <f>IFERROR(IF(ISNA(#REF!),-999,IF(J564=0,0,_xlfn.STDEV.P(#REF!)/J564*100)),-999)</f>
        <v>-999</v>
      </c>
      <c r="AG564" s="40">
        <f>IFERROR(IF(ISNA(#REF!),-999,IF(K564=0,0,_xlfn.STDEV.P(#REF!)/K564*100)),-999)</f>
        <v>-999</v>
      </c>
      <c r="AH564" s="40">
        <f>IFERROR(IF(ISNA(#REF!),-999,IF(L564=0,0,_xlfn.STDEV.P(#REF!)/L564*100)),-999)</f>
        <v>-999</v>
      </c>
      <c r="AI564" s="40"/>
    </row>
    <row r="565" spans="1:40" x14ac:dyDescent="0.35">
      <c r="A565">
        <f t="shared" si="654"/>
        <v>159</v>
      </c>
      <c r="B565" s="35">
        <f t="array" ref="B565">IF(B564=0,0,MIN(IF(INDEX(DATOS,0,$N$2)=$U565,IF(ISNUMBER(INDEX(DATOS,0,$C565)),IF(INDEX(DATOS,0,$L$2)=0,IF(INDEX(DATOS,0,$M$2)=1,IF(ISNA(MATCH(INDEX(DATOS,0,$O$2),IF($E$7:E564=E565,$D$7:D564),0)),INDEX(DATOS,0,$K$2))))))))</f>
        <v>0</v>
      </c>
      <c r="C565" s="32">
        <f t="shared" si="655"/>
        <v>20</v>
      </c>
      <c r="D565" s="34" t="str">
        <f>IF($B565=0,"--",INDEX(DATOS,$B565,O$2))</f>
        <v>--</v>
      </c>
      <c r="E565" s="64" t="s">
        <v>1</v>
      </c>
      <c r="F565" s="36" t="str">
        <f t="shared" ref="F565:F628" si="684">IFERROR(SUBSTITUTE(MID(D565,1,FIND(",",D565)-1),"Departamento de","Dpto."),D565)</f>
        <v>--</v>
      </c>
      <c r="G565" s="109" t="e">
        <f>VLOOKUP($D565,LOC_UNICOS,G$2,0)</f>
        <v>#N/A</v>
      </c>
      <c r="H565" s="109" t="e">
        <f>VLOOKUP($D565,LOC_UNICOS,H$2,0)</f>
        <v>#N/A</v>
      </c>
      <c r="I565" s="38">
        <f t="array" ref="I565">IF($B565=0,-999,IF(COUNTIFS($Z565:Z565,#N/A)&gt;0,-999,AVERAGE($Z565:Z565)))</f>
        <v>-999</v>
      </c>
      <c r="J565" s="38">
        <f t="array" ref="J565">IF($B565=0,-999,IF(COUNTIFS($Z565:AA565,#N/A)&gt;0,-999,AVERAGE($Z565:AA565)))</f>
        <v>-999</v>
      </c>
      <c r="K565" s="38">
        <f t="array" ref="K565">IF($B565=0,-999,IF(COUNTIFS($Z565:AB565,#N/A)&gt;0,-999,AVERAGE($Z565:AB565)))</f>
        <v>-999</v>
      </c>
      <c r="L565" s="38">
        <f t="array" ref="L565">IF($B565=0,-999,IF(COUNTIFS($Z565:AC565,#N/A)&gt;0,-999,AVERAGE($Z565:AC565)))</f>
        <v>-999</v>
      </c>
      <c r="M565" s="38">
        <f t="shared" si="616"/>
        <v>-999</v>
      </c>
      <c r="N565" s="38">
        <f t="shared" si="638"/>
        <v>-999</v>
      </c>
      <c r="O565" s="38">
        <f t="shared" si="639"/>
        <v>-999</v>
      </c>
      <c r="P565" s="38">
        <f t="shared" si="640"/>
        <v>-999</v>
      </c>
      <c r="Q565" s="37">
        <f t="shared" si="651"/>
        <v>0</v>
      </c>
      <c r="R565" s="37">
        <f t="shared" si="628"/>
        <v>0</v>
      </c>
      <c r="S565" s="37">
        <f t="shared" si="629"/>
        <v>0</v>
      </c>
      <c r="T565" s="37">
        <f t="shared" si="630"/>
        <v>0</v>
      </c>
      <c r="U565" s="37">
        <f t="shared" si="652"/>
        <v>2018</v>
      </c>
      <c r="V565" s="37">
        <f t="shared" ref="V565:X565" si="685">U565-1</f>
        <v>2017</v>
      </c>
      <c r="W565" s="37">
        <f t="shared" si="685"/>
        <v>2016</v>
      </c>
      <c r="X565" s="37">
        <f t="shared" si="685"/>
        <v>2015</v>
      </c>
      <c r="Y565" s="39"/>
      <c r="Z565" s="62" t="e">
        <f>IFERROR(IF($B565=0,#N/A,AVERAGEIFS(INDEX(DATOS,0,$C565),INDEX(DATOS,0,$C565),"&lt;&gt;#N/D",INDEX(DATOS,0,$L$2),0,INDEX(DATOS,0,$M$2),1,INDEX(DATOS,0,$N$2),U565,INDEX(DATOS,0,$O$2),$D565)),#N/A)</f>
        <v>#N/A</v>
      </c>
      <c r="AA565" s="62" t="e">
        <f>IFERROR(IF($B565=0,#N/A,AVERAGEIFS(INDEX(DATOS,0,$C565),INDEX(DATOS,0,$C565),"&lt;&gt;#N/D",INDEX(DATOS,0,$L$2),0,INDEX(DATOS,0,$M$2),1,INDEX(DATOS,0,$N$2),V565,INDEX(DATOS,0,$O$2),$D565)),#N/A)</f>
        <v>#N/A</v>
      </c>
      <c r="AB565" s="62" t="e">
        <f>IFERROR(IF($B565=0,#N/A,AVERAGEIFS(INDEX(DATOS,0,$C565),INDEX(DATOS,0,$C565),"&lt;&gt;#N/D",INDEX(DATOS,0,$L$2),0,INDEX(DATOS,0,$M$2),1,INDEX(DATOS,0,$N$2),W565,INDEX(DATOS,0,$O$2),$D565)),#N/A)</f>
        <v>#N/A</v>
      </c>
      <c r="AC565" s="62" t="e">
        <f>IFERROR(IF($B565=0,#N/A,AVERAGEIFS(INDEX(DATOS,0,$C565),INDEX(DATOS,0,$C565),"&lt;&gt;#N/D",INDEX(DATOS,0,$L$2),0,INDEX(DATOS,0,$M$2),1,INDEX(DATOS,0,$N$2),X565,INDEX(DATOS,0,$O$2),$D565)),#N/A)</f>
        <v>#N/A</v>
      </c>
      <c r="AD565" s="33"/>
      <c r="AE565" s="40">
        <f>IFERROR(IF(ISNA(#REF!),-999,IF(I565=0,0,_xlfn.STDEV.P(#REF!)/I565*100)),-999)</f>
        <v>-999</v>
      </c>
      <c r="AF565" s="40">
        <f>IFERROR(IF(ISNA(#REF!),-999,IF(J565=0,0,_xlfn.STDEV.P(#REF!)/J565*100)),-999)</f>
        <v>-999</v>
      </c>
      <c r="AG565" s="40">
        <f>IFERROR(IF(ISNA(#REF!),-999,IF(K565=0,0,_xlfn.STDEV.P(#REF!)/K565*100)),-999)</f>
        <v>-999</v>
      </c>
      <c r="AH565" s="40">
        <f>IFERROR(IF(ISNA(#REF!),-999,IF(L565=0,0,_xlfn.STDEV.P(#REF!)/L565*100)),-999)</f>
        <v>-999</v>
      </c>
      <c r="AI565" s="40"/>
    </row>
    <row r="566" spans="1:40" x14ac:dyDescent="0.35">
      <c r="A566">
        <f t="shared" si="654"/>
        <v>160</v>
      </c>
      <c r="B566" s="35">
        <f t="array" ref="B566">IF(B565=0,0,MIN(IF(INDEX(DATOS,0,$N$2)=$U566,IF(ISNUMBER(INDEX(DATOS,0,$C566)),IF(INDEX(DATOS,0,$L$2)=0,IF(INDEX(DATOS,0,$M$2)=1,IF(ISNA(MATCH(INDEX(DATOS,0,$O$2),IF($E$7:E565=E566,$D$7:D565),0)),INDEX(DATOS,0,$K$2))))))))</f>
        <v>0</v>
      </c>
      <c r="C566" s="32">
        <f t="shared" si="655"/>
        <v>20</v>
      </c>
      <c r="D566" s="34" t="str">
        <f>IF($B566=0,"--",INDEX(DATOS,$B566,O$2))</f>
        <v>--</v>
      </c>
      <c r="E566" s="64" t="s">
        <v>1</v>
      </c>
      <c r="F566" s="36" t="str">
        <f t="shared" si="684"/>
        <v>--</v>
      </c>
      <c r="G566" s="109" t="e">
        <f>VLOOKUP($D566,LOC_UNICOS,G$2,0)</f>
        <v>#N/A</v>
      </c>
      <c r="H566" s="109" t="e">
        <f>VLOOKUP($D566,LOC_UNICOS,H$2,0)</f>
        <v>#N/A</v>
      </c>
      <c r="I566" s="38">
        <f t="array" ref="I566">IF($B566=0,-999,IF(COUNTIFS($Z566:Z566,#N/A)&gt;0,-999,AVERAGE($Z566:Z566)))</f>
        <v>-999</v>
      </c>
      <c r="J566" s="38">
        <f t="array" ref="J566">IF($B566=0,-999,IF(COUNTIFS($Z566:AA566,#N/A)&gt;0,-999,AVERAGE($Z566:AA566)))</f>
        <v>-999</v>
      </c>
      <c r="K566" s="38">
        <f t="array" ref="K566">IF($B566=0,-999,IF(COUNTIFS($Z566:AB566,#N/A)&gt;0,-999,AVERAGE($Z566:AB566)))</f>
        <v>-999</v>
      </c>
      <c r="L566" s="38">
        <f t="array" ref="L566">IF($B566=0,-999,IF(COUNTIFS($Z566:AC566,#N/A)&gt;0,-999,AVERAGE($Z566:AC566)))</f>
        <v>-999</v>
      </c>
      <c r="M566" s="38">
        <f t="shared" si="616"/>
        <v>-999</v>
      </c>
      <c r="N566" s="38">
        <f t="shared" si="638"/>
        <v>-999</v>
      </c>
      <c r="O566" s="38">
        <f t="shared" si="639"/>
        <v>-999</v>
      </c>
      <c r="P566" s="38">
        <f t="shared" si="640"/>
        <v>-999</v>
      </c>
      <c r="Q566" s="37">
        <f t="shared" si="651"/>
        <v>0</v>
      </c>
      <c r="R566" s="37">
        <f t="shared" si="628"/>
        <v>0</v>
      </c>
      <c r="S566" s="37">
        <f t="shared" si="629"/>
        <v>0</v>
      </c>
      <c r="T566" s="37">
        <f t="shared" si="630"/>
        <v>0</v>
      </c>
      <c r="U566" s="37">
        <f t="shared" si="652"/>
        <v>2018</v>
      </c>
      <c r="V566" s="37">
        <f t="shared" ref="V566:X566" si="686">U566-1</f>
        <v>2017</v>
      </c>
      <c r="W566" s="37">
        <f t="shared" si="686"/>
        <v>2016</v>
      </c>
      <c r="X566" s="37">
        <f t="shared" si="686"/>
        <v>2015</v>
      </c>
      <c r="Y566" s="39"/>
      <c r="Z566" s="62" t="e">
        <f>IFERROR(IF($B566=0,#N/A,AVERAGEIFS(INDEX(DATOS,0,$C566),INDEX(DATOS,0,$C566),"&lt;&gt;#N/D",INDEX(DATOS,0,$L$2),0,INDEX(DATOS,0,$M$2),1,INDEX(DATOS,0,$N$2),U566,INDEX(DATOS,0,$O$2),$D566)),#N/A)</f>
        <v>#N/A</v>
      </c>
      <c r="AA566" s="62" t="e">
        <f>IFERROR(IF($B566=0,#N/A,AVERAGEIFS(INDEX(DATOS,0,$C566),INDEX(DATOS,0,$C566),"&lt;&gt;#N/D",INDEX(DATOS,0,$L$2),0,INDEX(DATOS,0,$M$2),1,INDEX(DATOS,0,$N$2),V566,INDEX(DATOS,0,$O$2),$D566)),#N/A)</f>
        <v>#N/A</v>
      </c>
      <c r="AB566" s="62" t="e">
        <f>IFERROR(IF($B566=0,#N/A,AVERAGEIFS(INDEX(DATOS,0,$C566),INDEX(DATOS,0,$C566),"&lt;&gt;#N/D",INDEX(DATOS,0,$L$2),0,INDEX(DATOS,0,$M$2),1,INDEX(DATOS,0,$N$2),W566,INDEX(DATOS,0,$O$2),$D566)),#N/A)</f>
        <v>#N/A</v>
      </c>
      <c r="AC566" s="62" t="e">
        <f>IFERROR(IF($B566=0,#N/A,AVERAGEIFS(INDEX(DATOS,0,$C566),INDEX(DATOS,0,$C566),"&lt;&gt;#N/D",INDEX(DATOS,0,$L$2),0,INDEX(DATOS,0,$M$2),1,INDEX(DATOS,0,$N$2),X566,INDEX(DATOS,0,$O$2),$D566)),#N/A)</f>
        <v>#N/A</v>
      </c>
      <c r="AD566" s="33"/>
      <c r="AE566" s="40">
        <f>IFERROR(IF(ISNA(#REF!),-999,IF(I566=0,0,_xlfn.STDEV.P(#REF!)/I566*100)),-999)</f>
        <v>-999</v>
      </c>
      <c r="AF566" s="40">
        <f>IFERROR(IF(ISNA(#REF!),-999,IF(J566=0,0,_xlfn.STDEV.P(#REF!)/J566*100)),-999)</f>
        <v>-999</v>
      </c>
      <c r="AG566" s="40">
        <f>IFERROR(IF(ISNA(#REF!),-999,IF(K566=0,0,_xlfn.STDEV.P(#REF!)/K566*100)),-999)</f>
        <v>-999</v>
      </c>
      <c r="AH566" s="40">
        <f>IFERROR(IF(ISNA(#REF!),-999,IF(L566=0,0,_xlfn.STDEV.P(#REF!)/L566*100)),-999)</f>
        <v>-999</v>
      </c>
      <c r="AI566" s="40"/>
    </row>
    <row r="567" spans="1:40" x14ac:dyDescent="0.35">
      <c r="A567">
        <f t="shared" si="654"/>
        <v>161</v>
      </c>
      <c r="B567" s="35">
        <f t="array" ref="B567">IF(B566=0,0,MIN(IF(INDEX(DATOS,0,$N$2)=$U567,IF(ISNUMBER(INDEX(DATOS,0,$C567)),IF(INDEX(DATOS,0,$L$2)=0,IF(INDEX(DATOS,0,$M$2)=1,IF(ISNA(MATCH(INDEX(DATOS,0,$O$2),IF($E$7:E566=E567,$D$7:D566),0)),INDEX(DATOS,0,$K$2))))))))</f>
        <v>0</v>
      </c>
      <c r="C567" s="32">
        <f t="shared" si="655"/>
        <v>20</v>
      </c>
      <c r="D567" s="34" t="str">
        <f>IF($B567=0,"--",INDEX(DATOS,$B567,O$2))</f>
        <v>--</v>
      </c>
      <c r="E567" s="64" t="s">
        <v>1</v>
      </c>
      <c r="F567" s="36" t="str">
        <f t="shared" si="684"/>
        <v>--</v>
      </c>
      <c r="G567" s="109" t="e">
        <f>VLOOKUP($D567,LOC_UNICOS,G$2,0)</f>
        <v>#N/A</v>
      </c>
      <c r="H567" s="109" t="e">
        <f>VLOOKUP($D567,LOC_UNICOS,H$2,0)</f>
        <v>#N/A</v>
      </c>
      <c r="I567" s="38">
        <f t="array" ref="I567">IF($B567=0,-999,IF(COUNTIFS($Z567:Z567,#N/A)&gt;0,-999,AVERAGE($Z567:Z567)))</f>
        <v>-999</v>
      </c>
      <c r="J567" s="38">
        <f t="array" ref="J567">IF($B567=0,-999,IF(COUNTIFS($Z567:AA567,#N/A)&gt;0,-999,AVERAGE($Z567:AA567)))</f>
        <v>-999</v>
      </c>
      <c r="K567" s="38">
        <f t="array" ref="K567">IF($B567=0,-999,IF(COUNTIFS($Z567:AB567,#N/A)&gt;0,-999,AVERAGE($Z567:AB567)))</f>
        <v>-999</v>
      </c>
      <c r="L567" s="38">
        <f t="array" ref="L567">IF($B567=0,-999,IF(COUNTIFS($Z567:AC567,#N/A)&gt;0,-999,AVERAGE($Z567:AC567)))</f>
        <v>-999</v>
      </c>
      <c r="M567" s="38">
        <f t="shared" si="616"/>
        <v>-999</v>
      </c>
      <c r="N567" s="38">
        <f t="shared" si="638"/>
        <v>-999</v>
      </c>
      <c r="O567" s="38">
        <f t="shared" si="639"/>
        <v>-999</v>
      </c>
      <c r="P567" s="38">
        <f t="shared" si="640"/>
        <v>-999</v>
      </c>
      <c r="Q567" s="37">
        <f t="shared" si="651"/>
        <v>0</v>
      </c>
      <c r="R567" s="37">
        <f t="shared" si="628"/>
        <v>0</v>
      </c>
      <c r="S567" s="37">
        <f t="shared" si="629"/>
        <v>0</v>
      </c>
      <c r="T567" s="37">
        <f t="shared" si="630"/>
        <v>0</v>
      </c>
      <c r="U567" s="37">
        <f t="shared" si="652"/>
        <v>2018</v>
      </c>
      <c r="V567" s="37">
        <f t="shared" ref="V567:X567" si="687">U567-1</f>
        <v>2017</v>
      </c>
      <c r="W567" s="37">
        <f t="shared" si="687"/>
        <v>2016</v>
      </c>
      <c r="X567" s="37">
        <f t="shared" si="687"/>
        <v>2015</v>
      </c>
      <c r="Y567" s="39"/>
      <c r="Z567" s="62" t="e">
        <f>IFERROR(IF($B567=0,#N/A,AVERAGEIFS(INDEX(DATOS,0,$C567),INDEX(DATOS,0,$C567),"&lt;&gt;#N/D",INDEX(DATOS,0,$L$2),0,INDEX(DATOS,0,$M$2),1,INDEX(DATOS,0,$N$2),U567,INDEX(DATOS,0,$O$2),$D567)),#N/A)</f>
        <v>#N/A</v>
      </c>
      <c r="AA567" s="62" t="e">
        <f>IFERROR(IF($B567=0,#N/A,AVERAGEIFS(INDEX(DATOS,0,$C567),INDEX(DATOS,0,$C567),"&lt;&gt;#N/D",INDEX(DATOS,0,$L$2),0,INDEX(DATOS,0,$M$2),1,INDEX(DATOS,0,$N$2),V567,INDEX(DATOS,0,$O$2),$D567)),#N/A)</f>
        <v>#N/A</v>
      </c>
      <c r="AB567" s="62" t="e">
        <f>IFERROR(IF($B567=0,#N/A,AVERAGEIFS(INDEX(DATOS,0,$C567),INDEX(DATOS,0,$C567),"&lt;&gt;#N/D",INDEX(DATOS,0,$L$2),0,INDEX(DATOS,0,$M$2),1,INDEX(DATOS,0,$N$2),W567,INDEX(DATOS,0,$O$2),$D567)),#N/A)</f>
        <v>#N/A</v>
      </c>
      <c r="AC567" s="62" t="e">
        <f>IFERROR(IF($B567=0,#N/A,AVERAGEIFS(INDEX(DATOS,0,$C567),INDEX(DATOS,0,$C567),"&lt;&gt;#N/D",INDEX(DATOS,0,$L$2),0,INDEX(DATOS,0,$M$2),1,INDEX(DATOS,0,$N$2),X567,INDEX(DATOS,0,$O$2),$D567)),#N/A)</f>
        <v>#N/A</v>
      </c>
      <c r="AD567" s="33"/>
      <c r="AE567" s="40">
        <f>IFERROR(IF(ISNA(#REF!),-999,IF(I567=0,0,_xlfn.STDEV.P(#REF!)/I567*100)),-999)</f>
        <v>-999</v>
      </c>
      <c r="AF567" s="40">
        <f>IFERROR(IF(ISNA(#REF!),-999,IF(J567=0,0,_xlfn.STDEV.P(#REF!)/J567*100)),-999)</f>
        <v>-999</v>
      </c>
      <c r="AG567" s="40">
        <f>IFERROR(IF(ISNA(#REF!),-999,IF(K567=0,0,_xlfn.STDEV.P(#REF!)/K567*100)),-999)</f>
        <v>-999</v>
      </c>
      <c r="AH567" s="40">
        <f>IFERROR(IF(ISNA(#REF!),-999,IF(L567=0,0,_xlfn.STDEV.P(#REF!)/L567*100)),-999)</f>
        <v>-999</v>
      </c>
      <c r="AI567" s="40"/>
    </row>
    <row r="568" spans="1:40" x14ac:dyDescent="0.35">
      <c r="A568">
        <f t="shared" si="654"/>
        <v>162</v>
      </c>
      <c r="B568" s="35">
        <f t="array" ref="B568">IF(B567=0,0,MIN(IF(INDEX(DATOS,0,$N$2)=$U568,IF(ISNUMBER(INDEX(DATOS,0,$C568)),IF(INDEX(DATOS,0,$L$2)=0,IF(INDEX(DATOS,0,$M$2)=1,IF(ISNA(MATCH(INDEX(DATOS,0,$O$2),IF($E$7:E567=E568,$D$7:D567),0)),INDEX(DATOS,0,$K$2))))))))</f>
        <v>0</v>
      </c>
      <c r="C568" s="32">
        <f t="shared" si="655"/>
        <v>20</v>
      </c>
      <c r="D568" s="34" t="str">
        <f>IF($B568=0,"--",INDEX(DATOS,$B568,O$2))</f>
        <v>--</v>
      </c>
      <c r="E568" s="64" t="s">
        <v>1</v>
      </c>
      <c r="F568" s="36" t="str">
        <f t="shared" si="684"/>
        <v>--</v>
      </c>
      <c r="G568" s="109" t="e">
        <f>VLOOKUP($D568,LOC_UNICOS,G$2,0)</f>
        <v>#N/A</v>
      </c>
      <c r="H568" s="109" t="e">
        <f>VLOOKUP($D568,LOC_UNICOS,H$2,0)</f>
        <v>#N/A</v>
      </c>
      <c r="I568" s="38">
        <f t="array" ref="I568">IF($B568=0,-999,IF(COUNTIFS($Z568:Z568,#N/A)&gt;0,-999,AVERAGE($Z568:Z568)))</f>
        <v>-999</v>
      </c>
      <c r="J568" s="38">
        <f t="array" ref="J568">IF($B568=0,-999,IF(COUNTIFS($Z568:AA568,#N/A)&gt;0,-999,AVERAGE($Z568:AA568)))</f>
        <v>-999</v>
      </c>
      <c r="K568" s="38">
        <f t="array" ref="K568">IF($B568=0,-999,IF(COUNTIFS($Z568:AB568,#N/A)&gt;0,-999,AVERAGE($Z568:AB568)))</f>
        <v>-999</v>
      </c>
      <c r="L568" s="38">
        <f t="array" ref="L568">IF($B568=0,-999,IF(COUNTIFS($Z568:AC568,#N/A)&gt;0,-999,AVERAGE($Z568:AC568)))</f>
        <v>-999</v>
      </c>
      <c r="M568" s="38">
        <f t="shared" si="616"/>
        <v>-999</v>
      </c>
      <c r="N568" s="38">
        <f t="shared" si="638"/>
        <v>-999</v>
      </c>
      <c r="O568" s="38">
        <f t="shared" si="639"/>
        <v>-999</v>
      </c>
      <c r="P568" s="38">
        <f t="shared" si="640"/>
        <v>-999</v>
      </c>
      <c r="Q568" s="37">
        <f t="shared" si="651"/>
        <v>0</v>
      </c>
      <c r="R568" s="37">
        <f t="shared" si="628"/>
        <v>0</v>
      </c>
      <c r="S568" s="37">
        <f t="shared" si="629"/>
        <v>0</v>
      </c>
      <c r="T568" s="37">
        <f t="shared" si="630"/>
        <v>0</v>
      </c>
      <c r="U568" s="37">
        <f t="shared" si="652"/>
        <v>2018</v>
      </c>
      <c r="V568" s="37">
        <f t="shared" ref="V568:X568" si="688">U568-1</f>
        <v>2017</v>
      </c>
      <c r="W568" s="37">
        <f t="shared" si="688"/>
        <v>2016</v>
      </c>
      <c r="X568" s="37">
        <f t="shared" si="688"/>
        <v>2015</v>
      </c>
      <c r="Y568" s="39"/>
      <c r="Z568" s="62" t="e">
        <f>IFERROR(IF($B568=0,#N/A,AVERAGEIFS(INDEX(DATOS,0,$C568),INDEX(DATOS,0,$C568),"&lt;&gt;#N/D",INDEX(DATOS,0,$L$2),0,INDEX(DATOS,0,$M$2),1,INDEX(DATOS,0,$N$2),U568,INDEX(DATOS,0,$O$2),$D568)),#N/A)</f>
        <v>#N/A</v>
      </c>
      <c r="AA568" s="62" t="e">
        <f>IFERROR(IF($B568=0,#N/A,AVERAGEIFS(INDEX(DATOS,0,$C568),INDEX(DATOS,0,$C568),"&lt;&gt;#N/D",INDEX(DATOS,0,$L$2),0,INDEX(DATOS,0,$M$2),1,INDEX(DATOS,0,$N$2),V568,INDEX(DATOS,0,$O$2),$D568)),#N/A)</f>
        <v>#N/A</v>
      </c>
      <c r="AB568" s="62" t="e">
        <f>IFERROR(IF($B568=0,#N/A,AVERAGEIFS(INDEX(DATOS,0,$C568),INDEX(DATOS,0,$C568),"&lt;&gt;#N/D",INDEX(DATOS,0,$L$2),0,INDEX(DATOS,0,$M$2),1,INDEX(DATOS,0,$N$2),W568,INDEX(DATOS,0,$O$2),$D568)),#N/A)</f>
        <v>#N/A</v>
      </c>
      <c r="AC568" s="62" t="e">
        <f>IFERROR(IF($B568=0,#N/A,AVERAGEIFS(INDEX(DATOS,0,$C568),INDEX(DATOS,0,$C568),"&lt;&gt;#N/D",INDEX(DATOS,0,$L$2),0,INDEX(DATOS,0,$M$2),1,INDEX(DATOS,0,$N$2),X568,INDEX(DATOS,0,$O$2),$D568)),#N/A)</f>
        <v>#N/A</v>
      </c>
      <c r="AD568" s="33"/>
      <c r="AE568" s="40">
        <f>IFERROR(IF(ISNA(#REF!),-999,IF(I568=0,0,_xlfn.STDEV.P(#REF!)/I568*100)),-999)</f>
        <v>-999</v>
      </c>
      <c r="AF568" s="40">
        <f>IFERROR(IF(ISNA(#REF!),-999,IF(J568=0,0,_xlfn.STDEV.P(#REF!)/J568*100)),-999)</f>
        <v>-999</v>
      </c>
      <c r="AG568" s="40">
        <f>IFERROR(IF(ISNA(#REF!),-999,IF(K568=0,0,_xlfn.STDEV.P(#REF!)/K568*100)),-999)</f>
        <v>-999</v>
      </c>
      <c r="AH568" s="40">
        <f>IFERROR(IF(ISNA(#REF!),-999,IF(L568=0,0,_xlfn.STDEV.P(#REF!)/L568*100)),-999)</f>
        <v>-999</v>
      </c>
      <c r="AI568" s="40"/>
    </row>
    <row r="569" spans="1:40" x14ac:dyDescent="0.35">
      <c r="A569">
        <f t="shared" si="654"/>
        <v>163</v>
      </c>
      <c r="B569" s="35">
        <f t="array" ref="B569">IF(B568=0,0,MIN(IF(INDEX(DATOS,0,$N$2)=$U569,IF(ISNUMBER(INDEX(DATOS,0,$C569)),IF(INDEX(DATOS,0,$L$2)=0,IF(INDEX(DATOS,0,$M$2)=1,IF(ISNA(MATCH(INDEX(DATOS,0,$O$2),IF($E$7:E568=E569,$D$7:D568),0)),INDEX(DATOS,0,$K$2))))))))</f>
        <v>0</v>
      </c>
      <c r="C569" s="32">
        <f t="shared" si="655"/>
        <v>20</v>
      </c>
      <c r="D569" s="34" t="str">
        <f>IF($B569=0,"--",INDEX(DATOS,$B569,O$2))</f>
        <v>--</v>
      </c>
      <c r="E569" s="64" t="s">
        <v>1</v>
      </c>
      <c r="F569" s="36" t="str">
        <f t="shared" si="684"/>
        <v>--</v>
      </c>
      <c r="G569" s="109" t="e">
        <f>VLOOKUP($D569,LOC_UNICOS,G$2,0)</f>
        <v>#N/A</v>
      </c>
      <c r="H569" s="109" t="e">
        <f>VLOOKUP($D569,LOC_UNICOS,H$2,0)</f>
        <v>#N/A</v>
      </c>
      <c r="I569" s="38">
        <f t="array" ref="I569">IF($B569=0,-999,IF(COUNTIFS($Z569:Z569,#N/A)&gt;0,-999,AVERAGE($Z569:Z569)))</f>
        <v>-999</v>
      </c>
      <c r="J569" s="38">
        <f t="array" ref="J569">IF($B569=0,-999,IF(COUNTIFS($Z569:AA569,#N/A)&gt;0,-999,AVERAGE($Z569:AA569)))</f>
        <v>-999</v>
      </c>
      <c r="K569" s="38">
        <f t="array" ref="K569">IF($B569=0,-999,IF(COUNTIFS($Z569:AB569,#N/A)&gt;0,-999,AVERAGE($Z569:AB569)))</f>
        <v>-999</v>
      </c>
      <c r="L569" s="38">
        <f t="array" ref="L569">IF($B569=0,-999,IF(COUNTIFS($Z569:AC569,#N/A)&gt;0,-999,AVERAGE($Z569:AC569)))</f>
        <v>-999</v>
      </c>
      <c r="M569" s="38">
        <f t="shared" si="616"/>
        <v>-999</v>
      </c>
      <c r="N569" s="38">
        <f t="shared" si="638"/>
        <v>-999</v>
      </c>
      <c r="O569" s="38">
        <f t="shared" si="639"/>
        <v>-999</v>
      </c>
      <c r="P569" s="38">
        <f t="shared" si="640"/>
        <v>-999</v>
      </c>
      <c r="Q569" s="37">
        <f t="shared" si="651"/>
        <v>0</v>
      </c>
      <c r="R569" s="37">
        <f t="shared" si="628"/>
        <v>0</v>
      </c>
      <c r="S569" s="37">
        <f t="shared" si="629"/>
        <v>0</v>
      </c>
      <c r="T569" s="37">
        <f t="shared" si="630"/>
        <v>0</v>
      </c>
      <c r="U569" s="37">
        <f t="shared" si="652"/>
        <v>2018</v>
      </c>
      <c r="V569" s="37">
        <f t="shared" ref="V569:X569" si="689">U569-1</f>
        <v>2017</v>
      </c>
      <c r="W569" s="37">
        <f t="shared" si="689"/>
        <v>2016</v>
      </c>
      <c r="X569" s="37">
        <f t="shared" si="689"/>
        <v>2015</v>
      </c>
      <c r="Y569" s="39"/>
      <c r="Z569" s="62" t="e">
        <f>IFERROR(IF($B569=0,#N/A,AVERAGEIFS(INDEX(DATOS,0,$C569),INDEX(DATOS,0,$C569),"&lt;&gt;#N/D",INDEX(DATOS,0,$L$2),0,INDEX(DATOS,0,$M$2),1,INDEX(DATOS,0,$N$2),U569,INDEX(DATOS,0,$O$2),$D569)),#N/A)</f>
        <v>#N/A</v>
      </c>
      <c r="AA569" s="62" t="e">
        <f>IFERROR(IF($B569=0,#N/A,AVERAGEIFS(INDEX(DATOS,0,$C569),INDEX(DATOS,0,$C569),"&lt;&gt;#N/D",INDEX(DATOS,0,$L$2),0,INDEX(DATOS,0,$M$2),1,INDEX(DATOS,0,$N$2),V569,INDEX(DATOS,0,$O$2),$D569)),#N/A)</f>
        <v>#N/A</v>
      </c>
      <c r="AB569" s="62" t="e">
        <f>IFERROR(IF($B569=0,#N/A,AVERAGEIFS(INDEX(DATOS,0,$C569),INDEX(DATOS,0,$C569),"&lt;&gt;#N/D",INDEX(DATOS,0,$L$2),0,INDEX(DATOS,0,$M$2),1,INDEX(DATOS,0,$N$2),W569,INDEX(DATOS,0,$O$2),$D569)),#N/A)</f>
        <v>#N/A</v>
      </c>
      <c r="AC569" s="62" t="e">
        <f>IFERROR(IF($B569=0,#N/A,AVERAGEIFS(INDEX(DATOS,0,$C569),INDEX(DATOS,0,$C569),"&lt;&gt;#N/D",INDEX(DATOS,0,$L$2),0,INDEX(DATOS,0,$M$2),1,INDEX(DATOS,0,$N$2),X569,INDEX(DATOS,0,$O$2),$D569)),#N/A)</f>
        <v>#N/A</v>
      </c>
      <c r="AD569" s="33"/>
      <c r="AE569" s="40">
        <f>IFERROR(IF(ISNA(#REF!),-999,IF(I569=0,0,_xlfn.STDEV.P(#REF!)/I569*100)),-999)</f>
        <v>-999</v>
      </c>
      <c r="AF569" s="40">
        <f>IFERROR(IF(ISNA(#REF!),-999,IF(J569=0,0,_xlfn.STDEV.P(#REF!)/J569*100)),-999)</f>
        <v>-999</v>
      </c>
      <c r="AG569" s="40">
        <f>IFERROR(IF(ISNA(#REF!),-999,IF(K569=0,0,_xlfn.STDEV.P(#REF!)/K569*100)),-999)</f>
        <v>-999</v>
      </c>
      <c r="AH569" s="40">
        <f>IFERROR(IF(ISNA(#REF!),-999,IF(L569=0,0,_xlfn.STDEV.P(#REF!)/L569*100)),-999)</f>
        <v>-999</v>
      </c>
      <c r="AI569" s="40"/>
    </row>
    <row r="570" spans="1:40" x14ac:dyDescent="0.35">
      <c r="A570">
        <f t="shared" si="654"/>
        <v>164</v>
      </c>
      <c r="B570" s="35">
        <f t="array" ref="B570">IF(B569=0,0,MIN(IF(INDEX(DATOS,0,$N$2)=$U570,IF(ISNUMBER(INDEX(DATOS,0,$C570)),IF(INDEX(DATOS,0,$L$2)=0,IF(INDEX(DATOS,0,$M$2)=1,IF(ISNA(MATCH(INDEX(DATOS,0,$O$2),IF($E$7:E569=E570,$D$7:D569),0)),INDEX(DATOS,0,$K$2))))))))</f>
        <v>0</v>
      </c>
      <c r="C570" s="32">
        <f t="shared" si="655"/>
        <v>20</v>
      </c>
      <c r="D570" s="34" t="str">
        <f>IF($B570=0,"--",INDEX(DATOS,$B570,O$2))</f>
        <v>--</v>
      </c>
      <c r="E570" s="64" t="s">
        <v>1</v>
      </c>
      <c r="F570" s="36" t="str">
        <f t="shared" si="684"/>
        <v>--</v>
      </c>
      <c r="G570" s="109" t="e">
        <f>VLOOKUP($D570,LOC_UNICOS,G$2,0)</f>
        <v>#N/A</v>
      </c>
      <c r="H570" s="109" t="e">
        <f>VLOOKUP($D570,LOC_UNICOS,H$2,0)</f>
        <v>#N/A</v>
      </c>
      <c r="I570" s="38">
        <f t="array" ref="I570">IF($B570=0,-999,IF(COUNTIFS($Z570:Z570,#N/A)&gt;0,-999,AVERAGE($Z570:Z570)))</f>
        <v>-999</v>
      </c>
      <c r="J570" s="38">
        <f t="array" ref="J570">IF($B570=0,-999,IF(COUNTIFS($Z570:AA570,#N/A)&gt;0,-999,AVERAGE($Z570:AA570)))</f>
        <v>-999</v>
      </c>
      <c r="K570" s="38">
        <f t="array" ref="K570">IF($B570=0,-999,IF(COUNTIFS($Z570:AB570,#N/A)&gt;0,-999,AVERAGE($Z570:AB570)))</f>
        <v>-999</v>
      </c>
      <c r="L570" s="38">
        <f t="array" ref="L570">IF($B570=0,-999,IF(COUNTIFS($Z570:AC570,#N/A)&gt;0,-999,AVERAGE($Z570:AC570)))</f>
        <v>-999</v>
      </c>
      <c r="M570" s="38">
        <f t="shared" si="616"/>
        <v>-999</v>
      </c>
      <c r="N570" s="38">
        <f t="shared" si="638"/>
        <v>-999</v>
      </c>
      <c r="O570" s="38">
        <f t="shared" si="639"/>
        <v>-999</v>
      </c>
      <c r="P570" s="38">
        <f t="shared" si="640"/>
        <v>-999</v>
      </c>
      <c r="Q570" s="37">
        <f t="shared" si="651"/>
        <v>0</v>
      </c>
      <c r="R570" s="37">
        <f t="shared" si="628"/>
        <v>0</v>
      </c>
      <c r="S570" s="37">
        <f t="shared" si="629"/>
        <v>0</v>
      </c>
      <c r="T570" s="37">
        <f t="shared" si="630"/>
        <v>0</v>
      </c>
      <c r="U570" s="37">
        <f t="shared" si="652"/>
        <v>2018</v>
      </c>
      <c r="V570" s="37">
        <f t="shared" ref="V570:X570" si="690">U570-1</f>
        <v>2017</v>
      </c>
      <c r="W570" s="37">
        <f t="shared" si="690"/>
        <v>2016</v>
      </c>
      <c r="X570" s="37">
        <f t="shared" si="690"/>
        <v>2015</v>
      </c>
      <c r="Y570" s="39"/>
      <c r="Z570" s="62" t="e">
        <f>IFERROR(IF($B570=0,#N/A,AVERAGEIFS(INDEX(DATOS,0,$C570),INDEX(DATOS,0,$C570),"&lt;&gt;#N/D",INDEX(DATOS,0,$L$2),0,INDEX(DATOS,0,$M$2),1,INDEX(DATOS,0,$N$2),U570,INDEX(DATOS,0,$O$2),$D570)),#N/A)</f>
        <v>#N/A</v>
      </c>
      <c r="AA570" s="62" t="e">
        <f>IFERROR(IF($B570=0,#N/A,AVERAGEIFS(INDEX(DATOS,0,$C570),INDEX(DATOS,0,$C570),"&lt;&gt;#N/D",INDEX(DATOS,0,$L$2),0,INDEX(DATOS,0,$M$2),1,INDEX(DATOS,0,$N$2),V570,INDEX(DATOS,0,$O$2),$D570)),#N/A)</f>
        <v>#N/A</v>
      </c>
      <c r="AB570" s="62" t="e">
        <f>IFERROR(IF($B570=0,#N/A,AVERAGEIFS(INDEX(DATOS,0,$C570),INDEX(DATOS,0,$C570),"&lt;&gt;#N/D",INDEX(DATOS,0,$L$2),0,INDEX(DATOS,0,$M$2),1,INDEX(DATOS,0,$N$2),W570,INDEX(DATOS,0,$O$2),$D570)),#N/A)</f>
        <v>#N/A</v>
      </c>
      <c r="AC570" s="62" t="e">
        <f>IFERROR(IF($B570=0,#N/A,AVERAGEIFS(INDEX(DATOS,0,$C570),INDEX(DATOS,0,$C570),"&lt;&gt;#N/D",INDEX(DATOS,0,$L$2),0,INDEX(DATOS,0,$M$2),1,INDEX(DATOS,0,$N$2),X570,INDEX(DATOS,0,$O$2),$D570)),#N/A)</f>
        <v>#N/A</v>
      </c>
      <c r="AD570" s="33"/>
      <c r="AE570" s="40">
        <f>IFERROR(IF(ISNA(#REF!),-999,IF(I570=0,0,_xlfn.STDEV.P(#REF!)/I570*100)),-999)</f>
        <v>-999</v>
      </c>
      <c r="AF570" s="40">
        <f>IFERROR(IF(ISNA(#REF!),-999,IF(J570=0,0,_xlfn.STDEV.P(#REF!)/J570*100)),-999)</f>
        <v>-999</v>
      </c>
      <c r="AG570" s="40">
        <f>IFERROR(IF(ISNA(#REF!),-999,IF(K570=0,0,_xlfn.STDEV.P(#REF!)/K570*100)),-999)</f>
        <v>-999</v>
      </c>
      <c r="AH570" s="40">
        <f>IFERROR(IF(ISNA(#REF!),-999,IF(L570=0,0,_xlfn.STDEV.P(#REF!)/L570*100)),-999)</f>
        <v>-999</v>
      </c>
      <c r="AI570" s="40"/>
    </row>
    <row r="571" spans="1:40" x14ac:dyDescent="0.35">
      <c r="A571">
        <f t="shared" si="654"/>
        <v>165</v>
      </c>
      <c r="B571" s="35">
        <f t="array" ref="B571">IF(B570=0,0,MIN(IF(INDEX(DATOS,0,$N$2)=$U571,IF(ISNUMBER(INDEX(DATOS,0,$C571)),IF(INDEX(DATOS,0,$L$2)=0,IF(INDEX(DATOS,0,$M$2)=1,IF(ISNA(MATCH(INDEX(DATOS,0,$O$2),IF($E$7:E570=E571,$D$7:D570),0)),INDEX(DATOS,0,$K$2))))))))</f>
        <v>0</v>
      </c>
      <c r="C571" s="32">
        <f t="shared" si="655"/>
        <v>20</v>
      </c>
      <c r="D571" s="34" t="str">
        <f>IF($B571=0,"--",INDEX(DATOS,$B571,O$2))</f>
        <v>--</v>
      </c>
      <c r="E571" s="64" t="s">
        <v>1</v>
      </c>
      <c r="F571" s="36" t="str">
        <f t="shared" si="684"/>
        <v>--</v>
      </c>
      <c r="G571" s="109" t="e">
        <f>VLOOKUP($D571,LOC_UNICOS,G$2,0)</f>
        <v>#N/A</v>
      </c>
      <c r="H571" s="109" t="e">
        <f>VLOOKUP($D571,LOC_UNICOS,H$2,0)</f>
        <v>#N/A</v>
      </c>
      <c r="I571" s="38">
        <f t="array" ref="I571">IF($B571=0,-999,IF(COUNTIFS($Z571:Z571,#N/A)&gt;0,-999,AVERAGE($Z571:Z571)))</f>
        <v>-999</v>
      </c>
      <c r="J571" s="38">
        <f t="array" ref="J571">IF($B571=0,-999,IF(COUNTIFS($Z571:AA571,#N/A)&gt;0,-999,AVERAGE($Z571:AA571)))</f>
        <v>-999</v>
      </c>
      <c r="K571" s="38">
        <f t="array" ref="K571">IF($B571=0,-999,IF(COUNTIFS($Z571:AB571,#N/A)&gt;0,-999,AVERAGE($Z571:AB571)))</f>
        <v>-999</v>
      </c>
      <c r="L571" s="38">
        <f t="array" ref="L571">IF($B571=0,-999,IF(COUNTIFS($Z571:AC571,#N/A)&gt;0,-999,AVERAGE($Z571:AC571)))</f>
        <v>-999</v>
      </c>
      <c r="M571" s="38">
        <f t="shared" si="616"/>
        <v>-999</v>
      </c>
      <c r="N571" s="38">
        <f t="shared" si="638"/>
        <v>-999</v>
      </c>
      <c r="O571" s="38">
        <f t="shared" si="639"/>
        <v>-999</v>
      </c>
      <c r="P571" s="38">
        <f t="shared" si="640"/>
        <v>-999</v>
      </c>
      <c r="Q571" s="37">
        <f t="shared" si="651"/>
        <v>0</v>
      </c>
      <c r="R571" s="37">
        <f t="shared" si="628"/>
        <v>0</v>
      </c>
      <c r="S571" s="37">
        <f t="shared" si="629"/>
        <v>0</v>
      </c>
      <c r="T571" s="37">
        <f t="shared" si="630"/>
        <v>0</v>
      </c>
      <c r="U571" s="37">
        <f t="shared" si="652"/>
        <v>2018</v>
      </c>
      <c r="V571" s="37">
        <f t="shared" ref="V571:X571" si="691">U571-1</f>
        <v>2017</v>
      </c>
      <c r="W571" s="37">
        <f t="shared" si="691"/>
        <v>2016</v>
      </c>
      <c r="X571" s="37">
        <f t="shared" si="691"/>
        <v>2015</v>
      </c>
      <c r="Y571" s="39"/>
      <c r="Z571" s="62" t="e">
        <f>IFERROR(IF($B571=0,#N/A,AVERAGEIFS(INDEX(DATOS,0,$C571),INDEX(DATOS,0,$C571),"&lt;&gt;#N/D",INDEX(DATOS,0,$L$2),0,INDEX(DATOS,0,$M$2),1,INDEX(DATOS,0,$N$2),U571,INDEX(DATOS,0,$O$2),$D571)),#N/A)</f>
        <v>#N/A</v>
      </c>
      <c r="AA571" s="62" t="e">
        <f>IFERROR(IF($B571=0,#N/A,AVERAGEIFS(INDEX(DATOS,0,$C571),INDEX(DATOS,0,$C571),"&lt;&gt;#N/D",INDEX(DATOS,0,$L$2),0,INDEX(DATOS,0,$M$2),1,INDEX(DATOS,0,$N$2),V571,INDEX(DATOS,0,$O$2),$D571)),#N/A)</f>
        <v>#N/A</v>
      </c>
      <c r="AB571" s="62" t="e">
        <f>IFERROR(IF($B571=0,#N/A,AVERAGEIFS(INDEX(DATOS,0,$C571),INDEX(DATOS,0,$C571),"&lt;&gt;#N/D",INDEX(DATOS,0,$L$2),0,INDEX(DATOS,0,$M$2),1,INDEX(DATOS,0,$N$2),W571,INDEX(DATOS,0,$O$2),$D571)),#N/A)</f>
        <v>#N/A</v>
      </c>
      <c r="AC571" s="62" t="e">
        <f>IFERROR(IF($B571=0,#N/A,AVERAGEIFS(INDEX(DATOS,0,$C571),INDEX(DATOS,0,$C571),"&lt;&gt;#N/D",INDEX(DATOS,0,$L$2),0,INDEX(DATOS,0,$M$2),1,INDEX(DATOS,0,$N$2),X571,INDEX(DATOS,0,$O$2),$D571)),#N/A)</f>
        <v>#N/A</v>
      </c>
      <c r="AD571" s="33"/>
      <c r="AE571" s="40">
        <f>IFERROR(IF(ISNA(#REF!),-999,IF(I571=0,0,_xlfn.STDEV.P(#REF!)/I571*100)),-999)</f>
        <v>-999</v>
      </c>
      <c r="AF571" s="40">
        <f>IFERROR(IF(ISNA(#REF!),-999,IF(J571=0,0,_xlfn.STDEV.P(#REF!)/J571*100)),-999)</f>
        <v>-999</v>
      </c>
      <c r="AG571" s="40">
        <f>IFERROR(IF(ISNA(#REF!),-999,IF(K571=0,0,_xlfn.STDEV.P(#REF!)/K571*100)),-999)</f>
        <v>-999</v>
      </c>
      <c r="AH571" s="40">
        <f>IFERROR(IF(ISNA(#REF!),-999,IF(L571=0,0,_xlfn.STDEV.P(#REF!)/L571*100)),-999)</f>
        <v>-999</v>
      </c>
      <c r="AI571" s="40"/>
    </row>
    <row r="572" spans="1:40" x14ac:dyDescent="0.35">
      <c r="A572">
        <f t="shared" si="654"/>
        <v>166</v>
      </c>
      <c r="B572" s="35">
        <f t="array" ref="B572">IF(B571=0,0,MIN(IF(INDEX(DATOS,0,$N$2)=$U572,IF(ISNUMBER(INDEX(DATOS,0,$C572)),IF(INDEX(DATOS,0,$L$2)=0,IF(INDEX(DATOS,0,$M$2)=1,IF(ISNA(MATCH(INDEX(DATOS,0,$O$2),IF($E$7:E571=E572,$D$7:D571),0)),INDEX(DATOS,0,$K$2))))))))</f>
        <v>0</v>
      </c>
      <c r="C572" s="32">
        <f t="shared" si="655"/>
        <v>20</v>
      </c>
      <c r="D572" s="34" t="str">
        <f>IF($B572=0,"--",INDEX(DATOS,$B572,O$2))</f>
        <v>--</v>
      </c>
      <c r="E572" s="64" t="s">
        <v>1</v>
      </c>
      <c r="F572" s="36" t="str">
        <f t="shared" si="684"/>
        <v>--</v>
      </c>
      <c r="G572" s="109" t="e">
        <f>VLOOKUP($D572,LOC_UNICOS,G$2,0)</f>
        <v>#N/A</v>
      </c>
      <c r="H572" s="109" t="e">
        <f>VLOOKUP($D572,LOC_UNICOS,H$2,0)</f>
        <v>#N/A</v>
      </c>
      <c r="I572" s="38">
        <f t="array" ref="I572">IF($B572=0,-999,IF(COUNTIFS($Z572:Z572,#N/A)&gt;0,-999,AVERAGE($Z572:Z572)))</f>
        <v>-999</v>
      </c>
      <c r="J572" s="38">
        <f t="array" ref="J572">IF($B572=0,-999,IF(COUNTIFS($Z572:AA572,#N/A)&gt;0,-999,AVERAGE($Z572:AA572)))</f>
        <v>-999</v>
      </c>
      <c r="K572" s="38">
        <f t="array" ref="K572">IF($B572=0,-999,IF(COUNTIFS($Z572:AB572,#N/A)&gt;0,-999,AVERAGE($Z572:AB572)))</f>
        <v>-999</v>
      </c>
      <c r="L572" s="38">
        <f t="array" ref="L572">IF($B572=0,-999,IF(COUNTIFS($Z572:AC572,#N/A)&gt;0,-999,AVERAGE($Z572:AC572)))</f>
        <v>-999</v>
      </c>
      <c r="M572" s="38">
        <f t="shared" ref="M572:M606" si="692">IFERROR(AE572,-999)</f>
        <v>-999</v>
      </c>
      <c r="N572" s="38">
        <f t="shared" si="638"/>
        <v>-999</v>
      </c>
      <c r="O572" s="38">
        <f t="shared" si="639"/>
        <v>-999</v>
      </c>
      <c r="P572" s="38">
        <f t="shared" si="640"/>
        <v>-999</v>
      </c>
      <c r="Q572" s="37">
        <f t="shared" si="651"/>
        <v>0</v>
      </c>
      <c r="R572" s="37">
        <f t="shared" si="628"/>
        <v>0</v>
      </c>
      <c r="S572" s="37">
        <f t="shared" si="629"/>
        <v>0</v>
      </c>
      <c r="T572" s="37">
        <f t="shared" si="630"/>
        <v>0</v>
      </c>
      <c r="U572" s="37">
        <f t="shared" si="652"/>
        <v>2018</v>
      </c>
      <c r="V572" s="37">
        <f t="shared" ref="V572:X572" si="693">U572-1</f>
        <v>2017</v>
      </c>
      <c r="W572" s="37">
        <f t="shared" si="693"/>
        <v>2016</v>
      </c>
      <c r="X572" s="37">
        <f t="shared" si="693"/>
        <v>2015</v>
      </c>
      <c r="Y572" s="39"/>
      <c r="Z572" s="62" t="e">
        <f>IFERROR(IF($B572=0,#N/A,AVERAGEIFS(INDEX(DATOS,0,$C572),INDEX(DATOS,0,$C572),"&lt;&gt;#N/D",INDEX(DATOS,0,$L$2),0,INDEX(DATOS,0,$M$2),1,INDEX(DATOS,0,$N$2),U572,INDEX(DATOS,0,$O$2),$D572)),#N/A)</f>
        <v>#N/A</v>
      </c>
      <c r="AA572" s="62" t="e">
        <f>IFERROR(IF($B572=0,#N/A,AVERAGEIFS(INDEX(DATOS,0,$C572),INDEX(DATOS,0,$C572),"&lt;&gt;#N/D",INDEX(DATOS,0,$L$2),0,INDEX(DATOS,0,$M$2),1,INDEX(DATOS,0,$N$2),V572,INDEX(DATOS,0,$O$2),$D572)),#N/A)</f>
        <v>#N/A</v>
      </c>
      <c r="AB572" s="62" t="e">
        <f>IFERROR(IF($B572=0,#N/A,AVERAGEIFS(INDEX(DATOS,0,$C572),INDEX(DATOS,0,$C572),"&lt;&gt;#N/D",INDEX(DATOS,0,$L$2),0,INDEX(DATOS,0,$M$2),1,INDEX(DATOS,0,$N$2),W572,INDEX(DATOS,0,$O$2),$D572)),#N/A)</f>
        <v>#N/A</v>
      </c>
      <c r="AC572" s="62" t="e">
        <f>IFERROR(IF($B572=0,#N/A,AVERAGEIFS(INDEX(DATOS,0,$C572),INDEX(DATOS,0,$C572),"&lt;&gt;#N/D",INDEX(DATOS,0,$L$2),0,INDEX(DATOS,0,$M$2),1,INDEX(DATOS,0,$N$2),X572,INDEX(DATOS,0,$O$2),$D572)),#N/A)</f>
        <v>#N/A</v>
      </c>
      <c r="AD572" s="33"/>
      <c r="AE572" s="40">
        <f>IFERROR(IF(ISNA(#REF!),-999,IF(I572=0,0,_xlfn.STDEV.P(#REF!)/I572*100)),-999)</f>
        <v>-999</v>
      </c>
      <c r="AF572" s="40">
        <f>IFERROR(IF(ISNA(#REF!),-999,IF(J572=0,0,_xlfn.STDEV.P(#REF!)/J572*100)),-999)</f>
        <v>-999</v>
      </c>
      <c r="AG572" s="40">
        <f>IFERROR(IF(ISNA(#REF!),-999,IF(K572=0,0,_xlfn.STDEV.P(#REF!)/K572*100)),-999)</f>
        <v>-999</v>
      </c>
      <c r="AH572" s="40">
        <f>IFERROR(IF(ISNA(#REF!),-999,IF(L572=0,0,_xlfn.STDEV.P(#REF!)/L572*100)),-999)</f>
        <v>-999</v>
      </c>
      <c r="AI572" s="40"/>
    </row>
    <row r="573" spans="1:40" x14ac:dyDescent="0.35">
      <c r="A573">
        <f t="shared" si="654"/>
        <v>167</v>
      </c>
      <c r="B573" s="35">
        <f t="array" ref="B573">IF(B572=0,0,MIN(IF(INDEX(DATOS,0,$N$2)=$U573,IF(ISNUMBER(INDEX(DATOS,0,$C573)),IF(INDEX(DATOS,0,$L$2)=0,IF(INDEX(DATOS,0,$M$2)=1,IF(ISNA(MATCH(INDEX(DATOS,0,$O$2),IF($E$7:E572=E573,$D$7:D572),0)),INDEX(DATOS,0,$K$2))))))))</f>
        <v>0</v>
      </c>
      <c r="C573" s="32">
        <f t="shared" si="655"/>
        <v>20</v>
      </c>
      <c r="D573" s="34" t="str">
        <f>IF($B573=0,"--",INDEX(DATOS,$B573,O$2))</f>
        <v>--</v>
      </c>
      <c r="E573" s="64" t="s">
        <v>1</v>
      </c>
      <c r="F573" s="36" t="str">
        <f t="shared" si="684"/>
        <v>--</v>
      </c>
      <c r="G573" s="109" t="e">
        <f>VLOOKUP($D573,LOC_UNICOS,G$2,0)</f>
        <v>#N/A</v>
      </c>
      <c r="H573" s="109" t="e">
        <f>VLOOKUP($D573,LOC_UNICOS,H$2,0)</f>
        <v>#N/A</v>
      </c>
      <c r="I573" s="38">
        <f t="array" ref="I573">IF($B573=0,-999,IF(COUNTIFS($Z573:Z573,#N/A)&gt;0,-999,AVERAGE($Z573:Z573)))</f>
        <v>-999</v>
      </c>
      <c r="J573" s="38">
        <f t="array" ref="J573">IF($B573=0,-999,IF(COUNTIFS($Z573:AA573,#N/A)&gt;0,-999,AVERAGE($Z573:AA573)))</f>
        <v>-999</v>
      </c>
      <c r="K573" s="38">
        <f t="array" ref="K573">IF($B573=0,-999,IF(COUNTIFS($Z573:AB573,#N/A)&gt;0,-999,AVERAGE($Z573:AB573)))</f>
        <v>-999</v>
      </c>
      <c r="L573" s="38">
        <f t="array" ref="L573">IF($B573=0,-999,IF(COUNTIFS($Z573:AC573,#N/A)&gt;0,-999,AVERAGE($Z573:AC573)))</f>
        <v>-999</v>
      </c>
      <c r="M573" s="38">
        <f t="shared" si="692"/>
        <v>-999</v>
      </c>
      <c r="N573" s="38">
        <f t="shared" si="638"/>
        <v>-999</v>
      </c>
      <c r="O573" s="38">
        <f t="shared" si="639"/>
        <v>-999</v>
      </c>
      <c r="P573" s="38">
        <f t="shared" si="640"/>
        <v>-999</v>
      </c>
      <c r="Q573" s="37">
        <f t="shared" si="651"/>
        <v>0</v>
      </c>
      <c r="R573" s="37">
        <f t="shared" si="628"/>
        <v>0</v>
      </c>
      <c r="S573" s="37">
        <f t="shared" si="629"/>
        <v>0</v>
      </c>
      <c r="T573" s="37">
        <f t="shared" si="630"/>
        <v>0</v>
      </c>
      <c r="U573" s="37">
        <f t="shared" si="652"/>
        <v>2018</v>
      </c>
      <c r="V573" s="37">
        <f t="shared" ref="V573:X573" si="694">U573-1</f>
        <v>2017</v>
      </c>
      <c r="W573" s="37">
        <f t="shared" si="694"/>
        <v>2016</v>
      </c>
      <c r="X573" s="37">
        <f t="shared" si="694"/>
        <v>2015</v>
      </c>
      <c r="Y573" s="39"/>
      <c r="Z573" s="62" t="e">
        <f>IFERROR(IF($B573=0,#N/A,AVERAGEIFS(INDEX(DATOS,0,$C573),INDEX(DATOS,0,$C573),"&lt;&gt;#N/D",INDEX(DATOS,0,$L$2),0,INDEX(DATOS,0,$M$2),1,INDEX(DATOS,0,$N$2),U573,INDEX(DATOS,0,$O$2),$D573)),#N/A)</f>
        <v>#N/A</v>
      </c>
      <c r="AA573" s="62" t="e">
        <f>IFERROR(IF($B573=0,#N/A,AVERAGEIFS(INDEX(DATOS,0,$C573),INDEX(DATOS,0,$C573),"&lt;&gt;#N/D",INDEX(DATOS,0,$L$2),0,INDEX(DATOS,0,$M$2),1,INDEX(DATOS,0,$N$2),V573,INDEX(DATOS,0,$O$2),$D573)),#N/A)</f>
        <v>#N/A</v>
      </c>
      <c r="AB573" s="62" t="e">
        <f>IFERROR(IF($B573=0,#N/A,AVERAGEIFS(INDEX(DATOS,0,$C573),INDEX(DATOS,0,$C573),"&lt;&gt;#N/D",INDEX(DATOS,0,$L$2),0,INDEX(DATOS,0,$M$2),1,INDEX(DATOS,0,$N$2),W573,INDEX(DATOS,0,$O$2),$D573)),#N/A)</f>
        <v>#N/A</v>
      </c>
      <c r="AC573" s="62" t="e">
        <f>IFERROR(IF($B573=0,#N/A,AVERAGEIFS(INDEX(DATOS,0,$C573),INDEX(DATOS,0,$C573),"&lt;&gt;#N/D",INDEX(DATOS,0,$L$2),0,INDEX(DATOS,0,$M$2),1,INDEX(DATOS,0,$N$2),X573,INDEX(DATOS,0,$O$2),$D573)),#N/A)</f>
        <v>#N/A</v>
      </c>
      <c r="AD573" s="33"/>
      <c r="AE573" s="40">
        <f>IFERROR(IF(ISNA(#REF!),-999,IF(I573=0,0,_xlfn.STDEV.P(#REF!)/I573*100)),-999)</f>
        <v>-999</v>
      </c>
      <c r="AF573" s="40">
        <f>IFERROR(IF(ISNA(#REF!),-999,IF(J573=0,0,_xlfn.STDEV.P(#REF!)/J573*100)),-999)</f>
        <v>-999</v>
      </c>
      <c r="AG573" s="40">
        <f>IFERROR(IF(ISNA(#REF!),-999,IF(K573=0,0,_xlfn.STDEV.P(#REF!)/K573*100)),-999)</f>
        <v>-999</v>
      </c>
      <c r="AH573" s="40">
        <f>IFERROR(IF(ISNA(#REF!),-999,IF(L573=0,0,_xlfn.STDEV.P(#REF!)/L573*100)),-999)</f>
        <v>-999</v>
      </c>
      <c r="AI573" s="40"/>
    </row>
    <row r="574" spans="1:40" x14ac:dyDescent="0.35">
      <c r="A574">
        <f t="shared" si="654"/>
        <v>168</v>
      </c>
      <c r="B574" s="35">
        <f t="array" ref="B574">IF(B573=0,0,MIN(IF(INDEX(DATOS,0,$N$2)=$U574,IF(ISNUMBER(INDEX(DATOS,0,$C574)),IF(INDEX(DATOS,0,$L$2)=0,IF(INDEX(DATOS,0,$M$2)=1,IF(ISNA(MATCH(INDEX(DATOS,0,$O$2),IF($E$7:E573=E574,$D$7:D573),0)),INDEX(DATOS,0,$K$2))))))))</f>
        <v>0</v>
      </c>
      <c r="C574" s="32">
        <f t="shared" si="655"/>
        <v>20</v>
      </c>
      <c r="D574" s="34" t="str">
        <f>IF($B574=0,"--",INDEX(DATOS,$B574,O$2))</f>
        <v>--</v>
      </c>
      <c r="E574" s="64" t="s">
        <v>1</v>
      </c>
      <c r="F574" s="36" t="str">
        <f t="shared" si="684"/>
        <v>--</v>
      </c>
      <c r="G574" s="109" t="e">
        <f>VLOOKUP($D574,LOC_UNICOS,G$2,0)</f>
        <v>#N/A</v>
      </c>
      <c r="H574" s="109" t="e">
        <f>VLOOKUP($D574,LOC_UNICOS,H$2,0)</f>
        <v>#N/A</v>
      </c>
      <c r="I574" s="38">
        <f t="array" ref="I574">IF($B574=0,-999,IF(COUNTIFS($Z574:Z574,#N/A)&gt;0,-999,AVERAGE($Z574:Z574)))</f>
        <v>-999</v>
      </c>
      <c r="J574" s="38">
        <f t="array" ref="J574">IF($B574=0,-999,IF(COUNTIFS($Z574:AA574,#N/A)&gt;0,-999,AVERAGE($Z574:AA574)))</f>
        <v>-999</v>
      </c>
      <c r="K574" s="38">
        <f t="array" ref="K574">IF($B574=0,-999,IF(COUNTIFS($Z574:AB574,#N/A)&gt;0,-999,AVERAGE($Z574:AB574)))</f>
        <v>-999</v>
      </c>
      <c r="L574" s="38">
        <f t="array" ref="L574">IF($B574=0,-999,IF(COUNTIFS($Z574:AC574,#N/A)&gt;0,-999,AVERAGE($Z574:AC574)))</f>
        <v>-999</v>
      </c>
      <c r="M574" s="38">
        <f t="shared" si="692"/>
        <v>-999</v>
      </c>
      <c r="N574" s="38">
        <f t="shared" si="638"/>
        <v>-999</v>
      </c>
      <c r="O574" s="38">
        <f t="shared" si="639"/>
        <v>-999</v>
      </c>
      <c r="P574" s="38">
        <f t="shared" si="640"/>
        <v>-999</v>
      </c>
      <c r="Q574" s="37">
        <f t="shared" si="651"/>
        <v>0</v>
      </c>
      <c r="R574" s="37">
        <f t="shared" si="628"/>
        <v>0</v>
      </c>
      <c r="S574" s="37">
        <f t="shared" si="629"/>
        <v>0</v>
      </c>
      <c r="T574" s="37">
        <f t="shared" si="630"/>
        <v>0</v>
      </c>
      <c r="U574" s="37">
        <f t="shared" si="652"/>
        <v>2018</v>
      </c>
      <c r="V574" s="37">
        <f t="shared" ref="V574:X574" si="695">U574-1</f>
        <v>2017</v>
      </c>
      <c r="W574" s="37">
        <f t="shared" si="695"/>
        <v>2016</v>
      </c>
      <c r="X574" s="37">
        <f t="shared" si="695"/>
        <v>2015</v>
      </c>
      <c r="Y574" s="39"/>
      <c r="Z574" s="62" t="e">
        <f>IFERROR(IF($B574=0,#N/A,AVERAGEIFS(INDEX(DATOS,0,$C574),INDEX(DATOS,0,$C574),"&lt;&gt;#N/D",INDEX(DATOS,0,$L$2),0,INDEX(DATOS,0,$M$2),1,INDEX(DATOS,0,$N$2),U574,INDEX(DATOS,0,$O$2),$D574)),#N/A)</f>
        <v>#N/A</v>
      </c>
      <c r="AA574" s="62" t="e">
        <f>IFERROR(IF($B574=0,#N/A,AVERAGEIFS(INDEX(DATOS,0,$C574),INDEX(DATOS,0,$C574),"&lt;&gt;#N/D",INDEX(DATOS,0,$L$2),0,INDEX(DATOS,0,$M$2),1,INDEX(DATOS,0,$N$2),V574,INDEX(DATOS,0,$O$2),$D574)),#N/A)</f>
        <v>#N/A</v>
      </c>
      <c r="AB574" s="62" t="e">
        <f>IFERROR(IF($B574=0,#N/A,AVERAGEIFS(INDEX(DATOS,0,$C574),INDEX(DATOS,0,$C574),"&lt;&gt;#N/D",INDEX(DATOS,0,$L$2),0,INDEX(DATOS,0,$M$2),1,INDEX(DATOS,0,$N$2),W574,INDEX(DATOS,0,$O$2),$D574)),#N/A)</f>
        <v>#N/A</v>
      </c>
      <c r="AC574" s="62" t="e">
        <f>IFERROR(IF($B574=0,#N/A,AVERAGEIFS(INDEX(DATOS,0,$C574),INDEX(DATOS,0,$C574),"&lt;&gt;#N/D",INDEX(DATOS,0,$L$2),0,INDEX(DATOS,0,$M$2),1,INDEX(DATOS,0,$N$2),X574,INDEX(DATOS,0,$O$2),$D574)),#N/A)</f>
        <v>#N/A</v>
      </c>
      <c r="AD574" s="33"/>
      <c r="AE574" s="40">
        <f>IFERROR(IF(ISNA(#REF!),-999,IF(I574=0,0,_xlfn.STDEV.P(#REF!)/I574*100)),-999)</f>
        <v>-999</v>
      </c>
      <c r="AF574" s="40">
        <f>IFERROR(IF(ISNA(#REF!),-999,IF(J574=0,0,_xlfn.STDEV.P(#REF!)/J574*100)),-999)</f>
        <v>-999</v>
      </c>
      <c r="AG574" s="40">
        <f>IFERROR(IF(ISNA(#REF!),-999,IF(K574=0,0,_xlfn.STDEV.P(#REF!)/K574*100)),-999)</f>
        <v>-999</v>
      </c>
      <c r="AH574" s="40">
        <f>IFERROR(IF(ISNA(#REF!),-999,IF(L574=0,0,_xlfn.STDEV.P(#REF!)/L574*100)),-999)</f>
        <v>-999</v>
      </c>
      <c r="AI574" s="40"/>
    </row>
    <row r="575" spans="1:40" x14ac:dyDescent="0.35">
      <c r="A575">
        <f t="shared" si="654"/>
        <v>169</v>
      </c>
      <c r="B575" s="35">
        <f t="array" ref="B575">IF(B574=0,0,MIN(IF(INDEX(DATOS,0,$N$2)=$U575,IF(ISNUMBER(INDEX(DATOS,0,$C575)),IF(INDEX(DATOS,0,$L$2)=0,IF(INDEX(DATOS,0,$M$2)=1,IF(ISNA(MATCH(INDEX(DATOS,0,$O$2),IF($E$7:E574=E575,$D$7:D574),0)),INDEX(DATOS,0,$K$2))))))))</f>
        <v>0</v>
      </c>
      <c r="C575" s="32">
        <f t="shared" si="655"/>
        <v>20</v>
      </c>
      <c r="D575" s="34" t="str">
        <f>IF($B575=0,"--",INDEX(DATOS,$B575,O$2))</f>
        <v>--</v>
      </c>
      <c r="E575" s="64" t="s">
        <v>1</v>
      </c>
      <c r="F575" s="36" t="str">
        <f t="shared" si="684"/>
        <v>--</v>
      </c>
      <c r="G575" s="109" t="e">
        <f>VLOOKUP($D575,LOC_UNICOS,G$2,0)</f>
        <v>#N/A</v>
      </c>
      <c r="H575" s="109" t="e">
        <f>VLOOKUP($D575,LOC_UNICOS,H$2,0)</f>
        <v>#N/A</v>
      </c>
      <c r="I575" s="38">
        <f t="array" ref="I575">IF($B575=0,-999,IF(COUNTIFS($Z575:Z575,#N/A)&gt;0,-999,AVERAGE($Z575:Z575)))</f>
        <v>-999</v>
      </c>
      <c r="J575" s="38">
        <f t="array" ref="J575">IF($B575=0,-999,IF(COUNTIFS($Z575:AA575,#N/A)&gt;0,-999,AVERAGE($Z575:AA575)))</f>
        <v>-999</v>
      </c>
      <c r="K575" s="38">
        <f t="array" ref="K575">IF($B575=0,-999,IF(COUNTIFS($Z575:AB575,#N/A)&gt;0,-999,AVERAGE($Z575:AB575)))</f>
        <v>-999</v>
      </c>
      <c r="L575" s="38">
        <f t="array" ref="L575">IF($B575=0,-999,IF(COUNTIFS($Z575:AC575,#N/A)&gt;0,-999,AVERAGE($Z575:AC575)))</f>
        <v>-999</v>
      </c>
      <c r="M575" s="38">
        <f t="shared" si="692"/>
        <v>-999</v>
      </c>
      <c r="N575" s="38">
        <f t="shared" si="638"/>
        <v>-999</v>
      </c>
      <c r="O575" s="38">
        <f t="shared" si="639"/>
        <v>-999</v>
      </c>
      <c r="P575" s="38">
        <f t="shared" si="640"/>
        <v>-999</v>
      </c>
      <c r="Q575" s="37">
        <f t="shared" si="651"/>
        <v>0</v>
      </c>
      <c r="R575" s="37">
        <f t="shared" si="628"/>
        <v>0</v>
      </c>
      <c r="S575" s="37">
        <f t="shared" si="629"/>
        <v>0</v>
      </c>
      <c r="T575" s="37">
        <f t="shared" si="630"/>
        <v>0</v>
      </c>
      <c r="U575" s="37">
        <f t="shared" si="652"/>
        <v>2018</v>
      </c>
      <c r="V575" s="37">
        <f t="shared" ref="V575:X575" si="696">U575-1</f>
        <v>2017</v>
      </c>
      <c r="W575" s="37">
        <f t="shared" si="696"/>
        <v>2016</v>
      </c>
      <c r="X575" s="37">
        <f t="shared" si="696"/>
        <v>2015</v>
      </c>
      <c r="Y575" s="39"/>
      <c r="Z575" s="62" t="e">
        <f>IFERROR(IF($B575=0,#N/A,AVERAGEIFS(INDEX(DATOS,0,$C575),INDEX(DATOS,0,$C575),"&lt;&gt;#N/D",INDEX(DATOS,0,$L$2),0,INDEX(DATOS,0,$M$2),1,INDEX(DATOS,0,$N$2),U575,INDEX(DATOS,0,$O$2),$D575)),#N/A)</f>
        <v>#N/A</v>
      </c>
      <c r="AA575" s="62" t="e">
        <f>IFERROR(IF($B575=0,#N/A,AVERAGEIFS(INDEX(DATOS,0,$C575),INDEX(DATOS,0,$C575),"&lt;&gt;#N/D",INDEX(DATOS,0,$L$2),0,INDEX(DATOS,0,$M$2),1,INDEX(DATOS,0,$N$2),V575,INDEX(DATOS,0,$O$2),$D575)),#N/A)</f>
        <v>#N/A</v>
      </c>
      <c r="AB575" s="62" t="e">
        <f>IFERROR(IF($B575=0,#N/A,AVERAGEIFS(INDEX(DATOS,0,$C575),INDEX(DATOS,0,$C575),"&lt;&gt;#N/D",INDEX(DATOS,0,$L$2),0,INDEX(DATOS,0,$M$2),1,INDEX(DATOS,0,$N$2),W575,INDEX(DATOS,0,$O$2),$D575)),#N/A)</f>
        <v>#N/A</v>
      </c>
      <c r="AC575" s="62" t="e">
        <f>IFERROR(IF($B575=0,#N/A,AVERAGEIFS(INDEX(DATOS,0,$C575),INDEX(DATOS,0,$C575),"&lt;&gt;#N/D",INDEX(DATOS,0,$L$2),0,INDEX(DATOS,0,$M$2),1,INDEX(DATOS,0,$N$2),X575,INDEX(DATOS,0,$O$2),$D575)),#N/A)</f>
        <v>#N/A</v>
      </c>
      <c r="AD575" s="33"/>
      <c r="AE575" s="40">
        <f>IFERROR(IF(ISNA(#REF!),-999,IF(I575=0,0,_xlfn.STDEV.P(#REF!)/I575*100)),-999)</f>
        <v>-999</v>
      </c>
      <c r="AF575" s="40">
        <f>IFERROR(IF(ISNA(#REF!),-999,IF(J575=0,0,_xlfn.STDEV.P(#REF!)/J575*100)),-999)</f>
        <v>-999</v>
      </c>
      <c r="AG575" s="40">
        <f>IFERROR(IF(ISNA(#REF!),-999,IF(K575=0,0,_xlfn.STDEV.P(#REF!)/K575*100)),-999)</f>
        <v>-999</v>
      </c>
      <c r="AH575" s="40">
        <f>IFERROR(IF(ISNA(#REF!),-999,IF(L575=0,0,_xlfn.STDEV.P(#REF!)/L575*100)),-999)</f>
        <v>-999</v>
      </c>
      <c r="AI575" s="40"/>
    </row>
    <row r="576" spans="1:40" x14ac:dyDescent="0.35">
      <c r="A576">
        <f t="shared" si="654"/>
        <v>170</v>
      </c>
      <c r="B576" s="35">
        <f t="array" ref="B576">IF(B575=0,0,MIN(IF(INDEX(DATOS,0,$N$2)=$U576,IF(ISNUMBER(INDEX(DATOS,0,$C576)),IF(INDEX(DATOS,0,$L$2)=0,IF(INDEX(DATOS,0,$M$2)=1,IF(ISNA(MATCH(INDEX(DATOS,0,$O$2),IF($E$7:E575=E576,$D$7:D575),0)),INDEX(DATOS,0,$K$2))))))))</f>
        <v>0</v>
      </c>
      <c r="C576" s="32">
        <f t="shared" si="655"/>
        <v>20</v>
      </c>
      <c r="D576" s="34" t="str">
        <f>IF($B576=0,"--",INDEX(DATOS,$B576,O$2))</f>
        <v>--</v>
      </c>
      <c r="E576" s="64" t="s">
        <v>1</v>
      </c>
      <c r="F576" s="36" t="str">
        <f t="shared" si="684"/>
        <v>--</v>
      </c>
      <c r="G576" s="109" t="e">
        <f>VLOOKUP($D576,LOC_UNICOS,G$2,0)</f>
        <v>#N/A</v>
      </c>
      <c r="H576" s="109" t="e">
        <f>VLOOKUP($D576,LOC_UNICOS,H$2,0)</f>
        <v>#N/A</v>
      </c>
      <c r="I576" s="38">
        <f t="array" ref="I576">IF($B576=0,-999,IF(COUNTIFS($Z576:Z576,#N/A)&gt;0,-999,AVERAGE($Z576:Z576)))</f>
        <v>-999</v>
      </c>
      <c r="J576" s="38">
        <f t="array" ref="J576">IF($B576=0,-999,IF(COUNTIFS($Z576:AA576,#N/A)&gt;0,-999,AVERAGE($Z576:AA576)))</f>
        <v>-999</v>
      </c>
      <c r="K576" s="38">
        <f t="array" ref="K576">IF($B576=0,-999,IF(COUNTIFS($Z576:AB576,#N/A)&gt;0,-999,AVERAGE($Z576:AB576)))</f>
        <v>-999</v>
      </c>
      <c r="L576" s="38">
        <f t="array" ref="L576">IF($B576=0,-999,IF(COUNTIFS($Z576:AC576,#N/A)&gt;0,-999,AVERAGE($Z576:AC576)))</f>
        <v>-999</v>
      </c>
      <c r="M576" s="38">
        <f t="shared" si="692"/>
        <v>-999</v>
      </c>
      <c r="N576" s="38">
        <f t="shared" si="638"/>
        <v>-999</v>
      </c>
      <c r="O576" s="38">
        <f t="shared" si="639"/>
        <v>-999</v>
      </c>
      <c r="P576" s="38">
        <f t="shared" si="640"/>
        <v>-999</v>
      </c>
      <c r="Q576" s="37">
        <f t="shared" si="651"/>
        <v>0</v>
      </c>
      <c r="R576" s="37">
        <f t="shared" si="628"/>
        <v>0</v>
      </c>
      <c r="S576" s="37">
        <f t="shared" si="629"/>
        <v>0</v>
      </c>
      <c r="T576" s="37">
        <f t="shared" si="630"/>
        <v>0</v>
      </c>
      <c r="U576" s="37">
        <f t="shared" si="652"/>
        <v>2018</v>
      </c>
      <c r="V576" s="37">
        <f t="shared" ref="V576:X576" si="697">U576-1</f>
        <v>2017</v>
      </c>
      <c r="W576" s="37">
        <f t="shared" si="697"/>
        <v>2016</v>
      </c>
      <c r="X576" s="37">
        <f t="shared" si="697"/>
        <v>2015</v>
      </c>
      <c r="Y576" s="39"/>
      <c r="Z576" s="62" t="e">
        <f>IFERROR(IF($B576=0,#N/A,AVERAGEIFS(INDEX(DATOS,0,$C576),INDEX(DATOS,0,$C576),"&lt;&gt;#N/D",INDEX(DATOS,0,$L$2),0,INDEX(DATOS,0,$M$2),1,INDEX(DATOS,0,$N$2),U576,INDEX(DATOS,0,$O$2),$D576)),#N/A)</f>
        <v>#N/A</v>
      </c>
      <c r="AA576" s="62" t="e">
        <f>IFERROR(IF($B576=0,#N/A,AVERAGEIFS(INDEX(DATOS,0,$C576),INDEX(DATOS,0,$C576),"&lt;&gt;#N/D",INDEX(DATOS,0,$L$2),0,INDEX(DATOS,0,$M$2),1,INDEX(DATOS,0,$N$2),V576,INDEX(DATOS,0,$O$2),$D576)),#N/A)</f>
        <v>#N/A</v>
      </c>
      <c r="AB576" s="62" t="e">
        <f>IFERROR(IF($B576=0,#N/A,AVERAGEIFS(INDEX(DATOS,0,$C576),INDEX(DATOS,0,$C576),"&lt;&gt;#N/D",INDEX(DATOS,0,$L$2),0,INDEX(DATOS,0,$M$2),1,INDEX(DATOS,0,$N$2),W576,INDEX(DATOS,0,$O$2),$D576)),#N/A)</f>
        <v>#N/A</v>
      </c>
      <c r="AC576" s="62" t="e">
        <f>IFERROR(IF($B576=0,#N/A,AVERAGEIFS(INDEX(DATOS,0,$C576),INDEX(DATOS,0,$C576),"&lt;&gt;#N/D",INDEX(DATOS,0,$L$2),0,INDEX(DATOS,0,$M$2),1,INDEX(DATOS,0,$N$2),X576,INDEX(DATOS,0,$O$2),$D576)),#N/A)</f>
        <v>#N/A</v>
      </c>
      <c r="AD576" s="33"/>
      <c r="AE576" s="40">
        <f>IFERROR(IF(ISNA(#REF!),-999,IF(I576=0,0,_xlfn.STDEV.P(#REF!)/I576*100)),-999)</f>
        <v>-999</v>
      </c>
      <c r="AF576" s="40">
        <f>IFERROR(IF(ISNA(#REF!),-999,IF(J576=0,0,_xlfn.STDEV.P(#REF!)/J576*100)),-999)</f>
        <v>-999</v>
      </c>
      <c r="AG576" s="40">
        <f>IFERROR(IF(ISNA(#REF!),-999,IF(K576=0,0,_xlfn.STDEV.P(#REF!)/K576*100)),-999)</f>
        <v>-999</v>
      </c>
      <c r="AH576" s="40">
        <f>IFERROR(IF(ISNA(#REF!),-999,IF(L576=0,0,_xlfn.STDEV.P(#REF!)/L576*100)),-999)</f>
        <v>-999</v>
      </c>
      <c r="AI576" s="40"/>
    </row>
    <row r="577" spans="1:35" x14ac:dyDescent="0.35">
      <c r="A577">
        <f t="shared" si="654"/>
        <v>171</v>
      </c>
      <c r="B577" s="35">
        <f t="array" ref="B577">IF(B576=0,0,MIN(IF(INDEX(DATOS,0,$N$2)=$U577,IF(ISNUMBER(INDEX(DATOS,0,$C577)),IF(INDEX(DATOS,0,$L$2)=0,IF(INDEX(DATOS,0,$M$2)=1,IF(ISNA(MATCH(INDEX(DATOS,0,$O$2),IF($E$7:E576=E577,$D$7:D576),0)),INDEX(DATOS,0,$K$2))))))))</f>
        <v>0</v>
      </c>
      <c r="C577" s="32">
        <f t="shared" si="655"/>
        <v>20</v>
      </c>
      <c r="D577" s="34" t="str">
        <f>IF($B577=0,"--",INDEX(DATOS,$B577,O$2))</f>
        <v>--</v>
      </c>
      <c r="E577" s="64" t="s">
        <v>1</v>
      </c>
      <c r="F577" s="36" t="str">
        <f t="shared" si="684"/>
        <v>--</v>
      </c>
      <c r="G577" s="109" t="e">
        <f>VLOOKUP($D577,LOC_UNICOS,G$2,0)</f>
        <v>#N/A</v>
      </c>
      <c r="H577" s="109" t="e">
        <f>VLOOKUP($D577,LOC_UNICOS,H$2,0)</f>
        <v>#N/A</v>
      </c>
      <c r="I577" s="38">
        <f t="array" ref="I577">IF($B577=0,-999,IF(COUNTIFS($Z577:Z577,#N/A)&gt;0,-999,AVERAGE($Z577:Z577)))</f>
        <v>-999</v>
      </c>
      <c r="J577" s="38">
        <f t="array" ref="J577">IF($B577=0,-999,IF(COUNTIFS($Z577:AA577,#N/A)&gt;0,-999,AVERAGE($Z577:AA577)))</f>
        <v>-999</v>
      </c>
      <c r="K577" s="38">
        <f t="array" ref="K577">IF($B577=0,-999,IF(COUNTIFS($Z577:AB577,#N/A)&gt;0,-999,AVERAGE($Z577:AB577)))</f>
        <v>-999</v>
      </c>
      <c r="L577" s="38">
        <f t="array" ref="L577">IF($B577=0,-999,IF(COUNTIFS($Z577:AC577,#N/A)&gt;0,-999,AVERAGE($Z577:AC577)))</f>
        <v>-999</v>
      </c>
      <c r="M577" s="38">
        <f t="shared" si="692"/>
        <v>-999</v>
      </c>
      <c r="N577" s="38">
        <f t="shared" si="638"/>
        <v>-999</v>
      </c>
      <c r="O577" s="38">
        <f t="shared" si="639"/>
        <v>-999</v>
      </c>
      <c r="P577" s="38">
        <f t="shared" si="640"/>
        <v>-999</v>
      </c>
      <c r="Q577" s="37">
        <f t="shared" si="651"/>
        <v>0</v>
      </c>
      <c r="R577" s="37">
        <f t="shared" si="628"/>
        <v>0</v>
      </c>
      <c r="S577" s="37">
        <f t="shared" si="629"/>
        <v>0</v>
      </c>
      <c r="T577" s="37">
        <f t="shared" si="630"/>
        <v>0</v>
      </c>
      <c r="U577" s="37">
        <f t="shared" si="652"/>
        <v>2018</v>
      </c>
      <c r="V577" s="37">
        <f t="shared" ref="V577:X577" si="698">U577-1</f>
        <v>2017</v>
      </c>
      <c r="W577" s="37">
        <f t="shared" si="698"/>
        <v>2016</v>
      </c>
      <c r="X577" s="37">
        <f t="shared" si="698"/>
        <v>2015</v>
      </c>
      <c r="Y577" s="39"/>
      <c r="Z577" s="62" t="e">
        <f>IFERROR(IF($B577=0,#N/A,AVERAGEIFS(INDEX(DATOS,0,$C577),INDEX(DATOS,0,$C577),"&lt;&gt;#N/D",INDEX(DATOS,0,$L$2),0,INDEX(DATOS,0,$M$2),1,INDEX(DATOS,0,$N$2),U577,INDEX(DATOS,0,$O$2),$D577)),#N/A)</f>
        <v>#N/A</v>
      </c>
      <c r="AA577" s="62" t="e">
        <f>IFERROR(IF($B577=0,#N/A,AVERAGEIFS(INDEX(DATOS,0,$C577),INDEX(DATOS,0,$C577),"&lt;&gt;#N/D",INDEX(DATOS,0,$L$2),0,INDEX(DATOS,0,$M$2),1,INDEX(DATOS,0,$N$2),V577,INDEX(DATOS,0,$O$2),$D577)),#N/A)</f>
        <v>#N/A</v>
      </c>
      <c r="AB577" s="62" t="e">
        <f>IFERROR(IF($B577=0,#N/A,AVERAGEIFS(INDEX(DATOS,0,$C577),INDEX(DATOS,0,$C577),"&lt;&gt;#N/D",INDEX(DATOS,0,$L$2),0,INDEX(DATOS,0,$M$2),1,INDEX(DATOS,0,$N$2),W577,INDEX(DATOS,0,$O$2),$D577)),#N/A)</f>
        <v>#N/A</v>
      </c>
      <c r="AC577" s="62" t="e">
        <f>IFERROR(IF($B577=0,#N/A,AVERAGEIFS(INDEX(DATOS,0,$C577),INDEX(DATOS,0,$C577),"&lt;&gt;#N/D",INDEX(DATOS,0,$L$2),0,INDEX(DATOS,0,$M$2),1,INDEX(DATOS,0,$N$2),X577,INDEX(DATOS,0,$O$2),$D577)),#N/A)</f>
        <v>#N/A</v>
      </c>
      <c r="AD577" s="33"/>
      <c r="AE577" s="40">
        <f>IFERROR(IF(ISNA(#REF!),-999,IF(I577=0,0,_xlfn.STDEV.P(#REF!)/I577*100)),-999)</f>
        <v>-999</v>
      </c>
      <c r="AF577" s="40">
        <f>IFERROR(IF(ISNA(#REF!),-999,IF(J577=0,0,_xlfn.STDEV.P(#REF!)/J577*100)),-999)</f>
        <v>-999</v>
      </c>
      <c r="AG577" s="40">
        <f>IFERROR(IF(ISNA(#REF!),-999,IF(K577=0,0,_xlfn.STDEV.P(#REF!)/K577*100)),-999)</f>
        <v>-999</v>
      </c>
      <c r="AH577" s="40">
        <f>IFERROR(IF(ISNA(#REF!),-999,IF(L577=0,0,_xlfn.STDEV.P(#REF!)/L577*100)),-999)</f>
        <v>-999</v>
      </c>
      <c r="AI577" s="40"/>
    </row>
    <row r="578" spans="1:35" x14ac:dyDescent="0.35">
      <c r="A578">
        <f t="shared" si="654"/>
        <v>172</v>
      </c>
      <c r="B578" s="35">
        <f t="array" ref="B578">IF(B577=0,0,MIN(IF(INDEX(DATOS,0,$N$2)=$U578,IF(ISNUMBER(INDEX(DATOS,0,$C578)),IF(INDEX(DATOS,0,$L$2)=0,IF(INDEX(DATOS,0,$M$2)=1,IF(ISNA(MATCH(INDEX(DATOS,0,$O$2),IF($E$7:E577=E578,$D$7:D577),0)),INDEX(DATOS,0,$K$2))))))))</f>
        <v>0</v>
      </c>
      <c r="C578" s="32">
        <f t="shared" si="655"/>
        <v>20</v>
      </c>
      <c r="D578" s="34" t="str">
        <f>IF($B578=0,"--",INDEX(DATOS,$B578,O$2))</f>
        <v>--</v>
      </c>
      <c r="E578" s="64" t="s">
        <v>1</v>
      </c>
      <c r="F578" s="36" t="str">
        <f t="shared" si="684"/>
        <v>--</v>
      </c>
      <c r="G578" s="109" t="e">
        <f>VLOOKUP($D578,LOC_UNICOS,G$2,0)</f>
        <v>#N/A</v>
      </c>
      <c r="H578" s="109" t="e">
        <f>VLOOKUP($D578,LOC_UNICOS,H$2,0)</f>
        <v>#N/A</v>
      </c>
      <c r="I578" s="38">
        <f t="array" ref="I578">IF($B578=0,-999,IF(COUNTIFS($Z578:Z578,#N/A)&gt;0,-999,AVERAGE($Z578:Z578)))</f>
        <v>-999</v>
      </c>
      <c r="J578" s="38">
        <f t="array" ref="J578">IF($B578=0,-999,IF(COUNTIFS($Z578:AA578,#N/A)&gt;0,-999,AVERAGE($Z578:AA578)))</f>
        <v>-999</v>
      </c>
      <c r="K578" s="38">
        <f t="array" ref="K578">IF($B578=0,-999,IF(COUNTIFS($Z578:AB578,#N/A)&gt;0,-999,AVERAGE($Z578:AB578)))</f>
        <v>-999</v>
      </c>
      <c r="L578" s="38">
        <f t="array" ref="L578">IF($B578=0,-999,IF(COUNTIFS($Z578:AC578,#N/A)&gt;0,-999,AVERAGE($Z578:AC578)))</f>
        <v>-999</v>
      </c>
      <c r="M578" s="38">
        <f t="shared" si="692"/>
        <v>-999</v>
      </c>
      <c r="N578" s="38">
        <f t="shared" si="638"/>
        <v>-999</v>
      </c>
      <c r="O578" s="38">
        <f t="shared" si="639"/>
        <v>-999</v>
      </c>
      <c r="P578" s="38">
        <f t="shared" si="640"/>
        <v>-999</v>
      </c>
      <c r="Q578" s="37">
        <f t="shared" si="651"/>
        <v>0</v>
      </c>
      <c r="R578" s="37">
        <f t="shared" si="628"/>
        <v>0</v>
      </c>
      <c r="S578" s="37">
        <f t="shared" si="629"/>
        <v>0</v>
      </c>
      <c r="T578" s="37">
        <f t="shared" si="630"/>
        <v>0</v>
      </c>
      <c r="U578" s="37">
        <f t="shared" si="652"/>
        <v>2018</v>
      </c>
      <c r="V578" s="37">
        <f t="shared" ref="V578:X578" si="699">U578-1</f>
        <v>2017</v>
      </c>
      <c r="W578" s="37">
        <f t="shared" si="699"/>
        <v>2016</v>
      </c>
      <c r="X578" s="37">
        <f t="shared" si="699"/>
        <v>2015</v>
      </c>
      <c r="Y578" s="39"/>
      <c r="Z578" s="62" t="e">
        <f>IFERROR(IF($B578=0,#N/A,AVERAGEIFS(INDEX(DATOS,0,$C578),INDEX(DATOS,0,$C578),"&lt;&gt;#N/D",INDEX(DATOS,0,$L$2),0,INDEX(DATOS,0,$M$2),1,INDEX(DATOS,0,$N$2),U578,INDEX(DATOS,0,$O$2),$D578)),#N/A)</f>
        <v>#N/A</v>
      </c>
      <c r="AA578" s="62" t="e">
        <f>IFERROR(IF($B578=0,#N/A,AVERAGEIFS(INDEX(DATOS,0,$C578),INDEX(DATOS,0,$C578),"&lt;&gt;#N/D",INDEX(DATOS,0,$L$2),0,INDEX(DATOS,0,$M$2),1,INDEX(DATOS,0,$N$2),V578,INDEX(DATOS,0,$O$2),$D578)),#N/A)</f>
        <v>#N/A</v>
      </c>
      <c r="AB578" s="62" t="e">
        <f>IFERROR(IF($B578=0,#N/A,AVERAGEIFS(INDEX(DATOS,0,$C578),INDEX(DATOS,0,$C578),"&lt;&gt;#N/D",INDEX(DATOS,0,$L$2),0,INDEX(DATOS,0,$M$2),1,INDEX(DATOS,0,$N$2),W578,INDEX(DATOS,0,$O$2),$D578)),#N/A)</f>
        <v>#N/A</v>
      </c>
      <c r="AC578" s="62" t="e">
        <f>IFERROR(IF($B578=0,#N/A,AVERAGEIFS(INDEX(DATOS,0,$C578),INDEX(DATOS,0,$C578),"&lt;&gt;#N/D",INDEX(DATOS,0,$L$2),0,INDEX(DATOS,0,$M$2),1,INDEX(DATOS,0,$N$2),X578,INDEX(DATOS,0,$O$2),$D578)),#N/A)</f>
        <v>#N/A</v>
      </c>
      <c r="AD578" s="33"/>
      <c r="AE578" s="40">
        <f>IFERROR(IF(ISNA(#REF!),-999,IF(I578=0,0,_xlfn.STDEV.P(#REF!)/I578*100)),-999)</f>
        <v>-999</v>
      </c>
      <c r="AF578" s="40">
        <f>IFERROR(IF(ISNA(#REF!),-999,IF(J578=0,0,_xlfn.STDEV.P(#REF!)/J578*100)),-999)</f>
        <v>-999</v>
      </c>
      <c r="AG578" s="40">
        <f>IFERROR(IF(ISNA(#REF!),-999,IF(K578=0,0,_xlfn.STDEV.P(#REF!)/K578*100)),-999)</f>
        <v>-999</v>
      </c>
      <c r="AH578" s="40">
        <f>IFERROR(IF(ISNA(#REF!),-999,IF(L578=0,0,_xlfn.STDEV.P(#REF!)/L578*100)),-999)</f>
        <v>-999</v>
      </c>
      <c r="AI578" s="40"/>
    </row>
    <row r="579" spans="1:35" x14ac:dyDescent="0.35">
      <c r="A579">
        <f t="shared" si="654"/>
        <v>173</v>
      </c>
      <c r="B579" s="35">
        <f t="array" ref="B579">IF(B578=0,0,MIN(IF(INDEX(DATOS,0,$N$2)=$U579,IF(ISNUMBER(INDEX(DATOS,0,$C579)),IF(INDEX(DATOS,0,$L$2)=0,IF(INDEX(DATOS,0,$M$2)=1,IF(ISNA(MATCH(INDEX(DATOS,0,$O$2),IF($E$7:E578=E579,$D$7:D578),0)),INDEX(DATOS,0,$K$2))))))))</f>
        <v>0</v>
      </c>
      <c r="C579" s="32">
        <f t="shared" si="655"/>
        <v>20</v>
      </c>
      <c r="D579" s="34" t="str">
        <f>IF($B579=0,"--",INDEX(DATOS,$B579,O$2))</f>
        <v>--</v>
      </c>
      <c r="E579" s="64" t="s">
        <v>1</v>
      </c>
      <c r="F579" s="36" t="str">
        <f t="shared" si="684"/>
        <v>--</v>
      </c>
      <c r="G579" s="109" t="e">
        <f>VLOOKUP($D579,LOC_UNICOS,G$2,0)</f>
        <v>#N/A</v>
      </c>
      <c r="H579" s="109" t="e">
        <f>VLOOKUP($D579,LOC_UNICOS,H$2,0)</f>
        <v>#N/A</v>
      </c>
      <c r="I579" s="38">
        <f t="array" ref="I579">IF($B579=0,-999,IF(COUNTIFS($Z579:Z579,#N/A)&gt;0,-999,AVERAGE($Z579:Z579)))</f>
        <v>-999</v>
      </c>
      <c r="J579" s="38">
        <f t="array" ref="J579">IF($B579=0,-999,IF(COUNTIFS($Z579:AA579,#N/A)&gt;0,-999,AVERAGE($Z579:AA579)))</f>
        <v>-999</v>
      </c>
      <c r="K579" s="38">
        <f t="array" ref="K579">IF($B579=0,-999,IF(COUNTIFS($Z579:AB579,#N/A)&gt;0,-999,AVERAGE($Z579:AB579)))</f>
        <v>-999</v>
      </c>
      <c r="L579" s="38">
        <f t="array" ref="L579">IF($B579=0,-999,IF(COUNTIFS($Z579:AC579,#N/A)&gt;0,-999,AVERAGE($Z579:AC579)))</f>
        <v>-999</v>
      </c>
      <c r="M579" s="38">
        <f t="shared" si="692"/>
        <v>-999</v>
      </c>
      <c r="N579" s="38">
        <f t="shared" si="638"/>
        <v>-999</v>
      </c>
      <c r="O579" s="38">
        <f t="shared" si="639"/>
        <v>-999</v>
      </c>
      <c r="P579" s="38">
        <f t="shared" si="640"/>
        <v>-999</v>
      </c>
      <c r="Q579" s="37">
        <f t="shared" si="651"/>
        <v>0</v>
      </c>
      <c r="R579" s="37">
        <f t="shared" si="628"/>
        <v>0</v>
      </c>
      <c r="S579" s="37">
        <f t="shared" si="629"/>
        <v>0</v>
      </c>
      <c r="T579" s="37">
        <f t="shared" si="630"/>
        <v>0</v>
      </c>
      <c r="U579" s="37">
        <f t="shared" si="652"/>
        <v>2018</v>
      </c>
      <c r="V579" s="37">
        <f t="shared" ref="V579:X579" si="700">U579-1</f>
        <v>2017</v>
      </c>
      <c r="W579" s="37">
        <f t="shared" si="700"/>
        <v>2016</v>
      </c>
      <c r="X579" s="37">
        <f t="shared" si="700"/>
        <v>2015</v>
      </c>
      <c r="Y579" s="39"/>
      <c r="Z579" s="62" t="e">
        <f>IFERROR(IF($B579=0,#N/A,AVERAGEIFS(INDEX(DATOS,0,$C579),INDEX(DATOS,0,$C579),"&lt;&gt;#N/D",INDEX(DATOS,0,$L$2),0,INDEX(DATOS,0,$M$2),1,INDEX(DATOS,0,$N$2),U579,INDEX(DATOS,0,$O$2),$D579)),#N/A)</f>
        <v>#N/A</v>
      </c>
      <c r="AA579" s="62" t="e">
        <f>IFERROR(IF($B579=0,#N/A,AVERAGEIFS(INDEX(DATOS,0,$C579),INDEX(DATOS,0,$C579),"&lt;&gt;#N/D",INDEX(DATOS,0,$L$2),0,INDEX(DATOS,0,$M$2),1,INDEX(DATOS,0,$N$2),V579,INDEX(DATOS,0,$O$2),$D579)),#N/A)</f>
        <v>#N/A</v>
      </c>
      <c r="AB579" s="62" t="e">
        <f>IFERROR(IF($B579=0,#N/A,AVERAGEIFS(INDEX(DATOS,0,$C579),INDEX(DATOS,0,$C579),"&lt;&gt;#N/D",INDEX(DATOS,0,$L$2),0,INDEX(DATOS,0,$M$2),1,INDEX(DATOS,0,$N$2),W579,INDEX(DATOS,0,$O$2),$D579)),#N/A)</f>
        <v>#N/A</v>
      </c>
      <c r="AC579" s="62" t="e">
        <f>IFERROR(IF($B579=0,#N/A,AVERAGEIFS(INDEX(DATOS,0,$C579),INDEX(DATOS,0,$C579),"&lt;&gt;#N/D",INDEX(DATOS,0,$L$2),0,INDEX(DATOS,0,$M$2),1,INDEX(DATOS,0,$N$2),X579,INDEX(DATOS,0,$O$2),$D579)),#N/A)</f>
        <v>#N/A</v>
      </c>
      <c r="AD579" s="33"/>
      <c r="AE579" s="40">
        <f>IFERROR(IF(ISNA(#REF!),-999,IF(I579=0,0,_xlfn.STDEV.P(#REF!)/I579*100)),-999)</f>
        <v>-999</v>
      </c>
      <c r="AF579" s="40">
        <f>IFERROR(IF(ISNA(#REF!),-999,IF(J579=0,0,_xlfn.STDEV.P(#REF!)/J579*100)),-999)</f>
        <v>-999</v>
      </c>
      <c r="AG579" s="40">
        <f>IFERROR(IF(ISNA(#REF!),-999,IF(K579=0,0,_xlfn.STDEV.P(#REF!)/K579*100)),-999)</f>
        <v>-999</v>
      </c>
      <c r="AH579" s="40">
        <f>IFERROR(IF(ISNA(#REF!),-999,IF(L579=0,0,_xlfn.STDEV.P(#REF!)/L579*100)),-999)</f>
        <v>-999</v>
      </c>
      <c r="AI579" s="40"/>
    </row>
    <row r="580" spans="1:35" x14ac:dyDescent="0.35">
      <c r="A580">
        <f t="shared" si="654"/>
        <v>174</v>
      </c>
      <c r="B580" s="35">
        <f t="array" ref="B580">IF(B579=0,0,MIN(IF(INDEX(DATOS,0,$N$2)=$U580,IF(ISNUMBER(INDEX(DATOS,0,$C580)),IF(INDEX(DATOS,0,$L$2)=0,IF(INDEX(DATOS,0,$M$2)=1,IF(ISNA(MATCH(INDEX(DATOS,0,$O$2),IF($E$7:E579=E580,$D$7:D579),0)),INDEX(DATOS,0,$K$2))))))))</f>
        <v>0</v>
      </c>
      <c r="C580" s="32">
        <f t="shared" si="655"/>
        <v>20</v>
      </c>
      <c r="D580" s="34" t="str">
        <f>IF($B580=0,"--",INDEX(DATOS,$B580,O$2))</f>
        <v>--</v>
      </c>
      <c r="E580" s="64" t="s">
        <v>1</v>
      </c>
      <c r="F580" s="36" t="str">
        <f t="shared" si="684"/>
        <v>--</v>
      </c>
      <c r="G580" s="109" t="e">
        <f>VLOOKUP($D580,LOC_UNICOS,G$2,0)</f>
        <v>#N/A</v>
      </c>
      <c r="H580" s="109" t="e">
        <f>VLOOKUP($D580,LOC_UNICOS,H$2,0)</f>
        <v>#N/A</v>
      </c>
      <c r="I580" s="38">
        <f t="array" ref="I580">IF($B580=0,-999,IF(COUNTIFS($Z580:Z580,#N/A)&gt;0,-999,AVERAGE($Z580:Z580)))</f>
        <v>-999</v>
      </c>
      <c r="J580" s="38">
        <f t="array" ref="J580">IF($B580=0,-999,IF(COUNTIFS($Z580:AA580,#N/A)&gt;0,-999,AVERAGE($Z580:AA580)))</f>
        <v>-999</v>
      </c>
      <c r="K580" s="38">
        <f t="array" ref="K580">IF($B580=0,-999,IF(COUNTIFS($Z580:AB580,#N/A)&gt;0,-999,AVERAGE($Z580:AB580)))</f>
        <v>-999</v>
      </c>
      <c r="L580" s="38">
        <f t="array" ref="L580">IF($B580=0,-999,IF(COUNTIFS($Z580:AC580,#N/A)&gt;0,-999,AVERAGE($Z580:AC580)))</f>
        <v>-999</v>
      </c>
      <c r="M580" s="38">
        <f t="shared" si="692"/>
        <v>-999</v>
      </c>
      <c r="N580" s="38">
        <f t="shared" si="638"/>
        <v>-999</v>
      </c>
      <c r="O580" s="38">
        <f t="shared" si="639"/>
        <v>-999</v>
      </c>
      <c r="P580" s="38">
        <f t="shared" si="640"/>
        <v>-999</v>
      </c>
      <c r="Q580" s="37">
        <f t="shared" si="651"/>
        <v>0</v>
      </c>
      <c r="R580" s="37">
        <f t="shared" si="628"/>
        <v>0</v>
      </c>
      <c r="S580" s="37">
        <f t="shared" si="629"/>
        <v>0</v>
      </c>
      <c r="T580" s="37">
        <f t="shared" si="630"/>
        <v>0</v>
      </c>
      <c r="U580" s="37">
        <f t="shared" si="652"/>
        <v>2018</v>
      </c>
      <c r="V580" s="37">
        <f t="shared" ref="V580:X580" si="701">U580-1</f>
        <v>2017</v>
      </c>
      <c r="W580" s="37">
        <f t="shared" si="701"/>
        <v>2016</v>
      </c>
      <c r="X580" s="37">
        <f t="shared" si="701"/>
        <v>2015</v>
      </c>
      <c r="Y580" s="39"/>
      <c r="Z580" s="62" t="e">
        <f>IFERROR(IF($B580=0,#N/A,AVERAGEIFS(INDEX(DATOS,0,$C580),INDEX(DATOS,0,$C580),"&lt;&gt;#N/D",INDEX(DATOS,0,$L$2),0,INDEX(DATOS,0,$M$2),1,INDEX(DATOS,0,$N$2),U580,INDEX(DATOS,0,$O$2),$D580)),#N/A)</f>
        <v>#N/A</v>
      </c>
      <c r="AA580" s="62" t="e">
        <f>IFERROR(IF($B580=0,#N/A,AVERAGEIFS(INDEX(DATOS,0,$C580),INDEX(DATOS,0,$C580),"&lt;&gt;#N/D",INDEX(DATOS,0,$L$2),0,INDEX(DATOS,0,$M$2),1,INDEX(DATOS,0,$N$2),V580,INDEX(DATOS,0,$O$2),$D580)),#N/A)</f>
        <v>#N/A</v>
      </c>
      <c r="AB580" s="62" t="e">
        <f>IFERROR(IF($B580=0,#N/A,AVERAGEIFS(INDEX(DATOS,0,$C580),INDEX(DATOS,0,$C580),"&lt;&gt;#N/D",INDEX(DATOS,0,$L$2),0,INDEX(DATOS,0,$M$2),1,INDEX(DATOS,0,$N$2),W580,INDEX(DATOS,0,$O$2),$D580)),#N/A)</f>
        <v>#N/A</v>
      </c>
      <c r="AC580" s="62" t="e">
        <f>IFERROR(IF($B580=0,#N/A,AVERAGEIFS(INDEX(DATOS,0,$C580),INDEX(DATOS,0,$C580),"&lt;&gt;#N/D",INDEX(DATOS,0,$L$2),0,INDEX(DATOS,0,$M$2),1,INDEX(DATOS,0,$N$2),X580,INDEX(DATOS,0,$O$2),$D580)),#N/A)</f>
        <v>#N/A</v>
      </c>
      <c r="AD580" s="33"/>
      <c r="AE580" s="40">
        <f>IFERROR(IF(ISNA(#REF!),-999,IF(I580=0,0,_xlfn.STDEV.P(#REF!)/I580*100)),-999)</f>
        <v>-999</v>
      </c>
      <c r="AF580" s="40">
        <f>IFERROR(IF(ISNA(#REF!),-999,IF(J580=0,0,_xlfn.STDEV.P(#REF!)/J580*100)),-999)</f>
        <v>-999</v>
      </c>
      <c r="AG580" s="40">
        <f>IFERROR(IF(ISNA(#REF!),-999,IF(K580=0,0,_xlfn.STDEV.P(#REF!)/K580*100)),-999)</f>
        <v>-999</v>
      </c>
      <c r="AH580" s="40">
        <f>IFERROR(IF(ISNA(#REF!),-999,IF(L580=0,0,_xlfn.STDEV.P(#REF!)/L580*100)),-999)</f>
        <v>-999</v>
      </c>
      <c r="AI580" s="40"/>
    </row>
    <row r="581" spans="1:35" x14ac:dyDescent="0.35">
      <c r="A581">
        <f t="shared" si="654"/>
        <v>175</v>
      </c>
      <c r="B581" s="35">
        <f t="array" ref="B581">IF(B580=0,0,MIN(IF(INDEX(DATOS,0,$N$2)=$U581,IF(ISNUMBER(INDEX(DATOS,0,$C581)),IF(INDEX(DATOS,0,$L$2)=0,IF(INDEX(DATOS,0,$M$2)=1,IF(ISNA(MATCH(INDEX(DATOS,0,$O$2),IF($E$7:E580=E581,$D$7:D580),0)),INDEX(DATOS,0,$K$2))))))))</f>
        <v>0</v>
      </c>
      <c r="C581" s="32">
        <f t="shared" si="655"/>
        <v>20</v>
      </c>
      <c r="D581" s="34" t="str">
        <f>IF($B581=0,"--",INDEX(DATOS,$B581,O$2))</f>
        <v>--</v>
      </c>
      <c r="E581" s="64" t="s">
        <v>1</v>
      </c>
      <c r="F581" s="36" t="str">
        <f t="shared" si="684"/>
        <v>--</v>
      </c>
      <c r="G581" s="109" t="e">
        <f>VLOOKUP($D581,LOC_UNICOS,G$2,0)</f>
        <v>#N/A</v>
      </c>
      <c r="H581" s="109" t="e">
        <f>VLOOKUP($D581,LOC_UNICOS,H$2,0)</f>
        <v>#N/A</v>
      </c>
      <c r="I581" s="38">
        <f t="array" ref="I581">IF($B581=0,-999,IF(COUNTIFS($Z581:Z581,#N/A)&gt;0,-999,AVERAGE($Z581:Z581)))</f>
        <v>-999</v>
      </c>
      <c r="J581" s="38">
        <f t="array" ref="J581">IF($B581=0,-999,IF(COUNTIFS($Z581:AA581,#N/A)&gt;0,-999,AVERAGE($Z581:AA581)))</f>
        <v>-999</v>
      </c>
      <c r="K581" s="38">
        <f t="array" ref="K581">IF($B581=0,-999,IF(COUNTIFS($Z581:AB581,#N/A)&gt;0,-999,AVERAGE($Z581:AB581)))</f>
        <v>-999</v>
      </c>
      <c r="L581" s="38">
        <f t="array" ref="L581">IF($B581=0,-999,IF(COUNTIFS($Z581:AC581,#N/A)&gt;0,-999,AVERAGE($Z581:AC581)))</f>
        <v>-999</v>
      </c>
      <c r="M581" s="38">
        <f t="shared" si="692"/>
        <v>-999</v>
      </c>
      <c r="N581" s="38">
        <f t="shared" si="638"/>
        <v>-999</v>
      </c>
      <c r="O581" s="38">
        <f t="shared" si="639"/>
        <v>-999</v>
      </c>
      <c r="P581" s="38">
        <f t="shared" si="640"/>
        <v>-999</v>
      </c>
      <c r="Q581" s="37">
        <f t="shared" si="651"/>
        <v>0</v>
      </c>
      <c r="R581" s="37">
        <f t="shared" si="628"/>
        <v>0</v>
      </c>
      <c r="S581" s="37">
        <f t="shared" si="629"/>
        <v>0</v>
      </c>
      <c r="T581" s="37">
        <f t="shared" si="630"/>
        <v>0</v>
      </c>
      <c r="U581" s="37">
        <f t="shared" si="652"/>
        <v>2018</v>
      </c>
      <c r="V581" s="37">
        <f t="shared" ref="V581:X581" si="702">U581-1</f>
        <v>2017</v>
      </c>
      <c r="W581" s="37">
        <f t="shared" si="702"/>
        <v>2016</v>
      </c>
      <c r="X581" s="37">
        <f t="shared" si="702"/>
        <v>2015</v>
      </c>
      <c r="Y581" s="39"/>
      <c r="Z581" s="62" t="e">
        <f>IFERROR(IF($B581=0,#N/A,AVERAGEIFS(INDEX(DATOS,0,$C581),INDEX(DATOS,0,$C581),"&lt;&gt;#N/D",INDEX(DATOS,0,$L$2),0,INDEX(DATOS,0,$M$2),1,INDEX(DATOS,0,$N$2),U581,INDEX(DATOS,0,$O$2),$D581)),#N/A)</f>
        <v>#N/A</v>
      </c>
      <c r="AA581" s="62" t="e">
        <f>IFERROR(IF($B581=0,#N/A,AVERAGEIFS(INDEX(DATOS,0,$C581),INDEX(DATOS,0,$C581),"&lt;&gt;#N/D",INDEX(DATOS,0,$L$2),0,INDEX(DATOS,0,$M$2),1,INDEX(DATOS,0,$N$2),V581,INDEX(DATOS,0,$O$2),$D581)),#N/A)</f>
        <v>#N/A</v>
      </c>
      <c r="AB581" s="62" t="e">
        <f>IFERROR(IF($B581=0,#N/A,AVERAGEIFS(INDEX(DATOS,0,$C581),INDEX(DATOS,0,$C581),"&lt;&gt;#N/D",INDEX(DATOS,0,$L$2),0,INDEX(DATOS,0,$M$2),1,INDEX(DATOS,0,$N$2),W581,INDEX(DATOS,0,$O$2),$D581)),#N/A)</f>
        <v>#N/A</v>
      </c>
      <c r="AC581" s="62" t="e">
        <f>IFERROR(IF($B581=0,#N/A,AVERAGEIFS(INDEX(DATOS,0,$C581),INDEX(DATOS,0,$C581),"&lt;&gt;#N/D",INDEX(DATOS,0,$L$2),0,INDEX(DATOS,0,$M$2),1,INDEX(DATOS,0,$N$2),X581,INDEX(DATOS,0,$O$2),$D581)),#N/A)</f>
        <v>#N/A</v>
      </c>
      <c r="AD581" s="33"/>
      <c r="AE581" s="40">
        <f>IFERROR(IF(ISNA(#REF!),-999,IF(I581=0,0,_xlfn.STDEV.P(#REF!)/I581*100)),-999)</f>
        <v>-999</v>
      </c>
      <c r="AF581" s="40">
        <f>IFERROR(IF(ISNA(#REF!),-999,IF(J581=0,0,_xlfn.STDEV.P(#REF!)/J581*100)),-999)</f>
        <v>-999</v>
      </c>
      <c r="AG581" s="40">
        <f>IFERROR(IF(ISNA(#REF!),-999,IF(K581=0,0,_xlfn.STDEV.P(#REF!)/K581*100)),-999)</f>
        <v>-999</v>
      </c>
      <c r="AH581" s="40">
        <f>IFERROR(IF(ISNA(#REF!),-999,IF(L581=0,0,_xlfn.STDEV.P(#REF!)/L581*100)),-999)</f>
        <v>-999</v>
      </c>
      <c r="AI581" s="40"/>
    </row>
    <row r="582" spans="1:35" x14ac:dyDescent="0.35">
      <c r="A582">
        <f t="shared" si="654"/>
        <v>176</v>
      </c>
      <c r="B582" s="35">
        <f t="array" ref="B582">IF(B581=0,0,MIN(IF(INDEX(DATOS,0,$N$2)=$U582,IF(ISNUMBER(INDEX(DATOS,0,$C582)),IF(INDEX(DATOS,0,$L$2)=0,IF(INDEX(DATOS,0,$M$2)=1,IF(ISNA(MATCH(INDEX(DATOS,0,$O$2),IF($E$7:E581=E582,$D$7:D581),0)),INDEX(DATOS,0,$K$2))))))))</f>
        <v>0</v>
      </c>
      <c r="C582" s="32">
        <f t="shared" si="655"/>
        <v>20</v>
      </c>
      <c r="D582" s="34" t="str">
        <f>IF($B582=0,"--",INDEX(DATOS,$B582,O$2))</f>
        <v>--</v>
      </c>
      <c r="E582" s="64" t="s">
        <v>1</v>
      </c>
      <c r="F582" s="36" t="str">
        <f t="shared" si="684"/>
        <v>--</v>
      </c>
      <c r="G582" s="109" t="e">
        <f>VLOOKUP($D582,LOC_UNICOS,G$2,0)</f>
        <v>#N/A</v>
      </c>
      <c r="H582" s="109" t="e">
        <f>VLOOKUP($D582,LOC_UNICOS,H$2,0)</f>
        <v>#N/A</v>
      </c>
      <c r="I582" s="38">
        <f t="array" ref="I582">IF($B582=0,-999,IF(COUNTIFS($Z582:Z582,#N/A)&gt;0,-999,AVERAGE($Z582:Z582)))</f>
        <v>-999</v>
      </c>
      <c r="J582" s="38">
        <f t="array" ref="J582">IF($B582=0,-999,IF(COUNTIFS($Z582:AA582,#N/A)&gt;0,-999,AVERAGE($Z582:AA582)))</f>
        <v>-999</v>
      </c>
      <c r="K582" s="38">
        <f t="array" ref="K582">IF($B582=0,-999,IF(COUNTIFS($Z582:AB582,#N/A)&gt;0,-999,AVERAGE($Z582:AB582)))</f>
        <v>-999</v>
      </c>
      <c r="L582" s="38">
        <f t="array" ref="L582">IF($B582=0,-999,IF(COUNTIFS($Z582:AC582,#N/A)&gt;0,-999,AVERAGE($Z582:AC582)))</f>
        <v>-999</v>
      </c>
      <c r="M582" s="38">
        <f t="shared" si="692"/>
        <v>-999</v>
      </c>
      <c r="N582" s="38">
        <f t="shared" si="638"/>
        <v>-999</v>
      </c>
      <c r="O582" s="38">
        <f t="shared" si="639"/>
        <v>-999</v>
      </c>
      <c r="P582" s="38">
        <f t="shared" si="640"/>
        <v>-999</v>
      </c>
      <c r="Q582" s="37">
        <f t="shared" si="651"/>
        <v>0</v>
      </c>
      <c r="R582" s="37">
        <f t="shared" si="628"/>
        <v>0</v>
      </c>
      <c r="S582" s="37">
        <f t="shared" si="629"/>
        <v>0</v>
      </c>
      <c r="T582" s="37">
        <f t="shared" si="630"/>
        <v>0</v>
      </c>
      <c r="U582" s="37">
        <f t="shared" si="652"/>
        <v>2018</v>
      </c>
      <c r="V582" s="37">
        <f t="shared" ref="V582:X582" si="703">U582-1</f>
        <v>2017</v>
      </c>
      <c r="W582" s="37">
        <f t="shared" si="703"/>
        <v>2016</v>
      </c>
      <c r="X582" s="37">
        <f t="shared" si="703"/>
        <v>2015</v>
      </c>
      <c r="Y582" s="39"/>
      <c r="Z582" s="62" t="e">
        <f>IFERROR(IF($B582=0,#N/A,AVERAGEIFS(INDEX(DATOS,0,$C582),INDEX(DATOS,0,$C582),"&lt;&gt;#N/D",INDEX(DATOS,0,$L$2),0,INDEX(DATOS,0,$M$2),1,INDEX(DATOS,0,$N$2),U582,INDEX(DATOS,0,$O$2),$D582)),#N/A)</f>
        <v>#N/A</v>
      </c>
      <c r="AA582" s="62" t="e">
        <f>IFERROR(IF($B582=0,#N/A,AVERAGEIFS(INDEX(DATOS,0,$C582),INDEX(DATOS,0,$C582),"&lt;&gt;#N/D",INDEX(DATOS,0,$L$2),0,INDEX(DATOS,0,$M$2),1,INDEX(DATOS,0,$N$2),V582,INDEX(DATOS,0,$O$2),$D582)),#N/A)</f>
        <v>#N/A</v>
      </c>
      <c r="AB582" s="62" t="e">
        <f>IFERROR(IF($B582=0,#N/A,AVERAGEIFS(INDEX(DATOS,0,$C582),INDEX(DATOS,0,$C582),"&lt;&gt;#N/D",INDEX(DATOS,0,$L$2),0,INDEX(DATOS,0,$M$2),1,INDEX(DATOS,0,$N$2),W582,INDEX(DATOS,0,$O$2),$D582)),#N/A)</f>
        <v>#N/A</v>
      </c>
      <c r="AC582" s="62" t="e">
        <f>IFERROR(IF($B582=0,#N/A,AVERAGEIFS(INDEX(DATOS,0,$C582),INDEX(DATOS,0,$C582),"&lt;&gt;#N/D",INDEX(DATOS,0,$L$2),0,INDEX(DATOS,0,$M$2),1,INDEX(DATOS,0,$N$2),X582,INDEX(DATOS,0,$O$2),$D582)),#N/A)</f>
        <v>#N/A</v>
      </c>
      <c r="AD582" s="33"/>
      <c r="AE582" s="40">
        <f>IFERROR(IF(ISNA(#REF!),-999,IF(I582=0,0,_xlfn.STDEV.P(#REF!)/I582*100)),-999)</f>
        <v>-999</v>
      </c>
      <c r="AF582" s="40">
        <f>IFERROR(IF(ISNA(#REF!),-999,IF(J582=0,0,_xlfn.STDEV.P(#REF!)/J582*100)),-999)</f>
        <v>-999</v>
      </c>
      <c r="AG582" s="40">
        <f>IFERROR(IF(ISNA(#REF!),-999,IF(K582=0,0,_xlfn.STDEV.P(#REF!)/K582*100)),-999)</f>
        <v>-999</v>
      </c>
      <c r="AH582" s="40">
        <f>IFERROR(IF(ISNA(#REF!),-999,IF(L582=0,0,_xlfn.STDEV.P(#REF!)/L582*100)),-999)</f>
        <v>-999</v>
      </c>
      <c r="AI582" s="40"/>
    </row>
    <row r="583" spans="1:35" x14ac:dyDescent="0.35">
      <c r="A583">
        <f t="shared" si="654"/>
        <v>177</v>
      </c>
      <c r="B583" s="35">
        <f t="array" ref="B583">IF(B582=0,0,MIN(IF(INDEX(DATOS,0,$N$2)=$U583,IF(ISNUMBER(INDEX(DATOS,0,$C583)),IF(INDEX(DATOS,0,$L$2)=0,IF(INDEX(DATOS,0,$M$2)=1,IF(ISNA(MATCH(INDEX(DATOS,0,$O$2),IF($E$7:E582=E583,$D$7:D582),0)),INDEX(DATOS,0,$K$2))))))))</f>
        <v>0</v>
      </c>
      <c r="C583" s="32">
        <f t="shared" si="655"/>
        <v>20</v>
      </c>
      <c r="D583" s="34" t="str">
        <f>IF($B583=0,"--",INDEX(DATOS,$B583,O$2))</f>
        <v>--</v>
      </c>
      <c r="E583" s="64" t="s">
        <v>1</v>
      </c>
      <c r="F583" s="36" t="str">
        <f t="shared" si="684"/>
        <v>--</v>
      </c>
      <c r="G583" s="109" t="e">
        <f>VLOOKUP($D583,LOC_UNICOS,G$2,0)</f>
        <v>#N/A</v>
      </c>
      <c r="H583" s="109" t="e">
        <f>VLOOKUP($D583,LOC_UNICOS,H$2,0)</f>
        <v>#N/A</v>
      </c>
      <c r="I583" s="38">
        <f t="array" ref="I583">IF($B583=0,-999,IF(COUNTIFS($Z583:Z583,#N/A)&gt;0,-999,AVERAGE($Z583:Z583)))</f>
        <v>-999</v>
      </c>
      <c r="J583" s="38">
        <f t="array" ref="J583">IF($B583=0,-999,IF(COUNTIFS($Z583:AA583,#N/A)&gt;0,-999,AVERAGE($Z583:AA583)))</f>
        <v>-999</v>
      </c>
      <c r="K583" s="38">
        <f t="array" ref="K583">IF($B583=0,-999,IF(COUNTIFS($Z583:AB583,#N/A)&gt;0,-999,AVERAGE($Z583:AB583)))</f>
        <v>-999</v>
      </c>
      <c r="L583" s="38">
        <f t="array" ref="L583">IF($B583=0,-999,IF(COUNTIFS($Z583:AC583,#N/A)&gt;0,-999,AVERAGE($Z583:AC583)))</f>
        <v>-999</v>
      </c>
      <c r="M583" s="38">
        <f t="shared" si="692"/>
        <v>-999</v>
      </c>
      <c r="N583" s="38">
        <f t="shared" si="638"/>
        <v>-999</v>
      </c>
      <c r="O583" s="38">
        <f t="shared" si="639"/>
        <v>-999</v>
      </c>
      <c r="P583" s="38">
        <f t="shared" si="640"/>
        <v>-999</v>
      </c>
      <c r="Q583" s="37">
        <f t="shared" si="651"/>
        <v>0</v>
      </c>
      <c r="R583" s="37">
        <f t="shared" ref="R583:R646" si="704">IF($B583=0,0,IF(J583=-999,0,IF($D583="--",0,1)))</f>
        <v>0</v>
      </c>
      <c r="S583" s="37">
        <f t="shared" ref="S583:S646" si="705">IF($B583=0,0,IF(K583=-999,0,IF($D583="--",0,1)))</f>
        <v>0</v>
      </c>
      <c r="T583" s="37">
        <f t="shared" ref="T583:T646" si="706">IF($B583=0,0,IF(L583=-999,0,IF($D583="--",0,1)))</f>
        <v>0</v>
      </c>
      <c r="U583" s="37">
        <f t="shared" si="652"/>
        <v>2018</v>
      </c>
      <c r="V583" s="37">
        <f t="shared" ref="V583:X583" si="707">U583-1</f>
        <v>2017</v>
      </c>
      <c r="W583" s="37">
        <f t="shared" si="707"/>
        <v>2016</v>
      </c>
      <c r="X583" s="37">
        <f t="shared" si="707"/>
        <v>2015</v>
      </c>
      <c r="Y583" s="39"/>
      <c r="Z583" s="62" t="e">
        <f>IFERROR(IF($B583=0,#N/A,AVERAGEIFS(INDEX(DATOS,0,$C583),INDEX(DATOS,0,$C583),"&lt;&gt;#N/D",INDEX(DATOS,0,$L$2),0,INDEX(DATOS,0,$M$2),1,INDEX(DATOS,0,$N$2),U583,INDEX(DATOS,0,$O$2),$D583)),#N/A)</f>
        <v>#N/A</v>
      </c>
      <c r="AA583" s="62" t="e">
        <f>IFERROR(IF($B583=0,#N/A,AVERAGEIFS(INDEX(DATOS,0,$C583),INDEX(DATOS,0,$C583),"&lt;&gt;#N/D",INDEX(DATOS,0,$L$2),0,INDEX(DATOS,0,$M$2),1,INDEX(DATOS,0,$N$2),V583,INDEX(DATOS,0,$O$2),$D583)),#N/A)</f>
        <v>#N/A</v>
      </c>
      <c r="AB583" s="62" t="e">
        <f>IFERROR(IF($B583=0,#N/A,AVERAGEIFS(INDEX(DATOS,0,$C583),INDEX(DATOS,0,$C583),"&lt;&gt;#N/D",INDEX(DATOS,0,$L$2),0,INDEX(DATOS,0,$M$2),1,INDEX(DATOS,0,$N$2),W583,INDEX(DATOS,0,$O$2),$D583)),#N/A)</f>
        <v>#N/A</v>
      </c>
      <c r="AC583" s="62" t="e">
        <f>IFERROR(IF($B583=0,#N/A,AVERAGEIFS(INDEX(DATOS,0,$C583),INDEX(DATOS,0,$C583),"&lt;&gt;#N/D",INDEX(DATOS,0,$L$2),0,INDEX(DATOS,0,$M$2),1,INDEX(DATOS,0,$N$2),X583,INDEX(DATOS,0,$O$2),$D583)),#N/A)</f>
        <v>#N/A</v>
      </c>
      <c r="AD583" s="33"/>
      <c r="AE583" s="40">
        <f>IFERROR(IF(ISNA(#REF!),-999,IF(I583=0,0,_xlfn.STDEV.P(#REF!)/I583*100)),-999)</f>
        <v>-999</v>
      </c>
      <c r="AF583" s="40">
        <f>IFERROR(IF(ISNA(#REF!),-999,IF(J583=0,0,_xlfn.STDEV.P(#REF!)/J583*100)),-999)</f>
        <v>-999</v>
      </c>
      <c r="AG583" s="40">
        <f>IFERROR(IF(ISNA(#REF!),-999,IF(K583=0,0,_xlfn.STDEV.P(#REF!)/K583*100)),-999)</f>
        <v>-999</v>
      </c>
      <c r="AH583" s="40">
        <f>IFERROR(IF(ISNA(#REF!),-999,IF(L583=0,0,_xlfn.STDEV.P(#REF!)/L583*100)),-999)</f>
        <v>-999</v>
      </c>
      <c r="AI583" s="40"/>
    </row>
    <row r="584" spans="1:35" x14ac:dyDescent="0.35">
      <c r="A584">
        <f t="shared" si="654"/>
        <v>178</v>
      </c>
      <c r="B584" s="35">
        <f t="array" ref="B584">IF(B583=0,0,MIN(IF(INDEX(DATOS,0,$N$2)=$U584,IF(ISNUMBER(INDEX(DATOS,0,$C584)),IF(INDEX(DATOS,0,$L$2)=0,IF(INDEX(DATOS,0,$M$2)=1,IF(ISNA(MATCH(INDEX(DATOS,0,$O$2),IF($E$7:E583=E584,$D$7:D583),0)),INDEX(DATOS,0,$K$2))))))))</f>
        <v>0</v>
      </c>
      <c r="C584" s="32">
        <f t="shared" si="655"/>
        <v>20</v>
      </c>
      <c r="D584" s="34" t="str">
        <f>IF($B584=0,"--",INDEX(DATOS,$B584,O$2))</f>
        <v>--</v>
      </c>
      <c r="E584" s="64" t="s">
        <v>1</v>
      </c>
      <c r="F584" s="36" t="str">
        <f t="shared" si="684"/>
        <v>--</v>
      </c>
      <c r="G584" s="109" t="e">
        <f>VLOOKUP($D584,LOC_UNICOS,G$2,0)</f>
        <v>#N/A</v>
      </c>
      <c r="H584" s="109" t="e">
        <f>VLOOKUP($D584,LOC_UNICOS,H$2,0)</f>
        <v>#N/A</v>
      </c>
      <c r="I584" s="38">
        <f t="array" ref="I584">IF($B584=0,-999,IF(COUNTIFS($Z584:Z584,#N/A)&gt;0,-999,AVERAGE($Z584:Z584)))</f>
        <v>-999</v>
      </c>
      <c r="J584" s="38">
        <f t="array" ref="J584">IF($B584=0,-999,IF(COUNTIFS($Z584:AA584,#N/A)&gt;0,-999,AVERAGE($Z584:AA584)))</f>
        <v>-999</v>
      </c>
      <c r="K584" s="38">
        <f t="array" ref="K584">IF($B584=0,-999,IF(COUNTIFS($Z584:AB584,#N/A)&gt;0,-999,AVERAGE($Z584:AB584)))</f>
        <v>-999</v>
      </c>
      <c r="L584" s="38">
        <f t="array" ref="L584">IF($B584=0,-999,IF(COUNTIFS($Z584:AC584,#N/A)&gt;0,-999,AVERAGE($Z584:AC584)))</f>
        <v>-999</v>
      </c>
      <c r="M584" s="38">
        <f t="shared" si="692"/>
        <v>-999</v>
      </c>
      <c r="N584" s="38">
        <f t="shared" si="638"/>
        <v>-999</v>
      </c>
      <c r="O584" s="38">
        <f t="shared" si="639"/>
        <v>-999</v>
      </c>
      <c r="P584" s="38">
        <f t="shared" si="640"/>
        <v>-999</v>
      </c>
      <c r="Q584" s="37">
        <f t="shared" si="651"/>
        <v>0</v>
      </c>
      <c r="R584" s="37">
        <f t="shared" si="704"/>
        <v>0</v>
      </c>
      <c r="S584" s="37">
        <f t="shared" si="705"/>
        <v>0</v>
      </c>
      <c r="T584" s="37">
        <f t="shared" si="706"/>
        <v>0</v>
      </c>
      <c r="U584" s="37">
        <f t="shared" si="652"/>
        <v>2018</v>
      </c>
      <c r="V584" s="37">
        <f t="shared" ref="V584:X584" si="708">U584-1</f>
        <v>2017</v>
      </c>
      <c r="W584" s="37">
        <f t="shared" si="708"/>
        <v>2016</v>
      </c>
      <c r="X584" s="37">
        <f t="shared" si="708"/>
        <v>2015</v>
      </c>
      <c r="Y584" s="39"/>
      <c r="Z584" s="62" t="e">
        <f>IFERROR(IF($B584=0,#N/A,AVERAGEIFS(INDEX(DATOS,0,$C584),INDEX(DATOS,0,$C584),"&lt;&gt;#N/D",INDEX(DATOS,0,$L$2),0,INDEX(DATOS,0,$M$2),1,INDEX(DATOS,0,$N$2),U584,INDEX(DATOS,0,$O$2),$D584)),#N/A)</f>
        <v>#N/A</v>
      </c>
      <c r="AA584" s="62" t="e">
        <f>IFERROR(IF($B584=0,#N/A,AVERAGEIFS(INDEX(DATOS,0,$C584),INDEX(DATOS,0,$C584),"&lt;&gt;#N/D",INDEX(DATOS,0,$L$2),0,INDEX(DATOS,0,$M$2),1,INDEX(DATOS,0,$N$2),V584,INDEX(DATOS,0,$O$2),$D584)),#N/A)</f>
        <v>#N/A</v>
      </c>
      <c r="AB584" s="62" t="e">
        <f>IFERROR(IF($B584=0,#N/A,AVERAGEIFS(INDEX(DATOS,0,$C584),INDEX(DATOS,0,$C584),"&lt;&gt;#N/D",INDEX(DATOS,0,$L$2),0,INDEX(DATOS,0,$M$2),1,INDEX(DATOS,0,$N$2),W584,INDEX(DATOS,0,$O$2),$D584)),#N/A)</f>
        <v>#N/A</v>
      </c>
      <c r="AC584" s="62" t="e">
        <f>IFERROR(IF($B584=0,#N/A,AVERAGEIFS(INDEX(DATOS,0,$C584),INDEX(DATOS,0,$C584),"&lt;&gt;#N/D",INDEX(DATOS,0,$L$2),0,INDEX(DATOS,0,$M$2),1,INDEX(DATOS,0,$N$2),X584,INDEX(DATOS,0,$O$2),$D584)),#N/A)</f>
        <v>#N/A</v>
      </c>
      <c r="AD584" s="33"/>
      <c r="AE584" s="40">
        <f>IFERROR(IF(ISNA(#REF!),-999,IF(I584=0,0,_xlfn.STDEV.P(#REF!)/I584*100)),-999)</f>
        <v>-999</v>
      </c>
      <c r="AF584" s="40">
        <f>IFERROR(IF(ISNA(#REF!),-999,IF(J584=0,0,_xlfn.STDEV.P(#REF!)/J584*100)),-999)</f>
        <v>-999</v>
      </c>
      <c r="AG584" s="40">
        <f>IFERROR(IF(ISNA(#REF!),-999,IF(K584=0,0,_xlfn.STDEV.P(#REF!)/K584*100)),-999)</f>
        <v>-999</v>
      </c>
      <c r="AH584" s="40">
        <f>IFERROR(IF(ISNA(#REF!),-999,IF(L584=0,0,_xlfn.STDEV.P(#REF!)/L584*100)),-999)</f>
        <v>-999</v>
      </c>
      <c r="AI584" s="40"/>
    </row>
    <row r="585" spans="1:35" x14ac:dyDescent="0.35">
      <c r="A585">
        <f t="shared" si="654"/>
        <v>179</v>
      </c>
      <c r="B585" s="35">
        <f t="array" ref="B585">IF(B584=0,0,MIN(IF(INDEX(DATOS,0,$N$2)=$U585,IF(ISNUMBER(INDEX(DATOS,0,$C585)),IF(INDEX(DATOS,0,$L$2)=0,IF(INDEX(DATOS,0,$M$2)=1,IF(ISNA(MATCH(INDEX(DATOS,0,$O$2),IF($E$7:E584=E585,$D$7:D584),0)),INDEX(DATOS,0,$K$2))))))))</f>
        <v>0</v>
      </c>
      <c r="C585" s="32">
        <f t="shared" si="655"/>
        <v>20</v>
      </c>
      <c r="D585" s="34" t="str">
        <f>IF($B585=0,"--",INDEX(DATOS,$B585,O$2))</f>
        <v>--</v>
      </c>
      <c r="E585" s="64" t="s">
        <v>1</v>
      </c>
      <c r="F585" s="36" t="str">
        <f t="shared" si="684"/>
        <v>--</v>
      </c>
      <c r="G585" s="109" t="e">
        <f>VLOOKUP($D585,LOC_UNICOS,G$2,0)</f>
        <v>#N/A</v>
      </c>
      <c r="H585" s="109" t="e">
        <f>VLOOKUP($D585,LOC_UNICOS,H$2,0)</f>
        <v>#N/A</v>
      </c>
      <c r="I585" s="38">
        <f t="array" ref="I585">IF($B585=0,-999,IF(COUNTIFS($Z585:Z585,#N/A)&gt;0,-999,AVERAGE($Z585:Z585)))</f>
        <v>-999</v>
      </c>
      <c r="J585" s="38">
        <f t="array" ref="J585">IF($B585=0,-999,IF(COUNTIFS($Z585:AA585,#N/A)&gt;0,-999,AVERAGE($Z585:AA585)))</f>
        <v>-999</v>
      </c>
      <c r="K585" s="38">
        <f t="array" ref="K585">IF($B585=0,-999,IF(COUNTIFS($Z585:AB585,#N/A)&gt;0,-999,AVERAGE($Z585:AB585)))</f>
        <v>-999</v>
      </c>
      <c r="L585" s="38">
        <f t="array" ref="L585">IF($B585=0,-999,IF(COUNTIFS($Z585:AC585,#N/A)&gt;0,-999,AVERAGE($Z585:AC585)))</f>
        <v>-999</v>
      </c>
      <c r="M585" s="38">
        <f t="shared" si="692"/>
        <v>-999</v>
      </c>
      <c r="N585" s="38">
        <f t="shared" si="638"/>
        <v>-999</v>
      </c>
      <c r="O585" s="38">
        <f t="shared" si="639"/>
        <v>-999</v>
      </c>
      <c r="P585" s="38">
        <f t="shared" si="640"/>
        <v>-999</v>
      </c>
      <c r="Q585" s="37">
        <f t="shared" si="651"/>
        <v>0</v>
      </c>
      <c r="R585" s="37">
        <f t="shared" si="704"/>
        <v>0</v>
      </c>
      <c r="S585" s="37">
        <f t="shared" si="705"/>
        <v>0</v>
      </c>
      <c r="T585" s="37">
        <f t="shared" si="706"/>
        <v>0</v>
      </c>
      <c r="U585" s="37">
        <f t="shared" si="652"/>
        <v>2018</v>
      </c>
      <c r="V585" s="37">
        <f t="shared" ref="V585:X585" si="709">U585-1</f>
        <v>2017</v>
      </c>
      <c r="W585" s="37">
        <f t="shared" si="709"/>
        <v>2016</v>
      </c>
      <c r="X585" s="37">
        <f t="shared" si="709"/>
        <v>2015</v>
      </c>
      <c r="Y585" s="39"/>
      <c r="Z585" s="62" t="e">
        <f>IFERROR(IF($B585=0,#N/A,AVERAGEIFS(INDEX(DATOS,0,$C585),INDEX(DATOS,0,$C585),"&lt;&gt;#N/D",INDEX(DATOS,0,$L$2),0,INDEX(DATOS,0,$M$2),1,INDEX(DATOS,0,$N$2),U585,INDEX(DATOS,0,$O$2),$D585)),#N/A)</f>
        <v>#N/A</v>
      </c>
      <c r="AA585" s="62" t="e">
        <f>IFERROR(IF($B585=0,#N/A,AVERAGEIFS(INDEX(DATOS,0,$C585),INDEX(DATOS,0,$C585),"&lt;&gt;#N/D",INDEX(DATOS,0,$L$2),0,INDEX(DATOS,0,$M$2),1,INDEX(DATOS,0,$N$2),V585,INDEX(DATOS,0,$O$2),$D585)),#N/A)</f>
        <v>#N/A</v>
      </c>
      <c r="AB585" s="62" t="e">
        <f>IFERROR(IF($B585=0,#N/A,AVERAGEIFS(INDEX(DATOS,0,$C585),INDEX(DATOS,0,$C585),"&lt;&gt;#N/D",INDEX(DATOS,0,$L$2),0,INDEX(DATOS,0,$M$2),1,INDEX(DATOS,0,$N$2),W585,INDEX(DATOS,0,$O$2),$D585)),#N/A)</f>
        <v>#N/A</v>
      </c>
      <c r="AC585" s="62" t="e">
        <f>IFERROR(IF($B585=0,#N/A,AVERAGEIFS(INDEX(DATOS,0,$C585),INDEX(DATOS,0,$C585),"&lt;&gt;#N/D",INDEX(DATOS,0,$L$2),0,INDEX(DATOS,0,$M$2),1,INDEX(DATOS,0,$N$2),X585,INDEX(DATOS,0,$O$2),$D585)),#N/A)</f>
        <v>#N/A</v>
      </c>
      <c r="AD585" s="33"/>
      <c r="AE585" s="40">
        <f>IFERROR(IF(ISNA(#REF!),-999,IF(I585=0,0,_xlfn.STDEV.P(#REF!)/I585*100)),-999)</f>
        <v>-999</v>
      </c>
      <c r="AF585" s="40">
        <f>IFERROR(IF(ISNA(#REF!),-999,IF(J585=0,0,_xlfn.STDEV.P(#REF!)/J585*100)),-999)</f>
        <v>-999</v>
      </c>
      <c r="AG585" s="40">
        <f>IFERROR(IF(ISNA(#REF!),-999,IF(K585=0,0,_xlfn.STDEV.P(#REF!)/K585*100)),-999)</f>
        <v>-999</v>
      </c>
      <c r="AH585" s="40">
        <f>IFERROR(IF(ISNA(#REF!),-999,IF(L585=0,0,_xlfn.STDEV.P(#REF!)/L585*100)),-999)</f>
        <v>-999</v>
      </c>
      <c r="AI585" s="40"/>
    </row>
    <row r="586" spans="1:35" x14ac:dyDescent="0.35">
      <c r="A586">
        <f t="shared" si="654"/>
        <v>180</v>
      </c>
      <c r="B586" s="35">
        <f t="array" ref="B586">IF(B585=0,0,MIN(IF(INDEX(DATOS,0,$N$2)=$U586,IF(ISNUMBER(INDEX(DATOS,0,$C586)),IF(INDEX(DATOS,0,$L$2)=0,IF(INDEX(DATOS,0,$M$2)=1,IF(ISNA(MATCH(INDEX(DATOS,0,$O$2),IF($E$7:E585=E586,$D$7:D585),0)),INDEX(DATOS,0,$K$2))))))))</f>
        <v>0</v>
      </c>
      <c r="C586" s="32">
        <f t="shared" si="655"/>
        <v>20</v>
      </c>
      <c r="D586" s="34" t="str">
        <f>IF($B586=0,"--",INDEX(DATOS,$B586,O$2))</f>
        <v>--</v>
      </c>
      <c r="E586" s="64" t="s">
        <v>1</v>
      </c>
      <c r="F586" s="36" t="str">
        <f t="shared" si="684"/>
        <v>--</v>
      </c>
      <c r="G586" s="109" t="e">
        <f>VLOOKUP($D586,LOC_UNICOS,G$2,0)</f>
        <v>#N/A</v>
      </c>
      <c r="H586" s="109" t="e">
        <f>VLOOKUP($D586,LOC_UNICOS,H$2,0)</f>
        <v>#N/A</v>
      </c>
      <c r="I586" s="38">
        <f t="array" ref="I586">IF($B586=0,-999,IF(COUNTIFS($Z586:Z586,#N/A)&gt;0,-999,AVERAGE($Z586:Z586)))</f>
        <v>-999</v>
      </c>
      <c r="J586" s="38">
        <f t="array" ref="J586">IF($B586=0,-999,IF(COUNTIFS($Z586:AA586,#N/A)&gt;0,-999,AVERAGE($Z586:AA586)))</f>
        <v>-999</v>
      </c>
      <c r="K586" s="38">
        <f t="array" ref="K586">IF($B586=0,-999,IF(COUNTIFS($Z586:AB586,#N/A)&gt;0,-999,AVERAGE($Z586:AB586)))</f>
        <v>-999</v>
      </c>
      <c r="L586" s="38">
        <f t="array" ref="L586">IF($B586=0,-999,IF(COUNTIFS($Z586:AC586,#N/A)&gt;0,-999,AVERAGE($Z586:AC586)))</f>
        <v>-999</v>
      </c>
      <c r="M586" s="38">
        <f t="shared" si="692"/>
        <v>-999</v>
      </c>
      <c r="N586" s="38">
        <f t="shared" si="638"/>
        <v>-999</v>
      </c>
      <c r="O586" s="38">
        <f t="shared" si="639"/>
        <v>-999</v>
      </c>
      <c r="P586" s="38">
        <f t="shared" si="640"/>
        <v>-999</v>
      </c>
      <c r="Q586" s="37">
        <f t="shared" si="651"/>
        <v>0</v>
      </c>
      <c r="R586" s="37">
        <f t="shared" si="704"/>
        <v>0</v>
      </c>
      <c r="S586" s="37">
        <f t="shared" si="705"/>
        <v>0</v>
      </c>
      <c r="T586" s="37">
        <f t="shared" si="706"/>
        <v>0</v>
      </c>
      <c r="U586" s="37">
        <f t="shared" si="652"/>
        <v>2018</v>
      </c>
      <c r="V586" s="37">
        <f t="shared" ref="V586:X586" si="710">U586-1</f>
        <v>2017</v>
      </c>
      <c r="W586" s="37">
        <f t="shared" si="710"/>
        <v>2016</v>
      </c>
      <c r="X586" s="37">
        <f t="shared" si="710"/>
        <v>2015</v>
      </c>
      <c r="Y586" s="39"/>
      <c r="Z586" s="62" t="e">
        <f>IFERROR(IF($B586=0,#N/A,AVERAGEIFS(INDEX(DATOS,0,$C586),INDEX(DATOS,0,$C586),"&lt;&gt;#N/D",INDEX(DATOS,0,$L$2),0,INDEX(DATOS,0,$M$2),1,INDEX(DATOS,0,$N$2),U586,INDEX(DATOS,0,$O$2),$D586)),#N/A)</f>
        <v>#N/A</v>
      </c>
      <c r="AA586" s="62" t="e">
        <f>IFERROR(IF($B586=0,#N/A,AVERAGEIFS(INDEX(DATOS,0,$C586),INDEX(DATOS,0,$C586),"&lt;&gt;#N/D",INDEX(DATOS,0,$L$2),0,INDEX(DATOS,0,$M$2),1,INDEX(DATOS,0,$N$2),V586,INDEX(DATOS,0,$O$2),$D586)),#N/A)</f>
        <v>#N/A</v>
      </c>
      <c r="AB586" s="62" t="e">
        <f>IFERROR(IF($B586=0,#N/A,AVERAGEIFS(INDEX(DATOS,0,$C586),INDEX(DATOS,0,$C586),"&lt;&gt;#N/D",INDEX(DATOS,0,$L$2),0,INDEX(DATOS,0,$M$2),1,INDEX(DATOS,0,$N$2),W586,INDEX(DATOS,0,$O$2),$D586)),#N/A)</f>
        <v>#N/A</v>
      </c>
      <c r="AC586" s="62" t="e">
        <f>IFERROR(IF($B586=0,#N/A,AVERAGEIFS(INDEX(DATOS,0,$C586),INDEX(DATOS,0,$C586),"&lt;&gt;#N/D",INDEX(DATOS,0,$L$2),0,INDEX(DATOS,0,$M$2),1,INDEX(DATOS,0,$N$2),X586,INDEX(DATOS,0,$O$2),$D586)),#N/A)</f>
        <v>#N/A</v>
      </c>
      <c r="AD586" s="33"/>
      <c r="AE586" s="40">
        <f>IFERROR(IF(ISNA(#REF!),-999,IF(I586=0,0,_xlfn.STDEV.P(#REF!)/I586*100)),-999)</f>
        <v>-999</v>
      </c>
      <c r="AF586" s="40">
        <f>IFERROR(IF(ISNA(#REF!),-999,IF(J586=0,0,_xlfn.STDEV.P(#REF!)/J586*100)),-999)</f>
        <v>-999</v>
      </c>
      <c r="AG586" s="40">
        <f>IFERROR(IF(ISNA(#REF!),-999,IF(K586=0,0,_xlfn.STDEV.P(#REF!)/K586*100)),-999)</f>
        <v>-999</v>
      </c>
      <c r="AH586" s="40">
        <f>IFERROR(IF(ISNA(#REF!),-999,IF(L586=0,0,_xlfn.STDEV.P(#REF!)/L586*100)),-999)</f>
        <v>-999</v>
      </c>
      <c r="AI586" s="40"/>
    </row>
    <row r="587" spans="1:35" x14ac:dyDescent="0.35">
      <c r="A587">
        <f t="shared" si="654"/>
        <v>181</v>
      </c>
      <c r="B587" s="35">
        <f t="array" ref="B587">IF(B586=0,0,MIN(IF(INDEX(DATOS,0,$N$2)=$U587,IF(ISNUMBER(INDEX(DATOS,0,$C587)),IF(INDEX(DATOS,0,$L$2)=0,IF(INDEX(DATOS,0,$M$2)=1,IF(ISNA(MATCH(INDEX(DATOS,0,$O$2),IF($E$7:E586=E587,$D$7:D586),0)),INDEX(DATOS,0,$K$2))))))))</f>
        <v>0</v>
      </c>
      <c r="C587" s="32">
        <f t="shared" si="655"/>
        <v>20</v>
      </c>
      <c r="D587" s="34" t="str">
        <f>IF($B587=0,"--",INDEX(DATOS,$B587,O$2))</f>
        <v>--</v>
      </c>
      <c r="E587" s="64" t="s">
        <v>1</v>
      </c>
      <c r="F587" s="36" t="str">
        <f t="shared" si="684"/>
        <v>--</v>
      </c>
      <c r="G587" s="109" t="e">
        <f>VLOOKUP($D587,LOC_UNICOS,G$2,0)</f>
        <v>#N/A</v>
      </c>
      <c r="H587" s="109" t="e">
        <f>VLOOKUP($D587,LOC_UNICOS,H$2,0)</f>
        <v>#N/A</v>
      </c>
      <c r="I587" s="38">
        <f t="array" ref="I587">IF($B587=0,-999,IF(COUNTIFS($Z587:Z587,#N/A)&gt;0,-999,AVERAGE($Z587:Z587)))</f>
        <v>-999</v>
      </c>
      <c r="J587" s="38">
        <f t="array" ref="J587">IF($B587=0,-999,IF(COUNTIFS($Z587:AA587,#N/A)&gt;0,-999,AVERAGE($Z587:AA587)))</f>
        <v>-999</v>
      </c>
      <c r="K587" s="38">
        <f t="array" ref="K587">IF($B587=0,-999,IF(COUNTIFS($Z587:AB587,#N/A)&gt;0,-999,AVERAGE($Z587:AB587)))</f>
        <v>-999</v>
      </c>
      <c r="L587" s="38">
        <f t="array" ref="L587">IF($B587=0,-999,IF(COUNTIFS($Z587:AC587,#N/A)&gt;0,-999,AVERAGE($Z587:AC587)))</f>
        <v>-999</v>
      </c>
      <c r="M587" s="38">
        <f t="shared" si="692"/>
        <v>-999</v>
      </c>
      <c r="N587" s="38">
        <f t="shared" si="638"/>
        <v>-999</v>
      </c>
      <c r="O587" s="38">
        <f t="shared" si="639"/>
        <v>-999</v>
      </c>
      <c r="P587" s="38">
        <f t="shared" si="640"/>
        <v>-999</v>
      </c>
      <c r="Q587" s="37">
        <f t="shared" si="651"/>
        <v>0</v>
      </c>
      <c r="R587" s="37">
        <f t="shared" si="704"/>
        <v>0</v>
      </c>
      <c r="S587" s="37">
        <f t="shared" si="705"/>
        <v>0</v>
      </c>
      <c r="T587" s="37">
        <f t="shared" si="706"/>
        <v>0</v>
      </c>
      <c r="U587" s="37">
        <f t="shared" si="652"/>
        <v>2018</v>
      </c>
      <c r="V587" s="37">
        <f t="shared" ref="V587:X587" si="711">U587-1</f>
        <v>2017</v>
      </c>
      <c r="W587" s="37">
        <f t="shared" si="711"/>
        <v>2016</v>
      </c>
      <c r="X587" s="37">
        <f t="shared" si="711"/>
        <v>2015</v>
      </c>
      <c r="Y587" s="39"/>
      <c r="Z587" s="62" t="e">
        <f>IFERROR(IF($B587=0,#N/A,AVERAGEIFS(INDEX(DATOS,0,$C587),INDEX(DATOS,0,$C587),"&lt;&gt;#N/D",INDEX(DATOS,0,$L$2),0,INDEX(DATOS,0,$M$2),1,INDEX(DATOS,0,$N$2),U587,INDEX(DATOS,0,$O$2),$D587)),#N/A)</f>
        <v>#N/A</v>
      </c>
      <c r="AA587" s="62" t="e">
        <f>IFERROR(IF($B587=0,#N/A,AVERAGEIFS(INDEX(DATOS,0,$C587),INDEX(DATOS,0,$C587),"&lt;&gt;#N/D",INDEX(DATOS,0,$L$2),0,INDEX(DATOS,0,$M$2),1,INDEX(DATOS,0,$N$2),V587,INDEX(DATOS,0,$O$2),$D587)),#N/A)</f>
        <v>#N/A</v>
      </c>
      <c r="AB587" s="62" t="e">
        <f>IFERROR(IF($B587=0,#N/A,AVERAGEIFS(INDEX(DATOS,0,$C587),INDEX(DATOS,0,$C587),"&lt;&gt;#N/D",INDEX(DATOS,0,$L$2),0,INDEX(DATOS,0,$M$2),1,INDEX(DATOS,0,$N$2),W587,INDEX(DATOS,0,$O$2),$D587)),#N/A)</f>
        <v>#N/A</v>
      </c>
      <c r="AC587" s="62" t="e">
        <f>IFERROR(IF($B587=0,#N/A,AVERAGEIFS(INDEX(DATOS,0,$C587),INDEX(DATOS,0,$C587),"&lt;&gt;#N/D",INDEX(DATOS,0,$L$2),0,INDEX(DATOS,0,$M$2),1,INDEX(DATOS,0,$N$2),X587,INDEX(DATOS,0,$O$2),$D587)),#N/A)</f>
        <v>#N/A</v>
      </c>
      <c r="AD587" s="33"/>
      <c r="AE587" s="40">
        <f>IFERROR(IF(ISNA(#REF!),-999,IF(I587=0,0,_xlfn.STDEV.P(#REF!)/I587*100)),-999)</f>
        <v>-999</v>
      </c>
      <c r="AF587" s="40">
        <f>IFERROR(IF(ISNA(#REF!),-999,IF(J587=0,0,_xlfn.STDEV.P(#REF!)/J587*100)),-999)</f>
        <v>-999</v>
      </c>
      <c r="AG587" s="40">
        <f>IFERROR(IF(ISNA(#REF!),-999,IF(K587=0,0,_xlfn.STDEV.P(#REF!)/K587*100)),-999)</f>
        <v>-999</v>
      </c>
      <c r="AH587" s="40">
        <f>IFERROR(IF(ISNA(#REF!),-999,IF(L587=0,0,_xlfn.STDEV.P(#REF!)/L587*100)),-999)</f>
        <v>-999</v>
      </c>
      <c r="AI587" s="40"/>
    </row>
    <row r="588" spans="1:35" x14ac:dyDescent="0.35">
      <c r="A588">
        <f t="shared" si="654"/>
        <v>182</v>
      </c>
      <c r="B588" s="35">
        <f t="array" ref="B588">IF(B587=0,0,MIN(IF(INDEX(DATOS,0,$N$2)=$U588,IF(ISNUMBER(INDEX(DATOS,0,$C588)),IF(INDEX(DATOS,0,$L$2)=0,IF(INDEX(DATOS,0,$M$2)=1,IF(ISNA(MATCH(INDEX(DATOS,0,$O$2),IF($E$7:E587=E588,$D$7:D587),0)),INDEX(DATOS,0,$K$2))))))))</f>
        <v>0</v>
      </c>
      <c r="C588" s="32">
        <f t="shared" si="655"/>
        <v>20</v>
      </c>
      <c r="D588" s="34" t="str">
        <f>IF($B588=0,"--",INDEX(DATOS,$B588,O$2))</f>
        <v>--</v>
      </c>
      <c r="E588" s="64" t="s">
        <v>1</v>
      </c>
      <c r="F588" s="36" t="str">
        <f t="shared" si="684"/>
        <v>--</v>
      </c>
      <c r="G588" s="109" t="e">
        <f>VLOOKUP($D588,LOC_UNICOS,G$2,0)</f>
        <v>#N/A</v>
      </c>
      <c r="H588" s="109" t="e">
        <f>VLOOKUP($D588,LOC_UNICOS,H$2,0)</f>
        <v>#N/A</v>
      </c>
      <c r="I588" s="38">
        <f t="array" ref="I588">IF($B588=0,-999,IF(COUNTIFS($Z588:Z588,#N/A)&gt;0,-999,AVERAGE($Z588:Z588)))</f>
        <v>-999</v>
      </c>
      <c r="J588" s="38">
        <f t="array" ref="J588">IF($B588=0,-999,IF(COUNTIFS($Z588:AA588,#N/A)&gt;0,-999,AVERAGE($Z588:AA588)))</f>
        <v>-999</v>
      </c>
      <c r="K588" s="38">
        <f t="array" ref="K588">IF($B588=0,-999,IF(COUNTIFS($Z588:AB588,#N/A)&gt;0,-999,AVERAGE($Z588:AB588)))</f>
        <v>-999</v>
      </c>
      <c r="L588" s="38">
        <f t="array" ref="L588">IF($B588=0,-999,IF(COUNTIFS($Z588:AC588,#N/A)&gt;0,-999,AVERAGE($Z588:AC588)))</f>
        <v>-999</v>
      </c>
      <c r="M588" s="38">
        <f t="shared" si="692"/>
        <v>-999</v>
      </c>
      <c r="N588" s="38">
        <f t="shared" si="638"/>
        <v>-999</v>
      </c>
      <c r="O588" s="38">
        <f t="shared" si="639"/>
        <v>-999</v>
      </c>
      <c r="P588" s="38">
        <f t="shared" si="640"/>
        <v>-999</v>
      </c>
      <c r="Q588" s="37">
        <f t="shared" si="651"/>
        <v>0</v>
      </c>
      <c r="R588" s="37">
        <f t="shared" si="704"/>
        <v>0</v>
      </c>
      <c r="S588" s="37">
        <f t="shared" si="705"/>
        <v>0</v>
      </c>
      <c r="T588" s="37">
        <f t="shared" si="706"/>
        <v>0</v>
      </c>
      <c r="U588" s="37">
        <f t="shared" si="652"/>
        <v>2018</v>
      </c>
      <c r="V588" s="37">
        <f t="shared" ref="V588:X588" si="712">U588-1</f>
        <v>2017</v>
      </c>
      <c r="W588" s="37">
        <f t="shared" si="712"/>
        <v>2016</v>
      </c>
      <c r="X588" s="37">
        <f t="shared" si="712"/>
        <v>2015</v>
      </c>
      <c r="Y588" s="39"/>
      <c r="Z588" s="62" t="e">
        <f>IFERROR(IF($B588=0,#N/A,AVERAGEIFS(INDEX(DATOS,0,$C588),INDEX(DATOS,0,$C588),"&lt;&gt;#N/D",INDEX(DATOS,0,$L$2),0,INDEX(DATOS,0,$M$2),1,INDEX(DATOS,0,$N$2),U588,INDEX(DATOS,0,$O$2),$D588)),#N/A)</f>
        <v>#N/A</v>
      </c>
      <c r="AA588" s="62" t="e">
        <f>IFERROR(IF($B588=0,#N/A,AVERAGEIFS(INDEX(DATOS,0,$C588),INDEX(DATOS,0,$C588),"&lt;&gt;#N/D",INDEX(DATOS,0,$L$2),0,INDEX(DATOS,0,$M$2),1,INDEX(DATOS,0,$N$2),V588,INDEX(DATOS,0,$O$2),$D588)),#N/A)</f>
        <v>#N/A</v>
      </c>
      <c r="AB588" s="62" t="e">
        <f>IFERROR(IF($B588=0,#N/A,AVERAGEIFS(INDEX(DATOS,0,$C588),INDEX(DATOS,0,$C588),"&lt;&gt;#N/D",INDEX(DATOS,0,$L$2),0,INDEX(DATOS,0,$M$2),1,INDEX(DATOS,0,$N$2),W588,INDEX(DATOS,0,$O$2),$D588)),#N/A)</f>
        <v>#N/A</v>
      </c>
      <c r="AC588" s="62" t="e">
        <f>IFERROR(IF($B588=0,#N/A,AVERAGEIFS(INDEX(DATOS,0,$C588),INDEX(DATOS,0,$C588),"&lt;&gt;#N/D",INDEX(DATOS,0,$L$2),0,INDEX(DATOS,0,$M$2),1,INDEX(DATOS,0,$N$2),X588,INDEX(DATOS,0,$O$2),$D588)),#N/A)</f>
        <v>#N/A</v>
      </c>
      <c r="AD588" s="33"/>
      <c r="AE588" s="40">
        <f>IFERROR(IF(ISNA(#REF!),-999,IF(I588=0,0,_xlfn.STDEV.P(#REF!)/I588*100)),-999)</f>
        <v>-999</v>
      </c>
      <c r="AF588" s="40">
        <f>IFERROR(IF(ISNA(#REF!),-999,IF(J588=0,0,_xlfn.STDEV.P(#REF!)/J588*100)),-999)</f>
        <v>-999</v>
      </c>
      <c r="AG588" s="40">
        <f>IFERROR(IF(ISNA(#REF!),-999,IF(K588=0,0,_xlfn.STDEV.P(#REF!)/K588*100)),-999)</f>
        <v>-999</v>
      </c>
      <c r="AH588" s="40">
        <f>IFERROR(IF(ISNA(#REF!),-999,IF(L588=0,0,_xlfn.STDEV.P(#REF!)/L588*100)),-999)</f>
        <v>-999</v>
      </c>
      <c r="AI588" s="40"/>
    </row>
    <row r="589" spans="1:35" x14ac:dyDescent="0.35">
      <c r="A589">
        <f t="shared" si="654"/>
        <v>183</v>
      </c>
      <c r="B589" s="35">
        <f t="array" ref="B589">IF(B588=0,0,MIN(IF(INDEX(DATOS,0,$N$2)=$U589,IF(ISNUMBER(INDEX(DATOS,0,$C589)),IF(INDEX(DATOS,0,$L$2)=0,IF(INDEX(DATOS,0,$M$2)=1,IF(ISNA(MATCH(INDEX(DATOS,0,$O$2),IF($E$7:E588=E589,$D$7:D588),0)),INDEX(DATOS,0,$K$2))))))))</f>
        <v>0</v>
      </c>
      <c r="C589" s="32">
        <f t="shared" si="655"/>
        <v>20</v>
      </c>
      <c r="D589" s="34" t="str">
        <f>IF($B589=0,"--",INDEX(DATOS,$B589,O$2))</f>
        <v>--</v>
      </c>
      <c r="E589" s="64" t="s">
        <v>1</v>
      </c>
      <c r="F589" s="36" t="str">
        <f t="shared" si="684"/>
        <v>--</v>
      </c>
      <c r="G589" s="109" t="e">
        <f>VLOOKUP($D589,LOC_UNICOS,G$2,0)</f>
        <v>#N/A</v>
      </c>
      <c r="H589" s="109" t="e">
        <f>VLOOKUP($D589,LOC_UNICOS,H$2,0)</f>
        <v>#N/A</v>
      </c>
      <c r="I589" s="38">
        <f t="array" ref="I589">IF($B589=0,-999,IF(COUNTIFS($Z589:Z589,#N/A)&gt;0,-999,AVERAGE($Z589:Z589)))</f>
        <v>-999</v>
      </c>
      <c r="J589" s="38">
        <f t="array" ref="J589">IF($B589=0,-999,IF(COUNTIFS($Z589:AA589,#N/A)&gt;0,-999,AVERAGE($Z589:AA589)))</f>
        <v>-999</v>
      </c>
      <c r="K589" s="38">
        <f t="array" ref="K589">IF($B589=0,-999,IF(COUNTIFS($Z589:AB589,#N/A)&gt;0,-999,AVERAGE($Z589:AB589)))</f>
        <v>-999</v>
      </c>
      <c r="L589" s="38">
        <f t="array" ref="L589">IF($B589=0,-999,IF(COUNTIFS($Z589:AC589,#N/A)&gt;0,-999,AVERAGE($Z589:AC589)))</f>
        <v>-999</v>
      </c>
      <c r="M589" s="38">
        <f t="shared" si="692"/>
        <v>-999</v>
      </c>
      <c r="N589" s="38">
        <f t="shared" si="638"/>
        <v>-999</v>
      </c>
      <c r="O589" s="38">
        <f t="shared" si="639"/>
        <v>-999</v>
      </c>
      <c r="P589" s="38">
        <f t="shared" si="640"/>
        <v>-999</v>
      </c>
      <c r="Q589" s="37">
        <f t="shared" si="651"/>
        <v>0</v>
      </c>
      <c r="R589" s="37">
        <f t="shared" si="704"/>
        <v>0</v>
      </c>
      <c r="S589" s="37">
        <f t="shared" si="705"/>
        <v>0</v>
      </c>
      <c r="T589" s="37">
        <f t="shared" si="706"/>
        <v>0</v>
      </c>
      <c r="U589" s="37">
        <f t="shared" si="652"/>
        <v>2018</v>
      </c>
      <c r="V589" s="37">
        <f t="shared" ref="V589:X589" si="713">U589-1</f>
        <v>2017</v>
      </c>
      <c r="W589" s="37">
        <f t="shared" si="713"/>
        <v>2016</v>
      </c>
      <c r="X589" s="37">
        <f t="shared" si="713"/>
        <v>2015</v>
      </c>
      <c r="Y589" s="39"/>
      <c r="Z589" s="62" t="e">
        <f>IFERROR(IF($B589=0,#N/A,AVERAGEIFS(INDEX(DATOS,0,$C589),INDEX(DATOS,0,$C589),"&lt;&gt;#N/D",INDEX(DATOS,0,$L$2),0,INDEX(DATOS,0,$M$2),1,INDEX(DATOS,0,$N$2),U589,INDEX(DATOS,0,$O$2),$D589)),#N/A)</f>
        <v>#N/A</v>
      </c>
      <c r="AA589" s="62" t="e">
        <f>IFERROR(IF($B589=0,#N/A,AVERAGEIFS(INDEX(DATOS,0,$C589),INDEX(DATOS,0,$C589),"&lt;&gt;#N/D",INDEX(DATOS,0,$L$2),0,INDEX(DATOS,0,$M$2),1,INDEX(DATOS,0,$N$2),V589,INDEX(DATOS,0,$O$2),$D589)),#N/A)</f>
        <v>#N/A</v>
      </c>
      <c r="AB589" s="62" t="e">
        <f>IFERROR(IF($B589=0,#N/A,AVERAGEIFS(INDEX(DATOS,0,$C589),INDEX(DATOS,0,$C589),"&lt;&gt;#N/D",INDEX(DATOS,0,$L$2),0,INDEX(DATOS,0,$M$2),1,INDEX(DATOS,0,$N$2),W589,INDEX(DATOS,0,$O$2),$D589)),#N/A)</f>
        <v>#N/A</v>
      </c>
      <c r="AC589" s="62" t="e">
        <f>IFERROR(IF($B589=0,#N/A,AVERAGEIFS(INDEX(DATOS,0,$C589),INDEX(DATOS,0,$C589),"&lt;&gt;#N/D",INDEX(DATOS,0,$L$2),0,INDEX(DATOS,0,$M$2),1,INDEX(DATOS,0,$N$2),X589,INDEX(DATOS,0,$O$2),$D589)),#N/A)</f>
        <v>#N/A</v>
      </c>
      <c r="AD589" s="33"/>
      <c r="AE589" s="40">
        <f>IFERROR(IF(ISNA(#REF!),-999,IF(I589=0,0,_xlfn.STDEV.P(#REF!)/I589*100)),-999)</f>
        <v>-999</v>
      </c>
      <c r="AF589" s="40">
        <f>IFERROR(IF(ISNA(#REF!),-999,IF(J589=0,0,_xlfn.STDEV.P(#REF!)/J589*100)),-999)</f>
        <v>-999</v>
      </c>
      <c r="AG589" s="40">
        <f>IFERROR(IF(ISNA(#REF!),-999,IF(K589=0,0,_xlfn.STDEV.P(#REF!)/K589*100)),-999)</f>
        <v>-999</v>
      </c>
      <c r="AH589" s="40">
        <f>IFERROR(IF(ISNA(#REF!),-999,IF(L589=0,0,_xlfn.STDEV.P(#REF!)/L589*100)),-999)</f>
        <v>-999</v>
      </c>
      <c r="AI589" s="40"/>
    </row>
    <row r="590" spans="1:35" x14ac:dyDescent="0.35">
      <c r="A590">
        <f t="shared" si="654"/>
        <v>184</v>
      </c>
      <c r="B590" s="35">
        <f t="array" ref="B590">IF(B589=0,0,MIN(IF(INDEX(DATOS,0,$N$2)=$U590,IF(ISNUMBER(INDEX(DATOS,0,$C590)),IF(INDEX(DATOS,0,$L$2)=0,IF(INDEX(DATOS,0,$M$2)=1,IF(ISNA(MATCH(INDEX(DATOS,0,$O$2),IF($E$7:E589=E590,$D$7:D589),0)),INDEX(DATOS,0,$K$2))))))))</f>
        <v>0</v>
      </c>
      <c r="C590" s="32">
        <f t="shared" si="655"/>
        <v>20</v>
      </c>
      <c r="D590" s="34" t="str">
        <f>IF($B590=0,"--",INDEX(DATOS,$B590,O$2))</f>
        <v>--</v>
      </c>
      <c r="E590" s="64" t="s">
        <v>1</v>
      </c>
      <c r="F590" s="36" t="str">
        <f t="shared" si="684"/>
        <v>--</v>
      </c>
      <c r="G590" s="109" t="e">
        <f>VLOOKUP($D590,LOC_UNICOS,G$2,0)</f>
        <v>#N/A</v>
      </c>
      <c r="H590" s="109" t="e">
        <f>VLOOKUP($D590,LOC_UNICOS,H$2,0)</f>
        <v>#N/A</v>
      </c>
      <c r="I590" s="38">
        <f t="array" ref="I590">IF($B590=0,-999,IF(COUNTIFS($Z590:Z590,#N/A)&gt;0,-999,AVERAGE($Z590:Z590)))</f>
        <v>-999</v>
      </c>
      <c r="J590" s="38">
        <f t="array" ref="J590">IF($B590=0,-999,IF(COUNTIFS($Z590:AA590,#N/A)&gt;0,-999,AVERAGE($Z590:AA590)))</f>
        <v>-999</v>
      </c>
      <c r="K590" s="38">
        <f t="array" ref="K590">IF($B590=0,-999,IF(COUNTIFS($Z590:AB590,#N/A)&gt;0,-999,AVERAGE($Z590:AB590)))</f>
        <v>-999</v>
      </c>
      <c r="L590" s="38">
        <f t="array" ref="L590">IF($B590=0,-999,IF(COUNTIFS($Z590:AC590,#N/A)&gt;0,-999,AVERAGE($Z590:AC590)))</f>
        <v>-999</v>
      </c>
      <c r="M590" s="38">
        <f t="shared" si="692"/>
        <v>-999</v>
      </c>
      <c r="N590" s="38">
        <f t="shared" ref="N590:N653" si="714">IFERROR(AF590,-999)</f>
        <v>-999</v>
      </c>
      <c r="O590" s="38">
        <f t="shared" ref="O590:O653" si="715">IFERROR(AG590,-999)</f>
        <v>-999</v>
      </c>
      <c r="P590" s="38">
        <f t="shared" ref="P590:P653" si="716">IFERROR(AH590,-999)</f>
        <v>-999</v>
      </c>
      <c r="Q590" s="37">
        <f t="shared" si="651"/>
        <v>0</v>
      </c>
      <c r="R590" s="37">
        <f t="shared" si="704"/>
        <v>0</v>
      </c>
      <c r="S590" s="37">
        <f t="shared" si="705"/>
        <v>0</v>
      </c>
      <c r="T590" s="37">
        <f t="shared" si="706"/>
        <v>0</v>
      </c>
      <c r="U590" s="37">
        <f t="shared" si="652"/>
        <v>2018</v>
      </c>
      <c r="V590" s="37">
        <f t="shared" ref="V590:X590" si="717">U590-1</f>
        <v>2017</v>
      </c>
      <c r="W590" s="37">
        <f t="shared" si="717"/>
        <v>2016</v>
      </c>
      <c r="X590" s="37">
        <f t="shared" si="717"/>
        <v>2015</v>
      </c>
      <c r="Y590" s="39"/>
      <c r="Z590" s="62" t="e">
        <f>IFERROR(IF($B590=0,#N/A,AVERAGEIFS(INDEX(DATOS,0,$C590),INDEX(DATOS,0,$C590),"&lt;&gt;#N/D",INDEX(DATOS,0,$L$2),0,INDEX(DATOS,0,$M$2),1,INDEX(DATOS,0,$N$2),U590,INDEX(DATOS,0,$O$2),$D590)),#N/A)</f>
        <v>#N/A</v>
      </c>
      <c r="AA590" s="62" t="e">
        <f>IFERROR(IF($B590=0,#N/A,AVERAGEIFS(INDEX(DATOS,0,$C590),INDEX(DATOS,0,$C590),"&lt;&gt;#N/D",INDEX(DATOS,0,$L$2),0,INDEX(DATOS,0,$M$2),1,INDEX(DATOS,0,$N$2),V590,INDEX(DATOS,0,$O$2),$D590)),#N/A)</f>
        <v>#N/A</v>
      </c>
      <c r="AB590" s="62" t="e">
        <f>IFERROR(IF($B590=0,#N/A,AVERAGEIFS(INDEX(DATOS,0,$C590),INDEX(DATOS,0,$C590),"&lt;&gt;#N/D",INDEX(DATOS,0,$L$2),0,INDEX(DATOS,0,$M$2),1,INDEX(DATOS,0,$N$2),W590,INDEX(DATOS,0,$O$2),$D590)),#N/A)</f>
        <v>#N/A</v>
      </c>
      <c r="AC590" s="62" t="e">
        <f>IFERROR(IF($B590=0,#N/A,AVERAGEIFS(INDEX(DATOS,0,$C590),INDEX(DATOS,0,$C590),"&lt;&gt;#N/D",INDEX(DATOS,0,$L$2),0,INDEX(DATOS,0,$M$2),1,INDEX(DATOS,0,$N$2),X590,INDEX(DATOS,0,$O$2),$D590)),#N/A)</f>
        <v>#N/A</v>
      </c>
      <c r="AD590" s="33"/>
      <c r="AE590" s="40">
        <f>IFERROR(IF(ISNA(#REF!),-999,IF(I590=0,0,_xlfn.STDEV.P(#REF!)/I590*100)),-999)</f>
        <v>-999</v>
      </c>
      <c r="AF590" s="40">
        <f>IFERROR(IF(ISNA(#REF!),-999,IF(J590=0,0,_xlfn.STDEV.P(#REF!)/J590*100)),-999)</f>
        <v>-999</v>
      </c>
      <c r="AG590" s="40">
        <f>IFERROR(IF(ISNA(#REF!),-999,IF(K590=0,0,_xlfn.STDEV.P(#REF!)/K590*100)),-999)</f>
        <v>-999</v>
      </c>
      <c r="AH590" s="40">
        <f>IFERROR(IF(ISNA(#REF!),-999,IF(L590=0,0,_xlfn.STDEV.P(#REF!)/L590*100)),-999)</f>
        <v>-999</v>
      </c>
      <c r="AI590" s="40"/>
    </row>
    <row r="591" spans="1:35" x14ac:dyDescent="0.35">
      <c r="A591">
        <f t="shared" si="654"/>
        <v>185</v>
      </c>
      <c r="B591" s="35">
        <f t="array" ref="B591">IF(B590=0,0,MIN(IF(INDEX(DATOS,0,$N$2)=$U591,IF(ISNUMBER(INDEX(DATOS,0,$C591)),IF(INDEX(DATOS,0,$L$2)=0,IF(INDEX(DATOS,0,$M$2)=1,IF(ISNA(MATCH(INDEX(DATOS,0,$O$2),IF($E$7:E590=E591,$D$7:D590),0)),INDEX(DATOS,0,$K$2))))))))</f>
        <v>0</v>
      </c>
      <c r="C591" s="32">
        <f t="shared" si="655"/>
        <v>20</v>
      </c>
      <c r="D591" s="34" t="str">
        <f>IF($B591=0,"--",INDEX(DATOS,$B591,O$2))</f>
        <v>--</v>
      </c>
      <c r="E591" s="64" t="s">
        <v>1</v>
      </c>
      <c r="F591" s="36" t="str">
        <f t="shared" si="684"/>
        <v>--</v>
      </c>
      <c r="G591" s="109" t="e">
        <f>VLOOKUP($D591,LOC_UNICOS,G$2,0)</f>
        <v>#N/A</v>
      </c>
      <c r="H591" s="109" t="e">
        <f>VLOOKUP($D591,LOC_UNICOS,H$2,0)</f>
        <v>#N/A</v>
      </c>
      <c r="I591" s="38">
        <f t="array" ref="I591">IF($B591=0,-999,IF(COUNTIFS($Z591:Z591,#N/A)&gt;0,-999,AVERAGE($Z591:Z591)))</f>
        <v>-999</v>
      </c>
      <c r="J591" s="38">
        <f t="array" ref="J591">IF($B591=0,-999,IF(COUNTIFS($Z591:AA591,#N/A)&gt;0,-999,AVERAGE($Z591:AA591)))</f>
        <v>-999</v>
      </c>
      <c r="K591" s="38">
        <f t="array" ref="K591">IF($B591=0,-999,IF(COUNTIFS($Z591:AB591,#N/A)&gt;0,-999,AVERAGE($Z591:AB591)))</f>
        <v>-999</v>
      </c>
      <c r="L591" s="38">
        <f t="array" ref="L591">IF($B591=0,-999,IF(COUNTIFS($Z591:AC591,#N/A)&gt;0,-999,AVERAGE($Z591:AC591)))</f>
        <v>-999</v>
      </c>
      <c r="M591" s="38">
        <f t="shared" si="692"/>
        <v>-999</v>
      </c>
      <c r="N591" s="38">
        <f t="shared" si="714"/>
        <v>-999</v>
      </c>
      <c r="O591" s="38">
        <f t="shared" si="715"/>
        <v>-999</v>
      </c>
      <c r="P591" s="38">
        <f t="shared" si="716"/>
        <v>-999</v>
      </c>
      <c r="Q591" s="37">
        <f t="shared" si="651"/>
        <v>0</v>
      </c>
      <c r="R591" s="37">
        <f t="shared" si="704"/>
        <v>0</v>
      </c>
      <c r="S591" s="37">
        <f t="shared" si="705"/>
        <v>0</v>
      </c>
      <c r="T591" s="37">
        <f t="shared" si="706"/>
        <v>0</v>
      </c>
      <c r="U591" s="37">
        <f t="shared" si="652"/>
        <v>2018</v>
      </c>
      <c r="V591" s="37">
        <f t="shared" ref="V591:X591" si="718">U591-1</f>
        <v>2017</v>
      </c>
      <c r="W591" s="37">
        <f t="shared" si="718"/>
        <v>2016</v>
      </c>
      <c r="X591" s="37">
        <f t="shared" si="718"/>
        <v>2015</v>
      </c>
      <c r="Y591" s="39"/>
      <c r="Z591" s="62" t="e">
        <f>IFERROR(IF($B591=0,#N/A,AVERAGEIFS(INDEX(DATOS,0,$C591),INDEX(DATOS,0,$C591),"&lt;&gt;#N/D",INDEX(DATOS,0,$L$2),0,INDEX(DATOS,0,$M$2),1,INDEX(DATOS,0,$N$2),U591,INDEX(DATOS,0,$O$2),$D591)),#N/A)</f>
        <v>#N/A</v>
      </c>
      <c r="AA591" s="62" t="e">
        <f>IFERROR(IF($B591=0,#N/A,AVERAGEIFS(INDEX(DATOS,0,$C591),INDEX(DATOS,0,$C591),"&lt;&gt;#N/D",INDEX(DATOS,0,$L$2),0,INDEX(DATOS,0,$M$2),1,INDEX(DATOS,0,$N$2),V591,INDEX(DATOS,0,$O$2),$D591)),#N/A)</f>
        <v>#N/A</v>
      </c>
      <c r="AB591" s="62" t="e">
        <f>IFERROR(IF($B591=0,#N/A,AVERAGEIFS(INDEX(DATOS,0,$C591),INDEX(DATOS,0,$C591),"&lt;&gt;#N/D",INDEX(DATOS,0,$L$2),0,INDEX(DATOS,0,$M$2),1,INDEX(DATOS,0,$N$2),W591,INDEX(DATOS,0,$O$2),$D591)),#N/A)</f>
        <v>#N/A</v>
      </c>
      <c r="AC591" s="62" t="e">
        <f>IFERROR(IF($B591=0,#N/A,AVERAGEIFS(INDEX(DATOS,0,$C591),INDEX(DATOS,0,$C591),"&lt;&gt;#N/D",INDEX(DATOS,0,$L$2),0,INDEX(DATOS,0,$M$2),1,INDEX(DATOS,0,$N$2),X591,INDEX(DATOS,0,$O$2),$D591)),#N/A)</f>
        <v>#N/A</v>
      </c>
      <c r="AD591" s="33"/>
      <c r="AE591" s="40">
        <f>IFERROR(IF(ISNA(#REF!),-999,IF(I591=0,0,_xlfn.STDEV.P(#REF!)/I591*100)),-999)</f>
        <v>-999</v>
      </c>
      <c r="AF591" s="40">
        <f>IFERROR(IF(ISNA(#REF!),-999,IF(J591=0,0,_xlfn.STDEV.P(#REF!)/J591*100)),-999)</f>
        <v>-999</v>
      </c>
      <c r="AG591" s="40">
        <f>IFERROR(IF(ISNA(#REF!),-999,IF(K591=0,0,_xlfn.STDEV.P(#REF!)/K591*100)),-999)</f>
        <v>-999</v>
      </c>
      <c r="AH591" s="40">
        <f>IFERROR(IF(ISNA(#REF!),-999,IF(L591=0,0,_xlfn.STDEV.P(#REF!)/L591*100)),-999)</f>
        <v>-999</v>
      </c>
      <c r="AI591" s="40"/>
    </row>
    <row r="592" spans="1:35" x14ac:dyDescent="0.35">
      <c r="A592">
        <f t="shared" si="654"/>
        <v>186</v>
      </c>
      <c r="B592" s="35">
        <f t="array" ref="B592">IF(B591=0,0,MIN(IF(INDEX(DATOS,0,$N$2)=$U592,IF(ISNUMBER(INDEX(DATOS,0,$C592)),IF(INDEX(DATOS,0,$L$2)=0,IF(INDEX(DATOS,0,$M$2)=1,IF(ISNA(MATCH(INDEX(DATOS,0,$O$2),IF($E$7:E591=E592,$D$7:D591),0)),INDEX(DATOS,0,$K$2))))))))</f>
        <v>0</v>
      </c>
      <c r="C592" s="32">
        <f t="shared" si="655"/>
        <v>20</v>
      </c>
      <c r="D592" s="34" t="str">
        <f>IF($B592=0,"--",INDEX(DATOS,$B592,O$2))</f>
        <v>--</v>
      </c>
      <c r="E592" s="64" t="s">
        <v>1</v>
      </c>
      <c r="F592" s="36" t="str">
        <f t="shared" si="684"/>
        <v>--</v>
      </c>
      <c r="G592" s="109" t="e">
        <f>VLOOKUP($D592,LOC_UNICOS,G$2,0)</f>
        <v>#N/A</v>
      </c>
      <c r="H592" s="109" t="e">
        <f>VLOOKUP($D592,LOC_UNICOS,H$2,0)</f>
        <v>#N/A</v>
      </c>
      <c r="I592" s="38">
        <f t="array" ref="I592">IF($B592=0,-999,IF(COUNTIFS($Z592:Z592,#N/A)&gt;0,-999,AVERAGE($Z592:Z592)))</f>
        <v>-999</v>
      </c>
      <c r="J592" s="38">
        <f t="array" ref="J592">IF($B592=0,-999,IF(COUNTIFS($Z592:AA592,#N/A)&gt;0,-999,AVERAGE($Z592:AA592)))</f>
        <v>-999</v>
      </c>
      <c r="K592" s="38">
        <f t="array" ref="K592">IF($B592=0,-999,IF(COUNTIFS($Z592:AB592,#N/A)&gt;0,-999,AVERAGE($Z592:AB592)))</f>
        <v>-999</v>
      </c>
      <c r="L592" s="38">
        <f t="array" ref="L592">IF($B592=0,-999,IF(COUNTIFS($Z592:AC592,#N/A)&gt;0,-999,AVERAGE($Z592:AC592)))</f>
        <v>-999</v>
      </c>
      <c r="M592" s="38">
        <f t="shared" si="692"/>
        <v>-999</v>
      </c>
      <c r="N592" s="38">
        <f t="shared" si="714"/>
        <v>-999</v>
      </c>
      <c r="O592" s="38">
        <f t="shared" si="715"/>
        <v>-999</v>
      </c>
      <c r="P592" s="38">
        <f t="shared" si="716"/>
        <v>-999</v>
      </c>
      <c r="Q592" s="37">
        <f t="shared" si="651"/>
        <v>0</v>
      </c>
      <c r="R592" s="37">
        <f t="shared" si="704"/>
        <v>0</v>
      </c>
      <c r="S592" s="37">
        <f t="shared" si="705"/>
        <v>0</v>
      </c>
      <c r="T592" s="37">
        <f t="shared" si="706"/>
        <v>0</v>
      </c>
      <c r="U592" s="37">
        <f t="shared" si="652"/>
        <v>2018</v>
      </c>
      <c r="V592" s="37">
        <f t="shared" ref="V592:X592" si="719">U592-1</f>
        <v>2017</v>
      </c>
      <c r="W592" s="37">
        <f t="shared" si="719"/>
        <v>2016</v>
      </c>
      <c r="X592" s="37">
        <f t="shared" si="719"/>
        <v>2015</v>
      </c>
      <c r="Y592" s="39"/>
      <c r="Z592" s="62" t="e">
        <f>IFERROR(IF($B592=0,#N/A,AVERAGEIFS(INDEX(DATOS,0,$C592),INDEX(DATOS,0,$C592),"&lt;&gt;#N/D",INDEX(DATOS,0,$L$2),0,INDEX(DATOS,0,$M$2),1,INDEX(DATOS,0,$N$2),U592,INDEX(DATOS,0,$O$2),$D592)),#N/A)</f>
        <v>#N/A</v>
      </c>
      <c r="AA592" s="62" t="e">
        <f>IFERROR(IF($B592=0,#N/A,AVERAGEIFS(INDEX(DATOS,0,$C592),INDEX(DATOS,0,$C592),"&lt;&gt;#N/D",INDEX(DATOS,0,$L$2),0,INDEX(DATOS,0,$M$2),1,INDEX(DATOS,0,$N$2),V592,INDEX(DATOS,0,$O$2),$D592)),#N/A)</f>
        <v>#N/A</v>
      </c>
      <c r="AB592" s="62" t="e">
        <f>IFERROR(IF($B592=0,#N/A,AVERAGEIFS(INDEX(DATOS,0,$C592),INDEX(DATOS,0,$C592),"&lt;&gt;#N/D",INDEX(DATOS,0,$L$2),0,INDEX(DATOS,0,$M$2),1,INDEX(DATOS,0,$N$2),W592,INDEX(DATOS,0,$O$2),$D592)),#N/A)</f>
        <v>#N/A</v>
      </c>
      <c r="AC592" s="62" t="e">
        <f>IFERROR(IF($B592=0,#N/A,AVERAGEIFS(INDEX(DATOS,0,$C592),INDEX(DATOS,0,$C592),"&lt;&gt;#N/D",INDEX(DATOS,0,$L$2),0,INDEX(DATOS,0,$M$2),1,INDEX(DATOS,0,$N$2),X592,INDEX(DATOS,0,$O$2),$D592)),#N/A)</f>
        <v>#N/A</v>
      </c>
      <c r="AD592" s="33"/>
      <c r="AE592" s="40">
        <f>IFERROR(IF(ISNA(#REF!),-999,IF(I592=0,0,_xlfn.STDEV.P(#REF!)/I592*100)),-999)</f>
        <v>-999</v>
      </c>
      <c r="AF592" s="40">
        <f>IFERROR(IF(ISNA(#REF!),-999,IF(J592=0,0,_xlfn.STDEV.P(#REF!)/J592*100)),-999)</f>
        <v>-999</v>
      </c>
      <c r="AG592" s="40">
        <f>IFERROR(IF(ISNA(#REF!),-999,IF(K592=0,0,_xlfn.STDEV.P(#REF!)/K592*100)),-999)</f>
        <v>-999</v>
      </c>
      <c r="AH592" s="40">
        <f>IFERROR(IF(ISNA(#REF!),-999,IF(L592=0,0,_xlfn.STDEV.P(#REF!)/L592*100)),-999)</f>
        <v>-999</v>
      </c>
      <c r="AI592" s="40"/>
    </row>
    <row r="593" spans="1:35" x14ac:dyDescent="0.35">
      <c r="A593">
        <f t="shared" si="654"/>
        <v>187</v>
      </c>
      <c r="B593" s="35">
        <f t="array" ref="B593">IF(B592=0,0,MIN(IF(INDEX(DATOS,0,$N$2)=$U593,IF(ISNUMBER(INDEX(DATOS,0,$C593)),IF(INDEX(DATOS,0,$L$2)=0,IF(INDEX(DATOS,0,$M$2)=1,IF(ISNA(MATCH(INDEX(DATOS,0,$O$2),IF($E$7:E592=E593,$D$7:D592),0)),INDEX(DATOS,0,$K$2))))))))</f>
        <v>0</v>
      </c>
      <c r="C593" s="32">
        <f t="shared" si="655"/>
        <v>20</v>
      </c>
      <c r="D593" s="34" t="str">
        <f>IF($B593=0,"--",INDEX(DATOS,$B593,O$2))</f>
        <v>--</v>
      </c>
      <c r="E593" s="64" t="s">
        <v>1</v>
      </c>
      <c r="F593" s="36" t="str">
        <f t="shared" si="684"/>
        <v>--</v>
      </c>
      <c r="G593" s="109" t="e">
        <f>VLOOKUP($D593,LOC_UNICOS,G$2,0)</f>
        <v>#N/A</v>
      </c>
      <c r="H593" s="109" t="e">
        <f>VLOOKUP($D593,LOC_UNICOS,H$2,0)</f>
        <v>#N/A</v>
      </c>
      <c r="I593" s="38">
        <f t="array" ref="I593">IF($B593=0,-999,IF(COUNTIFS($Z593:Z593,#N/A)&gt;0,-999,AVERAGE($Z593:Z593)))</f>
        <v>-999</v>
      </c>
      <c r="J593" s="38">
        <f t="array" ref="J593">IF($B593=0,-999,IF(COUNTIFS($Z593:AA593,#N/A)&gt;0,-999,AVERAGE($Z593:AA593)))</f>
        <v>-999</v>
      </c>
      <c r="K593" s="38">
        <f t="array" ref="K593">IF($B593=0,-999,IF(COUNTIFS($Z593:AB593,#N/A)&gt;0,-999,AVERAGE($Z593:AB593)))</f>
        <v>-999</v>
      </c>
      <c r="L593" s="38">
        <f t="array" ref="L593">IF($B593=0,-999,IF(COUNTIFS($Z593:AC593,#N/A)&gt;0,-999,AVERAGE($Z593:AC593)))</f>
        <v>-999</v>
      </c>
      <c r="M593" s="38">
        <f t="shared" si="692"/>
        <v>-999</v>
      </c>
      <c r="N593" s="38">
        <f t="shared" si="714"/>
        <v>-999</v>
      </c>
      <c r="O593" s="38">
        <f t="shared" si="715"/>
        <v>-999</v>
      </c>
      <c r="P593" s="38">
        <f t="shared" si="716"/>
        <v>-999</v>
      </c>
      <c r="Q593" s="37">
        <f t="shared" si="651"/>
        <v>0</v>
      </c>
      <c r="R593" s="37">
        <f t="shared" si="704"/>
        <v>0</v>
      </c>
      <c r="S593" s="37">
        <f t="shared" si="705"/>
        <v>0</v>
      </c>
      <c r="T593" s="37">
        <f t="shared" si="706"/>
        <v>0</v>
      </c>
      <c r="U593" s="37">
        <f t="shared" si="652"/>
        <v>2018</v>
      </c>
      <c r="V593" s="37">
        <f t="shared" ref="V593:X593" si="720">U593-1</f>
        <v>2017</v>
      </c>
      <c r="W593" s="37">
        <f t="shared" si="720"/>
        <v>2016</v>
      </c>
      <c r="X593" s="37">
        <f t="shared" si="720"/>
        <v>2015</v>
      </c>
      <c r="Y593" s="39"/>
      <c r="Z593" s="62" t="e">
        <f>IFERROR(IF($B593=0,#N/A,AVERAGEIFS(INDEX(DATOS,0,$C593),INDEX(DATOS,0,$C593),"&lt;&gt;#N/D",INDEX(DATOS,0,$L$2),0,INDEX(DATOS,0,$M$2),1,INDEX(DATOS,0,$N$2),U593,INDEX(DATOS,0,$O$2),$D593)),#N/A)</f>
        <v>#N/A</v>
      </c>
      <c r="AA593" s="62" t="e">
        <f>IFERROR(IF($B593=0,#N/A,AVERAGEIFS(INDEX(DATOS,0,$C593),INDEX(DATOS,0,$C593),"&lt;&gt;#N/D",INDEX(DATOS,0,$L$2),0,INDEX(DATOS,0,$M$2),1,INDEX(DATOS,0,$N$2),V593,INDEX(DATOS,0,$O$2),$D593)),#N/A)</f>
        <v>#N/A</v>
      </c>
      <c r="AB593" s="62" t="e">
        <f>IFERROR(IF($B593=0,#N/A,AVERAGEIFS(INDEX(DATOS,0,$C593),INDEX(DATOS,0,$C593),"&lt;&gt;#N/D",INDEX(DATOS,0,$L$2),0,INDEX(DATOS,0,$M$2),1,INDEX(DATOS,0,$N$2),W593,INDEX(DATOS,0,$O$2),$D593)),#N/A)</f>
        <v>#N/A</v>
      </c>
      <c r="AC593" s="62" t="e">
        <f>IFERROR(IF($B593=0,#N/A,AVERAGEIFS(INDEX(DATOS,0,$C593),INDEX(DATOS,0,$C593),"&lt;&gt;#N/D",INDEX(DATOS,0,$L$2),0,INDEX(DATOS,0,$M$2),1,INDEX(DATOS,0,$N$2),X593,INDEX(DATOS,0,$O$2),$D593)),#N/A)</f>
        <v>#N/A</v>
      </c>
      <c r="AD593" s="33"/>
      <c r="AE593" s="40">
        <f>IFERROR(IF(ISNA(#REF!),-999,IF(I593=0,0,_xlfn.STDEV.P(#REF!)/I593*100)),-999)</f>
        <v>-999</v>
      </c>
      <c r="AF593" s="40">
        <f>IFERROR(IF(ISNA(#REF!),-999,IF(J593=0,0,_xlfn.STDEV.P(#REF!)/J593*100)),-999)</f>
        <v>-999</v>
      </c>
      <c r="AG593" s="40">
        <f>IFERROR(IF(ISNA(#REF!),-999,IF(K593=0,0,_xlfn.STDEV.P(#REF!)/K593*100)),-999)</f>
        <v>-999</v>
      </c>
      <c r="AH593" s="40">
        <f>IFERROR(IF(ISNA(#REF!),-999,IF(L593=0,0,_xlfn.STDEV.P(#REF!)/L593*100)),-999)</f>
        <v>-999</v>
      </c>
      <c r="AI593" s="40"/>
    </row>
    <row r="594" spans="1:35" x14ac:dyDescent="0.35">
      <c r="A594">
        <f t="shared" si="654"/>
        <v>188</v>
      </c>
      <c r="B594" s="35">
        <f t="array" ref="B594">IF(B593=0,0,MIN(IF(INDEX(DATOS,0,$N$2)=$U594,IF(ISNUMBER(INDEX(DATOS,0,$C594)),IF(INDEX(DATOS,0,$L$2)=0,IF(INDEX(DATOS,0,$M$2)=1,IF(ISNA(MATCH(INDEX(DATOS,0,$O$2),IF($E$7:E593=E594,$D$7:D593),0)),INDEX(DATOS,0,$K$2))))))))</f>
        <v>0</v>
      </c>
      <c r="C594" s="32">
        <f t="shared" si="655"/>
        <v>20</v>
      </c>
      <c r="D594" s="34" t="str">
        <f>IF($B594=0,"--",INDEX(DATOS,$B594,O$2))</f>
        <v>--</v>
      </c>
      <c r="E594" s="64" t="s">
        <v>1</v>
      </c>
      <c r="F594" s="36" t="str">
        <f t="shared" si="684"/>
        <v>--</v>
      </c>
      <c r="G594" s="109" t="e">
        <f>VLOOKUP($D594,LOC_UNICOS,G$2,0)</f>
        <v>#N/A</v>
      </c>
      <c r="H594" s="109" t="e">
        <f>VLOOKUP($D594,LOC_UNICOS,H$2,0)</f>
        <v>#N/A</v>
      </c>
      <c r="I594" s="38">
        <f t="array" ref="I594">IF($B594=0,-999,IF(COUNTIFS($Z594:Z594,#N/A)&gt;0,-999,AVERAGE($Z594:Z594)))</f>
        <v>-999</v>
      </c>
      <c r="J594" s="38">
        <f t="array" ref="J594">IF($B594=0,-999,IF(COUNTIFS($Z594:AA594,#N/A)&gt;0,-999,AVERAGE($Z594:AA594)))</f>
        <v>-999</v>
      </c>
      <c r="K594" s="38">
        <f t="array" ref="K594">IF($B594=0,-999,IF(COUNTIFS($Z594:AB594,#N/A)&gt;0,-999,AVERAGE($Z594:AB594)))</f>
        <v>-999</v>
      </c>
      <c r="L594" s="38">
        <f t="array" ref="L594">IF($B594=0,-999,IF(COUNTIFS($Z594:AC594,#N/A)&gt;0,-999,AVERAGE($Z594:AC594)))</f>
        <v>-999</v>
      </c>
      <c r="M594" s="38">
        <f t="shared" si="692"/>
        <v>-999</v>
      </c>
      <c r="N594" s="38">
        <f t="shared" si="714"/>
        <v>-999</v>
      </c>
      <c r="O594" s="38">
        <f t="shared" si="715"/>
        <v>-999</v>
      </c>
      <c r="P594" s="38">
        <f t="shared" si="716"/>
        <v>-999</v>
      </c>
      <c r="Q594" s="37">
        <f t="shared" si="651"/>
        <v>0</v>
      </c>
      <c r="R594" s="37">
        <f t="shared" si="704"/>
        <v>0</v>
      </c>
      <c r="S594" s="37">
        <f t="shared" si="705"/>
        <v>0</v>
      </c>
      <c r="T594" s="37">
        <f t="shared" si="706"/>
        <v>0</v>
      </c>
      <c r="U594" s="37">
        <f t="shared" si="652"/>
        <v>2018</v>
      </c>
      <c r="V594" s="37">
        <f t="shared" ref="V594:X594" si="721">U594-1</f>
        <v>2017</v>
      </c>
      <c r="W594" s="37">
        <f t="shared" si="721"/>
        <v>2016</v>
      </c>
      <c r="X594" s="37">
        <f t="shared" si="721"/>
        <v>2015</v>
      </c>
      <c r="Y594" s="39"/>
      <c r="Z594" s="62" t="e">
        <f>IFERROR(IF($B594=0,#N/A,AVERAGEIFS(INDEX(DATOS,0,$C594),INDEX(DATOS,0,$C594),"&lt;&gt;#N/D",INDEX(DATOS,0,$L$2),0,INDEX(DATOS,0,$M$2),1,INDEX(DATOS,0,$N$2),U594,INDEX(DATOS,0,$O$2),$D594)),#N/A)</f>
        <v>#N/A</v>
      </c>
      <c r="AA594" s="62" t="e">
        <f>IFERROR(IF($B594=0,#N/A,AVERAGEIFS(INDEX(DATOS,0,$C594),INDEX(DATOS,0,$C594),"&lt;&gt;#N/D",INDEX(DATOS,0,$L$2),0,INDEX(DATOS,0,$M$2),1,INDEX(DATOS,0,$N$2),V594,INDEX(DATOS,0,$O$2),$D594)),#N/A)</f>
        <v>#N/A</v>
      </c>
      <c r="AB594" s="62" t="e">
        <f>IFERROR(IF($B594=0,#N/A,AVERAGEIFS(INDEX(DATOS,0,$C594),INDEX(DATOS,0,$C594),"&lt;&gt;#N/D",INDEX(DATOS,0,$L$2),0,INDEX(DATOS,0,$M$2),1,INDEX(DATOS,0,$N$2),W594,INDEX(DATOS,0,$O$2),$D594)),#N/A)</f>
        <v>#N/A</v>
      </c>
      <c r="AC594" s="62" t="e">
        <f>IFERROR(IF($B594=0,#N/A,AVERAGEIFS(INDEX(DATOS,0,$C594),INDEX(DATOS,0,$C594),"&lt;&gt;#N/D",INDEX(DATOS,0,$L$2),0,INDEX(DATOS,0,$M$2),1,INDEX(DATOS,0,$N$2),X594,INDEX(DATOS,0,$O$2),$D594)),#N/A)</f>
        <v>#N/A</v>
      </c>
      <c r="AD594" s="33"/>
      <c r="AE594" s="40">
        <f>IFERROR(IF(ISNA(#REF!),-999,IF(I594=0,0,_xlfn.STDEV.P(#REF!)/I594*100)),-999)</f>
        <v>-999</v>
      </c>
      <c r="AF594" s="40">
        <f>IFERROR(IF(ISNA(#REF!),-999,IF(J594=0,0,_xlfn.STDEV.P(#REF!)/J594*100)),-999)</f>
        <v>-999</v>
      </c>
      <c r="AG594" s="40">
        <f>IFERROR(IF(ISNA(#REF!),-999,IF(K594=0,0,_xlfn.STDEV.P(#REF!)/K594*100)),-999)</f>
        <v>-999</v>
      </c>
      <c r="AH594" s="40">
        <f>IFERROR(IF(ISNA(#REF!),-999,IF(L594=0,0,_xlfn.STDEV.P(#REF!)/L594*100)),-999)</f>
        <v>-999</v>
      </c>
      <c r="AI594" s="40"/>
    </row>
    <row r="595" spans="1:35" x14ac:dyDescent="0.35">
      <c r="A595">
        <f t="shared" si="654"/>
        <v>189</v>
      </c>
      <c r="B595" s="35">
        <f t="array" ref="B595">IF(B594=0,0,MIN(IF(INDEX(DATOS,0,$N$2)=$U595,IF(ISNUMBER(INDEX(DATOS,0,$C595)),IF(INDEX(DATOS,0,$L$2)=0,IF(INDEX(DATOS,0,$M$2)=1,IF(ISNA(MATCH(INDEX(DATOS,0,$O$2),IF($E$7:E594=E595,$D$7:D594),0)),INDEX(DATOS,0,$K$2))))))))</f>
        <v>0</v>
      </c>
      <c r="C595" s="32">
        <f t="shared" si="655"/>
        <v>20</v>
      </c>
      <c r="D595" s="34" t="str">
        <f>IF($B595=0,"--",INDEX(DATOS,$B595,O$2))</f>
        <v>--</v>
      </c>
      <c r="E595" s="64" t="s">
        <v>1</v>
      </c>
      <c r="F595" s="36" t="str">
        <f t="shared" si="684"/>
        <v>--</v>
      </c>
      <c r="G595" s="109" t="e">
        <f>VLOOKUP($D595,LOC_UNICOS,G$2,0)</f>
        <v>#N/A</v>
      </c>
      <c r="H595" s="109" t="e">
        <f>VLOOKUP($D595,LOC_UNICOS,H$2,0)</f>
        <v>#N/A</v>
      </c>
      <c r="I595" s="38">
        <f t="array" ref="I595">IF($B595=0,-999,IF(COUNTIFS($Z595:Z595,#N/A)&gt;0,-999,AVERAGE($Z595:Z595)))</f>
        <v>-999</v>
      </c>
      <c r="J595" s="38">
        <f t="array" ref="J595">IF($B595=0,-999,IF(COUNTIFS($Z595:AA595,#N/A)&gt;0,-999,AVERAGE($Z595:AA595)))</f>
        <v>-999</v>
      </c>
      <c r="K595" s="38">
        <f t="array" ref="K595">IF($B595=0,-999,IF(COUNTIFS($Z595:AB595,#N/A)&gt;0,-999,AVERAGE($Z595:AB595)))</f>
        <v>-999</v>
      </c>
      <c r="L595" s="38">
        <f t="array" ref="L595">IF($B595=0,-999,IF(COUNTIFS($Z595:AC595,#N/A)&gt;0,-999,AVERAGE($Z595:AC595)))</f>
        <v>-999</v>
      </c>
      <c r="M595" s="38">
        <f t="shared" si="692"/>
        <v>-999</v>
      </c>
      <c r="N595" s="38">
        <f t="shared" si="714"/>
        <v>-999</v>
      </c>
      <c r="O595" s="38">
        <f t="shared" si="715"/>
        <v>-999</v>
      </c>
      <c r="P595" s="38">
        <f t="shared" si="716"/>
        <v>-999</v>
      </c>
      <c r="Q595" s="37">
        <f t="shared" si="651"/>
        <v>0</v>
      </c>
      <c r="R595" s="37">
        <f t="shared" si="704"/>
        <v>0</v>
      </c>
      <c r="S595" s="37">
        <f t="shared" si="705"/>
        <v>0</v>
      </c>
      <c r="T595" s="37">
        <f t="shared" si="706"/>
        <v>0</v>
      </c>
      <c r="U595" s="37">
        <f t="shared" si="652"/>
        <v>2018</v>
      </c>
      <c r="V595" s="37">
        <f t="shared" ref="V595:X595" si="722">U595-1</f>
        <v>2017</v>
      </c>
      <c r="W595" s="37">
        <f t="shared" si="722"/>
        <v>2016</v>
      </c>
      <c r="X595" s="37">
        <f t="shared" si="722"/>
        <v>2015</v>
      </c>
      <c r="Y595" s="39"/>
      <c r="Z595" s="62" t="e">
        <f>IFERROR(IF($B595=0,#N/A,AVERAGEIFS(INDEX(DATOS,0,$C595),INDEX(DATOS,0,$C595),"&lt;&gt;#N/D",INDEX(DATOS,0,$L$2),0,INDEX(DATOS,0,$M$2),1,INDEX(DATOS,0,$N$2),U595,INDEX(DATOS,0,$O$2),$D595)),#N/A)</f>
        <v>#N/A</v>
      </c>
      <c r="AA595" s="62" t="e">
        <f>IFERROR(IF($B595=0,#N/A,AVERAGEIFS(INDEX(DATOS,0,$C595),INDEX(DATOS,0,$C595),"&lt;&gt;#N/D",INDEX(DATOS,0,$L$2),0,INDEX(DATOS,0,$M$2),1,INDEX(DATOS,0,$N$2),V595,INDEX(DATOS,0,$O$2),$D595)),#N/A)</f>
        <v>#N/A</v>
      </c>
      <c r="AB595" s="62" t="e">
        <f>IFERROR(IF($B595=0,#N/A,AVERAGEIFS(INDEX(DATOS,0,$C595),INDEX(DATOS,0,$C595),"&lt;&gt;#N/D",INDEX(DATOS,0,$L$2),0,INDEX(DATOS,0,$M$2),1,INDEX(DATOS,0,$N$2),W595,INDEX(DATOS,0,$O$2),$D595)),#N/A)</f>
        <v>#N/A</v>
      </c>
      <c r="AC595" s="62" t="e">
        <f>IFERROR(IF($B595=0,#N/A,AVERAGEIFS(INDEX(DATOS,0,$C595),INDEX(DATOS,0,$C595),"&lt;&gt;#N/D",INDEX(DATOS,0,$L$2),0,INDEX(DATOS,0,$M$2),1,INDEX(DATOS,0,$N$2),X595,INDEX(DATOS,0,$O$2),$D595)),#N/A)</f>
        <v>#N/A</v>
      </c>
      <c r="AD595" s="33"/>
      <c r="AE595" s="40">
        <f>IFERROR(IF(ISNA(#REF!),-999,IF(I595=0,0,_xlfn.STDEV.P(#REF!)/I595*100)),-999)</f>
        <v>-999</v>
      </c>
      <c r="AF595" s="40">
        <f>IFERROR(IF(ISNA(#REF!),-999,IF(J595=0,0,_xlfn.STDEV.P(#REF!)/J595*100)),-999)</f>
        <v>-999</v>
      </c>
      <c r="AG595" s="40">
        <f>IFERROR(IF(ISNA(#REF!),-999,IF(K595=0,0,_xlfn.STDEV.P(#REF!)/K595*100)),-999)</f>
        <v>-999</v>
      </c>
      <c r="AH595" s="40">
        <f>IFERROR(IF(ISNA(#REF!),-999,IF(L595=0,0,_xlfn.STDEV.P(#REF!)/L595*100)),-999)</f>
        <v>-999</v>
      </c>
      <c r="AI595" s="40"/>
    </row>
    <row r="596" spans="1:35" x14ac:dyDescent="0.35">
      <c r="A596">
        <f t="shared" si="654"/>
        <v>190</v>
      </c>
      <c r="B596" s="35">
        <f t="array" ref="B596">IF(B595=0,0,MIN(IF(INDEX(DATOS,0,$N$2)=$U596,IF(ISNUMBER(INDEX(DATOS,0,$C596)),IF(INDEX(DATOS,0,$L$2)=0,IF(INDEX(DATOS,0,$M$2)=1,IF(ISNA(MATCH(INDEX(DATOS,0,$O$2),IF($E$7:E595=E596,$D$7:D595),0)),INDEX(DATOS,0,$K$2))))))))</f>
        <v>0</v>
      </c>
      <c r="C596" s="32">
        <f t="shared" si="655"/>
        <v>20</v>
      </c>
      <c r="D596" s="34" t="str">
        <f>IF($B596=0,"--",INDEX(DATOS,$B596,O$2))</f>
        <v>--</v>
      </c>
      <c r="E596" s="64" t="s">
        <v>1</v>
      </c>
      <c r="F596" s="36" t="str">
        <f t="shared" si="684"/>
        <v>--</v>
      </c>
      <c r="G596" s="109" t="e">
        <f>VLOOKUP($D596,LOC_UNICOS,G$2,0)</f>
        <v>#N/A</v>
      </c>
      <c r="H596" s="109" t="e">
        <f>VLOOKUP($D596,LOC_UNICOS,H$2,0)</f>
        <v>#N/A</v>
      </c>
      <c r="I596" s="38">
        <f t="array" ref="I596">IF($B596=0,-999,IF(COUNTIFS($Z596:Z596,#N/A)&gt;0,-999,AVERAGE($Z596:Z596)))</f>
        <v>-999</v>
      </c>
      <c r="J596" s="38">
        <f t="array" ref="J596">IF($B596=0,-999,IF(COUNTIFS($Z596:AA596,#N/A)&gt;0,-999,AVERAGE($Z596:AA596)))</f>
        <v>-999</v>
      </c>
      <c r="K596" s="38">
        <f t="array" ref="K596">IF($B596=0,-999,IF(COUNTIFS($Z596:AB596,#N/A)&gt;0,-999,AVERAGE($Z596:AB596)))</f>
        <v>-999</v>
      </c>
      <c r="L596" s="38">
        <f t="array" ref="L596">IF($B596=0,-999,IF(COUNTIFS($Z596:AC596,#N/A)&gt;0,-999,AVERAGE($Z596:AC596)))</f>
        <v>-999</v>
      </c>
      <c r="M596" s="38">
        <f t="shared" si="692"/>
        <v>-999</v>
      </c>
      <c r="N596" s="38">
        <f t="shared" si="714"/>
        <v>-999</v>
      </c>
      <c r="O596" s="38">
        <f t="shared" si="715"/>
        <v>-999</v>
      </c>
      <c r="P596" s="38">
        <f t="shared" si="716"/>
        <v>-999</v>
      </c>
      <c r="Q596" s="37">
        <f t="shared" si="651"/>
        <v>0</v>
      </c>
      <c r="R596" s="37">
        <f t="shared" si="704"/>
        <v>0</v>
      </c>
      <c r="S596" s="37">
        <f t="shared" si="705"/>
        <v>0</v>
      </c>
      <c r="T596" s="37">
        <f t="shared" si="706"/>
        <v>0</v>
      </c>
      <c r="U596" s="37">
        <f t="shared" si="652"/>
        <v>2018</v>
      </c>
      <c r="V596" s="37">
        <f t="shared" ref="V596:X596" si="723">U596-1</f>
        <v>2017</v>
      </c>
      <c r="W596" s="37">
        <f t="shared" si="723"/>
        <v>2016</v>
      </c>
      <c r="X596" s="37">
        <f t="shared" si="723"/>
        <v>2015</v>
      </c>
      <c r="Y596" s="39"/>
      <c r="Z596" s="62" t="e">
        <f>IFERROR(IF($B596=0,#N/A,AVERAGEIFS(INDEX(DATOS,0,$C596),INDEX(DATOS,0,$C596),"&lt;&gt;#N/D",INDEX(DATOS,0,$L$2),0,INDEX(DATOS,0,$M$2),1,INDEX(DATOS,0,$N$2),U596,INDEX(DATOS,0,$O$2),$D596)),#N/A)</f>
        <v>#N/A</v>
      </c>
      <c r="AA596" s="62" t="e">
        <f>IFERROR(IF($B596=0,#N/A,AVERAGEIFS(INDEX(DATOS,0,$C596),INDEX(DATOS,0,$C596),"&lt;&gt;#N/D",INDEX(DATOS,0,$L$2),0,INDEX(DATOS,0,$M$2),1,INDEX(DATOS,0,$N$2),V596,INDEX(DATOS,0,$O$2),$D596)),#N/A)</f>
        <v>#N/A</v>
      </c>
      <c r="AB596" s="62" t="e">
        <f>IFERROR(IF($B596=0,#N/A,AVERAGEIFS(INDEX(DATOS,0,$C596),INDEX(DATOS,0,$C596),"&lt;&gt;#N/D",INDEX(DATOS,0,$L$2),0,INDEX(DATOS,0,$M$2),1,INDEX(DATOS,0,$N$2),W596,INDEX(DATOS,0,$O$2),$D596)),#N/A)</f>
        <v>#N/A</v>
      </c>
      <c r="AC596" s="62" t="e">
        <f>IFERROR(IF($B596=0,#N/A,AVERAGEIFS(INDEX(DATOS,0,$C596),INDEX(DATOS,0,$C596),"&lt;&gt;#N/D",INDEX(DATOS,0,$L$2),0,INDEX(DATOS,0,$M$2),1,INDEX(DATOS,0,$N$2),X596,INDEX(DATOS,0,$O$2),$D596)),#N/A)</f>
        <v>#N/A</v>
      </c>
      <c r="AD596" s="33"/>
      <c r="AE596" s="40">
        <f>IFERROR(IF(ISNA(#REF!),-999,IF(I596=0,0,_xlfn.STDEV.P(#REF!)/I596*100)),-999)</f>
        <v>-999</v>
      </c>
      <c r="AF596" s="40">
        <f>IFERROR(IF(ISNA(#REF!),-999,IF(J596=0,0,_xlfn.STDEV.P(#REF!)/J596*100)),-999)</f>
        <v>-999</v>
      </c>
      <c r="AG596" s="40">
        <f>IFERROR(IF(ISNA(#REF!),-999,IF(K596=0,0,_xlfn.STDEV.P(#REF!)/K596*100)),-999)</f>
        <v>-999</v>
      </c>
      <c r="AH596" s="40">
        <f>IFERROR(IF(ISNA(#REF!),-999,IF(L596=0,0,_xlfn.STDEV.P(#REF!)/L596*100)),-999)</f>
        <v>-999</v>
      </c>
      <c r="AI596" s="40"/>
    </row>
    <row r="597" spans="1:35" x14ac:dyDescent="0.35">
      <c r="A597">
        <f t="shared" si="654"/>
        <v>191</v>
      </c>
      <c r="B597" s="35">
        <f t="array" ref="B597">IF(B596=0,0,MIN(IF(INDEX(DATOS,0,$N$2)=$U597,IF(ISNUMBER(INDEX(DATOS,0,$C597)),IF(INDEX(DATOS,0,$L$2)=0,IF(INDEX(DATOS,0,$M$2)=1,IF(ISNA(MATCH(INDEX(DATOS,0,$O$2),IF($E$7:E596=E597,$D$7:D596),0)),INDEX(DATOS,0,$K$2))))))))</f>
        <v>0</v>
      </c>
      <c r="C597" s="32">
        <f t="shared" si="655"/>
        <v>20</v>
      </c>
      <c r="D597" s="34" t="str">
        <f>IF($B597=0,"--",INDEX(DATOS,$B597,O$2))</f>
        <v>--</v>
      </c>
      <c r="E597" s="64" t="s">
        <v>1</v>
      </c>
      <c r="F597" s="36" t="str">
        <f t="shared" si="684"/>
        <v>--</v>
      </c>
      <c r="G597" s="109" t="e">
        <f>VLOOKUP($D597,LOC_UNICOS,G$2,0)</f>
        <v>#N/A</v>
      </c>
      <c r="H597" s="109" t="e">
        <f>VLOOKUP($D597,LOC_UNICOS,H$2,0)</f>
        <v>#N/A</v>
      </c>
      <c r="I597" s="38">
        <f t="array" ref="I597">IF($B597=0,-999,IF(COUNTIFS($Z597:Z597,#N/A)&gt;0,-999,AVERAGE($Z597:Z597)))</f>
        <v>-999</v>
      </c>
      <c r="J597" s="38">
        <f t="array" ref="J597">IF($B597=0,-999,IF(COUNTIFS($Z597:AA597,#N/A)&gt;0,-999,AVERAGE($Z597:AA597)))</f>
        <v>-999</v>
      </c>
      <c r="K597" s="38">
        <f t="array" ref="K597">IF($B597=0,-999,IF(COUNTIFS($Z597:AB597,#N/A)&gt;0,-999,AVERAGE($Z597:AB597)))</f>
        <v>-999</v>
      </c>
      <c r="L597" s="38">
        <f t="array" ref="L597">IF($B597=0,-999,IF(COUNTIFS($Z597:AC597,#N/A)&gt;0,-999,AVERAGE($Z597:AC597)))</f>
        <v>-999</v>
      </c>
      <c r="M597" s="38">
        <f t="shared" si="692"/>
        <v>-999</v>
      </c>
      <c r="N597" s="38">
        <f t="shared" si="714"/>
        <v>-999</v>
      </c>
      <c r="O597" s="38">
        <f t="shared" si="715"/>
        <v>-999</v>
      </c>
      <c r="P597" s="38">
        <f t="shared" si="716"/>
        <v>-999</v>
      </c>
      <c r="Q597" s="37">
        <f t="shared" si="651"/>
        <v>0</v>
      </c>
      <c r="R597" s="37">
        <f t="shared" si="704"/>
        <v>0</v>
      </c>
      <c r="S597" s="37">
        <f t="shared" si="705"/>
        <v>0</v>
      </c>
      <c r="T597" s="37">
        <f t="shared" si="706"/>
        <v>0</v>
      </c>
      <c r="U597" s="37">
        <f t="shared" si="652"/>
        <v>2018</v>
      </c>
      <c r="V597" s="37">
        <f t="shared" ref="V597:X597" si="724">U597-1</f>
        <v>2017</v>
      </c>
      <c r="W597" s="37">
        <f t="shared" si="724"/>
        <v>2016</v>
      </c>
      <c r="X597" s="37">
        <f t="shared" si="724"/>
        <v>2015</v>
      </c>
      <c r="Y597" s="39"/>
      <c r="Z597" s="62" t="e">
        <f>IFERROR(IF($B597=0,#N/A,AVERAGEIFS(INDEX(DATOS,0,$C597),INDEX(DATOS,0,$C597),"&lt;&gt;#N/D",INDEX(DATOS,0,$L$2),0,INDEX(DATOS,0,$M$2),1,INDEX(DATOS,0,$N$2),U597,INDEX(DATOS,0,$O$2),$D597)),#N/A)</f>
        <v>#N/A</v>
      </c>
      <c r="AA597" s="62" t="e">
        <f>IFERROR(IF($B597=0,#N/A,AVERAGEIFS(INDEX(DATOS,0,$C597),INDEX(DATOS,0,$C597),"&lt;&gt;#N/D",INDEX(DATOS,0,$L$2),0,INDEX(DATOS,0,$M$2),1,INDEX(DATOS,0,$N$2),V597,INDEX(DATOS,0,$O$2),$D597)),#N/A)</f>
        <v>#N/A</v>
      </c>
      <c r="AB597" s="62" t="e">
        <f>IFERROR(IF($B597=0,#N/A,AVERAGEIFS(INDEX(DATOS,0,$C597),INDEX(DATOS,0,$C597),"&lt;&gt;#N/D",INDEX(DATOS,0,$L$2),0,INDEX(DATOS,0,$M$2),1,INDEX(DATOS,0,$N$2),W597,INDEX(DATOS,0,$O$2),$D597)),#N/A)</f>
        <v>#N/A</v>
      </c>
      <c r="AC597" s="62" t="e">
        <f>IFERROR(IF($B597=0,#N/A,AVERAGEIFS(INDEX(DATOS,0,$C597),INDEX(DATOS,0,$C597),"&lt;&gt;#N/D",INDEX(DATOS,0,$L$2),0,INDEX(DATOS,0,$M$2),1,INDEX(DATOS,0,$N$2),X597,INDEX(DATOS,0,$O$2),$D597)),#N/A)</f>
        <v>#N/A</v>
      </c>
      <c r="AD597" s="33"/>
      <c r="AE597" s="40">
        <f>IFERROR(IF(ISNA(#REF!),-999,IF(I597=0,0,_xlfn.STDEV.P(#REF!)/I597*100)),-999)</f>
        <v>-999</v>
      </c>
      <c r="AF597" s="40">
        <f>IFERROR(IF(ISNA(#REF!),-999,IF(J597=0,0,_xlfn.STDEV.P(#REF!)/J597*100)),-999)</f>
        <v>-999</v>
      </c>
      <c r="AG597" s="40">
        <f>IFERROR(IF(ISNA(#REF!),-999,IF(K597=0,0,_xlfn.STDEV.P(#REF!)/K597*100)),-999)</f>
        <v>-999</v>
      </c>
      <c r="AH597" s="40">
        <f>IFERROR(IF(ISNA(#REF!),-999,IF(L597=0,0,_xlfn.STDEV.P(#REF!)/L597*100)),-999)</f>
        <v>-999</v>
      </c>
      <c r="AI597" s="40"/>
    </row>
    <row r="598" spans="1:35" x14ac:dyDescent="0.35">
      <c r="A598">
        <f t="shared" si="654"/>
        <v>192</v>
      </c>
      <c r="B598" s="35">
        <f t="array" ref="B598">IF(B597=0,0,MIN(IF(INDEX(DATOS,0,$N$2)=$U598,IF(ISNUMBER(INDEX(DATOS,0,$C598)),IF(INDEX(DATOS,0,$L$2)=0,IF(INDEX(DATOS,0,$M$2)=1,IF(ISNA(MATCH(INDEX(DATOS,0,$O$2),IF($E$7:E597=E598,$D$7:D597),0)),INDEX(DATOS,0,$K$2))))))))</f>
        <v>0</v>
      </c>
      <c r="C598" s="32">
        <f t="shared" si="655"/>
        <v>20</v>
      </c>
      <c r="D598" s="34" t="str">
        <f>IF($B598=0,"--",INDEX(DATOS,$B598,O$2))</f>
        <v>--</v>
      </c>
      <c r="E598" s="64" t="s">
        <v>1</v>
      </c>
      <c r="F598" s="36" t="str">
        <f t="shared" si="684"/>
        <v>--</v>
      </c>
      <c r="G598" s="109" t="e">
        <f>VLOOKUP($D598,LOC_UNICOS,G$2,0)</f>
        <v>#N/A</v>
      </c>
      <c r="H598" s="109" t="e">
        <f>VLOOKUP($D598,LOC_UNICOS,H$2,0)</f>
        <v>#N/A</v>
      </c>
      <c r="I598" s="38">
        <f t="array" ref="I598">IF($B598=0,-999,IF(COUNTIFS($Z598:Z598,#N/A)&gt;0,-999,AVERAGE($Z598:Z598)))</f>
        <v>-999</v>
      </c>
      <c r="J598" s="38">
        <f t="array" ref="J598">IF($B598=0,-999,IF(COUNTIFS($Z598:AA598,#N/A)&gt;0,-999,AVERAGE($Z598:AA598)))</f>
        <v>-999</v>
      </c>
      <c r="K598" s="38">
        <f t="array" ref="K598">IF($B598=0,-999,IF(COUNTIFS($Z598:AB598,#N/A)&gt;0,-999,AVERAGE($Z598:AB598)))</f>
        <v>-999</v>
      </c>
      <c r="L598" s="38">
        <f t="array" ref="L598">IF($B598=0,-999,IF(COUNTIFS($Z598:AC598,#N/A)&gt;0,-999,AVERAGE($Z598:AC598)))</f>
        <v>-999</v>
      </c>
      <c r="M598" s="38">
        <f t="shared" si="692"/>
        <v>-999</v>
      </c>
      <c r="N598" s="38">
        <f t="shared" si="714"/>
        <v>-999</v>
      </c>
      <c r="O598" s="38">
        <f t="shared" si="715"/>
        <v>-999</v>
      </c>
      <c r="P598" s="38">
        <f t="shared" si="716"/>
        <v>-999</v>
      </c>
      <c r="Q598" s="37">
        <f t="shared" si="651"/>
        <v>0</v>
      </c>
      <c r="R598" s="37">
        <f t="shared" si="704"/>
        <v>0</v>
      </c>
      <c r="S598" s="37">
        <f t="shared" si="705"/>
        <v>0</v>
      </c>
      <c r="T598" s="37">
        <f t="shared" si="706"/>
        <v>0</v>
      </c>
      <c r="U598" s="37">
        <f t="shared" si="652"/>
        <v>2018</v>
      </c>
      <c r="V598" s="37">
        <f t="shared" ref="V598:X598" si="725">U598-1</f>
        <v>2017</v>
      </c>
      <c r="W598" s="37">
        <f t="shared" si="725"/>
        <v>2016</v>
      </c>
      <c r="X598" s="37">
        <f t="shared" si="725"/>
        <v>2015</v>
      </c>
      <c r="Y598" s="39"/>
      <c r="Z598" s="62" t="e">
        <f>IFERROR(IF($B598=0,#N/A,AVERAGEIFS(INDEX(DATOS,0,$C598),INDEX(DATOS,0,$C598),"&lt;&gt;#N/D",INDEX(DATOS,0,$L$2),0,INDEX(DATOS,0,$M$2),1,INDEX(DATOS,0,$N$2),U598,INDEX(DATOS,0,$O$2),$D598)),#N/A)</f>
        <v>#N/A</v>
      </c>
      <c r="AA598" s="62" t="e">
        <f>IFERROR(IF($B598=0,#N/A,AVERAGEIFS(INDEX(DATOS,0,$C598),INDEX(DATOS,0,$C598),"&lt;&gt;#N/D",INDEX(DATOS,0,$L$2),0,INDEX(DATOS,0,$M$2),1,INDEX(DATOS,0,$N$2),V598,INDEX(DATOS,0,$O$2),$D598)),#N/A)</f>
        <v>#N/A</v>
      </c>
      <c r="AB598" s="62" t="e">
        <f>IFERROR(IF($B598=0,#N/A,AVERAGEIFS(INDEX(DATOS,0,$C598),INDEX(DATOS,0,$C598),"&lt;&gt;#N/D",INDEX(DATOS,0,$L$2),0,INDEX(DATOS,0,$M$2),1,INDEX(DATOS,0,$N$2),W598,INDEX(DATOS,0,$O$2),$D598)),#N/A)</f>
        <v>#N/A</v>
      </c>
      <c r="AC598" s="62" t="e">
        <f>IFERROR(IF($B598=0,#N/A,AVERAGEIFS(INDEX(DATOS,0,$C598),INDEX(DATOS,0,$C598),"&lt;&gt;#N/D",INDEX(DATOS,0,$L$2),0,INDEX(DATOS,0,$M$2),1,INDEX(DATOS,0,$N$2),X598,INDEX(DATOS,0,$O$2),$D598)),#N/A)</f>
        <v>#N/A</v>
      </c>
      <c r="AD598" s="33"/>
      <c r="AE598" s="40">
        <f>IFERROR(IF(ISNA(#REF!),-999,IF(I598=0,0,_xlfn.STDEV.P(#REF!)/I598*100)),-999)</f>
        <v>-999</v>
      </c>
      <c r="AF598" s="40">
        <f>IFERROR(IF(ISNA(#REF!),-999,IF(J598=0,0,_xlfn.STDEV.P(#REF!)/J598*100)),-999)</f>
        <v>-999</v>
      </c>
      <c r="AG598" s="40">
        <f>IFERROR(IF(ISNA(#REF!),-999,IF(K598=0,0,_xlfn.STDEV.P(#REF!)/K598*100)),-999)</f>
        <v>-999</v>
      </c>
      <c r="AH598" s="40">
        <f>IFERROR(IF(ISNA(#REF!),-999,IF(L598=0,0,_xlfn.STDEV.P(#REF!)/L598*100)),-999)</f>
        <v>-999</v>
      </c>
      <c r="AI598" s="40"/>
    </row>
    <row r="599" spans="1:35" x14ac:dyDescent="0.35">
      <c r="A599">
        <f t="shared" si="654"/>
        <v>193</v>
      </c>
      <c r="B599" s="35">
        <f t="array" ref="B599">IF(B598=0,0,MIN(IF(INDEX(DATOS,0,$N$2)=$U599,IF(ISNUMBER(INDEX(DATOS,0,$C599)),IF(INDEX(DATOS,0,$L$2)=0,IF(INDEX(DATOS,0,$M$2)=1,IF(ISNA(MATCH(INDEX(DATOS,0,$O$2),IF($E$7:E598=E599,$D$7:D598),0)),INDEX(DATOS,0,$K$2))))))))</f>
        <v>0</v>
      </c>
      <c r="C599" s="32">
        <f t="shared" si="655"/>
        <v>20</v>
      </c>
      <c r="D599" s="34" t="str">
        <f>IF($B599=0,"--",INDEX(DATOS,$B599,O$2))</f>
        <v>--</v>
      </c>
      <c r="E599" s="64" t="s">
        <v>1</v>
      </c>
      <c r="F599" s="36" t="str">
        <f t="shared" si="684"/>
        <v>--</v>
      </c>
      <c r="G599" s="109" t="e">
        <f>VLOOKUP($D599,LOC_UNICOS,G$2,0)</f>
        <v>#N/A</v>
      </c>
      <c r="H599" s="109" t="e">
        <f>VLOOKUP($D599,LOC_UNICOS,H$2,0)</f>
        <v>#N/A</v>
      </c>
      <c r="I599" s="38">
        <f t="array" ref="I599">IF($B599=0,-999,IF(COUNTIFS($Z599:Z599,#N/A)&gt;0,-999,AVERAGE($Z599:Z599)))</f>
        <v>-999</v>
      </c>
      <c r="J599" s="38">
        <f t="array" ref="J599">IF($B599=0,-999,IF(COUNTIFS($Z599:AA599,#N/A)&gt;0,-999,AVERAGE($Z599:AA599)))</f>
        <v>-999</v>
      </c>
      <c r="K599" s="38">
        <f t="array" ref="K599">IF($B599=0,-999,IF(COUNTIFS($Z599:AB599,#N/A)&gt;0,-999,AVERAGE($Z599:AB599)))</f>
        <v>-999</v>
      </c>
      <c r="L599" s="38">
        <f t="array" ref="L599">IF($B599=0,-999,IF(COUNTIFS($Z599:AC599,#N/A)&gt;0,-999,AVERAGE($Z599:AC599)))</f>
        <v>-999</v>
      </c>
      <c r="M599" s="38">
        <f t="shared" si="692"/>
        <v>-999</v>
      </c>
      <c r="N599" s="38">
        <f t="shared" si="714"/>
        <v>-999</v>
      </c>
      <c r="O599" s="38">
        <f t="shared" si="715"/>
        <v>-999</v>
      </c>
      <c r="P599" s="38">
        <f t="shared" si="716"/>
        <v>-999</v>
      </c>
      <c r="Q599" s="37">
        <f t="shared" si="651"/>
        <v>0</v>
      </c>
      <c r="R599" s="37">
        <f t="shared" si="704"/>
        <v>0</v>
      </c>
      <c r="S599" s="37">
        <f t="shared" si="705"/>
        <v>0</v>
      </c>
      <c r="T599" s="37">
        <f t="shared" si="706"/>
        <v>0</v>
      </c>
      <c r="U599" s="37">
        <f t="shared" si="652"/>
        <v>2018</v>
      </c>
      <c r="V599" s="37">
        <f t="shared" ref="V599:X599" si="726">U599-1</f>
        <v>2017</v>
      </c>
      <c r="W599" s="37">
        <f t="shared" si="726"/>
        <v>2016</v>
      </c>
      <c r="X599" s="37">
        <f t="shared" si="726"/>
        <v>2015</v>
      </c>
      <c r="Y599" s="39"/>
      <c r="Z599" s="62" t="e">
        <f>IFERROR(IF($B599=0,#N/A,AVERAGEIFS(INDEX(DATOS,0,$C599),INDEX(DATOS,0,$C599),"&lt;&gt;#N/D",INDEX(DATOS,0,$L$2),0,INDEX(DATOS,0,$M$2),1,INDEX(DATOS,0,$N$2),U599,INDEX(DATOS,0,$O$2),$D599)),#N/A)</f>
        <v>#N/A</v>
      </c>
      <c r="AA599" s="62" t="e">
        <f>IFERROR(IF($B599=0,#N/A,AVERAGEIFS(INDEX(DATOS,0,$C599),INDEX(DATOS,0,$C599),"&lt;&gt;#N/D",INDEX(DATOS,0,$L$2),0,INDEX(DATOS,0,$M$2),1,INDEX(DATOS,0,$N$2),V599,INDEX(DATOS,0,$O$2),$D599)),#N/A)</f>
        <v>#N/A</v>
      </c>
      <c r="AB599" s="62" t="e">
        <f>IFERROR(IF($B599=0,#N/A,AVERAGEIFS(INDEX(DATOS,0,$C599),INDEX(DATOS,0,$C599),"&lt;&gt;#N/D",INDEX(DATOS,0,$L$2),0,INDEX(DATOS,0,$M$2),1,INDEX(DATOS,0,$N$2),W599,INDEX(DATOS,0,$O$2),$D599)),#N/A)</f>
        <v>#N/A</v>
      </c>
      <c r="AC599" s="62" t="e">
        <f>IFERROR(IF($B599=0,#N/A,AVERAGEIFS(INDEX(DATOS,0,$C599),INDEX(DATOS,0,$C599),"&lt;&gt;#N/D",INDEX(DATOS,0,$L$2),0,INDEX(DATOS,0,$M$2),1,INDEX(DATOS,0,$N$2),X599,INDEX(DATOS,0,$O$2),$D599)),#N/A)</f>
        <v>#N/A</v>
      </c>
      <c r="AD599" s="33"/>
      <c r="AE599" s="40">
        <f>IFERROR(IF(ISNA(#REF!),-999,IF(I599=0,0,_xlfn.STDEV.P(#REF!)/I599*100)),-999)</f>
        <v>-999</v>
      </c>
      <c r="AF599" s="40">
        <f>IFERROR(IF(ISNA(#REF!),-999,IF(J599=0,0,_xlfn.STDEV.P(#REF!)/J599*100)),-999)</f>
        <v>-999</v>
      </c>
      <c r="AG599" s="40">
        <f>IFERROR(IF(ISNA(#REF!),-999,IF(K599=0,0,_xlfn.STDEV.P(#REF!)/K599*100)),-999)</f>
        <v>-999</v>
      </c>
      <c r="AH599" s="40">
        <f>IFERROR(IF(ISNA(#REF!),-999,IF(L599=0,0,_xlfn.STDEV.P(#REF!)/L599*100)),-999)</f>
        <v>-999</v>
      </c>
      <c r="AI599" s="40"/>
    </row>
    <row r="600" spans="1:35" x14ac:dyDescent="0.35">
      <c r="A600">
        <f t="shared" si="654"/>
        <v>194</v>
      </c>
      <c r="B600" s="35">
        <f t="array" ref="B600">IF(B599=0,0,MIN(IF(INDEX(DATOS,0,$N$2)=$U600,IF(ISNUMBER(INDEX(DATOS,0,$C600)),IF(INDEX(DATOS,0,$L$2)=0,IF(INDEX(DATOS,0,$M$2)=1,IF(ISNA(MATCH(INDEX(DATOS,0,$O$2),IF($E$7:E599=E600,$D$7:D599),0)),INDEX(DATOS,0,$K$2))))))))</f>
        <v>0</v>
      </c>
      <c r="C600" s="32">
        <f t="shared" si="655"/>
        <v>20</v>
      </c>
      <c r="D600" s="34" t="str">
        <f>IF($B600=0,"--",INDEX(DATOS,$B600,O$2))</f>
        <v>--</v>
      </c>
      <c r="E600" s="64" t="s">
        <v>1</v>
      </c>
      <c r="F600" s="36" t="str">
        <f t="shared" si="684"/>
        <v>--</v>
      </c>
      <c r="G600" s="109" t="e">
        <f>VLOOKUP($D600,LOC_UNICOS,G$2,0)</f>
        <v>#N/A</v>
      </c>
      <c r="H600" s="109" t="e">
        <f>VLOOKUP($D600,LOC_UNICOS,H$2,0)</f>
        <v>#N/A</v>
      </c>
      <c r="I600" s="38">
        <f t="array" ref="I600">IF($B600=0,-999,IF(COUNTIFS($Z600:Z600,#N/A)&gt;0,-999,AVERAGE($Z600:Z600)))</f>
        <v>-999</v>
      </c>
      <c r="J600" s="38">
        <f t="array" ref="J600">IF($B600=0,-999,IF(COUNTIFS($Z600:AA600,#N/A)&gt;0,-999,AVERAGE($Z600:AA600)))</f>
        <v>-999</v>
      </c>
      <c r="K600" s="38">
        <f t="array" ref="K600">IF($B600=0,-999,IF(COUNTIFS($Z600:AB600,#N/A)&gt;0,-999,AVERAGE($Z600:AB600)))</f>
        <v>-999</v>
      </c>
      <c r="L600" s="38">
        <f t="array" ref="L600">IF($B600=0,-999,IF(COUNTIFS($Z600:AC600,#N/A)&gt;0,-999,AVERAGE($Z600:AC600)))</f>
        <v>-999</v>
      </c>
      <c r="M600" s="38">
        <f t="shared" si="692"/>
        <v>-999</v>
      </c>
      <c r="N600" s="38">
        <f t="shared" si="714"/>
        <v>-999</v>
      </c>
      <c r="O600" s="38">
        <f t="shared" si="715"/>
        <v>-999</v>
      </c>
      <c r="P600" s="38">
        <f t="shared" si="716"/>
        <v>-999</v>
      </c>
      <c r="Q600" s="37">
        <f t="shared" ref="Q600:Q606" si="727">IF($B600=0,0,IF(I600=-999,0,IF($D600="--",0,1)))</f>
        <v>0</v>
      </c>
      <c r="R600" s="37">
        <f t="shared" si="704"/>
        <v>0</v>
      </c>
      <c r="S600" s="37">
        <f t="shared" si="705"/>
        <v>0</v>
      </c>
      <c r="T600" s="37">
        <f t="shared" si="706"/>
        <v>0</v>
      </c>
      <c r="U600" s="37">
        <f t="shared" ref="U600:U606" si="728">$B$1</f>
        <v>2018</v>
      </c>
      <c r="V600" s="37">
        <f t="shared" ref="V600:X600" si="729">U600-1</f>
        <v>2017</v>
      </c>
      <c r="W600" s="37">
        <f t="shared" si="729"/>
        <v>2016</v>
      </c>
      <c r="X600" s="37">
        <f t="shared" si="729"/>
        <v>2015</v>
      </c>
      <c r="Y600" s="39"/>
      <c r="Z600" s="62" t="e">
        <f>IFERROR(IF($B600=0,#N/A,AVERAGEIFS(INDEX(DATOS,0,$C600),INDEX(DATOS,0,$C600),"&lt;&gt;#N/D",INDEX(DATOS,0,$L$2),0,INDEX(DATOS,0,$M$2),1,INDEX(DATOS,0,$N$2),U600,INDEX(DATOS,0,$O$2),$D600)),#N/A)</f>
        <v>#N/A</v>
      </c>
      <c r="AA600" s="62" t="e">
        <f>IFERROR(IF($B600=0,#N/A,AVERAGEIFS(INDEX(DATOS,0,$C600),INDEX(DATOS,0,$C600),"&lt;&gt;#N/D",INDEX(DATOS,0,$L$2),0,INDEX(DATOS,0,$M$2),1,INDEX(DATOS,0,$N$2),V600,INDEX(DATOS,0,$O$2),$D600)),#N/A)</f>
        <v>#N/A</v>
      </c>
      <c r="AB600" s="62" t="e">
        <f>IFERROR(IF($B600=0,#N/A,AVERAGEIFS(INDEX(DATOS,0,$C600),INDEX(DATOS,0,$C600),"&lt;&gt;#N/D",INDEX(DATOS,0,$L$2),0,INDEX(DATOS,0,$M$2),1,INDEX(DATOS,0,$N$2),W600,INDEX(DATOS,0,$O$2),$D600)),#N/A)</f>
        <v>#N/A</v>
      </c>
      <c r="AC600" s="62" t="e">
        <f>IFERROR(IF($B600=0,#N/A,AVERAGEIFS(INDEX(DATOS,0,$C600),INDEX(DATOS,0,$C600),"&lt;&gt;#N/D",INDEX(DATOS,0,$L$2),0,INDEX(DATOS,0,$M$2),1,INDEX(DATOS,0,$N$2),X600,INDEX(DATOS,0,$O$2),$D600)),#N/A)</f>
        <v>#N/A</v>
      </c>
      <c r="AD600" s="33"/>
      <c r="AE600" s="40">
        <f>IFERROR(IF(ISNA(#REF!),-999,IF(I600=0,0,_xlfn.STDEV.P(#REF!)/I600*100)),-999)</f>
        <v>-999</v>
      </c>
      <c r="AF600" s="40">
        <f>IFERROR(IF(ISNA(#REF!),-999,IF(J600=0,0,_xlfn.STDEV.P(#REF!)/J600*100)),-999)</f>
        <v>-999</v>
      </c>
      <c r="AG600" s="40">
        <f>IFERROR(IF(ISNA(#REF!),-999,IF(K600=0,0,_xlfn.STDEV.P(#REF!)/K600*100)),-999)</f>
        <v>-999</v>
      </c>
      <c r="AH600" s="40">
        <f>IFERROR(IF(ISNA(#REF!),-999,IF(L600=0,0,_xlfn.STDEV.P(#REF!)/L600*100)),-999)</f>
        <v>-999</v>
      </c>
      <c r="AI600" s="40"/>
    </row>
    <row r="601" spans="1:35" x14ac:dyDescent="0.35">
      <c r="A601">
        <f t="shared" ref="A601:A606" si="730">A600+1</f>
        <v>195</v>
      </c>
      <c r="B601" s="35">
        <f t="array" ref="B601">IF(B600=0,0,MIN(IF(INDEX(DATOS,0,$N$2)=$U601,IF(ISNUMBER(INDEX(DATOS,0,$C601)),IF(INDEX(DATOS,0,$L$2)=0,IF(INDEX(DATOS,0,$M$2)=1,IF(ISNA(MATCH(INDEX(DATOS,0,$O$2),IF($E$7:E600=E601,$D$7:D600),0)),INDEX(DATOS,0,$K$2))))))))</f>
        <v>0</v>
      </c>
      <c r="C601" s="32">
        <f t="shared" ref="C601:C606" si="731">MATCH(E601,INDEX(DATOS,1,),0)</f>
        <v>20</v>
      </c>
      <c r="D601" s="34" t="str">
        <f>IF($B601=0,"--",INDEX(DATOS,$B601,O$2))</f>
        <v>--</v>
      </c>
      <c r="E601" s="64" t="s">
        <v>1</v>
      </c>
      <c r="F601" s="36" t="str">
        <f t="shared" si="684"/>
        <v>--</v>
      </c>
      <c r="G601" s="109" t="e">
        <f>VLOOKUP($D601,LOC_UNICOS,G$2,0)</f>
        <v>#N/A</v>
      </c>
      <c r="H601" s="109" t="e">
        <f>VLOOKUP($D601,LOC_UNICOS,H$2,0)</f>
        <v>#N/A</v>
      </c>
      <c r="I601" s="38">
        <f t="array" ref="I601">IF($B601=0,-999,IF(COUNTIFS($Z601:Z601,#N/A)&gt;0,-999,AVERAGE($Z601:Z601)))</f>
        <v>-999</v>
      </c>
      <c r="J601" s="38">
        <f t="array" ref="J601">IF($B601=0,-999,IF(COUNTIFS($Z601:AA601,#N/A)&gt;0,-999,AVERAGE($Z601:AA601)))</f>
        <v>-999</v>
      </c>
      <c r="K601" s="38">
        <f t="array" ref="K601">IF($B601=0,-999,IF(COUNTIFS($Z601:AB601,#N/A)&gt;0,-999,AVERAGE($Z601:AB601)))</f>
        <v>-999</v>
      </c>
      <c r="L601" s="38">
        <f t="array" ref="L601">IF($B601=0,-999,IF(COUNTIFS($Z601:AC601,#N/A)&gt;0,-999,AVERAGE($Z601:AC601)))</f>
        <v>-999</v>
      </c>
      <c r="M601" s="38">
        <f t="shared" si="692"/>
        <v>-999</v>
      </c>
      <c r="N601" s="38">
        <f t="shared" si="714"/>
        <v>-999</v>
      </c>
      <c r="O601" s="38">
        <f t="shared" si="715"/>
        <v>-999</v>
      </c>
      <c r="P601" s="38">
        <f t="shared" si="716"/>
        <v>-999</v>
      </c>
      <c r="Q601" s="37">
        <f t="shared" si="727"/>
        <v>0</v>
      </c>
      <c r="R601" s="37">
        <f t="shared" si="704"/>
        <v>0</v>
      </c>
      <c r="S601" s="37">
        <f t="shared" si="705"/>
        <v>0</v>
      </c>
      <c r="T601" s="37">
        <f t="shared" si="706"/>
        <v>0</v>
      </c>
      <c r="U601" s="37">
        <f t="shared" si="728"/>
        <v>2018</v>
      </c>
      <c r="V601" s="37">
        <f t="shared" ref="V601:X601" si="732">U601-1</f>
        <v>2017</v>
      </c>
      <c r="W601" s="37">
        <f t="shared" si="732"/>
        <v>2016</v>
      </c>
      <c r="X601" s="37">
        <f t="shared" si="732"/>
        <v>2015</v>
      </c>
      <c r="Y601" s="39"/>
      <c r="Z601" s="62" t="e">
        <f>IFERROR(IF($B601=0,#N/A,AVERAGEIFS(INDEX(DATOS,0,$C601),INDEX(DATOS,0,$C601),"&lt;&gt;#N/D",INDEX(DATOS,0,$L$2),0,INDEX(DATOS,0,$M$2),1,INDEX(DATOS,0,$N$2),U601,INDEX(DATOS,0,$O$2),$D601)),#N/A)</f>
        <v>#N/A</v>
      </c>
      <c r="AA601" s="62" t="e">
        <f>IFERROR(IF($B601=0,#N/A,AVERAGEIFS(INDEX(DATOS,0,$C601),INDEX(DATOS,0,$C601),"&lt;&gt;#N/D",INDEX(DATOS,0,$L$2),0,INDEX(DATOS,0,$M$2),1,INDEX(DATOS,0,$N$2),V601,INDEX(DATOS,0,$O$2),$D601)),#N/A)</f>
        <v>#N/A</v>
      </c>
      <c r="AB601" s="62" t="e">
        <f>IFERROR(IF($B601=0,#N/A,AVERAGEIFS(INDEX(DATOS,0,$C601),INDEX(DATOS,0,$C601),"&lt;&gt;#N/D",INDEX(DATOS,0,$L$2),0,INDEX(DATOS,0,$M$2),1,INDEX(DATOS,0,$N$2),W601,INDEX(DATOS,0,$O$2),$D601)),#N/A)</f>
        <v>#N/A</v>
      </c>
      <c r="AC601" s="62" t="e">
        <f>IFERROR(IF($B601=0,#N/A,AVERAGEIFS(INDEX(DATOS,0,$C601),INDEX(DATOS,0,$C601),"&lt;&gt;#N/D",INDEX(DATOS,0,$L$2),0,INDEX(DATOS,0,$M$2),1,INDEX(DATOS,0,$N$2),X601,INDEX(DATOS,0,$O$2),$D601)),#N/A)</f>
        <v>#N/A</v>
      </c>
      <c r="AD601" s="33"/>
      <c r="AE601" s="40">
        <f>IFERROR(IF(ISNA(#REF!),-999,IF(I601=0,0,_xlfn.STDEV.P(#REF!)/I601*100)),-999)</f>
        <v>-999</v>
      </c>
      <c r="AF601" s="40">
        <f>IFERROR(IF(ISNA(#REF!),-999,IF(J601=0,0,_xlfn.STDEV.P(#REF!)/J601*100)),-999)</f>
        <v>-999</v>
      </c>
      <c r="AG601" s="40">
        <f>IFERROR(IF(ISNA(#REF!),-999,IF(K601=0,0,_xlfn.STDEV.P(#REF!)/K601*100)),-999)</f>
        <v>-999</v>
      </c>
      <c r="AH601" s="40">
        <f>IFERROR(IF(ISNA(#REF!),-999,IF(L601=0,0,_xlfn.STDEV.P(#REF!)/L601*100)),-999)</f>
        <v>-999</v>
      </c>
      <c r="AI601" s="40"/>
    </row>
    <row r="602" spans="1:35" x14ac:dyDescent="0.35">
      <c r="A602">
        <f t="shared" si="730"/>
        <v>196</v>
      </c>
      <c r="B602" s="35">
        <f t="array" ref="B602">IF(B601=0,0,MIN(IF(INDEX(DATOS,0,$N$2)=$U602,IF(ISNUMBER(INDEX(DATOS,0,$C602)),IF(INDEX(DATOS,0,$L$2)=0,IF(INDEX(DATOS,0,$M$2)=1,IF(ISNA(MATCH(INDEX(DATOS,0,$O$2),IF($E$7:E601=E602,$D$7:D601),0)),INDEX(DATOS,0,$K$2))))))))</f>
        <v>0</v>
      </c>
      <c r="C602" s="32">
        <f t="shared" si="731"/>
        <v>20</v>
      </c>
      <c r="D602" s="34" t="str">
        <f>IF($B602=0,"--",INDEX(DATOS,$B602,O$2))</f>
        <v>--</v>
      </c>
      <c r="E602" s="64" t="s">
        <v>1</v>
      </c>
      <c r="F602" s="36" t="str">
        <f t="shared" si="684"/>
        <v>--</v>
      </c>
      <c r="G602" s="109" t="e">
        <f>VLOOKUP($D602,LOC_UNICOS,G$2,0)</f>
        <v>#N/A</v>
      </c>
      <c r="H602" s="109" t="e">
        <f>VLOOKUP($D602,LOC_UNICOS,H$2,0)</f>
        <v>#N/A</v>
      </c>
      <c r="I602" s="38">
        <f t="array" ref="I602">IF($B602=0,-999,IF(COUNTIFS($Z602:Z602,#N/A)&gt;0,-999,AVERAGE($Z602:Z602)))</f>
        <v>-999</v>
      </c>
      <c r="J602" s="38">
        <f t="array" ref="J602">IF($B602=0,-999,IF(COUNTIFS($Z602:AA602,#N/A)&gt;0,-999,AVERAGE($Z602:AA602)))</f>
        <v>-999</v>
      </c>
      <c r="K602" s="38">
        <f t="array" ref="K602">IF($B602=0,-999,IF(COUNTIFS($Z602:AB602,#N/A)&gt;0,-999,AVERAGE($Z602:AB602)))</f>
        <v>-999</v>
      </c>
      <c r="L602" s="38">
        <f t="array" ref="L602">IF($B602=0,-999,IF(COUNTIFS($Z602:AC602,#N/A)&gt;0,-999,AVERAGE($Z602:AC602)))</f>
        <v>-999</v>
      </c>
      <c r="M602" s="38">
        <f t="shared" si="692"/>
        <v>-999</v>
      </c>
      <c r="N602" s="38">
        <f t="shared" si="714"/>
        <v>-999</v>
      </c>
      <c r="O602" s="38">
        <f t="shared" si="715"/>
        <v>-999</v>
      </c>
      <c r="P602" s="38">
        <f t="shared" si="716"/>
        <v>-999</v>
      </c>
      <c r="Q602" s="37">
        <f t="shared" si="727"/>
        <v>0</v>
      </c>
      <c r="R602" s="37">
        <f t="shared" si="704"/>
        <v>0</v>
      </c>
      <c r="S602" s="37">
        <f t="shared" si="705"/>
        <v>0</v>
      </c>
      <c r="T602" s="37">
        <f t="shared" si="706"/>
        <v>0</v>
      </c>
      <c r="U602" s="37">
        <f t="shared" si="728"/>
        <v>2018</v>
      </c>
      <c r="V602" s="37">
        <f t="shared" ref="V602:X602" si="733">U602-1</f>
        <v>2017</v>
      </c>
      <c r="W602" s="37">
        <f t="shared" si="733"/>
        <v>2016</v>
      </c>
      <c r="X602" s="37">
        <f t="shared" si="733"/>
        <v>2015</v>
      </c>
      <c r="Y602" s="39"/>
      <c r="Z602" s="62" t="e">
        <f>IFERROR(IF($B602=0,#N/A,AVERAGEIFS(INDEX(DATOS,0,$C602),INDEX(DATOS,0,$C602),"&lt;&gt;#N/D",INDEX(DATOS,0,$L$2),0,INDEX(DATOS,0,$M$2),1,INDEX(DATOS,0,$N$2),U602,INDEX(DATOS,0,$O$2),$D602)),#N/A)</f>
        <v>#N/A</v>
      </c>
      <c r="AA602" s="62" t="e">
        <f>IFERROR(IF($B602=0,#N/A,AVERAGEIFS(INDEX(DATOS,0,$C602),INDEX(DATOS,0,$C602),"&lt;&gt;#N/D",INDEX(DATOS,0,$L$2),0,INDEX(DATOS,0,$M$2),1,INDEX(DATOS,0,$N$2),V602,INDEX(DATOS,0,$O$2),$D602)),#N/A)</f>
        <v>#N/A</v>
      </c>
      <c r="AB602" s="62" t="e">
        <f>IFERROR(IF($B602=0,#N/A,AVERAGEIFS(INDEX(DATOS,0,$C602),INDEX(DATOS,0,$C602),"&lt;&gt;#N/D",INDEX(DATOS,0,$L$2),0,INDEX(DATOS,0,$M$2),1,INDEX(DATOS,0,$N$2),W602,INDEX(DATOS,0,$O$2),$D602)),#N/A)</f>
        <v>#N/A</v>
      </c>
      <c r="AC602" s="62" t="e">
        <f>IFERROR(IF($B602=0,#N/A,AVERAGEIFS(INDEX(DATOS,0,$C602),INDEX(DATOS,0,$C602),"&lt;&gt;#N/D",INDEX(DATOS,0,$L$2),0,INDEX(DATOS,0,$M$2),1,INDEX(DATOS,0,$N$2),X602,INDEX(DATOS,0,$O$2),$D602)),#N/A)</f>
        <v>#N/A</v>
      </c>
      <c r="AD602" s="33"/>
      <c r="AE602" s="40">
        <f>IFERROR(IF(ISNA(#REF!),-999,IF(I602=0,0,_xlfn.STDEV.P(#REF!)/I602*100)),-999)</f>
        <v>-999</v>
      </c>
      <c r="AF602" s="40">
        <f>IFERROR(IF(ISNA(#REF!),-999,IF(J602=0,0,_xlfn.STDEV.P(#REF!)/J602*100)),-999)</f>
        <v>-999</v>
      </c>
      <c r="AG602" s="40">
        <f>IFERROR(IF(ISNA(#REF!),-999,IF(K602=0,0,_xlfn.STDEV.P(#REF!)/K602*100)),-999)</f>
        <v>-999</v>
      </c>
      <c r="AH602" s="40">
        <f>IFERROR(IF(ISNA(#REF!),-999,IF(L602=0,0,_xlfn.STDEV.P(#REF!)/L602*100)),-999)</f>
        <v>-999</v>
      </c>
      <c r="AI602" s="40"/>
    </row>
    <row r="603" spans="1:35" x14ac:dyDescent="0.35">
      <c r="A603">
        <f t="shared" si="730"/>
        <v>197</v>
      </c>
      <c r="B603" s="35">
        <f t="array" ref="B603">IF(B602=0,0,MIN(IF(INDEX(DATOS,0,$N$2)=$U603,IF(ISNUMBER(INDEX(DATOS,0,$C603)),IF(INDEX(DATOS,0,$L$2)=0,IF(INDEX(DATOS,0,$M$2)=1,IF(ISNA(MATCH(INDEX(DATOS,0,$O$2),IF($E$7:E602=E603,$D$7:D602),0)),INDEX(DATOS,0,$K$2))))))))</f>
        <v>0</v>
      </c>
      <c r="C603" s="32">
        <f t="shared" si="731"/>
        <v>20</v>
      </c>
      <c r="D603" s="34" t="str">
        <f>IF($B603=0,"--",INDEX(DATOS,$B603,O$2))</f>
        <v>--</v>
      </c>
      <c r="E603" s="64" t="s">
        <v>1</v>
      </c>
      <c r="F603" s="36" t="str">
        <f t="shared" si="684"/>
        <v>--</v>
      </c>
      <c r="G603" s="109" t="e">
        <f>VLOOKUP($D603,LOC_UNICOS,G$2,0)</f>
        <v>#N/A</v>
      </c>
      <c r="H603" s="109" t="e">
        <f>VLOOKUP($D603,LOC_UNICOS,H$2,0)</f>
        <v>#N/A</v>
      </c>
      <c r="I603" s="38">
        <f t="array" ref="I603">IF($B603=0,-999,IF(COUNTIFS($Z603:Z603,#N/A)&gt;0,-999,AVERAGE($Z603:Z603)))</f>
        <v>-999</v>
      </c>
      <c r="J603" s="38">
        <f t="array" ref="J603">IF($B603=0,-999,IF(COUNTIFS($Z603:AA603,#N/A)&gt;0,-999,AVERAGE($Z603:AA603)))</f>
        <v>-999</v>
      </c>
      <c r="K603" s="38">
        <f t="array" ref="K603">IF($B603=0,-999,IF(COUNTIFS($Z603:AB603,#N/A)&gt;0,-999,AVERAGE($Z603:AB603)))</f>
        <v>-999</v>
      </c>
      <c r="L603" s="38">
        <f t="array" ref="L603">IF($B603=0,-999,IF(COUNTIFS($Z603:AC603,#N/A)&gt;0,-999,AVERAGE($Z603:AC603)))</f>
        <v>-999</v>
      </c>
      <c r="M603" s="38">
        <f t="shared" si="692"/>
        <v>-999</v>
      </c>
      <c r="N603" s="38">
        <f t="shared" si="714"/>
        <v>-999</v>
      </c>
      <c r="O603" s="38">
        <f t="shared" si="715"/>
        <v>-999</v>
      </c>
      <c r="P603" s="38">
        <f t="shared" si="716"/>
        <v>-999</v>
      </c>
      <c r="Q603" s="37">
        <f t="shared" si="727"/>
        <v>0</v>
      </c>
      <c r="R603" s="37">
        <f t="shared" si="704"/>
        <v>0</v>
      </c>
      <c r="S603" s="37">
        <f t="shared" si="705"/>
        <v>0</v>
      </c>
      <c r="T603" s="37">
        <f t="shared" si="706"/>
        <v>0</v>
      </c>
      <c r="U603" s="37">
        <f t="shared" si="728"/>
        <v>2018</v>
      </c>
      <c r="V603" s="37">
        <f t="shared" ref="V603:X603" si="734">U603-1</f>
        <v>2017</v>
      </c>
      <c r="W603" s="37">
        <f t="shared" si="734"/>
        <v>2016</v>
      </c>
      <c r="X603" s="37">
        <f t="shared" si="734"/>
        <v>2015</v>
      </c>
      <c r="Y603" s="39"/>
      <c r="Z603" s="62" t="e">
        <f>IFERROR(IF($B603=0,#N/A,AVERAGEIFS(INDEX(DATOS,0,$C603),INDEX(DATOS,0,$C603),"&lt;&gt;#N/D",INDEX(DATOS,0,$L$2),0,INDEX(DATOS,0,$M$2),1,INDEX(DATOS,0,$N$2),U603,INDEX(DATOS,0,$O$2),$D603)),#N/A)</f>
        <v>#N/A</v>
      </c>
      <c r="AA603" s="62" t="e">
        <f>IFERROR(IF($B603=0,#N/A,AVERAGEIFS(INDEX(DATOS,0,$C603),INDEX(DATOS,0,$C603),"&lt;&gt;#N/D",INDEX(DATOS,0,$L$2),0,INDEX(DATOS,0,$M$2),1,INDEX(DATOS,0,$N$2),V603,INDEX(DATOS,0,$O$2),$D603)),#N/A)</f>
        <v>#N/A</v>
      </c>
      <c r="AB603" s="62" t="e">
        <f>IFERROR(IF($B603=0,#N/A,AVERAGEIFS(INDEX(DATOS,0,$C603),INDEX(DATOS,0,$C603),"&lt;&gt;#N/D",INDEX(DATOS,0,$L$2),0,INDEX(DATOS,0,$M$2),1,INDEX(DATOS,0,$N$2),W603,INDEX(DATOS,0,$O$2),$D603)),#N/A)</f>
        <v>#N/A</v>
      </c>
      <c r="AC603" s="62" t="e">
        <f>IFERROR(IF($B603=0,#N/A,AVERAGEIFS(INDEX(DATOS,0,$C603),INDEX(DATOS,0,$C603),"&lt;&gt;#N/D",INDEX(DATOS,0,$L$2),0,INDEX(DATOS,0,$M$2),1,INDEX(DATOS,0,$N$2),X603,INDEX(DATOS,0,$O$2),$D603)),#N/A)</f>
        <v>#N/A</v>
      </c>
      <c r="AD603" s="33"/>
      <c r="AE603" s="40">
        <f>IFERROR(IF(ISNA(#REF!),-999,IF(I603=0,0,_xlfn.STDEV.P(#REF!)/I603*100)),-999)</f>
        <v>-999</v>
      </c>
      <c r="AF603" s="40">
        <f>IFERROR(IF(ISNA(#REF!),-999,IF(J603=0,0,_xlfn.STDEV.P(#REF!)/J603*100)),-999)</f>
        <v>-999</v>
      </c>
      <c r="AG603" s="40">
        <f>IFERROR(IF(ISNA(#REF!),-999,IF(K603=0,0,_xlfn.STDEV.P(#REF!)/K603*100)),-999)</f>
        <v>-999</v>
      </c>
      <c r="AH603" s="40">
        <f>IFERROR(IF(ISNA(#REF!),-999,IF(L603=0,0,_xlfn.STDEV.P(#REF!)/L603*100)),-999)</f>
        <v>-999</v>
      </c>
      <c r="AI603" s="40"/>
    </row>
    <row r="604" spans="1:35" x14ac:dyDescent="0.35">
      <c r="A604">
        <f t="shared" si="730"/>
        <v>198</v>
      </c>
      <c r="B604" s="35">
        <f t="array" ref="B604">IF(B603=0,0,MIN(IF(INDEX(DATOS,0,$N$2)=$U604,IF(ISNUMBER(INDEX(DATOS,0,$C604)),IF(INDEX(DATOS,0,$L$2)=0,IF(INDEX(DATOS,0,$M$2)=1,IF(ISNA(MATCH(INDEX(DATOS,0,$O$2),IF($E$7:E603=E604,$D$7:D603),0)),INDEX(DATOS,0,$K$2))))))))</f>
        <v>0</v>
      </c>
      <c r="C604" s="32">
        <f t="shared" si="731"/>
        <v>20</v>
      </c>
      <c r="D604" s="34" t="str">
        <f>IF($B604=0,"--",INDEX(DATOS,$B604,O$2))</f>
        <v>--</v>
      </c>
      <c r="E604" s="64" t="s">
        <v>1</v>
      </c>
      <c r="F604" s="36" t="str">
        <f t="shared" si="684"/>
        <v>--</v>
      </c>
      <c r="G604" s="109" t="e">
        <f>VLOOKUP($D604,LOC_UNICOS,G$2,0)</f>
        <v>#N/A</v>
      </c>
      <c r="H604" s="109" t="e">
        <f>VLOOKUP($D604,LOC_UNICOS,H$2,0)</f>
        <v>#N/A</v>
      </c>
      <c r="I604" s="38">
        <f t="array" ref="I604">IF($B604=0,-999,IF(COUNTIFS($Z604:Z604,#N/A)&gt;0,-999,AVERAGE($Z604:Z604)))</f>
        <v>-999</v>
      </c>
      <c r="J604" s="38">
        <f t="array" ref="J604">IF($B604=0,-999,IF(COUNTIFS($Z604:AA604,#N/A)&gt;0,-999,AVERAGE($Z604:AA604)))</f>
        <v>-999</v>
      </c>
      <c r="K604" s="38">
        <f t="array" ref="K604">IF($B604=0,-999,IF(COUNTIFS($Z604:AB604,#N/A)&gt;0,-999,AVERAGE($Z604:AB604)))</f>
        <v>-999</v>
      </c>
      <c r="L604" s="38">
        <f t="array" ref="L604">IF($B604=0,-999,IF(COUNTIFS($Z604:AC604,#N/A)&gt;0,-999,AVERAGE($Z604:AC604)))</f>
        <v>-999</v>
      </c>
      <c r="M604" s="38">
        <f t="shared" si="692"/>
        <v>-999</v>
      </c>
      <c r="N604" s="38">
        <f t="shared" si="714"/>
        <v>-999</v>
      </c>
      <c r="O604" s="38">
        <f t="shared" si="715"/>
        <v>-999</v>
      </c>
      <c r="P604" s="38">
        <f t="shared" si="716"/>
        <v>-999</v>
      </c>
      <c r="Q604" s="37">
        <f t="shared" si="727"/>
        <v>0</v>
      </c>
      <c r="R604" s="37">
        <f t="shared" si="704"/>
        <v>0</v>
      </c>
      <c r="S604" s="37">
        <f t="shared" si="705"/>
        <v>0</v>
      </c>
      <c r="T604" s="37">
        <f t="shared" si="706"/>
        <v>0</v>
      </c>
      <c r="U604" s="37">
        <f t="shared" si="728"/>
        <v>2018</v>
      </c>
      <c r="V604" s="37">
        <f t="shared" ref="V604:X604" si="735">U604-1</f>
        <v>2017</v>
      </c>
      <c r="W604" s="37">
        <f t="shared" si="735"/>
        <v>2016</v>
      </c>
      <c r="X604" s="37">
        <f t="shared" si="735"/>
        <v>2015</v>
      </c>
      <c r="Y604" s="39"/>
      <c r="Z604" s="62" t="e">
        <f>IFERROR(IF($B604=0,#N/A,AVERAGEIFS(INDEX(DATOS,0,$C604),INDEX(DATOS,0,$C604),"&lt;&gt;#N/D",INDEX(DATOS,0,$L$2),0,INDEX(DATOS,0,$M$2),1,INDEX(DATOS,0,$N$2),U604,INDEX(DATOS,0,$O$2),$D604)),#N/A)</f>
        <v>#N/A</v>
      </c>
      <c r="AA604" s="62" t="e">
        <f>IFERROR(IF($B604=0,#N/A,AVERAGEIFS(INDEX(DATOS,0,$C604),INDEX(DATOS,0,$C604),"&lt;&gt;#N/D",INDEX(DATOS,0,$L$2),0,INDEX(DATOS,0,$M$2),1,INDEX(DATOS,0,$N$2),V604,INDEX(DATOS,0,$O$2),$D604)),#N/A)</f>
        <v>#N/A</v>
      </c>
      <c r="AB604" s="62" t="e">
        <f>IFERROR(IF($B604=0,#N/A,AVERAGEIFS(INDEX(DATOS,0,$C604),INDEX(DATOS,0,$C604),"&lt;&gt;#N/D",INDEX(DATOS,0,$L$2),0,INDEX(DATOS,0,$M$2),1,INDEX(DATOS,0,$N$2),W604,INDEX(DATOS,0,$O$2),$D604)),#N/A)</f>
        <v>#N/A</v>
      </c>
      <c r="AC604" s="62" t="e">
        <f>IFERROR(IF($B604=0,#N/A,AVERAGEIFS(INDEX(DATOS,0,$C604),INDEX(DATOS,0,$C604),"&lt;&gt;#N/D",INDEX(DATOS,0,$L$2),0,INDEX(DATOS,0,$M$2),1,INDEX(DATOS,0,$N$2),X604,INDEX(DATOS,0,$O$2),$D604)),#N/A)</f>
        <v>#N/A</v>
      </c>
      <c r="AD604" s="33"/>
      <c r="AE604" s="40">
        <f>IFERROR(IF(ISNA(#REF!),-999,IF(I604=0,0,_xlfn.STDEV.P(#REF!)/I604*100)),-999)</f>
        <v>-999</v>
      </c>
      <c r="AF604" s="40">
        <f>IFERROR(IF(ISNA(#REF!),-999,IF(J604=0,0,_xlfn.STDEV.P(#REF!)/J604*100)),-999)</f>
        <v>-999</v>
      </c>
      <c r="AG604" s="40">
        <f>IFERROR(IF(ISNA(#REF!),-999,IF(K604=0,0,_xlfn.STDEV.P(#REF!)/K604*100)),-999)</f>
        <v>-999</v>
      </c>
      <c r="AH604" s="40">
        <f>IFERROR(IF(ISNA(#REF!),-999,IF(L604=0,0,_xlfn.STDEV.P(#REF!)/L604*100)),-999)</f>
        <v>-999</v>
      </c>
      <c r="AI604" s="40"/>
    </row>
    <row r="605" spans="1:35" x14ac:dyDescent="0.35">
      <c r="A605">
        <f t="shared" si="730"/>
        <v>199</v>
      </c>
      <c r="B605" s="35">
        <f t="array" ref="B605">IF(B604=0,0,MIN(IF(INDEX(DATOS,0,$N$2)=$U605,IF(ISNUMBER(INDEX(DATOS,0,$C605)),IF(INDEX(DATOS,0,$L$2)=0,IF(INDEX(DATOS,0,$M$2)=1,IF(ISNA(MATCH(INDEX(DATOS,0,$O$2),IF($E$7:E604=E605,$D$7:D604),0)),INDEX(DATOS,0,$K$2))))))))</f>
        <v>0</v>
      </c>
      <c r="C605" s="32">
        <f t="shared" si="731"/>
        <v>20</v>
      </c>
      <c r="D605" s="34" t="str">
        <f>IF($B605=0,"--",INDEX(DATOS,$B605,O$2))</f>
        <v>--</v>
      </c>
      <c r="E605" s="64" t="s">
        <v>1</v>
      </c>
      <c r="F605" s="36" t="str">
        <f t="shared" si="684"/>
        <v>--</v>
      </c>
      <c r="G605" s="109" t="e">
        <f>VLOOKUP($D605,LOC_UNICOS,G$2,0)</f>
        <v>#N/A</v>
      </c>
      <c r="H605" s="109" t="e">
        <f>VLOOKUP($D605,LOC_UNICOS,H$2,0)</f>
        <v>#N/A</v>
      </c>
      <c r="I605" s="38">
        <f t="array" ref="I605">IF($B605=0,-999,IF(COUNTIFS($Z605:Z605,#N/A)&gt;0,-999,AVERAGE($Z605:Z605)))</f>
        <v>-999</v>
      </c>
      <c r="J605" s="38">
        <f t="array" ref="J605">IF($B605=0,-999,IF(COUNTIFS($Z605:AA605,#N/A)&gt;0,-999,AVERAGE($Z605:AA605)))</f>
        <v>-999</v>
      </c>
      <c r="K605" s="38">
        <f t="array" ref="K605">IF($B605=0,-999,IF(COUNTIFS($Z605:AB605,#N/A)&gt;0,-999,AVERAGE($Z605:AB605)))</f>
        <v>-999</v>
      </c>
      <c r="L605" s="38">
        <f t="array" ref="L605">IF($B605=0,-999,IF(COUNTIFS($Z605:AC605,#N/A)&gt;0,-999,AVERAGE($Z605:AC605)))</f>
        <v>-999</v>
      </c>
      <c r="M605" s="38">
        <f t="shared" si="692"/>
        <v>-999</v>
      </c>
      <c r="N605" s="38">
        <f t="shared" si="714"/>
        <v>-999</v>
      </c>
      <c r="O605" s="38">
        <f t="shared" si="715"/>
        <v>-999</v>
      </c>
      <c r="P605" s="38">
        <f t="shared" si="716"/>
        <v>-999</v>
      </c>
      <c r="Q605" s="37">
        <f t="shared" si="727"/>
        <v>0</v>
      </c>
      <c r="R605" s="37">
        <f t="shared" si="704"/>
        <v>0</v>
      </c>
      <c r="S605" s="37">
        <f t="shared" si="705"/>
        <v>0</v>
      </c>
      <c r="T605" s="37">
        <f t="shared" si="706"/>
        <v>0</v>
      </c>
      <c r="U605" s="37">
        <f t="shared" si="728"/>
        <v>2018</v>
      </c>
      <c r="V605" s="37">
        <f t="shared" ref="V605:X605" si="736">U605-1</f>
        <v>2017</v>
      </c>
      <c r="W605" s="37">
        <f t="shared" si="736"/>
        <v>2016</v>
      </c>
      <c r="X605" s="37">
        <f t="shared" si="736"/>
        <v>2015</v>
      </c>
      <c r="Y605" s="39"/>
      <c r="Z605" s="62" t="e">
        <f>IFERROR(IF($B605=0,#N/A,AVERAGEIFS(INDEX(DATOS,0,$C605),INDEX(DATOS,0,$C605),"&lt;&gt;#N/D",INDEX(DATOS,0,$L$2),0,INDEX(DATOS,0,$M$2),1,INDEX(DATOS,0,$N$2),U605,INDEX(DATOS,0,$O$2),$D605)),#N/A)</f>
        <v>#N/A</v>
      </c>
      <c r="AA605" s="62" t="e">
        <f>IFERROR(IF($B605=0,#N/A,AVERAGEIFS(INDEX(DATOS,0,$C605),INDEX(DATOS,0,$C605),"&lt;&gt;#N/D",INDEX(DATOS,0,$L$2),0,INDEX(DATOS,0,$M$2),1,INDEX(DATOS,0,$N$2),V605,INDEX(DATOS,0,$O$2),$D605)),#N/A)</f>
        <v>#N/A</v>
      </c>
      <c r="AB605" s="62" t="e">
        <f>IFERROR(IF($B605=0,#N/A,AVERAGEIFS(INDEX(DATOS,0,$C605),INDEX(DATOS,0,$C605),"&lt;&gt;#N/D",INDEX(DATOS,0,$L$2),0,INDEX(DATOS,0,$M$2),1,INDEX(DATOS,0,$N$2),W605,INDEX(DATOS,0,$O$2),$D605)),#N/A)</f>
        <v>#N/A</v>
      </c>
      <c r="AC605" s="62" t="e">
        <f>IFERROR(IF($B605=0,#N/A,AVERAGEIFS(INDEX(DATOS,0,$C605),INDEX(DATOS,0,$C605),"&lt;&gt;#N/D",INDEX(DATOS,0,$L$2),0,INDEX(DATOS,0,$M$2),1,INDEX(DATOS,0,$N$2),X605,INDEX(DATOS,0,$O$2),$D605)),#N/A)</f>
        <v>#N/A</v>
      </c>
      <c r="AD605" s="33"/>
      <c r="AE605" s="40">
        <f>IFERROR(IF(ISNA(#REF!),-999,IF(I605=0,0,_xlfn.STDEV.P(#REF!)/I605*100)),-999)</f>
        <v>-999</v>
      </c>
      <c r="AF605" s="40">
        <f>IFERROR(IF(ISNA(#REF!),-999,IF(J605=0,0,_xlfn.STDEV.P(#REF!)/J605*100)),-999)</f>
        <v>-999</v>
      </c>
      <c r="AG605" s="40">
        <f>IFERROR(IF(ISNA(#REF!),-999,IF(K605=0,0,_xlfn.STDEV.P(#REF!)/K605*100)),-999)</f>
        <v>-999</v>
      </c>
      <c r="AH605" s="40">
        <f>IFERROR(IF(ISNA(#REF!),-999,IF(L605=0,0,_xlfn.STDEV.P(#REF!)/L605*100)),-999)</f>
        <v>-999</v>
      </c>
      <c r="AI605" s="40"/>
    </row>
    <row r="606" spans="1:35" x14ac:dyDescent="0.35">
      <c r="A606">
        <f t="shared" si="730"/>
        <v>200</v>
      </c>
      <c r="B606" s="35">
        <f t="array" ref="B606">IF(B605=0,0,MIN(IF(INDEX(DATOS,0,$N$2)=$U606,IF(ISNUMBER(INDEX(DATOS,0,$C606)),IF(INDEX(DATOS,0,$L$2)=0,IF(INDEX(DATOS,0,$M$2)=1,IF(ISNA(MATCH(INDEX(DATOS,0,$O$2),IF($E$7:E605=E606,$D$7:D605),0)),INDEX(DATOS,0,$K$2))))))))</f>
        <v>0</v>
      </c>
      <c r="C606" s="32">
        <f t="shared" si="731"/>
        <v>20</v>
      </c>
      <c r="D606" s="34" t="str">
        <f>IF($B606=0,"--",INDEX(DATOS,$B606,O$2))</f>
        <v>--</v>
      </c>
      <c r="E606" s="64" t="s">
        <v>1</v>
      </c>
      <c r="F606" s="36" t="str">
        <f t="shared" si="684"/>
        <v>--</v>
      </c>
      <c r="G606" s="109" t="e">
        <f>VLOOKUP($D606,LOC_UNICOS,G$2,0)</f>
        <v>#N/A</v>
      </c>
      <c r="H606" s="109" t="e">
        <f>VLOOKUP($D606,LOC_UNICOS,H$2,0)</f>
        <v>#N/A</v>
      </c>
      <c r="I606" s="38">
        <f t="array" ref="I606">IF($B606=0,-999,IF(COUNTIFS($Z606:Z606,#N/A)&gt;0,-999,AVERAGE($Z606:Z606)))</f>
        <v>-999</v>
      </c>
      <c r="J606" s="38">
        <f t="array" ref="J606">IF($B606=0,-999,IF(COUNTIFS($Z606:AA606,#N/A)&gt;0,-999,AVERAGE($Z606:AA606)))</f>
        <v>-999</v>
      </c>
      <c r="K606" s="38">
        <f t="array" ref="K606">IF($B606=0,-999,IF(COUNTIFS($Z606:AB606,#N/A)&gt;0,-999,AVERAGE($Z606:AB606)))</f>
        <v>-999</v>
      </c>
      <c r="L606" s="38">
        <f t="array" ref="L606">IF($B606=0,-999,IF(COUNTIFS($Z606:AC606,#N/A)&gt;0,-999,AVERAGE($Z606:AC606)))</f>
        <v>-999</v>
      </c>
      <c r="M606" s="38">
        <f t="shared" si="692"/>
        <v>-999</v>
      </c>
      <c r="N606" s="38">
        <f t="shared" si="714"/>
        <v>-999</v>
      </c>
      <c r="O606" s="38">
        <f t="shared" si="715"/>
        <v>-999</v>
      </c>
      <c r="P606" s="38">
        <f t="shared" si="716"/>
        <v>-999</v>
      </c>
      <c r="Q606" s="37">
        <f t="shared" si="727"/>
        <v>0</v>
      </c>
      <c r="R606" s="37">
        <f t="shared" si="704"/>
        <v>0</v>
      </c>
      <c r="S606" s="37">
        <f t="shared" si="705"/>
        <v>0</v>
      </c>
      <c r="T606" s="37">
        <f t="shared" si="706"/>
        <v>0</v>
      </c>
      <c r="U606" s="37">
        <f t="shared" si="728"/>
        <v>2018</v>
      </c>
      <c r="V606" s="37">
        <f t="shared" ref="V606:X606" si="737">U606-1</f>
        <v>2017</v>
      </c>
      <c r="W606" s="37">
        <f t="shared" si="737"/>
        <v>2016</v>
      </c>
      <c r="X606" s="37">
        <f t="shared" si="737"/>
        <v>2015</v>
      </c>
      <c r="Y606" s="39"/>
      <c r="Z606" s="62" t="e">
        <f>IFERROR(IF($B606=0,#N/A,AVERAGEIFS(INDEX(DATOS,0,$C606),INDEX(DATOS,0,$C606),"&lt;&gt;#N/D",INDEX(DATOS,0,$L$2),0,INDEX(DATOS,0,$M$2),1,INDEX(DATOS,0,$N$2),U606,INDEX(DATOS,0,$O$2),$D606)),#N/A)</f>
        <v>#N/A</v>
      </c>
      <c r="AA606" s="62" t="e">
        <f>IFERROR(IF($B606=0,#N/A,AVERAGEIFS(INDEX(DATOS,0,$C606),INDEX(DATOS,0,$C606),"&lt;&gt;#N/D",INDEX(DATOS,0,$L$2),0,INDEX(DATOS,0,$M$2),1,INDEX(DATOS,0,$N$2),V606,INDEX(DATOS,0,$O$2),$D606)),#N/A)</f>
        <v>#N/A</v>
      </c>
      <c r="AB606" s="62" t="e">
        <f>IFERROR(IF($B606=0,#N/A,AVERAGEIFS(INDEX(DATOS,0,$C606),INDEX(DATOS,0,$C606),"&lt;&gt;#N/D",INDEX(DATOS,0,$L$2),0,INDEX(DATOS,0,$M$2),1,INDEX(DATOS,0,$N$2),W606,INDEX(DATOS,0,$O$2),$D606)),#N/A)</f>
        <v>#N/A</v>
      </c>
      <c r="AC606" s="62" t="e">
        <f>IFERROR(IF($B606=0,#N/A,AVERAGEIFS(INDEX(DATOS,0,$C606),INDEX(DATOS,0,$C606),"&lt;&gt;#N/D",INDEX(DATOS,0,$L$2),0,INDEX(DATOS,0,$M$2),1,INDEX(DATOS,0,$N$2),X606,INDEX(DATOS,0,$O$2),$D606)),#N/A)</f>
        <v>#N/A</v>
      </c>
      <c r="AD606" s="33"/>
      <c r="AE606" s="40">
        <f>IFERROR(IF(ISNA(#REF!),-999,IF(I606=0,0,_xlfn.STDEV.P(#REF!)/I606*100)),-999)</f>
        <v>-999</v>
      </c>
      <c r="AF606" s="40">
        <f>IFERROR(IF(ISNA(#REF!),-999,IF(J606=0,0,_xlfn.STDEV.P(#REF!)/J606*100)),-999)</f>
        <v>-999</v>
      </c>
      <c r="AG606" s="40">
        <f>IFERROR(IF(ISNA(#REF!),-999,IF(K606=0,0,_xlfn.STDEV.P(#REF!)/K606*100)),-999)</f>
        <v>-999</v>
      </c>
      <c r="AH606" s="40">
        <f>IFERROR(IF(ISNA(#REF!),-999,IF(L606=0,0,_xlfn.STDEV.P(#REF!)/L606*100)),-999)</f>
        <v>-999</v>
      </c>
      <c r="AI606" s="40"/>
    </row>
    <row r="607" spans="1:35" x14ac:dyDescent="0.35">
      <c r="A607">
        <v>1</v>
      </c>
      <c r="B607" s="35">
        <f t="array" ref="B607">MIN(IF(INDEX(DATOS,0,$N$2)=$U607,IF(ISNUMBER(INDEX(DATOS,0,C607)),IF(INDEX(DATOS,0,$L$2)=0,IF(INDEX(DATOS,0,$M$2)=1,INDEX(DATOS,0,$K$2))))))</f>
        <v>565</v>
      </c>
      <c r="C607" s="32">
        <f>MATCH(E607,INDEX(DATOS,1,),0)</f>
        <v>20</v>
      </c>
      <c r="D607" s="34" t="str">
        <f>IF($B607=0,"--",INDEX(DATOS,$B607,O$2))</f>
        <v>Departamento de General Obligado, SF</v>
      </c>
      <c r="E607" s="64" t="s">
        <v>1</v>
      </c>
      <c r="F607" s="36" t="str">
        <f t="shared" si="684"/>
        <v>Dpto. General Obligado</v>
      </c>
      <c r="G607" s="109">
        <f>VLOOKUP($D607,LOC_UNICOS,G$2,0)</f>
        <v>-28.75</v>
      </c>
      <c r="H607" s="109">
        <f>VLOOKUP($D607,LOC_UNICOS,H$2,0)</f>
        <v>-59.75</v>
      </c>
      <c r="I607" s="38">
        <f t="array" ref="I607">IF($B607=0,-999,IF(COUNTIFS($Z607:Z607,#N/A)&gt;0,-999,AVERAGE($Z607:Z607)))</f>
        <v>82.7</v>
      </c>
      <c r="J607" s="38">
        <f t="array" ref="J607">IF($B607=0,-999,IF(COUNTIFS($Z607:AA607,#N/A)&gt;0,-999,AVERAGE($Z607:AA607)))</f>
        <v>81.550000000000011</v>
      </c>
      <c r="K607" s="38">
        <f t="array" ref="K607">IF($B607=0,-999,IF(COUNTIFS($Z607:AB607,#N/A)&gt;0,-999,AVERAGE($Z607:AB607)))</f>
        <v>81.466666666666683</v>
      </c>
      <c r="L607" s="38">
        <f t="array" ref="L607">IF($B607=0,-999,IF(COUNTIFS($Z607:AC607,#N/A)&gt;0,-999,AVERAGE($Z607:AC607)))</f>
        <v>-999</v>
      </c>
      <c r="M607" s="38">
        <f>IFERROR(AE607,-999)</f>
        <v>0</v>
      </c>
      <c r="N607" s="38">
        <f t="shared" si="714"/>
        <v>1.4101778050275884</v>
      </c>
      <c r="O607" s="38">
        <f t="shared" si="715"/>
        <v>1.161625987445039</v>
      </c>
      <c r="P607" s="38">
        <f t="shared" si="716"/>
        <v>-999</v>
      </c>
      <c r="Q607" s="37">
        <f>IF($B607=0,0,IF(I607=-999,0,IF($D607="--",0,1)))</f>
        <v>1</v>
      </c>
      <c r="R607" s="37">
        <f t="shared" si="704"/>
        <v>1</v>
      </c>
      <c r="S607" s="37">
        <f t="shared" si="705"/>
        <v>1</v>
      </c>
      <c r="T607" s="37">
        <f t="shared" si="706"/>
        <v>0</v>
      </c>
      <c r="U607" s="37">
        <f>$B$1</f>
        <v>2018</v>
      </c>
      <c r="V607" s="37">
        <f>U607-1</f>
        <v>2017</v>
      </c>
      <c r="W607" s="37">
        <f t="shared" ref="W607:X607" si="738">V607-1</f>
        <v>2016</v>
      </c>
      <c r="X607" s="37">
        <f t="shared" si="738"/>
        <v>2015</v>
      </c>
      <c r="Y607" s="39"/>
      <c r="Z607" s="62">
        <f>IFERROR(IF($B607=0,#N/A,AVERAGEIFS(INDEX(DATOS,0,$C607),INDEX(DATOS,0,$C607),"&lt;&gt;#N/D",INDEX(DATOS,0,$L$2),0,INDEX(DATOS,0,$M$2),1,INDEX(DATOS,0,$N$2),U607,INDEX(DATOS,0,$O$2),$D607)),#N/A)</f>
        <v>82.7</v>
      </c>
      <c r="AA607" s="62">
        <f>IFERROR(IF($B607=0,#N/A,AVERAGEIFS(INDEX(DATOS,0,$C607),INDEX(DATOS,0,$C607),"&lt;&gt;#N/D",INDEX(DATOS,0,$L$2),0,INDEX(DATOS,0,$M$2),1,INDEX(DATOS,0,$N$2),V607,INDEX(DATOS,0,$O$2),$D607)),#N/A)</f>
        <v>80.400000000000006</v>
      </c>
      <c r="AB607" s="62">
        <f>IFERROR(IF($B607=0,#N/A,AVERAGEIFS(INDEX(DATOS,0,$C607),INDEX(DATOS,0,$C607),"&lt;&gt;#N/D",INDEX(DATOS,0,$L$2),0,INDEX(DATOS,0,$M$2),1,INDEX(DATOS,0,$N$2),W607,INDEX(DATOS,0,$O$2),$D607)),#N/A)</f>
        <v>81.3</v>
      </c>
      <c r="AC607" s="62" t="e">
        <f>IFERROR(IF($B607=0,#N/A,AVERAGEIFS(INDEX(DATOS,0,$C607),INDEX(DATOS,0,$C607),"&lt;&gt;#N/D",INDEX(DATOS,0,$L$2),0,INDEX(DATOS,0,$M$2),1,INDEX(DATOS,0,$N$2),X607,INDEX(DATOS,0,$O$2),$D607)),#N/A)</f>
        <v>#N/A</v>
      </c>
      <c r="AD607" s="33"/>
      <c r="AE607" s="40">
        <f>IFERROR(IF(ISNA(Z607),#N/A,IF(I607=0,0,_xlfn.STDEV.P($Z607:Z607)/I607*100)),#N/A)</f>
        <v>0</v>
      </c>
      <c r="AF607" s="40">
        <f>IFERROR(IF(ISNA(AA607),#N/A,IF(J607=0,0,_xlfn.STDEV.P($Z607:AA607)/J607*100)),#N/A)</f>
        <v>1.4101778050275884</v>
      </c>
      <c r="AG607" s="40">
        <f>IFERROR(IF(ISNA(AB607),#N/A,IF(K607=0,0,_xlfn.STDEV.P($Z607:AB607)/K607*100)),#N/A)</f>
        <v>1.161625987445039</v>
      </c>
      <c r="AH607" s="40" t="e">
        <f>IFERROR(IF(ISNA(AC607),#N/A,IF(L607=0,0,_xlfn.STDEV.P($Z607:AC607)/L607*100)),#N/A)</f>
        <v>#N/A</v>
      </c>
      <c r="AI607" s="40"/>
    </row>
    <row r="608" spans="1:35" x14ac:dyDescent="0.35">
      <c r="A608">
        <f>A607+1</f>
        <v>2</v>
      </c>
      <c r="B608" s="35">
        <f t="array" ref="B608">IF(B607=0,0,MIN(IF(INDEX(DATOS,0,$N$2)=$U608,IF(ISNUMBER(INDEX(DATOS,0,$C608)),IF(INDEX(DATOS,0,$L$2)=0,IF(INDEX(DATOS,0,$M$2)=1,IF(ISNA(MATCH(INDEX(DATOS,0,$O$2),IF($E$7:E607=E608,$D$7:D607),0)),INDEX(DATOS,0,$K$2))))))))</f>
        <v>0</v>
      </c>
      <c r="C608" s="32">
        <f>MATCH(E608,INDEX(DATOS,1,),0)</f>
        <v>20</v>
      </c>
      <c r="D608" s="34" t="str">
        <f>IF($B608=0,"--",INDEX(DATOS,$B608,O$2))</f>
        <v>--</v>
      </c>
      <c r="E608" s="64" t="s">
        <v>1</v>
      </c>
      <c r="F608" s="36" t="str">
        <f t="shared" si="684"/>
        <v>--</v>
      </c>
      <c r="G608" s="109" t="e">
        <f>VLOOKUP($D608,LOC_UNICOS,G$2,0)</f>
        <v>#N/A</v>
      </c>
      <c r="H608" s="109" t="e">
        <f>VLOOKUP($D608,LOC_UNICOS,H$2,0)</f>
        <v>#N/A</v>
      </c>
      <c r="I608" s="38">
        <f t="array" ref="I608">IF($B608=0,-999,IF(COUNTIFS($Z608:Z608,#N/A)&gt;0,-999,AVERAGE($Z608:Z608)))</f>
        <v>-999</v>
      </c>
      <c r="J608" s="38">
        <f t="array" ref="J608">IF($B608=0,-999,IF(COUNTIFS($Z608:AA608,#N/A)&gt;0,-999,AVERAGE($Z608:AA608)))</f>
        <v>-999</v>
      </c>
      <c r="K608" s="38">
        <f t="array" ref="K608">IF($B608=0,-999,IF(COUNTIFS($Z608:AB608,#N/A)&gt;0,-999,AVERAGE($Z608:AB608)))</f>
        <v>-999</v>
      </c>
      <c r="L608" s="38">
        <f t="array" ref="L608">IF($B608=0,-999,IF(COUNTIFS($Z608:AC608,#N/A)&gt;0,-999,AVERAGE($Z608:AC608)))</f>
        <v>-999</v>
      </c>
      <c r="M608" s="38">
        <f t="shared" ref="M608:M671" si="739">IFERROR(AE608,-999)</f>
        <v>-999</v>
      </c>
      <c r="N608" s="38">
        <f t="shared" si="714"/>
        <v>-999</v>
      </c>
      <c r="O608" s="38">
        <f t="shared" si="715"/>
        <v>-999</v>
      </c>
      <c r="P608" s="38">
        <f t="shared" si="716"/>
        <v>-999</v>
      </c>
      <c r="Q608" s="37">
        <f t="shared" ref="Q608:Q671" si="740">IF($B608=0,0,IF(I608=-999,0,IF($D608="--",0,1)))</f>
        <v>0</v>
      </c>
      <c r="R608" s="37">
        <f t="shared" si="704"/>
        <v>0</v>
      </c>
      <c r="S608" s="37">
        <f t="shared" si="705"/>
        <v>0</v>
      </c>
      <c r="T608" s="37">
        <f t="shared" si="706"/>
        <v>0</v>
      </c>
      <c r="U608" s="37">
        <f t="shared" ref="U608:U671" si="741">$B$1</f>
        <v>2018</v>
      </c>
      <c r="V608" s="37">
        <f t="shared" ref="V608:X608" si="742">U608-1</f>
        <v>2017</v>
      </c>
      <c r="W608" s="37">
        <f t="shared" si="742"/>
        <v>2016</v>
      </c>
      <c r="X608" s="37">
        <f t="shared" si="742"/>
        <v>2015</v>
      </c>
      <c r="Y608" s="39"/>
      <c r="Z608" s="62" t="e">
        <f>IFERROR(IF($B608=0,#N/A,AVERAGEIFS(INDEX(DATOS,0,$C608),INDEX(DATOS,0,$C608),"&lt;&gt;#N/D",INDEX(DATOS,0,$L$2),0,INDEX(DATOS,0,$M$2),1,INDEX(DATOS,0,$N$2),U608,INDEX(DATOS,0,$O$2),$D608)),#N/A)</f>
        <v>#N/A</v>
      </c>
      <c r="AA608" s="62" t="e">
        <f>IFERROR(IF($B608=0,#N/A,AVERAGEIFS(INDEX(DATOS,0,$C608),INDEX(DATOS,0,$C608),"&lt;&gt;#N/D",INDEX(DATOS,0,$L$2),0,INDEX(DATOS,0,$M$2),1,INDEX(DATOS,0,$N$2),V608,INDEX(DATOS,0,$O$2),$D608)),#N/A)</f>
        <v>#N/A</v>
      </c>
      <c r="AB608" s="62" t="e">
        <f>IFERROR(IF($B608=0,#N/A,AVERAGEIFS(INDEX(DATOS,0,$C608),INDEX(DATOS,0,$C608),"&lt;&gt;#N/D",INDEX(DATOS,0,$L$2),0,INDEX(DATOS,0,$M$2),1,INDEX(DATOS,0,$N$2),W608,INDEX(DATOS,0,$O$2),$D608)),#N/A)</f>
        <v>#N/A</v>
      </c>
      <c r="AC608" s="62" t="e">
        <f>IFERROR(IF($B608=0,#N/A,AVERAGEIFS(INDEX(DATOS,0,$C608),INDEX(DATOS,0,$C608),"&lt;&gt;#N/D",INDEX(DATOS,0,$L$2),0,INDEX(DATOS,0,$M$2),1,INDEX(DATOS,0,$N$2),X608,INDEX(DATOS,0,$O$2),$D608)),#N/A)</f>
        <v>#N/A</v>
      </c>
      <c r="AD608" s="33"/>
      <c r="AE608" s="40" t="e">
        <f>IFERROR(IF(ISNA(Z608),#N/A,IF(I608=0,0,_xlfn.STDEV.P($Z608:Z608)/I608*100)),#N/A)</f>
        <v>#N/A</v>
      </c>
      <c r="AF608" s="40" t="e">
        <f>IFERROR(IF(ISNA(AA608),#N/A,IF(J608=0,0,_xlfn.STDEV.P($Z608:AA608)/J608*100)),#N/A)</f>
        <v>#N/A</v>
      </c>
      <c r="AG608" s="40" t="e">
        <f>IFERROR(IF(ISNA(AB608),#N/A,IF(K608=0,0,_xlfn.STDEV.P($Z608:AB608)/K608*100)),#N/A)</f>
        <v>#N/A</v>
      </c>
      <c r="AH608" s="40" t="e">
        <f>IFERROR(IF(ISNA(AC608),#N/A,IF(L608=0,0,_xlfn.STDEV.P($Z608:AC608)/L608*100)),#N/A)</f>
        <v>#N/A</v>
      </c>
      <c r="AI608" s="40"/>
    </row>
    <row r="609" spans="1:35" x14ac:dyDescent="0.35">
      <c r="A609">
        <f t="shared" ref="A609:A672" si="743">A608+1</f>
        <v>3</v>
      </c>
      <c r="B609" s="35">
        <f t="array" ref="B609">IF(B608=0,0,MIN(IF(INDEX(DATOS,0,$N$2)=$U609,IF(ISNUMBER(INDEX(DATOS,0,$C609)),IF(INDEX(DATOS,0,$L$2)=0,IF(INDEX(DATOS,0,$M$2)=1,IF(ISNA(MATCH(INDEX(DATOS,0,$O$2),IF($E$7:E608=E609,$D$7:D608),0)),INDEX(DATOS,0,$K$2))))))))</f>
        <v>0</v>
      </c>
      <c r="C609" s="32">
        <f t="shared" ref="C609:C672" si="744">MATCH(E609,INDEX(DATOS,1,),0)</f>
        <v>20</v>
      </c>
      <c r="D609" s="34" t="str">
        <f>IF($B609=0,"--",INDEX(DATOS,$B609,O$2))</f>
        <v>--</v>
      </c>
      <c r="E609" s="64" t="s">
        <v>1</v>
      </c>
      <c r="F609" s="36" t="str">
        <f t="shared" si="684"/>
        <v>--</v>
      </c>
      <c r="G609" s="109" t="e">
        <f>VLOOKUP($D609,LOC_UNICOS,G$2,0)</f>
        <v>#N/A</v>
      </c>
      <c r="H609" s="109" t="e">
        <f>VLOOKUP($D609,LOC_UNICOS,H$2,0)</f>
        <v>#N/A</v>
      </c>
      <c r="I609" s="38">
        <f t="array" ref="I609">IF($B609=0,-999,IF(COUNTIFS($Z609:Z609,#N/A)&gt;0,-999,AVERAGE($Z609:Z609)))</f>
        <v>-999</v>
      </c>
      <c r="J609" s="38">
        <f t="array" ref="J609">IF($B609=0,-999,IF(COUNTIFS($Z609:AA609,#N/A)&gt;0,-999,AVERAGE($Z609:AA609)))</f>
        <v>-999</v>
      </c>
      <c r="K609" s="38">
        <f t="array" ref="K609">IF($B609=0,-999,IF(COUNTIFS($Z609:AB609,#N/A)&gt;0,-999,AVERAGE($Z609:AB609)))</f>
        <v>-999</v>
      </c>
      <c r="L609" s="38">
        <f t="array" ref="L609">IF($B609=0,-999,IF(COUNTIFS($Z609:AC609,#N/A)&gt;0,-999,AVERAGE($Z609:AC609)))</f>
        <v>-999</v>
      </c>
      <c r="M609" s="38">
        <f t="shared" si="739"/>
        <v>-999</v>
      </c>
      <c r="N609" s="38">
        <f t="shared" si="714"/>
        <v>-999</v>
      </c>
      <c r="O609" s="38">
        <f t="shared" si="715"/>
        <v>-999</v>
      </c>
      <c r="P609" s="38">
        <f t="shared" si="716"/>
        <v>-999</v>
      </c>
      <c r="Q609" s="37">
        <f t="shared" si="740"/>
        <v>0</v>
      </c>
      <c r="R609" s="37">
        <f t="shared" si="704"/>
        <v>0</v>
      </c>
      <c r="S609" s="37">
        <f t="shared" si="705"/>
        <v>0</v>
      </c>
      <c r="T609" s="37">
        <f t="shared" si="706"/>
        <v>0</v>
      </c>
      <c r="U609" s="37">
        <f t="shared" si="741"/>
        <v>2018</v>
      </c>
      <c r="V609" s="37">
        <f t="shared" ref="V609:X609" si="745">U609-1</f>
        <v>2017</v>
      </c>
      <c r="W609" s="37">
        <f t="shared" si="745"/>
        <v>2016</v>
      </c>
      <c r="X609" s="37">
        <f t="shared" si="745"/>
        <v>2015</v>
      </c>
      <c r="Y609" s="39"/>
      <c r="Z609" s="62" t="e">
        <f>IFERROR(IF($B609=0,#N/A,AVERAGEIFS(INDEX(DATOS,0,$C609),INDEX(DATOS,0,$C609),"&lt;&gt;#N/D",INDEX(DATOS,0,$L$2),0,INDEX(DATOS,0,$M$2),1,INDEX(DATOS,0,$N$2),U609,INDEX(DATOS,0,$O$2),$D609)),#N/A)</f>
        <v>#N/A</v>
      </c>
      <c r="AA609" s="62" t="e">
        <f>IFERROR(IF($B609=0,#N/A,AVERAGEIFS(INDEX(DATOS,0,$C609),INDEX(DATOS,0,$C609),"&lt;&gt;#N/D",INDEX(DATOS,0,$L$2),0,INDEX(DATOS,0,$M$2),1,INDEX(DATOS,0,$N$2),V609,INDEX(DATOS,0,$O$2),$D609)),#N/A)</f>
        <v>#N/A</v>
      </c>
      <c r="AB609" s="62" t="e">
        <f>IFERROR(IF($B609=0,#N/A,AVERAGEIFS(INDEX(DATOS,0,$C609),INDEX(DATOS,0,$C609),"&lt;&gt;#N/D",INDEX(DATOS,0,$L$2),0,INDEX(DATOS,0,$M$2),1,INDEX(DATOS,0,$N$2),W609,INDEX(DATOS,0,$O$2),$D609)),#N/A)</f>
        <v>#N/A</v>
      </c>
      <c r="AC609" s="62" t="e">
        <f>IFERROR(IF($B609=0,#N/A,AVERAGEIFS(INDEX(DATOS,0,$C609),INDEX(DATOS,0,$C609),"&lt;&gt;#N/D",INDEX(DATOS,0,$L$2),0,INDEX(DATOS,0,$M$2),1,INDEX(DATOS,0,$N$2),X609,INDEX(DATOS,0,$O$2),$D609)),#N/A)</f>
        <v>#N/A</v>
      </c>
      <c r="AD609" s="33"/>
      <c r="AE609" s="40" t="e">
        <f>IFERROR(IF(ISNA(Z609),#N/A,IF(I609=0,0,_xlfn.STDEV.P($Z609:Z609)/I609*100)),#N/A)</f>
        <v>#N/A</v>
      </c>
      <c r="AF609" s="40" t="e">
        <f>IFERROR(IF(ISNA(AA609),#N/A,IF(J609=0,0,_xlfn.STDEV.P($Z609:AA609)/J609*100)),#N/A)</f>
        <v>#N/A</v>
      </c>
      <c r="AG609" s="40" t="e">
        <f>IFERROR(IF(ISNA(AB609),#N/A,IF(K609=0,0,_xlfn.STDEV.P($Z609:AB609)/K609*100)),#N/A)</f>
        <v>#N/A</v>
      </c>
      <c r="AH609" s="40" t="e">
        <f>IFERROR(IF(ISNA(AC609),#N/A,IF(L609=0,0,_xlfn.STDEV.P($Z609:AC609)/L609*100)),#N/A)</f>
        <v>#N/A</v>
      </c>
      <c r="AI609" s="40"/>
    </row>
    <row r="610" spans="1:35" x14ac:dyDescent="0.35">
      <c r="A610">
        <f t="shared" si="743"/>
        <v>4</v>
      </c>
      <c r="B610" s="35">
        <f t="array" ref="B610">IF(B609=0,0,MIN(IF(INDEX(DATOS,0,$N$2)=$U610,IF(ISNUMBER(INDEX(DATOS,0,$C610)),IF(INDEX(DATOS,0,$L$2)=0,IF(INDEX(DATOS,0,$M$2)=1,IF(ISNA(MATCH(INDEX(DATOS,0,$O$2),IF($E$7:E609=E610,$D$7:D609),0)),INDEX(DATOS,0,$K$2))))))))</f>
        <v>0</v>
      </c>
      <c r="C610" s="32">
        <f t="shared" si="744"/>
        <v>20</v>
      </c>
      <c r="D610" s="34" t="str">
        <f>IF($B610=0,"--",INDEX(DATOS,$B610,O$2))</f>
        <v>--</v>
      </c>
      <c r="E610" s="64" t="s">
        <v>1</v>
      </c>
      <c r="F610" s="36" t="str">
        <f t="shared" si="684"/>
        <v>--</v>
      </c>
      <c r="G610" s="109" t="e">
        <f>VLOOKUP($D610,LOC_UNICOS,G$2,0)</f>
        <v>#N/A</v>
      </c>
      <c r="H610" s="109" t="e">
        <f>VLOOKUP($D610,LOC_UNICOS,H$2,0)</f>
        <v>#N/A</v>
      </c>
      <c r="I610" s="38">
        <f t="array" ref="I610">IF($B610=0,-999,IF(COUNTIFS($Z610:Z610,#N/A)&gt;0,-999,AVERAGE($Z610:Z610)))</f>
        <v>-999</v>
      </c>
      <c r="J610" s="38">
        <f t="array" ref="J610">IF($B610=0,-999,IF(COUNTIFS($Z610:AA610,#N/A)&gt;0,-999,AVERAGE($Z610:AA610)))</f>
        <v>-999</v>
      </c>
      <c r="K610" s="38">
        <f t="array" ref="K610">IF($B610=0,-999,IF(COUNTIFS($Z610:AB610,#N/A)&gt;0,-999,AVERAGE($Z610:AB610)))</f>
        <v>-999</v>
      </c>
      <c r="L610" s="38">
        <f t="array" ref="L610">IF($B610=0,-999,IF(COUNTIFS($Z610:AC610,#N/A)&gt;0,-999,AVERAGE($Z610:AC610)))</f>
        <v>-999</v>
      </c>
      <c r="M610" s="38">
        <f t="shared" si="739"/>
        <v>-999</v>
      </c>
      <c r="N610" s="38">
        <f t="shared" si="714"/>
        <v>-999</v>
      </c>
      <c r="O610" s="38">
        <f t="shared" si="715"/>
        <v>-999</v>
      </c>
      <c r="P610" s="38">
        <f t="shared" si="716"/>
        <v>-999</v>
      </c>
      <c r="Q610" s="37">
        <f t="shared" si="740"/>
        <v>0</v>
      </c>
      <c r="R610" s="37">
        <f t="shared" si="704"/>
        <v>0</v>
      </c>
      <c r="S610" s="37">
        <f t="shared" si="705"/>
        <v>0</v>
      </c>
      <c r="T610" s="37">
        <f t="shared" si="706"/>
        <v>0</v>
      </c>
      <c r="U610" s="37">
        <f t="shared" si="741"/>
        <v>2018</v>
      </c>
      <c r="V610" s="37">
        <f t="shared" ref="V610:X610" si="746">U610-1</f>
        <v>2017</v>
      </c>
      <c r="W610" s="37">
        <f t="shared" si="746"/>
        <v>2016</v>
      </c>
      <c r="X610" s="37">
        <f t="shared" si="746"/>
        <v>2015</v>
      </c>
      <c r="Y610" s="39"/>
      <c r="Z610" s="62" t="e">
        <f>IFERROR(IF($B610=0,#N/A,AVERAGEIFS(INDEX(DATOS,0,$C610),INDEX(DATOS,0,$C610),"&lt;&gt;#N/D",INDEX(DATOS,0,$L$2),0,INDEX(DATOS,0,$M$2),1,INDEX(DATOS,0,$N$2),U610,INDEX(DATOS,0,$O$2),$D610)),#N/A)</f>
        <v>#N/A</v>
      </c>
      <c r="AA610" s="62" t="e">
        <f>IFERROR(IF($B610=0,#N/A,AVERAGEIFS(INDEX(DATOS,0,$C610),INDEX(DATOS,0,$C610),"&lt;&gt;#N/D",INDEX(DATOS,0,$L$2),0,INDEX(DATOS,0,$M$2),1,INDEX(DATOS,0,$N$2),V610,INDEX(DATOS,0,$O$2),$D610)),#N/A)</f>
        <v>#N/A</v>
      </c>
      <c r="AB610" s="62" t="e">
        <f>IFERROR(IF($B610=0,#N/A,AVERAGEIFS(INDEX(DATOS,0,$C610),INDEX(DATOS,0,$C610),"&lt;&gt;#N/D",INDEX(DATOS,0,$L$2),0,INDEX(DATOS,0,$M$2),1,INDEX(DATOS,0,$N$2),W610,INDEX(DATOS,0,$O$2),$D610)),#N/A)</f>
        <v>#N/A</v>
      </c>
      <c r="AC610" s="62" t="e">
        <f>IFERROR(IF($B610=0,#N/A,AVERAGEIFS(INDEX(DATOS,0,$C610),INDEX(DATOS,0,$C610),"&lt;&gt;#N/D",INDEX(DATOS,0,$L$2),0,INDEX(DATOS,0,$M$2),1,INDEX(DATOS,0,$N$2),X610,INDEX(DATOS,0,$O$2),$D610)),#N/A)</f>
        <v>#N/A</v>
      </c>
      <c r="AD610" s="33"/>
      <c r="AE610" s="40" t="e">
        <f>IFERROR(IF(ISNA(Z610),#N/A,IF(I610=0,0,_xlfn.STDEV.P($Z610:Z610)/I610*100)),#N/A)</f>
        <v>#N/A</v>
      </c>
      <c r="AF610" s="40" t="e">
        <f>IFERROR(IF(ISNA(AA610),#N/A,IF(J610=0,0,_xlfn.STDEV.P($Z610:AA610)/J610*100)),#N/A)</f>
        <v>#N/A</v>
      </c>
      <c r="AG610" s="40" t="e">
        <f>IFERROR(IF(ISNA(AB610),#N/A,IF(K610=0,0,_xlfn.STDEV.P($Z610:AB610)/K610*100)),#N/A)</f>
        <v>#N/A</v>
      </c>
      <c r="AH610" s="40" t="e">
        <f>IFERROR(IF(ISNA(AC610),#N/A,IF(L610=0,0,_xlfn.STDEV.P($Z610:AC610)/L610*100)),#N/A)</f>
        <v>#N/A</v>
      </c>
      <c r="AI610" s="40"/>
    </row>
    <row r="611" spans="1:35" x14ac:dyDescent="0.35">
      <c r="A611">
        <f t="shared" si="743"/>
        <v>5</v>
      </c>
      <c r="B611" s="35">
        <f t="array" ref="B611">IF(B610=0,0,MIN(IF(INDEX(DATOS,0,$N$2)=$U611,IF(ISNUMBER(INDEX(DATOS,0,$C611)),IF(INDEX(DATOS,0,$L$2)=0,IF(INDEX(DATOS,0,$M$2)=1,IF(ISNA(MATCH(INDEX(DATOS,0,$O$2),IF($E$7:E610=E611,$D$7:D610),0)),INDEX(DATOS,0,$K$2))))))))</f>
        <v>0</v>
      </c>
      <c r="C611" s="32">
        <f t="shared" si="744"/>
        <v>20</v>
      </c>
      <c r="D611" s="34" t="str">
        <f>IF($B611=0,"--",INDEX(DATOS,$B611,O$2))</f>
        <v>--</v>
      </c>
      <c r="E611" s="64" t="s">
        <v>1</v>
      </c>
      <c r="F611" s="36" t="str">
        <f t="shared" si="684"/>
        <v>--</v>
      </c>
      <c r="G611" s="109" t="e">
        <f>VLOOKUP($D611,LOC_UNICOS,G$2,0)</f>
        <v>#N/A</v>
      </c>
      <c r="H611" s="109" t="e">
        <f>VLOOKUP($D611,LOC_UNICOS,H$2,0)</f>
        <v>#N/A</v>
      </c>
      <c r="I611" s="38">
        <f t="array" ref="I611">IF($B611=0,-999,IF(COUNTIFS($Z611:Z611,#N/A)&gt;0,-999,AVERAGE($Z611:Z611)))</f>
        <v>-999</v>
      </c>
      <c r="J611" s="38">
        <f t="array" ref="J611">IF($B611=0,-999,IF(COUNTIFS($Z611:AA611,#N/A)&gt;0,-999,AVERAGE($Z611:AA611)))</f>
        <v>-999</v>
      </c>
      <c r="K611" s="38">
        <f t="array" ref="K611">IF($B611=0,-999,IF(COUNTIFS($Z611:AB611,#N/A)&gt;0,-999,AVERAGE($Z611:AB611)))</f>
        <v>-999</v>
      </c>
      <c r="L611" s="38">
        <f t="array" ref="L611">IF($B611=0,-999,IF(COUNTIFS($Z611:AC611,#N/A)&gt;0,-999,AVERAGE($Z611:AC611)))</f>
        <v>-999</v>
      </c>
      <c r="M611" s="38">
        <f t="shared" si="739"/>
        <v>-999</v>
      </c>
      <c r="N611" s="38">
        <f t="shared" si="714"/>
        <v>-999</v>
      </c>
      <c r="O611" s="38">
        <f t="shared" si="715"/>
        <v>-999</v>
      </c>
      <c r="P611" s="38">
        <f t="shared" si="716"/>
        <v>-999</v>
      </c>
      <c r="Q611" s="37">
        <f t="shared" si="740"/>
        <v>0</v>
      </c>
      <c r="R611" s="37">
        <f t="shared" si="704"/>
        <v>0</v>
      </c>
      <c r="S611" s="37">
        <f t="shared" si="705"/>
        <v>0</v>
      </c>
      <c r="T611" s="37">
        <f t="shared" si="706"/>
        <v>0</v>
      </c>
      <c r="U611" s="37">
        <f t="shared" si="741"/>
        <v>2018</v>
      </c>
      <c r="V611" s="37">
        <f t="shared" ref="V611:X611" si="747">U611-1</f>
        <v>2017</v>
      </c>
      <c r="W611" s="37">
        <f t="shared" si="747"/>
        <v>2016</v>
      </c>
      <c r="X611" s="37">
        <f t="shared" si="747"/>
        <v>2015</v>
      </c>
      <c r="Y611" s="39"/>
      <c r="Z611" s="62" t="e">
        <f>IFERROR(IF($B611=0,#N/A,AVERAGEIFS(INDEX(DATOS,0,$C611),INDEX(DATOS,0,$C611),"&lt;&gt;#N/D",INDEX(DATOS,0,$L$2),0,INDEX(DATOS,0,$M$2),1,INDEX(DATOS,0,$N$2),U611,INDEX(DATOS,0,$O$2),$D611)),#N/A)</f>
        <v>#N/A</v>
      </c>
      <c r="AA611" s="62" t="e">
        <f>IFERROR(IF($B611=0,#N/A,AVERAGEIFS(INDEX(DATOS,0,$C611),INDEX(DATOS,0,$C611),"&lt;&gt;#N/D",INDEX(DATOS,0,$L$2),0,INDEX(DATOS,0,$M$2),1,INDEX(DATOS,0,$N$2),V611,INDEX(DATOS,0,$O$2),$D611)),#N/A)</f>
        <v>#N/A</v>
      </c>
      <c r="AB611" s="62" t="e">
        <f>IFERROR(IF($B611=0,#N/A,AVERAGEIFS(INDEX(DATOS,0,$C611),INDEX(DATOS,0,$C611),"&lt;&gt;#N/D",INDEX(DATOS,0,$L$2),0,INDEX(DATOS,0,$M$2),1,INDEX(DATOS,0,$N$2),W611,INDEX(DATOS,0,$O$2),$D611)),#N/A)</f>
        <v>#N/A</v>
      </c>
      <c r="AC611" s="62" t="e">
        <f>IFERROR(IF($B611=0,#N/A,AVERAGEIFS(INDEX(DATOS,0,$C611),INDEX(DATOS,0,$C611),"&lt;&gt;#N/D",INDEX(DATOS,0,$L$2),0,INDEX(DATOS,0,$M$2),1,INDEX(DATOS,0,$N$2),X611,INDEX(DATOS,0,$O$2),$D611)),#N/A)</f>
        <v>#N/A</v>
      </c>
      <c r="AD611" s="33"/>
      <c r="AE611" s="40" t="e">
        <f>IFERROR(IF(ISNA(Z611),#N/A,IF(I611=0,0,_xlfn.STDEV.P($Z611:Z611)/I611*100)),#N/A)</f>
        <v>#N/A</v>
      </c>
      <c r="AF611" s="40" t="e">
        <f>IFERROR(IF(ISNA(AA611),#N/A,IF(J611=0,0,_xlfn.STDEV.P($Z611:AA611)/J611*100)),#N/A)</f>
        <v>#N/A</v>
      </c>
      <c r="AG611" s="40" t="e">
        <f>IFERROR(IF(ISNA(AB611),#N/A,IF(K611=0,0,_xlfn.STDEV.P($Z611:AB611)/K611*100)),#N/A)</f>
        <v>#N/A</v>
      </c>
      <c r="AH611" s="40" t="e">
        <f>IFERROR(IF(ISNA(AC611),#N/A,IF(L611=0,0,_xlfn.STDEV.P($Z611:AC611)/L611*100)),#N/A)</f>
        <v>#N/A</v>
      </c>
      <c r="AI611" s="40"/>
    </row>
    <row r="612" spans="1:35" x14ac:dyDescent="0.35">
      <c r="A612">
        <f t="shared" si="743"/>
        <v>6</v>
      </c>
      <c r="B612" s="35">
        <f t="array" ref="B612">IF(B611=0,0,MIN(IF(INDEX(DATOS,0,$N$2)=$U612,IF(ISNUMBER(INDEX(DATOS,0,$C612)),IF(INDEX(DATOS,0,$L$2)=0,IF(INDEX(DATOS,0,$M$2)=1,IF(ISNA(MATCH(INDEX(DATOS,0,$O$2),IF($E$7:E611=E612,$D$7:D611),0)),INDEX(DATOS,0,$K$2))))))))</f>
        <v>0</v>
      </c>
      <c r="C612" s="32">
        <f t="shared" si="744"/>
        <v>20</v>
      </c>
      <c r="D612" s="34" t="str">
        <f>IF($B612=0,"--",INDEX(DATOS,$B612,O$2))</f>
        <v>--</v>
      </c>
      <c r="E612" s="64" t="s">
        <v>1</v>
      </c>
      <c r="F612" s="36" t="str">
        <f t="shared" si="684"/>
        <v>--</v>
      </c>
      <c r="G612" s="109" t="e">
        <f>VLOOKUP($D612,LOC_UNICOS,G$2,0)</f>
        <v>#N/A</v>
      </c>
      <c r="H612" s="109" t="e">
        <f>VLOOKUP($D612,LOC_UNICOS,H$2,0)</f>
        <v>#N/A</v>
      </c>
      <c r="I612" s="38">
        <f t="array" ref="I612">IF($B612=0,-999,IF(COUNTIFS($Z612:Z612,#N/A)&gt;0,-999,AVERAGE($Z612:Z612)))</f>
        <v>-999</v>
      </c>
      <c r="J612" s="38">
        <f t="array" ref="J612">IF($B612=0,-999,IF(COUNTIFS($Z612:AA612,#N/A)&gt;0,-999,AVERAGE($Z612:AA612)))</f>
        <v>-999</v>
      </c>
      <c r="K612" s="38">
        <f t="array" ref="K612">IF($B612=0,-999,IF(COUNTIFS($Z612:AB612,#N/A)&gt;0,-999,AVERAGE($Z612:AB612)))</f>
        <v>-999</v>
      </c>
      <c r="L612" s="38">
        <f t="array" ref="L612">IF($B612=0,-999,IF(COUNTIFS($Z612:AC612,#N/A)&gt;0,-999,AVERAGE($Z612:AC612)))</f>
        <v>-999</v>
      </c>
      <c r="M612" s="38">
        <f t="shared" si="739"/>
        <v>-999</v>
      </c>
      <c r="N612" s="38">
        <f t="shared" si="714"/>
        <v>-999</v>
      </c>
      <c r="O612" s="38">
        <f t="shared" si="715"/>
        <v>-999</v>
      </c>
      <c r="P612" s="38">
        <f t="shared" si="716"/>
        <v>-999</v>
      </c>
      <c r="Q612" s="37">
        <f t="shared" si="740"/>
        <v>0</v>
      </c>
      <c r="R612" s="37">
        <f t="shared" si="704"/>
        <v>0</v>
      </c>
      <c r="S612" s="37">
        <f t="shared" si="705"/>
        <v>0</v>
      </c>
      <c r="T612" s="37">
        <f t="shared" si="706"/>
        <v>0</v>
      </c>
      <c r="U612" s="37">
        <f t="shared" si="741"/>
        <v>2018</v>
      </c>
      <c r="V612" s="37">
        <f t="shared" ref="V612:X612" si="748">U612-1</f>
        <v>2017</v>
      </c>
      <c r="W612" s="37">
        <f t="shared" si="748"/>
        <v>2016</v>
      </c>
      <c r="X612" s="37">
        <f t="shared" si="748"/>
        <v>2015</v>
      </c>
      <c r="Y612" s="39"/>
      <c r="Z612" s="62" t="e">
        <f>IFERROR(IF($B612=0,#N/A,AVERAGEIFS(INDEX(DATOS,0,$C612),INDEX(DATOS,0,$C612),"&lt;&gt;#N/D",INDEX(DATOS,0,$L$2),0,INDEX(DATOS,0,$M$2),1,INDEX(DATOS,0,$N$2),U612,INDEX(DATOS,0,$O$2),$D612)),#N/A)</f>
        <v>#N/A</v>
      </c>
      <c r="AA612" s="62" t="e">
        <f>IFERROR(IF($B612=0,#N/A,AVERAGEIFS(INDEX(DATOS,0,$C612),INDEX(DATOS,0,$C612),"&lt;&gt;#N/D",INDEX(DATOS,0,$L$2),0,INDEX(DATOS,0,$M$2),1,INDEX(DATOS,0,$N$2),V612,INDEX(DATOS,0,$O$2),$D612)),#N/A)</f>
        <v>#N/A</v>
      </c>
      <c r="AB612" s="62" t="e">
        <f>IFERROR(IF($B612=0,#N/A,AVERAGEIFS(INDEX(DATOS,0,$C612),INDEX(DATOS,0,$C612),"&lt;&gt;#N/D",INDEX(DATOS,0,$L$2),0,INDEX(DATOS,0,$M$2),1,INDEX(DATOS,0,$N$2),W612,INDEX(DATOS,0,$O$2),$D612)),#N/A)</f>
        <v>#N/A</v>
      </c>
      <c r="AC612" s="62" t="e">
        <f>IFERROR(IF($B612=0,#N/A,AVERAGEIFS(INDEX(DATOS,0,$C612),INDEX(DATOS,0,$C612),"&lt;&gt;#N/D",INDEX(DATOS,0,$L$2),0,INDEX(DATOS,0,$M$2),1,INDEX(DATOS,0,$N$2),X612,INDEX(DATOS,0,$O$2),$D612)),#N/A)</f>
        <v>#N/A</v>
      </c>
      <c r="AD612" s="33"/>
      <c r="AE612" s="40" t="e">
        <f>IFERROR(IF(ISNA(Z612),#N/A,IF(I612=0,0,_xlfn.STDEV.P($Z612:Z612)/I612*100)),#N/A)</f>
        <v>#N/A</v>
      </c>
      <c r="AF612" s="40" t="e">
        <f>IFERROR(IF(ISNA(AA612),#N/A,IF(J612=0,0,_xlfn.STDEV.P($Z612:AA612)/J612*100)),#N/A)</f>
        <v>#N/A</v>
      </c>
      <c r="AG612" s="40" t="e">
        <f>IFERROR(IF(ISNA(AB612),#N/A,IF(K612=0,0,_xlfn.STDEV.P($Z612:AB612)/K612*100)),#N/A)</f>
        <v>#N/A</v>
      </c>
      <c r="AH612" s="40" t="e">
        <f>IFERROR(IF(ISNA(AC612),#N/A,IF(L612=0,0,_xlfn.STDEV.P($Z612:AC612)/L612*100)),#N/A)</f>
        <v>#N/A</v>
      </c>
      <c r="AI612" s="40"/>
    </row>
    <row r="613" spans="1:35" x14ac:dyDescent="0.35">
      <c r="A613">
        <f t="shared" si="743"/>
        <v>7</v>
      </c>
      <c r="B613" s="35">
        <f t="array" ref="B613">IF(B612=0,0,MIN(IF(INDEX(DATOS,0,$N$2)=$U613,IF(ISNUMBER(INDEX(DATOS,0,$C613)),IF(INDEX(DATOS,0,$L$2)=0,IF(INDEX(DATOS,0,$M$2)=1,IF(ISNA(MATCH(INDEX(DATOS,0,$O$2),IF($E$7:E612=E613,$D$7:D612),0)),INDEX(DATOS,0,$K$2))))))))</f>
        <v>0</v>
      </c>
      <c r="C613" s="32">
        <f t="shared" si="744"/>
        <v>20</v>
      </c>
      <c r="D613" s="34" t="str">
        <f>IF($B613=0,"--",INDEX(DATOS,$B613,O$2))</f>
        <v>--</v>
      </c>
      <c r="E613" s="64" t="s">
        <v>1</v>
      </c>
      <c r="F613" s="36" t="str">
        <f t="shared" si="684"/>
        <v>--</v>
      </c>
      <c r="G613" s="109" t="e">
        <f>VLOOKUP($D613,LOC_UNICOS,G$2,0)</f>
        <v>#N/A</v>
      </c>
      <c r="H613" s="109" t="e">
        <f>VLOOKUP($D613,LOC_UNICOS,H$2,0)</f>
        <v>#N/A</v>
      </c>
      <c r="I613" s="38">
        <f t="array" ref="I613">IF($B613=0,-999,IF(COUNTIFS($Z613:Z613,#N/A)&gt;0,-999,AVERAGE($Z613:Z613)))</f>
        <v>-999</v>
      </c>
      <c r="J613" s="38">
        <f t="array" ref="J613">IF($B613=0,-999,IF(COUNTIFS($Z613:AA613,#N/A)&gt;0,-999,AVERAGE($Z613:AA613)))</f>
        <v>-999</v>
      </c>
      <c r="K613" s="38">
        <f t="array" ref="K613">IF($B613=0,-999,IF(COUNTIFS($Z613:AB613,#N/A)&gt;0,-999,AVERAGE($Z613:AB613)))</f>
        <v>-999</v>
      </c>
      <c r="L613" s="38">
        <f t="array" ref="L613">IF($B613=0,-999,IF(COUNTIFS($Z613:AC613,#N/A)&gt;0,-999,AVERAGE($Z613:AC613)))</f>
        <v>-999</v>
      </c>
      <c r="M613" s="38">
        <f t="shared" si="739"/>
        <v>-999</v>
      </c>
      <c r="N613" s="38">
        <f t="shared" si="714"/>
        <v>-999</v>
      </c>
      <c r="O613" s="38">
        <f t="shared" si="715"/>
        <v>-999</v>
      </c>
      <c r="P613" s="38">
        <f t="shared" si="716"/>
        <v>-999</v>
      </c>
      <c r="Q613" s="37">
        <f t="shared" si="740"/>
        <v>0</v>
      </c>
      <c r="R613" s="37">
        <f t="shared" si="704"/>
        <v>0</v>
      </c>
      <c r="S613" s="37">
        <f t="shared" si="705"/>
        <v>0</v>
      </c>
      <c r="T613" s="37">
        <f t="shared" si="706"/>
        <v>0</v>
      </c>
      <c r="U613" s="37">
        <f t="shared" si="741"/>
        <v>2018</v>
      </c>
      <c r="V613" s="37">
        <f t="shared" ref="V613:X613" si="749">U613-1</f>
        <v>2017</v>
      </c>
      <c r="W613" s="37">
        <f t="shared" si="749"/>
        <v>2016</v>
      </c>
      <c r="X613" s="37">
        <f t="shared" si="749"/>
        <v>2015</v>
      </c>
      <c r="Y613" s="39"/>
      <c r="Z613" s="62" t="e">
        <f>IFERROR(IF($B613=0,#N/A,AVERAGEIFS(INDEX(DATOS,0,$C613),INDEX(DATOS,0,$C613),"&lt;&gt;#N/D",INDEX(DATOS,0,$L$2),0,INDEX(DATOS,0,$M$2),1,INDEX(DATOS,0,$N$2),U613,INDEX(DATOS,0,$O$2),$D613)),#N/A)</f>
        <v>#N/A</v>
      </c>
      <c r="AA613" s="62" t="e">
        <f>IFERROR(IF($B613=0,#N/A,AVERAGEIFS(INDEX(DATOS,0,$C613),INDEX(DATOS,0,$C613),"&lt;&gt;#N/D",INDEX(DATOS,0,$L$2),0,INDEX(DATOS,0,$M$2),1,INDEX(DATOS,0,$N$2),V613,INDEX(DATOS,0,$O$2),$D613)),#N/A)</f>
        <v>#N/A</v>
      </c>
      <c r="AB613" s="62" t="e">
        <f>IFERROR(IF($B613=0,#N/A,AVERAGEIFS(INDEX(DATOS,0,$C613),INDEX(DATOS,0,$C613),"&lt;&gt;#N/D",INDEX(DATOS,0,$L$2),0,INDEX(DATOS,0,$M$2),1,INDEX(DATOS,0,$N$2),W613,INDEX(DATOS,0,$O$2),$D613)),#N/A)</f>
        <v>#N/A</v>
      </c>
      <c r="AC613" s="62" t="e">
        <f>IFERROR(IF($B613=0,#N/A,AVERAGEIFS(INDEX(DATOS,0,$C613),INDEX(DATOS,0,$C613),"&lt;&gt;#N/D",INDEX(DATOS,0,$L$2),0,INDEX(DATOS,0,$M$2),1,INDEX(DATOS,0,$N$2),X613,INDEX(DATOS,0,$O$2),$D613)),#N/A)</f>
        <v>#N/A</v>
      </c>
      <c r="AD613" s="33"/>
      <c r="AE613" s="40" t="e">
        <f>IFERROR(IF(ISNA(Z613),#N/A,IF(I613=0,0,_xlfn.STDEV.P($Z613:Z613)/I613*100)),#N/A)</f>
        <v>#N/A</v>
      </c>
      <c r="AF613" s="40" t="e">
        <f>IFERROR(IF(ISNA(AA613),#N/A,IF(J613=0,0,_xlfn.STDEV.P($Z613:AA613)/J613*100)),#N/A)</f>
        <v>#N/A</v>
      </c>
      <c r="AG613" s="40" t="e">
        <f>IFERROR(IF(ISNA(AB613),#N/A,IF(K613=0,0,_xlfn.STDEV.P($Z613:AB613)/K613*100)),#N/A)</f>
        <v>#N/A</v>
      </c>
      <c r="AH613" s="40" t="e">
        <f>IFERROR(IF(ISNA(AC613),#N/A,IF(L613=0,0,_xlfn.STDEV.P($Z613:AC613)/L613*100)),#N/A)</f>
        <v>#N/A</v>
      </c>
      <c r="AI613" s="40"/>
    </row>
    <row r="614" spans="1:35" x14ac:dyDescent="0.35">
      <c r="A614">
        <f t="shared" si="743"/>
        <v>8</v>
      </c>
      <c r="B614" s="35">
        <f t="array" ref="B614">IF(B613=0,0,MIN(IF(INDEX(DATOS,0,$N$2)=$U614,IF(ISNUMBER(INDEX(DATOS,0,$C614)),IF(INDEX(DATOS,0,$L$2)=0,IF(INDEX(DATOS,0,$M$2)=1,IF(ISNA(MATCH(INDEX(DATOS,0,$O$2),IF($E$7:E613=E614,$D$7:D613),0)),INDEX(DATOS,0,$K$2))))))))</f>
        <v>0</v>
      </c>
      <c r="C614" s="32">
        <f t="shared" si="744"/>
        <v>20</v>
      </c>
      <c r="D614" s="34" t="str">
        <f>IF($B614=0,"--",INDEX(DATOS,$B614,O$2))</f>
        <v>--</v>
      </c>
      <c r="E614" s="64" t="s">
        <v>1</v>
      </c>
      <c r="F614" s="36" t="str">
        <f t="shared" si="684"/>
        <v>--</v>
      </c>
      <c r="G614" s="109" t="e">
        <f>VLOOKUP($D614,LOC_UNICOS,G$2,0)</f>
        <v>#N/A</v>
      </c>
      <c r="H614" s="109" t="e">
        <f>VLOOKUP($D614,LOC_UNICOS,H$2,0)</f>
        <v>#N/A</v>
      </c>
      <c r="I614" s="38">
        <f t="array" ref="I614">IF($B614=0,-999,IF(COUNTIFS($Z614:Z614,#N/A)&gt;0,-999,AVERAGE($Z614:Z614)))</f>
        <v>-999</v>
      </c>
      <c r="J614" s="38">
        <f t="array" ref="J614">IF($B614=0,-999,IF(COUNTIFS($Z614:AA614,#N/A)&gt;0,-999,AVERAGE($Z614:AA614)))</f>
        <v>-999</v>
      </c>
      <c r="K614" s="38">
        <f t="array" ref="K614">IF($B614=0,-999,IF(COUNTIFS($Z614:AB614,#N/A)&gt;0,-999,AVERAGE($Z614:AB614)))</f>
        <v>-999</v>
      </c>
      <c r="L614" s="38">
        <f t="array" ref="L614">IF($B614=0,-999,IF(COUNTIFS($Z614:AC614,#N/A)&gt;0,-999,AVERAGE($Z614:AC614)))</f>
        <v>-999</v>
      </c>
      <c r="M614" s="38">
        <f t="shared" si="739"/>
        <v>-999</v>
      </c>
      <c r="N614" s="38">
        <f t="shared" si="714"/>
        <v>-999</v>
      </c>
      <c r="O614" s="38">
        <f t="shared" si="715"/>
        <v>-999</v>
      </c>
      <c r="P614" s="38">
        <f t="shared" si="716"/>
        <v>-999</v>
      </c>
      <c r="Q614" s="37">
        <f t="shared" si="740"/>
        <v>0</v>
      </c>
      <c r="R614" s="37">
        <f t="shared" si="704"/>
        <v>0</v>
      </c>
      <c r="S614" s="37">
        <f t="shared" si="705"/>
        <v>0</v>
      </c>
      <c r="T614" s="37">
        <f t="shared" si="706"/>
        <v>0</v>
      </c>
      <c r="U614" s="37">
        <f t="shared" si="741"/>
        <v>2018</v>
      </c>
      <c r="V614" s="37">
        <f t="shared" ref="V614:X614" si="750">U614-1</f>
        <v>2017</v>
      </c>
      <c r="W614" s="37">
        <f t="shared" si="750"/>
        <v>2016</v>
      </c>
      <c r="X614" s="37">
        <f t="shared" si="750"/>
        <v>2015</v>
      </c>
      <c r="Y614" s="39"/>
      <c r="Z614" s="62" t="e">
        <f>IFERROR(IF($B614=0,#N/A,AVERAGEIFS(INDEX(DATOS,0,$C614),INDEX(DATOS,0,$C614),"&lt;&gt;#N/D",INDEX(DATOS,0,$L$2),0,INDEX(DATOS,0,$M$2),1,INDEX(DATOS,0,$N$2),U614,INDEX(DATOS,0,$O$2),$D614)),#N/A)</f>
        <v>#N/A</v>
      </c>
      <c r="AA614" s="62" t="e">
        <f>IFERROR(IF($B614=0,#N/A,AVERAGEIFS(INDEX(DATOS,0,$C614),INDEX(DATOS,0,$C614),"&lt;&gt;#N/D",INDEX(DATOS,0,$L$2),0,INDEX(DATOS,0,$M$2),1,INDEX(DATOS,0,$N$2),V614,INDEX(DATOS,0,$O$2),$D614)),#N/A)</f>
        <v>#N/A</v>
      </c>
      <c r="AB614" s="62" t="e">
        <f>IFERROR(IF($B614=0,#N/A,AVERAGEIFS(INDEX(DATOS,0,$C614),INDEX(DATOS,0,$C614),"&lt;&gt;#N/D",INDEX(DATOS,0,$L$2),0,INDEX(DATOS,0,$M$2),1,INDEX(DATOS,0,$N$2),W614,INDEX(DATOS,0,$O$2),$D614)),#N/A)</f>
        <v>#N/A</v>
      </c>
      <c r="AC614" s="62" t="e">
        <f>IFERROR(IF($B614=0,#N/A,AVERAGEIFS(INDEX(DATOS,0,$C614),INDEX(DATOS,0,$C614),"&lt;&gt;#N/D",INDEX(DATOS,0,$L$2),0,INDEX(DATOS,0,$M$2),1,INDEX(DATOS,0,$N$2),X614,INDEX(DATOS,0,$O$2),$D614)),#N/A)</f>
        <v>#N/A</v>
      </c>
      <c r="AD614" s="33"/>
      <c r="AE614" s="40" t="e">
        <f>IFERROR(IF(ISNA(Z614),#N/A,IF(I614=0,0,_xlfn.STDEV.P($Z614:Z614)/I614*100)),#N/A)</f>
        <v>#N/A</v>
      </c>
      <c r="AF614" s="40" t="e">
        <f>IFERROR(IF(ISNA(AA614),#N/A,IF(J614=0,0,_xlfn.STDEV.P($Z614:AA614)/J614*100)),#N/A)</f>
        <v>#N/A</v>
      </c>
      <c r="AG614" s="40" t="e">
        <f>IFERROR(IF(ISNA(AB614),#N/A,IF(K614=0,0,_xlfn.STDEV.P($Z614:AB614)/K614*100)),#N/A)</f>
        <v>#N/A</v>
      </c>
      <c r="AH614" s="40" t="e">
        <f>IFERROR(IF(ISNA(AC614),#N/A,IF(L614=0,0,_xlfn.STDEV.P($Z614:AC614)/L614*100)),#N/A)</f>
        <v>#N/A</v>
      </c>
      <c r="AI614" s="40"/>
    </row>
    <row r="615" spans="1:35" x14ac:dyDescent="0.35">
      <c r="A615">
        <f t="shared" si="743"/>
        <v>9</v>
      </c>
      <c r="B615" s="35">
        <f t="array" ref="B615">IF(B614=0,0,MIN(IF(INDEX(DATOS,0,$N$2)=$U615,IF(ISNUMBER(INDEX(DATOS,0,$C615)),IF(INDEX(DATOS,0,$L$2)=0,IF(INDEX(DATOS,0,$M$2)=1,IF(ISNA(MATCH(INDEX(DATOS,0,$O$2),IF($E$7:E614=E615,$D$7:D614),0)),INDEX(DATOS,0,$K$2))))))))</f>
        <v>0</v>
      </c>
      <c r="C615" s="32">
        <f t="shared" si="744"/>
        <v>20</v>
      </c>
      <c r="D615" s="34" t="str">
        <f>IF($B615=0,"--",INDEX(DATOS,$B615,O$2))</f>
        <v>--</v>
      </c>
      <c r="E615" s="64" t="s">
        <v>1</v>
      </c>
      <c r="F615" s="36" t="str">
        <f t="shared" si="684"/>
        <v>--</v>
      </c>
      <c r="G615" s="109" t="e">
        <f>VLOOKUP($D615,LOC_UNICOS,G$2,0)</f>
        <v>#N/A</v>
      </c>
      <c r="H615" s="109" t="e">
        <f>VLOOKUP($D615,LOC_UNICOS,H$2,0)</f>
        <v>#N/A</v>
      </c>
      <c r="I615" s="38">
        <f t="array" ref="I615">IF($B615=0,-999,IF(COUNTIFS($Z615:Z615,#N/A)&gt;0,-999,AVERAGE($Z615:Z615)))</f>
        <v>-999</v>
      </c>
      <c r="J615" s="38">
        <f t="array" ref="J615">IF($B615=0,-999,IF(COUNTIFS($Z615:AA615,#N/A)&gt;0,-999,AVERAGE($Z615:AA615)))</f>
        <v>-999</v>
      </c>
      <c r="K615" s="38">
        <f t="array" ref="K615">IF($B615=0,-999,IF(COUNTIFS($Z615:AB615,#N/A)&gt;0,-999,AVERAGE($Z615:AB615)))</f>
        <v>-999</v>
      </c>
      <c r="L615" s="38">
        <f t="array" ref="L615">IF($B615=0,-999,IF(COUNTIFS($Z615:AC615,#N/A)&gt;0,-999,AVERAGE($Z615:AC615)))</f>
        <v>-999</v>
      </c>
      <c r="M615" s="38">
        <f t="shared" si="739"/>
        <v>-999</v>
      </c>
      <c r="N615" s="38">
        <f t="shared" si="714"/>
        <v>-999</v>
      </c>
      <c r="O615" s="38">
        <f t="shared" si="715"/>
        <v>-999</v>
      </c>
      <c r="P615" s="38">
        <f t="shared" si="716"/>
        <v>-999</v>
      </c>
      <c r="Q615" s="37">
        <f t="shared" si="740"/>
        <v>0</v>
      </c>
      <c r="R615" s="37">
        <f t="shared" si="704"/>
        <v>0</v>
      </c>
      <c r="S615" s="37">
        <f t="shared" si="705"/>
        <v>0</v>
      </c>
      <c r="T615" s="37">
        <f t="shared" si="706"/>
        <v>0</v>
      </c>
      <c r="U615" s="37">
        <f t="shared" si="741"/>
        <v>2018</v>
      </c>
      <c r="V615" s="37">
        <f t="shared" ref="V615:X615" si="751">U615-1</f>
        <v>2017</v>
      </c>
      <c r="W615" s="37">
        <f t="shared" si="751"/>
        <v>2016</v>
      </c>
      <c r="X615" s="37">
        <f t="shared" si="751"/>
        <v>2015</v>
      </c>
      <c r="Y615" s="39"/>
      <c r="Z615" s="62" t="e">
        <f>IFERROR(IF($B615=0,#N/A,AVERAGEIFS(INDEX(DATOS,0,$C615),INDEX(DATOS,0,$C615),"&lt;&gt;#N/D",INDEX(DATOS,0,$L$2),0,INDEX(DATOS,0,$M$2),1,INDEX(DATOS,0,$N$2),U615,INDEX(DATOS,0,$O$2),$D615)),#N/A)</f>
        <v>#N/A</v>
      </c>
      <c r="AA615" s="62" t="e">
        <f>IFERROR(IF($B615=0,#N/A,AVERAGEIFS(INDEX(DATOS,0,$C615),INDEX(DATOS,0,$C615),"&lt;&gt;#N/D",INDEX(DATOS,0,$L$2),0,INDEX(DATOS,0,$M$2),1,INDEX(DATOS,0,$N$2),V615,INDEX(DATOS,0,$O$2),$D615)),#N/A)</f>
        <v>#N/A</v>
      </c>
      <c r="AB615" s="62" t="e">
        <f>IFERROR(IF($B615=0,#N/A,AVERAGEIFS(INDEX(DATOS,0,$C615),INDEX(DATOS,0,$C615),"&lt;&gt;#N/D",INDEX(DATOS,0,$L$2),0,INDEX(DATOS,0,$M$2),1,INDEX(DATOS,0,$N$2),W615,INDEX(DATOS,0,$O$2),$D615)),#N/A)</f>
        <v>#N/A</v>
      </c>
      <c r="AC615" s="62" t="e">
        <f>IFERROR(IF($B615=0,#N/A,AVERAGEIFS(INDEX(DATOS,0,$C615),INDEX(DATOS,0,$C615),"&lt;&gt;#N/D",INDEX(DATOS,0,$L$2),0,INDEX(DATOS,0,$M$2),1,INDEX(DATOS,0,$N$2),X615,INDEX(DATOS,0,$O$2),$D615)),#N/A)</f>
        <v>#N/A</v>
      </c>
      <c r="AD615" s="33"/>
      <c r="AE615" s="40" t="e">
        <f>IFERROR(IF(ISNA(Z615),#N/A,IF(I615=0,0,_xlfn.STDEV.P($Z615:Z615)/I615*100)),#N/A)</f>
        <v>#N/A</v>
      </c>
      <c r="AF615" s="40" t="e">
        <f>IFERROR(IF(ISNA(AA615),#N/A,IF(J615=0,0,_xlfn.STDEV.P($Z615:AA615)/J615*100)),#N/A)</f>
        <v>#N/A</v>
      </c>
      <c r="AG615" s="40" t="e">
        <f>IFERROR(IF(ISNA(AB615),#N/A,IF(K615=0,0,_xlfn.STDEV.P($Z615:AB615)/K615*100)),#N/A)</f>
        <v>#N/A</v>
      </c>
      <c r="AH615" s="40" t="e">
        <f>IFERROR(IF(ISNA(AC615),#N/A,IF(L615=0,0,_xlfn.STDEV.P($Z615:AC615)/L615*100)),#N/A)</f>
        <v>#N/A</v>
      </c>
      <c r="AI615" s="40"/>
    </row>
    <row r="616" spans="1:35" x14ac:dyDescent="0.35">
      <c r="A616">
        <f t="shared" si="743"/>
        <v>10</v>
      </c>
      <c r="B616" s="35">
        <f t="array" ref="B616">IF(B615=0,0,MIN(IF(INDEX(DATOS,0,$N$2)=$U616,IF(ISNUMBER(INDEX(DATOS,0,$C616)),IF(INDEX(DATOS,0,$L$2)=0,IF(INDEX(DATOS,0,$M$2)=1,IF(ISNA(MATCH(INDEX(DATOS,0,$O$2),IF($E$7:E615=E616,$D$7:D615),0)),INDEX(DATOS,0,$K$2))))))))</f>
        <v>0</v>
      </c>
      <c r="C616" s="32">
        <f t="shared" si="744"/>
        <v>20</v>
      </c>
      <c r="D616" s="34" t="str">
        <f>IF($B616=0,"--",INDEX(DATOS,$B616,O$2))</f>
        <v>--</v>
      </c>
      <c r="E616" s="64" t="s">
        <v>1</v>
      </c>
      <c r="F616" s="36" t="str">
        <f t="shared" si="684"/>
        <v>--</v>
      </c>
      <c r="G616" s="109" t="e">
        <f>VLOOKUP($D616,LOC_UNICOS,G$2,0)</f>
        <v>#N/A</v>
      </c>
      <c r="H616" s="109" t="e">
        <f>VLOOKUP($D616,LOC_UNICOS,H$2,0)</f>
        <v>#N/A</v>
      </c>
      <c r="I616" s="38">
        <f t="array" ref="I616">IF($B616=0,-999,IF(COUNTIFS($Z616:Z616,#N/A)&gt;0,-999,AVERAGE($Z616:Z616)))</f>
        <v>-999</v>
      </c>
      <c r="J616" s="38">
        <f t="array" ref="J616">IF($B616=0,-999,IF(COUNTIFS($Z616:AA616,#N/A)&gt;0,-999,AVERAGE($Z616:AA616)))</f>
        <v>-999</v>
      </c>
      <c r="K616" s="38">
        <f t="array" ref="K616">IF($B616=0,-999,IF(COUNTIFS($Z616:AB616,#N/A)&gt;0,-999,AVERAGE($Z616:AB616)))</f>
        <v>-999</v>
      </c>
      <c r="L616" s="38">
        <f t="array" ref="L616">IF($B616=0,-999,IF(COUNTIFS($Z616:AC616,#N/A)&gt;0,-999,AVERAGE($Z616:AC616)))</f>
        <v>-999</v>
      </c>
      <c r="M616" s="38">
        <f t="shared" si="739"/>
        <v>-999</v>
      </c>
      <c r="N616" s="38">
        <f t="shared" si="714"/>
        <v>-999</v>
      </c>
      <c r="O616" s="38">
        <f t="shared" si="715"/>
        <v>-999</v>
      </c>
      <c r="P616" s="38">
        <f t="shared" si="716"/>
        <v>-999</v>
      </c>
      <c r="Q616" s="37">
        <f t="shared" si="740"/>
        <v>0</v>
      </c>
      <c r="R616" s="37">
        <f t="shared" si="704"/>
        <v>0</v>
      </c>
      <c r="S616" s="37">
        <f t="shared" si="705"/>
        <v>0</v>
      </c>
      <c r="T616" s="37">
        <f t="shared" si="706"/>
        <v>0</v>
      </c>
      <c r="U616" s="37">
        <f t="shared" si="741"/>
        <v>2018</v>
      </c>
      <c r="V616" s="37">
        <f t="shared" ref="V616:X616" si="752">U616-1</f>
        <v>2017</v>
      </c>
      <c r="W616" s="37">
        <f t="shared" si="752"/>
        <v>2016</v>
      </c>
      <c r="X616" s="37">
        <f t="shared" si="752"/>
        <v>2015</v>
      </c>
      <c r="Y616" s="39"/>
      <c r="Z616" s="62" t="e">
        <f>IFERROR(IF($B616=0,#N/A,AVERAGEIFS(INDEX(DATOS,0,$C616),INDEX(DATOS,0,$C616),"&lt;&gt;#N/D",INDEX(DATOS,0,$L$2),0,INDEX(DATOS,0,$M$2),1,INDEX(DATOS,0,$N$2),U616,INDEX(DATOS,0,$O$2),$D616)),#N/A)</f>
        <v>#N/A</v>
      </c>
      <c r="AA616" s="62" t="e">
        <f>IFERROR(IF($B616=0,#N/A,AVERAGEIFS(INDEX(DATOS,0,$C616),INDEX(DATOS,0,$C616),"&lt;&gt;#N/D",INDEX(DATOS,0,$L$2),0,INDEX(DATOS,0,$M$2),1,INDEX(DATOS,0,$N$2),V616,INDEX(DATOS,0,$O$2),$D616)),#N/A)</f>
        <v>#N/A</v>
      </c>
      <c r="AB616" s="62" t="e">
        <f>IFERROR(IF($B616=0,#N/A,AVERAGEIFS(INDEX(DATOS,0,$C616),INDEX(DATOS,0,$C616),"&lt;&gt;#N/D",INDEX(DATOS,0,$L$2),0,INDEX(DATOS,0,$M$2),1,INDEX(DATOS,0,$N$2),W616,INDEX(DATOS,0,$O$2),$D616)),#N/A)</f>
        <v>#N/A</v>
      </c>
      <c r="AC616" s="62" t="e">
        <f>IFERROR(IF($B616=0,#N/A,AVERAGEIFS(INDEX(DATOS,0,$C616),INDEX(DATOS,0,$C616),"&lt;&gt;#N/D",INDEX(DATOS,0,$L$2),0,INDEX(DATOS,0,$M$2),1,INDEX(DATOS,0,$N$2),X616,INDEX(DATOS,0,$O$2),$D616)),#N/A)</f>
        <v>#N/A</v>
      </c>
      <c r="AD616" s="33"/>
      <c r="AE616" s="40" t="e">
        <f>IFERROR(IF(ISNA(Z616),#N/A,IF(I616=0,0,_xlfn.STDEV.P($Z616:Z616)/I616*100)),#N/A)</f>
        <v>#N/A</v>
      </c>
      <c r="AF616" s="40" t="e">
        <f>IFERROR(IF(ISNA(AA616),#N/A,IF(J616=0,0,_xlfn.STDEV.P($Z616:AA616)/J616*100)),#N/A)</f>
        <v>#N/A</v>
      </c>
      <c r="AG616" s="40" t="e">
        <f>IFERROR(IF(ISNA(AB616),#N/A,IF(K616=0,0,_xlfn.STDEV.P($Z616:AB616)/K616*100)),#N/A)</f>
        <v>#N/A</v>
      </c>
      <c r="AH616" s="40" t="e">
        <f>IFERROR(IF(ISNA(AC616),#N/A,IF(L616=0,0,_xlfn.STDEV.P($Z616:AC616)/L616*100)),#N/A)</f>
        <v>#N/A</v>
      </c>
      <c r="AI616" s="40"/>
    </row>
    <row r="617" spans="1:35" x14ac:dyDescent="0.35">
      <c r="A617">
        <f t="shared" si="743"/>
        <v>11</v>
      </c>
      <c r="B617" s="35">
        <f t="array" ref="B617">IF(B616=0,0,MIN(IF(INDEX(DATOS,0,$N$2)=$U617,IF(ISNUMBER(INDEX(DATOS,0,$C617)),IF(INDEX(DATOS,0,$L$2)=0,IF(INDEX(DATOS,0,$M$2)=1,IF(ISNA(MATCH(INDEX(DATOS,0,$O$2),IF($E$7:E616=E617,$D$7:D616),0)),INDEX(DATOS,0,$K$2))))))))</f>
        <v>0</v>
      </c>
      <c r="C617" s="32">
        <f t="shared" si="744"/>
        <v>20</v>
      </c>
      <c r="D617" s="34" t="str">
        <f>IF($B617=0,"--",INDEX(DATOS,$B617,O$2))</f>
        <v>--</v>
      </c>
      <c r="E617" s="64" t="s">
        <v>1</v>
      </c>
      <c r="F617" s="36" t="str">
        <f t="shared" si="684"/>
        <v>--</v>
      </c>
      <c r="G617" s="109" t="e">
        <f>VLOOKUP($D617,LOC_UNICOS,G$2,0)</f>
        <v>#N/A</v>
      </c>
      <c r="H617" s="109" t="e">
        <f>VLOOKUP($D617,LOC_UNICOS,H$2,0)</f>
        <v>#N/A</v>
      </c>
      <c r="I617" s="38">
        <f t="array" ref="I617">IF($B617=0,-999,IF(COUNTIFS($Z617:Z617,#N/A)&gt;0,-999,AVERAGE($Z617:Z617)))</f>
        <v>-999</v>
      </c>
      <c r="J617" s="38">
        <f t="array" ref="J617">IF($B617=0,-999,IF(COUNTIFS($Z617:AA617,#N/A)&gt;0,-999,AVERAGE($Z617:AA617)))</f>
        <v>-999</v>
      </c>
      <c r="K617" s="38">
        <f t="array" ref="K617">IF($B617=0,-999,IF(COUNTIFS($Z617:AB617,#N/A)&gt;0,-999,AVERAGE($Z617:AB617)))</f>
        <v>-999</v>
      </c>
      <c r="L617" s="38">
        <f t="array" ref="L617">IF($B617=0,-999,IF(COUNTIFS($Z617:AC617,#N/A)&gt;0,-999,AVERAGE($Z617:AC617)))</f>
        <v>-999</v>
      </c>
      <c r="M617" s="38">
        <f t="shared" si="739"/>
        <v>-999</v>
      </c>
      <c r="N617" s="38">
        <f t="shared" si="714"/>
        <v>-999</v>
      </c>
      <c r="O617" s="38">
        <f t="shared" si="715"/>
        <v>-999</v>
      </c>
      <c r="P617" s="38">
        <f t="shared" si="716"/>
        <v>-999</v>
      </c>
      <c r="Q617" s="37">
        <f t="shared" si="740"/>
        <v>0</v>
      </c>
      <c r="R617" s="37">
        <f t="shared" si="704"/>
        <v>0</v>
      </c>
      <c r="S617" s="37">
        <f t="shared" si="705"/>
        <v>0</v>
      </c>
      <c r="T617" s="37">
        <f t="shared" si="706"/>
        <v>0</v>
      </c>
      <c r="U617" s="37">
        <f t="shared" si="741"/>
        <v>2018</v>
      </c>
      <c r="V617" s="37">
        <f t="shared" ref="V617:X617" si="753">U617-1</f>
        <v>2017</v>
      </c>
      <c r="W617" s="37">
        <f t="shared" si="753"/>
        <v>2016</v>
      </c>
      <c r="X617" s="37">
        <f t="shared" si="753"/>
        <v>2015</v>
      </c>
      <c r="Y617" s="39"/>
      <c r="Z617" s="62" t="e">
        <f>IFERROR(IF($B617=0,#N/A,AVERAGEIFS(INDEX(DATOS,0,$C617),INDEX(DATOS,0,$C617),"&lt;&gt;#N/D",INDEX(DATOS,0,$L$2),0,INDEX(DATOS,0,$M$2),1,INDEX(DATOS,0,$N$2),U617,INDEX(DATOS,0,$O$2),$D617)),#N/A)</f>
        <v>#N/A</v>
      </c>
      <c r="AA617" s="62" t="e">
        <f>IFERROR(IF($B617=0,#N/A,AVERAGEIFS(INDEX(DATOS,0,$C617),INDEX(DATOS,0,$C617),"&lt;&gt;#N/D",INDEX(DATOS,0,$L$2),0,INDEX(DATOS,0,$M$2),1,INDEX(DATOS,0,$N$2),V617,INDEX(DATOS,0,$O$2),$D617)),#N/A)</f>
        <v>#N/A</v>
      </c>
      <c r="AB617" s="62" t="e">
        <f>IFERROR(IF($B617=0,#N/A,AVERAGEIFS(INDEX(DATOS,0,$C617),INDEX(DATOS,0,$C617),"&lt;&gt;#N/D",INDEX(DATOS,0,$L$2),0,INDEX(DATOS,0,$M$2),1,INDEX(DATOS,0,$N$2),W617,INDEX(DATOS,0,$O$2),$D617)),#N/A)</f>
        <v>#N/A</v>
      </c>
      <c r="AC617" s="62" t="e">
        <f>IFERROR(IF($B617=0,#N/A,AVERAGEIFS(INDEX(DATOS,0,$C617),INDEX(DATOS,0,$C617),"&lt;&gt;#N/D",INDEX(DATOS,0,$L$2),0,INDEX(DATOS,0,$M$2),1,INDEX(DATOS,0,$N$2),X617,INDEX(DATOS,0,$O$2),$D617)),#N/A)</f>
        <v>#N/A</v>
      </c>
      <c r="AD617" s="33"/>
      <c r="AE617" s="40" t="e">
        <f>IFERROR(IF(ISNA(Z617),#N/A,IF(I617=0,0,_xlfn.STDEV.P($Z617:Z617)/I617*100)),#N/A)</f>
        <v>#N/A</v>
      </c>
      <c r="AF617" s="40" t="e">
        <f>IFERROR(IF(ISNA(AA617),#N/A,IF(J617=0,0,_xlfn.STDEV.P($Z617:AA617)/J617*100)),#N/A)</f>
        <v>#N/A</v>
      </c>
      <c r="AG617" s="40" t="e">
        <f>IFERROR(IF(ISNA(AB617),#N/A,IF(K617=0,0,_xlfn.STDEV.P($Z617:AB617)/K617*100)),#N/A)</f>
        <v>#N/A</v>
      </c>
      <c r="AH617" s="40" t="e">
        <f>IFERROR(IF(ISNA(AC617),#N/A,IF(L617=0,0,_xlfn.STDEV.P($Z617:AC617)/L617*100)),#N/A)</f>
        <v>#N/A</v>
      </c>
      <c r="AI617" s="40"/>
    </row>
    <row r="618" spans="1:35" x14ac:dyDescent="0.35">
      <c r="A618">
        <f t="shared" si="743"/>
        <v>12</v>
      </c>
      <c r="B618" s="35">
        <f t="array" ref="B618">IF(B617=0,0,MIN(IF(INDEX(DATOS,0,$N$2)=$U618,IF(ISNUMBER(INDEX(DATOS,0,$C618)),IF(INDEX(DATOS,0,$L$2)=0,IF(INDEX(DATOS,0,$M$2)=1,IF(ISNA(MATCH(INDEX(DATOS,0,$O$2),IF($E$7:E617=E618,$D$7:D617),0)),INDEX(DATOS,0,$K$2))))))))</f>
        <v>0</v>
      </c>
      <c r="C618" s="32">
        <f t="shared" si="744"/>
        <v>20</v>
      </c>
      <c r="D618" s="34" t="str">
        <f>IF($B618=0,"--",INDEX(DATOS,$B618,O$2))</f>
        <v>--</v>
      </c>
      <c r="E618" s="64" t="s">
        <v>1</v>
      </c>
      <c r="F618" s="36" t="str">
        <f t="shared" si="684"/>
        <v>--</v>
      </c>
      <c r="G618" s="109" t="e">
        <f>VLOOKUP($D618,LOC_UNICOS,G$2,0)</f>
        <v>#N/A</v>
      </c>
      <c r="H618" s="109" t="e">
        <f>VLOOKUP($D618,LOC_UNICOS,H$2,0)</f>
        <v>#N/A</v>
      </c>
      <c r="I618" s="38">
        <f t="array" ref="I618">IF($B618=0,-999,IF(COUNTIFS($Z618:Z618,#N/A)&gt;0,-999,AVERAGE($Z618:Z618)))</f>
        <v>-999</v>
      </c>
      <c r="J618" s="38">
        <f t="array" ref="J618">IF($B618=0,-999,IF(COUNTIFS($Z618:AA618,#N/A)&gt;0,-999,AVERAGE($Z618:AA618)))</f>
        <v>-999</v>
      </c>
      <c r="K618" s="38">
        <f t="array" ref="K618">IF($B618=0,-999,IF(COUNTIFS($Z618:AB618,#N/A)&gt;0,-999,AVERAGE($Z618:AB618)))</f>
        <v>-999</v>
      </c>
      <c r="L618" s="38">
        <f t="array" ref="L618">IF($B618=0,-999,IF(COUNTIFS($Z618:AC618,#N/A)&gt;0,-999,AVERAGE($Z618:AC618)))</f>
        <v>-999</v>
      </c>
      <c r="M618" s="38">
        <f t="shared" si="739"/>
        <v>-999</v>
      </c>
      <c r="N618" s="38">
        <f t="shared" si="714"/>
        <v>-999</v>
      </c>
      <c r="O618" s="38">
        <f t="shared" si="715"/>
        <v>-999</v>
      </c>
      <c r="P618" s="38">
        <f t="shared" si="716"/>
        <v>-999</v>
      </c>
      <c r="Q618" s="37">
        <f t="shared" si="740"/>
        <v>0</v>
      </c>
      <c r="R618" s="37">
        <f t="shared" si="704"/>
        <v>0</v>
      </c>
      <c r="S618" s="37">
        <f t="shared" si="705"/>
        <v>0</v>
      </c>
      <c r="T618" s="37">
        <f t="shared" si="706"/>
        <v>0</v>
      </c>
      <c r="U618" s="37">
        <f t="shared" si="741"/>
        <v>2018</v>
      </c>
      <c r="V618" s="37">
        <f t="shared" ref="V618:X618" si="754">U618-1</f>
        <v>2017</v>
      </c>
      <c r="W618" s="37">
        <f t="shared" si="754"/>
        <v>2016</v>
      </c>
      <c r="X618" s="37">
        <f t="shared" si="754"/>
        <v>2015</v>
      </c>
      <c r="Y618" s="39"/>
      <c r="Z618" s="62" t="e">
        <f>IFERROR(IF($B618=0,#N/A,AVERAGEIFS(INDEX(DATOS,0,$C618),INDEX(DATOS,0,$C618),"&lt;&gt;#N/D",INDEX(DATOS,0,$L$2),0,INDEX(DATOS,0,$M$2),1,INDEX(DATOS,0,$N$2),U618,INDEX(DATOS,0,$O$2),$D618)),#N/A)</f>
        <v>#N/A</v>
      </c>
      <c r="AA618" s="62" t="e">
        <f>IFERROR(IF($B618=0,#N/A,AVERAGEIFS(INDEX(DATOS,0,$C618),INDEX(DATOS,0,$C618),"&lt;&gt;#N/D",INDEX(DATOS,0,$L$2),0,INDEX(DATOS,0,$M$2),1,INDEX(DATOS,0,$N$2),V618,INDEX(DATOS,0,$O$2),$D618)),#N/A)</f>
        <v>#N/A</v>
      </c>
      <c r="AB618" s="62" t="e">
        <f>IFERROR(IF($B618=0,#N/A,AVERAGEIFS(INDEX(DATOS,0,$C618),INDEX(DATOS,0,$C618),"&lt;&gt;#N/D",INDEX(DATOS,0,$L$2),0,INDEX(DATOS,0,$M$2),1,INDEX(DATOS,0,$N$2),W618,INDEX(DATOS,0,$O$2),$D618)),#N/A)</f>
        <v>#N/A</v>
      </c>
      <c r="AC618" s="62" t="e">
        <f>IFERROR(IF($B618=0,#N/A,AVERAGEIFS(INDEX(DATOS,0,$C618),INDEX(DATOS,0,$C618),"&lt;&gt;#N/D",INDEX(DATOS,0,$L$2),0,INDEX(DATOS,0,$M$2),1,INDEX(DATOS,0,$N$2),X618,INDEX(DATOS,0,$O$2),$D618)),#N/A)</f>
        <v>#N/A</v>
      </c>
      <c r="AD618" s="33"/>
      <c r="AE618" s="40" t="e">
        <f>IFERROR(IF(ISNA(Z618),#N/A,IF(I618=0,0,_xlfn.STDEV.P($Z618:Z618)/I618*100)),#N/A)</f>
        <v>#N/A</v>
      </c>
      <c r="AF618" s="40" t="e">
        <f>IFERROR(IF(ISNA(AA618),#N/A,IF(J618=0,0,_xlfn.STDEV.P($Z618:AA618)/J618*100)),#N/A)</f>
        <v>#N/A</v>
      </c>
      <c r="AG618" s="40" t="e">
        <f>IFERROR(IF(ISNA(AB618),#N/A,IF(K618=0,0,_xlfn.STDEV.P($Z618:AB618)/K618*100)),#N/A)</f>
        <v>#N/A</v>
      </c>
      <c r="AH618" s="40" t="e">
        <f>IFERROR(IF(ISNA(AC618),#N/A,IF(L618=0,0,_xlfn.STDEV.P($Z618:AC618)/L618*100)),#N/A)</f>
        <v>#N/A</v>
      </c>
      <c r="AI618" s="40"/>
    </row>
    <row r="619" spans="1:35" x14ac:dyDescent="0.35">
      <c r="A619">
        <f t="shared" si="743"/>
        <v>13</v>
      </c>
      <c r="B619" s="35">
        <f t="array" ref="B619">IF(B618=0,0,MIN(IF(INDEX(DATOS,0,$N$2)=$U619,IF(ISNUMBER(INDEX(DATOS,0,$C619)),IF(INDEX(DATOS,0,$L$2)=0,IF(INDEX(DATOS,0,$M$2)=1,IF(ISNA(MATCH(INDEX(DATOS,0,$O$2),IF($E$7:E618=E619,$D$7:D618),0)),INDEX(DATOS,0,$K$2))))))))</f>
        <v>0</v>
      </c>
      <c r="C619" s="32">
        <f t="shared" si="744"/>
        <v>20</v>
      </c>
      <c r="D619" s="34" t="str">
        <f>IF($B619=0,"--",INDEX(DATOS,$B619,O$2))</f>
        <v>--</v>
      </c>
      <c r="E619" s="64" t="s">
        <v>1</v>
      </c>
      <c r="F619" s="36" t="str">
        <f t="shared" si="684"/>
        <v>--</v>
      </c>
      <c r="G619" s="109" t="e">
        <f>VLOOKUP($D619,LOC_UNICOS,G$2,0)</f>
        <v>#N/A</v>
      </c>
      <c r="H619" s="109" t="e">
        <f>VLOOKUP($D619,LOC_UNICOS,H$2,0)</f>
        <v>#N/A</v>
      </c>
      <c r="I619" s="38">
        <f t="array" ref="I619">IF($B619=0,-999,IF(COUNTIFS($Z619:Z619,#N/A)&gt;0,-999,AVERAGE($Z619:Z619)))</f>
        <v>-999</v>
      </c>
      <c r="J619" s="38">
        <f t="array" ref="J619">IF($B619=0,-999,IF(COUNTIFS($Z619:AA619,#N/A)&gt;0,-999,AVERAGE($Z619:AA619)))</f>
        <v>-999</v>
      </c>
      <c r="K619" s="38">
        <f t="array" ref="K619">IF($B619=0,-999,IF(COUNTIFS($Z619:AB619,#N/A)&gt;0,-999,AVERAGE($Z619:AB619)))</f>
        <v>-999</v>
      </c>
      <c r="L619" s="38">
        <f t="array" ref="L619">IF($B619=0,-999,IF(COUNTIFS($Z619:AC619,#N/A)&gt;0,-999,AVERAGE($Z619:AC619)))</f>
        <v>-999</v>
      </c>
      <c r="M619" s="38">
        <f t="shared" si="739"/>
        <v>-999</v>
      </c>
      <c r="N619" s="38">
        <f t="shared" si="714"/>
        <v>-999</v>
      </c>
      <c r="O619" s="38">
        <f t="shared" si="715"/>
        <v>-999</v>
      </c>
      <c r="P619" s="38">
        <f t="shared" si="716"/>
        <v>-999</v>
      </c>
      <c r="Q619" s="37">
        <f t="shared" si="740"/>
        <v>0</v>
      </c>
      <c r="R619" s="37">
        <f t="shared" si="704"/>
        <v>0</v>
      </c>
      <c r="S619" s="37">
        <f t="shared" si="705"/>
        <v>0</v>
      </c>
      <c r="T619" s="37">
        <f t="shared" si="706"/>
        <v>0</v>
      </c>
      <c r="U619" s="37">
        <f t="shared" si="741"/>
        <v>2018</v>
      </c>
      <c r="V619" s="37">
        <f t="shared" ref="V619:X619" si="755">U619-1</f>
        <v>2017</v>
      </c>
      <c r="W619" s="37">
        <f t="shared" si="755"/>
        <v>2016</v>
      </c>
      <c r="X619" s="37">
        <f t="shared" si="755"/>
        <v>2015</v>
      </c>
      <c r="Y619" s="39"/>
      <c r="Z619" s="62" t="e">
        <f>IFERROR(IF($B619=0,#N/A,AVERAGEIFS(INDEX(DATOS,0,$C619),INDEX(DATOS,0,$C619),"&lt;&gt;#N/D",INDEX(DATOS,0,$L$2),0,INDEX(DATOS,0,$M$2),1,INDEX(DATOS,0,$N$2),U619,INDEX(DATOS,0,$O$2),$D619)),#N/A)</f>
        <v>#N/A</v>
      </c>
      <c r="AA619" s="62" t="e">
        <f>IFERROR(IF($B619=0,#N/A,AVERAGEIFS(INDEX(DATOS,0,$C619),INDEX(DATOS,0,$C619),"&lt;&gt;#N/D",INDEX(DATOS,0,$L$2),0,INDEX(DATOS,0,$M$2),1,INDEX(DATOS,0,$N$2),V619,INDEX(DATOS,0,$O$2),$D619)),#N/A)</f>
        <v>#N/A</v>
      </c>
      <c r="AB619" s="62" t="e">
        <f>IFERROR(IF($B619=0,#N/A,AVERAGEIFS(INDEX(DATOS,0,$C619),INDEX(DATOS,0,$C619),"&lt;&gt;#N/D",INDEX(DATOS,0,$L$2),0,INDEX(DATOS,0,$M$2),1,INDEX(DATOS,0,$N$2),W619,INDEX(DATOS,0,$O$2),$D619)),#N/A)</f>
        <v>#N/A</v>
      </c>
      <c r="AC619" s="62" t="e">
        <f>IFERROR(IF($B619=0,#N/A,AVERAGEIFS(INDEX(DATOS,0,$C619),INDEX(DATOS,0,$C619),"&lt;&gt;#N/D",INDEX(DATOS,0,$L$2),0,INDEX(DATOS,0,$M$2),1,INDEX(DATOS,0,$N$2),X619,INDEX(DATOS,0,$O$2),$D619)),#N/A)</f>
        <v>#N/A</v>
      </c>
      <c r="AD619" s="33"/>
      <c r="AE619" s="40" t="e">
        <f>IFERROR(IF(ISNA(Z619),#N/A,IF(I619=0,0,_xlfn.STDEV.P($Z619:Z619)/I619*100)),#N/A)</f>
        <v>#N/A</v>
      </c>
      <c r="AF619" s="40" t="e">
        <f>IFERROR(IF(ISNA(AA619),#N/A,IF(J619=0,0,_xlfn.STDEV.P($Z619:AA619)/J619*100)),#N/A)</f>
        <v>#N/A</v>
      </c>
      <c r="AG619" s="40" t="e">
        <f>IFERROR(IF(ISNA(AB619),#N/A,IF(K619=0,0,_xlfn.STDEV.P($Z619:AB619)/K619*100)),#N/A)</f>
        <v>#N/A</v>
      </c>
      <c r="AH619" s="40" t="e">
        <f>IFERROR(IF(ISNA(AC619),#N/A,IF(L619=0,0,_xlfn.STDEV.P($Z619:AC619)/L619*100)),#N/A)</f>
        <v>#N/A</v>
      </c>
      <c r="AI619" s="40"/>
    </row>
    <row r="620" spans="1:35" x14ac:dyDescent="0.35">
      <c r="A620">
        <f t="shared" si="743"/>
        <v>14</v>
      </c>
      <c r="B620" s="35">
        <f t="array" ref="B620">IF(B619=0,0,MIN(IF(INDEX(DATOS,0,$N$2)=$U620,IF(ISNUMBER(INDEX(DATOS,0,$C620)),IF(INDEX(DATOS,0,$L$2)=0,IF(INDEX(DATOS,0,$M$2)=1,IF(ISNA(MATCH(INDEX(DATOS,0,$O$2),IF($E$7:E619=E620,$D$7:D619),0)),INDEX(DATOS,0,$K$2))))))))</f>
        <v>0</v>
      </c>
      <c r="C620" s="32">
        <f t="shared" si="744"/>
        <v>20</v>
      </c>
      <c r="D620" s="34" t="str">
        <f>IF($B620=0,"--",INDEX(DATOS,$B620,O$2))</f>
        <v>--</v>
      </c>
      <c r="E620" s="64" t="s">
        <v>1</v>
      </c>
      <c r="F620" s="36" t="str">
        <f t="shared" si="684"/>
        <v>--</v>
      </c>
      <c r="G620" s="109" t="e">
        <f>VLOOKUP($D620,LOC_UNICOS,G$2,0)</f>
        <v>#N/A</v>
      </c>
      <c r="H620" s="109" t="e">
        <f>VLOOKUP($D620,LOC_UNICOS,H$2,0)</f>
        <v>#N/A</v>
      </c>
      <c r="I620" s="38">
        <f t="array" ref="I620">IF($B620=0,-999,IF(COUNTIFS($Z620:Z620,#N/A)&gt;0,-999,AVERAGE($Z620:Z620)))</f>
        <v>-999</v>
      </c>
      <c r="J620" s="38">
        <f t="array" ref="J620">IF($B620=0,-999,IF(COUNTIFS($Z620:AA620,#N/A)&gt;0,-999,AVERAGE($Z620:AA620)))</f>
        <v>-999</v>
      </c>
      <c r="K620" s="38">
        <f t="array" ref="K620">IF($B620=0,-999,IF(COUNTIFS($Z620:AB620,#N/A)&gt;0,-999,AVERAGE($Z620:AB620)))</f>
        <v>-999</v>
      </c>
      <c r="L620" s="38">
        <f t="array" ref="L620">IF($B620=0,-999,IF(COUNTIFS($Z620:AC620,#N/A)&gt;0,-999,AVERAGE($Z620:AC620)))</f>
        <v>-999</v>
      </c>
      <c r="M620" s="38">
        <f t="shared" si="739"/>
        <v>-999</v>
      </c>
      <c r="N620" s="38">
        <f t="shared" si="714"/>
        <v>-999</v>
      </c>
      <c r="O620" s="38">
        <f t="shared" si="715"/>
        <v>-999</v>
      </c>
      <c r="P620" s="38">
        <f t="shared" si="716"/>
        <v>-999</v>
      </c>
      <c r="Q620" s="37">
        <f t="shared" si="740"/>
        <v>0</v>
      </c>
      <c r="R620" s="37">
        <f t="shared" si="704"/>
        <v>0</v>
      </c>
      <c r="S620" s="37">
        <f t="shared" si="705"/>
        <v>0</v>
      </c>
      <c r="T620" s="37">
        <f t="shared" si="706"/>
        <v>0</v>
      </c>
      <c r="U620" s="37">
        <f t="shared" si="741"/>
        <v>2018</v>
      </c>
      <c r="V620" s="37">
        <f t="shared" ref="V620:X620" si="756">U620-1</f>
        <v>2017</v>
      </c>
      <c r="W620" s="37">
        <f t="shared" si="756"/>
        <v>2016</v>
      </c>
      <c r="X620" s="37">
        <f t="shared" si="756"/>
        <v>2015</v>
      </c>
      <c r="Y620" s="39"/>
      <c r="Z620" s="62" t="e">
        <f>IFERROR(IF($B620=0,#N/A,AVERAGEIFS(INDEX(DATOS,0,$C620),INDEX(DATOS,0,$C620),"&lt;&gt;#N/D",INDEX(DATOS,0,$L$2),0,INDEX(DATOS,0,$M$2),1,INDEX(DATOS,0,$N$2),U620,INDEX(DATOS,0,$O$2),$D620)),#N/A)</f>
        <v>#N/A</v>
      </c>
      <c r="AA620" s="62" t="e">
        <f>IFERROR(IF($B620=0,#N/A,AVERAGEIFS(INDEX(DATOS,0,$C620),INDEX(DATOS,0,$C620),"&lt;&gt;#N/D",INDEX(DATOS,0,$L$2),0,INDEX(DATOS,0,$M$2),1,INDEX(DATOS,0,$N$2),V620,INDEX(DATOS,0,$O$2),$D620)),#N/A)</f>
        <v>#N/A</v>
      </c>
      <c r="AB620" s="62" t="e">
        <f>IFERROR(IF($B620=0,#N/A,AVERAGEIFS(INDEX(DATOS,0,$C620),INDEX(DATOS,0,$C620),"&lt;&gt;#N/D",INDEX(DATOS,0,$L$2),0,INDEX(DATOS,0,$M$2),1,INDEX(DATOS,0,$N$2),W620,INDEX(DATOS,0,$O$2),$D620)),#N/A)</f>
        <v>#N/A</v>
      </c>
      <c r="AC620" s="62" t="e">
        <f>IFERROR(IF($B620=0,#N/A,AVERAGEIFS(INDEX(DATOS,0,$C620),INDEX(DATOS,0,$C620),"&lt;&gt;#N/D",INDEX(DATOS,0,$L$2),0,INDEX(DATOS,0,$M$2),1,INDEX(DATOS,0,$N$2),X620,INDEX(DATOS,0,$O$2),$D620)),#N/A)</f>
        <v>#N/A</v>
      </c>
      <c r="AD620" s="33"/>
      <c r="AE620" s="40" t="e">
        <f>IFERROR(IF(ISNA(Z620),#N/A,IF(I620=0,0,_xlfn.STDEV.P($Z620:Z620)/I620*100)),#N/A)</f>
        <v>#N/A</v>
      </c>
      <c r="AF620" s="40" t="e">
        <f>IFERROR(IF(ISNA(AA620),#N/A,IF(J620=0,0,_xlfn.STDEV.P($Z620:AA620)/J620*100)),#N/A)</f>
        <v>#N/A</v>
      </c>
      <c r="AG620" s="40" t="e">
        <f>IFERROR(IF(ISNA(AB620),#N/A,IF(K620=0,0,_xlfn.STDEV.P($Z620:AB620)/K620*100)),#N/A)</f>
        <v>#N/A</v>
      </c>
      <c r="AH620" s="40" t="e">
        <f>IFERROR(IF(ISNA(AC620),#N/A,IF(L620=0,0,_xlfn.STDEV.P($Z620:AC620)/L620*100)),#N/A)</f>
        <v>#N/A</v>
      </c>
      <c r="AI620" s="40"/>
    </row>
    <row r="621" spans="1:35" x14ac:dyDescent="0.35">
      <c r="A621">
        <f t="shared" si="743"/>
        <v>15</v>
      </c>
      <c r="B621" s="35">
        <f t="array" ref="B621">IF(B620=0,0,MIN(IF(INDEX(DATOS,0,$N$2)=$U621,IF(ISNUMBER(INDEX(DATOS,0,$C621)),IF(INDEX(DATOS,0,$L$2)=0,IF(INDEX(DATOS,0,$M$2)=1,IF(ISNA(MATCH(INDEX(DATOS,0,$O$2),IF($E$7:E620=E621,$D$7:D620),0)),INDEX(DATOS,0,$K$2))))))))</f>
        <v>0</v>
      </c>
      <c r="C621" s="32">
        <f t="shared" si="744"/>
        <v>20</v>
      </c>
      <c r="D621" s="34" t="str">
        <f>IF($B621=0,"--",INDEX(DATOS,$B621,O$2))</f>
        <v>--</v>
      </c>
      <c r="E621" s="64" t="s">
        <v>1</v>
      </c>
      <c r="F621" s="36" t="str">
        <f t="shared" si="684"/>
        <v>--</v>
      </c>
      <c r="G621" s="109" t="e">
        <f>VLOOKUP($D621,LOC_UNICOS,G$2,0)</f>
        <v>#N/A</v>
      </c>
      <c r="H621" s="109" t="e">
        <f>VLOOKUP($D621,LOC_UNICOS,H$2,0)</f>
        <v>#N/A</v>
      </c>
      <c r="I621" s="38">
        <f t="array" ref="I621">IF($B621=0,-999,IF(COUNTIFS($Z621:Z621,#N/A)&gt;0,-999,AVERAGE($Z621:Z621)))</f>
        <v>-999</v>
      </c>
      <c r="J621" s="38">
        <f t="array" ref="J621">IF($B621=0,-999,IF(COUNTIFS($Z621:AA621,#N/A)&gt;0,-999,AVERAGE($Z621:AA621)))</f>
        <v>-999</v>
      </c>
      <c r="K621" s="38">
        <f t="array" ref="K621">IF($B621=0,-999,IF(COUNTIFS($Z621:AB621,#N/A)&gt;0,-999,AVERAGE($Z621:AB621)))</f>
        <v>-999</v>
      </c>
      <c r="L621" s="38">
        <f t="array" ref="L621">IF($B621=0,-999,IF(COUNTIFS($Z621:AC621,#N/A)&gt;0,-999,AVERAGE($Z621:AC621)))</f>
        <v>-999</v>
      </c>
      <c r="M621" s="38">
        <f t="shared" si="739"/>
        <v>-999</v>
      </c>
      <c r="N621" s="38">
        <f t="shared" si="714"/>
        <v>-999</v>
      </c>
      <c r="O621" s="38">
        <f t="shared" si="715"/>
        <v>-999</v>
      </c>
      <c r="P621" s="38">
        <f t="shared" si="716"/>
        <v>-999</v>
      </c>
      <c r="Q621" s="37">
        <f t="shared" si="740"/>
        <v>0</v>
      </c>
      <c r="R621" s="37">
        <f t="shared" si="704"/>
        <v>0</v>
      </c>
      <c r="S621" s="37">
        <f t="shared" si="705"/>
        <v>0</v>
      </c>
      <c r="T621" s="37">
        <f t="shared" si="706"/>
        <v>0</v>
      </c>
      <c r="U621" s="37">
        <f t="shared" si="741"/>
        <v>2018</v>
      </c>
      <c r="V621" s="37">
        <f t="shared" ref="V621:X621" si="757">U621-1</f>
        <v>2017</v>
      </c>
      <c r="W621" s="37">
        <f t="shared" si="757"/>
        <v>2016</v>
      </c>
      <c r="X621" s="37">
        <f t="shared" si="757"/>
        <v>2015</v>
      </c>
      <c r="Y621" s="39"/>
      <c r="Z621" s="62" t="e">
        <f>IFERROR(IF($B621=0,#N/A,AVERAGEIFS(INDEX(DATOS,0,$C621),INDEX(DATOS,0,$C621),"&lt;&gt;#N/D",INDEX(DATOS,0,$L$2),0,INDEX(DATOS,0,$M$2),1,INDEX(DATOS,0,$N$2),U621,INDEX(DATOS,0,$O$2),$D621)),#N/A)</f>
        <v>#N/A</v>
      </c>
      <c r="AA621" s="62" t="e">
        <f>IFERROR(IF($B621=0,#N/A,AVERAGEIFS(INDEX(DATOS,0,$C621),INDEX(DATOS,0,$C621),"&lt;&gt;#N/D",INDEX(DATOS,0,$L$2),0,INDEX(DATOS,0,$M$2),1,INDEX(DATOS,0,$N$2),V621,INDEX(DATOS,0,$O$2),$D621)),#N/A)</f>
        <v>#N/A</v>
      </c>
      <c r="AB621" s="62" t="e">
        <f>IFERROR(IF($B621=0,#N/A,AVERAGEIFS(INDEX(DATOS,0,$C621),INDEX(DATOS,0,$C621),"&lt;&gt;#N/D",INDEX(DATOS,0,$L$2),0,INDEX(DATOS,0,$M$2),1,INDEX(DATOS,0,$N$2),W621,INDEX(DATOS,0,$O$2),$D621)),#N/A)</f>
        <v>#N/A</v>
      </c>
      <c r="AC621" s="62" t="e">
        <f>IFERROR(IF($B621=0,#N/A,AVERAGEIFS(INDEX(DATOS,0,$C621),INDEX(DATOS,0,$C621),"&lt;&gt;#N/D",INDEX(DATOS,0,$L$2),0,INDEX(DATOS,0,$M$2),1,INDEX(DATOS,0,$N$2),X621,INDEX(DATOS,0,$O$2),$D621)),#N/A)</f>
        <v>#N/A</v>
      </c>
      <c r="AD621" s="33"/>
      <c r="AE621" s="40" t="e">
        <f>IFERROR(IF(ISNA(Z621),#N/A,IF(I621=0,0,_xlfn.STDEV.P($Z621:Z621)/I621*100)),#N/A)</f>
        <v>#N/A</v>
      </c>
      <c r="AF621" s="40" t="e">
        <f>IFERROR(IF(ISNA(AA621),#N/A,IF(J621=0,0,_xlfn.STDEV.P($Z621:AA621)/J621*100)),#N/A)</f>
        <v>#N/A</v>
      </c>
      <c r="AG621" s="40" t="e">
        <f>IFERROR(IF(ISNA(AB621),#N/A,IF(K621=0,0,_xlfn.STDEV.P($Z621:AB621)/K621*100)),#N/A)</f>
        <v>#N/A</v>
      </c>
      <c r="AH621" s="40" t="e">
        <f>IFERROR(IF(ISNA(AC621),#N/A,IF(L621=0,0,_xlfn.STDEV.P($Z621:AC621)/L621*100)),#N/A)</f>
        <v>#N/A</v>
      </c>
      <c r="AI621" s="40"/>
    </row>
    <row r="622" spans="1:35" x14ac:dyDescent="0.35">
      <c r="A622">
        <f t="shared" si="743"/>
        <v>16</v>
      </c>
      <c r="B622" s="35">
        <f t="array" ref="B622">IF(B621=0,0,MIN(IF(INDEX(DATOS,0,$N$2)=$U622,IF(ISNUMBER(INDEX(DATOS,0,$C622)),IF(INDEX(DATOS,0,$L$2)=0,IF(INDEX(DATOS,0,$M$2)=1,IF(ISNA(MATCH(INDEX(DATOS,0,$O$2),IF($E$7:E621=E622,$D$7:D621),0)),INDEX(DATOS,0,$K$2))))))))</f>
        <v>0</v>
      </c>
      <c r="C622" s="32">
        <f t="shared" si="744"/>
        <v>20</v>
      </c>
      <c r="D622" s="34" t="str">
        <f>IF($B622=0,"--",INDEX(DATOS,$B622,O$2))</f>
        <v>--</v>
      </c>
      <c r="E622" s="64" t="s">
        <v>1</v>
      </c>
      <c r="F622" s="36" t="str">
        <f t="shared" si="684"/>
        <v>--</v>
      </c>
      <c r="G622" s="109" t="e">
        <f>VLOOKUP($D622,LOC_UNICOS,G$2,0)</f>
        <v>#N/A</v>
      </c>
      <c r="H622" s="109" t="e">
        <f>VLOOKUP($D622,LOC_UNICOS,H$2,0)</f>
        <v>#N/A</v>
      </c>
      <c r="I622" s="38">
        <f t="array" ref="I622">IF($B622=0,-999,IF(COUNTIFS($Z622:Z622,#N/A)&gt;0,-999,AVERAGE($Z622:Z622)))</f>
        <v>-999</v>
      </c>
      <c r="J622" s="38">
        <f t="array" ref="J622">IF($B622=0,-999,IF(COUNTIFS($Z622:AA622,#N/A)&gt;0,-999,AVERAGE($Z622:AA622)))</f>
        <v>-999</v>
      </c>
      <c r="K622" s="38">
        <f t="array" ref="K622">IF($B622=0,-999,IF(COUNTIFS($Z622:AB622,#N/A)&gt;0,-999,AVERAGE($Z622:AB622)))</f>
        <v>-999</v>
      </c>
      <c r="L622" s="38">
        <f t="array" ref="L622">IF($B622=0,-999,IF(COUNTIFS($Z622:AC622,#N/A)&gt;0,-999,AVERAGE($Z622:AC622)))</f>
        <v>-999</v>
      </c>
      <c r="M622" s="38">
        <f t="shared" si="739"/>
        <v>-999</v>
      </c>
      <c r="N622" s="38">
        <f t="shared" si="714"/>
        <v>-999</v>
      </c>
      <c r="O622" s="38">
        <f t="shared" si="715"/>
        <v>-999</v>
      </c>
      <c r="P622" s="38">
        <f t="shared" si="716"/>
        <v>-999</v>
      </c>
      <c r="Q622" s="37">
        <f t="shared" si="740"/>
        <v>0</v>
      </c>
      <c r="R622" s="37">
        <f t="shared" si="704"/>
        <v>0</v>
      </c>
      <c r="S622" s="37">
        <f t="shared" si="705"/>
        <v>0</v>
      </c>
      <c r="T622" s="37">
        <f t="shared" si="706"/>
        <v>0</v>
      </c>
      <c r="U622" s="37">
        <f t="shared" si="741"/>
        <v>2018</v>
      </c>
      <c r="V622" s="37">
        <f t="shared" ref="V622:X622" si="758">U622-1</f>
        <v>2017</v>
      </c>
      <c r="W622" s="37">
        <f t="shared" si="758"/>
        <v>2016</v>
      </c>
      <c r="X622" s="37">
        <f t="shared" si="758"/>
        <v>2015</v>
      </c>
      <c r="Y622" s="39"/>
      <c r="Z622" s="62" t="e">
        <f>IFERROR(IF($B622=0,#N/A,AVERAGEIFS(INDEX(DATOS,0,$C622),INDEX(DATOS,0,$C622),"&lt;&gt;#N/D",INDEX(DATOS,0,$L$2),0,INDEX(DATOS,0,$M$2),1,INDEX(DATOS,0,$N$2),U622,INDEX(DATOS,0,$O$2),$D622)),#N/A)</f>
        <v>#N/A</v>
      </c>
      <c r="AA622" s="62" t="e">
        <f>IFERROR(IF($B622=0,#N/A,AVERAGEIFS(INDEX(DATOS,0,$C622),INDEX(DATOS,0,$C622),"&lt;&gt;#N/D",INDEX(DATOS,0,$L$2),0,INDEX(DATOS,0,$M$2),1,INDEX(DATOS,0,$N$2),V622,INDEX(DATOS,0,$O$2),$D622)),#N/A)</f>
        <v>#N/A</v>
      </c>
      <c r="AB622" s="62" t="e">
        <f>IFERROR(IF($B622=0,#N/A,AVERAGEIFS(INDEX(DATOS,0,$C622),INDEX(DATOS,0,$C622),"&lt;&gt;#N/D",INDEX(DATOS,0,$L$2),0,INDEX(DATOS,0,$M$2),1,INDEX(DATOS,0,$N$2),W622,INDEX(DATOS,0,$O$2),$D622)),#N/A)</f>
        <v>#N/A</v>
      </c>
      <c r="AC622" s="62" t="e">
        <f>IFERROR(IF($B622=0,#N/A,AVERAGEIFS(INDEX(DATOS,0,$C622),INDEX(DATOS,0,$C622),"&lt;&gt;#N/D",INDEX(DATOS,0,$L$2),0,INDEX(DATOS,0,$M$2),1,INDEX(DATOS,0,$N$2),X622,INDEX(DATOS,0,$O$2),$D622)),#N/A)</f>
        <v>#N/A</v>
      </c>
      <c r="AD622" s="33"/>
      <c r="AE622" s="40" t="e">
        <f>IFERROR(IF(ISNA(Z622),#N/A,IF(I622=0,0,_xlfn.STDEV.P($Z622:Z622)/I622*100)),#N/A)</f>
        <v>#N/A</v>
      </c>
      <c r="AF622" s="40" t="e">
        <f>IFERROR(IF(ISNA(AA622),#N/A,IF(J622=0,0,_xlfn.STDEV.P($Z622:AA622)/J622*100)),#N/A)</f>
        <v>#N/A</v>
      </c>
      <c r="AG622" s="40" t="e">
        <f>IFERROR(IF(ISNA(AB622),#N/A,IF(K622=0,0,_xlfn.STDEV.P($Z622:AB622)/K622*100)),#N/A)</f>
        <v>#N/A</v>
      </c>
      <c r="AH622" s="40" t="e">
        <f>IFERROR(IF(ISNA(AC622),#N/A,IF(L622=0,0,_xlfn.STDEV.P($Z622:AC622)/L622*100)),#N/A)</f>
        <v>#N/A</v>
      </c>
      <c r="AI622" s="40"/>
    </row>
    <row r="623" spans="1:35" x14ac:dyDescent="0.35">
      <c r="A623">
        <f t="shared" si="743"/>
        <v>17</v>
      </c>
      <c r="B623" s="35">
        <f t="array" ref="B623">IF(B622=0,0,MIN(IF(INDEX(DATOS,0,$N$2)=$U623,IF(ISNUMBER(INDEX(DATOS,0,$C623)),IF(INDEX(DATOS,0,$L$2)=0,IF(INDEX(DATOS,0,$M$2)=1,IF(ISNA(MATCH(INDEX(DATOS,0,$O$2),IF($E$7:E622=E623,$D$7:D622),0)),INDEX(DATOS,0,$K$2))))))))</f>
        <v>0</v>
      </c>
      <c r="C623" s="32">
        <f t="shared" si="744"/>
        <v>20</v>
      </c>
      <c r="D623" s="34" t="str">
        <f>IF($B623=0,"--",INDEX(DATOS,$B623,O$2))</f>
        <v>--</v>
      </c>
      <c r="E623" s="64" t="s">
        <v>1</v>
      </c>
      <c r="F623" s="36" t="str">
        <f t="shared" si="684"/>
        <v>--</v>
      </c>
      <c r="G623" s="109" t="e">
        <f>VLOOKUP($D623,LOC_UNICOS,G$2,0)</f>
        <v>#N/A</v>
      </c>
      <c r="H623" s="109" t="e">
        <f>VLOOKUP($D623,LOC_UNICOS,H$2,0)</f>
        <v>#N/A</v>
      </c>
      <c r="I623" s="38">
        <f t="array" ref="I623">IF($B623=0,-999,IF(COUNTIFS($Z623:Z623,#N/A)&gt;0,-999,AVERAGE($Z623:Z623)))</f>
        <v>-999</v>
      </c>
      <c r="J623" s="38">
        <f t="array" ref="J623">IF($B623=0,-999,IF(COUNTIFS($Z623:AA623,#N/A)&gt;0,-999,AVERAGE($Z623:AA623)))</f>
        <v>-999</v>
      </c>
      <c r="K623" s="38">
        <f t="array" ref="K623">IF($B623=0,-999,IF(COUNTIFS($Z623:AB623,#N/A)&gt;0,-999,AVERAGE($Z623:AB623)))</f>
        <v>-999</v>
      </c>
      <c r="L623" s="38">
        <f t="array" ref="L623">IF($B623=0,-999,IF(COUNTIFS($Z623:AC623,#N/A)&gt;0,-999,AVERAGE($Z623:AC623)))</f>
        <v>-999</v>
      </c>
      <c r="M623" s="38">
        <f t="shared" si="739"/>
        <v>-999</v>
      </c>
      <c r="N623" s="38">
        <f t="shared" si="714"/>
        <v>-999</v>
      </c>
      <c r="O623" s="38">
        <f t="shared" si="715"/>
        <v>-999</v>
      </c>
      <c r="P623" s="38">
        <f t="shared" si="716"/>
        <v>-999</v>
      </c>
      <c r="Q623" s="37">
        <f t="shared" si="740"/>
        <v>0</v>
      </c>
      <c r="R623" s="37">
        <f t="shared" si="704"/>
        <v>0</v>
      </c>
      <c r="S623" s="37">
        <f t="shared" si="705"/>
        <v>0</v>
      </c>
      <c r="T623" s="37">
        <f t="shared" si="706"/>
        <v>0</v>
      </c>
      <c r="U623" s="37">
        <f t="shared" si="741"/>
        <v>2018</v>
      </c>
      <c r="V623" s="37">
        <f t="shared" ref="V623:X623" si="759">U623-1</f>
        <v>2017</v>
      </c>
      <c r="W623" s="37">
        <f t="shared" si="759"/>
        <v>2016</v>
      </c>
      <c r="X623" s="37">
        <f t="shared" si="759"/>
        <v>2015</v>
      </c>
      <c r="Y623" s="39"/>
      <c r="Z623" s="62" t="e">
        <f>IFERROR(IF($B623=0,#N/A,AVERAGEIFS(INDEX(DATOS,0,$C623),INDEX(DATOS,0,$C623),"&lt;&gt;#N/D",INDEX(DATOS,0,$L$2),0,INDEX(DATOS,0,$M$2),1,INDEX(DATOS,0,$N$2),U623,INDEX(DATOS,0,$O$2),$D623)),#N/A)</f>
        <v>#N/A</v>
      </c>
      <c r="AA623" s="62" t="e">
        <f>IFERROR(IF($B623=0,#N/A,AVERAGEIFS(INDEX(DATOS,0,$C623),INDEX(DATOS,0,$C623),"&lt;&gt;#N/D",INDEX(DATOS,0,$L$2),0,INDEX(DATOS,0,$M$2),1,INDEX(DATOS,0,$N$2),V623,INDEX(DATOS,0,$O$2),$D623)),#N/A)</f>
        <v>#N/A</v>
      </c>
      <c r="AB623" s="62" t="e">
        <f>IFERROR(IF($B623=0,#N/A,AVERAGEIFS(INDEX(DATOS,0,$C623),INDEX(DATOS,0,$C623),"&lt;&gt;#N/D",INDEX(DATOS,0,$L$2),0,INDEX(DATOS,0,$M$2),1,INDEX(DATOS,0,$N$2),W623,INDEX(DATOS,0,$O$2),$D623)),#N/A)</f>
        <v>#N/A</v>
      </c>
      <c r="AC623" s="62" t="e">
        <f>IFERROR(IF($B623=0,#N/A,AVERAGEIFS(INDEX(DATOS,0,$C623),INDEX(DATOS,0,$C623),"&lt;&gt;#N/D",INDEX(DATOS,0,$L$2),0,INDEX(DATOS,0,$M$2),1,INDEX(DATOS,0,$N$2),X623,INDEX(DATOS,0,$O$2),$D623)),#N/A)</f>
        <v>#N/A</v>
      </c>
      <c r="AD623" s="33"/>
      <c r="AE623" s="40" t="e">
        <f>IFERROR(IF(ISNA(Z623),#N/A,IF(I623=0,0,_xlfn.STDEV.P($Z623:Z623)/I623*100)),#N/A)</f>
        <v>#N/A</v>
      </c>
      <c r="AF623" s="40" t="e">
        <f>IFERROR(IF(ISNA(AA623),#N/A,IF(J623=0,0,_xlfn.STDEV.P($Z623:AA623)/J623*100)),#N/A)</f>
        <v>#N/A</v>
      </c>
      <c r="AG623" s="40" t="e">
        <f>IFERROR(IF(ISNA(AB623),#N/A,IF(K623=0,0,_xlfn.STDEV.P($Z623:AB623)/K623*100)),#N/A)</f>
        <v>#N/A</v>
      </c>
      <c r="AH623" s="40" t="e">
        <f>IFERROR(IF(ISNA(AC623),#N/A,IF(L623=0,0,_xlfn.STDEV.P($Z623:AC623)/L623*100)),#N/A)</f>
        <v>#N/A</v>
      </c>
      <c r="AI623" s="40"/>
    </row>
    <row r="624" spans="1:35" x14ac:dyDescent="0.35">
      <c r="A624">
        <f t="shared" si="743"/>
        <v>18</v>
      </c>
      <c r="B624" s="35">
        <f t="array" ref="B624">IF(B623=0,0,MIN(IF(INDEX(DATOS,0,$N$2)=$U624,IF(ISNUMBER(INDEX(DATOS,0,$C624)),IF(INDEX(DATOS,0,$L$2)=0,IF(INDEX(DATOS,0,$M$2)=1,IF(ISNA(MATCH(INDEX(DATOS,0,$O$2),IF($E$7:E623=E624,$D$7:D623),0)),INDEX(DATOS,0,$K$2))))))))</f>
        <v>0</v>
      </c>
      <c r="C624" s="32">
        <f t="shared" si="744"/>
        <v>20</v>
      </c>
      <c r="D624" s="34" t="str">
        <f>IF($B624=0,"--",INDEX(DATOS,$B624,O$2))</f>
        <v>--</v>
      </c>
      <c r="E624" s="64" t="s">
        <v>1</v>
      </c>
      <c r="F624" s="36" t="str">
        <f t="shared" si="684"/>
        <v>--</v>
      </c>
      <c r="G624" s="109" t="e">
        <f>VLOOKUP($D624,LOC_UNICOS,G$2,0)</f>
        <v>#N/A</v>
      </c>
      <c r="H624" s="109" t="e">
        <f>VLOOKUP($D624,LOC_UNICOS,H$2,0)</f>
        <v>#N/A</v>
      </c>
      <c r="I624" s="38">
        <f t="array" ref="I624">IF($B624=0,-999,IF(COUNTIFS($Z624:Z624,#N/A)&gt;0,-999,AVERAGE($Z624:Z624)))</f>
        <v>-999</v>
      </c>
      <c r="J624" s="38">
        <f t="array" ref="J624">IF($B624=0,-999,IF(COUNTIFS($Z624:AA624,#N/A)&gt;0,-999,AVERAGE($Z624:AA624)))</f>
        <v>-999</v>
      </c>
      <c r="K624" s="38">
        <f t="array" ref="K624">IF($B624=0,-999,IF(COUNTIFS($Z624:AB624,#N/A)&gt;0,-999,AVERAGE($Z624:AB624)))</f>
        <v>-999</v>
      </c>
      <c r="L624" s="38">
        <f t="array" ref="L624">IF($B624=0,-999,IF(COUNTIFS($Z624:AC624,#N/A)&gt;0,-999,AVERAGE($Z624:AC624)))</f>
        <v>-999</v>
      </c>
      <c r="M624" s="38">
        <f t="shared" si="739"/>
        <v>-999</v>
      </c>
      <c r="N624" s="38">
        <f t="shared" si="714"/>
        <v>-999</v>
      </c>
      <c r="O624" s="38">
        <f t="shared" si="715"/>
        <v>-999</v>
      </c>
      <c r="P624" s="38">
        <f t="shared" si="716"/>
        <v>-999</v>
      </c>
      <c r="Q624" s="37">
        <f t="shared" si="740"/>
        <v>0</v>
      </c>
      <c r="R624" s="37">
        <f t="shared" si="704"/>
        <v>0</v>
      </c>
      <c r="S624" s="37">
        <f t="shared" si="705"/>
        <v>0</v>
      </c>
      <c r="T624" s="37">
        <f t="shared" si="706"/>
        <v>0</v>
      </c>
      <c r="U624" s="37">
        <f t="shared" si="741"/>
        <v>2018</v>
      </c>
      <c r="V624" s="37">
        <f t="shared" ref="V624:X624" si="760">U624-1</f>
        <v>2017</v>
      </c>
      <c r="W624" s="37">
        <f t="shared" si="760"/>
        <v>2016</v>
      </c>
      <c r="X624" s="37">
        <f t="shared" si="760"/>
        <v>2015</v>
      </c>
      <c r="Y624" s="39"/>
      <c r="Z624" s="62" t="e">
        <f>IFERROR(IF($B624=0,#N/A,AVERAGEIFS(INDEX(DATOS,0,$C624),INDEX(DATOS,0,$C624),"&lt;&gt;#N/D",INDEX(DATOS,0,$L$2),0,INDEX(DATOS,0,$M$2),1,INDEX(DATOS,0,$N$2),U624,INDEX(DATOS,0,$O$2),$D624)),#N/A)</f>
        <v>#N/A</v>
      </c>
      <c r="AA624" s="62" t="e">
        <f>IFERROR(IF($B624=0,#N/A,AVERAGEIFS(INDEX(DATOS,0,$C624),INDEX(DATOS,0,$C624),"&lt;&gt;#N/D",INDEX(DATOS,0,$L$2),0,INDEX(DATOS,0,$M$2),1,INDEX(DATOS,0,$N$2),V624,INDEX(DATOS,0,$O$2),$D624)),#N/A)</f>
        <v>#N/A</v>
      </c>
      <c r="AB624" s="62" t="e">
        <f>IFERROR(IF($B624=0,#N/A,AVERAGEIFS(INDEX(DATOS,0,$C624),INDEX(DATOS,0,$C624),"&lt;&gt;#N/D",INDEX(DATOS,0,$L$2),0,INDEX(DATOS,0,$M$2),1,INDEX(DATOS,0,$N$2),W624,INDEX(DATOS,0,$O$2),$D624)),#N/A)</f>
        <v>#N/A</v>
      </c>
      <c r="AC624" s="62" t="e">
        <f>IFERROR(IF($B624=0,#N/A,AVERAGEIFS(INDEX(DATOS,0,$C624),INDEX(DATOS,0,$C624),"&lt;&gt;#N/D",INDEX(DATOS,0,$L$2),0,INDEX(DATOS,0,$M$2),1,INDEX(DATOS,0,$N$2),X624,INDEX(DATOS,0,$O$2),$D624)),#N/A)</f>
        <v>#N/A</v>
      </c>
      <c r="AD624" s="33"/>
      <c r="AE624" s="40" t="e">
        <f>IFERROR(IF(ISNA(Z624),#N/A,IF(I624=0,0,_xlfn.STDEV.P($Z624:Z624)/I624*100)),#N/A)</f>
        <v>#N/A</v>
      </c>
      <c r="AF624" s="40" t="e">
        <f>IFERROR(IF(ISNA(AA624),#N/A,IF(J624=0,0,_xlfn.STDEV.P($Z624:AA624)/J624*100)),#N/A)</f>
        <v>#N/A</v>
      </c>
      <c r="AG624" s="40" t="e">
        <f>IFERROR(IF(ISNA(AB624),#N/A,IF(K624=0,0,_xlfn.STDEV.P($Z624:AB624)/K624*100)),#N/A)</f>
        <v>#N/A</v>
      </c>
      <c r="AH624" s="40" t="e">
        <f>IFERROR(IF(ISNA(AC624),#N/A,IF(L624=0,0,_xlfn.STDEV.P($Z624:AC624)/L624*100)),#N/A)</f>
        <v>#N/A</v>
      </c>
      <c r="AI624" s="40"/>
    </row>
    <row r="625" spans="1:35" x14ac:dyDescent="0.35">
      <c r="A625">
        <f t="shared" si="743"/>
        <v>19</v>
      </c>
      <c r="B625" s="35">
        <f t="array" ref="B625">IF(B624=0,0,MIN(IF(INDEX(DATOS,0,$N$2)=$U625,IF(ISNUMBER(INDEX(DATOS,0,$C625)),IF(INDEX(DATOS,0,$L$2)=0,IF(INDEX(DATOS,0,$M$2)=1,IF(ISNA(MATCH(INDEX(DATOS,0,$O$2),IF($E$7:E624=E625,$D$7:D624),0)),INDEX(DATOS,0,$K$2))))))))</f>
        <v>0</v>
      </c>
      <c r="C625" s="32">
        <f t="shared" si="744"/>
        <v>20</v>
      </c>
      <c r="D625" s="34" t="str">
        <f>IF($B625=0,"--",INDEX(DATOS,$B625,O$2))</f>
        <v>--</v>
      </c>
      <c r="E625" s="64" t="s">
        <v>1</v>
      </c>
      <c r="F625" s="36" t="str">
        <f t="shared" si="684"/>
        <v>--</v>
      </c>
      <c r="G625" s="109" t="e">
        <f>VLOOKUP($D625,LOC_UNICOS,G$2,0)</f>
        <v>#N/A</v>
      </c>
      <c r="H625" s="109" t="e">
        <f>VLOOKUP($D625,LOC_UNICOS,H$2,0)</f>
        <v>#N/A</v>
      </c>
      <c r="I625" s="38">
        <f t="array" ref="I625">IF($B625=0,-999,IF(COUNTIFS($Z625:Z625,#N/A)&gt;0,-999,AVERAGE($Z625:Z625)))</f>
        <v>-999</v>
      </c>
      <c r="J625" s="38">
        <f t="array" ref="J625">IF($B625=0,-999,IF(COUNTIFS($Z625:AA625,#N/A)&gt;0,-999,AVERAGE($Z625:AA625)))</f>
        <v>-999</v>
      </c>
      <c r="K625" s="38">
        <f t="array" ref="K625">IF($B625=0,-999,IF(COUNTIFS($Z625:AB625,#N/A)&gt;0,-999,AVERAGE($Z625:AB625)))</f>
        <v>-999</v>
      </c>
      <c r="L625" s="38">
        <f t="array" ref="L625">IF($B625=0,-999,IF(COUNTIFS($Z625:AC625,#N/A)&gt;0,-999,AVERAGE($Z625:AC625)))</f>
        <v>-999</v>
      </c>
      <c r="M625" s="38">
        <f t="shared" si="739"/>
        <v>-999</v>
      </c>
      <c r="N625" s="38">
        <f t="shared" si="714"/>
        <v>-999</v>
      </c>
      <c r="O625" s="38">
        <f t="shared" si="715"/>
        <v>-999</v>
      </c>
      <c r="P625" s="38">
        <f t="shared" si="716"/>
        <v>-999</v>
      </c>
      <c r="Q625" s="37">
        <f t="shared" si="740"/>
        <v>0</v>
      </c>
      <c r="R625" s="37">
        <f t="shared" si="704"/>
        <v>0</v>
      </c>
      <c r="S625" s="37">
        <f t="shared" si="705"/>
        <v>0</v>
      </c>
      <c r="T625" s="37">
        <f t="shared" si="706"/>
        <v>0</v>
      </c>
      <c r="U625" s="37">
        <f t="shared" si="741"/>
        <v>2018</v>
      </c>
      <c r="V625" s="37">
        <f t="shared" ref="V625:X625" si="761">U625-1</f>
        <v>2017</v>
      </c>
      <c r="W625" s="37">
        <f t="shared" si="761"/>
        <v>2016</v>
      </c>
      <c r="X625" s="37">
        <f t="shared" si="761"/>
        <v>2015</v>
      </c>
      <c r="Y625" s="39"/>
      <c r="Z625" s="62" t="e">
        <f>IFERROR(IF($B625=0,#N/A,AVERAGEIFS(INDEX(DATOS,0,$C625),INDEX(DATOS,0,$C625),"&lt;&gt;#N/D",INDEX(DATOS,0,$L$2),0,INDEX(DATOS,0,$M$2),1,INDEX(DATOS,0,$N$2),U625,INDEX(DATOS,0,$O$2),$D625)),#N/A)</f>
        <v>#N/A</v>
      </c>
      <c r="AA625" s="62" t="e">
        <f>IFERROR(IF($B625=0,#N/A,AVERAGEIFS(INDEX(DATOS,0,$C625),INDEX(DATOS,0,$C625),"&lt;&gt;#N/D",INDEX(DATOS,0,$L$2),0,INDEX(DATOS,0,$M$2),1,INDEX(DATOS,0,$N$2),V625,INDEX(DATOS,0,$O$2),$D625)),#N/A)</f>
        <v>#N/A</v>
      </c>
      <c r="AB625" s="62" t="e">
        <f>IFERROR(IF($B625=0,#N/A,AVERAGEIFS(INDEX(DATOS,0,$C625),INDEX(DATOS,0,$C625),"&lt;&gt;#N/D",INDEX(DATOS,0,$L$2),0,INDEX(DATOS,0,$M$2),1,INDEX(DATOS,0,$N$2),W625,INDEX(DATOS,0,$O$2),$D625)),#N/A)</f>
        <v>#N/A</v>
      </c>
      <c r="AC625" s="62" t="e">
        <f>IFERROR(IF($B625=0,#N/A,AVERAGEIFS(INDEX(DATOS,0,$C625),INDEX(DATOS,0,$C625),"&lt;&gt;#N/D",INDEX(DATOS,0,$L$2),0,INDEX(DATOS,0,$M$2),1,INDEX(DATOS,0,$N$2),X625,INDEX(DATOS,0,$O$2),$D625)),#N/A)</f>
        <v>#N/A</v>
      </c>
      <c r="AD625" s="33"/>
      <c r="AE625" s="40" t="e">
        <f>IFERROR(IF(ISNA(Z625),#N/A,IF(I625=0,0,_xlfn.STDEV.P($Z625:Z625)/I625*100)),#N/A)</f>
        <v>#N/A</v>
      </c>
      <c r="AF625" s="40" t="e">
        <f>IFERROR(IF(ISNA(AA625),#N/A,IF(J625=0,0,_xlfn.STDEV.P($Z625:AA625)/J625*100)),#N/A)</f>
        <v>#N/A</v>
      </c>
      <c r="AG625" s="40" t="e">
        <f>IFERROR(IF(ISNA(AB625),#N/A,IF(K625=0,0,_xlfn.STDEV.P($Z625:AB625)/K625*100)),#N/A)</f>
        <v>#N/A</v>
      </c>
      <c r="AH625" s="40" t="e">
        <f>IFERROR(IF(ISNA(AC625),#N/A,IF(L625=0,0,_xlfn.STDEV.P($Z625:AC625)/L625*100)),#N/A)</f>
        <v>#N/A</v>
      </c>
      <c r="AI625" s="40"/>
    </row>
    <row r="626" spans="1:35" x14ac:dyDescent="0.35">
      <c r="A626">
        <f t="shared" si="743"/>
        <v>20</v>
      </c>
      <c r="B626" s="35">
        <f t="array" ref="B626">IF(B625=0,0,MIN(IF(INDEX(DATOS,0,$N$2)=$U626,IF(ISNUMBER(INDEX(DATOS,0,$C626)),IF(INDEX(DATOS,0,$L$2)=0,IF(INDEX(DATOS,0,$M$2)=1,IF(ISNA(MATCH(INDEX(DATOS,0,$O$2),IF($E$7:E625=E626,$D$7:D625),0)),INDEX(DATOS,0,$K$2))))))))</f>
        <v>0</v>
      </c>
      <c r="C626" s="32">
        <f t="shared" si="744"/>
        <v>20</v>
      </c>
      <c r="D626" s="34" t="str">
        <f>IF($B626=0,"--",INDEX(DATOS,$B626,O$2))</f>
        <v>--</v>
      </c>
      <c r="E626" s="64" t="s">
        <v>1</v>
      </c>
      <c r="F626" s="36" t="str">
        <f t="shared" si="684"/>
        <v>--</v>
      </c>
      <c r="G626" s="109" t="e">
        <f>VLOOKUP($D626,LOC_UNICOS,G$2,0)</f>
        <v>#N/A</v>
      </c>
      <c r="H626" s="109" t="e">
        <f>VLOOKUP($D626,LOC_UNICOS,H$2,0)</f>
        <v>#N/A</v>
      </c>
      <c r="I626" s="38">
        <f t="array" ref="I626">IF($B626=0,-999,IF(COUNTIFS($Z626:Z626,#N/A)&gt;0,-999,AVERAGE($Z626:Z626)))</f>
        <v>-999</v>
      </c>
      <c r="J626" s="38">
        <f t="array" ref="J626">IF($B626=0,-999,IF(COUNTIFS($Z626:AA626,#N/A)&gt;0,-999,AVERAGE($Z626:AA626)))</f>
        <v>-999</v>
      </c>
      <c r="K626" s="38">
        <f t="array" ref="K626">IF($B626=0,-999,IF(COUNTIFS($Z626:AB626,#N/A)&gt;0,-999,AVERAGE($Z626:AB626)))</f>
        <v>-999</v>
      </c>
      <c r="L626" s="38">
        <f t="array" ref="L626">IF($B626=0,-999,IF(COUNTIFS($Z626:AC626,#N/A)&gt;0,-999,AVERAGE($Z626:AC626)))</f>
        <v>-999</v>
      </c>
      <c r="M626" s="38">
        <f t="shared" si="739"/>
        <v>-999</v>
      </c>
      <c r="N626" s="38">
        <f t="shared" si="714"/>
        <v>-999</v>
      </c>
      <c r="O626" s="38">
        <f t="shared" si="715"/>
        <v>-999</v>
      </c>
      <c r="P626" s="38">
        <f t="shared" si="716"/>
        <v>-999</v>
      </c>
      <c r="Q626" s="37">
        <f t="shared" si="740"/>
        <v>0</v>
      </c>
      <c r="R626" s="37">
        <f t="shared" si="704"/>
        <v>0</v>
      </c>
      <c r="S626" s="37">
        <f t="shared" si="705"/>
        <v>0</v>
      </c>
      <c r="T626" s="37">
        <f t="shared" si="706"/>
        <v>0</v>
      </c>
      <c r="U626" s="37">
        <f t="shared" si="741"/>
        <v>2018</v>
      </c>
      <c r="V626" s="37">
        <f t="shared" ref="V626:X626" si="762">U626-1</f>
        <v>2017</v>
      </c>
      <c r="W626" s="37">
        <f t="shared" si="762"/>
        <v>2016</v>
      </c>
      <c r="X626" s="37">
        <f t="shared" si="762"/>
        <v>2015</v>
      </c>
      <c r="Y626" s="39"/>
      <c r="Z626" s="62" t="e">
        <f>IFERROR(IF($B626=0,#N/A,AVERAGEIFS(INDEX(DATOS,0,$C626),INDEX(DATOS,0,$C626),"&lt;&gt;#N/D",INDEX(DATOS,0,$L$2),0,INDEX(DATOS,0,$M$2),1,INDEX(DATOS,0,$N$2),U626,INDEX(DATOS,0,$O$2),$D626)),#N/A)</f>
        <v>#N/A</v>
      </c>
      <c r="AA626" s="62" t="e">
        <f>IFERROR(IF($B626=0,#N/A,AVERAGEIFS(INDEX(DATOS,0,$C626),INDEX(DATOS,0,$C626),"&lt;&gt;#N/D",INDEX(DATOS,0,$L$2),0,INDEX(DATOS,0,$M$2),1,INDEX(DATOS,0,$N$2),V626,INDEX(DATOS,0,$O$2),$D626)),#N/A)</f>
        <v>#N/A</v>
      </c>
      <c r="AB626" s="62" t="e">
        <f>IFERROR(IF($B626=0,#N/A,AVERAGEIFS(INDEX(DATOS,0,$C626),INDEX(DATOS,0,$C626),"&lt;&gt;#N/D",INDEX(DATOS,0,$L$2),0,INDEX(DATOS,0,$M$2),1,INDEX(DATOS,0,$N$2),W626,INDEX(DATOS,0,$O$2),$D626)),#N/A)</f>
        <v>#N/A</v>
      </c>
      <c r="AC626" s="62" t="e">
        <f>IFERROR(IF($B626=0,#N/A,AVERAGEIFS(INDEX(DATOS,0,$C626),INDEX(DATOS,0,$C626),"&lt;&gt;#N/D",INDEX(DATOS,0,$L$2),0,INDEX(DATOS,0,$M$2),1,INDEX(DATOS,0,$N$2),X626,INDEX(DATOS,0,$O$2),$D626)),#N/A)</f>
        <v>#N/A</v>
      </c>
      <c r="AD626" s="33"/>
      <c r="AE626" s="40" t="e">
        <f>IFERROR(IF(ISNA(Z626),#N/A,IF(I626=0,0,_xlfn.STDEV.P($Z626:Z626)/I626*100)),#N/A)</f>
        <v>#N/A</v>
      </c>
      <c r="AF626" s="40" t="e">
        <f>IFERROR(IF(ISNA(AA626),#N/A,IF(J626=0,0,_xlfn.STDEV.P($Z626:AA626)/J626*100)),#N/A)</f>
        <v>#N/A</v>
      </c>
      <c r="AG626" s="40" t="e">
        <f>IFERROR(IF(ISNA(AB626),#N/A,IF(K626=0,0,_xlfn.STDEV.P($Z626:AB626)/K626*100)),#N/A)</f>
        <v>#N/A</v>
      </c>
      <c r="AH626" s="40" t="e">
        <f>IFERROR(IF(ISNA(AC626),#N/A,IF(L626=0,0,_xlfn.STDEV.P($Z626:AC626)/L626*100)),#N/A)</f>
        <v>#N/A</v>
      </c>
      <c r="AI626" s="40"/>
    </row>
    <row r="627" spans="1:35" x14ac:dyDescent="0.35">
      <c r="A627">
        <f t="shared" si="743"/>
        <v>21</v>
      </c>
      <c r="B627" s="35">
        <f t="array" ref="B627">IF(B626=0,0,MIN(IF(INDEX(DATOS,0,$N$2)=$U627,IF(ISNUMBER(INDEX(DATOS,0,$C627)),IF(INDEX(DATOS,0,$L$2)=0,IF(INDEX(DATOS,0,$M$2)=1,IF(ISNA(MATCH(INDEX(DATOS,0,$O$2),IF($E$7:E626=E627,$D$7:D626),0)),INDEX(DATOS,0,$K$2))))))))</f>
        <v>0</v>
      </c>
      <c r="C627" s="32">
        <f t="shared" si="744"/>
        <v>20</v>
      </c>
      <c r="D627" s="34" t="str">
        <f>IF($B627=0,"--",INDEX(DATOS,$B627,O$2))</f>
        <v>--</v>
      </c>
      <c r="E627" s="64" t="s">
        <v>1</v>
      </c>
      <c r="F627" s="36" t="str">
        <f t="shared" si="684"/>
        <v>--</v>
      </c>
      <c r="G627" s="109" t="e">
        <f>VLOOKUP($D627,LOC_UNICOS,G$2,0)</f>
        <v>#N/A</v>
      </c>
      <c r="H627" s="109" t="e">
        <f>VLOOKUP($D627,LOC_UNICOS,H$2,0)</f>
        <v>#N/A</v>
      </c>
      <c r="I627" s="38">
        <f t="array" ref="I627">IF($B627=0,-999,IF(COUNTIFS($Z627:Z627,#N/A)&gt;0,-999,AVERAGE($Z627:Z627)))</f>
        <v>-999</v>
      </c>
      <c r="J627" s="38">
        <f t="array" ref="J627">IF($B627=0,-999,IF(COUNTIFS($Z627:AA627,#N/A)&gt;0,-999,AVERAGE($Z627:AA627)))</f>
        <v>-999</v>
      </c>
      <c r="K627" s="38">
        <f t="array" ref="K627">IF($B627=0,-999,IF(COUNTIFS($Z627:AB627,#N/A)&gt;0,-999,AVERAGE($Z627:AB627)))</f>
        <v>-999</v>
      </c>
      <c r="L627" s="38">
        <f t="array" ref="L627">IF($B627=0,-999,IF(COUNTIFS($Z627:AC627,#N/A)&gt;0,-999,AVERAGE($Z627:AC627)))</f>
        <v>-999</v>
      </c>
      <c r="M627" s="38">
        <f t="shared" si="739"/>
        <v>-999</v>
      </c>
      <c r="N627" s="38">
        <f t="shared" si="714"/>
        <v>-999</v>
      </c>
      <c r="O627" s="38">
        <f t="shared" si="715"/>
        <v>-999</v>
      </c>
      <c r="P627" s="38">
        <f t="shared" si="716"/>
        <v>-999</v>
      </c>
      <c r="Q627" s="37">
        <f t="shared" si="740"/>
        <v>0</v>
      </c>
      <c r="R627" s="37">
        <f t="shared" si="704"/>
        <v>0</v>
      </c>
      <c r="S627" s="37">
        <f t="shared" si="705"/>
        <v>0</v>
      </c>
      <c r="T627" s="37">
        <f t="shared" si="706"/>
        <v>0</v>
      </c>
      <c r="U627" s="37">
        <f t="shared" si="741"/>
        <v>2018</v>
      </c>
      <c r="V627" s="37">
        <f t="shared" ref="V627:X627" si="763">U627-1</f>
        <v>2017</v>
      </c>
      <c r="W627" s="37">
        <f t="shared" si="763"/>
        <v>2016</v>
      </c>
      <c r="X627" s="37">
        <f t="shared" si="763"/>
        <v>2015</v>
      </c>
      <c r="Y627" s="39"/>
      <c r="Z627" s="62" t="e">
        <f>IFERROR(IF($B627=0,#N/A,AVERAGEIFS(INDEX(DATOS,0,$C627),INDEX(DATOS,0,$C627),"&lt;&gt;#N/D",INDEX(DATOS,0,$L$2),0,INDEX(DATOS,0,$M$2),1,INDEX(DATOS,0,$N$2),U627,INDEX(DATOS,0,$O$2),$D627)),#N/A)</f>
        <v>#N/A</v>
      </c>
      <c r="AA627" s="62" t="e">
        <f>IFERROR(IF($B627=0,#N/A,AVERAGEIFS(INDEX(DATOS,0,$C627),INDEX(DATOS,0,$C627),"&lt;&gt;#N/D",INDEX(DATOS,0,$L$2),0,INDEX(DATOS,0,$M$2),1,INDEX(DATOS,0,$N$2),V627,INDEX(DATOS,0,$O$2),$D627)),#N/A)</f>
        <v>#N/A</v>
      </c>
      <c r="AB627" s="62" t="e">
        <f>IFERROR(IF($B627=0,#N/A,AVERAGEIFS(INDEX(DATOS,0,$C627),INDEX(DATOS,0,$C627),"&lt;&gt;#N/D",INDEX(DATOS,0,$L$2),0,INDEX(DATOS,0,$M$2),1,INDEX(DATOS,0,$N$2),W627,INDEX(DATOS,0,$O$2),$D627)),#N/A)</f>
        <v>#N/A</v>
      </c>
      <c r="AC627" s="62" t="e">
        <f>IFERROR(IF($B627=0,#N/A,AVERAGEIFS(INDEX(DATOS,0,$C627),INDEX(DATOS,0,$C627),"&lt;&gt;#N/D",INDEX(DATOS,0,$L$2),0,INDEX(DATOS,0,$M$2),1,INDEX(DATOS,0,$N$2),X627,INDEX(DATOS,0,$O$2),$D627)),#N/A)</f>
        <v>#N/A</v>
      </c>
      <c r="AD627" s="33"/>
      <c r="AE627" s="40" t="e">
        <f>IFERROR(IF(ISNA(Z627),#N/A,IF(I627=0,0,_xlfn.STDEV.P($Z627:Z627)/I627*100)),#N/A)</f>
        <v>#N/A</v>
      </c>
      <c r="AF627" s="40" t="e">
        <f>IFERROR(IF(ISNA(AA627),#N/A,IF(J627=0,0,_xlfn.STDEV.P($Z627:AA627)/J627*100)),#N/A)</f>
        <v>#N/A</v>
      </c>
      <c r="AG627" s="40" t="e">
        <f>IFERROR(IF(ISNA(AB627),#N/A,IF(K627=0,0,_xlfn.STDEV.P($Z627:AB627)/K627*100)),#N/A)</f>
        <v>#N/A</v>
      </c>
      <c r="AH627" s="40" t="e">
        <f>IFERROR(IF(ISNA(AC627),#N/A,IF(L627=0,0,_xlfn.STDEV.P($Z627:AC627)/L627*100)),#N/A)</f>
        <v>#N/A</v>
      </c>
      <c r="AI627" s="40"/>
    </row>
    <row r="628" spans="1:35" x14ac:dyDescent="0.35">
      <c r="A628">
        <f t="shared" si="743"/>
        <v>22</v>
      </c>
      <c r="B628" s="35">
        <f t="array" ref="B628">IF(B627=0,0,MIN(IF(INDEX(DATOS,0,$N$2)=$U628,IF(ISNUMBER(INDEX(DATOS,0,$C628)),IF(INDEX(DATOS,0,$L$2)=0,IF(INDEX(DATOS,0,$M$2)=1,IF(ISNA(MATCH(INDEX(DATOS,0,$O$2),IF($E$7:E627=E628,$D$7:D627),0)),INDEX(DATOS,0,$K$2))))))))</f>
        <v>0</v>
      </c>
      <c r="C628" s="32">
        <f t="shared" si="744"/>
        <v>20</v>
      </c>
      <c r="D628" s="34" t="str">
        <f>IF($B628=0,"--",INDEX(DATOS,$B628,O$2))</f>
        <v>--</v>
      </c>
      <c r="E628" s="64" t="s">
        <v>1</v>
      </c>
      <c r="F628" s="36" t="str">
        <f t="shared" si="684"/>
        <v>--</v>
      </c>
      <c r="G628" s="109" t="e">
        <f>VLOOKUP($D628,LOC_UNICOS,G$2,0)</f>
        <v>#N/A</v>
      </c>
      <c r="H628" s="109" t="e">
        <f>VLOOKUP($D628,LOC_UNICOS,H$2,0)</f>
        <v>#N/A</v>
      </c>
      <c r="I628" s="38">
        <f t="array" ref="I628">IF($B628=0,-999,IF(COUNTIFS($Z628:Z628,#N/A)&gt;0,-999,AVERAGE($Z628:Z628)))</f>
        <v>-999</v>
      </c>
      <c r="J628" s="38">
        <f t="array" ref="J628">IF($B628=0,-999,IF(COUNTIFS($Z628:AA628,#N/A)&gt;0,-999,AVERAGE($Z628:AA628)))</f>
        <v>-999</v>
      </c>
      <c r="K628" s="38">
        <f t="array" ref="K628">IF($B628=0,-999,IF(COUNTIFS($Z628:AB628,#N/A)&gt;0,-999,AVERAGE($Z628:AB628)))</f>
        <v>-999</v>
      </c>
      <c r="L628" s="38">
        <f t="array" ref="L628">IF($B628=0,-999,IF(COUNTIFS($Z628:AC628,#N/A)&gt;0,-999,AVERAGE($Z628:AC628)))</f>
        <v>-999</v>
      </c>
      <c r="M628" s="38">
        <f t="shared" si="739"/>
        <v>-999</v>
      </c>
      <c r="N628" s="38">
        <f t="shared" si="714"/>
        <v>-999</v>
      </c>
      <c r="O628" s="38">
        <f t="shared" si="715"/>
        <v>-999</v>
      </c>
      <c r="P628" s="38">
        <f t="shared" si="716"/>
        <v>-999</v>
      </c>
      <c r="Q628" s="37">
        <f t="shared" si="740"/>
        <v>0</v>
      </c>
      <c r="R628" s="37">
        <f t="shared" si="704"/>
        <v>0</v>
      </c>
      <c r="S628" s="37">
        <f t="shared" si="705"/>
        <v>0</v>
      </c>
      <c r="T628" s="37">
        <f t="shared" si="706"/>
        <v>0</v>
      </c>
      <c r="U628" s="37">
        <f t="shared" si="741"/>
        <v>2018</v>
      </c>
      <c r="V628" s="37">
        <f t="shared" ref="V628:X628" si="764">U628-1</f>
        <v>2017</v>
      </c>
      <c r="W628" s="37">
        <f t="shared" si="764"/>
        <v>2016</v>
      </c>
      <c r="X628" s="37">
        <f t="shared" si="764"/>
        <v>2015</v>
      </c>
      <c r="Y628" s="39"/>
      <c r="Z628" s="62" t="e">
        <f>IFERROR(IF($B628=0,#N/A,AVERAGEIFS(INDEX(DATOS,0,$C628),INDEX(DATOS,0,$C628),"&lt;&gt;#N/D",INDEX(DATOS,0,$L$2),0,INDEX(DATOS,0,$M$2),1,INDEX(DATOS,0,$N$2),U628,INDEX(DATOS,0,$O$2),$D628)),#N/A)</f>
        <v>#N/A</v>
      </c>
      <c r="AA628" s="62" t="e">
        <f>IFERROR(IF($B628=0,#N/A,AVERAGEIFS(INDEX(DATOS,0,$C628),INDEX(DATOS,0,$C628),"&lt;&gt;#N/D",INDEX(DATOS,0,$L$2),0,INDEX(DATOS,0,$M$2),1,INDEX(DATOS,0,$N$2),V628,INDEX(DATOS,0,$O$2),$D628)),#N/A)</f>
        <v>#N/A</v>
      </c>
      <c r="AB628" s="62" t="e">
        <f>IFERROR(IF($B628=0,#N/A,AVERAGEIFS(INDEX(DATOS,0,$C628),INDEX(DATOS,0,$C628),"&lt;&gt;#N/D",INDEX(DATOS,0,$L$2),0,INDEX(DATOS,0,$M$2),1,INDEX(DATOS,0,$N$2),W628,INDEX(DATOS,0,$O$2),$D628)),#N/A)</f>
        <v>#N/A</v>
      </c>
      <c r="AC628" s="62" t="e">
        <f>IFERROR(IF($B628=0,#N/A,AVERAGEIFS(INDEX(DATOS,0,$C628),INDEX(DATOS,0,$C628),"&lt;&gt;#N/D",INDEX(DATOS,0,$L$2),0,INDEX(DATOS,0,$M$2),1,INDEX(DATOS,0,$N$2),X628,INDEX(DATOS,0,$O$2),$D628)),#N/A)</f>
        <v>#N/A</v>
      </c>
      <c r="AD628" s="33"/>
      <c r="AE628" s="40" t="e">
        <f>IFERROR(IF(ISNA(Z628),#N/A,IF(I628=0,0,_xlfn.STDEV.P($Z628:Z628)/I628*100)),#N/A)</f>
        <v>#N/A</v>
      </c>
      <c r="AF628" s="40" t="e">
        <f>IFERROR(IF(ISNA(AA628),#N/A,IF(J628=0,0,_xlfn.STDEV.P($Z628:AA628)/J628*100)),#N/A)</f>
        <v>#N/A</v>
      </c>
      <c r="AG628" s="40" t="e">
        <f>IFERROR(IF(ISNA(AB628),#N/A,IF(K628=0,0,_xlfn.STDEV.P($Z628:AB628)/K628*100)),#N/A)</f>
        <v>#N/A</v>
      </c>
      <c r="AH628" s="40" t="e">
        <f>IFERROR(IF(ISNA(AC628),#N/A,IF(L628=0,0,_xlfn.STDEV.P($Z628:AC628)/L628*100)),#N/A)</f>
        <v>#N/A</v>
      </c>
      <c r="AI628" s="40"/>
    </row>
    <row r="629" spans="1:35" x14ac:dyDescent="0.35">
      <c r="A629">
        <f t="shared" si="743"/>
        <v>23</v>
      </c>
      <c r="B629" s="35">
        <f t="array" ref="B629">IF(B628=0,0,MIN(IF(INDEX(DATOS,0,$N$2)=$U629,IF(ISNUMBER(INDEX(DATOS,0,$C629)),IF(INDEX(DATOS,0,$L$2)=0,IF(INDEX(DATOS,0,$M$2)=1,IF(ISNA(MATCH(INDEX(DATOS,0,$O$2),IF($E$7:E628=E629,$D$7:D628),0)),INDEX(DATOS,0,$K$2))))))))</f>
        <v>0</v>
      </c>
      <c r="C629" s="32">
        <f t="shared" si="744"/>
        <v>20</v>
      </c>
      <c r="D629" s="34" t="str">
        <f>IF($B629=0,"--",INDEX(DATOS,$B629,O$2))</f>
        <v>--</v>
      </c>
      <c r="E629" s="64" t="s">
        <v>1</v>
      </c>
      <c r="F629" s="36" t="str">
        <f t="shared" ref="F629:F692" si="765">IFERROR(SUBSTITUTE(MID(D629,1,FIND(",",D629)-1),"Departamento de","Dpto."),D629)</f>
        <v>--</v>
      </c>
      <c r="G629" s="109" t="e">
        <f>VLOOKUP($D629,LOC_UNICOS,G$2,0)</f>
        <v>#N/A</v>
      </c>
      <c r="H629" s="109" t="e">
        <f>VLOOKUP($D629,LOC_UNICOS,H$2,0)</f>
        <v>#N/A</v>
      </c>
      <c r="I629" s="38">
        <f t="array" ref="I629">IF($B629=0,-999,IF(COUNTIFS($Z629:Z629,#N/A)&gt;0,-999,AVERAGE($Z629:Z629)))</f>
        <v>-999</v>
      </c>
      <c r="J629" s="38">
        <f t="array" ref="J629">IF($B629=0,-999,IF(COUNTIFS($Z629:AA629,#N/A)&gt;0,-999,AVERAGE($Z629:AA629)))</f>
        <v>-999</v>
      </c>
      <c r="K629" s="38">
        <f t="array" ref="K629">IF($B629=0,-999,IF(COUNTIFS($Z629:AB629,#N/A)&gt;0,-999,AVERAGE($Z629:AB629)))</f>
        <v>-999</v>
      </c>
      <c r="L629" s="38">
        <f t="array" ref="L629">IF($B629=0,-999,IF(COUNTIFS($Z629:AC629,#N/A)&gt;0,-999,AVERAGE($Z629:AC629)))</f>
        <v>-999</v>
      </c>
      <c r="M629" s="38">
        <f t="shared" si="739"/>
        <v>-999</v>
      </c>
      <c r="N629" s="38">
        <f t="shared" si="714"/>
        <v>-999</v>
      </c>
      <c r="O629" s="38">
        <f t="shared" si="715"/>
        <v>-999</v>
      </c>
      <c r="P629" s="38">
        <f t="shared" si="716"/>
        <v>-999</v>
      </c>
      <c r="Q629" s="37">
        <f t="shared" si="740"/>
        <v>0</v>
      </c>
      <c r="R629" s="37">
        <f t="shared" si="704"/>
        <v>0</v>
      </c>
      <c r="S629" s="37">
        <f t="shared" si="705"/>
        <v>0</v>
      </c>
      <c r="T629" s="37">
        <f t="shared" si="706"/>
        <v>0</v>
      </c>
      <c r="U629" s="37">
        <f t="shared" si="741"/>
        <v>2018</v>
      </c>
      <c r="V629" s="37">
        <f t="shared" ref="V629:X629" si="766">U629-1</f>
        <v>2017</v>
      </c>
      <c r="W629" s="37">
        <f t="shared" si="766"/>
        <v>2016</v>
      </c>
      <c r="X629" s="37">
        <f t="shared" si="766"/>
        <v>2015</v>
      </c>
      <c r="Y629" s="39"/>
      <c r="Z629" s="62" t="e">
        <f>IFERROR(IF($B629=0,#N/A,AVERAGEIFS(INDEX(DATOS,0,$C629),INDEX(DATOS,0,$C629),"&lt;&gt;#N/D",INDEX(DATOS,0,$L$2),0,INDEX(DATOS,0,$M$2),1,INDEX(DATOS,0,$N$2),U629,INDEX(DATOS,0,$O$2),$D629)),#N/A)</f>
        <v>#N/A</v>
      </c>
      <c r="AA629" s="62" t="e">
        <f>IFERROR(IF($B629=0,#N/A,AVERAGEIFS(INDEX(DATOS,0,$C629),INDEX(DATOS,0,$C629),"&lt;&gt;#N/D",INDEX(DATOS,0,$L$2),0,INDEX(DATOS,0,$M$2),1,INDEX(DATOS,0,$N$2),V629,INDEX(DATOS,0,$O$2),$D629)),#N/A)</f>
        <v>#N/A</v>
      </c>
      <c r="AB629" s="62" t="e">
        <f>IFERROR(IF($B629=0,#N/A,AVERAGEIFS(INDEX(DATOS,0,$C629),INDEX(DATOS,0,$C629),"&lt;&gt;#N/D",INDEX(DATOS,0,$L$2),0,INDEX(DATOS,0,$M$2),1,INDEX(DATOS,0,$N$2),W629,INDEX(DATOS,0,$O$2),$D629)),#N/A)</f>
        <v>#N/A</v>
      </c>
      <c r="AC629" s="62" t="e">
        <f>IFERROR(IF($B629=0,#N/A,AVERAGEIFS(INDEX(DATOS,0,$C629),INDEX(DATOS,0,$C629),"&lt;&gt;#N/D",INDEX(DATOS,0,$L$2),0,INDEX(DATOS,0,$M$2),1,INDEX(DATOS,0,$N$2),X629,INDEX(DATOS,0,$O$2),$D629)),#N/A)</f>
        <v>#N/A</v>
      </c>
      <c r="AD629" s="33"/>
      <c r="AE629" s="40" t="e">
        <f>IFERROR(IF(ISNA(Z629),#N/A,IF(I629=0,0,_xlfn.STDEV.P($Z629:Z629)/I629*100)),#N/A)</f>
        <v>#N/A</v>
      </c>
      <c r="AF629" s="40" t="e">
        <f>IFERROR(IF(ISNA(AA629),#N/A,IF(J629=0,0,_xlfn.STDEV.P($Z629:AA629)/J629*100)),#N/A)</f>
        <v>#N/A</v>
      </c>
      <c r="AG629" s="40" t="e">
        <f>IFERROR(IF(ISNA(AB629),#N/A,IF(K629=0,0,_xlfn.STDEV.P($Z629:AB629)/K629*100)),#N/A)</f>
        <v>#N/A</v>
      </c>
      <c r="AH629" s="40" t="e">
        <f>IFERROR(IF(ISNA(AC629),#N/A,IF(L629=0,0,_xlfn.STDEV.P($Z629:AC629)/L629*100)),#N/A)</f>
        <v>#N/A</v>
      </c>
      <c r="AI629" s="40"/>
    </row>
    <row r="630" spans="1:35" x14ac:dyDescent="0.35">
      <c r="A630">
        <f t="shared" si="743"/>
        <v>24</v>
      </c>
      <c r="B630" s="35">
        <f t="array" ref="B630">IF(B629=0,0,MIN(IF(INDEX(DATOS,0,$N$2)=$U630,IF(ISNUMBER(INDEX(DATOS,0,$C630)),IF(INDEX(DATOS,0,$L$2)=0,IF(INDEX(DATOS,0,$M$2)=1,IF(ISNA(MATCH(INDEX(DATOS,0,$O$2),IF($E$7:E629=E630,$D$7:D629),0)),INDEX(DATOS,0,$K$2))))))))</f>
        <v>0</v>
      </c>
      <c r="C630" s="32">
        <f t="shared" si="744"/>
        <v>20</v>
      </c>
      <c r="D630" s="34" t="str">
        <f>IF($B630=0,"--",INDEX(DATOS,$B630,O$2))</f>
        <v>--</v>
      </c>
      <c r="E630" s="64" t="s">
        <v>1</v>
      </c>
      <c r="F630" s="36" t="str">
        <f t="shared" si="765"/>
        <v>--</v>
      </c>
      <c r="G630" s="109" t="e">
        <f>VLOOKUP($D630,LOC_UNICOS,G$2,0)</f>
        <v>#N/A</v>
      </c>
      <c r="H630" s="109" t="e">
        <f>VLOOKUP($D630,LOC_UNICOS,H$2,0)</f>
        <v>#N/A</v>
      </c>
      <c r="I630" s="38">
        <f t="array" ref="I630">IF($B630=0,-999,IF(COUNTIFS($Z630:Z630,#N/A)&gt;0,-999,AVERAGE($Z630:Z630)))</f>
        <v>-999</v>
      </c>
      <c r="J630" s="38">
        <f t="array" ref="J630">IF($B630=0,-999,IF(COUNTIFS($Z630:AA630,#N/A)&gt;0,-999,AVERAGE($Z630:AA630)))</f>
        <v>-999</v>
      </c>
      <c r="K630" s="38">
        <f t="array" ref="K630">IF($B630=0,-999,IF(COUNTIFS($Z630:AB630,#N/A)&gt;0,-999,AVERAGE($Z630:AB630)))</f>
        <v>-999</v>
      </c>
      <c r="L630" s="38">
        <f t="array" ref="L630">IF($B630=0,-999,IF(COUNTIFS($Z630:AC630,#N/A)&gt;0,-999,AVERAGE($Z630:AC630)))</f>
        <v>-999</v>
      </c>
      <c r="M630" s="38">
        <f t="shared" si="739"/>
        <v>-999</v>
      </c>
      <c r="N630" s="38">
        <f t="shared" si="714"/>
        <v>-999</v>
      </c>
      <c r="O630" s="38">
        <f t="shared" si="715"/>
        <v>-999</v>
      </c>
      <c r="P630" s="38">
        <f t="shared" si="716"/>
        <v>-999</v>
      </c>
      <c r="Q630" s="37">
        <f t="shared" si="740"/>
        <v>0</v>
      </c>
      <c r="R630" s="37">
        <f t="shared" si="704"/>
        <v>0</v>
      </c>
      <c r="S630" s="37">
        <f t="shared" si="705"/>
        <v>0</v>
      </c>
      <c r="T630" s="37">
        <f t="shared" si="706"/>
        <v>0</v>
      </c>
      <c r="U630" s="37">
        <f t="shared" si="741"/>
        <v>2018</v>
      </c>
      <c r="V630" s="37">
        <f t="shared" ref="V630:X630" si="767">U630-1</f>
        <v>2017</v>
      </c>
      <c r="W630" s="37">
        <f t="shared" si="767"/>
        <v>2016</v>
      </c>
      <c r="X630" s="37">
        <f t="shared" si="767"/>
        <v>2015</v>
      </c>
      <c r="Y630" s="39"/>
      <c r="Z630" s="62" t="e">
        <f>IFERROR(IF($B630=0,#N/A,AVERAGEIFS(INDEX(DATOS,0,$C630),INDEX(DATOS,0,$C630),"&lt;&gt;#N/D",INDEX(DATOS,0,$L$2),0,INDEX(DATOS,0,$M$2),1,INDEX(DATOS,0,$N$2),U630,INDEX(DATOS,0,$O$2),$D630)),#N/A)</f>
        <v>#N/A</v>
      </c>
      <c r="AA630" s="62" t="e">
        <f>IFERROR(IF($B630=0,#N/A,AVERAGEIFS(INDEX(DATOS,0,$C630),INDEX(DATOS,0,$C630),"&lt;&gt;#N/D",INDEX(DATOS,0,$L$2),0,INDEX(DATOS,0,$M$2),1,INDEX(DATOS,0,$N$2),V630,INDEX(DATOS,0,$O$2),$D630)),#N/A)</f>
        <v>#N/A</v>
      </c>
      <c r="AB630" s="62" t="e">
        <f>IFERROR(IF($B630=0,#N/A,AVERAGEIFS(INDEX(DATOS,0,$C630),INDEX(DATOS,0,$C630),"&lt;&gt;#N/D",INDEX(DATOS,0,$L$2),0,INDEX(DATOS,0,$M$2),1,INDEX(DATOS,0,$N$2),W630,INDEX(DATOS,0,$O$2),$D630)),#N/A)</f>
        <v>#N/A</v>
      </c>
      <c r="AC630" s="62" t="e">
        <f>IFERROR(IF($B630=0,#N/A,AVERAGEIFS(INDEX(DATOS,0,$C630),INDEX(DATOS,0,$C630),"&lt;&gt;#N/D",INDEX(DATOS,0,$L$2),0,INDEX(DATOS,0,$M$2),1,INDEX(DATOS,0,$N$2),X630,INDEX(DATOS,0,$O$2),$D630)),#N/A)</f>
        <v>#N/A</v>
      </c>
      <c r="AD630" s="33"/>
      <c r="AE630" s="40" t="e">
        <f>IFERROR(IF(ISNA(Z630),#N/A,IF(I630=0,0,_xlfn.STDEV.P($Z630:Z630)/I630*100)),#N/A)</f>
        <v>#N/A</v>
      </c>
      <c r="AF630" s="40" t="e">
        <f>IFERROR(IF(ISNA(AA630),#N/A,IF(J630=0,0,_xlfn.STDEV.P($Z630:AA630)/J630*100)),#N/A)</f>
        <v>#N/A</v>
      </c>
      <c r="AG630" s="40" t="e">
        <f>IFERROR(IF(ISNA(AB630),#N/A,IF(K630=0,0,_xlfn.STDEV.P($Z630:AB630)/K630*100)),#N/A)</f>
        <v>#N/A</v>
      </c>
      <c r="AH630" s="40" t="e">
        <f>IFERROR(IF(ISNA(AC630),#N/A,IF(L630=0,0,_xlfn.STDEV.P($Z630:AC630)/L630*100)),#N/A)</f>
        <v>#N/A</v>
      </c>
      <c r="AI630" s="40"/>
    </row>
    <row r="631" spans="1:35" x14ac:dyDescent="0.35">
      <c r="A631">
        <f t="shared" si="743"/>
        <v>25</v>
      </c>
      <c r="B631" s="35">
        <f t="array" ref="B631">IF(B630=0,0,MIN(IF(INDEX(DATOS,0,$N$2)=$U631,IF(ISNUMBER(INDEX(DATOS,0,$C631)),IF(INDEX(DATOS,0,$L$2)=0,IF(INDEX(DATOS,0,$M$2)=1,IF(ISNA(MATCH(INDEX(DATOS,0,$O$2),IF($E$7:E630=E631,$D$7:D630),0)),INDEX(DATOS,0,$K$2))))))))</f>
        <v>0</v>
      </c>
      <c r="C631" s="32">
        <f t="shared" si="744"/>
        <v>20</v>
      </c>
      <c r="D631" s="34" t="str">
        <f>IF($B631=0,"--",INDEX(DATOS,$B631,O$2))</f>
        <v>--</v>
      </c>
      <c r="E631" s="64" t="s">
        <v>1</v>
      </c>
      <c r="F631" s="36" t="str">
        <f t="shared" si="765"/>
        <v>--</v>
      </c>
      <c r="G631" s="109" t="e">
        <f>VLOOKUP($D631,LOC_UNICOS,G$2,0)</f>
        <v>#N/A</v>
      </c>
      <c r="H631" s="109" t="e">
        <f>VLOOKUP($D631,LOC_UNICOS,H$2,0)</f>
        <v>#N/A</v>
      </c>
      <c r="I631" s="38">
        <f t="array" ref="I631">IF($B631=0,-999,IF(COUNTIFS($Z631:Z631,#N/A)&gt;0,-999,AVERAGE($Z631:Z631)))</f>
        <v>-999</v>
      </c>
      <c r="J631" s="38">
        <f t="array" ref="J631">IF($B631=0,-999,IF(COUNTIFS($Z631:AA631,#N/A)&gt;0,-999,AVERAGE($Z631:AA631)))</f>
        <v>-999</v>
      </c>
      <c r="K631" s="38">
        <f t="array" ref="K631">IF($B631=0,-999,IF(COUNTIFS($Z631:AB631,#N/A)&gt;0,-999,AVERAGE($Z631:AB631)))</f>
        <v>-999</v>
      </c>
      <c r="L631" s="38">
        <f t="array" ref="L631">IF($B631=0,-999,IF(COUNTIFS($Z631:AC631,#N/A)&gt;0,-999,AVERAGE($Z631:AC631)))</f>
        <v>-999</v>
      </c>
      <c r="M631" s="38">
        <f t="shared" si="739"/>
        <v>-999</v>
      </c>
      <c r="N631" s="38">
        <f t="shared" si="714"/>
        <v>-999</v>
      </c>
      <c r="O631" s="38">
        <f t="shared" si="715"/>
        <v>-999</v>
      </c>
      <c r="P631" s="38">
        <f t="shared" si="716"/>
        <v>-999</v>
      </c>
      <c r="Q631" s="37">
        <f t="shared" si="740"/>
        <v>0</v>
      </c>
      <c r="R631" s="37">
        <f t="shared" si="704"/>
        <v>0</v>
      </c>
      <c r="S631" s="37">
        <f t="shared" si="705"/>
        <v>0</v>
      </c>
      <c r="T631" s="37">
        <f t="shared" si="706"/>
        <v>0</v>
      </c>
      <c r="U631" s="37">
        <f t="shared" si="741"/>
        <v>2018</v>
      </c>
      <c r="V631" s="37">
        <f t="shared" ref="V631:X631" si="768">U631-1</f>
        <v>2017</v>
      </c>
      <c r="W631" s="37">
        <f t="shared" si="768"/>
        <v>2016</v>
      </c>
      <c r="X631" s="37">
        <f t="shared" si="768"/>
        <v>2015</v>
      </c>
      <c r="Y631" s="39"/>
      <c r="Z631" s="62" t="e">
        <f>IFERROR(IF($B631=0,#N/A,AVERAGEIFS(INDEX(DATOS,0,$C631),INDEX(DATOS,0,$C631),"&lt;&gt;#N/D",INDEX(DATOS,0,$L$2),0,INDEX(DATOS,0,$M$2),1,INDEX(DATOS,0,$N$2),U631,INDEX(DATOS,0,$O$2),$D631)),#N/A)</f>
        <v>#N/A</v>
      </c>
      <c r="AA631" s="62" t="e">
        <f>IFERROR(IF($B631=0,#N/A,AVERAGEIFS(INDEX(DATOS,0,$C631),INDEX(DATOS,0,$C631),"&lt;&gt;#N/D",INDEX(DATOS,0,$L$2),0,INDEX(DATOS,0,$M$2),1,INDEX(DATOS,0,$N$2),V631,INDEX(DATOS,0,$O$2),$D631)),#N/A)</f>
        <v>#N/A</v>
      </c>
      <c r="AB631" s="62" t="e">
        <f>IFERROR(IF($B631=0,#N/A,AVERAGEIFS(INDEX(DATOS,0,$C631),INDEX(DATOS,0,$C631),"&lt;&gt;#N/D",INDEX(DATOS,0,$L$2),0,INDEX(DATOS,0,$M$2),1,INDEX(DATOS,0,$N$2),W631,INDEX(DATOS,0,$O$2),$D631)),#N/A)</f>
        <v>#N/A</v>
      </c>
      <c r="AC631" s="62" t="e">
        <f>IFERROR(IF($B631=0,#N/A,AVERAGEIFS(INDEX(DATOS,0,$C631),INDEX(DATOS,0,$C631),"&lt;&gt;#N/D",INDEX(DATOS,0,$L$2),0,INDEX(DATOS,0,$M$2),1,INDEX(DATOS,0,$N$2),X631,INDEX(DATOS,0,$O$2),$D631)),#N/A)</f>
        <v>#N/A</v>
      </c>
      <c r="AD631" s="33"/>
      <c r="AE631" s="40" t="e">
        <f>IFERROR(IF(ISNA(Z631),#N/A,IF(I631=0,0,_xlfn.STDEV.P($Z631:Z631)/I631*100)),#N/A)</f>
        <v>#N/A</v>
      </c>
      <c r="AF631" s="40" t="e">
        <f>IFERROR(IF(ISNA(AA631),#N/A,IF(J631=0,0,_xlfn.STDEV.P($Z631:AA631)/J631*100)),#N/A)</f>
        <v>#N/A</v>
      </c>
      <c r="AG631" s="40" t="e">
        <f>IFERROR(IF(ISNA(AB631),#N/A,IF(K631=0,0,_xlfn.STDEV.P($Z631:AB631)/K631*100)),#N/A)</f>
        <v>#N/A</v>
      </c>
      <c r="AH631" s="40" t="e">
        <f>IFERROR(IF(ISNA(AC631),#N/A,IF(L631=0,0,_xlfn.STDEV.P($Z631:AC631)/L631*100)),#N/A)</f>
        <v>#N/A</v>
      </c>
      <c r="AI631" s="40"/>
    </row>
    <row r="632" spans="1:35" x14ac:dyDescent="0.35">
      <c r="A632">
        <f t="shared" si="743"/>
        <v>26</v>
      </c>
      <c r="B632" s="35">
        <f t="array" ref="B632">IF(B631=0,0,MIN(IF(INDEX(DATOS,0,$N$2)=$U632,IF(ISNUMBER(INDEX(DATOS,0,$C632)),IF(INDEX(DATOS,0,$L$2)=0,IF(INDEX(DATOS,0,$M$2)=1,IF(ISNA(MATCH(INDEX(DATOS,0,$O$2),IF($E$7:E631=E632,$D$7:D631),0)),INDEX(DATOS,0,$K$2))))))))</f>
        <v>0</v>
      </c>
      <c r="C632" s="32">
        <f t="shared" si="744"/>
        <v>20</v>
      </c>
      <c r="D632" s="34" t="str">
        <f>IF($B632=0,"--",INDEX(DATOS,$B632,O$2))</f>
        <v>--</v>
      </c>
      <c r="E632" s="64" t="s">
        <v>1</v>
      </c>
      <c r="F632" s="36" t="str">
        <f t="shared" si="765"/>
        <v>--</v>
      </c>
      <c r="G632" s="109" t="e">
        <f>VLOOKUP($D632,LOC_UNICOS,G$2,0)</f>
        <v>#N/A</v>
      </c>
      <c r="H632" s="109" t="e">
        <f>VLOOKUP($D632,LOC_UNICOS,H$2,0)</f>
        <v>#N/A</v>
      </c>
      <c r="I632" s="38">
        <f t="array" ref="I632">IF($B632=0,-999,IF(COUNTIFS($Z632:Z632,#N/A)&gt;0,-999,AVERAGE($Z632:Z632)))</f>
        <v>-999</v>
      </c>
      <c r="J632" s="38">
        <f t="array" ref="J632">IF($B632=0,-999,IF(COUNTIFS($Z632:AA632,#N/A)&gt;0,-999,AVERAGE($Z632:AA632)))</f>
        <v>-999</v>
      </c>
      <c r="K632" s="38">
        <f t="array" ref="K632">IF($B632=0,-999,IF(COUNTIFS($Z632:AB632,#N/A)&gt;0,-999,AVERAGE($Z632:AB632)))</f>
        <v>-999</v>
      </c>
      <c r="L632" s="38">
        <f t="array" ref="L632">IF($B632=0,-999,IF(COUNTIFS($Z632:AC632,#N/A)&gt;0,-999,AVERAGE($Z632:AC632)))</f>
        <v>-999</v>
      </c>
      <c r="M632" s="38">
        <f t="shared" si="739"/>
        <v>-999</v>
      </c>
      <c r="N632" s="38">
        <f t="shared" si="714"/>
        <v>-999</v>
      </c>
      <c r="O632" s="38">
        <f t="shared" si="715"/>
        <v>-999</v>
      </c>
      <c r="P632" s="38">
        <f t="shared" si="716"/>
        <v>-999</v>
      </c>
      <c r="Q632" s="37">
        <f t="shared" si="740"/>
        <v>0</v>
      </c>
      <c r="R632" s="37">
        <f t="shared" si="704"/>
        <v>0</v>
      </c>
      <c r="S632" s="37">
        <f t="shared" si="705"/>
        <v>0</v>
      </c>
      <c r="T632" s="37">
        <f t="shared" si="706"/>
        <v>0</v>
      </c>
      <c r="U632" s="37">
        <f t="shared" si="741"/>
        <v>2018</v>
      </c>
      <c r="V632" s="37">
        <f t="shared" ref="V632:X632" si="769">U632-1</f>
        <v>2017</v>
      </c>
      <c r="W632" s="37">
        <f t="shared" si="769"/>
        <v>2016</v>
      </c>
      <c r="X632" s="37">
        <f t="shared" si="769"/>
        <v>2015</v>
      </c>
      <c r="Y632" s="39"/>
      <c r="Z632" s="62" t="e">
        <f>IFERROR(IF($B632=0,#N/A,AVERAGEIFS(INDEX(DATOS,0,$C632),INDEX(DATOS,0,$C632),"&lt;&gt;#N/D",INDEX(DATOS,0,$L$2),0,INDEX(DATOS,0,$M$2),1,INDEX(DATOS,0,$N$2),U632,INDEX(DATOS,0,$O$2),$D632)),#N/A)</f>
        <v>#N/A</v>
      </c>
      <c r="AA632" s="62" t="e">
        <f>IFERROR(IF($B632=0,#N/A,AVERAGEIFS(INDEX(DATOS,0,$C632),INDEX(DATOS,0,$C632),"&lt;&gt;#N/D",INDEX(DATOS,0,$L$2),0,INDEX(DATOS,0,$M$2),1,INDEX(DATOS,0,$N$2),V632,INDEX(DATOS,0,$O$2),$D632)),#N/A)</f>
        <v>#N/A</v>
      </c>
      <c r="AB632" s="62" t="e">
        <f>IFERROR(IF($B632=0,#N/A,AVERAGEIFS(INDEX(DATOS,0,$C632),INDEX(DATOS,0,$C632),"&lt;&gt;#N/D",INDEX(DATOS,0,$L$2),0,INDEX(DATOS,0,$M$2),1,INDEX(DATOS,0,$N$2),W632,INDEX(DATOS,0,$O$2),$D632)),#N/A)</f>
        <v>#N/A</v>
      </c>
      <c r="AC632" s="62" t="e">
        <f>IFERROR(IF($B632=0,#N/A,AVERAGEIFS(INDEX(DATOS,0,$C632),INDEX(DATOS,0,$C632),"&lt;&gt;#N/D",INDEX(DATOS,0,$L$2),0,INDEX(DATOS,0,$M$2),1,INDEX(DATOS,0,$N$2),X632,INDEX(DATOS,0,$O$2),$D632)),#N/A)</f>
        <v>#N/A</v>
      </c>
      <c r="AD632" s="33"/>
      <c r="AE632" s="40" t="e">
        <f>IFERROR(IF(ISNA(Z632),#N/A,IF(I632=0,0,_xlfn.STDEV.P($Z632:Z632)/I632*100)),#N/A)</f>
        <v>#N/A</v>
      </c>
      <c r="AF632" s="40" t="e">
        <f>IFERROR(IF(ISNA(AA632),#N/A,IF(J632=0,0,_xlfn.STDEV.P($Z632:AA632)/J632*100)),#N/A)</f>
        <v>#N/A</v>
      </c>
      <c r="AG632" s="40" t="e">
        <f>IFERROR(IF(ISNA(AB632),#N/A,IF(K632=0,0,_xlfn.STDEV.P($Z632:AB632)/K632*100)),#N/A)</f>
        <v>#N/A</v>
      </c>
      <c r="AH632" s="40" t="e">
        <f>IFERROR(IF(ISNA(AC632),#N/A,IF(L632=0,0,_xlfn.STDEV.P($Z632:AC632)/L632*100)),#N/A)</f>
        <v>#N/A</v>
      </c>
      <c r="AI632" s="40"/>
    </row>
    <row r="633" spans="1:35" x14ac:dyDescent="0.35">
      <c r="A633">
        <f t="shared" si="743"/>
        <v>27</v>
      </c>
      <c r="B633" s="35">
        <f t="array" ref="B633">IF(B632=0,0,MIN(IF(INDEX(DATOS,0,$N$2)=$U633,IF(ISNUMBER(INDEX(DATOS,0,$C633)),IF(INDEX(DATOS,0,$L$2)=0,IF(INDEX(DATOS,0,$M$2)=1,IF(ISNA(MATCH(INDEX(DATOS,0,$O$2),IF($E$7:E632=E633,$D$7:D632),0)),INDEX(DATOS,0,$K$2))))))))</f>
        <v>0</v>
      </c>
      <c r="C633" s="32">
        <f t="shared" si="744"/>
        <v>20</v>
      </c>
      <c r="D633" s="34" t="str">
        <f>IF($B633=0,"--",INDEX(DATOS,$B633,O$2))</f>
        <v>--</v>
      </c>
      <c r="E633" s="64" t="s">
        <v>1</v>
      </c>
      <c r="F633" s="36" t="str">
        <f t="shared" si="765"/>
        <v>--</v>
      </c>
      <c r="G633" s="109" t="e">
        <f>VLOOKUP($D633,LOC_UNICOS,G$2,0)</f>
        <v>#N/A</v>
      </c>
      <c r="H633" s="109" t="e">
        <f>VLOOKUP($D633,LOC_UNICOS,H$2,0)</f>
        <v>#N/A</v>
      </c>
      <c r="I633" s="38">
        <f t="array" ref="I633">IF($B633=0,-999,IF(COUNTIFS($Z633:Z633,#N/A)&gt;0,-999,AVERAGE($Z633:Z633)))</f>
        <v>-999</v>
      </c>
      <c r="J633" s="38">
        <f t="array" ref="J633">IF($B633=0,-999,IF(COUNTIFS($Z633:AA633,#N/A)&gt;0,-999,AVERAGE($Z633:AA633)))</f>
        <v>-999</v>
      </c>
      <c r="K633" s="38">
        <f t="array" ref="K633">IF($B633=0,-999,IF(COUNTIFS($Z633:AB633,#N/A)&gt;0,-999,AVERAGE($Z633:AB633)))</f>
        <v>-999</v>
      </c>
      <c r="L633" s="38">
        <f t="array" ref="L633">IF($B633=0,-999,IF(COUNTIFS($Z633:AC633,#N/A)&gt;0,-999,AVERAGE($Z633:AC633)))</f>
        <v>-999</v>
      </c>
      <c r="M633" s="38">
        <f t="shared" si="739"/>
        <v>-999</v>
      </c>
      <c r="N633" s="38">
        <f t="shared" si="714"/>
        <v>-999</v>
      </c>
      <c r="O633" s="38">
        <f t="shared" si="715"/>
        <v>-999</v>
      </c>
      <c r="P633" s="38">
        <f t="shared" si="716"/>
        <v>-999</v>
      </c>
      <c r="Q633" s="37">
        <f t="shared" si="740"/>
        <v>0</v>
      </c>
      <c r="R633" s="37">
        <f t="shared" si="704"/>
        <v>0</v>
      </c>
      <c r="S633" s="37">
        <f t="shared" si="705"/>
        <v>0</v>
      </c>
      <c r="T633" s="37">
        <f t="shared" si="706"/>
        <v>0</v>
      </c>
      <c r="U633" s="37">
        <f t="shared" si="741"/>
        <v>2018</v>
      </c>
      <c r="V633" s="37">
        <f t="shared" ref="V633:X633" si="770">U633-1</f>
        <v>2017</v>
      </c>
      <c r="W633" s="37">
        <f t="shared" si="770"/>
        <v>2016</v>
      </c>
      <c r="X633" s="37">
        <f t="shared" si="770"/>
        <v>2015</v>
      </c>
      <c r="Y633" s="39"/>
      <c r="Z633" s="62" t="e">
        <f>IFERROR(IF($B633=0,#N/A,AVERAGEIFS(INDEX(DATOS,0,$C633),INDEX(DATOS,0,$C633),"&lt;&gt;#N/D",INDEX(DATOS,0,$L$2),0,INDEX(DATOS,0,$M$2),1,INDEX(DATOS,0,$N$2),U633,INDEX(DATOS,0,$O$2),$D633)),#N/A)</f>
        <v>#N/A</v>
      </c>
      <c r="AA633" s="62" t="e">
        <f>IFERROR(IF($B633=0,#N/A,AVERAGEIFS(INDEX(DATOS,0,$C633),INDEX(DATOS,0,$C633),"&lt;&gt;#N/D",INDEX(DATOS,0,$L$2),0,INDEX(DATOS,0,$M$2),1,INDEX(DATOS,0,$N$2),V633,INDEX(DATOS,0,$O$2),$D633)),#N/A)</f>
        <v>#N/A</v>
      </c>
      <c r="AB633" s="62" t="e">
        <f>IFERROR(IF($B633=0,#N/A,AVERAGEIFS(INDEX(DATOS,0,$C633),INDEX(DATOS,0,$C633),"&lt;&gt;#N/D",INDEX(DATOS,0,$L$2),0,INDEX(DATOS,0,$M$2),1,INDEX(DATOS,0,$N$2),W633,INDEX(DATOS,0,$O$2),$D633)),#N/A)</f>
        <v>#N/A</v>
      </c>
      <c r="AC633" s="62" t="e">
        <f>IFERROR(IF($B633=0,#N/A,AVERAGEIFS(INDEX(DATOS,0,$C633),INDEX(DATOS,0,$C633),"&lt;&gt;#N/D",INDEX(DATOS,0,$L$2),0,INDEX(DATOS,0,$M$2),1,INDEX(DATOS,0,$N$2),X633,INDEX(DATOS,0,$O$2),$D633)),#N/A)</f>
        <v>#N/A</v>
      </c>
      <c r="AD633" s="33"/>
      <c r="AE633" s="40" t="e">
        <f>IFERROR(IF(ISNA(Z633),#N/A,IF(I633=0,0,_xlfn.STDEV.P($Z633:Z633)/I633*100)),#N/A)</f>
        <v>#N/A</v>
      </c>
      <c r="AF633" s="40" t="e">
        <f>IFERROR(IF(ISNA(AA633),#N/A,IF(J633=0,0,_xlfn.STDEV.P($Z633:AA633)/J633*100)),#N/A)</f>
        <v>#N/A</v>
      </c>
      <c r="AG633" s="40" t="e">
        <f>IFERROR(IF(ISNA(AB633),#N/A,IF(K633=0,0,_xlfn.STDEV.P($Z633:AB633)/K633*100)),#N/A)</f>
        <v>#N/A</v>
      </c>
      <c r="AH633" s="40" t="e">
        <f>IFERROR(IF(ISNA(AC633),#N/A,IF(L633=0,0,_xlfn.STDEV.P($Z633:AC633)/L633*100)),#N/A)</f>
        <v>#N/A</v>
      </c>
      <c r="AI633" s="40"/>
    </row>
    <row r="634" spans="1:35" x14ac:dyDescent="0.35">
      <c r="A634">
        <f t="shared" si="743"/>
        <v>28</v>
      </c>
      <c r="B634" s="35">
        <f t="array" ref="B634">IF(B633=0,0,MIN(IF(INDEX(DATOS,0,$N$2)=$U634,IF(ISNUMBER(INDEX(DATOS,0,$C634)),IF(INDEX(DATOS,0,$L$2)=0,IF(INDEX(DATOS,0,$M$2)=1,IF(ISNA(MATCH(INDEX(DATOS,0,$O$2),IF($E$7:E633=E634,$D$7:D633),0)),INDEX(DATOS,0,$K$2))))))))</f>
        <v>0</v>
      </c>
      <c r="C634" s="32">
        <f t="shared" si="744"/>
        <v>20</v>
      </c>
      <c r="D634" s="34" t="str">
        <f>IF($B634=0,"--",INDEX(DATOS,$B634,O$2))</f>
        <v>--</v>
      </c>
      <c r="E634" s="64" t="s">
        <v>1</v>
      </c>
      <c r="F634" s="36" t="str">
        <f t="shared" si="765"/>
        <v>--</v>
      </c>
      <c r="G634" s="109" t="e">
        <f>VLOOKUP($D634,LOC_UNICOS,G$2,0)</f>
        <v>#N/A</v>
      </c>
      <c r="H634" s="109" t="e">
        <f>VLOOKUP($D634,LOC_UNICOS,H$2,0)</f>
        <v>#N/A</v>
      </c>
      <c r="I634" s="38">
        <f t="array" ref="I634">IF($B634=0,-999,IF(COUNTIFS($Z634:Z634,#N/A)&gt;0,-999,AVERAGE($Z634:Z634)))</f>
        <v>-999</v>
      </c>
      <c r="J634" s="38">
        <f t="array" ref="J634">IF($B634=0,-999,IF(COUNTIFS($Z634:AA634,#N/A)&gt;0,-999,AVERAGE($Z634:AA634)))</f>
        <v>-999</v>
      </c>
      <c r="K634" s="38">
        <f t="array" ref="K634">IF($B634=0,-999,IF(COUNTIFS($Z634:AB634,#N/A)&gt;0,-999,AVERAGE($Z634:AB634)))</f>
        <v>-999</v>
      </c>
      <c r="L634" s="38">
        <f t="array" ref="L634">IF($B634=0,-999,IF(COUNTIFS($Z634:AC634,#N/A)&gt;0,-999,AVERAGE($Z634:AC634)))</f>
        <v>-999</v>
      </c>
      <c r="M634" s="38">
        <f t="shared" si="739"/>
        <v>-999</v>
      </c>
      <c r="N634" s="38">
        <f t="shared" si="714"/>
        <v>-999</v>
      </c>
      <c r="O634" s="38">
        <f t="shared" si="715"/>
        <v>-999</v>
      </c>
      <c r="P634" s="38">
        <f t="shared" si="716"/>
        <v>-999</v>
      </c>
      <c r="Q634" s="37">
        <f t="shared" si="740"/>
        <v>0</v>
      </c>
      <c r="R634" s="37">
        <f t="shared" si="704"/>
        <v>0</v>
      </c>
      <c r="S634" s="37">
        <f t="shared" si="705"/>
        <v>0</v>
      </c>
      <c r="T634" s="37">
        <f t="shared" si="706"/>
        <v>0</v>
      </c>
      <c r="U634" s="37">
        <f t="shared" si="741"/>
        <v>2018</v>
      </c>
      <c r="V634" s="37">
        <f t="shared" ref="V634:X634" si="771">U634-1</f>
        <v>2017</v>
      </c>
      <c r="W634" s="37">
        <f t="shared" si="771"/>
        <v>2016</v>
      </c>
      <c r="X634" s="37">
        <f t="shared" si="771"/>
        <v>2015</v>
      </c>
      <c r="Y634" s="39"/>
      <c r="Z634" s="62" t="e">
        <f>IFERROR(IF($B634=0,#N/A,AVERAGEIFS(INDEX(DATOS,0,$C634),INDEX(DATOS,0,$C634),"&lt;&gt;#N/D",INDEX(DATOS,0,$L$2),0,INDEX(DATOS,0,$M$2),1,INDEX(DATOS,0,$N$2),U634,INDEX(DATOS,0,$O$2),$D634)),#N/A)</f>
        <v>#N/A</v>
      </c>
      <c r="AA634" s="62" t="e">
        <f>IFERROR(IF($B634=0,#N/A,AVERAGEIFS(INDEX(DATOS,0,$C634),INDEX(DATOS,0,$C634),"&lt;&gt;#N/D",INDEX(DATOS,0,$L$2),0,INDEX(DATOS,0,$M$2),1,INDEX(DATOS,0,$N$2),V634,INDEX(DATOS,0,$O$2),$D634)),#N/A)</f>
        <v>#N/A</v>
      </c>
      <c r="AB634" s="62" t="e">
        <f>IFERROR(IF($B634=0,#N/A,AVERAGEIFS(INDEX(DATOS,0,$C634),INDEX(DATOS,0,$C634),"&lt;&gt;#N/D",INDEX(DATOS,0,$L$2),0,INDEX(DATOS,0,$M$2),1,INDEX(DATOS,0,$N$2),W634,INDEX(DATOS,0,$O$2),$D634)),#N/A)</f>
        <v>#N/A</v>
      </c>
      <c r="AC634" s="62" t="e">
        <f>IFERROR(IF($B634=0,#N/A,AVERAGEIFS(INDEX(DATOS,0,$C634),INDEX(DATOS,0,$C634),"&lt;&gt;#N/D",INDEX(DATOS,0,$L$2),0,INDEX(DATOS,0,$M$2),1,INDEX(DATOS,0,$N$2),X634,INDEX(DATOS,0,$O$2),$D634)),#N/A)</f>
        <v>#N/A</v>
      </c>
      <c r="AD634" s="33"/>
      <c r="AE634" s="40" t="e">
        <f>IFERROR(IF(ISNA(Z634),#N/A,IF(I634=0,0,_xlfn.STDEV.P($Z634:Z634)/I634*100)),#N/A)</f>
        <v>#N/A</v>
      </c>
      <c r="AF634" s="40" t="e">
        <f>IFERROR(IF(ISNA(AA634),#N/A,IF(J634=0,0,_xlfn.STDEV.P($Z634:AA634)/J634*100)),#N/A)</f>
        <v>#N/A</v>
      </c>
      <c r="AG634" s="40" t="e">
        <f>IFERROR(IF(ISNA(AB634),#N/A,IF(K634=0,0,_xlfn.STDEV.P($Z634:AB634)/K634*100)),#N/A)</f>
        <v>#N/A</v>
      </c>
      <c r="AH634" s="40" t="e">
        <f>IFERROR(IF(ISNA(AC634),#N/A,IF(L634=0,0,_xlfn.STDEV.P($Z634:AC634)/L634*100)),#N/A)</f>
        <v>#N/A</v>
      </c>
      <c r="AI634" s="40"/>
    </row>
    <row r="635" spans="1:35" x14ac:dyDescent="0.35">
      <c r="A635">
        <f t="shared" si="743"/>
        <v>29</v>
      </c>
      <c r="B635" s="35">
        <f t="array" ref="B635">IF(B634=0,0,MIN(IF(INDEX(DATOS,0,$N$2)=$U635,IF(ISNUMBER(INDEX(DATOS,0,$C635)),IF(INDEX(DATOS,0,$L$2)=0,IF(INDEX(DATOS,0,$M$2)=1,IF(ISNA(MATCH(INDEX(DATOS,0,$O$2),IF($E$7:E634=E635,$D$7:D634),0)),INDEX(DATOS,0,$K$2))))))))</f>
        <v>0</v>
      </c>
      <c r="C635" s="32">
        <f t="shared" si="744"/>
        <v>20</v>
      </c>
      <c r="D635" s="34" t="str">
        <f>IF($B635=0,"--",INDEX(DATOS,$B635,O$2))</f>
        <v>--</v>
      </c>
      <c r="E635" s="64" t="s">
        <v>1</v>
      </c>
      <c r="F635" s="36" t="str">
        <f t="shared" si="765"/>
        <v>--</v>
      </c>
      <c r="G635" s="109" t="e">
        <f>VLOOKUP($D635,LOC_UNICOS,G$2,0)</f>
        <v>#N/A</v>
      </c>
      <c r="H635" s="109" t="e">
        <f>VLOOKUP($D635,LOC_UNICOS,H$2,0)</f>
        <v>#N/A</v>
      </c>
      <c r="I635" s="38">
        <f t="array" ref="I635">IF($B635=0,-999,IF(COUNTIFS($Z635:Z635,#N/A)&gt;0,-999,AVERAGE($Z635:Z635)))</f>
        <v>-999</v>
      </c>
      <c r="J635" s="38">
        <f t="array" ref="J635">IF($B635=0,-999,IF(COUNTIFS($Z635:AA635,#N/A)&gt;0,-999,AVERAGE($Z635:AA635)))</f>
        <v>-999</v>
      </c>
      <c r="K635" s="38">
        <f t="array" ref="K635">IF($B635=0,-999,IF(COUNTIFS($Z635:AB635,#N/A)&gt;0,-999,AVERAGE($Z635:AB635)))</f>
        <v>-999</v>
      </c>
      <c r="L635" s="38">
        <f t="array" ref="L635">IF($B635=0,-999,IF(COUNTIFS($Z635:AC635,#N/A)&gt;0,-999,AVERAGE($Z635:AC635)))</f>
        <v>-999</v>
      </c>
      <c r="M635" s="38">
        <f t="shared" si="739"/>
        <v>-999</v>
      </c>
      <c r="N635" s="38">
        <f t="shared" si="714"/>
        <v>-999</v>
      </c>
      <c r="O635" s="38">
        <f t="shared" si="715"/>
        <v>-999</v>
      </c>
      <c r="P635" s="38">
        <f t="shared" si="716"/>
        <v>-999</v>
      </c>
      <c r="Q635" s="37">
        <f t="shared" si="740"/>
        <v>0</v>
      </c>
      <c r="R635" s="37">
        <f t="shared" si="704"/>
        <v>0</v>
      </c>
      <c r="S635" s="37">
        <f t="shared" si="705"/>
        <v>0</v>
      </c>
      <c r="T635" s="37">
        <f t="shared" si="706"/>
        <v>0</v>
      </c>
      <c r="U635" s="37">
        <f t="shared" si="741"/>
        <v>2018</v>
      </c>
      <c r="V635" s="37">
        <f t="shared" ref="V635:X635" si="772">U635-1</f>
        <v>2017</v>
      </c>
      <c r="W635" s="37">
        <f t="shared" si="772"/>
        <v>2016</v>
      </c>
      <c r="X635" s="37">
        <f t="shared" si="772"/>
        <v>2015</v>
      </c>
      <c r="Y635" s="39"/>
      <c r="Z635" s="62" t="e">
        <f>IFERROR(IF($B635=0,#N/A,AVERAGEIFS(INDEX(DATOS,0,$C635),INDEX(DATOS,0,$C635),"&lt;&gt;#N/D",INDEX(DATOS,0,$L$2),0,INDEX(DATOS,0,$M$2),1,INDEX(DATOS,0,$N$2),U635,INDEX(DATOS,0,$O$2),$D635)),#N/A)</f>
        <v>#N/A</v>
      </c>
      <c r="AA635" s="62" t="e">
        <f>IFERROR(IF($B635=0,#N/A,AVERAGEIFS(INDEX(DATOS,0,$C635),INDEX(DATOS,0,$C635),"&lt;&gt;#N/D",INDEX(DATOS,0,$L$2),0,INDEX(DATOS,0,$M$2),1,INDEX(DATOS,0,$N$2),V635,INDEX(DATOS,0,$O$2),$D635)),#N/A)</f>
        <v>#N/A</v>
      </c>
      <c r="AB635" s="62" t="e">
        <f>IFERROR(IF($B635=0,#N/A,AVERAGEIFS(INDEX(DATOS,0,$C635),INDEX(DATOS,0,$C635),"&lt;&gt;#N/D",INDEX(DATOS,0,$L$2),0,INDEX(DATOS,0,$M$2),1,INDEX(DATOS,0,$N$2),W635,INDEX(DATOS,0,$O$2),$D635)),#N/A)</f>
        <v>#N/A</v>
      </c>
      <c r="AC635" s="62" t="e">
        <f>IFERROR(IF($B635=0,#N/A,AVERAGEIFS(INDEX(DATOS,0,$C635),INDEX(DATOS,0,$C635),"&lt;&gt;#N/D",INDEX(DATOS,0,$L$2),0,INDEX(DATOS,0,$M$2),1,INDEX(DATOS,0,$N$2),X635,INDEX(DATOS,0,$O$2),$D635)),#N/A)</f>
        <v>#N/A</v>
      </c>
      <c r="AD635" s="33"/>
      <c r="AE635" s="40" t="e">
        <f>IFERROR(IF(ISNA(Z635),#N/A,IF(I635=0,0,_xlfn.STDEV.P($Z635:Z635)/I635*100)),#N/A)</f>
        <v>#N/A</v>
      </c>
      <c r="AF635" s="40" t="e">
        <f>IFERROR(IF(ISNA(AA635),#N/A,IF(J635=0,0,_xlfn.STDEV.P($Z635:AA635)/J635*100)),#N/A)</f>
        <v>#N/A</v>
      </c>
      <c r="AG635" s="40" t="e">
        <f>IFERROR(IF(ISNA(AB635),#N/A,IF(K635=0,0,_xlfn.STDEV.P($Z635:AB635)/K635*100)),#N/A)</f>
        <v>#N/A</v>
      </c>
      <c r="AH635" s="40" t="e">
        <f>IFERROR(IF(ISNA(AC635),#N/A,IF(L635=0,0,_xlfn.STDEV.P($Z635:AC635)/L635*100)),#N/A)</f>
        <v>#N/A</v>
      </c>
      <c r="AI635" s="40"/>
    </row>
    <row r="636" spans="1:35" x14ac:dyDescent="0.35">
      <c r="A636">
        <f t="shared" si="743"/>
        <v>30</v>
      </c>
      <c r="B636" s="35">
        <f t="array" ref="B636">IF(B635=0,0,MIN(IF(INDEX(DATOS,0,$N$2)=$U636,IF(ISNUMBER(INDEX(DATOS,0,$C636)),IF(INDEX(DATOS,0,$L$2)=0,IF(INDEX(DATOS,0,$M$2)=1,IF(ISNA(MATCH(INDEX(DATOS,0,$O$2),IF($E$7:E635=E636,$D$7:D635),0)),INDEX(DATOS,0,$K$2))))))))</f>
        <v>0</v>
      </c>
      <c r="C636" s="32">
        <f t="shared" si="744"/>
        <v>20</v>
      </c>
      <c r="D636" s="34" t="str">
        <f>IF($B636=0,"--",INDEX(DATOS,$B636,O$2))</f>
        <v>--</v>
      </c>
      <c r="E636" s="64" t="s">
        <v>1</v>
      </c>
      <c r="F636" s="36" t="str">
        <f t="shared" si="765"/>
        <v>--</v>
      </c>
      <c r="G636" s="109" t="e">
        <f>VLOOKUP($D636,LOC_UNICOS,G$2,0)</f>
        <v>#N/A</v>
      </c>
      <c r="H636" s="109" t="e">
        <f>VLOOKUP($D636,LOC_UNICOS,H$2,0)</f>
        <v>#N/A</v>
      </c>
      <c r="I636" s="38">
        <f t="array" ref="I636">IF($B636=0,-999,IF(COUNTIFS($Z636:Z636,#N/A)&gt;0,-999,AVERAGE($Z636:Z636)))</f>
        <v>-999</v>
      </c>
      <c r="J636" s="38">
        <f t="array" ref="J636">IF($B636=0,-999,IF(COUNTIFS($Z636:AA636,#N/A)&gt;0,-999,AVERAGE($Z636:AA636)))</f>
        <v>-999</v>
      </c>
      <c r="K636" s="38">
        <f t="array" ref="K636">IF($B636=0,-999,IF(COUNTIFS($Z636:AB636,#N/A)&gt;0,-999,AVERAGE($Z636:AB636)))</f>
        <v>-999</v>
      </c>
      <c r="L636" s="38">
        <f t="array" ref="L636">IF($B636=0,-999,IF(COUNTIFS($Z636:AC636,#N/A)&gt;0,-999,AVERAGE($Z636:AC636)))</f>
        <v>-999</v>
      </c>
      <c r="M636" s="38">
        <f t="shared" si="739"/>
        <v>-999</v>
      </c>
      <c r="N636" s="38">
        <f t="shared" si="714"/>
        <v>-999</v>
      </c>
      <c r="O636" s="38">
        <f t="shared" si="715"/>
        <v>-999</v>
      </c>
      <c r="P636" s="38">
        <f t="shared" si="716"/>
        <v>-999</v>
      </c>
      <c r="Q636" s="37">
        <f t="shared" si="740"/>
        <v>0</v>
      </c>
      <c r="R636" s="37">
        <f t="shared" si="704"/>
        <v>0</v>
      </c>
      <c r="S636" s="37">
        <f t="shared" si="705"/>
        <v>0</v>
      </c>
      <c r="T636" s="37">
        <f t="shared" si="706"/>
        <v>0</v>
      </c>
      <c r="U636" s="37">
        <f t="shared" si="741"/>
        <v>2018</v>
      </c>
      <c r="V636" s="37">
        <f t="shared" ref="V636:X636" si="773">U636-1</f>
        <v>2017</v>
      </c>
      <c r="W636" s="37">
        <f t="shared" si="773"/>
        <v>2016</v>
      </c>
      <c r="X636" s="37">
        <f t="shared" si="773"/>
        <v>2015</v>
      </c>
      <c r="Y636" s="39"/>
      <c r="Z636" s="62" t="e">
        <f>IFERROR(IF($B636=0,#N/A,AVERAGEIFS(INDEX(DATOS,0,$C636),INDEX(DATOS,0,$C636),"&lt;&gt;#N/D",INDEX(DATOS,0,$L$2),0,INDEX(DATOS,0,$M$2),1,INDEX(DATOS,0,$N$2),U636,INDEX(DATOS,0,$O$2),$D636)),#N/A)</f>
        <v>#N/A</v>
      </c>
      <c r="AA636" s="62" t="e">
        <f>IFERROR(IF($B636=0,#N/A,AVERAGEIFS(INDEX(DATOS,0,$C636),INDEX(DATOS,0,$C636),"&lt;&gt;#N/D",INDEX(DATOS,0,$L$2),0,INDEX(DATOS,0,$M$2),1,INDEX(DATOS,0,$N$2),V636,INDEX(DATOS,0,$O$2),$D636)),#N/A)</f>
        <v>#N/A</v>
      </c>
      <c r="AB636" s="62" t="e">
        <f>IFERROR(IF($B636=0,#N/A,AVERAGEIFS(INDEX(DATOS,0,$C636),INDEX(DATOS,0,$C636),"&lt;&gt;#N/D",INDEX(DATOS,0,$L$2),0,INDEX(DATOS,0,$M$2),1,INDEX(DATOS,0,$N$2),W636,INDEX(DATOS,0,$O$2),$D636)),#N/A)</f>
        <v>#N/A</v>
      </c>
      <c r="AC636" s="62" t="e">
        <f>IFERROR(IF($B636=0,#N/A,AVERAGEIFS(INDEX(DATOS,0,$C636),INDEX(DATOS,0,$C636),"&lt;&gt;#N/D",INDEX(DATOS,0,$L$2),0,INDEX(DATOS,0,$M$2),1,INDEX(DATOS,0,$N$2),X636,INDEX(DATOS,0,$O$2),$D636)),#N/A)</f>
        <v>#N/A</v>
      </c>
      <c r="AD636" s="33"/>
      <c r="AE636" s="40" t="e">
        <f>IFERROR(IF(ISNA(Z636),#N/A,IF(I636=0,0,_xlfn.STDEV.P($Z636:Z636)/I636*100)),#N/A)</f>
        <v>#N/A</v>
      </c>
      <c r="AF636" s="40" t="e">
        <f>IFERROR(IF(ISNA(AA636),#N/A,IF(J636=0,0,_xlfn.STDEV.P($Z636:AA636)/J636*100)),#N/A)</f>
        <v>#N/A</v>
      </c>
      <c r="AG636" s="40" t="e">
        <f>IFERROR(IF(ISNA(AB636),#N/A,IF(K636=0,0,_xlfn.STDEV.P($Z636:AB636)/K636*100)),#N/A)</f>
        <v>#N/A</v>
      </c>
      <c r="AH636" s="40" t="e">
        <f>IFERROR(IF(ISNA(AC636),#N/A,IF(L636=0,0,_xlfn.STDEV.P($Z636:AC636)/L636*100)),#N/A)</f>
        <v>#N/A</v>
      </c>
      <c r="AI636" s="40"/>
    </row>
    <row r="637" spans="1:35" x14ac:dyDescent="0.35">
      <c r="A637">
        <f t="shared" si="743"/>
        <v>31</v>
      </c>
      <c r="B637" s="35">
        <f t="array" ref="B637">IF(B636=0,0,MIN(IF(INDEX(DATOS,0,$N$2)=$U637,IF(ISNUMBER(INDEX(DATOS,0,$C637)),IF(INDEX(DATOS,0,$L$2)=0,IF(INDEX(DATOS,0,$M$2)=1,IF(ISNA(MATCH(INDEX(DATOS,0,$O$2),IF($E$7:E636=E637,$D$7:D636),0)),INDEX(DATOS,0,$K$2))))))))</f>
        <v>0</v>
      </c>
      <c r="C637" s="32">
        <f t="shared" si="744"/>
        <v>20</v>
      </c>
      <c r="D637" s="34" t="str">
        <f>IF($B637=0,"--",INDEX(DATOS,$B637,O$2))</f>
        <v>--</v>
      </c>
      <c r="E637" s="64" t="s">
        <v>1</v>
      </c>
      <c r="F637" s="36" t="str">
        <f t="shared" si="765"/>
        <v>--</v>
      </c>
      <c r="G637" s="109" t="e">
        <f>VLOOKUP($D637,LOC_UNICOS,G$2,0)</f>
        <v>#N/A</v>
      </c>
      <c r="H637" s="109" t="e">
        <f>VLOOKUP($D637,LOC_UNICOS,H$2,0)</f>
        <v>#N/A</v>
      </c>
      <c r="I637" s="38">
        <f t="array" ref="I637">IF($B637=0,-999,IF(COUNTIFS($Z637:Z637,#N/A)&gt;0,-999,AVERAGE($Z637:Z637)))</f>
        <v>-999</v>
      </c>
      <c r="J637" s="38">
        <f t="array" ref="J637">IF($B637=0,-999,IF(COUNTIFS($Z637:AA637,#N/A)&gt;0,-999,AVERAGE($Z637:AA637)))</f>
        <v>-999</v>
      </c>
      <c r="K637" s="38">
        <f t="array" ref="K637">IF($B637=0,-999,IF(COUNTIFS($Z637:AB637,#N/A)&gt;0,-999,AVERAGE($Z637:AB637)))</f>
        <v>-999</v>
      </c>
      <c r="L637" s="38">
        <f t="array" ref="L637">IF($B637=0,-999,IF(COUNTIFS($Z637:AC637,#N/A)&gt;0,-999,AVERAGE($Z637:AC637)))</f>
        <v>-999</v>
      </c>
      <c r="M637" s="38">
        <f t="shared" si="739"/>
        <v>-999</v>
      </c>
      <c r="N637" s="38">
        <f t="shared" si="714"/>
        <v>-999</v>
      </c>
      <c r="O637" s="38">
        <f t="shared" si="715"/>
        <v>-999</v>
      </c>
      <c r="P637" s="38">
        <f t="shared" si="716"/>
        <v>-999</v>
      </c>
      <c r="Q637" s="37">
        <f t="shared" si="740"/>
        <v>0</v>
      </c>
      <c r="R637" s="37">
        <f t="shared" si="704"/>
        <v>0</v>
      </c>
      <c r="S637" s="37">
        <f t="shared" si="705"/>
        <v>0</v>
      </c>
      <c r="T637" s="37">
        <f t="shared" si="706"/>
        <v>0</v>
      </c>
      <c r="U637" s="37">
        <f t="shared" si="741"/>
        <v>2018</v>
      </c>
      <c r="V637" s="37">
        <f t="shared" ref="V637:X637" si="774">U637-1</f>
        <v>2017</v>
      </c>
      <c r="W637" s="37">
        <f t="shared" si="774"/>
        <v>2016</v>
      </c>
      <c r="X637" s="37">
        <f t="shared" si="774"/>
        <v>2015</v>
      </c>
      <c r="Y637" s="39"/>
      <c r="Z637" s="62" t="e">
        <f>IFERROR(IF($B637=0,#N/A,AVERAGEIFS(INDEX(DATOS,0,$C637),INDEX(DATOS,0,$C637),"&lt;&gt;#N/D",INDEX(DATOS,0,$L$2),0,INDEX(DATOS,0,$M$2),1,INDEX(DATOS,0,$N$2),U637,INDEX(DATOS,0,$O$2),$D637)),#N/A)</f>
        <v>#N/A</v>
      </c>
      <c r="AA637" s="62" t="e">
        <f>IFERROR(IF($B637=0,#N/A,AVERAGEIFS(INDEX(DATOS,0,$C637),INDEX(DATOS,0,$C637),"&lt;&gt;#N/D",INDEX(DATOS,0,$L$2),0,INDEX(DATOS,0,$M$2),1,INDEX(DATOS,0,$N$2),V637,INDEX(DATOS,0,$O$2),$D637)),#N/A)</f>
        <v>#N/A</v>
      </c>
      <c r="AB637" s="62" t="e">
        <f>IFERROR(IF($B637=0,#N/A,AVERAGEIFS(INDEX(DATOS,0,$C637),INDEX(DATOS,0,$C637),"&lt;&gt;#N/D",INDEX(DATOS,0,$L$2),0,INDEX(DATOS,0,$M$2),1,INDEX(DATOS,0,$N$2),W637,INDEX(DATOS,0,$O$2),$D637)),#N/A)</f>
        <v>#N/A</v>
      </c>
      <c r="AC637" s="62" t="e">
        <f>IFERROR(IF($B637=0,#N/A,AVERAGEIFS(INDEX(DATOS,0,$C637),INDEX(DATOS,0,$C637),"&lt;&gt;#N/D",INDEX(DATOS,0,$L$2),0,INDEX(DATOS,0,$M$2),1,INDEX(DATOS,0,$N$2),X637,INDEX(DATOS,0,$O$2),$D637)),#N/A)</f>
        <v>#N/A</v>
      </c>
      <c r="AD637" s="33"/>
      <c r="AE637" s="40" t="e">
        <f>IFERROR(IF(ISNA(Z637),#N/A,IF(I637=0,0,_xlfn.STDEV.P($Z637:Z637)/I637*100)),#N/A)</f>
        <v>#N/A</v>
      </c>
      <c r="AF637" s="40" t="e">
        <f>IFERROR(IF(ISNA(AA637),#N/A,IF(J637=0,0,_xlfn.STDEV.P($Z637:AA637)/J637*100)),#N/A)</f>
        <v>#N/A</v>
      </c>
      <c r="AG637" s="40" t="e">
        <f>IFERROR(IF(ISNA(AB637),#N/A,IF(K637=0,0,_xlfn.STDEV.P($Z637:AB637)/K637*100)),#N/A)</f>
        <v>#N/A</v>
      </c>
      <c r="AH637" s="40" t="e">
        <f>IFERROR(IF(ISNA(AC637),#N/A,IF(L637=0,0,_xlfn.STDEV.P($Z637:AC637)/L637*100)),#N/A)</f>
        <v>#N/A</v>
      </c>
      <c r="AI637" s="40"/>
    </row>
    <row r="638" spans="1:35" x14ac:dyDescent="0.35">
      <c r="A638">
        <f t="shared" si="743"/>
        <v>32</v>
      </c>
      <c r="B638" s="35">
        <f t="array" ref="B638">IF(B637=0,0,MIN(IF(INDEX(DATOS,0,$N$2)=$U638,IF(ISNUMBER(INDEX(DATOS,0,$C638)),IF(INDEX(DATOS,0,$L$2)=0,IF(INDEX(DATOS,0,$M$2)=1,IF(ISNA(MATCH(INDEX(DATOS,0,$O$2),IF($E$7:E637=E638,$D$7:D637),0)),INDEX(DATOS,0,$K$2))))))))</f>
        <v>0</v>
      </c>
      <c r="C638" s="32">
        <f t="shared" si="744"/>
        <v>20</v>
      </c>
      <c r="D638" s="34" t="str">
        <f>IF($B638=0,"--",INDEX(DATOS,$B638,O$2))</f>
        <v>--</v>
      </c>
      <c r="E638" s="64" t="s">
        <v>1</v>
      </c>
      <c r="F638" s="36" t="str">
        <f t="shared" si="765"/>
        <v>--</v>
      </c>
      <c r="G638" s="109" t="e">
        <f>VLOOKUP($D638,LOC_UNICOS,G$2,0)</f>
        <v>#N/A</v>
      </c>
      <c r="H638" s="109" t="e">
        <f>VLOOKUP($D638,LOC_UNICOS,H$2,0)</f>
        <v>#N/A</v>
      </c>
      <c r="I638" s="38">
        <f t="array" ref="I638">IF($B638=0,-999,IF(COUNTIFS($Z638:Z638,#N/A)&gt;0,-999,AVERAGE($Z638:Z638)))</f>
        <v>-999</v>
      </c>
      <c r="J638" s="38">
        <f t="array" ref="J638">IF($B638=0,-999,IF(COUNTIFS($Z638:AA638,#N/A)&gt;0,-999,AVERAGE($Z638:AA638)))</f>
        <v>-999</v>
      </c>
      <c r="K638" s="38">
        <f t="array" ref="K638">IF($B638=0,-999,IF(COUNTIFS($Z638:AB638,#N/A)&gt;0,-999,AVERAGE($Z638:AB638)))</f>
        <v>-999</v>
      </c>
      <c r="L638" s="38">
        <f t="array" ref="L638">IF($B638=0,-999,IF(COUNTIFS($Z638:AC638,#N/A)&gt;0,-999,AVERAGE($Z638:AC638)))</f>
        <v>-999</v>
      </c>
      <c r="M638" s="38">
        <f t="shared" si="739"/>
        <v>-999</v>
      </c>
      <c r="N638" s="38">
        <f t="shared" si="714"/>
        <v>-999</v>
      </c>
      <c r="O638" s="38">
        <f t="shared" si="715"/>
        <v>-999</v>
      </c>
      <c r="P638" s="38">
        <f t="shared" si="716"/>
        <v>-999</v>
      </c>
      <c r="Q638" s="37">
        <f t="shared" si="740"/>
        <v>0</v>
      </c>
      <c r="R638" s="37">
        <f t="shared" si="704"/>
        <v>0</v>
      </c>
      <c r="S638" s="37">
        <f t="shared" si="705"/>
        <v>0</v>
      </c>
      <c r="T638" s="37">
        <f t="shared" si="706"/>
        <v>0</v>
      </c>
      <c r="U638" s="37">
        <f t="shared" si="741"/>
        <v>2018</v>
      </c>
      <c r="V638" s="37">
        <f t="shared" ref="V638:X638" si="775">U638-1</f>
        <v>2017</v>
      </c>
      <c r="W638" s="37">
        <f t="shared" si="775"/>
        <v>2016</v>
      </c>
      <c r="X638" s="37">
        <f t="shared" si="775"/>
        <v>2015</v>
      </c>
      <c r="Y638" s="39"/>
      <c r="Z638" s="62" t="e">
        <f>IFERROR(IF($B638=0,#N/A,AVERAGEIFS(INDEX(DATOS,0,$C638),INDEX(DATOS,0,$C638),"&lt;&gt;#N/D",INDEX(DATOS,0,$L$2),0,INDEX(DATOS,0,$M$2),1,INDEX(DATOS,0,$N$2),U638,INDEX(DATOS,0,$O$2),$D638)),#N/A)</f>
        <v>#N/A</v>
      </c>
      <c r="AA638" s="62" t="e">
        <f>IFERROR(IF($B638=0,#N/A,AVERAGEIFS(INDEX(DATOS,0,$C638),INDEX(DATOS,0,$C638),"&lt;&gt;#N/D",INDEX(DATOS,0,$L$2),0,INDEX(DATOS,0,$M$2),1,INDEX(DATOS,0,$N$2),V638,INDEX(DATOS,0,$O$2),$D638)),#N/A)</f>
        <v>#N/A</v>
      </c>
      <c r="AB638" s="62" t="e">
        <f>IFERROR(IF($B638=0,#N/A,AVERAGEIFS(INDEX(DATOS,0,$C638),INDEX(DATOS,0,$C638),"&lt;&gt;#N/D",INDEX(DATOS,0,$L$2),0,INDEX(DATOS,0,$M$2),1,INDEX(DATOS,0,$N$2),W638,INDEX(DATOS,0,$O$2),$D638)),#N/A)</f>
        <v>#N/A</v>
      </c>
      <c r="AC638" s="62" t="e">
        <f>IFERROR(IF($B638=0,#N/A,AVERAGEIFS(INDEX(DATOS,0,$C638),INDEX(DATOS,0,$C638),"&lt;&gt;#N/D",INDEX(DATOS,0,$L$2),0,INDEX(DATOS,0,$M$2),1,INDEX(DATOS,0,$N$2),X638,INDEX(DATOS,0,$O$2),$D638)),#N/A)</f>
        <v>#N/A</v>
      </c>
      <c r="AD638" s="33"/>
      <c r="AE638" s="40" t="e">
        <f>IFERROR(IF(ISNA(Z638),#N/A,IF(I638=0,0,_xlfn.STDEV.P($Z638:Z638)/I638*100)),#N/A)</f>
        <v>#N/A</v>
      </c>
      <c r="AF638" s="40" t="e">
        <f>IFERROR(IF(ISNA(AA638),#N/A,IF(J638=0,0,_xlfn.STDEV.P($Z638:AA638)/J638*100)),#N/A)</f>
        <v>#N/A</v>
      </c>
      <c r="AG638" s="40" t="e">
        <f>IFERROR(IF(ISNA(AB638),#N/A,IF(K638=0,0,_xlfn.STDEV.P($Z638:AB638)/K638*100)),#N/A)</f>
        <v>#N/A</v>
      </c>
      <c r="AH638" s="40" t="e">
        <f>IFERROR(IF(ISNA(AC638),#N/A,IF(L638=0,0,_xlfn.STDEV.P($Z638:AC638)/L638*100)),#N/A)</f>
        <v>#N/A</v>
      </c>
      <c r="AI638" s="40"/>
    </row>
    <row r="639" spans="1:35" x14ac:dyDescent="0.35">
      <c r="A639">
        <f t="shared" si="743"/>
        <v>33</v>
      </c>
      <c r="B639" s="35">
        <f t="array" ref="B639">IF(B638=0,0,MIN(IF(INDEX(DATOS,0,$N$2)=$U639,IF(ISNUMBER(INDEX(DATOS,0,$C639)),IF(INDEX(DATOS,0,$L$2)=0,IF(INDEX(DATOS,0,$M$2)=1,IF(ISNA(MATCH(INDEX(DATOS,0,$O$2),IF($E$7:E638=E639,$D$7:D638),0)),INDEX(DATOS,0,$K$2))))))))</f>
        <v>0</v>
      </c>
      <c r="C639" s="32">
        <f t="shared" si="744"/>
        <v>20</v>
      </c>
      <c r="D639" s="34" t="str">
        <f>IF($B639=0,"--",INDEX(DATOS,$B639,O$2))</f>
        <v>--</v>
      </c>
      <c r="E639" s="64" t="s">
        <v>1</v>
      </c>
      <c r="F639" s="36" t="str">
        <f t="shared" si="765"/>
        <v>--</v>
      </c>
      <c r="G639" s="109" t="e">
        <f>VLOOKUP($D639,LOC_UNICOS,G$2,0)</f>
        <v>#N/A</v>
      </c>
      <c r="H639" s="109" t="e">
        <f>VLOOKUP($D639,LOC_UNICOS,H$2,0)</f>
        <v>#N/A</v>
      </c>
      <c r="I639" s="38">
        <f t="array" ref="I639">IF($B639=0,-999,IF(COUNTIFS($Z639:Z639,#N/A)&gt;0,-999,AVERAGE($Z639:Z639)))</f>
        <v>-999</v>
      </c>
      <c r="J639" s="38">
        <f t="array" ref="J639">IF($B639=0,-999,IF(COUNTIFS($Z639:AA639,#N/A)&gt;0,-999,AVERAGE($Z639:AA639)))</f>
        <v>-999</v>
      </c>
      <c r="K639" s="38">
        <f t="array" ref="K639">IF($B639=0,-999,IF(COUNTIFS($Z639:AB639,#N/A)&gt;0,-999,AVERAGE($Z639:AB639)))</f>
        <v>-999</v>
      </c>
      <c r="L639" s="38">
        <f t="array" ref="L639">IF($B639=0,-999,IF(COUNTIFS($Z639:AC639,#N/A)&gt;0,-999,AVERAGE($Z639:AC639)))</f>
        <v>-999</v>
      </c>
      <c r="M639" s="38">
        <f t="shared" si="739"/>
        <v>-999</v>
      </c>
      <c r="N639" s="38">
        <f t="shared" si="714"/>
        <v>-999</v>
      </c>
      <c r="O639" s="38">
        <f t="shared" si="715"/>
        <v>-999</v>
      </c>
      <c r="P639" s="38">
        <f t="shared" si="716"/>
        <v>-999</v>
      </c>
      <c r="Q639" s="37">
        <f t="shared" si="740"/>
        <v>0</v>
      </c>
      <c r="R639" s="37">
        <f t="shared" si="704"/>
        <v>0</v>
      </c>
      <c r="S639" s="37">
        <f t="shared" si="705"/>
        <v>0</v>
      </c>
      <c r="T639" s="37">
        <f t="shared" si="706"/>
        <v>0</v>
      </c>
      <c r="U639" s="37">
        <f t="shared" si="741"/>
        <v>2018</v>
      </c>
      <c r="V639" s="37">
        <f t="shared" ref="V639:X639" si="776">U639-1</f>
        <v>2017</v>
      </c>
      <c r="W639" s="37">
        <f t="shared" si="776"/>
        <v>2016</v>
      </c>
      <c r="X639" s="37">
        <f t="shared" si="776"/>
        <v>2015</v>
      </c>
      <c r="Y639" s="39"/>
      <c r="Z639" s="62" t="e">
        <f>IFERROR(IF($B639=0,#N/A,AVERAGEIFS(INDEX(DATOS,0,$C639),INDEX(DATOS,0,$C639),"&lt;&gt;#N/D",INDEX(DATOS,0,$L$2),0,INDEX(DATOS,0,$M$2),1,INDEX(DATOS,0,$N$2),U639,INDEX(DATOS,0,$O$2),$D639)),#N/A)</f>
        <v>#N/A</v>
      </c>
      <c r="AA639" s="62" t="e">
        <f>IFERROR(IF($B639=0,#N/A,AVERAGEIFS(INDEX(DATOS,0,$C639),INDEX(DATOS,0,$C639),"&lt;&gt;#N/D",INDEX(DATOS,0,$L$2),0,INDEX(DATOS,0,$M$2),1,INDEX(DATOS,0,$N$2),V639,INDEX(DATOS,0,$O$2),$D639)),#N/A)</f>
        <v>#N/A</v>
      </c>
      <c r="AB639" s="62" t="e">
        <f>IFERROR(IF($B639=0,#N/A,AVERAGEIFS(INDEX(DATOS,0,$C639),INDEX(DATOS,0,$C639),"&lt;&gt;#N/D",INDEX(DATOS,0,$L$2),0,INDEX(DATOS,0,$M$2),1,INDEX(DATOS,0,$N$2),W639,INDEX(DATOS,0,$O$2),$D639)),#N/A)</f>
        <v>#N/A</v>
      </c>
      <c r="AC639" s="62" t="e">
        <f>IFERROR(IF($B639=0,#N/A,AVERAGEIFS(INDEX(DATOS,0,$C639),INDEX(DATOS,0,$C639),"&lt;&gt;#N/D",INDEX(DATOS,0,$L$2),0,INDEX(DATOS,0,$M$2),1,INDEX(DATOS,0,$N$2),X639,INDEX(DATOS,0,$O$2),$D639)),#N/A)</f>
        <v>#N/A</v>
      </c>
      <c r="AD639" s="33"/>
      <c r="AE639" s="40" t="e">
        <f>IFERROR(IF(ISNA(Z639),#N/A,IF(I639=0,0,_xlfn.STDEV.P($Z639:Z639)/I639*100)),#N/A)</f>
        <v>#N/A</v>
      </c>
      <c r="AF639" s="40" t="e">
        <f>IFERROR(IF(ISNA(AA639),#N/A,IF(J639=0,0,_xlfn.STDEV.P($Z639:AA639)/J639*100)),#N/A)</f>
        <v>#N/A</v>
      </c>
      <c r="AG639" s="40" t="e">
        <f>IFERROR(IF(ISNA(AB639),#N/A,IF(K639=0,0,_xlfn.STDEV.P($Z639:AB639)/K639*100)),#N/A)</f>
        <v>#N/A</v>
      </c>
      <c r="AH639" s="40" t="e">
        <f>IFERROR(IF(ISNA(AC639),#N/A,IF(L639=0,0,_xlfn.STDEV.P($Z639:AC639)/L639*100)),#N/A)</f>
        <v>#N/A</v>
      </c>
      <c r="AI639" s="40"/>
    </row>
    <row r="640" spans="1:35" x14ac:dyDescent="0.35">
      <c r="A640">
        <f t="shared" si="743"/>
        <v>34</v>
      </c>
      <c r="B640" s="35">
        <f t="array" ref="B640">IF(B639=0,0,MIN(IF(INDEX(DATOS,0,$N$2)=$U640,IF(ISNUMBER(INDEX(DATOS,0,$C640)),IF(INDEX(DATOS,0,$L$2)=0,IF(INDEX(DATOS,0,$M$2)=1,IF(ISNA(MATCH(INDEX(DATOS,0,$O$2),IF($E$7:E639=E640,$D$7:D639),0)),INDEX(DATOS,0,$K$2))))))))</f>
        <v>0</v>
      </c>
      <c r="C640" s="32">
        <f t="shared" si="744"/>
        <v>20</v>
      </c>
      <c r="D640" s="34" t="str">
        <f>IF($B640=0,"--",INDEX(DATOS,$B640,O$2))</f>
        <v>--</v>
      </c>
      <c r="E640" s="64" t="s">
        <v>1</v>
      </c>
      <c r="F640" s="36" t="str">
        <f t="shared" si="765"/>
        <v>--</v>
      </c>
      <c r="G640" s="109" t="e">
        <f>VLOOKUP($D640,LOC_UNICOS,G$2,0)</f>
        <v>#N/A</v>
      </c>
      <c r="H640" s="109" t="e">
        <f>VLOOKUP($D640,LOC_UNICOS,H$2,0)</f>
        <v>#N/A</v>
      </c>
      <c r="I640" s="38">
        <f t="array" ref="I640">IF($B640=0,-999,IF(COUNTIFS($Z640:Z640,#N/A)&gt;0,-999,AVERAGE($Z640:Z640)))</f>
        <v>-999</v>
      </c>
      <c r="J640" s="38">
        <f t="array" ref="J640">IF($B640=0,-999,IF(COUNTIFS($Z640:AA640,#N/A)&gt;0,-999,AVERAGE($Z640:AA640)))</f>
        <v>-999</v>
      </c>
      <c r="K640" s="38">
        <f t="array" ref="K640">IF($B640=0,-999,IF(COUNTIFS($Z640:AB640,#N/A)&gt;0,-999,AVERAGE($Z640:AB640)))</f>
        <v>-999</v>
      </c>
      <c r="L640" s="38">
        <f t="array" ref="L640">IF($B640=0,-999,IF(COUNTIFS($Z640:AC640,#N/A)&gt;0,-999,AVERAGE($Z640:AC640)))</f>
        <v>-999</v>
      </c>
      <c r="M640" s="38">
        <f t="shared" si="739"/>
        <v>-999</v>
      </c>
      <c r="N640" s="38">
        <f t="shared" si="714"/>
        <v>-999</v>
      </c>
      <c r="O640" s="38">
        <f t="shared" si="715"/>
        <v>-999</v>
      </c>
      <c r="P640" s="38">
        <f t="shared" si="716"/>
        <v>-999</v>
      </c>
      <c r="Q640" s="37">
        <f t="shared" si="740"/>
        <v>0</v>
      </c>
      <c r="R640" s="37">
        <f t="shared" si="704"/>
        <v>0</v>
      </c>
      <c r="S640" s="37">
        <f t="shared" si="705"/>
        <v>0</v>
      </c>
      <c r="T640" s="37">
        <f t="shared" si="706"/>
        <v>0</v>
      </c>
      <c r="U640" s="37">
        <f t="shared" si="741"/>
        <v>2018</v>
      </c>
      <c r="V640" s="37">
        <f t="shared" ref="V640:X640" si="777">U640-1</f>
        <v>2017</v>
      </c>
      <c r="W640" s="37">
        <f t="shared" si="777"/>
        <v>2016</v>
      </c>
      <c r="X640" s="37">
        <f t="shared" si="777"/>
        <v>2015</v>
      </c>
      <c r="Y640" s="39"/>
      <c r="Z640" s="62" t="e">
        <f>IFERROR(IF($B640=0,#N/A,AVERAGEIFS(INDEX(DATOS,0,$C640),INDEX(DATOS,0,$C640),"&lt;&gt;#N/D",INDEX(DATOS,0,$L$2),0,INDEX(DATOS,0,$M$2),1,INDEX(DATOS,0,$N$2),U640,INDEX(DATOS,0,$O$2),$D640)),#N/A)</f>
        <v>#N/A</v>
      </c>
      <c r="AA640" s="62" t="e">
        <f>IFERROR(IF($B640=0,#N/A,AVERAGEIFS(INDEX(DATOS,0,$C640),INDEX(DATOS,0,$C640),"&lt;&gt;#N/D",INDEX(DATOS,0,$L$2),0,INDEX(DATOS,0,$M$2),1,INDEX(DATOS,0,$N$2),V640,INDEX(DATOS,0,$O$2),$D640)),#N/A)</f>
        <v>#N/A</v>
      </c>
      <c r="AB640" s="62" t="e">
        <f>IFERROR(IF($B640=0,#N/A,AVERAGEIFS(INDEX(DATOS,0,$C640),INDEX(DATOS,0,$C640),"&lt;&gt;#N/D",INDEX(DATOS,0,$L$2),0,INDEX(DATOS,0,$M$2),1,INDEX(DATOS,0,$N$2),W640,INDEX(DATOS,0,$O$2),$D640)),#N/A)</f>
        <v>#N/A</v>
      </c>
      <c r="AC640" s="62" t="e">
        <f>IFERROR(IF($B640=0,#N/A,AVERAGEIFS(INDEX(DATOS,0,$C640),INDEX(DATOS,0,$C640),"&lt;&gt;#N/D",INDEX(DATOS,0,$L$2),0,INDEX(DATOS,0,$M$2),1,INDEX(DATOS,0,$N$2),X640,INDEX(DATOS,0,$O$2),$D640)),#N/A)</f>
        <v>#N/A</v>
      </c>
      <c r="AD640" s="33"/>
      <c r="AE640" s="40" t="e">
        <f>IFERROR(IF(ISNA(Z640),#N/A,IF(I640=0,0,_xlfn.STDEV.P($Z640:Z640)/I640*100)),#N/A)</f>
        <v>#N/A</v>
      </c>
      <c r="AF640" s="40" t="e">
        <f>IFERROR(IF(ISNA(AA640),#N/A,IF(J640=0,0,_xlfn.STDEV.P($Z640:AA640)/J640*100)),#N/A)</f>
        <v>#N/A</v>
      </c>
      <c r="AG640" s="40" t="e">
        <f>IFERROR(IF(ISNA(AB640),#N/A,IF(K640=0,0,_xlfn.STDEV.P($Z640:AB640)/K640*100)),#N/A)</f>
        <v>#N/A</v>
      </c>
      <c r="AH640" s="40" t="e">
        <f>IFERROR(IF(ISNA(AC640),#N/A,IF(L640=0,0,_xlfn.STDEV.P($Z640:AC640)/L640*100)),#N/A)</f>
        <v>#N/A</v>
      </c>
      <c r="AI640" s="40"/>
    </row>
    <row r="641" spans="1:35" x14ac:dyDescent="0.35">
      <c r="A641">
        <f t="shared" si="743"/>
        <v>35</v>
      </c>
      <c r="B641" s="35">
        <f t="array" ref="B641">IF(B640=0,0,MIN(IF(INDEX(DATOS,0,$N$2)=$U641,IF(ISNUMBER(INDEX(DATOS,0,$C641)),IF(INDEX(DATOS,0,$L$2)=0,IF(INDEX(DATOS,0,$M$2)=1,IF(ISNA(MATCH(INDEX(DATOS,0,$O$2),IF($E$7:E640=E641,$D$7:D640),0)),INDEX(DATOS,0,$K$2))))))))</f>
        <v>0</v>
      </c>
      <c r="C641" s="32">
        <f t="shared" si="744"/>
        <v>20</v>
      </c>
      <c r="D641" s="34" t="str">
        <f>IF($B641=0,"--",INDEX(DATOS,$B641,O$2))</f>
        <v>--</v>
      </c>
      <c r="E641" s="64" t="s">
        <v>1</v>
      </c>
      <c r="F641" s="36" t="str">
        <f t="shared" si="765"/>
        <v>--</v>
      </c>
      <c r="G641" s="109" t="e">
        <f>VLOOKUP($D641,LOC_UNICOS,G$2,0)</f>
        <v>#N/A</v>
      </c>
      <c r="H641" s="109" t="e">
        <f>VLOOKUP($D641,LOC_UNICOS,H$2,0)</f>
        <v>#N/A</v>
      </c>
      <c r="I641" s="38">
        <f t="array" ref="I641">IF($B641=0,-999,IF(COUNTIFS($Z641:Z641,#N/A)&gt;0,-999,AVERAGE($Z641:Z641)))</f>
        <v>-999</v>
      </c>
      <c r="J641" s="38">
        <f t="array" ref="J641">IF($B641=0,-999,IF(COUNTIFS($Z641:AA641,#N/A)&gt;0,-999,AVERAGE($Z641:AA641)))</f>
        <v>-999</v>
      </c>
      <c r="K641" s="38">
        <f t="array" ref="K641">IF($B641=0,-999,IF(COUNTIFS($Z641:AB641,#N/A)&gt;0,-999,AVERAGE($Z641:AB641)))</f>
        <v>-999</v>
      </c>
      <c r="L641" s="38">
        <f t="array" ref="L641">IF($B641=0,-999,IF(COUNTIFS($Z641:AC641,#N/A)&gt;0,-999,AVERAGE($Z641:AC641)))</f>
        <v>-999</v>
      </c>
      <c r="M641" s="38">
        <f t="shared" si="739"/>
        <v>-999</v>
      </c>
      <c r="N641" s="38">
        <f t="shared" si="714"/>
        <v>-999</v>
      </c>
      <c r="O641" s="38">
        <f t="shared" si="715"/>
        <v>-999</v>
      </c>
      <c r="P641" s="38">
        <f t="shared" si="716"/>
        <v>-999</v>
      </c>
      <c r="Q641" s="37">
        <f t="shared" si="740"/>
        <v>0</v>
      </c>
      <c r="R641" s="37">
        <f t="shared" si="704"/>
        <v>0</v>
      </c>
      <c r="S641" s="37">
        <f t="shared" si="705"/>
        <v>0</v>
      </c>
      <c r="T641" s="37">
        <f t="shared" si="706"/>
        <v>0</v>
      </c>
      <c r="U641" s="37">
        <f t="shared" si="741"/>
        <v>2018</v>
      </c>
      <c r="V641" s="37">
        <f t="shared" ref="V641:X641" si="778">U641-1</f>
        <v>2017</v>
      </c>
      <c r="W641" s="37">
        <f t="shared" si="778"/>
        <v>2016</v>
      </c>
      <c r="X641" s="37">
        <f t="shared" si="778"/>
        <v>2015</v>
      </c>
      <c r="Y641" s="39"/>
      <c r="Z641" s="62" t="e">
        <f>IFERROR(IF($B641=0,#N/A,AVERAGEIFS(INDEX(DATOS,0,$C641),INDEX(DATOS,0,$C641),"&lt;&gt;#N/D",INDEX(DATOS,0,$L$2),0,INDEX(DATOS,0,$M$2),1,INDEX(DATOS,0,$N$2),U641,INDEX(DATOS,0,$O$2),$D641)),#N/A)</f>
        <v>#N/A</v>
      </c>
      <c r="AA641" s="62" t="e">
        <f>IFERROR(IF($B641=0,#N/A,AVERAGEIFS(INDEX(DATOS,0,$C641),INDEX(DATOS,0,$C641),"&lt;&gt;#N/D",INDEX(DATOS,0,$L$2),0,INDEX(DATOS,0,$M$2),1,INDEX(DATOS,0,$N$2),V641,INDEX(DATOS,0,$O$2),$D641)),#N/A)</f>
        <v>#N/A</v>
      </c>
      <c r="AB641" s="62" t="e">
        <f>IFERROR(IF($B641=0,#N/A,AVERAGEIFS(INDEX(DATOS,0,$C641),INDEX(DATOS,0,$C641),"&lt;&gt;#N/D",INDEX(DATOS,0,$L$2),0,INDEX(DATOS,0,$M$2),1,INDEX(DATOS,0,$N$2),W641,INDEX(DATOS,0,$O$2),$D641)),#N/A)</f>
        <v>#N/A</v>
      </c>
      <c r="AC641" s="62" t="e">
        <f>IFERROR(IF($B641=0,#N/A,AVERAGEIFS(INDEX(DATOS,0,$C641),INDEX(DATOS,0,$C641),"&lt;&gt;#N/D",INDEX(DATOS,0,$L$2),0,INDEX(DATOS,0,$M$2),1,INDEX(DATOS,0,$N$2),X641,INDEX(DATOS,0,$O$2),$D641)),#N/A)</f>
        <v>#N/A</v>
      </c>
      <c r="AD641" s="33"/>
      <c r="AE641" s="40" t="e">
        <f>IFERROR(IF(ISNA(Z641),#N/A,IF(I641=0,0,_xlfn.STDEV.P($Z641:Z641)/I641*100)),#N/A)</f>
        <v>#N/A</v>
      </c>
      <c r="AF641" s="40" t="e">
        <f>IFERROR(IF(ISNA(AA641),#N/A,IF(J641=0,0,_xlfn.STDEV.P($Z641:AA641)/J641*100)),#N/A)</f>
        <v>#N/A</v>
      </c>
      <c r="AG641" s="40" t="e">
        <f>IFERROR(IF(ISNA(AB641),#N/A,IF(K641=0,0,_xlfn.STDEV.P($Z641:AB641)/K641*100)),#N/A)</f>
        <v>#N/A</v>
      </c>
      <c r="AH641" s="40" t="e">
        <f>IFERROR(IF(ISNA(AC641),#N/A,IF(L641=0,0,_xlfn.STDEV.P($Z641:AC641)/L641*100)),#N/A)</f>
        <v>#N/A</v>
      </c>
      <c r="AI641" s="40"/>
    </row>
    <row r="642" spans="1:35" x14ac:dyDescent="0.35">
      <c r="A642">
        <f t="shared" si="743"/>
        <v>36</v>
      </c>
      <c r="B642" s="35">
        <f t="array" ref="B642">IF(B641=0,0,MIN(IF(INDEX(DATOS,0,$N$2)=$U642,IF(ISNUMBER(INDEX(DATOS,0,$C642)),IF(INDEX(DATOS,0,$L$2)=0,IF(INDEX(DATOS,0,$M$2)=1,IF(ISNA(MATCH(INDEX(DATOS,0,$O$2),IF($E$7:E641=E642,$D$7:D641),0)),INDEX(DATOS,0,$K$2))))))))</f>
        <v>0</v>
      </c>
      <c r="C642" s="32">
        <f t="shared" si="744"/>
        <v>20</v>
      </c>
      <c r="D642" s="34" t="str">
        <f>IF($B642=0,"--",INDEX(DATOS,$B642,O$2))</f>
        <v>--</v>
      </c>
      <c r="E642" s="64" t="s">
        <v>1</v>
      </c>
      <c r="F642" s="36" t="str">
        <f t="shared" si="765"/>
        <v>--</v>
      </c>
      <c r="G642" s="109" t="e">
        <f>VLOOKUP($D642,LOC_UNICOS,G$2,0)</f>
        <v>#N/A</v>
      </c>
      <c r="H642" s="109" t="e">
        <f>VLOOKUP($D642,LOC_UNICOS,H$2,0)</f>
        <v>#N/A</v>
      </c>
      <c r="I642" s="38">
        <f t="array" ref="I642">IF($B642=0,-999,IF(COUNTIFS($Z642:Z642,#N/A)&gt;0,-999,AVERAGE($Z642:Z642)))</f>
        <v>-999</v>
      </c>
      <c r="J642" s="38">
        <f t="array" ref="J642">IF($B642=0,-999,IF(COUNTIFS($Z642:AA642,#N/A)&gt;0,-999,AVERAGE($Z642:AA642)))</f>
        <v>-999</v>
      </c>
      <c r="K642" s="38">
        <f t="array" ref="K642">IF($B642=0,-999,IF(COUNTIFS($Z642:AB642,#N/A)&gt;0,-999,AVERAGE($Z642:AB642)))</f>
        <v>-999</v>
      </c>
      <c r="L642" s="38">
        <f t="array" ref="L642">IF($B642=0,-999,IF(COUNTIFS($Z642:AC642,#N/A)&gt;0,-999,AVERAGE($Z642:AC642)))</f>
        <v>-999</v>
      </c>
      <c r="M642" s="38">
        <f t="shared" si="739"/>
        <v>-999</v>
      </c>
      <c r="N642" s="38">
        <f t="shared" si="714"/>
        <v>-999</v>
      </c>
      <c r="O642" s="38">
        <f t="shared" si="715"/>
        <v>-999</v>
      </c>
      <c r="P642" s="38">
        <f t="shared" si="716"/>
        <v>-999</v>
      </c>
      <c r="Q642" s="37">
        <f t="shared" si="740"/>
        <v>0</v>
      </c>
      <c r="R642" s="37">
        <f t="shared" si="704"/>
        <v>0</v>
      </c>
      <c r="S642" s="37">
        <f t="shared" si="705"/>
        <v>0</v>
      </c>
      <c r="T642" s="37">
        <f t="shared" si="706"/>
        <v>0</v>
      </c>
      <c r="U642" s="37">
        <f t="shared" si="741"/>
        <v>2018</v>
      </c>
      <c r="V642" s="37">
        <f t="shared" ref="V642:X642" si="779">U642-1</f>
        <v>2017</v>
      </c>
      <c r="W642" s="37">
        <f t="shared" si="779"/>
        <v>2016</v>
      </c>
      <c r="X642" s="37">
        <f t="shared" si="779"/>
        <v>2015</v>
      </c>
      <c r="Y642" s="39"/>
      <c r="Z642" s="62" t="e">
        <f>IFERROR(IF($B642=0,#N/A,AVERAGEIFS(INDEX(DATOS,0,$C642),INDEX(DATOS,0,$C642),"&lt;&gt;#N/D",INDEX(DATOS,0,$L$2),0,INDEX(DATOS,0,$M$2),1,INDEX(DATOS,0,$N$2),U642,INDEX(DATOS,0,$O$2),$D642)),#N/A)</f>
        <v>#N/A</v>
      </c>
      <c r="AA642" s="62" t="e">
        <f>IFERROR(IF($B642=0,#N/A,AVERAGEIFS(INDEX(DATOS,0,$C642),INDEX(DATOS,0,$C642),"&lt;&gt;#N/D",INDEX(DATOS,0,$L$2),0,INDEX(DATOS,0,$M$2),1,INDEX(DATOS,0,$N$2),V642,INDEX(DATOS,0,$O$2),$D642)),#N/A)</f>
        <v>#N/A</v>
      </c>
      <c r="AB642" s="62" t="e">
        <f>IFERROR(IF($B642=0,#N/A,AVERAGEIFS(INDEX(DATOS,0,$C642),INDEX(DATOS,0,$C642),"&lt;&gt;#N/D",INDEX(DATOS,0,$L$2),0,INDEX(DATOS,0,$M$2),1,INDEX(DATOS,0,$N$2),W642,INDEX(DATOS,0,$O$2),$D642)),#N/A)</f>
        <v>#N/A</v>
      </c>
      <c r="AC642" s="62" t="e">
        <f>IFERROR(IF($B642=0,#N/A,AVERAGEIFS(INDEX(DATOS,0,$C642),INDEX(DATOS,0,$C642),"&lt;&gt;#N/D",INDEX(DATOS,0,$L$2),0,INDEX(DATOS,0,$M$2),1,INDEX(DATOS,0,$N$2),X642,INDEX(DATOS,0,$O$2),$D642)),#N/A)</f>
        <v>#N/A</v>
      </c>
      <c r="AD642" s="33"/>
      <c r="AE642" s="40" t="e">
        <f>IFERROR(IF(ISNA(Z642),#N/A,IF(I642=0,0,_xlfn.STDEV.P($Z642:Z642)/I642*100)),#N/A)</f>
        <v>#N/A</v>
      </c>
      <c r="AF642" s="40" t="e">
        <f>IFERROR(IF(ISNA(AA642),#N/A,IF(J642=0,0,_xlfn.STDEV.P($Z642:AA642)/J642*100)),#N/A)</f>
        <v>#N/A</v>
      </c>
      <c r="AG642" s="40" t="e">
        <f>IFERROR(IF(ISNA(AB642),#N/A,IF(K642=0,0,_xlfn.STDEV.P($Z642:AB642)/K642*100)),#N/A)</f>
        <v>#N/A</v>
      </c>
      <c r="AH642" s="40" t="e">
        <f>IFERROR(IF(ISNA(AC642),#N/A,IF(L642=0,0,_xlfn.STDEV.P($Z642:AC642)/L642*100)),#N/A)</f>
        <v>#N/A</v>
      </c>
      <c r="AI642" s="40"/>
    </row>
    <row r="643" spans="1:35" x14ac:dyDescent="0.35">
      <c r="A643">
        <f t="shared" si="743"/>
        <v>37</v>
      </c>
      <c r="B643" s="35">
        <f t="array" ref="B643">IF(B642=0,0,MIN(IF(INDEX(DATOS,0,$N$2)=$U643,IF(ISNUMBER(INDEX(DATOS,0,$C643)),IF(INDEX(DATOS,0,$L$2)=0,IF(INDEX(DATOS,0,$M$2)=1,IF(ISNA(MATCH(INDEX(DATOS,0,$O$2),IF($E$7:E642=E643,$D$7:D642),0)),INDEX(DATOS,0,$K$2))))))))</f>
        <v>0</v>
      </c>
      <c r="C643" s="32">
        <f t="shared" si="744"/>
        <v>20</v>
      </c>
      <c r="D643" s="34" t="str">
        <f>IF($B643=0,"--",INDEX(DATOS,$B643,O$2))</f>
        <v>--</v>
      </c>
      <c r="E643" s="64" t="s">
        <v>1</v>
      </c>
      <c r="F643" s="36" t="str">
        <f t="shared" si="765"/>
        <v>--</v>
      </c>
      <c r="G643" s="109" t="e">
        <f>VLOOKUP($D643,LOC_UNICOS,G$2,0)</f>
        <v>#N/A</v>
      </c>
      <c r="H643" s="109" t="e">
        <f>VLOOKUP($D643,LOC_UNICOS,H$2,0)</f>
        <v>#N/A</v>
      </c>
      <c r="I643" s="38">
        <f t="array" ref="I643">IF($B643=0,-999,IF(COUNTIFS($Z643:Z643,#N/A)&gt;0,-999,AVERAGE($Z643:Z643)))</f>
        <v>-999</v>
      </c>
      <c r="J643" s="38">
        <f t="array" ref="J643">IF($B643=0,-999,IF(COUNTIFS($Z643:AA643,#N/A)&gt;0,-999,AVERAGE($Z643:AA643)))</f>
        <v>-999</v>
      </c>
      <c r="K643" s="38">
        <f t="array" ref="K643">IF($B643=0,-999,IF(COUNTIFS($Z643:AB643,#N/A)&gt;0,-999,AVERAGE($Z643:AB643)))</f>
        <v>-999</v>
      </c>
      <c r="L643" s="38">
        <f t="array" ref="L643">IF($B643=0,-999,IF(COUNTIFS($Z643:AC643,#N/A)&gt;0,-999,AVERAGE($Z643:AC643)))</f>
        <v>-999</v>
      </c>
      <c r="M643" s="38">
        <f t="shared" si="739"/>
        <v>-999</v>
      </c>
      <c r="N643" s="38">
        <f t="shared" si="714"/>
        <v>-999</v>
      </c>
      <c r="O643" s="38">
        <f t="shared" si="715"/>
        <v>-999</v>
      </c>
      <c r="P643" s="38">
        <f t="shared" si="716"/>
        <v>-999</v>
      </c>
      <c r="Q643" s="37">
        <f t="shared" si="740"/>
        <v>0</v>
      </c>
      <c r="R643" s="37">
        <f t="shared" si="704"/>
        <v>0</v>
      </c>
      <c r="S643" s="37">
        <f t="shared" si="705"/>
        <v>0</v>
      </c>
      <c r="T643" s="37">
        <f t="shared" si="706"/>
        <v>0</v>
      </c>
      <c r="U643" s="37">
        <f t="shared" si="741"/>
        <v>2018</v>
      </c>
      <c r="V643" s="37">
        <f t="shared" ref="V643:X643" si="780">U643-1</f>
        <v>2017</v>
      </c>
      <c r="W643" s="37">
        <f t="shared" si="780"/>
        <v>2016</v>
      </c>
      <c r="X643" s="37">
        <f t="shared" si="780"/>
        <v>2015</v>
      </c>
      <c r="Y643" s="39"/>
      <c r="Z643" s="62" t="e">
        <f>IFERROR(IF($B643=0,#N/A,AVERAGEIFS(INDEX(DATOS,0,$C643),INDEX(DATOS,0,$C643),"&lt;&gt;#N/D",INDEX(DATOS,0,$L$2),0,INDEX(DATOS,0,$M$2),1,INDEX(DATOS,0,$N$2),U643,INDEX(DATOS,0,$O$2),$D643)),#N/A)</f>
        <v>#N/A</v>
      </c>
      <c r="AA643" s="62" t="e">
        <f>IFERROR(IF($B643=0,#N/A,AVERAGEIFS(INDEX(DATOS,0,$C643),INDEX(DATOS,0,$C643),"&lt;&gt;#N/D",INDEX(DATOS,0,$L$2),0,INDEX(DATOS,0,$M$2),1,INDEX(DATOS,0,$N$2),V643,INDEX(DATOS,0,$O$2),$D643)),#N/A)</f>
        <v>#N/A</v>
      </c>
      <c r="AB643" s="62" t="e">
        <f>IFERROR(IF($B643=0,#N/A,AVERAGEIFS(INDEX(DATOS,0,$C643),INDEX(DATOS,0,$C643),"&lt;&gt;#N/D",INDEX(DATOS,0,$L$2),0,INDEX(DATOS,0,$M$2),1,INDEX(DATOS,0,$N$2),W643,INDEX(DATOS,0,$O$2),$D643)),#N/A)</f>
        <v>#N/A</v>
      </c>
      <c r="AC643" s="62" t="e">
        <f>IFERROR(IF($B643=0,#N/A,AVERAGEIFS(INDEX(DATOS,0,$C643),INDEX(DATOS,0,$C643),"&lt;&gt;#N/D",INDEX(DATOS,0,$L$2),0,INDEX(DATOS,0,$M$2),1,INDEX(DATOS,0,$N$2),X643,INDEX(DATOS,0,$O$2),$D643)),#N/A)</f>
        <v>#N/A</v>
      </c>
      <c r="AD643" s="33"/>
      <c r="AE643" s="40" t="e">
        <f>IFERROR(IF(ISNA(Z643),#N/A,IF(I643=0,0,_xlfn.STDEV.P($Z643:Z643)/I643*100)),#N/A)</f>
        <v>#N/A</v>
      </c>
      <c r="AF643" s="40" t="e">
        <f>IFERROR(IF(ISNA(AA643),#N/A,IF(J643=0,0,_xlfn.STDEV.P($Z643:AA643)/J643*100)),#N/A)</f>
        <v>#N/A</v>
      </c>
      <c r="AG643" s="40" t="e">
        <f>IFERROR(IF(ISNA(AB643),#N/A,IF(K643=0,0,_xlfn.STDEV.P($Z643:AB643)/K643*100)),#N/A)</f>
        <v>#N/A</v>
      </c>
      <c r="AH643" s="40" t="e">
        <f>IFERROR(IF(ISNA(AC643),#N/A,IF(L643=0,0,_xlfn.STDEV.P($Z643:AC643)/L643*100)),#N/A)</f>
        <v>#N/A</v>
      </c>
      <c r="AI643" s="40"/>
    </row>
    <row r="644" spans="1:35" x14ac:dyDescent="0.35">
      <c r="A644">
        <f t="shared" si="743"/>
        <v>38</v>
      </c>
      <c r="B644" s="35">
        <f t="array" ref="B644">IF(B643=0,0,MIN(IF(INDEX(DATOS,0,$N$2)=$U644,IF(ISNUMBER(INDEX(DATOS,0,$C644)),IF(INDEX(DATOS,0,$L$2)=0,IF(INDEX(DATOS,0,$M$2)=1,IF(ISNA(MATCH(INDEX(DATOS,0,$O$2),IF($E$7:E643=E644,$D$7:D643),0)),INDEX(DATOS,0,$K$2))))))))</f>
        <v>0</v>
      </c>
      <c r="C644" s="32">
        <f t="shared" si="744"/>
        <v>20</v>
      </c>
      <c r="D644" s="34" t="str">
        <f>IF($B644=0,"--",INDEX(DATOS,$B644,O$2))</f>
        <v>--</v>
      </c>
      <c r="E644" s="64" t="s">
        <v>1</v>
      </c>
      <c r="F644" s="36" t="str">
        <f t="shared" si="765"/>
        <v>--</v>
      </c>
      <c r="G644" s="109" t="e">
        <f>VLOOKUP($D644,LOC_UNICOS,G$2,0)</f>
        <v>#N/A</v>
      </c>
      <c r="H644" s="109" t="e">
        <f>VLOOKUP($D644,LOC_UNICOS,H$2,0)</f>
        <v>#N/A</v>
      </c>
      <c r="I644" s="38">
        <f t="array" ref="I644">IF($B644=0,-999,IF(COUNTIFS($Z644:Z644,#N/A)&gt;0,-999,AVERAGE($Z644:Z644)))</f>
        <v>-999</v>
      </c>
      <c r="J644" s="38">
        <f t="array" ref="J644">IF($B644=0,-999,IF(COUNTIFS($Z644:AA644,#N/A)&gt;0,-999,AVERAGE($Z644:AA644)))</f>
        <v>-999</v>
      </c>
      <c r="K644" s="38">
        <f t="array" ref="K644">IF($B644=0,-999,IF(COUNTIFS($Z644:AB644,#N/A)&gt;0,-999,AVERAGE($Z644:AB644)))</f>
        <v>-999</v>
      </c>
      <c r="L644" s="38">
        <f t="array" ref="L644">IF($B644=0,-999,IF(COUNTIFS($Z644:AC644,#N/A)&gt;0,-999,AVERAGE($Z644:AC644)))</f>
        <v>-999</v>
      </c>
      <c r="M644" s="38">
        <f t="shared" si="739"/>
        <v>-999</v>
      </c>
      <c r="N644" s="38">
        <f t="shared" si="714"/>
        <v>-999</v>
      </c>
      <c r="O644" s="38">
        <f t="shared" si="715"/>
        <v>-999</v>
      </c>
      <c r="P644" s="38">
        <f t="shared" si="716"/>
        <v>-999</v>
      </c>
      <c r="Q644" s="37">
        <f t="shared" si="740"/>
        <v>0</v>
      </c>
      <c r="R644" s="37">
        <f t="shared" si="704"/>
        <v>0</v>
      </c>
      <c r="S644" s="37">
        <f t="shared" si="705"/>
        <v>0</v>
      </c>
      <c r="T644" s="37">
        <f t="shared" si="706"/>
        <v>0</v>
      </c>
      <c r="U644" s="37">
        <f t="shared" si="741"/>
        <v>2018</v>
      </c>
      <c r="V644" s="37">
        <f t="shared" ref="V644:X644" si="781">U644-1</f>
        <v>2017</v>
      </c>
      <c r="W644" s="37">
        <f t="shared" si="781"/>
        <v>2016</v>
      </c>
      <c r="X644" s="37">
        <f t="shared" si="781"/>
        <v>2015</v>
      </c>
      <c r="Y644" s="39"/>
      <c r="Z644" s="62" t="e">
        <f>IFERROR(IF($B644=0,#N/A,AVERAGEIFS(INDEX(DATOS,0,$C644),INDEX(DATOS,0,$C644),"&lt;&gt;#N/D",INDEX(DATOS,0,$L$2),0,INDEX(DATOS,0,$M$2),1,INDEX(DATOS,0,$N$2),U644,INDEX(DATOS,0,$O$2),$D644)),#N/A)</f>
        <v>#N/A</v>
      </c>
      <c r="AA644" s="62" t="e">
        <f>IFERROR(IF($B644=0,#N/A,AVERAGEIFS(INDEX(DATOS,0,$C644),INDEX(DATOS,0,$C644),"&lt;&gt;#N/D",INDEX(DATOS,0,$L$2),0,INDEX(DATOS,0,$M$2),1,INDEX(DATOS,0,$N$2),V644,INDEX(DATOS,0,$O$2),$D644)),#N/A)</f>
        <v>#N/A</v>
      </c>
      <c r="AB644" s="62" t="e">
        <f>IFERROR(IF($B644=0,#N/A,AVERAGEIFS(INDEX(DATOS,0,$C644),INDEX(DATOS,0,$C644),"&lt;&gt;#N/D",INDEX(DATOS,0,$L$2),0,INDEX(DATOS,0,$M$2),1,INDEX(DATOS,0,$N$2),W644,INDEX(DATOS,0,$O$2),$D644)),#N/A)</f>
        <v>#N/A</v>
      </c>
      <c r="AC644" s="62" t="e">
        <f>IFERROR(IF($B644=0,#N/A,AVERAGEIFS(INDEX(DATOS,0,$C644),INDEX(DATOS,0,$C644),"&lt;&gt;#N/D",INDEX(DATOS,0,$L$2),0,INDEX(DATOS,0,$M$2),1,INDEX(DATOS,0,$N$2),X644,INDEX(DATOS,0,$O$2),$D644)),#N/A)</f>
        <v>#N/A</v>
      </c>
      <c r="AD644" s="33"/>
      <c r="AE644" s="40" t="e">
        <f>IFERROR(IF(ISNA(Z644),#N/A,IF(I644=0,0,_xlfn.STDEV.P($Z644:Z644)/I644*100)),#N/A)</f>
        <v>#N/A</v>
      </c>
      <c r="AF644" s="40" t="e">
        <f>IFERROR(IF(ISNA(AA644),#N/A,IF(J644=0,0,_xlfn.STDEV.P($Z644:AA644)/J644*100)),#N/A)</f>
        <v>#N/A</v>
      </c>
      <c r="AG644" s="40" t="e">
        <f>IFERROR(IF(ISNA(AB644),#N/A,IF(K644=0,0,_xlfn.STDEV.P($Z644:AB644)/K644*100)),#N/A)</f>
        <v>#N/A</v>
      </c>
      <c r="AH644" s="40" t="e">
        <f>IFERROR(IF(ISNA(AC644),#N/A,IF(L644=0,0,_xlfn.STDEV.P($Z644:AC644)/L644*100)),#N/A)</f>
        <v>#N/A</v>
      </c>
      <c r="AI644" s="40"/>
    </row>
    <row r="645" spans="1:35" x14ac:dyDescent="0.35">
      <c r="A645">
        <f t="shared" si="743"/>
        <v>39</v>
      </c>
      <c r="B645" s="35">
        <f t="array" ref="B645">IF(B644=0,0,MIN(IF(INDEX(DATOS,0,$N$2)=$U645,IF(ISNUMBER(INDEX(DATOS,0,$C645)),IF(INDEX(DATOS,0,$L$2)=0,IF(INDEX(DATOS,0,$M$2)=1,IF(ISNA(MATCH(INDEX(DATOS,0,$O$2),IF($E$7:E644=E645,$D$7:D644),0)),INDEX(DATOS,0,$K$2))))))))</f>
        <v>0</v>
      </c>
      <c r="C645" s="32">
        <f t="shared" si="744"/>
        <v>20</v>
      </c>
      <c r="D645" s="34" t="str">
        <f>IF($B645=0,"--",INDEX(DATOS,$B645,O$2))</f>
        <v>--</v>
      </c>
      <c r="E645" s="64" t="s">
        <v>1</v>
      </c>
      <c r="F645" s="36" t="str">
        <f t="shared" si="765"/>
        <v>--</v>
      </c>
      <c r="G645" s="109" t="e">
        <f>VLOOKUP($D645,LOC_UNICOS,G$2,0)</f>
        <v>#N/A</v>
      </c>
      <c r="H645" s="109" t="e">
        <f>VLOOKUP($D645,LOC_UNICOS,H$2,0)</f>
        <v>#N/A</v>
      </c>
      <c r="I645" s="38">
        <f t="array" ref="I645">IF($B645=0,-999,IF(COUNTIFS($Z645:Z645,#N/A)&gt;0,-999,AVERAGE($Z645:Z645)))</f>
        <v>-999</v>
      </c>
      <c r="J645" s="38">
        <f t="array" ref="J645">IF($B645=0,-999,IF(COUNTIFS($Z645:AA645,#N/A)&gt;0,-999,AVERAGE($Z645:AA645)))</f>
        <v>-999</v>
      </c>
      <c r="K645" s="38">
        <f t="array" ref="K645">IF($B645=0,-999,IF(COUNTIFS($Z645:AB645,#N/A)&gt;0,-999,AVERAGE($Z645:AB645)))</f>
        <v>-999</v>
      </c>
      <c r="L645" s="38">
        <f t="array" ref="L645">IF($B645=0,-999,IF(COUNTIFS($Z645:AC645,#N/A)&gt;0,-999,AVERAGE($Z645:AC645)))</f>
        <v>-999</v>
      </c>
      <c r="M645" s="38">
        <f t="shared" si="739"/>
        <v>-999</v>
      </c>
      <c r="N645" s="38">
        <f t="shared" si="714"/>
        <v>-999</v>
      </c>
      <c r="O645" s="38">
        <f t="shared" si="715"/>
        <v>-999</v>
      </c>
      <c r="P645" s="38">
        <f t="shared" si="716"/>
        <v>-999</v>
      </c>
      <c r="Q645" s="37">
        <f t="shared" si="740"/>
        <v>0</v>
      </c>
      <c r="R645" s="37">
        <f t="shared" si="704"/>
        <v>0</v>
      </c>
      <c r="S645" s="37">
        <f t="shared" si="705"/>
        <v>0</v>
      </c>
      <c r="T645" s="37">
        <f t="shared" si="706"/>
        <v>0</v>
      </c>
      <c r="U645" s="37">
        <f t="shared" si="741"/>
        <v>2018</v>
      </c>
      <c r="V645" s="37">
        <f t="shared" ref="V645:X645" si="782">U645-1</f>
        <v>2017</v>
      </c>
      <c r="W645" s="37">
        <f t="shared" si="782"/>
        <v>2016</v>
      </c>
      <c r="X645" s="37">
        <f t="shared" si="782"/>
        <v>2015</v>
      </c>
      <c r="Y645" s="39"/>
      <c r="Z645" s="62" t="e">
        <f>IFERROR(IF($B645=0,#N/A,AVERAGEIFS(INDEX(DATOS,0,$C645),INDEX(DATOS,0,$C645),"&lt;&gt;#N/D",INDEX(DATOS,0,$L$2),0,INDEX(DATOS,0,$M$2),1,INDEX(DATOS,0,$N$2),U645,INDEX(DATOS,0,$O$2),$D645)),#N/A)</f>
        <v>#N/A</v>
      </c>
      <c r="AA645" s="62" t="e">
        <f>IFERROR(IF($B645=0,#N/A,AVERAGEIFS(INDEX(DATOS,0,$C645),INDEX(DATOS,0,$C645),"&lt;&gt;#N/D",INDEX(DATOS,0,$L$2),0,INDEX(DATOS,0,$M$2),1,INDEX(DATOS,0,$N$2),V645,INDEX(DATOS,0,$O$2),$D645)),#N/A)</f>
        <v>#N/A</v>
      </c>
      <c r="AB645" s="62" t="e">
        <f>IFERROR(IF($B645=0,#N/A,AVERAGEIFS(INDEX(DATOS,0,$C645),INDEX(DATOS,0,$C645),"&lt;&gt;#N/D",INDEX(DATOS,0,$L$2),0,INDEX(DATOS,0,$M$2),1,INDEX(DATOS,0,$N$2),W645,INDEX(DATOS,0,$O$2),$D645)),#N/A)</f>
        <v>#N/A</v>
      </c>
      <c r="AC645" s="62" t="e">
        <f>IFERROR(IF($B645=0,#N/A,AVERAGEIFS(INDEX(DATOS,0,$C645),INDEX(DATOS,0,$C645),"&lt;&gt;#N/D",INDEX(DATOS,0,$L$2),0,INDEX(DATOS,0,$M$2),1,INDEX(DATOS,0,$N$2),X645,INDEX(DATOS,0,$O$2),$D645)),#N/A)</f>
        <v>#N/A</v>
      </c>
      <c r="AD645" s="33"/>
      <c r="AE645" s="40" t="e">
        <f>IFERROR(IF(ISNA(Z645),#N/A,IF(I645=0,0,_xlfn.STDEV.P($Z645:Z645)/I645*100)),#N/A)</f>
        <v>#N/A</v>
      </c>
      <c r="AF645" s="40" t="e">
        <f>IFERROR(IF(ISNA(AA645),#N/A,IF(J645=0,0,_xlfn.STDEV.P($Z645:AA645)/J645*100)),#N/A)</f>
        <v>#N/A</v>
      </c>
      <c r="AG645" s="40" t="e">
        <f>IFERROR(IF(ISNA(AB645),#N/A,IF(K645=0,0,_xlfn.STDEV.P($Z645:AB645)/K645*100)),#N/A)</f>
        <v>#N/A</v>
      </c>
      <c r="AH645" s="40" t="e">
        <f>IFERROR(IF(ISNA(AC645),#N/A,IF(L645=0,0,_xlfn.STDEV.P($Z645:AC645)/L645*100)),#N/A)</f>
        <v>#N/A</v>
      </c>
      <c r="AI645" s="40"/>
    </row>
    <row r="646" spans="1:35" x14ac:dyDescent="0.35">
      <c r="A646">
        <f t="shared" si="743"/>
        <v>40</v>
      </c>
      <c r="B646" s="35">
        <f t="array" ref="B646">IF(B645=0,0,MIN(IF(INDEX(DATOS,0,$N$2)=$U646,IF(ISNUMBER(INDEX(DATOS,0,$C646)),IF(INDEX(DATOS,0,$L$2)=0,IF(INDEX(DATOS,0,$M$2)=1,IF(ISNA(MATCH(INDEX(DATOS,0,$O$2),IF($E$7:E645=E646,$D$7:D645),0)),INDEX(DATOS,0,$K$2))))))))</f>
        <v>0</v>
      </c>
      <c r="C646" s="32">
        <f t="shared" si="744"/>
        <v>20</v>
      </c>
      <c r="D646" s="34" t="str">
        <f>IF($B646=0,"--",INDEX(DATOS,$B646,O$2))</f>
        <v>--</v>
      </c>
      <c r="E646" s="64" t="s">
        <v>1</v>
      </c>
      <c r="F646" s="36" t="str">
        <f t="shared" si="765"/>
        <v>--</v>
      </c>
      <c r="G646" s="109" t="e">
        <f>VLOOKUP($D646,LOC_UNICOS,G$2,0)</f>
        <v>#N/A</v>
      </c>
      <c r="H646" s="109" t="e">
        <f>VLOOKUP($D646,LOC_UNICOS,H$2,0)</f>
        <v>#N/A</v>
      </c>
      <c r="I646" s="38">
        <f t="array" ref="I646">IF($B646=0,-999,IF(COUNTIFS($Z646:Z646,#N/A)&gt;0,-999,AVERAGE($Z646:Z646)))</f>
        <v>-999</v>
      </c>
      <c r="J646" s="38">
        <f t="array" ref="J646">IF($B646=0,-999,IF(COUNTIFS($Z646:AA646,#N/A)&gt;0,-999,AVERAGE($Z646:AA646)))</f>
        <v>-999</v>
      </c>
      <c r="K646" s="38">
        <f t="array" ref="K646">IF($B646=0,-999,IF(COUNTIFS($Z646:AB646,#N/A)&gt;0,-999,AVERAGE($Z646:AB646)))</f>
        <v>-999</v>
      </c>
      <c r="L646" s="38">
        <f t="array" ref="L646">IF($B646=0,-999,IF(COUNTIFS($Z646:AC646,#N/A)&gt;0,-999,AVERAGE($Z646:AC646)))</f>
        <v>-999</v>
      </c>
      <c r="M646" s="38">
        <f t="shared" si="739"/>
        <v>-999</v>
      </c>
      <c r="N646" s="38">
        <f t="shared" si="714"/>
        <v>-999</v>
      </c>
      <c r="O646" s="38">
        <f t="shared" si="715"/>
        <v>-999</v>
      </c>
      <c r="P646" s="38">
        <f t="shared" si="716"/>
        <v>-999</v>
      </c>
      <c r="Q646" s="37">
        <f t="shared" si="740"/>
        <v>0</v>
      </c>
      <c r="R646" s="37">
        <f t="shared" si="704"/>
        <v>0</v>
      </c>
      <c r="S646" s="37">
        <f t="shared" si="705"/>
        <v>0</v>
      </c>
      <c r="T646" s="37">
        <f t="shared" si="706"/>
        <v>0</v>
      </c>
      <c r="U646" s="37">
        <f t="shared" si="741"/>
        <v>2018</v>
      </c>
      <c r="V646" s="37">
        <f t="shared" ref="V646:X646" si="783">U646-1</f>
        <v>2017</v>
      </c>
      <c r="W646" s="37">
        <f t="shared" si="783"/>
        <v>2016</v>
      </c>
      <c r="X646" s="37">
        <f t="shared" si="783"/>
        <v>2015</v>
      </c>
      <c r="Y646" s="39"/>
      <c r="Z646" s="62" t="e">
        <f>IFERROR(IF($B646=0,#N/A,AVERAGEIFS(INDEX(DATOS,0,$C646),INDEX(DATOS,0,$C646),"&lt;&gt;#N/D",INDEX(DATOS,0,$L$2),0,INDEX(DATOS,0,$M$2),1,INDEX(DATOS,0,$N$2),U646,INDEX(DATOS,0,$O$2),$D646)),#N/A)</f>
        <v>#N/A</v>
      </c>
      <c r="AA646" s="62" t="e">
        <f>IFERROR(IF($B646=0,#N/A,AVERAGEIFS(INDEX(DATOS,0,$C646),INDEX(DATOS,0,$C646),"&lt;&gt;#N/D",INDEX(DATOS,0,$L$2),0,INDEX(DATOS,0,$M$2),1,INDEX(DATOS,0,$N$2),V646,INDEX(DATOS,0,$O$2),$D646)),#N/A)</f>
        <v>#N/A</v>
      </c>
      <c r="AB646" s="62" t="e">
        <f>IFERROR(IF($B646=0,#N/A,AVERAGEIFS(INDEX(DATOS,0,$C646),INDEX(DATOS,0,$C646),"&lt;&gt;#N/D",INDEX(DATOS,0,$L$2),0,INDEX(DATOS,0,$M$2),1,INDEX(DATOS,0,$N$2),W646,INDEX(DATOS,0,$O$2),$D646)),#N/A)</f>
        <v>#N/A</v>
      </c>
      <c r="AC646" s="62" t="e">
        <f>IFERROR(IF($B646=0,#N/A,AVERAGEIFS(INDEX(DATOS,0,$C646),INDEX(DATOS,0,$C646),"&lt;&gt;#N/D",INDEX(DATOS,0,$L$2),0,INDEX(DATOS,0,$M$2),1,INDEX(DATOS,0,$N$2),X646,INDEX(DATOS,0,$O$2),$D646)),#N/A)</f>
        <v>#N/A</v>
      </c>
      <c r="AD646" s="33"/>
      <c r="AE646" s="40" t="e">
        <f>IFERROR(IF(ISNA(Z646),#N/A,IF(I646=0,0,_xlfn.STDEV.P($Z646:Z646)/I646*100)),#N/A)</f>
        <v>#N/A</v>
      </c>
      <c r="AF646" s="40" t="e">
        <f>IFERROR(IF(ISNA(AA646),#N/A,IF(J646=0,0,_xlfn.STDEV.P($Z646:AA646)/J646*100)),#N/A)</f>
        <v>#N/A</v>
      </c>
      <c r="AG646" s="40" t="e">
        <f>IFERROR(IF(ISNA(AB646),#N/A,IF(K646=0,0,_xlfn.STDEV.P($Z646:AB646)/K646*100)),#N/A)</f>
        <v>#N/A</v>
      </c>
      <c r="AH646" s="40" t="e">
        <f>IFERROR(IF(ISNA(AC646),#N/A,IF(L646=0,0,_xlfn.STDEV.P($Z646:AC646)/L646*100)),#N/A)</f>
        <v>#N/A</v>
      </c>
      <c r="AI646" s="40"/>
    </row>
    <row r="647" spans="1:35" x14ac:dyDescent="0.35">
      <c r="A647">
        <f t="shared" si="743"/>
        <v>41</v>
      </c>
      <c r="B647" s="35">
        <f t="array" ref="B647">IF(B646=0,0,MIN(IF(INDEX(DATOS,0,$N$2)=$U647,IF(ISNUMBER(INDEX(DATOS,0,$C647)),IF(INDEX(DATOS,0,$L$2)=0,IF(INDEX(DATOS,0,$M$2)=1,IF(ISNA(MATCH(INDEX(DATOS,0,$O$2),IF($E$7:E646=E647,$D$7:D646),0)),INDEX(DATOS,0,$K$2))))))))</f>
        <v>0</v>
      </c>
      <c r="C647" s="32">
        <f t="shared" si="744"/>
        <v>20</v>
      </c>
      <c r="D647" s="34" t="str">
        <f>IF($B647=0,"--",INDEX(DATOS,$B647,O$2))</f>
        <v>--</v>
      </c>
      <c r="E647" s="64" t="s">
        <v>1</v>
      </c>
      <c r="F647" s="36" t="str">
        <f t="shared" si="765"/>
        <v>--</v>
      </c>
      <c r="G647" s="109" t="e">
        <f>VLOOKUP($D647,LOC_UNICOS,G$2,0)</f>
        <v>#N/A</v>
      </c>
      <c r="H647" s="109" t="e">
        <f>VLOOKUP($D647,LOC_UNICOS,H$2,0)</f>
        <v>#N/A</v>
      </c>
      <c r="I647" s="38">
        <f t="array" ref="I647">IF($B647=0,-999,IF(COUNTIFS($Z647:Z647,#N/A)&gt;0,-999,AVERAGE($Z647:Z647)))</f>
        <v>-999</v>
      </c>
      <c r="J647" s="38">
        <f t="array" ref="J647">IF($B647=0,-999,IF(COUNTIFS($Z647:AA647,#N/A)&gt;0,-999,AVERAGE($Z647:AA647)))</f>
        <v>-999</v>
      </c>
      <c r="K647" s="38">
        <f t="array" ref="K647">IF($B647=0,-999,IF(COUNTIFS($Z647:AB647,#N/A)&gt;0,-999,AVERAGE($Z647:AB647)))</f>
        <v>-999</v>
      </c>
      <c r="L647" s="38">
        <f t="array" ref="L647">IF($B647=0,-999,IF(COUNTIFS($Z647:AC647,#N/A)&gt;0,-999,AVERAGE($Z647:AC647)))</f>
        <v>-999</v>
      </c>
      <c r="M647" s="38">
        <f t="shared" si="739"/>
        <v>-999</v>
      </c>
      <c r="N647" s="38">
        <f t="shared" si="714"/>
        <v>-999</v>
      </c>
      <c r="O647" s="38">
        <f t="shared" si="715"/>
        <v>-999</v>
      </c>
      <c r="P647" s="38">
        <f t="shared" si="716"/>
        <v>-999</v>
      </c>
      <c r="Q647" s="37">
        <f t="shared" si="740"/>
        <v>0</v>
      </c>
      <c r="R647" s="37">
        <f t="shared" ref="R647:R710" si="784">IF($B647=0,0,IF(J647=-999,0,IF($D647="--",0,1)))</f>
        <v>0</v>
      </c>
      <c r="S647" s="37">
        <f t="shared" ref="S647:S710" si="785">IF($B647=0,0,IF(K647=-999,0,IF($D647="--",0,1)))</f>
        <v>0</v>
      </c>
      <c r="T647" s="37">
        <f t="shared" ref="T647:T710" si="786">IF($B647=0,0,IF(L647=-999,0,IF($D647="--",0,1)))</f>
        <v>0</v>
      </c>
      <c r="U647" s="37">
        <f t="shared" si="741"/>
        <v>2018</v>
      </c>
      <c r="V647" s="37">
        <f t="shared" ref="V647:X647" si="787">U647-1</f>
        <v>2017</v>
      </c>
      <c r="W647" s="37">
        <f t="shared" si="787"/>
        <v>2016</v>
      </c>
      <c r="X647" s="37">
        <f t="shared" si="787"/>
        <v>2015</v>
      </c>
      <c r="Y647" s="39"/>
      <c r="Z647" s="62" t="e">
        <f>IFERROR(IF($B647=0,#N/A,AVERAGEIFS(INDEX(DATOS,0,$C647),INDEX(DATOS,0,$C647),"&lt;&gt;#N/D",INDEX(DATOS,0,$L$2),0,INDEX(DATOS,0,$M$2),1,INDEX(DATOS,0,$N$2),U647,INDEX(DATOS,0,$O$2),$D647)),#N/A)</f>
        <v>#N/A</v>
      </c>
      <c r="AA647" s="62" t="e">
        <f>IFERROR(IF($B647=0,#N/A,AVERAGEIFS(INDEX(DATOS,0,$C647),INDEX(DATOS,0,$C647),"&lt;&gt;#N/D",INDEX(DATOS,0,$L$2),0,INDEX(DATOS,0,$M$2),1,INDEX(DATOS,0,$N$2),V647,INDEX(DATOS,0,$O$2),$D647)),#N/A)</f>
        <v>#N/A</v>
      </c>
      <c r="AB647" s="62" t="e">
        <f>IFERROR(IF($B647=0,#N/A,AVERAGEIFS(INDEX(DATOS,0,$C647),INDEX(DATOS,0,$C647),"&lt;&gt;#N/D",INDEX(DATOS,0,$L$2),0,INDEX(DATOS,0,$M$2),1,INDEX(DATOS,0,$N$2),W647,INDEX(DATOS,0,$O$2),$D647)),#N/A)</f>
        <v>#N/A</v>
      </c>
      <c r="AC647" s="62" t="e">
        <f>IFERROR(IF($B647=0,#N/A,AVERAGEIFS(INDEX(DATOS,0,$C647),INDEX(DATOS,0,$C647),"&lt;&gt;#N/D",INDEX(DATOS,0,$L$2),0,INDEX(DATOS,0,$M$2),1,INDEX(DATOS,0,$N$2),X647,INDEX(DATOS,0,$O$2),$D647)),#N/A)</f>
        <v>#N/A</v>
      </c>
      <c r="AD647" s="33"/>
      <c r="AE647" s="40" t="e">
        <f>IFERROR(IF(ISNA(Z647),#N/A,IF(I647=0,0,_xlfn.STDEV.P($Z647:Z647)/I647*100)),#N/A)</f>
        <v>#N/A</v>
      </c>
      <c r="AF647" s="40" t="e">
        <f>IFERROR(IF(ISNA(AA647),#N/A,IF(J647=0,0,_xlfn.STDEV.P($Z647:AA647)/J647*100)),#N/A)</f>
        <v>#N/A</v>
      </c>
      <c r="AG647" s="40" t="e">
        <f>IFERROR(IF(ISNA(AB647),#N/A,IF(K647=0,0,_xlfn.STDEV.P($Z647:AB647)/K647*100)),#N/A)</f>
        <v>#N/A</v>
      </c>
      <c r="AH647" s="40" t="e">
        <f>IFERROR(IF(ISNA(AC647),#N/A,IF(L647=0,0,_xlfn.STDEV.P($Z647:AC647)/L647*100)),#N/A)</f>
        <v>#N/A</v>
      </c>
      <c r="AI647" s="40"/>
    </row>
    <row r="648" spans="1:35" x14ac:dyDescent="0.35">
      <c r="A648">
        <f t="shared" si="743"/>
        <v>42</v>
      </c>
      <c r="B648" s="35">
        <f t="array" ref="B648">IF(B647=0,0,MIN(IF(INDEX(DATOS,0,$N$2)=$U648,IF(ISNUMBER(INDEX(DATOS,0,$C648)),IF(INDEX(DATOS,0,$L$2)=0,IF(INDEX(DATOS,0,$M$2)=1,IF(ISNA(MATCH(INDEX(DATOS,0,$O$2),IF($E$7:E647=E648,$D$7:D647),0)),INDEX(DATOS,0,$K$2))))))))</f>
        <v>0</v>
      </c>
      <c r="C648" s="32">
        <f t="shared" si="744"/>
        <v>20</v>
      </c>
      <c r="D648" s="34" t="str">
        <f>IF($B648=0,"--",INDEX(DATOS,$B648,O$2))</f>
        <v>--</v>
      </c>
      <c r="E648" s="64" t="s">
        <v>1</v>
      </c>
      <c r="F648" s="36" t="str">
        <f t="shared" si="765"/>
        <v>--</v>
      </c>
      <c r="G648" s="109" t="e">
        <f>VLOOKUP($D648,LOC_UNICOS,G$2,0)</f>
        <v>#N/A</v>
      </c>
      <c r="H648" s="109" t="e">
        <f>VLOOKUP($D648,LOC_UNICOS,H$2,0)</f>
        <v>#N/A</v>
      </c>
      <c r="I648" s="38">
        <f t="array" ref="I648">IF($B648=0,-999,IF(COUNTIFS($Z648:Z648,#N/A)&gt;0,-999,AVERAGE($Z648:Z648)))</f>
        <v>-999</v>
      </c>
      <c r="J648" s="38">
        <f t="array" ref="J648">IF($B648=0,-999,IF(COUNTIFS($Z648:AA648,#N/A)&gt;0,-999,AVERAGE($Z648:AA648)))</f>
        <v>-999</v>
      </c>
      <c r="K648" s="38">
        <f t="array" ref="K648">IF($B648=0,-999,IF(COUNTIFS($Z648:AB648,#N/A)&gt;0,-999,AVERAGE($Z648:AB648)))</f>
        <v>-999</v>
      </c>
      <c r="L648" s="38">
        <f t="array" ref="L648">IF($B648=0,-999,IF(COUNTIFS($Z648:AC648,#N/A)&gt;0,-999,AVERAGE($Z648:AC648)))</f>
        <v>-999</v>
      </c>
      <c r="M648" s="38">
        <f t="shared" si="739"/>
        <v>-999</v>
      </c>
      <c r="N648" s="38">
        <f t="shared" si="714"/>
        <v>-999</v>
      </c>
      <c r="O648" s="38">
        <f t="shared" si="715"/>
        <v>-999</v>
      </c>
      <c r="P648" s="38">
        <f t="shared" si="716"/>
        <v>-999</v>
      </c>
      <c r="Q648" s="37">
        <f t="shared" si="740"/>
        <v>0</v>
      </c>
      <c r="R648" s="37">
        <f t="shared" si="784"/>
        <v>0</v>
      </c>
      <c r="S648" s="37">
        <f t="shared" si="785"/>
        <v>0</v>
      </c>
      <c r="T648" s="37">
        <f t="shared" si="786"/>
        <v>0</v>
      </c>
      <c r="U648" s="37">
        <f t="shared" si="741"/>
        <v>2018</v>
      </c>
      <c r="V648" s="37">
        <f t="shared" ref="V648:X648" si="788">U648-1</f>
        <v>2017</v>
      </c>
      <c r="W648" s="37">
        <f t="shared" si="788"/>
        <v>2016</v>
      </c>
      <c r="X648" s="37">
        <f t="shared" si="788"/>
        <v>2015</v>
      </c>
      <c r="Y648" s="39"/>
      <c r="Z648" s="62" t="e">
        <f>IFERROR(IF($B648=0,#N/A,AVERAGEIFS(INDEX(DATOS,0,$C648),INDEX(DATOS,0,$C648),"&lt;&gt;#N/D",INDEX(DATOS,0,$L$2),0,INDEX(DATOS,0,$M$2),1,INDEX(DATOS,0,$N$2),U648,INDEX(DATOS,0,$O$2),$D648)),#N/A)</f>
        <v>#N/A</v>
      </c>
      <c r="AA648" s="62" t="e">
        <f>IFERROR(IF($B648=0,#N/A,AVERAGEIFS(INDEX(DATOS,0,$C648),INDEX(DATOS,0,$C648),"&lt;&gt;#N/D",INDEX(DATOS,0,$L$2),0,INDEX(DATOS,0,$M$2),1,INDEX(DATOS,0,$N$2),V648,INDEX(DATOS,0,$O$2),$D648)),#N/A)</f>
        <v>#N/A</v>
      </c>
      <c r="AB648" s="62" t="e">
        <f>IFERROR(IF($B648=0,#N/A,AVERAGEIFS(INDEX(DATOS,0,$C648),INDEX(DATOS,0,$C648),"&lt;&gt;#N/D",INDEX(DATOS,0,$L$2),0,INDEX(DATOS,0,$M$2),1,INDEX(DATOS,0,$N$2),W648,INDEX(DATOS,0,$O$2),$D648)),#N/A)</f>
        <v>#N/A</v>
      </c>
      <c r="AC648" s="62" t="e">
        <f>IFERROR(IF($B648=0,#N/A,AVERAGEIFS(INDEX(DATOS,0,$C648),INDEX(DATOS,0,$C648),"&lt;&gt;#N/D",INDEX(DATOS,0,$L$2),0,INDEX(DATOS,0,$M$2),1,INDEX(DATOS,0,$N$2),X648,INDEX(DATOS,0,$O$2),$D648)),#N/A)</f>
        <v>#N/A</v>
      </c>
      <c r="AD648" s="33"/>
      <c r="AE648" s="40" t="e">
        <f>IFERROR(IF(ISNA(Z648),#N/A,IF(I648=0,0,_xlfn.STDEV.P($Z648:Z648)/I648*100)),#N/A)</f>
        <v>#N/A</v>
      </c>
      <c r="AF648" s="40" t="e">
        <f>IFERROR(IF(ISNA(AA648),#N/A,IF(J648=0,0,_xlfn.STDEV.P($Z648:AA648)/J648*100)),#N/A)</f>
        <v>#N/A</v>
      </c>
      <c r="AG648" s="40" t="e">
        <f>IFERROR(IF(ISNA(AB648),#N/A,IF(K648=0,0,_xlfn.STDEV.P($Z648:AB648)/K648*100)),#N/A)</f>
        <v>#N/A</v>
      </c>
      <c r="AH648" s="40" t="e">
        <f>IFERROR(IF(ISNA(AC648),#N/A,IF(L648=0,0,_xlfn.STDEV.P($Z648:AC648)/L648*100)),#N/A)</f>
        <v>#N/A</v>
      </c>
      <c r="AI648" s="40"/>
    </row>
    <row r="649" spans="1:35" x14ac:dyDescent="0.35">
      <c r="A649">
        <f t="shared" si="743"/>
        <v>43</v>
      </c>
      <c r="B649" s="35">
        <f t="array" ref="B649">IF(B648=0,0,MIN(IF(INDEX(DATOS,0,$N$2)=$U649,IF(ISNUMBER(INDEX(DATOS,0,$C649)),IF(INDEX(DATOS,0,$L$2)=0,IF(INDEX(DATOS,0,$M$2)=1,IF(ISNA(MATCH(INDEX(DATOS,0,$O$2),IF($E$7:E648=E649,$D$7:D648),0)),INDEX(DATOS,0,$K$2))))))))</f>
        <v>0</v>
      </c>
      <c r="C649" s="32">
        <f t="shared" si="744"/>
        <v>20</v>
      </c>
      <c r="D649" s="34" t="str">
        <f>IF($B649=0,"--",INDEX(DATOS,$B649,O$2))</f>
        <v>--</v>
      </c>
      <c r="E649" s="64" t="s">
        <v>1</v>
      </c>
      <c r="F649" s="36" t="str">
        <f t="shared" si="765"/>
        <v>--</v>
      </c>
      <c r="G649" s="109" t="e">
        <f>VLOOKUP($D649,LOC_UNICOS,G$2,0)</f>
        <v>#N/A</v>
      </c>
      <c r="H649" s="109" t="e">
        <f>VLOOKUP($D649,LOC_UNICOS,H$2,0)</f>
        <v>#N/A</v>
      </c>
      <c r="I649" s="38">
        <f t="array" ref="I649">IF($B649=0,-999,IF(COUNTIFS($Z649:Z649,#N/A)&gt;0,-999,AVERAGE($Z649:Z649)))</f>
        <v>-999</v>
      </c>
      <c r="J649" s="38">
        <f t="array" ref="J649">IF($B649=0,-999,IF(COUNTIFS($Z649:AA649,#N/A)&gt;0,-999,AVERAGE($Z649:AA649)))</f>
        <v>-999</v>
      </c>
      <c r="K649" s="38">
        <f t="array" ref="K649">IF($B649=0,-999,IF(COUNTIFS($Z649:AB649,#N/A)&gt;0,-999,AVERAGE($Z649:AB649)))</f>
        <v>-999</v>
      </c>
      <c r="L649" s="38">
        <f t="array" ref="L649">IF($B649=0,-999,IF(COUNTIFS($Z649:AC649,#N/A)&gt;0,-999,AVERAGE($Z649:AC649)))</f>
        <v>-999</v>
      </c>
      <c r="M649" s="38">
        <f t="shared" si="739"/>
        <v>-999</v>
      </c>
      <c r="N649" s="38">
        <f t="shared" si="714"/>
        <v>-999</v>
      </c>
      <c r="O649" s="38">
        <f t="shared" si="715"/>
        <v>-999</v>
      </c>
      <c r="P649" s="38">
        <f t="shared" si="716"/>
        <v>-999</v>
      </c>
      <c r="Q649" s="37">
        <f t="shared" si="740"/>
        <v>0</v>
      </c>
      <c r="R649" s="37">
        <f t="shared" si="784"/>
        <v>0</v>
      </c>
      <c r="S649" s="37">
        <f t="shared" si="785"/>
        <v>0</v>
      </c>
      <c r="T649" s="37">
        <f t="shared" si="786"/>
        <v>0</v>
      </c>
      <c r="U649" s="37">
        <f t="shared" si="741"/>
        <v>2018</v>
      </c>
      <c r="V649" s="37">
        <f t="shared" ref="V649:X649" si="789">U649-1</f>
        <v>2017</v>
      </c>
      <c r="W649" s="37">
        <f t="shared" si="789"/>
        <v>2016</v>
      </c>
      <c r="X649" s="37">
        <f t="shared" si="789"/>
        <v>2015</v>
      </c>
      <c r="Y649" s="39"/>
      <c r="Z649" s="62" t="e">
        <f>IFERROR(IF($B649=0,#N/A,AVERAGEIFS(INDEX(DATOS,0,$C649),INDEX(DATOS,0,$C649),"&lt;&gt;#N/D",INDEX(DATOS,0,$L$2),0,INDEX(DATOS,0,$M$2),1,INDEX(DATOS,0,$N$2),U649,INDEX(DATOS,0,$O$2),$D649)),#N/A)</f>
        <v>#N/A</v>
      </c>
      <c r="AA649" s="62" t="e">
        <f>IFERROR(IF($B649=0,#N/A,AVERAGEIFS(INDEX(DATOS,0,$C649),INDEX(DATOS,0,$C649),"&lt;&gt;#N/D",INDEX(DATOS,0,$L$2),0,INDEX(DATOS,0,$M$2),1,INDEX(DATOS,0,$N$2),V649,INDEX(DATOS,0,$O$2),$D649)),#N/A)</f>
        <v>#N/A</v>
      </c>
      <c r="AB649" s="62" t="e">
        <f>IFERROR(IF($B649=0,#N/A,AVERAGEIFS(INDEX(DATOS,0,$C649),INDEX(DATOS,0,$C649),"&lt;&gt;#N/D",INDEX(DATOS,0,$L$2),0,INDEX(DATOS,0,$M$2),1,INDEX(DATOS,0,$N$2),W649,INDEX(DATOS,0,$O$2),$D649)),#N/A)</f>
        <v>#N/A</v>
      </c>
      <c r="AC649" s="62" t="e">
        <f>IFERROR(IF($B649=0,#N/A,AVERAGEIFS(INDEX(DATOS,0,$C649),INDEX(DATOS,0,$C649),"&lt;&gt;#N/D",INDEX(DATOS,0,$L$2),0,INDEX(DATOS,0,$M$2),1,INDEX(DATOS,0,$N$2),X649,INDEX(DATOS,0,$O$2),$D649)),#N/A)</f>
        <v>#N/A</v>
      </c>
      <c r="AD649" s="33"/>
      <c r="AE649" s="40" t="e">
        <f>IFERROR(IF(ISNA(Z649),#N/A,IF(I649=0,0,_xlfn.STDEV.P($Z649:Z649)/I649*100)),#N/A)</f>
        <v>#N/A</v>
      </c>
      <c r="AF649" s="40" t="e">
        <f>IFERROR(IF(ISNA(AA649),#N/A,IF(J649=0,0,_xlfn.STDEV.P($Z649:AA649)/J649*100)),#N/A)</f>
        <v>#N/A</v>
      </c>
      <c r="AG649" s="40" t="e">
        <f>IFERROR(IF(ISNA(AB649),#N/A,IF(K649=0,0,_xlfn.STDEV.P($Z649:AB649)/K649*100)),#N/A)</f>
        <v>#N/A</v>
      </c>
      <c r="AH649" s="40" t="e">
        <f>IFERROR(IF(ISNA(AC649),#N/A,IF(L649=0,0,_xlfn.STDEV.P($Z649:AC649)/L649*100)),#N/A)</f>
        <v>#N/A</v>
      </c>
      <c r="AI649" s="40"/>
    </row>
    <row r="650" spans="1:35" x14ac:dyDescent="0.35">
      <c r="A650">
        <f t="shared" si="743"/>
        <v>44</v>
      </c>
      <c r="B650" s="35">
        <f t="array" ref="B650">IF(B649=0,0,MIN(IF(INDEX(DATOS,0,$N$2)=$U650,IF(ISNUMBER(INDEX(DATOS,0,$C650)),IF(INDEX(DATOS,0,$L$2)=0,IF(INDEX(DATOS,0,$M$2)=1,IF(ISNA(MATCH(INDEX(DATOS,0,$O$2),IF($E$7:E649=E650,$D$7:D649),0)),INDEX(DATOS,0,$K$2))))))))</f>
        <v>0</v>
      </c>
      <c r="C650" s="32">
        <f t="shared" si="744"/>
        <v>20</v>
      </c>
      <c r="D650" s="34" t="str">
        <f>IF($B650=0,"--",INDEX(DATOS,$B650,O$2))</f>
        <v>--</v>
      </c>
      <c r="E650" s="64" t="s">
        <v>1</v>
      </c>
      <c r="F650" s="36" t="str">
        <f t="shared" si="765"/>
        <v>--</v>
      </c>
      <c r="G650" s="109" t="e">
        <f>VLOOKUP($D650,LOC_UNICOS,G$2,0)</f>
        <v>#N/A</v>
      </c>
      <c r="H650" s="109" t="e">
        <f>VLOOKUP($D650,LOC_UNICOS,H$2,0)</f>
        <v>#N/A</v>
      </c>
      <c r="I650" s="38">
        <f t="array" ref="I650">IF($B650=0,-999,IF(COUNTIFS($Z650:Z650,#N/A)&gt;0,-999,AVERAGE($Z650:Z650)))</f>
        <v>-999</v>
      </c>
      <c r="J650" s="38">
        <f t="array" ref="J650">IF($B650=0,-999,IF(COUNTIFS($Z650:AA650,#N/A)&gt;0,-999,AVERAGE($Z650:AA650)))</f>
        <v>-999</v>
      </c>
      <c r="K650" s="38">
        <f t="array" ref="K650">IF($B650=0,-999,IF(COUNTIFS($Z650:AB650,#N/A)&gt;0,-999,AVERAGE($Z650:AB650)))</f>
        <v>-999</v>
      </c>
      <c r="L650" s="38">
        <f t="array" ref="L650">IF($B650=0,-999,IF(COUNTIFS($Z650:AC650,#N/A)&gt;0,-999,AVERAGE($Z650:AC650)))</f>
        <v>-999</v>
      </c>
      <c r="M650" s="38">
        <f t="shared" si="739"/>
        <v>-999</v>
      </c>
      <c r="N650" s="38">
        <f t="shared" si="714"/>
        <v>-999</v>
      </c>
      <c r="O650" s="38">
        <f t="shared" si="715"/>
        <v>-999</v>
      </c>
      <c r="P650" s="38">
        <f t="shared" si="716"/>
        <v>-999</v>
      </c>
      <c r="Q650" s="37">
        <f t="shared" si="740"/>
        <v>0</v>
      </c>
      <c r="R650" s="37">
        <f t="shared" si="784"/>
        <v>0</v>
      </c>
      <c r="S650" s="37">
        <f t="shared" si="785"/>
        <v>0</v>
      </c>
      <c r="T650" s="37">
        <f t="shared" si="786"/>
        <v>0</v>
      </c>
      <c r="U650" s="37">
        <f t="shared" si="741"/>
        <v>2018</v>
      </c>
      <c r="V650" s="37">
        <f t="shared" ref="V650:X650" si="790">U650-1</f>
        <v>2017</v>
      </c>
      <c r="W650" s="37">
        <f t="shared" si="790"/>
        <v>2016</v>
      </c>
      <c r="X650" s="37">
        <f t="shared" si="790"/>
        <v>2015</v>
      </c>
      <c r="Y650" s="39"/>
      <c r="Z650" s="62" t="e">
        <f>IFERROR(IF($B650=0,#N/A,AVERAGEIFS(INDEX(DATOS,0,$C650),INDEX(DATOS,0,$C650),"&lt;&gt;#N/D",INDEX(DATOS,0,$L$2),0,INDEX(DATOS,0,$M$2),1,INDEX(DATOS,0,$N$2),U650,INDEX(DATOS,0,$O$2),$D650)),#N/A)</f>
        <v>#N/A</v>
      </c>
      <c r="AA650" s="62" t="e">
        <f>IFERROR(IF($B650=0,#N/A,AVERAGEIFS(INDEX(DATOS,0,$C650),INDEX(DATOS,0,$C650),"&lt;&gt;#N/D",INDEX(DATOS,0,$L$2),0,INDEX(DATOS,0,$M$2),1,INDEX(DATOS,0,$N$2),V650,INDEX(DATOS,0,$O$2),$D650)),#N/A)</f>
        <v>#N/A</v>
      </c>
      <c r="AB650" s="62" t="e">
        <f>IFERROR(IF($B650=0,#N/A,AVERAGEIFS(INDEX(DATOS,0,$C650),INDEX(DATOS,0,$C650),"&lt;&gt;#N/D",INDEX(DATOS,0,$L$2),0,INDEX(DATOS,0,$M$2),1,INDEX(DATOS,0,$N$2),W650,INDEX(DATOS,0,$O$2),$D650)),#N/A)</f>
        <v>#N/A</v>
      </c>
      <c r="AC650" s="62" t="e">
        <f>IFERROR(IF($B650=0,#N/A,AVERAGEIFS(INDEX(DATOS,0,$C650),INDEX(DATOS,0,$C650),"&lt;&gt;#N/D",INDEX(DATOS,0,$L$2),0,INDEX(DATOS,0,$M$2),1,INDEX(DATOS,0,$N$2),X650,INDEX(DATOS,0,$O$2),$D650)),#N/A)</f>
        <v>#N/A</v>
      </c>
      <c r="AD650" s="33"/>
      <c r="AE650" s="40" t="e">
        <f>IFERROR(IF(ISNA(Z650),#N/A,IF(I650=0,0,_xlfn.STDEV.P($Z650:Z650)/I650*100)),#N/A)</f>
        <v>#N/A</v>
      </c>
      <c r="AF650" s="40" t="e">
        <f>IFERROR(IF(ISNA(AA650),#N/A,IF(J650=0,0,_xlfn.STDEV.P($Z650:AA650)/J650*100)),#N/A)</f>
        <v>#N/A</v>
      </c>
      <c r="AG650" s="40" t="e">
        <f>IFERROR(IF(ISNA(AB650),#N/A,IF(K650=0,0,_xlfn.STDEV.P($Z650:AB650)/K650*100)),#N/A)</f>
        <v>#N/A</v>
      </c>
      <c r="AH650" s="40" t="e">
        <f>IFERROR(IF(ISNA(AC650),#N/A,IF(L650=0,0,_xlfn.STDEV.P($Z650:AC650)/L650*100)),#N/A)</f>
        <v>#N/A</v>
      </c>
      <c r="AI650" s="40"/>
    </row>
    <row r="651" spans="1:35" x14ac:dyDescent="0.35">
      <c r="A651">
        <f t="shared" si="743"/>
        <v>45</v>
      </c>
      <c r="B651" s="35">
        <f t="array" ref="B651">IF(B650=0,0,MIN(IF(INDEX(DATOS,0,$N$2)=$U651,IF(ISNUMBER(INDEX(DATOS,0,$C651)),IF(INDEX(DATOS,0,$L$2)=0,IF(INDEX(DATOS,0,$M$2)=1,IF(ISNA(MATCH(INDEX(DATOS,0,$O$2),IF($E$7:E650=E651,$D$7:D650),0)),INDEX(DATOS,0,$K$2))))))))</f>
        <v>0</v>
      </c>
      <c r="C651" s="32">
        <f t="shared" si="744"/>
        <v>20</v>
      </c>
      <c r="D651" s="34" t="str">
        <f>IF($B651=0,"--",INDEX(DATOS,$B651,O$2))</f>
        <v>--</v>
      </c>
      <c r="E651" s="64" t="s">
        <v>1</v>
      </c>
      <c r="F651" s="36" t="str">
        <f t="shared" si="765"/>
        <v>--</v>
      </c>
      <c r="G651" s="109" t="e">
        <f>VLOOKUP($D651,LOC_UNICOS,G$2,0)</f>
        <v>#N/A</v>
      </c>
      <c r="H651" s="109" t="e">
        <f>VLOOKUP($D651,LOC_UNICOS,H$2,0)</f>
        <v>#N/A</v>
      </c>
      <c r="I651" s="38">
        <f t="array" ref="I651">IF($B651=0,-999,IF(COUNTIFS($Z651:Z651,#N/A)&gt;0,-999,AVERAGE($Z651:Z651)))</f>
        <v>-999</v>
      </c>
      <c r="J651" s="38">
        <f t="array" ref="J651">IF($B651=0,-999,IF(COUNTIFS($Z651:AA651,#N/A)&gt;0,-999,AVERAGE($Z651:AA651)))</f>
        <v>-999</v>
      </c>
      <c r="K651" s="38">
        <f t="array" ref="K651">IF($B651=0,-999,IF(COUNTIFS($Z651:AB651,#N/A)&gt;0,-999,AVERAGE($Z651:AB651)))</f>
        <v>-999</v>
      </c>
      <c r="L651" s="38">
        <f t="array" ref="L651">IF($B651=0,-999,IF(COUNTIFS($Z651:AC651,#N/A)&gt;0,-999,AVERAGE($Z651:AC651)))</f>
        <v>-999</v>
      </c>
      <c r="M651" s="38">
        <f t="shared" si="739"/>
        <v>-999</v>
      </c>
      <c r="N651" s="38">
        <f t="shared" si="714"/>
        <v>-999</v>
      </c>
      <c r="O651" s="38">
        <f t="shared" si="715"/>
        <v>-999</v>
      </c>
      <c r="P651" s="38">
        <f t="shared" si="716"/>
        <v>-999</v>
      </c>
      <c r="Q651" s="37">
        <f t="shared" si="740"/>
        <v>0</v>
      </c>
      <c r="R651" s="37">
        <f t="shared" si="784"/>
        <v>0</v>
      </c>
      <c r="S651" s="37">
        <f t="shared" si="785"/>
        <v>0</v>
      </c>
      <c r="T651" s="37">
        <f t="shared" si="786"/>
        <v>0</v>
      </c>
      <c r="U651" s="37">
        <f t="shared" si="741"/>
        <v>2018</v>
      </c>
      <c r="V651" s="37">
        <f t="shared" ref="V651:X651" si="791">U651-1</f>
        <v>2017</v>
      </c>
      <c r="W651" s="37">
        <f t="shared" si="791"/>
        <v>2016</v>
      </c>
      <c r="X651" s="37">
        <f t="shared" si="791"/>
        <v>2015</v>
      </c>
      <c r="Y651" s="39"/>
      <c r="Z651" s="62" t="e">
        <f>IFERROR(IF($B651=0,#N/A,AVERAGEIFS(INDEX(DATOS,0,$C651),INDEX(DATOS,0,$C651),"&lt;&gt;#N/D",INDEX(DATOS,0,$L$2),0,INDEX(DATOS,0,$M$2),1,INDEX(DATOS,0,$N$2),U651,INDEX(DATOS,0,$O$2),$D651)),#N/A)</f>
        <v>#N/A</v>
      </c>
      <c r="AA651" s="62" t="e">
        <f>IFERROR(IF($B651=0,#N/A,AVERAGEIFS(INDEX(DATOS,0,$C651),INDEX(DATOS,0,$C651),"&lt;&gt;#N/D",INDEX(DATOS,0,$L$2),0,INDEX(DATOS,0,$M$2),1,INDEX(DATOS,0,$N$2),V651,INDEX(DATOS,0,$O$2),$D651)),#N/A)</f>
        <v>#N/A</v>
      </c>
      <c r="AB651" s="62" t="e">
        <f>IFERROR(IF($B651=0,#N/A,AVERAGEIFS(INDEX(DATOS,0,$C651),INDEX(DATOS,0,$C651),"&lt;&gt;#N/D",INDEX(DATOS,0,$L$2),0,INDEX(DATOS,0,$M$2),1,INDEX(DATOS,0,$N$2),W651,INDEX(DATOS,0,$O$2),$D651)),#N/A)</f>
        <v>#N/A</v>
      </c>
      <c r="AC651" s="62" t="e">
        <f>IFERROR(IF($B651=0,#N/A,AVERAGEIFS(INDEX(DATOS,0,$C651),INDEX(DATOS,0,$C651),"&lt;&gt;#N/D",INDEX(DATOS,0,$L$2),0,INDEX(DATOS,0,$M$2),1,INDEX(DATOS,0,$N$2),X651,INDEX(DATOS,0,$O$2),$D651)),#N/A)</f>
        <v>#N/A</v>
      </c>
      <c r="AD651" s="33"/>
      <c r="AE651" s="40" t="e">
        <f>IFERROR(IF(ISNA(Z651),#N/A,IF(I651=0,0,_xlfn.STDEV.P($Z651:Z651)/I651*100)),#N/A)</f>
        <v>#N/A</v>
      </c>
      <c r="AF651" s="40" t="e">
        <f>IFERROR(IF(ISNA(AA651),#N/A,IF(J651=0,0,_xlfn.STDEV.P($Z651:AA651)/J651*100)),#N/A)</f>
        <v>#N/A</v>
      </c>
      <c r="AG651" s="40" t="e">
        <f>IFERROR(IF(ISNA(AB651),#N/A,IF(K651=0,0,_xlfn.STDEV.P($Z651:AB651)/K651*100)),#N/A)</f>
        <v>#N/A</v>
      </c>
      <c r="AH651" s="40" t="e">
        <f>IFERROR(IF(ISNA(AC651),#N/A,IF(L651=0,0,_xlfn.STDEV.P($Z651:AC651)/L651*100)),#N/A)</f>
        <v>#N/A</v>
      </c>
      <c r="AI651" s="40"/>
    </row>
    <row r="652" spans="1:35" x14ac:dyDescent="0.35">
      <c r="A652">
        <f t="shared" si="743"/>
        <v>46</v>
      </c>
      <c r="B652" s="35">
        <f t="array" ref="B652">IF(B651=0,0,MIN(IF(INDEX(DATOS,0,$N$2)=$U652,IF(ISNUMBER(INDEX(DATOS,0,$C652)),IF(INDEX(DATOS,0,$L$2)=0,IF(INDEX(DATOS,0,$M$2)=1,IF(ISNA(MATCH(INDEX(DATOS,0,$O$2),IF($E$7:E651=E652,$D$7:D651),0)),INDEX(DATOS,0,$K$2))))))))</f>
        <v>0</v>
      </c>
      <c r="C652" s="32">
        <f t="shared" si="744"/>
        <v>20</v>
      </c>
      <c r="D652" s="34" t="str">
        <f>IF($B652=0,"--",INDEX(DATOS,$B652,O$2))</f>
        <v>--</v>
      </c>
      <c r="E652" s="64" t="s">
        <v>1</v>
      </c>
      <c r="F652" s="36" t="str">
        <f t="shared" si="765"/>
        <v>--</v>
      </c>
      <c r="G652" s="109" t="e">
        <f>VLOOKUP($D652,LOC_UNICOS,G$2,0)</f>
        <v>#N/A</v>
      </c>
      <c r="H652" s="109" t="e">
        <f>VLOOKUP($D652,LOC_UNICOS,H$2,0)</f>
        <v>#N/A</v>
      </c>
      <c r="I652" s="38">
        <f t="array" ref="I652">IF($B652=0,-999,IF(COUNTIFS($Z652:Z652,#N/A)&gt;0,-999,AVERAGE($Z652:Z652)))</f>
        <v>-999</v>
      </c>
      <c r="J652" s="38">
        <f t="array" ref="J652">IF($B652=0,-999,IF(COUNTIFS($Z652:AA652,#N/A)&gt;0,-999,AVERAGE($Z652:AA652)))</f>
        <v>-999</v>
      </c>
      <c r="K652" s="38">
        <f t="array" ref="K652">IF($B652=0,-999,IF(COUNTIFS($Z652:AB652,#N/A)&gt;0,-999,AVERAGE($Z652:AB652)))</f>
        <v>-999</v>
      </c>
      <c r="L652" s="38">
        <f t="array" ref="L652">IF($B652=0,-999,IF(COUNTIFS($Z652:AC652,#N/A)&gt;0,-999,AVERAGE($Z652:AC652)))</f>
        <v>-999</v>
      </c>
      <c r="M652" s="38">
        <f t="shared" si="739"/>
        <v>-999</v>
      </c>
      <c r="N652" s="38">
        <f t="shared" si="714"/>
        <v>-999</v>
      </c>
      <c r="O652" s="38">
        <f t="shared" si="715"/>
        <v>-999</v>
      </c>
      <c r="P652" s="38">
        <f t="shared" si="716"/>
        <v>-999</v>
      </c>
      <c r="Q652" s="37">
        <f t="shared" si="740"/>
        <v>0</v>
      </c>
      <c r="R652" s="37">
        <f t="shared" si="784"/>
        <v>0</v>
      </c>
      <c r="S652" s="37">
        <f t="shared" si="785"/>
        <v>0</v>
      </c>
      <c r="T652" s="37">
        <f t="shared" si="786"/>
        <v>0</v>
      </c>
      <c r="U652" s="37">
        <f t="shared" si="741"/>
        <v>2018</v>
      </c>
      <c r="V652" s="37">
        <f t="shared" ref="V652:X652" si="792">U652-1</f>
        <v>2017</v>
      </c>
      <c r="W652" s="37">
        <f t="shared" si="792"/>
        <v>2016</v>
      </c>
      <c r="X652" s="37">
        <f t="shared" si="792"/>
        <v>2015</v>
      </c>
      <c r="Y652" s="39"/>
      <c r="Z652" s="62" t="e">
        <f>IFERROR(IF($B652=0,#N/A,AVERAGEIFS(INDEX(DATOS,0,$C652),INDEX(DATOS,0,$C652),"&lt;&gt;#N/D",INDEX(DATOS,0,$L$2),0,INDEX(DATOS,0,$M$2),1,INDEX(DATOS,0,$N$2),U652,INDEX(DATOS,0,$O$2),$D652)),#N/A)</f>
        <v>#N/A</v>
      </c>
      <c r="AA652" s="62" t="e">
        <f>IFERROR(IF($B652=0,#N/A,AVERAGEIFS(INDEX(DATOS,0,$C652),INDEX(DATOS,0,$C652),"&lt;&gt;#N/D",INDEX(DATOS,0,$L$2),0,INDEX(DATOS,0,$M$2),1,INDEX(DATOS,0,$N$2),V652,INDEX(DATOS,0,$O$2),$D652)),#N/A)</f>
        <v>#N/A</v>
      </c>
      <c r="AB652" s="62" t="e">
        <f>IFERROR(IF($B652=0,#N/A,AVERAGEIFS(INDEX(DATOS,0,$C652),INDEX(DATOS,0,$C652),"&lt;&gt;#N/D",INDEX(DATOS,0,$L$2),0,INDEX(DATOS,0,$M$2),1,INDEX(DATOS,0,$N$2),W652,INDEX(DATOS,0,$O$2),$D652)),#N/A)</f>
        <v>#N/A</v>
      </c>
      <c r="AC652" s="62" t="e">
        <f>IFERROR(IF($B652=0,#N/A,AVERAGEIFS(INDEX(DATOS,0,$C652),INDEX(DATOS,0,$C652),"&lt;&gt;#N/D",INDEX(DATOS,0,$L$2),0,INDEX(DATOS,0,$M$2),1,INDEX(DATOS,0,$N$2),X652,INDEX(DATOS,0,$O$2),$D652)),#N/A)</f>
        <v>#N/A</v>
      </c>
      <c r="AD652" s="33"/>
      <c r="AE652" s="40" t="e">
        <f>IFERROR(IF(ISNA(Z652),#N/A,IF(I652=0,0,_xlfn.STDEV.P($Z652:Z652)/I652*100)),#N/A)</f>
        <v>#N/A</v>
      </c>
      <c r="AF652" s="40" t="e">
        <f>IFERROR(IF(ISNA(AA652),#N/A,IF(J652=0,0,_xlfn.STDEV.P($Z652:AA652)/J652*100)),#N/A)</f>
        <v>#N/A</v>
      </c>
      <c r="AG652" s="40" t="e">
        <f>IFERROR(IF(ISNA(AB652),#N/A,IF(K652=0,0,_xlfn.STDEV.P($Z652:AB652)/K652*100)),#N/A)</f>
        <v>#N/A</v>
      </c>
      <c r="AH652" s="40" t="e">
        <f>IFERROR(IF(ISNA(AC652),#N/A,IF(L652=0,0,_xlfn.STDEV.P($Z652:AC652)/L652*100)),#N/A)</f>
        <v>#N/A</v>
      </c>
      <c r="AI652" s="40"/>
    </row>
    <row r="653" spans="1:35" x14ac:dyDescent="0.35">
      <c r="A653">
        <f t="shared" si="743"/>
        <v>47</v>
      </c>
      <c r="B653" s="35">
        <f t="array" ref="B653">IF(B652=0,0,MIN(IF(INDEX(DATOS,0,$N$2)=$U653,IF(ISNUMBER(INDEX(DATOS,0,$C653)),IF(INDEX(DATOS,0,$L$2)=0,IF(INDEX(DATOS,0,$M$2)=1,IF(ISNA(MATCH(INDEX(DATOS,0,$O$2),IF($E$7:E652=E653,$D$7:D652),0)),INDEX(DATOS,0,$K$2))))))))</f>
        <v>0</v>
      </c>
      <c r="C653" s="32">
        <f t="shared" si="744"/>
        <v>20</v>
      </c>
      <c r="D653" s="34" t="str">
        <f>IF($B653=0,"--",INDEX(DATOS,$B653,O$2))</f>
        <v>--</v>
      </c>
      <c r="E653" s="64" t="s">
        <v>1</v>
      </c>
      <c r="F653" s="36" t="str">
        <f t="shared" si="765"/>
        <v>--</v>
      </c>
      <c r="G653" s="109" t="e">
        <f>VLOOKUP($D653,LOC_UNICOS,G$2,0)</f>
        <v>#N/A</v>
      </c>
      <c r="H653" s="109" t="e">
        <f>VLOOKUP($D653,LOC_UNICOS,H$2,0)</f>
        <v>#N/A</v>
      </c>
      <c r="I653" s="38">
        <f t="array" ref="I653">IF($B653=0,-999,IF(COUNTIFS($Z653:Z653,#N/A)&gt;0,-999,AVERAGE($Z653:Z653)))</f>
        <v>-999</v>
      </c>
      <c r="J653" s="38">
        <f t="array" ref="J653">IF($B653=0,-999,IF(COUNTIFS($Z653:AA653,#N/A)&gt;0,-999,AVERAGE($Z653:AA653)))</f>
        <v>-999</v>
      </c>
      <c r="K653" s="38">
        <f t="array" ref="K653">IF($B653=0,-999,IF(COUNTIFS($Z653:AB653,#N/A)&gt;0,-999,AVERAGE($Z653:AB653)))</f>
        <v>-999</v>
      </c>
      <c r="L653" s="38">
        <f t="array" ref="L653">IF($B653=0,-999,IF(COUNTIFS($Z653:AC653,#N/A)&gt;0,-999,AVERAGE($Z653:AC653)))</f>
        <v>-999</v>
      </c>
      <c r="M653" s="38">
        <f t="shared" si="739"/>
        <v>-999</v>
      </c>
      <c r="N653" s="38">
        <f t="shared" si="714"/>
        <v>-999</v>
      </c>
      <c r="O653" s="38">
        <f t="shared" si="715"/>
        <v>-999</v>
      </c>
      <c r="P653" s="38">
        <f t="shared" si="716"/>
        <v>-999</v>
      </c>
      <c r="Q653" s="37">
        <f t="shared" si="740"/>
        <v>0</v>
      </c>
      <c r="R653" s="37">
        <f t="shared" si="784"/>
        <v>0</v>
      </c>
      <c r="S653" s="37">
        <f t="shared" si="785"/>
        <v>0</v>
      </c>
      <c r="T653" s="37">
        <f t="shared" si="786"/>
        <v>0</v>
      </c>
      <c r="U653" s="37">
        <f t="shared" si="741"/>
        <v>2018</v>
      </c>
      <c r="V653" s="37">
        <f t="shared" ref="V653:X653" si="793">U653-1</f>
        <v>2017</v>
      </c>
      <c r="W653" s="37">
        <f t="shared" si="793"/>
        <v>2016</v>
      </c>
      <c r="X653" s="37">
        <f t="shared" si="793"/>
        <v>2015</v>
      </c>
      <c r="Y653" s="39"/>
      <c r="Z653" s="62" t="e">
        <f>IFERROR(IF($B653=0,#N/A,AVERAGEIFS(INDEX(DATOS,0,$C653),INDEX(DATOS,0,$C653),"&lt;&gt;#N/D",INDEX(DATOS,0,$L$2),0,INDEX(DATOS,0,$M$2),1,INDEX(DATOS,0,$N$2),U653,INDEX(DATOS,0,$O$2),$D653)),#N/A)</f>
        <v>#N/A</v>
      </c>
      <c r="AA653" s="62" t="e">
        <f>IFERROR(IF($B653=0,#N/A,AVERAGEIFS(INDEX(DATOS,0,$C653),INDEX(DATOS,0,$C653),"&lt;&gt;#N/D",INDEX(DATOS,0,$L$2),0,INDEX(DATOS,0,$M$2),1,INDEX(DATOS,0,$N$2),V653,INDEX(DATOS,0,$O$2),$D653)),#N/A)</f>
        <v>#N/A</v>
      </c>
      <c r="AB653" s="62" t="e">
        <f>IFERROR(IF($B653=0,#N/A,AVERAGEIFS(INDEX(DATOS,0,$C653),INDEX(DATOS,0,$C653),"&lt;&gt;#N/D",INDEX(DATOS,0,$L$2),0,INDEX(DATOS,0,$M$2),1,INDEX(DATOS,0,$N$2),W653,INDEX(DATOS,0,$O$2),$D653)),#N/A)</f>
        <v>#N/A</v>
      </c>
      <c r="AC653" s="62" t="e">
        <f>IFERROR(IF($B653=0,#N/A,AVERAGEIFS(INDEX(DATOS,0,$C653),INDEX(DATOS,0,$C653),"&lt;&gt;#N/D",INDEX(DATOS,0,$L$2),0,INDEX(DATOS,0,$M$2),1,INDEX(DATOS,0,$N$2),X653,INDEX(DATOS,0,$O$2),$D653)),#N/A)</f>
        <v>#N/A</v>
      </c>
      <c r="AD653" s="33"/>
      <c r="AE653" s="40" t="e">
        <f>IFERROR(IF(ISNA(Z653),#N/A,IF(I653=0,0,_xlfn.STDEV.P($Z653:Z653)/I653*100)),#N/A)</f>
        <v>#N/A</v>
      </c>
      <c r="AF653" s="40" t="e">
        <f>IFERROR(IF(ISNA(AA653),#N/A,IF(J653=0,0,_xlfn.STDEV.P($Z653:AA653)/J653*100)),#N/A)</f>
        <v>#N/A</v>
      </c>
      <c r="AG653" s="40" t="e">
        <f>IFERROR(IF(ISNA(AB653),#N/A,IF(K653=0,0,_xlfn.STDEV.P($Z653:AB653)/K653*100)),#N/A)</f>
        <v>#N/A</v>
      </c>
      <c r="AH653" s="40" t="e">
        <f>IFERROR(IF(ISNA(AC653),#N/A,IF(L653=0,0,_xlfn.STDEV.P($Z653:AC653)/L653*100)),#N/A)</f>
        <v>#N/A</v>
      </c>
      <c r="AI653" s="40"/>
    </row>
    <row r="654" spans="1:35" x14ac:dyDescent="0.35">
      <c r="A654">
        <f t="shared" si="743"/>
        <v>48</v>
      </c>
      <c r="B654" s="35">
        <f t="array" ref="B654">IF(B653=0,0,MIN(IF(INDEX(DATOS,0,$N$2)=$U654,IF(ISNUMBER(INDEX(DATOS,0,$C654)),IF(INDEX(DATOS,0,$L$2)=0,IF(INDEX(DATOS,0,$M$2)=1,IF(ISNA(MATCH(INDEX(DATOS,0,$O$2),IF($E$7:E653=E654,$D$7:D653),0)),INDEX(DATOS,0,$K$2))))))))</f>
        <v>0</v>
      </c>
      <c r="C654" s="32">
        <f t="shared" si="744"/>
        <v>20</v>
      </c>
      <c r="D654" s="34" t="str">
        <f>IF($B654=0,"--",INDEX(DATOS,$B654,O$2))</f>
        <v>--</v>
      </c>
      <c r="E654" s="64" t="s">
        <v>1</v>
      </c>
      <c r="F654" s="36" t="str">
        <f t="shared" si="765"/>
        <v>--</v>
      </c>
      <c r="G654" s="109" t="e">
        <f>VLOOKUP($D654,LOC_UNICOS,G$2,0)</f>
        <v>#N/A</v>
      </c>
      <c r="H654" s="109" t="e">
        <f>VLOOKUP($D654,LOC_UNICOS,H$2,0)</f>
        <v>#N/A</v>
      </c>
      <c r="I654" s="38">
        <f t="array" ref="I654">IF($B654=0,-999,IF(COUNTIFS($Z654:Z654,#N/A)&gt;0,-999,AVERAGE($Z654:Z654)))</f>
        <v>-999</v>
      </c>
      <c r="J654" s="38">
        <f t="array" ref="J654">IF($B654=0,-999,IF(COUNTIFS($Z654:AA654,#N/A)&gt;0,-999,AVERAGE($Z654:AA654)))</f>
        <v>-999</v>
      </c>
      <c r="K654" s="38">
        <f t="array" ref="K654">IF($B654=0,-999,IF(COUNTIFS($Z654:AB654,#N/A)&gt;0,-999,AVERAGE($Z654:AB654)))</f>
        <v>-999</v>
      </c>
      <c r="L654" s="38">
        <f t="array" ref="L654">IF($B654=0,-999,IF(COUNTIFS($Z654:AC654,#N/A)&gt;0,-999,AVERAGE($Z654:AC654)))</f>
        <v>-999</v>
      </c>
      <c r="M654" s="38">
        <f t="shared" si="739"/>
        <v>-999</v>
      </c>
      <c r="N654" s="38">
        <f t="shared" ref="N654:N717" si="794">IFERROR(AF654,-999)</f>
        <v>-999</v>
      </c>
      <c r="O654" s="38">
        <f t="shared" ref="O654:O717" si="795">IFERROR(AG654,-999)</f>
        <v>-999</v>
      </c>
      <c r="P654" s="38">
        <f t="shared" ref="P654:P717" si="796">IFERROR(AH654,-999)</f>
        <v>-999</v>
      </c>
      <c r="Q654" s="37">
        <f t="shared" si="740"/>
        <v>0</v>
      </c>
      <c r="R654" s="37">
        <f t="shared" si="784"/>
        <v>0</v>
      </c>
      <c r="S654" s="37">
        <f t="shared" si="785"/>
        <v>0</v>
      </c>
      <c r="T654" s="37">
        <f t="shared" si="786"/>
        <v>0</v>
      </c>
      <c r="U654" s="37">
        <f t="shared" si="741"/>
        <v>2018</v>
      </c>
      <c r="V654" s="37">
        <f t="shared" ref="V654:X654" si="797">U654-1</f>
        <v>2017</v>
      </c>
      <c r="W654" s="37">
        <f t="shared" si="797"/>
        <v>2016</v>
      </c>
      <c r="X654" s="37">
        <f t="shared" si="797"/>
        <v>2015</v>
      </c>
      <c r="Y654" s="39"/>
      <c r="Z654" s="62" t="e">
        <f>IFERROR(IF($B654=0,#N/A,AVERAGEIFS(INDEX(DATOS,0,$C654),INDEX(DATOS,0,$C654),"&lt;&gt;#N/D",INDEX(DATOS,0,$L$2),0,INDEX(DATOS,0,$M$2),1,INDEX(DATOS,0,$N$2),U654,INDEX(DATOS,0,$O$2),$D654)),#N/A)</f>
        <v>#N/A</v>
      </c>
      <c r="AA654" s="62" t="e">
        <f>IFERROR(IF($B654=0,#N/A,AVERAGEIFS(INDEX(DATOS,0,$C654),INDEX(DATOS,0,$C654),"&lt;&gt;#N/D",INDEX(DATOS,0,$L$2),0,INDEX(DATOS,0,$M$2),1,INDEX(DATOS,0,$N$2),V654,INDEX(DATOS,0,$O$2),$D654)),#N/A)</f>
        <v>#N/A</v>
      </c>
      <c r="AB654" s="62" t="e">
        <f>IFERROR(IF($B654=0,#N/A,AVERAGEIFS(INDEX(DATOS,0,$C654),INDEX(DATOS,0,$C654),"&lt;&gt;#N/D",INDEX(DATOS,0,$L$2),0,INDEX(DATOS,0,$M$2),1,INDEX(DATOS,0,$N$2),W654,INDEX(DATOS,0,$O$2),$D654)),#N/A)</f>
        <v>#N/A</v>
      </c>
      <c r="AC654" s="62" t="e">
        <f>IFERROR(IF($B654=0,#N/A,AVERAGEIFS(INDEX(DATOS,0,$C654),INDEX(DATOS,0,$C654),"&lt;&gt;#N/D",INDEX(DATOS,0,$L$2),0,INDEX(DATOS,0,$M$2),1,INDEX(DATOS,0,$N$2),X654,INDEX(DATOS,0,$O$2),$D654)),#N/A)</f>
        <v>#N/A</v>
      </c>
      <c r="AD654" s="33"/>
      <c r="AE654" s="40" t="e">
        <f>IFERROR(IF(ISNA(Z654),#N/A,IF(I654=0,0,_xlfn.STDEV.P($Z654:Z654)/I654*100)),#N/A)</f>
        <v>#N/A</v>
      </c>
      <c r="AF654" s="40" t="e">
        <f>IFERROR(IF(ISNA(AA654),#N/A,IF(J654=0,0,_xlfn.STDEV.P($Z654:AA654)/J654*100)),#N/A)</f>
        <v>#N/A</v>
      </c>
      <c r="AG654" s="40" t="e">
        <f>IFERROR(IF(ISNA(AB654),#N/A,IF(K654=0,0,_xlfn.STDEV.P($Z654:AB654)/K654*100)),#N/A)</f>
        <v>#N/A</v>
      </c>
      <c r="AH654" s="40" t="e">
        <f>IFERROR(IF(ISNA(AC654),#N/A,IF(L654=0,0,_xlfn.STDEV.P($Z654:AC654)/L654*100)),#N/A)</f>
        <v>#N/A</v>
      </c>
      <c r="AI654" s="40"/>
    </row>
    <row r="655" spans="1:35" x14ac:dyDescent="0.35">
      <c r="A655">
        <f t="shared" si="743"/>
        <v>49</v>
      </c>
      <c r="B655" s="35">
        <f t="array" ref="B655">IF(B654=0,0,MIN(IF(INDEX(DATOS,0,$N$2)=$U655,IF(ISNUMBER(INDEX(DATOS,0,$C655)),IF(INDEX(DATOS,0,$L$2)=0,IF(INDEX(DATOS,0,$M$2)=1,IF(ISNA(MATCH(INDEX(DATOS,0,$O$2),IF($E$7:E654=E655,$D$7:D654),0)),INDEX(DATOS,0,$K$2))))))))</f>
        <v>0</v>
      </c>
      <c r="C655" s="32">
        <f t="shared" si="744"/>
        <v>20</v>
      </c>
      <c r="D655" s="34" t="str">
        <f>IF($B655=0,"--",INDEX(DATOS,$B655,O$2))</f>
        <v>--</v>
      </c>
      <c r="E655" s="64" t="s">
        <v>1</v>
      </c>
      <c r="F655" s="36" t="str">
        <f t="shared" si="765"/>
        <v>--</v>
      </c>
      <c r="G655" s="109" t="e">
        <f>VLOOKUP($D655,LOC_UNICOS,G$2,0)</f>
        <v>#N/A</v>
      </c>
      <c r="H655" s="109" t="e">
        <f>VLOOKUP($D655,LOC_UNICOS,H$2,0)</f>
        <v>#N/A</v>
      </c>
      <c r="I655" s="38">
        <f t="array" ref="I655">IF($B655=0,-999,IF(COUNTIFS($Z655:Z655,#N/A)&gt;0,-999,AVERAGE($Z655:Z655)))</f>
        <v>-999</v>
      </c>
      <c r="J655" s="38">
        <f t="array" ref="J655">IF($B655=0,-999,IF(COUNTIFS($Z655:AA655,#N/A)&gt;0,-999,AVERAGE($Z655:AA655)))</f>
        <v>-999</v>
      </c>
      <c r="K655" s="38">
        <f t="array" ref="K655">IF($B655=0,-999,IF(COUNTIFS($Z655:AB655,#N/A)&gt;0,-999,AVERAGE($Z655:AB655)))</f>
        <v>-999</v>
      </c>
      <c r="L655" s="38">
        <f t="array" ref="L655">IF($B655=0,-999,IF(COUNTIFS($Z655:AC655,#N/A)&gt;0,-999,AVERAGE($Z655:AC655)))</f>
        <v>-999</v>
      </c>
      <c r="M655" s="38">
        <f t="shared" si="739"/>
        <v>-999</v>
      </c>
      <c r="N655" s="38">
        <f t="shared" si="794"/>
        <v>-999</v>
      </c>
      <c r="O655" s="38">
        <f t="shared" si="795"/>
        <v>-999</v>
      </c>
      <c r="P655" s="38">
        <f t="shared" si="796"/>
        <v>-999</v>
      </c>
      <c r="Q655" s="37">
        <f t="shared" si="740"/>
        <v>0</v>
      </c>
      <c r="R655" s="37">
        <f t="shared" si="784"/>
        <v>0</v>
      </c>
      <c r="S655" s="37">
        <f t="shared" si="785"/>
        <v>0</v>
      </c>
      <c r="T655" s="37">
        <f t="shared" si="786"/>
        <v>0</v>
      </c>
      <c r="U655" s="37">
        <f t="shared" si="741"/>
        <v>2018</v>
      </c>
      <c r="V655" s="37">
        <f t="shared" ref="V655:X655" si="798">U655-1</f>
        <v>2017</v>
      </c>
      <c r="W655" s="37">
        <f t="shared" si="798"/>
        <v>2016</v>
      </c>
      <c r="X655" s="37">
        <f t="shared" si="798"/>
        <v>2015</v>
      </c>
      <c r="Y655" s="39"/>
      <c r="Z655" s="62" t="e">
        <f>IFERROR(IF($B655=0,#N/A,AVERAGEIFS(INDEX(DATOS,0,$C655),INDEX(DATOS,0,$C655),"&lt;&gt;#N/D",INDEX(DATOS,0,$L$2),0,INDEX(DATOS,0,$M$2),1,INDEX(DATOS,0,$N$2),U655,INDEX(DATOS,0,$O$2),$D655)),#N/A)</f>
        <v>#N/A</v>
      </c>
      <c r="AA655" s="62" t="e">
        <f>IFERROR(IF($B655=0,#N/A,AVERAGEIFS(INDEX(DATOS,0,$C655),INDEX(DATOS,0,$C655),"&lt;&gt;#N/D",INDEX(DATOS,0,$L$2),0,INDEX(DATOS,0,$M$2),1,INDEX(DATOS,0,$N$2),V655,INDEX(DATOS,0,$O$2),$D655)),#N/A)</f>
        <v>#N/A</v>
      </c>
      <c r="AB655" s="62" t="e">
        <f>IFERROR(IF($B655=0,#N/A,AVERAGEIFS(INDEX(DATOS,0,$C655),INDEX(DATOS,0,$C655),"&lt;&gt;#N/D",INDEX(DATOS,0,$L$2),0,INDEX(DATOS,0,$M$2),1,INDEX(DATOS,0,$N$2),W655,INDEX(DATOS,0,$O$2),$D655)),#N/A)</f>
        <v>#N/A</v>
      </c>
      <c r="AC655" s="62" t="e">
        <f>IFERROR(IF($B655=0,#N/A,AVERAGEIFS(INDEX(DATOS,0,$C655),INDEX(DATOS,0,$C655),"&lt;&gt;#N/D",INDEX(DATOS,0,$L$2),0,INDEX(DATOS,0,$M$2),1,INDEX(DATOS,0,$N$2),X655,INDEX(DATOS,0,$O$2),$D655)),#N/A)</f>
        <v>#N/A</v>
      </c>
      <c r="AD655" s="33"/>
      <c r="AE655" s="40" t="e">
        <f>IFERROR(IF(ISNA(Z655),#N/A,IF(I655=0,0,_xlfn.STDEV.P($Z655:Z655)/I655*100)),#N/A)</f>
        <v>#N/A</v>
      </c>
      <c r="AF655" s="40" t="e">
        <f>IFERROR(IF(ISNA(AA655),#N/A,IF(J655=0,0,_xlfn.STDEV.P($Z655:AA655)/J655*100)),#N/A)</f>
        <v>#N/A</v>
      </c>
      <c r="AG655" s="40" t="e">
        <f>IFERROR(IF(ISNA(AB655),#N/A,IF(K655=0,0,_xlfn.STDEV.P($Z655:AB655)/K655*100)),#N/A)</f>
        <v>#N/A</v>
      </c>
      <c r="AH655" s="40" t="e">
        <f>IFERROR(IF(ISNA(AC655),#N/A,IF(L655=0,0,_xlfn.STDEV.P($Z655:AC655)/L655*100)),#N/A)</f>
        <v>#N/A</v>
      </c>
      <c r="AI655" s="40"/>
    </row>
    <row r="656" spans="1:35" x14ac:dyDescent="0.35">
      <c r="A656">
        <f t="shared" si="743"/>
        <v>50</v>
      </c>
      <c r="B656" s="35">
        <f t="array" ref="B656">IF(B655=0,0,MIN(IF(INDEX(DATOS,0,$N$2)=$U656,IF(ISNUMBER(INDEX(DATOS,0,$C656)),IF(INDEX(DATOS,0,$L$2)=0,IF(INDEX(DATOS,0,$M$2)=1,IF(ISNA(MATCH(INDEX(DATOS,0,$O$2),IF($E$7:E655=E656,$D$7:D655),0)),INDEX(DATOS,0,$K$2))))))))</f>
        <v>0</v>
      </c>
      <c r="C656" s="32">
        <f t="shared" si="744"/>
        <v>20</v>
      </c>
      <c r="D656" s="34" t="str">
        <f>IF($B656=0,"--",INDEX(DATOS,$B656,O$2))</f>
        <v>--</v>
      </c>
      <c r="E656" s="64" t="s">
        <v>1</v>
      </c>
      <c r="F656" s="36" t="str">
        <f t="shared" si="765"/>
        <v>--</v>
      </c>
      <c r="G656" s="109" t="e">
        <f>VLOOKUP($D656,LOC_UNICOS,G$2,0)</f>
        <v>#N/A</v>
      </c>
      <c r="H656" s="109" t="e">
        <f>VLOOKUP($D656,LOC_UNICOS,H$2,0)</f>
        <v>#N/A</v>
      </c>
      <c r="I656" s="38">
        <f t="array" ref="I656">IF($B656=0,-999,IF(COUNTIFS($Z656:Z656,#N/A)&gt;0,-999,AVERAGE($Z656:Z656)))</f>
        <v>-999</v>
      </c>
      <c r="J656" s="38">
        <f t="array" ref="J656">IF($B656=0,-999,IF(COUNTIFS($Z656:AA656,#N/A)&gt;0,-999,AVERAGE($Z656:AA656)))</f>
        <v>-999</v>
      </c>
      <c r="K656" s="38">
        <f t="array" ref="K656">IF($B656=0,-999,IF(COUNTIFS($Z656:AB656,#N/A)&gt;0,-999,AVERAGE($Z656:AB656)))</f>
        <v>-999</v>
      </c>
      <c r="L656" s="38">
        <f t="array" ref="L656">IF($B656=0,-999,IF(COUNTIFS($Z656:AC656,#N/A)&gt;0,-999,AVERAGE($Z656:AC656)))</f>
        <v>-999</v>
      </c>
      <c r="M656" s="38">
        <f t="shared" si="739"/>
        <v>-999</v>
      </c>
      <c r="N656" s="38">
        <f t="shared" si="794"/>
        <v>-999</v>
      </c>
      <c r="O656" s="38">
        <f t="shared" si="795"/>
        <v>-999</v>
      </c>
      <c r="P656" s="38">
        <f t="shared" si="796"/>
        <v>-999</v>
      </c>
      <c r="Q656" s="37">
        <f t="shared" si="740"/>
        <v>0</v>
      </c>
      <c r="R656" s="37">
        <f t="shared" si="784"/>
        <v>0</v>
      </c>
      <c r="S656" s="37">
        <f t="shared" si="785"/>
        <v>0</v>
      </c>
      <c r="T656" s="37">
        <f t="shared" si="786"/>
        <v>0</v>
      </c>
      <c r="U656" s="37">
        <f t="shared" si="741"/>
        <v>2018</v>
      </c>
      <c r="V656" s="37">
        <f t="shared" ref="V656:X656" si="799">U656-1</f>
        <v>2017</v>
      </c>
      <c r="W656" s="37">
        <f t="shared" si="799"/>
        <v>2016</v>
      </c>
      <c r="X656" s="37">
        <f t="shared" si="799"/>
        <v>2015</v>
      </c>
      <c r="Y656" s="39"/>
      <c r="Z656" s="62" t="e">
        <f>IFERROR(IF($B656=0,#N/A,AVERAGEIFS(INDEX(DATOS,0,$C656),INDEX(DATOS,0,$C656),"&lt;&gt;#N/D",INDEX(DATOS,0,$L$2),0,INDEX(DATOS,0,$M$2),1,INDEX(DATOS,0,$N$2),U656,INDEX(DATOS,0,$O$2),$D656)),#N/A)</f>
        <v>#N/A</v>
      </c>
      <c r="AA656" s="62" t="e">
        <f>IFERROR(IF($B656=0,#N/A,AVERAGEIFS(INDEX(DATOS,0,$C656),INDEX(DATOS,0,$C656),"&lt;&gt;#N/D",INDEX(DATOS,0,$L$2),0,INDEX(DATOS,0,$M$2),1,INDEX(DATOS,0,$N$2),V656,INDEX(DATOS,0,$O$2),$D656)),#N/A)</f>
        <v>#N/A</v>
      </c>
      <c r="AB656" s="62" t="e">
        <f>IFERROR(IF($B656=0,#N/A,AVERAGEIFS(INDEX(DATOS,0,$C656),INDEX(DATOS,0,$C656),"&lt;&gt;#N/D",INDEX(DATOS,0,$L$2),0,INDEX(DATOS,0,$M$2),1,INDEX(DATOS,0,$N$2),W656,INDEX(DATOS,0,$O$2),$D656)),#N/A)</f>
        <v>#N/A</v>
      </c>
      <c r="AC656" s="62" t="e">
        <f>IFERROR(IF($B656=0,#N/A,AVERAGEIFS(INDEX(DATOS,0,$C656),INDEX(DATOS,0,$C656),"&lt;&gt;#N/D",INDEX(DATOS,0,$L$2),0,INDEX(DATOS,0,$M$2),1,INDEX(DATOS,0,$N$2),X656,INDEX(DATOS,0,$O$2),$D656)),#N/A)</f>
        <v>#N/A</v>
      </c>
      <c r="AD656" s="33"/>
      <c r="AE656" s="40" t="e">
        <f>IFERROR(IF(ISNA(Z656),#N/A,IF(I656=0,0,_xlfn.STDEV.P($Z656:Z656)/I656*100)),#N/A)</f>
        <v>#N/A</v>
      </c>
      <c r="AF656" s="40" t="e">
        <f>IFERROR(IF(ISNA(AA656),#N/A,IF(J656=0,0,_xlfn.STDEV.P($Z656:AA656)/J656*100)),#N/A)</f>
        <v>#N/A</v>
      </c>
      <c r="AG656" s="40" t="e">
        <f>IFERROR(IF(ISNA(AB656),#N/A,IF(K656=0,0,_xlfn.STDEV.P($Z656:AB656)/K656*100)),#N/A)</f>
        <v>#N/A</v>
      </c>
      <c r="AH656" s="40" t="e">
        <f>IFERROR(IF(ISNA(AC656),#N/A,IF(L656=0,0,_xlfn.STDEV.P($Z656:AC656)/L656*100)),#N/A)</f>
        <v>#N/A</v>
      </c>
      <c r="AI656" s="40"/>
    </row>
    <row r="657" spans="1:35" x14ac:dyDescent="0.35">
      <c r="A657">
        <f t="shared" si="743"/>
        <v>51</v>
      </c>
      <c r="B657" s="35">
        <f t="array" ref="B657">IF(B656=0,0,MIN(IF(INDEX(DATOS,0,$N$2)=$U657,IF(ISNUMBER(INDEX(DATOS,0,$C657)),IF(INDEX(DATOS,0,$L$2)=0,IF(INDEX(DATOS,0,$M$2)=1,IF(ISNA(MATCH(INDEX(DATOS,0,$O$2),IF($E$7:E656=E657,$D$7:D656),0)),INDEX(DATOS,0,$K$2))))))))</f>
        <v>0</v>
      </c>
      <c r="C657" s="32">
        <f t="shared" si="744"/>
        <v>20</v>
      </c>
      <c r="D657" s="34" t="str">
        <f>IF($B657=0,"--",INDEX(DATOS,$B657,O$2))</f>
        <v>--</v>
      </c>
      <c r="E657" s="64" t="s">
        <v>1</v>
      </c>
      <c r="F657" s="36" t="str">
        <f t="shared" si="765"/>
        <v>--</v>
      </c>
      <c r="G657" s="109" t="e">
        <f>VLOOKUP($D657,LOC_UNICOS,G$2,0)</f>
        <v>#N/A</v>
      </c>
      <c r="H657" s="109" t="e">
        <f>VLOOKUP($D657,LOC_UNICOS,H$2,0)</f>
        <v>#N/A</v>
      </c>
      <c r="I657" s="38">
        <f t="array" ref="I657">IF($B657=0,-999,IF(COUNTIFS($Z657:Z657,#N/A)&gt;0,-999,AVERAGE($Z657:Z657)))</f>
        <v>-999</v>
      </c>
      <c r="J657" s="38">
        <f t="array" ref="J657">IF($B657=0,-999,IF(COUNTIFS($Z657:AA657,#N/A)&gt;0,-999,AVERAGE($Z657:AA657)))</f>
        <v>-999</v>
      </c>
      <c r="K657" s="38">
        <f t="array" ref="K657">IF($B657=0,-999,IF(COUNTIFS($Z657:AB657,#N/A)&gt;0,-999,AVERAGE($Z657:AB657)))</f>
        <v>-999</v>
      </c>
      <c r="L657" s="38">
        <f t="array" ref="L657">IF($B657=0,-999,IF(COUNTIFS($Z657:AC657,#N/A)&gt;0,-999,AVERAGE($Z657:AC657)))</f>
        <v>-999</v>
      </c>
      <c r="M657" s="38">
        <f t="shared" si="739"/>
        <v>-999</v>
      </c>
      <c r="N657" s="38">
        <f t="shared" si="794"/>
        <v>-999</v>
      </c>
      <c r="O657" s="38">
        <f t="shared" si="795"/>
        <v>-999</v>
      </c>
      <c r="P657" s="38">
        <f t="shared" si="796"/>
        <v>-999</v>
      </c>
      <c r="Q657" s="37">
        <f t="shared" si="740"/>
        <v>0</v>
      </c>
      <c r="R657" s="37">
        <f t="shared" si="784"/>
        <v>0</v>
      </c>
      <c r="S657" s="37">
        <f t="shared" si="785"/>
        <v>0</v>
      </c>
      <c r="T657" s="37">
        <f t="shared" si="786"/>
        <v>0</v>
      </c>
      <c r="U657" s="37">
        <f t="shared" si="741"/>
        <v>2018</v>
      </c>
      <c r="V657" s="37">
        <f t="shared" ref="V657:X657" si="800">U657-1</f>
        <v>2017</v>
      </c>
      <c r="W657" s="37">
        <f t="shared" si="800"/>
        <v>2016</v>
      </c>
      <c r="X657" s="37">
        <f t="shared" si="800"/>
        <v>2015</v>
      </c>
      <c r="Y657" s="41"/>
      <c r="Z657" s="62" t="e">
        <f>IFERROR(IF($B657=0,#N/A,AVERAGEIFS(INDEX(DATOS,0,$C657),INDEX(DATOS,0,$C657),"&lt;&gt;#N/D",INDEX(DATOS,0,$L$2),0,INDEX(DATOS,0,$M$2),1,INDEX(DATOS,0,$N$2),U657,INDEX(DATOS,0,$O$2),$D657)),#N/A)</f>
        <v>#N/A</v>
      </c>
      <c r="AA657" s="62" t="e">
        <f>IFERROR(IF($B657=0,#N/A,AVERAGEIFS(INDEX(DATOS,0,$C657),INDEX(DATOS,0,$C657),"&lt;&gt;#N/D",INDEX(DATOS,0,$L$2),0,INDEX(DATOS,0,$M$2),1,INDEX(DATOS,0,$N$2),V657,INDEX(DATOS,0,$O$2),$D657)),#N/A)</f>
        <v>#N/A</v>
      </c>
      <c r="AB657" s="62" t="e">
        <f>IFERROR(IF($B657=0,#N/A,AVERAGEIFS(INDEX(DATOS,0,$C657),INDEX(DATOS,0,$C657),"&lt;&gt;#N/D",INDEX(DATOS,0,$L$2),0,INDEX(DATOS,0,$M$2),1,INDEX(DATOS,0,$N$2),W657,INDEX(DATOS,0,$O$2),$D657)),#N/A)</f>
        <v>#N/A</v>
      </c>
      <c r="AC657" s="62" t="e">
        <f>IFERROR(IF($B657=0,#N/A,AVERAGEIFS(INDEX(DATOS,0,$C657),INDEX(DATOS,0,$C657),"&lt;&gt;#N/D",INDEX(DATOS,0,$L$2),0,INDEX(DATOS,0,$M$2),1,INDEX(DATOS,0,$N$2),X657,INDEX(DATOS,0,$O$2),$D657)),#N/A)</f>
        <v>#N/A</v>
      </c>
      <c r="AD657" s="33"/>
      <c r="AE657" s="40" t="e">
        <f>IFERROR(IF(ISNA(Z657),#N/A,IF(I657=0,0,_xlfn.STDEV.P($Z657:Z657)/I657*100)),#N/A)</f>
        <v>#N/A</v>
      </c>
      <c r="AF657" s="40" t="e">
        <f>IFERROR(IF(ISNA(AA657),#N/A,IF(J657=0,0,_xlfn.STDEV.P($Z657:AA657)/J657*100)),#N/A)</f>
        <v>#N/A</v>
      </c>
      <c r="AG657" s="40" t="e">
        <f>IFERROR(IF(ISNA(AB657),#N/A,IF(K657=0,0,_xlfn.STDEV.P($Z657:AB657)/K657*100)),#N/A)</f>
        <v>#N/A</v>
      </c>
      <c r="AH657" s="40" t="e">
        <f>IFERROR(IF(ISNA(AC657),#N/A,IF(L657=0,0,_xlfn.STDEV.P($Z657:AC657)/L657*100)),#N/A)</f>
        <v>#N/A</v>
      </c>
      <c r="AI657" s="40"/>
    </row>
    <row r="658" spans="1:35" x14ac:dyDescent="0.35">
      <c r="A658">
        <f t="shared" si="743"/>
        <v>52</v>
      </c>
      <c r="B658" s="35">
        <f t="array" ref="B658">IF(B657=0,0,MIN(IF(INDEX(DATOS,0,$N$2)=$U658,IF(ISNUMBER(INDEX(DATOS,0,$C658)),IF(INDEX(DATOS,0,$L$2)=0,IF(INDEX(DATOS,0,$M$2)=1,IF(ISNA(MATCH(INDEX(DATOS,0,$O$2),IF($E$7:E657=E658,$D$7:D657),0)),INDEX(DATOS,0,$K$2))))))))</f>
        <v>0</v>
      </c>
      <c r="C658" s="32">
        <f t="shared" si="744"/>
        <v>20</v>
      </c>
      <c r="D658" s="34" t="str">
        <f>IF($B658=0,"--",INDEX(DATOS,$B658,O$2))</f>
        <v>--</v>
      </c>
      <c r="E658" s="64" t="s">
        <v>1</v>
      </c>
      <c r="F658" s="36" t="str">
        <f t="shared" si="765"/>
        <v>--</v>
      </c>
      <c r="G658" s="109" t="e">
        <f>VLOOKUP($D658,LOC_UNICOS,G$2,0)</f>
        <v>#N/A</v>
      </c>
      <c r="H658" s="109" t="e">
        <f>VLOOKUP($D658,LOC_UNICOS,H$2,0)</f>
        <v>#N/A</v>
      </c>
      <c r="I658" s="38">
        <f t="array" ref="I658">IF($B658=0,-999,IF(COUNTIFS($Z658:Z658,#N/A)&gt;0,-999,AVERAGE($Z658:Z658)))</f>
        <v>-999</v>
      </c>
      <c r="J658" s="38">
        <f t="array" ref="J658">IF($B658=0,-999,IF(COUNTIFS($Z658:AA658,#N/A)&gt;0,-999,AVERAGE($Z658:AA658)))</f>
        <v>-999</v>
      </c>
      <c r="K658" s="38">
        <f t="array" ref="K658">IF($B658=0,-999,IF(COUNTIFS($Z658:AB658,#N/A)&gt;0,-999,AVERAGE($Z658:AB658)))</f>
        <v>-999</v>
      </c>
      <c r="L658" s="38">
        <f t="array" ref="L658">IF($B658=0,-999,IF(COUNTIFS($Z658:AC658,#N/A)&gt;0,-999,AVERAGE($Z658:AC658)))</f>
        <v>-999</v>
      </c>
      <c r="M658" s="38">
        <f t="shared" si="739"/>
        <v>-999</v>
      </c>
      <c r="N658" s="38">
        <f t="shared" si="794"/>
        <v>-999</v>
      </c>
      <c r="O658" s="38">
        <f t="shared" si="795"/>
        <v>-999</v>
      </c>
      <c r="P658" s="38">
        <f t="shared" si="796"/>
        <v>-999</v>
      </c>
      <c r="Q658" s="37">
        <f t="shared" si="740"/>
        <v>0</v>
      </c>
      <c r="R658" s="37">
        <f t="shared" si="784"/>
        <v>0</v>
      </c>
      <c r="S658" s="37">
        <f t="shared" si="785"/>
        <v>0</v>
      </c>
      <c r="T658" s="37">
        <f t="shared" si="786"/>
        <v>0</v>
      </c>
      <c r="U658" s="37">
        <f t="shared" si="741"/>
        <v>2018</v>
      </c>
      <c r="V658" s="37">
        <f t="shared" ref="V658:X658" si="801">U658-1</f>
        <v>2017</v>
      </c>
      <c r="W658" s="37">
        <f t="shared" si="801"/>
        <v>2016</v>
      </c>
      <c r="X658" s="37">
        <f t="shared" si="801"/>
        <v>2015</v>
      </c>
      <c r="Y658" s="39"/>
      <c r="Z658" s="62" t="e">
        <f>IFERROR(IF($B658=0,#N/A,AVERAGEIFS(INDEX(DATOS,0,$C658),INDEX(DATOS,0,$C658),"&lt;&gt;#N/D",INDEX(DATOS,0,$L$2),0,INDEX(DATOS,0,$M$2),1,INDEX(DATOS,0,$N$2),U658,INDEX(DATOS,0,$O$2),$D658)),#N/A)</f>
        <v>#N/A</v>
      </c>
      <c r="AA658" s="62" t="e">
        <f>IFERROR(IF($B658=0,#N/A,AVERAGEIFS(INDEX(DATOS,0,$C658),INDEX(DATOS,0,$C658),"&lt;&gt;#N/D",INDEX(DATOS,0,$L$2),0,INDEX(DATOS,0,$M$2),1,INDEX(DATOS,0,$N$2),V658,INDEX(DATOS,0,$O$2),$D658)),#N/A)</f>
        <v>#N/A</v>
      </c>
      <c r="AB658" s="62" t="e">
        <f>IFERROR(IF($B658=0,#N/A,AVERAGEIFS(INDEX(DATOS,0,$C658),INDEX(DATOS,0,$C658),"&lt;&gt;#N/D",INDEX(DATOS,0,$L$2),0,INDEX(DATOS,0,$M$2),1,INDEX(DATOS,0,$N$2),W658,INDEX(DATOS,0,$O$2),$D658)),#N/A)</f>
        <v>#N/A</v>
      </c>
      <c r="AC658" s="62" t="e">
        <f>IFERROR(IF($B658=0,#N/A,AVERAGEIFS(INDEX(DATOS,0,$C658),INDEX(DATOS,0,$C658),"&lt;&gt;#N/D",INDEX(DATOS,0,$L$2),0,INDEX(DATOS,0,$M$2),1,INDEX(DATOS,0,$N$2),X658,INDEX(DATOS,0,$O$2),$D658)),#N/A)</f>
        <v>#N/A</v>
      </c>
      <c r="AD658" s="33"/>
      <c r="AE658" s="40" t="e">
        <f>IFERROR(IF(ISNA(Z658),#N/A,IF(I658=0,0,_xlfn.STDEV.P($Z658:Z658)/I658*100)),#N/A)</f>
        <v>#N/A</v>
      </c>
      <c r="AF658" s="40" t="e">
        <f>IFERROR(IF(ISNA(AA658),#N/A,IF(J658=0,0,_xlfn.STDEV.P($Z658:AA658)/J658*100)),#N/A)</f>
        <v>#N/A</v>
      </c>
      <c r="AG658" s="40" t="e">
        <f>IFERROR(IF(ISNA(AB658),#N/A,IF(K658=0,0,_xlfn.STDEV.P($Z658:AB658)/K658*100)),#N/A)</f>
        <v>#N/A</v>
      </c>
      <c r="AH658" s="40" t="e">
        <f>IFERROR(IF(ISNA(AC658),#N/A,IF(L658=0,0,_xlfn.STDEV.P($Z658:AC658)/L658*100)),#N/A)</f>
        <v>#N/A</v>
      </c>
      <c r="AI658" s="40"/>
    </row>
    <row r="659" spans="1:35" x14ac:dyDescent="0.35">
      <c r="A659">
        <f t="shared" si="743"/>
        <v>53</v>
      </c>
      <c r="B659" s="35">
        <f t="array" ref="B659">IF(B658=0,0,MIN(IF(INDEX(DATOS,0,$N$2)=$U659,IF(ISNUMBER(INDEX(DATOS,0,$C659)),IF(INDEX(DATOS,0,$L$2)=0,IF(INDEX(DATOS,0,$M$2)=1,IF(ISNA(MATCH(INDEX(DATOS,0,$O$2),IF($E$7:E658=E659,$D$7:D658),0)),INDEX(DATOS,0,$K$2))))))))</f>
        <v>0</v>
      </c>
      <c r="C659" s="32">
        <f t="shared" si="744"/>
        <v>20</v>
      </c>
      <c r="D659" s="34" t="str">
        <f>IF($B659=0,"--",INDEX(DATOS,$B659,O$2))</f>
        <v>--</v>
      </c>
      <c r="E659" s="64" t="s">
        <v>1</v>
      </c>
      <c r="F659" s="36" t="str">
        <f t="shared" si="765"/>
        <v>--</v>
      </c>
      <c r="G659" s="109" t="e">
        <f>VLOOKUP($D659,LOC_UNICOS,G$2,0)</f>
        <v>#N/A</v>
      </c>
      <c r="H659" s="109" t="e">
        <f>VLOOKUP($D659,LOC_UNICOS,H$2,0)</f>
        <v>#N/A</v>
      </c>
      <c r="I659" s="38">
        <f t="array" ref="I659">IF($B659=0,-999,IF(COUNTIFS($Z659:Z659,#N/A)&gt;0,-999,AVERAGE($Z659:Z659)))</f>
        <v>-999</v>
      </c>
      <c r="J659" s="38">
        <f t="array" ref="J659">IF($B659=0,-999,IF(COUNTIFS($Z659:AA659,#N/A)&gt;0,-999,AVERAGE($Z659:AA659)))</f>
        <v>-999</v>
      </c>
      <c r="K659" s="38">
        <f t="array" ref="K659">IF($B659=0,-999,IF(COUNTIFS($Z659:AB659,#N/A)&gt;0,-999,AVERAGE($Z659:AB659)))</f>
        <v>-999</v>
      </c>
      <c r="L659" s="38">
        <f t="array" ref="L659">IF($B659=0,-999,IF(COUNTIFS($Z659:AC659,#N/A)&gt;0,-999,AVERAGE($Z659:AC659)))</f>
        <v>-999</v>
      </c>
      <c r="M659" s="38">
        <f t="shared" si="739"/>
        <v>-999</v>
      </c>
      <c r="N659" s="38">
        <f t="shared" si="794"/>
        <v>-999</v>
      </c>
      <c r="O659" s="38">
        <f t="shared" si="795"/>
        <v>-999</v>
      </c>
      <c r="P659" s="38">
        <f t="shared" si="796"/>
        <v>-999</v>
      </c>
      <c r="Q659" s="37">
        <f t="shared" si="740"/>
        <v>0</v>
      </c>
      <c r="R659" s="37">
        <f t="shared" si="784"/>
        <v>0</v>
      </c>
      <c r="S659" s="37">
        <f t="shared" si="785"/>
        <v>0</v>
      </c>
      <c r="T659" s="37">
        <f t="shared" si="786"/>
        <v>0</v>
      </c>
      <c r="U659" s="37">
        <f t="shared" si="741"/>
        <v>2018</v>
      </c>
      <c r="V659" s="37">
        <f t="shared" ref="V659:X659" si="802">U659-1</f>
        <v>2017</v>
      </c>
      <c r="W659" s="37">
        <f t="shared" si="802"/>
        <v>2016</v>
      </c>
      <c r="X659" s="37">
        <f t="shared" si="802"/>
        <v>2015</v>
      </c>
      <c r="Y659" s="39"/>
      <c r="Z659" s="62" t="e">
        <f>IFERROR(IF($B659=0,#N/A,AVERAGEIFS(INDEX(DATOS,0,$C659),INDEX(DATOS,0,$C659),"&lt;&gt;#N/D",INDEX(DATOS,0,$L$2),0,INDEX(DATOS,0,$M$2),1,INDEX(DATOS,0,$N$2),U659,INDEX(DATOS,0,$O$2),$D659)),#N/A)</f>
        <v>#N/A</v>
      </c>
      <c r="AA659" s="62" t="e">
        <f>IFERROR(IF($B659=0,#N/A,AVERAGEIFS(INDEX(DATOS,0,$C659),INDEX(DATOS,0,$C659),"&lt;&gt;#N/D",INDEX(DATOS,0,$L$2),0,INDEX(DATOS,0,$M$2),1,INDEX(DATOS,0,$N$2),V659,INDEX(DATOS,0,$O$2),$D659)),#N/A)</f>
        <v>#N/A</v>
      </c>
      <c r="AB659" s="62" t="e">
        <f>IFERROR(IF($B659=0,#N/A,AVERAGEIFS(INDEX(DATOS,0,$C659),INDEX(DATOS,0,$C659),"&lt;&gt;#N/D",INDEX(DATOS,0,$L$2),0,INDEX(DATOS,0,$M$2),1,INDEX(DATOS,0,$N$2),W659,INDEX(DATOS,0,$O$2),$D659)),#N/A)</f>
        <v>#N/A</v>
      </c>
      <c r="AC659" s="62" t="e">
        <f>IFERROR(IF($B659=0,#N/A,AVERAGEIFS(INDEX(DATOS,0,$C659),INDEX(DATOS,0,$C659),"&lt;&gt;#N/D",INDEX(DATOS,0,$L$2),0,INDEX(DATOS,0,$M$2),1,INDEX(DATOS,0,$N$2),X659,INDEX(DATOS,0,$O$2),$D659)),#N/A)</f>
        <v>#N/A</v>
      </c>
      <c r="AD659" s="33"/>
      <c r="AE659" s="40" t="e">
        <f>IFERROR(IF(ISNA(Z659),#N/A,IF(I659=0,0,_xlfn.STDEV.P($Z659:Z659)/I659*100)),#N/A)</f>
        <v>#N/A</v>
      </c>
      <c r="AF659" s="40" t="e">
        <f>IFERROR(IF(ISNA(AA659),#N/A,IF(J659=0,0,_xlfn.STDEV.P($Z659:AA659)/J659*100)),#N/A)</f>
        <v>#N/A</v>
      </c>
      <c r="AG659" s="40" t="e">
        <f>IFERROR(IF(ISNA(AB659),#N/A,IF(K659=0,0,_xlfn.STDEV.P($Z659:AB659)/K659*100)),#N/A)</f>
        <v>#N/A</v>
      </c>
      <c r="AH659" s="40" t="e">
        <f>IFERROR(IF(ISNA(AC659),#N/A,IF(L659=0,0,_xlfn.STDEV.P($Z659:AC659)/L659*100)),#N/A)</f>
        <v>#N/A</v>
      </c>
      <c r="AI659" s="40"/>
    </row>
    <row r="660" spans="1:35" x14ac:dyDescent="0.35">
      <c r="A660">
        <f t="shared" si="743"/>
        <v>54</v>
      </c>
      <c r="B660" s="35">
        <f t="array" ref="B660">IF(B659=0,0,MIN(IF(INDEX(DATOS,0,$N$2)=$U660,IF(ISNUMBER(INDEX(DATOS,0,$C660)),IF(INDEX(DATOS,0,$L$2)=0,IF(INDEX(DATOS,0,$M$2)=1,IF(ISNA(MATCH(INDEX(DATOS,0,$O$2),IF($E$7:E659=E660,$D$7:D659),0)),INDEX(DATOS,0,$K$2))))))))</f>
        <v>0</v>
      </c>
      <c r="C660" s="32">
        <f t="shared" si="744"/>
        <v>20</v>
      </c>
      <c r="D660" s="34" t="str">
        <f>IF($B660=0,"--",INDEX(DATOS,$B660,O$2))</f>
        <v>--</v>
      </c>
      <c r="E660" s="64" t="s">
        <v>1</v>
      </c>
      <c r="F660" s="36" t="str">
        <f t="shared" si="765"/>
        <v>--</v>
      </c>
      <c r="G660" s="109" t="e">
        <f>VLOOKUP($D660,LOC_UNICOS,G$2,0)</f>
        <v>#N/A</v>
      </c>
      <c r="H660" s="109" t="e">
        <f>VLOOKUP($D660,LOC_UNICOS,H$2,0)</f>
        <v>#N/A</v>
      </c>
      <c r="I660" s="38">
        <f t="array" ref="I660">IF($B660=0,-999,IF(COUNTIFS($Z660:Z660,#N/A)&gt;0,-999,AVERAGE($Z660:Z660)))</f>
        <v>-999</v>
      </c>
      <c r="J660" s="38">
        <f t="array" ref="J660">IF($B660=0,-999,IF(COUNTIFS($Z660:AA660,#N/A)&gt;0,-999,AVERAGE($Z660:AA660)))</f>
        <v>-999</v>
      </c>
      <c r="K660" s="38">
        <f t="array" ref="K660">IF($B660=0,-999,IF(COUNTIFS($Z660:AB660,#N/A)&gt;0,-999,AVERAGE($Z660:AB660)))</f>
        <v>-999</v>
      </c>
      <c r="L660" s="38">
        <f t="array" ref="L660">IF($B660=0,-999,IF(COUNTIFS($Z660:AC660,#N/A)&gt;0,-999,AVERAGE($Z660:AC660)))</f>
        <v>-999</v>
      </c>
      <c r="M660" s="38">
        <f t="shared" si="739"/>
        <v>-999</v>
      </c>
      <c r="N660" s="38">
        <f t="shared" si="794"/>
        <v>-999</v>
      </c>
      <c r="O660" s="38">
        <f t="shared" si="795"/>
        <v>-999</v>
      </c>
      <c r="P660" s="38">
        <f t="shared" si="796"/>
        <v>-999</v>
      </c>
      <c r="Q660" s="37">
        <f t="shared" si="740"/>
        <v>0</v>
      </c>
      <c r="R660" s="37">
        <f t="shared" si="784"/>
        <v>0</v>
      </c>
      <c r="S660" s="37">
        <f t="shared" si="785"/>
        <v>0</v>
      </c>
      <c r="T660" s="37">
        <f t="shared" si="786"/>
        <v>0</v>
      </c>
      <c r="U660" s="37">
        <f t="shared" si="741"/>
        <v>2018</v>
      </c>
      <c r="V660" s="37">
        <f t="shared" ref="V660:X660" si="803">U660-1</f>
        <v>2017</v>
      </c>
      <c r="W660" s="37">
        <f t="shared" si="803"/>
        <v>2016</v>
      </c>
      <c r="X660" s="37">
        <f t="shared" si="803"/>
        <v>2015</v>
      </c>
      <c r="Y660" s="39"/>
      <c r="Z660" s="62" t="e">
        <f>IFERROR(IF($B660=0,#N/A,AVERAGEIFS(INDEX(DATOS,0,$C660),INDEX(DATOS,0,$C660),"&lt;&gt;#N/D",INDEX(DATOS,0,$L$2),0,INDEX(DATOS,0,$M$2),1,INDEX(DATOS,0,$N$2),U660,INDEX(DATOS,0,$O$2),$D660)),#N/A)</f>
        <v>#N/A</v>
      </c>
      <c r="AA660" s="62" t="e">
        <f>IFERROR(IF($B660=0,#N/A,AVERAGEIFS(INDEX(DATOS,0,$C660),INDEX(DATOS,0,$C660),"&lt;&gt;#N/D",INDEX(DATOS,0,$L$2),0,INDEX(DATOS,0,$M$2),1,INDEX(DATOS,0,$N$2),V660,INDEX(DATOS,0,$O$2),$D660)),#N/A)</f>
        <v>#N/A</v>
      </c>
      <c r="AB660" s="62" t="e">
        <f>IFERROR(IF($B660=0,#N/A,AVERAGEIFS(INDEX(DATOS,0,$C660),INDEX(DATOS,0,$C660),"&lt;&gt;#N/D",INDEX(DATOS,0,$L$2),0,INDEX(DATOS,0,$M$2),1,INDEX(DATOS,0,$N$2),W660,INDEX(DATOS,0,$O$2),$D660)),#N/A)</f>
        <v>#N/A</v>
      </c>
      <c r="AC660" s="62" t="e">
        <f>IFERROR(IF($B660=0,#N/A,AVERAGEIFS(INDEX(DATOS,0,$C660),INDEX(DATOS,0,$C660),"&lt;&gt;#N/D",INDEX(DATOS,0,$L$2),0,INDEX(DATOS,0,$M$2),1,INDEX(DATOS,0,$N$2),X660,INDEX(DATOS,0,$O$2),$D660)),#N/A)</f>
        <v>#N/A</v>
      </c>
      <c r="AD660" s="33"/>
      <c r="AE660" s="40" t="e">
        <f>IFERROR(IF(ISNA(Z660),#N/A,IF(I660=0,0,_xlfn.STDEV.P($Z660:Z660)/I660*100)),#N/A)</f>
        <v>#N/A</v>
      </c>
      <c r="AF660" s="40" t="e">
        <f>IFERROR(IF(ISNA(AA660),#N/A,IF(J660=0,0,_xlfn.STDEV.P($Z660:AA660)/J660*100)),#N/A)</f>
        <v>#N/A</v>
      </c>
      <c r="AG660" s="40" t="e">
        <f>IFERROR(IF(ISNA(AB660),#N/A,IF(K660=0,0,_xlfn.STDEV.P($Z660:AB660)/K660*100)),#N/A)</f>
        <v>#N/A</v>
      </c>
      <c r="AH660" s="40" t="e">
        <f>IFERROR(IF(ISNA(AC660),#N/A,IF(L660=0,0,_xlfn.STDEV.P($Z660:AC660)/L660*100)),#N/A)</f>
        <v>#N/A</v>
      </c>
      <c r="AI660" s="40"/>
    </row>
    <row r="661" spans="1:35" x14ac:dyDescent="0.35">
      <c r="A661">
        <f t="shared" si="743"/>
        <v>55</v>
      </c>
      <c r="B661" s="35">
        <f t="array" ref="B661">IF(B660=0,0,MIN(IF(INDEX(DATOS,0,$N$2)=$U661,IF(ISNUMBER(INDEX(DATOS,0,$C661)),IF(INDEX(DATOS,0,$L$2)=0,IF(INDEX(DATOS,0,$M$2)=1,IF(ISNA(MATCH(INDEX(DATOS,0,$O$2),IF($E$7:E660=E661,$D$7:D660),0)),INDEX(DATOS,0,$K$2))))))))</f>
        <v>0</v>
      </c>
      <c r="C661" s="32">
        <f t="shared" si="744"/>
        <v>20</v>
      </c>
      <c r="D661" s="34" t="str">
        <f>IF($B661=0,"--",INDEX(DATOS,$B661,O$2))</f>
        <v>--</v>
      </c>
      <c r="E661" s="64" t="s">
        <v>1</v>
      </c>
      <c r="F661" s="36" t="str">
        <f t="shared" si="765"/>
        <v>--</v>
      </c>
      <c r="G661" s="109" t="e">
        <f>VLOOKUP($D661,LOC_UNICOS,G$2,0)</f>
        <v>#N/A</v>
      </c>
      <c r="H661" s="109" t="e">
        <f>VLOOKUP($D661,LOC_UNICOS,H$2,0)</f>
        <v>#N/A</v>
      </c>
      <c r="I661" s="38">
        <f t="array" ref="I661">IF($B661=0,-999,IF(COUNTIFS($Z661:Z661,#N/A)&gt;0,-999,AVERAGE($Z661:Z661)))</f>
        <v>-999</v>
      </c>
      <c r="J661" s="38">
        <f t="array" ref="J661">IF($B661=0,-999,IF(COUNTIFS($Z661:AA661,#N/A)&gt;0,-999,AVERAGE($Z661:AA661)))</f>
        <v>-999</v>
      </c>
      <c r="K661" s="38">
        <f t="array" ref="K661">IF($B661=0,-999,IF(COUNTIFS($Z661:AB661,#N/A)&gt;0,-999,AVERAGE($Z661:AB661)))</f>
        <v>-999</v>
      </c>
      <c r="L661" s="38">
        <f t="array" ref="L661">IF($B661=0,-999,IF(COUNTIFS($Z661:AC661,#N/A)&gt;0,-999,AVERAGE($Z661:AC661)))</f>
        <v>-999</v>
      </c>
      <c r="M661" s="38">
        <f t="shared" si="739"/>
        <v>-999</v>
      </c>
      <c r="N661" s="38">
        <f t="shared" si="794"/>
        <v>-999</v>
      </c>
      <c r="O661" s="38">
        <f t="shared" si="795"/>
        <v>-999</v>
      </c>
      <c r="P661" s="38">
        <f t="shared" si="796"/>
        <v>-999</v>
      </c>
      <c r="Q661" s="37">
        <f t="shared" si="740"/>
        <v>0</v>
      </c>
      <c r="R661" s="37">
        <f t="shared" si="784"/>
        <v>0</v>
      </c>
      <c r="S661" s="37">
        <f t="shared" si="785"/>
        <v>0</v>
      </c>
      <c r="T661" s="37">
        <f t="shared" si="786"/>
        <v>0</v>
      </c>
      <c r="U661" s="37">
        <f t="shared" si="741"/>
        <v>2018</v>
      </c>
      <c r="V661" s="37">
        <f t="shared" ref="V661:X661" si="804">U661-1</f>
        <v>2017</v>
      </c>
      <c r="W661" s="37">
        <f t="shared" si="804"/>
        <v>2016</v>
      </c>
      <c r="X661" s="37">
        <f t="shared" si="804"/>
        <v>2015</v>
      </c>
      <c r="Y661" s="39"/>
      <c r="Z661" s="62" t="e">
        <f>IFERROR(IF($B661=0,#N/A,AVERAGEIFS(INDEX(DATOS,0,$C661),INDEX(DATOS,0,$C661),"&lt;&gt;#N/D",INDEX(DATOS,0,$L$2),0,INDEX(DATOS,0,$M$2),1,INDEX(DATOS,0,$N$2),U661,INDEX(DATOS,0,$O$2),$D661)),#N/A)</f>
        <v>#N/A</v>
      </c>
      <c r="AA661" s="62" t="e">
        <f>IFERROR(IF($B661=0,#N/A,AVERAGEIFS(INDEX(DATOS,0,$C661),INDEX(DATOS,0,$C661),"&lt;&gt;#N/D",INDEX(DATOS,0,$L$2),0,INDEX(DATOS,0,$M$2),1,INDEX(DATOS,0,$N$2),V661,INDEX(DATOS,0,$O$2),$D661)),#N/A)</f>
        <v>#N/A</v>
      </c>
      <c r="AB661" s="62" t="e">
        <f>IFERROR(IF($B661=0,#N/A,AVERAGEIFS(INDEX(DATOS,0,$C661),INDEX(DATOS,0,$C661),"&lt;&gt;#N/D",INDEX(DATOS,0,$L$2),0,INDEX(DATOS,0,$M$2),1,INDEX(DATOS,0,$N$2),W661,INDEX(DATOS,0,$O$2),$D661)),#N/A)</f>
        <v>#N/A</v>
      </c>
      <c r="AC661" s="62" t="e">
        <f>IFERROR(IF($B661=0,#N/A,AVERAGEIFS(INDEX(DATOS,0,$C661),INDEX(DATOS,0,$C661),"&lt;&gt;#N/D",INDEX(DATOS,0,$L$2),0,INDEX(DATOS,0,$M$2),1,INDEX(DATOS,0,$N$2),X661,INDEX(DATOS,0,$O$2),$D661)),#N/A)</f>
        <v>#N/A</v>
      </c>
      <c r="AD661" s="33"/>
      <c r="AE661" s="40" t="e">
        <f>IFERROR(IF(ISNA(Z661),#N/A,IF(I661=0,0,_xlfn.STDEV.P($Z661:Z661)/I661*100)),#N/A)</f>
        <v>#N/A</v>
      </c>
      <c r="AF661" s="40" t="e">
        <f>IFERROR(IF(ISNA(AA661),#N/A,IF(J661=0,0,_xlfn.STDEV.P($Z661:AA661)/J661*100)),#N/A)</f>
        <v>#N/A</v>
      </c>
      <c r="AG661" s="40" t="e">
        <f>IFERROR(IF(ISNA(AB661),#N/A,IF(K661=0,0,_xlfn.STDEV.P($Z661:AB661)/K661*100)),#N/A)</f>
        <v>#N/A</v>
      </c>
      <c r="AH661" s="40" t="e">
        <f>IFERROR(IF(ISNA(AC661),#N/A,IF(L661=0,0,_xlfn.STDEV.P($Z661:AC661)/L661*100)),#N/A)</f>
        <v>#N/A</v>
      </c>
      <c r="AI661" s="40"/>
    </row>
    <row r="662" spans="1:35" x14ac:dyDescent="0.35">
      <c r="A662">
        <f t="shared" si="743"/>
        <v>56</v>
      </c>
      <c r="B662" s="35">
        <f t="array" ref="B662">IF(B661=0,0,MIN(IF(INDEX(DATOS,0,$N$2)=$U662,IF(ISNUMBER(INDEX(DATOS,0,$C662)),IF(INDEX(DATOS,0,$L$2)=0,IF(INDEX(DATOS,0,$M$2)=1,IF(ISNA(MATCH(INDEX(DATOS,0,$O$2),IF($E$7:E661=E662,$D$7:D661),0)),INDEX(DATOS,0,$K$2))))))))</f>
        <v>0</v>
      </c>
      <c r="C662" s="32">
        <f t="shared" si="744"/>
        <v>20</v>
      </c>
      <c r="D662" s="34" t="str">
        <f>IF($B662=0,"--",INDEX(DATOS,$B662,O$2))</f>
        <v>--</v>
      </c>
      <c r="E662" s="64" t="s">
        <v>1</v>
      </c>
      <c r="F662" s="36" t="str">
        <f t="shared" si="765"/>
        <v>--</v>
      </c>
      <c r="G662" s="109" t="e">
        <f>VLOOKUP($D662,LOC_UNICOS,G$2,0)</f>
        <v>#N/A</v>
      </c>
      <c r="H662" s="109" t="e">
        <f>VLOOKUP($D662,LOC_UNICOS,H$2,0)</f>
        <v>#N/A</v>
      </c>
      <c r="I662" s="38">
        <f t="array" ref="I662">IF($B662=0,-999,IF(COUNTIFS($Z662:Z662,#N/A)&gt;0,-999,AVERAGE($Z662:Z662)))</f>
        <v>-999</v>
      </c>
      <c r="J662" s="38">
        <f t="array" ref="J662">IF($B662=0,-999,IF(COUNTIFS($Z662:AA662,#N/A)&gt;0,-999,AVERAGE($Z662:AA662)))</f>
        <v>-999</v>
      </c>
      <c r="K662" s="38">
        <f t="array" ref="K662">IF($B662=0,-999,IF(COUNTIFS($Z662:AB662,#N/A)&gt;0,-999,AVERAGE($Z662:AB662)))</f>
        <v>-999</v>
      </c>
      <c r="L662" s="38">
        <f t="array" ref="L662">IF($B662=0,-999,IF(COUNTIFS($Z662:AC662,#N/A)&gt;0,-999,AVERAGE($Z662:AC662)))</f>
        <v>-999</v>
      </c>
      <c r="M662" s="38">
        <f t="shared" si="739"/>
        <v>-999</v>
      </c>
      <c r="N662" s="38">
        <f t="shared" si="794"/>
        <v>-999</v>
      </c>
      <c r="O662" s="38">
        <f t="shared" si="795"/>
        <v>-999</v>
      </c>
      <c r="P662" s="38">
        <f t="shared" si="796"/>
        <v>-999</v>
      </c>
      <c r="Q662" s="37">
        <f t="shared" si="740"/>
        <v>0</v>
      </c>
      <c r="R662" s="37">
        <f t="shared" si="784"/>
        <v>0</v>
      </c>
      <c r="S662" s="37">
        <f t="shared" si="785"/>
        <v>0</v>
      </c>
      <c r="T662" s="37">
        <f t="shared" si="786"/>
        <v>0</v>
      </c>
      <c r="U662" s="37">
        <f t="shared" si="741"/>
        <v>2018</v>
      </c>
      <c r="V662" s="37">
        <f t="shared" ref="V662:X662" si="805">U662-1</f>
        <v>2017</v>
      </c>
      <c r="W662" s="37">
        <f t="shared" si="805"/>
        <v>2016</v>
      </c>
      <c r="X662" s="37">
        <f t="shared" si="805"/>
        <v>2015</v>
      </c>
      <c r="Y662" s="39"/>
      <c r="Z662" s="62" t="e">
        <f>IFERROR(IF($B662=0,#N/A,AVERAGEIFS(INDEX(DATOS,0,$C662),INDEX(DATOS,0,$C662),"&lt;&gt;#N/D",INDEX(DATOS,0,$L$2),0,INDEX(DATOS,0,$M$2),1,INDEX(DATOS,0,$N$2),U662,INDEX(DATOS,0,$O$2),$D662)),#N/A)</f>
        <v>#N/A</v>
      </c>
      <c r="AA662" s="62" t="e">
        <f>IFERROR(IF($B662=0,#N/A,AVERAGEIFS(INDEX(DATOS,0,$C662),INDEX(DATOS,0,$C662),"&lt;&gt;#N/D",INDEX(DATOS,0,$L$2),0,INDEX(DATOS,0,$M$2),1,INDEX(DATOS,0,$N$2),V662,INDEX(DATOS,0,$O$2),$D662)),#N/A)</f>
        <v>#N/A</v>
      </c>
      <c r="AB662" s="62" t="e">
        <f>IFERROR(IF($B662=0,#N/A,AVERAGEIFS(INDEX(DATOS,0,$C662),INDEX(DATOS,0,$C662),"&lt;&gt;#N/D",INDEX(DATOS,0,$L$2),0,INDEX(DATOS,0,$M$2),1,INDEX(DATOS,0,$N$2),W662,INDEX(DATOS,0,$O$2),$D662)),#N/A)</f>
        <v>#N/A</v>
      </c>
      <c r="AC662" s="62" t="e">
        <f>IFERROR(IF($B662=0,#N/A,AVERAGEIFS(INDEX(DATOS,0,$C662),INDEX(DATOS,0,$C662),"&lt;&gt;#N/D",INDEX(DATOS,0,$L$2),0,INDEX(DATOS,0,$M$2),1,INDEX(DATOS,0,$N$2),X662,INDEX(DATOS,0,$O$2),$D662)),#N/A)</f>
        <v>#N/A</v>
      </c>
      <c r="AD662" s="33"/>
      <c r="AE662" s="40" t="e">
        <f>IFERROR(IF(ISNA(Z662),#N/A,IF(I662=0,0,_xlfn.STDEV.P($Z662:Z662)/I662*100)),#N/A)</f>
        <v>#N/A</v>
      </c>
      <c r="AF662" s="40" t="e">
        <f>IFERROR(IF(ISNA(AA662),#N/A,IF(J662=0,0,_xlfn.STDEV.P($Z662:AA662)/J662*100)),#N/A)</f>
        <v>#N/A</v>
      </c>
      <c r="AG662" s="40" t="e">
        <f>IFERROR(IF(ISNA(AB662),#N/A,IF(K662=0,0,_xlfn.STDEV.P($Z662:AB662)/K662*100)),#N/A)</f>
        <v>#N/A</v>
      </c>
      <c r="AH662" s="40" t="e">
        <f>IFERROR(IF(ISNA(AC662),#N/A,IF(L662=0,0,_xlfn.STDEV.P($Z662:AC662)/L662*100)),#N/A)</f>
        <v>#N/A</v>
      </c>
      <c r="AI662" s="40"/>
    </row>
    <row r="663" spans="1:35" x14ac:dyDescent="0.35">
      <c r="A663">
        <f t="shared" si="743"/>
        <v>57</v>
      </c>
      <c r="B663" s="35">
        <f t="array" ref="B663">IF(B662=0,0,MIN(IF(INDEX(DATOS,0,$N$2)=$U663,IF(ISNUMBER(INDEX(DATOS,0,$C663)),IF(INDEX(DATOS,0,$L$2)=0,IF(INDEX(DATOS,0,$M$2)=1,IF(ISNA(MATCH(INDEX(DATOS,0,$O$2),IF($E$7:E662=E663,$D$7:D662),0)),INDEX(DATOS,0,$K$2))))))))</f>
        <v>0</v>
      </c>
      <c r="C663" s="32">
        <f t="shared" si="744"/>
        <v>20</v>
      </c>
      <c r="D663" s="34" t="str">
        <f>IF($B663=0,"--",INDEX(DATOS,$B663,O$2))</f>
        <v>--</v>
      </c>
      <c r="E663" s="64" t="s">
        <v>1</v>
      </c>
      <c r="F663" s="36" t="str">
        <f t="shared" si="765"/>
        <v>--</v>
      </c>
      <c r="G663" s="109" t="e">
        <f>VLOOKUP($D663,LOC_UNICOS,G$2,0)</f>
        <v>#N/A</v>
      </c>
      <c r="H663" s="109" t="e">
        <f>VLOOKUP($D663,LOC_UNICOS,H$2,0)</f>
        <v>#N/A</v>
      </c>
      <c r="I663" s="38">
        <f t="array" ref="I663">IF($B663=0,-999,IF(COUNTIFS($Z663:Z663,#N/A)&gt;0,-999,AVERAGE($Z663:Z663)))</f>
        <v>-999</v>
      </c>
      <c r="J663" s="38">
        <f t="array" ref="J663">IF($B663=0,-999,IF(COUNTIFS($Z663:AA663,#N/A)&gt;0,-999,AVERAGE($Z663:AA663)))</f>
        <v>-999</v>
      </c>
      <c r="K663" s="38">
        <f t="array" ref="K663">IF($B663=0,-999,IF(COUNTIFS($Z663:AB663,#N/A)&gt;0,-999,AVERAGE($Z663:AB663)))</f>
        <v>-999</v>
      </c>
      <c r="L663" s="38">
        <f t="array" ref="L663">IF($B663=0,-999,IF(COUNTIFS($Z663:AC663,#N/A)&gt;0,-999,AVERAGE($Z663:AC663)))</f>
        <v>-999</v>
      </c>
      <c r="M663" s="38">
        <f t="shared" si="739"/>
        <v>-999</v>
      </c>
      <c r="N663" s="38">
        <f t="shared" si="794"/>
        <v>-999</v>
      </c>
      <c r="O663" s="38">
        <f t="shared" si="795"/>
        <v>-999</v>
      </c>
      <c r="P663" s="38">
        <f t="shared" si="796"/>
        <v>-999</v>
      </c>
      <c r="Q663" s="37">
        <f t="shared" si="740"/>
        <v>0</v>
      </c>
      <c r="R663" s="37">
        <f t="shared" si="784"/>
        <v>0</v>
      </c>
      <c r="S663" s="37">
        <f t="shared" si="785"/>
        <v>0</v>
      </c>
      <c r="T663" s="37">
        <f t="shared" si="786"/>
        <v>0</v>
      </c>
      <c r="U663" s="37">
        <f t="shared" si="741"/>
        <v>2018</v>
      </c>
      <c r="V663" s="37">
        <f t="shared" ref="V663:X663" si="806">U663-1</f>
        <v>2017</v>
      </c>
      <c r="W663" s="37">
        <f t="shared" si="806"/>
        <v>2016</v>
      </c>
      <c r="X663" s="37">
        <f t="shared" si="806"/>
        <v>2015</v>
      </c>
      <c r="Y663" s="39"/>
      <c r="Z663" s="62" t="e">
        <f>IFERROR(IF($B663=0,#N/A,AVERAGEIFS(INDEX(DATOS,0,$C663),INDEX(DATOS,0,$C663),"&lt;&gt;#N/D",INDEX(DATOS,0,$L$2),0,INDEX(DATOS,0,$M$2),1,INDEX(DATOS,0,$N$2),U663,INDEX(DATOS,0,$O$2),$D663)),#N/A)</f>
        <v>#N/A</v>
      </c>
      <c r="AA663" s="62" t="e">
        <f>IFERROR(IF($B663=0,#N/A,AVERAGEIFS(INDEX(DATOS,0,$C663),INDEX(DATOS,0,$C663),"&lt;&gt;#N/D",INDEX(DATOS,0,$L$2),0,INDEX(DATOS,0,$M$2),1,INDEX(DATOS,0,$N$2),V663,INDEX(DATOS,0,$O$2),$D663)),#N/A)</f>
        <v>#N/A</v>
      </c>
      <c r="AB663" s="62" t="e">
        <f>IFERROR(IF($B663=0,#N/A,AVERAGEIFS(INDEX(DATOS,0,$C663),INDEX(DATOS,0,$C663),"&lt;&gt;#N/D",INDEX(DATOS,0,$L$2),0,INDEX(DATOS,0,$M$2),1,INDEX(DATOS,0,$N$2),W663,INDEX(DATOS,0,$O$2),$D663)),#N/A)</f>
        <v>#N/A</v>
      </c>
      <c r="AC663" s="62" t="e">
        <f>IFERROR(IF($B663=0,#N/A,AVERAGEIFS(INDEX(DATOS,0,$C663),INDEX(DATOS,0,$C663),"&lt;&gt;#N/D",INDEX(DATOS,0,$L$2),0,INDEX(DATOS,0,$M$2),1,INDEX(DATOS,0,$N$2),X663,INDEX(DATOS,0,$O$2),$D663)),#N/A)</f>
        <v>#N/A</v>
      </c>
      <c r="AD663" s="33"/>
      <c r="AE663" s="40" t="e">
        <f>IFERROR(IF(ISNA(Z663),#N/A,IF(I663=0,0,_xlfn.STDEV.P($Z663:Z663)/I663*100)),#N/A)</f>
        <v>#N/A</v>
      </c>
      <c r="AF663" s="40" t="e">
        <f>IFERROR(IF(ISNA(AA663),#N/A,IF(J663=0,0,_xlfn.STDEV.P($Z663:AA663)/J663*100)),#N/A)</f>
        <v>#N/A</v>
      </c>
      <c r="AG663" s="40" t="e">
        <f>IFERROR(IF(ISNA(AB663),#N/A,IF(K663=0,0,_xlfn.STDEV.P($Z663:AB663)/K663*100)),#N/A)</f>
        <v>#N/A</v>
      </c>
      <c r="AH663" s="40" t="e">
        <f>IFERROR(IF(ISNA(AC663),#N/A,IF(L663=0,0,_xlfn.STDEV.P($Z663:AC663)/L663*100)),#N/A)</f>
        <v>#N/A</v>
      </c>
      <c r="AI663" s="40"/>
    </row>
    <row r="664" spans="1:35" x14ac:dyDescent="0.35">
      <c r="A664">
        <f t="shared" si="743"/>
        <v>58</v>
      </c>
      <c r="B664" s="35">
        <f t="array" ref="B664">IF(B663=0,0,MIN(IF(INDEX(DATOS,0,$N$2)=$U664,IF(ISNUMBER(INDEX(DATOS,0,$C664)),IF(INDEX(DATOS,0,$L$2)=0,IF(INDEX(DATOS,0,$M$2)=1,IF(ISNA(MATCH(INDEX(DATOS,0,$O$2),IF($E$7:E663=E664,$D$7:D663),0)),INDEX(DATOS,0,$K$2))))))))</f>
        <v>0</v>
      </c>
      <c r="C664" s="32">
        <f t="shared" si="744"/>
        <v>20</v>
      </c>
      <c r="D664" s="34" t="str">
        <f>IF($B664=0,"--",INDEX(DATOS,$B664,O$2))</f>
        <v>--</v>
      </c>
      <c r="E664" s="64" t="s">
        <v>1</v>
      </c>
      <c r="F664" s="36" t="str">
        <f t="shared" si="765"/>
        <v>--</v>
      </c>
      <c r="G664" s="109" t="e">
        <f>VLOOKUP($D664,LOC_UNICOS,G$2,0)</f>
        <v>#N/A</v>
      </c>
      <c r="H664" s="109" t="e">
        <f>VLOOKUP($D664,LOC_UNICOS,H$2,0)</f>
        <v>#N/A</v>
      </c>
      <c r="I664" s="38">
        <f t="array" ref="I664">IF($B664=0,-999,IF(COUNTIFS($Z664:Z664,#N/A)&gt;0,-999,AVERAGE($Z664:Z664)))</f>
        <v>-999</v>
      </c>
      <c r="J664" s="38">
        <f t="array" ref="J664">IF($B664=0,-999,IF(COUNTIFS($Z664:AA664,#N/A)&gt;0,-999,AVERAGE($Z664:AA664)))</f>
        <v>-999</v>
      </c>
      <c r="K664" s="38">
        <f t="array" ref="K664">IF($B664=0,-999,IF(COUNTIFS($Z664:AB664,#N/A)&gt;0,-999,AVERAGE($Z664:AB664)))</f>
        <v>-999</v>
      </c>
      <c r="L664" s="38">
        <f t="array" ref="L664">IF($B664=0,-999,IF(COUNTIFS($Z664:AC664,#N/A)&gt;0,-999,AVERAGE($Z664:AC664)))</f>
        <v>-999</v>
      </c>
      <c r="M664" s="38">
        <f t="shared" si="739"/>
        <v>-999</v>
      </c>
      <c r="N664" s="38">
        <f t="shared" si="794"/>
        <v>-999</v>
      </c>
      <c r="O664" s="38">
        <f t="shared" si="795"/>
        <v>-999</v>
      </c>
      <c r="P664" s="38">
        <f t="shared" si="796"/>
        <v>-999</v>
      </c>
      <c r="Q664" s="37">
        <f t="shared" si="740"/>
        <v>0</v>
      </c>
      <c r="R664" s="37">
        <f t="shared" si="784"/>
        <v>0</v>
      </c>
      <c r="S664" s="37">
        <f t="shared" si="785"/>
        <v>0</v>
      </c>
      <c r="T664" s="37">
        <f t="shared" si="786"/>
        <v>0</v>
      </c>
      <c r="U664" s="37">
        <f t="shared" si="741"/>
        <v>2018</v>
      </c>
      <c r="V664" s="37">
        <f t="shared" ref="V664:X664" si="807">U664-1</f>
        <v>2017</v>
      </c>
      <c r="W664" s="37">
        <f t="shared" si="807"/>
        <v>2016</v>
      </c>
      <c r="X664" s="37">
        <f t="shared" si="807"/>
        <v>2015</v>
      </c>
      <c r="Y664" s="39"/>
      <c r="Z664" s="62" t="e">
        <f>IFERROR(IF($B664=0,#N/A,AVERAGEIFS(INDEX(DATOS,0,$C664),INDEX(DATOS,0,$C664),"&lt;&gt;#N/D",INDEX(DATOS,0,$L$2),0,INDEX(DATOS,0,$M$2),1,INDEX(DATOS,0,$N$2),U664,INDEX(DATOS,0,$O$2),$D664)),#N/A)</f>
        <v>#N/A</v>
      </c>
      <c r="AA664" s="62" t="e">
        <f>IFERROR(IF($B664=0,#N/A,AVERAGEIFS(INDEX(DATOS,0,$C664),INDEX(DATOS,0,$C664),"&lt;&gt;#N/D",INDEX(DATOS,0,$L$2),0,INDEX(DATOS,0,$M$2),1,INDEX(DATOS,0,$N$2),V664,INDEX(DATOS,0,$O$2),$D664)),#N/A)</f>
        <v>#N/A</v>
      </c>
      <c r="AB664" s="62" t="e">
        <f>IFERROR(IF($B664=0,#N/A,AVERAGEIFS(INDEX(DATOS,0,$C664),INDEX(DATOS,0,$C664),"&lt;&gt;#N/D",INDEX(DATOS,0,$L$2),0,INDEX(DATOS,0,$M$2),1,INDEX(DATOS,0,$N$2),W664,INDEX(DATOS,0,$O$2),$D664)),#N/A)</f>
        <v>#N/A</v>
      </c>
      <c r="AC664" s="62" t="e">
        <f>IFERROR(IF($B664=0,#N/A,AVERAGEIFS(INDEX(DATOS,0,$C664),INDEX(DATOS,0,$C664),"&lt;&gt;#N/D",INDEX(DATOS,0,$L$2),0,INDEX(DATOS,0,$M$2),1,INDEX(DATOS,0,$N$2),X664,INDEX(DATOS,0,$O$2),$D664)),#N/A)</f>
        <v>#N/A</v>
      </c>
      <c r="AD664" s="33"/>
      <c r="AE664" s="40" t="e">
        <f>IFERROR(IF(ISNA(Z664),#N/A,IF(I664=0,0,_xlfn.STDEV.P($Z664:Z664)/I664*100)),#N/A)</f>
        <v>#N/A</v>
      </c>
      <c r="AF664" s="40" t="e">
        <f>IFERROR(IF(ISNA(AA664),#N/A,IF(J664=0,0,_xlfn.STDEV.P($Z664:AA664)/J664*100)),#N/A)</f>
        <v>#N/A</v>
      </c>
      <c r="AG664" s="40" t="e">
        <f>IFERROR(IF(ISNA(AB664),#N/A,IF(K664=0,0,_xlfn.STDEV.P($Z664:AB664)/K664*100)),#N/A)</f>
        <v>#N/A</v>
      </c>
      <c r="AH664" s="40" t="e">
        <f>IFERROR(IF(ISNA(AC664),#N/A,IF(L664=0,0,_xlfn.STDEV.P($Z664:AC664)/L664*100)),#N/A)</f>
        <v>#N/A</v>
      </c>
      <c r="AI664" s="40"/>
    </row>
    <row r="665" spans="1:35" x14ac:dyDescent="0.35">
      <c r="A665">
        <f t="shared" si="743"/>
        <v>59</v>
      </c>
      <c r="B665" s="35">
        <f t="array" ref="B665">IF(B664=0,0,MIN(IF(INDEX(DATOS,0,$N$2)=$U665,IF(ISNUMBER(INDEX(DATOS,0,$C665)),IF(INDEX(DATOS,0,$L$2)=0,IF(INDEX(DATOS,0,$M$2)=1,IF(ISNA(MATCH(INDEX(DATOS,0,$O$2),IF($E$7:E664=E665,$D$7:D664),0)),INDEX(DATOS,0,$K$2))))))))</f>
        <v>0</v>
      </c>
      <c r="C665" s="32">
        <f t="shared" si="744"/>
        <v>20</v>
      </c>
      <c r="D665" s="34" t="str">
        <f>IF($B665=0,"--",INDEX(DATOS,$B665,O$2))</f>
        <v>--</v>
      </c>
      <c r="E665" s="64" t="s">
        <v>1</v>
      </c>
      <c r="F665" s="36" t="str">
        <f t="shared" si="765"/>
        <v>--</v>
      </c>
      <c r="G665" s="109" t="e">
        <f>VLOOKUP($D665,LOC_UNICOS,G$2,0)</f>
        <v>#N/A</v>
      </c>
      <c r="H665" s="109" t="e">
        <f>VLOOKUP($D665,LOC_UNICOS,H$2,0)</f>
        <v>#N/A</v>
      </c>
      <c r="I665" s="38">
        <f t="array" ref="I665">IF($B665=0,-999,IF(COUNTIFS($Z665:Z665,#N/A)&gt;0,-999,AVERAGE($Z665:Z665)))</f>
        <v>-999</v>
      </c>
      <c r="J665" s="38">
        <f t="array" ref="J665">IF($B665=0,-999,IF(COUNTIFS($Z665:AA665,#N/A)&gt;0,-999,AVERAGE($Z665:AA665)))</f>
        <v>-999</v>
      </c>
      <c r="K665" s="38">
        <f t="array" ref="K665">IF($B665=0,-999,IF(COUNTIFS($Z665:AB665,#N/A)&gt;0,-999,AVERAGE($Z665:AB665)))</f>
        <v>-999</v>
      </c>
      <c r="L665" s="38">
        <f t="array" ref="L665">IF($B665=0,-999,IF(COUNTIFS($Z665:AC665,#N/A)&gt;0,-999,AVERAGE($Z665:AC665)))</f>
        <v>-999</v>
      </c>
      <c r="M665" s="38">
        <f t="shared" si="739"/>
        <v>-999</v>
      </c>
      <c r="N665" s="38">
        <f t="shared" si="794"/>
        <v>-999</v>
      </c>
      <c r="O665" s="38">
        <f t="shared" si="795"/>
        <v>-999</v>
      </c>
      <c r="P665" s="38">
        <f t="shared" si="796"/>
        <v>-999</v>
      </c>
      <c r="Q665" s="37">
        <f t="shared" si="740"/>
        <v>0</v>
      </c>
      <c r="R665" s="37">
        <f t="shared" si="784"/>
        <v>0</v>
      </c>
      <c r="S665" s="37">
        <f t="shared" si="785"/>
        <v>0</v>
      </c>
      <c r="T665" s="37">
        <f t="shared" si="786"/>
        <v>0</v>
      </c>
      <c r="U665" s="37">
        <f t="shared" si="741"/>
        <v>2018</v>
      </c>
      <c r="V665" s="37">
        <f t="shared" ref="V665:X665" si="808">U665-1</f>
        <v>2017</v>
      </c>
      <c r="W665" s="37">
        <f t="shared" si="808"/>
        <v>2016</v>
      </c>
      <c r="X665" s="37">
        <f t="shared" si="808"/>
        <v>2015</v>
      </c>
      <c r="Y665" s="39"/>
      <c r="Z665" s="62" t="e">
        <f>IFERROR(IF($B665=0,#N/A,AVERAGEIFS(INDEX(DATOS,0,$C665),INDEX(DATOS,0,$C665),"&lt;&gt;#N/D",INDEX(DATOS,0,$L$2),0,INDEX(DATOS,0,$M$2),1,INDEX(DATOS,0,$N$2),U665,INDEX(DATOS,0,$O$2),$D665)),#N/A)</f>
        <v>#N/A</v>
      </c>
      <c r="AA665" s="62" t="e">
        <f>IFERROR(IF($B665=0,#N/A,AVERAGEIFS(INDEX(DATOS,0,$C665),INDEX(DATOS,0,$C665),"&lt;&gt;#N/D",INDEX(DATOS,0,$L$2),0,INDEX(DATOS,0,$M$2),1,INDEX(DATOS,0,$N$2),V665,INDEX(DATOS,0,$O$2),$D665)),#N/A)</f>
        <v>#N/A</v>
      </c>
      <c r="AB665" s="62" t="e">
        <f>IFERROR(IF($B665=0,#N/A,AVERAGEIFS(INDEX(DATOS,0,$C665),INDEX(DATOS,0,$C665),"&lt;&gt;#N/D",INDEX(DATOS,0,$L$2),0,INDEX(DATOS,0,$M$2),1,INDEX(DATOS,0,$N$2),W665,INDEX(DATOS,0,$O$2),$D665)),#N/A)</f>
        <v>#N/A</v>
      </c>
      <c r="AC665" s="62" t="e">
        <f>IFERROR(IF($B665=0,#N/A,AVERAGEIFS(INDEX(DATOS,0,$C665),INDEX(DATOS,0,$C665),"&lt;&gt;#N/D",INDEX(DATOS,0,$L$2),0,INDEX(DATOS,0,$M$2),1,INDEX(DATOS,0,$N$2),X665,INDEX(DATOS,0,$O$2),$D665)),#N/A)</f>
        <v>#N/A</v>
      </c>
      <c r="AD665" s="33"/>
      <c r="AE665" s="40" t="e">
        <f>IFERROR(IF(ISNA(Z665),#N/A,IF(I665=0,0,_xlfn.STDEV.P($Z665:Z665)/I665*100)),#N/A)</f>
        <v>#N/A</v>
      </c>
      <c r="AF665" s="40" t="e">
        <f>IFERROR(IF(ISNA(AA665),#N/A,IF(J665=0,0,_xlfn.STDEV.P($Z665:AA665)/J665*100)),#N/A)</f>
        <v>#N/A</v>
      </c>
      <c r="AG665" s="40" t="e">
        <f>IFERROR(IF(ISNA(AB665),#N/A,IF(K665=0,0,_xlfn.STDEV.P($Z665:AB665)/K665*100)),#N/A)</f>
        <v>#N/A</v>
      </c>
      <c r="AH665" s="40" t="e">
        <f>IFERROR(IF(ISNA(AC665),#N/A,IF(L665=0,0,_xlfn.STDEV.P($Z665:AC665)/L665*100)),#N/A)</f>
        <v>#N/A</v>
      </c>
      <c r="AI665" s="40"/>
    </row>
    <row r="666" spans="1:35" x14ac:dyDescent="0.35">
      <c r="A666">
        <f t="shared" si="743"/>
        <v>60</v>
      </c>
      <c r="B666" s="35">
        <f t="array" ref="B666">IF(B665=0,0,MIN(IF(INDEX(DATOS,0,$N$2)=$U666,IF(ISNUMBER(INDEX(DATOS,0,$C666)),IF(INDEX(DATOS,0,$L$2)=0,IF(INDEX(DATOS,0,$M$2)=1,IF(ISNA(MATCH(INDEX(DATOS,0,$O$2),IF($E$7:E665=E666,$D$7:D665),0)),INDEX(DATOS,0,$K$2))))))))</f>
        <v>0</v>
      </c>
      <c r="C666" s="32">
        <f t="shared" si="744"/>
        <v>20</v>
      </c>
      <c r="D666" s="34" t="str">
        <f>IF($B666=0,"--",INDEX(DATOS,$B666,O$2))</f>
        <v>--</v>
      </c>
      <c r="E666" s="64" t="s">
        <v>1</v>
      </c>
      <c r="F666" s="36" t="str">
        <f t="shared" si="765"/>
        <v>--</v>
      </c>
      <c r="G666" s="109" t="e">
        <f>VLOOKUP($D666,LOC_UNICOS,G$2,0)</f>
        <v>#N/A</v>
      </c>
      <c r="H666" s="109" t="e">
        <f>VLOOKUP($D666,LOC_UNICOS,H$2,0)</f>
        <v>#N/A</v>
      </c>
      <c r="I666" s="38">
        <f t="array" ref="I666">IF($B666=0,-999,IF(COUNTIFS($Z666:Z666,#N/A)&gt;0,-999,AVERAGE($Z666:Z666)))</f>
        <v>-999</v>
      </c>
      <c r="J666" s="38">
        <f t="array" ref="J666">IF($B666=0,-999,IF(COUNTIFS($Z666:AA666,#N/A)&gt;0,-999,AVERAGE($Z666:AA666)))</f>
        <v>-999</v>
      </c>
      <c r="K666" s="38">
        <f t="array" ref="K666">IF($B666=0,-999,IF(COUNTIFS($Z666:AB666,#N/A)&gt;0,-999,AVERAGE($Z666:AB666)))</f>
        <v>-999</v>
      </c>
      <c r="L666" s="38">
        <f t="array" ref="L666">IF($B666=0,-999,IF(COUNTIFS($Z666:AC666,#N/A)&gt;0,-999,AVERAGE($Z666:AC666)))</f>
        <v>-999</v>
      </c>
      <c r="M666" s="38">
        <f t="shared" si="739"/>
        <v>-999</v>
      </c>
      <c r="N666" s="38">
        <f t="shared" si="794"/>
        <v>-999</v>
      </c>
      <c r="O666" s="38">
        <f t="shared" si="795"/>
        <v>-999</v>
      </c>
      <c r="P666" s="38">
        <f t="shared" si="796"/>
        <v>-999</v>
      </c>
      <c r="Q666" s="37">
        <f t="shared" si="740"/>
        <v>0</v>
      </c>
      <c r="R666" s="37">
        <f t="shared" si="784"/>
        <v>0</v>
      </c>
      <c r="S666" s="37">
        <f t="shared" si="785"/>
        <v>0</v>
      </c>
      <c r="T666" s="37">
        <f t="shared" si="786"/>
        <v>0</v>
      </c>
      <c r="U666" s="37">
        <f t="shared" si="741"/>
        <v>2018</v>
      </c>
      <c r="V666" s="37">
        <f t="shared" ref="V666:X666" si="809">U666-1</f>
        <v>2017</v>
      </c>
      <c r="W666" s="37">
        <f t="shared" si="809"/>
        <v>2016</v>
      </c>
      <c r="X666" s="37">
        <f t="shared" si="809"/>
        <v>2015</v>
      </c>
      <c r="Y666" s="39"/>
      <c r="Z666" s="62" t="e">
        <f>IFERROR(IF($B666=0,#N/A,AVERAGEIFS(INDEX(DATOS,0,$C666),INDEX(DATOS,0,$C666),"&lt;&gt;#N/D",INDEX(DATOS,0,$L$2),0,INDEX(DATOS,0,$M$2),1,INDEX(DATOS,0,$N$2),U666,INDEX(DATOS,0,$O$2),$D666)),#N/A)</f>
        <v>#N/A</v>
      </c>
      <c r="AA666" s="62" t="e">
        <f>IFERROR(IF($B666=0,#N/A,AVERAGEIFS(INDEX(DATOS,0,$C666),INDEX(DATOS,0,$C666),"&lt;&gt;#N/D",INDEX(DATOS,0,$L$2),0,INDEX(DATOS,0,$M$2),1,INDEX(DATOS,0,$N$2),V666,INDEX(DATOS,0,$O$2),$D666)),#N/A)</f>
        <v>#N/A</v>
      </c>
      <c r="AB666" s="62" t="e">
        <f>IFERROR(IF($B666=0,#N/A,AVERAGEIFS(INDEX(DATOS,0,$C666),INDEX(DATOS,0,$C666),"&lt;&gt;#N/D",INDEX(DATOS,0,$L$2),0,INDEX(DATOS,0,$M$2),1,INDEX(DATOS,0,$N$2),W666,INDEX(DATOS,0,$O$2),$D666)),#N/A)</f>
        <v>#N/A</v>
      </c>
      <c r="AC666" s="62" t="e">
        <f>IFERROR(IF($B666=0,#N/A,AVERAGEIFS(INDEX(DATOS,0,$C666),INDEX(DATOS,0,$C666),"&lt;&gt;#N/D",INDEX(DATOS,0,$L$2),0,INDEX(DATOS,0,$M$2),1,INDEX(DATOS,0,$N$2),X666,INDEX(DATOS,0,$O$2),$D666)),#N/A)</f>
        <v>#N/A</v>
      </c>
      <c r="AD666" s="33"/>
      <c r="AE666" s="40" t="e">
        <f>IFERROR(IF(ISNA(Z666),#N/A,IF(I666=0,0,_xlfn.STDEV.P($Z666:Z666)/I666*100)),#N/A)</f>
        <v>#N/A</v>
      </c>
      <c r="AF666" s="40" t="e">
        <f>IFERROR(IF(ISNA(AA666),#N/A,IF(J666=0,0,_xlfn.STDEV.P($Z666:AA666)/J666*100)),#N/A)</f>
        <v>#N/A</v>
      </c>
      <c r="AG666" s="40" t="e">
        <f>IFERROR(IF(ISNA(AB666),#N/A,IF(K666=0,0,_xlfn.STDEV.P($Z666:AB666)/K666*100)),#N/A)</f>
        <v>#N/A</v>
      </c>
      <c r="AH666" s="40" t="e">
        <f>IFERROR(IF(ISNA(AC666),#N/A,IF(L666=0,0,_xlfn.STDEV.P($Z666:AC666)/L666*100)),#N/A)</f>
        <v>#N/A</v>
      </c>
      <c r="AI666" s="40"/>
    </row>
    <row r="667" spans="1:35" x14ac:dyDescent="0.35">
      <c r="A667">
        <f t="shared" si="743"/>
        <v>61</v>
      </c>
      <c r="B667" s="35">
        <f t="array" ref="B667">IF(B666=0,0,MIN(IF(INDEX(DATOS,0,$N$2)=$U667,IF(ISNUMBER(INDEX(DATOS,0,$C667)),IF(INDEX(DATOS,0,$L$2)=0,IF(INDEX(DATOS,0,$M$2)=1,IF(ISNA(MATCH(INDEX(DATOS,0,$O$2),IF($E$7:E666=E667,$D$7:D666),0)),INDEX(DATOS,0,$K$2))))))))</f>
        <v>0</v>
      </c>
      <c r="C667" s="32">
        <f t="shared" si="744"/>
        <v>20</v>
      </c>
      <c r="D667" s="34" t="str">
        <f>IF($B667=0,"--",INDEX(DATOS,$B667,O$2))</f>
        <v>--</v>
      </c>
      <c r="E667" s="64" t="s">
        <v>1</v>
      </c>
      <c r="F667" s="36" t="str">
        <f t="shared" si="765"/>
        <v>--</v>
      </c>
      <c r="G667" s="109" t="e">
        <f>VLOOKUP($D667,LOC_UNICOS,G$2,0)</f>
        <v>#N/A</v>
      </c>
      <c r="H667" s="109" t="e">
        <f>VLOOKUP($D667,LOC_UNICOS,H$2,0)</f>
        <v>#N/A</v>
      </c>
      <c r="I667" s="38">
        <f t="array" ref="I667">IF($B667=0,-999,IF(COUNTIFS($Z667:Z667,#N/A)&gt;0,-999,AVERAGE($Z667:Z667)))</f>
        <v>-999</v>
      </c>
      <c r="J667" s="38">
        <f t="array" ref="J667">IF($B667=0,-999,IF(COUNTIFS($Z667:AA667,#N/A)&gt;0,-999,AVERAGE($Z667:AA667)))</f>
        <v>-999</v>
      </c>
      <c r="K667" s="38">
        <f t="array" ref="K667">IF($B667=0,-999,IF(COUNTIFS($Z667:AB667,#N/A)&gt;0,-999,AVERAGE($Z667:AB667)))</f>
        <v>-999</v>
      </c>
      <c r="L667" s="38">
        <f t="array" ref="L667">IF($B667=0,-999,IF(COUNTIFS($Z667:AC667,#N/A)&gt;0,-999,AVERAGE($Z667:AC667)))</f>
        <v>-999</v>
      </c>
      <c r="M667" s="38">
        <f t="shared" si="739"/>
        <v>-999</v>
      </c>
      <c r="N667" s="38">
        <f t="shared" si="794"/>
        <v>-999</v>
      </c>
      <c r="O667" s="38">
        <f t="shared" si="795"/>
        <v>-999</v>
      </c>
      <c r="P667" s="38">
        <f t="shared" si="796"/>
        <v>-999</v>
      </c>
      <c r="Q667" s="37">
        <f t="shared" si="740"/>
        <v>0</v>
      </c>
      <c r="R667" s="37">
        <f t="shared" si="784"/>
        <v>0</v>
      </c>
      <c r="S667" s="37">
        <f t="shared" si="785"/>
        <v>0</v>
      </c>
      <c r="T667" s="37">
        <f t="shared" si="786"/>
        <v>0</v>
      </c>
      <c r="U667" s="37">
        <f t="shared" si="741"/>
        <v>2018</v>
      </c>
      <c r="V667" s="37">
        <f t="shared" ref="V667:X667" si="810">U667-1</f>
        <v>2017</v>
      </c>
      <c r="W667" s="37">
        <f t="shared" si="810"/>
        <v>2016</v>
      </c>
      <c r="X667" s="37">
        <f t="shared" si="810"/>
        <v>2015</v>
      </c>
      <c r="Y667" s="39"/>
      <c r="Z667" s="62" t="e">
        <f>IFERROR(IF($B667=0,#N/A,AVERAGEIFS(INDEX(DATOS,0,$C667),INDEX(DATOS,0,$C667),"&lt;&gt;#N/D",INDEX(DATOS,0,$L$2),0,INDEX(DATOS,0,$M$2),1,INDEX(DATOS,0,$N$2),U667,INDEX(DATOS,0,$O$2),$D667)),#N/A)</f>
        <v>#N/A</v>
      </c>
      <c r="AA667" s="62" t="e">
        <f>IFERROR(IF($B667=0,#N/A,AVERAGEIFS(INDEX(DATOS,0,$C667),INDEX(DATOS,0,$C667),"&lt;&gt;#N/D",INDEX(DATOS,0,$L$2),0,INDEX(DATOS,0,$M$2),1,INDEX(DATOS,0,$N$2),V667,INDEX(DATOS,0,$O$2),$D667)),#N/A)</f>
        <v>#N/A</v>
      </c>
      <c r="AB667" s="62" t="e">
        <f>IFERROR(IF($B667=0,#N/A,AVERAGEIFS(INDEX(DATOS,0,$C667),INDEX(DATOS,0,$C667),"&lt;&gt;#N/D",INDEX(DATOS,0,$L$2),0,INDEX(DATOS,0,$M$2),1,INDEX(DATOS,0,$N$2),W667,INDEX(DATOS,0,$O$2),$D667)),#N/A)</f>
        <v>#N/A</v>
      </c>
      <c r="AC667" s="62" t="e">
        <f>IFERROR(IF($B667=0,#N/A,AVERAGEIFS(INDEX(DATOS,0,$C667),INDEX(DATOS,0,$C667),"&lt;&gt;#N/D",INDEX(DATOS,0,$L$2),0,INDEX(DATOS,0,$M$2),1,INDEX(DATOS,0,$N$2),X667,INDEX(DATOS,0,$O$2),$D667)),#N/A)</f>
        <v>#N/A</v>
      </c>
      <c r="AD667" s="33"/>
      <c r="AE667" s="40" t="e">
        <f>IFERROR(IF(ISNA(Z667),#N/A,IF(I667=0,0,_xlfn.STDEV.P($Z667:Z667)/I667*100)),#N/A)</f>
        <v>#N/A</v>
      </c>
      <c r="AF667" s="40" t="e">
        <f>IFERROR(IF(ISNA(AA667),#N/A,IF(J667=0,0,_xlfn.STDEV.P($Z667:AA667)/J667*100)),#N/A)</f>
        <v>#N/A</v>
      </c>
      <c r="AG667" s="40" t="e">
        <f>IFERROR(IF(ISNA(AB667),#N/A,IF(K667=0,0,_xlfn.STDEV.P($Z667:AB667)/K667*100)),#N/A)</f>
        <v>#N/A</v>
      </c>
      <c r="AH667" s="40" t="e">
        <f>IFERROR(IF(ISNA(AC667),#N/A,IF(L667=0,0,_xlfn.STDEV.P($Z667:AC667)/L667*100)),#N/A)</f>
        <v>#N/A</v>
      </c>
      <c r="AI667" s="40"/>
    </row>
    <row r="668" spans="1:35" x14ac:dyDescent="0.35">
      <c r="A668">
        <f t="shared" si="743"/>
        <v>62</v>
      </c>
      <c r="B668" s="35">
        <f t="array" ref="B668">IF(B667=0,0,MIN(IF(INDEX(DATOS,0,$N$2)=$U668,IF(ISNUMBER(INDEX(DATOS,0,$C668)),IF(INDEX(DATOS,0,$L$2)=0,IF(INDEX(DATOS,0,$M$2)=1,IF(ISNA(MATCH(INDEX(DATOS,0,$O$2),IF($E$7:E667=E668,$D$7:D667),0)),INDEX(DATOS,0,$K$2))))))))</f>
        <v>0</v>
      </c>
      <c r="C668" s="32">
        <f t="shared" si="744"/>
        <v>20</v>
      </c>
      <c r="D668" s="34" t="str">
        <f>IF($B668=0,"--",INDEX(DATOS,$B668,O$2))</f>
        <v>--</v>
      </c>
      <c r="E668" s="64" t="s">
        <v>1</v>
      </c>
      <c r="F668" s="36" t="str">
        <f t="shared" si="765"/>
        <v>--</v>
      </c>
      <c r="G668" s="109" t="e">
        <f>VLOOKUP($D668,LOC_UNICOS,G$2,0)</f>
        <v>#N/A</v>
      </c>
      <c r="H668" s="109" t="e">
        <f>VLOOKUP($D668,LOC_UNICOS,H$2,0)</f>
        <v>#N/A</v>
      </c>
      <c r="I668" s="38">
        <f t="array" ref="I668">IF($B668=0,-999,IF(COUNTIFS($Z668:Z668,#N/A)&gt;0,-999,AVERAGE($Z668:Z668)))</f>
        <v>-999</v>
      </c>
      <c r="J668" s="38">
        <f t="array" ref="J668">IF($B668=0,-999,IF(COUNTIFS($Z668:AA668,#N/A)&gt;0,-999,AVERAGE($Z668:AA668)))</f>
        <v>-999</v>
      </c>
      <c r="K668" s="38">
        <f t="array" ref="K668">IF($B668=0,-999,IF(COUNTIFS($Z668:AB668,#N/A)&gt;0,-999,AVERAGE($Z668:AB668)))</f>
        <v>-999</v>
      </c>
      <c r="L668" s="38">
        <f t="array" ref="L668">IF($B668=0,-999,IF(COUNTIFS($Z668:AC668,#N/A)&gt;0,-999,AVERAGE($Z668:AC668)))</f>
        <v>-999</v>
      </c>
      <c r="M668" s="38">
        <f t="shared" si="739"/>
        <v>-999</v>
      </c>
      <c r="N668" s="38">
        <f t="shared" si="794"/>
        <v>-999</v>
      </c>
      <c r="O668" s="38">
        <f t="shared" si="795"/>
        <v>-999</v>
      </c>
      <c r="P668" s="38">
        <f t="shared" si="796"/>
        <v>-999</v>
      </c>
      <c r="Q668" s="37">
        <f t="shared" si="740"/>
        <v>0</v>
      </c>
      <c r="R668" s="37">
        <f t="shared" si="784"/>
        <v>0</v>
      </c>
      <c r="S668" s="37">
        <f t="shared" si="785"/>
        <v>0</v>
      </c>
      <c r="T668" s="37">
        <f t="shared" si="786"/>
        <v>0</v>
      </c>
      <c r="U668" s="37">
        <f t="shared" si="741"/>
        <v>2018</v>
      </c>
      <c r="V668" s="37">
        <f t="shared" ref="V668:X668" si="811">U668-1</f>
        <v>2017</v>
      </c>
      <c r="W668" s="37">
        <f t="shared" si="811"/>
        <v>2016</v>
      </c>
      <c r="X668" s="37">
        <f t="shared" si="811"/>
        <v>2015</v>
      </c>
      <c r="Y668" s="39"/>
      <c r="Z668" s="62" t="e">
        <f>IFERROR(IF($B668=0,#N/A,AVERAGEIFS(INDEX(DATOS,0,$C668),INDEX(DATOS,0,$C668),"&lt;&gt;#N/D",INDEX(DATOS,0,$L$2),0,INDEX(DATOS,0,$M$2),1,INDEX(DATOS,0,$N$2),U668,INDEX(DATOS,0,$O$2),$D668)),#N/A)</f>
        <v>#N/A</v>
      </c>
      <c r="AA668" s="62" t="e">
        <f>IFERROR(IF($B668=0,#N/A,AVERAGEIFS(INDEX(DATOS,0,$C668),INDEX(DATOS,0,$C668),"&lt;&gt;#N/D",INDEX(DATOS,0,$L$2),0,INDEX(DATOS,0,$M$2),1,INDEX(DATOS,0,$N$2),V668,INDEX(DATOS,0,$O$2),$D668)),#N/A)</f>
        <v>#N/A</v>
      </c>
      <c r="AB668" s="62" t="e">
        <f>IFERROR(IF($B668=0,#N/A,AVERAGEIFS(INDEX(DATOS,0,$C668),INDEX(DATOS,0,$C668),"&lt;&gt;#N/D",INDEX(DATOS,0,$L$2),0,INDEX(DATOS,0,$M$2),1,INDEX(DATOS,0,$N$2),W668,INDEX(DATOS,0,$O$2),$D668)),#N/A)</f>
        <v>#N/A</v>
      </c>
      <c r="AC668" s="62" t="e">
        <f>IFERROR(IF($B668=0,#N/A,AVERAGEIFS(INDEX(DATOS,0,$C668),INDEX(DATOS,0,$C668),"&lt;&gt;#N/D",INDEX(DATOS,0,$L$2),0,INDEX(DATOS,0,$M$2),1,INDEX(DATOS,0,$N$2),X668,INDEX(DATOS,0,$O$2),$D668)),#N/A)</f>
        <v>#N/A</v>
      </c>
      <c r="AD668" s="33"/>
      <c r="AE668" s="40" t="e">
        <f>IFERROR(IF(ISNA(Z668),#N/A,IF(I668=0,0,_xlfn.STDEV.P($Z668:Z668)/I668*100)),#N/A)</f>
        <v>#N/A</v>
      </c>
      <c r="AF668" s="40" t="e">
        <f>IFERROR(IF(ISNA(AA668),#N/A,IF(J668=0,0,_xlfn.STDEV.P($Z668:AA668)/J668*100)),#N/A)</f>
        <v>#N/A</v>
      </c>
      <c r="AG668" s="40" t="e">
        <f>IFERROR(IF(ISNA(AB668),#N/A,IF(K668=0,0,_xlfn.STDEV.P($Z668:AB668)/K668*100)),#N/A)</f>
        <v>#N/A</v>
      </c>
      <c r="AH668" s="40" t="e">
        <f>IFERROR(IF(ISNA(AC668),#N/A,IF(L668=0,0,_xlfn.STDEV.P($Z668:AC668)/L668*100)),#N/A)</f>
        <v>#N/A</v>
      </c>
      <c r="AI668" s="40"/>
    </row>
    <row r="669" spans="1:35" x14ac:dyDescent="0.35">
      <c r="A669">
        <f t="shared" si="743"/>
        <v>63</v>
      </c>
      <c r="B669" s="35">
        <f t="array" ref="B669">IF(B668=0,0,MIN(IF(INDEX(DATOS,0,$N$2)=$U669,IF(ISNUMBER(INDEX(DATOS,0,$C669)),IF(INDEX(DATOS,0,$L$2)=0,IF(INDEX(DATOS,0,$M$2)=1,IF(ISNA(MATCH(INDEX(DATOS,0,$O$2),IF($E$7:E668=E669,$D$7:D668),0)),INDEX(DATOS,0,$K$2))))))))</f>
        <v>0</v>
      </c>
      <c r="C669" s="32">
        <f t="shared" si="744"/>
        <v>20</v>
      </c>
      <c r="D669" s="34" t="str">
        <f>IF($B669=0,"--",INDEX(DATOS,$B669,O$2))</f>
        <v>--</v>
      </c>
      <c r="E669" s="64" t="s">
        <v>1</v>
      </c>
      <c r="F669" s="36" t="str">
        <f t="shared" si="765"/>
        <v>--</v>
      </c>
      <c r="G669" s="109" t="e">
        <f>VLOOKUP($D669,LOC_UNICOS,G$2,0)</f>
        <v>#N/A</v>
      </c>
      <c r="H669" s="109" t="e">
        <f>VLOOKUP($D669,LOC_UNICOS,H$2,0)</f>
        <v>#N/A</v>
      </c>
      <c r="I669" s="38">
        <f t="array" ref="I669">IF($B669=0,-999,IF(COUNTIFS($Z669:Z669,#N/A)&gt;0,-999,AVERAGE($Z669:Z669)))</f>
        <v>-999</v>
      </c>
      <c r="J669" s="38">
        <f t="array" ref="J669">IF($B669=0,-999,IF(COUNTIFS($Z669:AA669,#N/A)&gt;0,-999,AVERAGE($Z669:AA669)))</f>
        <v>-999</v>
      </c>
      <c r="K669" s="38">
        <f t="array" ref="K669">IF($B669=0,-999,IF(COUNTIFS($Z669:AB669,#N/A)&gt;0,-999,AVERAGE($Z669:AB669)))</f>
        <v>-999</v>
      </c>
      <c r="L669" s="38">
        <f t="array" ref="L669">IF($B669=0,-999,IF(COUNTIFS($Z669:AC669,#N/A)&gt;0,-999,AVERAGE($Z669:AC669)))</f>
        <v>-999</v>
      </c>
      <c r="M669" s="38">
        <f t="shared" si="739"/>
        <v>-999</v>
      </c>
      <c r="N669" s="38">
        <f t="shared" si="794"/>
        <v>-999</v>
      </c>
      <c r="O669" s="38">
        <f t="shared" si="795"/>
        <v>-999</v>
      </c>
      <c r="P669" s="38">
        <f t="shared" si="796"/>
        <v>-999</v>
      </c>
      <c r="Q669" s="37">
        <f t="shared" si="740"/>
        <v>0</v>
      </c>
      <c r="R669" s="37">
        <f t="shared" si="784"/>
        <v>0</v>
      </c>
      <c r="S669" s="37">
        <f t="shared" si="785"/>
        <v>0</v>
      </c>
      <c r="T669" s="37">
        <f t="shared" si="786"/>
        <v>0</v>
      </c>
      <c r="U669" s="37">
        <f t="shared" si="741"/>
        <v>2018</v>
      </c>
      <c r="V669" s="37">
        <f t="shared" ref="V669:X669" si="812">U669-1</f>
        <v>2017</v>
      </c>
      <c r="W669" s="37">
        <f t="shared" si="812"/>
        <v>2016</v>
      </c>
      <c r="X669" s="37">
        <f t="shared" si="812"/>
        <v>2015</v>
      </c>
      <c r="Y669" s="39"/>
      <c r="Z669" s="62" t="e">
        <f>IFERROR(IF($B669=0,#N/A,AVERAGEIFS(INDEX(DATOS,0,$C669),INDEX(DATOS,0,$C669),"&lt;&gt;#N/D",INDEX(DATOS,0,$L$2),0,INDEX(DATOS,0,$M$2),1,INDEX(DATOS,0,$N$2),U669,INDEX(DATOS,0,$O$2),$D669)),#N/A)</f>
        <v>#N/A</v>
      </c>
      <c r="AA669" s="62" t="e">
        <f>IFERROR(IF($B669=0,#N/A,AVERAGEIFS(INDEX(DATOS,0,$C669),INDEX(DATOS,0,$C669),"&lt;&gt;#N/D",INDEX(DATOS,0,$L$2),0,INDEX(DATOS,0,$M$2),1,INDEX(DATOS,0,$N$2),V669,INDEX(DATOS,0,$O$2),$D669)),#N/A)</f>
        <v>#N/A</v>
      </c>
      <c r="AB669" s="62" t="e">
        <f>IFERROR(IF($B669=0,#N/A,AVERAGEIFS(INDEX(DATOS,0,$C669),INDEX(DATOS,0,$C669),"&lt;&gt;#N/D",INDEX(DATOS,0,$L$2),0,INDEX(DATOS,0,$M$2),1,INDEX(DATOS,0,$N$2),W669,INDEX(DATOS,0,$O$2),$D669)),#N/A)</f>
        <v>#N/A</v>
      </c>
      <c r="AC669" s="62" t="e">
        <f>IFERROR(IF($B669=0,#N/A,AVERAGEIFS(INDEX(DATOS,0,$C669),INDEX(DATOS,0,$C669),"&lt;&gt;#N/D",INDEX(DATOS,0,$L$2),0,INDEX(DATOS,0,$M$2),1,INDEX(DATOS,0,$N$2),X669,INDEX(DATOS,0,$O$2),$D669)),#N/A)</f>
        <v>#N/A</v>
      </c>
      <c r="AD669" s="33"/>
      <c r="AE669" s="40" t="e">
        <f>IFERROR(IF(ISNA(Z669),#N/A,IF(I669=0,0,_xlfn.STDEV.P($Z669:Z669)/I669*100)),#N/A)</f>
        <v>#N/A</v>
      </c>
      <c r="AF669" s="40" t="e">
        <f>IFERROR(IF(ISNA(AA669),#N/A,IF(J669=0,0,_xlfn.STDEV.P($Z669:AA669)/J669*100)),#N/A)</f>
        <v>#N/A</v>
      </c>
      <c r="AG669" s="40" t="e">
        <f>IFERROR(IF(ISNA(AB669),#N/A,IF(K669=0,0,_xlfn.STDEV.P($Z669:AB669)/K669*100)),#N/A)</f>
        <v>#N/A</v>
      </c>
      <c r="AH669" s="40" t="e">
        <f>IFERROR(IF(ISNA(AC669),#N/A,IF(L669=0,0,_xlfn.STDEV.P($Z669:AC669)/L669*100)),#N/A)</f>
        <v>#N/A</v>
      </c>
      <c r="AI669" s="40"/>
    </row>
    <row r="670" spans="1:35" x14ac:dyDescent="0.35">
      <c r="A670">
        <f t="shared" si="743"/>
        <v>64</v>
      </c>
      <c r="B670" s="35">
        <f t="array" ref="B670">IF(B669=0,0,MIN(IF(INDEX(DATOS,0,$N$2)=$U670,IF(ISNUMBER(INDEX(DATOS,0,$C670)),IF(INDEX(DATOS,0,$L$2)=0,IF(INDEX(DATOS,0,$M$2)=1,IF(ISNA(MATCH(INDEX(DATOS,0,$O$2),IF($E$7:E669=E670,$D$7:D669),0)),INDEX(DATOS,0,$K$2))))))))</f>
        <v>0</v>
      </c>
      <c r="C670" s="32">
        <f t="shared" si="744"/>
        <v>20</v>
      </c>
      <c r="D670" s="34" t="str">
        <f>IF($B670=0,"--",INDEX(DATOS,$B670,O$2))</f>
        <v>--</v>
      </c>
      <c r="E670" s="64" t="s">
        <v>1</v>
      </c>
      <c r="F670" s="36" t="str">
        <f t="shared" si="765"/>
        <v>--</v>
      </c>
      <c r="G670" s="109" t="e">
        <f>VLOOKUP($D670,LOC_UNICOS,G$2,0)</f>
        <v>#N/A</v>
      </c>
      <c r="H670" s="109" t="e">
        <f>VLOOKUP($D670,LOC_UNICOS,H$2,0)</f>
        <v>#N/A</v>
      </c>
      <c r="I670" s="38">
        <f t="array" ref="I670">IF($B670=0,-999,IF(COUNTIFS($Z670:Z670,#N/A)&gt;0,-999,AVERAGE($Z670:Z670)))</f>
        <v>-999</v>
      </c>
      <c r="J670" s="38">
        <f t="array" ref="J670">IF($B670=0,-999,IF(COUNTIFS($Z670:AA670,#N/A)&gt;0,-999,AVERAGE($Z670:AA670)))</f>
        <v>-999</v>
      </c>
      <c r="K670" s="38">
        <f t="array" ref="K670">IF($B670=0,-999,IF(COUNTIFS($Z670:AB670,#N/A)&gt;0,-999,AVERAGE($Z670:AB670)))</f>
        <v>-999</v>
      </c>
      <c r="L670" s="38">
        <f t="array" ref="L670">IF($B670=0,-999,IF(COUNTIFS($Z670:AC670,#N/A)&gt;0,-999,AVERAGE($Z670:AC670)))</f>
        <v>-999</v>
      </c>
      <c r="M670" s="38">
        <f t="shared" si="739"/>
        <v>-999</v>
      </c>
      <c r="N670" s="38">
        <f t="shared" si="794"/>
        <v>-999</v>
      </c>
      <c r="O670" s="38">
        <f t="shared" si="795"/>
        <v>-999</v>
      </c>
      <c r="P670" s="38">
        <f t="shared" si="796"/>
        <v>-999</v>
      </c>
      <c r="Q670" s="37">
        <f t="shared" si="740"/>
        <v>0</v>
      </c>
      <c r="R670" s="37">
        <f t="shared" si="784"/>
        <v>0</v>
      </c>
      <c r="S670" s="37">
        <f t="shared" si="785"/>
        <v>0</v>
      </c>
      <c r="T670" s="37">
        <f t="shared" si="786"/>
        <v>0</v>
      </c>
      <c r="U670" s="37">
        <f t="shared" si="741"/>
        <v>2018</v>
      </c>
      <c r="V670" s="37">
        <f t="shared" ref="V670:X670" si="813">U670-1</f>
        <v>2017</v>
      </c>
      <c r="W670" s="37">
        <f t="shared" si="813"/>
        <v>2016</v>
      </c>
      <c r="X670" s="37">
        <f t="shared" si="813"/>
        <v>2015</v>
      </c>
      <c r="Y670" s="39"/>
      <c r="Z670" s="62" t="e">
        <f>IFERROR(IF($B670=0,#N/A,AVERAGEIFS(INDEX(DATOS,0,$C670),INDEX(DATOS,0,$C670),"&lt;&gt;#N/D",INDEX(DATOS,0,$L$2),0,INDEX(DATOS,0,$M$2),1,INDEX(DATOS,0,$N$2),U670,INDEX(DATOS,0,$O$2),$D670)),#N/A)</f>
        <v>#N/A</v>
      </c>
      <c r="AA670" s="62" t="e">
        <f>IFERROR(IF($B670=0,#N/A,AVERAGEIFS(INDEX(DATOS,0,$C670),INDEX(DATOS,0,$C670),"&lt;&gt;#N/D",INDEX(DATOS,0,$L$2),0,INDEX(DATOS,0,$M$2),1,INDEX(DATOS,0,$N$2),V670,INDEX(DATOS,0,$O$2),$D670)),#N/A)</f>
        <v>#N/A</v>
      </c>
      <c r="AB670" s="62" t="e">
        <f>IFERROR(IF($B670=0,#N/A,AVERAGEIFS(INDEX(DATOS,0,$C670),INDEX(DATOS,0,$C670),"&lt;&gt;#N/D",INDEX(DATOS,0,$L$2),0,INDEX(DATOS,0,$M$2),1,INDEX(DATOS,0,$N$2),W670,INDEX(DATOS,0,$O$2),$D670)),#N/A)</f>
        <v>#N/A</v>
      </c>
      <c r="AC670" s="62" t="e">
        <f>IFERROR(IF($B670=0,#N/A,AVERAGEIFS(INDEX(DATOS,0,$C670),INDEX(DATOS,0,$C670),"&lt;&gt;#N/D",INDEX(DATOS,0,$L$2),0,INDEX(DATOS,0,$M$2),1,INDEX(DATOS,0,$N$2),X670,INDEX(DATOS,0,$O$2),$D670)),#N/A)</f>
        <v>#N/A</v>
      </c>
      <c r="AD670" s="33"/>
      <c r="AE670" s="40" t="e">
        <f>IFERROR(IF(ISNA(Z670),#N/A,IF(I670=0,0,_xlfn.STDEV.P($Z670:Z670)/I670*100)),#N/A)</f>
        <v>#N/A</v>
      </c>
      <c r="AF670" s="40" t="e">
        <f>IFERROR(IF(ISNA(AA670),#N/A,IF(J670=0,0,_xlfn.STDEV.P($Z670:AA670)/J670*100)),#N/A)</f>
        <v>#N/A</v>
      </c>
      <c r="AG670" s="40" t="e">
        <f>IFERROR(IF(ISNA(AB670),#N/A,IF(K670=0,0,_xlfn.STDEV.P($Z670:AB670)/K670*100)),#N/A)</f>
        <v>#N/A</v>
      </c>
      <c r="AH670" s="40" t="e">
        <f>IFERROR(IF(ISNA(AC670),#N/A,IF(L670=0,0,_xlfn.STDEV.P($Z670:AC670)/L670*100)),#N/A)</f>
        <v>#N/A</v>
      </c>
      <c r="AI670" s="40"/>
    </row>
    <row r="671" spans="1:35" x14ac:dyDescent="0.35">
      <c r="A671">
        <f t="shared" si="743"/>
        <v>65</v>
      </c>
      <c r="B671" s="35">
        <f t="array" ref="B671">IF(B670=0,0,MIN(IF(INDEX(DATOS,0,$N$2)=$U671,IF(ISNUMBER(INDEX(DATOS,0,$C671)),IF(INDEX(DATOS,0,$L$2)=0,IF(INDEX(DATOS,0,$M$2)=1,IF(ISNA(MATCH(INDEX(DATOS,0,$O$2),IF($E$7:E670=E671,$D$7:D670),0)),INDEX(DATOS,0,$K$2))))))))</f>
        <v>0</v>
      </c>
      <c r="C671" s="32">
        <f t="shared" si="744"/>
        <v>20</v>
      </c>
      <c r="D671" s="34" t="str">
        <f>IF($B671=0,"--",INDEX(DATOS,$B671,O$2))</f>
        <v>--</v>
      </c>
      <c r="E671" s="64" t="s">
        <v>1</v>
      </c>
      <c r="F671" s="36" t="str">
        <f t="shared" si="765"/>
        <v>--</v>
      </c>
      <c r="G671" s="109" t="e">
        <f>VLOOKUP($D671,LOC_UNICOS,G$2,0)</f>
        <v>#N/A</v>
      </c>
      <c r="H671" s="109" t="e">
        <f>VLOOKUP($D671,LOC_UNICOS,H$2,0)</f>
        <v>#N/A</v>
      </c>
      <c r="I671" s="38">
        <f t="array" ref="I671">IF($B671=0,-999,IF(COUNTIFS($Z671:Z671,#N/A)&gt;0,-999,AVERAGE($Z671:Z671)))</f>
        <v>-999</v>
      </c>
      <c r="J671" s="38">
        <f t="array" ref="J671">IF($B671=0,-999,IF(COUNTIFS($Z671:AA671,#N/A)&gt;0,-999,AVERAGE($Z671:AA671)))</f>
        <v>-999</v>
      </c>
      <c r="K671" s="38">
        <f t="array" ref="K671">IF($B671=0,-999,IF(COUNTIFS($Z671:AB671,#N/A)&gt;0,-999,AVERAGE($Z671:AB671)))</f>
        <v>-999</v>
      </c>
      <c r="L671" s="38">
        <f t="array" ref="L671">IF($B671=0,-999,IF(COUNTIFS($Z671:AC671,#N/A)&gt;0,-999,AVERAGE($Z671:AC671)))</f>
        <v>-999</v>
      </c>
      <c r="M671" s="38">
        <f t="shared" si="739"/>
        <v>-999</v>
      </c>
      <c r="N671" s="38">
        <f t="shared" si="794"/>
        <v>-999</v>
      </c>
      <c r="O671" s="38">
        <f t="shared" si="795"/>
        <v>-999</v>
      </c>
      <c r="P671" s="38">
        <f t="shared" si="796"/>
        <v>-999</v>
      </c>
      <c r="Q671" s="37">
        <f t="shared" si="740"/>
        <v>0</v>
      </c>
      <c r="R671" s="37">
        <f t="shared" si="784"/>
        <v>0</v>
      </c>
      <c r="S671" s="37">
        <f t="shared" si="785"/>
        <v>0</v>
      </c>
      <c r="T671" s="37">
        <f t="shared" si="786"/>
        <v>0</v>
      </c>
      <c r="U671" s="37">
        <f t="shared" si="741"/>
        <v>2018</v>
      </c>
      <c r="V671" s="37">
        <f t="shared" ref="V671:X671" si="814">U671-1</f>
        <v>2017</v>
      </c>
      <c r="W671" s="37">
        <f t="shared" si="814"/>
        <v>2016</v>
      </c>
      <c r="X671" s="37">
        <f t="shared" si="814"/>
        <v>2015</v>
      </c>
      <c r="Y671" s="39"/>
      <c r="Z671" s="62" t="e">
        <f>IFERROR(IF($B671=0,#N/A,AVERAGEIFS(INDEX(DATOS,0,$C671),INDEX(DATOS,0,$C671),"&lt;&gt;#N/D",INDEX(DATOS,0,$L$2),0,INDEX(DATOS,0,$M$2),1,INDEX(DATOS,0,$N$2),U671,INDEX(DATOS,0,$O$2),$D671)),#N/A)</f>
        <v>#N/A</v>
      </c>
      <c r="AA671" s="62" t="e">
        <f>IFERROR(IF($B671=0,#N/A,AVERAGEIFS(INDEX(DATOS,0,$C671),INDEX(DATOS,0,$C671),"&lt;&gt;#N/D",INDEX(DATOS,0,$L$2),0,INDEX(DATOS,0,$M$2),1,INDEX(DATOS,0,$N$2),V671,INDEX(DATOS,0,$O$2),$D671)),#N/A)</f>
        <v>#N/A</v>
      </c>
      <c r="AB671" s="62" t="e">
        <f>IFERROR(IF($B671=0,#N/A,AVERAGEIFS(INDEX(DATOS,0,$C671),INDEX(DATOS,0,$C671),"&lt;&gt;#N/D",INDEX(DATOS,0,$L$2),0,INDEX(DATOS,0,$M$2),1,INDEX(DATOS,0,$N$2),W671,INDEX(DATOS,0,$O$2),$D671)),#N/A)</f>
        <v>#N/A</v>
      </c>
      <c r="AC671" s="62" t="e">
        <f>IFERROR(IF($B671=0,#N/A,AVERAGEIFS(INDEX(DATOS,0,$C671),INDEX(DATOS,0,$C671),"&lt;&gt;#N/D",INDEX(DATOS,0,$L$2),0,INDEX(DATOS,0,$M$2),1,INDEX(DATOS,0,$N$2),X671,INDEX(DATOS,0,$O$2),$D671)),#N/A)</f>
        <v>#N/A</v>
      </c>
      <c r="AD671" s="33"/>
      <c r="AE671" s="40" t="e">
        <f>IFERROR(IF(ISNA(Z671),#N/A,IF(I671=0,0,_xlfn.STDEV.P($Z671:Z671)/I671*100)),#N/A)</f>
        <v>#N/A</v>
      </c>
      <c r="AF671" s="40" t="e">
        <f>IFERROR(IF(ISNA(AA671),#N/A,IF(J671=0,0,_xlfn.STDEV.P($Z671:AA671)/J671*100)),#N/A)</f>
        <v>#N/A</v>
      </c>
      <c r="AG671" s="40" t="e">
        <f>IFERROR(IF(ISNA(AB671),#N/A,IF(K671=0,0,_xlfn.STDEV.P($Z671:AB671)/K671*100)),#N/A)</f>
        <v>#N/A</v>
      </c>
      <c r="AH671" s="40" t="e">
        <f>IFERROR(IF(ISNA(AC671),#N/A,IF(L671=0,0,_xlfn.STDEV.P($Z671:AC671)/L671*100)),#N/A)</f>
        <v>#N/A</v>
      </c>
      <c r="AI671" s="40"/>
    </row>
    <row r="672" spans="1:35" x14ac:dyDescent="0.35">
      <c r="A672">
        <f t="shared" si="743"/>
        <v>66</v>
      </c>
      <c r="B672" s="35">
        <f t="array" ref="B672">IF(B671=0,0,MIN(IF(INDEX(DATOS,0,$N$2)=$U672,IF(ISNUMBER(INDEX(DATOS,0,$C672)),IF(INDEX(DATOS,0,$L$2)=0,IF(INDEX(DATOS,0,$M$2)=1,IF(ISNA(MATCH(INDEX(DATOS,0,$O$2),IF($E$7:E671=E672,$D$7:D671),0)),INDEX(DATOS,0,$K$2))))))))</f>
        <v>0</v>
      </c>
      <c r="C672" s="32">
        <f t="shared" si="744"/>
        <v>20</v>
      </c>
      <c r="D672" s="34" t="str">
        <f>IF($B672=0,"--",INDEX(DATOS,$B672,O$2))</f>
        <v>--</v>
      </c>
      <c r="E672" s="64" t="s">
        <v>1</v>
      </c>
      <c r="F672" s="36" t="str">
        <f t="shared" si="765"/>
        <v>--</v>
      </c>
      <c r="G672" s="109" t="e">
        <f>VLOOKUP($D672,LOC_UNICOS,G$2,0)</f>
        <v>#N/A</v>
      </c>
      <c r="H672" s="109" t="e">
        <f>VLOOKUP($D672,LOC_UNICOS,H$2,0)</f>
        <v>#N/A</v>
      </c>
      <c r="I672" s="38">
        <f t="array" ref="I672">IF($B672=0,-999,IF(COUNTIFS($Z672:Z672,#N/A)&gt;0,-999,AVERAGE($Z672:Z672)))</f>
        <v>-999</v>
      </c>
      <c r="J672" s="38">
        <f t="array" ref="J672">IF($B672=0,-999,IF(COUNTIFS($Z672:AA672,#N/A)&gt;0,-999,AVERAGE($Z672:AA672)))</f>
        <v>-999</v>
      </c>
      <c r="K672" s="38">
        <f t="array" ref="K672">IF($B672=0,-999,IF(COUNTIFS($Z672:AB672,#N/A)&gt;0,-999,AVERAGE($Z672:AB672)))</f>
        <v>-999</v>
      </c>
      <c r="L672" s="38">
        <f t="array" ref="L672">IF($B672=0,-999,IF(COUNTIFS($Z672:AC672,#N/A)&gt;0,-999,AVERAGE($Z672:AC672)))</f>
        <v>-999</v>
      </c>
      <c r="M672" s="38">
        <f t="shared" ref="M672:M706" si="815">IFERROR(AE672,-999)</f>
        <v>-999</v>
      </c>
      <c r="N672" s="38">
        <f t="shared" si="794"/>
        <v>-999</v>
      </c>
      <c r="O672" s="38">
        <f t="shared" si="795"/>
        <v>-999</v>
      </c>
      <c r="P672" s="38">
        <f t="shared" si="796"/>
        <v>-999</v>
      </c>
      <c r="Q672" s="37">
        <f t="shared" ref="Q672:Q735" si="816">IF($B672=0,0,IF(I672=-999,0,IF($D672="--",0,1)))</f>
        <v>0</v>
      </c>
      <c r="R672" s="37">
        <f t="shared" si="784"/>
        <v>0</v>
      </c>
      <c r="S672" s="37">
        <f t="shared" si="785"/>
        <v>0</v>
      </c>
      <c r="T672" s="37">
        <f t="shared" si="786"/>
        <v>0</v>
      </c>
      <c r="U672" s="37">
        <f t="shared" ref="U672:U735" si="817">$B$1</f>
        <v>2018</v>
      </c>
      <c r="V672" s="37">
        <f t="shared" ref="V672:X672" si="818">U672-1</f>
        <v>2017</v>
      </c>
      <c r="W672" s="37">
        <f t="shared" si="818"/>
        <v>2016</v>
      </c>
      <c r="X672" s="37">
        <f t="shared" si="818"/>
        <v>2015</v>
      </c>
      <c r="Y672" s="39"/>
      <c r="Z672" s="62" t="e">
        <f>IFERROR(IF($B672=0,#N/A,AVERAGEIFS(INDEX(DATOS,0,$C672),INDEX(DATOS,0,$C672),"&lt;&gt;#N/D",INDEX(DATOS,0,$L$2),0,INDEX(DATOS,0,$M$2),1,INDEX(DATOS,0,$N$2),U672,INDEX(DATOS,0,$O$2),$D672)),#N/A)</f>
        <v>#N/A</v>
      </c>
      <c r="AA672" s="62" t="e">
        <f>IFERROR(IF($B672=0,#N/A,AVERAGEIFS(INDEX(DATOS,0,$C672),INDEX(DATOS,0,$C672),"&lt;&gt;#N/D",INDEX(DATOS,0,$L$2),0,INDEX(DATOS,0,$M$2),1,INDEX(DATOS,0,$N$2),V672,INDEX(DATOS,0,$O$2),$D672)),#N/A)</f>
        <v>#N/A</v>
      </c>
      <c r="AB672" s="62" t="e">
        <f>IFERROR(IF($B672=0,#N/A,AVERAGEIFS(INDEX(DATOS,0,$C672),INDEX(DATOS,0,$C672),"&lt;&gt;#N/D",INDEX(DATOS,0,$L$2),0,INDEX(DATOS,0,$M$2),1,INDEX(DATOS,0,$N$2),W672,INDEX(DATOS,0,$O$2),$D672)),#N/A)</f>
        <v>#N/A</v>
      </c>
      <c r="AC672" s="62" t="e">
        <f>IFERROR(IF($B672=0,#N/A,AVERAGEIFS(INDEX(DATOS,0,$C672),INDEX(DATOS,0,$C672),"&lt;&gt;#N/D",INDEX(DATOS,0,$L$2),0,INDEX(DATOS,0,$M$2),1,INDEX(DATOS,0,$N$2),X672,INDEX(DATOS,0,$O$2),$D672)),#N/A)</f>
        <v>#N/A</v>
      </c>
      <c r="AD672" s="33"/>
      <c r="AE672" s="40" t="e">
        <f>IFERROR(IF(ISNA(Z672),#N/A,IF(I672=0,0,_xlfn.STDEV.P($Z672:Z672)/I672*100)),#N/A)</f>
        <v>#N/A</v>
      </c>
      <c r="AF672" s="40" t="e">
        <f>IFERROR(IF(ISNA(AA672),#N/A,IF(J672=0,0,_xlfn.STDEV.P($Z672:AA672)/J672*100)),#N/A)</f>
        <v>#N/A</v>
      </c>
      <c r="AG672" s="40" t="e">
        <f>IFERROR(IF(ISNA(AB672),#N/A,IF(K672=0,0,_xlfn.STDEV.P($Z672:AB672)/K672*100)),#N/A)</f>
        <v>#N/A</v>
      </c>
      <c r="AH672" s="40" t="e">
        <f>IFERROR(IF(ISNA(AC672),#N/A,IF(L672=0,0,_xlfn.STDEV.P($Z672:AC672)/L672*100)),#N/A)</f>
        <v>#N/A</v>
      </c>
      <c r="AI672" s="40"/>
    </row>
    <row r="673" spans="1:35" x14ac:dyDescent="0.35">
      <c r="A673">
        <f t="shared" ref="A673:A736" si="819">A672+1</f>
        <v>67</v>
      </c>
      <c r="B673" s="35">
        <f t="array" ref="B673">IF(B672=0,0,MIN(IF(INDEX(DATOS,0,$N$2)=$U673,IF(ISNUMBER(INDEX(DATOS,0,$C673)),IF(INDEX(DATOS,0,$L$2)=0,IF(INDEX(DATOS,0,$M$2)=1,IF(ISNA(MATCH(INDEX(DATOS,0,$O$2),IF($E$7:E672=E673,$D$7:D672),0)),INDEX(DATOS,0,$K$2))))))))</f>
        <v>0</v>
      </c>
      <c r="C673" s="32">
        <f t="shared" ref="C673:C736" si="820">MATCH(E673,INDEX(DATOS,1,),0)</f>
        <v>20</v>
      </c>
      <c r="D673" s="34" t="str">
        <f>IF($B673=0,"--",INDEX(DATOS,$B673,O$2))</f>
        <v>--</v>
      </c>
      <c r="E673" s="64" t="s">
        <v>1</v>
      </c>
      <c r="F673" s="36" t="str">
        <f t="shared" si="765"/>
        <v>--</v>
      </c>
      <c r="G673" s="109" t="e">
        <f>VLOOKUP($D673,LOC_UNICOS,G$2,0)</f>
        <v>#N/A</v>
      </c>
      <c r="H673" s="109" t="e">
        <f>VLOOKUP($D673,LOC_UNICOS,H$2,0)</f>
        <v>#N/A</v>
      </c>
      <c r="I673" s="38">
        <f t="array" ref="I673">IF($B673=0,-999,IF(COUNTIFS($Z673:Z673,#N/A)&gt;0,-999,AVERAGE($Z673:Z673)))</f>
        <v>-999</v>
      </c>
      <c r="J673" s="38">
        <f t="array" ref="J673">IF($B673=0,-999,IF(COUNTIFS($Z673:AA673,#N/A)&gt;0,-999,AVERAGE($Z673:AA673)))</f>
        <v>-999</v>
      </c>
      <c r="K673" s="38">
        <f t="array" ref="K673">IF($B673=0,-999,IF(COUNTIFS($Z673:AB673,#N/A)&gt;0,-999,AVERAGE($Z673:AB673)))</f>
        <v>-999</v>
      </c>
      <c r="L673" s="38">
        <f t="array" ref="L673">IF($B673=0,-999,IF(COUNTIFS($Z673:AC673,#N/A)&gt;0,-999,AVERAGE($Z673:AC673)))</f>
        <v>-999</v>
      </c>
      <c r="M673" s="38">
        <f t="shared" si="815"/>
        <v>-999</v>
      </c>
      <c r="N673" s="38">
        <f t="shared" si="794"/>
        <v>-999</v>
      </c>
      <c r="O673" s="38">
        <f t="shared" si="795"/>
        <v>-999</v>
      </c>
      <c r="P673" s="38">
        <f t="shared" si="796"/>
        <v>-999</v>
      </c>
      <c r="Q673" s="37">
        <f t="shared" si="816"/>
        <v>0</v>
      </c>
      <c r="R673" s="37">
        <f t="shared" si="784"/>
        <v>0</v>
      </c>
      <c r="S673" s="37">
        <f t="shared" si="785"/>
        <v>0</v>
      </c>
      <c r="T673" s="37">
        <f t="shared" si="786"/>
        <v>0</v>
      </c>
      <c r="U673" s="37">
        <f t="shared" si="817"/>
        <v>2018</v>
      </c>
      <c r="V673" s="37">
        <f t="shared" ref="V673:X673" si="821">U673-1</f>
        <v>2017</v>
      </c>
      <c r="W673" s="37">
        <f t="shared" si="821"/>
        <v>2016</v>
      </c>
      <c r="X673" s="37">
        <f t="shared" si="821"/>
        <v>2015</v>
      </c>
      <c r="Y673" s="39"/>
      <c r="Z673" s="62" t="e">
        <f>IFERROR(IF($B673=0,#N/A,AVERAGEIFS(INDEX(DATOS,0,$C673),INDEX(DATOS,0,$C673),"&lt;&gt;#N/D",INDEX(DATOS,0,$L$2),0,INDEX(DATOS,0,$M$2),1,INDEX(DATOS,0,$N$2),U673,INDEX(DATOS,0,$O$2),$D673)),#N/A)</f>
        <v>#N/A</v>
      </c>
      <c r="AA673" s="62" t="e">
        <f>IFERROR(IF($B673=0,#N/A,AVERAGEIFS(INDEX(DATOS,0,$C673),INDEX(DATOS,0,$C673),"&lt;&gt;#N/D",INDEX(DATOS,0,$L$2),0,INDEX(DATOS,0,$M$2),1,INDEX(DATOS,0,$N$2),V673,INDEX(DATOS,0,$O$2),$D673)),#N/A)</f>
        <v>#N/A</v>
      </c>
      <c r="AB673" s="62" t="e">
        <f>IFERROR(IF($B673=0,#N/A,AVERAGEIFS(INDEX(DATOS,0,$C673),INDEX(DATOS,0,$C673),"&lt;&gt;#N/D",INDEX(DATOS,0,$L$2),0,INDEX(DATOS,0,$M$2),1,INDEX(DATOS,0,$N$2),W673,INDEX(DATOS,0,$O$2),$D673)),#N/A)</f>
        <v>#N/A</v>
      </c>
      <c r="AC673" s="62" t="e">
        <f>IFERROR(IF($B673=0,#N/A,AVERAGEIFS(INDEX(DATOS,0,$C673),INDEX(DATOS,0,$C673),"&lt;&gt;#N/D",INDEX(DATOS,0,$L$2),0,INDEX(DATOS,0,$M$2),1,INDEX(DATOS,0,$N$2),X673,INDEX(DATOS,0,$O$2),$D673)),#N/A)</f>
        <v>#N/A</v>
      </c>
      <c r="AD673" s="33"/>
      <c r="AE673" s="40" t="e">
        <f>IFERROR(IF(ISNA(Z673),#N/A,IF(I673=0,0,_xlfn.STDEV.P($Z673:Z673)/I673*100)),#N/A)</f>
        <v>#N/A</v>
      </c>
      <c r="AF673" s="40" t="e">
        <f>IFERROR(IF(ISNA(AA673),#N/A,IF(J673=0,0,_xlfn.STDEV.P($Z673:AA673)/J673*100)),#N/A)</f>
        <v>#N/A</v>
      </c>
      <c r="AG673" s="40" t="e">
        <f>IFERROR(IF(ISNA(AB673),#N/A,IF(K673=0,0,_xlfn.STDEV.P($Z673:AB673)/K673*100)),#N/A)</f>
        <v>#N/A</v>
      </c>
      <c r="AH673" s="40" t="e">
        <f>IFERROR(IF(ISNA(AC673),#N/A,IF(L673=0,0,_xlfn.STDEV.P($Z673:AC673)/L673*100)),#N/A)</f>
        <v>#N/A</v>
      </c>
      <c r="AI673" s="40"/>
    </row>
    <row r="674" spans="1:35" x14ac:dyDescent="0.35">
      <c r="A674">
        <f t="shared" si="819"/>
        <v>68</v>
      </c>
      <c r="B674" s="35">
        <f t="array" ref="B674">IF(B673=0,0,MIN(IF(INDEX(DATOS,0,$N$2)=$U674,IF(ISNUMBER(INDEX(DATOS,0,$C674)),IF(INDEX(DATOS,0,$L$2)=0,IF(INDEX(DATOS,0,$M$2)=1,IF(ISNA(MATCH(INDEX(DATOS,0,$O$2),IF($E$7:E673=E674,$D$7:D673),0)),INDEX(DATOS,0,$K$2))))))))</f>
        <v>0</v>
      </c>
      <c r="C674" s="32">
        <f t="shared" si="820"/>
        <v>20</v>
      </c>
      <c r="D674" s="34" t="str">
        <f>IF($B674=0,"--",INDEX(DATOS,$B674,O$2))</f>
        <v>--</v>
      </c>
      <c r="E674" s="64" t="s">
        <v>1</v>
      </c>
      <c r="F674" s="36" t="str">
        <f t="shared" si="765"/>
        <v>--</v>
      </c>
      <c r="G674" s="109" t="e">
        <f>VLOOKUP($D674,LOC_UNICOS,G$2,0)</f>
        <v>#N/A</v>
      </c>
      <c r="H674" s="109" t="e">
        <f>VLOOKUP($D674,LOC_UNICOS,H$2,0)</f>
        <v>#N/A</v>
      </c>
      <c r="I674" s="38">
        <f t="array" ref="I674">IF($B674=0,-999,IF(COUNTIFS($Z674:Z674,#N/A)&gt;0,-999,AVERAGE($Z674:Z674)))</f>
        <v>-999</v>
      </c>
      <c r="J674" s="38">
        <f t="array" ref="J674">IF($B674=0,-999,IF(COUNTIFS($Z674:AA674,#N/A)&gt;0,-999,AVERAGE($Z674:AA674)))</f>
        <v>-999</v>
      </c>
      <c r="K674" s="38">
        <f t="array" ref="K674">IF($B674=0,-999,IF(COUNTIFS($Z674:AB674,#N/A)&gt;0,-999,AVERAGE($Z674:AB674)))</f>
        <v>-999</v>
      </c>
      <c r="L674" s="38">
        <f t="array" ref="L674">IF($B674=0,-999,IF(COUNTIFS($Z674:AC674,#N/A)&gt;0,-999,AVERAGE($Z674:AC674)))</f>
        <v>-999</v>
      </c>
      <c r="M674" s="38">
        <f t="shared" si="815"/>
        <v>-999</v>
      </c>
      <c r="N674" s="38">
        <f t="shared" si="794"/>
        <v>-999</v>
      </c>
      <c r="O674" s="38">
        <f t="shared" si="795"/>
        <v>-999</v>
      </c>
      <c r="P674" s="38">
        <f t="shared" si="796"/>
        <v>-999</v>
      </c>
      <c r="Q674" s="37">
        <f t="shared" si="816"/>
        <v>0</v>
      </c>
      <c r="R674" s="37">
        <f t="shared" si="784"/>
        <v>0</v>
      </c>
      <c r="S674" s="37">
        <f t="shared" si="785"/>
        <v>0</v>
      </c>
      <c r="T674" s="37">
        <f t="shared" si="786"/>
        <v>0</v>
      </c>
      <c r="U674" s="37">
        <f t="shared" si="817"/>
        <v>2018</v>
      </c>
      <c r="V674" s="37">
        <f t="shared" ref="V674:X674" si="822">U674-1</f>
        <v>2017</v>
      </c>
      <c r="W674" s="37">
        <f t="shared" si="822"/>
        <v>2016</v>
      </c>
      <c r="X674" s="37">
        <f t="shared" si="822"/>
        <v>2015</v>
      </c>
      <c r="Y674" s="39"/>
      <c r="Z674" s="62" t="e">
        <f>IFERROR(IF($B674=0,#N/A,AVERAGEIFS(INDEX(DATOS,0,$C674),INDEX(DATOS,0,$C674),"&lt;&gt;#N/D",INDEX(DATOS,0,$L$2),0,INDEX(DATOS,0,$M$2),1,INDEX(DATOS,0,$N$2),U674,INDEX(DATOS,0,$O$2),$D674)),#N/A)</f>
        <v>#N/A</v>
      </c>
      <c r="AA674" s="62" t="e">
        <f>IFERROR(IF($B674=0,#N/A,AVERAGEIFS(INDEX(DATOS,0,$C674),INDEX(DATOS,0,$C674),"&lt;&gt;#N/D",INDEX(DATOS,0,$L$2),0,INDEX(DATOS,0,$M$2),1,INDEX(DATOS,0,$N$2),V674,INDEX(DATOS,0,$O$2),$D674)),#N/A)</f>
        <v>#N/A</v>
      </c>
      <c r="AB674" s="62" t="e">
        <f>IFERROR(IF($B674=0,#N/A,AVERAGEIFS(INDEX(DATOS,0,$C674),INDEX(DATOS,0,$C674),"&lt;&gt;#N/D",INDEX(DATOS,0,$L$2),0,INDEX(DATOS,0,$M$2),1,INDEX(DATOS,0,$N$2),W674,INDEX(DATOS,0,$O$2),$D674)),#N/A)</f>
        <v>#N/A</v>
      </c>
      <c r="AC674" s="62" t="e">
        <f>IFERROR(IF($B674=0,#N/A,AVERAGEIFS(INDEX(DATOS,0,$C674),INDEX(DATOS,0,$C674),"&lt;&gt;#N/D",INDEX(DATOS,0,$L$2),0,INDEX(DATOS,0,$M$2),1,INDEX(DATOS,0,$N$2),X674,INDEX(DATOS,0,$O$2),$D674)),#N/A)</f>
        <v>#N/A</v>
      </c>
      <c r="AD674" s="33"/>
      <c r="AE674" s="40" t="e">
        <f>IFERROR(IF(ISNA(Z674),#N/A,IF(I674=0,0,_xlfn.STDEV.P($Z674:Z674)/I674*100)),#N/A)</f>
        <v>#N/A</v>
      </c>
      <c r="AF674" s="40" t="e">
        <f>IFERROR(IF(ISNA(AA674),#N/A,IF(J674=0,0,_xlfn.STDEV.P($Z674:AA674)/J674*100)),#N/A)</f>
        <v>#N/A</v>
      </c>
      <c r="AG674" s="40" t="e">
        <f>IFERROR(IF(ISNA(AB674),#N/A,IF(K674=0,0,_xlfn.STDEV.P($Z674:AB674)/K674*100)),#N/A)</f>
        <v>#N/A</v>
      </c>
      <c r="AH674" s="40" t="e">
        <f>IFERROR(IF(ISNA(AC674),#N/A,IF(L674=0,0,_xlfn.STDEV.P($Z674:AC674)/L674*100)),#N/A)</f>
        <v>#N/A</v>
      </c>
      <c r="AI674" s="40"/>
    </row>
    <row r="675" spans="1:35" x14ac:dyDescent="0.35">
      <c r="A675">
        <f t="shared" si="819"/>
        <v>69</v>
      </c>
      <c r="B675" s="35">
        <f t="array" ref="B675">IF(B674=0,0,MIN(IF(INDEX(DATOS,0,$N$2)=$U675,IF(ISNUMBER(INDEX(DATOS,0,$C675)),IF(INDEX(DATOS,0,$L$2)=0,IF(INDEX(DATOS,0,$M$2)=1,IF(ISNA(MATCH(INDEX(DATOS,0,$O$2),IF($E$7:E674=E675,$D$7:D674),0)),INDEX(DATOS,0,$K$2))))))))</f>
        <v>0</v>
      </c>
      <c r="C675" s="32">
        <f t="shared" si="820"/>
        <v>20</v>
      </c>
      <c r="D675" s="34" t="str">
        <f>IF($B675=0,"--",INDEX(DATOS,$B675,O$2))</f>
        <v>--</v>
      </c>
      <c r="E675" s="64" t="s">
        <v>1</v>
      </c>
      <c r="F675" s="36" t="str">
        <f t="shared" si="765"/>
        <v>--</v>
      </c>
      <c r="G675" s="109" t="e">
        <f>VLOOKUP($D675,LOC_UNICOS,G$2,0)</f>
        <v>#N/A</v>
      </c>
      <c r="H675" s="109" t="e">
        <f>VLOOKUP($D675,LOC_UNICOS,H$2,0)</f>
        <v>#N/A</v>
      </c>
      <c r="I675" s="38">
        <f t="array" ref="I675">IF($B675=0,-999,IF(COUNTIFS($Z675:Z675,#N/A)&gt;0,-999,AVERAGE($Z675:Z675)))</f>
        <v>-999</v>
      </c>
      <c r="J675" s="38">
        <f t="array" ref="J675">IF($B675=0,-999,IF(COUNTIFS($Z675:AA675,#N/A)&gt;0,-999,AVERAGE($Z675:AA675)))</f>
        <v>-999</v>
      </c>
      <c r="K675" s="38">
        <f t="array" ref="K675">IF($B675=0,-999,IF(COUNTIFS($Z675:AB675,#N/A)&gt;0,-999,AVERAGE($Z675:AB675)))</f>
        <v>-999</v>
      </c>
      <c r="L675" s="38">
        <f t="array" ref="L675">IF($B675=0,-999,IF(COUNTIFS($Z675:AC675,#N/A)&gt;0,-999,AVERAGE($Z675:AC675)))</f>
        <v>-999</v>
      </c>
      <c r="M675" s="38">
        <f t="shared" si="815"/>
        <v>-999</v>
      </c>
      <c r="N675" s="38">
        <f t="shared" si="794"/>
        <v>-999</v>
      </c>
      <c r="O675" s="38">
        <f t="shared" si="795"/>
        <v>-999</v>
      </c>
      <c r="P675" s="38">
        <f t="shared" si="796"/>
        <v>-999</v>
      </c>
      <c r="Q675" s="37">
        <f t="shared" si="816"/>
        <v>0</v>
      </c>
      <c r="R675" s="37">
        <f t="shared" si="784"/>
        <v>0</v>
      </c>
      <c r="S675" s="37">
        <f t="shared" si="785"/>
        <v>0</v>
      </c>
      <c r="T675" s="37">
        <f t="shared" si="786"/>
        <v>0</v>
      </c>
      <c r="U675" s="37">
        <f t="shared" si="817"/>
        <v>2018</v>
      </c>
      <c r="V675" s="37">
        <f t="shared" ref="V675:X675" si="823">U675-1</f>
        <v>2017</v>
      </c>
      <c r="W675" s="37">
        <f t="shared" si="823"/>
        <v>2016</v>
      </c>
      <c r="X675" s="37">
        <f t="shared" si="823"/>
        <v>2015</v>
      </c>
      <c r="Y675" s="39"/>
      <c r="Z675" s="62" t="e">
        <f>IFERROR(IF($B675=0,#N/A,AVERAGEIFS(INDEX(DATOS,0,$C675),INDEX(DATOS,0,$C675),"&lt;&gt;#N/D",INDEX(DATOS,0,$L$2),0,INDEX(DATOS,0,$M$2),1,INDEX(DATOS,0,$N$2),U675,INDEX(DATOS,0,$O$2),$D675)),#N/A)</f>
        <v>#N/A</v>
      </c>
      <c r="AA675" s="62" t="e">
        <f>IFERROR(IF($B675=0,#N/A,AVERAGEIFS(INDEX(DATOS,0,$C675),INDEX(DATOS,0,$C675),"&lt;&gt;#N/D",INDEX(DATOS,0,$L$2),0,INDEX(DATOS,0,$M$2),1,INDEX(DATOS,0,$N$2),V675,INDEX(DATOS,0,$O$2),$D675)),#N/A)</f>
        <v>#N/A</v>
      </c>
      <c r="AB675" s="62" t="e">
        <f>IFERROR(IF($B675=0,#N/A,AVERAGEIFS(INDEX(DATOS,0,$C675),INDEX(DATOS,0,$C675),"&lt;&gt;#N/D",INDEX(DATOS,0,$L$2),0,INDEX(DATOS,0,$M$2),1,INDEX(DATOS,0,$N$2),W675,INDEX(DATOS,0,$O$2),$D675)),#N/A)</f>
        <v>#N/A</v>
      </c>
      <c r="AC675" s="62" t="e">
        <f>IFERROR(IF($B675=0,#N/A,AVERAGEIFS(INDEX(DATOS,0,$C675),INDEX(DATOS,0,$C675),"&lt;&gt;#N/D",INDEX(DATOS,0,$L$2),0,INDEX(DATOS,0,$M$2),1,INDEX(DATOS,0,$N$2),X675,INDEX(DATOS,0,$O$2),$D675)),#N/A)</f>
        <v>#N/A</v>
      </c>
      <c r="AD675" s="33"/>
      <c r="AE675" s="40" t="e">
        <f>IFERROR(IF(ISNA(Z675),#N/A,IF(I675=0,0,_xlfn.STDEV.P($Z675:Z675)/I675*100)),#N/A)</f>
        <v>#N/A</v>
      </c>
      <c r="AF675" s="40" t="e">
        <f>IFERROR(IF(ISNA(AA675),#N/A,IF(J675=0,0,_xlfn.STDEV.P($Z675:AA675)/J675*100)),#N/A)</f>
        <v>#N/A</v>
      </c>
      <c r="AG675" s="40" t="e">
        <f>IFERROR(IF(ISNA(AB675),#N/A,IF(K675=0,0,_xlfn.STDEV.P($Z675:AB675)/K675*100)),#N/A)</f>
        <v>#N/A</v>
      </c>
      <c r="AH675" s="40" t="e">
        <f>IFERROR(IF(ISNA(AC675),#N/A,IF(L675=0,0,_xlfn.STDEV.P($Z675:AC675)/L675*100)),#N/A)</f>
        <v>#N/A</v>
      </c>
      <c r="AI675" s="40"/>
    </row>
    <row r="676" spans="1:35" x14ac:dyDescent="0.35">
      <c r="A676">
        <f t="shared" si="819"/>
        <v>70</v>
      </c>
      <c r="B676" s="35">
        <f t="array" ref="B676">IF(B675=0,0,MIN(IF(INDEX(DATOS,0,$N$2)=$U676,IF(ISNUMBER(INDEX(DATOS,0,$C676)),IF(INDEX(DATOS,0,$L$2)=0,IF(INDEX(DATOS,0,$M$2)=1,IF(ISNA(MATCH(INDEX(DATOS,0,$O$2),IF($E$7:E675=E676,$D$7:D675),0)),INDEX(DATOS,0,$K$2))))))))</f>
        <v>0</v>
      </c>
      <c r="C676" s="32">
        <f t="shared" si="820"/>
        <v>20</v>
      </c>
      <c r="D676" s="34" t="str">
        <f>IF($B676=0,"--",INDEX(DATOS,$B676,O$2))</f>
        <v>--</v>
      </c>
      <c r="E676" s="64" t="s">
        <v>1</v>
      </c>
      <c r="F676" s="36" t="str">
        <f t="shared" si="765"/>
        <v>--</v>
      </c>
      <c r="G676" s="109" t="e">
        <f>VLOOKUP($D676,LOC_UNICOS,G$2,0)</f>
        <v>#N/A</v>
      </c>
      <c r="H676" s="109" t="e">
        <f>VLOOKUP($D676,LOC_UNICOS,H$2,0)</f>
        <v>#N/A</v>
      </c>
      <c r="I676" s="38">
        <f t="array" ref="I676">IF($B676=0,-999,IF(COUNTIFS($Z676:Z676,#N/A)&gt;0,-999,AVERAGE($Z676:Z676)))</f>
        <v>-999</v>
      </c>
      <c r="J676" s="38">
        <f t="array" ref="J676">IF($B676=0,-999,IF(COUNTIFS($Z676:AA676,#N/A)&gt;0,-999,AVERAGE($Z676:AA676)))</f>
        <v>-999</v>
      </c>
      <c r="K676" s="38">
        <f t="array" ref="K676">IF($B676=0,-999,IF(COUNTIFS($Z676:AB676,#N/A)&gt;0,-999,AVERAGE($Z676:AB676)))</f>
        <v>-999</v>
      </c>
      <c r="L676" s="38">
        <f t="array" ref="L676">IF($B676=0,-999,IF(COUNTIFS($Z676:AC676,#N/A)&gt;0,-999,AVERAGE($Z676:AC676)))</f>
        <v>-999</v>
      </c>
      <c r="M676" s="38">
        <f t="shared" si="815"/>
        <v>-999</v>
      </c>
      <c r="N676" s="38">
        <f t="shared" si="794"/>
        <v>-999</v>
      </c>
      <c r="O676" s="38">
        <f t="shared" si="795"/>
        <v>-999</v>
      </c>
      <c r="P676" s="38">
        <f t="shared" si="796"/>
        <v>-999</v>
      </c>
      <c r="Q676" s="37">
        <f t="shared" si="816"/>
        <v>0</v>
      </c>
      <c r="R676" s="37">
        <f t="shared" si="784"/>
        <v>0</v>
      </c>
      <c r="S676" s="37">
        <f t="shared" si="785"/>
        <v>0</v>
      </c>
      <c r="T676" s="37">
        <f t="shared" si="786"/>
        <v>0</v>
      </c>
      <c r="U676" s="37">
        <f t="shared" si="817"/>
        <v>2018</v>
      </c>
      <c r="V676" s="37">
        <f t="shared" ref="V676:X676" si="824">U676-1</f>
        <v>2017</v>
      </c>
      <c r="W676" s="37">
        <f t="shared" si="824"/>
        <v>2016</v>
      </c>
      <c r="X676" s="37">
        <f t="shared" si="824"/>
        <v>2015</v>
      </c>
      <c r="Y676" s="39"/>
      <c r="Z676" s="62" t="e">
        <f>IFERROR(IF($B676=0,#N/A,AVERAGEIFS(INDEX(DATOS,0,$C676),INDEX(DATOS,0,$C676),"&lt;&gt;#N/D",INDEX(DATOS,0,$L$2),0,INDEX(DATOS,0,$M$2),1,INDEX(DATOS,0,$N$2),U676,INDEX(DATOS,0,$O$2),$D676)),#N/A)</f>
        <v>#N/A</v>
      </c>
      <c r="AA676" s="62" t="e">
        <f>IFERROR(IF($B676=0,#N/A,AVERAGEIFS(INDEX(DATOS,0,$C676),INDEX(DATOS,0,$C676),"&lt;&gt;#N/D",INDEX(DATOS,0,$L$2),0,INDEX(DATOS,0,$M$2),1,INDEX(DATOS,0,$N$2),V676,INDEX(DATOS,0,$O$2),$D676)),#N/A)</f>
        <v>#N/A</v>
      </c>
      <c r="AB676" s="62" t="e">
        <f>IFERROR(IF($B676=0,#N/A,AVERAGEIFS(INDEX(DATOS,0,$C676),INDEX(DATOS,0,$C676),"&lt;&gt;#N/D",INDEX(DATOS,0,$L$2),0,INDEX(DATOS,0,$M$2),1,INDEX(DATOS,0,$N$2),W676,INDEX(DATOS,0,$O$2),$D676)),#N/A)</f>
        <v>#N/A</v>
      </c>
      <c r="AC676" s="62" t="e">
        <f>IFERROR(IF($B676=0,#N/A,AVERAGEIFS(INDEX(DATOS,0,$C676),INDEX(DATOS,0,$C676),"&lt;&gt;#N/D",INDEX(DATOS,0,$L$2),0,INDEX(DATOS,0,$M$2),1,INDEX(DATOS,0,$N$2),X676,INDEX(DATOS,0,$O$2),$D676)),#N/A)</f>
        <v>#N/A</v>
      </c>
      <c r="AD676" s="33"/>
      <c r="AE676" s="40" t="e">
        <f>IFERROR(IF(ISNA(Z676),#N/A,IF(I676=0,0,_xlfn.STDEV.P($Z676:Z676)/I676*100)),#N/A)</f>
        <v>#N/A</v>
      </c>
      <c r="AF676" s="40" t="e">
        <f>IFERROR(IF(ISNA(AA676),#N/A,IF(J676=0,0,_xlfn.STDEV.P($Z676:AA676)/J676*100)),#N/A)</f>
        <v>#N/A</v>
      </c>
      <c r="AG676" s="40" t="e">
        <f>IFERROR(IF(ISNA(AB676),#N/A,IF(K676=0,0,_xlfn.STDEV.P($Z676:AB676)/K676*100)),#N/A)</f>
        <v>#N/A</v>
      </c>
      <c r="AH676" s="40" t="e">
        <f>IFERROR(IF(ISNA(AC676),#N/A,IF(L676=0,0,_xlfn.STDEV.P($Z676:AC676)/L676*100)),#N/A)</f>
        <v>#N/A</v>
      </c>
      <c r="AI676" s="40"/>
    </row>
    <row r="677" spans="1:35" x14ac:dyDescent="0.35">
      <c r="A677">
        <f t="shared" si="819"/>
        <v>71</v>
      </c>
      <c r="B677" s="35">
        <f t="array" ref="B677">IF(B676=0,0,MIN(IF(INDEX(DATOS,0,$N$2)=$U677,IF(ISNUMBER(INDEX(DATOS,0,$C677)),IF(INDEX(DATOS,0,$L$2)=0,IF(INDEX(DATOS,0,$M$2)=1,IF(ISNA(MATCH(INDEX(DATOS,0,$O$2),IF($E$7:E676=E677,$D$7:D676),0)),INDEX(DATOS,0,$K$2))))))))</f>
        <v>0</v>
      </c>
      <c r="C677" s="32">
        <f t="shared" si="820"/>
        <v>20</v>
      </c>
      <c r="D677" s="34" t="str">
        <f>IF($B677=0,"--",INDEX(DATOS,$B677,O$2))</f>
        <v>--</v>
      </c>
      <c r="E677" s="64" t="s">
        <v>1</v>
      </c>
      <c r="F677" s="36" t="str">
        <f t="shared" si="765"/>
        <v>--</v>
      </c>
      <c r="G677" s="109" t="e">
        <f>VLOOKUP($D677,LOC_UNICOS,G$2,0)</f>
        <v>#N/A</v>
      </c>
      <c r="H677" s="109" t="e">
        <f>VLOOKUP($D677,LOC_UNICOS,H$2,0)</f>
        <v>#N/A</v>
      </c>
      <c r="I677" s="38">
        <f t="array" ref="I677">IF($B677=0,-999,IF(COUNTIFS($Z677:Z677,#N/A)&gt;0,-999,AVERAGE($Z677:Z677)))</f>
        <v>-999</v>
      </c>
      <c r="J677" s="38">
        <f t="array" ref="J677">IF($B677=0,-999,IF(COUNTIFS($Z677:AA677,#N/A)&gt;0,-999,AVERAGE($Z677:AA677)))</f>
        <v>-999</v>
      </c>
      <c r="K677" s="38">
        <f t="array" ref="K677">IF($B677=0,-999,IF(COUNTIFS($Z677:AB677,#N/A)&gt;0,-999,AVERAGE($Z677:AB677)))</f>
        <v>-999</v>
      </c>
      <c r="L677" s="38">
        <f t="array" ref="L677">IF($B677=0,-999,IF(COUNTIFS($Z677:AC677,#N/A)&gt;0,-999,AVERAGE($Z677:AC677)))</f>
        <v>-999</v>
      </c>
      <c r="M677" s="38">
        <f t="shared" si="815"/>
        <v>-999</v>
      </c>
      <c r="N677" s="38">
        <f t="shared" si="794"/>
        <v>-999</v>
      </c>
      <c r="O677" s="38">
        <f t="shared" si="795"/>
        <v>-999</v>
      </c>
      <c r="P677" s="38">
        <f t="shared" si="796"/>
        <v>-999</v>
      </c>
      <c r="Q677" s="37">
        <f t="shared" si="816"/>
        <v>0</v>
      </c>
      <c r="R677" s="37">
        <f t="shared" si="784"/>
        <v>0</v>
      </c>
      <c r="S677" s="37">
        <f t="shared" si="785"/>
        <v>0</v>
      </c>
      <c r="T677" s="37">
        <f t="shared" si="786"/>
        <v>0</v>
      </c>
      <c r="U677" s="37">
        <f t="shared" si="817"/>
        <v>2018</v>
      </c>
      <c r="V677" s="37">
        <f t="shared" ref="V677:X677" si="825">U677-1</f>
        <v>2017</v>
      </c>
      <c r="W677" s="37">
        <f t="shared" si="825"/>
        <v>2016</v>
      </c>
      <c r="X677" s="37">
        <f t="shared" si="825"/>
        <v>2015</v>
      </c>
      <c r="Y677" s="39"/>
      <c r="Z677" s="62" t="e">
        <f>IFERROR(IF($B677=0,#N/A,AVERAGEIFS(INDEX(DATOS,0,$C677),INDEX(DATOS,0,$C677),"&lt;&gt;#N/D",INDEX(DATOS,0,$L$2),0,INDEX(DATOS,0,$M$2),1,INDEX(DATOS,0,$N$2),U677,INDEX(DATOS,0,$O$2),$D677)),#N/A)</f>
        <v>#N/A</v>
      </c>
      <c r="AA677" s="62" t="e">
        <f>IFERROR(IF($B677=0,#N/A,AVERAGEIFS(INDEX(DATOS,0,$C677),INDEX(DATOS,0,$C677),"&lt;&gt;#N/D",INDEX(DATOS,0,$L$2),0,INDEX(DATOS,0,$M$2),1,INDEX(DATOS,0,$N$2),V677,INDEX(DATOS,0,$O$2),$D677)),#N/A)</f>
        <v>#N/A</v>
      </c>
      <c r="AB677" s="62" t="e">
        <f>IFERROR(IF($B677=0,#N/A,AVERAGEIFS(INDEX(DATOS,0,$C677),INDEX(DATOS,0,$C677),"&lt;&gt;#N/D",INDEX(DATOS,0,$L$2),0,INDEX(DATOS,0,$M$2),1,INDEX(DATOS,0,$N$2),W677,INDEX(DATOS,0,$O$2),$D677)),#N/A)</f>
        <v>#N/A</v>
      </c>
      <c r="AC677" s="62" t="e">
        <f>IFERROR(IF($B677=0,#N/A,AVERAGEIFS(INDEX(DATOS,0,$C677),INDEX(DATOS,0,$C677),"&lt;&gt;#N/D",INDEX(DATOS,0,$L$2),0,INDEX(DATOS,0,$M$2),1,INDEX(DATOS,0,$N$2),X677,INDEX(DATOS,0,$O$2),$D677)),#N/A)</f>
        <v>#N/A</v>
      </c>
      <c r="AD677" s="33"/>
      <c r="AE677" s="40" t="e">
        <f>IFERROR(IF(ISNA(Z677),#N/A,IF(I677=0,0,_xlfn.STDEV.P($Z677:Z677)/I677*100)),#N/A)</f>
        <v>#N/A</v>
      </c>
      <c r="AF677" s="40" t="e">
        <f>IFERROR(IF(ISNA(AA677),#N/A,IF(J677=0,0,_xlfn.STDEV.P($Z677:AA677)/J677*100)),#N/A)</f>
        <v>#N/A</v>
      </c>
      <c r="AG677" s="40" t="e">
        <f>IFERROR(IF(ISNA(AB677),#N/A,IF(K677=0,0,_xlfn.STDEV.P($Z677:AB677)/K677*100)),#N/A)</f>
        <v>#N/A</v>
      </c>
      <c r="AH677" s="40" t="e">
        <f>IFERROR(IF(ISNA(AC677),#N/A,IF(L677=0,0,_xlfn.STDEV.P($Z677:AC677)/L677*100)),#N/A)</f>
        <v>#N/A</v>
      </c>
      <c r="AI677" s="40"/>
    </row>
    <row r="678" spans="1:35" x14ac:dyDescent="0.35">
      <c r="A678">
        <f t="shared" si="819"/>
        <v>72</v>
      </c>
      <c r="B678" s="35">
        <f t="array" ref="B678">IF(B677=0,0,MIN(IF(INDEX(DATOS,0,$N$2)=$U678,IF(ISNUMBER(INDEX(DATOS,0,$C678)),IF(INDEX(DATOS,0,$L$2)=0,IF(INDEX(DATOS,0,$M$2)=1,IF(ISNA(MATCH(INDEX(DATOS,0,$O$2),IF($E$7:E677=E678,$D$7:D677),0)),INDEX(DATOS,0,$K$2))))))))</f>
        <v>0</v>
      </c>
      <c r="C678" s="32">
        <f t="shared" si="820"/>
        <v>20</v>
      </c>
      <c r="D678" s="34" t="str">
        <f>IF($B678=0,"--",INDEX(DATOS,$B678,O$2))</f>
        <v>--</v>
      </c>
      <c r="E678" s="64" t="s">
        <v>1</v>
      </c>
      <c r="F678" s="36" t="str">
        <f t="shared" si="765"/>
        <v>--</v>
      </c>
      <c r="G678" s="109" t="e">
        <f>VLOOKUP($D678,LOC_UNICOS,G$2,0)</f>
        <v>#N/A</v>
      </c>
      <c r="H678" s="109" t="e">
        <f>VLOOKUP($D678,LOC_UNICOS,H$2,0)</f>
        <v>#N/A</v>
      </c>
      <c r="I678" s="38">
        <f t="array" ref="I678">IF($B678=0,-999,IF(COUNTIFS($Z678:Z678,#N/A)&gt;0,-999,AVERAGE($Z678:Z678)))</f>
        <v>-999</v>
      </c>
      <c r="J678" s="38">
        <f t="array" ref="J678">IF($B678=0,-999,IF(COUNTIFS($Z678:AA678,#N/A)&gt;0,-999,AVERAGE($Z678:AA678)))</f>
        <v>-999</v>
      </c>
      <c r="K678" s="38">
        <f t="array" ref="K678">IF($B678=0,-999,IF(COUNTIFS($Z678:AB678,#N/A)&gt;0,-999,AVERAGE($Z678:AB678)))</f>
        <v>-999</v>
      </c>
      <c r="L678" s="38">
        <f t="array" ref="L678">IF($B678=0,-999,IF(COUNTIFS($Z678:AC678,#N/A)&gt;0,-999,AVERAGE($Z678:AC678)))</f>
        <v>-999</v>
      </c>
      <c r="M678" s="38">
        <f t="shared" si="815"/>
        <v>-999</v>
      </c>
      <c r="N678" s="38">
        <f t="shared" si="794"/>
        <v>-999</v>
      </c>
      <c r="O678" s="38">
        <f t="shared" si="795"/>
        <v>-999</v>
      </c>
      <c r="P678" s="38">
        <f t="shared" si="796"/>
        <v>-999</v>
      </c>
      <c r="Q678" s="37">
        <f t="shared" si="816"/>
        <v>0</v>
      </c>
      <c r="R678" s="37">
        <f t="shared" si="784"/>
        <v>0</v>
      </c>
      <c r="S678" s="37">
        <f t="shared" si="785"/>
        <v>0</v>
      </c>
      <c r="T678" s="37">
        <f t="shared" si="786"/>
        <v>0</v>
      </c>
      <c r="U678" s="37">
        <f t="shared" si="817"/>
        <v>2018</v>
      </c>
      <c r="V678" s="37">
        <f t="shared" ref="V678:X678" si="826">U678-1</f>
        <v>2017</v>
      </c>
      <c r="W678" s="37">
        <f t="shared" si="826"/>
        <v>2016</v>
      </c>
      <c r="X678" s="37">
        <f t="shared" si="826"/>
        <v>2015</v>
      </c>
      <c r="Y678" s="39"/>
      <c r="Z678" s="62" t="e">
        <f>IFERROR(IF($B678=0,#N/A,AVERAGEIFS(INDEX(DATOS,0,$C678),INDEX(DATOS,0,$C678),"&lt;&gt;#N/D",INDEX(DATOS,0,$L$2),0,INDEX(DATOS,0,$M$2),1,INDEX(DATOS,0,$N$2),U678,INDEX(DATOS,0,$O$2),$D678)),#N/A)</f>
        <v>#N/A</v>
      </c>
      <c r="AA678" s="62" t="e">
        <f>IFERROR(IF($B678=0,#N/A,AVERAGEIFS(INDEX(DATOS,0,$C678),INDEX(DATOS,0,$C678),"&lt;&gt;#N/D",INDEX(DATOS,0,$L$2),0,INDEX(DATOS,0,$M$2),1,INDEX(DATOS,0,$N$2),V678,INDEX(DATOS,0,$O$2),$D678)),#N/A)</f>
        <v>#N/A</v>
      </c>
      <c r="AB678" s="62" t="e">
        <f>IFERROR(IF($B678=0,#N/A,AVERAGEIFS(INDEX(DATOS,0,$C678),INDEX(DATOS,0,$C678),"&lt;&gt;#N/D",INDEX(DATOS,0,$L$2),0,INDEX(DATOS,0,$M$2),1,INDEX(DATOS,0,$N$2),W678,INDEX(DATOS,0,$O$2),$D678)),#N/A)</f>
        <v>#N/A</v>
      </c>
      <c r="AC678" s="62" t="e">
        <f>IFERROR(IF($B678=0,#N/A,AVERAGEIFS(INDEX(DATOS,0,$C678),INDEX(DATOS,0,$C678),"&lt;&gt;#N/D",INDEX(DATOS,0,$L$2),0,INDEX(DATOS,0,$M$2),1,INDEX(DATOS,0,$N$2),X678,INDEX(DATOS,0,$O$2),$D678)),#N/A)</f>
        <v>#N/A</v>
      </c>
      <c r="AD678" s="33"/>
      <c r="AE678" s="40" t="e">
        <f>IFERROR(IF(ISNA(Z678),#N/A,IF(I678=0,0,_xlfn.STDEV.P($Z678:Z678)/I678*100)),#N/A)</f>
        <v>#N/A</v>
      </c>
      <c r="AF678" s="40" t="e">
        <f>IFERROR(IF(ISNA(AA678),#N/A,IF(J678=0,0,_xlfn.STDEV.P($Z678:AA678)/J678*100)),#N/A)</f>
        <v>#N/A</v>
      </c>
      <c r="AG678" s="40" t="e">
        <f>IFERROR(IF(ISNA(AB678),#N/A,IF(K678=0,0,_xlfn.STDEV.P($Z678:AB678)/K678*100)),#N/A)</f>
        <v>#N/A</v>
      </c>
      <c r="AH678" s="40" t="e">
        <f>IFERROR(IF(ISNA(AC678),#N/A,IF(L678=0,0,_xlfn.STDEV.P($Z678:AC678)/L678*100)),#N/A)</f>
        <v>#N/A</v>
      </c>
      <c r="AI678" s="40"/>
    </row>
    <row r="679" spans="1:35" x14ac:dyDescent="0.35">
      <c r="A679">
        <f t="shared" si="819"/>
        <v>73</v>
      </c>
      <c r="B679" s="35">
        <f t="array" ref="B679">IF(B678=0,0,MIN(IF(INDEX(DATOS,0,$N$2)=$U679,IF(ISNUMBER(INDEX(DATOS,0,$C679)),IF(INDEX(DATOS,0,$L$2)=0,IF(INDEX(DATOS,0,$M$2)=1,IF(ISNA(MATCH(INDEX(DATOS,0,$O$2),IF($E$7:E678=E679,$D$7:D678),0)),INDEX(DATOS,0,$K$2))))))))</f>
        <v>0</v>
      </c>
      <c r="C679" s="32">
        <f t="shared" si="820"/>
        <v>20</v>
      </c>
      <c r="D679" s="34" t="str">
        <f>IF($B679=0,"--",INDEX(DATOS,$B679,O$2))</f>
        <v>--</v>
      </c>
      <c r="E679" s="64" t="s">
        <v>1</v>
      </c>
      <c r="F679" s="36" t="str">
        <f t="shared" si="765"/>
        <v>--</v>
      </c>
      <c r="G679" s="109" t="e">
        <f>VLOOKUP($D679,LOC_UNICOS,G$2,0)</f>
        <v>#N/A</v>
      </c>
      <c r="H679" s="109" t="e">
        <f>VLOOKUP($D679,LOC_UNICOS,H$2,0)</f>
        <v>#N/A</v>
      </c>
      <c r="I679" s="38">
        <f t="array" ref="I679">IF($B679=0,-999,IF(COUNTIFS($Z679:Z679,#N/A)&gt;0,-999,AVERAGE($Z679:Z679)))</f>
        <v>-999</v>
      </c>
      <c r="J679" s="38">
        <f t="array" ref="J679">IF($B679=0,-999,IF(COUNTIFS($Z679:AA679,#N/A)&gt;0,-999,AVERAGE($Z679:AA679)))</f>
        <v>-999</v>
      </c>
      <c r="K679" s="38">
        <f t="array" ref="K679">IF($B679=0,-999,IF(COUNTIFS($Z679:AB679,#N/A)&gt;0,-999,AVERAGE($Z679:AB679)))</f>
        <v>-999</v>
      </c>
      <c r="L679" s="38">
        <f t="array" ref="L679">IF($B679=0,-999,IF(COUNTIFS($Z679:AC679,#N/A)&gt;0,-999,AVERAGE($Z679:AC679)))</f>
        <v>-999</v>
      </c>
      <c r="M679" s="38">
        <f t="shared" si="815"/>
        <v>-999</v>
      </c>
      <c r="N679" s="38">
        <f t="shared" si="794"/>
        <v>-999</v>
      </c>
      <c r="O679" s="38">
        <f t="shared" si="795"/>
        <v>-999</v>
      </c>
      <c r="P679" s="38">
        <f t="shared" si="796"/>
        <v>-999</v>
      </c>
      <c r="Q679" s="37">
        <f t="shared" si="816"/>
        <v>0</v>
      </c>
      <c r="R679" s="37">
        <f t="shared" si="784"/>
        <v>0</v>
      </c>
      <c r="S679" s="37">
        <f t="shared" si="785"/>
        <v>0</v>
      </c>
      <c r="T679" s="37">
        <f t="shared" si="786"/>
        <v>0</v>
      </c>
      <c r="U679" s="37">
        <f t="shared" si="817"/>
        <v>2018</v>
      </c>
      <c r="V679" s="37">
        <f t="shared" ref="V679:X679" si="827">U679-1</f>
        <v>2017</v>
      </c>
      <c r="W679" s="37">
        <f t="shared" si="827"/>
        <v>2016</v>
      </c>
      <c r="X679" s="37">
        <f t="shared" si="827"/>
        <v>2015</v>
      </c>
      <c r="Y679" s="39"/>
      <c r="Z679" s="62" t="e">
        <f>IFERROR(IF($B679=0,#N/A,AVERAGEIFS(INDEX(DATOS,0,$C679),INDEX(DATOS,0,$C679),"&lt;&gt;#N/D",INDEX(DATOS,0,$L$2),0,INDEX(DATOS,0,$M$2),1,INDEX(DATOS,0,$N$2),U679,INDEX(DATOS,0,$O$2),$D679)),#N/A)</f>
        <v>#N/A</v>
      </c>
      <c r="AA679" s="62" t="e">
        <f>IFERROR(IF($B679=0,#N/A,AVERAGEIFS(INDEX(DATOS,0,$C679),INDEX(DATOS,0,$C679),"&lt;&gt;#N/D",INDEX(DATOS,0,$L$2),0,INDEX(DATOS,0,$M$2),1,INDEX(DATOS,0,$N$2),V679,INDEX(DATOS,0,$O$2),$D679)),#N/A)</f>
        <v>#N/A</v>
      </c>
      <c r="AB679" s="62" t="e">
        <f>IFERROR(IF($B679=0,#N/A,AVERAGEIFS(INDEX(DATOS,0,$C679),INDEX(DATOS,0,$C679),"&lt;&gt;#N/D",INDEX(DATOS,0,$L$2),0,INDEX(DATOS,0,$M$2),1,INDEX(DATOS,0,$N$2),W679,INDEX(DATOS,0,$O$2),$D679)),#N/A)</f>
        <v>#N/A</v>
      </c>
      <c r="AC679" s="62" t="e">
        <f>IFERROR(IF($B679=0,#N/A,AVERAGEIFS(INDEX(DATOS,0,$C679),INDEX(DATOS,0,$C679),"&lt;&gt;#N/D",INDEX(DATOS,0,$L$2),0,INDEX(DATOS,0,$M$2),1,INDEX(DATOS,0,$N$2),X679,INDEX(DATOS,0,$O$2),$D679)),#N/A)</f>
        <v>#N/A</v>
      </c>
      <c r="AD679" s="33"/>
      <c r="AE679" s="40" t="e">
        <f>IFERROR(IF(ISNA(Z679),#N/A,IF(I679=0,0,_xlfn.STDEV.P($Z679:Z679)/I679*100)),#N/A)</f>
        <v>#N/A</v>
      </c>
      <c r="AF679" s="40" t="e">
        <f>IFERROR(IF(ISNA(AA679),#N/A,IF(J679=0,0,_xlfn.STDEV.P($Z679:AA679)/J679*100)),#N/A)</f>
        <v>#N/A</v>
      </c>
      <c r="AG679" s="40" t="e">
        <f>IFERROR(IF(ISNA(AB679),#N/A,IF(K679=0,0,_xlfn.STDEV.P($Z679:AB679)/K679*100)),#N/A)</f>
        <v>#N/A</v>
      </c>
      <c r="AH679" s="40" t="e">
        <f>IFERROR(IF(ISNA(AC679),#N/A,IF(L679=0,0,_xlfn.STDEV.P($Z679:AC679)/L679*100)),#N/A)</f>
        <v>#N/A</v>
      </c>
      <c r="AI679" s="40"/>
    </row>
    <row r="680" spans="1:35" x14ac:dyDescent="0.35">
      <c r="A680">
        <f t="shared" si="819"/>
        <v>74</v>
      </c>
      <c r="B680" s="35">
        <f t="array" ref="B680">IF(B679=0,0,MIN(IF(INDEX(DATOS,0,$N$2)=$U680,IF(ISNUMBER(INDEX(DATOS,0,$C680)),IF(INDEX(DATOS,0,$L$2)=0,IF(INDEX(DATOS,0,$M$2)=1,IF(ISNA(MATCH(INDEX(DATOS,0,$O$2),IF($E$7:E679=E680,$D$7:D679),0)),INDEX(DATOS,0,$K$2))))))))</f>
        <v>0</v>
      </c>
      <c r="C680" s="32">
        <f t="shared" si="820"/>
        <v>20</v>
      </c>
      <c r="D680" s="34" t="str">
        <f>IF($B680=0,"--",INDEX(DATOS,$B680,O$2))</f>
        <v>--</v>
      </c>
      <c r="E680" s="64" t="s">
        <v>1</v>
      </c>
      <c r="F680" s="36" t="str">
        <f t="shared" si="765"/>
        <v>--</v>
      </c>
      <c r="G680" s="109" t="e">
        <f>VLOOKUP($D680,LOC_UNICOS,G$2,0)</f>
        <v>#N/A</v>
      </c>
      <c r="H680" s="109" t="e">
        <f>VLOOKUP($D680,LOC_UNICOS,H$2,0)</f>
        <v>#N/A</v>
      </c>
      <c r="I680" s="38">
        <f t="array" ref="I680">IF($B680=0,-999,IF(COUNTIFS($Z680:Z680,#N/A)&gt;0,-999,AVERAGE($Z680:Z680)))</f>
        <v>-999</v>
      </c>
      <c r="J680" s="38">
        <f t="array" ref="J680">IF($B680=0,-999,IF(COUNTIFS($Z680:AA680,#N/A)&gt;0,-999,AVERAGE($Z680:AA680)))</f>
        <v>-999</v>
      </c>
      <c r="K680" s="38">
        <f t="array" ref="K680">IF($B680=0,-999,IF(COUNTIFS($Z680:AB680,#N/A)&gt;0,-999,AVERAGE($Z680:AB680)))</f>
        <v>-999</v>
      </c>
      <c r="L680" s="38">
        <f t="array" ref="L680">IF($B680=0,-999,IF(COUNTIFS($Z680:AC680,#N/A)&gt;0,-999,AVERAGE($Z680:AC680)))</f>
        <v>-999</v>
      </c>
      <c r="M680" s="38">
        <f t="shared" si="815"/>
        <v>-999</v>
      </c>
      <c r="N680" s="38">
        <f t="shared" si="794"/>
        <v>-999</v>
      </c>
      <c r="O680" s="38">
        <f t="shared" si="795"/>
        <v>-999</v>
      </c>
      <c r="P680" s="38">
        <f t="shared" si="796"/>
        <v>-999</v>
      </c>
      <c r="Q680" s="37">
        <f t="shared" si="816"/>
        <v>0</v>
      </c>
      <c r="R680" s="37">
        <f t="shared" si="784"/>
        <v>0</v>
      </c>
      <c r="S680" s="37">
        <f t="shared" si="785"/>
        <v>0</v>
      </c>
      <c r="T680" s="37">
        <f t="shared" si="786"/>
        <v>0</v>
      </c>
      <c r="U680" s="37">
        <f t="shared" si="817"/>
        <v>2018</v>
      </c>
      <c r="V680" s="37">
        <f t="shared" ref="V680:X680" si="828">U680-1</f>
        <v>2017</v>
      </c>
      <c r="W680" s="37">
        <f t="shared" si="828"/>
        <v>2016</v>
      </c>
      <c r="X680" s="37">
        <f t="shared" si="828"/>
        <v>2015</v>
      </c>
      <c r="Y680" s="39"/>
      <c r="Z680" s="62" t="e">
        <f>IFERROR(IF($B680=0,#N/A,AVERAGEIFS(INDEX(DATOS,0,$C680),INDEX(DATOS,0,$C680),"&lt;&gt;#N/D",INDEX(DATOS,0,$L$2),0,INDEX(DATOS,0,$M$2),1,INDEX(DATOS,0,$N$2),U680,INDEX(DATOS,0,$O$2),$D680)),#N/A)</f>
        <v>#N/A</v>
      </c>
      <c r="AA680" s="62" t="e">
        <f>IFERROR(IF($B680=0,#N/A,AVERAGEIFS(INDEX(DATOS,0,$C680),INDEX(DATOS,0,$C680),"&lt;&gt;#N/D",INDEX(DATOS,0,$L$2),0,INDEX(DATOS,0,$M$2),1,INDEX(DATOS,0,$N$2),V680,INDEX(DATOS,0,$O$2),$D680)),#N/A)</f>
        <v>#N/A</v>
      </c>
      <c r="AB680" s="62" t="e">
        <f>IFERROR(IF($B680=0,#N/A,AVERAGEIFS(INDEX(DATOS,0,$C680),INDEX(DATOS,0,$C680),"&lt;&gt;#N/D",INDEX(DATOS,0,$L$2),0,INDEX(DATOS,0,$M$2),1,INDEX(DATOS,0,$N$2),W680,INDEX(DATOS,0,$O$2),$D680)),#N/A)</f>
        <v>#N/A</v>
      </c>
      <c r="AC680" s="62" t="e">
        <f>IFERROR(IF($B680=0,#N/A,AVERAGEIFS(INDEX(DATOS,0,$C680),INDEX(DATOS,0,$C680),"&lt;&gt;#N/D",INDEX(DATOS,0,$L$2),0,INDEX(DATOS,0,$M$2),1,INDEX(DATOS,0,$N$2),X680,INDEX(DATOS,0,$O$2),$D680)),#N/A)</f>
        <v>#N/A</v>
      </c>
      <c r="AD680" s="33"/>
      <c r="AE680" s="40" t="e">
        <f>IFERROR(IF(ISNA(Z680),#N/A,IF(I680=0,0,_xlfn.STDEV.P($Z680:Z680)/I680*100)),#N/A)</f>
        <v>#N/A</v>
      </c>
      <c r="AF680" s="40" t="e">
        <f>IFERROR(IF(ISNA(AA680),#N/A,IF(J680=0,0,_xlfn.STDEV.P($Z680:AA680)/J680*100)),#N/A)</f>
        <v>#N/A</v>
      </c>
      <c r="AG680" s="40" t="e">
        <f>IFERROR(IF(ISNA(AB680),#N/A,IF(K680=0,0,_xlfn.STDEV.P($Z680:AB680)/K680*100)),#N/A)</f>
        <v>#N/A</v>
      </c>
      <c r="AH680" s="40" t="e">
        <f>IFERROR(IF(ISNA(AC680),#N/A,IF(L680=0,0,_xlfn.STDEV.P($Z680:AC680)/L680*100)),#N/A)</f>
        <v>#N/A</v>
      </c>
      <c r="AI680" s="40"/>
    </row>
    <row r="681" spans="1:35" x14ac:dyDescent="0.35">
      <c r="A681">
        <f t="shared" si="819"/>
        <v>75</v>
      </c>
      <c r="B681" s="35">
        <f t="array" ref="B681">IF(B680=0,0,MIN(IF(INDEX(DATOS,0,$N$2)=$U681,IF(ISNUMBER(INDEX(DATOS,0,$C681)),IF(INDEX(DATOS,0,$L$2)=0,IF(INDEX(DATOS,0,$M$2)=1,IF(ISNA(MATCH(INDEX(DATOS,0,$O$2),IF($E$7:E680=E681,$D$7:D680),0)),INDEX(DATOS,0,$K$2))))))))</f>
        <v>0</v>
      </c>
      <c r="C681" s="32">
        <f t="shared" si="820"/>
        <v>20</v>
      </c>
      <c r="D681" s="34" t="str">
        <f>IF($B681=0,"--",INDEX(DATOS,$B681,O$2))</f>
        <v>--</v>
      </c>
      <c r="E681" s="64" t="s">
        <v>1</v>
      </c>
      <c r="F681" s="36" t="str">
        <f t="shared" si="765"/>
        <v>--</v>
      </c>
      <c r="G681" s="109" t="e">
        <f>VLOOKUP($D681,LOC_UNICOS,G$2,0)</f>
        <v>#N/A</v>
      </c>
      <c r="H681" s="109" t="e">
        <f>VLOOKUP($D681,LOC_UNICOS,H$2,0)</f>
        <v>#N/A</v>
      </c>
      <c r="I681" s="38">
        <f t="array" ref="I681">IF($B681=0,-999,IF(COUNTIFS($Z681:Z681,#N/A)&gt;0,-999,AVERAGE($Z681:Z681)))</f>
        <v>-999</v>
      </c>
      <c r="J681" s="38">
        <f t="array" ref="J681">IF($B681=0,-999,IF(COUNTIFS($Z681:AA681,#N/A)&gt;0,-999,AVERAGE($Z681:AA681)))</f>
        <v>-999</v>
      </c>
      <c r="K681" s="38">
        <f t="array" ref="K681">IF($B681=0,-999,IF(COUNTIFS($Z681:AB681,#N/A)&gt;0,-999,AVERAGE($Z681:AB681)))</f>
        <v>-999</v>
      </c>
      <c r="L681" s="38">
        <f t="array" ref="L681">IF($B681=0,-999,IF(COUNTIFS($Z681:AC681,#N/A)&gt;0,-999,AVERAGE($Z681:AC681)))</f>
        <v>-999</v>
      </c>
      <c r="M681" s="38">
        <f t="shared" si="815"/>
        <v>-999</v>
      </c>
      <c r="N681" s="38">
        <f t="shared" si="794"/>
        <v>-999</v>
      </c>
      <c r="O681" s="38">
        <f t="shared" si="795"/>
        <v>-999</v>
      </c>
      <c r="P681" s="38">
        <f t="shared" si="796"/>
        <v>-999</v>
      </c>
      <c r="Q681" s="37">
        <f t="shared" si="816"/>
        <v>0</v>
      </c>
      <c r="R681" s="37">
        <f t="shared" si="784"/>
        <v>0</v>
      </c>
      <c r="S681" s="37">
        <f t="shared" si="785"/>
        <v>0</v>
      </c>
      <c r="T681" s="37">
        <f t="shared" si="786"/>
        <v>0</v>
      </c>
      <c r="U681" s="37">
        <f t="shared" si="817"/>
        <v>2018</v>
      </c>
      <c r="V681" s="37">
        <f t="shared" ref="V681:X681" si="829">U681-1</f>
        <v>2017</v>
      </c>
      <c r="W681" s="37">
        <f t="shared" si="829"/>
        <v>2016</v>
      </c>
      <c r="X681" s="37">
        <f t="shared" si="829"/>
        <v>2015</v>
      </c>
      <c r="Y681" s="39"/>
      <c r="Z681" s="62" t="e">
        <f>IFERROR(IF($B681=0,#N/A,AVERAGEIFS(INDEX(DATOS,0,$C681),INDEX(DATOS,0,$C681),"&lt;&gt;#N/D",INDEX(DATOS,0,$L$2),0,INDEX(DATOS,0,$M$2),1,INDEX(DATOS,0,$N$2),U681,INDEX(DATOS,0,$O$2),$D681)),#N/A)</f>
        <v>#N/A</v>
      </c>
      <c r="AA681" s="62" t="e">
        <f>IFERROR(IF($B681=0,#N/A,AVERAGEIFS(INDEX(DATOS,0,$C681),INDEX(DATOS,0,$C681),"&lt;&gt;#N/D",INDEX(DATOS,0,$L$2),0,INDEX(DATOS,0,$M$2),1,INDEX(DATOS,0,$N$2),V681,INDEX(DATOS,0,$O$2),$D681)),#N/A)</f>
        <v>#N/A</v>
      </c>
      <c r="AB681" s="62" t="e">
        <f>IFERROR(IF($B681=0,#N/A,AVERAGEIFS(INDEX(DATOS,0,$C681),INDEX(DATOS,0,$C681),"&lt;&gt;#N/D",INDEX(DATOS,0,$L$2),0,INDEX(DATOS,0,$M$2),1,INDEX(DATOS,0,$N$2),W681,INDEX(DATOS,0,$O$2),$D681)),#N/A)</f>
        <v>#N/A</v>
      </c>
      <c r="AC681" s="62" t="e">
        <f>IFERROR(IF($B681=0,#N/A,AVERAGEIFS(INDEX(DATOS,0,$C681),INDEX(DATOS,0,$C681),"&lt;&gt;#N/D",INDEX(DATOS,0,$L$2),0,INDEX(DATOS,0,$M$2),1,INDEX(DATOS,0,$N$2),X681,INDEX(DATOS,0,$O$2),$D681)),#N/A)</f>
        <v>#N/A</v>
      </c>
      <c r="AD681" s="33"/>
      <c r="AE681" s="40" t="e">
        <f>IFERROR(IF(ISNA(Z681),#N/A,IF(I681=0,0,_xlfn.STDEV.P($Z681:Z681)/I681*100)),#N/A)</f>
        <v>#N/A</v>
      </c>
      <c r="AF681" s="40" t="e">
        <f>IFERROR(IF(ISNA(AA681),#N/A,IF(J681=0,0,_xlfn.STDEV.P($Z681:AA681)/J681*100)),#N/A)</f>
        <v>#N/A</v>
      </c>
      <c r="AG681" s="40" t="e">
        <f>IFERROR(IF(ISNA(AB681),#N/A,IF(K681=0,0,_xlfn.STDEV.P($Z681:AB681)/K681*100)),#N/A)</f>
        <v>#N/A</v>
      </c>
      <c r="AH681" s="40" t="e">
        <f>IFERROR(IF(ISNA(AC681),#N/A,IF(L681=0,0,_xlfn.STDEV.P($Z681:AC681)/L681*100)),#N/A)</f>
        <v>#N/A</v>
      </c>
      <c r="AI681" s="40"/>
    </row>
    <row r="682" spans="1:35" x14ac:dyDescent="0.35">
      <c r="A682">
        <f t="shared" si="819"/>
        <v>76</v>
      </c>
      <c r="B682" s="35">
        <f t="array" ref="B682">IF(B681=0,0,MIN(IF(INDEX(DATOS,0,$N$2)=$U682,IF(ISNUMBER(INDEX(DATOS,0,$C682)),IF(INDEX(DATOS,0,$L$2)=0,IF(INDEX(DATOS,0,$M$2)=1,IF(ISNA(MATCH(INDEX(DATOS,0,$O$2),IF($E$7:E681=E682,$D$7:D681),0)),INDEX(DATOS,0,$K$2))))))))</f>
        <v>0</v>
      </c>
      <c r="C682" s="32">
        <f t="shared" si="820"/>
        <v>20</v>
      </c>
      <c r="D682" s="34" t="str">
        <f>IF($B682=0,"--",INDEX(DATOS,$B682,O$2))</f>
        <v>--</v>
      </c>
      <c r="E682" s="64" t="s">
        <v>1</v>
      </c>
      <c r="F682" s="36" t="str">
        <f t="shared" si="765"/>
        <v>--</v>
      </c>
      <c r="G682" s="109" t="e">
        <f>VLOOKUP($D682,LOC_UNICOS,G$2,0)</f>
        <v>#N/A</v>
      </c>
      <c r="H682" s="109" t="e">
        <f>VLOOKUP($D682,LOC_UNICOS,H$2,0)</f>
        <v>#N/A</v>
      </c>
      <c r="I682" s="38">
        <f t="array" ref="I682">IF($B682=0,-999,IF(COUNTIFS($Z682:Z682,#N/A)&gt;0,-999,AVERAGE($Z682:Z682)))</f>
        <v>-999</v>
      </c>
      <c r="J682" s="38">
        <f t="array" ref="J682">IF($B682=0,-999,IF(COUNTIFS($Z682:AA682,#N/A)&gt;0,-999,AVERAGE($Z682:AA682)))</f>
        <v>-999</v>
      </c>
      <c r="K682" s="38">
        <f t="array" ref="K682">IF($B682=0,-999,IF(COUNTIFS($Z682:AB682,#N/A)&gt;0,-999,AVERAGE($Z682:AB682)))</f>
        <v>-999</v>
      </c>
      <c r="L682" s="38">
        <f t="array" ref="L682">IF($B682=0,-999,IF(COUNTIFS($Z682:AC682,#N/A)&gt;0,-999,AVERAGE($Z682:AC682)))</f>
        <v>-999</v>
      </c>
      <c r="M682" s="38">
        <f t="shared" si="815"/>
        <v>-999</v>
      </c>
      <c r="N682" s="38">
        <f t="shared" si="794"/>
        <v>-999</v>
      </c>
      <c r="O682" s="38">
        <f t="shared" si="795"/>
        <v>-999</v>
      </c>
      <c r="P682" s="38">
        <f t="shared" si="796"/>
        <v>-999</v>
      </c>
      <c r="Q682" s="37">
        <f t="shared" si="816"/>
        <v>0</v>
      </c>
      <c r="R682" s="37">
        <f t="shared" si="784"/>
        <v>0</v>
      </c>
      <c r="S682" s="37">
        <f t="shared" si="785"/>
        <v>0</v>
      </c>
      <c r="T682" s="37">
        <f t="shared" si="786"/>
        <v>0</v>
      </c>
      <c r="U682" s="37">
        <f t="shared" si="817"/>
        <v>2018</v>
      </c>
      <c r="V682" s="37">
        <f t="shared" ref="V682:X682" si="830">U682-1</f>
        <v>2017</v>
      </c>
      <c r="W682" s="37">
        <f t="shared" si="830"/>
        <v>2016</v>
      </c>
      <c r="X682" s="37">
        <f t="shared" si="830"/>
        <v>2015</v>
      </c>
      <c r="Y682" s="39"/>
      <c r="Z682" s="62" t="e">
        <f>IFERROR(IF($B682=0,#N/A,AVERAGEIFS(INDEX(DATOS,0,$C682),INDEX(DATOS,0,$C682),"&lt;&gt;#N/D",INDEX(DATOS,0,$L$2),0,INDEX(DATOS,0,$M$2),1,INDEX(DATOS,0,$N$2),U682,INDEX(DATOS,0,$O$2),$D682)),#N/A)</f>
        <v>#N/A</v>
      </c>
      <c r="AA682" s="62" t="e">
        <f>IFERROR(IF($B682=0,#N/A,AVERAGEIFS(INDEX(DATOS,0,$C682),INDEX(DATOS,0,$C682),"&lt;&gt;#N/D",INDEX(DATOS,0,$L$2),0,INDEX(DATOS,0,$M$2),1,INDEX(DATOS,0,$N$2),V682,INDEX(DATOS,0,$O$2),$D682)),#N/A)</f>
        <v>#N/A</v>
      </c>
      <c r="AB682" s="62" t="e">
        <f>IFERROR(IF($B682=0,#N/A,AVERAGEIFS(INDEX(DATOS,0,$C682),INDEX(DATOS,0,$C682),"&lt;&gt;#N/D",INDEX(DATOS,0,$L$2),0,INDEX(DATOS,0,$M$2),1,INDEX(DATOS,0,$N$2),W682,INDEX(DATOS,0,$O$2),$D682)),#N/A)</f>
        <v>#N/A</v>
      </c>
      <c r="AC682" s="62" t="e">
        <f>IFERROR(IF($B682=0,#N/A,AVERAGEIFS(INDEX(DATOS,0,$C682),INDEX(DATOS,0,$C682),"&lt;&gt;#N/D",INDEX(DATOS,0,$L$2),0,INDEX(DATOS,0,$M$2),1,INDEX(DATOS,0,$N$2),X682,INDEX(DATOS,0,$O$2),$D682)),#N/A)</f>
        <v>#N/A</v>
      </c>
      <c r="AD682" s="33"/>
      <c r="AE682" s="40" t="e">
        <f>IFERROR(IF(ISNA(Z682),#N/A,IF(I682=0,0,_xlfn.STDEV.P($Z682:Z682)/I682*100)),#N/A)</f>
        <v>#N/A</v>
      </c>
      <c r="AF682" s="40" t="e">
        <f>IFERROR(IF(ISNA(AA682),#N/A,IF(J682=0,0,_xlfn.STDEV.P($Z682:AA682)/J682*100)),#N/A)</f>
        <v>#N/A</v>
      </c>
      <c r="AG682" s="40" t="e">
        <f>IFERROR(IF(ISNA(AB682),#N/A,IF(K682=0,0,_xlfn.STDEV.P($Z682:AB682)/K682*100)),#N/A)</f>
        <v>#N/A</v>
      </c>
      <c r="AH682" s="40" t="e">
        <f>IFERROR(IF(ISNA(AC682),#N/A,IF(L682=0,0,_xlfn.STDEV.P($Z682:AC682)/L682*100)),#N/A)</f>
        <v>#N/A</v>
      </c>
      <c r="AI682" s="40"/>
    </row>
    <row r="683" spans="1:35" x14ac:dyDescent="0.35">
      <c r="A683">
        <f t="shared" si="819"/>
        <v>77</v>
      </c>
      <c r="B683" s="35">
        <f t="array" ref="B683">IF(B682=0,0,MIN(IF(INDEX(DATOS,0,$N$2)=$U683,IF(ISNUMBER(INDEX(DATOS,0,$C683)),IF(INDEX(DATOS,0,$L$2)=0,IF(INDEX(DATOS,0,$M$2)=1,IF(ISNA(MATCH(INDEX(DATOS,0,$O$2),IF($E$7:E682=E683,$D$7:D682),0)),INDEX(DATOS,0,$K$2))))))))</f>
        <v>0</v>
      </c>
      <c r="C683" s="32">
        <f t="shared" si="820"/>
        <v>20</v>
      </c>
      <c r="D683" s="34" t="str">
        <f>IF($B683=0,"--",INDEX(DATOS,$B683,O$2))</f>
        <v>--</v>
      </c>
      <c r="E683" s="64" t="s">
        <v>1</v>
      </c>
      <c r="F683" s="36" t="str">
        <f t="shared" si="765"/>
        <v>--</v>
      </c>
      <c r="G683" s="109" t="e">
        <f>VLOOKUP($D683,LOC_UNICOS,G$2,0)</f>
        <v>#N/A</v>
      </c>
      <c r="H683" s="109" t="e">
        <f>VLOOKUP($D683,LOC_UNICOS,H$2,0)</f>
        <v>#N/A</v>
      </c>
      <c r="I683" s="38">
        <f t="array" ref="I683">IF($B683=0,-999,IF(COUNTIFS($Z683:Z683,#N/A)&gt;0,-999,AVERAGE($Z683:Z683)))</f>
        <v>-999</v>
      </c>
      <c r="J683" s="38">
        <f t="array" ref="J683">IF($B683=0,-999,IF(COUNTIFS($Z683:AA683,#N/A)&gt;0,-999,AVERAGE($Z683:AA683)))</f>
        <v>-999</v>
      </c>
      <c r="K683" s="38">
        <f t="array" ref="K683">IF($B683=0,-999,IF(COUNTIFS($Z683:AB683,#N/A)&gt;0,-999,AVERAGE($Z683:AB683)))</f>
        <v>-999</v>
      </c>
      <c r="L683" s="38">
        <f t="array" ref="L683">IF($B683=0,-999,IF(COUNTIFS($Z683:AC683,#N/A)&gt;0,-999,AVERAGE($Z683:AC683)))</f>
        <v>-999</v>
      </c>
      <c r="M683" s="38">
        <f t="shared" si="815"/>
        <v>-999</v>
      </c>
      <c r="N683" s="38">
        <f t="shared" si="794"/>
        <v>-999</v>
      </c>
      <c r="O683" s="38">
        <f t="shared" si="795"/>
        <v>-999</v>
      </c>
      <c r="P683" s="38">
        <f t="shared" si="796"/>
        <v>-999</v>
      </c>
      <c r="Q683" s="37">
        <f t="shared" si="816"/>
        <v>0</v>
      </c>
      <c r="R683" s="37">
        <f t="shared" si="784"/>
        <v>0</v>
      </c>
      <c r="S683" s="37">
        <f t="shared" si="785"/>
        <v>0</v>
      </c>
      <c r="T683" s="37">
        <f t="shared" si="786"/>
        <v>0</v>
      </c>
      <c r="U683" s="37">
        <f t="shared" si="817"/>
        <v>2018</v>
      </c>
      <c r="V683" s="37">
        <f t="shared" ref="V683:X683" si="831">U683-1</f>
        <v>2017</v>
      </c>
      <c r="W683" s="37">
        <f t="shared" si="831"/>
        <v>2016</v>
      </c>
      <c r="X683" s="37">
        <f t="shared" si="831"/>
        <v>2015</v>
      </c>
      <c r="Y683" s="39"/>
      <c r="Z683" s="62" t="e">
        <f>IFERROR(IF($B683=0,#N/A,AVERAGEIFS(INDEX(DATOS,0,$C683),INDEX(DATOS,0,$C683),"&lt;&gt;#N/D",INDEX(DATOS,0,$L$2),0,INDEX(DATOS,0,$M$2),1,INDEX(DATOS,0,$N$2),U683,INDEX(DATOS,0,$O$2),$D683)),#N/A)</f>
        <v>#N/A</v>
      </c>
      <c r="AA683" s="62" t="e">
        <f>IFERROR(IF($B683=0,#N/A,AVERAGEIFS(INDEX(DATOS,0,$C683),INDEX(DATOS,0,$C683),"&lt;&gt;#N/D",INDEX(DATOS,0,$L$2),0,INDEX(DATOS,0,$M$2),1,INDEX(DATOS,0,$N$2),V683,INDEX(DATOS,0,$O$2),$D683)),#N/A)</f>
        <v>#N/A</v>
      </c>
      <c r="AB683" s="62" t="e">
        <f>IFERROR(IF($B683=0,#N/A,AVERAGEIFS(INDEX(DATOS,0,$C683),INDEX(DATOS,0,$C683),"&lt;&gt;#N/D",INDEX(DATOS,0,$L$2),0,INDEX(DATOS,0,$M$2),1,INDEX(DATOS,0,$N$2),W683,INDEX(DATOS,0,$O$2),$D683)),#N/A)</f>
        <v>#N/A</v>
      </c>
      <c r="AC683" s="62" t="e">
        <f>IFERROR(IF($B683=0,#N/A,AVERAGEIFS(INDEX(DATOS,0,$C683),INDEX(DATOS,0,$C683),"&lt;&gt;#N/D",INDEX(DATOS,0,$L$2),0,INDEX(DATOS,0,$M$2),1,INDEX(DATOS,0,$N$2),X683,INDEX(DATOS,0,$O$2),$D683)),#N/A)</f>
        <v>#N/A</v>
      </c>
      <c r="AD683" s="33"/>
      <c r="AE683" s="40" t="e">
        <f>IFERROR(IF(ISNA(Z683),#N/A,IF(I683=0,0,_xlfn.STDEV.P($Z683:Z683)/I683*100)),#N/A)</f>
        <v>#N/A</v>
      </c>
      <c r="AF683" s="40" t="e">
        <f>IFERROR(IF(ISNA(AA683),#N/A,IF(J683=0,0,_xlfn.STDEV.P($Z683:AA683)/J683*100)),#N/A)</f>
        <v>#N/A</v>
      </c>
      <c r="AG683" s="40" t="e">
        <f>IFERROR(IF(ISNA(AB683),#N/A,IF(K683=0,0,_xlfn.STDEV.P($Z683:AB683)/K683*100)),#N/A)</f>
        <v>#N/A</v>
      </c>
      <c r="AH683" s="40" t="e">
        <f>IFERROR(IF(ISNA(AC683),#N/A,IF(L683=0,0,_xlfn.STDEV.P($Z683:AC683)/L683*100)),#N/A)</f>
        <v>#N/A</v>
      </c>
      <c r="AI683" s="40"/>
    </row>
    <row r="684" spans="1:35" x14ac:dyDescent="0.35">
      <c r="A684">
        <f t="shared" si="819"/>
        <v>78</v>
      </c>
      <c r="B684" s="35">
        <f t="array" ref="B684">IF(B683=0,0,MIN(IF(INDEX(DATOS,0,$N$2)=$U684,IF(ISNUMBER(INDEX(DATOS,0,$C684)),IF(INDEX(DATOS,0,$L$2)=0,IF(INDEX(DATOS,0,$M$2)=1,IF(ISNA(MATCH(INDEX(DATOS,0,$O$2),IF($E$7:E683=E684,$D$7:D683),0)),INDEX(DATOS,0,$K$2))))))))</f>
        <v>0</v>
      </c>
      <c r="C684" s="32">
        <f t="shared" si="820"/>
        <v>20</v>
      </c>
      <c r="D684" s="34" t="str">
        <f>IF($B684=0,"--",INDEX(DATOS,$B684,O$2))</f>
        <v>--</v>
      </c>
      <c r="E684" s="64" t="s">
        <v>1</v>
      </c>
      <c r="F684" s="36" t="str">
        <f t="shared" si="765"/>
        <v>--</v>
      </c>
      <c r="G684" s="109" t="e">
        <f>VLOOKUP($D684,LOC_UNICOS,G$2,0)</f>
        <v>#N/A</v>
      </c>
      <c r="H684" s="109" t="e">
        <f>VLOOKUP($D684,LOC_UNICOS,H$2,0)</f>
        <v>#N/A</v>
      </c>
      <c r="I684" s="38">
        <f t="array" ref="I684">IF($B684=0,-999,IF(COUNTIFS($Z684:Z684,#N/A)&gt;0,-999,AVERAGE($Z684:Z684)))</f>
        <v>-999</v>
      </c>
      <c r="J684" s="38">
        <f t="array" ref="J684">IF($B684=0,-999,IF(COUNTIFS($Z684:AA684,#N/A)&gt;0,-999,AVERAGE($Z684:AA684)))</f>
        <v>-999</v>
      </c>
      <c r="K684" s="38">
        <f t="array" ref="K684">IF($B684=0,-999,IF(COUNTIFS($Z684:AB684,#N/A)&gt;0,-999,AVERAGE($Z684:AB684)))</f>
        <v>-999</v>
      </c>
      <c r="L684" s="38">
        <f t="array" ref="L684">IF($B684=0,-999,IF(COUNTIFS($Z684:AC684,#N/A)&gt;0,-999,AVERAGE($Z684:AC684)))</f>
        <v>-999</v>
      </c>
      <c r="M684" s="38">
        <f t="shared" si="815"/>
        <v>-999</v>
      </c>
      <c r="N684" s="38">
        <f t="shared" si="794"/>
        <v>-999</v>
      </c>
      <c r="O684" s="38">
        <f t="shared" si="795"/>
        <v>-999</v>
      </c>
      <c r="P684" s="38">
        <f t="shared" si="796"/>
        <v>-999</v>
      </c>
      <c r="Q684" s="37">
        <f t="shared" si="816"/>
        <v>0</v>
      </c>
      <c r="R684" s="37">
        <f t="shared" si="784"/>
        <v>0</v>
      </c>
      <c r="S684" s="37">
        <f t="shared" si="785"/>
        <v>0</v>
      </c>
      <c r="T684" s="37">
        <f t="shared" si="786"/>
        <v>0</v>
      </c>
      <c r="U684" s="37">
        <f t="shared" si="817"/>
        <v>2018</v>
      </c>
      <c r="V684" s="37">
        <f t="shared" ref="V684:X684" si="832">U684-1</f>
        <v>2017</v>
      </c>
      <c r="W684" s="37">
        <f t="shared" si="832"/>
        <v>2016</v>
      </c>
      <c r="X684" s="37">
        <f t="shared" si="832"/>
        <v>2015</v>
      </c>
      <c r="Y684" s="39"/>
      <c r="Z684" s="62" t="e">
        <f>IFERROR(IF($B684=0,#N/A,AVERAGEIFS(INDEX(DATOS,0,$C684),INDEX(DATOS,0,$C684),"&lt;&gt;#N/D",INDEX(DATOS,0,$L$2),0,INDEX(DATOS,0,$M$2),1,INDEX(DATOS,0,$N$2),U684,INDEX(DATOS,0,$O$2),$D684)),#N/A)</f>
        <v>#N/A</v>
      </c>
      <c r="AA684" s="62" t="e">
        <f>IFERROR(IF($B684=0,#N/A,AVERAGEIFS(INDEX(DATOS,0,$C684),INDEX(DATOS,0,$C684),"&lt;&gt;#N/D",INDEX(DATOS,0,$L$2),0,INDEX(DATOS,0,$M$2),1,INDEX(DATOS,0,$N$2),V684,INDEX(DATOS,0,$O$2),$D684)),#N/A)</f>
        <v>#N/A</v>
      </c>
      <c r="AB684" s="62" t="e">
        <f>IFERROR(IF($B684=0,#N/A,AVERAGEIFS(INDEX(DATOS,0,$C684),INDEX(DATOS,0,$C684),"&lt;&gt;#N/D",INDEX(DATOS,0,$L$2),0,INDEX(DATOS,0,$M$2),1,INDEX(DATOS,0,$N$2),W684,INDEX(DATOS,0,$O$2),$D684)),#N/A)</f>
        <v>#N/A</v>
      </c>
      <c r="AC684" s="62" t="e">
        <f>IFERROR(IF($B684=0,#N/A,AVERAGEIFS(INDEX(DATOS,0,$C684),INDEX(DATOS,0,$C684),"&lt;&gt;#N/D",INDEX(DATOS,0,$L$2),0,INDEX(DATOS,0,$M$2),1,INDEX(DATOS,0,$N$2),X684,INDEX(DATOS,0,$O$2),$D684)),#N/A)</f>
        <v>#N/A</v>
      </c>
      <c r="AD684" s="33"/>
      <c r="AE684" s="40" t="e">
        <f>IFERROR(IF(ISNA(Z684),#N/A,IF(I684=0,0,_xlfn.STDEV.P($Z684:Z684)/I684*100)),#N/A)</f>
        <v>#N/A</v>
      </c>
      <c r="AF684" s="40" t="e">
        <f>IFERROR(IF(ISNA(AA684),#N/A,IF(J684=0,0,_xlfn.STDEV.P($Z684:AA684)/J684*100)),#N/A)</f>
        <v>#N/A</v>
      </c>
      <c r="AG684" s="40" t="e">
        <f>IFERROR(IF(ISNA(AB684),#N/A,IF(K684=0,0,_xlfn.STDEV.P($Z684:AB684)/K684*100)),#N/A)</f>
        <v>#N/A</v>
      </c>
      <c r="AH684" s="40" t="e">
        <f>IFERROR(IF(ISNA(AC684),#N/A,IF(L684=0,0,_xlfn.STDEV.P($Z684:AC684)/L684*100)),#N/A)</f>
        <v>#N/A</v>
      </c>
      <c r="AI684" s="40"/>
    </row>
    <row r="685" spans="1:35" x14ac:dyDescent="0.35">
      <c r="A685">
        <f t="shared" si="819"/>
        <v>79</v>
      </c>
      <c r="B685" s="35">
        <f t="array" ref="B685">IF(B684=0,0,MIN(IF(INDEX(DATOS,0,$N$2)=$U685,IF(ISNUMBER(INDEX(DATOS,0,$C685)),IF(INDEX(DATOS,0,$L$2)=0,IF(INDEX(DATOS,0,$M$2)=1,IF(ISNA(MATCH(INDEX(DATOS,0,$O$2),IF($E$7:E684=E685,$D$7:D684),0)),INDEX(DATOS,0,$K$2))))))))</f>
        <v>0</v>
      </c>
      <c r="C685" s="32">
        <f t="shared" si="820"/>
        <v>20</v>
      </c>
      <c r="D685" s="34" t="str">
        <f>IF($B685=0,"--",INDEX(DATOS,$B685,O$2))</f>
        <v>--</v>
      </c>
      <c r="E685" s="64" t="s">
        <v>1</v>
      </c>
      <c r="F685" s="36" t="str">
        <f t="shared" si="765"/>
        <v>--</v>
      </c>
      <c r="G685" s="109" t="e">
        <f>VLOOKUP($D685,LOC_UNICOS,G$2,0)</f>
        <v>#N/A</v>
      </c>
      <c r="H685" s="109" t="e">
        <f>VLOOKUP($D685,LOC_UNICOS,H$2,0)</f>
        <v>#N/A</v>
      </c>
      <c r="I685" s="38">
        <f t="array" ref="I685">IF($B685=0,-999,IF(COUNTIFS($Z685:Z685,#N/A)&gt;0,-999,AVERAGE($Z685:Z685)))</f>
        <v>-999</v>
      </c>
      <c r="J685" s="38">
        <f t="array" ref="J685">IF($B685=0,-999,IF(COUNTIFS($Z685:AA685,#N/A)&gt;0,-999,AVERAGE($Z685:AA685)))</f>
        <v>-999</v>
      </c>
      <c r="K685" s="38">
        <f t="array" ref="K685">IF($B685=0,-999,IF(COUNTIFS($Z685:AB685,#N/A)&gt;0,-999,AVERAGE($Z685:AB685)))</f>
        <v>-999</v>
      </c>
      <c r="L685" s="38">
        <f t="array" ref="L685">IF($B685=0,-999,IF(COUNTIFS($Z685:AC685,#N/A)&gt;0,-999,AVERAGE($Z685:AC685)))</f>
        <v>-999</v>
      </c>
      <c r="M685" s="38">
        <f t="shared" si="815"/>
        <v>-999</v>
      </c>
      <c r="N685" s="38">
        <f t="shared" si="794"/>
        <v>-999</v>
      </c>
      <c r="O685" s="38">
        <f t="shared" si="795"/>
        <v>-999</v>
      </c>
      <c r="P685" s="38">
        <f t="shared" si="796"/>
        <v>-999</v>
      </c>
      <c r="Q685" s="37">
        <f t="shared" si="816"/>
        <v>0</v>
      </c>
      <c r="R685" s="37">
        <f t="shared" si="784"/>
        <v>0</v>
      </c>
      <c r="S685" s="37">
        <f t="shared" si="785"/>
        <v>0</v>
      </c>
      <c r="T685" s="37">
        <f t="shared" si="786"/>
        <v>0</v>
      </c>
      <c r="U685" s="37">
        <f t="shared" si="817"/>
        <v>2018</v>
      </c>
      <c r="V685" s="37">
        <f t="shared" ref="V685:X685" si="833">U685-1</f>
        <v>2017</v>
      </c>
      <c r="W685" s="37">
        <f t="shared" si="833"/>
        <v>2016</v>
      </c>
      <c r="X685" s="37">
        <f t="shared" si="833"/>
        <v>2015</v>
      </c>
      <c r="Y685" s="39"/>
      <c r="Z685" s="62" t="e">
        <f>IFERROR(IF($B685=0,#N/A,AVERAGEIFS(INDEX(DATOS,0,$C685),INDEX(DATOS,0,$C685),"&lt;&gt;#N/D",INDEX(DATOS,0,$L$2),0,INDEX(DATOS,0,$M$2),1,INDEX(DATOS,0,$N$2),U685,INDEX(DATOS,0,$O$2),$D685)),#N/A)</f>
        <v>#N/A</v>
      </c>
      <c r="AA685" s="62" t="e">
        <f>IFERROR(IF($B685=0,#N/A,AVERAGEIFS(INDEX(DATOS,0,$C685),INDEX(DATOS,0,$C685),"&lt;&gt;#N/D",INDEX(DATOS,0,$L$2),0,INDEX(DATOS,0,$M$2),1,INDEX(DATOS,0,$N$2),V685,INDEX(DATOS,0,$O$2),$D685)),#N/A)</f>
        <v>#N/A</v>
      </c>
      <c r="AB685" s="62" t="e">
        <f>IFERROR(IF($B685=0,#N/A,AVERAGEIFS(INDEX(DATOS,0,$C685),INDEX(DATOS,0,$C685),"&lt;&gt;#N/D",INDEX(DATOS,0,$L$2),0,INDEX(DATOS,0,$M$2),1,INDEX(DATOS,0,$N$2),W685,INDEX(DATOS,0,$O$2),$D685)),#N/A)</f>
        <v>#N/A</v>
      </c>
      <c r="AC685" s="62" t="e">
        <f>IFERROR(IF($B685=0,#N/A,AVERAGEIFS(INDEX(DATOS,0,$C685),INDEX(DATOS,0,$C685),"&lt;&gt;#N/D",INDEX(DATOS,0,$L$2),0,INDEX(DATOS,0,$M$2),1,INDEX(DATOS,0,$N$2),X685,INDEX(DATOS,0,$O$2),$D685)),#N/A)</f>
        <v>#N/A</v>
      </c>
      <c r="AD685" s="33"/>
      <c r="AE685" s="40" t="e">
        <f>IFERROR(IF(ISNA(Z685),#N/A,IF(I685=0,0,_xlfn.STDEV.P($Z685:Z685)/I685*100)),#N/A)</f>
        <v>#N/A</v>
      </c>
      <c r="AF685" s="40" t="e">
        <f>IFERROR(IF(ISNA(AA685),#N/A,IF(J685=0,0,_xlfn.STDEV.P($Z685:AA685)/J685*100)),#N/A)</f>
        <v>#N/A</v>
      </c>
      <c r="AG685" s="40" t="e">
        <f>IFERROR(IF(ISNA(AB685),#N/A,IF(K685=0,0,_xlfn.STDEV.P($Z685:AB685)/K685*100)),#N/A)</f>
        <v>#N/A</v>
      </c>
      <c r="AH685" s="40" t="e">
        <f>IFERROR(IF(ISNA(AC685),#N/A,IF(L685=0,0,_xlfn.STDEV.P($Z685:AC685)/L685*100)),#N/A)</f>
        <v>#N/A</v>
      </c>
      <c r="AI685" s="40"/>
    </row>
    <row r="686" spans="1:35" x14ac:dyDescent="0.35">
      <c r="A686">
        <f t="shared" si="819"/>
        <v>80</v>
      </c>
      <c r="B686" s="35">
        <f t="array" ref="B686">IF(B685=0,0,MIN(IF(INDEX(DATOS,0,$N$2)=$U686,IF(ISNUMBER(INDEX(DATOS,0,$C686)),IF(INDEX(DATOS,0,$L$2)=0,IF(INDEX(DATOS,0,$M$2)=1,IF(ISNA(MATCH(INDEX(DATOS,0,$O$2),IF($E$7:E685=E686,$D$7:D685),0)),INDEX(DATOS,0,$K$2))))))))</f>
        <v>0</v>
      </c>
      <c r="C686" s="32">
        <f t="shared" si="820"/>
        <v>20</v>
      </c>
      <c r="D686" s="34" t="str">
        <f>IF($B686=0,"--",INDEX(DATOS,$B686,O$2))</f>
        <v>--</v>
      </c>
      <c r="E686" s="64" t="s">
        <v>1</v>
      </c>
      <c r="F686" s="36" t="str">
        <f t="shared" si="765"/>
        <v>--</v>
      </c>
      <c r="G686" s="109" t="e">
        <f>VLOOKUP($D686,LOC_UNICOS,G$2,0)</f>
        <v>#N/A</v>
      </c>
      <c r="H686" s="109" t="e">
        <f>VLOOKUP($D686,LOC_UNICOS,H$2,0)</f>
        <v>#N/A</v>
      </c>
      <c r="I686" s="38">
        <f t="array" ref="I686">IF($B686=0,-999,IF(COUNTIFS($Z686:Z686,#N/A)&gt;0,-999,AVERAGE($Z686:Z686)))</f>
        <v>-999</v>
      </c>
      <c r="J686" s="38">
        <f t="array" ref="J686">IF($B686=0,-999,IF(COUNTIFS($Z686:AA686,#N/A)&gt;0,-999,AVERAGE($Z686:AA686)))</f>
        <v>-999</v>
      </c>
      <c r="K686" s="38">
        <f t="array" ref="K686">IF($B686=0,-999,IF(COUNTIFS($Z686:AB686,#N/A)&gt;0,-999,AVERAGE($Z686:AB686)))</f>
        <v>-999</v>
      </c>
      <c r="L686" s="38">
        <f t="array" ref="L686">IF($B686=0,-999,IF(COUNTIFS($Z686:AC686,#N/A)&gt;0,-999,AVERAGE($Z686:AC686)))</f>
        <v>-999</v>
      </c>
      <c r="M686" s="38">
        <f t="shared" si="815"/>
        <v>-999</v>
      </c>
      <c r="N686" s="38">
        <f t="shared" si="794"/>
        <v>-999</v>
      </c>
      <c r="O686" s="38">
        <f t="shared" si="795"/>
        <v>-999</v>
      </c>
      <c r="P686" s="38">
        <f t="shared" si="796"/>
        <v>-999</v>
      </c>
      <c r="Q686" s="37">
        <f t="shared" si="816"/>
        <v>0</v>
      </c>
      <c r="R686" s="37">
        <f t="shared" si="784"/>
        <v>0</v>
      </c>
      <c r="S686" s="37">
        <f t="shared" si="785"/>
        <v>0</v>
      </c>
      <c r="T686" s="37">
        <f t="shared" si="786"/>
        <v>0</v>
      </c>
      <c r="U686" s="37">
        <f t="shared" si="817"/>
        <v>2018</v>
      </c>
      <c r="V686" s="37">
        <f t="shared" ref="V686:X686" si="834">U686-1</f>
        <v>2017</v>
      </c>
      <c r="W686" s="37">
        <f t="shared" si="834"/>
        <v>2016</v>
      </c>
      <c r="X686" s="37">
        <f t="shared" si="834"/>
        <v>2015</v>
      </c>
      <c r="Y686" s="39"/>
      <c r="Z686" s="62" t="e">
        <f>IFERROR(IF($B686=0,#N/A,AVERAGEIFS(INDEX(DATOS,0,$C686),INDEX(DATOS,0,$C686),"&lt;&gt;#N/D",INDEX(DATOS,0,$L$2),0,INDEX(DATOS,0,$M$2),1,INDEX(DATOS,0,$N$2),U686,INDEX(DATOS,0,$O$2),$D686)),#N/A)</f>
        <v>#N/A</v>
      </c>
      <c r="AA686" s="62" t="e">
        <f>IFERROR(IF($B686=0,#N/A,AVERAGEIFS(INDEX(DATOS,0,$C686),INDEX(DATOS,0,$C686),"&lt;&gt;#N/D",INDEX(DATOS,0,$L$2),0,INDEX(DATOS,0,$M$2),1,INDEX(DATOS,0,$N$2),V686,INDEX(DATOS,0,$O$2),$D686)),#N/A)</f>
        <v>#N/A</v>
      </c>
      <c r="AB686" s="62" t="e">
        <f>IFERROR(IF($B686=0,#N/A,AVERAGEIFS(INDEX(DATOS,0,$C686),INDEX(DATOS,0,$C686),"&lt;&gt;#N/D",INDEX(DATOS,0,$L$2),0,INDEX(DATOS,0,$M$2),1,INDEX(DATOS,0,$N$2),W686,INDEX(DATOS,0,$O$2),$D686)),#N/A)</f>
        <v>#N/A</v>
      </c>
      <c r="AC686" s="62" t="e">
        <f>IFERROR(IF($B686=0,#N/A,AVERAGEIFS(INDEX(DATOS,0,$C686),INDEX(DATOS,0,$C686),"&lt;&gt;#N/D",INDEX(DATOS,0,$L$2),0,INDEX(DATOS,0,$M$2),1,INDEX(DATOS,0,$N$2),X686,INDEX(DATOS,0,$O$2),$D686)),#N/A)</f>
        <v>#N/A</v>
      </c>
      <c r="AD686" s="33"/>
      <c r="AE686" s="40" t="e">
        <f>IFERROR(IF(ISNA(Z686),#N/A,IF(I686=0,0,_xlfn.STDEV.P($Z686:Z686)/I686*100)),#N/A)</f>
        <v>#N/A</v>
      </c>
      <c r="AF686" s="40" t="e">
        <f>IFERROR(IF(ISNA(AA686),#N/A,IF(J686=0,0,_xlfn.STDEV.P($Z686:AA686)/J686*100)),#N/A)</f>
        <v>#N/A</v>
      </c>
      <c r="AG686" s="40" t="e">
        <f>IFERROR(IF(ISNA(AB686),#N/A,IF(K686=0,0,_xlfn.STDEV.P($Z686:AB686)/K686*100)),#N/A)</f>
        <v>#N/A</v>
      </c>
      <c r="AH686" s="40" t="e">
        <f>IFERROR(IF(ISNA(AC686),#N/A,IF(L686=0,0,_xlfn.STDEV.P($Z686:AC686)/L686*100)),#N/A)</f>
        <v>#N/A</v>
      </c>
      <c r="AI686" s="40"/>
    </row>
    <row r="687" spans="1:35" x14ac:dyDescent="0.35">
      <c r="A687">
        <f t="shared" si="819"/>
        <v>81</v>
      </c>
      <c r="B687" s="35">
        <f t="array" ref="B687">IF(B686=0,0,MIN(IF(INDEX(DATOS,0,$N$2)=$U687,IF(ISNUMBER(INDEX(DATOS,0,$C687)),IF(INDEX(DATOS,0,$L$2)=0,IF(INDEX(DATOS,0,$M$2)=1,IF(ISNA(MATCH(INDEX(DATOS,0,$O$2),IF($E$7:E686=E687,$D$7:D686),0)),INDEX(DATOS,0,$K$2))))))))</f>
        <v>0</v>
      </c>
      <c r="C687" s="32">
        <f t="shared" si="820"/>
        <v>20</v>
      </c>
      <c r="D687" s="34" t="str">
        <f>IF($B687=0,"--",INDEX(DATOS,$B687,O$2))</f>
        <v>--</v>
      </c>
      <c r="E687" s="64" t="s">
        <v>1</v>
      </c>
      <c r="F687" s="36" t="str">
        <f t="shared" si="765"/>
        <v>--</v>
      </c>
      <c r="G687" s="109" t="e">
        <f>VLOOKUP($D687,LOC_UNICOS,G$2,0)</f>
        <v>#N/A</v>
      </c>
      <c r="H687" s="109" t="e">
        <f>VLOOKUP($D687,LOC_UNICOS,H$2,0)</f>
        <v>#N/A</v>
      </c>
      <c r="I687" s="38">
        <f t="array" ref="I687">IF($B687=0,-999,IF(COUNTIFS($Z687:Z687,#N/A)&gt;0,-999,AVERAGE($Z687:Z687)))</f>
        <v>-999</v>
      </c>
      <c r="J687" s="38">
        <f t="array" ref="J687">IF($B687=0,-999,IF(COUNTIFS($Z687:AA687,#N/A)&gt;0,-999,AVERAGE($Z687:AA687)))</f>
        <v>-999</v>
      </c>
      <c r="K687" s="38">
        <f t="array" ref="K687">IF($B687=0,-999,IF(COUNTIFS($Z687:AB687,#N/A)&gt;0,-999,AVERAGE($Z687:AB687)))</f>
        <v>-999</v>
      </c>
      <c r="L687" s="38">
        <f t="array" ref="L687">IF($B687=0,-999,IF(COUNTIFS($Z687:AC687,#N/A)&gt;0,-999,AVERAGE($Z687:AC687)))</f>
        <v>-999</v>
      </c>
      <c r="M687" s="38">
        <f t="shared" si="815"/>
        <v>-999</v>
      </c>
      <c r="N687" s="38">
        <f t="shared" si="794"/>
        <v>-999</v>
      </c>
      <c r="O687" s="38">
        <f t="shared" si="795"/>
        <v>-999</v>
      </c>
      <c r="P687" s="38">
        <f t="shared" si="796"/>
        <v>-999</v>
      </c>
      <c r="Q687" s="37">
        <f t="shared" si="816"/>
        <v>0</v>
      </c>
      <c r="R687" s="37">
        <f t="shared" si="784"/>
        <v>0</v>
      </c>
      <c r="S687" s="37">
        <f t="shared" si="785"/>
        <v>0</v>
      </c>
      <c r="T687" s="37">
        <f t="shared" si="786"/>
        <v>0</v>
      </c>
      <c r="U687" s="37">
        <f t="shared" si="817"/>
        <v>2018</v>
      </c>
      <c r="V687" s="37">
        <f t="shared" ref="V687:X687" si="835">U687-1</f>
        <v>2017</v>
      </c>
      <c r="W687" s="37">
        <f t="shared" si="835"/>
        <v>2016</v>
      </c>
      <c r="X687" s="37">
        <f t="shared" si="835"/>
        <v>2015</v>
      </c>
      <c r="Y687" s="39"/>
      <c r="Z687" s="62" t="e">
        <f>IFERROR(IF($B687=0,#N/A,AVERAGEIFS(INDEX(DATOS,0,$C687),INDEX(DATOS,0,$C687),"&lt;&gt;#N/D",INDEX(DATOS,0,$L$2),0,INDEX(DATOS,0,$M$2),1,INDEX(DATOS,0,$N$2),U687,INDEX(DATOS,0,$O$2),$D687)),#N/A)</f>
        <v>#N/A</v>
      </c>
      <c r="AA687" s="62" t="e">
        <f>IFERROR(IF($B687=0,#N/A,AVERAGEIFS(INDEX(DATOS,0,$C687),INDEX(DATOS,0,$C687),"&lt;&gt;#N/D",INDEX(DATOS,0,$L$2),0,INDEX(DATOS,0,$M$2),1,INDEX(DATOS,0,$N$2),V687,INDEX(DATOS,0,$O$2),$D687)),#N/A)</f>
        <v>#N/A</v>
      </c>
      <c r="AB687" s="62" t="e">
        <f>IFERROR(IF($B687=0,#N/A,AVERAGEIFS(INDEX(DATOS,0,$C687),INDEX(DATOS,0,$C687),"&lt;&gt;#N/D",INDEX(DATOS,0,$L$2),0,INDEX(DATOS,0,$M$2),1,INDEX(DATOS,0,$N$2),W687,INDEX(DATOS,0,$O$2),$D687)),#N/A)</f>
        <v>#N/A</v>
      </c>
      <c r="AC687" s="62" t="e">
        <f>IFERROR(IF($B687=0,#N/A,AVERAGEIFS(INDEX(DATOS,0,$C687),INDEX(DATOS,0,$C687),"&lt;&gt;#N/D",INDEX(DATOS,0,$L$2),0,INDEX(DATOS,0,$M$2),1,INDEX(DATOS,0,$N$2),X687,INDEX(DATOS,0,$O$2),$D687)),#N/A)</f>
        <v>#N/A</v>
      </c>
      <c r="AD687" s="33"/>
      <c r="AE687" s="40" t="e">
        <f>IFERROR(IF(ISNA(Z687),#N/A,IF(I687=0,0,_xlfn.STDEV.P($Z687:Z687)/I687*100)),#N/A)</f>
        <v>#N/A</v>
      </c>
      <c r="AF687" s="40" t="e">
        <f>IFERROR(IF(ISNA(AA687),#N/A,IF(J687=0,0,_xlfn.STDEV.P($Z687:AA687)/J687*100)),#N/A)</f>
        <v>#N/A</v>
      </c>
      <c r="AG687" s="40" t="e">
        <f>IFERROR(IF(ISNA(AB687),#N/A,IF(K687=0,0,_xlfn.STDEV.P($Z687:AB687)/K687*100)),#N/A)</f>
        <v>#N/A</v>
      </c>
      <c r="AH687" s="40" t="e">
        <f>IFERROR(IF(ISNA(AC687),#N/A,IF(L687=0,0,_xlfn.STDEV.P($Z687:AC687)/L687*100)),#N/A)</f>
        <v>#N/A</v>
      </c>
      <c r="AI687" s="40"/>
    </row>
    <row r="688" spans="1:35" x14ac:dyDescent="0.35">
      <c r="A688">
        <f t="shared" si="819"/>
        <v>82</v>
      </c>
      <c r="B688" s="35">
        <f t="array" ref="B688">IF(B687=0,0,MIN(IF(INDEX(DATOS,0,$N$2)=$U688,IF(ISNUMBER(INDEX(DATOS,0,$C688)),IF(INDEX(DATOS,0,$L$2)=0,IF(INDEX(DATOS,0,$M$2)=1,IF(ISNA(MATCH(INDEX(DATOS,0,$O$2),IF($E$7:E687=E688,$D$7:D687),0)),INDEX(DATOS,0,$K$2))))))))</f>
        <v>0</v>
      </c>
      <c r="C688" s="32">
        <f t="shared" si="820"/>
        <v>20</v>
      </c>
      <c r="D688" s="34" t="str">
        <f>IF($B688=0,"--",INDEX(DATOS,$B688,O$2))</f>
        <v>--</v>
      </c>
      <c r="E688" s="64" t="s">
        <v>1</v>
      </c>
      <c r="F688" s="36" t="str">
        <f t="shared" si="765"/>
        <v>--</v>
      </c>
      <c r="G688" s="109" t="e">
        <f>VLOOKUP($D688,LOC_UNICOS,G$2,0)</f>
        <v>#N/A</v>
      </c>
      <c r="H688" s="109" t="e">
        <f>VLOOKUP($D688,LOC_UNICOS,H$2,0)</f>
        <v>#N/A</v>
      </c>
      <c r="I688" s="38">
        <f t="array" ref="I688">IF($B688=0,-999,IF(COUNTIFS($Z688:Z688,#N/A)&gt;0,-999,AVERAGE($Z688:Z688)))</f>
        <v>-999</v>
      </c>
      <c r="J688" s="38">
        <f t="array" ref="J688">IF($B688=0,-999,IF(COUNTIFS($Z688:AA688,#N/A)&gt;0,-999,AVERAGE($Z688:AA688)))</f>
        <v>-999</v>
      </c>
      <c r="K688" s="38">
        <f t="array" ref="K688">IF($B688=0,-999,IF(COUNTIFS($Z688:AB688,#N/A)&gt;0,-999,AVERAGE($Z688:AB688)))</f>
        <v>-999</v>
      </c>
      <c r="L688" s="38">
        <f t="array" ref="L688">IF($B688=0,-999,IF(COUNTIFS($Z688:AC688,#N/A)&gt;0,-999,AVERAGE($Z688:AC688)))</f>
        <v>-999</v>
      </c>
      <c r="M688" s="38">
        <f t="shared" si="815"/>
        <v>-999</v>
      </c>
      <c r="N688" s="38">
        <f t="shared" si="794"/>
        <v>-999</v>
      </c>
      <c r="O688" s="38">
        <f t="shared" si="795"/>
        <v>-999</v>
      </c>
      <c r="P688" s="38">
        <f t="shared" si="796"/>
        <v>-999</v>
      </c>
      <c r="Q688" s="37">
        <f t="shared" si="816"/>
        <v>0</v>
      </c>
      <c r="R688" s="37">
        <f t="shared" si="784"/>
        <v>0</v>
      </c>
      <c r="S688" s="37">
        <f t="shared" si="785"/>
        <v>0</v>
      </c>
      <c r="T688" s="37">
        <f t="shared" si="786"/>
        <v>0</v>
      </c>
      <c r="U688" s="37">
        <f t="shared" si="817"/>
        <v>2018</v>
      </c>
      <c r="V688" s="37">
        <f t="shared" ref="V688:X688" si="836">U688-1</f>
        <v>2017</v>
      </c>
      <c r="W688" s="37">
        <f t="shared" si="836"/>
        <v>2016</v>
      </c>
      <c r="X688" s="37">
        <f t="shared" si="836"/>
        <v>2015</v>
      </c>
      <c r="Y688" s="39"/>
      <c r="Z688" s="62" t="e">
        <f>IFERROR(IF($B688=0,#N/A,AVERAGEIFS(INDEX(DATOS,0,$C688),INDEX(DATOS,0,$C688),"&lt;&gt;#N/D",INDEX(DATOS,0,$L$2),0,INDEX(DATOS,0,$M$2),1,INDEX(DATOS,0,$N$2),U688,INDEX(DATOS,0,$O$2),$D688)),#N/A)</f>
        <v>#N/A</v>
      </c>
      <c r="AA688" s="62" t="e">
        <f>IFERROR(IF($B688=0,#N/A,AVERAGEIFS(INDEX(DATOS,0,$C688),INDEX(DATOS,0,$C688),"&lt;&gt;#N/D",INDEX(DATOS,0,$L$2),0,INDEX(DATOS,0,$M$2),1,INDEX(DATOS,0,$N$2),V688,INDEX(DATOS,0,$O$2),$D688)),#N/A)</f>
        <v>#N/A</v>
      </c>
      <c r="AB688" s="62" t="e">
        <f>IFERROR(IF($B688=0,#N/A,AVERAGEIFS(INDEX(DATOS,0,$C688),INDEX(DATOS,0,$C688),"&lt;&gt;#N/D",INDEX(DATOS,0,$L$2),0,INDEX(DATOS,0,$M$2),1,INDEX(DATOS,0,$N$2),W688,INDEX(DATOS,0,$O$2),$D688)),#N/A)</f>
        <v>#N/A</v>
      </c>
      <c r="AC688" s="62" t="e">
        <f>IFERROR(IF($B688=0,#N/A,AVERAGEIFS(INDEX(DATOS,0,$C688),INDEX(DATOS,0,$C688),"&lt;&gt;#N/D",INDEX(DATOS,0,$L$2),0,INDEX(DATOS,0,$M$2),1,INDEX(DATOS,0,$N$2),X688,INDEX(DATOS,0,$O$2),$D688)),#N/A)</f>
        <v>#N/A</v>
      </c>
      <c r="AD688" s="33"/>
      <c r="AE688" s="40" t="e">
        <f>IFERROR(IF(ISNA(Z688),#N/A,IF(I688=0,0,_xlfn.STDEV.P($Z688:Z688)/I688*100)),#N/A)</f>
        <v>#N/A</v>
      </c>
      <c r="AF688" s="40" t="e">
        <f>IFERROR(IF(ISNA(AA688),#N/A,IF(J688=0,0,_xlfn.STDEV.P($Z688:AA688)/J688*100)),#N/A)</f>
        <v>#N/A</v>
      </c>
      <c r="AG688" s="40" t="e">
        <f>IFERROR(IF(ISNA(AB688),#N/A,IF(K688=0,0,_xlfn.STDEV.P($Z688:AB688)/K688*100)),#N/A)</f>
        <v>#N/A</v>
      </c>
      <c r="AH688" s="40" t="e">
        <f>IFERROR(IF(ISNA(AC688),#N/A,IF(L688=0,0,_xlfn.STDEV.P($Z688:AC688)/L688*100)),#N/A)</f>
        <v>#N/A</v>
      </c>
      <c r="AI688" s="40"/>
    </row>
    <row r="689" spans="1:35" x14ac:dyDescent="0.35">
      <c r="A689">
        <f t="shared" si="819"/>
        <v>83</v>
      </c>
      <c r="B689" s="35">
        <f t="array" ref="B689">IF(B688=0,0,MIN(IF(INDEX(DATOS,0,$N$2)=$U689,IF(ISNUMBER(INDEX(DATOS,0,$C689)),IF(INDEX(DATOS,0,$L$2)=0,IF(INDEX(DATOS,0,$M$2)=1,IF(ISNA(MATCH(INDEX(DATOS,0,$O$2),IF($E$7:E688=E689,$D$7:D688),0)),INDEX(DATOS,0,$K$2))))))))</f>
        <v>0</v>
      </c>
      <c r="C689" s="32">
        <f t="shared" si="820"/>
        <v>20</v>
      </c>
      <c r="D689" s="34" t="str">
        <f>IF($B689=0,"--",INDEX(DATOS,$B689,O$2))</f>
        <v>--</v>
      </c>
      <c r="E689" s="64" t="s">
        <v>1</v>
      </c>
      <c r="F689" s="36" t="str">
        <f t="shared" si="765"/>
        <v>--</v>
      </c>
      <c r="G689" s="109" t="e">
        <f>VLOOKUP($D689,LOC_UNICOS,G$2,0)</f>
        <v>#N/A</v>
      </c>
      <c r="H689" s="109" t="e">
        <f>VLOOKUP($D689,LOC_UNICOS,H$2,0)</f>
        <v>#N/A</v>
      </c>
      <c r="I689" s="38">
        <f t="array" ref="I689">IF($B689=0,-999,IF(COUNTIFS($Z689:Z689,#N/A)&gt;0,-999,AVERAGE($Z689:Z689)))</f>
        <v>-999</v>
      </c>
      <c r="J689" s="38">
        <f t="array" ref="J689">IF($B689=0,-999,IF(COUNTIFS($Z689:AA689,#N/A)&gt;0,-999,AVERAGE($Z689:AA689)))</f>
        <v>-999</v>
      </c>
      <c r="K689" s="38">
        <f t="array" ref="K689">IF($B689=0,-999,IF(COUNTIFS($Z689:AB689,#N/A)&gt;0,-999,AVERAGE($Z689:AB689)))</f>
        <v>-999</v>
      </c>
      <c r="L689" s="38">
        <f t="array" ref="L689">IF($B689=0,-999,IF(COUNTIFS($Z689:AC689,#N/A)&gt;0,-999,AVERAGE($Z689:AC689)))</f>
        <v>-999</v>
      </c>
      <c r="M689" s="38">
        <f t="shared" si="815"/>
        <v>-999</v>
      </c>
      <c r="N689" s="38">
        <f t="shared" si="794"/>
        <v>-999</v>
      </c>
      <c r="O689" s="38">
        <f t="shared" si="795"/>
        <v>-999</v>
      </c>
      <c r="P689" s="38">
        <f t="shared" si="796"/>
        <v>-999</v>
      </c>
      <c r="Q689" s="37">
        <f t="shared" si="816"/>
        <v>0</v>
      </c>
      <c r="R689" s="37">
        <f t="shared" si="784"/>
        <v>0</v>
      </c>
      <c r="S689" s="37">
        <f t="shared" si="785"/>
        <v>0</v>
      </c>
      <c r="T689" s="37">
        <f t="shared" si="786"/>
        <v>0</v>
      </c>
      <c r="U689" s="37">
        <f t="shared" si="817"/>
        <v>2018</v>
      </c>
      <c r="V689" s="37">
        <f t="shared" ref="V689:X689" si="837">U689-1</f>
        <v>2017</v>
      </c>
      <c r="W689" s="37">
        <f t="shared" si="837"/>
        <v>2016</v>
      </c>
      <c r="X689" s="37">
        <f t="shared" si="837"/>
        <v>2015</v>
      </c>
      <c r="Y689" s="39"/>
      <c r="Z689" s="62" t="e">
        <f>IFERROR(IF($B689=0,#N/A,AVERAGEIFS(INDEX(DATOS,0,$C689),INDEX(DATOS,0,$C689),"&lt;&gt;#N/D",INDEX(DATOS,0,$L$2),0,INDEX(DATOS,0,$M$2),1,INDEX(DATOS,0,$N$2),U689,INDEX(DATOS,0,$O$2),$D689)),#N/A)</f>
        <v>#N/A</v>
      </c>
      <c r="AA689" s="62" t="e">
        <f>IFERROR(IF($B689=0,#N/A,AVERAGEIFS(INDEX(DATOS,0,$C689),INDEX(DATOS,0,$C689),"&lt;&gt;#N/D",INDEX(DATOS,0,$L$2),0,INDEX(DATOS,0,$M$2),1,INDEX(DATOS,0,$N$2),V689,INDEX(DATOS,0,$O$2),$D689)),#N/A)</f>
        <v>#N/A</v>
      </c>
      <c r="AB689" s="62" t="e">
        <f>IFERROR(IF($B689=0,#N/A,AVERAGEIFS(INDEX(DATOS,0,$C689),INDEX(DATOS,0,$C689),"&lt;&gt;#N/D",INDEX(DATOS,0,$L$2),0,INDEX(DATOS,0,$M$2),1,INDEX(DATOS,0,$N$2),W689,INDEX(DATOS,0,$O$2),$D689)),#N/A)</f>
        <v>#N/A</v>
      </c>
      <c r="AC689" s="62" t="e">
        <f>IFERROR(IF($B689=0,#N/A,AVERAGEIFS(INDEX(DATOS,0,$C689),INDEX(DATOS,0,$C689),"&lt;&gt;#N/D",INDEX(DATOS,0,$L$2),0,INDEX(DATOS,0,$M$2),1,INDEX(DATOS,0,$N$2),X689,INDEX(DATOS,0,$O$2),$D689)),#N/A)</f>
        <v>#N/A</v>
      </c>
      <c r="AD689" s="33"/>
      <c r="AE689" s="40" t="e">
        <f>IFERROR(IF(ISNA(Z689),#N/A,IF(I689=0,0,_xlfn.STDEV.P($Z689:Z689)/I689*100)),#N/A)</f>
        <v>#N/A</v>
      </c>
      <c r="AF689" s="40" t="e">
        <f>IFERROR(IF(ISNA(AA689),#N/A,IF(J689=0,0,_xlfn.STDEV.P($Z689:AA689)/J689*100)),#N/A)</f>
        <v>#N/A</v>
      </c>
      <c r="AG689" s="40" t="e">
        <f>IFERROR(IF(ISNA(AB689),#N/A,IF(K689=0,0,_xlfn.STDEV.P($Z689:AB689)/K689*100)),#N/A)</f>
        <v>#N/A</v>
      </c>
      <c r="AH689" s="40" t="e">
        <f>IFERROR(IF(ISNA(AC689),#N/A,IF(L689=0,0,_xlfn.STDEV.P($Z689:AC689)/L689*100)),#N/A)</f>
        <v>#N/A</v>
      </c>
      <c r="AI689" s="40"/>
    </row>
    <row r="690" spans="1:35" x14ac:dyDescent="0.35">
      <c r="A690">
        <f t="shared" si="819"/>
        <v>84</v>
      </c>
      <c r="B690" s="35">
        <f t="array" ref="B690">IF(B689=0,0,MIN(IF(INDEX(DATOS,0,$N$2)=$U690,IF(ISNUMBER(INDEX(DATOS,0,$C690)),IF(INDEX(DATOS,0,$L$2)=0,IF(INDEX(DATOS,0,$M$2)=1,IF(ISNA(MATCH(INDEX(DATOS,0,$O$2),IF($E$7:E689=E690,$D$7:D689),0)),INDEX(DATOS,0,$K$2))))))))</f>
        <v>0</v>
      </c>
      <c r="C690" s="32">
        <f t="shared" si="820"/>
        <v>20</v>
      </c>
      <c r="D690" s="34" t="str">
        <f>IF($B690=0,"--",INDEX(DATOS,$B690,O$2))</f>
        <v>--</v>
      </c>
      <c r="E690" s="64" t="s">
        <v>1</v>
      </c>
      <c r="F690" s="36" t="str">
        <f t="shared" si="765"/>
        <v>--</v>
      </c>
      <c r="G690" s="109" t="e">
        <f>VLOOKUP($D690,LOC_UNICOS,G$2,0)</f>
        <v>#N/A</v>
      </c>
      <c r="H690" s="109" t="e">
        <f>VLOOKUP($D690,LOC_UNICOS,H$2,0)</f>
        <v>#N/A</v>
      </c>
      <c r="I690" s="38">
        <f t="array" ref="I690">IF($B690=0,-999,IF(COUNTIFS($Z690:Z690,#N/A)&gt;0,-999,AVERAGE($Z690:Z690)))</f>
        <v>-999</v>
      </c>
      <c r="J690" s="38">
        <f t="array" ref="J690">IF($B690=0,-999,IF(COUNTIFS($Z690:AA690,#N/A)&gt;0,-999,AVERAGE($Z690:AA690)))</f>
        <v>-999</v>
      </c>
      <c r="K690" s="38">
        <f t="array" ref="K690">IF($B690=0,-999,IF(COUNTIFS($Z690:AB690,#N/A)&gt;0,-999,AVERAGE($Z690:AB690)))</f>
        <v>-999</v>
      </c>
      <c r="L690" s="38">
        <f t="array" ref="L690">IF($B690=0,-999,IF(COUNTIFS($Z690:AC690,#N/A)&gt;0,-999,AVERAGE($Z690:AC690)))</f>
        <v>-999</v>
      </c>
      <c r="M690" s="38">
        <f t="shared" si="815"/>
        <v>-999</v>
      </c>
      <c r="N690" s="38">
        <f t="shared" si="794"/>
        <v>-999</v>
      </c>
      <c r="O690" s="38">
        <f t="shared" si="795"/>
        <v>-999</v>
      </c>
      <c r="P690" s="38">
        <f t="shared" si="796"/>
        <v>-999</v>
      </c>
      <c r="Q690" s="37">
        <f t="shared" si="816"/>
        <v>0</v>
      </c>
      <c r="R690" s="37">
        <f t="shared" si="784"/>
        <v>0</v>
      </c>
      <c r="S690" s="37">
        <f t="shared" si="785"/>
        <v>0</v>
      </c>
      <c r="T690" s="37">
        <f t="shared" si="786"/>
        <v>0</v>
      </c>
      <c r="U690" s="37">
        <f t="shared" si="817"/>
        <v>2018</v>
      </c>
      <c r="V690" s="37">
        <f t="shared" ref="V690:X690" si="838">U690-1</f>
        <v>2017</v>
      </c>
      <c r="W690" s="37">
        <f t="shared" si="838"/>
        <v>2016</v>
      </c>
      <c r="X690" s="37">
        <f t="shared" si="838"/>
        <v>2015</v>
      </c>
      <c r="Y690" s="39"/>
      <c r="Z690" s="62" t="e">
        <f>IFERROR(IF($B690=0,#N/A,AVERAGEIFS(INDEX(DATOS,0,$C690),INDEX(DATOS,0,$C690),"&lt;&gt;#N/D",INDEX(DATOS,0,$L$2),0,INDEX(DATOS,0,$M$2),1,INDEX(DATOS,0,$N$2),U690,INDEX(DATOS,0,$O$2),$D690)),#N/A)</f>
        <v>#N/A</v>
      </c>
      <c r="AA690" s="62" t="e">
        <f>IFERROR(IF($B690=0,#N/A,AVERAGEIFS(INDEX(DATOS,0,$C690),INDEX(DATOS,0,$C690),"&lt;&gt;#N/D",INDEX(DATOS,0,$L$2),0,INDEX(DATOS,0,$M$2),1,INDEX(DATOS,0,$N$2),V690,INDEX(DATOS,0,$O$2),$D690)),#N/A)</f>
        <v>#N/A</v>
      </c>
      <c r="AB690" s="62" t="e">
        <f>IFERROR(IF($B690=0,#N/A,AVERAGEIFS(INDEX(DATOS,0,$C690),INDEX(DATOS,0,$C690),"&lt;&gt;#N/D",INDEX(DATOS,0,$L$2),0,INDEX(DATOS,0,$M$2),1,INDEX(DATOS,0,$N$2),W690,INDEX(DATOS,0,$O$2),$D690)),#N/A)</f>
        <v>#N/A</v>
      </c>
      <c r="AC690" s="62" t="e">
        <f>IFERROR(IF($B690=0,#N/A,AVERAGEIFS(INDEX(DATOS,0,$C690),INDEX(DATOS,0,$C690),"&lt;&gt;#N/D",INDEX(DATOS,0,$L$2),0,INDEX(DATOS,0,$M$2),1,INDEX(DATOS,0,$N$2),X690,INDEX(DATOS,0,$O$2),$D690)),#N/A)</f>
        <v>#N/A</v>
      </c>
      <c r="AD690" s="33"/>
      <c r="AE690" s="40" t="e">
        <f>IFERROR(IF(ISNA(Z690),#N/A,IF(I690=0,0,_xlfn.STDEV.P($Z690:Z690)/I690*100)),#N/A)</f>
        <v>#N/A</v>
      </c>
      <c r="AF690" s="40" t="e">
        <f>IFERROR(IF(ISNA(AA690),#N/A,IF(J690=0,0,_xlfn.STDEV.P($Z690:AA690)/J690*100)),#N/A)</f>
        <v>#N/A</v>
      </c>
      <c r="AG690" s="40" t="e">
        <f>IFERROR(IF(ISNA(AB690),#N/A,IF(K690=0,0,_xlfn.STDEV.P($Z690:AB690)/K690*100)),#N/A)</f>
        <v>#N/A</v>
      </c>
      <c r="AH690" s="40" t="e">
        <f>IFERROR(IF(ISNA(AC690),#N/A,IF(L690=0,0,_xlfn.STDEV.P($Z690:AC690)/L690*100)),#N/A)</f>
        <v>#N/A</v>
      </c>
      <c r="AI690" s="40"/>
    </row>
    <row r="691" spans="1:35" x14ac:dyDescent="0.35">
      <c r="A691">
        <f t="shared" si="819"/>
        <v>85</v>
      </c>
      <c r="B691" s="35">
        <f t="array" ref="B691">IF(B690=0,0,MIN(IF(INDEX(DATOS,0,$N$2)=$U691,IF(ISNUMBER(INDEX(DATOS,0,$C691)),IF(INDEX(DATOS,0,$L$2)=0,IF(INDEX(DATOS,0,$M$2)=1,IF(ISNA(MATCH(INDEX(DATOS,0,$O$2),IF($E$7:E690=E691,$D$7:D690),0)),INDEX(DATOS,0,$K$2))))))))</f>
        <v>0</v>
      </c>
      <c r="C691" s="32">
        <f t="shared" si="820"/>
        <v>20</v>
      </c>
      <c r="D691" s="34" t="str">
        <f>IF($B691=0,"--",INDEX(DATOS,$B691,O$2))</f>
        <v>--</v>
      </c>
      <c r="E691" s="64" t="s">
        <v>1</v>
      </c>
      <c r="F691" s="36" t="str">
        <f t="shared" si="765"/>
        <v>--</v>
      </c>
      <c r="G691" s="109" t="e">
        <f>VLOOKUP($D691,LOC_UNICOS,G$2,0)</f>
        <v>#N/A</v>
      </c>
      <c r="H691" s="109" t="e">
        <f>VLOOKUP($D691,LOC_UNICOS,H$2,0)</f>
        <v>#N/A</v>
      </c>
      <c r="I691" s="38">
        <f t="array" ref="I691">IF($B691=0,-999,IF(COUNTIFS($Z691:Z691,#N/A)&gt;0,-999,AVERAGE($Z691:Z691)))</f>
        <v>-999</v>
      </c>
      <c r="J691" s="38">
        <f t="array" ref="J691">IF($B691=0,-999,IF(COUNTIFS($Z691:AA691,#N/A)&gt;0,-999,AVERAGE($Z691:AA691)))</f>
        <v>-999</v>
      </c>
      <c r="K691" s="38">
        <f t="array" ref="K691">IF($B691=0,-999,IF(COUNTIFS($Z691:AB691,#N/A)&gt;0,-999,AVERAGE($Z691:AB691)))</f>
        <v>-999</v>
      </c>
      <c r="L691" s="38">
        <f t="array" ref="L691">IF($B691=0,-999,IF(COUNTIFS($Z691:AC691,#N/A)&gt;0,-999,AVERAGE($Z691:AC691)))</f>
        <v>-999</v>
      </c>
      <c r="M691" s="38">
        <f t="shared" si="815"/>
        <v>-999</v>
      </c>
      <c r="N691" s="38">
        <f t="shared" si="794"/>
        <v>-999</v>
      </c>
      <c r="O691" s="38">
        <f t="shared" si="795"/>
        <v>-999</v>
      </c>
      <c r="P691" s="38">
        <f t="shared" si="796"/>
        <v>-999</v>
      </c>
      <c r="Q691" s="37">
        <f t="shared" si="816"/>
        <v>0</v>
      </c>
      <c r="R691" s="37">
        <f t="shared" si="784"/>
        <v>0</v>
      </c>
      <c r="S691" s="37">
        <f t="shared" si="785"/>
        <v>0</v>
      </c>
      <c r="T691" s="37">
        <f t="shared" si="786"/>
        <v>0</v>
      </c>
      <c r="U691" s="37">
        <f t="shared" si="817"/>
        <v>2018</v>
      </c>
      <c r="V691" s="37">
        <f t="shared" ref="V691:X691" si="839">U691-1</f>
        <v>2017</v>
      </c>
      <c r="W691" s="37">
        <f t="shared" si="839"/>
        <v>2016</v>
      </c>
      <c r="X691" s="37">
        <f t="shared" si="839"/>
        <v>2015</v>
      </c>
      <c r="Y691" s="39"/>
      <c r="Z691" s="62" t="e">
        <f>IFERROR(IF($B691=0,#N/A,AVERAGEIFS(INDEX(DATOS,0,$C691),INDEX(DATOS,0,$C691),"&lt;&gt;#N/D",INDEX(DATOS,0,$L$2),0,INDEX(DATOS,0,$M$2),1,INDEX(DATOS,0,$N$2),U691,INDEX(DATOS,0,$O$2),$D691)),#N/A)</f>
        <v>#N/A</v>
      </c>
      <c r="AA691" s="62" t="e">
        <f>IFERROR(IF($B691=0,#N/A,AVERAGEIFS(INDEX(DATOS,0,$C691),INDEX(DATOS,0,$C691),"&lt;&gt;#N/D",INDEX(DATOS,0,$L$2),0,INDEX(DATOS,0,$M$2),1,INDEX(DATOS,0,$N$2),V691,INDEX(DATOS,0,$O$2),$D691)),#N/A)</f>
        <v>#N/A</v>
      </c>
      <c r="AB691" s="62" t="e">
        <f>IFERROR(IF($B691=0,#N/A,AVERAGEIFS(INDEX(DATOS,0,$C691),INDEX(DATOS,0,$C691),"&lt;&gt;#N/D",INDEX(DATOS,0,$L$2),0,INDEX(DATOS,0,$M$2),1,INDEX(DATOS,0,$N$2),W691,INDEX(DATOS,0,$O$2),$D691)),#N/A)</f>
        <v>#N/A</v>
      </c>
      <c r="AC691" s="62" t="e">
        <f>IFERROR(IF($B691=0,#N/A,AVERAGEIFS(INDEX(DATOS,0,$C691),INDEX(DATOS,0,$C691),"&lt;&gt;#N/D",INDEX(DATOS,0,$L$2),0,INDEX(DATOS,0,$M$2),1,INDEX(DATOS,0,$N$2),X691,INDEX(DATOS,0,$O$2),$D691)),#N/A)</f>
        <v>#N/A</v>
      </c>
      <c r="AD691" s="33"/>
      <c r="AE691" s="40" t="e">
        <f>IFERROR(IF(ISNA(Z691),#N/A,IF(I691=0,0,_xlfn.STDEV.P($Z691:Z691)/I691*100)),#N/A)</f>
        <v>#N/A</v>
      </c>
      <c r="AF691" s="40" t="e">
        <f>IFERROR(IF(ISNA(AA691),#N/A,IF(J691=0,0,_xlfn.STDEV.P($Z691:AA691)/J691*100)),#N/A)</f>
        <v>#N/A</v>
      </c>
      <c r="AG691" s="40" t="e">
        <f>IFERROR(IF(ISNA(AB691),#N/A,IF(K691=0,0,_xlfn.STDEV.P($Z691:AB691)/K691*100)),#N/A)</f>
        <v>#N/A</v>
      </c>
      <c r="AH691" s="40" t="e">
        <f>IFERROR(IF(ISNA(AC691),#N/A,IF(L691=0,0,_xlfn.STDEV.P($Z691:AC691)/L691*100)),#N/A)</f>
        <v>#N/A</v>
      </c>
      <c r="AI691" s="40"/>
    </row>
    <row r="692" spans="1:35" x14ac:dyDescent="0.35">
      <c r="A692">
        <f t="shared" si="819"/>
        <v>86</v>
      </c>
      <c r="B692" s="35">
        <f t="array" ref="B692">IF(B691=0,0,MIN(IF(INDEX(DATOS,0,$N$2)=$U692,IF(ISNUMBER(INDEX(DATOS,0,$C692)),IF(INDEX(DATOS,0,$L$2)=0,IF(INDEX(DATOS,0,$M$2)=1,IF(ISNA(MATCH(INDEX(DATOS,0,$O$2),IF($E$7:E691=E692,$D$7:D691),0)),INDEX(DATOS,0,$K$2))))))))</f>
        <v>0</v>
      </c>
      <c r="C692" s="32">
        <f t="shared" si="820"/>
        <v>20</v>
      </c>
      <c r="D692" s="34" t="str">
        <f>IF($B692=0,"--",INDEX(DATOS,$B692,O$2))</f>
        <v>--</v>
      </c>
      <c r="E692" s="64" t="s">
        <v>1</v>
      </c>
      <c r="F692" s="36" t="str">
        <f t="shared" si="765"/>
        <v>--</v>
      </c>
      <c r="G692" s="109" t="e">
        <f>VLOOKUP($D692,LOC_UNICOS,G$2,0)</f>
        <v>#N/A</v>
      </c>
      <c r="H692" s="109" t="e">
        <f>VLOOKUP($D692,LOC_UNICOS,H$2,0)</f>
        <v>#N/A</v>
      </c>
      <c r="I692" s="38">
        <f t="array" ref="I692">IF($B692=0,-999,IF(COUNTIFS($Z692:Z692,#N/A)&gt;0,-999,AVERAGE($Z692:Z692)))</f>
        <v>-999</v>
      </c>
      <c r="J692" s="38">
        <f t="array" ref="J692">IF($B692=0,-999,IF(COUNTIFS($Z692:AA692,#N/A)&gt;0,-999,AVERAGE($Z692:AA692)))</f>
        <v>-999</v>
      </c>
      <c r="K692" s="38">
        <f t="array" ref="K692">IF($B692=0,-999,IF(COUNTIFS($Z692:AB692,#N/A)&gt;0,-999,AVERAGE($Z692:AB692)))</f>
        <v>-999</v>
      </c>
      <c r="L692" s="38">
        <f t="array" ref="L692">IF($B692=0,-999,IF(COUNTIFS($Z692:AC692,#N/A)&gt;0,-999,AVERAGE($Z692:AC692)))</f>
        <v>-999</v>
      </c>
      <c r="M692" s="38">
        <f t="shared" si="815"/>
        <v>-999</v>
      </c>
      <c r="N692" s="38">
        <f t="shared" si="794"/>
        <v>-999</v>
      </c>
      <c r="O692" s="38">
        <f t="shared" si="795"/>
        <v>-999</v>
      </c>
      <c r="P692" s="38">
        <f t="shared" si="796"/>
        <v>-999</v>
      </c>
      <c r="Q692" s="37">
        <f t="shared" si="816"/>
        <v>0</v>
      </c>
      <c r="R692" s="37">
        <f t="shared" si="784"/>
        <v>0</v>
      </c>
      <c r="S692" s="37">
        <f t="shared" si="785"/>
        <v>0</v>
      </c>
      <c r="T692" s="37">
        <f t="shared" si="786"/>
        <v>0</v>
      </c>
      <c r="U692" s="37">
        <f t="shared" si="817"/>
        <v>2018</v>
      </c>
      <c r="V692" s="37">
        <f t="shared" ref="V692:X692" si="840">U692-1</f>
        <v>2017</v>
      </c>
      <c r="W692" s="37">
        <f t="shared" si="840"/>
        <v>2016</v>
      </c>
      <c r="X692" s="37">
        <f t="shared" si="840"/>
        <v>2015</v>
      </c>
      <c r="Y692" s="39"/>
      <c r="Z692" s="62" t="e">
        <f>IFERROR(IF($B692=0,#N/A,AVERAGEIFS(INDEX(DATOS,0,$C692),INDEX(DATOS,0,$C692),"&lt;&gt;#N/D",INDEX(DATOS,0,$L$2),0,INDEX(DATOS,0,$M$2),1,INDEX(DATOS,0,$N$2),U692,INDEX(DATOS,0,$O$2),$D692)),#N/A)</f>
        <v>#N/A</v>
      </c>
      <c r="AA692" s="62" t="e">
        <f>IFERROR(IF($B692=0,#N/A,AVERAGEIFS(INDEX(DATOS,0,$C692),INDEX(DATOS,0,$C692),"&lt;&gt;#N/D",INDEX(DATOS,0,$L$2),0,INDEX(DATOS,0,$M$2),1,INDEX(DATOS,0,$N$2),V692,INDEX(DATOS,0,$O$2),$D692)),#N/A)</f>
        <v>#N/A</v>
      </c>
      <c r="AB692" s="62" t="e">
        <f>IFERROR(IF($B692=0,#N/A,AVERAGEIFS(INDEX(DATOS,0,$C692),INDEX(DATOS,0,$C692),"&lt;&gt;#N/D",INDEX(DATOS,0,$L$2),0,INDEX(DATOS,0,$M$2),1,INDEX(DATOS,0,$N$2),W692,INDEX(DATOS,0,$O$2),$D692)),#N/A)</f>
        <v>#N/A</v>
      </c>
      <c r="AC692" s="62" t="e">
        <f>IFERROR(IF($B692=0,#N/A,AVERAGEIFS(INDEX(DATOS,0,$C692),INDEX(DATOS,0,$C692),"&lt;&gt;#N/D",INDEX(DATOS,0,$L$2),0,INDEX(DATOS,0,$M$2),1,INDEX(DATOS,0,$N$2),X692,INDEX(DATOS,0,$O$2),$D692)),#N/A)</f>
        <v>#N/A</v>
      </c>
      <c r="AD692" s="33"/>
      <c r="AE692" s="40" t="e">
        <f>IFERROR(IF(ISNA(Z692),#N/A,IF(I692=0,0,_xlfn.STDEV.P($Z692:Z692)/I692*100)),#N/A)</f>
        <v>#N/A</v>
      </c>
      <c r="AF692" s="40" t="e">
        <f>IFERROR(IF(ISNA(AA692),#N/A,IF(J692=0,0,_xlfn.STDEV.P($Z692:AA692)/J692*100)),#N/A)</f>
        <v>#N/A</v>
      </c>
      <c r="AG692" s="40" t="e">
        <f>IFERROR(IF(ISNA(AB692),#N/A,IF(K692=0,0,_xlfn.STDEV.P($Z692:AB692)/K692*100)),#N/A)</f>
        <v>#N/A</v>
      </c>
      <c r="AH692" s="40" t="e">
        <f>IFERROR(IF(ISNA(AC692),#N/A,IF(L692=0,0,_xlfn.STDEV.P($Z692:AC692)/L692*100)),#N/A)</f>
        <v>#N/A</v>
      </c>
      <c r="AI692" s="40"/>
    </row>
    <row r="693" spans="1:35" x14ac:dyDescent="0.35">
      <c r="A693">
        <f t="shared" si="819"/>
        <v>87</v>
      </c>
      <c r="B693" s="35">
        <f t="array" ref="B693">IF(B692=0,0,MIN(IF(INDEX(DATOS,0,$N$2)=$U693,IF(ISNUMBER(INDEX(DATOS,0,$C693)),IF(INDEX(DATOS,0,$L$2)=0,IF(INDEX(DATOS,0,$M$2)=1,IF(ISNA(MATCH(INDEX(DATOS,0,$O$2),IF($E$7:E692=E693,$D$7:D692),0)),INDEX(DATOS,0,$K$2))))))))</f>
        <v>0</v>
      </c>
      <c r="C693" s="32">
        <f t="shared" si="820"/>
        <v>20</v>
      </c>
      <c r="D693" s="34" t="str">
        <f>IF($B693=0,"--",INDEX(DATOS,$B693,O$2))</f>
        <v>--</v>
      </c>
      <c r="E693" s="64" t="s">
        <v>1</v>
      </c>
      <c r="F693" s="36" t="str">
        <f t="shared" ref="F693:F721" si="841">IFERROR(SUBSTITUTE(MID(D693,1,FIND(",",D693)-1),"Departamento de","Dpto."),D693)</f>
        <v>--</v>
      </c>
      <c r="G693" s="109" t="e">
        <f>VLOOKUP($D693,LOC_UNICOS,G$2,0)</f>
        <v>#N/A</v>
      </c>
      <c r="H693" s="109" t="e">
        <f>VLOOKUP($D693,LOC_UNICOS,H$2,0)</f>
        <v>#N/A</v>
      </c>
      <c r="I693" s="38">
        <f t="array" ref="I693">IF($B693=0,-999,IF(COUNTIFS($Z693:Z693,#N/A)&gt;0,-999,AVERAGE($Z693:Z693)))</f>
        <v>-999</v>
      </c>
      <c r="J693" s="38">
        <f t="array" ref="J693">IF($B693=0,-999,IF(COUNTIFS($Z693:AA693,#N/A)&gt;0,-999,AVERAGE($Z693:AA693)))</f>
        <v>-999</v>
      </c>
      <c r="K693" s="38">
        <f t="array" ref="K693">IF($B693=0,-999,IF(COUNTIFS($Z693:AB693,#N/A)&gt;0,-999,AVERAGE($Z693:AB693)))</f>
        <v>-999</v>
      </c>
      <c r="L693" s="38">
        <f t="array" ref="L693">IF($B693=0,-999,IF(COUNTIFS($Z693:AC693,#N/A)&gt;0,-999,AVERAGE($Z693:AC693)))</f>
        <v>-999</v>
      </c>
      <c r="M693" s="38">
        <f t="shared" si="815"/>
        <v>-999</v>
      </c>
      <c r="N693" s="38">
        <f t="shared" si="794"/>
        <v>-999</v>
      </c>
      <c r="O693" s="38">
        <f t="shared" si="795"/>
        <v>-999</v>
      </c>
      <c r="P693" s="38">
        <f t="shared" si="796"/>
        <v>-999</v>
      </c>
      <c r="Q693" s="37">
        <f t="shared" si="816"/>
        <v>0</v>
      </c>
      <c r="R693" s="37">
        <f t="shared" si="784"/>
        <v>0</v>
      </c>
      <c r="S693" s="37">
        <f t="shared" si="785"/>
        <v>0</v>
      </c>
      <c r="T693" s="37">
        <f t="shared" si="786"/>
        <v>0</v>
      </c>
      <c r="U693" s="37">
        <f t="shared" si="817"/>
        <v>2018</v>
      </c>
      <c r="V693" s="37">
        <f t="shared" ref="V693:X693" si="842">U693-1</f>
        <v>2017</v>
      </c>
      <c r="W693" s="37">
        <f t="shared" si="842"/>
        <v>2016</v>
      </c>
      <c r="X693" s="37">
        <f t="shared" si="842"/>
        <v>2015</v>
      </c>
      <c r="Y693" s="39"/>
      <c r="Z693" s="62" t="e">
        <f>IFERROR(IF($B693=0,#N/A,AVERAGEIFS(INDEX(DATOS,0,$C693),INDEX(DATOS,0,$C693),"&lt;&gt;#N/D",INDEX(DATOS,0,$L$2),0,INDEX(DATOS,0,$M$2),1,INDEX(DATOS,0,$N$2),U693,INDEX(DATOS,0,$O$2),$D693)),#N/A)</f>
        <v>#N/A</v>
      </c>
      <c r="AA693" s="62" t="e">
        <f>IFERROR(IF($B693=0,#N/A,AVERAGEIFS(INDEX(DATOS,0,$C693),INDEX(DATOS,0,$C693),"&lt;&gt;#N/D",INDEX(DATOS,0,$L$2),0,INDEX(DATOS,0,$M$2),1,INDEX(DATOS,0,$N$2),V693,INDEX(DATOS,0,$O$2),$D693)),#N/A)</f>
        <v>#N/A</v>
      </c>
      <c r="AB693" s="62" t="e">
        <f>IFERROR(IF($B693=0,#N/A,AVERAGEIFS(INDEX(DATOS,0,$C693),INDEX(DATOS,0,$C693),"&lt;&gt;#N/D",INDEX(DATOS,0,$L$2),0,INDEX(DATOS,0,$M$2),1,INDEX(DATOS,0,$N$2),W693,INDEX(DATOS,0,$O$2),$D693)),#N/A)</f>
        <v>#N/A</v>
      </c>
      <c r="AC693" s="62" t="e">
        <f>IFERROR(IF($B693=0,#N/A,AVERAGEIFS(INDEX(DATOS,0,$C693),INDEX(DATOS,0,$C693),"&lt;&gt;#N/D",INDEX(DATOS,0,$L$2),0,INDEX(DATOS,0,$M$2),1,INDEX(DATOS,0,$N$2),X693,INDEX(DATOS,0,$O$2),$D693)),#N/A)</f>
        <v>#N/A</v>
      </c>
      <c r="AD693" s="33"/>
      <c r="AE693" s="40" t="e">
        <f>IFERROR(IF(ISNA(Z693),#N/A,IF(I693=0,0,_xlfn.STDEV.P($Z693:Z693)/I693*100)),#N/A)</f>
        <v>#N/A</v>
      </c>
      <c r="AF693" s="40" t="e">
        <f>IFERROR(IF(ISNA(AA693),#N/A,IF(J693=0,0,_xlfn.STDEV.P($Z693:AA693)/J693*100)),#N/A)</f>
        <v>#N/A</v>
      </c>
      <c r="AG693" s="40" t="e">
        <f>IFERROR(IF(ISNA(AB693),#N/A,IF(K693=0,0,_xlfn.STDEV.P($Z693:AB693)/K693*100)),#N/A)</f>
        <v>#N/A</v>
      </c>
      <c r="AH693" s="40" t="e">
        <f>IFERROR(IF(ISNA(AC693),#N/A,IF(L693=0,0,_xlfn.STDEV.P($Z693:AC693)/L693*100)),#N/A)</f>
        <v>#N/A</v>
      </c>
      <c r="AI693" s="40"/>
    </row>
    <row r="694" spans="1:35" x14ac:dyDescent="0.35">
      <c r="A694">
        <f t="shared" si="819"/>
        <v>88</v>
      </c>
      <c r="B694" s="35">
        <f t="array" ref="B694">IF(B693=0,0,MIN(IF(INDEX(DATOS,0,$N$2)=$U694,IF(ISNUMBER(INDEX(DATOS,0,$C694)),IF(INDEX(DATOS,0,$L$2)=0,IF(INDEX(DATOS,0,$M$2)=1,IF(ISNA(MATCH(INDEX(DATOS,0,$O$2),IF($E$7:E693=E694,$D$7:D693),0)),INDEX(DATOS,0,$K$2))))))))</f>
        <v>0</v>
      </c>
      <c r="C694" s="32">
        <f t="shared" si="820"/>
        <v>20</v>
      </c>
      <c r="D694" s="34" t="str">
        <f>IF($B694=0,"--",INDEX(DATOS,$B694,O$2))</f>
        <v>--</v>
      </c>
      <c r="E694" s="64" t="s">
        <v>1</v>
      </c>
      <c r="F694" s="36" t="str">
        <f t="shared" si="841"/>
        <v>--</v>
      </c>
      <c r="G694" s="109" t="e">
        <f>VLOOKUP($D694,LOC_UNICOS,G$2,0)</f>
        <v>#N/A</v>
      </c>
      <c r="H694" s="109" t="e">
        <f>VLOOKUP($D694,LOC_UNICOS,H$2,0)</f>
        <v>#N/A</v>
      </c>
      <c r="I694" s="38">
        <f t="array" ref="I694">IF($B694=0,-999,IF(COUNTIFS($Z694:Z694,#N/A)&gt;0,-999,AVERAGE($Z694:Z694)))</f>
        <v>-999</v>
      </c>
      <c r="J694" s="38">
        <f t="array" ref="J694">IF($B694=0,-999,IF(COUNTIFS($Z694:AA694,#N/A)&gt;0,-999,AVERAGE($Z694:AA694)))</f>
        <v>-999</v>
      </c>
      <c r="K694" s="38">
        <f t="array" ref="K694">IF($B694=0,-999,IF(COUNTIFS($Z694:AB694,#N/A)&gt;0,-999,AVERAGE($Z694:AB694)))</f>
        <v>-999</v>
      </c>
      <c r="L694" s="38">
        <f t="array" ref="L694">IF($B694=0,-999,IF(COUNTIFS($Z694:AC694,#N/A)&gt;0,-999,AVERAGE($Z694:AC694)))</f>
        <v>-999</v>
      </c>
      <c r="M694" s="38">
        <f t="shared" si="815"/>
        <v>-999</v>
      </c>
      <c r="N694" s="38">
        <f t="shared" si="794"/>
        <v>-999</v>
      </c>
      <c r="O694" s="38">
        <f t="shared" si="795"/>
        <v>-999</v>
      </c>
      <c r="P694" s="38">
        <f t="shared" si="796"/>
        <v>-999</v>
      </c>
      <c r="Q694" s="37">
        <f t="shared" si="816"/>
        <v>0</v>
      </c>
      <c r="R694" s="37">
        <f t="shared" si="784"/>
        <v>0</v>
      </c>
      <c r="S694" s="37">
        <f t="shared" si="785"/>
        <v>0</v>
      </c>
      <c r="T694" s="37">
        <f t="shared" si="786"/>
        <v>0</v>
      </c>
      <c r="U694" s="37">
        <f t="shared" si="817"/>
        <v>2018</v>
      </c>
      <c r="V694" s="37">
        <f t="shared" ref="V694:X694" si="843">U694-1</f>
        <v>2017</v>
      </c>
      <c r="W694" s="37">
        <f t="shared" si="843"/>
        <v>2016</v>
      </c>
      <c r="X694" s="37">
        <f t="shared" si="843"/>
        <v>2015</v>
      </c>
      <c r="Y694" s="39"/>
      <c r="Z694" s="62" t="e">
        <f>IFERROR(IF($B694=0,#N/A,AVERAGEIFS(INDEX(DATOS,0,$C694),INDEX(DATOS,0,$C694),"&lt;&gt;#N/D",INDEX(DATOS,0,$L$2),0,INDEX(DATOS,0,$M$2),1,INDEX(DATOS,0,$N$2),U694,INDEX(DATOS,0,$O$2),$D694)),#N/A)</f>
        <v>#N/A</v>
      </c>
      <c r="AA694" s="62" t="e">
        <f>IFERROR(IF($B694=0,#N/A,AVERAGEIFS(INDEX(DATOS,0,$C694),INDEX(DATOS,0,$C694),"&lt;&gt;#N/D",INDEX(DATOS,0,$L$2),0,INDEX(DATOS,0,$M$2),1,INDEX(DATOS,0,$N$2),V694,INDEX(DATOS,0,$O$2),$D694)),#N/A)</f>
        <v>#N/A</v>
      </c>
      <c r="AB694" s="62" t="e">
        <f>IFERROR(IF($B694=0,#N/A,AVERAGEIFS(INDEX(DATOS,0,$C694),INDEX(DATOS,0,$C694),"&lt;&gt;#N/D",INDEX(DATOS,0,$L$2),0,INDEX(DATOS,0,$M$2),1,INDEX(DATOS,0,$N$2),W694,INDEX(DATOS,0,$O$2),$D694)),#N/A)</f>
        <v>#N/A</v>
      </c>
      <c r="AC694" s="62" t="e">
        <f>IFERROR(IF($B694=0,#N/A,AVERAGEIFS(INDEX(DATOS,0,$C694),INDEX(DATOS,0,$C694),"&lt;&gt;#N/D",INDEX(DATOS,0,$L$2),0,INDEX(DATOS,0,$M$2),1,INDEX(DATOS,0,$N$2),X694,INDEX(DATOS,0,$O$2),$D694)),#N/A)</f>
        <v>#N/A</v>
      </c>
      <c r="AD694" s="33"/>
      <c r="AE694" s="40" t="e">
        <f>IFERROR(IF(ISNA(Z694),#N/A,IF(I694=0,0,_xlfn.STDEV.P($Z694:Z694)/I694*100)),#N/A)</f>
        <v>#N/A</v>
      </c>
      <c r="AF694" s="40" t="e">
        <f>IFERROR(IF(ISNA(AA694),#N/A,IF(J694=0,0,_xlfn.STDEV.P($Z694:AA694)/J694*100)),#N/A)</f>
        <v>#N/A</v>
      </c>
      <c r="AG694" s="40" t="e">
        <f>IFERROR(IF(ISNA(AB694),#N/A,IF(K694=0,0,_xlfn.STDEV.P($Z694:AB694)/K694*100)),#N/A)</f>
        <v>#N/A</v>
      </c>
      <c r="AH694" s="40" t="e">
        <f>IFERROR(IF(ISNA(AC694),#N/A,IF(L694=0,0,_xlfn.STDEV.P($Z694:AC694)/L694*100)),#N/A)</f>
        <v>#N/A</v>
      </c>
      <c r="AI694" s="40"/>
    </row>
    <row r="695" spans="1:35" x14ac:dyDescent="0.35">
      <c r="A695">
        <f t="shared" si="819"/>
        <v>89</v>
      </c>
      <c r="B695" s="35">
        <f t="array" ref="B695">IF(B694=0,0,MIN(IF(INDEX(DATOS,0,$N$2)=$U695,IF(ISNUMBER(INDEX(DATOS,0,$C695)),IF(INDEX(DATOS,0,$L$2)=0,IF(INDEX(DATOS,0,$M$2)=1,IF(ISNA(MATCH(INDEX(DATOS,0,$O$2),IF($E$7:E694=E695,$D$7:D694),0)),INDEX(DATOS,0,$K$2))))))))</f>
        <v>0</v>
      </c>
      <c r="C695" s="32">
        <f t="shared" si="820"/>
        <v>20</v>
      </c>
      <c r="D695" s="34" t="str">
        <f>IF($B695=0,"--",INDEX(DATOS,$B695,O$2))</f>
        <v>--</v>
      </c>
      <c r="E695" s="64" t="s">
        <v>1</v>
      </c>
      <c r="F695" s="36" t="str">
        <f t="shared" si="841"/>
        <v>--</v>
      </c>
      <c r="G695" s="109" t="e">
        <f>VLOOKUP($D695,LOC_UNICOS,G$2,0)</f>
        <v>#N/A</v>
      </c>
      <c r="H695" s="109" t="e">
        <f>VLOOKUP($D695,LOC_UNICOS,H$2,0)</f>
        <v>#N/A</v>
      </c>
      <c r="I695" s="38">
        <f t="array" ref="I695">IF($B695=0,-999,IF(COUNTIFS($Z695:Z695,#N/A)&gt;0,-999,AVERAGE($Z695:Z695)))</f>
        <v>-999</v>
      </c>
      <c r="J695" s="38">
        <f t="array" ref="J695">IF($B695=0,-999,IF(COUNTIFS($Z695:AA695,#N/A)&gt;0,-999,AVERAGE($Z695:AA695)))</f>
        <v>-999</v>
      </c>
      <c r="K695" s="38">
        <f t="array" ref="K695">IF($B695=0,-999,IF(COUNTIFS($Z695:AB695,#N/A)&gt;0,-999,AVERAGE($Z695:AB695)))</f>
        <v>-999</v>
      </c>
      <c r="L695" s="38">
        <f t="array" ref="L695">IF($B695=0,-999,IF(COUNTIFS($Z695:AC695,#N/A)&gt;0,-999,AVERAGE($Z695:AC695)))</f>
        <v>-999</v>
      </c>
      <c r="M695" s="38">
        <f t="shared" si="815"/>
        <v>-999</v>
      </c>
      <c r="N695" s="38">
        <f t="shared" si="794"/>
        <v>-999</v>
      </c>
      <c r="O695" s="38">
        <f t="shared" si="795"/>
        <v>-999</v>
      </c>
      <c r="P695" s="38">
        <f t="shared" si="796"/>
        <v>-999</v>
      </c>
      <c r="Q695" s="37">
        <f t="shared" si="816"/>
        <v>0</v>
      </c>
      <c r="R695" s="37">
        <f t="shared" si="784"/>
        <v>0</v>
      </c>
      <c r="S695" s="37">
        <f t="shared" si="785"/>
        <v>0</v>
      </c>
      <c r="T695" s="37">
        <f t="shared" si="786"/>
        <v>0</v>
      </c>
      <c r="U695" s="37">
        <f t="shared" si="817"/>
        <v>2018</v>
      </c>
      <c r="V695" s="37">
        <f t="shared" ref="V695:X695" si="844">U695-1</f>
        <v>2017</v>
      </c>
      <c r="W695" s="37">
        <f t="shared" si="844"/>
        <v>2016</v>
      </c>
      <c r="X695" s="37">
        <f t="shared" si="844"/>
        <v>2015</v>
      </c>
      <c r="Y695" s="39"/>
      <c r="Z695" s="62" t="e">
        <f>IFERROR(IF($B695=0,#N/A,AVERAGEIFS(INDEX(DATOS,0,$C695),INDEX(DATOS,0,$C695),"&lt;&gt;#N/D",INDEX(DATOS,0,$L$2),0,INDEX(DATOS,0,$M$2),1,INDEX(DATOS,0,$N$2),U695,INDEX(DATOS,0,$O$2),$D695)),#N/A)</f>
        <v>#N/A</v>
      </c>
      <c r="AA695" s="62" t="e">
        <f>IFERROR(IF($B695=0,#N/A,AVERAGEIFS(INDEX(DATOS,0,$C695),INDEX(DATOS,0,$C695),"&lt;&gt;#N/D",INDEX(DATOS,0,$L$2),0,INDEX(DATOS,0,$M$2),1,INDEX(DATOS,0,$N$2),V695,INDEX(DATOS,0,$O$2),$D695)),#N/A)</f>
        <v>#N/A</v>
      </c>
      <c r="AB695" s="62" t="e">
        <f>IFERROR(IF($B695=0,#N/A,AVERAGEIFS(INDEX(DATOS,0,$C695),INDEX(DATOS,0,$C695),"&lt;&gt;#N/D",INDEX(DATOS,0,$L$2),0,INDEX(DATOS,0,$M$2),1,INDEX(DATOS,0,$N$2),W695,INDEX(DATOS,0,$O$2),$D695)),#N/A)</f>
        <v>#N/A</v>
      </c>
      <c r="AC695" s="62" t="e">
        <f>IFERROR(IF($B695=0,#N/A,AVERAGEIFS(INDEX(DATOS,0,$C695),INDEX(DATOS,0,$C695),"&lt;&gt;#N/D",INDEX(DATOS,0,$L$2),0,INDEX(DATOS,0,$M$2),1,INDEX(DATOS,0,$N$2),X695,INDEX(DATOS,0,$O$2),$D695)),#N/A)</f>
        <v>#N/A</v>
      </c>
      <c r="AD695" s="33"/>
      <c r="AE695" s="40" t="e">
        <f>IFERROR(IF(ISNA(Z695),#N/A,IF(I695=0,0,_xlfn.STDEV.P($Z695:Z695)/I695*100)),#N/A)</f>
        <v>#N/A</v>
      </c>
      <c r="AF695" s="40" t="e">
        <f>IFERROR(IF(ISNA(AA695),#N/A,IF(J695=0,0,_xlfn.STDEV.P($Z695:AA695)/J695*100)),#N/A)</f>
        <v>#N/A</v>
      </c>
      <c r="AG695" s="40" t="e">
        <f>IFERROR(IF(ISNA(AB695),#N/A,IF(K695=0,0,_xlfn.STDEV.P($Z695:AB695)/K695*100)),#N/A)</f>
        <v>#N/A</v>
      </c>
      <c r="AH695" s="40" t="e">
        <f>IFERROR(IF(ISNA(AC695),#N/A,IF(L695=0,0,_xlfn.STDEV.P($Z695:AC695)/L695*100)),#N/A)</f>
        <v>#N/A</v>
      </c>
      <c r="AI695" s="40"/>
    </row>
    <row r="696" spans="1:35" x14ac:dyDescent="0.35">
      <c r="A696">
        <f t="shared" si="819"/>
        <v>90</v>
      </c>
      <c r="B696" s="35">
        <f t="array" ref="B696">IF(B695=0,0,MIN(IF(INDEX(DATOS,0,$N$2)=$U696,IF(ISNUMBER(INDEX(DATOS,0,$C696)),IF(INDEX(DATOS,0,$L$2)=0,IF(INDEX(DATOS,0,$M$2)=1,IF(ISNA(MATCH(INDEX(DATOS,0,$O$2),IF($E$7:E695=E696,$D$7:D695),0)),INDEX(DATOS,0,$K$2))))))))</f>
        <v>0</v>
      </c>
      <c r="C696" s="32">
        <f t="shared" si="820"/>
        <v>20</v>
      </c>
      <c r="D696" s="34" t="str">
        <f>IF($B696=0,"--",INDEX(DATOS,$B696,O$2))</f>
        <v>--</v>
      </c>
      <c r="E696" s="64" t="s">
        <v>1</v>
      </c>
      <c r="F696" s="36" t="str">
        <f t="shared" si="841"/>
        <v>--</v>
      </c>
      <c r="G696" s="109" t="e">
        <f>VLOOKUP($D696,LOC_UNICOS,G$2,0)</f>
        <v>#N/A</v>
      </c>
      <c r="H696" s="109" t="e">
        <f>VLOOKUP($D696,LOC_UNICOS,H$2,0)</f>
        <v>#N/A</v>
      </c>
      <c r="I696" s="38">
        <f t="array" ref="I696">IF($B696=0,-999,IF(COUNTIFS($Z696:Z696,#N/A)&gt;0,-999,AVERAGE($Z696:Z696)))</f>
        <v>-999</v>
      </c>
      <c r="J696" s="38">
        <f t="array" ref="J696">IF($B696=0,-999,IF(COUNTIFS($Z696:AA696,#N/A)&gt;0,-999,AVERAGE($Z696:AA696)))</f>
        <v>-999</v>
      </c>
      <c r="K696" s="38">
        <f t="array" ref="K696">IF($B696=0,-999,IF(COUNTIFS($Z696:AB696,#N/A)&gt;0,-999,AVERAGE($Z696:AB696)))</f>
        <v>-999</v>
      </c>
      <c r="L696" s="38">
        <f t="array" ref="L696">IF($B696=0,-999,IF(COUNTIFS($Z696:AC696,#N/A)&gt;0,-999,AVERAGE($Z696:AC696)))</f>
        <v>-999</v>
      </c>
      <c r="M696" s="38">
        <f t="shared" si="815"/>
        <v>-999</v>
      </c>
      <c r="N696" s="38">
        <f t="shared" si="794"/>
        <v>-999</v>
      </c>
      <c r="O696" s="38">
        <f t="shared" si="795"/>
        <v>-999</v>
      </c>
      <c r="P696" s="38">
        <f t="shared" si="796"/>
        <v>-999</v>
      </c>
      <c r="Q696" s="37">
        <f t="shared" si="816"/>
        <v>0</v>
      </c>
      <c r="R696" s="37">
        <f t="shared" si="784"/>
        <v>0</v>
      </c>
      <c r="S696" s="37">
        <f t="shared" si="785"/>
        <v>0</v>
      </c>
      <c r="T696" s="37">
        <f t="shared" si="786"/>
        <v>0</v>
      </c>
      <c r="U696" s="37">
        <f t="shared" si="817"/>
        <v>2018</v>
      </c>
      <c r="V696" s="37">
        <f t="shared" ref="V696:X696" si="845">U696-1</f>
        <v>2017</v>
      </c>
      <c r="W696" s="37">
        <f t="shared" si="845"/>
        <v>2016</v>
      </c>
      <c r="X696" s="37">
        <f t="shared" si="845"/>
        <v>2015</v>
      </c>
      <c r="Y696" s="39"/>
      <c r="Z696" s="62" t="e">
        <f>IFERROR(IF($B696=0,#N/A,AVERAGEIFS(INDEX(DATOS,0,$C696),INDEX(DATOS,0,$C696),"&lt;&gt;#N/D",INDEX(DATOS,0,$L$2),0,INDEX(DATOS,0,$M$2),1,INDEX(DATOS,0,$N$2),U696,INDEX(DATOS,0,$O$2),$D696)),#N/A)</f>
        <v>#N/A</v>
      </c>
      <c r="AA696" s="62" t="e">
        <f>IFERROR(IF($B696=0,#N/A,AVERAGEIFS(INDEX(DATOS,0,$C696),INDEX(DATOS,0,$C696),"&lt;&gt;#N/D",INDEX(DATOS,0,$L$2),0,INDEX(DATOS,0,$M$2),1,INDEX(DATOS,0,$N$2),V696,INDEX(DATOS,0,$O$2),$D696)),#N/A)</f>
        <v>#N/A</v>
      </c>
      <c r="AB696" s="62" t="e">
        <f>IFERROR(IF($B696=0,#N/A,AVERAGEIFS(INDEX(DATOS,0,$C696),INDEX(DATOS,0,$C696),"&lt;&gt;#N/D",INDEX(DATOS,0,$L$2),0,INDEX(DATOS,0,$M$2),1,INDEX(DATOS,0,$N$2),W696,INDEX(DATOS,0,$O$2),$D696)),#N/A)</f>
        <v>#N/A</v>
      </c>
      <c r="AC696" s="62" t="e">
        <f>IFERROR(IF($B696=0,#N/A,AVERAGEIFS(INDEX(DATOS,0,$C696),INDEX(DATOS,0,$C696),"&lt;&gt;#N/D",INDEX(DATOS,0,$L$2),0,INDEX(DATOS,0,$M$2),1,INDEX(DATOS,0,$N$2),X696,INDEX(DATOS,0,$O$2),$D696)),#N/A)</f>
        <v>#N/A</v>
      </c>
      <c r="AD696" s="33"/>
      <c r="AE696" s="40" t="e">
        <f>IFERROR(IF(ISNA(Z696),#N/A,IF(I696=0,0,_xlfn.STDEV.P($Z696:Z696)/I696*100)),#N/A)</f>
        <v>#N/A</v>
      </c>
      <c r="AF696" s="40" t="e">
        <f>IFERROR(IF(ISNA(AA696),#N/A,IF(J696=0,0,_xlfn.STDEV.P($Z696:AA696)/J696*100)),#N/A)</f>
        <v>#N/A</v>
      </c>
      <c r="AG696" s="40" t="e">
        <f>IFERROR(IF(ISNA(AB696),#N/A,IF(K696=0,0,_xlfn.STDEV.P($Z696:AB696)/K696*100)),#N/A)</f>
        <v>#N/A</v>
      </c>
      <c r="AH696" s="40" t="e">
        <f>IFERROR(IF(ISNA(AC696),#N/A,IF(L696=0,0,_xlfn.STDEV.P($Z696:AC696)/L696*100)),#N/A)</f>
        <v>#N/A</v>
      </c>
      <c r="AI696" s="40"/>
    </row>
    <row r="697" spans="1:35" x14ac:dyDescent="0.35">
      <c r="A697">
        <f t="shared" si="819"/>
        <v>91</v>
      </c>
      <c r="B697" s="35">
        <f t="array" ref="B697">IF(B696=0,0,MIN(IF(INDEX(DATOS,0,$N$2)=$U697,IF(ISNUMBER(INDEX(DATOS,0,$C697)),IF(INDEX(DATOS,0,$L$2)=0,IF(INDEX(DATOS,0,$M$2)=1,IF(ISNA(MATCH(INDEX(DATOS,0,$O$2),IF($E$7:E696=E697,$D$7:D696),0)),INDEX(DATOS,0,$K$2))))))))</f>
        <v>0</v>
      </c>
      <c r="C697" s="32">
        <f t="shared" si="820"/>
        <v>20</v>
      </c>
      <c r="D697" s="34" t="str">
        <f>IF($B697=0,"--",INDEX(DATOS,$B697,O$2))</f>
        <v>--</v>
      </c>
      <c r="E697" s="64" t="s">
        <v>1</v>
      </c>
      <c r="F697" s="36" t="str">
        <f t="shared" si="841"/>
        <v>--</v>
      </c>
      <c r="G697" s="109" t="e">
        <f>VLOOKUP($D697,LOC_UNICOS,G$2,0)</f>
        <v>#N/A</v>
      </c>
      <c r="H697" s="109" t="e">
        <f>VLOOKUP($D697,LOC_UNICOS,H$2,0)</f>
        <v>#N/A</v>
      </c>
      <c r="I697" s="38">
        <f t="array" ref="I697">IF($B697=0,-999,IF(COUNTIFS($Z697:Z697,#N/A)&gt;0,-999,AVERAGE($Z697:Z697)))</f>
        <v>-999</v>
      </c>
      <c r="J697" s="38">
        <f t="array" ref="J697">IF($B697=0,-999,IF(COUNTIFS($Z697:AA697,#N/A)&gt;0,-999,AVERAGE($Z697:AA697)))</f>
        <v>-999</v>
      </c>
      <c r="K697" s="38">
        <f t="array" ref="K697">IF($B697=0,-999,IF(COUNTIFS($Z697:AB697,#N/A)&gt;0,-999,AVERAGE($Z697:AB697)))</f>
        <v>-999</v>
      </c>
      <c r="L697" s="38">
        <f t="array" ref="L697">IF($B697=0,-999,IF(COUNTIFS($Z697:AC697,#N/A)&gt;0,-999,AVERAGE($Z697:AC697)))</f>
        <v>-999</v>
      </c>
      <c r="M697" s="38">
        <f t="shared" si="815"/>
        <v>-999</v>
      </c>
      <c r="N697" s="38">
        <f t="shared" si="794"/>
        <v>-999</v>
      </c>
      <c r="O697" s="38">
        <f t="shared" si="795"/>
        <v>-999</v>
      </c>
      <c r="P697" s="38">
        <f t="shared" si="796"/>
        <v>-999</v>
      </c>
      <c r="Q697" s="37">
        <f t="shared" si="816"/>
        <v>0</v>
      </c>
      <c r="R697" s="37">
        <f t="shared" si="784"/>
        <v>0</v>
      </c>
      <c r="S697" s="37">
        <f t="shared" si="785"/>
        <v>0</v>
      </c>
      <c r="T697" s="37">
        <f t="shared" si="786"/>
        <v>0</v>
      </c>
      <c r="U697" s="37">
        <f t="shared" si="817"/>
        <v>2018</v>
      </c>
      <c r="V697" s="37">
        <f t="shared" ref="V697:X697" si="846">U697-1</f>
        <v>2017</v>
      </c>
      <c r="W697" s="37">
        <f t="shared" si="846"/>
        <v>2016</v>
      </c>
      <c r="X697" s="37">
        <f t="shared" si="846"/>
        <v>2015</v>
      </c>
      <c r="Y697" s="39"/>
      <c r="Z697" s="62" t="e">
        <f>IFERROR(IF($B697=0,#N/A,AVERAGEIFS(INDEX(DATOS,0,$C697),INDEX(DATOS,0,$C697),"&lt;&gt;#N/D",INDEX(DATOS,0,$L$2),0,INDEX(DATOS,0,$M$2),1,INDEX(DATOS,0,$N$2),U697,INDEX(DATOS,0,$O$2),$D697)),#N/A)</f>
        <v>#N/A</v>
      </c>
      <c r="AA697" s="62" t="e">
        <f>IFERROR(IF($B697=0,#N/A,AVERAGEIFS(INDEX(DATOS,0,$C697),INDEX(DATOS,0,$C697),"&lt;&gt;#N/D",INDEX(DATOS,0,$L$2),0,INDEX(DATOS,0,$M$2),1,INDEX(DATOS,0,$N$2),V697,INDEX(DATOS,0,$O$2),$D697)),#N/A)</f>
        <v>#N/A</v>
      </c>
      <c r="AB697" s="62" t="e">
        <f>IFERROR(IF($B697=0,#N/A,AVERAGEIFS(INDEX(DATOS,0,$C697),INDEX(DATOS,0,$C697),"&lt;&gt;#N/D",INDEX(DATOS,0,$L$2),0,INDEX(DATOS,0,$M$2),1,INDEX(DATOS,0,$N$2),W697,INDEX(DATOS,0,$O$2),$D697)),#N/A)</f>
        <v>#N/A</v>
      </c>
      <c r="AC697" s="62" t="e">
        <f>IFERROR(IF($B697=0,#N/A,AVERAGEIFS(INDEX(DATOS,0,$C697),INDEX(DATOS,0,$C697),"&lt;&gt;#N/D",INDEX(DATOS,0,$L$2),0,INDEX(DATOS,0,$M$2),1,INDEX(DATOS,0,$N$2),X697,INDEX(DATOS,0,$O$2),$D697)),#N/A)</f>
        <v>#N/A</v>
      </c>
      <c r="AD697" s="33"/>
      <c r="AE697" s="40" t="e">
        <f>IFERROR(IF(ISNA(Z697),#N/A,IF(I697=0,0,_xlfn.STDEV.P($Z697:Z697)/I697*100)),#N/A)</f>
        <v>#N/A</v>
      </c>
      <c r="AF697" s="40" t="e">
        <f>IFERROR(IF(ISNA(AA697),#N/A,IF(J697=0,0,_xlfn.STDEV.P($Z697:AA697)/J697*100)),#N/A)</f>
        <v>#N/A</v>
      </c>
      <c r="AG697" s="40" t="e">
        <f>IFERROR(IF(ISNA(AB697),#N/A,IF(K697=0,0,_xlfn.STDEV.P($Z697:AB697)/K697*100)),#N/A)</f>
        <v>#N/A</v>
      </c>
      <c r="AH697" s="40" t="e">
        <f>IFERROR(IF(ISNA(AC697),#N/A,IF(L697=0,0,_xlfn.STDEV.P($Z697:AC697)/L697*100)),#N/A)</f>
        <v>#N/A</v>
      </c>
      <c r="AI697" s="40"/>
    </row>
    <row r="698" spans="1:35" x14ac:dyDescent="0.35">
      <c r="A698">
        <f t="shared" si="819"/>
        <v>92</v>
      </c>
      <c r="B698" s="35">
        <f t="array" ref="B698">IF(B697=0,0,MIN(IF(INDEX(DATOS,0,$N$2)=$U698,IF(ISNUMBER(INDEX(DATOS,0,$C698)),IF(INDEX(DATOS,0,$L$2)=0,IF(INDEX(DATOS,0,$M$2)=1,IF(ISNA(MATCH(INDEX(DATOS,0,$O$2),IF($E$7:E697=E698,$D$7:D697),0)),INDEX(DATOS,0,$K$2))))))))</f>
        <v>0</v>
      </c>
      <c r="C698" s="32">
        <f t="shared" si="820"/>
        <v>20</v>
      </c>
      <c r="D698" s="34" t="str">
        <f>IF($B698=0,"--",INDEX(DATOS,$B698,O$2))</f>
        <v>--</v>
      </c>
      <c r="E698" s="64" t="s">
        <v>1</v>
      </c>
      <c r="F698" s="36" t="str">
        <f t="shared" si="841"/>
        <v>--</v>
      </c>
      <c r="G698" s="109" t="e">
        <f>VLOOKUP($D698,LOC_UNICOS,G$2,0)</f>
        <v>#N/A</v>
      </c>
      <c r="H698" s="109" t="e">
        <f>VLOOKUP($D698,LOC_UNICOS,H$2,0)</f>
        <v>#N/A</v>
      </c>
      <c r="I698" s="38">
        <f t="array" ref="I698">IF($B698=0,-999,IF(COUNTIFS($Z698:Z698,#N/A)&gt;0,-999,AVERAGE($Z698:Z698)))</f>
        <v>-999</v>
      </c>
      <c r="J698" s="38">
        <f t="array" ref="J698">IF($B698=0,-999,IF(COUNTIFS($Z698:AA698,#N/A)&gt;0,-999,AVERAGE($Z698:AA698)))</f>
        <v>-999</v>
      </c>
      <c r="K698" s="38">
        <f t="array" ref="K698">IF($B698=0,-999,IF(COUNTIFS($Z698:AB698,#N/A)&gt;0,-999,AVERAGE($Z698:AB698)))</f>
        <v>-999</v>
      </c>
      <c r="L698" s="38">
        <f t="array" ref="L698">IF($B698=0,-999,IF(COUNTIFS($Z698:AC698,#N/A)&gt;0,-999,AVERAGE($Z698:AC698)))</f>
        <v>-999</v>
      </c>
      <c r="M698" s="38">
        <f t="shared" si="815"/>
        <v>-999</v>
      </c>
      <c r="N698" s="38">
        <f t="shared" si="794"/>
        <v>-999</v>
      </c>
      <c r="O698" s="38">
        <f t="shared" si="795"/>
        <v>-999</v>
      </c>
      <c r="P698" s="38">
        <f t="shared" si="796"/>
        <v>-999</v>
      </c>
      <c r="Q698" s="37">
        <f t="shared" si="816"/>
        <v>0</v>
      </c>
      <c r="R698" s="37">
        <f t="shared" si="784"/>
        <v>0</v>
      </c>
      <c r="S698" s="37">
        <f t="shared" si="785"/>
        <v>0</v>
      </c>
      <c r="T698" s="37">
        <f t="shared" si="786"/>
        <v>0</v>
      </c>
      <c r="U698" s="37">
        <f t="shared" si="817"/>
        <v>2018</v>
      </c>
      <c r="V698" s="37">
        <f t="shared" ref="V698:X698" si="847">U698-1</f>
        <v>2017</v>
      </c>
      <c r="W698" s="37">
        <f t="shared" si="847"/>
        <v>2016</v>
      </c>
      <c r="X698" s="37">
        <f t="shared" si="847"/>
        <v>2015</v>
      </c>
      <c r="Y698" s="39"/>
      <c r="Z698" s="62" t="e">
        <f>IFERROR(IF($B698=0,#N/A,AVERAGEIFS(INDEX(DATOS,0,$C698),INDEX(DATOS,0,$C698),"&lt;&gt;#N/D",INDEX(DATOS,0,$L$2),0,INDEX(DATOS,0,$M$2),1,INDEX(DATOS,0,$N$2),U698,INDEX(DATOS,0,$O$2),$D698)),#N/A)</f>
        <v>#N/A</v>
      </c>
      <c r="AA698" s="62" t="e">
        <f>IFERROR(IF($B698=0,#N/A,AVERAGEIFS(INDEX(DATOS,0,$C698),INDEX(DATOS,0,$C698),"&lt;&gt;#N/D",INDEX(DATOS,0,$L$2),0,INDEX(DATOS,0,$M$2),1,INDEX(DATOS,0,$N$2),V698,INDEX(DATOS,0,$O$2),$D698)),#N/A)</f>
        <v>#N/A</v>
      </c>
      <c r="AB698" s="62" t="e">
        <f>IFERROR(IF($B698=0,#N/A,AVERAGEIFS(INDEX(DATOS,0,$C698),INDEX(DATOS,0,$C698),"&lt;&gt;#N/D",INDEX(DATOS,0,$L$2),0,INDEX(DATOS,0,$M$2),1,INDEX(DATOS,0,$N$2),W698,INDEX(DATOS,0,$O$2),$D698)),#N/A)</f>
        <v>#N/A</v>
      </c>
      <c r="AC698" s="62" t="e">
        <f>IFERROR(IF($B698=0,#N/A,AVERAGEIFS(INDEX(DATOS,0,$C698),INDEX(DATOS,0,$C698),"&lt;&gt;#N/D",INDEX(DATOS,0,$L$2),0,INDEX(DATOS,0,$M$2),1,INDEX(DATOS,0,$N$2),X698,INDEX(DATOS,0,$O$2),$D698)),#N/A)</f>
        <v>#N/A</v>
      </c>
      <c r="AD698" s="33"/>
      <c r="AE698" s="40" t="e">
        <f>IFERROR(IF(ISNA(Z698),#N/A,IF(I698=0,0,_xlfn.STDEV.P($Z698:Z698)/I698*100)),#N/A)</f>
        <v>#N/A</v>
      </c>
      <c r="AF698" s="40" t="e">
        <f>IFERROR(IF(ISNA(AA698),#N/A,IF(J698=0,0,_xlfn.STDEV.P($Z698:AA698)/J698*100)),#N/A)</f>
        <v>#N/A</v>
      </c>
      <c r="AG698" s="40" t="e">
        <f>IFERROR(IF(ISNA(AB698),#N/A,IF(K698=0,0,_xlfn.STDEV.P($Z698:AB698)/K698*100)),#N/A)</f>
        <v>#N/A</v>
      </c>
      <c r="AH698" s="40" t="e">
        <f>IFERROR(IF(ISNA(AC698),#N/A,IF(L698=0,0,_xlfn.STDEV.P($Z698:AC698)/L698*100)),#N/A)</f>
        <v>#N/A</v>
      </c>
      <c r="AI698" s="40"/>
    </row>
    <row r="699" spans="1:35" x14ac:dyDescent="0.35">
      <c r="A699">
        <f t="shared" si="819"/>
        <v>93</v>
      </c>
      <c r="B699" s="35">
        <f t="array" ref="B699">IF(B698=0,0,MIN(IF(INDEX(DATOS,0,$N$2)=$U699,IF(ISNUMBER(INDEX(DATOS,0,$C699)),IF(INDEX(DATOS,0,$L$2)=0,IF(INDEX(DATOS,0,$M$2)=1,IF(ISNA(MATCH(INDEX(DATOS,0,$O$2),IF($E$7:E698=E699,$D$7:D698),0)),INDEX(DATOS,0,$K$2))))))))</f>
        <v>0</v>
      </c>
      <c r="C699" s="32">
        <f t="shared" si="820"/>
        <v>20</v>
      </c>
      <c r="D699" s="34" t="str">
        <f>IF($B699=0,"--",INDEX(DATOS,$B699,O$2))</f>
        <v>--</v>
      </c>
      <c r="E699" s="64" t="s">
        <v>1</v>
      </c>
      <c r="F699" s="36" t="str">
        <f t="shared" si="841"/>
        <v>--</v>
      </c>
      <c r="G699" s="109" t="e">
        <f>VLOOKUP($D699,LOC_UNICOS,G$2,0)</f>
        <v>#N/A</v>
      </c>
      <c r="H699" s="109" t="e">
        <f>VLOOKUP($D699,LOC_UNICOS,H$2,0)</f>
        <v>#N/A</v>
      </c>
      <c r="I699" s="38">
        <f t="array" ref="I699">IF($B699=0,-999,IF(COUNTIFS($Z699:Z699,#N/A)&gt;0,-999,AVERAGE($Z699:Z699)))</f>
        <v>-999</v>
      </c>
      <c r="J699" s="38">
        <f t="array" ref="J699">IF($B699=0,-999,IF(COUNTIFS($Z699:AA699,#N/A)&gt;0,-999,AVERAGE($Z699:AA699)))</f>
        <v>-999</v>
      </c>
      <c r="K699" s="38">
        <f t="array" ref="K699">IF($B699=0,-999,IF(COUNTIFS($Z699:AB699,#N/A)&gt;0,-999,AVERAGE($Z699:AB699)))</f>
        <v>-999</v>
      </c>
      <c r="L699" s="38">
        <f t="array" ref="L699">IF($B699=0,-999,IF(COUNTIFS($Z699:AC699,#N/A)&gt;0,-999,AVERAGE($Z699:AC699)))</f>
        <v>-999</v>
      </c>
      <c r="M699" s="38">
        <f t="shared" si="815"/>
        <v>-999</v>
      </c>
      <c r="N699" s="38">
        <f t="shared" si="794"/>
        <v>-999</v>
      </c>
      <c r="O699" s="38">
        <f t="shared" si="795"/>
        <v>-999</v>
      </c>
      <c r="P699" s="38">
        <f t="shared" si="796"/>
        <v>-999</v>
      </c>
      <c r="Q699" s="37">
        <f t="shared" si="816"/>
        <v>0</v>
      </c>
      <c r="R699" s="37">
        <f t="shared" si="784"/>
        <v>0</v>
      </c>
      <c r="S699" s="37">
        <f t="shared" si="785"/>
        <v>0</v>
      </c>
      <c r="T699" s="37">
        <f t="shared" si="786"/>
        <v>0</v>
      </c>
      <c r="U699" s="37">
        <f t="shared" si="817"/>
        <v>2018</v>
      </c>
      <c r="V699" s="37">
        <f t="shared" ref="V699:X699" si="848">U699-1</f>
        <v>2017</v>
      </c>
      <c r="W699" s="37">
        <f t="shared" si="848"/>
        <v>2016</v>
      </c>
      <c r="X699" s="37">
        <f t="shared" si="848"/>
        <v>2015</v>
      </c>
      <c r="Y699" s="39"/>
      <c r="Z699" s="62" t="e">
        <f>IFERROR(IF($B699=0,#N/A,AVERAGEIFS(INDEX(DATOS,0,$C699),INDEX(DATOS,0,$C699),"&lt;&gt;#N/D",INDEX(DATOS,0,$L$2),0,INDEX(DATOS,0,$M$2),1,INDEX(DATOS,0,$N$2),U699,INDEX(DATOS,0,$O$2),$D699)),#N/A)</f>
        <v>#N/A</v>
      </c>
      <c r="AA699" s="62" t="e">
        <f>IFERROR(IF($B699=0,#N/A,AVERAGEIFS(INDEX(DATOS,0,$C699),INDEX(DATOS,0,$C699),"&lt;&gt;#N/D",INDEX(DATOS,0,$L$2),0,INDEX(DATOS,0,$M$2),1,INDEX(DATOS,0,$N$2),V699,INDEX(DATOS,0,$O$2),$D699)),#N/A)</f>
        <v>#N/A</v>
      </c>
      <c r="AB699" s="62" t="e">
        <f>IFERROR(IF($B699=0,#N/A,AVERAGEIFS(INDEX(DATOS,0,$C699),INDEX(DATOS,0,$C699),"&lt;&gt;#N/D",INDEX(DATOS,0,$L$2),0,INDEX(DATOS,0,$M$2),1,INDEX(DATOS,0,$N$2),W699,INDEX(DATOS,0,$O$2),$D699)),#N/A)</f>
        <v>#N/A</v>
      </c>
      <c r="AC699" s="62" t="e">
        <f>IFERROR(IF($B699=0,#N/A,AVERAGEIFS(INDEX(DATOS,0,$C699),INDEX(DATOS,0,$C699),"&lt;&gt;#N/D",INDEX(DATOS,0,$L$2),0,INDEX(DATOS,0,$M$2),1,INDEX(DATOS,0,$N$2),X699,INDEX(DATOS,0,$O$2),$D699)),#N/A)</f>
        <v>#N/A</v>
      </c>
      <c r="AD699" s="33"/>
      <c r="AE699" s="40" t="e">
        <f>IFERROR(IF(ISNA(Z699),#N/A,IF(I699=0,0,_xlfn.STDEV.P($Z699:Z699)/I699*100)),#N/A)</f>
        <v>#N/A</v>
      </c>
      <c r="AF699" s="40" t="e">
        <f>IFERROR(IF(ISNA(AA699),#N/A,IF(J699=0,0,_xlfn.STDEV.P($Z699:AA699)/J699*100)),#N/A)</f>
        <v>#N/A</v>
      </c>
      <c r="AG699" s="40" t="e">
        <f>IFERROR(IF(ISNA(AB699),#N/A,IF(K699=0,0,_xlfn.STDEV.P($Z699:AB699)/K699*100)),#N/A)</f>
        <v>#N/A</v>
      </c>
      <c r="AH699" s="40" t="e">
        <f>IFERROR(IF(ISNA(AC699),#N/A,IF(L699=0,0,_xlfn.STDEV.P($Z699:AC699)/L699*100)),#N/A)</f>
        <v>#N/A</v>
      </c>
      <c r="AI699" s="40"/>
    </row>
    <row r="700" spans="1:35" x14ac:dyDescent="0.35">
      <c r="A700">
        <f t="shared" si="819"/>
        <v>94</v>
      </c>
      <c r="B700" s="35">
        <f t="array" ref="B700">IF(B699=0,0,MIN(IF(INDEX(DATOS,0,$N$2)=$U700,IF(ISNUMBER(INDEX(DATOS,0,$C700)),IF(INDEX(DATOS,0,$L$2)=0,IF(INDEX(DATOS,0,$M$2)=1,IF(ISNA(MATCH(INDEX(DATOS,0,$O$2),IF($E$7:E699=E700,$D$7:D699),0)),INDEX(DATOS,0,$K$2))))))))</f>
        <v>0</v>
      </c>
      <c r="C700" s="32">
        <f t="shared" si="820"/>
        <v>20</v>
      </c>
      <c r="D700" s="34" t="str">
        <f>IF($B700=0,"--",INDEX(DATOS,$B700,O$2))</f>
        <v>--</v>
      </c>
      <c r="E700" s="64" t="s">
        <v>1</v>
      </c>
      <c r="F700" s="36" t="str">
        <f>IFERROR(SUBSTITUTE(MID(D700,1,FIND(",",D700)-1),"Departamento de","Dpto."),D700)</f>
        <v>--</v>
      </c>
      <c r="G700" s="109" t="e">
        <f>VLOOKUP($D700,LOC_UNICOS,G$2,0)</f>
        <v>#N/A</v>
      </c>
      <c r="H700" s="109" t="e">
        <f>VLOOKUP($D700,LOC_UNICOS,H$2,0)</f>
        <v>#N/A</v>
      </c>
      <c r="I700" s="38">
        <f t="array" ref="I700">IF($B700=0,-999,IF(COUNTIFS($Z700:Z700,#N/A)&gt;0,-999,AVERAGE($Z700:Z700)))</f>
        <v>-999</v>
      </c>
      <c r="J700" s="38">
        <f t="array" ref="J700">IF($B700=0,-999,IF(COUNTIFS($Z700:AA700,#N/A)&gt;0,-999,AVERAGE($Z700:AA700)))</f>
        <v>-999</v>
      </c>
      <c r="K700" s="38">
        <f t="array" ref="K700">IF($B700=0,-999,IF(COUNTIFS($Z700:AB700,#N/A)&gt;0,-999,AVERAGE($Z700:AB700)))</f>
        <v>-999</v>
      </c>
      <c r="L700" s="38">
        <f t="array" ref="L700">IF($B700=0,-999,IF(COUNTIFS($Z700:AC700,#N/A)&gt;0,-999,AVERAGE($Z700:AC700)))</f>
        <v>-999</v>
      </c>
      <c r="M700" s="38">
        <f t="shared" si="815"/>
        <v>-999</v>
      </c>
      <c r="N700" s="38">
        <f t="shared" si="794"/>
        <v>-999</v>
      </c>
      <c r="O700" s="38">
        <f t="shared" si="795"/>
        <v>-999</v>
      </c>
      <c r="P700" s="38">
        <f t="shared" si="796"/>
        <v>-999</v>
      </c>
      <c r="Q700" s="37">
        <f t="shared" si="816"/>
        <v>0</v>
      </c>
      <c r="R700" s="37">
        <f t="shared" si="784"/>
        <v>0</v>
      </c>
      <c r="S700" s="37">
        <f t="shared" si="785"/>
        <v>0</v>
      </c>
      <c r="T700" s="37">
        <f t="shared" si="786"/>
        <v>0</v>
      </c>
      <c r="U700" s="37">
        <f t="shared" si="817"/>
        <v>2018</v>
      </c>
      <c r="V700" s="37">
        <f t="shared" ref="V700:X700" si="849">U700-1</f>
        <v>2017</v>
      </c>
      <c r="W700" s="37">
        <f t="shared" si="849"/>
        <v>2016</v>
      </c>
      <c r="X700" s="37">
        <f t="shared" si="849"/>
        <v>2015</v>
      </c>
      <c r="Y700" s="39"/>
      <c r="Z700" s="62" t="e">
        <f>IFERROR(IF($B700=0,#N/A,AVERAGEIFS(INDEX(DATOS,0,$C700),INDEX(DATOS,0,$C700),"&lt;&gt;#N/D",INDEX(DATOS,0,$L$2),0,INDEX(DATOS,0,$M$2),1,INDEX(DATOS,0,$N$2),U700,INDEX(DATOS,0,$O$2),$D700)),#N/A)</f>
        <v>#N/A</v>
      </c>
      <c r="AA700" s="62" t="e">
        <f>IFERROR(IF($B700=0,#N/A,AVERAGEIFS(INDEX(DATOS,0,$C700),INDEX(DATOS,0,$C700),"&lt;&gt;#N/D",INDEX(DATOS,0,$L$2),0,INDEX(DATOS,0,$M$2),1,INDEX(DATOS,0,$N$2),V700,INDEX(DATOS,0,$O$2),$D700)),#N/A)</f>
        <v>#N/A</v>
      </c>
      <c r="AB700" s="62" t="e">
        <f>IFERROR(IF($B700=0,#N/A,AVERAGEIFS(INDEX(DATOS,0,$C700),INDEX(DATOS,0,$C700),"&lt;&gt;#N/D",INDEX(DATOS,0,$L$2),0,INDEX(DATOS,0,$M$2),1,INDEX(DATOS,0,$N$2),W700,INDEX(DATOS,0,$O$2),$D700)),#N/A)</f>
        <v>#N/A</v>
      </c>
      <c r="AC700" s="62" t="e">
        <f>IFERROR(IF($B700=0,#N/A,AVERAGEIFS(INDEX(DATOS,0,$C700),INDEX(DATOS,0,$C700),"&lt;&gt;#N/D",INDEX(DATOS,0,$L$2),0,INDEX(DATOS,0,$M$2),1,INDEX(DATOS,0,$N$2),X700,INDEX(DATOS,0,$O$2),$D700)),#N/A)</f>
        <v>#N/A</v>
      </c>
      <c r="AD700" s="33"/>
      <c r="AE700" s="40" t="e">
        <f>IFERROR(IF(ISNA(Z700),#N/A,IF(I700=0,0,_xlfn.STDEV.P($Z700:Z700)/I700*100)),#N/A)</f>
        <v>#N/A</v>
      </c>
      <c r="AF700" s="40" t="e">
        <f>IFERROR(IF(ISNA(AA700),#N/A,IF(J700=0,0,_xlfn.STDEV.P($Z700:AA700)/J700*100)),#N/A)</f>
        <v>#N/A</v>
      </c>
      <c r="AG700" s="40" t="e">
        <f>IFERROR(IF(ISNA(AB700),#N/A,IF(K700=0,0,_xlfn.STDEV.P($Z700:AB700)/K700*100)),#N/A)</f>
        <v>#N/A</v>
      </c>
      <c r="AH700" s="40" t="e">
        <f>IFERROR(IF(ISNA(AC700),#N/A,IF(L700=0,0,_xlfn.STDEV.P($Z700:AC700)/L700*100)),#N/A)</f>
        <v>#N/A</v>
      </c>
      <c r="AI700" s="40"/>
    </row>
    <row r="701" spans="1:35" x14ac:dyDescent="0.35">
      <c r="A701">
        <f t="shared" si="819"/>
        <v>95</v>
      </c>
      <c r="B701" s="35">
        <f t="array" ref="B701">IF(B700=0,0,MIN(IF(INDEX(DATOS,0,$N$2)=$U701,IF(ISNUMBER(INDEX(DATOS,0,$C701)),IF(INDEX(DATOS,0,$L$2)=0,IF(INDEX(DATOS,0,$M$2)=1,IF(ISNA(MATCH(INDEX(DATOS,0,$O$2),IF($E$7:E700=E701,$D$7:D700),0)),INDEX(DATOS,0,$K$2))))))))</f>
        <v>0</v>
      </c>
      <c r="C701" s="32">
        <f t="shared" si="820"/>
        <v>20</v>
      </c>
      <c r="D701" s="34" t="str">
        <f>IF($B701=0,"--",INDEX(DATOS,$B701,O$2))</f>
        <v>--</v>
      </c>
      <c r="E701" s="64" t="s">
        <v>1</v>
      </c>
      <c r="F701" s="36" t="str">
        <f t="shared" ref="F701:F764" si="850">IFERROR(SUBSTITUTE(MID(D701,1,FIND(",",D701)-1),"Departamento de","Dpto."),D701)</f>
        <v>--</v>
      </c>
      <c r="G701" s="109" t="e">
        <f>VLOOKUP($D701,LOC_UNICOS,G$2,0)</f>
        <v>#N/A</v>
      </c>
      <c r="H701" s="109" t="e">
        <f>VLOOKUP($D701,LOC_UNICOS,H$2,0)</f>
        <v>#N/A</v>
      </c>
      <c r="I701" s="38">
        <f t="array" ref="I701">IF($B701=0,-999,IF(COUNTIFS($Z701:Z701,#N/A)&gt;0,-999,AVERAGE($Z701:Z701)))</f>
        <v>-999</v>
      </c>
      <c r="J701" s="38">
        <f t="array" ref="J701">IF($B701=0,-999,IF(COUNTIFS($Z701:AA701,#N/A)&gt;0,-999,AVERAGE($Z701:AA701)))</f>
        <v>-999</v>
      </c>
      <c r="K701" s="38">
        <f t="array" ref="K701">IF($B701=0,-999,IF(COUNTIFS($Z701:AB701,#N/A)&gt;0,-999,AVERAGE($Z701:AB701)))</f>
        <v>-999</v>
      </c>
      <c r="L701" s="38">
        <f t="array" ref="L701">IF($B701=0,-999,IF(COUNTIFS($Z701:AC701,#N/A)&gt;0,-999,AVERAGE($Z701:AC701)))</f>
        <v>-999</v>
      </c>
      <c r="M701" s="38">
        <f t="shared" si="815"/>
        <v>-999</v>
      </c>
      <c r="N701" s="38">
        <f t="shared" si="794"/>
        <v>-999</v>
      </c>
      <c r="O701" s="38">
        <f t="shared" si="795"/>
        <v>-999</v>
      </c>
      <c r="P701" s="38">
        <f t="shared" si="796"/>
        <v>-999</v>
      </c>
      <c r="Q701" s="37">
        <f t="shared" si="816"/>
        <v>0</v>
      </c>
      <c r="R701" s="37">
        <f t="shared" si="784"/>
        <v>0</v>
      </c>
      <c r="S701" s="37">
        <f t="shared" si="785"/>
        <v>0</v>
      </c>
      <c r="T701" s="37">
        <f t="shared" si="786"/>
        <v>0</v>
      </c>
      <c r="U701" s="37">
        <f t="shared" si="817"/>
        <v>2018</v>
      </c>
      <c r="V701" s="37">
        <f t="shared" ref="V701:X701" si="851">U701-1</f>
        <v>2017</v>
      </c>
      <c r="W701" s="37">
        <f t="shared" si="851"/>
        <v>2016</v>
      </c>
      <c r="X701" s="37">
        <f t="shared" si="851"/>
        <v>2015</v>
      </c>
      <c r="Y701" s="39"/>
      <c r="Z701" s="62" t="e">
        <f>IFERROR(IF($B701=0,#N/A,AVERAGEIFS(INDEX(DATOS,0,$C701),INDEX(DATOS,0,$C701),"&lt;&gt;#N/D",INDEX(DATOS,0,$L$2),0,INDEX(DATOS,0,$M$2),1,INDEX(DATOS,0,$N$2),U701,INDEX(DATOS,0,$O$2),$D701)),#N/A)</f>
        <v>#N/A</v>
      </c>
      <c r="AA701" s="62" t="e">
        <f>IFERROR(IF($B701=0,#N/A,AVERAGEIFS(INDEX(DATOS,0,$C701),INDEX(DATOS,0,$C701),"&lt;&gt;#N/D",INDEX(DATOS,0,$L$2),0,INDEX(DATOS,0,$M$2),1,INDEX(DATOS,0,$N$2),V701,INDEX(DATOS,0,$O$2),$D701)),#N/A)</f>
        <v>#N/A</v>
      </c>
      <c r="AB701" s="62" t="e">
        <f>IFERROR(IF($B701=0,#N/A,AVERAGEIFS(INDEX(DATOS,0,$C701),INDEX(DATOS,0,$C701),"&lt;&gt;#N/D",INDEX(DATOS,0,$L$2),0,INDEX(DATOS,0,$M$2),1,INDEX(DATOS,0,$N$2),W701,INDEX(DATOS,0,$O$2),$D701)),#N/A)</f>
        <v>#N/A</v>
      </c>
      <c r="AC701" s="62" t="e">
        <f>IFERROR(IF($B701=0,#N/A,AVERAGEIFS(INDEX(DATOS,0,$C701),INDEX(DATOS,0,$C701),"&lt;&gt;#N/D",INDEX(DATOS,0,$L$2),0,INDEX(DATOS,0,$M$2),1,INDEX(DATOS,0,$N$2),X701,INDEX(DATOS,0,$O$2),$D701)),#N/A)</f>
        <v>#N/A</v>
      </c>
      <c r="AD701" s="33"/>
      <c r="AE701" s="40" t="e">
        <f>IFERROR(IF(ISNA(Z701),#N/A,IF(I701=0,0,_xlfn.STDEV.P($Z701:Z701)/I701*100)),#N/A)</f>
        <v>#N/A</v>
      </c>
      <c r="AF701" s="40" t="e">
        <f>IFERROR(IF(ISNA(AA701),#N/A,IF(J701=0,0,_xlfn.STDEV.P($Z701:AA701)/J701*100)),#N/A)</f>
        <v>#N/A</v>
      </c>
      <c r="AG701" s="40" t="e">
        <f>IFERROR(IF(ISNA(AB701),#N/A,IF(K701=0,0,_xlfn.STDEV.P($Z701:AB701)/K701*100)),#N/A)</f>
        <v>#N/A</v>
      </c>
      <c r="AH701" s="40" t="e">
        <f>IFERROR(IF(ISNA(AC701),#N/A,IF(L701=0,0,_xlfn.STDEV.P($Z701:AC701)/L701*100)),#N/A)</f>
        <v>#N/A</v>
      </c>
      <c r="AI701" s="40"/>
    </row>
    <row r="702" spans="1:35" x14ac:dyDescent="0.35">
      <c r="A702">
        <f t="shared" si="819"/>
        <v>96</v>
      </c>
      <c r="B702" s="35">
        <f t="array" ref="B702">IF(B701=0,0,MIN(IF(INDEX(DATOS,0,$N$2)=$U702,IF(ISNUMBER(INDEX(DATOS,0,$C702)),IF(INDEX(DATOS,0,$L$2)=0,IF(INDEX(DATOS,0,$M$2)=1,IF(ISNA(MATCH(INDEX(DATOS,0,$O$2),IF($E$7:E701=E702,$D$7:D701),0)),INDEX(DATOS,0,$K$2))))))))</f>
        <v>0</v>
      </c>
      <c r="C702" s="32">
        <f t="shared" si="820"/>
        <v>20</v>
      </c>
      <c r="D702" s="34" t="str">
        <f>IF($B702=0,"--",INDEX(DATOS,$B702,O$2))</f>
        <v>--</v>
      </c>
      <c r="E702" s="64" t="s">
        <v>1</v>
      </c>
      <c r="F702" s="36" t="str">
        <f t="shared" si="850"/>
        <v>--</v>
      </c>
      <c r="G702" s="109" t="e">
        <f>VLOOKUP($D702,LOC_UNICOS,G$2,0)</f>
        <v>#N/A</v>
      </c>
      <c r="H702" s="109" t="e">
        <f>VLOOKUP($D702,LOC_UNICOS,H$2,0)</f>
        <v>#N/A</v>
      </c>
      <c r="I702" s="38">
        <f t="array" ref="I702">IF($B702=0,-999,IF(COUNTIFS($Z702:Z702,#N/A)&gt;0,-999,AVERAGE($Z702:Z702)))</f>
        <v>-999</v>
      </c>
      <c r="J702" s="38">
        <f t="array" ref="J702">IF($B702=0,-999,IF(COUNTIFS($Z702:AA702,#N/A)&gt;0,-999,AVERAGE($Z702:AA702)))</f>
        <v>-999</v>
      </c>
      <c r="K702" s="38">
        <f t="array" ref="K702">IF($B702=0,-999,IF(COUNTIFS($Z702:AB702,#N/A)&gt;0,-999,AVERAGE($Z702:AB702)))</f>
        <v>-999</v>
      </c>
      <c r="L702" s="38">
        <f t="array" ref="L702">IF($B702=0,-999,IF(COUNTIFS($Z702:AC702,#N/A)&gt;0,-999,AVERAGE($Z702:AC702)))</f>
        <v>-999</v>
      </c>
      <c r="M702" s="38">
        <f t="shared" si="815"/>
        <v>-999</v>
      </c>
      <c r="N702" s="38">
        <f t="shared" si="794"/>
        <v>-999</v>
      </c>
      <c r="O702" s="38">
        <f t="shared" si="795"/>
        <v>-999</v>
      </c>
      <c r="P702" s="38">
        <f t="shared" si="796"/>
        <v>-999</v>
      </c>
      <c r="Q702" s="37">
        <f t="shared" si="816"/>
        <v>0</v>
      </c>
      <c r="R702" s="37">
        <f t="shared" si="784"/>
        <v>0</v>
      </c>
      <c r="S702" s="37">
        <f t="shared" si="785"/>
        <v>0</v>
      </c>
      <c r="T702" s="37">
        <f t="shared" si="786"/>
        <v>0</v>
      </c>
      <c r="U702" s="37">
        <f t="shared" si="817"/>
        <v>2018</v>
      </c>
      <c r="V702" s="37">
        <f t="shared" ref="V702:X702" si="852">U702-1</f>
        <v>2017</v>
      </c>
      <c r="W702" s="37">
        <f t="shared" si="852"/>
        <v>2016</v>
      </c>
      <c r="X702" s="37">
        <f t="shared" si="852"/>
        <v>2015</v>
      </c>
      <c r="Y702" s="39"/>
      <c r="Z702" s="62" t="e">
        <f>IFERROR(IF($B702=0,#N/A,AVERAGEIFS(INDEX(DATOS,0,$C702),INDEX(DATOS,0,$C702),"&lt;&gt;#N/D",INDEX(DATOS,0,$L$2),0,INDEX(DATOS,0,$M$2),1,INDEX(DATOS,0,$N$2),U702,INDEX(DATOS,0,$O$2),$D702)),#N/A)</f>
        <v>#N/A</v>
      </c>
      <c r="AA702" s="62" t="e">
        <f>IFERROR(IF($B702=0,#N/A,AVERAGEIFS(INDEX(DATOS,0,$C702),INDEX(DATOS,0,$C702),"&lt;&gt;#N/D",INDEX(DATOS,0,$L$2),0,INDEX(DATOS,0,$M$2),1,INDEX(DATOS,0,$N$2),V702,INDEX(DATOS,0,$O$2),$D702)),#N/A)</f>
        <v>#N/A</v>
      </c>
      <c r="AB702" s="62" t="e">
        <f>IFERROR(IF($B702=0,#N/A,AVERAGEIFS(INDEX(DATOS,0,$C702),INDEX(DATOS,0,$C702),"&lt;&gt;#N/D",INDEX(DATOS,0,$L$2),0,INDEX(DATOS,0,$M$2),1,INDEX(DATOS,0,$N$2),W702,INDEX(DATOS,0,$O$2),$D702)),#N/A)</f>
        <v>#N/A</v>
      </c>
      <c r="AC702" s="62" t="e">
        <f>IFERROR(IF($B702=0,#N/A,AVERAGEIFS(INDEX(DATOS,0,$C702),INDEX(DATOS,0,$C702),"&lt;&gt;#N/D",INDEX(DATOS,0,$L$2),0,INDEX(DATOS,0,$M$2),1,INDEX(DATOS,0,$N$2),X702,INDEX(DATOS,0,$O$2),$D702)),#N/A)</f>
        <v>#N/A</v>
      </c>
      <c r="AD702" s="33"/>
      <c r="AE702" s="40" t="e">
        <f>IFERROR(IF(ISNA(Z702),#N/A,IF(I702=0,0,_xlfn.STDEV.P($Z702:Z702)/I702*100)),#N/A)</f>
        <v>#N/A</v>
      </c>
      <c r="AF702" s="40" t="e">
        <f>IFERROR(IF(ISNA(AA702),#N/A,IF(J702=0,0,_xlfn.STDEV.P($Z702:AA702)/J702*100)),#N/A)</f>
        <v>#N/A</v>
      </c>
      <c r="AG702" s="40" t="e">
        <f>IFERROR(IF(ISNA(AB702),#N/A,IF(K702=0,0,_xlfn.STDEV.P($Z702:AB702)/K702*100)),#N/A)</f>
        <v>#N/A</v>
      </c>
      <c r="AH702" s="40" t="e">
        <f>IFERROR(IF(ISNA(AC702),#N/A,IF(L702=0,0,_xlfn.STDEV.P($Z702:AC702)/L702*100)),#N/A)</f>
        <v>#N/A</v>
      </c>
      <c r="AI702" s="40"/>
    </row>
    <row r="703" spans="1:35" x14ac:dyDescent="0.35">
      <c r="A703">
        <f t="shared" si="819"/>
        <v>97</v>
      </c>
      <c r="B703" s="35">
        <f t="array" ref="B703">IF(B702=0,0,MIN(IF(INDEX(DATOS,0,$N$2)=$U703,IF(ISNUMBER(INDEX(DATOS,0,$C703)),IF(INDEX(DATOS,0,$L$2)=0,IF(INDEX(DATOS,0,$M$2)=1,IF(ISNA(MATCH(INDEX(DATOS,0,$O$2),IF($E$7:E702=E703,$D$7:D702),0)),INDEX(DATOS,0,$K$2))))))))</f>
        <v>0</v>
      </c>
      <c r="C703" s="32">
        <f t="shared" si="820"/>
        <v>20</v>
      </c>
      <c r="D703" s="34" t="str">
        <f>IF($B703=0,"--",INDEX(DATOS,$B703,O$2))</f>
        <v>--</v>
      </c>
      <c r="E703" s="64" t="s">
        <v>1</v>
      </c>
      <c r="F703" s="36" t="str">
        <f t="shared" si="850"/>
        <v>--</v>
      </c>
      <c r="G703" s="109" t="e">
        <f>VLOOKUP($D703,LOC_UNICOS,G$2,0)</f>
        <v>#N/A</v>
      </c>
      <c r="H703" s="109" t="e">
        <f>VLOOKUP($D703,LOC_UNICOS,H$2,0)</f>
        <v>#N/A</v>
      </c>
      <c r="I703" s="38">
        <f t="array" ref="I703">IF($B703=0,-999,IF(COUNTIFS($Z703:Z703,#N/A)&gt;0,-999,AVERAGE($Z703:Z703)))</f>
        <v>-999</v>
      </c>
      <c r="J703" s="38">
        <f t="array" ref="J703">IF($B703=0,-999,IF(COUNTIFS($Z703:AA703,#N/A)&gt;0,-999,AVERAGE($Z703:AA703)))</f>
        <v>-999</v>
      </c>
      <c r="K703" s="38">
        <f t="array" ref="K703">IF($B703=0,-999,IF(COUNTIFS($Z703:AB703,#N/A)&gt;0,-999,AVERAGE($Z703:AB703)))</f>
        <v>-999</v>
      </c>
      <c r="L703" s="38">
        <f t="array" ref="L703">IF($B703=0,-999,IF(COUNTIFS($Z703:AC703,#N/A)&gt;0,-999,AVERAGE($Z703:AC703)))</f>
        <v>-999</v>
      </c>
      <c r="M703" s="38">
        <f t="shared" si="815"/>
        <v>-999</v>
      </c>
      <c r="N703" s="38">
        <f t="shared" si="794"/>
        <v>-999</v>
      </c>
      <c r="O703" s="38">
        <f t="shared" si="795"/>
        <v>-999</v>
      </c>
      <c r="P703" s="38">
        <f t="shared" si="796"/>
        <v>-999</v>
      </c>
      <c r="Q703" s="37">
        <f t="shared" si="816"/>
        <v>0</v>
      </c>
      <c r="R703" s="37">
        <f t="shared" si="784"/>
        <v>0</v>
      </c>
      <c r="S703" s="37">
        <f t="shared" si="785"/>
        <v>0</v>
      </c>
      <c r="T703" s="37">
        <f t="shared" si="786"/>
        <v>0</v>
      </c>
      <c r="U703" s="37">
        <f t="shared" si="817"/>
        <v>2018</v>
      </c>
      <c r="V703" s="37">
        <f t="shared" ref="V703:X703" si="853">U703-1</f>
        <v>2017</v>
      </c>
      <c r="W703" s="37">
        <f t="shared" si="853"/>
        <v>2016</v>
      </c>
      <c r="X703" s="37">
        <f t="shared" si="853"/>
        <v>2015</v>
      </c>
      <c r="Y703" s="39"/>
      <c r="Z703" s="62" t="e">
        <f>IFERROR(IF($B703=0,#N/A,AVERAGEIFS(INDEX(DATOS,0,$C703),INDEX(DATOS,0,$C703),"&lt;&gt;#N/D",INDEX(DATOS,0,$L$2),0,INDEX(DATOS,0,$M$2),1,INDEX(DATOS,0,$N$2),U703,INDEX(DATOS,0,$O$2),$D703)),#N/A)</f>
        <v>#N/A</v>
      </c>
      <c r="AA703" s="62" t="e">
        <f>IFERROR(IF($B703=0,#N/A,AVERAGEIFS(INDEX(DATOS,0,$C703),INDEX(DATOS,0,$C703),"&lt;&gt;#N/D",INDEX(DATOS,0,$L$2),0,INDEX(DATOS,0,$M$2),1,INDEX(DATOS,0,$N$2),V703,INDEX(DATOS,0,$O$2),$D703)),#N/A)</f>
        <v>#N/A</v>
      </c>
      <c r="AB703" s="62" t="e">
        <f>IFERROR(IF($B703=0,#N/A,AVERAGEIFS(INDEX(DATOS,0,$C703),INDEX(DATOS,0,$C703),"&lt;&gt;#N/D",INDEX(DATOS,0,$L$2),0,INDEX(DATOS,0,$M$2),1,INDEX(DATOS,0,$N$2),W703,INDEX(DATOS,0,$O$2),$D703)),#N/A)</f>
        <v>#N/A</v>
      </c>
      <c r="AC703" s="62" t="e">
        <f>IFERROR(IF($B703=0,#N/A,AVERAGEIFS(INDEX(DATOS,0,$C703),INDEX(DATOS,0,$C703),"&lt;&gt;#N/D",INDEX(DATOS,0,$L$2),0,INDEX(DATOS,0,$M$2),1,INDEX(DATOS,0,$N$2),X703,INDEX(DATOS,0,$O$2),$D703)),#N/A)</f>
        <v>#N/A</v>
      </c>
      <c r="AD703" s="33"/>
      <c r="AE703" s="40" t="e">
        <f>IFERROR(IF(ISNA(Z703),#N/A,IF(I703=0,0,_xlfn.STDEV.P($Z703:Z703)/I703*100)),#N/A)</f>
        <v>#N/A</v>
      </c>
      <c r="AF703" s="40" t="e">
        <f>IFERROR(IF(ISNA(AA703),#N/A,IF(J703=0,0,_xlfn.STDEV.P($Z703:AA703)/J703*100)),#N/A)</f>
        <v>#N/A</v>
      </c>
      <c r="AG703" s="40" t="e">
        <f>IFERROR(IF(ISNA(AB703),#N/A,IF(K703=0,0,_xlfn.STDEV.P($Z703:AB703)/K703*100)),#N/A)</f>
        <v>#N/A</v>
      </c>
      <c r="AH703" s="40" t="e">
        <f>IFERROR(IF(ISNA(AC703),#N/A,IF(L703=0,0,_xlfn.STDEV.P($Z703:AC703)/L703*100)),#N/A)</f>
        <v>#N/A</v>
      </c>
      <c r="AI703" s="40"/>
    </row>
    <row r="704" spans="1:35" x14ac:dyDescent="0.35">
      <c r="A704">
        <f t="shared" si="819"/>
        <v>98</v>
      </c>
      <c r="B704" s="35">
        <f t="array" ref="B704">IF(B703=0,0,MIN(IF(INDEX(DATOS,0,$N$2)=$U704,IF(ISNUMBER(INDEX(DATOS,0,$C704)),IF(INDEX(DATOS,0,$L$2)=0,IF(INDEX(DATOS,0,$M$2)=1,IF(ISNA(MATCH(INDEX(DATOS,0,$O$2),IF($E$7:E703=E704,$D$7:D703),0)),INDEX(DATOS,0,$K$2))))))))</f>
        <v>0</v>
      </c>
      <c r="C704" s="32">
        <f t="shared" si="820"/>
        <v>20</v>
      </c>
      <c r="D704" s="34" t="str">
        <f>IF($B704=0,"--",INDEX(DATOS,$B704,O$2))</f>
        <v>--</v>
      </c>
      <c r="E704" s="64" t="s">
        <v>1</v>
      </c>
      <c r="F704" s="36" t="str">
        <f t="shared" si="850"/>
        <v>--</v>
      </c>
      <c r="G704" s="109" t="e">
        <f>VLOOKUP($D704,LOC_UNICOS,G$2,0)</f>
        <v>#N/A</v>
      </c>
      <c r="H704" s="109" t="e">
        <f>VLOOKUP($D704,LOC_UNICOS,H$2,0)</f>
        <v>#N/A</v>
      </c>
      <c r="I704" s="38">
        <f t="array" ref="I704">IF($B704=0,-999,IF(COUNTIFS($Z704:Z704,#N/A)&gt;0,-999,AVERAGE($Z704:Z704)))</f>
        <v>-999</v>
      </c>
      <c r="J704" s="38">
        <f t="array" ref="J704">IF($B704=0,-999,IF(COUNTIFS($Z704:AA704,#N/A)&gt;0,-999,AVERAGE($Z704:AA704)))</f>
        <v>-999</v>
      </c>
      <c r="K704" s="38">
        <f t="array" ref="K704">IF($B704=0,-999,IF(COUNTIFS($Z704:AB704,#N/A)&gt;0,-999,AVERAGE($Z704:AB704)))</f>
        <v>-999</v>
      </c>
      <c r="L704" s="38">
        <f t="array" ref="L704">IF($B704=0,-999,IF(COUNTIFS($Z704:AC704,#N/A)&gt;0,-999,AVERAGE($Z704:AC704)))</f>
        <v>-999</v>
      </c>
      <c r="M704" s="38">
        <f t="shared" si="815"/>
        <v>-999</v>
      </c>
      <c r="N704" s="38">
        <f t="shared" si="794"/>
        <v>-999</v>
      </c>
      <c r="O704" s="38">
        <f t="shared" si="795"/>
        <v>-999</v>
      </c>
      <c r="P704" s="38">
        <f t="shared" si="796"/>
        <v>-999</v>
      </c>
      <c r="Q704" s="37">
        <f t="shared" si="816"/>
        <v>0</v>
      </c>
      <c r="R704" s="37">
        <f t="shared" si="784"/>
        <v>0</v>
      </c>
      <c r="S704" s="37">
        <f t="shared" si="785"/>
        <v>0</v>
      </c>
      <c r="T704" s="37">
        <f t="shared" si="786"/>
        <v>0</v>
      </c>
      <c r="U704" s="37">
        <f t="shared" si="817"/>
        <v>2018</v>
      </c>
      <c r="V704" s="37">
        <f t="shared" ref="V704:X704" si="854">U704-1</f>
        <v>2017</v>
      </c>
      <c r="W704" s="37">
        <f t="shared" si="854"/>
        <v>2016</v>
      </c>
      <c r="X704" s="37">
        <f t="shared" si="854"/>
        <v>2015</v>
      </c>
      <c r="Y704" s="39"/>
      <c r="Z704" s="62" t="e">
        <f>IFERROR(IF($B704=0,#N/A,AVERAGEIFS(INDEX(DATOS,0,$C704),INDEX(DATOS,0,$C704),"&lt;&gt;#N/D",INDEX(DATOS,0,$L$2),0,INDEX(DATOS,0,$M$2),1,INDEX(DATOS,0,$N$2),U704,INDEX(DATOS,0,$O$2),$D704)),#N/A)</f>
        <v>#N/A</v>
      </c>
      <c r="AA704" s="62" t="e">
        <f>IFERROR(IF($B704=0,#N/A,AVERAGEIFS(INDEX(DATOS,0,$C704),INDEX(DATOS,0,$C704),"&lt;&gt;#N/D",INDEX(DATOS,0,$L$2),0,INDEX(DATOS,0,$M$2),1,INDEX(DATOS,0,$N$2),V704,INDEX(DATOS,0,$O$2),$D704)),#N/A)</f>
        <v>#N/A</v>
      </c>
      <c r="AB704" s="62" t="e">
        <f>IFERROR(IF($B704=0,#N/A,AVERAGEIFS(INDEX(DATOS,0,$C704),INDEX(DATOS,0,$C704),"&lt;&gt;#N/D",INDEX(DATOS,0,$L$2),0,INDEX(DATOS,0,$M$2),1,INDEX(DATOS,0,$N$2),W704,INDEX(DATOS,0,$O$2),$D704)),#N/A)</f>
        <v>#N/A</v>
      </c>
      <c r="AC704" s="62" t="e">
        <f>IFERROR(IF($B704=0,#N/A,AVERAGEIFS(INDEX(DATOS,0,$C704),INDEX(DATOS,0,$C704),"&lt;&gt;#N/D",INDEX(DATOS,0,$L$2),0,INDEX(DATOS,0,$M$2),1,INDEX(DATOS,0,$N$2),X704,INDEX(DATOS,0,$O$2),$D704)),#N/A)</f>
        <v>#N/A</v>
      </c>
      <c r="AD704" s="33"/>
      <c r="AE704" s="40" t="e">
        <f>IFERROR(IF(ISNA(Z704),#N/A,IF(I704=0,0,_xlfn.STDEV.P($Z704:Z704)/I704*100)),#N/A)</f>
        <v>#N/A</v>
      </c>
      <c r="AF704" s="40" t="e">
        <f>IFERROR(IF(ISNA(AA704),#N/A,IF(J704=0,0,_xlfn.STDEV.P($Z704:AA704)/J704*100)),#N/A)</f>
        <v>#N/A</v>
      </c>
      <c r="AG704" s="40" t="e">
        <f>IFERROR(IF(ISNA(AB704),#N/A,IF(K704=0,0,_xlfn.STDEV.P($Z704:AB704)/K704*100)),#N/A)</f>
        <v>#N/A</v>
      </c>
      <c r="AH704" s="40" t="e">
        <f>IFERROR(IF(ISNA(AC704),#N/A,IF(L704=0,0,_xlfn.STDEV.P($Z704:AC704)/L704*100)),#N/A)</f>
        <v>#N/A</v>
      </c>
      <c r="AI704" s="40"/>
    </row>
    <row r="705" spans="1:35" x14ac:dyDescent="0.35">
      <c r="A705">
        <f t="shared" si="819"/>
        <v>99</v>
      </c>
      <c r="B705" s="35">
        <f t="array" ref="B705">IF(B704=0,0,MIN(IF(INDEX(DATOS,0,$N$2)=$U705,IF(ISNUMBER(INDEX(DATOS,0,$C705)),IF(INDEX(DATOS,0,$L$2)=0,IF(INDEX(DATOS,0,$M$2)=1,IF(ISNA(MATCH(INDEX(DATOS,0,$O$2),IF($E$7:E704=E705,$D$7:D704),0)),INDEX(DATOS,0,$K$2))))))))</f>
        <v>0</v>
      </c>
      <c r="C705" s="32">
        <f t="shared" si="820"/>
        <v>20</v>
      </c>
      <c r="D705" s="34" t="str">
        <f>IF($B705=0,"--",INDEX(DATOS,$B705,O$2))</f>
        <v>--</v>
      </c>
      <c r="E705" s="64" t="s">
        <v>1</v>
      </c>
      <c r="F705" s="36" t="str">
        <f t="shared" si="850"/>
        <v>--</v>
      </c>
      <c r="G705" s="109" t="e">
        <f>VLOOKUP($D705,LOC_UNICOS,G$2,0)</f>
        <v>#N/A</v>
      </c>
      <c r="H705" s="109" t="e">
        <f>VLOOKUP($D705,LOC_UNICOS,H$2,0)</f>
        <v>#N/A</v>
      </c>
      <c r="I705" s="38">
        <f t="array" ref="I705">IF($B705=0,-999,IF(COUNTIFS($Z705:Z705,#N/A)&gt;0,-999,AVERAGE($Z705:Z705)))</f>
        <v>-999</v>
      </c>
      <c r="J705" s="38">
        <f t="array" ref="J705">IF($B705=0,-999,IF(COUNTIFS($Z705:AA705,#N/A)&gt;0,-999,AVERAGE($Z705:AA705)))</f>
        <v>-999</v>
      </c>
      <c r="K705" s="38">
        <f t="array" ref="K705">IF($B705=0,-999,IF(COUNTIFS($Z705:AB705,#N/A)&gt;0,-999,AVERAGE($Z705:AB705)))</f>
        <v>-999</v>
      </c>
      <c r="L705" s="38">
        <f t="array" ref="L705">IF($B705=0,-999,IF(COUNTIFS($Z705:AC705,#N/A)&gt;0,-999,AVERAGE($Z705:AC705)))</f>
        <v>-999</v>
      </c>
      <c r="M705" s="38">
        <f t="shared" si="815"/>
        <v>-999</v>
      </c>
      <c r="N705" s="38">
        <f t="shared" si="794"/>
        <v>-999</v>
      </c>
      <c r="O705" s="38">
        <f t="shared" si="795"/>
        <v>-999</v>
      </c>
      <c r="P705" s="38">
        <f t="shared" si="796"/>
        <v>-999</v>
      </c>
      <c r="Q705" s="37">
        <f t="shared" si="816"/>
        <v>0</v>
      </c>
      <c r="R705" s="37">
        <f t="shared" si="784"/>
        <v>0</v>
      </c>
      <c r="S705" s="37">
        <f t="shared" si="785"/>
        <v>0</v>
      </c>
      <c r="T705" s="37">
        <f t="shared" si="786"/>
        <v>0</v>
      </c>
      <c r="U705" s="37">
        <f t="shared" si="817"/>
        <v>2018</v>
      </c>
      <c r="V705" s="37">
        <f t="shared" ref="V705:X705" si="855">U705-1</f>
        <v>2017</v>
      </c>
      <c r="W705" s="37">
        <f t="shared" si="855"/>
        <v>2016</v>
      </c>
      <c r="X705" s="37">
        <f t="shared" si="855"/>
        <v>2015</v>
      </c>
      <c r="Y705" s="39"/>
      <c r="Z705" s="62" t="e">
        <f>IFERROR(IF($B705=0,#N/A,AVERAGEIFS(INDEX(DATOS,0,$C705),INDEX(DATOS,0,$C705),"&lt;&gt;#N/D",INDEX(DATOS,0,$L$2),0,INDEX(DATOS,0,$M$2),1,INDEX(DATOS,0,$N$2),U705,INDEX(DATOS,0,$O$2),$D705)),#N/A)</f>
        <v>#N/A</v>
      </c>
      <c r="AA705" s="62" t="e">
        <f>IFERROR(IF($B705=0,#N/A,AVERAGEIFS(INDEX(DATOS,0,$C705),INDEX(DATOS,0,$C705),"&lt;&gt;#N/D",INDEX(DATOS,0,$L$2),0,INDEX(DATOS,0,$M$2),1,INDEX(DATOS,0,$N$2),V705,INDEX(DATOS,0,$O$2),$D705)),#N/A)</f>
        <v>#N/A</v>
      </c>
      <c r="AB705" s="62" t="e">
        <f>IFERROR(IF($B705=0,#N/A,AVERAGEIFS(INDEX(DATOS,0,$C705),INDEX(DATOS,0,$C705),"&lt;&gt;#N/D",INDEX(DATOS,0,$L$2),0,INDEX(DATOS,0,$M$2),1,INDEX(DATOS,0,$N$2),W705,INDEX(DATOS,0,$O$2),$D705)),#N/A)</f>
        <v>#N/A</v>
      </c>
      <c r="AC705" s="62" t="e">
        <f>IFERROR(IF($B705=0,#N/A,AVERAGEIFS(INDEX(DATOS,0,$C705),INDEX(DATOS,0,$C705),"&lt;&gt;#N/D",INDEX(DATOS,0,$L$2),0,INDEX(DATOS,0,$M$2),1,INDEX(DATOS,0,$N$2),X705,INDEX(DATOS,0,$O$2),$D705)),#N/A)</f>
        <v>#N/A</v>
      </c>
      <c r="AD705" s="33"/>
      <c r="AE705" s="40" t="e">
        <f>IFERROR(IF(ISNA(Z705),#N/A,IF(I705=0,0,_xlfn.STDEV.P($Z705:Z705)/I705*100)),#N/A)</f>
        <v>#N/A</v>
      </c>
      <c r="AF705" s="40" t="e">
        <f>IFERROR(IF(ISNA(AA705),#N/A,IF(J705=0,0,_xlfn.STDEV.P($Z705:AA705)/J705*100)),#N/A)</f>
        <v>#N/A</v>
      </c>
      <c r="AG705" s="40" t="e">
        <f>IFERROR(IF(ISNA(AB705),#N/A,IF(K705=0,0,_xlfn.STDEV.P($Z705:AB705)/K705*100)),#N/A)</f>
        <v>#N/A</v>
      </c>
      <c r="AH705" s="40" t="e">
        <f>IFERROR(IF(ISNA(AC705),#N/A,IF(L705=0,0,_xlfn.STDEV.P($Z705:AC705)/L705*100)),#N/A)</f>
        <v>#N/A</v>
      </c>
      <c r="AI705" s="40"/>
    </row>
    <row r="706" spans="1:35" x14ac:dyDescent="0.35">
      <c r="A706">
        <f t="shared" si="819"/>
        <v>100</v>
      </c>
      <c r="B706" s="35">
        <f t="array" ref="B706">IF(B705=0,0,MIN(IF(INDEX(DATOS,0,$N$2)=$U706,IF(ISNUMBER(INDEX(DATOS,0,$C706)),IF(INDEX(DATOS,0,$L$2)=0,IF(INDEX(DATOS,0,$M$2)=1,IF(ISNA(MATCH(INDEX(DATOS,0,$O$2),IF($E$7:E705=E706,$D$7:D705),0)),INDEX(DATOS,0,$K$2))))))))</f>
        <v>0</v>
      </c>
      <c r="C706" s="32">
        <f t="shared" si="820"/>
        <v>20</v>
      </c>
      <c r="D706" s="34" t="str">
        <f>IF($B706=0,"--",INDEX(DATOS,$B706,O$2))</f>
        <v>--</v>
      </c>
      <c r="E706" s="64" t="s">
        <v>1</v>
      </c>
      <c r="F706" s="36" t="str">
        <f t="shared" si="850"/>
        <v>--</v>
      </c>
      <c r="G706" s="109" t="e">
        <f>VLOOKUP($D706,LOC_UNICOS,G$2,0)</f>
        <v>#N/A</v>
      </c>
      <c r="H706" s="109" t="e">
        <f>VLOOKUP($D706,LOC_UNICOS,H$2,0)</f>
        <v>#N/A</v>
      </c>
      <c r="I706" s="38">
        <f t="array" ref="I706">IF($B706=0,-999,IF(COUNTIFS($Z706:Z706,#N/A)&gt;0,-999,AVERAGE($Z706:Z706)))</f>
        <v>-999</v>
      </c>
      <c r="J706" s="38">
        <f t="array" ref="J706">IF($B706=0,-999,IF(COUNTIFS($Z706:AA706,#N/A)&gt;0,-999,AVERAGE($Z706:AA706)))</f>
        <v>-999</v>
      </c>
      <c r="K706" s="38">
        <f t="array" ref="K706">IF($B706=0,-999,IF(COUNTIFS($Z706:AB706,#N/A)&gt;0,-999,AVERAGE($Z706:AB706)))</f>
        <v>-999</v>
      </c>
      <c r="L706" s="38">
        <f t="array" ref="L706">IF($B706=0,-999,IF(COUNTIFS($Z706:AC706,#N/A)&gt;0,-999,AVERAGE($Z706:AC706)))</f>
        <v>-999</v>
      </c>
      <c r="M706" s="38">
        <f t="shared" si="815"/>
        <v>-999</v>
      </c>
      <c r="N706" s="38">
        <f t="shared" si="794"/>
        <v>-999</v>
      </c>
      <c r="O706" s="38">
        <f t="shared" si="795"/>
        <v>-999</v>
      </c>
      <c r="P706" s="38">
        <f t="shared" si="796"/>
        <v>-999</v>
      </c>
      <c r="Q706" s="37">
        <f t="shared" si="816"/>
        <v>0</v>
      </c>
      <c r="R706" s="37">
        <f t="shared" si="784"/>
        <v>0</v>
      </c>
      <c r="S706" s="37">
        <f t="shared" si="785"/>
        <v>0</v>
      </c>
      <c r="T706" s="37">
        <f t="shared" si="786"/>
        <v>0</v>
      </c>
      <c r="U706" s="37">
        <f t="shared" si="817"/>
        <v>2018</v>
      </c>
      <c r="V706" s="37">
        <f t="shared" ref="V706:X706" si="856">U706-1</f>
        <v>2017</v>
      </c>
      <c r="W706" s="37">
        <f t="shared" si="856"/>
        <v>2016</v>
      </c>
      <c r="X706" s="37">
        <f t="shared" si="856"/>
        <v>2015</v>
      </c>
      <c r="Y706" s="39"/>
      <c r="Z706" s="62" t="e">
        <f>IFERROR(IF($B706=0,#N/A,AVERAGEIFS(INDEX(DATOS,0,$C706),INDEX(DATOS,0,$C706),"&lt;&gt;#N/D",INDEX(DATOS,0,$L$2),0,INDEX(DATOS,0,$M$2),1,INDEX(DATOS,0,$N$2),U706,INDEX(DATOS,0,$O$2),$D706)),#N/A)</f>
        <v>#N/A</v>
      </c>
      <c r="AA706" s="62" t="e">
        <f>IFERROR(IF($B706=0,#N/A,AVERAGEIFS(INDEX(DATOS,0,$C706),INDEX(DATOS,0,$C706),"&lt;&gt;#N/D",INDEX(DATOS,0,$L$2),0,INDEX(DATOS,0,$M$2),1,INDEX(DATOS,0,$N$2),V706,INDEX(DATOS,0,$O$2),$D706)),#N/A)</f>
        <v>#N/A</v>
      </c>
      <c r="AB706" s="62" t="e">
        <f>IFERROR(IF($B706=0,#N/A,AVERAGEIFS(INDEX(DATOS,0,$C706),INDEX(DATOS,0,$C706),"&lt;&gt;#N/D",INDEX(DATOS,0,$L$2),0,INDEX(DATOS,0,$M$2),1,INDEX(DATOS,0,$N$2),W706,INDEX(DATOS,0,$O$2),$D706)),#N/A)</f>
        <v>#N/A</v>
      </c>
      <c r="AC706" s="62" t="e">
        <f>IFERROR(IF($B706=0,#N/A,AVERAGEIFS(INDEX(DATOS,0,$C706),INDEX(DATOS,0,$C706),"&lt;&gt;#N/D",INDEX(DATOS,0,$L$2),0,INDEX(DATOS,0,$M$2),1,INDEX(DATOS,0,$N$2),X706,INDEX(DATOS,0,$O$2),$D706)),#N/A)</f>
        <v>#N/A</v>
      </c>
      <c r="AD706" s="33"/>
      <c r="AE706" s="40" t="e">
        <f>IFERROR(IF(ISNA(Z706),#N/A,IF(I706=0,0,_xlfn.STDEV.P($Z706:Z706)/I706*100)),#N/A)</f>
        <v>#N/A</v>
      </c>
      <c r="AF706" s="40" t="e">
        <f>IFERROR(IF(ISNA(AA706),#N/A,IF(J706=0,0,_xlfn.STDEV.P($Z706:AA706)/J706*100)),#N/A)</f>
        <v>#N/A</v>
      </c>
      <c r="AG706" s="40" t="e">
        <f>IFERROR(IF(ISNA(AB706),#N/A,IF(K706=0,0,_xlfn.STDEV.P($Z706:AB706)/K706*100)),#N/A)</f>
        <v>#N/A</v>
      </c>
      <c r="AH706" s="40" t="e">
        <f>IFERROR(IF(ISNA(AC706),#N/A,IF(L706=0,0,_xlfn.STDEV.P($Z706:AC706)/L706*100)),#N/A)</f>
        <v>#N/A</v>
      </c>
      <c r="AI706" s="40"/>
    </row>
    <row r="707" spans="1:35" x14ac:dyDescent="0.35">
      <c r="A707">
        <f t="shared" si="819"/>
        <v>101</v>
      </c>
      <c r="B707" s="35">
        <f t="array" ref="B707">IF(B706=0,0,MIN(IF(INDEX(DATOS,0,$N$2)=$U707,IF(ISNUMBER(INDEX(DATOS,0,$C707)),IF(INDEX(DATOS,0,$L$2)=0,IF(INDEX(DATOS,0,$M$2)=1,IF(ISNA(MATCH(INDEX(DATOS,0,$O$2),IF($E$7:E706=E707,$D$7:D706),0)),INDEX(DATOS,0,$K$2))))))))</f>
        <v>0</v>
      </c>
      <c r="C707" s="32">
        <f t="shared" si="820"/>
        <v>20</v>
      </c>
      <c r="D707" s="34" t="str">
        <f>IF($B707=0,"--",INDEX(DATOS,$B707,O$2))</f>
        <v>--</v>
      </c>
      <c r="E707" s="64" t="s">
        <v>1</v>
      </c>
      <c r="F707" s="36" t="str">
        <f t="shared" si="850"/>
        <v>--</v>
      </c>
      <c r="G707" s="109" t="e">
        <f>VLOOKUP($D707,LOC_UNICOS,G$2,0)</f>
        <v>#N/A</v>
      </c>
      <c r="H707" s="109" t="e">
        <f>VLOOKUP($D707,LOC_UNICOS,H$2,0)</f>
        <v>#N/A</v>
      </c>
      <c r="I707" s="38">
        <f t="array" ref="I707">IF($B707=0,-999,IF(COUNTIFS($Z707:Z707,#N/A)&gt;0,-999,AVERAGE($Z707:Z707)))</f>
        <v>-999</v>
      </c>
      <c r="J707" s="38">
        <f t="array" ref="J707">IF($B707=0,-999,IF(COUNTIFS($Z707:AA707,#N/A)&gt;0,-999,AVERAGE($Z707:AA707)))</f>
        <v>-999</v>
      </c>
      <c r="K707" s="38">
        <f t="array" ref="K707">IF($B707=0,-999,IF(COUNTIFS($Z707:AB707,#N/A)&gt;0,-999,AVERAGE($Z707:AB707)))</f>
        <v>-999</v>
      </c>
      <c r="L707" s="38">
        <f t="array" ref="L707">IF($B707=0,-999,IF(COUNTIFS($Z707:AC707,#N/A)&gt;0,-999,AVERAGE($Z707:AC707)))</f>
        <v>-999</v>
      </c>
      <c r="M707" s="38">
        <f>IFERROR(AE707,-999)</f>
        <v>-999</v>
      </c>
      <c r="N707" s="38">
        <f t="shared" si="794"/>
        <v>-999</v>
      </c>
      <c r="O707" s="38">
        <f t="shared" si="795"/>
        <v>-999</v>
      </c>
      <c r="P707" s="38">
        <f t="shared" si="796"/>
        <v>-999</v>
      </c>
      <c r="Q707" s="37">
        <f t="shared" si="816"/>
        <v>0</v>
      </c>
      <c r="R707" s="37">
        <f t="shared" si="784"/>
        <v>0</v>
      </c>
      <c r="S707" s="37">
        <f t="shared" si="785"/>
        <v>0</v>
      </c>
      <c r="T707" s="37">
        <f t="shared" si="786"/>
        <v>0</v>
      </c>
      <c r="U707" s="37">
        <f t="shared" si="817"/>
        <v>2018</v>
      </c>
      <c r="V707" s="37">
        <f t="shared" ref="V707:X707" si="857">U707-1</f>
        <v>2017</v>
      </c>
      <c r="W707" s="37">
        <f t="shared" si="857"/>
        <v>2016</v>
      </c>
      <c r="X707" s="37">
        <f t="shared" si="857"/>
        <v>2015</v>
      </c>
      <c r="Y707" s="39"/>
      <c r="Z707" s="62" t="e">
        <f>IFERROR(IF($B707=0,#N/A,AVERAGEIFS(INDEX(DATOS,0,$C707),INDEX(DATOS,0,$C707),"&lt;&gt;#N/D",INDEX(DATOS,0,$L$2),0,INDEX(DATOS,0,$M$2),1,INDEX(DATOS,0,$N$2),U707,INDEX(DATOS,0,$O$2),$D707)),#N/A)</f>
        <v>#N/A</v>
      </c>
      <c r="AA707" s="62" t="e">
        <f>IFERROR(IF($B707=0,#N/A,AVERAGEIFS(INDEX(DATOS,0,$C707),INDEX(DATOS,0,$C707),"&lt;&gt;#N/D",INDEX(DATOS,0,$L$2),0,INDEX(DATOS,0,$M$2),1,INDEX(DATOS,0,$N$2),V707,INDEX(DATOS,0,$O$2),$D707)),#N/A)</f>
        <v>#N/A</v>
      </c>
      <c r="AB707" s="62" t="e">
        <f>IFERROR(IF($B707=0,#N/A,AVERAGEIFS(INDEX(DATOS,0,$C707),INDEX(DATOS,0,$C707),"&lt;&gt;#N/D",INDEX(DATOS,0,$L$2),0,INDEX(DATOS,0,$M$2),1,INDEX(DATOS,0,$N$2),W707,INDEX(DATOS,0,$O$2),$D707)),#N/A)</f>
        <v>#N/A</v>
      </c>
      <c r="AC707" s="62" t="e">
        <f>IFERROR(IF($B707=0,#N/A,AVERAGEIFS(INDEX(DATOS,0,$C707),INDEX(DATOS,0,$C707),"&lt;&gt;#N/D",INDEX(DATOS,0,$L$2),0,INDEX(DATOS,0,$M$2),1,INDEX(DATOS,0,$N$2),X707,INDEX(DATOS,0,$O$2),$D707)),#N/A)</f>
        <v>#N/A</v>
      </c>
      <c r="AD707" s="33"/>
      <c r="AE707" s="40" t="e">
        <f>IFERROR(IF(ISNA(Z707),#N/A,IF(I707=0,0,_xlfn.STDEV.P($Z707:Z707)/I707*100)),#N/A)</f>
        <v>#N/A</v>
      </c>
      <c r="AF707" s="40" t="e">
        <f>IFERROR(IF(ISNA(AA707),#N/A,IF(J707=0,0,_xlfn.STDEV.P($Z707:AA707)/J707*100)),#N/A)</f>
        <v>#N/A</v>
      </c>
      <c r="AG707" s="40" t="e">
        <f>IFERROR(IF(ISNA(AB707),#N/A,IF(K707=0,0,_xlfn.STDEV.P($Z707:AB707)/K707*100)),#N/A)</f>
        <v>#N/A</v>
      </c>
      <c r="AH707" s="40" t="e">
        <f>IFERROR(IF(ISNA(AC707),#N/A,IF(L707=0,0,_xlfn.STDEV.P($Z707:AC707)/L707*100)),#N/A)</f>
        <v>#N/A</v>
      </c>
      <c r="AI707" s="40"/>
    </row>
    <row r="708" spans="1:35" x14ac:dyDescent="0.35">
      <c r="A708">
        <f t="shared" si="819"/>
        <v>102</v>
      </c>
      <c r="B708" s="35">
        <f t="array" ref="B708">IF(B707=0,0,MIN(IF(INDEX(DATOS,0,$N$2)=$U708,IF(ISNUMBER(INDEX(DATOS,0,$C708)),IF(INDEX(DATOS,0,$L$2)=0,IF(INDEX(DATOS,0,$M$2)=1,IF(ISNA(MATCH(INDEX(DATOS,0,$O$2),IF($E$7:E707=E708,$D$7:D707),0)),INDEX(DATOS,0,$K$2))))))))</f>
        <v>0</v>
      </c>
      <c r="C708" s="32">
        <f t="shared" si="820"/>
        <v>20</v>
      </c>
      <c r="D708" s="34" t="str">
        <f>IF($B708=0,"--",INDEX(DATOS,$B708,O$2))</f>
        <v>--</v>
      </c>
      <c r="E708" s="64" t="s">
        <v>1</v>
      </c>
      <c r="F708" s="36" t="str">
        <f t="shared" si="850"/>
        <v>--</v>
      </c>
      <c r="G708" s="109" t="e">
        <f>VLOOKUP($D708,LOC_UNICOS,G$2,0)</f>
        <v>#N/A</v>
      </c>
      <c r="H708" s="109" t="e">
        <f>VLOOKUP($D708,LOC_UNICOS,H$2,0)</f>
        <v>#N/A</v>
      </c>
      <c r="I708" s="38">
        <f t="array" ref="I708">IF($B708=0,-999,IF(COUNTIFS($Z708:Z708,#N/A)&gt;0,-999,AVERAGE($Z708:Z708)))</f>
        <v>-999</v>
      </c>
      <c r="J708" s="38">
        <f t="array" ref="J708">IF($B708=0,-999,IF(COUNTIFS($Z708:AA708,#N/A)&gt;0,-999,AVERAGE($Z708:AA708)))</f>
        <v>-999</v>
      </c>
      <c r="K708" s="38">
        <f t="array" ref="K708">IF($B708=0,-999,IF(COUNTIFS($Z708:AB708,#N/A)&gt;0,-999,AVERAGE($Z708:AB708)))</f>
        <v>-999</v>
      </c>
      <c r="L708" s="38">
        <f t="array" ref="L708">IF($B708=0,-999,IF(COUNTIFS($Z708:AC708,#N/A)&gt;0,-999,AVERAGE($Z708:AC708)))</f>
        <v>-999</v>
      </c>
      <c r="M708" s="38">
        <f t="shared" ref="M708:M771" si="858">IFERROR(AE708,-999)</f>
        <v>-999</v>
      </c>
      <c r="N708" s="38">
        <f t="shared" si="794"/>
        <v>-999</v>
      </c>
      <c r="O708" s="38">
        <f t="shared" si="795"/>
        <v>-999</v>
      </c>
      <c r="P708" s="38">
        <f t="shared" si="796"/>
        <v>-999</v>
      </c>
      <c r="Q708" s="37">
        <f t="shared" si="816"/>
        <v>0</v>
      </c>
      <c r="R708" s="37">
        <f t="shared" si="784"/>
        <v>0</v>
      </c>
      <c r="S708" s="37">
        <f t="shared" si="785"/>
        <v>0</v>
      </c>
      <c r="T708" s="37">
        <f t="shared" si="786"/>
        <v>0</v>
      </c>
      <c r="U708" s="37">
        <f t="shared" si="817"/>
        <v>2018</v>
      </c>
      <c r="V708" s="37">
        <f t="shared" ref="V708:X708" si="859">U708-1</f>
        <v>2017</v>
      </c>
      <c r="W708" s="37">
        <f t="shared" si="859"/>
        <v>2016</v>
      </c>
      <c r="X708" s="37">
        <f t="shared" si="859"/>
        <v>2015</v>
      </c>
      <c r="Y708" s="39"/>
      <c r="Z708" s="62" t="e">
        <f>IFERROR(IF($B708=0,#N/A,AVERAGEIFS(INDEX(DATOS,0,$C708),INDEX(DATOS,0,$C708),"&lt;&gt;#N/D",INDEX(DATOS,0,$L$2),0,INDEX(DATOS,0,$M$2),1,INDEX(DATOS,0,$N$2),U708,INDEX(DATOS,0,$O$2),$D708)),#N/A)</f>
        <v>#N/A</v>
      </c>
      <c r="AA708" s="62" t="e">
        <f>IFERROR(IF($B708=0,#N/A,AVERAGEIFS(INDEX(DATOS,0,$C708),INDEX(DATOS,0,$C708),"&lt;&gt;#N/D",INDEX(DATOS,0,$L$2),0,INDEX(DATOS,0,$M$2),1,INDEX(DATOS,0,$N$2),V708,INDEX(DATOS,0,$O$2),$D708)),#N/A)</f>
        <v>#N/A</v>
      </c>
      <c r="AB708" s="62" t="e">
        <f>IFERROR(IF($B708=0,#N/A,AVERAGEIFS(INDEX(DATOS,0,$C708),INDEX(DATOS,0,$C708),"&lt;&gt;#N/D",INDEX(DATOS,0,$L$2),0,INDEX(DATOS,0,$M$2),1,INDEX(DATOS,0,$N$2),W708,INDEX(DATOS,0,$O$2),$D708)),#N/A)</f>
        <v>#N/A</v>
      </c>
      <c r="AC708" s="62" t="e">
        <f>IFERROR(IF($B708=0,#N/A,AVERAGEIFS(INDEX(DATOS,0,$C708),INDEX(DATOS,0,$C708),"&lt;&gt;#N/D",INDEX(DATOS,0,$L$2),0,INDEX(DATOS,0,$M$2),1,INDEX(DATOS,0,$N$2),X708,INDEX(DATOS,0,$O$2),$D708)),#N/A)</f>
        <v>#N/A</v>
      </c>
      <c r="AD708" s="33"/>
      <c r="AE708" s="40" t="e">
        <f>IFERROR(IF(ISNA(Z708),#N/A,IF(I708=0,0,_xlfn.STDEV.P($Z708:Z708)/I708*100)),#N/A)</f>
        <v>#N/A</v>
      </c>
      <c r="AF708" s="40" t="e">
        <f>IFERROR(IF(ISNA(AA708),#N/A,IF(J708=0,0,_xlfn.STDEV.P($Z708:AA708)/J708*100)),#N/A)</f>
        <v>#N/A</v>
      </c>
      <c r="AG708" s="40" t="e">
        <f>IFERROR(IF(ISNA(AB708),#N/A,IF(K708=0,0,_xlfn.STDEV.P($Z708:AB708)/K708*100)),#N/A)</f>
        <v>#N/A</v>
      </c>
      <c r="AH708" s="40" t="e">
        <f>IFERROR(IF(ISNA(AC708),#N/A,IF(L708=0,0,_xlfn.STDEV.P($Z708:AC708)/L708*100)),#N/A)</f>
        <v>#N/A</v>
      </c>
      <c r="AI708" s="40"/>
    </row>
    <row r="709" spans="1:35" x14ac:dyDescent="0.35">
      <c r="A709">
        <f t="shared" si="819"/>
        <v>103</v>
      </c>
      <c r="B709" s="35">
        <f t="array" ref="B709">IF(B708=0,0,MIN(IF(INDEX(DATOS,0,$N$2)=$U709,IF(ISNUMBER(INDEX(DATOS,0,$C709)),IF(INDEX(DATOS,0,$L$2)=0,IF(INDEX(DATOS,0,$M$2)=1,IF(ISNA(MATCH(INDEX(DATOS,0,$O$2),IF($E$7:E708=E709,$D$7:D708),0)),INDEX(DATOS,0,$K$2))))))))</f>
        <v>0</v>
      </c>
      <c r="C709" s="32">
        <f t="shared" si="820"/>
        <v>20</v>
      </c>
      <c r="D709" s="34" t="str">
        <f>IF($B709=0,"--",INDEX(DATOS,$B709,O$2))</f>
        <v>--</v>
      </c>
      <c r="E709" s="64" t="s">
        <v>1</v>
      </c>
      <c r="F709" s="36" t="str">
        <f t="shared" si="850"/>
        <v>--</v>
      </c>
      <c r="G709" s="109" t="e">
        <f>VLOOKUP($D709,LOC_UNICOS,G$2,0)</f>
        <v>#N/A</v>
      </c>
      <c r="H709" s="109" t="e">
        <f>VLOOKUP($D709,LOC_UNICOS,H$2,0)</f>
        <v>#N/A</v>
      </c>
      <c r="I709" s="38">
        <f t="array" ref="I709">IF($B709=0,-999,IF(COUNTIFS($Z709:Z709,#N/A)&gt;0,-999,AVERAGE($Z709:Z709)))</f>
        <v>-999</v>
      </c>
      <c r="J709" s="38">
        <f t="array" ref="J709">IF($B709=0,-999,IF(COUNTIFS($Z709:AA709,#N/A)&gt;0,-999,AVERAGE($Z709:AA709)))</f>
        <v>-999</v>
      </c>
      <c r="K709" s="38">
        <f t="array" ref="K709">IF($B709=0,-999,IF(COUNTIFS($Z709:AB709,#N/A)&gt;0,-999,AVERAGE($Z709:AB709)))</f>
        <v>-999</v>
      </c>
      <c r="L709" s="38">
        <f t="array" ref="L709">IF($B709=0,-999,IF(COUNTIFS($Z709:AC709,#N/A)&gt;0,-999,AVERAGE($Z709:AC709)))</f>
        <v>-999</v>
      </c>
      <c r="M709" s="38">
        <f t="shared" si="858"/>
        <v>-999</v>
      </c>
      <c r="N709" s="38">
        <f t="shared" si="794"/>
        <v>-999</v>
      </c>
      <c r="O709" s="38">
        <f t="shared" si="795"/>
        <v>-999</v>
      </c>
      <c r="P709" s="38">
        <f t="shared" si="796"/>
        <v>-999</v>
      </c>
      <c r="Q709" s="37">
        <f t="shared" si="816"/>
        <v>0</v>
      </c>
      <c r="R709" s="37">
        <f t="shared" si="784"/>
        <v>0</v>
      </c>
      <c r="S709" s="37">
        <f t="shared" si="785"/>
        <v>0</v>
      </c>
      <c r="T709" s="37">
        <f t="shared" si="786"/>
        <v>0</v>
      </c>
      <c r="U709" s="37">
        <f t="shared" si="817"/>
        <v>2018</v>
      </c>
      <c r="V709" s="37">
        <f t="shared" ref="V709:X709" si="860">U709-1</f>
        <v>2017</v>
      </c>
      <c r="W709" s="37">
        <f t="shared" si="860"/>
        <v>2016</v>
      </c>
      <c r="X709" s="37">
        <f t="shared" si="860"/>
        <v>2015</v>
      </c>
      <c r="Y709" s="39"/>
      <c r="Z709" s="62" t="e">
        <f>IFERROR(IF($B709=0,#N/A,AVERAGEIFS(INDEX(DATOS,0,$C709),INDEX(DATOS,0,$C709),"&lt;&gt;#N/D",INDEX(DATOS,0,$L$2),0,INDEX(DATOS,0,$M$2),1,INDEX(DATOS,0,$N$2),U709,INDEX(DATOS,0,$O$2),$D709)),#N/A)</f>
        <v>#N/A</v>
      </c>
      <c r="AA709" s="62" t="e">
        <f>IFERROR(IF($B709=0,#N/A,AVERAGEIFS(INDEX(DATOS,0,$C709),INDEX(DATOS,0,$C709),"&lt;&gt;#N/D",INDEX(DATOS,0,$L$2),0,INDEX(DATOS,0,$M$2),1,INDEX(DATOS,0,$N$2),V709,INDEX(DATOS,0,$O$2),$D709)),#N/A)</f>
        <v>#N/A</v>
      </c>
      <c r="AB709" s="62" t="e">
        <f>IFERROR(IF($B709=0,#N/A,AVERAGEIFS(INDEX(DATOS,0,$C709),INDEX(DATOS,0,$C709),"&lt;&gt;#N/D",INDEX(DATOS,0,$L$2),0,INDEX(DATOS,0,$M$2),1,INDEX(DATOS,0,$N$2),W709,INDEX(DATOS,0,$O$2),$D709)),#N/A)</f>
        <v>#N/A</v>
      </c>
      <c r="AC709" s="62" t="e">
        <f>IFERROR(IF($B709=0,#N/A,AVERAGEIFS(INDEX(DATOS,0,$C709),INDEX(DATOS,0,$C709),"&lt;&gt;#N/D",INDEX(DATOS,0,$L$2),0,INDEX(DATOS,0,$M$2),1,INDEX(DATOS,0,$N$2),X709,INDEX(DATOS,0,$O$2),$D709)),#N/A)</f>
        <v>#N/A</v>
      </c>
      <c r="AD709" s="33"/>
      <c r="AE709" s="40" t="e">
        <f>IFERROR(IF(ISNA(Z709),#N/A,IF(I709=0,0,_xlfn.STDEV.P($Z709:Z709)/I709*100)),#N/A)</f>
        <v>#N/A</v>
      </c>
      <c r="AF709" s="40" t="e">
        <f>IFERROR(IF(ISNA(AA709),#N/A,IF(J709=0,0,_xlfn.STDEV.P($Z709:AA709)/J709*100)),#N/A)</f>
        <v>#N/A</v>
      </c>
      <c r="AG709" s="40" t="e">
        <f>IFERROR(IF(ISNA(AB709),#N/A,IF(K709=0,0,_xlfn.STDEV.P($Z709:AB709)/K709*100)),#N/A)</f>
        <v>#N/A</v>
      </c>
      <c r="AH709" s="40" t="e">
        <f>IFERROR(IF(ISNA(AC709),#N/A,IF(L709=0,0,_xlfn.STDEV.P($Z709:AC709)/L709*100)),#N/A)</f>
        <v>#N/A</v>
      </c>
      <c r="AI709" s="40"/>
    </row>
    <row r="710" spans="1:35" x14ac:dyDescent="0.35">
      <c r="A710">
        <f t="shared" si="819"/>
        <v>104</v>
      </c>
      <c r="B710" s="35">
        <f t="array" ref="B710">IF(B709=0,0,MIN(IF(INDEX(DATOS,0,$N$2)=$U710,IF(ISNUMBER(INDEX(DATOS,0,$C710)),IF(INDEX(DATOS,0,$L$2)=0,IF(INDEX(DATOS,0,$M$2)=1,IF(ISNA(MATCH(INDEX(DATOS,0,$O$2),IF($E$7:E709=E710,$D$7:D709),0)),INDEX(DATOS,0,$K$2))))))))</f>
        <v>0</v>
      </c>
      <c r="C710" s="32">
        <f t="shared" si="820"/>
        <v>20</v>
      </c>
      <c r="D710" s="34" t="str">
        <f>IF($B710=0,"--",INDEX(DATOS,$B710,O$2))</f>
        <v>--</v>
      </c>
      <c r="E710" s="64" t="s">
        <v>1</v>
      </c>
      <c r="F710" s="36" t="str">
        <f t="shared" si="850"/>
        <v>--</v>
      </c>
      <c r="G710" s="109" t="e">
        <f>VLOOKUP($D710,LOC_UNICOS,G$2,0)</f>
        <v>#N/A</v>
      </c>
      <c r="H710" s="109" t="e">
        <f>VLOOKUP($D710,LOC_UNICOS,H$2,0)</f>
        <v>#N/A</v>
      </c>
      <c r="I710" s="38">
        <f t="array" ref="I710">IF($B710=0,-999,IF(COUNTIFS($Z710:Z710,#N/A)&gt;0,-999,AVERAGE($Z710:Z710)))</f>
        <v>-999</v>
      </c>
      <c r="J710" s="38">
        <f t="array" ref="J710">IF($B710=0,-999,IF(COUNTIFS($Z710:AA710,#N/A)&gt;0,-999,AVERAGE($Z710:AA710)))</f>
        <v>-999</v>
      </c>
      <c r="K710" s="38">
        <f t="array" ref="K710">IF($B710=0,-999,IF(COUNTIFS($Z710:AB710,#N/A)&gt;0,-999,AVERAGE($Z710:AB710)))</f>
        <v>-999</v>
      </c>
      <c r="L710" s="38">
        <f t="array" ref="L710">IF($B710=0,-999,IF(COUNTIFS($Z710:AC710,#N/A)&gt;0,-999,AVERAGE($Z710:AC710)))</f>
        <v>-999</v>
      </c>
      <c r="M710" s="38">
        <f t="shared" si="858"/>
        <v>-999</v>
      </c>
      <c r="N710" s="38">
        <f t="shared" si="794"/>
        <v>-999</v>
      </c>
      <c r="O710" s="38">
        <f t="shared" si="795"/>
        <v>-999</v>
      </c>
      <c r="P710" s="38">
        <f t="shared" si="796"/>
        <v>-999</v>
      </c>
      <c r="Q710" s="37">
        <f t="shared" si="816"/>
        <v>0</v>
      </c>
      <c r="R710" s="37">
        <f t="shared" si="784"/>
        <v>0</v>
      </c>
      <c r="S710" s="37">
        <f t="shared" si="785"/>
        <v>0</v>
      </c>
      <c r="T710" s="37">
        <f t="shared" si="786"/>
        <v>0</v>
      </c>
      <c r="U710" s="37">
        <f t="shared" si="817"/>
        <v>2018</v>
      </c>
      <c r="V710" s="37">
        <f t="shared" ref="V710:X710" si="861">U710-1</f>
        <v>2017</v>
      </c>
      <c r="W710" s="37">
        <f t="shared" si="861"/>
        <v>2016</v>
      </c>
      <c r="X710" s="37">
        <f t="shared" si="861"/>
        <v>2015</v>
      </c>
      <c r="Y710" s="39"/>
      <c r="Z710" s="62" t="e">
        <f>IFERROR(IF($B710=0,#N/A,AVERAGEIFS(INDEX(DATOS,0,$C710),INDEX(DATOS,0,$C710),"&lt;&gt;#N/D",INDEX(DATOS,0,$L$2),0,INDEX(DATOS,0,$M$2),1,INDEX(DATOS,0,$N$2),U710,INDEX(DATOS,0,$O$2),$D710)),#N/A)</f>
        <v>#N/A</v>
      </c>
      <c r="AA710" s="62" t="e">
        <f>IFERROR(IF($B710=0,#N/A,AVERAGEIFS(INDEX(DATOS,0,$C710),INDEX(DATOS,0,$C710),"&lt;&gt;#N/D",INDEX(DATOS,0,$L$2),0,INDEX(DATOS,0,$M$2),1,INDEX(DATOS,0,$N$2),V710,INDEX(DATOS,0,$O$2),$D710)),#N/A)</f>
        <v>#N/A</v>
      </c>
      <c r="AB710" s="62" t="e">
        <f>IFERROR(IF($B710=0,#N/A,AVERAGEIFS(INDEX(DATOS,0,$C710),INDEX(DATOS,0,$C710),"&lt;&gt;#N/D",INDEX(DATOS,0,$L$2),0,INDEX(DATOS,0,$M$2),1,INDEX(DATOS,0,$N$2),W710,INDEX(DATOS,0,$O$2),$D710)),#N/A)</f>
        <v>#N/A</v>
      </c>
      <c r="AC710" s="62" t="e">
        <f>IFERROR(IF($B710=0,#N/A,AVERAGEIFS(INDEX(DATOS,0,$C710),INDEX(DATOS,0,$C710),"&lt;&gt;#N/D",INDEX(DATOS,0,$L$2),0,INDEX(DATOS,0,$M$2),1,INDEX(DATOS,0,$N$2),X710,INDEX(DATOS,0,$O$2),$D710)),#N/A)</f>
        <v>#N/A</v>
      </c>
      <c r="AD710" s="33"/>
      <c r="AE710" s="40" t="e">
        <f>IFERROR(IF(ISNA(Z710),#N/A,IF(I710=0,0,_xlfn.STDEV.P($Z710:Z710)/I710*100)),#N/A)</f>
        <v>#N/A</v>
      </c>
      <c r="AF710" s="40" t="e">
        <f>IFERROR(IF(ISNA(AA710),#N/A,IF(J710=0,0,_xlfn.STDEV.P($Z710:AA710)/J710*100)),#N/A)</f>
        <v>#N/A</v>
      </c>
      <c r="AG710" s="40" t="e">
        <f>IFERROR(IF(ISNA(AB710),#N/A,IF(K710=0,0,_xlfn.STDEV.P($Z710:AB710)/K710*100)),#N/A)</f>
        <v>#N/A</v>
      </c>
      <c r="AH710" s="40" t="e">
        <f>IFERROR(IF(ISNA(AC710),#N/A,IF(L710=0,0,_xlfn.STDEV.P($Z710:AC710)/L710*100)),#N/A)</f>
        <v>#N/A</v>
      </c>
      <c r="AI710" s="40"/>
    </row>
    <row r="711" spans="1:35" x14ac:dyDescent="0.35">
      <c r="A711">
        <f t="shared" si="819"/>
        <v>105</v>
      </c>
      <c r="B711" s="35">
        <f t="array" ref="B711">IF(B710=0,0,MIN(IF(INDEX(DATOS,0,$N$2)=$U711,IF(ISNUMBER(INDEX(DATOS,0,$C711)),IF(INDEX(DATOS,0,$L$2)=0,IF(INDEX(DATOS,0,$M$2)=1,IF(ISNA(MATCH(INDEX(DATOS,0,$O$2),IF($E$7:E710=E711,$D$7:D710),0)),INDEX(DATOS,0,$K$2))))))))</f>
        <v>0</v>
      </c>
      <c r="C711" s="32">
        <f t="shared" si="820"/>
        <v>20</v>
      </c>
      <c r="D711" s="34" t="str">
        <f>IF($B711=0,"--",INDEX(DATOS,$B711,O$2))</f>
        <v>--</v>
      </c>
      <c r="E711" s="64" t="s">
        <v>1</v>
      </c>
      <c r="F711" s="36" t="str">
        <f t="shared" si="850"/>
        <v>--</v>
      </c>
      <c r="G711" s="109" t="e">
        <f>VLOOKUP($D711,LOC_UNICOS,G$2,0)</f>
        <v>#N/A</v>
      </c>
      <c r="H711" s="109" t="e">
        <f>VLOOKUP($D711,LOC_UNICOS,H$2,0)</f>
        <v>#N/A</v>
      </c>
      <c r="I711" s="38">
        <f t="array" ref="I711">IF($B711=0,-999,IF(COUNTIFS($Z711:Z711,#N/A)&gt;0,-999,AVERAGE($Z711:Z711)))</f>
        <v>-999</v>
      </c>
      <c r="J711" s="38">
        <f t="array" ref="J711">IF($B711=0,-999,IF(COUNTIFS($Z711:AA711,#N/A)&gt;0,-999,AVERAGE($Z711:AA711)))</f>
        <v>-999</v>
      </c>
      <c r="K711" s="38">
        <f t="array" ref="K711">IF($B711=0,-999,IF(COUNTIFS($Z711:AB711,#N/A)&gt;0,-999,AVERAGE($Z711:AB711)))</f>
        <v>-999</v>
      </c>
      <c r="L711" s="38">
        <f t="array" ref="L711">IF($B711=0,-999,IF(COUNTIFS($Z711:AC711,#N/A)&gt;0,-999,AVERAGE($Z711:AC711)))</f>
        <v>-999</v>
      </c>
      <c r="M711" s="38">
        <f t="shared" si="858"/>
        <v>-999</v>
      </c>
      <c r="N711" s="38">
        <f t="shared" si="794"/>
        <v>-999</v>
      </c>
      <c r="O711" s="38">
        <f t="shared" si="795"/>
        <v>-999</v>
      </c>
      <c r="P711" s="38">
        <f t="shared" si="796"/>
        <v>-999</v>
      </c>
      <c r="Q711" s="37">
        <f t="shared" si="816"/>
        <v>0</v>
      </c>
      <c r="R711" s="37">
        <f t="shared" ref="R711:R774" si="862">IF($B711=0,0,IF(J711=-999,0,IF($D711="--",0,1)))</f>
        <v>0</v>
      </c>
      <c r="S711" s="37">
        <f t="shared" ref="S711:S774" si="863">IF($B711=0,0,IF(K711=-999,0,IF($D711="--",0,1)))</f>
        <v>0</v>
      </c>
      <c r="T711" s="37">
        <f t="shared" ref="T711:T774" si="864">IF($B711=0,0,IF(L711=-999,0,IF($D711="--",0,1)))</f>
        <v>0</v>
      </c>
      <c r="U711" s="37">
        <f t="shared" si="817"/>
        <v>2018</v>
      </c>
      <c r="V711" s="37">
        <f t="shared" ref="V711:X711" si="865">U711-1</f>
        <v>2017</v>
      </c>
      <c r="W711" s="37">
        <f t="shared" si="865"/>
        <v>2016</v>
      </c>
      <c r="X711" s="37">
        <f t="shared" si="865"/>
        <v>2015</v>
      </c>
      <c r="Y711" s="39"/>
      <c r="Z711" s="62" t="e">
        <f>IFERROR(IF($B711=0,#N/A,AVERAGEIFS(INDEX(DATOS,0,$C711),INDEX(DATOS,0,$C711),"&lt;&gt;#N/D",INDEX(DATOS,0,$L$2),0,INDEX(DATOS,0,$M$2),1,INDEX(DATOS,0,$N$2),U711,INDEX(DATOS,0,$O$2),$D711)),#N/A)</f>
        <v>#N/A</v>
      </c>
      <c r="AA711" s="62" t="e">
        <f>IFERROR(IF($B711=0,#N/A,AVERAGEIFS(INDEX(DATOS,0,$C711),INDEX(DATOS,0,$C711),"&lt;&gt;#N/D",INDEX(DATOS,0,$L$2),0,INDEX(DATOS,0,$M$2),1,INDEX(DATOS,0,$N$2),V711,INDEX(DATOS,0,$O$2),$D711)),#N/A)</f>
        <v>#N/A</v>
      </c>
      <c r="AB711" s="62" t="e">
        <f>IFERROR(IF($B711=0,#N/A,AVERAGEIFS(INDEX(DATOS,0,$C711),INDEX(DATOS,0,$C711),"&lt;&gt;#N/D",INDEX(DATOS,0,$L$2),0,INDEX(DATOS,0,$M$2),1,INDEX(DATOS,0,$N$2),W711,INDEX(DATOS,0,$O$2),$D711)),#N/A)</f>
        <v>#N/A</v>
      </c>
      <c r="AC711" s="62" t="e">
        <f>IFERROR(IF($B711=0,#N/A,AVERAGEIFS(INDEX(DATOS,0,$C711),INDEX(DATOS,0,$C711),"&lt;&gt;#N/D",INDEX(DATOS,0,$L$2),0,INDEX(DATOS,0,$M$2),1,INDEX(DATOS,0,$N$2),X711,INDEX(DATOS,0,$O$2),$D711)),#N/A)</f>
        <v>#N/A</v>
      </c>
      <c r="AD711" s="33"/>
      <c r="AE711" s="40" t="e">
        <f>IFERROR(IF(ISNA(Z711),#N/A,IF(I711=0,0,_xlfn.STDEV.P($Z711:Z711)/I711*100)),#N/A)</f>
        <v>#N/A</v>
      </c>
      <c r="AF711" s="40" t="e">
        <f>IFERROR(IF(ISNA(AA711),#N/A,IF(J711=0,0,_xlfn.STDEV.P($Z711:AA711)/J711*100)),#N/A)</f>
        <v>#N/A</v>
      </c>
      <c r="AG711" s="40" t="e">
        <f>IFERROR(IF(ISNA(AB711),#N/A,IF(K711=0,0,_xlfn.STDEV.P($Z711:AB711)/K711*100)),#N/A)</f>
        <v>#N/A</v>
      </c>
      <c r="AH711" s="40" t="e">
        <f>IFERROR(IF(ISNA(AC711),#N/A,IF(L711=0,0,_xlfn.STDEV.P($Z711:AC711)/L711*100)),#N/A)</f>
        <v>#N/A</v>
      </c>
      <c r="AI711" s="40"/>
    </row>
    <row r="712" spans="1:35" x14ac:dyDescent="0.35">
      <c r="A712">
        <f t="shared" si="819"/>
        <v>106</v>
      </c>
      <c r="B712" s="35">
        <f t="array" ref="B712">IF(B711=0,0,MIN(IF(INDEX(DATOS,0,$N$2)=$U712,IF(ISNUMBER(INDEX(DATOS,0,$C712)),IF(INDEX(DATOS,0,$L$2)=0,IF(INDEX(DATOS,0,$M$2)=1,IF(ISNA(MATCH(INDEX(DATOS,0,$O$2),IF($E$7:E711=E712,$D$7:D711),0)),INDEX(DATOS,0,$K$2))))))))</f>
        <v>0</v>
      </c>
      <c r="C712" s="32">
        <f t="shared" si="820"/>
        <v>20</v>
      </c>
      <c r="D712" s="34" t="str">
        <f>IF($B712=0,"--",INDEX(DATOS,$B712,O$2))</f>
        <v>--</v>
      </c>
      <c r="E712" s="64" t="s">
        <v>1</v>
      </c>
      <c r="F712" s="36" t="str">
        <f t="shared" si="850"/>
        <v>--</v>
      </c>
      <c r="G712" s="109" t="e">
        <f>VLOOKUP($D712,LOC_UNICOS,G$2,0)</f>
        <v>#N/A</v>
      </c>
      <c r="H712" s="109" t="e">
        <f>VLOOKUP($D712,LOC_UNICOS,H$2,0)</f>
        <v>#N/A</v>
      </c>
      <c r="I712" s="38">
        <f t="array" ref="I712">IF($B712=0,-999,IF(COUNTIFS($Z712:Z712,#N/A)&gt;0,-999,AVERAGE($Z712:Z712)))</f>
        <v>-999</v>
      </c>
      <c r="J712" s="38">
        <f t="array" ref="J712">IF($B712=0,-999,IF(COUNTIFS($Z712:AA712,#N/A)&gt;0,-999,AVERAGE($Z712:AA712)))</f>
        <v>-999</v>
      </c>
      <c r="K712" s="38">
        <f t="array" ref="K712">IF($B712=0,-999,IF(COUNTIFS($Z712:AB712,#N/A)&gt;0,-999,AVERAGE($Z712:AB712)))</f>
        <v>-999</v>
      </c>
      <c r="L712" s="38">
        <f t="array" ref="L712">IF($B712=0,-999,IF(COUNTIFS($Z712:AC712,#N/A)&gt;0,-999,AVERAGE($Z712:AC712)))</f>
        <v>-999</v>
      </c>
      <c r="M712" s="38">
        <f t="shared" si="858"/>
        <v>-999</v>
      </c>
      <c r="N712" s="38">
        <f t="shared" si="794"/>
        <v>-999</v>
      </c>
      <c r="O712" s="38">
        <f t="shared" si="795"/>
        <v>-999</v>
      </c>
      <c r="P712" s="38">
        <f t="shared" si="796"/>
        <v>-999</v>
      </c>
      <c r="Q712" s="37">
        <f t="shared" si="816"/>
        <v>0</v>
      </c>
      <c r="R712" s="37">
        <f t="shared" si="862"/>
        <v>0</v>
      </c>
      <c r="S712" s="37">
        <f t="shared" si="863"/>
        <v>0</v>
      </c>
      <c r="T712" s="37">
        <f t="shared" si="864"/>
        <v>0</v>
      </c>
      <c r="U712" s="37">
        <f t="shared" si="817"/>
        <v>2018</v>
      </c>
      <c r="V712" s="37">
        <f t="shared" ref="V712:X712" si="866">U712-1</f>
        <v>2017</v>
      </c>
      <c r="W712" s="37">
        <f t="shared" si="866"/>
        <v>2016</v>
      </c>
      <c r="X712" s="37">
        <f t="shared" si="866"/>
        <v>2015</v>
      </c>
      <c r="Y712" s="39"/>
      <c r="Z712" s="62" t="e">
        <f>IFERROR(IF($B712=0,#N/A,AVERAGEIFS(INDEX(DATOS,0,$C712),INDEX(DATOS,0,$C712),"&lt;&gt;#N/D",INDEX(DATOS,0,$L$2),0,INDEX(DATOS,0,$M$2),1,INDEX(DATOS,0,$N$2),U712,INDEX(DATOS,0,$O$2),$D712)),#N/A)</f>
        <v>#N/A</v>
      </c>
      <c r="AA712" s="62" t="e">
        <f>IFERROR(IF($B712=0,#N/A,AVERAGEIFS(INDEX(DATOS,0,$C712),INDEX(DATOS,0,$C712),"&lt;&gt;#N/D",INDEX(DATOS,0,$L$2),0,INDEX(DATOS,0,$M$2),1,INDEX(DATOS,0,$N$2),V712,INDEX(DATOS,0,$O$2),$D712)),#N/A)</f>
        <v>#N/A</v>
      </c>
      <c r="AB712" s="62" t="e">
        <f>IFERROR(IF($B712=0,#N/A,AVERAGEIFS(INDEX(DATOS,0,$C712),INDEX(DATOS,0,$C712),"&lt;&gt;#N/D",INDEX(DATOS,0,$L$2),0,INDEX(DATOS,0,$M$2),1,INDEX(DATOS,0,$N$2),W712,INDEX(DATOS,0,$O$2),$D712)),#N/A)</f>
        <v>#N/A</v>
      </c>
      <c r="AC712" s="62" t="e">
        <f>IFERROR(IF($B712=0,#N/A,AVERAGEIFS(INDEX(DATOS,0,$C712),INDEX(DATOS,0,$C712),"&lt;&gt;#N/D",INDEX(DATOS,0,$L$2),0,INDEX(DATOS,0,$M$2),1,INDEX(DATOS,0,$N$2),X712,INDEX(DATOS,0,$O$2),$D712)),#N/A)</f>
        <v>#N/A</v>
      </c>
      <c r="AD712" s="33"/>
      <c r="AE712" s="40" t="e">
        <f>IFERROR(IF(ISNA(Z712),#N/A,IF(I712=0,0,_xlfn.STDEV.P($Z712:Z712)/I712*100)),#N/A)</f>
        <v>#N/A</v>
      </c>
      <c r="AF712" s="40" t="e">
        <f>IFERROR(IF(ISNA(AA712),#N/A,IF(J712=0,0,_xlfn.STDEV.P($Z712:AA712)/J712*100)),#N/A)</f>
        <v>#N/A</v>
      </c>
      <c r="AG712" s="40" t="e">
        <f>IFERROR(IF(ISNA(AB712),#N/A,IF(K712=0,0,_xlfn.STDEV.P($Z712:AB712)/K712*100)),#N/A)</f>
        <v>#N/A</v>
      </c>
      <c r="AH712" s="40" t="e">
        <f>IFERROR(IF(ISNA(AC712),#N/A,IF(L712=0,0,_xlfn.STDEV.P($Z712:AC712)/L712*100)),#N/A)</f>
        <v>#N/A</v>
      </c>
      <c r="AI712" s="40"/>
    </row>
    <row r="713" spans="1:35" x14ac:dyDescent="0.35">
      <c r="A713">
        <f t="shared" si="819"/>
        <v>107</v>
      </c>
      <c r="B713" s="35">
        <f t="array" ref="B713">IF(B712=0,0,MIN(IF(INDEX(DATOS,0,$N$2)=$U713,IF(ISNUMBER(INDEX(DATOS,0,$C713)),IF(INDEX(DATOS,0,$L$2)=0,IF(INDEX(DATOS,0,$M$2)=1,IF(ISNA(MATCH(INDEX(DATOS,0,$O$2),IF($E$7:E712=E713,$D$7:D712),0)),INDEX(DATOS,0,$K$2))))))))</f>
        <v>0</v>
      </c>
      <c r="C713" s="32">
        <f t="shared" si="820"/>
        <v>20</v>
      </c>
      <c r="D713" s="34" t="str">
        <f>IF($B713=0,"--",INDEX(DATOS,$B713,O$2))</f>
        <v>--</v>
      </c>
      <c r="E713" s="64" t="s">
        <v>1</v>
      </c>
      <c r="F713" s="36" t="str">
        <f t="shared" si="850"/>
        <v>--</v>
      </c>
      <c r="G713" s="109" t="e">
        <f>VLOOKUP($D713,LOC_UNICOS,G$2,0)</f>
        <v>#N/A</v>
      </c>
      <c r="H713" s="109" t="e">
        <f>VLOOKUP($D713,LOC_UNICOS,H$2,0)</f>
        <v>#N/A</v>
      </c>
      <c r="I713" s="38">
        <f t="array" ref="I713">IF($B713=0,-999,IF(COUNTIFS($Z713:Z713,#N/A)&gt;0,-999,AVERAGE($Z713:Z713)))</f>
        <v>-999</v>
      </c>
      <c r="J713" s="38">
        <f t="array" ref="J713">IF($B713=0,-999,IF(COUNTIFS($Z713:AA713,#N/A)&gt;0,-999,AVERAGE($Z713:AA713)))</f>
        <v>-999</v>
      </c>
      <c r="K713" s="38">
        <f t="array" ref="K713">IF($B713=0,-999,IF(COUNTIFS($Z713:AB713,#N/A)&gt;0,-999,AVERAGE($Z713:AB713)))</f>
        <v>-999</v>
      </c>
      <c r="L713" s="38">
        <f t="array" ref="L713">IF($B713=0,-999,IF(COUNTIFS($Z713:AC713,#N/A)&gt;0,-999,AVERAGE($Z713:AC713)))</f>
        <v>-999</v>
      </c>
      <c r="M713" s="38">
        <f t="shared" si="858"/>
        <v>-999</v>
      </c>
      <c r="N713" s="38">
        <f t="shared" si="794"/>
        <v>-999</v>
      </c>
      <c r="O713" s="38">
        <f t="shared" si="795"/>
        <v>-999</v>
      </c>
      <c r="P713" s="38">
        <f t="shared" si="796"/>
        <v>-999</v>
      </c>
      <c r="Q713" s="37">
        <f t="shared" si="816"/>
        <v>0</v>
      </c>
      <c r="R713" s="37">
        <f t="shared" si="862"/>
        <v>0</v>
      </c>
      <c r="S713" s="37">
        <f t="shared" si="863"/>
        <v>0</v>
      </c>
      <c r="T713" s="37">
        <f t="shared" si="864"/>
        <v>0</v>
      </c>
      <c r="U713" s="37">
        <f t="shared" si="817"/>
        <v>2018</v>
      </c>
      <c r="V713" s="37">
        <f t="shared" ref="V713:X713" si="867">U713-1</f>
        <v>2017</v>
      </c>
      <c r="W713" s="37">
        <f t="shared" si="867"/>
        <v>2016</v>
      </c>
      <c r="X713" s="37">
        <f t="shared" si="867"/>
        <v>2015</v>
      </c>
      <c r="Y713" s="39"/>
      <c r="Z713" s="62" t="e">
        <f>IFERROR(IF($B713=0,#N/A,AVERAGEIFS(INDEX(DATOS,0,$C713),INDEX(DATOS,0,$C713),"&lt;&gt;#N/D",INDEX(DATOS,0,$L$2),0,INDEX(DATOS,0,$M$2),1,INDEX(DATOS,0,$N$2),U713,INDEX(DATOS,0,$O$2),$D713)),#N/A)</f>
        <v>#N/A</v>
      </c>
      <c r="AA713" s="62" t="e">
        <f>IFERROR(IF($B713=0,#N/A,AVERAGEIFS(INDEX(DATOS,0,$C713),INDEX(DATOS,0,$C713),"&lt;&gt;#N/D",INDEX(DATOS,0,$L$2),0,INDEX(DATOS,0,$M$2),1,INDEX(DATOS,0,$N$2),V713,INDEX(DATOS,0,$O$2),$D713)),#N/A)</f>
        <v>#N/A</v>
      </c>
      <c r="AB713" s="62" t="e">
        <f>IFERROR(IF($B713=0,#N/A,AVERAGEIFS(INDEX(DATOS,0,$C713),INDEX(DATOS,0,$C713),"&lt;&gt;#N/D",INDEX(DATOS,0,$L$2),0,INDEX(DATOS,0,$M$2),1,INDEX(DATOS,0,$N$2),W713,INDEX(DATOS,0,$O$2),$D713)),#N/A)</f>
        <v>#N/A</v>
      </c>
      <c r="AC713" s="62" t="e">
        <f>IFERROR(IF($B713=0,#N/A,AVERAGEIFS(INDEX(DATOS,0,$C713),INDEX(DATOS,0,$C713),"&lt;&gt;#N/D",INDEX(DATOS,0,$L$2),0,INDEX(DATOS,0,$M$2),1,INDEX(DATOS,0,$N$2),X713,INDEX(DATOS,0,$O$2),$D713)),#N/A)</f>
        <v>#N/A</v>
      </c>
      <c r="AD713" s="33"/>
      <c r="AE713" s="40" t="e">
        <f>IFERROR(IF(ISNA(Z713),#N/A,IF(I713=0,0,_xlfn.STDEV.P($Z713:Z713)/I713*100)),#N/A)</f>
        <v>#N/A</v>
      </c>
      <c r="AF713" s="40" t="e">
        <f>IFERROR(IF(ISNA(AA713),#N/A,IF(J713=0,0,_xlfn.STDEV.P($Z713:AA713)/J713*100)),#N/A)</f>
        <v>#N/A</v>
      </c>
      <c r="AG713" s="40" t="e">
        <f>IFERROR(IF(ISNA(AB713),#N/A,IF(K713=0,0,_xlfn.STDEV.P($Z713:AB713)/K713*100)),#N/A)</f>
        <v>#N/A</v>
      </c>
      <c r="AH713" s="40" t="e">
        <f>IFERROR(IF(ISNA(AC713),#N/A,IF(L713=0,0,_xlfn.STDEV.P($Z713:AC713)/L713*100)),#N/A)</f>
        <v>#N/A</v>
      </c>
      <c r="AI713" s="40"/>
    </row>
    <row r="714" spans="1:35" x14ac:dyDescent="0.35">
      <c r="A714">
        <f t="shared" si="819"/>
        <v>108</v>
      </c>
      <c r="B714" s="35">
        <f t="array" ref="B714">IF(B713=0,0,MIN(IF(INDEX(DATOS,0,$N$2)=$U714,IF(ISNUMBER(INDEX(DATOS,0,$C714)),IF(INDEX(DATOS,0,$L$2)=0,IF(INDEX(DATOS,0,$M$2)=1,IF(ISNA(MATCH(INDEX(DATOS,0,$O$2),IF($E$7:E713=E714,$D$7:D713),0)),INDEX(DATOS,0,$K$2))))))))</f>
        <v>0</v>
      </c>
      <c r="C714" s="32">
        <f t="shared" si="820"/>
        <v>20</v>
      </c>
      <c r="D714" s="34" t="str">
        <f>IF($B714=0,"--",INDEX(DATOS,$B714,O$2))</f>
        <v>--</v>
      </c>
      <c r="E714" s="64" t="s">
        <v>1</v>
      </c>
      <c r="F714" s="36" t="str">
        <f t="shared" si="850"/>
        <v>--</v>
      </c>
      <c r="G714" s="109" t="e">
        <f>VLOOKUP($D714,LOC_UNICOS,G$2,0)</f>
        <v>#N/A</v>
      </c>
      <c r="H714" s="109" t="e">
        <f>VLOOKUP($D714,LOC_UNICOS,H$2,0)</f>
        <v>#N/A</v>
      </c>
      <c r="I714" s="38">
        <f t="array" ref="I714">IF($B714=0,-999,IF(COUNTIFS($Z714:Z714,#N/A)&gt;0,-999,AVERAGE($Z714:Z714)))</f>
        <v>-999</v>
      </c>
      <c r="J714" s="38">
        <f t="array" ref="J714">IF($B714=0,-999,IF(COUNTIFS($Z714:AA714,#N/A)&gt;0,-999,AVERAGE($Z714:AA714)))</f>
        <v>-999</v>
      </c>
      <c r="K714" s="38">
        <f t="array" ref="K714">IF($B714=0,-999,IF(COUNTIFS($Z714:AB714,#N/A)&gt;0,-999,AVERAGE($Z714:AB714)))</f>
        <v>-999</v>
      </c>
      <c r="L714" s="38">
        <f t="array" ref="L714">IF($B714=0,-999,IF(COUNTIFS($Z714:AC714,#N/A)&gt;0,-999,AVERAGE($Z714:AC714)))</f>
        <v>-999</v>
      </c>
      <c r="M714" s="38">
        <f t="shared" si="858"/>
        <v>-999</v>
      </c>
      <c r="N714" s="38">
        <f t="shared" si="794"/>
        <v>-999</v>
      </c>
      <c r="O714" s="38">
        <f t="shared" si="795"/>
        <v>-999</v>
      </c>
      <c r="P714" s="38">
        <f t="shared" si="796"/>
        <v>-999</v>
      </c>
      <c r="Q714" s="37">
        <f t="shared" si="816"/>
        <v>0</v>
      </c>
      <c r="R714" s="37">
        <f t="shared" si="862"/>
        <v>0</v>
      </c>
      <c r="S714" s="37">
        <f t="shared" si="863"/>
        <v>0</v>
      </c>
      <c r="T714" s="37">
        <f t="shared" si="864"/>
        <v>0</v>
      </c>
      <c r="U714" s="37">
        <f t="shared" si="817"/>
        <v>2018</v>
      </c>
      <c r="V714" s="37">
        <f t="shared" ref="V714:X714" si="868">U714-1</f>
        <v>2017</v>
      </c>
      <c r="W714" s="37">
        <f t="shared" si="868"/>
        <v>2016</v>
      </c>
      <c r="X714" s="37">
        <f t="shared" si="868"/>
        <v>2015</v>
      </c>
      <c r="Y714" s="39"/>
      <c r="Z714" s="62" t="e">
        <f>IFERROR(IF($B714=0,#N/A,AVERAGEIFS(INDEX(DATOS,0,$C714),INDEX(DATOS,0,$C714),"&lt;&gt;#N/D",INDEX(DATOS,0,$L$2),0,INDEX(DATOS,0,$M$2),1,INDEX(DATOS,0,$N$2),U714,INDEX(DATOS,0,$O$2),$D714)),#N/A)</f>
        <v>#N/A</v>
      </c>
      <c r="AA714" s="62" t="e">
        <f>IFERROR(IF($B714=0,#N/A,AVERAGEIFS(INDEX(DATOS,0,$C714),INDEX(DATOS,0,$C714),"&lt;&gt;#N/D",INDEX(DATOS,0,$L$2),0,INDEX(DATOS,0,$M$2),1,INDEX(DATOS,0,$N$2),V714,INDEX(DATOS,0,$O$2),$D714)),#N/A)</f>
        <v>#N/A</v>
      </c>
      <c r="AB714" s="62" t="e">
        <f>IFERROR(IF($B714=0,#N/A,AVERAGEIFS(INDEX(DATOS,0,$C714),INDEX(DATOS,0,$C714),"&lt;&gt;#N/D",INDEX(DATOS,0,$L$2),0,INDEX(DATOS,0,$M$2),1,INDEX(DATOS,0,$N$2),W714,INDEX(DATOS,0,$O$2),$D714)),#N/A)</f>
        <v>#N/A</v>
      </c>
      <c r="AC714" s="62" t="e">
        <f>IFERROR(IF($B714=0,#N/A,AVERAGEIFS(INDEX(DATOS,0,$C714),INDEX(DATOS,0,$C714),"&lt;&gt;#N/D",INDEX(DATOS,0,$L$2),0,INDEX(DATOS,0,$M$2),1,INDEX(DATOS,0,$N$2),X714,INDEX(DATOS,0,$O$2),$D714)),#N/A)</f>
        <v>#N/A</v>
      </c>
      <c r="AD714" s="33"/>
      <c r="AE714" s="40" t="e">
        <f>IFERROR(IF(ISNA(Z714),#N/A,IF(I714=0,0,_xlfn.STDEV.P($Z714:Z714)/I714*100)),#N/A)</f>
        <v>#N/A</v>
      </c>
      <c r="AF714" s="40" t="e">
        <f>IFERROR(IF(ISNA(AA714),#N/A,IF(J714=0,0,_xlfn.STDEV.P($Z714:AA714)/J714*100)),#N/A)</f>
        <v>#N/A</v>
      </c>
      <c r="AG714" s="40" t="e">
        <f>IFERROR(IF(ISNA(AB714),#N/A,IF(K714=0,0,_xlfn.STDEV.P($Z714:AB714)/K714*100)),#N/A)</f>
        <v>#N/A</v>
      </c>
      <c r="AH714" s="40" t="e">
        <f>IFERROR(IF(ISNA(AC714),#N/A,IF(L714=0,0,_xlfn.STDEV.P($Z714:AC714)/L714*100)),#N/A)</f>
        <v>#N/A</v>
      </c>
      <c r="AI714" s="40"/>
    </row>
    <row r="715" spans="1:35" x14ac:dyDescent="0.35">
      <c r="A715">
        <f t="shared" si="819"/>
        <v>109</v>
      </c>
      <c r="B715" s="35">
        <f t="array" ref="B715">IF(B714=0,0,MIN(IF(INDEX(DATOS,0,$N$2)=$U715,IF(ISNUMBER(INDEX(DATOS,0,$C715)),IF(INDEX(DATOS,0,$L$2)=0,IF(INDEX(DATOS,0,$M$2)=1,IF(ISNA(MATCH(INDEX(DATOS,0,$O$2),IF($E$7:E714=E715,$D$7:D714),0)),INDEX(DATOS,0,$K$2))))))))</f>
        <v>0</v>
      </c>
      <c r="C715" s="32">
        <f t="shared" si="820"/>
        <v>20</v>
      </c>
      <c r="D715" s="34" t="str">
        <f>IF($B715=0,"--",INDEX(DATOS,$B715,O$2))</f>
        <v>--</v>
      </c>
      <c r="E715" s="64" t="s">
        <v>1</v>
      </c>
      <c r="F715" s="36" t="str">
        <f t="shared" si="850"/>
        <v>--</v>
      </c>
      <c r="G715" s="109" t="e">
        <f>VLOOKUP($D715,LOC_UNICOS,G$2,0)</f>
        <v>#N/A</v>
      </c>
      <c r="H715" s="109" t="e">
        <f>VLOOKUP($D715,LOC_UNICOS,H$2,0)</f>
        <v>#N/A</v>
      </c>
      <c r="I715" s="38">
        <f t="array" ref="I715">IF($B715=0,-999,IF(COUNTIFS($Z715:Z715,#N/A)&gt;0,-999,AVERAGE($Z715:Z715)))</f>
        <v>-999</v>
      </c>
      <c r="J715" s="38">
        <f t="array" ref="J715">IF($B715=0,-999,IF(COUNTIFS($Z715:AA715,#N/A)&gt;0,-999,AVERAGE($Z715:AA715)))</f>
        <v>-999</v>
      </c>
      <c r="K715" s="38">
        <f t="array" ref="K715">IF($B715=0,-999,IF(COUNTIFS($Z715:AB715,#N/A)&gt;0,-999,AVERAGE($Z715:AB715)))</f>
        <v>-999</v>
      </c>
      <c r="L715" s="38">
        <f t="array" ref="L715">IF($B715=0,-999,IF(COUNTIFS($Z715:AC715,#N/A)&gt;0,-999,AVERAGE($Z715:AC715)))</f>
        <v>-999</v>
      </c>
      <c r="M715" s="38">
        <f t="shared" si="858"/>
        <v>-999</v>
      </c>
      <c r="N715" s="38">
        <f t="shared" si="794"/>
        <v>-999</v>
      </c>
      <c r="O715" s="38">
        <f t="shared" si="795"/>
        <v>-999</v>
      </c>
      <c r="P715" s="38">
        <f t="shared" si="796"/>
        <v>-999</v>
      </c>
      <c r="Q715" s="37">
        <f t="shared" si="816"/>
        <v>0</v>
      </c>
      <c r="R715" s="37">
        <f t="shared" si="862"/>
        <v>0</v>
      </c>
      <c r="S715" s="37">
        <f t="shared" si="863"/>
        <v>0</v>
      </c>
      <c r="T715" s="37">
        <f t="shared" si="864"/>
        <v>0</v>
      </c>
      <c r="U715" s="37">
        <f t="shared" si="817"/>
        <v>2018</v>
      </c>
      <c r="V715" s="37">
        <f t="shared" ref="V715:X715" si="869">U715-1</f>
        <v>2017</v>
      </c>
      <c r="W715" s="37">
        <f t="shared" si="869"/>
        <v>2016</v>
      </c>
      <c r="X715" s="37">
        <f t="shared" si="869"/>
        <v>2015</v>
      </c>
      <c r="Y715" s="39"/>
      <c r="Z715" s="62" t="e">
        <f>IFERROR(IF($B715=0,#N/A,AVERAGEIFS(INDEX(DATOS,0,$C715),INDEX(DATOS,0,$C715),"&lt;&gt;#N/D",INDEX(DATOS,0,$L$2),0,INDEX(DATOS,0,$M$2),1,INDEX(DATOS,0,$N$2),U715,INDEX(DATOS,0,$O$2),$D715)),#N/A)</f>
        <v>#N/A</v>
      </c>
      <c r="AA715" s="62" t="e">
        <f>IFERROR(IF($B715=0,#N/A,AVERAGEIFS(INDEX(DATOS,0,$C715),INDEX(DATOS,0,$C715),"&lt;&gt;#N/D",INDEX(DATOS,0,$L$2),0,INDEX(DATOS,0,$M$2),1,INDEX(DATOS,0,$N$2),V715,INDEX(DATOS,0,$O$2),$D715)),#N/A)</f>
        <v>#N/A</v>
      </c>
      <c r="AB715" s="62" t="e">
        <f>IFERROR(IF($B715=0,#N/A,AVERAGEIFS(INDEX(DATOS,0,$C715),INDEX(DATOS,0,$C715),"&lt;&gt;#N/D",INDEX(DATOS,0,$L$2),0,INDEX(DATOS,0,$M$2),1,INDEX(DATOS,0,$N$2),W715,INDEX(DATOS,0,$O$2),$D715)),#N/A)</f>
        <v>#N/A</v>
      </c>
      <c r="AC715" s="62" t="e">
        <f>IFERROR(IF($B715=0,#N/A,AVERAGEIFS(INDEX(DATOS,0,$C715),INDEX(DATOS,0,$C715),"&lt;&gt;#N/D",INDEX(DATOS,0,$L$2),0,INDEX(DATOS,0,$M$2),1,INDEX(DATOS,0,$N$2),X715,INDEX(DATOS,0,$O$2),$D715)),#N/A)</f>
        <v>#N/A</v>
      </c>
      <c r="AD715" s="33"/>
      <c r="AE715" s="40" t="e">
        <f>IFERROR(IF(ISNA(Z715),#N/A,IF(I715=0,0,_xlfn.STDEV.P($Z715:Z715)/I715*100)),#N/A)</f>
        <v>#N/A</v>
      </c>
      <c r="AF715" s="40" t="e">
        <f>IFERROR(IF(ISNA(AA715),#N/A,IF(J715=0,0,_xlfn.STDEV.P($Z715:AA715)/J715*100)),#N/A)</f>
        <v>#N/A</v>
      </c>
      <c r="AG715" s="40" t="e">
        <f>IFERROR(IF(ISNA(AB715),#N/A,IF(K715=0,0,_xlfn.STDEV.P($Z715:AB715)/K715*100)),#N/A)</f>
        <v>#N/A</v>
      </c>
      <c r="AH715" s="40" t="e">
        <f>IFERROR(IF(ISNA(AC715),#N/A,IF(L715=0,0,_xlfn.STDEV.P($Z715:AC715)/L715*100)),#N/A)</f>
        <v>#N/A</v>
      </c>
      <c r="AI715" s="40"/>
    </row>
    <row r="716" spans="1:35" x14ac:dyDescent="0.35">
      <c r="A716">
        <f t="shared" si="819"/>
        <v>110</v>
      </c>
      <c r="B716" s="35">
        <f t="array" ref="B716">IF(B715=0,0,MIN(IF(INDEX(DATOS,0,$N$2)=$U716,IF(ISNUMBER(INDEX(DATOS,0,$C716)),IF(INDEX(DATOS,0,$L$2)=0,IF(INDEX(DATOS,0,$M$2)=1,IF(ISNA(MATCH(INDEX(DATOS,0,$O$2),IF($E$7:E715=E716,$D$7:D715),0)),INDEX(DATOS,0,$K$2))))))))</f>
        <v>0</v>
      </c>
      <c r="C716" s="32">
        <f t="shared" si="820"/>
        <v>20</v>
      </c>
      <c r="D716" s="34" t="str">
        <f>IF($B716=0,"--",INDEX(DATOS,$B716,O$2))</f>
        <v>--</v>
      </c>
      <c r="E716" s="64" t="s">
        <v>1</v>
      </c>
      <c r="F716" s="36" t="str">
        <f t="shared" si="850"/>
        <v>--</v>
      </c>
      <c r="G716" s="109" t="e">
        <f>VLOOKUP($D716,LOC_UNICOS,G$2,0)</f>
        <v>#N/A</v>
      </c>
      <c r="H716" s="109" t="e">
        <f>VLOOKUP($D716,LOC_UNICOS,H$2,0)</f>
        <v>#N/A</v>
      </c>
      <c r="I716" s="38">
        <f t="array" ref="I716">IF($B716=0,-999,IF(COUNTIFS($Z716:Z716,#N/A)&gt;0,-999,AVERAGE($Z716:Z716)))</f>
        <v>-999</v>
      </c>
      <c r="J716" s="38">
        <f t="array" ref="J716">IF($B716=0,-999,IF(COUNTIFS($Z716:AA716,#N/A)&gt;0,-999,AVERAGE($Z716:AA716)))</f>
        <v>-999</v>
      </c>
      <c r="K716" s="38">
        <f t="array" ref="K716">IF($B716=0,-999,IF(COUNTIFS($Z716:AB716,#N/A)&gt;0,-999,AVERAGE($Z716:AB716)))</f>
        <v>-999</v>
      </c>
      <c r="L716" s="38">
        <f t="array" ref="L716">IF($B716=0,-999,IF(COUNTIFS($Z716:AC716,#N/A)&gt;0,-999,AVERAGE($Z716:AC716)))</f>
        <v>-999</v>
      </c>
      <c r="M716" s="38">
        <f t="shared" si="858"/>
        <v>-999</v>
      </c>
      <c r="N716" s="38">
        <f t="shared" si="794"/>
        <v>-999</v>
      </c>
      <c r="O716" s="38">
        <f t="shared" si="795"/>
        <v>-999</v>
      </c>
      <c r="P716" s="38">
        <f t="shared" si="796"/>
        <v>-999</v>
      </c>
      <c r="Q716" s="37">
        <f t="shared" si="816"/>
        <v>0</v>
      </c>
      <c r="R716" s="37">
        <f t="shared" si="862"/>
        <v>0</v>
      </c>
      <c r="S716" s="37">
        <f t="shared" si="863"/>
        <v>0</v>
      </c>
      <c r="T716" s="37">
        <f t="shared" si="864"/>
        <v>0</v>
      </c>
      <c r="U716" s="37">
        <f t="shared" si="817"/>
        <v>2018</v>
      </c>
      <c r="V716" s="37">
        <f t="shared" ref="V716:X716" si="870">U716-1</f>
        <v>2017</v>
      </c>
      <c r="W716" s="37">
        <f t="shared" si="870"/>
        <v>2016</v>
      </c>
      <c r="X716" s="37">
        <f t="shared" si="870"/>
        <v>2015</v>
      </c>
      <c r="Y716" s="39"/>
      <c r="Z716" s="62" t="e">
        <f>IFERROR(IF($B716=0,#N/A,AVERAGEIFS(INDEX(DATOS,0,$C716),INDEX(DATOS,0,$C716),"&lt;&gt;#N/D",INDEX(DATOS,0,$L$2),0,INDEX(DATOS,0,$M$2),1,INDEX(DATOS,0,$N$2),U716,INDEX(DATOS,0,$O$2),$D716)),#N/A)</f>
        <v>#N/A</v>
      </c>
      <c r="AA716" s="62" t="e">
        <f>IFERROR(IF($B716=0,#N/A,AVERAGEIFS(INDEX(DATOS,0,$C716),INDEX(DATOS,0,$C716),"&lt;&gt;#N/D",INDEX(DATOS,0,$L$2),0,INDEX(DATOS,0,$M$2),1,INDEX(DATOS,0,$N$2),V716,INDEX(DATOS,0,$O$2),$D716)),#N/A)</f>
        <v>#N/A</v>
      </c>
      <c r="AB716" s="62" t="e">
        <f>IFERROR(IF($B716=0,#N/A,AVERAGEIFS(INDEX(DATOS,0,$C716),INDEX(DATOS,0,$C716),"&lt;&gt;#N/D",INDEX(DATOS,0,$L$2),0,INDEX(DATOS,0,$M$2),1,INDEX(DATOS,0,$N$2),W716,INDEX(DATOS,0,$O$2),$D716)),#N/A)</f>
        <v>#N/A</v>
      </c>
      <c r="AC716" s="62" t="e">
        <f>IFERROR(IF($B716=0,#N/A,AVERAGEIFS(INDEX(DATOS,0,$C716),INDEX(DATOS,0,$C716),"&lt;&gt;#N/D",INDEX(DATOS,0,$L$2),0,INDEX(DATOS,0,$M$2),1,INDEX(DATOS,0,$N$2),X716,INDEX(DATOS,0,$O$2),$D716)),#N/A)</f>
        <v>#N/A</v>
      </c>
      <c r="AD716" s="33"/>
      <c r="AE716" s="40" t="e">
        <f>IFERROR(IF(ISNA(Z716),#N/A,IF(I716=0,0,_xlfn.STDEV.P($Z716:Z716)/I716*100)),#N/A)</f>
        <v>#N/A</v>
      </c>
      <c r="AF716" s="40" t="e">
        <f>IFERROR(IF(ISNA(AA716),#N/A,IF(J716=0,0,_xlfn.STDEV.P($Z716:AA716)/J716*100)),#N/A)</f>
        <v>#N/A</v>
      </c>
      <c r="AG716" s="40" t="e">
        <f>IFERROR(IF(ISNA(AB716),#N/A,IF(K716=0,0,_xlfn.STDEV.P($Z716:AB716)/K716*100)),#N/A)</f>
        <v>#N/A</v>
      </c>
      <c r="AH716" s="40" t="e">
        <f>IFERROR(IF(ISNA(AC716),#N/A,IF(L716=0,0,_xlfn.STDEV.P($Z716:AC716)/L716*100)),#N/A)</f>
        <v>#N/A</v>
      </c>
      <c r="AI716" s="40"/>
    </row>
    <row r="717" spans="1:35" x14ac:dyDescent="0.35">
      <c r="A717">
        <f t="shared" si="819"/>
        <v>111</v>
      </c>
      <c r="B717" s="35">
        <f t="array" ref="B717">IF(B716=0,0,MIN(IF(INDEX(DATOS,0,$N$2)=$U717,IF(ISNUMBER(INDEX(DATOS,0,$C717)),IF(INDEX(DATOS,0,$L$2)=0,IF(INDEX(DATOS,0,$M$2)=1,IF(ISNA(MATCH(INDEX(DATOS,0,$O$2),IF($E$7:E716=E717,$D$7:D716),0)),INDEX(DATOS,0,$K$2))))))))</f>
        <v>0</v>
      </c>
      <c r="C717" s="32">
        <f t="shared" si="820"/>
        <v>20</v>
      </c>
      <c r="D717" s="34" t="str">
        <f>IF($B717=0,"--",INDEX(DATOS,$B717,O$2))</f>
        <v>--</v>
      </c>
      <c r="E717" s="64" t="s">
        <v>1</v>
      </c>
      <c r="F717" s="36" t="str">
        <f t="shared" si="850"/>
        <v>--</v>
      </c>
      <c r="G717" s="109" t="e">
        <f>VLOOKUP($D717,LOC_UNICOS,G$2,0)</f>
        <v>#N/A</v>
      </c>
      <c r="H717" s="109" t="e">
        <f>VLOOKUP($D717,LOC_UNICOS,H$2,0)</f>
        <v>#N/A</v>
      </c>
      <c r="I717" s="38">
        <f t="array" ref="I717">IF($B717=0,-999,IF(COUNTIFS($Z717:Z717,#N/A)&gt;0,-999,AVERAGE($Z717:Z717)))</f>
        <v>-999</v>
      </c>
      <c r="J717" s="38">
        <f t="array" ref="J717">IF($B717=0,-999,IF(COUNTIFS($Z717:AA717,#N/A)&gt;0,-999,AVERAGE($Z717:AA717)))</f>
        <v>-999</v>
      </c>
      <c r="K717" s="38">
        <f t="array" ref="K717">IF($B717=0,-999,IF(COUNTIFS($Z717:AB717,#N/A)&gt;0,-999,AVERAGE($Z717:AB717)))</f>
        <v>-999</v>
      </c>
      <c r="L717" s="38">
        <f t="array" ref="L717">IF($B717=0,-999,IF(COUNTIFS($Z717:AC717,#N/A)&gt;0,-999,AVERAGE($Z717:AC717)))</f>
        <v>-999</v>
      </c>
      <c r="M717" s="38">
        <f t="shared" si="858"/>
        <v>-999</v>
      </c>
      <c r="N717" s="38">
        <f t="shared" si="794"/>
        <v>-999</v>
      </c>
      <c r="O717" s="38">
        <f t="shared" si="795"/>
        <v>-999</v>
      </c>
      <c r="P717" s="38">
        <f t="shared" si="796"/>
        <v>-999</v>
      </c>
      <c r="Q717" s="37">
        <f t="shared" si="816"/>
        <v>0</v>
      </c>
      <c r="R717" s="37">
        <f t="shared" si="862"/>
        <v>0</v>
      </c>
      <c r="S717" s="37">
        <f t="shared" si="863"/>
        <v>0</v>
      </c>
      <c r="T717" s="37">
        <f t="shared" si="864"/>
        <v>0</v>
      </c>
      <c r="U717" s="37">
        <f t="shared" si="817"/>
        <v>2018</v>
      </c>
      <c r="V717" s="37">
        <f t="shared" ref="V717:X717" si="871">U717-1</f>
        <v>2017</v>
      </c>
      <c r="W717" s="37">
        <f t="shared" si="871"/>
        <v>2016</v>
      </c>
      <c r="X717" s="37">
        <f t="shared" si="871"/>
        <v>2015</v>
      </c>
      <c r="Y717" s="39"/>
      <c r="Z717" s="62" t="e">
        <f>IFERROR(IF($B717=0,#N/A,AVERAGEIFS(INDEX(DATOS,0,$C717),INDEX(DATOS,0,$C717),"&lt;&gt;#N/D",INDEX(DATOS,0,$L$2),0,INDEX(DATOS,0,$M$2),1,INDEX(DATOS,0,$N$2),U717,INDEX(DATOS,0,$O$2),$D717)),#N/A)</f>
        <v>#N/A</v>
      </c>
      <c r="AA717" s="62" t="e">
        <f>IFERROR(IF($B717=0,#N/A,AVERAGEIFS(INDEX(DATOS,0,$C717),INDEX(DATOS,0,$C717),"&lt;&gt;#N/D",INDEX(DATOS,0,$L$2),0,INDEX(DATOS,0,$M$2),1,INDEX(DATOS,0,$N$2),V717,INDEX(DATOS,0,$O$2),$D717)),#N/A)</f>
        <v>#N/A</v>
      </c>
      <c r="AB717" s="62" t="e">
        <f>IFERROR(IF($B717=0,#N/A,AVERAGEIFS(INDEX(DATOS,0,$C717),INDEX(DATOS,0,$C717),"&lt;&gt;#N/D",INDEX(DATOS,0,$L$2),0,INDEX(DATOS,0,$M$2),1,INDEX(DATOS,0,$N$2),W717,INDEX(DATOS,0,$O$2),$D717)),#N/A)</f>
        <v>#N/A</v>
      </c>
      <c r="AC717" s="62" t="e">
        <f>IFERROR(IF($B717=0,#N/A,AVERAGEIFS(INDEX(DATOS,0,$C717),INDEX(DATOS,0,$C717),"&lt;&gt;#N/D",INDEX(DATOS,0,$L$2),0,INDEX(DATOS,0,$M$2),1,INDEX(DATOS,0,$N$2),X717,INDEX(DATOS,0,$O$2),$D717)),#N/A)</f>
        <v>#N/A</v>
      </c>
      <c r="AD717" s="33"/>
      <c r="AE717" s="40" t="e">
        <f>IFERROR(IF(ISNA(Z717),#N/A,IF(I717=0,0,_xlfn.STDEV.P($Z717:Z717)/I717*100)),#N/A)</f>
        <v>#N/A</v>
      </c>
      <c r="AF717" s="40" t="e">
        <f>IFERROR(IF(ISNA(AA717),#N/A,IF(J717=0,0,_xlfn.STDEV.P($Z717:AA717)/J717*100)),#N/A)</f>
        <v>#N/A</v>
      </c>
      <c r="AG717" s="40" t="e">
        <f>IFERROR(IF(ISNA(AB717),#N/A,IF(K717=0,0,_xlfn.STDEV.P($Z717:AB717)/K717*100)),#N/A)</f>
        <v>#N/A</v>
      </c>
      <c r="AH717" s="40" t="e">
        <f>IFERROR(IF(ISNA(AC717),#N/A,IF(L717=0,0,_xlfn.STDEV.P($Z717:AC717)/L717*100)),#N/A)</f>
        <v>#N/A</v>
      </c>
      <c r="AI717" s="40"/>
    </row>
    <row r="718" spans="1:35" x14ac:dyDescent="0.35">
      <c r="A718">
        <f t="shared" si="819"/>
        <v>112</v>
      </c>
      <c r="B718" s="35">
        <f t="array" ref="B718">IF(B717=0,0,MIN(IF(INDEX(DATOS,0,$N$2)=$U718,IF(ISNUMBER(INDEX(DATOS,0,$C718)),IF(INDEX(DATOS,0,$L$2)=0,IF(INDEX(DATOS,0,$M$2)=1,IF(ISNA(MATCH(INDEX(DATOS,0,$O$2),IF($E$7:E717=E718,$D$7:D717),0)),INDEX(DATOS,0,$K$2))))))))</f>
        <v>0</v>
      </c>
      <c r="C718" s="32">
        <f t="shared" si="820"/>
        <v>20</v>
      </c>
      <c r="D718" s="34" t="str">
        <f>IF($B718=0,"--",INDEX(DATOS,$B718,O$2))</f>
        <v>--</v>
      </c>
      <c r="E718" s="64" t="s">
        <v>1</v>
      </c>
      <c r="F718" s="36" t="str">
        <f t="shared" si="850"/>
        <v>--</v>
      </c>
      <c r="G718" s="109" t="e">
        <f>VLOOKUP($D718,LOC_UNICOS,G$2,0)</f>
        <v>#N/A</v>
      </c>
      <c r="H718" s="109" t="e">
        <f>VLOOKUP($D718,LOC_UNICOS,H$2,0)</f>
        <v>#N/A</v>
      </c>
      <c r="I718" s="38">
        <f t="array" ref="I718">IF($B718=0,-999,IF(COUNTIFS($Z718:Z718,#N/A)&gt;0,-999,AVERAGE($Z718:Z718)))</f>
        <v>-999</v>
      </c>
      <c r="J718" s="38">
        <f t="array" ref="J718">IF($B718=0,-999,IF(COUNTIFS($Z718:AA718,#N/A)&gt;0,-999,AVERAGE($Z718:AA718)))</f>
        <v>-999</v>
      </c>
      <c r="K718" s="38">
        <f t="array" ref="K718">IF($B718=0,-999,IF(COUNTIFS($Z718:AB718,#N/A)&gt;0,-999,AVERAGE($Z718:AB718)))</f>
        <v>-999</v>
      </c>
      <c r="L718" s="38">
        <f t="array" ref="L718">IF($B718=0,-999,IF(COUNTIFS($Z718:AC718,#N/A)&gt;0,-999,AVERAGE($Z718:AC718)))</f>
        <v>-999</v>
      </c>
      <c r="M718" s="38">
        <f t="shared" si="858"/>
        <v>-999</v>
      </c>
      <c r="N718" s="38">
        <f t="shared" ref="N718:N781" si="872">IFERROR(AF718,-999)</f>
        <v>-999</v>
      </c>
      <c r="O718" s="38">
        <f t="shared" ref="O718:O781" si="873">IFERROR(AG718,-999)</f>
        <v>-999</v>
      </c>
      <c r="P718" s="38">
        <f t="shared" ref="P718:P781" si="874">IFERROR(AH718,-999)</f>
        <v>-999</v>
      </c>
      <c r="Q718" s="37">
        <f t="shared" si="816"/>
        <v>0</v>
      </c>
      <c r="R718" s="37">
        <f t="shared" si="862"/>
        <v>0</v>
      </c>
      <c r="S718" s="37">
        <f t="shared" si="863"/>
        <v>0</v>
      </c>
      <c r="T718" s="37">
        <f t="shared" si="864"/>
        <v>0</v>
      </c>
      <c r="U718" s="37">
        <f t="shared" si="817"/>
        <v>2018</v>
      </c>
      <c r="V718" s="37">
        <f t="shared" ref="V718:X718" si="875">U718-1</f>
        <v>2017</v>
      </c>
      <c r="W718" s="37">
        <f t="shared" si="875"/>
        <v>2016</v>
      </c>
      <c r="X718" s="37">
        <f t="shared" si="875"/>
        <v>2015</v>
      </c>
      <c r="Y718" s="39"/>
      <c r="Z718" s="62" t="e">
        <f>IFERROR(IF($B718=0,#N/A,AVERAGEIFS(INDEX(DATOS,0,$C718),INDEX(DATOS,0,$C718),"&lt;&gt;#N/D",INDEX(DATOS,0,$L$2),0,INDEX(DATOS,0,$M$2),1,INDEX(DATOS,0,$N$2),U718,INDEX(DATOS,0,$O$2),$D718)),#N/A)</f>
        <v>#N/A</v>
      </c>
      <c r="AA718" s="62" t="e">
        <f>IFERROR(IF($B718=0,#N/A,AVERAGEIFS(INDEX(DATOS,0,$C718),INDEX(DATOS,0,$C718),"&lt;&gt;#N/D",INDEX(DATOS,0,$L$2),0,INDEX(DATOS,0,$M$2),1,INDEX(DATOS,0,$N$2),V718,INDEX(DATOS,0,$O$2),$D718)),#N/A)</f>
        <v>#N/A</v>
      </c>
      <c r="AB718" s="62" t="e">
        <f>IFERROR(IF($B718=0,#N/A,AVERAGEIFS(INDEX(DATOS,0,$C718),INDEX(DATOS,0,$C718),"&lt;&gt;#N/D",INDEX(DATOS,0,$L$2),0,INDEX(DATOS,0,$M$2),1,INDEX(DATOS,0,$N$2),W718,INDEX(DATOS,0,$O$2),$D718)),#N/A)</f>
        <v>#N/A</v>
      </c>
      <c r="AC718" s="62" t="e">
        <f>IFERROR(IF($B718=0,#N/A,AVERAGEIFS(INDEX(DATOS,0,$C718),INDEX(DATOS,0,$C718),"&lt;&gt;#N/D",INDEX(DATOS,0,$L$2),0,INDEX(DATOS,0,$M$2),1,INDEX(DATOS,0,$N$2),X718,INDEX(DATOS,0,$O$2),$D718)),#N/A)</f>
        <v>#N/A</v>
      </c>
      <c r="AD718" s="33"/>
      <c r="AE718" s="40" t="e">
        <f>IFERROR(IF(ISNA(Z718),#N/A,IF(I718=0,0,_xlfn.STDEV.P($Z718:Z718)/I718*100)),#N/A)</f>
        <v>#N/A</v>
      </c>
      <c r="AF718" s="40" t="e">
        <f>IFERROR(IF(ISNA(AA718),#N/A,IF(J718=0,0,_xlfn.STDEV.P($Z718:AA718)/J718*100)),#N/A)</f>
        <v>#N/A</v>
      </c>
      <c r="AG718" s="40" t="e">
        <f>IFERROR(IF(ISNA(AB718),#N/A,IF(K718=0,0,_xlfn.STDEV.P($Z718:AB718)/K718*100)),#N/A)</f>
        <v>#N/A</v>
      </c>
      <c r="AH718" s="40" t="e">
        <f>IFERROR(IF(ISNA(AC718),#N/A,IF(L718=0,0,_xlfn.STDEV.P($Z718:AC718)/L718*100)),#N/A)</f>
        <v>#N/A</v>
      </c>
      <c r="AI718" s="40"/>
    </row>
    <row r="719" spans="1:35" x14ac:dyDescent="0.35">
      <c r="A719">
        <f t="shared" si="819"/>
        <v>113</v>
      </c>
      <c r="B719" s="35">
        <f t="array" ref="B719">IF(B718=0,0,MIN(IF(INDEX(DATOS,0,$N$2)=$U719,IF(ISNUMBER(INDEX(DATOS,0,$C719)),IF(INDEX(DATOS,0,$L$2)=0,IF(INDEX(DATOS,0,$M$2)=1,IF(ISNA(MATCH(INDEX(DATOS,0,$O$2),IF($E$7:E718=E719,$D$7:D718),0)),INDEX(DATOS,0,$K$2))))))))</f>
        <v>0</v>
      </c>
      <c r="C719" s="32">
        <f t="shared" si="820"/>
        <v>20</v>
      </c>
      <c r="D719" s="34" t="str">
        <f>IF($B719=0,"--",INDEX(DATOS,$B719,O$2))</f>
        <v>--</v>
      </c>
      <c r="E719" s="64" t="s">
        <v>1</v>
      </c>
      <c r="F719" s="36" t="str">
        <f t="shared" si="850"/>
        <v>--</v>
      </c>
      <c r="G719" s="109" t="e">
        <f>VLOOKUP($D719,LOC_UNICOS,G$2,0)</f>
        <v>#N/A</v>
      </c>
      <c r="H719" s="109" t="e">
        <f>VLOOKUP($D719,LOC_UNICOS,H$2,0)</f>
        <v>#N/A</v>
      </c>
      <c r="I719" s="38">
        <f t="array" ref="I719">IF($B719=0,-999,IF(COUNTIFS($Z719:Z719,#N/A)&gt;0,-999,AVERAGE($Z719:Z719)))</f>
        <v>-999</v>
      </c>
      <c r="J719" s="38">
        <f t="array" ref="J719">IF($B719=0,-999,IF(COUNTIFS($Z719:AA719,#N/A)&gt;0,-999,AVERAGE($Z719:AA719)))</f>
        <v>-999</v>
      </c>
      <c r="K719" s="38">
        <f t="array" ref="K719">IF($B719=0,-999,IF(COUNTIFS($Z719:AB719,#N/A)&gt;0,-999,AVERAGE($Z719:AB719)))</f>
        <v>-999</v>
      </c>
      <c r="L719" s="38">
        <f t="array" ref="L719">IF($B719=0,-999,IF(COUNTIFS($Z719:AC719,#N/A)&gt;0,-999,AVERAGE($Z719:AC719)))</f>
        <v>-999</v>
      </c>
      <c r="M719" s="38">
        <f t="shared" si="858"/>
        <v>-999</v>
      </c>
      <c r="N719" s="38">
        <f t="shared" si="872"/>
        <v>-999</v>
      </c>
      <c r="O719" s="38">
        <f t="shared" si="873"/>
        <v>-999</v>
      </c>
      <c r="P719" s="38">
        <f t="shared" si="874"/>
        <v>-999</v>
      </c>
      <c r="Q719" s="37">
        <f t="shared" si="816"/>
        <v>0</v>
      </c>
      <c r="R719" s="37">
        <f t="shared" si="862"/>
        <v>0</v>
      </c>
      <c r="S719" s="37">
        <f t="shared" si="863"/>
        <v>0</v>
      </c>
      <c r="T719" s="37">
        <f t="shared" si="864"/>
        <v>0</v>
      </c>
      <c r="U719" s="37">
        <f t="shared" si="817"/>
        <v>2018</v>
      </c>
      <c r="V719" s="37">
        <f t="shared" ref="V719:X719" si="876">U719-1</f>
        <v>2017</v>
      </c>
      <c r="W719" s="37">
        <f t="shared" si="876"/>
        <v>2016</v>
      </c>
      <c r="X719" s="37">
        <f t="shared" si="876"/>
        <v>2015</v>
      </c>
      <c r="Y719" s="39"/>
      <c r="Z719" s="62" t="e">
        <f>IFERROR(IF($B719=0,#N/A,AVERAGEIFS(INDEX(DATOS,0,$C719),INDEX(DATOS,0,$C719),"&lt;&gt;#N/D",INDEX(DATOS,0,$L$2),0,INDEX(DATOS,0,$M$2),1,INDEX(DATOS,0,$N$2),U719,INDEX(DATOS,0,$O$2),$D719)),#N/A)</f>
        <v>#N/A</v>
      </c>
      <c r="AA719" s="62" t="e">
        <f>IFERROR(IF($B719=0,#N/A,AVERAGEIFS(INDEX(DATOS,0,$C719),INDEX(DATOS,0,$C719),"&lt;&gt;#N/D",INDEX(DATOS,0,$L$2),0,INDEX(DATOS,0,$M$2),1,INDEX(DATOS,0,$N$2),V719,INDEX(DATOS,0,$O$2),$D719)),#N/A)</f>
        <v>#N/A</v>
      </c>
      <c r="AB719" s="62" t="e">
        <f>IFERROR(IF($B719=0,#N/A,AVERAGEIFS(INDEX(DATOS,0,$C719),INDEX(DATOS,0,$C719),"&lt;&gt;#N/D",INDEX(DATOS,0,$L$2),0,INDEX(DATOS,0,$M$2),1,INDEX(DATOS,0,$N$2),W719,INDEX(DATOS,0,$O$2),$D719)),#N/A)</f>
        <v>#N/A</v>
      </c>
      <c r="AC719" s="62" t="e">
        <f>IFERROR(IF($B719=0,#N/A,AVERAGEIFS(INDEX(DATOS,0,$C719),INDEX(DATOS,0,$C719),"&lt;&gt;#N/D",INDEX(DATOS,0,$L$2),0,INDEX(DATOS,0,$M$2),1,INDEX(DATOS,0,$N$2),X719,INDEX(DATOS,0,$O$2),$D719)),#N/A)</f>
        <v>#N/A</v>
      </c>
      <c r="AD719" s="33"/>
      <c r="AE719" s="40" t="e">
        <f>IFERROR(IF(ISNA(Z719),#N/A,IF(I719=0,0,_xlfn.STDEV.P($Z719:Z719)/I719*100)),#N/A)</f>
        <v>#N/A</v>
      </c>
      <c r="AF719" s="40" t="e">
        <f>IFERROR(IF(ISNA(AA719),#N/A,IF(J719=0,0,_xlfn.STDEV.P($Z719:AA719)/J719*100)),#N/A)</f>
        <v>#N/A</v>
      </c>
      <c r="AG719" s="40" t="e">
        <f>IFERROR(IF(ISNA(AB719),#N/A,IF(K719=0,0,_xlfn.STDEV.P($Z719:AB719)/K719*100)),#N/A)</f>
        <v>#N/A</v>
      </c>
      <c r="AH719" s="40" t="e">
        <f>IFERROR(IF(ISNA(AC719),#N/A,IF(L719=0,0,_xlfn.STDEV.P($Z719:AC719)/L719*100)),#N/A)</f>
        <v>#N/A</v>
      </c>
      <c r="AI719" s="40"/>
    </row>
    <row r="720" spans="1:35" x14ac:dyDescent="0.35">
      <c r="A720">
        <f t="shared" si="819"/>
        <v>114</v>
      </c>
      <c r="B720" s="35">
        <f t="array" ref="B720">IF(B719=0,0,MIN(IF(INDEX(DATOS,0,$N$2)=$U720,IF(ISNUMBER(INDEX(DATOS,0,$C720)),IF(INDEX(DATOS,0,$L$2)=0,IF(INDEX(DATOS,0,$M$2)=1,IF(ISNA(MATCH(INDEX(DATOS,0,$O$2),IF($E$7:E719=E720,$D$7:D719),0)),INDEX(DATOS,0,$K$2))))))))</f>
        <v>0</v>
      </c>
      <c r="C720" s="32">
        <f t="shared" si="820"/>
        <v>20</v>
      </c>
      <c r="D720" s="34" t="str">
        <f>IF($B720=0,"--",INDEX(DATOS,$B720,O$2))</f>
        <v>--</v>
      </c>
      <c r="E720" s="64" t="s">
        <v>1</v>
      </c>
      <c r="F720" s="36" t="str">
        <f t="shared" si="850"/>
        <v>--</v>
      </c>
      <c r="G720" s="109" t="e">
        <f>VLOOKUP($D720,LOC_UNICOS,G$2,0)</f>
        <v>#N/A</v>
      </c>
      <c r="H720" s="109" t="e">
        <f>VLOOKUP($D720,LOC_UNICOS,H$2,0)</f>
        <v>#N/A</v>
      </c>
      <c r="I720" s="38">
        <f t="array" ref="I720">IF($B720=0,-999,IF(COUNTIFS($Z720:Z720,#N/A)&gt;0,-999,AVERAGE($Z720:Z720)))</f>
        <v>-999</v>
      </c>
      <c r="J720" s="38">
        <f t="array" ref="J720">IF($B720=0,-999,IF(COUNTIFS($Z720:AA720,#N/A)&gt;0,-999,AVERAGE($Z720:AA720)))</f>
        <v>-999</v>
      </c>
      <c r="K720" s="38">
        <f t="array" ref="K720">IF($B720=0,-999,IF(COUNTIFS($Z720:AB720,#N/A)&gt;0,-999,AVERAGE($Z720:AB720)))</f>
        <v>-999</v>
      </c>
      <c r="L720" s="38">
        <f t="array" ref="L720">IF($B720=0,-999,IF(COUNTIFS($Z720:AC720,#N/A)&gt;0,-999,AVERAGE($Z720:AC720)))</f>
        <v>-999</v>
      </c>
      <c r="M720" s="38">
        <f t="shared" si="858"/>
        <v>-999</v>
      </c>
      <c r="N720" s="38">
        <f t="shared" si="872"/>
        <v>-999</v>
      </c>
      <c r="O720" s="38">
        <f t="shared" si="873"/>
        <v>-999</v>
      </c>
      <c r="P720" s="38">
        <f t="shared" si="874"/>
        <v>-999</v>
      </c>
      <c r="Q720" s="37">
        <f t="shared" si="816"/>
        <v>0</v>
      </c>
      <c r="R720" s="37">
        <f t="shared" si="862"/>
        <v>0</v>
      </c>
      <c r="S720" s="37">
        <f t="shared" si="863"/>
        <v>0</v>
      </c>
      <c r="T720" s="37">
        <f t="shared" si="864"/>
        <v>0</v>
      </c>
      <c r="U720" s="37">
        <f t="shared" si="817"/>
        <v>2018</v>
      </c>
      <c r="V720" s="37">
        <f t="shared" ref="V720:X720" si="877">U720-1</f>
        <v>2017</v>
      </c>
      <c r="W720" s="37">
        <f t="shared" si="877"/>
        <v>2016</v>
      </c>
      <c r="X720" s="37">
        <f t="shared" si="877"/>
        <v>2015</v>
      </c>
      <c r="Y720" s="39"/>
      <c r="Z720" s="62" t="e">
        <f>IFERROR(IF($B720=0,#N/A,AVERAGEIFS(INDEX(DATOS,0,$C720),INDEX(DATOS,0,$C720),"&lt;&gt;#N/D",INDEX(DATOS,0,$L$2),0,INDEX(DATOS,0,$M$2),1,INDEX(DATOS,0,$N$2),U720,INDEX(DATOS,0,$O$2),$D720)),#N/A)</f>
        <v>#N/A</v>
      </c>
      <c r="AA720" s="62" t="e">
        <f>IFERROR(IF($B720=0,#N/A,AVERAGEIFS(INDEX(DATOS,0,$C720),INDEX(DATOS,0,$C720),"&lt;&gt;#N/D",INDEX(DATOS,0,$L$2),0,INDEX(DATOS,0,$M$2),1,INDEX(DATOS,0,$N$2),V720,INDEX(DATOS,0,$O$2),$D720)),#N/A)</f>
        <v>#N/A</v>
      </c>
      <c r="AB720" s="62" t="e">
        <f>IFERROR(IF($B720=0,#N/A,AVERAGEIFS(INDEX(DATOS,0,$C720),INDEX(DATOS,0,$C720),"&lt;&gt;#N/D",INDEX(DATOS,0,$L$2),0,INDEX(DATOS,0,$M$2),1,INDEX(DATOS,0,$N$2),W720,INDEX(DATOS,0,$O$2),$D720)),#N/A)</f>
        <v>#N/A</v>
      </c>
      <c r="AC720" s="62" t="e">
        <f>IFERROR(IF($B720=0,#N/A,AVERAGEIFS(INDEX(DATOS,0,$C720),INDEX(DATOS,0,$C720),"&lt;&gt;#N/D",INDEX(DATOS,0,$L$2),0,INDEX(DATOS,0,$M$2),1,INDEX(DATOS,0,$N$2),X720,INDEX(DATOS,0,$O$2),$D720)),#N/A)</f>
        <v>#N/A</v>
      </c>
      <c r="AD720" s="33"/>
      <c r="AE720" s="40" t="e">
        <f>IFERROR(IF(ISNA(Z720),#N/A,IF(I720=0,0,_xlfn.STDEV.P($Z720:Z720)/I720*100)),#N/A)</f>
        <v>#N/A</v>
      </c>
      <c r="AF720" s="40" t="e">
        <f>IFERROR(IF(ISNA(AA720),#N/A,IF(J720=0,0,_xlfn.STDEV.P($Z720:AA720)/J720*100)),#N/A)</f>
        <v>#N/A</v>
      </c>
      <c r="AG720" s="40" t="e">
        <f>IFERROR(IF(ISNA(AB720),#N/A,IF(K720=0,0,_xlfn.STDEV.P($Z720:AB720)/K720*100)),#N/A)</f>
        <v>#N/A</v>
      </c>
      <c r="AH720" s="40" t="e">
        <f>IFERROR(IF(ISNA(AC720),#N/A,IF(L720=0,0,_xlfn.STDEV.P($Z720:AC720)/L720*100)),#N/A)</f>
        <v>#N/A</v>
      </c>
      <c r="AI720" s="40"/>
    </row>
    <row r="721" spans="1:35" x14ac:dyDescent="0.35">
      <c r="A721">
        <f t="shared" si="819"/>
        <v>115</v>
      </c>
      <c r="B721" s="35">
        <f t="array" ref="B721">IF(B720=0,0,MIN(IF(INDEX(DATOS,0,$N$2)=$U721,IF(ISNUMBER(INDEX(DATOS,0,$C721)),IF(INDEX(DATOS,0,$L$2)=0,IF(INDEX(DATOS,0,$M$2)=1,IF(ISNA(MATCH(INDEX(DATOS,0,$O$2),IF($E$7:E720=E721,$D$7:D720),0)),INDEX(DATOS,0,$K$2))))))))</f>
        <v>0</v>
      </c>
      <c r="C721" s="32">
        <f t="shared" si="820"/>
        <v>20</v>
      </c>
      <c r="D721" s="34" t="str">
        <f>IF($B721=0,"--",INDEX(DATOS,$B721,O$2))</f>
        <v>--</v>
      </c>
      <c r="E721" s="64" t="s">
        <v>1</v>
      </c>
      <c r="F721" s="36" t="str">
        <f t="shared" si="850"/>
        <v>--</v>
      </c>
      <c r="G721" s="109" t="e">
        <f>VLOOKUP($D721,LOC_UNICOS,G$2,0)</f>
        <v>#N/A</v>
      </c>
      <c r="H721" s="109" t="e">
        <f>VLOOKUP($D721,LOC_UNICOS,H$2,0)</f>
        <v>#N/A</v>
      </c>
      <c r="I721" s="38">
        <f t="array" ref="I721">IF($B721=0,-999,IF(COUNTIFS($Z721:Z721,#N/A)&gt;0,-999,AVERAGE($Z721:Z721)))</f>
        <v>-999</v>
      </c>
      <c r="J721" s="38">
        <f t="array" ref="J721">IF($B721=0,-999,IF(COUNTIFS($Z721:AA721,#N/A)&gt;0,-999,AVERAGE($Z721:AA721)))</f>
        <v>-999</v>
      </c>
      <c r="K721" s="38">
        <f t="array" ref="K721">IF($B721=0,-999,IF(COUNTIFS($Z721:AB721,#N/A)&gt;0,-999,AVERAGE($Z721:AB721)))</f>
        <v>-999</v>
      </c>
      <c r="L721" s="38">
        <f t="array" ref="L721">IF($B721=0,-999,IF(COUNTIFS($Z721:AC721,#N/A)&gt;0,-999,AVERAGE($Z721:AC721)))</f>
        <v>-999</v>
      </c>
      <c r="M721" s="38">
        <f t="shared" si="858"/>
        <v>-999</v>
      </c>
      <c r="N721" s="38">
        <f t="shared" si="872"/>
        <v>-999</v>
      </c>
      <c r="O721" s="38">
        <f t="shared" si="873"/>
        <v>-999</v>
      </c>
      <c r="P721" s="38">
        <f t="shared" si="874"/>
        <v>-999</v>
      </c>
      <c r="Q721" s="37">
        <f t="shared" si="816"/>
        <v>0</v>
      </c>
      <c r="R721" s="37">
        <f t="shared" si="862"/>
        <v>0</v>
      </c>
      <c r="S721" s="37">
        <f t="shared" si="863"/>
        <v>0</v>
      </c>
      <c r="T721" s="37">
        <f t="shared" si="864"/>
        <v>0</v>
      </c>
      <c r="U721" s="37">
        <f t="shared" si="817"/>
        <v>2018</v>
      </c>
      <c r="V721" s="37">
        <f t="shared" ref="V721:X721" si="878">U721-1</f>
        <v>2017</v>
      </c>
      <c r="W721" s="37">
        <f t="shared" si="878"/>
        <v>2016</v>
      </c>
      <c r="X721" s="37">
        <f t="shared" si="878"/>
        <v>2015</v>
      </c>
      <c r="Y721" s="39"/>
      <c r="Z721" s="62" t="e">
        <f>IFERROR(IF($B721=0,#N/A,AVERAGEIFS(INDEX(DATOS,0,$C721),INDEX(DATOS,0,$C721),"&lt;&gt;#N/D",INDEX(DATOS,0,$L$2),0,INDEX(DATOS,0,$M$2),1,INDEX(DATOS,0,$N$2),U721,INDEX(DATOS,0,$O$2),$D721)),#N/A)</f>
        <v>#N/A</v>
      </c>
      <c r="AA721" s="62" t="e">
        <f>IFERROR(IF($B721=0,#N/A,AVERAGEIFS(INDEX(DATOS,0,$C721),INDEX(DATOS,0,$C721),"&lt;&gt;#N/D",INDEX(DATOS,0,$L$2),0,INDEX(DATOS,0,$M$2),1,INDEX(DATOS,0,$N$2),V721,INDEX(DATOS,0,$O$2),$D721)),#N/A)</f>
        <v>#N/A</v>
      </c>
      <c r="AB721" s="62" t="e">
        <f>IFERROR(IF($B721=0,#N/A,AVERAGEIFS(INDEX(DATOS,0,$C721),INDEX(DATOS,0,$C721),"&lt;&gt;#N/D",INDEX(DATOS,0,$L$2),0,INDEX(DATOS,0,$M$2),1,INDEX(DATOS,0,$N$2),W721,INDEX(DATOS,0,$O$2),$D721)),#N/A)</f>
        <v>#N/A</v>
      </c>
      <c r="AC721" s="62" t="e">
        <f>IFERROR(IF($B721=0,#N/A,AVERAGEIFS(INDEX(DATOS,0,$C721),INDEX(DATOS,0,$C721),"&lt;&gt;#N/D",INDEX(DATOS,0,$L$2),0,INDEX(DATOS,0,$M$2),1,INDEX(DATOS,0,$N$2),X721,INDEX(DATOS,0,$O$2),$D721)),#N/A)</f>
        <v>#N/A</v>
      </c>
      <c r="AD721" s="33"/>
      <c r="AE721" s="40" t="e">
        <f>IFERROR(IF(ISNA(Z721),#N/A,IF(I721=0,0,_xlfn.STDEV.P($Z721:Z721)/I721*100)),#N/A)</f>
        <v>#N/A</v>
      </c>
      <c r="AF721" s="40" t="e">
        <f>IFERROR(IF(ISNA(AA721),#N/A,IF(J721=0,0,_xlfn.STDEV.P($Z721:AA721)/J721*100)),#N/A)</f>
        <v>#N/A</v>
      </c>
      <c r="AG721" s="40" t="e">
        <f>IFERROR(IF(ISNA(AB721),#N/A,IF(K721=0,0,_xlfn.STDEV.P($Z721:AB721)/K721*100)),#N/A)</f>
        <v>#N/A</v>
      </c>
      <c r="AH721" s="40" t="e">
        <f>IFERROR(IF(ISNA(AC721),#N/A,IF(L721=0,0,_xlfn.STDEV.P($Z721:AC721)/L721*100)),#N/A)</f>
        <v>#N/A</v>
      </c>
      <c r="AI721" s="40"/>
    </row>
    <row r="722" spans="1:35" x14ac:dyDescent="0.35">
      <c r="A722">
        <f t="shared" si="819"/>
        <v>116</v>
      </c>
      <c r="B722" s="35">
        <f t="array" ref="B722">IF(B721=0,0,MIN(IF(INDEX(DATOS,0,$N$2)=$U722,IF(ISNUMBER(INDEX(DATOS,0,$C722)),IF(INDEX(DATOS,0,$L$2)=0,IF(INDEX(DATOS,0,$M$2)=1,IF(ISNA(MATCH(INDEX(DATOS,0,$O$2),IF($E$7:E721=E722,$D$7:D721),0)),INDEX(DATOS,0,$K$2))))))))</f>
        <v>0</v>
      </c>
      <c r="C722" s="32">
        <f t="shared" si="820"/>
        <v>20</v>
      </c>
      <c r="D722" s="34" t="str">
        <f>IF($B722=0,"--",INDEX(DATOS,$B722,O$2))</f>
        <v>--</v>
      </c>
      <c r="E722" s="64" t="s">
        <v>1</v>
      </c>
      <c r="F722" s="36" t="str">
        <f t="shared" si="850"/>
        <v>--</v>
      </c>
      <c r="G722" s="109" t="e">
        <f>VLOOKUP($D722,LOC_UNICOS,G$2,0)</f>
        <v>#N/A</v>
      </c>
      <c r="H722" s="109" t="e">
        <f>VLOOKUP($D722,LOC_UNICOS,H$2,0)</f>
        <v>#N/A</v>
      </c>
      <c r="I722" s="38">
        <f t="array" ref="I722">IF($B722=0,-999,IF(COUNTIFS($Z722:Z722,#N/A)&gt;0,-999,AVERAGE($Z722:Z722)))</f>
        <v>-999</v>
      </c>
      <c r="J722" s="38">
        <f t="array" ref="J722">IF($B722=0,-999,IF(COUNTIFS($Z722:AA722,#N/A)&gt;0,-999,AVERAGE($Z722:AA722)))</f>
        <v>-999</v>
      </c>
      <c r="K722" s="38">
        <f t="array" ref="K722">IF($B722=0,-999,IF(COUNTIFS($Z722:AB722,#N/A)&gt;0,-999,AVERAGE($Z722:AB722)))</f>
        <v>-999</v>
      </c>
      <c r="L722" s="38">
        <f t="array" ref="L722">IF($B722=0,-999,IF(COUNTIFS($Z722:AC722,#N/A)&gt;0,-999,AVERAGE($Z722:AC722)))</f>
        <v>-999</v>
      </c>
      <c r="M722" s="38">
        <f t="shared" si="858"/>
        <v>-999</v>
      </c>
      <c r="N722" s="38">
        <f t="shared" si="872"/>
        <v>-999</v>
      </c>
      <c r="O722" s="38">
        <f t="shared" si="873"/>
        <v>-999</v>
      </c>
      <c r="P722" s="38">
        <f t="shared" si="874"/>
        <v>-999</v>
      </c>
      <c r="Q722" s="37">
        <f t="shared" si="816"/>
        <v>0</v>
      </c>
      <c r="R722" s="37">
        <f t="shared" si="862"/>
        <v>0</v>
      </c>
      <c r="S722" s="37">
        <f t="shared" si="863"/>
        <v>0</v>
      </c>
      <c r="T722" s="37">
        <f t="shared" si="864"/>
        <v>0</v>
      </c>
      <c r="U722" s="37">
        <f t="shared" si="817"/>
        <v>2018</v>
      </c>
      <c r="V722" s="37">
        <f t="shared" ref="V722:X722" si="879">U722-1</f>
        <v>2017</v>
      </c>
      <c r="W722" s="37">
        <f t="shared" si="879"/>
        <v>2016</v>
      </c>
      <c r="X722" s="37">
        <f t="shared" si="879"/>
        <v>2015</v>
      </c>
      <c r="Y722" s="39"/>
      <c r="Z722" s="62" t="e">
        <f>IFERROR(IF($B722=0,#N/A,AVERAGEIFS(INDEX(DATOS,0,$C722),INDEX(DATOS,0,$C722),"&lt;&gt;#N/D",INDEX(DATOS,0,$L$2),0,INDEX(DATOS,0,$M$2),1,INDEX(DATOS,0,$N$2),U722,INDEX(DATOS,0,$O$2),$D722)),#N/A)</f>
        <v>#N/A</v>
      </c>
      <c r="AA722" s="62" t="e">
        <f>IFERROR(IF($B722=0,#N/A,AVERAGEIFS(INDEX(DATOS,0,$C722),INDEX(DATOS,0,$C722),"&lt;&gt;#N/D",INDEX(DATOS,0,$L$2),0,INDEX(DATOS,0,$M$2),1,INDEX(DATOS,0,$N$2),V722,INDEX(DATOS,0,$O$2),$D722)),#N/A)</f>
        <v>#N/A</v>
      </c>
      <c r="AB722" s="62" t="e">
        <f>IFERROR(IF($B722=0,#N/A,AVERAGEIFS(INDEX(DATOS,0,$C722),INDEX(DATOS,0,$C722),"&lt;&gt;#N/D",INDEX(DATOS,0,$L$2),0,INDEX(DATOS,0,$M$2),1,INDEX(DATOS,0,$N$2),W722,INDEX(DATOS,0,$O$2),$D722)),#N/A)</f>
        <v>#N/A</v>
      </c>
      <c r="AC722" s="62" t="e">
        <f>IFERROR(IF($B722=0,#N/A,AVERAGEIFS(INDEX(DATOS,0,$C722),INDEX(DATOS,0,$C722),"&lt;&gt;#N/D",INDEX(DATOS,0,$L$2),0,INDEX(DATOS,0,$M$2),1,INDEX(DATOS,0,$N$2),X722,INDEX(DATOS,0,$O$2),$D722)),#N/A)</f>
        <v>#N/A</v>
      </c>
      <c r="AD722" s="33"/>
      <c r="AE722" s="40" t="e">
        <f>IFERROR(IF(ISNA(Z722),#N/A,IF(I722=0,0,_xlfn.STDEV.P($Z722:Z722)/I722*100)),#N/A)</f>
        <v>#N/A</v>
      </c>
      <c r="AF722" s="40" t="e">
        <f>IFERROR(IF(ISNA(AA722),#N/A,IF(J722=0,0,_xlfn.STDEV.P($Z722:AA722)/J722*100)),#N/A)</f>
        <v>#N/A</v>
      </c>
      <c r="AG722" s="40" t="e">
        <f>IFERROR(IF(ISNA(AB722),#N/A,IF(K722=0,0,_xlfn.STDEV.P($Z722:AB722)/K722*100)),#N/A)</f>
        <v>#N/A</v>
      </c>
      <c r="AH722" s="40" t="e">
        <f>IFERROR(IF(ISNA(AC722),#N/A,IF(L722=0,0,_xlfn.STDEV.P($Z722:AC722)/L722*100)),#N/A)</f>
        <v>#N/A</v>
      </c>
      <c r="AI722" s="40"/>
    </row>
    <row r="723" spans="1:35" x14ac:dyDescent="0.35">
      <c r="A723">
        <f t="shared" si="819"/>
        <v>117</v>
      </c>
      <c r="B723" s="35">
        <f t="array" ref="B723">IF(B722=0,0,MIN(IF(INDEX(DATOS,0,$N$2)=$U723,IF(ISNUMBER(INDEX(DATOS,0,$C723)),IF(INDEX(DATOS,0,$L$2)=0,IF(INDEX(DATOS,0,$M$2)=1,IF(ISNA(MATCH(INDEX(DATOS,0,$O$2),IF($E$7:E722=E723,$D$7:D722),0)),INDEX(DATOS,0,$K$2))))))))</f>
        <v>0</v>
      </c>
      <c r="C723" s="32">
        <f t="shared" si="820"/>
        <v>20</v>
      </c>
      <c r="D723" s="34" t="str">
        <f>IF($B723=0,"--",INDEX(DATOS,$B723,O$2))</f>
        <v>--</v>
      </c>
      <c r="E723" s="64" t="s">
        <v>1</v>
      </c>
      <c r="F723" s="36" t="str">
        <f t="shared" si="850"/>
        <v>--</v>
      </c>
      <c r="G723" s="109" t="e">
        <f>VLOOKUP($D723,LOC_UNICOS,G$2,0)</f>
        <v>#N/A</v>
      </c>
      <c r="H723" s="109" t="e">
        <f>VLOOKUP($D723,LOC_UNICOS,H$2,0)</f>
        <v>#N/A</v>
      </c>
      <c r="I723" s="38">
        <f t="array" ref="I723">IF($B723=0,-999,IF(COUNTIFS($Z723:Z723,#N/A)&gt;0,-999,AVERAGE($Z723:Z723)))</f>
        <v>-999</v>
      </c>
      <c r="J723" s="38">
        <f t="array" ref="J723">IF($B723=0,-999,IF(COUNTIFS($Z723:AA723,#N/A)&gt;0,-999,AVERAGE($Z723:AA723)))</f>
        <v>-999</v>
      </c>
      <c r="K723" s="38">
        <f t="array" ref="K723">IF($B723=0,-999,IF(COUNTIFS($Z723:AB723,#N/A)&gt;0,-999,AVERAGE($Z723:AB723)))</f>
        <v>-999</v>
      </c>
      <c r="L723" s="38">
        <f t="array" ref="L723">IF($B723=0,-999,IF(COUNTIFS($Z723:AC723,#N/A)&gt;0,-999,AVERAGE($Z723:AC723)))</f>
        <v>-999</v>
      </c>
      <c r="M723" s="38">
        <f t="shared" si="858"/>
        <v>-999</v>
      </c>
      <c r="N723" s="38">
        <f t="shared" si="872"/>
        <v>-999</v>
      </c>
      <c r="O723" s="38">
        <f t="shared" si="873"/>
        <v>-999</v>
      </c>
      <c r="P723" s="38">
        <f t="shared" si="874"/>
        <v>-999</v>
      </c>
      <c r="Q723" s="37">
        <f t="shared" si="816"/>
        <v>0</v>
      </c>
      <c r="R723" s="37">
        <f t="shared" si="862"/>
        <v>0</v>
      </c>
      <c r="S723" s="37">
        <f t="shared" si="863"/>
        <v>0</v>
      </c>
      <c r="T723" s="37">
        <f t="shared" si="864"/>
        <v>0</v>
      </c>
      <c r="U723" s="37">
        <f t="shared" si="817"/>
        <v>2018</v>
      </c>
      <c r="V723" s="37">
        <f t="shared" ref="V723:X723" si="880">U723-1</f>
        <v>2017</v>
      </c>
      <c r="W723" s="37">
        <f t="shared" si="880"/>
        <v>2016</v>
      </c>
      <c r="X723" s="37">
        <f t="shared" si="880"/>
        <v>2015</v>
      </c>
      <c r="Y723" s="39"/>
      <c r="Z723" s="62" t="e">
        <f>IFERROR(IF($B723=0,#N/A,AVERAGEIFS(INDEX(DATOS,0,$C723),INDEX(DATOS,0,$C723),"&lt;&gt;#N/D",INDEX(DATOS,0,$L$2),0,INDEX(DATOS,0,$M$2),1,INDEX(DATOS,0,$N$2),U723,INDEX(DATOS,0,$O$2),$D723)),#N/A)</f>
        <v>#N/A</v>
      </c>
      <c r="AA723" s="62" t="e">
        <f>IFERROR(IF($B723=0,#N/A,AVERAGEIFS(INDEX(DATOS,0,$C723),INDEX(DATOS,0,$C723),"&lt;&gt;#N/D",INDEX(DATOS,0,$L$2),0,INDEX(DATOS,0,$M$2),1,INDEX(DATOS,0,$N$2),V723,INDEX(DATOS,0,$O$2),$D723)),#N/A)</f>
        <v>#N/A</v>
      </c>
      <c r="AB723" s="62" t="e">
        <f>IFERROR(IF($B723=0,#N/A,AVERAGEIFS(INDEX(DATOS,0,$C723),INDEX(DATOS,0,$C723),"&lt;&gt;#N/D",INDEX(DATOS,0,$L$2),0,INDEX(DATOS,0,$M$2),1,INDEX(DATOS,0,$N$2),W723,INDEX(DATOS,0,$O$2),$D723)),#N/A)</f>
        <v>#N/A</v>
      </c>
      <c r="AC723" s="62" t="e">
        <f>IFERROR(IF($B723=0,#N/A,AVERAGEIFS(INDEX(DATOS,0,$C723),INDEX(DATOS,0,$C723),"&lt;&gt;#N/D",INDEX(DATOS,0,$L$2),0,INDEX(DATOS,0,$M$2),1,INDEX(DATOS,0,$N$2),X723,INDEX(DATOS,0,$O$2),$D723)),#N/A)</f>
        <v>#N/A</v>
      </c>
      <c r="AD723" s="33"/>
      <c r="AE723" s="40" t="e">
        <f>IFERROR(IF(ISNA(Z723),#N/A,IF(I723=0,0,_xlfn.STDEV.P($Z723:Z723)/I723*100)),#N/A)</f>
        <v>#N/A</v>
      </c>
      <c r="AF723" s="40" t="e">
        <f>IFERROR(IF(ISNA(AA723),#N/A,IF(J723=0,0,_xlfn.STDEV.P($Z723:AA723)/J723*100)),#N/A)</f>
        <v>#N/A</v>
      </c>
      <c r="AG723" s="40" t="e">
        <f>IFERROR(IF(ISNA(AB723),#N/A,IF(K723=0,0,_xlfn.STDEV.P($Z723:AB723)/K723*100)),#N/A)</f>
        <v>#N/A</v>
      </c>
      <c r="AH723" s="40" t="e">
        <f>IFERROR(IF(ISNA(AC723),#N/A,IF(L723=0,0,_xlfn.STDEV.P($Z723:AC723)/L723*100)),#N/A)</f>
        <v>#N/A</v>
      </c>
      <c r="AI723" s="40"/>
    </row>
    <row r="724" spans="1:35" x14ac:dyDescent="0.35">
      <c r="A724">
        <f t="shared" si="819"/>
        <v>118</v>
      </c>
      <c r="B724" s="35">
        <f t="array" ref="B724">IF(B723=0,0,MIN(IF(INDEX(DATOS,0,$N$2)=$U724,IF(ISNUMBER(INDEX(DATOS,0,$C724)),IF(INDEX(DATOS,0,$L$2)=0,IF(INDEX(DATOS,0,$M$2)=1,IF(ISNA(MATCH(INDEX(DATOS,0,$O$2),IF($E$7:E723=E724,$D$7:D723),0)),INDEX(DATOS,0,$K$2))))))))</f>
        <v>0</v>
      </c>
      <c r="C724" s="32">
        <f t="shared" si="820"/>
        <v>20</v>
      </c>
      <c r="D724" s="34" t="str">
        <f>IF($B724=0,"--",INDEX(DATOS,$B724,O$2))</f>
        <v>--</v>
      </c>
      <c r="E724" s="64" t="s">
        <v>1</v>
      </c>
      <c r="F724" s="36" t="str">
        <f t="shared" si="850"/>
        <v>--</v>
      </c>
      <c r="G724" s="109" t="e">
        <f>VLOOKUP($D724,LOC_UNICOS,G$2,0)</f>
        <v>#N/A</v>
      </c>
      <c r="H724" s="109" t="e">
        <f>VLOOKUP($D724,LOC_UNICOS,H$2,0)</f>
        <v>#N/A</v>
      </c>
      <c r="I724" s="38">
        <f t="array" ref="I724">IF($B724=0,-999,IF(COUNTIFS($Z724:Z724,#N/A)&gt;0,-999,AVERAGE($Z724:Z724)))</f>
        <v>-999</v>
      </c>
      <c r="J724" s="38">
        <f t="array" ref="J724">IF($B724=0,-999,IF(COUNTIFS($Z724:AA724,#N/A)&gt;0,-999,AVERAGE($Z724:AA724)))</f>
        <v>-999</v>
      </c>
      <c r="K724" s="38">
        <f t="array" ref="K724">IF($B724=0,-999,IF(COUNTIFS($Z724:AB724,#N/A)&gt;0,-999,AVERAGE($Z724:AB724)))</f>
        <v>-999</v>
      </c>
      <c r="L724" s="38">
        <f t="array" ref="L724">IF($B724=0,-999,IF(COUNTIFS($Z724:AC724,#N/A)&gt;0,-999,AVERAGE($Z724:AC724)))</f>
        <v>-999</v>
      </c>
      <c r="M724" s="38">
        <f t="shared" si="858"/>
        <v>-999</v>
      </c>
      <c r="N724" s="38">
        <f t="shared" si="872"/>
        <v>-999</v>
      </c>
      <c r="O724" s="38">
        <f t="shared" si="873"/>
        <v>-999</v>
      </c>
      <c r="P724" s="38">
        <f t="shared" si="874"/>
        <v>-999</v>
      </c>
      <c r="Q724" s="37">
        <f t="shared" si="816"/>
        <v>0</v>
      </c>
      <c r="R724" s="37">
        <f t="shared" si="862"/>
        <v>0</v>
      </c>
      <c r="S724" s="37">
        <f t="shared" si="863"/>
        <v>0</v>
      </c>
      <c r="T724" s="37">
        <f t="shared" si="864"/>
        <v>0</v>
      </c>
      <c r="U724" s="37">
        <f t="shared" si="817"/>
        <v>2018</v>
      </c>
      <c r="V724" s="37">
        <f t="shared" ref="V724:X724" si="881">U724-1</f>
        <v>2017</v>
      </c>
      <c r="W724" s="37">
        <f t="shared" si="881"/>
        <v>2016</v>
      </c>
      <c r="X724" s="37">
        <f t="shared" si="881"/>
        <v>2015</v>
      </c>
      <c r="Y724" s="39"/>
      <c r="Z724" s="62" t="e">
        <f>IFERROR(IF($B724=0,#N/A,AVERAGEIFS(INDEX(DATOS,0,$C724),INDEX(DATOS,0,$C724),"&lt;&gt;#N/D",INDEX(DATOS,0,$L$2),0,INDEX(DATOS,0,$M$2),1,INDEX(DATOS,0,$N$2),U724,INDEX(DATOS,0,$O$2),$D724)),#N/A)</f>
        <v>#N/A</v>
      </c>
      <c r="AA724" s="62" t="e">
        <f>IFERROR(IF($B724=0,#N/A,AVERAGEIFS(INDEX(DATOS,0,$C724),INDEX(DATOS,0,$C724),"&lt;&gt;#N/D",INDEX(DATOS,0,$L$2),0,INDEX(DATOS,0,$M$2),1,INDEX(DATOS,0,$N$2),V724,INDEX(DATOS,0,$O$2),$D724)),#N/A)</f>
        <v>#N/A</v>
      </c>
      <c r="AB724" s="62" t="e">
        <f>IFERROR(IF($B724=0,#N/A,AVERAGEIFS(INDEX(DATOS,0,$C724),INDEX(DATOS,0,$C724),"&lt;&gt;#N/D",INDEX(DATOS,0,$L$2),0,INDEX(DATOS,0,$M$2),1,INDEX(DATOS,0,$N$2),W724,INDEX(DATOS,0,$O$2),$D724)),#N/A)</f>
        <v>#N/A</v>
      </c>
      <c r="AC724" s="62" t="e">
        <f>IFERROR(IF($B724=0,#N/A,AVERAGEIFS(INDEX(DATOS,0,$C724),INDEX(DATOS,0,$C724),"&lt;&gt;#N/D",INDEX(DATOS,0,$L$2),0,INDEX(DATOS,0,$M$2),1,INDEX(DATOS,0,$N$2),X724,INDEX(DATOS,0,$O$2),$D724)),#N/A)</f>
        <v>#N/A</v>
      </c>
      <c r="AD724" s="33"/>
      <c r="AE724" s="40" t="e">
        <f>IFERROR(IF(ISNA(Z724),#N/A,IF(I724=0,0,_xlfn.STDEV.P($Z724:Z724)/I724*100)),#N/A)</f>
        <v>#N/A</v>
      </c>
      <c r="AF724" s="40" t="e">
        <f>IFERROR(IF(ISNA(AA724),#N/A,IF(J724=0,0,_xlfn.STDEV.P($Z724:AA724)/J724*100)),#N/A)</f>
        <v>#N/A</v>
      </c>
      <c r="AG724" s="40" t="e">
        <f>IFERROR(IF(ISNA(AB724),#N/A,IF(K724=0,0,_xlfn.STDEV.P($Z724:AB724)/K724*100)),#N/A)</f>
        <v>#N/A</v>
      </c>
      <c r="AH724" s="40" t="e">
        <f>IFERROR(IF(ISNA(AC724),#N/A,IF(L724=0,0,_xlfn.STDEV.P($Z724:AC724)/L724*100)),#N/A)</f>
        <v>#N/A</v>
      </c>
      <c r="AI724" s="40"/>
    </row>
    <row r="725" spans="1:35" x14ac:dyDescent="0.35">
      <c r="A725">
        <f t="shared" si="819"/>
        <v>119</v>
      </c>
      <c r="B725" s="35">
        <f t="array" ref="B725">IF(B724=0,0,MIN(IF(INDEX(DATOS,0,$N$2)=$U725,IF(ISNUMBER(INDEX(DATOS,0,$C725)),IF(INDEX(DATOS,0,$L$2)=0,IF(INDEX(DATOS,0,$M$2)=1,IF(ISNA(MATCH(INDEX(DATOS,0,$O$2),IF($E$7:E724=E725,$D$7:D724),0)),INDEX(DATOS,0,$K$2))))))))</f>
        <v>0</v>
      </c>
      <c r="C725" s="32">
        <f t="shared" si="820"/>
        <v>20</v>
      </c>
      <c r="D725" s="34" t="str">
        <f>IF($B725=0,"--",INDEX(DATOS,$B725,O$2))</f>
        <v>--</v>
      </c>
      <c r="E725" s="64" t="s">
        <v>1</v>
      </c>
      <c r="F725" s="36" t="str">
        <f t="shared" si="850"/>
        <v>--</v>
      </c>
      <c r="G725" s="109" t="e">
        <f>VLOOKUP($D725,LOC_UNICOS,G$2,0)</f>
        <v>#N/A</v>
      </c>
      <c r="H725" s="109" t="e">
        <f>VLOOKUP($D725,LOC_UNICOS,H$2,0)</f>
        <v>#N/A</v>
      </c>
      <c r="I725" s="38">
        <f t="array" ref="I725">IF($B725=0,-999,IF(COUNTIFS($Z725:Z725,#N/A)&gt;0,-999,AVERAGE($Z725:Z725)))</f>
        <v>-999</v>
      </c>
      <c r="J725" s="38">
        <f t="array" ref="J725">IF($B725=0,-999,IF(COUNTIFS($Z725:AA725,#N/A)&gt;0,-999,AVERAGE($Z725:AA725)))</f>
        <v>-999</v>
      </c>
      <c r="K725" s="38">
        <f t="array" ref="K725">IF($B725=0,-999,IF(COUNTIFS($Z725:AB725,#N/A)&gt;0,-999,AVERAGE($Z725:AB725)))</f>
        <v>-999</v>
      </c>
      <c r="L725" s="38">
        <f t="array" ref="L725">IF($B725=0,-999,IF(COUNTIFS($Z725:AC725,#N/A)&gt;0,-999,AVERAGE($Z725:AC725)))</f>
        <v>-999</v>
      </c>
      <c r="M725" s="38">
        <f t="shared" si="858"/>
        <v>-999</v>
      </c>
      <c r="N725" s="38">
        <f t="shared" si="872"/>
        <v>-999</v>
      </c>
      <c r="O725" s="38">
        <f t="shared" si="873"/>
        <v>-999</v>
      </c>
      <c r="P725" s="38">
        <f t="shared" si="874"/>
        <v>-999</v>
      </c>
      <c r="Q725" s="37">
        <f t="shared" si="816"/>
        <v>0</v>
      </c>
      <c r="R725" s="37">
        <f t="shared" si="862"/>
        <v>0</v>
      </c>
      <c r="S725" s="37">
        <f t="shared" si="863"/>
        <v>0</v>
      </c>
      <c r="T725" s="37">
        <f t="shared" si="864"/>
        <v>0</v>
      </c>
      <c r="U725" s="37">
        <f t="shared" si="817"/>
        <v>2018</v>
      </c>
      <c r="V725" s="37">
        <f t="shared" ref="V725:X725" si="882">U725-1</f>
        <v>2017</v>
      </c>
      <c r="W725" s="37">
        <f t="shared" si="882"/>
        <v>2016</v>
      </c>
      <c r="X725" s="37">
        <f t="shared" si="882"/>
        <v>2015</v>
      </c>
      <c r="Y725" s="39"/>
      <c r="Z725" s="62" t="e">
        <f>IFERROR(IF($B725=0,#N/A,AVERAGEIFS(INDEX(DATOS,0,$C725),INDEX(DATOS,0,$C725),"&lt;&gt;#N/D",INDEX(DATOS,0,$L$2),0,INDEX(DATOS,0,$M$2),1,INDEX(DATOS,0,$N$2),U725,INDEX(DATOS,0,$O$2),$D725)),#N/A)</f>
        <v>#N/A</v>
      </c>
      <c r="AA725" s="62" t="e">
        <f>IFERROR(IF($B725=0,#N/A,AVERAGEIFS(INDEX(DATOS,0,$C725),INDEX(DATOS,0,$C725),"&lt;&gt;#N/D",INDEX(DATOS,0,$L$2),0,INDEX(DATOS,0,$M$2),1,INDEX(DATOS,0,$N$2),V725,INDEX(DATOS,0,$O$2),$D725)),#N/A)</f>
        <v>#N/A</v>
      </c>
      <c r="AB725" s="62" t="e">
        <f>IFERROR(IF($B725=0,#N/A,AVERAGEIFS(INDEX(DATOS,0,$C725),INDEX(DATOS,0,$C725),"&lt;&gt;#N/D",INDEX(DATOS,0,$L$2),0,INDEX(DATOS,0,$M$2),1,INDEX(DATOS,0,$N$2),W725,INDEX(DATOS,0,$O$2),$D725)),#N/A)</f>
        <v>#N/A</v>
      </c>
      <c r="AC725" s="62" t="e">
        <f>IFERROR(IF($B725=0,#N/A,AVERAGEIFS(INDEX(DATOS,0,$C725),INDEX(DATOS,0,$C725),"&lt;&gt;#N/D",INDEX(DATOS,0,$L$2),0,INDEX(DATOS,0,$M$2),1,INDEX(DATOS,0,$N$2),X725,INDEX(DATOS,0,$O$2),$D725)),#N/A)</f>
        <v>#N/A</v>
      </c>
      <c r="AD725" s="33"/>
      <c r="AE725" s="40" t="e">
        <f>IFERROR(IF(ISNA(Z725),#N/A,IF(I725=0,0,_xlfn.STDEV.P($Z725:Z725)/I725*100)),#N/A)</f>
        <v>#N/A</v>
      </c>
      <c r="AF725" s="40" t="e">
        <f>IFERROR(IF(ISNA(AA725),#N/A,IF(J725=0,0,_xlfn.STDEV.P($Z725:AA725)/J725*100)),#N/A)</f>
        <v>#N/A</v>
      </c>
      <c r="AG725" s="40" t="e">
        <f>IFERROR(IF(ISNA(AB725),#N/A,IF(K725=0,0,_xlfn.STDEV.P($Z725:AB725)/K725*100)),#N/A)</f>
        <v>#N/A</v>
      </c>
      <c r="AH725" s="40" t="e">
        <f>IFERROR(IF(ISNA(AC725),#N/A,IF(L725=0,0,_xlfn.STDEV.P($Z725:AC725)/L725*100)),#N/A)</f>
        <v>#N/A</v>
      </c>
      <c r="AI725" s="40"/>
    </row>
    <row r="726" spans="1:35" x14ac:dyDescent="0.35">
      <c r="A726">
        <f t="shared" si="819"/>
        <v>120</v>
      </c>
      <c r="B726" s="35">
        <f t="array" ref="B726">IF(B725=0,0,MIN(IF(INDEX(DATOS,0,$N$2)=$U726,IF(ISNUMBER(INDEX(DATOS,0,$C726)),IF(INDEX(DATOS,0,$L$2)=0,IF(INDEX(DATOS,0,$M$2)=1,IF(ISNA(MATCH(INDEX(DATOS,0,$O$2),IF($E$7:E725=E726,$D$7:D725),0)),INDEX(DATOS,0,$K$2))))))))</f>
        <v>0</v>
      </c>
      <c r="C726" s="32">
        <f t="shared" si="820"/>
        <v>20</v>
      </c>
      <c r="D726" s="34" t="str">
        <f>IF($B726=0,"--",INDEX(DATOS,$B726,O$2))</f>
        <v>--</v>
      </c>
      <c r="E726" s="64" t="s">
        <v>1</v>
      </c>
      <c r="F726" s="36" t="str">
        <f t="shared" si="850"/>
        <v>--</v>
      </c>
      <c r="G726" s="109" t="e">
        <f>VLOOKUP($D726,LOC_UNICOS,G$2,0)</f>
        <v>#N/A</v>
      </c>
      <c r="H726" s="109" t="e">
        <f>VLOOKUP($D726,LOC_UNICOS,H$2,0)</f>
        <v>#N/A</v>
      </c>
      <c r="I726" s="38">
        <f t="array" ref="I726">IF($B726=0,-999,IF(COUNTIFS($Z726:Z726,#N/A)&gt;0,-999,AVERAGE($Z726:Z726)))</f>
        <v>-999</v>
      </c>
      <c r="J726" s="38">
        <f t="array" ref="J726">IF($B726=0,-999,IF(COUNTIFS($Z726:AA726,#N/A)&gt;0,-999,AVERAGE($Z726:AA726)))</f>
        <v>-999</v>
      </c>
      <c r="K726" s="38">
        <f t="array" ref="K726">IF($B726=0,-999,IF(COUNTIFS($Z726:AB726,#N/A)&gt;0,-999,AVERAGE($Z726:AB726)))</f>
        <v>-999</v>
      </c>
      <c r="L726" s="38">
        <f t="array" ref="L726">IF($B726=0,-999,IF(COUNTIFS($Z726:AC726,#N/A)&gt;0,-999,AVERAGE($Z726:AC726)))</f>
        <v>-999</v>
      </c>
      <c r="M726" s="38">
        <f t="shared" si="858"/>
        <v>-999</v>
      </c>
      <c r="N726" s="38">
        <f t="shared" si="872"/>
        <v>-999</v>
      </c>
      <c r="O726" s="38">
        <f t="shared" si="873"/>
        <v>-999</v>
      </c>
      <c r="P726" s="38">
        <f t="shared" si="874"/>
        <v>-999</v>
      </c>
      <c r="Q726" s="37">
        <f t="shared" si="816"/>
        <v>0</v>
      </c>
      <c r="R726" s="37">
        <f t="shared" si="862"/>
        <v>0</v>
      </c>
      <c r="S726" s="37">
        <f t="shared" si="863"/>
        <v>0</v>
      </c>
      <c r="T726" s="37">
        <f t="shared" si="864"/>
        <v>0</v>
      </c>
      <c r="U726" s="37">
        <f t="shared" si="817"/>
        <v>2018</v>
      </c>
      <c r="V726" s="37">
        <f t="shared" ref="V726:X726" si="883">U726-1</f>
        <v>2017</v>
      </c>
      <c r="W726" s="37">
        <f t="shared" si="883"/>
        <v>2016</v>
      </c>
      <c r="X726" s="37">
        <f t="shared" si="883"/>
        <v>2015</v>
      </c>
      <c r="Y726" s="39"/>
      <c r="Z726" s="62" t="e">
        <f>IFERROR(IF($B726=0,#N/A,AVERAGEIFS(INDEX(DATOS,0,$C726),INDEX(DATOS,0,$C726),"&lt;&gt;#N/D",INDEX(DATOS,0,$L$2),0,INDEX(DATOS,0,$M$2),1,INDEX(DATOS,0,$N$2),U726,INDEX(DATOS,0,$O$2),$D726)),#N/A)</f>
        <v>#N/A</v>
      </c>
      <c r="AA726" s="62" t="e">
        <f>IFERROR(IF($B726=0,#N/A,AVERAGEIFS(INDEX(DATOS,0,$C726),INDEX(DATOS,0,$C726),"&lt;&gt;#N/D",INDEX(DATOS,0,$L$2),0,INDEX(DATOS,0,$M$2),1,INDEX(DATOS,0,$N$2),V726,INDEX(DATOS,0,$O$2),$D726)),#N/A)</f>
        <v>#N/A</v>
      </c>
      <c r="AB726" s="62" t="e">
        <f>IFERROR(IF($B726=0,#N/A,AVERAGEIFS(INDEX(DATOS,0,$C726),INDEX(DATOS,0,$C726),"&lt;&gt;#N/D",INDEX(DATOS,0,$L$2),0,INDEX(DATOS,0,$M$2),1,INDEX(DATOS,0,$N$2),W726,INDEX(DATOS,0,$O$2),$D726)),#N/A)</f>
        <v>#N/A</v>
      </c>
      <c r="AC726" s="62" t="e">
        <f>IFERROR(IF($B726=0,#N/A,AVERAGEIFS(INDEX(DATOS,0,$C726),INDEX(DATOS,0,$C726),"&lt;&gt;#N/D",INDEX(DATOS,0,$L$2),0,INDEX(DATOS,0,$M$2),1,INDEX(DATOS,0,$N$2),X726,INDEX(DATOS,0,$O$2),$D726)),#N/A)</f>
        <v>#N/A</v>
      </c>
      <c r="AD726" s="33"/>
      <c r="AE726" s="40" t="e">
        <f>IFERROR(IF(ISNA(Z726),#N/A,IF(I726=0,0,_xlfn.STDEV.P($Z726:Z726)/I726*100)),#N/A)</f>
        <v>#N/A</v>
      </c>
      <c r="AF726" s="40" t="e">
        <f>IFERROR(IF(ISNA(AA726),#N/A,IF(J726=0,0,_xlfn.STDEV.P($Z726:AA726)/J726*100)),#N/A)</f>
        <v>#N/A</v>
      </c>
      <c r="AG726" s="40" t="e">
        <f>IFERROR(IF(ISNA(AB726),#N/A,IF(K726=0,0,_xlfn.STDEV.P($Z726:AB726)/K726*100)),#N/A)</f>
        <v>#N/A</v>
      </c>
      <c r="AH726" s="40" t="e">
        <f>IFERROR(IF(ISNA(AC726),#N/A,IF(L726=0,0,_xlfn.STDEV.P($Z726:AC726)/L726*100)),#N/A)</f>
        <v>#N/A</v>
      </c>
      <c r="AI726" s="40"/>
    </row>
    <row r="727" spans="1:35" x14ac:dyDescent="0.35">
      <c r="A727">
        <f t="shared" si="819"/>
        <v>121</v>
      </c>
      <c r="B727" s="35">
        <f t="array" ref="B727">IF(B726=0,0,MIN(IF(INDEX(DATOS,0,$N$2)=$U727,IF(ISNUMBER(INDEX(DATOS,0,$C727)),IF(INDEX(DATOS,0,$L$2)=0,IF(INDEX(DATOS,0,$M$2)=1,IF(ISNA(MATCH(INDEX(DATOS,0,$O$2),IF($E$7:E726=E727,$D$7:D726),0)),INDEX(DATOS,0,$K$2))))))))</f>
        <v>0</v>
      </c>
      <c r="C727" s="32">
        <f t="shared" si="820"/>
        <v>20</v>
      </c>
      <c r="D727" s="34" t="str">
        <f>IF($B727=0,"--",INDEX(DATOS,$B727,O$2))</f>
        <v>--</v>
      </c>
      <c r="E727" s="64" t="s">
        <v>1</v>
      </c>
      <c r="F727" s="36" t="str">
        <f t="shared" si="850"/>
        <v>--</v>
      </c>
      <c r="G727" s="109" t="e">
        <f>VLOOKUP($D727,LOC_UNICOS,G$2,0)</f>
        <v>#N/A</v>
      </c>
      <c r="H727" s="109" t="e">
        <f>VLOOKUP($D727,LOC_UNICOS,H$2,0)</f>
        <v>#N/A</v>
      </c>
      <c r="I727" s="38">
        <f t="array" ref="I727">IF($B727=0,-999,IF(COUNTIFS($Z727:Z727,#N/A)&gt;0,-999,AVERAGE($Z727:Z727)))</f>
        <v>-999</v>
      </c>
      <c r="J727" s="38">
        <f t="array" ref="J727">IF($B727=0,-999,IF(COUNTIFS($Z727:AA727,#N/A)&gt;0,-999,AVERAGE($Z727:AA727)))</f>
        <v>-999</v>
      </c>
      <c r="K727" s="38">
        <f t="array" ref="K727">IF($B727=0,-999,IF(COUNTIFS($Z727:AB727,#N/A)&gt;0,-999,AVERAGE($Z727:AB727)))</f>
        <v>-999</v>
      </c>
      <c r="L727" s="38">
        <f t="array" ref="L727">IF($B727=0,-999,IF(COUNTIFS($Z727:AC727,#N/A)&gt;0,-999,AVERAGE($Z727:AC727)))</f>
        <v>-999</v>
      </c>
      <c r="M727" s="38">
        <f t="shared" si="858"/>
        <v>-999</v>
      </c>
      <c r="N727" s="38">
        <f t="shared" si="872"/>
        <v>-999</v>
      </c>
      <c r="O727" s="38">
        <f t="shared" si="873"/>
        <v>-999</v>
      </c>
      <c r="P727" s="38">
        <f t="shared" si="874"/>
        <v>-999</v>
      </c>
      <c r="Q727" s="37">
        <f t="shared" si="816"/>
        <v>0</v>
      </c>
      <c r="R727" s="37">
        <f t="shared" si="862"/>
        <v>0</v>
      </c>
      <c r="S727" s="37">
        <f t="shared" si="863"/>
        <v>0</v>
      </c>
      <c r="T727" s="37">
        <f t="shared" si="864"/>
        <v>0</v>
      </c>
      <c r="U727" s="37">
        <f t="shared" si="817"/>
        <v>2018</v>
      </c>
      <c r="V727" s="37">
        <f t="shared" ref="V727:X727" si="884">U727-1</f>
        <v>2017</v>
      </c>
      <c r="W727" s="37">
        <f t="shared" si="884"/>
        <v>2016</v>
      </c>
      <c r="X727" s="37">
        <f t="shared" si="884"/>
        <v>2015</v>
      </c>
      <c r="Y727" s="39"/>
      <c r="Z727" s="62" t="e">
        <f>IFERROR(IF($B727=0,#N/A,AVERAGEIFS(INDEX(DATOS,0,$C727),INDEX(DATOS,0,$C727),"&lt;&gt;#N/D",INDEX(DATOS,0,$L$2),0,INDEX(DATOS,0,$M$2),1,INDEX(DATOS,0,$N$2),U727,INDEX(DATOS,0,$O$2),$D727)),#N/A)</f>
        <v>#N/A</v>
      </c>
      <c r="AA727" s="62" t="e">
        <f>IFERROR(IF($B727=0,#N/A,AVERAGEIFS(INDEX(DATOS,0,$C727),INDEX(DATOS,0,$C727),"&lt;&gt;#N/D",INDEX(DATOS,0,$L$2),0,INDEX(DATOS,0,$M$2),1,INDEX(DATOS,0,$N$2),V727,INDEX(DATOS,0,$O$2),$D727)),#N/A)</f>
        <v>#N/A</v>
      </c>
      <c r="AB727" s="62" t="e">
        <f>IFERROR(IF($B727=0,#N/A,AVERAGEIFS(INDEX(DATOS,0,$C727),INDEX(DATOS,0,$C727),"&lt;&gt;#N/D",INDEX(DATOS,0,$L$2),0,INDEX(DATOS,0,$M$2),1,INDEX(DATOS,0,$N$2),W727,INDEX(DATOS,0,$O$2),$D727)),#N/A)</f>
        <v>#N/A</v>
      </c>
      <c r="AC727" s="62" t="e">
        <f>IFERROR(IF($B727=0,#N/A,AVERAGEIFS(INDEX(DATOS,0,$C727),INDEX(DATOS,0,$C727),"&lt;&gt;#N/D",INDEX(DATOS,0,$L$2),0,INDEX(DATOS,0,$M$2),1,INDEX(DATOS,0,$N$2),X727,INDEX(DATOS,0,$O$2),$D727)),#N/A)</f>
        <v>#N/A</v>
      </c>
      <c r="AD727" s="33"/>
      <c r="AE727" s="40" t="e">
        <f>IFERROR(IF(ISNA(Z727),#N/A,IF(I727=0,0,_xlfn.STDEV.P($Z727:Z727)/I727*100)),#N/A)</f>
        <v>#N/A</v>
      </c>
      <c r="AF727" s="40" t="e">
        <f>IFERROR(IF(ISNA(AA727),#N/A,IF(J727=0,0,_xlfn.STDEV.P($Z727:AA727)/J727*100)),#N/A)</f>
        <v>#N/A</v>
      </c>
      <c r="AG727" s="40" t="e">
        <f>IFERROR(IF(ISNA(AB727),#N/A,IF(K727=0,0,_xlfn.STDEV.P($Z727:AB727)/K727*100)),#N/A)</f>
        <v>#N/A</v>
      </c>
      <c r="AH727" s="40" t="e">
        <f>IFERROR(IF(ISNA(AC727),#N/A,IF(L727=0,0,_xlfn.STDEV.P($Z727:AC727)/L727*100)),#N/A)</f>
        <v>#N/A</v>
      </c>
      <c r="AI727" s="40"/>
    </row>
    <row r="728" spans="1:35" x14ac:dyDescent="0.35">
      <c r="A728">
        <f t="shared" si="819"/>
        <v>122</v>
      </c>
      <c r="B728" s="35">
        <f t="array" ref="B728">IF(B727=0,0,MIN(IF(INDEX(DATOS,0,$N$2)=$U728,IF(ISNUMBER(INDEX(DATOS,0,$C728)),IF(INDEX(DATOS,0,$L$2)=0,IF(INDEX(DATOS,0,$M$2)=1,IF(ISNA(MATCH(INDEX(DATOS,0,$O$2),IF($E$7:E727=E728,$D$7:D727),0)),INDEX(DATOS,0,$K$2))))))))</f>
        <v>0</v>
      </c>
      <c r="C728" s="32">
        <f t="shared" si="820"/>
        <v>20</v>
      </c>
      <c r="D728" s="34" t="str">
        <f>IF($B728=0,"--",INDEX(DATOS,$B728,O$2))</f>
        <v>--</v>
      </c>
      <c r="E728" s="64" t="s">
        <v>1</v>
      </c>
      <c r="F728" s="36" t="str">
        <f t="shared" si="850"/>
        <v>--</v>
      </c>
      <c r="G728" s="109" t="e">
        <f>VLOOKUP($D728,LOC_UNICOS,G$2,0)</f>
        <v>#N/A</v>
      </c>
      <c r="H728" s="109" t="e">
        <f>VLOOKUP($D728,LOC_UNICOS,H$2,0)</f>
        <v>#N/A</v>
      </c>
      <c r="I728" s="38">
        <f t="array" ref="I728">IF($B728=0,-999,IF(COUNTIFS($Z728:Z728,#N/A)&gt;0,-999,AVERAGE($Z728:Z728)))</f>
        <v>-999</v>
      </c>
      <c r="J728" s="38">
        <f t="array" ref="J728">IF($B728=0,-999,IF(COUNTIFS($Z728:AA728,#N/A)&gt;0,-999,AVERAGE($Z728:AA728)))</f>
        <v>-999</v>
      </c>
      <c r="K728" s="38">
        <f t="array" ref="K728">IF($B728=0,-999,IF(COUNTIFS($Z728:AB728,#N/A)&gt;0,-999,AVERAGE($Z728:AB728)))</f>
        <v>-999</v>
      </c>
      <c r="L728" s="38">
        <f t="array" ref="L728">IF($B728=0,-999,IF(COUNTIFS($Z728:AC728,#N/A)&gt;0,-999,AVERAGE($Z728:AC728)))</f>
        <v>-999</v>
      </c>
      <c r="M728" s="38">
        <f t="shared" si="858"/>
        <v>-999</v>
      </c>
      <c r="N728" s="38">
        <f t="shared" si="872"/>
        <v>-999</v>
      </c>
      <c r="O728" s="38">
        <f t="shared" si="873"/>
        <v>-999</v>
      </c>
      <c r="P728" s="38">
        <f t="shared" si="874"/>
        <v>-999</v>
      </c>
      <c r="Q728" s="37">
        <f t="shared" si="816"/>
        <v>0</v>
      </c>
      <c r="R728" s="37">
        <f t="shared" si="862"/>
        <v>0</v>
      </c>
      <c r="S728" s="37">
        <f t="shared" si="863"/>
        <v>0</v>
      </c>
      <c r="T728" s="37">
        <f t="shared" si="864"/>
        <v>0</v>
      </c>
      <c r="U728" s="37">
        <f t="shared" si="817"/>
        <v>2018</v>
      </c>
      <c r="V728" s="37">
        <f t="shared" ref="V728:X728" si="885">U728-1</f>
        <v>2017</v>
      </c>
      <c r="W728" s="37">
        <f t="shared" si="885"/>
        <v>2016</v>
      </c>
      <c r="X728" s="37">
        <f t="shared" si="885"/>
        <v>2015</v>
      </c>
      <c r="Y728" s="39"/>
      <c r="Z728" s="62" t="e">
        <f>IFERROR(IF($B728=0,#N/A,AVERAGEIFS(INDEX(DATOS,0,$C728),INDEX(DATOS,0,$C728),"&lt;&gt;#N/D",INDEX(DATOS,0,$L$2),0,INDEX(DATOS,0,$M$2),1,INDEX(DATOS,0,$N$2),U728,INDEX(DATOS,0,$O$2),$D728)),#N/A)</f>
        <v>#N/A</v>
      </c>
      <c r="AA728" s="62" t="e">
        <f>IFERROR(IF($B728=0,#N/A,AVERAGEIFS(INDEX(DATOS,0,$C728),INDEX(DATOS,0,$C728),"&lt;&gt;#N/D",INDEX(DATOS,0,$L$2),0,INDEX(DATOS,0,$M$2),1,INDEX(DATOS,0,$N$2),V728,INDEX(DATOS,0,$O$2),$D728)),#N/A)</f>
        <v>#N/A</v>
      </c>
      <c r="AB728" s="62" t="e">
        <f>IFERROR(IF($B728=0,#N/A,AVERAGEIFS(INDEX(DATOS,0,$C728),INDEX(DATOS,0,$C728),"&lt;&gt;#N/D",INDEX(DATOS,0,$L$2),0,INDEX(DATOS,0,$M$2),1,INDEX(DATOS,0,$N$2),W728,INDEX(DATOS,0,$O$2),$D728)),#N/A)</f>
        <v>#N/A</v>
      </c>
      <c r="AC728" s="62" t="e">
        <f>IFERROR(IF($B728=0,#N/A,AVERAGEIFS(INDEX(DATOS,0,$C728),INDEX(DATOS,0,$C728),"&lt;&gt;#N/D",INDEX(DATOS,0,$L$2),0,INDEX(DATOS,0,$M$2),1,INDEX(DATOS,0,$N$2),X728,INDEX(DATOS,0,$O$2),$D728)),#N/A)</f>
        <v>#N/A</v>
      </c>
      <c r="AD728" s="33"/>
      <c r="AE728" s="40" t="e">
        <f>IFERROR(IF(ISNA(Z728),#N/A,IF(I728=0,0,_xlfn.STDEV.P($Z728:Z728)/I728*100)),#N/A)</f>
        <v>#N/A</v>
      </c>
      <c r="AF728" s="40" t="e">
        <f>IFERROR(IF(ISNA(AA728),#N/A,IF(J728=0,0,_xlfn.STDEV.P($Z728:AA728)/J728*100)),#N/A)</f>
        <v>#N/A</v>
      </c>
      <c r="AG728" s="40" t="e">
        <f>IFERROR(IF(ISNA(AB728),#N/A,IF(K728=0,0,_xlfn.STDEV.P($Z728:AB728)/K728*100)),#N/A)</f>
        <v>#N/A</v>
      </c>
      <c r="AH728" s="40" t="e">
        <f>IFERROR(IF(ISNA(AC728),#N/A,IF(L728=0,0,_xlfn.STDEV.P($Z728:AC728)/L728*100)),#N/A)</f>
        <v>#N/A</v>
      </c>
      <c r="AI728" s="40"/>
    </row>
    <row r="729" spans="1:35" x14ac:dyDescent="0.35">
      <c r="A729">
        <f t="shared" si="819"/>
        <v>123</v>
      </c>
      <c r="B729" s="35">
        <f t="array" ref="B729">IF(B728=0,0,MIN(IF(INDEX(DATOS,0,$N$2)=$U729,IF(ISNUMBER(INDEX(DATOS,0,$C729)),IF(INDEX(DATOS,0,$L$2)=0,IF(INDEX(DATOS,0,$M$2)=1,IF(ISNA(MATCH(INDEX(DATOS,0,$O$2),IF($E$7:E728=E729,$D$7:D728),0)),INDEX(DATOS,0,$K$2))))))))</f>
        <v>0</v>
      </c>
      <c r="C729" s="32">
        <f t="shared" si="820"/>
        <v>20</v>
      </c>
      <c r="D729" s="34" t="str">
        <f>IF($B729=0,"--",INDEX(DATOS,$B729,O$2))</f>
        <v>--</v>
      </c>
      <c r="E729" s="64" t="s">
        <v>1</v>
      </c>
      <c r="F729" s="36" t="str">
        <f t="shared" si="850"/>
        <v>--</v>
      </c>
      <c r="G729" s="109" t="e">
        <f>VLOOKUP($D729,LOC_UNICOS,G$2,0)</f>
        <v>#N/A</v>
      </c>
      <c r="H729" s="109" t="e">
        <f>VLOOKUP($D729,LOC_UNICOS,H$2,0)</f>
        <v>#N/A</v>
      </c>
      <c r="I729" s="38">
        <f t="array" ref="I729">IF($B729=0,-999,IF(COUNTIFS($Z729:Z729,#N/A)&gt;0,-999,AVERAGE($Z729:Z729)))</f>
        <v>-999</v>
      </c>
      <c r="J729" s="38">
        <f t="array" ref="J729">IF($B729=0,-999,IF(COUNTIFS($Z729:AA729,#N/A)&gt;0,-999,AVERAGE($Z729:AA729)))</f>
        <v>-999</v>
      </c>
      <c r="K729" s="38">
        <f t="array" ref="K729">IF($B729=0,-999,IF(COUNTIFS($Z729:AB729,#N/A)&gt;0,-999,AVERAGE($Z729:AB729)))</f>
        <v>-999</v>
      </c>
      <c r="L729" s="38">
        <f t="array" ref="L729">IF($B729=0,-999,IF(COUNTIFS($Z729:AC729,#N/A)&gt;0,-999,AVERAGE($Z729:AC729)))</f>
        <v>-999</v>
      </c>
      <c r="M729" s="38">
        <f t="shared" si="858"/>
        <v>-999</v>
      </c>
      <c r="N729" s="38">
        <f t="shared" si="872"/>
        <v>-999</v>
      </c>
      <c r="O729" s="38">
        <f t="shared" si="873"/>
        <v>-999</v>
      </c>
      <c r="P729" s="38">
        <f t="shared" si="874"/>
        <v>-999</v>
      </c>
      <c r="Q729" s="37">
        <f t="shared" si="816"/>
        <v>0</v>
      </c>
      <c r="R729" s="37">
        <f t="shared" si="862"/>
        <v>0</v>
      </c>
      <c r="S729" s="37">
        <f t="shared" si="863"/>
        <v>0</v>
      </c>
      <c r="T729" s="37">
        <f t="shared" si="864"/>
        <v>0</v>
      </c>
      <c r="U729" s="37">
        <f t="shared" si="817"/>
        <v>2018</v>
      </c>
      <c r="V729" s="37">
        <f t="shared" ref="V729:X729" si="886">U729-1</f>
        <v>2017</v>
      </c>
      <c r="W729" s="37">
        <f t="shared" si="886"/>
        <v>2016</v>
      </c>
      <c r="X729" s="37">
        <f t="shared" si="886"/>
        <v>2015</v>
      </c>
      <c r="Y729" s="39"/>
      <c r="Z729" s="62" t="e">
        <f>IFERROR(IF($B729=0,#N/A,AVERAGEIFS(INDEX(DATOS,0,$C729),INDEX(DATOS,0,$C729),"&lt;&gt;#N/D",INDEX(DATOS,0,$L$2),0,INDEX(DATOS,0,$M$2),1,INDEX(DATOS,0,$N$2),U729,INDEX(DATOS,0,$O$2),$D729)),#N/A)</f>
        <v>#N/A</v>
      </c>
      <c r="AA729" s="62" t="e">
        <f>IFERROR(IF($B729=0,#N/A,AVERAGEIFS(INDEX(DATOS,0,$C729),INDEX(DATOS,0,$C729),"&lt;&gt;#N/D",INDEX(DATOS,0,$L$2),0,INDEX(DATOS,0,$M$2),1,INDEX(DATOS,0,$N$2),V729,INDEX(DATOS,0,$O$2),$D729)),#N/A)</f>
        <v>#N/A</v>
      </c>
      <c r="AB729" s="62" t="e">
        <f>IFERROR(IF($B729=0,#N/A,AVERAGEIFS(INDEX(DATOS,0,$C729),INDEX(DATOS,0,$C729),"&lt;&gt;#N/D",INDEX(DATOS,0,$L$2),0,INDEX(DATOS,0,$M$2),1,INDEX(DATOS,0,$N$2),W729,INDEX(DATOS,0,$O$2),$D729)),#N/A)</f>
        <v>#N/A</v>
      </c>
      <c r="AC729" s="62" t="e">
        <f>IFERROR(IF($B729=0,#N/A,AVERAGEIFS(INDEX(DATOS,0,$C729),INDEX(DATOS,0,$C729),"&lt;&gt;#N/D",INDEX(DATOS,0,$L$2),0,INDEX(DATOS,0,$M$2),1,INDEX(DATOS,0,$N$2),X729,INDEX(DATOS,0,$O$2),$D729)),#N/A)</f>
        <v>#N/A</v>
      </c>
      <c r="AD729" s="33"/>
      <c r="AE729" s="40" t="e">
        <f>IFERROR(IF(ISNA(Z729),#N/A,IF(I729=0,0,_xlfn.STDEV.P($Z729:Z729)/I729*100)),#N/A)</f>
        <v>#N/A</v>
      </c>
      <c r="AF729" s="40" t="e">
        <f>IFERROR(IF(ISNA(AA729),#N/A,IF(J729=0,0,_xlfn.STDEV.P($Z729:AA729)/J729*100)),#N/A)</f>
        <v>#N/A</v>
      </c>
      <c r="AG729" s="40" t="e">
        <f>IFERROR(IF(ISNA(AB729),#N/A,IF(K729=0,0,_xlfn.STDEV.P($Z729:AB729)/K729*100)),#N/A)</f>
        <v>#N/A</v>
      </c>
      <c r="AH729" s="40" t="e">
        <f>IFERROR(IF(ISNA(AC729),#N/A,IF(L729=0,0,_xlfn.STDEV.P($Z729:AC729)/L729*100)),#N/A)</f>
        <v>#N/A</v>
      </c>
      <c r="AI729" s="40"/>
    </row>
    <row r="730" spans="1:35" x14ac:dyDescent="0.35">
      <c r="A730">
        <f t="shared" si="819"/>
        <v>124</v>
      </c>
      <c r="B730" s="35">
        <f t="array" ref="B730">IF(B729=0,0,MIN(IF(INDEX(DATOS,0,$N$2)=$U730,IF(ISNUMBER(INDEX(DATOS,0,$C730)),IF(INDEX(DATOS,0,$L$2)=0,IF(INDEX(DATOS,0,$M$2)=1,IF(ISNA(MATCH(INDEX(DATOS,0,$O$2),IF($E$7:E729=E730,$D$7:D729),0)),INDEX(DATOS,0,$K$2))))))))</f>
        <v>0</v>
      </c>
      <c r="C730" s="32">
        <f t="shared" si="820"/>
        <v>20</v>
      </c>
      <c r="D730" s="34" t="str">
        <f>IF($B730=0,"--",INDEX(DATOS,$B730,O$2))</f>
        <v>--</v>
      </c>
      <c r="E730" s="64" t="s">
        <v>1</v>
      </c>
      <c r="F730" s="36" t="str">
        <f t="shared" si="850"/>
        <v>--</v>
      </c>
      <c r="G730" s="109" t="e">
        <f>VLOOKUP($D730,LOC_UNICOS,G$2,0)</f>
        <v>#N/A</v>
      </c>
      <c r="H730" s="109" t="e">
        <f>VLOOKUP($D730,LOC_UNICOS,H$2,0)</f>
        <v>#N/A</v>
      </c>
      <c r="I730" s="38">
        <f t="array" ref="I730">IF($B730=0,-999,IF(COUNTIFS($Z730:Z730,#N/A)&gt;0,-999,AVERAGE($Z730:Z730)))</f>
        <v>-999</v>
      </c>
      <c r="J730" s="38">
        <f t="array" ref="J730">IF($B730=0,-999,IF(COUNTIFS($Z730:AA730,#N/A)&gt;0,-999,AVERAGE($Z730:AA730)))</f>
        <v>-999</v>
      </c>
      <c r="K730" s="38">
        <f t="array" ref="K730">IF($B730=0,-999,IF(COUNTIFS($Z730:AB730,#N/A)&gt;0,-999,AVERAGE($Z730:AB730)))</f>
        <v>-999</v>
      </c>
      <c r="L730" s="38">
        <f t="array" ref="L730">IF($B730=0,-999,IF(COUNTIFS($Z730:AC730,#N/A)&gt;0,-999,AVERAGE($Z730:AC730)))</f>
        <v>-999</v>
      </c>
      <c r="M730" s="38">
        <f t="shared" si="858"/>
        <v>-999</v>
      </c>
      <c r="N730" s="38">
        <f t="shared" si="872"/>
        <v>-999</v>
      </c>
      <c r="O730" s="38">
        <f t="shared" si="873"/>
        <v>-999</v>
      </c>
      <c r="P730" s="38">
        <f t="shared" si="874"/>
        <v>-999</v>
      </c>
      <c r="Q730" s="37">
        <f t="shared" si="816"/>
        <v>0</v>
      </c>
      <c r="R730" s="37">
        <f t="shared" si="862"/>
        <v>0</v>
      </c>
      <c r="S730" s="37">
        <f t="shared" si="863"/>
        <v>0</v>
      </c>
      <c r="T730" s="37">
        <f t="shared" si="864"/>
        <v>0</v>
      </c>
      <c r="U730" s="37">
        <f t="shared" si="817"/>
        <v>2018</v>
      </c>
      <c r="V730" s="37">
        <f t="shared" ref="V730:X730" si="887">U730-1</f>
        <v>2017</v>
      </c>
      <c r="W730" s="37">
        <f t="shared" si="887"/>
        <v>2016</v>
      </c>
      <c r="X730" s="37">
        <f t="shared" si="887"/>
        <v>2015</v>
      </c>
      <c r="Y730" s="39"/>
      <c r="Z730" s="62" t="e">
        <f>IFERROR(IF($B730=0,#N/A,AVERAGEIFS(INDEX(DATOS,0,$C730),INDEX(DATOS,0,$C730),"&lt;&gt;#N/D",INDEX(DATOS,0,$L$2),0,INDEX(DATOS,0,$M$2),1,INDEX(DATOS,0,$N$2),U730,INDEX(DATOS,0,$O$2),$D730)),#N/A)</f>
        <v>#N/A</v>
      </c>
      <c r="AA730" s="62" t="e">
        <f>IFERROR(IF($B730=0,#N/A,AVERAGEIFS(INDEX(DATOS,0,$C730),INDEX(DATOS,0,$C730),"&lt;&gt;#N/D",INDEX(DATOS,0,$L$2),0,INDEX(DATOS,0,$M$2),1,INDEX(DATOS,0,$N$2),V730,INDEX(DATOS,0,$O$2),$D730)),#N/A)</f>
        <v>#N/A</v>
      </c>
      <c r="AB730" s="62" t="e">
        <f>IFERROR(IF($B730=0,#N/A,AVERAGEIFS(INDEX(DATOS,0,$C730),INDEX(DATOS,0,$C730),"&lt;&gt;#N/D",INDEX(DATOS,0,$L$2),0,INDEX(DATOS,0,$M$2),1,INDEX(DATOS,0,$N$2),W730,INDEX(DATOS,0,$O$2),$D730)),#N/A)</f>
        <v>#N/A</v>
      </c>
      <c r="AC730" s="62" t="e">
        <f>IFERROR(IF($B730=0,#N/A,AVERAGEIFS(INDEX(DATOS,0,$C730),INDEX(DATOS,0,$C730),"&lt;&gt;#N/D",INDEX(DATOS,0,$L$2),0,INDEX(DATOS,0,$M$2),1,INDEX(DATOS,0,$N$2),X730,INDEX(DATOS,0,$O$2),$D730)),#N/A)</f>
        <v>#N/A</v>
      </c>
      <c r="AD730" s="33"/>
      <c r="AE730" s="40" t="e">
        <f>IFERROR(IF(ISNA(Z730),#N/A,IF(I730=0,0,_xlfn.STDEV.P($Z730:Z730)/I730*100)),#N/A)</f>
        <v>#N/A</v>
      </c>
      <c r="AF730" s="40" t="e">
        <f>IFERROR(IF(ISNA(AA730),#N/A,IF(J730=0,0,_xlfn.STDEV.P($Z730:AA730)/J730*100)),#N/A)</f>
        <v>#N/A</v>
      </c>
      <c r="AG730" s="40" t="e">
        <f>IFERROR(IF(ISNA(AB730),#N/A,IF(K730=0,0,_xlfn.STDEV.P($Z730:AB730)/K730*100)),#N/A)</f>
        <v>#N/A</v>
      </c>
      <c r="AH730" s="40" t="e">
        <f>IFERROR(IF(ISNA(AC730),#N/A,IF(L730=0,0,_xlfn.STDEV.P($Z730:AC730)/L730*100)),#N/A)</f>
        <v>#N/A</v>
      </c>
      <c r="AI730" s="40"/>
    </row>
    <row r="731" spans="1:35" x14ac:dyDescent="0.35">
      <c r="A731">
        <f t="shared" si="819"/>
        <v>125</v>
      </c>
      <c r="B731" s="35">
        <f t="array" ref="B731">IF(B730=0,0,MIN(IF(INDEX(DATOS,0,$N$2)=$U731,IF(ISNUMBER(INDEX(DATOS,0,$C731)),IF(INDEX(DATOS,0,$L$2)=0,IF(INDEX(DATOS,0,$M$2)=1,IF(ISNA(MATCH(INDEX(DATOS,0,$O$2),IF($E$7:E730=E731,$D$7:D730),0)),INDEX(DATOS,0,$K$2))))))))</f>
        <v>0</v>
      </c>
      <c r="C731" s="32">
        <f t="shared" si="820"/>
        <v>20</v>
      </c>
      <c r="D731" s="34" t="str">
        <f>IF($B731=0,"--",INDEX(DATOS,$B731,O$2))</f>
        <v>--</v>
      </c>
      <c r="E731" s="64" t="s">
        <v>1</v>
      </c>
      <c r="F731" s="36" t="str">
        <f t="shared" si="850"/>
        <v>--</v>
      </c>
      <c r="G731" s="109" t="e">
        <f>VLOOKUP($D731,LOC_UNICOS,G$2,0)</f>
        <v>#N/A</v>
      </c>
      <c r="H731" s="109" t="e">
        <f>VLOOKUP($D731,LOC_UNICOS,H$2,0)</f>
        <v>#N/A</v>
      </c>
      <c r="I731" s="38">
        <f t="array" ref="I731">IF($B731=0,-999,IF(COUNTIFS($Z731:Z731,#N/A)&gt;0,-999,AVERAGE($Z731:Z731)))</f>
        <v>-999</v>
      </c>
      <c r="J731" s="38">
        <f t="array" ref="J731">IF($B731=0,-999,IF(COUNTIFS($Z731:AA731,#N/A)&gt;0,-999,AVERAGE($Z731:AA731)))</f>
        <v>-999</v>
      </c>
      <c r="K731" s="38">
        <f t="array" ref="K731">IF($B731=0,-999,IF(COUNTIFS($Z731:AB731,#N/A)&gt;0,-999,AVERAGE($Z731:AB731)))</f>
        <v>-999</v>
      </c>
      <c r="L731" s="38">
        <f t="array" ref="L731">IF($B731=0,-999,IF(COUNTIFS($Z731:AC731,#N/A)&gt;0,-999,AVERAGE($Z731:AC731)))</f>
        <v>-999</v>
      </c>
      <c r="M731" s="38">
        <f t="shared" si="858"/>
        <v>-999</v>
      </c>
      <c r="N731" s="38">
        <f t="shared" si="872"/>
        <v>-999</v>
      </c>
      <c r="O731" s="38">
        <f t="shared" si="873"/>
        <v>-999</v>
      </c>
      <c r="P731" s="38">
        <f t="shared" si="874"/>
        <v>-999</v>
      </c>
      <c r="Q731" s="37">
        <f t="shared" si="816"/>
        <v>0</v>
      </c>
      <c r="R731" s="37">
        <f t="shared" si="862"/>
        <v>0</v>
      </c>
      <c r="S731" s="37">
        <f t="shared" si="863"/>
        <v>0</v>
      </c>
      <c r="T731" s="37">
        <f t="shared" si="864"/>
        <v>0</v>
      </c>
      <c r="U731" s="37">
        <f t="shared" si="817"/>
        <v>2018</v>
      </c>
      <c r="V731" s="37">
        <f t="shared" ref="V731:X731" si="888">U731-1</f>
        <v>2017</v>
      </c>
      <c r="W731" s="37">
        <f t="shared" si="888"/>
        <v>2016</v>
      </c>
      <c r="X731" s="37">
        <f t="shared" si="888"/>
        <v>2015</v>
      </c>
      <c r="Y731" s="39"/>
      <c r="Z731" s="62" t="e">
        <f>IFERROR(IF($B731=0,#N/A,AVERAGEIFS(INDEX(DATOS,0,$C731),INDEX(DATOS,0,$C731),"&lt;&gt;#N/D",INDEX(DATOS,0,$L$2),0,INDEX(DATOS,0,$M$2),1,INDEX(DATOS,0,$N$2),U731,INDEX(DATOS,0,$O$2),$D731)),#N/A)</f>
        <v>#N/A</v>
      </c>
      <c r="AA731" s="62" t="e">
        <f>IFERROR(IF($B731=0,#N/A,AVERAGEIFS(INDEX(DATOS,0,$C731),INDEX(DATOS,0,$C731),"&lt;&gt;#N/D",INDEX(DATOS,0,$L$2),0,INDEX(DATOS,0,$M$2),1,INDEX(DATOS,0,$N$2),V731,INDEX(DATOS,0,$O$2),$D731)),#N/A)</f>
        <v>#N/A</v>
      </c>
      <c r="AB731" s="62" t="e">
        <f>IFERROR(IF($B731=0,#N/A,AVERAGEIFS(INDEX(DATOS,0,$C731),INDEX(DATOS,0,$C731),"&lt;&gt;#N/D",INDEX(DATOS,0,$L$2),0,INDEX(DATOS,0,$M$2),1,INDEX(DATOS,0,$N$2),W731,INDEX(DATOS,0,$O$2),$D731)),#N/A)</f>
        <v>#N/A</v>
      </c>
      <c r="AC731" s="62" t="e">
        <f>IFERROR(IF($B731=0,#N/A,AVERAGEIFS(INDEX(DATOS,0,$C731),INDEX(DATOS,0,$C731),"&lt;&gt;#N/D",INDEX(DATOS,0,$L$2),0,INDEX(DATOS,0,$M$2),1,INDEX(DATOS,0,$N$2),X731,INDEX(DATOS,0,$O$2),$D731)),#N/A)</f>
        <v>#N/A</v>
      </c>
      <c r="AD731" s="33"/>
      <c r="AE731" s="40" t="e">
        <f>IFERROR(IF(ISNA(Z731),#N/A,IF(I731=0,0,_xlfn.STDEV.P($Z731:Z731)/I731*100)),#N/A)</f>
        <v>#N/A</v>
      </c>
      <c r="AF731" s="40" t="e">
        <f>IFERROR(IF(ISNA(AA731),#N/A,IF(J731=0,0,_xlfn.STDEV.P($Z731:AA731)/J731*100)),#N/A)</f>
        <v>#N/A</v>
      </c>
      <c r="AG731" s="40" t="e">
        <f>IFERROR(IF(ISNA(AB731),#N/A,IF(K731=0,0,_xlfn.STDEV.P($Z731:AB731)/K731*100)),#N/A)</f>
        <v>#N/A</v>
      </c>
      <c r="AH731" s="40" t="e">
        <f>IFERROR(IF(ISNA(AC731),#N/A,IF(L731=0,0,_xlfn.STDEV.P($Z731:AC731)/L731*100)),#N/A)</f>
        <v>#N/A</v>
      </c>
      <c r="AI731" s="40"/>
    </row>
    <row r="732" spans="1:35" x14ac:dyDescent="0.35">
      <c r="A732">
        <f t="shared" si="819"/>
        <v>126</v>
      </c>
      <c r="B732" s="35">
        <f t="array" ref="B732">IF(B731=0,0,MIN(IF(INDEX(DATOS,0,$N$2)=$U732,IF(ISNUMBER(INDEX(DATOS,0,$C732)),IF(INDEX(DATOS,0,$L$2)=0,IF(INDEX(DATOS,0,$M$2)=1,IF(ISNA(MATCH(INDEX(DATOS,0,$O$2),IF($E$7:E731=E732,$D$7:D731),0)),INDEX(DATOS,0,$K$2))))))))</f>
        <v>0</v>
      </c>
      <c r="C732" s="32">
        <f t="shared" si="820"/>
        <v>20</v>
      </c>
      <c r="D732" s="34" t="str">
        <f>IF($B732=0,"--",INDEX(DATOS,$B732,O$2))</f>
        <v>--</v>
      </c>
      <c r="E732" s="64" t="s">
        <v>1</v>
      </c>
      <c r="F732" s="36" t="str">
        <f t="shared" si="850"/>
        <v>--</v>
      </c>
      <c r="G732" s="109" t="e">
        <f>VLOOKUP($D732,LOC_UNICOS,G$2,0)</f>
        <v>#N/A</v>
      </c>
      <c r="H732" s="109" t="e">
        <f>VLOOKUP($D732,LOC_UNICOS,H$2,0)</f>
        <v>#N/A</v>
      </c>
      <c r="I732" s="38">
        <f t="array" ref="I732">IF($B732=0,-999,IF(COUNTIFS($Z732:Z732,#N/A)&gt;0,-999,AVERAGE($Z732:Z732)))</f>
        <v>-999</v>
      </c>
      <c r="J732" s="38">
        <f t="array" ref="J732">IF($B732=0,-999,IF(COUNTIFS($Z732:AA732,#N/A)&gt;0,-999,AVERAGE($Z732:AA732)))</f>
        <v>-999</v>
      </c>
      <c r="K732" s="38">
        <f t="array" ref="K732">IF($B732=0,-999,IF(COUNTIFS($Z732:AB732,#N/A)&gt;0,-999,AVERAGE($Z732:AB732)))</f>
        <v>-999</v>
      </c>
      <c r="L732" s="38">
        <f t="array" ref="L732">IF($B732=0,-999,IF(COUNTIFS($Z732:AC732,#N/A)&gt;0,-999,AVERAGE($Z732:AC732)))</f>
        <v>-999</v>
      </c>
      <c r="M732" s="38">
        <f t="shared" si="858"/>
        <v>-999</v>
      </c>
      <c r="N732" s="38">
        <f t="shared" si="872"/>
        <v>-999</v>
      </c>
      <c r="O732" s="38">
        <f t="shared" si="873"/>
        <v>-999</v>
      </c>
      <c r="P732" s="38">
        <f t="shared" si="874"/>
        <v>-999</v>
      </c>
      <c r="Q732" s="37">
        <f t="shared" si="816"/>
        <v>0</v>
      </c>
      <c r="R732" s="37">
        <f t="shared" si="862"/>
        <v>0</v>
      </c>
      <c r="S732" s="37">
        <f t="shared" si="863"/>
        <v>0</v>
      </c>
      <c r="T732" s="37">
        <f t="shared" si="864"/>
        <v>0</v>
      </c>
      <c r="U732" s="37">
        <f t="shared" si="817"/>
        <v>2018</v>
      </c>
      <c r="V732" s="37">
        <f t="shared" ref="V732:X732" si="889">U732-1</f>
        <v>2017</v>
      </c>
      <c r="W732" s="37">
        <f t="shared" si="889"/>
        <v>2016</v>
      </c>
      <c r="X732" s="37">
        <f t="shared" si="889"/>
        <v>2015</v>
      </c>
      <c r="Y732" s="39"/>
      <c r="Z732" s="62" t="e">
        <f>IFERROR(IF($B732=0,#N/A,AVERAGEIFS(INDEX(DATOS,0,$C732),INDEX(DATOS,0,$C732),"&lt;&gt;#N/D",INDEX(DATOS,0,$L$2),0,INDEX(DATOS,0,$M$2),1,INDEX(DATOS,0,$N$2),U732,INDEX(DATOS,0,$O$2),$D732)),#N/A)</f>
        <v>#N/A</v>
      </c>
      <c r="AA732" s="62" t="e">
        <f>IFERROR(IF($B732=0,#N/A,AVERAGEIFS(INDEX(DATOS,0,$C732),INDEX(DATOS,0,$C732),"&lt;&gt;#N/D",INDEX(DATOS,0,$L$2),0,INDEX(DATOS,0,$M$2),1,INDEX(DATOS,0,$N$2),V732,INDEX(DATOS,0,$O$2),$D732)),#N/A)</f>
        <v>#N/A</v>
      </c>
      <c r="AB732" s="62" t="e">
        <f>IFERROR(IF($B732=0,#N/A,AVERAGEIFS(INDEX(DATOS,0,$C732),INDEX(DATOS,0,$C732),"&lt;&gt;#N/D",INDEX(DATOS,0,$L$2),0,INDEX(DATOS,0,$M$2),1,INDEX(DATOS,0,$N$2),W732,INDEX(DATOS,0,$O$2),$D732)),#N/A)</f>
        <v>#N/A</v>
      </c>
      <c r="AC732" s="62" t="e">
        <f>IFERROR(IF($B732=0,#N/A,AVERAGEIFS(INDEX(DATOS,0,$C732),INDEX(DATOS,0,$C732),"&lt;&gt;#N/D",INDEX(DATOS,0,$L$2),0,INDEX(DATOS,0,$M$2),1,INDEX(DATOS,0,$N$2),X732,INDEX(DATOS,0,$O$2),$D732)),#N/A)</f>
        <v>#N/A</v>
      </c>
      <c r="AD732" s="33"/>
      <c r="AE732" s="40" t="e">
        <f>IFERROR(IF(ISNA(Z732),#N/A,IF(I732=0,0,_xlfn.STDEV.P($Z732:Z732)/I732*100)),#N/A)</f>
        <v>#N/A</v>
      </c>
      <c r="AF732" s="40" t="e">
        <f>IFERROR(IF(ISNA(AA732),#N/A,IF(J732=0,0,_xlfn.STDEV.P($Z732:AA732)/J732*100)),#N/A)</f>
        <v>#N/A</v>
      </c>
      <c r="AG732" s="40" t="e">
        <f>IFERROR(IF(ISNA(AB732),#N/A,IF(K732=0,0,_xlfn.STDEV.P($Z732:AB732)/K732*100)),#N/A)</f>
        <v>#N/A</v>
      </c>
      <c r="AH732" s="40" t="e">
        <f>IFERROR(IF(ISNA(AC732),#N/A,IF(L732=0,0,_xlfn.STDEV.P($Z732:AC732)/L732*100)),#N/A)</f>
        <v>#N/A</v>
      </c>
      <c r="AI732" s="40"/>
    </row>
    <row r="733" spans="1:35" x14ac:dyDescent="0.35">
      <c r="A733">
        <f t="shared" si="819"/>
        <v>127</v>
      </c>
      <c r="B733" s="35">
        <f t="array" ref="B733">IF(B732=0,0,MIN(IF(INDEX(DATOS,0,$N$2)=$U733,IF(ISNUMBER(INDEX(DATOS,0,$C733)),IF(INDEX(DATOS,0,$L$2)=0,IF(INDEX(DATOS,0,$M$2)=1,IF(ISNA(MATCH(INDEX(DATOS,0,$O$2),IF($E$7:E732=E733,$D$7:D732),0)),INDEX(DATOS,0,$K$2))))))))</f>
        <v>0</v>
      </c>
      <c r="C733" s="32">
        <f t="shared" si="820"/>
        <v>20</v>
      </c>
      <c r="D733" s="34" t="str">
        <f>IF($B733=0,"--",INDEX(DATOS,$B733,O$2))</f>
        <v>--</v>
      </c>
      <c r="E733" s="64" t="s">
        <v>1</v>
      </c>
      <c r="F733" s="36" t="str">
        <f t="shared" si="850"/>
        <v>--</v>
      </c>
      <c r="G733" s="109" t="e">
        <f>VLOOKUP($D733,LOC_UNICOS,G$2,0)</f>
        <v>#N/A</v>
      </c>
      <c r="H733" s="109" t="e">
        <f>VLOOKUP($D733,LOC_UNICOS,H$2,0)</f>
        <v>#N/A</v>
      </c>
      <c r="I733" s="38">
        <f t="array" ref="I733">IF($B733=0,-999,IF(COUNTIFS($Z733:Z733,#N/A)&gt;0,-999,AVERAGE($Z733:Z733)))</f>
        <v>-999</v>
      </c>
      <c r="J733" s="38">
        <f t="array" ref="J733">IF($B733=0,-999,IF(COUNTIFS($Z733:AA733,#N/A)&gt;0,-999,AVERAGE($Z733:AA733)))</f>
        <v>-999</v>
      </c>
      <c r="K733" s="38">
        <f t="array" ref="K733">IF($B733=0,-999,IF(COUNTIFS($Z733:AB733,#N/A)&gt;0,-999,AVERAGE($Z733:AB733)))</f>
        <v>-999</v>
      </c>
      <c r="L733" s="38">
        <f t="array" ref="L733">IF($B733=0,-999,IF(COUNTIFS($Z733:AC733,#N/A)&gt;0,-999,AVERAGE($Z733:AC733)))</f>
        <v>-999</v>
      </c>
      <c r="M733" s="38">
        <f t="shared" si="858"/>
        <v>-999</v>
      </c>
      <c r="N733" s="38">
        <f t="shared" si="872"/>
        <v>-999</v>
      </c>
      <c r="O733" s="38">
        <f t="shared" si="873"/>
        <v>-999</v>
      </c>
      <c r="P733" s="38">
        <f t="shared" si="874"/>
        <v>-999</v>
      </c>
      <c r="Q733" s="37">
        <f t="shared" si="816"/>
        <v>0</v>
      </c>
      <c r="R733" s="37">
        <f t="shared" si="862"/>
        <v>0</v>
      </c>
      <c r="S733" s="37">
        <f t="shared" si="863"/>
        <v>0</v>
      </c>
      <c r="T733" s="37">
        <f t="shared" si="864"/>
        <v>0</v>
      </c>
      <c r="U733" s="37">
        <f t="shared" si="817"/>
        <v>2018</v>
      </c>
      <c r="V733" s="37">
        <f t="shared" ref="V733:X733" si="890">U733-1</f>
        <v>2017</v>
      </c>
      <c r="W733" s="37">
        <f t="shared" si="890"/>
        <v>2016</v>
      </c>
      <c r="X733" s="37">
        <f t="shared" si="890"/>
        <v>2015</v>
      </c>
      <c r="Y733" s="39"/>
      <c r="Z733" s="62" t="e">
        <f>IFERROR(IF($B733=0,#N/A,AVERAGEIFS(INDEX(DATOS,0,$C733),INDEX(DATOS,0,$C733),"&lt;&gt;#N/D",INDEX(DATOS,0,$L$2),0,INDEX(DATOS,0,$M$2),1,INDEX(DATOS,0,$N$2),U733,INDEX(DATOS,0,$O$2),$D733)),#N/A)</f>
        <v>#N/A</v>
      </c>
      <c r="AA733" s="62" t="e">
        <f>IFERROR(IF($B733=0,#N/A,AVERAGEIFS(INDEX(DATOS,0,$C733),INDEX(DATOS,0,$C733),"&lt;&gt;#N/D",INDEX(DATOS,0,$L$2),0,INDEX(DATOS,0,$M$2),1,INDEX(DATOS,0,$N$2),V733,INDEX(DATOS,0,$O$2),$D733)),#N/A)</f>
        <v>#N/A</v>
      </c>
      <c r="AB733" s="62" t="e">
        <f>IFERROR(IF($B733=0,#N/A,AVERAGEIFS(INDEX(DATOS,0,$C733),INDEX(DATOS,0,$C733),"&lt;&gt;#N/D",INDEX(DATOS,0,$L$2),0,INDEX(DATOS,0,$M$2),1,INDEX(DATOS,0,$N$2),W733,INDEX(DATOS,0,$O$2),$D733)),#N/A)</f>
        <v>#N/A</v>
      </c>
      <c r="AC733" s="62" t="e">
        <f>IFERROR(IF($B733=0,#N/A,AVERAGEIFS(INDEX(DATOS,0,$C733),INDEX(DATOS,0,$C733),"&lt;&gt;#N/D",INDEX(DATOS,0,$L$2),0,INDEX(DATOS,0,$M$2),1,INDEX(DATOS,0,$N$2),X733,INDEX(DATOS,0,$O$2),$D733)),#N/A)</f>
        <v>#N/A</v>
      </c>
      <c r="AD733" s="33"/>
      <c r="AE733" s="40" t="e">
        <f>IFERROR(IF(ISNA(Z733),#N/A,IF(I733=0,0,_xlfn.STDEV.P($Z733:Z733)/I733*100)),#N/A)</f>
        <v>#N/A</v>
      </c>
      <c r="AF733" s="40" t="e">
        <f>IFERROR(IF(ISNA(AA733),#N/A,IF(J733=0,0,_xlfn.STDEV.P($Z733:AA733)/J733*100)),#N/A)</f>
        <v>#N/A</v>
      </c>
      <c r="AG733" s="40" t="e">
        <f>IFERROR(IF(ISNA(AB733),#N/A,IF(K733=0,0,_xlfn.STDEV.P($Z733:AB733)/K733*100)),#N/A)</f>
        <v>#N/A</v>
      </c>
      <c r="AH733" s="40" t="e">
        <f>IFERROR(IF(ISNA(AC733),#N/A,IF(L733=0,0,_xlfn.STDEV.P($Z733:AC733)/L733*100)),#N/A)</f>
        <v>#N/A</v>
      </c>
      <c r="AI733" s="40"/>
    </row>
    <row r="734" spans="1:35" x14ac:dyDescent="0.35">
      <c r="A734">
        <f t="shared" si="819"/>
        <v>128</v>
      </c>
      <c r="B734" s="35">
        <f t="array" ref="B734">IF(B733=0,0,MIN(IF(INDEX(DATOS,0,$N$2)=$U734,IF(ISNUMBER(INDEX(DATOS,0,$C734)),IF(INDEX(DATOS,0,$L$2)=0,IF(INDEX(DATOS,0,$M$2)=1,IF(ISNA(MATCH(INDEX(DATOS,0,$O$2),IF($E$7:E733=E734,$D$7:D733),0)),INDEX(DATOS,0,$K$2))))))))</f>
        <v>0</v>
      </c>
      <c r="C734" s="32">
        <f t="shared" si="820"/>
        <v>20</v>
      </c>
      <c r="D734" s="34" t="str">
        <f>IF($B734=0,"--",INDEX(DATOS,$B734,O$2))</f>
        <v>--</v>
      </c>
      <c r="E734" s="64" t="s">
        <v>1</v>
      </c>
      <c r="F734" s="36" t="str">
        <f t="shared" si="850"/>
        <v>--</v>
      </c>
      <c r="G734" s="109" t="e">
        <f>VLOOKUP($D734,LOC_UNICOS,G$2,0)</f>
        <v>#N/A</v>
      </c>
      <c r="H734" s="109" t="e">
        <f>VLOOKUP($D734,LOC_UNICOS,H$2,0)</f>
        <v>#N/A</v>
      </c>
      <c r="I734" s="38">
        <f t="array" ref="I734">IF($B734=0,-999,IF(COUNTIFS($Z734:Z734,#N/A)&gt;0,-999,AVERAGE($Z734:Z734)))</f>
        <v>-999</v>
      </c>
      <c r="J734" s="38">
        <f t="array" ref="J734">IF($B734=0,-999,IF(COUNTIFS($Z734:AA734,#N/A)&gt;0,-999,AVERAGE($Z734:AA734)))</f>
        <v>-999</v>
      </c>
      <c r="K734" s="38">
        <f t="array" ref="K734">IF($B734=0,-999,IF(COUNTIFS($Z734:AB734,#N/A)&gt;0,-999,AVERAGE($Z734:AB734)))</f>
        <v>-999</v>
      </c>
      <c r="L734" s="38">
        <f t="array" ref="L734">IF($B734=0,-999,IF(COUNTIFS($Z734:AC734,#N/A)&gt;0,-999,AVERAGE($Z734:AC734)))</f>
        <v>-999</v>
      </c>
      <c r="M734" s="38">
        <f t="shared" si="858"/>
        <v>-999</v>
      </c>
      <c r="N734" s="38">
        <f t="shared" si="872"/>
        <v>-999</v>
      </c>
      <c r="O734" s="38">
        <f t="shared" si="873"/>
        <v>-999</v>
      </c>
      <c r="P734" s="38">
        <f t="shared" si="874"/>
        <v>-999</v>
      </c>
      <c r="Q734" s="37">
        <f t="shared" si="816"/>
        <v>0</v>
      </c>
      <c r="R734" s="37">
        <f t="shared" si="862"/>
        <v>0</v>
      </c>
      <c r="S734" s="37">
        <f t="shared" si="863"/>
        <v>0</v>
      </c>
      <c r="T734" s="37">
        <f t="shared" si="864"/>
        <v>0</v>
      </c>
      <c r="U734" s="37">
        <f t="shared" si="817"/>
        <v>2018</v>
      </c>
      <c r="V734" s="37">
        <f t="shared" ref="V734:X734" si="891">U734-1</f>
        <v>2017</v>
      </c>
      <c r="W734" s="37">
        <f t="shared" si="891"/>
        <v>2016</v>
      </c>
      <c r="X734" s="37">
        <f t="shared" si="891"/>
        <v>2015</v>
      </c>
      <c r="Y734" s="39"/>
      <c r="Z734" s="62" t="e">
        <f>IFERROR(IF($B734=0,#N/A,AVERAGEIFS(INDEX(DATOS,0,$C734),INDEX(DATOS,0,$C734),"&lt;&gt;#N/D",INDEX(DATOS,0,$L$2),0,INDEX(DATOS,0,$M$2),1,INDEX(DATOS,0,$N$2),U734,INDEX(DATOS,0,$O$2),$D734)),#N/A)</f>
        <v>#N/A</v>
      </c>
      <c r="AA734" s="62" t="e">
        <f>IFERROR(IF($B734=0,#N/A,AVERAGEIFS(INDEX(DATOS,0,$C734),INDEX(DATOS,0,$C734),"&lt;&gt;#N/D",INDEX(DATOS,0,$L$2),0,INDEX(DATOS,0,$M$2),1,INDEX(DATOS,0,$N$2),V734,INDEX(DATOS,0,$O$2),$D734)),#N/A)</f>
        <v>#N/A</v>
      </c>
      <c r="AB734" s="62" t="e">
        <f>IFERROR(IF($B734=0,#N/A,AVERAGEIFS(INDEX(DATOS,0,$C734),INDEX(DATOS,0,$C734),"&lt;&gt;#N/D",INDEX(DATOS,0,$L$2),0,INDEX(DATOS,0,$M$2),1,INDEX(DATOS,0,$N$2),W734,INDEX(DATOS,0,$O$2),$D734)),#N/A)</f>
        <v>#N/A</v>
      </c>
      <c r="AC734" s="62" t="e">
        <f>IFERROR(IF($B734=0,#N/A,AVERAGEIFS(INDEX(DATOS,0,$C734),INDEX(DATOS,0,$C734),"&lt;&gt;#N/D",INDEX(DATOS,0,$L$2),0,INDEX(DATOS,0,$M$2),1,INDEX(DATOS,0,$N$2),X734,INDEX(DATOS,0,$O$2),$D734)),#N/A)</f>
        <v>#N/A</v>
      </c>
      <c r="AD734" s="33"/>
      <c r="AE734" s="40" t="e">
        <f>IFERROR(IF(ISNA(Z734),#N/A,IF(I734=0,0,_xlfn.STDEV.P($Z734:Z734)/I734*100)),#N/A)</f>
        <v>#N/A</v>
      </c>
      <c r="AF734" s="40" t="e">
        <f>IFERROR(IF(ISNA(AA734),#N/A,IF(J734=0,0,_xlfn.STDEV.P($Z734:AA734)/J734*100)),#N/A)</f>
        <v>#N/A</v>
      </c>
      <c r="AG734" s="40" t="e">
        <f>IFERROR(IF(ISNA(AB734),#N/A,IF(K734=0,0,_xlfn.STDEV.P($Z734:AB734)/K734*100)),#N/A)</f>
        <v>#N/A</v>
      </c>
      <c r="AH734" s="40" t="e">
        <f>IFERROR(IF(ISNA(AC734),#N/A,IF(L734=0,0,_xlfn.STDEV.P($Z734:AC734)/L734*100)),#N/A)</f>
        <v>#N/A</v>
      </c>
      <c r="AI734" s="40"/>
    </row>
    <row r="735" spans="1:35" x14ac:dyDescent="0.35">
      <c r="A735">
        <f t="shared" si="819"/>
        <v>129</v>
      </c>
      <c r="B735" s="35">
        <f t="array" ref="B735">IF(B734=0,0,MIN(IF(INDEX(DATOS,0,$N$2)=$U735,IF(ISNUMBER(INDEX(DATOS,0,$C735)),IF(INDEX(DATOS,0,$L$2)=0,IF(INDEX(DATOS,0,$M$2)=1,IF(ISNA(MATCH(INDEX(DATOS,0,$O$2),IF($E$7:E734=E735,$D$7:D734),0)),INDEX(DATOS,0,$K$2))))))))</f>
        <v>0</v>
      </c>
      <c r="C735" s="32">
        <f t="shared" si="820"/>
        <v>20</v>
      </c>
      <c r="D735" s="34" t="str">
        <f>IF($B735=0,"--",INDEX(DATOS,$B735,O$2))</f>
        <v>--</v>
      </c>
      <c r="E735" s="64" t="s">
        <v>1</v>
      </c>
      <c r="F735" s="36" t="str">
        <f t="shared" si="850"/>
        <v>--</v>
      </c>
      <c r="G735" s="109" t="e">
        <f>VLOOKUP($D735,LOC_UNICOS,G$2,0)</f>
        <v>#N/A</v>
      </c>
      <c r="H735" s="109" t="e">
        <f>VLOOKUP($D735,LOC_UNICOS,H$2,0)</f>
        <v>#N/A</v>
      </c>
      <c r="I735" s="38">
        <f t="array" ref="I735">IF($B735=0,-999,IF(COUNTIFS($Z735:Z735,#N/A)&gt;0,-999,AVERAGE($Z735:Z735)))</f>
        <v>-999</v>
      </c>
      <c r="J735" s="38">
        <f t="array" ref="J735">IF($B735=0,-999,IF(COUNTIFS($Z735:AA735,#N/A)&gt;0,-999,AVERAGE($Z735:AA735)))</f>
        <v>-999</v>
      </c>
      <c r="K735" s="38">
        <f t="array" ref="K735">IF($B735=0,-999,IF(COUNTIFS($Z735:AB735,#N/A)&gt;0,-999,AVERAGE($Z735:AB735)))</f>
        <v>-999</v>
      </c>
      <c r="L735" s="38">
        <f t="array" ref="L735">IF($B735=0,-999,IF(COUNTIFS($Z735:AC735,#N/A)&gt;0,-999,AVERAGE($Z735:AC735)))</f>
        <v>-999</v>
      </c>
      <c r="M735" s="38">
        <f t="shared" si="858"/>
        <v>-999</v>
      </c>
      <c r="N735" s="38">
        <f t="shared" si="872"/>
        <v>-999</v>
      </c>
      <c r="O735" s="38">
        <f t="shared" si="873"/>
        <v>-999</v>
      </c>
      <c r="P735" s="38">
        <f t="shared" si="874"/>
        <v>-999</v>
      </c>
      <c r="Q735" s="37">
        <f t="shared" si="816"/>
        <v>0</v>
      </c>
      <c r="R735" s="37">
        <f t="shared" si="862"/>
        <v>0</v>
      </c>
      <c r="S735" s="37">
        <f t="shared" si="863"/>
        <v>0</v>
      </c>
      <c r="T735" s="37">
        <f t="shared" si="864"/>
        <v>0</v>
      </c>
      <c r="U735" s="37">
        <f t="shared" si="817"/>
        <v>2018</v>
      </c>
      <c r="V735" s="37">
        <f t="shared" ref="V735:X735" si="892">U735-1</f>
        <v>2017</v>
      </c>
      <c r="W735" s="37">
        <f t="shared" si="892"/>
        <v>2016</v>
      </c>
      <c r="X735" s="37">
        <f t="shared" si="892"/>
        <v>2015</v>
      </c>
      <c r="Y735" s="39"/>
      <c r="Z735" s="62" t="e">
        <f>IFERROR(IF($B735=0,#N/A,AVERAGEIFS(INDEX(DATOS,0,$C735),INDEX(DATOS,0,$C735),"&lt;&gt;#N/D",INDEX(DATOS,0,$L$2),0,INDEX(DATOS,0,$M$2),1,INDEX(DATOS,0,$N$2),U735,INDEX(DATOS,0,$O$2),$D735)),#N/A)</f>
        <v>#N/A</v>
      </c>
      <c r="AA735" s="62" t="e">
        <f>IFERROR(IF($B735=0,#N/A,AVERAGEIFS(INDEX(DATOS,0,$C735),INDEX(DATOS,0,$C735),"&lt;&gt;#N/D",INDEX(DATOS,0,$L$2),0,INDEX(DATOS,0,$M$2),1,INDEX(DATOS,0,$N$2),V735,INDEX(DATOS,0,$O$2),$D735)),#N/A)</f>
        <v>#N/A</v>
      </c>
      <c r="AB735" s="62" t="e">
        <f>IFERROR(IF($B735=0,#N/A,AVERAGEIFS(INDEX(DATOS,0,$C735),INDEX(DATOS,0,$C735),"&lt;&gt;#N/D",INDEX(DATOS,0,$L$2),0,INDEX(DATOS,0,$M$2),1,INDEX(DATOS,0,$N$2),W735,INDEX(DATOS,0,$O$2),$D735)),#N/A)</f>
        <v>#N/A</v>
      </c>
      <c r="AC735" s="62" t="e">
        <f>IFERROR(IF($B735=0,#N/A,AVERAGEIFS(INDEX(DATOS,0,$C735),INDEX(DATOS,0,$C735),"&lt;&gt;#N/D",INDEX(DATOS,0,$L$2),0,INDEX(DATOS,0,$M$2),1,INDEX(DATOS,0,$N$2),X735,INDEX(DATOS,0,$O$2),$D735)),#N/A)</f>
        <v>#N/A</v>
      </c>
      <c r="AD735" s="33"/>
      <c r="AE735" s="40" t="e">
        <f>IFERROR(IF(ISNA(Z735),#N/A,IF(I735=0,0,_xlfn.STDEV.P($Z735:Z735)/I735*100)),#N/A)</f>
        <v>#N/A</v>
      </c>
      <c r="AF735" s="40" t="e">
        <f>IFERROR(IF(ISNA(AA735),#N/A,IF(J735=0,0,_xlfn.STDEV.P($Z735:AA735)/J735*100)),#N/A)</f>
        <v>#N/A</v>
      </c>
      <c r="AG735" s="40" t="e">
        <f>IFERROR(IF(ISNA(AB735),#N/A,IF(K735=0,0,_xlfn.STDEV.P($Z735:AB735)/K735*100)),#N/A)</f>
        <v>#N/A</v>
      </c>
      <c r="AH735" s="40" t="e">
        <f>IFERROR(IF(ISNA(AC735),#N/A,IF(L735=0,0,_xlfn.STDEV.P($Z735:AC735)/L735*100)),#N/A)</f>
        <v>#N/A</v>
      </c>
      <c r="AI735" s="40"/>
    </row>
    <row r="736" spans="1:35" x14ac:dyDescent="0.35">
      <c r="A736">
        <f t="shared" si="819"/>
        <v>130</v>
      </c>
      <c r="B736" s="35">
        <f t="array" ref="B736">IF(B735=0,0,MIN(IF(INDEX(DATOS,0,$N$2)=$U736,IF(ISNUMBER(INDEX(DATOS,0,$C736)),IF(INDEX(DATOS,0,$L$2)=0,IF(INDEX(DATOS,0,$M$2)=1,IF(ISNA(MATCH(INDEX(DATOS,0,$O$2),IF($E$7:E735=E736,$D$7:D735),0)),INDEX(DATOS,0,$K$2))))))))</f>
        <v>0</v>
      </c>
      <c r="C736" s="32">
        <f t="shared" si="820"/>
        <v>20</v>
      </c>
      <c r="D736" s="34" t="str">
        <f>IF($B736=0,"--",INDEX(DATOS,$B736,O$2))</f>
        <v>--</v>
      </c>
      <c r="E736" s="64" t="s">
        <v>1</v>
      </c>
      <c r="F736" s="36" t="str">
        <f t="shared" si="850"/>
        <v>--</v>
      </c>
      <c r="G736" s="109" t="e">
        <f>VLOOKUP($D736,LOC_UNICOS,G$2,0)</f>
        <v>#N/A</v>
      </c>
      <c r="H736" s="109" t="e">
        <f>VLOOKUP($D736,LOC_UNICOS,H$2,0)</f>
        <v>#N/A</v>
      </c>
      <c r="I736" s="38">
        <f t="array" ref="I736">IF($B736=0,-999,IF(COUNTIFS($Z736:Z736,#N/A)&gt;0,-999,AVERAGE($Z736:Z736)))</f>
        <v>-999</v>
      </c>
      <c r="J736" s="38">
        <f t="array" ref="J736">IF($B736=0,-999,IF(COUNTIFS($Z736:AA736,#N/A)&gt;0,-999,AVERAGE($Z736:AA736)))</f>
        <v>-999</v>
      </c>
      <c r="K736" s="38">
        <f t="array" ref="K736">IF($B736=0,-999,IF(COUNTIFS($Z736:AB736,#N/A)&gt;0,-999,AVERAGE($Z736:AB736)))</f>
        <v>-999</v>
      </c>
      <c r="L736" s="38">
        <f t="array" ref="L736">IF($B736=0,-999,IF(COUNTIFS($Z736:AC736,#N/A)&gt;0,-999,AVERAGE($Z736:AC736)))</f>
        <v>-999</v>
      </c>
      <c r="M736" s="38">
        <f t="shared" si="858"/>
        <v>-999</v>
      </c>
      <c r="N736" s="38">
        <f t="shared" si="872"/>
        <v>-999</v>
      </c>
      <c r="O736" s="38">
        <f t="shared" si="873"/>
        <v>-999</v>
      </c>
      <c r="P736" s="38">
        <f t="shared" si="874"/>
        <v>-999</v>
      </c>
      <c r="Q736" s="37">
        <f t="shared" ref="Q736:Q799" si="893">IF($B736=0,0,IF(I736=-999,0,IF($D736="--",0,1)))</f>
        <v>0</v>
      </c>
      <c r="R736" s="37">
        <f t="shared" si="862"/>
        <v>0</v>
      </c>
      <c r="S736" s="37">
        <f t="shared" si="863"/>
        <v>0</v>
      </c>
      <c r="T736" s="37">
        <f t="shared" si="864"/>
        <v>0</v>
      </c>
      <c r="U736" s="37">
        <f t="shared" ref="U736:U799" si="894">$B$1</f>
        <v>2018</v>
      </c>
      <c r="V736" s="37">
        <f t="shared" ref="V736:X736" si="895">U736-1</f>
        <v>2017</v>
      </c>
      <c r="W736" s="37">
        <f t="shared" si="895"/>
        <v>2016</v>
      </c>
      <c r="X736" s="37">
        <f t="shared" si="895"/>
        <v>2015</v>
      </c>
      <c r="Y736" s="39"/>
      <c r="Z736" s="62" t="e">
        <f>IFERROR(IF($B736=0,#N/A,AVERAGEIFS(INDEX(DATOS,0,$C736),INDEX(DATOS,0,$C736),"&lt;&gt;#N/D",INDEX(DATOS,0,$L$2),0,INDEX(DATOS,0,$M$2),1,INDEX(DATOS,0,$N$2),U736,INDEX(DATOS,0,$O$2),$D736)),#N/A)</f>
        <v>#N/A</v>
      </c>
      <c r="AA736" s="62" t="e">
        <f>IFERROR(IF($B736=0,#N/A,AVERAGEIFS(INDEX(DATOS,0,$C736),INDEX(DATOS,0,$C736),"&lt;&gt;#N/D",INDEX(DATOS,0,$L$2),0,INDEX(DATOS,0,$M$2),1,INDEX(DATOS,0,$N$2),V736,INDEX(DATOS,0,$O$2),$D736)),#N/A)</f>
        <v>#N/A</v>
      </c>
      <c r="AB736" s="62" t="e">
        <f>IFERROR(IF($B736=0,#N/A,AVERAGEIFS(INDEX(DATOS,0,$C736),INDEX(DATOS,0,$C736),"&lt;&gt;#N/D",INDEX(DATOS,0,$L$2),0,INDEX(DATOS,0,$M$2),1,INDEX(DATOS,0,$N$2),W736,INDEX(DATOS,0,$O$2),$D736)),#N/A)</f>
        <v>#N/A</v>
      </c>
      <c r="AC736" s="62" t="e">
        <f>IFERROR(IF($B736=0,#N/A,AVERAGEIFS(INDEX(DATOS,0,$C736),INDEX(DATOS,0,$C736),"&lt;&gt;#N/D",INDEX(DATOS,0,$L$2),0,INDEX(DATOS,0,$M$2),1,INDEX(DATOS,0,$N$2),X736,INDEX(DATOS,0,$O$2),$D736)),#N/A)</f>
        <v>#N/A</v>
      </c>
      <c r="AD736" s="33"/>
      <c r="AE736" s="40" t="e">
        <f>IFERROR(IF(ISNA(Z736),#N/A,IF(I736=0,0,_xlfn.STDEV.P($Z736:Z736)/I736*100)),#N/A)</f>
        <v>#N/A</v>
      </c>
      <c r="AF736" s="40" t="e">
        <f>IFERROR(IF(ISNA(AA736),#N/A,IF(J736=0,0,_xlfn.STDEV.P($Z736:AA736)/J736*100)),#N/A)</f>
        <v>#N/A</v>
      </c>
      <c r="AG736" s="40" t="e">
        <f>IFERROR(IF(ISNA(AB736),#N/A,IF(K736=0,0,_xlfn.STDEV.P($Z736:AB736)/K736*100)),#N/A)</f>
        <v>#N/A</v>
      </c>
      <c r="AH736" s="40" t="e">
        <f>IFERROR(IF(ISNA(AC736),#N/A,IF(L736=0,0,_xlfn.STDEV.P($Z736:AC736)/L736*100)),#N/A)</f>
        <v>#N/A</v>
      </c>
      <c r="AI736" s="40"/>
    </row>
    <row r="737" spans="1:35" x14ac:dyDescent="0.35">
      <c r="A737">
        <f t="shared" ref="A737:A800" si="896">A736+1</f>
        <v>131</v>
      </c>
      <c r="B737" s="35">
        <f t="array" ref="B737">IF(B736=0,0,MIN(IF(INDEX(DATOS,0,$N$2)=$U737,IF(ISNUMBER(INDEX(DATOS,0,$C737)),IF(INDEX(DATOS,0,$L$2)=0,IF(INDEX(DATOS,0,$M$2)=1,IF(ISNA(MATCH(INDEX(DATOS,0,$O$2),IF($E$7:E736=E737,$D$7:D736),0)),INDEX(DATOS,0,$K$2))))))))</f>
        <v>0</v>
      </c>
      <c r="C737" s="32">
        <f t="shared" ref="C737:C800" si="897">MATCH(E737,INDEX(DATOS,1,),0)</f>
        <v>20</v>
      </c>
      <c r="D737" s="34" t="str">
        <f>IF($B737=0,"--",INDEX(DATOS,$B737,O$2))</f>
        <v>--</v>
      </c>
      <c r="E737" s="64" t="s">
        <v>1</v>
      </c>
      <c r="F737" s="36" t="str">
        <f t="shared" si="850"/>
        <v>--</v>
      </c>
      <c r="G737" s="109" t="e">
        <f>VLOOKUP($D737,LOC_UNICOS,G$2,0)</f>
        <v>#N/A</v>
      </c>
      <c r="H737" s="109" t="e">
        <f>VLOOKUP($D737,LOC_UNICOS,H$2,0)</f>
        <v>#N/A</v>
      </c>
      <c r="I737" s="38">
        <f t="array" ref="I737">IF($B737=0,-999,IF(COUNTIFS($Z737:Z737,#N/A)&gt;0,-999,AVERAGE($Z737:Z737)))</f>
        <v>-999</v>
      </c>
      <c r="J737" s="38">
        <f t="array" ref="J737">IF($B737=0,-999,IF(COUNTIFS($Z737:AA737,#N/A)&gt;0,-999,AVERAGE($Z737:AA737)))</f>
        <v>-999</v>
      </c>
      <c r="K737" s="38">
        <f t="array" ref="K737">IF($B737=0,-999,IF(COUNTIFS($Z737:AB737,#N/A)&gt;0,-999,AVERAGE($Z737:AB737)))</f>
        <v>-999</v>
      </c>
      <c r="L737" s="38">
        <f t="array" ref="L737">IF($B737=0,-999,IF(COUNTIFS($Z737:AC737,#N/A)&gt;0,-999,AVERAGE($Z737:AC737)))</f>
        <v>-999</v>
      </c>
      <c r="M737" s="38">
        <f t="shared" si="858"/>
        <v>-999</v>
      </c>
      <c r="N737" s="38">
        <f t="shared" si="872"/>
        <v>-999</v>
      </c>
      <c r="O737" s="38">
        <f t="shared" si="873"/>
        <v>-999</v>
      </c>
      <c r="P737" s="38">
        <f t="shared" si="874"/>
        <v>-999</v>
      </c>
      <c r="Q737" s="37">
        <f t="shared" si="893"/>
        <v>0</v>
      </c>
      <c r="R737" s="37">
        <f t="shared" si="862"/>
        <v>0</v>
      </c>
      <c r="S737" s="37">
        <f t="shared" si="863"/>
        <v>0</v>
      </c>
      <c r="T737" s="37">
        <f t="shared" si="864"/>
        <v>0</v>
      </c>
      <c r="U737" s="37">
        <f t="shared" si="894"/>
        <v>2018</v>
      </c>
      <c r="V737" s="37">
        <f t="shared" ref="V737:X737" si="898">U737-1</f>
        <v>2017</v>
      </c>
      <c r="W737" s="37">
        <f t="shared" si="898"/>
        <v>2016</v>
      </c>
      <c r="X737" s="37">
        <f t="shared" si="898"/>
        <v>2015</v>
      </c>
      <c r="Y737" s="39"/>
      <c r="Z737" s="62" t="e">
        <f>IFERROR(IF($B737=0,#N/A,AVERAGEIFS(INDEX(DATOS,0,$C737),INDEX(DATOS,0,$C737),"&lt;&gt;#N/D",INDEX(DATOS,0,$L$2),0,INDEX(DATOS,0,$M$2),1,INDEX(DATOS,0,$N$2),U737,INDEX(DATOS,0,$O$2),$D737)),#N/A)</f>
        <v>#N/A</v>
      </c>
      <c r="AA737" s="62" t="e">
        <f>IFERROR(IF($B737=0,#N/A,AVERAGEIFS(INDEX(DATOS,0,$C737),INDEX(DATOS,0,$C737),"&lt;&gt;#N/D",INDEX(DATOS,0,$L$2),0,INDEX(DATOS,0,$M$2),1,INDEX(DATOS,0,$N$2),V737,INDEX(DATOS,0,$O$2),$D737)),#N/A)</f>
        <v>#N/A</v>
      </c>
      <c r="AB737" s="62" t="e">
        <f>IFERROR(IF($B737=0,#N/A,AVERAGEIFS(INDEX(DATOS,0,$C737),INDEX(DATOS,0,$C737),"&lt;&gt;#N/D",INDEX(DATOS,0,$L$2),0,INDEX(DATOS,0,$M$2),1,INDEX(DATOS,0,$N$2),W737,INDEX(DATOS,0,$O$2),$D737)),#N/A)</f>
        <v>#N/A</v>
      </c>
      <c r="AC737" s="62" t="e">
        <f>IFERROR(IF($B737=0,#N/A,AVERAGEIFS(INDEX(DATOS,0,$C737),INDEX(DATOS,0,$C737),"&lt;&gt;#N/D",INDEX(DATOS,0,$L$2),0,INDEX(DATOS,0,$M$2),1,INDEX(DATOS,0,$N$2),X737,INDEX(DATOS,0,$O$2),$D737)),#N/A)</f>
        <v>#N/A</v>
      </c>
      <c r="AD737" s="33"/>
      <c r="AE737" s="40" t="e">
        <f>IFERROR(IF(ISNA(Z737),#N/A,IF(I737=0,0,_xlfn.STDEV.P($Z737:Z737)/I737*100)),#N/A)</f>
        <v>#N/A</v>
      </c>
      <c r="AF737" s="40" t="e">
        <f>IFERROR(IF(ISNA(AA737),#N/A,IF(J737=0,0,_xlfn.STDEV.P($Z737:AA737)/J737*100)),#N/A)</f>
        <v>#N/A</v>
      </c>
      <c r="AG737" s="40" t="e">
        <f>IFERROR(IF(ISNA(AB737),#N/A,IF(K737=0,0,_xlfn.STDEV.P($Z737:AB737)/K737*100)),#N/A)</f>
        <v>#N/A</v>
      </c>
      <c r="AH737" s="40" t="e">
        <f>IFERROR(IF(ISNA(AC737),#N/A,IF(L737=0,0,_xlfn.STDEV.P($Z737:AC737)/L737*100)),#N/A)</f>
        <v>#N/A</v>
      </c>
      <c r="AI737" s="40"/>
    </row>
    <row r="738" spans="1:35" x14ac:dyDescent="0.35">
      <c r="A738">
        <f t="shared" si="896"/>
        <v>132</v>
      </c>
      <c r="B738" s="35">
        <f t="array" ref="B738">IF(B737=0,0,MIN(IF(INDEX(DATOS,0,$N$2)=$U738,IF(ISNUMBER(INDEX(DATOS,0,$C738)),IF(INDEX(DATOS,0,$L$2)=0,IF(INDEX(DATOS,0,$M$2)=1,IF(ISNA(MATCH(INDEX(DATOS,0,$O$2),IF($E$7:E737=E738,$D$7:D737),0)),INDEX(DATOS,0,$K$2))))))))</f>
        <v>0</v>
      </c>
      <c r="C738" s="32">
        <f t="shared" si="897"/>
        <v>20</v>
      </c>
      <c r="D738" s="34" t="str">
        <f>IF($B738=0,"--",INDEX(DATOS,$B738,O$2))</f>
        <v>--</v>
      </c>
      <c r="E738" s="64" t="s">
        <v>1</v>
      </c>
      <c r="F738" s="36" t="str">
        <f t="shared" si="850"/>
        <v>--</v>
      </c>
      <c r="G738" s="109" t="e">
        <f>VLOOKUP($D738,LOC_UNICOS,G$2,0)</f>
        <v>#N/A</v>
      </c>
      <c r="H738" s="109" t="e">
        <f>VLOOKUP($D738,LOC_UNICOS,H$2,0)</f>
        <v>#N/A</v>
      </c>
      <c r="I738" s="38">
        <f t="array" ref="I738">IF($B738=0,-999,IF(COUNTIFS($Z738:Z738,#N/A)&gt;0,-999,AVERAGE($Z738:Z738)))</f>
        <v>-999</v>
      </c>
      <c r="J738" s="38">
        <f t="array" ref="J738">IF($B738=0,-999,IF(COUNTIFS($Z738:AA738,#N/A)&gt;0,-999,AVERAGE($Z738:AA738)))</f>
        <v>-999</v>
      </c>
      <c r="K738" s="38">
        <f t="array" ref="K738">IF($B738=0,-999,IF(COUNTIFS($Z738:AB738,#N/A)&gt;0,-999,AVERAGE($Z738:AB738)))</f>
        <v>-999</v>
      </c>
      <c r="L738" s="38">
        <f t="array" ref="L738">IF($B738=0,-999,IF(COUNTIFS($Z738:AC738,#N/A)&gt;0,-999,AVERAGE($Z738:AC738)))</f>
        <v>-999</v>
      </c>
      <c r="M738" s="38">
        <f t="shared" si="858"/>
        <v>-999</v>
      </c>
      <c r="N738" s="38">
        <f t="shared" si="872"/>
        <v>-999</v>
      </c>
      <c r="O738" s="38">
        <f t="shared" si="873"/>
        <v>-999</v>
      </c>
      <c r="P738" s="38">
        <f t="shared" si="874"/>
        <v>-999</v>
      </c>
      <c r="Q738" s="37">
        <f t="shared" si="893"/>
        <v>0</v>
      </c>
      <c r="R738" s="37">
        <f t="shared" si="862"/>
        <v>0</v>
      </c>
      <c r="S738" s="37">
        <f t="shared" si="863"/>
        <v>0</v>
      </c>
      <c r="T738" s="37">
        <f t="shared" si="864"/>
        <v>0</v>
      </c>
      <c r="U738" s="37">
        <f t="shared" si="894"/>
        <v>2018</v>
      </c>
      <c r="V738" s="37">
        <f t="shared" ref="V738:X738" si="899">U738-1</f>
        <v>2017</v>
      </c>
      <c r="W738" s="37">
        <f t="shared" si="899"/>
        <v>2016</v>
      </c>
      <c r="X738" s="37">
        <f t="shared" si="899"/>
        <v>2015</v>
      </c>
      <c r="Y738" s="39"/>
      <c r="Z738" s="62" t="e">
        <f>IFERROR(IF($B738=0,#N/A,AVERAGEIFS(INDEX(DATOS,0,$C738),INDEX(DATOS,0,$C738),"&lt;&gt;#N/D",INDEX(DATOS,0,$L$2),0,INDEX(DATOS,0,$M$2),1,INDEX(DATOS,0,$N$2),U738,INDEX(DATOS,0,$O$2),$D738)),#N/A)</f>
        <v>#N/A</v>
      </c>
      <c r="AA738" s="62" t="e">
        <f>IFERROR(IF($B738=0,#N/A,AVERAGEIFS(INDEX(DATOS,0,$C738),INDEX(DATOS,0,$C738),"&lt;&gt;#N/D",INDEX(DATOS,0,$L$2),0,INDEX(DATOS,0,$M$2),1,INDEX(DATOS,0,$N$2),V738,INDEX(DATOS,0,$O$2),$D738)),#N/A)</f>
        <v>#N/A</v>
      </c>
      <c r="AB738" s="62" t="e">
        <f>IFERROR(IF($B738=0,#N/A,AVERAGEIFS(INDEX(DATOS,0,$C738),INDEX(DATOS,0,$C738),"&lt;&gt;#N/D",INDEX(DATOS,0,$L$2),0,INDEX(DATOS,0,$M$2),1,INDEX(DATOS,0,$N$2),W738,INDEX(DATOS,0,$O$2),$D738)),#N/A)</f>
        <v>#N/A</v>
      </c>
      <c r="AC738" s="62" t="e">
        <f>IFERROR(IF($B738=0,#N/A,AVERAGEIFS(INDEX(DATOS,0,$C738),INDEX(DATOS,0,$C738),"&lt;&gt;#N/D",INDEX(DATOS,0,$L$2),0,INDEX(DATOS,0,$M$2),1,INDEX(DATOS,0,$N$2),X738,INDEX(DATOS,0,$O$2),$D738)),#N/A)</f>
        <v>#N/A</v>
      </c>
      <c r="AD738" s="33"/>
      <c r="AE738" s="40" t="e">
        <f>IFERROR(IF(ISNA(Z738),#N/A,IF(I738=0,0,_xlfn.STDEV.P($Z738:Z738)/I738*100)),#N/A)</f>
        <v>#N/A</v>
      </c>
      <c r="AF738" s="40" t="e">
        <f>IFERROR(IF(ISNA(AA738),#N/A,IF(J738=0,0,_xlfn.STDEV.P($Z738:AA738)/J738*100)),#N/A)</f>
        <v>#N/A</v>
      </c>
      <c r="AG738" s="40" t="e">
        <f>IFERROR(IF(ISNA(AB738),#N/A,IF(K738=0,0,_xlfn.STDEV.P($Z738:AB738)/K738*100)),#N/A)</f>
        <v>#N/A</v>
      </c>
      <c r="AH738" s="40" t="e">
        <f>IFERROR(IF(ISNA(AC738),#N/A,IF(L738=0,0,_xlfn.STDEV.P($Z738:AC738)/L738*100)),#N/A)</f>
        <v>#N/A</v>
      </c>
      <c r="AI738" s="40"/>
    </row>
    <row r="739" spans="1:35" x14ac:dyDescent="0.35">
      <c r="A739">
        <f t="shared" si="896"/>
        <v>133</v>
      </c>
      <c r="B739" s="35">
        <f t="array" ref="B739">IF(B738=0,0,MIN(IF(INDEX(DATOS,0,$N$2)=$U739,IF(ISNUMBER(INDEX(DATOS,0,$C739)),IF(INDEX(DATOS,0,$L$2)=0,IF(INDEX(DATOS,0,$M$2)=1,IF(ISNA(MATCH(INDEX(DATOS,0,$O$2),IF($E$7:E738=E739,$D$7:D738),0)),INDEX(DATOS,0,$K$2))))))))</f>
        <v>0</v>
      </c>
      <c r="C739" s="32">
        <f t="shared" si="897"/>
        <v>20</v>
      </c>
      <c r="D739" s="34" t="str">
        <f>IF($B739=0,"--",INDEX(DATOS,$B739,O$2))</f>
        <v>--</v>
      </c>
      <c r="E739" s="64" t="s">
        <v>1</v>
      </c>
      <c r="F739" s="36" t="str">
        <f t="shared" si="850"/>
        <v>--</v>
      </c>
      <c r="G739" s="109" t="e">
        <f>VLOOKUP($D739,LOC_UNICOS,G$2,0)</f>
        <v>#N/A</v>
      </c>
      <c r="H739" s="109" t="e">
        <f>VLOOKUP($D739,LOC_UNICOS,H$2,0)</f>
        <v>#N/A</v>
      </c>
      <c r="I739" s="38">
        <f t="array" ref="I739">IF($B739=0,-999,IF(COUNTIFS($Z739:Z739,#N/A)&gt;0,-999,AVERAGE($Z739:Z739)))</f>
        <v>-999</v>
      </c>
      <c r="J739" s="38">
        <f t="array" ref="J739">IF($B739=0,-999,IF(COUNTIFS($Z739:AA739,#N/A)&gt;0,-999,AVERAGE($Z739:AA739)))</f>
        <v>-999</v>
      </c>
      <c r="K739" s="38">
        <f t="array" ref="K739">IF($B739=0,-999,IF(COUNTIFS($Z739:AB739,#N/A)&gt;0,-999,AVERAGE($Z739:AB739)))</f>
        <v>-999</v>
      </c>
      <c r="L739" s="38">
        <f t="array" ref="L739">IF($B739=0,-999,IF(COUNTIFS($Z739:AC739,#N/A)&gt;0,-999,AVERAGE($Z739:AC739)))</f>
        <v>-999</v>
      </c>
      <c r="M739" s="38">
        <f t="shared" si="858"/>
        <v>-999</v>
      </c>
      <c r="N739" s="38">
        <f t="shared" si="872"/>
        <v>-999</v>
      </c>
      <c r="O739" s="38">
        <f t="shared" si="873"/>
        <v>-999</v>
      </c>
      <c r="P739" s="38">
        <f t="shared" si="874"/>
        <v>-999</v>
      </c>
      <c r="Q739" s="37">
        <f t="shared" si="893"/>
        <v>0</v>
      </c>
      <c r="R739" s="37">
        <f t="shared" si="862"/>
        <v>0</v>
      </c>
      <c r="S739" s="37">
        <f t="shared" si="863"/>
        <v>0</v>
      </c>
      <c r="T739" s="37">
        <f t="shared" si="864"/>
        <v>0</v>
      </c>
      <c r="U739" s="37">
        <f t="shared" si="894"/>
        <v>2018</v>
      </c>
      <c r="V739" s="37">
        <f t="shared" ref="V739:X739" si="900">U739-1</f>
        <v>2017</v>
      </c>
      <c r="W739" s="37">
        <f t="shared" si="900"/>
        <v>2016</v>
      </c>
      <c r="X739" s="37">
        <f t="shared" si="900"/>
        <v>2015</v>
      </c>
      <c r="Y739" s="39"/>
      <c r="Z739" s="62" t="e">
        <f>IFERROR(IF($B739=0,#N/A,AVERAGEIFS(INDEX(DATOS,0,$C739),INDEX(DATOS,0,$C739),"&lt;&gt;#N/D",INDEX(DATOS,0,$L$2),0,INDEX(DATOS,0,$M$2),1,INDEX(DATOS,0,$N$2),U739,INDEX(DATOS,0,$O$2),$D739)),#N/A)</f>
        <v>#N/A</v>
      </c>
      <c r="AA739" s="62" t="e">
        <f>IFERROR(IF($B739=0,#N/A,AVERAGEIFS(INDEX(DATOS,0,$C739),INDEX(DATOS,0,$C739),"&lt;&gt;#N/D",INDEX(DATOS,0,$L$2),0,INDEX(DATOS,0,$M$2),1,INDEX(DATOS,0,$N$2),V739,INDEX(DATOS,0,$O$2),$D739)),#N/A)</f>
        <v>#N/A</v>
      </c>
      <c r="AB739" s="62" t="e">
        <f>IFERROR(IF($B739=0,#N/A,AVERAGEIFS(INDEX(DATOS,0,$C739),INDEX(DATOS,0,$C739),"&lt;&gt;#N/D",INDEX(DATOS,0,$L$2),0,INDEX(DATOS,0,$M$2),1,INDEX(DATOS,0,$N$2),W739,INDEX(DATOS,0,$O$2),$D739)),#N/A)</f>
        <v>#N/A</v>
      </c>
      <c r="AC739" s="62" t="e">
        <f>IFERROR(IF($B739=0,#N/A,AVERAGEIFS(INDEX(DATOS,0,$C739),INDEX(DATOS,0,$C739),"&lt;&gt;#N/D",INDEX(DATOS,0,$L$2),0,INDEX(DATOS,0,$M$2),1,INDEX(DATOS,0,$N$2),X739,INDEX(DATOS,0,$O$2),$D739)),#N/A)</f>
        <v>#N/A</v>
      </c>
      <c r="AD739" s="33"/>
      <c r="AE739" s="40" t="e">
        <f>IFERROR(IF(ISNA(Z739),#N/A,IF(I739=0,0,_xlfn.STDEV.P($Z739:Z739)/I739*100)),#N/A)</f>
        <v>#N/A</v>
      </c>
      <c r="AF739" s="40" t="e">
        <f>IFERROR(IF(ISNA(AA739),#N/A,IF(J739=0,0,_xlfn.STDEV.P($Z739:AA739)/J739*100)),#N/A)</f>
        <v>#N/A</v>
      </c>
      <c r="AG739" s="40" t="e">
        <f>IFERROR(IF(ISNA(AB739),#N/A,IF(K739=0,0,_xlfn.STDEV.P($Z739:AB739)/K739*100)),#N/A)</f>
        <v>#N/A</v>
      </c>
      <c r="AH739" s="40" t="e">
        <f>IFERROR(IF(ISNA(AC739),#N/A,IF(L739=0,0,_xlfn.STDEV.P($Z739:AC739)/L739*100)),#N/A)</f>
        <v>#N/A</v>
      </c>
      <c r="AI739" s="40"/>
    </row>
    <row r="740" spans="1:35" x14ac:dyDescent="0.35">
      <c r="A740">
        <f t="shared" si="896"/>
        <v>134</v>
      </c>
      <c r="B740" s="35">
        <f t="array" ref="B740">IF(B739=0,0,MIN(IF(INDEX(DATOS,0,$N$2)=$U740,IF(ISNUMBER(INDEX(DATOS,0,$C740)),IF(INDEX(DATOS,0,$L$2)=0,IF(INDEX(DATOS,0,$M$2)=1,IF(ISNA(MATCH(INDEX(DATOS,0,$O$2),IF($E$7:E739=E740,$D$7:D739),0)),INDEX(DATOS,0,$K$2))))))))</f>
        <v>0</v>
      </c>
      <c r="C740" s="32">
        <f t="shared" si="897"/>
        <v>20</v>
      </c>
      <c r="D740" s="34" t="str">
        <f>IF($B740=0,"--",INDEX(DATOS,$B740,O$2))</f>
        <v>--</v>
      </c>
      <c r="E740" s="64" t="s">
        <v>1</v>
      </c>
      <c r="F740" s="36" t="str">
        <f t="shared" si="850"/>
        <v>--</v>
      </c>
      <c r="G740" s="109" t="e">
        <f>VLOOKUP($D740,LOC_UNICOS,G$2,0)</f>
        <v>#N/A</v>
      </c>
      <c r="H740" s="109" t="e">
        <f>VLOOKUP($D740,LOC_UNICOS,H$2,0)</f>
        <v>#N/A</v>
      </c>
      <c r="I740" s="38">
        <f t="array" ref="I740">IF($B740=0,-999,IF(COUNTIFS($Z740:Z740,#N/A)&gt;0,-999,AVERAGE($Z740:Z740)))</f>
        <v>-999</v>
      </c>
      <c r="J740" s="38">
        <f t="array" ref="J740">IF($B740=0,-999,IF(COUNTIFS($Z740:AA740,#N/A)&gt;0,-999,AVERAGE($Z740:AA740)))</f>
        <v>-999</v>
      </c>
      <c r="K740" s="38">
        <f t="array" ref="K740">IF($B740=0,-999,IF(COUNTIFS($Z740:AB740,#N/A)&gt;0,-999,AVERAGE($Z740:AB740)))</f>
        <v>-999</v>
      </c>
      <c r="L740" s="38">
        <f t="array" ref="L740">IF($B740=0,-999,IF(COUNTIFS($Z740:AC740,#N/A)&gt;0,-999,AVERAGE($Z740:AC740)))</f>
        <v>-999</v>
      </c>
      <c r="M740" s="38">
        <f t="shared" si="858"/>
        <v>-999</v>
      </c>
      <c r="N740" s="38">
        <f t="shared" si="872"/>
        <v>-999</v>
      </c>
      <c r="O740" s="38">
        <f t="shared" si="873"/>
        <v>-999</v>
      </c>
      <c r="P740" s="38">
        <f t="shared" si="874"/>
        <v>-999</v>
      </c>
      <c r="Q740" s="37">
        <f t="shared" si="893"/>
        <v>0</v>
      </c>
      <c r="R740" s="37">
        <f t="shared" si="862"/>
        <v>0</v>
      </c>
      <c r="S740" s="37">
        <f t="shared" si="863"/>
        <v>0</v>
      </c>
      <c r="T740" s="37">
        <f t="shared" si="864"/>
        <v>0</v>
      </c>
      <c r="U740" s="37">
        <f t="shared" si="894"/>
        <v>2018</v>
      </c>
      <c r="V740" s="37">
        <f t="shared" ref="V740:X740" si="901">U740-1</f>
        <v>2017</v>
      </c>
      <c r="W740" s="37">
        <f t="shared" si="901"/>
        <v>2016</v>
      </c>
      <c r="X740" s="37">
        <f t="shared" si="901"/>
        <v>2015</v>
      </c>
      <c r="Y740" s="39"/>
      <c r="Z740" s="62" t="e">
        <f>IFERROR(IF($B740=0,#N/A,AVERAGEIFS(INDEX(DATOS,0,$C740),INDEX(DATOS,0,$C740),"&lt;&gt;#N/D",INDEX(DATOS,0,$L$2),0,INDEX(DATOS,0,$M$2),1,INDEX(DATOS,0,$N$2),U740,INDEX(DATOS,0,$O$2),$D740)),#N/A)</f>
        <v>#N/A</v>
      </c>
      <c r="AA740" s="62" t="e">
        <f>IFERROR(IF($B740=0,#N/A,AVERAGEIFS(INDEX(DATOS,0,$C740),INDEX(DATOS,0,$C740),"&lt;&gt;#N/D",INDEX(DATOS,0,$L$2),0,INDEX(DATOS,0,$M$2),1,INDEX(DATOS,0,$N$2),V740,INDEX(DATOS,0,$O$2),$D740)),#N/A)</f>
        <v>#N/A</v>
      </c>
      <c r="AB740" s="62" t="e">
        <f>IFERROR(IF($B740=0,#N/A,AVERAGEIFS(INDEX(DATOS,0,$C740),INDEX(DATOS,0,$C740),"&lt;&gt;#N/D",INDEX(DATOS,0,$L$2),0,INDEX(DATOS,0,$M$2),1,INDEX(DATOS,0,$N$2),W740,INDEX(DATOS,0,$O$2),$D740)),#N/A)</f>
        <v>#N/A</v>
      </c>
      <c r="AC740" s="62" t="e">
        <f>IFERROR(IF($B740=0,#N/A,AVERAGEIFS(INDEX(DATOS,0,$C740),INDEX(DATOS,0,$C740),"&lt;&gt;#N/D",INDEX(DATOS,0,$L$2),0,INDEX(DATOS,0,$M$2),1,INDEX(DATOS,0,$N$2),X740,INDEX(DATOS,0,$O$2),$D740)),#N/A)</f>
        <v>#N/A</v>
      </c>
      <c r="AD740" s="33"/>
      <c r="AE740" s="40" t="e">
        <f>IFERROR(IF(ISNA(Z740),#N/A,IF(I740=0,0,_xlfn.STDEV.P($Z740:Z740)/I740*100)),#N/A)</f>
        <v>#N/A</v>
      </c>
      <c r="AF740" s="40" t="e">
        <f>IFERROR(IF(ISNA(AA740),#N/A,IF(J740=0,0,_xlfn.STDEV.P($Z740:AA740)/J740*100)),#N/A)</f>
        <v>#N/A</v>
      </c>
      <c r="AG740" s="40" t="e">
        <f>IFERROR(IF(ISNA(AB740),#N/A,IF(K740=0,0,_xlfn.STDEV.P($Z740:AB740)/K740*100)),#N/A)</f>
        <v>#N/A</v>
      </c>
      <c r="AH740" s="40" t="e">
        <f>IFERROR(IF(ISNA(AC740),#N/A,IF(L740=0,0,_xlfn.STDEV.P($Z740:AC740)/L740*100)),#N/A)</f>
        <v>#N/A</v>
      </c>
      <c r="AI740" s="40"/>
    </row>
    <row r="741" spans="1:35" x14ac:dyDescent="0.35">
      <c r="A741">
        <f t="shared" si="896"/>
        <v>135</v>
      </c>
      <c r="B741" s="35">
        <f t="array" ref="B741">IF(B740=0,0,MIN(IF(INDEX(DATOS,0,$N$2)=$U741,IF(ISNUMBER(INDEX(DATOS,0,$C741)),IF(INDEX(DATOS,0,$L$2)=0,IF(INDEX(DATOS,0,$M$2)=1,IF(ISNA(MATCH(INDEX(DATOS,0,$O$2),IF($E$7:E740=E741,$D$7:D740),0)),INDEX(DATOS,0,$K$2))))))))</f>
        <v>0</v>
      </c>
      <c r="C741" s="32">
        <f t="shared" si="897"/>
        <v>20</v>
      </c>
      <c r="D741" s="34" t="str">
        <f>IF($B741=0,"--",INDEX(DATOS,$B741,O$2))</f>
        <v>--</v>
      </c>
      <c r="E741" s="64" t="s">
        <v>1</v>
      </c>
      <c r="F741" s="36" t="str">
        <f t="shared" si="850"/>
        <v>--</v>
      </c>
      <c r="G741" s="109" t="e">
        <f>VLOOKUP($D741,LOC_UNICOS,G$2,0)</f>
        <v>#N/A</v>
      </c>
      <c r="H741" s="109" t="e">
        <f>VLOOKUP($D741,LOC_UNICOS,H$2,0)</f>
        <v>#N/A</v>
      </c>
      <c r="I741" s="38">
        <f t="array" ref="I741">IF($B741=0,-999,IF(COUNTIFS($Z741:Z741,#N/A)&gt;0,-999,AVERAGE($Z741:Z741)))</f>
        <v>-999</v>
      </c>
      <c r="J741" s="38">
        <f t="array" ref="J741">IF($B741=0,-999,IF(COUNTIFS($Z741:AA741,#N/A)&gt;0,-999,AVERAGE($Z741:AA741)))</f>
        <v>-999</v>
      </c>
      <c r="K741" s="38">
        <f t="array" ref="K741">IF($B741=0,-999,IF(COUNTIFS($Z741:AB741,#N/A)&gt;0,-999,AVERAGE($Z741:AB741)))</f>
        <v>-999</v>
      </c>
      <c r="L741" s="38">
        <f t="array" ref="L741">IF($B741=0,-999,IF(COUNTIFS($Z741:AC741,#N/A)&gt;0,-999,AVERAGE($Z741:AC741)))</f>
        <v>-999</v>
      </c>
      <c r="M741" s="38">
        <f t="shared" si="858"/>
        <v>-999</v>
      </c>
      <c r="N741" s="38">
        <f t="shared" si="872"/>
        <v>-999</v>
      </c>
      <c r="O741" s="38">
        <f t="shared" si="873"/>
        <v>-999</v>
      </c>
      <c r="P741" s="38">
        <f t="shared" si="874"/>
        <v>-999</v>
      </c>
      <c r="Q741" s="37">
        <f t="shared" si="893"/>
        <v>0</v>
      </c>
      <c r="R741" s="37">
        <f t="shared" si="862"/>
        <v>0</v>
      </c>
      <c r="S741" s="37">
        <f t="shared" si="863"/>
        <v>0</v>
      </c>
      <c r="T741" s="37">
        <f t="shared" si="864"/>
        <v>0</v>
      </c>
      <c r="U741" s="37">
        <f t="shared" si="894"/>
        <v>2018</v>
      </c>
      <c r="V741" s="37">
        <f t="shared" ref="V741:X741" si="902">U741-1</f>
        <v>2017</v>
      </c>
      <c r="W741" s="37">
        <f t="shared" si="902"/>
        <v>2016</v>
      </c>
      <c r="X741" s="37">
        <f t="shared" si="902"/>
        <v>2015</v>
      </c>
      <c r="Y741" s="39"/>
      <c r="Z741" s="62" t="e">
        <f>IFERROR(IF($B741=0,#N/A,AVERAGEIFS(INDEX(DATOS,0,$C741),INDEX(DATOS,0,$C741),"&lt;&gt;#N/D",INDEX(DATOS,0,$L$2),0,INDEX(DATOS,0,$M$2),1,INDEX(DATOS,0,$N$2),U741,INDEX(DATOS,0,$O$2),$D741)),#N/A)</f>
        <v>#N/A</v>
      </c>
      <c r="AA741" s="62" t="e">
        <f>IFERROR(IF($B741=0,#N/A,AVERAGEIFS(INDEX(DATOS,0,$C741),INDEX(DATOS,0,$C741),"&lt;&gt;#N/D",INDEX(DATOS,0,$L$2),0,INDEX(DATOS,0,$M$2),1,INDEX(DATOS,0,$N$2),V741,INDEX(DATOS,0,$O$2),$D741)),#N/A)</f>
        <v>#N/A</v>
      </c>
      <c r="AB741" s="62" t="e">
        <f>IFERROR(IF($B741=0,#N/A,AVERAGEIFS(INDEX(DATOS,0,$C741),INDEX(DATOS,0,$C741),"&lt;&gt;#N/D",INDEX(DATOS,0,$L$2),0,INDEX(DATOS,0,$M$2),1,INDEX(DATOS,0,$N$2),W741,INDEX(DATOS,0,$O$2),$D741)),#N/A)</f>
        <v>#N/A</v>
      </c>
      <c r="AC741" s="62" t="e">
        <f>IFERROR(IF($B741=0,#N/A,AVERAGEIFS(INDEX(DATOS,0,$C741),INDEX(DATOS,0,$C741),"&lt;&gt;#N/D",INDEX(DATOS,0,$L$2),0,INDEX(DATOS,0,$M$2),1,INDEX(DATOS,0,$N$2),X741,INDEX(DATOS,0,$O$2),$D741)),#N/A)</f>
        <v>#N/A</v>
      </c>
      <c r="AD741" s="33"/>
      <c r="AE741" s="40" t="e">
        <f>IFERROR(IF(ISNA(Z741),#N/A,IF(I741=0,0,_xlfn.STDEV.P($Z741:Z741)/I741*100)),#N/A)</f>
        <v>#N/A</v>
      </c>
      <c r="AF741" s="40" t="e">
        <f>IFERROR(IF(ISNA(AA741),#N/A,IF(J741=0,0,_xlfn.STDEV.P($Z741:AA741)/J741*100)),#N/A)</f>
        <v>#N/A</v>
      </c>
      <c r="AG741" s="40" t="e">
        <f>IFERROR(IF(ISNA(AB741),#N/A,IF(K741=0,0,_xlfn.STDEV.P($Z741:AB741)/K741*100)),#N/A)</f>
        <v>#N/A</v>
      </c>
      <c r="AH741" s="40" t="e">
        <f>IFERROR(IF(ISNA(AC741),#N/A,IF(L741=0,0,_xlfn.STDEV.P($Z741:AC741)/L741*100)),#N/A)</f>
        <v>#N/A</v>
      </c>
      <c r="AI741" s="40"/>
    </row>
    <row r="742" spans="1:35" x14ac:dyDescent="0.35">
      <c r="A742">
        <f t="shared" si="896"/>
        <v>136</v>
      </c>
      <c r="B742" s="35">
        <f t="array" ref="B742">IF(B741=0,0,MIN(IF(INDEX(DATOS,0,$N$2)=$U742,IF(ISNUMBER(INDEX(DATOS,0,$C742)),IF(INDEX(DATOS,0,$L$2)=0,IF(INDEX(DATOS,0,$M$2)=1,IF(ISNA(MATCH(INDEX(DATOS,0,$O$2),IF($E$7:E741=E742,$D$7:D741),0)),INDEX(DATOS,0,$K$2))))))))</f>
        <v>0</v>
      </c>
      <c r="C742" s="32">
        <f t="shared" si="897"/>
        <v>20</v>
      </c>
      <c r="D742" s="34" t="str">
        <f>IF($B742=0,"--",INDEX(DATOS,$B742,O$2))</f>
        <v>--</v>
      </c>
      <c r="E742" s="64" t="s">
        <v>1</v>
      </c>
      <c r="F742" s="36" t="str">
        <f t="shared" si="850"/>
        <v>--</v>
      </c>
      <c r="G742" s="109" t="e">
        <f>VLOOKUP($D742,LOC_UNICOS,G$2,0)</f>
        <v>#N/A</v>
      </c>
      <c r="H742" s="109" t="e">
        <f>VLOOKUP($D742,LOC_UNICOS,H$2,0)</f>
        <v>#N/A</v>
      </c>
      <c r="I742" s="38">
        <f t="array" ref="I742">IF($B742=0,-999,IF(COUNTIFS($Z742:Z742,#N/A)&gt;0,-999,AVERAGE($Z742:Z742)))</f>
        <v>-999</v>
      </c>
      <c r="J742" s="38">
        <f t="array" ref="J742">IF($B742=0,-999,IF(COUNTIFS($Z742:AA742,#N/A)&gt;0,-999,AVERAGE($Z742:AA742)))</f>
        <v>-999</v>
      </c>
      <c r="K742" s="38">
        <f t="array" ref="K742">IF($B742=0,-999,IF(COUNTIFS($Z742:AB742,#N/A)&gt;0,-999,AVERAGE($Z742:AB742)))</f>
        <v>-999</v>
      </c>
      <c r="L742" s="38">
        <f t="array" ref="L742">IF($B742=0,-999,IF(COUNTIFS($Z742:AC742,#N/A)&gt;0,-999,AVERAGE($Z742:AC742)))</f>
        <v>-999</v>
      </c>
      <c r="M742" s="38">
        <f t="shared" si="858"/>
        <v>-999</v>
      </c>
      <c r="N742" s="38">
        <f t="shared" si="872"/>
        <v>-999</v>
      </c>
      <c r="O742" s="38">
        <f t="shared" si="873"/>
        <v>-999</v>
      </c>
      <c r="P742" s="38">
        <f t="shared" si="874"/>
        <v>-999</v>
      </c>
      <c r="Q742" s="37">
        <f t="shared" si="893"/>
        <v>0</v>
      </c>
      <c r="R742" s="37">
        <f t="shared" si="862"/>
        <v>0</v>
      </c>
      <c r="S742" s="37">
        <f t="shared" si="863"/>
        <v>0</v>
      </c>
      <c r="T742" s="37">
        <f t="shared" si="864"/>
        <v>0</v>
      </c>
      <c r="U742" s="37">
        <f t="shared" si="894"/>
        <v>2018</v>
      </c>
      <c r="V742" s="37">
        <f t="shared" ref="V742:X742" si="903">U742-1</f>
        <v>2017</v>
      </c>
      <c r="W742" s="37">
        <f t="shared" si="903"/>
        <v>2016</v>
      </c>
      <c r="X742" s="37">
        <f t="shared" si="903"/>
        <v>2015</v>
      </c>
      <c r="Y742" s="39"/>
      <c r="Z742" s="62" t="e">
        <f>IFERROR(IF($B742=0,#N/A,AVERAGEIFS(INDEX(DATOS,0,$C742),INDEX(DATOS,0,$C742),"&lt;&gt;#N/D",INDEX(DATOS,0,$L$2),0,INDEX(DATOS,0,$M$2),1,INDEX(DATOS,0,$N$2),U742,INDEX(DATOS,0,$O$2),$D742)),#N/A)</f>
        <v>#N/A</v>
      </c>
      <c r="AA742" s="62" t="e">
        <f>IFERROR(IF($B742=0,#N/A,AVERAGEIFS(INDEX(DATOS,0,$C742),INDEX(DATOS,0,$C742),"&lt;&gt;#N/D",INDEX(DATOS,0,$L$2),0,INDEX(DATOS,0,$M$2),1,INDEX(DATOS,0,$N$2),V742,INDEX(DATOS,0,$O$2),$D742)),#N/A)</f>
        <v>#N/A</v>
      </c>
      <c r="AB742" s="62" t="e">
        <f>IFERROR(IF($B742=0,#N/A,AVERAGEIFS(INDEX(DATOS,0,$C742),INDEX(DATOS,0,$C742),"&lt;&gt;#N/D",INDEX(DATOS,0,$L$2),0,INDEX(DATOS,0,$M$2),1,INDEX(DATOS,0,$N$2),W742,INDEX(DATOS,0,$O$2),$D742)),#N/A)</f>
        <v>#N/A</v>
      </c>
      <c r="AC742" s="62" t="e">
        <f>IFERROR(IF($B742=0,#N/A,AVERAGEIFS(INDEX(DATOS,0,$C742),INDEX(DATOS,0,$C742),"&lt;&gt;#N/D",INDEX(DATOS,0,$L$2),0,INDEX(DATOS,0,$M$2),1,INDEX(DATOS,0,$N$2),X742,INDEX(DATOS,0,$O$2),$D742)),#N/A)</f>
        <v>#N/A</v>
      </c>
      <c r="AD742" s="33"/>
      <c r="AE742" s="40" t="e">
        <f>IFERROR(IF(ISNA(Z742),#N/A,IF(I742=0,0,_xlfn.STDEV.P($Z742:Z742)/I742*100)),#N/A)</f>
        <v>#N/A</v>
      </c>
      <c r="AF742" s="40" t="e">
        <f>IFERROR(IF(ISNA(AA742),#N/A,IF(J742=0,0,_xlfn.STDEV.P($Z742:AA742)/J742*100)),#N/A)</f>
        <v>#N/A</v>
      </c>
      <c r="AG742" s="40" t="e">
        <f>IFERROR(IF(ISNA(AB742),#N/A,IF(K742=0,0,_xlfn.STDEV.P($Z742:AB742)/K742*100)),#N/A)</f>
        <v>#N/A</v>
      </c>
      <c r="AH742" s="40" t="e">
        <f>IFERROR(IF(ISNA(AC742),#N/A,IF(L742=0,0,_xlfn.STDEV.P($Z742:AC742)/L742*100)),#N/A)</f>
        <v>#N/A</v>
      </c>
      <c r="AI742" s="40"/>
    </row>
    <row r="743" spans="1:35" x14ac:dyDescent="0.35">
      <c r="A743">
        <f t="shared" si="896"/>
        <v>137</v>
      </c>
      <c r="B743" s="35">
        <f t="array" ref="B743">IF(B742=0,0,MIN(IF(INDEX(DATOS,0,$N$2)=$U743,IF(ISNUMBER(INDEX(DATOS,0,$C743)),IF(INDEX(DATOS,0,$L$2)=0,IF(INDEX(DATOS,0,$M$2)=1,IF(ISNA(MATCH(INDEX(DATOS,0,$O$2),IF($E$7:E742=E743,$D$7:D742),0)),INDEX(DATOS,0,$K$2))))))))</f>
        <v>0</v>
      </c>
      <c r="C743" s="32">
        <f t="shared" si="897"/>
        <v>20</v>
      </c>
      <c r="D743" s="34" t="str">
        <f>IF($B743=0,"--",INDEX(DATOS,$B743,O$2))</f>
        <v>--</v>
      </c>
      <c r="E743" s="64" t="s">
        <v>1</v>
      </c>
      <c r="F743" s="36" t="str">
        <f t="shared" si="850"/>
        <v>--</v>
      </c>
      <c r="G743" s="109" t="e">
        <f>VLOOKUP($D743,LOC_UNICOS,G$2,0)</f>
        <v>#N/A</v>
      </c>
      <c r="H743" s="109" t="e">
        <f>VLOOKUP($D743,LOC_UNICOS,H$2,0)</f>
        <v>#N/A</v>
      </c>
      <c r="I743" s="38">
        <f t="array" ref="I743">IF($B743=0,-999,IF(COUNTIFS($Z743:Z743,#N/A)&gt;0,-999,AVERAGE($Z743:Z743)))</f>
        <v>-999</v>
      </c>
      <c r="J743" s="38">
        <f t="array" ref="J743">IF($B743=0,-999,IF(COUNTIFS($Z743:AA743,#N/A)&gt;0,-999,AVERAGE($Z743:AA743)))</f>
        <v>-999</v>
      </c>
      <c r="K743" s="38">
        <f t="array" ref="K743">IF($B743=0,-999,IF(COUNTIFS($Z743:AB743,#N/A)&gt;0,-999,AVERAGE($Z743:AB743)))</f>
        <v>-999</v>
      </c>
      <c r="L743" s="38">
        <f t="array" ref="L743">IF($B743=0,-999,IF(COUNTIFS($Z743:AC743,#N/A)&gt;0,-999,AVERAGE($Z743:AC743)))</f>
        <v>-999</v>
      </c>
      <c r="M743" s="38">
        <f t="shared" si="858"/>
        <v>-999</v>
      </c>
      <c r="N743" s="38">
        <f t="shared" si="872"/>
        <v>-999</v>
      </c>
      <c r="O743" s="38">
        <f t="shared" si="873"/>
        <v>-999</v>
      </c>
      <c r="P743" s="38">
        <f t="shared" si="874"/>
        <v>-999</v>
      </c>
      <c r="Q743" s="37">
        <f t="shared" si="893"/>
        <v>0</v>
      </c>
      <c r="R743" s="37">
        <f t="shared" si="862"/>
        <v>0</v>
      </c>
      <c r="S743" s="37">
        <f t="shared" si="863"/>
        <v>0</v>
      </c>
      <c r="T743" s="37">
        <f t="shared" si="864"/>
        <v>0</v>
      </c>
      <c r="U743" s="37">
        <f t="shared" si="894"/>
        <v>2018</v>
      </c>
      <c r="V743" s="37">
        <f t="shared" ref="V743:X743" si="904">U743-1</f>
        <v>2017</v>
      </c>
      <c r="W743" s="37">
        <f t="shared" si="904"/>
        <v>2016</v>
      </c>
      <c r="X743" s="37">
        <f t="shared" si="904"/>
        <v>2015</v>
      </c>
      <c r="Y743" s="39"/>
      <c r="Z743" s="62" t="e">
        <f>IFERROR(IF($B743=0,#N/A,AVERAGEIFS(INDEX(DATOS,0,$C743),INDEX(DATOS,0,$C743),"&lt;&gt;#N/D",INDEX(DATOS,0,$L$2),0,INDEX(DATOS,0,$M$2),1,INDEX(DATOS,0,$N$2),U743,INDEX(DATOS,0,$O$2),$D743)),#N/A)</f>
        <v>#N/A</v>
      </c>
      <c r="AA743" s="62" t="e">
        <f>IFERROR(IF($B743=0,#N/A,AVERAGEIFS(INDEX(DATOS,0,$C743),INDEX(DATOS,0,$C743),"&lt;&gt;#N/D",INDEX(DATOS,0,$L$2),0,INDEX(DATOS,0,$M$2),1,INDEX(DATOS,0,$N$2),V743,INDEX(DATOS,0,$O$2),$D743)),#N/A)</f>
        <v>#N/A</v>
      </c>
      <c r="AB743" s="62" t="e">
        <f>IFERROR(IF($B743=0,#N/A,AVERAGEIFS(INDEX(DATOS,0,$C743),INDEX(DATOS,0,$C743),"&lt;&gt;#N/D",INDEX(DATOS,0,$L$2),0,INDEX(DATOS,0,$M$2),1,INDEX(DATOS,0,$N$2),W743,INDEX(DATOS,0,$O$2),$D743)),#N/A)</f>
        <v>#N/A</v>
      </c>
      <c r="AC743" s="62" t="e">
        <f>IFERROR(IF($B743=0,#N/A,AVERAGEIFS(INDEX(DATOS,0,$C743),INDEX(DATOS,0,$C743),"&lt;&gt;#N/D",INDEX(DATOS,0,$L$2),0,INDEX(DATOS,0,$M$2),1,INDEX(DATOS,0,$N$2),X743,INDEX(DATOS,0,$O$2),$D743)),#N/A)</f>
        <v>#N/A</v>
      </c>
      <c r="AD743" s="33"/>
      <c r="AE743" s="40" t="e">
        <f>IFERROR(IF(ISNA(Z743),#N/A,IF(I743=0,0,_xlfn.STDEV.P($Z743:Z743)/I743*100)),#N/A)</f>
        <v>#N/A</v>
      </c>
      <c r="AF743" s="40" t="e">
        <f>IFERROR(IF(ISNA(AA743),#N/A,IF(J743=0,0,_xlfn.STDEV.P($Z743:AA743)/J743*100)),#N/A)</f>
        <v>#N/A</v>
      </c>
      <c r="AG743" s="40" t="e">
        <f>IFERROR(IF(ISNA(AB743),#N/A,IF(K743=0,0,_xlfn.STDEV.P($Z743:AB743)/K743*100)),#N/A)</f>
        <v>#N/A</v>
      </c>
      <c r="AH743" s="40" t="e">
        <f>IFERROR(IF(ISNA(AC743),#N/A,IF(L743=0,0,_xlfn.STDEV.P($Z743:AC743)/L743*100)),#N/A)</f>
        <v>#N/A</v>
      </c>
      <c r="AI743" s="40"/>
    </row>
    <row r="744" spans="1:35" x14ac:dyDescent="0.35">
      <c r="A744">
        <f t="shared" si="896"/>
        <v>138</v>
      </c>
      <c r="B744" s="35">
        <f t="array" ref="B744">IF(B743=0,0,MIN(IF(INDEX(DATOS,0,$N$2)=$U744,IF(ISNUMBER(INDEX(DATOS,0,$C744)),IF(INDEX(DATOS,0,$L$2)=0,IF(INDEX(DATOS,0,$M$2)=1,IF(ISNA(MATCH(INDEX(DATOS,0,$O$2),IF($E$7:E743=E744,$D$7:D743),0)),INDEX(DATOS,0,$K$2))))))))</f>
        <v>0</v>
      </c>
      <c r="C744" s="32">
        <f t="shared" si="897"/>
        <v>20</v>
      </c>
      <c r="D744" s="34" t="str">
        <f>IF($B744=0,"--",INDEX(DATOS,$B744,O$2))</f>
        <v>--</v>
      </c>
      <c r="E744" s="64" t="s">
        <v>1</v>
      </c>
      <c r="F744" s="36" t="str">
        <f t="shared" si="850"/>
        <v>--</v>
      </c>
      <c r="G744" s="109" t="e">
        <f>VLOOKUP($D744,LOC_UNICOS,G$2,0)</f>
        <v>#N/A</v>
      </c>
      <c r="H744" s="109" t="e">
        <f>VLOOKUP($D744,LOC_UNICOS,H$2,0)</f>
        <v>#N/A</v>
      </c>
      <c r="I744" s="38">
        <f t="array" ref="I744">IF($B744=0,-999,IF(COUNTIFS($Z744:Z744,#N/A)&gt;0,-999,AVERAGE($Z744:Z744)))</f>
        <v>-999</v>
      </c>
      <c r="J744" s="38">
        <f t="array" ref="J744">IF($B744=0,-999,IF(COUNTIFS($Z744:AA744,#N/A)&gt;0,-999,AVERAGE($Z744:AA744)))</f>
        <v>-999</v>
      </c>
      <c r="K744" s="38">
        <f t="array" ref="K744">IF($B744=0,-999,IF(COUNTIFS($Z744:AB744,#N/A)&gt;0,-999,AVERAGE($Z744:AB744)))</f>
        <v>-999</v>
      </c>
      <c r="L744" s="38">
        <f t="array" ref="L744">IF($B744=0,-999,IF(COUNTIFS($Z744:AC744,#N/A)&gt;0,-999,AVERAGE($Z744:AC744)))</f>
        <v>-999</v>
      </c>
      <c r="M744" s="38">
        <f t="shared" si="858"/>
        <v>-999</v>
      </c>
      <c r="N744" s="38">
        <f t="shared" si="872"/>
        <v>-999</v>
      </c>
      <c r="O744" s="38">
        <f t="shared" si="873"/>
        <v>-999</v>
      </c>
      <c r="P744" s="38">
        <f t="shared" si="874"/>
        <v>-999</v>
      </c>
      <c r="Q744" s="37">
        <f t="shared" si="893"/>
        <v>0</v>
      </c>
      <c r="R744" s="37">
        <f t="shared" si="862"/>
        <v>0</v>
      </c>
      <c r="S744" s="37">
        <f t="shared" si="863"/>
        <v>0</v>
      </c>
      <c r="T744" s="37">
        <f t="shared" si="864"/>
        <v>0</v>
      </c>
      <c r="U744" s="37">
        <f t="shared" si="894"/>
        <v>2018</v>
      </c>
      <c r="V744" s="37">
        <f t="shared" ref="V744:X744" si="905">U744-1</f>
        <v>2017</v>
      </c>
      <c r="W744" s="37">
        <f t="shared" si="905"/>
        <v>2016</v>
      </c>
      <c r="X744" s="37">
        <f t="shared" si="905"/>
        <v>2015</v>
      </c>
      <c r="Y744" s="39"/>
      <c r="Z744" s="62" t="e">
        <f>IFERROR(IF($B744=0,#N/A,AVERAGEIFS(INDEX(DATOS,0,$C744),INDEX(DATOS,0,$C744),"&lt;&gt;#N/D",INDEX(DATOS,0,$L$2),0,INDEX(DATOS,0,$M$2),1,INDEX(DATOS,0,$N$2),U744,INDEX(DATOS,0,$O$2),$D744)),#N/A)</f>
        <v>#N/A</v>
      </c>
      <c r="AA744" s="62" t="e">
        <f>IFERROR(IF($B744=0,#N/A,AVERAGEIFS(INDEX(DATOS,0,$C744),INDEX(DATOS,0,$C744),"&lt;&gt;#N/D",INDEX(DATOS,0,$L$2),0,INDEX(DATOS,0,$M$2),1,INDEX(DATOS,0,$N$2),V744,INDEX(DATOS,0,$O$2),$D744)),#N/A)</f>
        <v>#N/A</v>
      </c>
      <c r="AB744" s="62" t="e">
        <f>IFERROR(IF($B744=0,#N/A,AVERAGEIFS(INDEX(DATOS,0,$C744),INDEX(DATOS,0,$C744),"&lt;&gt;#N/D",INDEX(DATOS,0,$L$2),0,INDEX(DATOS,0,$M$2),1,INDEX(DATOS,0,$N$2),W744,INDEX(DATOS,0,$O$2),$D744)),#N/A)</f>
        <v>#N/A</v>
      </c>
      <c r="AC744" s="62" t="e">
        <f>IFERROR(IF($B744=0,#N/A,AVERAGEIFS(INDEX(DATOS,0,$C744),INDEX(DATOS,0,$C744),"&lt;&gt;#N/D",INDEX(DATOS,0,$L$2),0,INDEX(DATOS,0,$M$2),1,INDEX(DATOS,0,$N$2),X744,INDEX(DATOS,0,$O$2),$D744)),#N/A)</f>
        <v>#N/A</v>
      </c>
      <c r="AD744" s="33"/>
      <c r="AE744" s="40" t="e">
        <f>IFERROR(IF(ISNA(Z744),#N/A,IF(I744=0,0,_xlfn.STDEV.P($Z744:Z744)/I744*100)),#N/A)</f>
        <v>#N/A</v>
      </c>
      <c r="AF744" s="40" t="e">
        <f>IFERROR(IF(ISNA(AA744),#N/A,IF(J744=0,0,_xlfn.STDEV.P($Z744:AA744)/J744*100)),#N/A)</f>
        <v>#N/A</v>
      </c>
      <c r="AG744" s="40" t="e">
        <f>IFERROR(IF(ISNA(AB744),#N/A,IF(K744=0,0,_xlfn.STDEV.P($Z744:AB744)/K744*100)),#N/A)</f>
        <v>#N/A</v>
      </c>
      <c r="AH744" s="40" t="e">
        <f>IFERROR(IF(ISNA(AC744),#N/A,IF(L744=0,0,_xlfn.STDEV.P($Z744:AC744)/L744*100)),#N/A)</f>
        <v>#N/A</v>
      </c>
      <c r="AI744" s="40"/>
    </row>
    <row r="745" spans="1:35" x14ac:dyDescent="0.35">
      <c r="A745">
        <f t="shared" si="896"/>
        <v>139</v>
      </c>
      <c r="B745" s="35">
        <f t="array" ref="B745">IF(B744=0,0,MIN(IF(INDEX(DATOS,0,$N$2)=$U745,IF(ISNUMBER(INDEX(DATOS,0,$C745)),IF(INDEX(DATOS,0,$L$2)=0,IF(INDEX(DATOS,0,$M$2)=1,IF(ISNA(MATCH(INDEX(DATOS,0,$O$2),IF($E$7:E744=E745,$D$7:D744),0)),INDEX(DATOS,0,$K$2))))))))</f>
        <v>0</v>
      </c>
      <c r="C745" s="32">
        <f t="shared" si="897"/>
        <v>20</v>
      </c>
      <c r="D745" s="34" t="str">
        <f>IF($B745=0,"--",INDEX(DATOS,$B745,O$2))</f>
        <v>--</v>
      </c>
      <c r="E745" s="64" t="s">
        <v>1</v>
      </c>
      <c r="F745" s="36" t="str">
        <f t="shared" si="850"/>
        <v>--</v>
      </c>
      <c r="G745" s="109" t="e">
        <f>VLOOKUP($D745,LOC_UNICOS,G$2,0)</f>
        <v>#N/A</v>
      </c>
      <c r="H745" s="109" t="e">
        <f>VLOOKUP($D745,LOC_UNICOS,H$2,0)</f>
        <v>#N/A</v>
      </c>
      <c r="I745" s="38">
        <f t="array" ref="I745">IF($B745=0,-999,IF(COUNTIFS($Z745:Z745,#N/A)&gt;0,-999,AVERAGE($Z745:Z745)))</f>
        <v>-999</v>
      </c>
      <c r="J745" s="38">
        <f t="array" ref="J745">IF($B745=0,-999,IF(COUNTIFS($Z745:AA745,#N/A)&gt;0,-999,AVERAGE($Z745:AA745)))</f>
        <v>-999</v>
      </c>
      <c r="K745" s="38">
        <f t="array" ref="K745">IF($B745=0,-999,IF(COUNTIFS($Z745:AB745,#N/A)&gt;0,-999,AVERAGE($Z745:AB745)))</f>
        <v>-999</v>
      </c>
      <c r="L745" s="38">
        <f t="array" ref="L745">IF($B745=0,-999,IF(COUNTIFS($Z745:AC745,#N/A)&gt;0,-999,AVERAGE($Z745:AC745)))</f>
        <v>-999</v>
      </c>
      <c r="M745" s="38">
        <f t="shared" si="858"/>
        <v>-999</v>
      </c>
      <c r="N745" s="38">
        <f t="shared" si="872"/>
        <v>-999</v>
      </c>
      <c r="O745" s="38">
        <f t="shared" si="873"/>
        <v>-999</v>
      </c>
      <c r="P745" s="38">
        <f t="shared" si="874"/>
        <v>-999</v>
      </c>
      <c r="Q745" s="37">
        <f t="shared" si="893"/>
        <v>0</v>
      </c>
      <c r="R745" s="37">
        <f t="shared" si="862"/>
        <v>0</v>
      </c>
      <c r="S745" s="37">
        <f t="shared" si="863"/>
        <v>0</v>
      </c>
      <c r="T745" s="37">
        <f t="shared" si="864"/>
        <v>0</v>
      </c>
      <c r="U745" s="37">
        <f t="shared" si="894"/>
        <v>2018</v>
      </c>
      <c r="V745" s="37">
        <f t="shared" ref="V745:X745" si="906">U745-1</f>
        <v>2017</v>
      </c>
      <c r="W745" s="37">
        <f t="shared" si="906"/>
        <v>2016</v>
      </c>
      <c r="X745" s="37">
        <f t="shared" si="906"/>
        <v>2015</v>
      </c>
      <c r="Y745" s="39"/>
      <c r="Z745" s="62" t="e">
        <f>IFERROR(IF($B745=0,#N/A,AVERAGEIFS(INDEX(DATOS,0,$C745),INDEX(DATOS,0,$C745),"&lt;&gt;#N/D",INDEX(DATOS,0,$L$2),0,INDEX(DATOS,0,$M$2),1,INDEX(DATOS,0,$N$2),U745,INDEX(DATOS,0,$O$2),$D745)),#N/A)</f>
        <v>#N/A</v>
      </c>
      <c r="AA745" s="62" t="e">
        <f>IFERROR(IF($B745=0,#N/A,AVERAGEIFS(INDEX(DATOS,0,$C745),INDEX(DATOS,0,$C745),"&lt;&gt;#N/D",INDEX(DATOS,0,$L$2),0,INDEX(DATOS,0,$M$2),1,INDEX(DATOS,0,$N$2),V745,INDEX(DATOS,0,$O$2),$D745)),#N/A)</f>
        <v>#N/A</v>
      </c>
      <c r="AB745" s="62" t="e">
        <f>IFERROR(IF($B745=0,#N/A,AVERAGEIFS(INDEX(DATOS,0,$C745),INDEX(DATOS,0,$C745),"&lt;&gt;#N/D",INDEX(DATOS,0,$L$2),0,INDEX(DATOS,0,$M$2),1,INDEX(DATOS,0,$N$2),W745,INDEX(DATOS,0,$O$2),$D745)),#N/A)</f>
        <v>#N/A</v>
      </c>
      <c r="AC745" s="62" t="e">
        <f>IFERROR(IF($B745=0,#N/A,AVERAGEIFS(INDEX(DATOS,0,$C745),INDEX(DATOS,0,$C745),"&lt;&gt;#N/D",INDEX(DATOS,0,$L$2),0,INDEX(DATOS,0,$M$2),1,INDEX(DATOS,0,$N$2),X745,INDEX(DATOS,0,$O$2),$D745)),#N/A)</f>
        <v>#N/A</v>
      </c>
      <c r="AD745" s="33"/>
      <c r="AE745" s="40" t="e">
        <f>IFERROR(IF(ISNA(Z745),#N/A,IF(I745=0,0,_xlfn.STDEV.P($Z745:Z745)/I745*100)),#N/A)</f>
        <v>#N/A</v>
      </c>
      <c r="AF745" s="40" t="e">
        <f>IFERROR(IF(ISNA(AA745),#N/A,IF(J745=0,0,_xlfn.STDEV.P($Z745:AA745)/J745*100)),#N/A)</f>
        <v>#N/A</v>
      </c>
      <c r="AG745" s="40" t="e">
        <f>IFERROR(IF(ISNA(AB745),#N/A,IF(K745=0,0,_xlfn.STDEV.P($Z745:AB745)/K745*100)),#N/A)</f>
        <v>#N/A</v>
      </c>
      <c r="AH745" s="40" t="e">
        <f>IFERROR(IF(ISNA(AC745),#N/A,IF(L745=0,0,_xlfn.STDEV.P($Z745:AC745)/L745*100)),#N/A)</f>
        <v>#N/A</v>
      </c>
      <c r="AI745" s="40"/>
    </row>
    <row r="746" spans="1:35" x14ac:dyDescent="0.35">
      <c r="A746">
        <f t="shared" si="896"/>
        <v>140</v>
      </c>
      <c r="B746" s="35">
        <f t="array" ref="B746">IF(B745=0,0,MIN(IF(INDEX(DATOS,0,$N$2)=$U746,IF(ISNUMBER(INDEX(DATOS,0,$C746)),IF(INDEX(DATOS,0,$L$2)=0,IF(INDEX(DATOS,0,$M$2)=1,IF(ISNA(MATCH(INDEX(DATOS,0,$O$2),IF($E$7:E745=E746,$D$7:D745),0)),INDEX(DATOS,0,$K$2))))))))</f>
        <v>0</v>
      </c>
      <c r="C746" s="32">
        <f t="shared" si="897"/>
        <v>20</v>
      </c>
      <c r="D746" s="34" t="str">
        <f>IF($B746=0,"--",INDEX(DATOS,$B746,O$2))</f>
        <v>--</v>
      </c>
      <c r="E746" s="64" t="s">
        <v>1</v>
      </c>
      <c r="F746" s="36" t="str">
        <f t="shared" si="850"/>
        <v>--</v>
      </c>
      <c r="G746" s="109" t="e">
        <f>VLOOKUP($D746,LOC_UNICOS,G$2,0)</f>
        <v>#N/A</v>
      </c>
      <c r="H746" s="109" t="e">
        <f>VLOOKUP($D746,LOC_UNICOS,H$2,0)</f>
        <v>#N/A</v>
      </c>
      <c r="I746" s="38">
        <f t="array" ref="I746">IF($B746=0,-999,IF(COUNTIFS($Z746:Z746,#N/A)&gt;0,-999,AVERAGE($Z746:Z746)))</f>
        <v>-999</v>
      </c>
      <c r="J746" s="38">
        <f t="array" ref="J746">IF($B746=0,-999,IF(COUNTIFS($Z746:AA746,#N/A)&gt;0,-999,AVERAGE($Z746:AA746)))</f>
        <v>-999</v>
      </c>
      <c r="K746" s="38">
        <f t="array" ref="K746">IF($B746=0,-999,IF(COUNTIFS($Z746:AB746,#N/A)&gt;0,-999,AVERAGE($Z746:AB746)))</f>
        <v>-999</v>
      </c>
      <c r="L746" s="38">
        <f t="array" ref="L746">IF($B746=0,-999,IF(COUNTIFS($Z746:AC746,#N/A)&gt;0,-999,AVERAGE($Z746:AC746)))</f>
        <v>-999</v>
      </c>
      <c r="M746" s="38">
        <f t="shared" si="858"/>
        <v>-999</v>
      </c>
      <c r="N746" s="38">
        <f t="shared" si="872"/>
        <v>-999</v>
      </c>
      <c r="O746" s="38">
        <f t="shared" si="873"/>
        <v>-999</v>
      </c>
      <c r="P746" s="38">
        <f t="shared" si="874"/>
        <v>-999</v>
      </c>
      <c r="Q746" s="37">
        <f t="shared" si="893"/>
        <v>0</v>
      </c>
      <c r="R746" s="37">
        <f t="shared" si="862"/>
        <v>0</v>
      </c>
      <c r="S746" s="37">
        <f t="shared" si="863"/>
        <v>0</v>
      </c>
      <c r="T746" s="37">
        <f t="shared" si="864"/>
        <v>0</v>
      </c>
      <c r="U746" s="37">
        <f t="shared" si="894"/>
        <v>2018</v>
      </c>
      <c r="V746" s="37">
        <f t="shared" ref="V746:X746" si="907">U746-1</f>
        <v>2017</v>
      </c>
      <c r="W746" s="37">
        <f t="shared" si="907"/>
        <v>2016</v>
      </c>
      <c r="X746" s="37">
        <f t="shared" si="907"/>
        <v>2015</v>
      </c>
      <c r="Y746" s="39"/>
      <c r="Z746" s="62" t="e">
        <f>IFERROR(IF($B746=0,#N/A,AVERAGEIFS(INDEX(DATOS,0,$C746),INDEX(DATOS,0,$C746),"&lt;&gt;#N/D",INDEX(DATOS,0,$L$2),0,INDEX(DATOS,0,$M$2),1,INDEX(DATOS,0,$N$2),U746,INDEX(DATOS,0,$O$2),$D746)),#N/A)</f>
        <v>#N/A</v>
      </c>
      <c r="AA746" s="62" t="e">
        <f>IFERROR(IF($B746=0,#N/A,AVERAGEIFS(INDEX(DATOS,0,$C746),INDEX(DATOS,0,$C746),"&lt;&gt;#N/D",INDEX(DATOS,0,$L$2),0,INDEX(DATOS,0,$M$2),1,INDEX(DATOS,0,$N$2),V746,INDEX(DATOS,0,$O$2),$D746)),#N/A)</f>
        <v>#N/A</v>
      </c>
      <c r="AB746" s="62" t="e">
        <f>IFERROR(IF($B746=0,#N/A,AVERAGEIFS(INDEX(DATOS,0,$C746),INDEX(DATOS,0,$C746),"&lt;&gt;#N/D",INDEX(DATOS,0,$L$2),0,INDEX(DATOS,0,$M$2),1,INDEX(DATOS,0,$N$2),W746,INDEX(DATOS,0,$O$2),$D746)),#N/A)</f>
        <v>#N/A</v>
      </c>
      <c r="AC746" s="62" t="e">
        <f>IFERROR(IF($B746=0,#N/A,AVERAGEIFS(INDEX(DATOS,0,$C746),INDEX(DATOS,0,$C746),"&lt;&gt;#N/D",INDEX(DATOS,0,$L$2),0,INDEX(DATOS,0,$M$2),1,INDEX(DATOS,0,$N$2),X746,INDEX(DATOS,0,$O$2),$D746)),#N/A)</f>
        <v>#N/A</v>
      </c>
      <c r="AD746" s="33"/>
      <c r="AE746" s="40" t="e">
        <f>IFERROR(IF(ISNA(Z746),#N/A,IF(I746=0,0,_xlfn.STDEV.P($Z746:Z746)/I746*100)),#N/A)</f>
        <v>#N/A</v>
      </c>
      <c r="AF746" s="40" t="e">
        <f>IFERROR(IF(ISNA(AA746),#N/A,IF(J746=0,0,_xlfn.STDEV.P($Z746:AA746)/J746*100)),#N/A)</f>
        <v>#N/A</v>
      </c>
      <c r="AG746" s="40" t="e">
        <f>IFERROR(IF(ISNA(AB746),#N/A,IF(K746=0,0,_xlfn.STDEV.P($Z746:AB746)/K746*100)),#N/A)</f>
        <v>#N/A</v>
      </c>
      <c r="AH746" s="40" t="e">
        <f>IFERROR(IF(ISNA(AC746),#N/A,IF(L746=0,0,_xlfn.STDEV.P($Z746:AC746)/L746*100)),#N/A)</f>
        <v>#N/A</v>
      </c>
      <c r="AI746" s="40"/>
    </row>
    <row r="747" spans="1:35" x14ac:dyDescent="0.35">
      <c r="A747">
        <f t="shared" si="896"/>
        <v>141</v>
      </c>
      <c r="B747" s="35">
        <f t="array" ref="B747">IF(B746=0,0,MIN(IF(INDEX(DATOS,0,$N$2)=$U747,IF(ISNUMBER(INDEX(DATOS,0,$C747)),IF(INDEX(DATOS,0,$L$2)=0,IF(INDEX(DATOS,0,$M$2)=1,IF(ISNA(MATCH(INDEX(DATOS,0,$O$2),IF($E$7:E746=E747,$D$7:D746),0)),INDEX(DATOS,0,$K$2))))))))</f>
        <v>0</v>
      </c>
      <c r="C747" s="32">
        <f t="shared" si="897"/>
        <v>20</v>
      </c>
      <c r="D747" s="34" t="str">
        <f>IF($B747=0,"--",INDEX(DATOS,$B747,O$2))</f>
        <v>--</v>
      </c>
      <c r="E747" s="64" t="s">
        <v>1</v>
      </c>
      <c r="F747" s="36" t="str">
        <f t="shared" si="850"/>
        <v>--</v>
      </c>
      <c r="G747" s="109" t="e">
        <f>VLOOKUP($D747,LOC_UNICOS,G$2,0)</f>
        <v>#N/A</v>
      </c>
      <c r="H747" s="109" t="e">
        <f>VLOOKUP($D747,LOC_UNICOS,H$2,0)</f>
        <v>#N/A</v>
      </c>
      <c r="I747" s="38">
        <f t="array" ref="I747">IF($B747=0,-999,IF(COUNTIFS($Z747:Z747,#N/A)&gt;0,-999,AVERAGE($Z747:Z747)))</f>
        <v>-999</v>
      </c>
      <c r="J747" s="38">
        <f t="array" ref="J747">IF($B747=0,-999,IF(COUNTIFS($Z747:AA747,#N/A)&gt;0,-999,AVERAGE($Z747:AA747)))</f>
        <v>-999</v>
      </c>
      <c r="K747" s="38">
        <f t="array" ref="K747">IF($B747=0,-999,IF(COUNTIFS($Z747:AB747,#N/A)&gt;0,-999,AVERAGE($Z747:AB747)))</f>
        <v>-999</v>
      </c>
      <c r="L747" s="38">
        <f t="array" ref="L747">IF($B747=0,-999,IF(COUNTIFS($Z747:AC747,#N/A)&gt;0,-999,AVERAGE($Z747:AC747)))</f>
        <v>-999</v>
      </c>
      <c r="M747" s="38">
        <f t="shared" si="858"/>
        <v>-999</v>
      </c>
      <c r="N747" s="38">
        <f t="shared" si="872"/>
        <v>-999</v>
      </c>
      <c r="O747" s="38">
        <f t="shared" si="873"/>
        <v>-999</v>
      </c>
      <c r="P747" s="38">
        <f t="shared" si="874"/>
        <v>-999</v>
      </c>
      <c r="Q747" s="37">
        <f t="shared" si="893"/>
        <v>0</v>
      </c>
      <c r="R747" s="37">
        <f t="shared" si="862"/>
        <v>0</v>
      </c>
      <c r="S747" s="37">
        <f t="shared" si="863"/>
        <v>0</v>
      </c>
      <c r="T747" s="37">
        <f t="shared" si="864"/>
        <v>0</v>
      </c>
      <c r="U747" s="37">
        <f t="shared" si="894"/>
        <v>2018</v>
      </c>
      <c r="V747" s="37">
        <f t="shared" ref="V747:X747" si="908">U747-1</f>
        <v>2017</v>
      </c>
      <c r="W747" s="37">
        <f t="shared" si="908"/>
        <v>2016</v>
      </c>
      <c r="X747" s="37">
        <f t="shared" si="908"/>
        <v>2015</v>
      </c>
      <c r="Y747" s="39"/>
      <c r="Z747" s="62" t="e">
        <f>IFERROR(IF($B747=0,#N/A,AVERAGEIFS(INDEX(DATOS,0,$C747),INDEX(DATOS,0,$C747),"&lt;&gt;#N/D",INDEX(DATOS,0,$L$2),0,INDEX(DATOS,0,$M$2),1,INDEX(DATOS,0,$N$2),U747,INDEX(DATOS,0,$O$2),$D747)),#N/A)</f>
        <v>#N/A</v>
      </c>
      <c r="AA747" s="62" t="e">
        <f>IFERROR(IF($B747=0,#N/A,AVERAGEIFS(INDEX(DATOS,0,$C747),INDEX(DATOS,0,$C747),"&lt;&gt;#N/D",INDEX(DATOS,0,$L$2),0,INDEX(DATOS,0,$M$2),1,INDEX(DATOS,0,$N$2),V747,INDEX(DATOS,0,$O$2),$D747)),#N/A)</f>
        <v>#N/A</v>
      </c>
      <c r="AB747" s="62" t="e">
        <f>IFERROR(IF($B747=0,#N/A,AVERAGEIFS(INDEX(DATOS,0,$C747),INDEX(DATOS,0,$C747),"&lt;&gt;#N/D",INDEX(DATOS,0,$L$2),0,INDEX(DATOS,0,$M$2),1,INDEX(DATOS,0,$N$2),W747,INDEX(DATOS,0,$O$2),$D747)),#N/A)</f>
        <v>#N/A</v>
      </c>
      <c r="AC747" s="62" t="e">
        <f>IFERROR(IF($B747=0,#N/A,AVERAGEIFS(INDEX(DATOS,0,$C747),INDEX(DATOS,0,$C747),"&lt;&gt;#N/D",INDEX(DATOS,0,$L$2),0,INDEX(DATOS,0,$M$2),1,INDEX(DATOS,0,$N$2),X747,INDEX(DATOS,0,$O$2),$D747)),#N/A)</f>
        <v>#N/A</v>
      </c>
      <c r="AD747" s="33"/>
      <c r="AE747" s="40" t="e">
        <f>IFERROR(IF(ISNA(Z747),#N/A,IF(I747=0,0,_xlfn.STDEV.P($Z747:Z747)/I747*100)),#N/A)</f>
        <v>#N/A</v>
      </c>
      <c r="AF747" s="40" t="e">
        <f>IFERROR(IF(ISNA(AA747),#N/A,IF(J747=0,0,_xlfn.STDEV.P($Z747:AA747)/J747*100)),#N/A)</f>
        <v>#N/A</v>
      </c>
      <c r="AG747" s="40" t="e">
        <f>IFERROR(IF(ISNA(AB747),#N/A,IF(K747=0,0,_xlfn.STDEV.P($Z747:AB747)/K747*100)),#N/A)</f>
        <v>#N/A</v>
      </c>
      <c r="AH747" s="40" t="e">
        <f>IFERROR(IF(ISNA(AC747),#N/A,IF(L747=0,0,_xlfn.STDEV.P($Z747:AC747)/L747*100)),#N/A)</f>
        <v>#N/A</v>
      </c>
      <c r="AI747" s="40"/>
    </row>
    <row r="748" spans="1:35" x14ac:dyDescent="0.35">
      <c r="A748">
        <f t="shared" si="896"/>
        <v>142</v>
      </c>
      <c r="B748" s="35">
        <f t="array" ref="B748">IF(B747=0,0,MIN(IF(INDEX(DATOS,0,$N$2)=$U748,IF(ISNUMBER(INDEX(DATOS,0,$C748)),IF(INDEX(DATOS,0,$L$2)=0,IF(INDEX(DATOS,0,$M$2)=1,IF(ISNA(MATCH(INDEX(DATOS,0,$O$2),IF($E$7:E747=E748,$D$7:D747),0)),INDEX(DATOS,0,$K$2))))))))</f>
        <v>0</v>
      </c>
      <c r="C748" s="32">
        <f t="shared" si="897"/>
        <v>20</v>
      </c>
      <c r="D748" s="34" t="str">
        <f>IF($B748=0,"--",INDEX(DATOS,$B748,O$2))</f>
        <v>--</v>
      </c>
      <c r="E748" s="64" t="s">
        <v>1</v>
      </c>
      <c r="F748" s="36" t="str">
        <f t="shared" si="850"/>
        <v>--</v>
      </c>
      <c r="G748" s="109" t="e">
        <f>VLOOKUP($D748,LOC_UNICOS,G$2,0)</f>
        <v>#N/A</v>
      </c>
      <c r="H748" s="109" t="e">
        <f>VLOOKUP($D748,LOC_UNICOS,H$2,0)</f>
        <v>#N/A</v>
      </c>
      <c r="I748" s="38">
        <f t="array" ref="I748">IF($B748=0,-999,IF(COUNTIFS($Z748:Z748,#N/A)&gt;0,-999,AVERAGE($Z748:Z748)))</f>
        <v>-999</v>
      </c>
      <c r="J748" s="38">
        <f t="array" ref="J748">IF($B748=0,-999,IF(COUNTIFS($Z748:AA748,#N/A)&gt;0,-999,AVERAGE($Z748:AA748)))</f>
        <v>-999</v>
      </c>
      <c r="K748" s="38">
        <f t="array" ref="K748">IF($B748=0,-999,IF(COUNTIFS($Z748:AB748,#N/A)&gt;0,-999,AVERAGE($Z748:AB748)))</f>
        <v>-999</v>
      </c>
      <c r="L748" s="38">
        <f t="array" ref="L748">IF($B748=0,-999,IF(COUNTIFS($Z748:AC748,#N/A)&gt;0,-999,AVERAGE($Z748:AC748)))</f>
        <v>-999</v>
      </c>
      <c r="M748" s="38">
        <f t="shared" si="858"/>
        <v>-999</v>
      </c>
      <c r="N748" s="38">
        <f t="shared" si="872"/>
        <v>-999</v>
      </c>
      <c r="O748" s="38">
        <f t="shared" si="873"/>
        <v>-999</v>
      </c>
      <c r="P748" s="38">
        <f t="shared" si="874"/>
        <v>-999</v>
      </c>
      <c r="Q748" s="37">
        <f t="shared" si="893"/>
        <v>0</v>
      </c>
      <c r="R748" s="37">
        <f t="shared" si="862"/>
        <v>0</v>
      </c>
      <c r="S748" s="37">
        <f t="shared" si="863"/>
        <v>0</v>
      </c>
      <c r="T748" s="37">
        <f t="shared" si="864"/>
        <v>0</v>
      </c>
      <c r="U748" s="37">
        <f t="shared" si="894"/>
        <v>2018</v>
      </c>
      <c r="V748" s="37">
        <f t="shared" ref="V748:X748" si="909">U748-1</f>
        <v>2017</v>
      </c>
      <c r="W748" s="37">
        <f t="shared" si="909"/>
        <v>2016</v>
      </c>
      <c r="X748" s="37">
        <f t="shared" si="909"/>
        <v>2015</v>
      </c>
      <c r="Y748" s="39"/>
      <c r="Z748" s="62" t="e">
        <f>IFERROR(IF($B748=0,#N/A,AVERAGEIFS(INDEX(DATOS,0,$C748),INDEX(DATOS,0,$C748),"&lt;&gt;#N/D",INDEX(DATOS,0,$L$2),0,INDEX(DATOS,0,$M$2),1,INDEX(DATOS,0,$N$2),U748,INDEX(DATOS,0,$O$2),$D748)),#N/A)</f>
        <v>#N/A</v>
      </c>
      <c r="AA748" s="62" t="e">
        <f>IFERROR(IF($B748=0,#N/A,AVERAGEIFS(INDEX(DATOS,0,$C748),INDEX(DATOS,0,$C748),"&lt;&gt;#N/D",INDEX(DATOS,0,$L$2),0,INDEX(DATOS,0,$M$2),1,INDEX(DATOS,0,$N$2),V748,INDEX(DATOS,0,$O$2),$D748)),#N/A)</f>
        <v>#N/A</v>
      </c>
      <c r="AB748" s="62" t="e">
        <f>IFERROR(IF($B748=0,#N/A,AVERAGEIFS(INDEX(DATOS,0,$C748),INDEX(DATOS,0,$C748),"&lt;&gt;#N/D",INDEX(DATOS,0,$L$2),0,INDEX(DATOS,0,$M$2),1,INDEX(DATOS,0,$N$2),W748,INDEX(DATOS,0,$O$2),$D748)),#N/A)</f>
        <v>#N/A</v>
      </c>
      <c r="AC748" s="62" t="e">
        <f>IFERROR(IF($B748=0,#N/A,AVERAGEIFS(INDEX(DATOS,0,$C748),INDEX(DATOS,0,$C748),"&lt;&gt;#N/D",INDEX(DATOS,0,$L$2),0,INDEX(DATOS,0,$M$2),1,INDEX(DATOS,0,$N$2),X748,INDEX(DATOS,0,$O$2),$D748)),#N/A)</f>
        <v>#N/A</v>
      </c>
      <c r="AD748" s="33"/>
      <c r="AE748" s="40" t="e">
        <f>IFERROR(IF(ISNA(Z748),#N/A,IF(I748=0,0,_xlfn.STDEV.P($Z748:Z748)/I748*100)),#N/A)</f>
        <v>#N/A</v>
      </c>
      <c r="AF748" s="40" t="e">
        <f>IFERROR(IF(ISNA(AA748),#N/A,IF(J748=0,0,_xlfn.STDEV.P($Z748:AA748)/J748*100)),#N/A)</f>
        <v>#N/A</v>
      </c>
      <c r="AG748" s="40" t="e">
        <f>IFERROR(IF(ISNA(AB748),#N/A,IF(K748=0,0,_xlfn.STDEV.P($Z748:AB748)/K748*100)),#N/A)</f>
        <v>#N/A</v>
      </c>
      <c r="AH748" s="40" t="e">
        <f>IFERROR(IF(ISNA(AC748),#N/A,IF(L748=0,0,_xlfn.STDEV.P($Z748:AC748)/L748*100)),#N/A)</f>
        <v>#N/A</v>
      </c>
      <c r="AI748" s="40"/>
    </row>
    <row r="749" spans="1:35" x14ac:dyDescent="0.35">
      <c r="A749">
        <f t="shared" si="896"/>
        <v>143</v>
      </c>
      <c r="B749" s="35">
        <f t="array" ref="B749">IF(B748=0,0,MIN(IF(INDEX(DATOS,0,$N$2)=$U749,IF(ISNUMBER(INDEX(DATOS,0,$C749)),IF(INDEX(DATOS,0,$L$2)=0,IF(INDEX(DATOS,0,$M$2)=1,IF(ISNA(MATCH(INDEX(DATOS,0,$O$2),IF($E$7:E748=E749,$D$7:D748),0)),INDEX(DATOS,0,$K$2))))))))</f>
        <v>0</v>
      </c>
      <c r="C749" s="32">
        <f t="shared" si="897"/>
        <v>20</v>
      </c>
      <c r="D749" s="34" t="str">
        <f>IF($B749=0,"--",INDEX(DATOS,$B749,O$2))</f>
        <v>--</v>
      </c>
      <c r="E749" s="64" t="s">
        <v>1</v>
      </c>
      <c r="F749" s="36" t="str">
        <f t="shared" si="850"/>
        <v>--</v>
      </c>
      <c r="G749" s="109" t="e">
        <f>VLOOKUP($D749,LOC_UNICOS,G$2,0)</f>
        <v>#N/A</v>
      </c>
      <c r="H749" s="109" t="e">
        <f>VLOOKUP($D749,LOC_UNICOS,H$2,0)</f>
        <v>#N/A</v>
      </c>
      <c r="I749" s="38">
        <f t="array" ref="I749">IF($B749=0,-999,IF(COUNTIFS($Z749:Z749,#N/A)&gt;0,-999,AVERAGE($Z749:Z749)))</f>
        <v>-999</v>
      </c>
      <c r="J749" s="38">
        <f t="array" ref="J749">IF($B749=0,-999,IF(COUNTIFS($Z749:AA749,#N/A)&gt;0,-999,AVERAGE($Z749:AA749)))</f>
        <v>-999</v>
      </c>
      <c r="K749" s="38">
        <f t="array" ref="K749">IF($B749=0,-999,IF(COUNTIFS($Z749:AB749,#N/A)&gt;0,-999,AVERAGE($Z749:AB749)))</f>
        <v>-999</v>
      </c>
      <c r="L749" s="38">
        <f t="array" ref="L749">IF($B749=0,-999,IF(COUNTIFS($Z749:AC749,#N/A)&gt;0,-999,AVERAGE($Z749:AC749)))</f>
        <v>-999</v>
      </c>
      <c r="M749" s="38">
        <f t="shared" si="858"/>
        <v>-999</v>
      </c>
      <c r="N749" s="38">
        <f t="shared" si="872"/>
        <v>-999</v>
      </c>
      <c r="O749" s="38">
        <f t="shared" si="873"/>
        <v>-999</v>
      </c>
      <c r="P749" s="38">
        <f t="shared" si="874"/>
        <v>-999</v>
      </c>
      <c r="Q749" s="37">
        <f t="shared" si="893"/>
        <v>0</v>
      </c>
      <c r="R749" s="37">
        <f t="shared" si="862"/>
        <v>0</v>
      </c>
      <c r="S749" s="37">
        <f t="shared" si="863"/>
        <v>0</v>
      </c>
      <c r="T749" s="37">
        <f t="shared" si="864"/>
        <v>0</v>
      </c>
      <c r="U749" s="37">
        <f t="shared" si="894"/>
        <v>2018</v>
      </c>
      <c r="V749" s="37">
        <f t="shared" ref="V749:X749" si="910">U749-1</f>
        <v>2017</v>
      </c>
      <c r="W749" s="37">
        <f t="shared" si="910"/>
        <v>2016</v>
      </c>
      <c r="X749" s="37">
        <f t="shared" si="910"/>
        <v>2015</v>
      </c>
      <c r="Y749" s="39"/>
      <c r="Z749" s="62" t="e">
        <f>IFERROR(IF($B749=0,#N/A,AVERAGEIFS(INDEX(DATOS,0,$C749),INDEX(DATOS,0,$C749),"&lt;&gt;#N/D",INDEX(DATOS,0,$L$2),0,INDEX(DATOS,0,$M$2),1,INDEX(DATOS,0,$N$2),U749,INDEX(DATOS,0,$O$2),$D749)),#N/A)</f>
        <v>#N/A</v>
      </c>
      <c r="AA749" s="62" t="e">
        <f>IFERROR(IF($B749=0,#N/A,AVERAGEIFS(INDEX(DATOS,0,$C749),INDEX(DATOS,0,$C749),"&lt;&gt;#N/D",INDEX(DATOS,0,$L$2),0,INDEX(DATOS,0,$M$2),1,INDEX(DATOS,0,$N$2),V749,INDEX(DATOS,0,$O$2),$D749)),#N/A)</f>
        <v>#N/A</v>
      </c>
      <c r="AB749" s="62" t="e">
        <f>IFERROR(IF($B749=0,#N/A,AVERAGEIFS(INDEX(DATOS,0,$C749),INDEX(DATOS,0,$C749),"&lt;&gt;#N/D",INDEX(DATOS,0,$L$2),0,INDEX(DATOS,0,$M$2),1,INDEX(DATOS,0,$N$2),W749,INDEX(DATOS,0,$O$2),$D749)),#N/A)</f>
        <v>#N/A</v>
      </c>
      <c r="AC749" s="62" t="e">
        <f>IFERROR(IF($B749=0,#N/A,AVERAGEIFS(INDEX(DATOS,0,$C749),INDEX(DATOS,0,$C749),"&lt;&gt;#N/D",INDEX(DATOS,0,$L$2),0,INDEX(DATOS,0,$M$2),1,INDEX(DATOS,0,$N$2),X749,INDEX(DATOS,0,$O$2),$D749)),#N/A)</f>
        <v>#N/A</v>
      </c>
      <c r="AD749" s="33"/>
      <c r="AE749" s="40" t="e">
        <f>IFERROR(IF(ISNA(Z749),#N/A,IF(I749=0,0,_xlfn.STDEV.P($Z749:Z749)/I749*100)),#N/A)</f>
        <v>#N/A</v>
      </c>
      <c r="AF749" s="40" t="e">
        <f>IFERROR(IF(ISNA(AA749),#N/A,IF(J749=0,0,_xlfn.STDEV.P($Z749:AA749)/J749*100)),#N/A)</f>
        <v>#N/A</v>
      </c>
      <c r="AG749" s="40" t="e">
        <f>IFERROR(IF(ISNA(AB749),#N/A,IF(K749=0,0,_xlfn.STDEV.P($Z749:AB749)/K749*100)),#N/A)</f>
        <v>#N/A</v>
      </c>
      <c r="AH749" s="40" t="e">
        <f>IFERROR(IF(ISNA(AC749),#N/A,IF(L749=0,0,_xlfn.STDEV.P($Z749:AC749)/L749*100)),#N/A)</f>
        <v>#N/A</v>
      </c>
      <c r="AI749" s="40"/>
    </row>
    <row r="750" spans="1:35" x14ac:dyDescent="0.35">
      <c r="A750">
        <f t="shared" si="896"/>
        <v>144</v>
      </c>
      <c r="B750" s="35">
        <f t="array" ref="B750">IF(B749=0,0,MIN(IF(INDEX(DATOS,0,$N$2)=$U750,IF(ISNUMBER(INDEX(DATOS,0,$C750)),IF(INDEX(DATOS,0,$L$2)=0,IF(INDEX(DATOS,0,$M$2)=1,IF(ISNA(MATCH(INDEX(DATOS,0,$O$2),IF($E$7:E749=E750,$D$7:D749),0)),INDEX(DATOS,0,$K$2))))))))</f>
        <v>0</v>
      </c>
      <c r="C750" s="32">
        <f t="shared" si="897"/>
        <v>20</v>
      </c>
      <c r="D750" s="34" t="str">
        <f>IF($B750=0,"--",INDEX(DATOS,$B750,O$2))</f>
        <v>--</v>
      </c>
      <c r="E750" s="64" t="s">
        <v>1</v>
      </c>
      <c r="F750" s="36" t="str">
        <f t="shared" si="850"/>
        <v>--</v>
      </c>
      <c r="G750" s="109" t="e">
        <f>VLOOKUP($D750,LOC_UNICOS,G$2,0)</f>
        <v>#N/A</v>
      </c>
      <c r="H750" s="109" t="e">
        <f>VLOOKUP($D750,LOC_UNICOS,H$2,0)</f>
        <v>#N/A</v>
      </c>
      <c r="I750" s="38">
        <f t="array" ref="I750">IF($B750=0,-999,IF(COUNTIFS($Z750:Z750,#N/A)&gt;0,-999,AVERAGE($Z750:Z750)))</f>
        <v>-999</v>
      </c>
      <c r="J750" s="38">
        <f t="array" ref="J750">IF($B750=0,-999,IF(COUNTIFS($Z750:AA750,#N/A)&gt;0,-999,AVERAGE($Z750:AA750)))</f>
        <v>-999</v>
      </c>
      <c r="K750" s="38">
        <f t="array" ref="K750">IF($B750=0,-999,IF(COUNTIFS($Z750:AB750,#N/A)&gt;0,-999,AVERAGE($Z750:AB750)))</f>
        <v>-999</v>
      </c>
      <c r="L750" s="38">
        <f t="array" ref="L750">IF($B750=0,-999,IF(COUNTIFS($Z750:AC750,#N/A)&gt;0,-999,AVERAGE($Z750:AC750)))</f>
        <v>-999</v>
      </c>
      <c r="M750" s="38">
        <f t="shared" si="858"/>
        <v>-999</v>
      </c>
      <c r="N750" s="38">
        <f t="shared" si="872"/>
        <v>-999</v>
      </c>
      <c r="O750" s="38">
        <f t="shared" si="873"/>
        <v>-999</v>
      </c>
      <c r="P750" s="38">
        <f t="shared" si="874"/>
        <v>-999</v>
      </c>
      <c r="Q750" s="37">
        <f t="shared" si="893"/>
        <v>0</v>
      </c>
      <c r="R750" s="37">
        <f t="shared" si="862"/>
        <v>0</v>
      </c>
      <c r="S750" s="37">
        <f t="shared" si="863"/>
        <v>0</v>
      </c>
      <c r="T750" s="37">
        <f t="shared" si="864"/>
        <v>0</v>
      </c>
      <c r="U750" s="37">
        <f t="shared" si="894"/>
        <v>2018</v>
      </c>
      <c r="V750" s="37">
        <f t="shared" ref="V750:X750" si="911">U750-1</f>
        <v>2017</v>
      </c>
      <c r="W750" s="37">
        <f t="shared" si="911"/>
        <v>2016</v>
      </c>
      <c r="X750" s="37">
        <f t="shared" si="911"/>
        <v>2015</v>
      </c>
      <c r="Y750" s="39"/>
      <c r="Z750" s="62" t="e">
        <f>IFERROR(IF($B750=0,#N/A,AVERAGEIFS(INDEX(DATOS,0,$C750),INDEX(DATOS,0,$C750),"&lt;&gt;#N/D",INDEX(DATOS,0,$L$2),0,INDEX(DATOS,0,$M$2),1,INDEX(DATOS,0,$N$2),U750,INDEX(DATOS,0,$O$2),$D750)),#N/A)</f>
        <v>#N/A</v>
      </c>
      <c r="AA750" s="62" t="e">
        <f>IFERROR(IF($B750=0,#N/A,AVERAGEIFS(INDEX(DATOS,0,$C750),INDEX(DATOS,0,$C750),"&lt;&gt;#N/D",INDEX(DATOS,0,$L$2),0,INDEX(DATOS,0,$M$2),1,INDEX(DATOS,0,$N$2),V750,INDEX(DATOS,0,$O$2),$D750)),#N/A)</f>
        <v>#N/A</v>
      </c>
      <c r="AB750" s="62" t="e">
        <f>IFERROR(IF($B750=0,#N/A,AVERAGEIFS(INDEX(DATOS,0,$C750),INDEX(DATOS,0,$C750),"&lt;&gt;#N/D",INDEX(DATOS,0,$L$2),0,INDEX(DATOS,0,$M$2),1,INDEX(DATOS,0,$N$2),W750,INDEX(DATOS,0,$O$2),$D750)),#N/A)</f>
        <v>#N/A</v>
      </c>
      <c r="AC750" s="62" t="e">
        <f>IFERROR(IF($B750=0,#N/A,AVERAGEIFS(INDEX(DATOS,0,$C750),INDEX(DATOS,0,$C750),"&lt;&gt;#N/D",INDEX(DATOS,0,$L$2),0,INDEX(DATOS,0,$M$2),1,INDEX(DATOS,0,$N$2),X750,INDEX(DATOS,0,$O$2),$D750)),#N/A)</f>
        <v>#N/A</v>
      </c>
      <c r="AD750" s="33"/>
      <c r="AE750" s="40" t="e">
        <f>IFERROR(IF(ISNA(Z750),#N/A,IF(I750=0,0,_xlfn.STDEV.P($Z750:Z750)/I750*100)),#N/A)</f>
        <v>#N/A</v>
      </c>
      <c r="AF750" s="40" t="e">
        <f>IFERROR(IF(ISNA(AA750),#N/A,IF(J750=0,0,_xlfn.STDEV.P($Z750:AA750)/J750*100)),#N/A)</f>
        <v>#N/A</v>
      </c>
      <c r="AG750" s="40" t="e">
        <f>IFERROR(IF(ISNA(AB750),#N/A,IF(K750=0,0,_xlfn.STDEV.P($Z750:AB750)/K750*100)),#N/A)</f>
        <v>#N/A</v>
      </c>
      <c r="AH750" s="40" t="e">
        <f>IFERROR(IF(ISNA(AC750),#N/A,IF(L750=0,0,_xlfn.STDEV.P($Z750:AC750)/L750*100)),#N/A)</f>
        <v>#N/A</v>
      </c>
      <c r="AI750" s="40"/>
    </row>
    <row r="751" spans="1:35" x14ac:dyDescent="0.35">
      <c r="A751">
        <f t="shared" si="896"/>
        <v>145</v>
      </c>
      <c r="B751" s="35">
        <f t="array" ref="B751">IF(B750=0,0,MIN(IF(INDEX(DATOS,0,$N$2)=$U751,IF(ISNUMBER(INDEX(DATOS,0,$C751)),IF(INDEX(DATOS,0,$L$2)=0,IF(INDEX(DATOS,0,$M$2)=1,IF(ISNA(MATCH(INDEX(DATOS,0,$O$2),IF($E$7:E750=E751,$D$7:D750),0)),INDEX(DATOS,0,$K$2))))))))</f>
        <v>0</v>
      </c>
      <c r="C751" s="32">
        <f t="shared" si="897"/>
        <v>20</v>
      </c>
      <c r="D751" s="34" t="str">
        <f>IF($B751=0,"--",INDEX(DATOS,$B751,O$2))</f>
        <v>--</v>
      </c>
      <c r="E751" s="64" t="s">
        <v>1</v>
      </c>
      <c r="F751" s="36" t="str">
        <f t="shared" si="850"/>
        <v>--</v>
      </c>
      <c r="G751" s="109" t="e">
        <f>VLOOKUP($D751,LOC_UNICOS,G$2,0)</f>
        <v>#N/A</v>
      </c>
      <c r="H751" s="109" t="e">
        <f>VLOOKUP($D751,LOC_UNICOS,H$2,0)</f>
        <v>#N/A</v>
      </c>
      <c r="I751" s="38">
        <f t="array" ref="I751">IF($B751=0,-999,IF(COUNTIFS($Z751:Z751,#N/A)&gt;0,-999,AVERAGE($Z751:Z751)))</f>
        <v>-999</v>
      </c>
      <c r="J751" s="38">
        <f t="array" ref="J751">IF($B751=0,-999,IF(COUNTIFS($Z751:AA751,#N/A)&gt;0,-999,AVERAGE($Z751:AA751)))</f>
        <v>-999</v>
      </c>
      <c r="K751" s="38">
        <f t="array" ref="K751">IF($B751=0,-999,IF(COUNTIFS($Z751:AB751,#N/A)&gt;0,-999,AVERAGE($Z751:AB751)))</f>
        <v>-999</v>
      </c>
      <c r="L751" s="38">
        <f t="array" ref="L751">IF($B751=0,-999,IF(COUNTIFS($Z751:AC751,#N/A)&gt;0,-999,AVERAGE($Z751:AC751)))</f>
        <v>-999</v>
      </c>
      <c r="M751" s="38">
        <f t="shared" si="858"/>
        <v>-999</v>
      </c>
      <c r="N751" s="38">
        <f t="shared" si="872"/>
        <v>-999</v>
      </c>
      <c r="O751" s="38">
        <f t="shared" si="873"/>
        <v>-999</v>
      </c>
      <c r="P751" s="38">
        <f t="shared" si="874"/>
        <v>-999</v>
      </c>
      <c r="Q751" s="37">
        <f t="shared" si="893"/>
        <v>0</v>
      </c>
      <c r="R751" s="37">
        <f t="shared" si="862"/>
        <v>0</v>
      </c>
      <c r="S751" s="37">
        <f t="shared" si="863"/>
        <v>0</v>
      </c>
      <c r="T751" s="37">
        <f t="shared" si="864"/>
        <v>0</v>
      </c>
      <c r="U751" s="37">
        <f t="shared" si="894"/>
        <v>2018</v>
      </c>
      <c r="V751" s="37">
        <f t="shared" ref="V751:X751" si="912">U751-1</f>
        <v>2017</v>
      </c>
      <c r="W751" s="37">
        <f t="shared" si="912"/>
        <v>2016</v>
      </c>
      <c r="X751" s="37">
        <f t="shared" si="912"/>
        <v>2015</v>
      </c>
      <c r="Y751" s="39"/>
      <c r="Z751" s="62" t="e">
        <f>IFERROR(IF($B751=0,#N/A,AVERAGEIFS(INDEX(DATOS,0,$C751),INDEX(DATOS,0,$C751),"&lt;&gt;#N/D",INDEX(DATOS,0,$L$2),0,INDEX(DATOS,0,$M$2),1,INDEX(DATOS,0,$N$2),U751,INDEX(DATOS,0,$O$2),$D751)),#N/A)</f>
        <v>#N/A</v>
      </c>
      <c r="AA751" s="62" t="e">
        <f>IFERROR(IF($B751=0,#N/A,AVERAGEIFS(INDEX(DATOS,0,$C751),INDEX(DATOS,0,$C751),"&lt;&gt;#N/D",INDEX(DATOS,0,$L$2),0,INDEX(DATOS,0,$M$2),1,INDEX(DATOS,0,$N$2),V751,INDEX(DATOS,0,$O$2),$D751)),#N/A)</f>
        <v>#N/A</v>
      </c>
      <c r="AB751" s="62" t="e">
        <f>IFERROR(IF($B751=0,#N/A,AVERAGEIFS(INDEX(DATOS,0,$C751),INDEX(DATOS,0,$C751),"&lt;&gt;#N/D",INDEX(DATOS,0,$L$2),0,INDEX(DATOS,0,$M$2),1,INDEX(DATOS,0,$N$2),W751,INDEX(DATOS,0,$O$2),$D751)),#N/A)</f>
        <v>#N/A</v>
      </c>
      <c r="AC751" s="62" t="e">
        <f>IFERROR(IF($B751=0,#N/A,AVERAGEIFS(INDEX(DATOS,0,$C751),INDEX(DATOS,0,$C751),"&lt;&gt;#N/D",INDEX(DATOS,0,$L$2),0,INDEX(DATOS,0,$M$2),1,INDEX(DATOS,0,$N$2),X751,INDEX(DATOS,0,$O$2),$D751)),#N/A)</f>
        <v>#N/A</v>
      </c>
      <c r="AD751" s="33"/>
      <c r="AE751" s="40" t="e">
        <f>IFERROR(IF(ISNA(Z751),#N/A,IF(I751=0,0,_xlfn.STDEV.P($Z751:Z751)/I751*100)),#N/A)</f>
        <v>#N/A</v>
      </c>
      <c r="AF751" s="40" t="e">
        <f>IFERROR(IF(ISNA(AA751),#N/A,IF(J751=0,0,_xlfn.STDEV.P($Z751:AA751)/J751*100)),#N/A)</f>
        <v>#N/A</v>
      </c>
      <c r="AG751" s="40" t="e">
        <f>IFERROR(IF(ISNA(AB751),#N/A,IF(K751=0,0,_xlfn.STDEV.P($Z751:AB751)/K751*100)),#N/A)</f>
        <v>#N/A</v>
      </c>
      <c r="AH751" s="40" t="e">
        <f>IFERROR(IF(ISNA(AC751),#N/A,IF(L751=0,0,_xlfn.STDEV.P($Z751:AC751)/L751*100)),#N/A)</f>
        <v>#N/A</v>
      </c>
      <c r="AI751" s="40"/>
    </row>
    <row r="752" spans="1:35" x14ac:dyDescent="0.35">
      <c r="A752">
        <f t="shared" si="896"/>
        <v>146</v>
      </c>
      <c r="B752" s="35">
        <f t="array" ref="B752">IF(B751=0,0,MIN(IF(INDEX(DATOS,0,$N$2)=$U752,IF(ISNUMBER(INDEX(DATOS,0,$C752)),IF(INDEX(DATOS,0,$L$2)=0,IF(INDEX(DATOS,0,$M$2)=1,IF(ISNA(MATCH(INDEX(DATOS,0,$O$2),IF($E$7:E751=E752,$D$7:D751),0)),INDEX(DATOS,0,$K$2))))))))</f>
        <v>0</v>
      </c>
      <c r="C752" s="32">
        <f t="shared" si="897"/>
        <v>20</v>
      </c>
      <c r="D752" s="34" t="str">
        <f>IF($B752=0,"--",INDEX(DATOS,$B752,O$2))</f>
        <v>--</v>
      </c>
      <c r="E752" s="64" t="s">
        <v>1</v>
      </c>
      <c r="F752" s="36" t="str">
        <f t="shared" si="850"/>
        <v>--</v>
      </c>
      <c r="G752" s="109" t="e">
        <f>VLOOKUP($D752,LOC_UNICOS,G$2,0)</f>
        <v>#N/A</v>
      </c>
      <c r="H752" s="109" t="e">
        <f>VLOOKUP($D752,LOC_UNICOS,H$2,0)</f>
        <v>#N/A</v>
      </c>
      <c r="I752" s="38">
        <f t="array" ref="I752">IF($B752=0,-999,IF(COUNTIFS($Z752:Z752,#N/A)&gt;0,-999,AVERAGE($Z752:Z752)))</f>
        <v>-999</v>
      </c>
      <c r="J752" s="38">
        <f t="array" ref="J752">IF($B752=0,-999,IF(COUNTIFS($Z752:AA752,#N/A)&gt;0,-999,AVERAGE($Z752:AA752)))</f>
        <v>-999</v>
      </c>
      <c r="K752" s="38">
        <f t="array" ref="K752">IF($B752=0,-999,IF(COUNTIFS($Z752:AB752,#N/A)&gt;0,-999,AVERAGE($Z752:AB752)))</f>
        <v>-999</v>
      </c>
      <c r="L752" s="38">
        <f t="array" ref="L752">IF($B752=0,-999,IF(COUNTIFS($Z752:AC752,#N/A)&gt;0,-999,AVERAGE($Z752:AC752)))</f>
        <v>-999</v>
      </c>
      <c r="M752" s="38">
        <f t="shared" si="858"/>
        <v>-999</v>
      </c>
      <c r="N752" s="38">
        <f t="shared" si="872"/>
        <v>-999</v>
      </c>
      <c r="O752" s="38">
        <f t="shared" si="873"/>
        <v>-999</v>
      </c>
      <c r="P752" s="38">
        <f t="shared" si="874"/>
        <v>-999</v>
      </c>
      <c r="Q752" s="37">
        <f t="shared" si="893"/>
        <v>0</v>
      </c>
      <c r="R752" s="37">
        <f t="shared" si="862"/>
        <v>0</v>
      </c>
      <c r="S752" s="37">
        <f t="shared" si="863"/>
        <v>0</v>
      </c>
      <c r="T752" s="37">
        <f t="shared" si="864"/>
        <v>0</v>
      </c>
      <c r="U752" s="37">
        <f t="shared" si="894"/>
        <v>2018</v>
      </c>
      <c r="V752" s="37">
        <f t="shared" ref="V752:X752" si="913">U752-1</f>
        <v>2017</v>
      </c>
      <c r="W752" s="37">
        <f t="shared" si="913"/>
        <v>2016</v>
      </c>
      <c r="X752" s="37">
        <f t="shared" si="913"/>
        <v>2015</v>
      </c>
      <c r="Y752" s="39"/>
      <c r="Z752" s="62" t="e">
        <f>IFERROR(IF($B752=0,#N/A,AVERAGEIFS(INDEX(DATOS,0,$C752),INDEX(DATOS,0,$C752),"&lt;&gt;#N/D",INDEX(DATOS,0,$L$2),0,INDEX(DATOS,0,$M$2),1,INDEX(DATOS,0,$N$2),U752,INDEX(DATOS,0,$O$2),$D752)),#N/A)</f>
        <v>#N/A</v>
      </c>
      <c r="AA752" s="62" t="e">
        <f>IFERROR(IF($B752=0,#N/A,AVERAGEIFS(INDEX(DATOS,0,$C752),INDEX(DATOS,0,$C752),"&lt;&gt;#N/D",INDEX(DATOS,0,$L$2),0,INDEX(DATOS,0,$M$2),1,INDEX(DATOS,0,$N$2),V752,INDEX(DATOS,0,$O$2),$D752)),#N/A)</f>
        <v>#N/A</v>
      </c>
      <c r="AB752" s="62" t="e">
        <f>IFERROR(IF($B752=0,#N/A,AVERAGEIFS(INDEX(DATOS,0,$C752),INDEX(DATOS,0,$C752),"&lt;&gt;#N/D",INDEX(DATOS,0,$L$2),0,INDEX(DATOS,0,$M$2),1,INDEX(DATOS,0,$N$2),W752,INDEX(DATOS,0,$O$2),$D752)),#N/A)</f>
        <v>#N/A</v>
      </c>
      <c r="AC752" s="62" t="e">
        <f>IFERROR(IF($B752=0,#N/A,AVERAGEIFS(INDEX(DATOS,0,$C752),INDEX(DATOS,0,$C752),"&lt;&gt;#N/D",INDEX(DATOS,0,$L$2),0,INDEX(DATOS,0,$M$2),1,INDEX(DATOS,0,$N$2),X752,INDEX(DATOS,0,$O$2),$D752)),#N/A)</f>
        <v>#N/A</v>
      </c>
      <c r="AD752" s="33"/>
      <c r="AE752" s="40" t="e">
        <f>IFERROR(IF(ISNA(Z752),#N/A,IF(I752=0,0,_xlfn.STDEV.P($Z752:Z752)/I752*100)),#N/A)</f>
        <v>#N/A</v>
      </c>
      <c r="AF752" s="40" t="e">
        <f>IFERROR(IF(ISNA(AA752),#N/A,IF(J752=0,0,_xlfn.STDEV.P($Z752:AA752)/J752*100)),#N/A)</f>
        <v>#N/A</v>
      </c>
      <c r="AG752" s="40" t="e">
        <f>IFERROR(IF(ISNA(AB752),#N/A,IF(K752=0,0,_xlfn.STDEV.P($Z752:AB752)/K752*100)),#N/A)</f>
        <v>#N/A</v>
      </c>
      <c r="AH752" s="40" t="e">
        <f>IFERROR(IF(ISNA(AC752),#N/A,IF(L752=0,0,_xlfn.STDEV.P($Z752:AC752)/L752*100)),#N/A)</f>
        <v>#N/A</v>
      </c>
      <c r="AI752" s="40"/>
    </row>
    <row r="753" spans="1:35" x14ac:dyDescent="0.35">
      <c r="A753">
        <f t="shared" si="896"/>
        <v>147</v>
      </c>
      <c r="B753" s="35">
        <f t="array" ref="B753">IF(B752=0,0,MIN(IF(INDEX(DATOS,0,$N$2)=$U753,IF(ISNUMBER(INDEX(DATOS,0,$C753)),IF(INDEX(DATOS,0,$L$2)=0,IF(INDEX(DATOS,0,$M$2)=1,IF(ISNA(MATCH(INDEX(DATOS,0,$O$2),IF($E$7:E752=E753,$D$7:D752),0)),INDEX(DATOS,0,$K$2))))))))</f>
        <v>0</v>
      </c>
      <c r="C753" s="32">
        <f t="shared" si="897"/>
        <v>20</v>
      </c>
      <c r="D753" s="34" t="str">
        <f>IF($B753=0,"--",INDEX(DATOS,$B753,O$2))</f>
        <v>--</v>
      </c>
      <c r="E753" s="64" t="s">
        <v>1</v>
      </c>
      <c r="F753" s="36" t="str">
        <f t="shared" si="850"/>
        <v>--</v>
      </c>
      <c r="G753" s="109" t="e">
        <f>VLOOKUP($D753,LOC_UNICOS,G$2,0)</f>
        <v>#N/A</v>
      </c>
      <c r="H753" s="109" t="e">
        <f>VLOOKUP($D753,LOC_UNICOS,H$2,0)</f>
        <v>#N/A</v>
      </c>
      <c r="I753" s="38">
        <f t="array" ref="I753">IF($B753=0,-999,IF(COUNTIFS($Z753:Z753,#N/A)&gt;0,-999,AVERAGE($Z753:Z753)))</f>
        <v>-999</v>
      </c>
      <c r="J753" s="38">
        <f t="array" ref="J753">IF($B753=0,-999,IF(COUNTIFS($Z753:AA753,#N/A)&gt;0,-999,AVERAGE($Z753:AA753)))</f>
        <v>-999</v>
      </c>
      <c r="K753" s="38">
        <f t="array" ref="K753">IF($B753=0,-999,IF(COUNTIFS($Z753:AB753,#N/A)&gt;0,-999,AVERAGE($Z753:AB753)))</f>
        <v>-999</v>
      </c>
      <c r="L753" s="38">
        <f t="array" ref="L753">IF($B753=0,-999,IF(COUNTIFS($Z753:AC753,#N/A)&gt;0,-999,AVERAGE($Z753:AC753)))</f>
        <v>-999</v>
      </c>
      <c r="M753" s="38">
        <f t="shared" si="858"/>
        <v>-999</v>
      </c>
      <c r="N753" s="38">
        <f t="shared" si="872"/>
        <v>-999</v>
      </c>
      <c r="O753" s="38">
        <f t="shared" si="873"/>
        <v>-999</v>
      </c>
      <c r="P753" s="38">
        <f t="shared" si="874"/>
        <v>-999</v>
      </c>
      <c r="Q753" s="37">
        <f t="shared" si="893"/>
        <v>0</v>
      </c>
      <c r="R753" s="37">
        <f t="shared" si="862"/>
        <v>0</v>
      </c>
      <c r="S753" s="37">
        <f t="shared" si="863"/>
        <v>0</v>
      </c>
      <c r="T753" s="37">
        <f t="shared" si="864"/>
        <v>0</v>
      </c>
      <c r="U753" s="37">
        <f t="shared" si="894"/>
        <v>2018</v>
      </c>
      <c r="V753" s="37">
        <f t="shared" ref="V753:X753" si="914">U753-1</f>
        <v>2017</v>
      </c>
      <c r="W753" s="37">
        <f t="shared" si="914"/>
        <v>2016</v>
      </c>
      <c r="X753" s="37">
        <f t="shared" si="914"/>
        <v>2015</v>
      </c>
      <c r="Y753" s="39"/>
      <c r="Z753" s="62" t="e">
        <f>IFERROR(IF($B753=0,#N/A,AVERAGEIFS(INDEX(DATOS,0,$C753),INDEX(DATOS,0,$C753),"&lt;&gt;#N/D",INDEX(DATOS,0,$L$2),0,INDEX(DATOS,0,$M$2),1,INDEX(DATOS,0,$N$2),U753,INDEX(DATOS,0,$O$2),$D753)),#N/A)</f>
        <v>#N/A</v>
      </c>
      <c r="AA753" s="62" t="e">
        <f>IFERROR(IF($B753=0,#N/A,AVERAGEIFS(INDEX(DATOS,0,$C753),INDEX(DATOS,0,$C753),"&lt;&gt;#N/D",INDEX(DATOS,0,$L$2),0,INDEX(DATOS,0,$M$2),1,INDEX(DATOS,0,$N$2),V753,INDEX(DATOS,0,$O$2),$D753)),#N/A)</f>
        <v>#N/A</v>
      </c>
      <c r="AB753" s="62" t="e">
        <f>IFERROR(IF($B753=0,#N/A,AVERAGEIFS(INDEX(DATOS,0,$C753),INDEX(DATOS,0,$C753),"&lt;&gt;#N/D",INDEX(DATOS,0,$L$2),0,INDEX(DATOS,0,$M$2),1,INDEX(DATOS,0,$N$2),W753,INDEX(DATOS,0,$O$2),$D753)),#N/A)</f>
        <v>#N/A</v>
      </c>
      <c r="AC753" s="62" t="e">
        <f>IFERROR(IF($B753=0,#N/A,AVERAGEIFS(INDEX(DATOS,0,$C753),INDEX(DATOS,0,$C753),"&lt;&gt;#N/D",INDEX(DATOS,0,$L$2),0,INDEX(DATOS,0,$M$2),1,INDEX(DATOS,0,$N$2),X753,INDEX(DATOS,0,$O$2),$D753)),#N/A)</f>
        <v>#N/A</v>
      </c>
      <c r="AD753" s="33"/>
      <c r="AE753" s="40" t="e">
        <f>IFERROR(IF(ISNA(Z753),#N/A,IF(I753=0,0,_xlfn.STDEV.P($Z753:Z753)/I753*100)),#N/A)</f>
        <v>#N/A</v>
      </c>
      <c r="AF753" s="40" t="e">
        <f>IFERROR(IF(ISNA(AA753),#N/A,IF(J753=0,0,_xlfn.STDEV.P($Z753:AA753)/J753*100)),#N/A)</f>
        <v>#N/A</v>
      </c>
      <c r="AG753" s="40" t="e">
        <f>IFERROR(IF(ISNA(AB753),#N/A,IF(K753=0,0,_xlfn.STDEV.P($Z753:AB753)/K753*100)),#N/A)</f>
        <v>#N/A</v>
      </c>
      <c r="AH753" s="40" t="e">
        <f>IFERROR(IF(ISNA(AC753),#N/A,IF(L753=0,0,_xlfn.STDEV.P($Z753:AC753)/L753*100)),#N/A)</f>
        <v>#N/A</v>
      </c>
      <c r="AI753" s="40"/>
    </row>
    <row r="754" spans="1:35" x14ac:dyDescent="0.35">
      <c r="A754">
        <f t="shared" si="896"/>
        <v>148</v>
      </c>
      <c r="B754" s="35">
        <f t="array" ref="B754">IF(B753=0,0,MIN(IF(INDEX(DATOS,0,$N$2)=$U754,IF(ISNUMBER(INDEX(DATOS,0,$C754)),IF(INDEX(DATOS,0,$L$2)=0,IF(INDEX(DATOS,0,$M$2)=1,IF(ISNA(MATCH(INDEX(DATOS,0,$O$2),IF($E$7:E753=E754,$D$7:D753),0)),INDEX(DATOS,0,$K$2))))))))</f>
        <v>0</v>
      </c>
      <c r="C754" s="32">
        <f t="shared" si="897"/>
        <v>20</v>
      </c>
      <c r="D754" s="34" t="str">
        <f>IF($B754=0,"--",INDEX(DATOS,$B754,O$2))</f>
        <v>--</v>
      </c>
      <c r="E754" s="64" t="s">
        <v>1</v>
      </c>
      <c r="F754" s="36" t="str">
        <f t="shared" si="850"/>
        <v>--</v>
      </c>
      <c r="G754" s="109" t="e">
        <f>VLOOKUP($D754,LOC_UNICOS,G$2,0)</f>
        <v>#N/A</v>
      </c>
      <c r="H754" s="109" t="e">
        <f>VLOOKUP($D754,LOC_UNICOS,H$2,0)</f>
        <v>#N/A</v>
      </c>
      <c r="I754" s="38">
        <f t="array" ref="I754">IF($B754=0,-999,IF(COUNTIFS($Z754:Z754,#N/A)&gt;0,-999,AVERAGE($Z754:Z754)))</f>
        <v>-999</v>
      </c>
      <c r="J754" s="38">
        <f t="array" ref="J754">IF($B754=0,-999,IF(COUNTIFS($Z754:AA754,#N/A)&gt;0,-999,AVERAGE($Z754:AA754)))</f>
        <v>-999</v>
      </c>
      <c r="K754" s="38">
        <f t="array" ref="K754">IF($B754=0,-999,IF(COUNTIFS($Z754:AB754,#N/A)&gt;0,-999,AVERAGE($Z754:AB754)))</f>
        <v>-999</v>
      </c>
      <c r="L754" s="38">
        <f t="array" ref="L754">IF($B754=0,-999,IF(COUNTIFS($Z754:AC754,#N/A)&gt;0,-999,AVERAGE($Z754:AC754)))</f>
        <v>-999</v>
      </c>
      <c r="M754" s="38">
        <f t="shared" si="858"/>
        <v>-999</v>
      </c>
      <c r="N754" s="38">
        <f t="shared" si="872"/>
        <v>-999</v>
      </c>
      <c r="O754" s="38">
        <f t="shared" si="873"/>
        <v>-999</v>
      </c>
      <c r="P754" s="38">
        <f t="shared" si="874"/>
        <v>-999</v>
      </c>
      <c r="Q754" s="37">
        <f t="shared" si="893"/>
        <v>0</v>
      </c>
      <c r="R754" s="37">
        <f t="shared" si="862"/>
        <v>0</v>
      </c>
      <c r="S754" s="37">
        <f t="shared" si="863"/>
        <v>0</v>
      </c>
      <c r="T754" s="37">
        <f t="shared" si="864"/>
        <v>0</v>
      </c>
      <c r="U754" s="37">
        <f t="shared" si="894"/>
        <v>2018</v>
      </c>
      <c r="V754" s="37">
        <f t="shared" ref="V754:X754" si="915">U754-1</f>
        <v>2017</v>
      </c>
      <c r="W754" s="37">
        <f t="shared" si="915"/>
        <v>2016</v>
      </c>
      <c r="X754" s="37">
        <f t="shared" si="915"/>
        <v>2015</v>
      </c>
      <c r="Y754" s="39"/>
      <c r="Z754" s="62" t="e">
        <f>IFERROR(IF($B754=0,#N/A,AVERAGEIFS(INDEX(DATOS,0,$C754),INDEX(DATOS,0,$C754),"&lt;&gt;#N/D",INDEX(DATOS,0,$L$2),0,INDEX(DATOS,0,$M$2),1,INDEX(DATOS,0,$N$2),U754,INDEX(DATOS,0,$O$2),$D754)),#N/A)</f>
        <v>#N/A</v>
      </c>
      <c r="AA754" s="62" t="e">
        <f>IFERROR(IF($B754=0,#N/A,AVERAGEIFS(INDEX(DATOS,0,$C754),INDEX(DATOS,0,$C754),"&lt;&gt;#N/D",INDEX(DATOS,0,$L$2),0,INDEX(DATOS,0,$M$2),1,INDEX(DATOS,0,$N$2),V754,INDEX(DATOS,0,$O$2),$D754)),#N/A)</f>
        <v>#N/A</v>
      </c>
      <c r="AB754" s="62" t="e">
        <f>IFERROR(IF($B754=0,#N/A,AVERAGEIFS(INDEX(DATOS,0,$C754),INDEX(DATOS,0,$C754),"&lt;&gt;#N/D",INDEX(DATOS,0,$L$2),0,INDEX(DATOS,0,$M$2),1,INDEX(DATOS,0,$N$2),W754,INDEX(DATOS,0,$O$2),$D754)),#N/A)</f>
        <v>#N/A</v>
      </c>
      <c r="AC754" s="62" t="e">
        <f>IFERROR(IF($B754=0,#N/A,AVERAGEIFS(INDEX(DATOS,0,$C754),INDEX(DATOS,0,$C754),"&lt;&gt;#N/D",INDEX(DATOS,0,$L$2),0,INDEX(DATOS,0,$M$2),1,INDEX(DATOS,0,$N$2),X754,INDEX(DATOS,0,$O$2),$D754)),#N/A)</f>
        <v>#N/A</v>
      </c>
      <c r="AD754" s="33"/>
      <c r="AE754" s="40" t="e">
        <f>IFERROR(IF(ISNA(Z754),#N/A,IF(I754=0,0,_xlfn.STDEV.P($Z754:Z754)/I754*100)),#N/A)</f>
        <v>#N/A</v>
      </c>
      <c r="AF754" s="40" t="e">
        <f>IFERROR(IF(ISNA(AA754),#N/A,IF(J754=0,0,_xlfn.STDEV.P($Z754:AA754)/J754*100)),#N/A)</f>
        <v>#N/A</v>
      </c>
      <c r="AG754" s="40" t="e">
        <f>IFERROR(IF(ISNA(AB754),#N/A,IF(K754=0,0,_xlfn.STDEV.P($Z754:AB754)/K754*100)),#N/A)</f>
        <v>#N/A</v>
      </c>
      <c r="AH754" s="40" t="e">
        <f>IFERROR(IF(ISNA(AC754),#N/A,IF(L754=0,0,_xlfn.STDEV.P($Z754:AC754)/L754*100)),#N/A)</f>
        <v>#N/A</v>
      </c>
      <c r="AI754" s="40"/>
    </row>
    <row r="755" spans="1:35" x14ac:dyDescent="0.35">
      <c r="A755">
        <f t="shared" si="896"/>
        <v>149</v>
      </c>
      <c r="B755" s="35">
        <f t="array" ref="B755">IF(B754=0,0,MIN(IF(INDEX(DATOS,0,$N$2)=$U755,IF(ISNUMBER(INDEX(DATOS,0,$C755)),IF(INDEX(DATOS,0,$L$2)=0,IF(INDEX(DATOS,0,$M$2)=1,IF(ISNA(MATCH(INDEX(DATOS,0,$O$2),IF($E$7:E754=E755,$D$7:D754),0)),INDEX(DATOS,0,$K$2))))))))</f>
        <v>0</v>
      </c>
      <c r="C755" s="32">
        <f t="shared" si="897"/>
        <v>20</v>
      </c>
      <c r="D755" s="34" t="str">
        <f>IF($B755=0,"--",INDEX(DATOS,$B755,O$2))</f>
        <v>--</v>
      </c>
      <c r="E755" s="64" t="s">
        <v>1</v>
      </c>
      <c r="F755" s="36" t="str">
        <f t="shared" si="850"/>
        <v>--</v>
      </c>
      <c r="G755" s="109" t="e">
        <f>VLOOKUP($D755,LOC_UNICOS,G$2,0)</f>
        <v>#N/A</v>
      </c>
      <c r="H755" s="109" t="e">
        <f>VLOOKUP($D755,LOC_UNICOS,H$2,0)</f>
        <v>#N/A</v>
      </c>
      <c r="I755" s="38">
        <f t="array" ref="I755">IF($B755=0,-999,IF(COUNTIFS($Z755:Z755,#N/A)&gt;0,-999,AVERAGE($Z755:Z755)))</f>
        <v>-999</v>
      </c>
      <c r="J755" s="38">
        <f t="array" ref="J755">IF($B755=0,-999,IF(COUNTIFS($Z755:AA755,#N/A)&gt;0,-999,AVERAGE($Z755:AA755)))</f>
        <v>-999</v>
      </c>
      <c r="K755" s="38">
        <f t="array" ref="K755">IF($B755=0,-999,IF(COUNTIFS($Z755:AB755,#N/A)&gt;0,-999,AVERAGE($Z755:AB755)))</f>
        <v>-999</v>
      </c>
      <c r="L755" s="38">
        <f t="array" ref="L755">IF($B755=0,-999,IF(COUNTIFS($Z755:AC755,#N/A)&gt;0,-999,AVERAGE($Z755:AC755)))</f>
        <v>-999</v>
      </c>
      <c r="M755" s="38">
        <f t="shared" si="858"/>
        <v>-999</v>
      </c>
      <c r="N755" s="38">
        <f t="shared" si="872"/>
        <v>-999</v>
      </c>
      <c r="O755" s="38">
        <f t="shared" si="873"/>
        <v>-999</v>
      </c>
      <c r="P755" s="38">
        <f t="shared" si="874"/>
        <v>-999</v>
      </c>
      <c r="Q755" s="37">
        <f t="shared" si="893"/>
        <v>0</v>
      </c>
      <c r="R755" s="37">
        <f t="shared" si="862"/>
        <v>0</v>
      </c>
      <c r="S755" s="37">
        <f t="shared" si="863"/>
        <v>0</v>
      </c>
      <c r="T755" s="37">
        <f t="shared" si="864"/>
        <v>0</v>
      </c>
      <c r="U755" s="37">
        <f t="shared" si="894"/>
        <v>2018</v>
      </c>
      <c r="V755" s="37">
        <f t="shared" ref="V755:X755" si="916">U755-1</f>
        <v>2017</v>
      </c>
      <c r="W755" s="37">
        <f t="shared" si="916"/>
        <v>2016</v>
      </c>
      <c r="X755" s="37">
        <f t="shared" si="916"/>
        <v>2015</v>
      </c>
      <c r="Y755" s="39"/>
      <c r="Z755" s="62" t="e">
        <f>IFERROR(IF($B755=0,#N/A,AVERAGEIFS(INDEX(DATOS,0,$C755),INDEX(DATOS,0,$C755),"&lt;&gt;#N/D",INDEX(DATOS,0,$L$2),0,INDEX(DATOS,0,$M$2),1,INDEX(DATOS,0,$N$2),U755,INDEX(DATOS,0,$O$2),$D755)),#N/A)</f>
        <v>#N/A</v>
      </c>
      <c r="AA755" s="62" t="e">
        <f>IFERROR(IF($B755=0,#N/A,AVERAGEIFS(INDEX(DATOS,0,$C755),INDEX(DATOS,0,$C755),"&lt;&gt;#N/D",INDEX(DATOS,0,$L$2),0,INDEX(DATOS,0,$M$2),1,INDEX(DATOS,0,$N$2),V755,INDEX(DATOS,0,$O$2),$D755)),#N/A)</f>
        <v>#N/A</v>
      </c>
      <c r="AB755" s="62" t="e">
        <f>IFERROR(IF($B755=0,#N/A,AVERAGEIFS(INDEX(DATOS,0,$C755),INDEX(DATOS,0,$C755),"&lt;&gt;#N/D",INDEX(DATOS,0,$L$2),0,INDEX(DATOS,0,$M$2),1,INDEX(DATOS,0,$N$2),W755,INDEX(DATOS,0,$O$2),$D755)),#N/A)</f>
        <v>#N/A</v>
      </c>
      <c r="AC755" s="62" t="e">
        <f>IFERROR(IF($B755=0,#N/A,AVERAGEIFS(INDEX(DATOS,0,$C755),INDEX(DATOS,0,$C755),"&lt;&gt;#N/D",INDEX(DATOS,0,$L$2),0,INDEX(DATOS,0,$M$2),1,INDEX(DATOS,0,$N$2),X755,INDEX(DATOS,0,$O$2),$D755)),#N/A)</f>
        <v>#N/A</v>
      </c>
      <c r="AD755" s="33"/>
      <c r="AE755" s="40" t="e">
        <f>IFERROR(IF(ISNA(Z755),#N/A,IF(I755=0,0,_xlfn.STDEV.P($Z755:Z755)/I755*100)),#N/A)</f>
        <v>#N/A</v>
      </c>
      <c r="AF755" s="40" t="e">
        <f>IFERROR(IF(ISNA(AA755),#N/A,IF(J755=0,0,_xlfn.STDEV.P($Z755:AA755)/J755*100)),#N/A)</f>
        <v>#N/A</v>
      </c>
      <c r="AG755" s="40" t="e">
        <f>IFERROR(IF(ISNA(AB755),#N/A,IF(K755=0,0,_xlfn.STDEV.P($Z755:AB755)/K755*100)),#N/A)</f>
        <v>#N/A</v>
      </c>
      <c r="AH755" s="40" t="e">
        <f>IFERROR(IF(ISNA(AC755),#N/A,IF(L755=0,0,_xlfn.STDEV.P($Z755:AC755)/L755*100)),#N/A)</f>
        <v>#N/A</v>
      </c>
      <c r="AI755" s="40"/>
    </row>
    <row r="756" spans="1:35" x14ac:dyDescent="0.35">
      <c r="A756">
        <f t="shared" si="896"/>
        <v>150</v>
      </c>
      <c r="B756" s="35">
        <f t="array" ref="B756">IF(B755=0,0,MIN(IF(INDEX(DATOS,0,$N$2)=$U756,IF(ISNUMBER(INDEX(DATOS,0,$C756)),IF(INDEX(DATOS,0,$L$2)=0,IF(INDEX(DATOS,0,$M$2)=1,IF(ISNA(MATCH(INDEX(DATOS,0,$O$2),IF($E$7:E755=E756,$D$7:D755),0)),INDEX(DATOS,0,$K$2))))))))</f>
        <v>0</v>
      </c>
      <c r="C756" s="32">
        <f t="shared" si="897"/>
        <v>20</v>
      </c>
      <c r="D756" s="34" t="str">
        <f>IF($B756=0,"--",INDEX(DATOS,$B756,O$2))</f>
        <v>--</v>
      </c>
      <c r="E756" s="64" t="s">
        <v>1</v>
      </c>
      <c r="F756" s="36" t="str">
        <f t="shared" si="850"/>
        <v>--</v>
      </c>
      <c r="G756" s="109" t="e">
        <f>VLOOKUP($D756,LOC_UNICOS,G$2,0)</f>
        <v>#N/A</v>
      </c>
      <c r="H756" s="109" t="e">
        <f>VLOOKUP($D756,LOC_UNICOS,H$2,0)</f>
        <v>#N/A</v>
      </c>
      <c r="I756" s="38">
        <f t="array" ref="I756">IF($B756=0,-999,IF(COUNTIFS($Z756:Z756,#N/A)&gt;0,-999,AVERAGE($Z756:Z756)))</f>
        <v>-999</v>
      </c>
      <c r="J756" s="38">
        <f t="array" ref="J756">IF($B756=0,-999,IF(COUNTIFS($Z756:AA756,#N/A)&gt;0,-999,AVERAGE($Z756:AA756)))</f>
        <v>-999</v>
      </c>
      <c r="K756" s="38">
        <f t="array" ref="K756">IF($B756=0,-999,IF(COUNTIFS($Z756:AB756,#N/A)&gt;0,-999,AVERAGE($Z756:AB756)))</f>
        <v>-999</v>
      </c>
      <c r="L756" s="38">
        <f t="array" ref="L756">IF($B756=0,-999,IF(COUNTIFS($Z756:AC756,#N/A)&gt;0,-999,AVERAGE($Z756:AC756)))</f>
        <v>-999</v>
      </c>
      <c r="M756" s="38">
        <f t="shared" si="858"/>
        <v>-999</v>
      </c>
      <c r="N756" s="38">
        <f t="shared" si="872"/>
        <v>-999</v>
      </c>
      <c r="O756" s="38">
        <f t="shared" si="873"/>
        <v>-999</v>
      </c>
      <c r="P756" s="38">
        <f t="shared" si="874"/>
        <v>-999</v>
      </c>
      <c r="Q756" s="37">
        <f t="shared" si="893"/>
        <v>0</v>
      </c>
      <c r="R756" s="37">
        <f t="shared" si="862"/>
        <v>0</v>
      </c>
      <c r="S756" s="37">
        <f t="shared" si="863"/>
        <v>0</v>
      </c>
      <c r="T756" s="37">
        <f t="shared" si="864"/>
        <v>0</v>
      </c>
      <c r="U756" s="37">
        <f t="shared" si="894"/>
        <v>2018</v>
      </c>
      <c r="V756" s="37">
        <f t="shared" ref="V756:X756" si="917">U756-1</f>
        <v>2017</v>
      </c>
      <c r="W756" s="37">
        <f t="shared" si="917"/>
        <v>2016</v>
      </c>
      <c r="X756" s="37">
        <f t="shared" si="917"/>
        <v>2015</v>
      </c>
      <c r="Y756" s="39"/>
      <c r="Z756" s="62" t="e">
        <f>IFERROR(IF($B756=0,#N/A,AVERAGEIFS(INDEX(DATOS,0,$C756),INDEX(DATOS,0,$C756),"&lt;&gt;#N/D",INDEX(DATOS,0,$L$2),0,INDEX(DATOS,0,$M$2),1,INDEX(DATOS,0,$N$2),U756,INDEX(DATOS,0,$O$2),$D756)),#N/A)</f>
        <v>#N/A</v>
      </c>
      <c r="AA756" s="62" t="e">
        <f>IFERROR(IF($B756=0,#N/A,AVERAGEIFS(INDEX(DATOS,0,$C756),INDEX(DATOS,0,$C756),"&lt;&gt;#N/D",INDEX(DATOS,0,$L$2),0,INDEX(DATOS,0,$M$2),1,INDEX(DATOS,0,$N$2),V756,INDEX(DATOS,0,$O$2),$D756)),#N/A)</f>
        <v>#N/A</v>
      </c>
      <c r="AB756" s="62" t="e">
        <f>IFERROR(IF($B756=0,#N/A,AVERAGEIFS(INDEX(DATOS,0,$C756),INDEX(DATOS,0,$C756),"&lt;&gt;#N/D",INDEX(DATOS,0,$L$2),0,INDEX(DATOS,0,$M$2),1,INDEX(DATOS,0,$N$2),W756,INDEX(DATOS,0,$O$2),$D756)),#N/A)</f>
        <v>#N/A</v>
      </c>
      <c r="AC756" s="62" t="e">
        <f>IFERROR(IF($B756=0,#N/A,AVERAGEIFS(INDEX(DATOS,0,$C756),INDEX(DATOS,0,$C756),"&lt;&gt;#N/D",INDEX(DATOS,0,$L$2),0,INDEX(DATOS,0,$M$2),1,INDEX(DATOS,0,$N$2),X756,INDEX(DATOS,0,$O$2),$D756)),#N/A)</f>
        <v>#N/A</v>
      </c>
      <c r="AD756" s="33"/>
      <c r="AE756" s="40" t="e">
        <f>IFERROR(IF(ISNA(Z756),#N/A,IF(I756=0,0,_xlfn.STDEV.P($Z756:Z756)/I756*100)),#N/A)</f>
        <v>#N/A</v>
      </c>
      <c r="AF756" s="40" t="e">
        <f>IFERROR(IF(ISNA(AA756),#N/A,IF(J756=0,0,_xlfn.STDEV.P($Z756:AA756)/J756*100)),#N/A)</f>
        <v>#N/A</v>
      </c>
      <c r="AG756" s="40" t="e">
        <f>IFERROR(IF(ISNA(AB756),#N/A,IF(K756=0,0,_xlfn.STDEV.P($Z756:AB756)/K756*100)),#N/A)</f>
        <v>#N/A</v>
      </c>
      <c r="AH756" s="40" t="e">
        <f>IFERROR(IF(ISNA(AC756),#N/A,IF(L756=0,0,_xlfn.STDEV.P($Z756:AC756)/L756*100)),#N/A)</f>
        <v>#N/A</v>
      </c>
      <c r="AI756" s="40"/>
    </row>
    <row r="757" spans="1:35" x14ac:dyDescent="0.35">
      <c r="A757">
        <f t="shared" si="896"/>
        <v>151</v>
      </c>
      <c r="B757" s="35">
        <f t="array" ref="B757">IF(B756=0,0,MIN(IF(INDEX(DATOS,0,$N$2)=$U757,IF(ISNUMBER(INDEX(DATOS,0,$C757)),IF(INDEX(DATOS,0,$L$2)=0,IF(INDEX(DATOS,0,$M$2)=1,IF(ISNA(MATCH(INDEX(DATOS,0,$O$2),IF($E$7:E756=E757,$D$7:D756),0)),INDEX(DATOS,0,$K$2))))))))</f>
        <v>0</v>
      </c>
      <c r="C757" s="32">
        <f t="shared" si="897"/>
        <v>20</v>
      </c>
      <c r="D757" s="34" t="str">
        <f>IF($B757=0,"--",INDEX(DATOS,$B757,O$2))</f>
        <v>--</v>
      </c>
      <c r="E757" s="64" t="s">
        <v>1</v>
      </c>
      <c r="F757" s="36" t="str">
        <f t="shared" si="850"/>
        <v>--</v>
      </c>
      <c r="G757" s="109" t="e">
        <f>VLOOKUP($D757,LOC_UNICOS,G$2,0)</f>
        <v>#N/A</v>
      </c>
      <c r="H757" s="109" t="e">
        <f>VLOOKUP($D757,LOC_UNICOS,H$2,0)</f>
        <v>#N/A</v>
      </c>
      <c r="I757" s="38">
        <f t="array" ref="I757">IF($B757=0,-999,IF(COUNTIFS($Z757:Z757,#N/A)&gt;0,-999,AVERAGE($Z757:Z757)))</f>
        <v>-999</v>
      </c>
      <c r="J757" s="38">
        <f t="array" ref="J757">IF($B757=0,-999,IF(COUNTIFS($Z757:AA757,#N/A)&gt;0,-999,AVERAGE($Z757:AA757)))</f>
        <v>-999</v>
      </c>
      <c r="K757" s="38">
        <f t="array" ref="K757">IF($B757=0,-999,IF(COUNTIFS($Z757:AB757,#N/A)&gt;0,-999,AVERAGE($Z757:AB757)))</f>
        <v>-999</v>
      </c>
      <c r="L757" s="38">
        <f t="array" ref="L757">IF($B757=0,-999,IF(COUNTIFS($Z757:AC757,#N/A)&gt;0,-999,AVERAGE($Z757:AC757)))</f>
        <v>-999</v>
      </c>
      <c r="M757" s="38">
        <f t="shared" si="858"/>
        <v>0</v>
      </c>
      <c r="N757" s="38">
        <f t="shared" si="872"/>
        <v>0</v>
      </c>
      <c r="O757" s="38">
        <f t="shared" si="873"/>
        <v>0</v>
      </c>
      <c r="P757" s="38">
        <f t="shared" si="874"/>
        <v>0</v>
      </c>
      <c r="Q757" s="37">
        <f t="shared" si="893"/>
        <v>0</v>
      </c>
      <c r="R757" s="37">
        <f t="shared" si="862"/>
        <v>0</v>
      </c>
      <c r="S757" s="37">
        <f t="shared" si="863"/>
        <v>0</v>
      </c>
      <c r="T757" s="37">
        <f t="shared" si="864"/>
        <v>0</v>
      </c>
      <c r="U757" s="37">
        <f t="shared" si="894"/>
        <v>2018</v>
      </c>
      <c r="V757" s="37">
        <f t="shared" ref="V757:X757" si="918">U757-1</f>
        <v>2017</v>
      </c>
      <c r="W757" s="37">
        <f t="shared" si="918"/>
        <v>2016</v>
      </c>
      <c r="X757" s="37">
        <f t="shared" si="918"/>
        <v>2015</v>
      </c>
      <c r="Y757" s="39"/>
      <c r="Z757" s="62" t="e">
        <f>IFERROR(IF($B757=0,#N/A,AVERAGEIFS(INDEX(DATOS,0,$C757),INDEX(DATOS,0,$C757),"&lt;&gt;#N/D",INDEX(DATOS,0,$L$2),0,INDEX(DATOS,0,$M$2),1,INDEX(DATOS,0,$N$2),U757,INDEX(DATOS,0,$O$2),$D757)),#N/A)</f>
        <v>#N/A</v>
      </c>
      <c r="AA757" s="62" t="e">
        <f>IFERROR(IF($B757=0,#N/A,AVERAGEIFS(INDEX(DATOS,0,$C757),INDEX(DATOS,0,$C757),"&lt;&gt;#N/D",INDEX(DATOS,0,$L$2),0,INDEX(DATOS,0,$M$2),1,INDEX(DATOS,0,$N$2),V757,INDEX(DATOS,0,$O$2),$D757)),#N/A)</f>
        <v>#N/A</v>
      </c>
      <c r="AB757" s="62" t="e">
        <f>IFERROR(IF($B757=0,#N/A,AVERAGEIFS(INDEX(DATOS,0,$C757),INDEX(DATOS,0,$C757),"&lt;&gt;#N/D",INDEX(DATOS,0,$L$2),0,INDEX(DATOS,0,$M$2),1,INDEX(DATOS,0,$N$2),W757,INDEX(DATOS,0,$O$2),$D757)),#N/A)</f>
        <v>#N/A</v>
      </c>
      <c r="AC757" s="62" t="e">
        <f>IFERROR(IF($B757=0,#N/A,AVERAGEIFS(INDEX(DATOS,0,$C757),INDEX(DATOS,0,$C757),"&lt;&gt;#N/D",INDEX(DATOS,0,$L$2),0,INDEX(DATOS,0,$M$2),1,INDEX(DATOS,0,$N$2),X757,INDEX(DATOS,0,$O$2),$D757)),#N/A)</f>
        <v>#N/A</v>
      </c>
      <c r="AD757" s="33"/>
      <c r="AE757" s="40"/>
      <c r="AF757" s="40"/>
      <c r="AG757" s="40"/>
      <c r="AH757" s="40"/>
      <c r="AI757" s="40"/>
    </row>
    <row r="758" spans="1:35" x14ac:dyDescent="0.35">
      <c r="A758">
        <f t="shared" si="896"/>
        <v>152</v>
      </c>
      <c r="B758" s="35">
        <f t="array" ref="B758">IF(B757=0,0,MIN(IF(INDEX(DATOS,0,$N$2)=$U758,IF(ISNUMBER(INDEX(DATOS,0,$C758)),IF(INDEX(DATOS,0,$L$2)=0,IF(INDEX(DATOS,0,$M$2)=1,IF(ISNA(MATCH(INDEX(DATOS,0,$O$2),IF($E$7:E757=E758,$D$7:D757),0)),INDEX(DATOS,0,$K$2))))))))</f>
        <v>0</v>
      </c>
      <c r="C758" s="32">
        <f t="shared" si="897"/>
        <v>20</v>
      </c>
      <c r="D758" s="34" t="str">
        <f>IF($B758=0,"--",INDEX(DATOS,$B758,O$2))</f>
        <v>--</v>
      </c>
      <c r="E758" s="64" t="s">
        <v>1</v>
      </c>
      <c r="F758" s="36" t="str">
        <f t="shared" si="850"/>
        <v>--</v>
      </c>
      <c r="G758" s="109" t="e">
        <f>VLOOKUP($D758,LOC_UNICOS,G$2,0)</f>
        <v>#N/A</v>
      </c>
      <c r="H758" s="109" t="e">
        <f>VLOOKUP($D758,LOC_UNICOS,H$2,0)</f>
        <v>#N/A</v>
      </c>
      <c r="I758" s="38">
        <f t="array" ref="I758">IF($B758=0,-999,IF(COUNTIFS($Z758:Z758,#N/A)&gt;0,-999,AVERAGE($Z758:Z758)))</f>
        <v>-999</v>
      </c>
      <c r="J758" s="38">
        <f t="array" ref="J758">IF($B758=0,-999,IF(COUNTIFS($Z758:AA758,#N/A)&gt;0,-999,AVERAGE($Z758:AA758)))</f>
        <v>-999</v>
      </c>
      <c r="K758" s="38">
        <f t="array" ref="K758">IF($B758=0,-999,IF(COUNTIFS($Z758:AB758,#N/A)&gt;0,-999,AVERAGE($Z758:AB758)))</f>
        <v>-999</v>
      </c>
      <c r="L758" s="38">
        <f t="array" ref="L758">IF($B758=0,-999,IF(COUNTIFS($Z758:AC758,#N/A)&gt;0,-999,AVERAGE($Z758:AC758)))</f>
        <v>-999</v>
      </c>
      <c r="M758" s="38">
        <f t="shared" si="858"/>
        <v>-999</v>
      </c>
      <c r="N758" s="38">
        <f t="shared" si="872"/>
        <v>-999</v>
      </c>
      <c r="O758" s="38">
        <f t="shared" si="873"/>
        <v>-999</v>
      </c>
      <c r="P758" s="38">
        <f t="shared" si="874"/>
        <v>-999</v>
      </c>
      <c r="Q758" s="37">
        <f t="shared" si="893"/>
        <v>0</v>
      </c>
      <c r="R758" s="37">
        <f t="shared" si="862"/>
        <v>0</v>
      </c>
      <c r="S758" s="37">
        <f t="shared" si="863"/>
        <v>0</v>
      </c>
      <c r="T758" s="37">
        <f t="shared" si="864"/>
        <v>0</v>
      </c>
      <c r="U758" s="37">
        <f t="shared" si="894"/>
        <v>2018</v>
      </c>
      <c r="V758" s="37">
        <f t="shared" ref="V758:X758" si="919">U758-1</f>
        <v>2017</v>
      </c>
      <c r="W758" s="37">
        <f t="shared" si="919"/>
        <v>2016</v>
      </c>
      <c r="X758" s="37">
        <f t="shared" si="919"/>
        <v>2015</v>
      </c>
      <c r="Y758" s="39"/>
      <c r="Z758" s="62" t="e">
        <f>IFERROR(IF($B758=0,#N/A,AVERAGEIFS(INDEX(DATOS,0,$C758),INDEX(DATOS,0,$C758),"&lt;&gt;#N/D",INDEX(DATOS,0,$L$2),0,INDEX(DATOS,0,$M$2),1,INDEX(DATOS,0,$N$2),U758,INDEX(DATOS,0,$O$2),$D758)),#N/A)</f>
        <v>#N/A</v>
      </c>
      <c r="AA758" s="62" t="e">
        <f>IFERROR(IF($B758=0,#N/A,AVERAGEIFS(INDEX(DATOS,0,$C758),INDEX(DATOS,0,$C758),"&lt;&gt;#N/D",INDEX(DATOS,0,$L$2),0,INDEX(DATOS,0,$M$2),1,INDEX(DATOS,0,$N$2),V758,INDEX(DATOS,0,$O$2),$D758)),#N/A)</f>
        <v>#N/A</v>
      </c>
      <c r="AB758" s="62" t="e">
        <f>IFERROR(IF($B758=0,#N/A,AVERAGEIFS(INDEX(DATOS,0,$C758),INDEX(DATOS,0,$C758),"&lt;&gt;#N/D",INDEX(DATOS,0,$L$2),0,INDEX(DATOS,0,$M$2),1,INDEX(DATOS,0,$N$2),W758,INDEX(DATOS,0,$O$2),$D758)),#N/A)</f>
        <v>#N/A</v>
      </c>
      <c r="AC758" s="62" t="e">
        <f>IFERROR(IF($B758=0,#N/A,AVERAGEIFS(INDEX(DATOS,0,$C758),INDEX(DATOS,0,$C758),"&lt;&gt;#N/D",INDEX(DATOS,0,$L$2),0,INDEX(DATOS,0,$M$2),1,INDEX(DATOS,0,$N$2),X758,INDEX(DATOS,0,$O$2),$D758)),#N/A)</f>
        <v>#N/A</v>
      </c>
      <c r="AD758" s="33"/>
      <c r="AE758" s="40">
        <f>IFERROR(IF(ISNA(#REF!),-999,IF(I758=0,0,_xlfn.STDEV.P(#REF!)/I758*100)),-999)</f>
        <v>-999</v>
      </c>
      <c r="AF758" s="40">
        <f>IFERROR(IF(ISNA(#REF!),-999,IF(J758=0,0,_xlfn.STDEV.P(#REF!)/J758*100)),-999)</f>
        <v>-999</v>
      </c>
      <c r="AG758" s="40">
        <f>IFERROR(IF(ISNA(#REF!),-999,IF(K758=0,0,_xlfn.STDEV.P(#REF!)/K758*100)),-999)</f>
        <v>-999</v>
      </c>
      <c r="AH758" s="40">
        <f>IFERROR(IF(ISNA(#REF!),-999,IF(L758=0,0,_xlfn.STDEV.P(#REF!)/L758*100)),-999)</f>
        <v>-999</v>
      </c>
      <c r="AI758" s="40"/>
    </row>
    <row r="759" spans="1:35" x14ac:dyDescent="0.35">
      <c r="A759">
        <f t="shared" si="896"/>
        <v>153</v>
      </c>
      <c r="B759" s="35">
        <f t="array" ref="B759">IF(B758=0,0,MIN(IF(INDEX(DATOS,0,$N$2)=$U759,IF(ISNUMBER(INDEX(DATOS,0,$C759)),IF(INDEX(DATOS,0,$L$2)=0,IF(INDEX(DATOS,0,$M$2)=1,IF(ISNA(MATCH(INDEX(DATOS,0,$O$2),IF($E$7:E758=E759,$D$7:D758),0)),INDEX(DATOS,0,$K$2))))))))</f>
        <v>0</v>
      </c>
      <c r="C759" s="32">
        <f t="shared" si="897"/>
        <v>20</v>
      </c>
      <c r="D759" s="34" t="str">
        <f>IF($B759=0,"--",INDEX(DATOS,$B759,O$2))</f>
        <v>--</v>
      </c>
      <c r="E759" s="64" t="s">
        <v>1</v>
      </c>
      <c r="F759" s="36" t="str">
        <f t="shared" si="850"/>
        <v>--</v>
      </c>
      <c r="G759" s="109" t="e">
        <f>VLOOKUP($D759,LOC_UNICOS,G$2,0)</f>
        <v>#N/A</v>
      </c>
      <c r="H759" s="109" t="e">
        <f>VLOOKUP($D759,LOC_UNICOS,H$2,0)</f>
        <v>#N/A</v>
      </c>
      <c r="I759" s="38">
        <f t="array" ref="I759">IF($B759=0,-999,IF(COUNTIFS($Z759:Z759,#N/A)&gt;0,-999,AVERAGE($Z759:Z759)))</f>
        <v>-999</v>
      </c>
      <c r="J759" s="38">
        <f t="array" ref="J759">IF($B759=0,-999,IF(COUNTIFS($Z759:AA759,#N/A)&gt;0,-999,AVERAGE($Z759:AA759)))</f>
        <v>-999</v>
      </c>
      <c r="K759" s="38">
        <f t="array" ref="K759">IF($B759=0,-999,IF(COUNTIFS($Z759:AB759,#N/A)&gt;0,-999,AVERAGE($Z759:AB759)))</f>
        <v>-999</v>
      </c>
      <c r="L759" s="38">
        <f t="array" ref="L759">IF($B759=0,-999,IF(COUNTIFS($Z759:AC759,#N/A)&gt;0,-999,AVERAGE($Z759:AC759)))</f>
        <v>-999</v>
      </c>
      <c r="M759" s="38">
        <f t="shared" si="858"/>
        <v>-999</v>
      </c>
      <c r="N759" s="38">
        <f t="shared" si="872"/>
        <v>-999</v>
      </c>
      <c r="O759" s="38">
        <f t="shared" si="873"/>
        <v>-999</v>
      </c>
      <c r="P759" s="38">
        <f t="shared" si="874"/>
        <v>-999</v>
      </c>
      <c r="Q759" s="37">
        <f t="shared" si="893"/>
        <v>0</v>
      </c>
      <c r="R759" s="37">
        <f t="shared" si="862"/>
        <v>0</v>
      </c>
      <c r="S759" s="37">
        <f t="shared" si="863"/>
        <v>0</v>
      </c>
      <c r="T759" s="37">
        <f t="shared" si="864"/>
        <v>0</v>
      </c>
      <c r="U759" s="37">
        <f t="shared" si="894"/>
        <v>2018</v>
      </c>
      <c r="V759" s="37">
        <f t="shared" ref="V759:X759" si="920">U759-1</f>
        <v>2017</v>
      </c>
      <c r="W759" s="37">
        <f t="shared" si="920"/>
        <v>2016</v>
      </c>
      <c r="X759" s="37">
        <f t="shared" si="920"/>
        <v>2015</v>
      </c>
      <c r="Y759" s="39"/>
      <c r="Z759" s="62" t="e">
        <f>IFERROR(IF($B759=0,#N/A,AVERAGEIFS(INDEX(DATOS,0,$C759),INDEX(DATOS,0,$C759),"&lt;&gt;#N/D",INDEX(DATOS,0,$L$2),0,INDEX(DATOS,0,$M$2),1,INDEX(DATOS,0,$N$2),U759,INDEX(DATOS,0,$O$2),$D759)),#N/A)</f>
        <v>#N/A</v>
      </c>
      <c r="AA759" s="62" t="e">
        <f>IFERROR(IF($B759=0,#N/A,AVERAGEIFS(INDEX(DATOS,0,$C759),INDEX(DATOS,0,$C759),"&lt;&gt;#N/D",INDEX(DATOS,0,$L$2),0,INDEX(DATOS,0,$M$2),1,INDEX(DATOS,0,$N$2),V759,INDEX(DATOS,0,$O$2),$D759)),#N/A)</f>
        <v>#N/A</v>
      </c>
      <c r="AB759" s="62" t="e">
        <f>IFERROR(IF($B759=0,#N/A,AVERAGEIFS(INDEX(DATOS,0,$C759),INDEX(DATOS,0,$C759),"&lt;&gt;#N/D",INDEX(DATOS,0,$L$2),0,INDEX(DATOS,0,$M$2),1,INDEX(DATOS,0,$N$2),W759,INDEX(DATOS,0,$O$2),$D759)),#N/A)</f>
        <v>#N/A</v>
      </c>
      <c r="AC759" s="62" t="e">
        <f>IFERROR(IF($B759=0,#N/A,AVERAGEIFS(INDEX(DATOS,0,$C759),INDEX(DATOS,0,$C759),"&lt;&gt;#N/D",INDEX(DATOS,0,$L$2),0,INDEX(DATOS,0,$M$2),1,INDEX(DATOS,0,$N$2),X759,INDEX(DATOS,0,$O$2),$D759)),#N/A)</f>
        <v>#N/A</v>
      </c>
      <c r="AD759" s="33"/>
      <c r="AE759" s="40">
        <f>IFERROR(IF(ISNA(#REF!),-999,IF(I759=0,0,_xlfn.STDEV.P(#REF!)/I759*100)),-999)</f>
        <v>-999</v>
      </c>
      <c r="AF759" s="40">
        <f>IFERROR(IF(ISNA(#REF!),-999,IF(J759=0,0,_xlfn.STDEV.P(#REF!)/J759*100)),-999)</f>
        <v>-999</v>
      </c>
      <c r="AG759" s="40">
        <f>IFERROR(IF(ISNA(#REF!),-999,IF(K759=0,0,_xlfn.STDEV.P(#REF!)/K759*100)),-999)</f>
        <v>-999</v>
      </c>
      <c r="AH759" s="40">
        <f>IFERROR(IF(ISNA(#REF!),-999,IF(L759=0,0,_xlfn.STDEV.P(#REF!)/L759*100)),-999)</f>
        <v>-999</v>
      </c>
      <c r="AI759" s="40"/>
    </row>
    <row r="760" spans="1:35" x14ac:dyDescent="0.35">
      <c r="A760">
        <f t="shared" si="896"/>
        <v>154</v>
      </c>
      <c r="B760" s="35">
        <f t="array" ref="B760">IF(B759=0,0,MIN(IF(INDEX(DATOS,0,$N$2)=$U760,IF(ISNUMBER(INDEX(DATOS,0,$C760)),IF(INDEX(DATOS,0,$L$2)=0,IF(INDEX(DATOS,0,$M$2)=1,IF(ISNA(MATCH(INDEX(DATOS,0,$O$2),IF($E$7:E759=E760,$D$7:D759),0)),INDEX(DATOS,0,$K$2))))))))</f>
        <v>0</v>
      </c>
      <c r="C760" s="32">
        <f t="shared" si="897"/>
        <v>20</v>
      </c>
      <c r="D760" s="34" t="str">
        <f>IF($B760=0,"--",INDEX(DATOS,$B760,O$2))</f>
        <v>--</v>
      </c>
      <c r="E760" s="64" t="s">
        <v>1</v>
      </c>
      <c r="F760" s="36" t="str">
        <f t="shared" si="850"/>
        <v>--</v>
      </c>
      <c r="G760" s="109" t="e">
        <f>VLOOKUP($D760,LOC_UNICOS,G$2,0)</f>
        <v>#N/A</v>
      </c>
      <c r="H760" s="109" t="e">
        <f>VLOOKUP($D760,LOC_UNICOS,H$2,0)</f>
        <v>#N/A</v>
      </c>
      <c r="I760" s="38">
        <f t="array" ref="I760">IF($B760=0,-999,IF(COUNTIFS($Z760:Z760,#N/A)&gt;0,-999,AVERAGE($Z760:Z760)))</f>
        <v>-999</v>
      </c>
      <c r="J760" s="38">
        <f t="array" ref="J760">IF($B760=0,-999,IF(COUNTIFS($Z760:AA760,#N/A)&gt;0,-999,AVERAGE($Z760:AA760)))</f>
        <v>-999</v>
      </c>
      <c r="K760" s="38">
        <f t="array" ref="K760">IF($B760=0,-999,IF(COUNTIFS($Z760:AB760,#N/A)&gt;0,-999,AVERAGE($Z760:AB760)))</f>
        <v>-999</v>
      </c>
      <c r="L760" s="38">
        <f t="array" ref="L760">IF($B760=0,-999,IF(COUNTIFS($Z760:AC760,#N/A)&gt;0,-999,AVERAGE($Z760:AC760)))</f>
        <v>-999</v>
      </c>
      <c r="M760" s="38">
        <f t="shared" si="858"/>
        <v>-999</v>
      </c>
      <c r="N760" s="38">
        <f t="shared" si="872"/>
        <v>-999</v>
      </c>
      <c r="O760" s="38">
        <f t="shared" si="873"/>
        <v>-999</v>
      </c>
      <c r="P760" s="38">
        <f t="shared" si="874"/>
        <v>-999</v>
      </c>
      <c r="Q760" s="37">
        <f t="shared" si="893"/>
        <v>0</v>
      </c>
      <c r="R760" s="37">
        <f t="shared" si="862"/>
        <v>0</v>
      </c>
      <c r="S760" s="37">
        <f t="shared" si="863"/>
        <v>0</v>
      </c>
      <c r="T760" s="37">
        <f t="shared" si="864"/>
        <v>0</v>
      </c>
      <c r="U760" s="37">
        <f t="shared" si="894"/>
        <v>2018</v>
      </c>
      <c r="V760" s="37">
        <f t="shared" ref="V760:X760" si="921">U760-1</f>
        <v>2017</v>
      </c>
      <c r="W760" s="37">
        <f t="shared" si="921"/>
        <v>2016</v>
      </c>
      <c r="X760" s="37">
        <f t="shared" si="921"/>
        <v>2015</v>
      </c>
      <c r="Y760" s="39"/>
      <c r="Z760" s="62" t="e">
        <f>IFERROR(IF($B760=0,#N/A,AVERAGEIFS(INDEX(DATOS,0,$C760),INDEX(DATOS,0,$C760),"&lt;&gt;#N/D",INDEX(DATOS,0,$L$2),0,INDEX(DATOS,0,$M$2),1,INDEX(DATOS,0,$N$2),U760,INDEX(DATOS,0,$O$2),$D760)),#N/A)</f>
        <v>#N/A</v>
      </c>
      <c r="AA760" s="62" t="e">
        <f>IFERROR(IF($B760=0,#N/A,AVERAGEIFS(INDEX(DATOS,0,$C760),INDEX(DATOS,0,$C760),"&lt;&gt;#N/D",INDEX(DATOS,0,$L$2),0,INDEX(DATOS,0,$M$2),1,INDEX(DATOS,0,$N$2),V760,INDEX(DATOS,0,$O$2),$D760)),#N/A)</f>
        <v>#N/A</v>
      </c>
      <c r="AB760" s="62" t="e">
        <f>IFERROR(IF($B760=0,#N/A,AVERAGEIFS(INDEX(DATOS,0,$C760),INDEX(DATOS,0,$C760),"&lt;&gt;#N/D",INDEX(DATOS,0,$L$2),0,INDEX(DATOS,0,$M$2),1,INDEX(DATOS,0,$N$2),W760,INDEX(DATOS,0,$O$2),$D760)),#N/A)</f>
        <v>#N/A</v>
      </c>
      <c r="AC760" s="62" t="e">
        <f>IFERROR(IF($B760=0,#N/A,AVERAGEIFS(INDEX(DATOS,0,$C760),INDEX(DATOS,0,$C760),"&lt;&gt;#N/D",INDEX(DATOS,0,$L$2),0,INDEX(DATOS,0,$M$2),1,INDEX(DATOS,0,$N$2),X760,INDEX(DATOS,0,$O$2),$D760)),#N/A)</f>
        <v>#N/A</v>
      </c>
      <c r="AD760" s="33"/>
      <c r="AE760" s="40">
        <f>IFERROR(IF(ISNA(#REF!),-999,IF(I760=0,0,_xlfn.STDEV.P(#REF!)/I760*100)),-999)</f>
        <v>-999</v>
      </c>
      <c r="AF760" s="40">
        <f>IFERROR(IF(ISNA(#REF!),-999,IF(J760=0,0,_xlfn.STDEV.P(#REF!)/J760*100)),-999)</f>
        <v>-999</v>
      </c>
      <c r="AG760" s="40">
        <f>IFERROR(IF(ISNA(#REF!),-999,IF(K760=0,0,_xlfn.STDEV.P(#REF!)/K760*100)),-999)</f>
        <v>-999</v>
      </c>
      <c r="AH760" s="40">
        <f>IFERROR(IF(ISNA(#REF!),-999,IF(L760=0,0,_xlfn.STDEV.P(#REF!)/L760*100)),-999)</f>
        <v>-999</v>
      </c>
      <c r="AI760" s="40"/>
    </row>
    <row r="761" spans="1:35" x14ac:dyDescent="0.35">
      <c r="A761">
        <f t="shared" si="896"/>
        <v>155</v>
      </c>
      <c r="B761" s="35">
        <f t="array" ref="B761">IF(B760=0,0,MIN(IF(INDEX(DATOS,0,$N$2)=$U761,IF(ISNUMBER(INDEX(DATOS,0,$C761)),IF(INDEX(DATOS,0,$L$2)=0,IF(INDEX(DATOS,0,$M$2)=1,IF(ISNA(MATCH(INDEX(DATOS,0,$O$2),IF($E$7:E760=E761,$D$7:D760),0)),INDEX(DATOS,0,$K$2))))))))</f>
        <v>0</v>
      </c>
      <c r="C761" s="32">
        <f t="shared" si="897"/>
        <v>20</v>
      </c>
      <c r="D761" s="34" t="str">
        <f>IF($B761=0,"--",INDEX(DATOS,$B761,O$2))</f>
        <v>--</v>
      </c>
      <c r="E761" s="64" t="s">
        <v>1</v>
      </c>
      <c r="F761" s="36" t="str">
        <f t="shared" si="850"/>
        <v>--</v>
      </c>
      <c r="G761" s="109" t="e">
        <f>VLOOKUP($D761,LOC_UNICOS,G$2,0)</f>
        <v>#N/A</v>
      </c>
      <c r="H761" s="109" t="e">
        <f>VLOOKUP($D761,LOC_UNICOS,H$2,0)</f>
        <v>#N/A</v>
      </c>
      <c r="I761" s="38">
        <f t="array" ref="I761">IF($B761=0,-999,IF(COUNTIFS($Z761:Z761,#N/A)&gt;0,-999,AVERAGE($Z761:Z761)))</f>
        <v>-999</v>
      </c>
      <c r="J761" s="38">
        <f t="array" ref="J761">IF($B761=0,-999,IF(COUNTIFS($Z761:AA761,#N/A)&gt;0,-999,AVERAGE($Z761:AA761)))</f>
        <v>-999</v>
      </c>
      <c r="K761" s="38">
        <f t="array" ref="K761">IF($B761=0,-999,IF(COUNTIFS($Z761:AB761,#N/A)&gt;0,-999,AVERAGE($Z761:AB761)))</f>
        <v>-999</v>
      </c>
      <c r="L761" s="38">
        <f t="array" ref="L761">IF($B761=0,-999,IF(COUNTIFS($Z761:AC761,#N/A)&gt;0,-999,AVERAGE($Z761:AC761)))</f>
        <v>-999</v>
      </c>
      <c r="M761" s="38">
        <f t="shared" si="858"/>
        <v>-999</v>
      </c>
      <c r="N761" s="38">
        <f t="shared" si="872"/>
        <v>-999</v>
      </c>
      <c r="O761" s="38">
        <f t="shared" si="873"/>
        <v>-999</v>
      </c>
      <c r="P761" s="38">
        <f t="shared" si="874"/>
        <v>-999</v>
      </c>
      <c r="Q761" s="37">
        <f t="shared" si="893"/>
        <v>0</v>
      </c>
      <c r="R761" s="37">
        <f t="shared" si="862"/>
        <v>0</v>
      </c>
      <c r="S761" s="37">
        <f t="shared" si="863"/>
        <v>0</v>
      </c>
      <c r="T761" s="37">
        <f t="shared" si="864"/>
        <v>0</v>
      </c>
      <c r="U761" s="37">
        <f t="shared" si="894"/>
        <v>2018</v>
      </c>
      <c r="V761" s="37">
        <f t="shared" ref="V761:X761" si="922">U761-1</f>
        <v>2017</v>
      </c>
      <c r="W761" s="37">
        <f t="shared" si="922"/>
        <v>2016</v>
      </c>
      <c r="X761" s="37">
        <f t="shared" si="922"/>
        <v>2015</v>
      </c>
      <c r="Y761" s="39"/>
      <c r="Z761" s="62" t="e">
        <f>IFERROR(IF($B761=0,#N/A,AVERAGEIFS(INDEX(DATOS,0,$C761),INDEX(DATOS,0,$C761),"&lt;&gt;#N/D",INDEX(DATOS,0,$L$2),0,INDEX(DATOS,0,$M$2),1,INDEX(DATOS,0,$N$2),U761,INDEX(DATOS,0,$O$2),$D761)),#N/A)</f>
        <v>#N/A</v>
      </c>
      <c r="AA761" s="62" t="e">
        <f>IFERROR(IF($B761=0,#N/A,AVERAGEIFS(INDEX(DATOS,0,$C761),INDEX(DATOS,0,$C761),"&lt;&gt;#N/D",INDEX(DATOS,0,$L$2),0,INDEX(DATOS,0,$M$2),1,INDEX(DATOS,0,$N$2),V761,INDEX(DATOS,0,$O$2),$D761)),#N/A)</f>
        <v>#N/A</v>
      </c>
      <c r="AB761" s="62" t="e">
        <f>IFERROR(IF($B761=0,#N/A,AVERAGEIFS(INDEX(DATOS,0,$C761),INDEX(DATOS,0,$C761),"&lt;&gt;#N/D",INDEX(DATOS,0,$L$2),0,INDEX(DATOS,0,$M$2),1,INDEX(DATOS,0,$N$2),W761,INDEX(DATOS,0,$O$2),$D761)),#N/A)</f>
        <v>#N/A</v>
      </c>
      <c r="AC761" s="62" t="e">
        <f>IFERROR(IF($B761=0,#N/A,AVERAGEIFS(INDEX(DATOS,0,$C761),INDEX(DATOS,0,$C761),"&lt;&gt;#N/D",INDEX(DATOS,0,$L$2),0,INDEX(DATOS,0,$M$2),1,INDEX(DATOS,0,$N$2),X761,INDEX(DATOS,0,$O$2),$D761)),#N/A)</f>
        <v>#N/A</v>
      </c>
      <c r="AD761" s="33"/>
      <c r="AE761" s="40">
        <f>IFERROR(IF(ISNA(#REF!),-999,IF(I761=0,0,_xlfn.STDEV.P(#REF!)/I761*100)),-999)</f>
        <v>-999</v>
      </c>
      <c r="AF761" s="40">
        <f>IFERROR(IF(ISNA(#REF!),-999,IF(J761=0,0,_xlfn.STDEV.P(#REF!)/J761*100)),-999)</f>
        <v>-999</v>
      </c>
      <c r="AG761" s="40">
        <f>IFERROR(IF(ISNA(#REF!),-999,IF(K761=0,0,_xlfn.STDEV.P(#REF!)/K761*100)),-999)</f>
        <v>-999</v>
      </c>
      <c r="AH761" s="40">
        <f>IFERROR(IF(ISNA(#REF!),-999,IF(L761=0,0,_xlfn.STDEV.P(#REF!)/L761*100)),-999)</f>
        <v>-999</v>
      </c>
      <c r="AI761" s="40"/>
    </row>
    <row r="762" spans="1:35" x14ac:dyDescent="0.35">
      <c r="A762">
        <f t="shared" si="896"/>
        <v>156</v>
      </c>
      <c r="B762" s="35">
        <f t="array" ref="B762">IF(B761=0,0,MIN(IF(INDEX(DATOS,0,$N$2)=$U762,IF(ISNUMBER(INDEX(DATOS,0,$C762)),IF(INDEX(DATOS,0,$L$2)=0,IF(INDEX(DATOS,0,$M$2)=1,IF(ISNA(MATCH(INDEX(DATOS,0,$O$2),IF($E$7:E761=E762,$D$7:D761),0)),INDEX(DATOS,0,$K$2))))))))</f>
        <v>0</v>
      </c>
      <c r="C762" s="32">
        <f t="shared" si="897"/>
        <v>20</v>
      </c>
      <c r="D762" s="34" t="str">
        <f>IF($B762=0,"--",INDEX(DATOS,$B762,O$2))</f>
        <v>--</v>
      </c>
      <c r="E762" s="64" t="s">
        <v>1</v>
      </c>
      <c r="F762" s="36" t="str">
        <f t="shared" si="850"/>
        <v>--</v>
      </c>
      <c r="G762" s="109" t="e">
        <f>VLOOKUP($D762,LOC_UNICOS,G$2,0)</f>
        <v>#N/A</v>
      </c>
      <c r="H762" s="109" t="e">
        <f>VLOOKUP($D762,LOC_UNICOS,H$2,0)</f>
        <v>#N/A</v>
      </c>
      <c r="I762" s="38">
        <f t="array" ref="I762">IF($B762=0,-999,IF(COUNTIFS($Z762:Z762,#N/A)&gt;0,-999,AVERAGE($Z762:Z762)))</f>
        <v>-999</v>
      </c>
      <c r="J762" s="38">
        <f t="array" ref="J762">IF($B762=0,-999,IF(COUNTIFS($Z762:AA762,#N/A)&gt;0,-999,AVERAGE($Z762:AA762)))</f>
        <v>-999</v>
      </c>
      <c r="K762" s="38">
        <f t="array" ref="K762">IF($B762=0,-999,IF(COUNTIFS($Z762:AB762,#N/A)&gt;0,-999,AVERAGE($Z762:AB762)))</f>
        <v>-999</v>
      </c>
      <c r="L762" s="38">
        <f t="array" ref="L762">IF($B762=0,-999,IF(COUNTIFS($Z762:AC762,#N/A)&gt;0,-999,AVERAGE($Z762:AC762)))</f>
        <v>-999</v>
      </c>
      <c r="M762" s="38">
        <f t="shared" si="858"/>
        <v>-999</v>
      </c>
      <c r="N762" s="38">
        <f t="shared" si="872"/>
        <v>-999</v>
      </c>
      <c r="O762" s="38">
        <f t="shared" si="873"/>
        <v>-999</v>
      </c>
      <c r="P762" s="38">
        <f t="shared" si="874"/>
        <v>-999</v>
      </c>
      <c r="Q762" s="37">
        <f t="shared" si="893"/>
        <v>0</v>
      </c>
      <c r="R762" s="37">
        <f t="shared" si="862"/>
        <v>0</v>
      </c>
      <c r="S762" s="37">
        <f t="shared" si="863"/>
        <v>0</v>
      </c>
      <c r="T762" s="37">
        <f t="shared" si="864"/>
        <v>0</v>
      </c>
      <c r="U762" s="37">
        <f t="shared" si="894"/>
        <v>2018</v>
      </c>
      <c r="V762" s="37">
        <f t="shared" ref="V762:X762" si="923">U762-1</f>
        <v>2017</v>
      </c>
      <c r="W762" s="37">
        <f t="shared" si="923"/>
        <v>2016</v>
      </c>
      <c r="X762" s="37">
        <f t="shared" si="923"/>
        <v>2015</v>
      </c>
      <c r="Y762" s="39"/>
      <c r="Z762" s="62" t="e">
        <f>IFERROR(IF($B762=0,#N/A,AVERAGEIFS(INDEX(DATOS,0,$C762),INDEX(DATOS,0,$C762),"&lt;&gt;#N/D",INDEX(DATOS,0,$L$2),0,INDEX(DATOS,0,$M$2),1,INDEX(DATOS,0,$N$2),U762,INDEX(DATOS,0,$O$2),$D762)),#N/A)</f>
        <v>#N/A</v>
      </c>
      <c r="AA762" s="62" t="e">
        <f>IFERROR(IF($B762=0,#N/A,AVERAGEIFS(INDEX(DATOS,0,$C762),INDEX(DATOS,0,$C762),"&lt;&gt;#N/D",INDEX(DATOS,0,$L$2),0,INDEX(DATOS,0,$M$2),1,INDEX(DATOS,0,$N$2),V762,INDEX(DATOS,0,$O$2),$D762)),#N/A)</f>
        <v>#N/A</v>
      </c>
      <c r="AB762" s="62" t="e">
        <f>IFERROR(IF($B762=0,#N/A,AVERAGEIFS(INDEX(DATOS,0,$C762),INDEX(DATOS,0,$C762),"&lt;&gt;#N/D",INDEX(DATOS,0,$L$2),0,INDEX(DATOS,0,$M$2),1,INDEX(DATOS,0,$N$2),W762,INDEX(DATOS,0,$O$2),$D762)),#N/A)</f>
        <v>#N/A</v>
      </c>
      <c r="AC762" s="62" t="e">
        <f>IFERROR(IF($B762=0,#N/A,AVERAGEIFS(INDEX(DATOS,0,$C762),INDEX(DATOS,0,$C762),"&lt;&gt;#N/D",INDEX(DATOS,0,$L$2),0,INDEX(DATOS,0,$M$2),1,INDEX(DATOS,0,$N$2),X762,INDEX(DATOS,0,$O$2),$D762)),#N/A)</f>
        <v>#N/A</v>
      </c>
      <c r="AD762" s="33"/>
      <c r="AE762" s="40">
        <f>IFERROR(IF(ISNA(#REF!),-999,IF(I762=0,0,_xlfn.STDEV.P(#REF!)/I762*100)),-999)</f>
        <v>-999</v>
      </c>
      <c r="AF762" s="40">
        <f>IFERROR(IF(ISNA(#REF!),-999,IF(J762=0,0,_xlfn.STDEV.P(#REF!)/J762*100)),-999)</f>
        <v>-999</v>
      </c>
      <c r="AG762" s="40">
        <f>IFERROR(IF(ISNA(#REF!),-999,IF(K762=0,0,_xlfn.STDEV.P(#REF!)/K762*100)),-999)</f>
        <v>-999</v>
      </c>
      <c r="AH762" s="40">
        <f>IFERROR(IF(ISNA(#REF!),-999,IF(L762=0,0,_xlfn.STDEV.P(#REF!)/L762*100)),-999)</f>
        <v>-999</v>
      </c>
      <c r="AI762" s="40"/>
    </row>
    <row r="763" spans="1:35" x14ac:dyDescent="0.35">
      <c r="A763">
        <f t="shared" si="896"/>
        <v>157</v>
      </c>
      <c r="B763" s="35">
        <f t="array" ref="B763">IF(B762=0,0,MIN(IF(INDEX(DATOS,0,$N$2)=$U763,IF(ISNUMBER(INDEX(DATOS,0,$C763)),IF(INDEX(DATOS,0,$L$2)=0,IF(INDEX(DATOS,0,$M$2)=1,IF(ISNA(MATCH(INDEX(DATOS,0,$O$2),IF($E$7:E762=E763,$D$7:D762),0)),INDEX(DATOS,0,$K$2))))))))</f>
        <v>0</v>
      </c>
      <c r="C763" s="32">
        <f t="shared" si="897"/>
        <v>20</v>
      </c>
      <c r="D763" s="34" t="str">
        <f>IF($B763=0,"--",INDEX(DATOS,$B763,O$2))</f>
        <v>--</v>
      </c>
      <c r="E763" s="64" t="s">
        <v>1</v>
      </c>
      <c r="F763" s="36" t="str">
        <f t="shared" si="850"/>
        <v>--</v>
      </c>
      <c r="G763" s="109" t="e">
        <f>VLOOKUP($D763,LOC_UNICOS,G$2,0)</f>
        <v>#N/A</v>
      </c>
      <c r="H763" s="109" t="e">
        <f>VLOOKUP($D763,LOC_UNICOS,H$2,0)</f>
        <v>#N/A</v>
      </c>
      <c r="I763" s="38">
        <f t="array" ref="I763">IF($B763=0,-999,IF(COUNTIFS($Z763:Z763,#N/A)&gt;0,-999,AVERAGE($Z763:Z763)))</f>
        <v>-999</v>
      </c>
      <c r="J763" s="38">
        <f t="array" ref="J763">IF($B763=0,-999,IF(COUNTIFS($Z763:AA763,#N/A)&gt;0,-999,AVERAGE($Z763:AA763)))</f>
        <v>-999</v>
      </c>
      <c r="K763" s="38">
        <f t="array" ref="K763">IF($B763=0,-999,IF(COUNTIFS($Z763:AB763,#N/A)&gt;0,-999,AVERAGE($Z763:AB763)))</f>
        <v>-999</v>
      </c>
      <c r="L763" s="38">
        <f t="array" ref="L763">IF($B763=0,-999,IF(COUNTIFS($Z763:AC763,#N/A)&gt;0,-999,AVERAGE($Z763:AC763)))</f>
        <v>-999</v>
      </c>
      <c r="M763" s="38">
        <f t="shared" si="858"/>
        <v>-999</v>
      </c>
      <c r="N763" s="38">
        <f t="shared" si="872"/>
        <v>-999</v>
      </c>
      <c r="O763" s="38">
        <f t="shared" si="873"/>
        <v>-999</v>
      </c>
      <c r="P763" s="38">
        <f t="shared" si="874"/>
        <v>-999</v>
      </c>
      <c r="Q763" s="37">
        <f t="shared" si="893"/>
        <v>0</v>
      </c>
      <c r="R763" s="37">
        <f t="shared" si="862"/>
        <v>0</v>
      </c>
      <c r="S763" s="37">
        <f t="shared" si="863"/>
        <v>0</v>
      </c>
      <c r="T763" s="37">
        <f t="shared" si="864"/>
        <v>0</v>
      </c>
      <c r="U763" s="37">
        <f t="shared" si="894"/>
        <v>2018</v>
      </c>
      <c r="V763" s="37">
        <f t="shared" ref="V763:X763" si="924">U763-1</f>
        <v>2017</v>
      </c>
      <c r="W763" s="37">
        <f t="shared" si="924"/>
        <v>2016</v>
      </c>
      <c r="X763" s="37">
        <f t="shared" si="924"/>
        <v>2015</v>
      </c>
      <c r="Y763" s="39"/>
      <c r="Z763" s="62" t="e">
        <f>IFERROR(IF($B763=0,#N/A,AVERAGEIFS(INDEX(DATOS,0,$C763),INDEX(DATOS,0,$C763),"&lt;&gt;#N/D",INDEX(DATOS,0,$L$2),0,INDEX(DATOS,0,$M$2),1,INDEX(DATOS,0,$N$2),U763,INDEX(DATOS,0,$O$2),$D763)),#N/A)</f>
        <v>#N/A</v>
      </c>
      <c r="AA763" s="62" t="e">
        <f>IFERROR(IF($B763=0,#N/A,AVERAGEIFS(INDEX(DATOS,0,$C763),INDEX(DATOS,0,$C763),"&lt;&gt;#N/D",INDEX(DATOS,0,$L$2),0,INDEX(DATOS,0,$M$2),1,INDEX(DATOS,0,$N$2),V763,INDEX(DATOS,0,$O$2),$D763)),#N/A)</f>
        <v>#N/A</v>
      </c>
      <c r="AB763" s="62" t="e">
        <f>IFERROR(IF($B763=0,#N/A,AVERAGEIFS(INDEX(DATOS,0,$C763),INDEX(DATOS,0,$C763),"&lt;&gt;#N/D",INDEX(DATOS,0,$L$2),0,INDEX(DATOS,0,$M$2),1,INDEX(DATOS,0,$N$2),W763,INDEX(DATOS,0,$O$2),$D763)),#N/A)</f>
        <v>#N/A</v>
      </c>
      <c r="AC763" s="62" t="e">
        <f>IFERROR(IF($B763=0,#N/A,AVERAGEIFS(INDEX(DATOS,0,$C763),INDEX(DATOS,0,$C763),"&lt;&gt;#N/D",INDEX(DATOS,0,$L$2),0,INDEX(DATOS,0,$M$2),1,INDEX(DATOS,0,$N$2),X763,INDEX(DATOS,0,$O$2),$D763)),#N/A)</f>
        <v>#N/A</v>
      </c>
      <c r="AD763" s="33"/>
      <c r="AE763" s="40">
        <f>IFERROR(IF(ISNA(#REF!),-999,IF(I763=0,0,_xlfn.STDEV.P(#REF!)/I763*100)),-999)</f>
        <v>-999</v>
      </c>
      <c r="AF763" s="40">
        <f>IFERROR(IF(ISNA(#REF!),-999,IF(J763=0,0,_xlfn.STDEV.P(#REF!)/J763*100)),-999)</f>
        <v>-999</v>
      </c>
      <c r="AG763" s="40">
        <f>IFERROR(IF(ISNA(#REF!),-999,IF(K763=0,0,_xlfn.STDEV.P(#REF!)/K763*100)),-999)</f>
        <v>-999</v>
      </c>
      <c r="AH763" s="40">
        <f>IFERROR(IF(ISNA(#REF!),-999,IF(L763=0,0,_xlfn.STDEV.P(#REF!)/L763*100)),-999)</f>
        <v>-999</v>
      </c>
      <c r="AI763" s="40"/>
    </row>
    <row r="764" spans="1:35" x14ac:dyDescent="0.35">
      <c r="A764">
        <f t="shared" si="896"/>
        <v>158</v>
      </c>
      <c r="B764" s="35">
        <f t="array" ref="B764">IF(B763=0,0,MIN(IF(INDEX(DATOS,0,$N$2)=$U764,IF(ISNUMBER(INDEX(DATOS,0,$C764)),IF(INDEX(DATOS,0,$L$2)=0,IF(INDEX(DATOS,0,$M$2)=1,IF(ISNA(MATCH(INDEX(DATOS,0,$O$2),IF($E$7:E763=E764,$D$7:D763),0)),INDEX(DATOS,0,$K$2))))))))</f>
        <v>0</v>
      </c>
      <c r="C764" s="32">
        <f t="shared" si="897"/>
        <v>20</v>
      </c>
      <c r="D764" s="34" t="str">
        <f>IF($B764=0,"--",INDEX(DATOS,$B764,O$2))</f>
        <v>--</v>
      </c>
      <c r="E764" s="64" t="s">
        <v>1</v>
      </c>
      <c r="F764" s="36" t="str">
        <f t="shared" si="850"/>
        <v>--</v>
      </c>
      <c r="G764" s="109" t="e">
        <f>VLOOKUP($D764,LOC_UNICOS,G$2,0)</f>
        <v>#N/A</v>
      </c>
      <c r="H764" s="109" t="e">
        <f>VLOOKUP($D764,LOC_UNICOS,H$2,0)</f>
        <v>#N/A</v>
      </c>
      <c r="I764" s="38">
        <f t="array" ref="I764">IF($B764=0,-999,IF(COUNTIFS($Z764:Z764,#N/A)&gt;0,-999,AVERAGE($Z764:Z764)))</f>
        <v>-999</v>
      </c>
      <c r="J764" s="38">
        <f t="array" ref="J764">IF($B764=0,-999,IF(COUNTIFS($Z764:AA764,#N/A)&gt;0,-999,AVERAGE($Z764:AA764)))</f>
        <v>-999</v>
      </c>
      <c r="K764" s="38">
        <f t="array" ref="K764">IF($B764=0,-999,IF(COUNTIFS($Z764:AB764,#N/A)&gt;0,-999,AVERAGE($Z764:AB764)))</f>
        <v>-999</v>
      </c>
      <c r="L764" s="38">
        <f t="array" ref="L764">IF($B764=0,-999,IF(COUNTIFS($Z764:AC764,#N/A)&gt;0,-999,AVERAGE($Z764:AC764)))</f>
        <v>-999</v>
      </c>
      <c r="M764" s="38">
        <f t="shared" si="858"/>
        <v>-999</v>
      </c>
      <c r="N764" s="38">
        <f t="shared" si="872"/>
        <v>-999</v>
      </c>
      <c r="O764" s="38">
        <f t="shared" si="873"/>
        <v>-999</v>
      </c>
      <c r="P764" s="38">
        <f t="shared" si="874"/>
        <v>-999</v>
      </c>
      <c r="Q764" s="37">
        <f t="shared" si="893"/>
        <v>0</v>
      </c>
      <c r="R764" s="37">
        <f t="shared" si="862"/>
        <v>0</v>
      </c>
      <c r="S764" s="37">
        <f t="shared" si="863"/>
        <v>0</v>
      </c>
      <c r="T764" s="37">
        <f t="shared" si="864"/>
        <v>0</v>
      </c>
      <c r="U764" s="37">
        <f t="shared" si="894"/>
        <v>2018</v>
      </c>
      <c r="V764" s="37">
        <f t="shared" ref="V764:X764" si="925">U764-1</f>
        <v>2017</v>
      </c>
      <c r="W764" s="37">
        <f t="shared" si="925"/>
        <v>2016</v>
      </c>
      <c r="X764" s="37">
        <f t="shared" si="925"/>
        <v>2015</v>
      </c>
      <c r="Y764" s="39"/>
      <c r="Z764" s="62" t="e">
        <f>IFERROR(IF($B764=0,#N/A,AVERAGEIFS(INDEX(DATOS,0,$C764),INDEX(DATOS,0,$C764),"&lt;&gt;#N/D",INDEX(DATOS,0,$L$2),0,INDEX(DATOS,0,$M$2),1,INDEX(DATOS,0,$N$2),U764,INDEX(DATOS,0,$O$2),$D764)),#N/A)</f>
        <v>#N/A</v>
      </c>
      <c r="AA764" s="62" t="e">
        <f>IFERROR(IF($B764=0,#N/A,AVERAGEIFS(INDEX(DATOS,0,$C764),INDEX(DATOS,0,$C764),"&lt;&gt;#N/D",INDEX(DATOS,0,$L$2),0,INDEX(DATOS,0,$M$2),1,INDEX(DATOS,0,$N$2),V764,INDEX(DATOS,0,$O$2),$D764)),#N/A)</f>
        <v>#N/A</v>
      </c>
      <c r="AB764" s="62" t="e">
        <f>IFERROR(IF($B764=0,#N/A,AVERAGEIFS(INDEX(DATOS,0,$C764),INDEX(DATOS,0,$C764),"&lt;&gt;#N/D",INDEX(DATOS,0,$L$2),0,INDEX(DATOS,0,$M$2),1,INDEX(DATOS,0,$N$2),W764,INDEX(DATOS,0,$O$2),$D764)),#N/A)</f>
        <v>#N/A</v>
      </c>
      <c r="AC764" s="62" t="e">
        <f>IFERROR(IF($B764=0,#N/A,AVERAGEIFS(INDEX(DATOS,0,$C764),INDEX(DATOS,0,$C764),"&lt;&gt;#N/D",INDEX(DATOS,0,$L$2),0,INDEX(DATOS,0,$M$2),1,INDEX(DATOS,0,$N$2),X764,INDEX(DATOS,0,$O$2),$D764)),#N/A)</f>
        <v>#N/A</v>
      </c>
      <c r="AD764" s="33"/>
      <c r="AE764" s="40">
        <f>IFERROR(IF(ISNA(#REF!),-999,IF(I764=0,0,_xlfn.STDEV.P(#REF!)/I764*100)),-999)</f>
        <v>-999</v>
      </c>
      <c r="AF764" s="40">
        <f>IFERROR(IF(ISNA(#REF!),-999,IF(J764=0,0,_xlfn.STDEV.P(#REF!)/J764*100)),-999)</f>
        <v>-999</v>
      </c>
      <c r="AG764" s="40">
        <f>IFERROR(IF(ISNA(#REF!),-999,IF(K764=0,0,_xlfn.STDEV.P(#REF!)/K764*100)),-999)</f>
        <v>-999</v>
      </c>
      <c r="AH764" s="40">
        <f>IFERROR(IF(ISNA(#REF!),-999,IF(L764=0,0,_xlfn.STDEV.P(#REF!)/L764*100)),-999)</f>
        <v>-999</v>
      </c>
      <c r="AI764" s="40"/>
    </row>
    <row r="765" spans="1:35" x14ac:dyDescent="0.35">
      <c r="A765">
        <f t="shared" si="896"/>
        <v>159</v>
      </c>
      <c r="B765" s="35">
        <f t="array" ref="B765">IF(B764=0,0,MIN(IF(INDEX(DATOS,0,$N$2)=$U765,IF(ISNUMBER(INDEX(DATOS,0,$C765)),IF(INDEX(DATOS,0,$L$2)=0,IF(INDEX(DATOS,0,$M$2)=1,IF(ISNA(MATCH(INDEX(DATOS,0,$O$2),IF($E$7:E764=E765,$D$7:D764),0)),INDEX(DATOS,0,$K$2))))))))</f>
        <v>0</v>
      </c>
      <c r="C765" s="32">
        <f t="shared" si="897"/>
        <v>20</v>
      </c>
      <c r="D765" s="34" t="str">
        <f>IF($B765=0,"--",INDEX(DATOS,$B765,O$2))</f>
        <v>--</v>
      </c>
      <c r="E765" s="64" t="s">
        <v>1</v>
      </c>
      <c r="F765" s="36" t="str">
        <f t="shared" ref="F765:F828" si="926">IFERROR(SUBSTITUTE(MID(D765,1,FIND(",",D765)-1),"Departamento de","Dpto."),D765)</f>
        <v>--</v>
      </c>
      <c r="G765" s="109" t="e">
        <f>VLOOKUP($D765,LOC_UNICOS,G$2,0)</f>
        <v>#N/A</v>
      </c>
      <c r="H765" s="109" t="e">
        <f>VLOOKUP($D765,LOC_UNICOS,H$2,0)</f>
        <v>#N/A</v>
      </c>
      <c r="I765" s="38">
        <f t="array" ref="I765">IF($B765=0,-999,IF(COUNTIFS($Z765:Z765,#N/A)&gt;0,-999,AVERAGE($Z765:Z765)))</f>
        <v>-999</v>
      </c>
      <c r="J765" s="38">
        <f t="array" ref="J765">IF($B765=0,-999,IF(COUNTIFS($Z765:AA765,#N/A)&gt;0,-999,AVERAGE($Z765:AA765)))</f>
        <v>-999</v>
      </c>
      <c r="K765" s="38">
        <f t="array" ref="K765">IF($B765=0,-999,IF(COUNTIFS($Z765:AB765,#N/A)&gt;0,-999,AVERAGE($Z765:AB765)))</f>
        <v>-999</v>
      </c>
      <c r="L765" s="38">
        <f t="array" ref="L765">IF($B765=0,-999,IF(COUNTIFS($Z765:AC765,#N/A)&gt;0,-999,AVERAGE($Z765:AC765)))</f>
        <v>-999</v>
      </c>
      <c r="M765" s="38">
        <f t="shared" si="858"/>
        <v>-999</v>
      </c>
      <c r="N765" s="38">
        <f t="shared" si="872"/>
        <v>-999</v>
      </c>
      <c r="O765" s="38">
        <f t="shared" si="873"/>
        <v>-999</v>
      </c>
      <c r="P765" s="38">
        <f t="shared" si="874"/>
        <v>-999</v>
      </c>
      <c r="Q765" s="37">
        <f t="shared" si="893"/>
        <v>0</v>
      </c>
      <c r="R765" s="37">
        <f t="shared" si="862"/>
        <v>0</v>
      </c>
      <c r="S765" s="37">
        <f t="shared" si="863"/>
        <v>0</v>
      </c>
      <c r="T765" s="37">
        <f t="shared" si="864"/>
        <v>0</v>
      </c>
      <c r="U765" s="37">
        <f t="shared" si="894"/>
        <v>2018</v>
      </c>
      <c r="V765" s="37">
        <f t="shared" ref="V765:X765" si="927">U765-1</f>
        <v>2017</v>
      </c>
      <c r="W765" s="37">
        <f t="shared" si="927"/>
        <v>2016</v>
      </c>
      <c r="X765" s="37">
        <f t="shared" si="927"/>
        <v>2015</v>
      </c>
      <c r="Y765" s="39"/>
      <c r="Z765" s="62" t="e">
        <f>IFERROR(IF($B765=0,#N/A,AVERAGEIFS(INDEX(DATOS,0,$C765),INDEX(DATOS,0,$C765),"&lt;&gt;#N/D",INDEX(DATOS,0,$L$2),0,INDEX(DATOS,0,$M$2),1,INDEX(DATOS,0,$N$2),U765,INDEX(DATOS,0,$O$2),$D765)),#N/A)</f>
        <v>#N/A</v>
      </c>
      <c r="AA765" s="62" t="e">
        <f>IFERROR(IF($B765=0,#N/A,AVERAGEIFS(INDEX(DATOS,0,$C765),INDEX(DATOS,0,$C765),"&lt;&gt;#N/D",INDEX(DATOS,0,$L$2),0,INDEX(DATOS,0,$M$2),1,INDEX(DATOS,0,$N$2),V765,INDEX(DATOS,0,$O$2),$D765)),#N/A)</f>
        <v>#N/A</v>
      </c>
      <c r="AB765" s="62" t="e">
        <f>IFERROR(IF($B765=0,#N/A,AVERAGEIFS(INDEX(DATOS,0,$C765),INDEX(DATOS,0,$C765),"&lt;&gt;#N/D",INDEX(DATOS,0,$L$2),0,INDEX(DATOS,0,$M$2),1,INDEX(DATOS,0,$N$2),W765,INDEX(DATOS,0,$O$2),$D765)),#N/A)</f>
        <v>#N/A</v>
      </c>
      <c r="AC765" s="62" t="e">
        <f>IFERROR(IF($B765=0,#N/A,AVERAGEIFS(INDEX(DATOS,0,$C765),INDEX(DATOS,0,$C765),"&lt;&gt;#N/D",INDEX(DATOS,0,$L$2),0,INDEX(DATOS,0,$M$2),1,INDEX(DATOS,0,$N$2),X765,INDEX(DATOS,0,$O$2),$D765)),#N/A)</f>
        <v>#N/A</v>
      </c>
      <c r="AD765" s="33"/>
      <c r="AE765" s="40">
        <f>IFERROR(IF(ISNA(#REF!),-999,IF(I765=0,0,_xlfn.STDEV.P(#REF!)/I765*100)),-999)</f>
        <v>-999</v>
      </c>
      <c r="AF765" s="40">
        <f>IFERROR(IF(ISNA(#REF!),-999,IF(J765=0,0,_xlfn.STDEV.P(#REF!)/J765*100)),-999)</f>
        <v>-999</v>
      </c>
      <c r="AG765" s="40">
        <f>IFERROR(IF(ISNA(#REF!),-999,IF(K765=0,0,_xlfn.STDEV.P(#REF!)/K765*100)),-999)</f>
        <v>-999</v>
      </c>
      <c r="AH765" s="40">
        <f>IFERROR(IF(ISNA(#REF!),-999,IF(L765=0,0,_xlfn.STDEV.P(#REF!)/L765*100)),-999)</f>
        <v>-999</v>
      </c>
      <c r="AI765" s="40"/>
    </row>
    <row r="766" spans="1:35" x14ac:dyDescent="0.35">
      <c r="A766">
        <f t="shared" si="896"/>
        <v>160</v>
      </c>
      <c r="B766" s="35">
        <f t="array" ref="B766">IF(B765=0,0,MIN(IF(INDEX(DATOS,0,$N$2)=$U766,IF(ISNUMBER(INDEX(DATOS,0,$C766)),IF(INDEX(DATOS,0,$L$2)=0,IF(INDEX(DATOS,0,$M$2)=1,IF(ISNA(MATCH(INDEX(DATOS,0,$O$2),IF($E$7:E765=E766,$D$7:D765),0)),INDEX(DATOS,0,$K$2))))))))</f>
        <v>0</v>
      </c>
      <c r="C766" s="32">
        <f t="shared" si="897"/>
        <v>20</v>
      </c>
      <c r="D766" s="34" t="str">
        <f>IF($B766=0,"--",INDEX(DATOS,$B766,O$2))</f>
        <v>--</v>
      </c>
      <c r="E766" s="64" t="s">
        <v>1</v>
      </c>
      <c r="F766" s="36" t="str">
        <f t="shared" si="926"/>
        <v>--</v>
      </c>
      <c r="G766" s="109" t="e">
        <f>VLOOKUP($D766,LOC_UNICOS,G$2,0)</f>
        <v>#N/A</v>
      </c>
      <c r="H766" s="109" t="e">
        <f>VLOOKUP($D766,LOC_UNICOS,H$2,0)</f>
        <v>#N/A</v>
      </c>
      <c r="I766" s="38">
        <f t="array" ref="I766">IF($B766=0,-999,IF(COUNTIFS($Z766:Z766,#N/A)&gt;0,-999,AVERAGE($Z766:Z766)))</f>
        <v>-999</v>
      </c>
      <c r="J766" s="38">
        <f t="array" ref="J766">IF($B766=0,-999,IF(COUNTIFS($Z766:AA766,#N/A)&gt;0,-999,AVERAGE($Z766:AA766)))</f>
        <v>-999</v>
      </c>
      <c r="K766" s="38">
        <f t="array" ref="K766">IF($B766=0,-999,IF(COUNTIFS($Z766:AB766,#N/A)&gt;0,-999,AVERAGE($Z766:AB766)))</f>
        <v>-999</v>
      </c>
      <c r="L766" s="38">
        <f t="array" ref="L766">IF($B766=0,-999,IF(COUNTIFS($Z766:AC766,#N/A)&gt;0,-999,AVERAGE($Z766:AC766)))</f>
        <v>-999</v>
      </c>
      <c r="M766" s="38">
        <f t="shared" si="858"/>
        <v>-999</v>
      </c>
      <c r="N766" s="38">
        <f t="shared" si="872"/>
        <v>-999</v>
      </c>
      <c r="O766" s="38">
        <f t="shared" si="873"/>
        <v>-999</v>
      </c>
      <c r="P766" s="38">
        <f t="shared" si="874"/>
        <v>-999</v>
      </c>
      <c r="Q766" s="37">
        <f t="shared" si="893"/>
        <v>0</v>
      </c>
      <c r="R766" s="37">
        <f t="shared" si="862"/>
        <v>0</v>
      </c>
      <c r="S766" s="37">
        <f t="shared" si="863"/>
        <v>0</v>
      </c>
      <c r="T766" s="37">
        <f t="shared" si="864"/>
        <v>0</v>
      </c>
      <c r="U766" s="37">
        <f t="shared" si="894"/>
        <v>2018</v>
      </c>
      <c r="V766" s="37">
        <f t="shared" ref="V766:X766" si="928">U766-1</f>
        <v>2017</v>
      </c>
      <c r="W766" s="37">
        <f t="shared" si="928"/>
        <v>2016</v>
      </c>
      <c r="X766" s="37">
        <f t="shared" si="928"/>
        <v>2015</v>
      </c>
      <c r="Y766" s="39"/>
      <c r="Z766" s="62" t="e">
        <f>IFERROR(IF($B766=0,#N/A,AVERAGEIFS(INDEX(DATOS,0,$C766),INDEX(DATOS,0,$C766),"&lt;&gt;#N/D",INDEX(DATOS,0,$L$2),0,INDEX(DATOS,0,$M$2),1,INDEX(DATOS,0,$N$2),U766,INDEX(DATOS,0,$O$2),$D766)),#N/A)</f>
        <v>#N/A</v>
      </c>
      <c r="AA766" s="62" t="e">
        <f>IFERROR(IF($B766=0,#N/A,AVERAGEIFS(INDEX(DATOS,0,$C766),INDEX(DATOS,0,$C766),"&lt;&gt;#N/D",INDEX(DATOS,0,$L$2),0,INDEX(DATOS,0,$M$2),1,INDEX(DATOS,0,$N$2),V766,INDEX(DATOS,0,$O$2),$D766)),#N/A)</f>
        <v>#N/A</v>
      </c>
      <c r="AB766" s="62" t="e">
        <f>IFERROR(IF($B766=0,#N/A,AVERAGEIFS(INDEX(DATOS,0,$C766),INDEX(DATOS,0,$C766),"&lt;&gt;#N/D",INDEX(DATOS,0,$L$2),0,INDEX(DATOS,0,$M$2),1,INDEX(DATOS,0,$N$2),W766,INDEX(DATOS,0,$O$2),$D766)),#N/A)</f>
        <v>#N/A</v>
      </c>
      <c r="AC766" s="62" t="e">
        <f>IFERROR(IF($B766=0,#N/A,AVERAGEIFS(INDEX(DATOS,0,$C766),INDEX(DATOS,0,$C766),"&lt;&gt;#N/D",INDEX(DATOS,0,$L$2),0,INDEX(DATOS,0,$M$2),1,INDEX(DATOS,0,$N$2),X766,INDEX(DATOS,0,$O$2),$D766)),#N/A)</f>
        <v>#N/A</v>
      </c>
      <c r="AD766" s="33"/>
      <c r="AE766" s="40">
        <f>IFERROR(IF(ISNA(#REF!),-999,IF(I766=0,0,_xlfn.STDEV.P(#REF!)/I766*100)),-999)</f>
        <v>-999</v>
      </c>
      <c r="AF766" s="40">
        <f>IFERROR(IF(ISNA(#REF!),-999,IF(J766=0,0,_xlfn.STDEV.P(#REF!)/J766*100)),-999)</f>
        <v>-999</v>
      </c>
      <c r="AG766" s="40">
        <f>IFERROR(IF(ISNA(#REF!),-999,IF(K766=0,0,_xlfn.STDEV.P(#REF!)/K766*100)),-999)</f>
        <v>-999</v>
      </c>
      <c r="AH766" s="40">
        <f>IFERROR(IF(ISNA(#REF!),-999,IF(L766=0,0,_xlfn.STDEV.P(#REF!)/L766*100)),-999)</f>
        <v>-999</v>
      </c>
      <c r="AI766" s="40"/>
    </row>
    <row r="767" spans="1:35" x14ac:dyDescent="0.35">
      <c r="A767">
        <f t="shared" si="896"/>
        <v>161</v>
      </c>
      <c r="B767" s="35">
        <f t="array" ref="B767">IF(B766=0,0,MIN(IF(INDEX(DATOS,0,$N$2)=$U767,IF(ISNUMBER(INDEX(DATOS,0,$C767)),IF(INDEX(DATOS,0,$L$2)=0,IF(INDEX(DATOS,0,$M$2)=1,IF(ISNA(MATCH(INDEX(DATOS,0,$O$2),IF($E$7:E766=E767,$D$7:D766),0)),INDEX(DATOS,0,$K$2))))))))</f>
        <v>0</v>
      </c>
      <c r="C767" s="32">
        <f t="shared" si="897"/>
        <v>20</v>
      </c>
      <c r="D767" s="34" t="str">
        <f>IF($B767=0,"--",INDEX(DATOS,$B767,O$2))</f>
        <v>--</v>
      </c>
      <c r="E767" s="64" t="s">
        <v>1</v>
      </c>
      <c r="F767" s="36" t="str">
        <f t="shared" si="926"/>
        <v>--</v>
      </c>
      <c r="G767" s="109" t="e">
        <f>VLOOKUP($D767,LOC_UNICOS,G$2,0)</f>
        <v>#N/A</v>
      </c>
      <c r="H767" s="109" t="e">
        <f>VLOOKUP($D767,LOC_UNICOS,H$2,0)</f>
        <v>#N/A</v>
      </c>
      <c r="I767" s="38">
        <f t="array" ref="I767">IF($B767=0,-999,IF(COUNTIFS($Z767:Z767,#N/A)&gt;0,-999,AVERAGE($Z767:Z767)))</f>
        <v>-999</v>
      </c>
      <c r="J767" s="38">
        <f t="array" ref="J767">IF($B767=0,-999,IF(COUNTIFS($Z767:AA767,#N/A)&gt;0,-999,AVERAGE($Z767:AA767)))</f>
        <v>-999</v>
      </c>
      <c r="K767" s="38">
        <f t="array" ref="K767">IF($B767=0,-999,IF(COUNTIFS($Z767:AB767,#N/A)&gt;0,-999,AVERAGE($Z767:AB767)))</f>
        <v>-999</v>
      </c>
      <c r="L767" s="38">
        <f t="array" ref="L767">IF($B767=0,-999,IF(COUNTIFS($Z767:AC767,#N/A)&gt;0,-999,AVERAGE($Z767:AC767)))</f>
        <v>-999</v>
      </c>
      <c r="M767" s="38">
        <f t="shared" si="858"/>
        <v>-999</v>
      </c>
      <c r="N767" s="38">
        <f t="shared" si="872"/>
        <v>-999</v>
      </c>
      <c r="O767" s="38">
        <f t="shared" si="873"/>
        <v>-999</v>
      </c>
      <c r="P767" s="38">
        <f t="shared" si="874"/>
        <v>-999</v>
      </c>
      <c r="Q767" s="37">
        <f t="shared" si="893"/>
        <v>0</v>
      </c>
      <c r="R767" s="37">
        <f t="shared" si="862"/>
        <v>0</v>
      </c>
      <c r="S767" s="37">
        <f t="shared" si="863"/>
        <v>0</v>
      </c>
      <c r="T767" s="37">
        <f t="shared" si="864"/>
        <v>0</v>
      </c>
      <c r="U767" s="37">
        <f t="shared" si="894"/>
        <v>2018</v>
      </c>
      <c r="V767" s="37">
        <f t="shared" ref="V767:X767" si="929">U767-1</f>
        <v>2017</v>
      </c>
      <c r="W767" s="37">
        <f t="shared" si="929"/>
        <v>2016</v>
      </c>
      <c r="X767" s="37">
        <f t="shared" si="929"/>
        <v>2015</v>
      </c>
      <c r="Y767" s="39"/>
      <c r="Z767" s="62" t="e">
        <f>IFERROR(IF($B767=0,#N/A,AVERAGEIFS(INDEX(DATOS,0,$C767),INDEX(DATOS,0,$C767),"&lt;&gt;#N/D",INDEX(DATOS,0,$L$2),0,INDEX(DATOS,0,$M$2),1,INDEX(DATOS,0,$N$2),U767,INDEX(DATOS,0,$O$2),$D767)),#N/A)</f>
        <v>#N/A</v>
      </c>
      <c r="AA767" s="62" t="e">
        <f>IFERROR(IF($B767=0,#N/A,AVERAGEIFS(INDEX(DATOS,0,$C767),INDEX(DATOS,0,$C767),"&lt;&gt;#N/D",INDEX(DATOS,0,$L$2),0,INDEX(DATOS,0,$M$2),1,INDEX(DATOS,0,$N$2),V767,INDEX(DATOS,0,$O$2),$D767)),#N/A)</f>
        <v>#N/A</v>
      </c>
      <c r="AB767" s="62" t="e">
        <f>IFERROR(IF($B767=0,#N/A,AVERAGEIFS(INDEX(DATOS,0,$C767),INDEX(DATOS,0,$C767),"&lt;&gt;#N/D",INDEX(DATOS,0,$L$2),0,INDEX(DATOS,0,$M$2),1,INDEX(DATOS,0,$N$2),W767,INDEX(DATOS,0,$O$2),$D767)),#N/A)</f>
        <v>#N/A</v>
      </c>
      <c r="AC767" s="62" t="e">
        <f>IFERROR(IF($B767=0,#N/A,AVERAGEIFS(INDEX(DATOS,0,$C767),INDEX(DATOS,0,$C767),"&lt;&gt;#N/D",INDEX(DATOS,0,$L$2),0,INDEX(DATOS,0,$M$2),1,INDEX(DATOS,0,$N$2),X767,INDEX(DATOS,0,$O$2),$D767)),#N/A)</f>
        <v>#N/A</v>
      </c>
      <c r="AD767" s="33"/>
      <c r="AE767" s="40">
        <f>IFERROR(IF(ISNA(#REF!),-999,IF(I767=0,0,_xlfn.STDEV.P(#REF!)/I767*100)),-999)</f>
        <v>-999</v>
      </c>
      <c r="AF767" s="40">
        <f>IFERROR(IF(ISNA(#REF!),-999,IF(J767=0,0,_xlfn.STDEV.P(#REF!)/J767*100)),-999)</f>
        <v>-999</v>
      </c>
      <c r="AG767" s="40">
        <f>IFERROR(IF(ISNA(#REF!),-999,IF(K767=0,0,_xlfn.STDEV.P(#REF!)/K767*100)),-999)</f>
        <v>-999</v>
      </c>
      <c r="AH767" s="40">
        <f>IFERROR(IF(ISNA(#REF!),-999,IF(L767=0,0,_xlfn.STDEV.P(#REF!)/L767*100)),-999)</f>
        <v>-999</v>
      </c>
      <c r="AI767" s="40"/>
    </row>
    <row r="768" spans="1:35" x14ac:dyDescent="0.35">
      <c r="A768">
        <f t="shared" si="896"/>
        <v>162</v>
      </c>
      <c r="B768" s="35">
        <f t="array" ref="B768">IF(B767=0,0,MIN(IF(INDEX(DATOS,0,$N$2)=$U768,IF(ISNUMBER(INDEX(DATOS,0,$C768)),IF(INDEX(DATOS,0,$L$2)=0,IF(INDEX(DATOS,0,$M$2)=1,IF(ISNA(MATCH(INDEX(DATOS,0,$O$2),IF($E$7:E767=E768,$D$7:D767),0)),INDEX(DATOS,0,$K$2))))))))</f>
        <v>0</v>
      </c>
      <c r="C768" s="32">
        <f t="shared" si="897"/>
        <v>20</v>
      </c>
      <c r="D768" s="34" t="str">
        <f>IF($B768=0,"--",INDEX(DATOS,$B768,O$2))</f>
        <v>--</v>
      </c>
      <c r="E768" s="64" t="s">
        <v>1</v>
      </c>
      <c r="F768" s="36" t="str">
        <f t="shared" si="926"/>
        <v>--</v>
      </c>
      <c r="G768" s="109" t="e">
        <f>VLOOKUP($D768,LOC_UNICOS,G$2,0)</f>
        <v>#N/A</v>
      </c>
      <c r="H768" s="109" t="e">
        <f>VLOOKUP($D768,LOC_UNICOS,H$2,0)</f>
        <v>#N/A</v>
      </c>
      <c r="I768" s="38">
        <f t="array" ref="I768">IF($B768=0,-999,IF(COUNTIFS($Z768:Z768,#N/A)&gt;0,-999,AVERAGE($Z768:Z768)))</f>
        <v>-999</v>
      </c>
      <c r="J768" s="38">
        <f t="array" ref="J768">IF($B768=0,-999,IF(COUNTIFS($Z768:AA768,#N/A)&gt;0,-999,AVERAGE($Z768:AA768)))</f>
        <v>-999</v>
      </c>
      <c r="K768" s="38">
        <f t="array" ref="K768">IF($B768=0,-999,IF(COUNTIFS($Z768:AB768,#N/A)&gt;0,-999,AVERAGE($Z768:AB768)))</f>
        <v>-999</v>
      </c>
      <c r="L768" s="38">
        <f t="array" ref="L768">IF($B768=0,-999,IF(COUNTIFS($Z768:AC768,#N/A)&gt;0,-999,AVERAGE($Z768:AC768)))</f>
        <v>-999</v>
      </c>
      <c r="M768" s="38">
        <f t="shared" si="858"/>
        <v>-999</v>
      </c>
      <c r="N768" s="38">
        <f t="shared" si="872"/>
        <v>-999</v>
      </c>
      <c r="O768" s="38">
        <f t="shared" si="873"/>
        <v>-999</v>
      </c>
      <c r="P768" s="38">
        <f t="shared" si="874"/>
        <v>-999</v>
      </c>
      <c r="Q768" s="37">
        <f t="shared" si="893"/>
        <v>0</v>
      </c>
      <c r="R768" s="37">
        <f t="shared" si="862"/>
        <v>0</v>
      </c>
      <c r="S768" s="37">
        <f t="shared" si="863"/>
        <v>0</v>
      </c>
      <c r="T768" s="37">
        <f t="shared" si="864"/>
        <v>0</v>
      </c>
      <c r="U768" s="37">
        <f t="shared" si="894"/>
        <v>2018</v>
      </c>
      <c r="V768" s="37">
        <f t="shared" ref="V768:X768" si="930">U768-1</f>
        <v>2017</v>
      </c>
      <c r="W768" s="37">
        <f t="shared" si="930"/>
        <v>2016</v>
      </c>
      <c r="X768" s="37">
        <f t="shared" si="930"/>
        <v>2015</v>
      </c>
      <c r="Y768" s="39"/>
      <c r="Z768" s="62" t="e">
        <f>IFERROR(IF($B768=0,#N/A,AVERAGEIFS(INDEX(DATOS,0,$C768),INDEX(DATOS,0,$C768),"&lt;&gt;#N/D",INDEX(DATOS,0,$L$2),0,INDEX(DATOS,0,$M$2),1,INDEX(DATOS,0,$N$2),U768,INDEX(DATOS,0,$O$2),$D768)),#N/A)</f>
        <v>#N/A</v>
      </c>
      <c r="AA768" s="62" t="e">
        <f>IFERROR(IF($B768=0,#N/A,AVERAGEIFS(INDEX(DATOS,0,$C768),INDEX(DATOS,0,$C768),"&lt;&gt;#N/D",INDEX(DATOS,0,$L$2),0,INDEX(DATOS,0,$M$2),1,INDEX(DATOS,0,$N$2),V768,INDEX(DATOS,0,$O$2),$D768)),#N/A)</f>
        <v>#N/A</v>
      </c>
      <c r="AB768" s="62" t="e">
        <f>IFERROR(IF($B768=0,#N/A,AVERAGEIFS(INDEX(DATOS,0,$C768),INDEX(DATOS,0,$C768),"&lt;&gt;#N/D",INDEX(DATOS,0,$L$2),0,INDEX(DATOS,0,$M$2),1,INDEX(DATOS,0,$N$2),W768,INDEX(DATOS,0,$O$2),$D768)),#N/A)</f>
        <v>#N/A</v>
      </c>
      <c r="AC768" s="62" t="e">
        <f>IFERROR(IF($B768=0,#N/A,AVERAGEIFS(INDEX(DATOS,0,$C768),INDEX(DATOS,0,$C768),"&lt;&gt;#N/D",INDEX(DATOS,0,$L$2),0,INDEX(DATOS,0,$M$2),1,INDEX(DATOS,0,$N$2),X768,INDEX(DATOS,0,$O$2),$D768)),#N/A)</f>
        <v>#N/A</v>
      </c>
      <c r="AD768" s="33"/>
      <c r="AE768" s="40">
        <f>IFERROR(IF(ISNA(#REF!),-999,IF(I768=0,0,_xlfn.STDEV.P(#REF!)/I768*100)),-999)</f>
        <v>-999</v>
      </c>
      <c r="AF768" s="40">
        <f>IFERROR(IF(ISNA(#REF!),-999,IF(J768=0,0,_xlfn.STDEV.P(#REF!)/J768*100)),-999)</f>
        <v>-999</v>
      </c>
      <c r="AG768" s="40">
        <f>IFERROR(IF(ISNA(#REF!),-999,IF(K768=0,0,_xlfn.STDEV.P(#REF!)/K768*100)),-999)</f>
        <v>-999</v>
      </c>
      <c r="AH768" s="40">
        <f>IFERROR(IF(ISNA(#REF!),-999,IF(L768=0,0,_xlfn.STDEV.P(#REF!)/L768*100)),-999)</f>
        <v>-999</v>
      </c>
      <c r="AI768" s="40"/>
    </row>
    <row r="769" spans="1:35" x14ac:dyDescent="0.35">
      <c r="A769">
        <f t="shared" si="896"/>
        <v>163</v>
      </c>
      <c r="B769" s="35">
        <f t="array" ref="B769">IF(B768=0,0,MIN(IF(INDEX(DATOS,0,$N$2)=$U769,IF(ISNUMBER(INDEX(DATOS,0,$C769)),IF(INDEX(DATOS,0,$L$2)=0,IF(INDEX(DATOS,0,$M$2)=1,IF(ISNA(MATCH(INDEX(DATOS,0,$O$2),IF($E$7:E768=E769,$D$7:D768),0)),INDEX(DATOS,0,$K$2))))))))</f>
        <v>0</v>
      </c>
      <c r="C769" s="32">
        <f t="shared" si="897"/>
        <v>20</v>
      </c>
      <c r="D769" s="34" t="str">
        <f>IF($B769=0,"--",INDEX(DATOS,$B769,O$2))</f>
        <v>--</v>
      </c>
      <c r="E769" s="64" t="s">
        <v>1</v>
      </c>
      <c r="F769" s="36" t="str">
        <f t="shared" si="926"/>
        <v>--</v>
      </c>
      <c r="G769" s="109" t="e">
        <f>VLOOKUP($D769,LOC_UNICOS,G$2,0)</f>
        <v>#N/A</v>
      </c>
      <c r="H769" s="109" t="e">
        <f>VLOOKUP($D769,LOC_UNICOS,H$2,0)</f>
        <v>#N/A</v>
      </c>
      <c r="I769" s="38">
        <f t="array" ref="I769">IF($B769=0,-999,IF(COUNTIFS($Z769:Z769,#N/A)&gt;0,-999,AVERAGE($Z769:Z769)))</f>
        <v>-999</v>
      </c>
      <c r="J769" s="38">
        <f t="array" ref="J769">IF($B769=0,-999,IF(COUNTIFS($Z769:AA769,#N/A)&gt;0,-999,AVERAGE($Z769:AA769)))</f>
        <v>-999</v>
      </c>
      <c r="K769" s="38">
        <f t="array" ref="K769">IF($B769=0,-999,IF(COUNTIFS($Z769:AB769,#N/A)&gt;0,-999,AVERAGE($Z769:AB769)))</f>
        <v>-999</v>
      </c>
      <c r="L769" s="38">
        <f t="array" ref="L769">IF($B769=0,-999,IF(COUNTIFS($Z769:AC769,#N/A)&gt;0,-999,AVERAGE($Z769:AC769)))</f>
        <v>-999</v>
      </c>
      <c r="M769" s="38">
        <f t="shared" si="858"/>
        <v>-999</v>
      </c>
      <c r="N769" s="38">
        <f t="shared" si="872"/>
        <v>-999</v>
      </c>
      <c r="O769" s="38">
        <f t="shared" si="873"/>
        <v>-999</v>
      </c>
      <c r="P769" s="38">
        <f t="shared" si="874"/>
        <v>-999</v>
      </c>
      <c r="Q769" s="37">
        <f t="shared" si="893"/>
        <v>0</v>
      </c>
      <c r="R769" s="37">
        <f t="shared" si="862"/>
        <v>0</v>
      </c>
      <c r="S769" s="37">
        <f t="shared" si="863"/>
        <v>0</v>
      </c>
      <c r="T769" s="37">
        <f t="shared" si="864"/>
        <v>0</v>
      </c>
      <c r="U769" s="37">
        <f t="shared" si="894"/>
        <v>2018</v>
      </c>
      <c r="V769" s="37">
        <f t="shared" ref="V769:X769" si="931">U769-1</f>
        <v>2017</v>
      </c>
      <c r="W769" s="37">
        <f t="shared" si="931"/>
        <v>2016</v>
      </c>
      <c r="X769" s="37">
        <f t="shared" si="931"/>
        <v>2015</v>
      </c>
      <c r="Y769" s="39"/>
      <c r="Z769" s="62" t="e">
        <f>IFERROR(IF($B769=0,#N/A,AVERAGEIFS(INDEX(DATOS,0,$C769),INDEX(DATOS,0,$C769),"&lt;&gt;#N/D",INDEX(DATOS,0,$L$2),0,INDEX(DATOS,0,$M$2),1,INDEX(DATOS,0,$N$2),U769,INDEX(DATOS,0,$O$2),$D769)),#N/A)</f>
        <v>#N/A</v>
      </c>
      <c r="AA769" s="62" t="e">
        <f>IFERROR(IF($B769=0,#N/A,AVERAGEIFS(INDEX(DATOS,0,$C769),INDEX(DATOS,0,$C769),"&lt;&gt;#N/D",INDEX(DATOS,0,$L$2),0,INDEX(DATOS,0,$M$2),1,INDEX(DATOS,0,$N$2),V769,INDEX(DATOS,0,$O$2),$D769)),#N/A)</f>
        <v>#N/A</v>
      </c>
      <c r="AB769" s="62" t="e">
        <f>IFERROR(IF($B769=0,#N/A,AVERAGEIFS(INDEX(DATOS,0,$C769),INDEX(DATOS,0,$C769),"&lt;&gt;#N/D",INDEX(DATOS,0,$L$2),0,INDEX(DATOS,0,$M$2),1,INDEX(DATOS,0,$N$2),W769,INDEX(DATOS,0,$O$2),$D769)),#N/A)</f>
        <v>#N/A</v>
      </c>
      <c r="AC769" s="62" t="e">
        <f>IFERROR(IF($B769=0,#N/A,AVERAGEIFS(INDEX(DATOS,0,$C769),INDEX(DATOS,0,$C769),"&lt;&gt;#N/D",INDEX(DATOS,0,$L$2),0,INDEX(DATOS,0,$M$2),1,INDEX(DATOS,0,$N$2),X769,INDEX(DATOS,0,$O$2),$D769)),#N/A)</f>
        <v>#N/A</v>
      </c>
      <c r="AD769" s="33"/>
      <c r="AE769" s="40">
        <f>IFERROR(IF(ISNA(#REF!),-999,IF(I769=0,0,_xlfn.STDEV.P(#REF!)/I769*100)),-999)</f>
        <v>-999</v>
      </c>
      <c r="AF769" s="40">
        <f>IFERROR(IF(ISNA(#REF!),-999,IF(J769=0,0,_xlfn.STDEV.P(#REF!)/J769*100)),-999)</f>
        <v>-999</v>
      </c>
      <c r="AG769" s="40">
        <f>IFERROR(IF(ISNA(#REF!),-999,IF(K769=0,0,_xlfn.STDEV.P(#REF!)/K769*100)),-999)</f>
        <v>-999</v>
      </c>
      <c r="AH769" s="40">
        <f>IFERROR(IF(ISNA(#REF!),-999,IF(L769=0,0,_xlfn.STDEV.P(#REF!)/L769*100)),-999)</f>
        <v>-999</v>
      </c>
      <c r="AI769" s="40"/>
    </row>
    <row r="770" spans="1:35" x14ac:dyDescent="0.35">
      <c r="A770">
        <f t="shared" si="896"/>
        <v>164</v>
      </c>
      <c r="B770" s="35">
        <f t="array" ref="B770">IF(B769=0,0,MIN(IF(INDEX(DATOS,0,$N$2)=$U770,IF(ISNUMBER(INDEX(DATOS,0,$C770)),IF(INDEX(DATOS,0,$L$2)=0,IF(INDEX(DATOS,0,$M$2)=1,IF(ISNA(MATCH(INDEX(DATOS,0,$O$2),IF($E$7:E769=E770,$D$7:D769),0)),INDEX(DATOS,0,$K$2))))))))</f>
        <v>0</v>
      </c>
      <c r="C770" s="32">
        <f t="shared" si="897"/>
        <v>20</v>
      </c>
      <c r="D770" s="34" t="str">
        <f>IF($B770=0,"--",INDEX(DATOS,$B770,O$2))</f>
        <v>--</v>
      </c>
      <c r="E770" s="64" t="s">
        <v>1</v>
      </c>
      <c r="F770" s="36" t="str">
        <f t="shared" si="926"/>
        <v>--</v>
      </c>
      <c r="G770" s="109" t="e">
        <f>VLOOKUP($D770,LOC_UNICOS,G$2,0)</f>
        <v>#N/A</v>
      </c>
      <c r="H770" s="109" t="e">
        <f>VLOOKUP($D770,LOC_UNICOS,H$2,0)</f>
        <v>#N/A</v>
      </c>
      <c r="I770" s="38">
        <f t="array" ref="I770">IF($B770=0,-999,IF(COUNTIFS($Z770:Z770,#N/A)&gt;0,-999,AVERAGE($Z770:Z770)))</f>
        <v>-999</v>
      </c>
      <c r="J770" s="38">
        <f t="array" ref="J770">IF($B770=0,-999,IF(COUNTIFS($Z770:AA770,#N/A)&gt;0,-999,AVERAGE($Z770:AA770)))</f>
        <v>-999</v>
      </c>
      <c r="K770" s="38">
        <f t="array" ref="K770">IF($B770=0,-999,IF(COUNTIFS($Z770:AB770,#N/A)&gt;0,-999,AVERAGE($Z770:AB770)))</f>
        <v>-999</v>
      </c>
      <c r="L770" s="38">
        <f t="array" ref="L770">IF($B770=0,-999,IF(COUNTIFS($Z770:AC770,#N/A)&gt;0,-999,AVERAGE($Z770:AC770)))</f>
        <v>-999</v>
      </c>
      <c r="M770" s="38">
        <f t="shared" si="858"/>
        <v>-999</v>
      </c>
      <c r="N770" s="38">
        <f t="shared" si="872"/>
        <v>-999</v>
      </c>
      <c r="O770" s="38">
        <f t="shared" si="873"/>
        <v>-999</v>
      </c>
      <c r="P770" s="38">
        <f t="shared" si="874"/>
        <v>-999</v>
      </c>
      <c r="Q770" s="37">
        <f t="shared" si="893"/>
        <v>0</v>
      </c>
      <c r="R770" s="37">
        <f t="shared" si="862"/>
        <v>0</v>
      </c>
      <c r="S770" s="37">
        <f t="shared" si="863"/>
        <v>0</v>
      </c>
      <c r="T770" s="37">
        <f t="shared" si="864"/>
        <v>0</v>
      </c>
      <c r="U770" s="37">
        <f t="shared" si="894"/>
        <v>2018</v>
      </c>
      <c r="V770" s="37">
        <f t="shared" ref="V770:X770" si="932">U770-1</f>
        <v>2017</v>
      </c>
      <c r="W770" s="37">
        <f t="shared" si="932"/>
        <v>2016</v>
      </c>
      <c r="X770" s="37">
        <f t="shared" si="932"/>
        <v>2015</v>
      </c>
      <c r="Y770" s="39"/>
      <c r="Z770" s="62" t="e">
        <f>IFERROR(IF($B770=0,#N/A,AVERAGEIFS(INDEX(DATOS,0,$C770),INDEX(DATOS,0,$C770),"&lt;&gt;#N/D",INDEX(DATOS,0,$L$2),0,INDEX(DATOS,0,$M$2),1,INDEX(DATOS,0,$N$2),U770,INDEX(DATOS,0,$O$2),$D770)),#N/A)</f>
        <v>#N/A</v>
      </c>
      <c r="AA770" s="62" t="e">
        <f>IFERROR(IF($B770=0,#N/A,AVERAGEIFS(INDEX(DATOS,0,$C770),INDEX(DATOS,0,$C770),"&lt;&gt;#N/D",INDEX(DATOS,0,$L$2),0,INDEX(DATOS,0,$M$2),1,INDEX(DATOS,0,$N$2),V770,INDEX(DATOS,0,$O$2),$D770)),#N/A)</f>
        <v>#N/A</v>
      </c>
      <c r="AB770" s="62" t="e">
        <f>IFERROR(IF($B770=0,#N/A,AVERAGEIFS(INDEX(DATOS,0,$C770),INDEX(DATOS,0,$C770),"&lt;&gt;#N/D",INDEX(DATOS,0,$L$2),0,INDEX(DATOS,0,$M$2),1,INDEX(DATOS,0,$N$2),W770,INDEX(DATOS,0,$O$2),$D770)),#N/A)</f>
        <v>#N/A</v>
      </c>
      <c r="AC770" s="62" t="e">
        <f>IFERROR(IF($B770=0,#N/A,AVERAGEIFS(INDEX(DATOS,0,$C770),INDEX(DATOS,0,$C770),"&lt;&gt;#N/D",INDEX(DATOS,0,$L$2),0,INDEX(DATOS,0,$M$2),1,INDEX(DATOS,0,$N$2),X770,INDEX(DATOS,0,$O$2),$D770)),#N/A)</f>
        <v>#N/A</v>
      </c>
      <c r="AD770" s="33"/>
      <c r="AE770" s="40">
        <f>IFERROR(IF(ISNA(#REF!),-999,IF(I770=0,0,_xlfn.STDEV.P(#REF!)/I770*100)),-999)</f>
        <v>-999</v>
      </c>
      <c r="AF770" s="40">
        <f>IFERROR(IF(ISNA(#REF!),-999,IF(J770=0,0,_xlfn.STDEV.P(#REF!)/J770*100)),-999)</f>
        <v>-999</v>
      </c>
      <c r="AG770" s="40">
        <f>IFERROR(IF(ISNA(#REF!),-999,IF(K770=0,0,_xlfn.STDEV.P(#REF!)/K770*100)),-999)</f>
        <v>-999</v>
      </c>
      <c r="AH770" s="40">
        <f>IFERROR(IF(ISNA(#REF!),-999,IF(L770=0,0,_xlfn.STDEV.P(#REF!)/L770*100)),-999)</f>
        <v>-999</v>
      </c>
      <c r="AI770" s="40"/>
    </row>
    <row r="771" spans="1:35" x14ac:dyDescent="0.35">
      <c r="A771">
        <f t="shared" si="896"/>
        <v>165</v>
      </c>
      <c r="B771" s="35">
        <f t="array" ref="B771">IF(B770=0,0,MIN(IF(INDEX(DATOS,0,$N$2)=$U771,IF(ISNUMBER(INDEX(DATOS,0,$C771)),IF(INDEX(DATOS,0,$L$2)=0,IF(INDEX(DATOS,0,$M$2)=1,IF(ISNA(MATCH(INDEX(DATOS,0,$O$2),IF($E$7:E770=E771,$D$7:D770),0)),INDEX(DATOS,0,$K$2))))))))</f>
        <v>0</v>
      </c>
      <c r="C771" s="32">
        <f t="shared" si="897"/>
        <v>20</v>
      </c>
      <c r="D771" s="34" t="str">
        <f>IF($B771=0,"--",INDEX(DATOS,$B771,O$2))</f>
        <v>--</v>
      </c>
      <c r="E771" s="64" t="s">
        <v>1</v>
      </c>
      <c r="F771" s="36" t="str">
        <f t="shared" si="926"/>
        <v>--</v>
      </c>
      <c r="G771" s="109" t="e">
        <f>VLOOKUP($D771,LOC_UNICOS,G$2,0)</f>
        <v>#N/A</v>
      </c>
      <c r="H771" s="109" t="e">
        <f>VLOOKUP($D771,LOC_UNICOS,H$2,0)</f>
        <v>#N/A</v>
      </c>
      <c r="I771" s="38">
        <f t="array" ref="I771">IF($B771=0,-999,IF(COUNTIFS($Z771:Z771,#N/A)&gt;0,-999,AVERAGE($Z771:Z771)))</f>
        <v>-999</v>
      </c>
      <c r="J771" s="38">
        <f t="array" ref="J771">IF($B771=0,-999,IF(COUNTIFS($Z771:AA771,#N/A)&gt;0,-999,AVERAGE($Z771:AA771)))</f>
        <v>-999</v>
      </c>
      <c r="K771" s="38">
        <f t="array" ref="K771">IF($B771=0,-999,IF(COUNTIFS($Z771:AB771,#N/A)&gt;0,-999,AVERAGE($Z771:AB771)))</f>
        <v>-999</v>
      </c>
      <c r="L771" s="38">
        <f t="array" ref="L771">IF($B771=0,-999,IF(COUNTIFS($Z771:AC771,#N/A)&gt;0,-999,AVERAGE($Z771:AC771)))</f>
        <v>-999</v>
      </c>
      <c r="M771" s="38">
        <f t="shared" si="858"/>
        <v>-999</v>
      </c>
      <c r="N771" s="38">
        <f t="shared" si="872"/>
        <v>-999</v>
      </c>
      <c r="O771" s="38">
        <f t="shared" si="873"/>
        <v>-999</v>
      </c>
      <c r="P771" s="38">
        <f t="shared" si="874"/>
        <v>-999</v>
      </c>
      <c r="Q771" s="37">
        <f t="shared" si="893"/>
        <v>0</v>
      </c>
      <c r="R771" s="37">
        <f t="shared" si="862"/>
        <v>0</v>
      </c>
      <c r="S771" s="37">
        <f t="shared" si="863"/>
        <v>0</v>
      </c>
      <c r="T771" s="37">
        <f t="shared" si="864"/>
        <v>0</v>
      </c>
      <c r="U771" s="37">
        <f t="shared" si="894"/>
        <v>2018</v>
      </c>
      <c r="V771" s="37">
        <f t="shared" ref="V771:X771" si="933">U771-1</f>
        <v>2017</v>
      </c>
      <c r="W771" s="37">
        <f t="shared" si="933"/>
        <v>2016</v>
      </c>
      <c r="X771" s="37">
        <f t="shared" si="933"/>
        <v>2015</v>
      </c>
      <c r="Y771" s="39"/>
      <c r="Z771" s="62" t="e">
        <f>IFERROR(IF($B771=0,#N/A,AVERAGEIFS(INDEX(DATOS,0,$C771),INDEX(DATOS,0,$C771),"&lt;&gt;#N/D",INDEX(DATOS,0,$L$2),0,INDEX(DATOS,0,$M$2),1,INDEX(DATOS,0,$N$2),U771,INDEX(DATOS,0,$O$2),$D771)),#N/A)</f>
        <v>#N/A</v>
      </c>
      <c r="AA771" s="62" t="e">
        <f>IFERROR(IF($B771=0,#N/A,AVERAGEIFS(INDEX(DATOS,0,$C771),INDEX(DATOS,0,$C771),"&lt;&gt;#N/D",INDEX(DATOS,0,$L$2),0,INDEX(DATOS,0,$M$2),1,INDEX(DATOS,0,$N$2),V771,INDEX(DATOS,0,$O$2),$D771)),#N/A)</f>
        <v>#N/A</v>
      </c>
      <c r="AB771" s="62" t="e">
        <f>IFERROR(IF($B771=0,#N/A,AVERAGEIFS(INDEX(DATOS,0,$C771),INDEX(DATOS,0,$C771),"&lt;&gt;#N/D",INDEX(DATOS,0,$L$2),0,INDEX(DATOS,0,$M$2),1,INDEX(DATOS,0,$N$2),W771,INDEX(DATOS,0,$O$2),$D771)),#N/A)</f>
        <v>#N/A</v>
      </c>
      <c r="AC771" s="62" t="e">
        <f>IFERROR(IF($B771=0,#N/A,AVERAGEIFS(INDEX(DATOS,0,$C771),INDEX(DATOS,0,$C771),"&lt;&gt;#N/D",INDEX(DATOS,0,$L$2),0,INDEX(DATOS,0,$M$2),1,INDEX(DATOS,0,$N$2),X771,INDEX(DATOS,0,$O$2),$D771)),#N/A)</f>
        <v>#N/A</v>
      </c>
      <c r="AD771" s="33"/>
      <c r="AE771" s="40">
        <f>IFERROR(IF(ISNA(#REF!),-999,IF(I771=0,0,_xlfn.STDEV.P(#REF!)/I771*100)),-999)</f>
        <v>-999</v>
      </c>
      <c r="AF771" s="40">
        <f>IFERROR(IF(ISNA(#REF!),-999,IF(J771=0,0,_xlfn.STDEV.P(#REF!)/J771*100)),-999)</f>
        <v>-999</v>
      </c>
      <c r="AG771" s="40">
        <f>IFERROR(IF(ISNA(#REF!),-999,IF(K771=0,0,_xlfn.STDEV.P(#REF!)/K771*100)),-999)</f>
        <v>-999</v>
      </c>
      <c r="AH771" s="40">
        <f>IFERROR(IF(ISNA(#REF!),-999,IF(L771=0,0,_xlfn.STDEV.P(#REF!)/L771*100)),-999)</f>
        <v>-999</v>
      </c>
      <c r="AI771" s="40"/>
    </row>
    <row r="772" spans="1:35" x14ac:dyDescent="0.35">
      <c r="A772">
        <f t="shared" si="896"/>
        <v>166</v>
      </c>
      <c r="B772" s="35">
        <f t="array" ref="B772">IF(B771=0,0,MIN(IF(INDEX(DATOS,0,$N$2)=$U772,IF(ISNUMBER(INDEX(DATOS,0,$C772)),IF(INDEX(DATOS,0,$L$2)=0,IF(INDEX(DATOS,0,$M$2)=1,IF(ISNA(MATCH(INDEX(DATOS,0,$O$2),IF($E$7:E771=E772,$D$7:D771),0)),INDEX(DATOS,0,$K$2))))))))</f>
        <v>0</v>
      </c>
      <c r="C772" s="32">
        <f t="shared" si="897"/>
        <v>20</v>
      </c>
      <c r="D772" s="34" t="str">
        <f>IF($B772=0,"--",INDEX(DATOS,$B772,O$2))</f>
        <v>--</v>
      </c>
      <c r="E772" s="64" t="s">
        <v>1</v>
      </c>
      <c r="F772" s="36" t="str">
        <f t="shared" si="926"/>
        <v>--</v>
      </c>
      <c r="G772" s="109" t="e">
        <f>VLOOKUP($D772,LOC_UNICOS,G$2,0)</f>
        <v>#N/A</v>
      </c>
      <c r="H772" s="109" t="e">
        <f>VLOOKUP($D772,LOC_UNICOS,H$2,0)</f>
        <v>#N/A</v>
      </c>
      <c r="I772" s="38">
        <f t="array" ref="I772">IF($B772=0,-999,IF(COUNTIFS($Z772:Z772,#N/A)&gt;0,-999,AVERAGE($Z772:Z772)))</f>
        <v>-999</v>
      </c>
      <c r="J772" s="38">
        <f t="array" ref="J772">IF($B772=0,-999,IF(COUNTIFS($Z772:AA772,#N/A)&gt;0,-999,AVERAGE($Z772:AA772)))</f>
        <v>-999</v>
      </c>
      <c r="K772" s="38">
        <f t="array" ref="K772">IF($B772=0,-999,IF(COUNTIFS($Z772:AB772,#N/A)&gt;0,-999,AVERAGE($Z772:AB772)))</f>
        <v>-999</v>
      </c>
      <c r="L772" s="38">
        <f t="array" ref="L772">IF($B772=0,-999,IF(COUNTIFS($Z772:AC772,#N/A)&gt;0,-999,AVERAGE($Z772:AC772)))</f>
        <v>-999</v>
      </c>
      <c r="M772" s="38">
        <f t="shared" ref="M772:M805" si="934">IFERROR(AE772,-999)</f>
        <v>-999</v>
      </c>
      <c r="N772" s="38">
        <f t="shared" si="872"/>
        <v>-999</v>
      </c>
      <c r="O772" s="38">
        <f t="shared" si="873"/>
        <v>-999</v>
      </c>
      <c r="P772" s="38">
        <f t="shared" si="874"/>
        <v>-999</v>
      </c>
      <c r="Q772" s="37">
        <f t="shared" si="893"/>
        <v>0</v>
      </c>
      <c r="R772" s="37">
        <f t="shared" si="862"/>
        <v>0</v>
      </c>
      <c r="S772" s="37">
        <f t="shared" si="863"/>
        <v>0</v>
      </c>
      <c r="T772" s="37">
        <f t="shared" si="864"/>
        <v>0</v>
      </c>
      <c r="U772" s="37">
        <f t="shared" si="894"/>
        <v>2018</v>
      </c>
      <c r="V772" s="37">
        <f t="shared" ref="V772:X772" si="935">U772-1</f>
        <v>2017</v>
      </c>
      <c r="W772" s="37">
        <f t="shared" si="935"/>
        <v>2016</v>
      </c>
      <c r="X772" s="37">
        <f t="shared" si="935"/>
        <v>2015</v>
      </c>
      <c r="Y772" s="39"/>
      <c r="Z772" s="62" t="e">
        <f>IFERROR(IF($B772=0,#N/A,AVERAGEIFS(INDEX(DATOS,0,$C772),INDEX(DATOS,0,$C772),"&lt;&gt;#N/D",INDEX(DATOS,0,$L$2),0,INDEX(DATOS,0,$M$2),1,INDEX(DATOS,0,$N$2),U772,INDEX(DATOS,0,$O$2),$D772)),#N/A)</f>
        <v>#N/A</v>
      </c>
      <c r="AA772" s="62" t="e">
        <f>IFERROR(IF($B772=0,#N/A,AVERAGEIFS(INDEX(DATOS,0,$C772),INDEX(DATOS,0,$C772),"&lt;&gt;#N/D",INDEX(DATOS,0,$L$2),0,INDEX(DATOS,0,$M$2),1,INDEX(DATOS,0,$N$2),V772,INDEX(DATOS,0,$O$2),$D772)),#N/A)</f>
        <v>#N/A</v>
      </c>
      <c r="AB772" s="62" t="e">
        <f>IFERROR(IF($B772=0,#N/A,AVERAGEIFS(INDEX(DATOS,0,$C772),INDEX(DATOS,0,$C772),"&lt;&gt;#N/D",INDEX(DATOS,0,$L$2),0,INDEX(DATOS,0,$M$2),1,INDEX(DATOS,0,$N$2),W772,INDEX(DATOS,0,$O$2),$D772)),#N/A)</f>
        <v>#N/A</v>
      </c>
      <c r="AC772" s="62" t="e">
        <f>IFERROR(IF($B772=0,#N/A,AVERAGEIFS(INDEX(DATOS,0,$C772),INDEX(DATOS,0,$C772),"&lt;&gt;#N/D",INDEX(DATOS,0,$L$2),0,INDEX(DATOS,0,$M$2),1,INDEX(DATOS,0,$N$2),X772,INDEX(DATOS,0,$O$2),$D772)),#N/A)</f>
        <v>#N/A</v>
      </c>
      <c r="AD772" s="33"/>
      <c r="AE772" s="40">
        <f>IFERROR(IF(ISNA(#REF!),-999,IF(I772=0,0,_xlfn.STDEV.P(#REF!)/I772*100)),-999)</f>
        <v>-999</v>
      </c>
      <c r="AF772" s="40">
        <f>IFERROR(IF(ISNA(#REF!),-999,IF(J772=0,0,_xlfn.STDEV.P(#REF!)/J772*100)),-999)</f>
        <v>-999</v>
      </c>
      <c r="AG772" s="40">
        <f>IFERROR(IF(ISNA(#REF!),-999,IF(K772=0,0,_xlfn.STDEV.P(#REF!)/K772*100)),-999)</f>
        <v>-999</v>
      </c>
      <c r="AH772" s="40">
        <f>IFERROR(IF(ISNA(#REF!),-999,IF(L772=0,0,_xlfn.STDEV.P(#REF!)/L772*100)),-999)</f>
        <v>-999</v>
      </c>
      <c r="AI772" s="40"/>
    </row>
    <row r="773" spans="1:35" x14ac:dyDescent="0.35">
      <c r="A773">
        <f t="shared" si="896"/>
        <v>167</v>
      </c>
      <c r="B773" s="35">
        <f t="array" ref="B773">IF(B772=0,0,MIN(IF(INDEX(DATOS,0,$N$2)=$U773,IF(ISNUMBER(INDEX(DATOS,0,$C773)),IF(INDEX(DATOS,0,$L$2)=0,IF(INDEX(DATOS,0,$M$2)=1,IF(ISNA(MATCH(INDEX(DATOS,0,$O$2),IF($E$7:E772=E773,$D$7:D772),0)),INDEX(DATOS,0,$K$2))))))))</f>
        <v>0</v>
      </c>
      <c r="C773" s="32">
        <f t="shared" si="897"/>
        <v>20</v>
      </c>
      <c r="D773" s="34" t="str">
        <f>IF($B773=0,"--",INDEX(DATOS,$B773,O$2))</f>
        <v>--</v>
      </c>
      <c r="E773" s="64" t="s">
        <v>1</v>
      </c>
      <c r="F773" s="36" t="str">
        <f t="shared" si="926"/>
        <v>--</v>
      </c>
      <c r="G773" s="109" t="e">
        <f>VLOOKUP($D773,LOC_UNICOS,G$2,0)</f>
        <v>#N/A</v>
      </c>
      <c r="H773" s="109" t="e">
        <f>VLOOKUP($D773,LOC_UNICOS,H$2,0)</f>
        <v>#N/A</v>
      </c>
      <c r="I773" s="38">
        <f t="array" ref="I773">IF($B773=0,-999,IF(COUNTIFS($Z773:Z773,#N/A)&gt;0,-999,AVERAGE($Z773:Z773)))</f>
        <v>-999</v>
      </c>
      <c r="J773" s="38">
        <f t="array" ref="J773">IF($B773=0,-999,IF(COUNTIFS($Z773:AA773,#N/A)&gt;0,-999,AVERAGE($Z773:AA773)))</f>
        <v>-999</v>
      </c>
      <c r="K773" s="38">
        <f t="array" ref="K773">IF($B773=0,-999,IF(COUNTIFS($Z773:AB773,#N/A)&gt;0,-999,AVERAGE($Z773:AB773)))</f>
        <v>-999</v>
      </c>
      <c r="L773" s="38">
        <f t="array" ref="L773">IF($B773=0,-999,IF(COUNTIFS($Z773:AC773,#N/A)&gt;0,-999,AVERAGE($Z773:AC773)))</f>
        <v>-999</v>
      </c>
      <c r="M773" s="38">
        <f t="shared" si="934"/>
        <v>-999</v>
      </c>
      <c r="N773" s="38">
        <f t="shared" si="872"/>
        <v>-999</v>
      </c>
      <c r="O773" s="38">
        <f t="shared" si="873"/>
        <v>-999</v>
      </c>
      <c r="P773" s="38">
        <f t="shared" si="874"/>
        <v>-999</v>
      </c>
      <c r="Q773" s="37">
        <f t="shared" si="893"/>
        <v>0</v>
      </c>
      <c r="R773" s="37">
        <f t="shared" si="862"/>
        <v>0</v>
      </c>
      <c r="S773" s="37">
        <f t="shared" si="863"/>
        <v>0</v>
      </c>
      <c r="T773" s="37">
        <f t="shared" si="864"/>
        <v>0</v>
      </c>
      <c r="U773" s="37">
        <f t="shared" si="894"/>
        <v>2018</v>
      </c>
      <c r="V773" s="37">
        <f t="shared" ref="V773:X773" si="936">U773-1</f>
        <v>2017</v>
      </c>
      <c r="W773" s="37">
        <f t="shared" si="936"/>
        <v>2016</v>
      </c>
      <c r="X773" s="37">
        <f t="shared" si="936"/>
        <v>2015</v>
      </c>
      <c r="Y773" s="39"/>
      <c r="Z773" s="62" t="e">
        <f>IFERROR(IF($B773=0,#N/A,AVERAGEIFS(INDEX(DATOS,0,$C773),INDEX(DATOS,0,$C773),"&lt;&gt;#N/D",INDEX(DATOS,0,$L$2),0,INDEX(DATOS,0,$M$2),1,INDEX(DATOS,0,$N$2),U773,INDEX(DATOS,0,$O$2),$D773)),#N/A)</f>
        <v>#N/A</v>
      </c>
      <c r="AA773" s="62" t="e">
        <f>IFERROR(IF($B773=0,#N/A,AVERAGEIFS(INDEX(DATOS,0,$C773),INDEX(DATOS,0,$C773),"&lt;&gt;#N/D",INDEX(DATOS,0,$L$2),0,INDEX(DATOS,0,$M$2),1,INDEX(DATOS,0,$N$2),V773,INDEX(DATOS,0,$O$2),$D773)),#N/A)</f>
        <v>#N/A</v>
      </c>
      <c r="AB773" s="62" t="e">
        <f>IFERROR(IF($B773=0,#N/A,AVERAGEIFS(INDEX(DATOS,0,$C773),INDEX(DATOS,0,$C773),"&lt;&gt;#N/D",INDEX(DATOS,0,$L$2),0,INDEX(DATOS,0,$M$2),1,INDEX(DATOS,0,$N$2),W773,INDEX(DATOS,0,$O$2),$D773)),#N/A)</f>
        <v>#N/A</v>
      </c>
      <c r="AC773" s="62" t="e">
        <f>IFERROR(IF($B773=0,#N/A,AVERAGEIFS(INDEX(DATOS,0,$C773),INDEX(DATOS,0,$C773),"&lt;&gt;#N/D",INDEX(DATOS,0,$L$2),0,INDEX(DATOS,0,$M$2),1,INDEX(DATOS,0,$N$2),X773,INDEX(DATOS,0,$O$2),$D773)),#N/A)</f>
        <v>#N/A</v>
      </c>
      <c r="AD773" s="33"/>
      <c r="AE773" s="40">
        <f>IFERROR(IF(ISNA(#REF!),-999,IF(I773=0,0,_xlfn.STDEV.P(#REF!)/I773*100)),-999)</f>
        <v>-999</v>
      </c>
      <c r="AF773" s="40">
        <f>IFERROR(IF(ISNA(#REF!),-999,IF(J773=0,0,_xlfn.STDEV.P(#REF!)/J773*100)),-999)</f>
        <v>-999</v>
      </c>
      <c r="AG773" s="40">
        <f>IFERROR(IF(ISNA(#REF!),-999,IF(K773=0,0,_xlfn.STDEV.P(#REF!)/K773*100)),-999)</f>
        <v>-999</v>
      </c>
      <c r="AH773" s="40">
        <f>IFERROR(IF(ISNA(#REF!),-999,IF(L773=0,0,_xlfn.STDEV.P(#REF!)/L773*100)),-999)</f>
        <v>-999</v>
      </c>
      <c r="AI773" s="40"/>
    </row>
    <row r="774" spans="1:35" x14ac:dyDescent="0.35">
      <c r="A774">
        <f t="shared" si="896"/>
        <v>168</v>
      </c>
      <c r="B774" s="35">
        <f t="array" ref="B774">IF(B773=0,0,MIN(IF(INDEX(DATOS,0,$N$2)=$U774,IF(ISNUMBER(INDEX(DATOS,0,$C774)),IF(INDEX(DATOS,0,$L$2)=0,IF(INDEX(DATOS,0,$M$2)=1,IF(ISNA(MATCH(INDEX(DATOS,0,$O$2),IF($E$7:E773=E774,$D$7:D773),0)),INDEX(DATOS,0,$K$2))))))))</f>
        <v>0</v>
      </c>
      <c r="C774" s="32">
        <f t="shared" si="897"/>
        <v>20</v>
      </c>
      <c r="D774" s="34" t="str">
        <f>IF($B774=0,"--",INDEX(DATOS,$B774,O$2))</f>
        <v>--</v>
      </c>
      <c r="E774" s="64" t="s">
        <v>1</v>
      </c>
      <c r="F774" s="36" t="str">
        <f t="shared" si="926"/>
        <v>--</v>
      </c>
      <c r="G774" s="109" t="e">
        <f>VLOOKUP($D774,LOC_UNICOS,G$2,0)</f>
        <v>#N/A</v>
      </c>
      <c r="H774" s="109" t="e">
        <f>VLOOKUP($D774,LOC_UNICOS,H$2,0)</f>
        <v>#N/A</v>
      </c>
      <c r="I774" s="38">
        <f t="array" ref="I774">IF($B774=0,-999,IF(COUNTIFS($Z774:Z774,#N/A)&gt;0,-999,AVERAGE($Z774:Z774)))</f>
        <v>-999</v>
      </c>
      <c r="J774" s="38">
        <f t="array" ref="J774">IF($B774=0,-999,IF(COUNTIFS($Z774:AA774,#N/A)&gt;0,-999,AVERAGE($Z774:AA774)))</f>
        <v>-999</v>
      </c>
      <c r="K774" s="38">
        <f t="array" ref="K774">IF($B774=0,-999,IF(COUNTIFS($Z774:AB774,#N/A)&gt;0,-999,AVERAGE($Z774:AB774)))</f>
        <v>-999</v>
      </c>
      <c r="L774" s="38">
        <f t="array" ref="L774">IF($B774=0,-999,IF(COUNTIFS($Z774:AC774,#N/A)&gt;0,-999,AVERAGE($Z774:AC774)))</f>
        <v>-999</v>
      </c>
      <c r="M774" s="38">
        <f t="shared" si="934"/>
        <v>-999</v>
      </c>
      <c r="N774" s="38">
        <f t="shared" si="872"/>
        <v>-999</v>
      </c>
      <c r="O774" s="38">
        <f t="shared" si="873"/>
        <v>-999</v>
      </c>
      <c r="P774" s="38">
        <f t="shared" si="874"/>
        <v>-999</v>
      </c>
      <c r="Q774" s="37">
        <f t="shared" si="893"/>
        <v>0</v>
      </c>
      <c r="R774" s="37">
        <f t="shared" si="862"/>
        <v>0</v>
      </c>
      <c r="S774" s="37">
        <f t="shared" si="863"/>
        <v>0</v>
      </c>
      <c r="T774" s="37">
        <f t="shared" si="864"/>
        <v>0</v>
      </c>
      <c r="U774" s="37">
        <f t="shared" si="894"/>
        <v>2018</v>
      </c>
      <c r="V774" s="37">
        <f t="shared" ref="V774:X774" si="937">U774-1</f>
        <v>2017</v>
      </c>
      <c r="W774" s="37">
        <f t="shared" si="937"/>
        <v>2016</v>
      </c>
      <c r="X774" s="37">
        <f t="shared" si="937"/>
        <v>2015</v>
      </c>
      <c r="Y774" s="39"/>
      <c r="Z774" s="62" t="e">
        <f>IFERROR(IF($B774=0,#N/A,AVERAGEIFS(INDEX(DATOS,0,$C774),INDEX(DATOS,0,$C774),"&lt;&gt;#N/D",INDEX(DATOS,0,$L$2),0,INDEX(DATOS,0,$M$2),1,INDEX(DATOS,0,$N$2),U774,INDEX(DATOS,0,$O$2),$D774)),#N/A)</f>
        <v>#N/A</v>
      </c>
      <c r="AA774" s="62" t="e">
        <f>IFERROR(IF($B774=0,#N/A,AVERAGEIFS(INDEX(DATOS,0,$C774),INDEX(DATOS,0,$C774),"&lt;&gt;#N/D",INDEX(DATOS,0,$L$2),0,INDEX(DATOS,0,$M$2),1,INDEX(DATOS,0,$N$2),V774,INDEX(DATOS,0,$O$2),$D774)),#N/A)</f>
        <v>#N/A</v>
      </c>
      <c r="AB774" s="62" t="e">
        <f>IFERROR(IF($B774=0,#N/A,AVERAGEIFS(INDEX(DATOS,0,$C774),INDEX(DATOS,0,$C774),"&lt;&gt;#N/D",INDEX(DATOS,0,$L$2),0,INDEX(DATOS,0,$M$2),1,INDEX(DATOS,0,$N$2),W774,INDEX(DATOS,0,$O$2),$D774)),#N/A)</f>
        <v>#N/A</v>
      </c>
      <c r="AC774" s="62" t="e">
        <f>IFERROR(IF($B774=0,#N/A,AVERAGEIFS(INDEX(DATOS,0,$C774),INDEX(DATOS,0,$C774),"&lt;&gt;#N/D",INDEX(DATOS,0,$L$2),0,INDEX(DATOS,0,$M$2),1,INDEX(DATOS,0,$N$2),X774,INDEX(DATOS,0,$O$2),$D774)),#N/A)</f>
        <v>#N/A</v>
      </c>
      <c r="AD774" s="33"/>
      <c r="AE774" s="40">
        <f>IFERROR(IF(ISNA(#REF!),-999,IF(I774=0,0,_xlfn.STDEV.P(#REF!)/I774*100)),-999)</f>
        <v>-999</v>
      </c>
      <c r="AF774" s="40">
        <f>IFERROR(IF(ISNA(#REF!),-999,IF(J774=0,0,_xlfn.STDEV.P(#REF!)/J774*100)),-999)</f>
        <v>-999</v>
      </c>
      <c r="AG774" s="40">
        <f>IFERROR(IF(ISNA(#REF!),-999,IF(K774=0,0,_xlfn.STDEV.P(#REF!)/K774*100)),-999)</f>
        <v>-999</v>
      </c>
      <c r="AH774" s="40">
        <f>IFERROR(IF(ISNA(#REF!),-999,IF(L774=0,0,_xlfn.STDEV.P(#REF!)/L774*100)),-999)</f>
        <v>-999</v>
      </c>
      <c r="AI774" s="40"/>
    </row>
    <row r="775" spans="1:35" x14ac:dyDescent="0.35">
      <c r="A775">
        <f t="shared" si="896"/>
        <v>169</v>
      </c>
      <c r="B775" s="35">
        <f t="array" ref="B775">IF(B774=0,0,MIN(IF(INDEX(DATOS,0,$N$2)=$U775,IF(ISNUMBER(INDEX(DATOS,0,$C775)),IF(INDEX(DATOS,0,$L$2)=0,IF(INDEX(DATOS,0,$M$2)=1,IF(ISNA(MATCH(INDEX(DATOS,0,$O$2),IF($E$7:E774=E775,$D$7:D774),0)),INDEX(DATOS,0,$K$2))))))))</f>
        <v>0</v>
      </c>
      <c r="C775" s="32">
        <f t="shared" si="897"/>
        <v>20</v>
      </c>
      <c r="D775" s="34" t="str">
        <f>IF($B775=0,"--",INDEX(DATOS,$B775,O$2))</f>
        <v>--</v>
      </c>
      <c r="E775" s="64" t="s">
        <v>1</v>
      </c>
      <c r="F775" s="36" t="str">
        <f t="shared" si="926"/>
        <v>--</v>
      </c>
      <c r="G775" s="109" t="e">
        <f>VLOOKUP($D775,LOC_UNICOS,G$2,0)</f>
        <v>#N/A</v>
      </c>
      <c r="H775" s="109" t="e">
        <f>VLOOKUP($D775,LOC_UNICOS,H$2,0)</f>
        <v>#N/A</v>
      </c>
      <c r="I775" s="38">
        <f t="array" ref="I775">IF($B775=0,-999,IF(COUNTIFS($Z775:Z775,#N/A)&gt;0,-999,AVERAGE($Z775:Z775)))</f>
        <v>-999</v>
      </c>
      <c r="J775" s="38">
        <f t="array" ref="J775">IF($B775=0,-999,IF(COUNTIFS($Z775:AA775,#N/A)&gt;0,-999,AVERAGE($Z775:AA775)))</f>
        <v>-999</v>
      </c>
      <c r="K775" s="38">
        <f t="array" ref="K775">IF($B775=0,-999,IF(COUNTIFS($Z775:AB775,#N/A)&gt;0,-999,AVERAGE($Z775:AB775)))</f>
        <v>-999</v>
      </c>
      <c r="L775" s="38">
        <f t="array" ref="L775">IF($B775=0,-999,IF(COUNTIFS($Z775:AC775,#N/A)&gt;0,-999,AVERAGE($Z775:AC775)))</f>
        <v>-999</v>
      </c>
      <c r="M775" s="38">
        <f t="shared" si="934"/>
        <v>-999</v>
      </c>
      <c r="N775" s="38">
        <f t="shared" si="872"/>
        <v>-999</v>
      </c>
      <c r="O775" s="38">
        <f t="shared" si="873"/>
        <v>-999</v>
      </c>
      <c r="P775" s="38">
        <f t="shared" si="874"/>
        <v>-999</v>
      </c>
      <c r="Q775" s="37">
        <f t="shared" si="893"/>
        <v>0</v>
      </c>
      <c r="R775" s="37">
        <f t="shared" ref="R775:R838" si="938">IF($B775=0,0,IF(J775=-999,0,IF($D775="--",0,1)))</f>
        <v>0</v>
      </c>
      <c r="S775" s="37">
        <f t="shared" ref="S775:S838" si="939">IF($B775=0,0,IF(K775=-999,0,IF($D775="--",0,1)))</f>
        <v>0</v>
      </c>
      <c r="T775" s="37">
        <f t="shared" ref="T775:T838" si="940">IF($B775=0,0,IF(L775=-999,0,IF($D775="--",0,1)))</f>
        <v>0</v>
      </c>
      <c r="U775" s="37">
        <f t="shared" si="894"/>
        <v>2018</v>
      </c>
      <c r="V775" s="37">
        <f t="shared" ref="V775:X775" si="941">U775-1</f>
        <v>2017</v>
      </c>
      <c r="W775" s="37">
        <f t="shared" si="941"/>
        <v>2016</v>
      </c>
      <c r="X775" s="37">
        <f t="shared" si="941"/>
        <v>2015</v>
      </c>
      <c r="Y775" s="39"/>
      <c r="Z775" s="62" t="e">
        <f>IFERROR(IF($B775=0,#N/A,AVERAGEIFS(INDEX(DATOS,0,$C775),INDEX(DATOS,0,$C775),"&lt;&gt;#N/D",INDEX(DATOS,0,$L$2),0,INDEX(DATOS,0,$M$2),1,INDEX(DATOS,0,$N$2),U775,INDEX(DATOS,0,$O$2),$D775)),#N/A)</f>
        <v>#N/A</v>
      </c>
      <c r="AA775" s="62" t="e">
        <f>IFERROR(IF($B775=0,#N/A,AVERAGEIFS(INDEX(DATOS,0,$C775),INDEX(DATOS,0,$C775),"&lt;&gt;#N/D",INDEX(DATOS,0,$L$2),0,INDEX(DATOS,0,$M$2),1,INDEX(DATOS,0,$N$2),V775,INDEX(DATOS,0,$O$2),$D775)),#N/A)</f>
        <v>#N/A</v>
      </c>
      <c r="AB775" s="62" t="e">
        <f>IFERROR(IF($B775=0,#N/A,AVERAGEIFS(INDEX(DATOS,0,$C775),INDEX(DATOS,0,$C775),"&lt;&gt;#N/D",INDEX(DATOS,0,$L$2),0,INDEX(DATOS,0,$M$2),1,INDEX(DATOS,0,$N$2),W775,INDEX(DATOS,0,$O$2),$D775)),#N/A)</f>
        <v>#N/A</v>
      </c>
      <c r="AC775" s="62" t="e">
        <f>IFERROR(IF($B775=0,#N/A,AVERAGEIFS(INDEX(DATOS,0,$C775),INDEX(DATOS,0,$C775),"&lt;&gt;#N/D",INDEX(DATOS,0,$L$2),0,INDEX(DATOS,0,$M$2),1,INDEX(DATOS,0,$N$2),X775,INDEX(DATOS,0,$O$2),$D775)),#N/A)</f>
        <v>#N/A</v>
      </c>
      <c r="AD775" s="33"/>
      <c r="AE775" s="40">
        <f>IFERROR(IF(ISNA(#REF!),-999,IF(I775=0,0,_xlfn.STDEV.P(#REF!)/I775*100)),-999)</f>
        <v>-999</v>
      </c>
      <c r="AF775" s="40">
        <f>IFERROR(IF(ISNA(#REF!),-999,IF(J775=0,0,_xlfn.STDEV.P(#REF!)/J775*100)),-999)</f>
        <v>-999</v>
      </c>
      <c r="AG775" s="40">
        <f>IFERROR(IF(ISNA(#REF!),-999,IF(K775=0,0,_xlfn.STDEV.P(#REF!)/K775*100)),-999)</f>
        <v>-999</v>
      </c>
      <c r="AH775" s="40">
        <f>IFERROR(IF(ISNA(#REF!),-999,IF(L775=0,0,_xlfn.STDEV.P(#REF!)/L775*100)),-999)</f>
        <v>-999</v>
      </c>
      <c r="AI775" s="40"/>
    </row>
    <row r="776" spans="1:35" x14ac:dyDescent="0.35">
      <c r="A776">
        <f t="shared" si="896"/>
        <v>170</v>
      </c>
      <c r="B776" s="35">
        <f t="array" ref="B776">IF(B775=0,0,MIN(IF(INDEX(DATOS,0,$N$2)=$U776,IF(ISNUMBER(INDEX(DATOS,0,$C776)),IF(INDEX(DATOS,0,$L$2)=0,IF(INDEX(DATOS,0,$M$2)=1,IF(ISNA(MATCH(INDEX(DATOS,0,$O$2),IF($E$7:E775=E776,$D$7:D775),0)),INDEX(DATOS,0,$K$2))))))))</f>
        <v>0</v>
      </c>
      <c r="C776" s="32">
        <f t="shared" si="897"/>
        <v>20</v>
      </c>
      <c r="D776" s="34" t="str">
        <f>IF($B776=0,"--",INDEX(DATOS,$B776,O$2))</f>
        <v>--</v>
      </c>
      <c r="E776" s="64" t="s">
        <v>1</v>
      </c>
      <c r="F776" s="36" t="str">
        <f t="shared" si="926"/>
        <v>--</v>
      </c>
      <c r="G776" s="109" t="e">
        <f>VLOOKUP($D776,LOC_UNICOS,G$2,0)</f>
        <v>#N/A</v>
      </c>
      <c r="H776" s="109" t="e">
        <f>VLOOKUP($D776,LOC_UNICOS,H$2,0)</f>
        <v>#N/A</v>
      </c>
      <c r="I776" s="38">
        <f t="array" ref="I776">IF($B776=0,-999,IF(COUNTIFS($Z776:Z776,#N/A)&gt;0,-999,AVERAGE($Z776:Z776)))</f>
        <v>-999</v>
      </c>
      <c r="J776" s="38">
        <f t="array" ref="J776">IF($B776=0,-999,IF(COUNTIFS($Z776:AA776,#N/A)&gt;0,-999,AVERAGE($Z776:AA776)))</f>
        <v>-999</v>
      </c>
      <c r="K776" s="38">
        <f t="array" ref="K776">IF($B776=0,-999,IF(COUNTIFS($Z776:AB776,#N/A)&gt;0,-999,AVERAGE($Z776:AB776)))</f>
        <v>-999</v>
      </c>
      <c r="L776" s="38">
        <f t="array" ref="L776">IF($B776=0,-999,IF(COUNTIFS($Z776:AC776,#N/A)&gt;0,-999,AVERAGE($Z776:AC776)))</f>
        <v>-999</v>
      </c>
      <c r="M776" s="38">
        <f t="shared" si="934"/>
        <v>-999</v>
      </c>
      <c r="N776" s="38">
        <f t="shared" si="872"/>
        <v>-999</v>
      </c>
      <c r="O776" s="38">
        <f t="shared" si="873"/>
        <v>-999</v>
      </c>
      <c r="P776" s="38">
        <f t="shared" si="874"/>
        <v>-999</v>
      </c>
      <c r="Q776" s="37">
        <f t="shared" si="893"/>
        <v>0</v>
      </c>
      <c r="R776" s="37">
        <f t="shared" si="938"/>
        <v>0</v>
      </c>
      <c r="S776" s="37">
        <f t="shared" si="939"/>
        <v>0</v>
      </c>
      <c r="T776" s="37">
        <f t="shared" si="940"/>
        <v>0</v>
      </c>
      <c r="U776" s="37">
        <f t="shared" si="894"/>
        <v>2018</v>
      </c>
      <c r="V776" s="37">
        <f t="shared" ref="V776:X776" si="942">U776-1</f>
        <v>2017</v>
      </c>
      <c r="W776" s="37">
        <f t="shared" si="942"/>
        <v>2016</v>
      </c>
      <c r="X776" s="37">
        <f t="shared" si="942"/>
        <v>2015</v>
      </c>
      <c r="Y776" s="39"/>
      <c r="Z776" s="62" t="e">
        <f>IFERROR(IF($B776=0,#N/A,AVERAGEIFS(INDEX(DATOS,0,$C776),INDEX(DATOS,0,$C776),"&lt;&gt;#N/D",INDEX(DATOS,0,$L$2),0,INDEX(DATOS,0,$M$2),1,INDEX(DATOS,0,$N$2),U776,INDEX(DATOS,0,$O$2),$D776)),#N/A)</f>
        <v>#N/A</v>
      </c>
      <c r="AA776" s="62" t="e">
        <f>IFERROR(IF($B776=0,#N/A,AVERAGEIFS(INDEX(DATOS,0,$C776),INDEX(DATOS,0,$C776),"&lt;&gt;#N/D",INDEX(DATOS,0,$L$2),0,INDEX(DATOS,0,$M$2),1,INDEX(DATOS,0,$N$2),V776,INDEX(DATOS,0,$O$2),$D776)),#N/A)</f>
        <v>#N/A</v>
      </c>
      <c r="AB776" s="62" t="e">
        <f>IFERROR(IF($B776=0,#N/A,AVERAGEIFS(INDEX(DATOS,0,$C776),INDEX(DATOS,0,$C776),"&lt;&gt;#N/D",INDEX(DATOS,0,$L$2),0,INDEX(DATOS,0,$M$2),1,INDEX(DATOS,0,$N$2),W776,INDEX(DATOS,0,$O$2),$D776)),#N/A)</f>
        <v>#N/A</v>
      </c>
      <c r="AC776" s="62" t="e">
        <f>IFERROR(IF($B776=0,#N/A,AVERAGEIFS(INDEX(DATOS,0,$C776),INDEX(DATOS,0,$C776),"&lt;&gt;#N/D",INDEX(DATOS,0,$L$2),0,INDEX(DATOS,0,$M$2),1,INDEX(DATOS,0,$N$2),X776,INDEX(DATOS,0,$O$2),$D776)),#N/A)</f>
        <v>#N/A</v>
      </c>
      <c r="AD776" s="33"/>
      <c r="AE776" s="40">
        <f>IFERROR(IF(ISNA(#REF!),-999,IF(I776=0,0,_xlfn.STDEV.P(#REF!)/I776*100)),-999)</f>
        <v>-999</v>
      </c>
      <c r="AF776" s="40">
        <f>IFERROR(IF(ISNA(#REF!),-999,IF(J776=0,0,_xlfn.STDEV.P(#REF!)/J776*100)),-999)</f>
        <v>-999</v>
      </c>
      <c r="AG776" s="40">
        <f>IFERROR(IF(ISNA(#REF!),-999,IF(K776=0,0,_xlfn.STDEV.P(#REF!)/K776*100)),-999)</f>
        <v>-999</v>
      </c>
      <c r="AH776" s="40">
        <f>IFERROR(IF(ISNA(#REF!),-999,IF(L776=0,0,_xlfn.STDEV.P(#REF!)/L776*100)),-999)</f>
        <v>-999</v>
      </c>
      <c r="AI776" s="40"/>
    </row>
    <row r="777" spans="1:35" x14ac:dyDescent="0.35">
      <c r="A777">
        <f t="shared" si="896"/>
        <v>171</v>
      </c>
      <c r="B777" s="35">
        <f t="array" ref="B777">IF(B776=0,0,MIN(IF(INDEX(DATOS,0,$N$2)=$U777,IF(ISNUMBER(INDEX(DATOS,0,$C777)),IF(INDEX(DATOS,0,$L$2)=0,IF(INDEX(DATOS,0,$M$2)=1,IF(ISNA(MATCH(INDEX(DATOS,0,$O$2),IF($E$7:E776=E777,$D$7:D776),0)),INDEX(DATOS,0,$K$2))))))))</f>
        <v>0</v>
      </c>
      <c r="C777" s="32">
        <f t="shared" si="897"/>
        <v>20</v>
      </c>
      <c r="D777" s="34" t="str">
        <f>IF($B777=0,"--",INDEX(DATOS,$B777,O$2))</f>
        <v>--</v>
      </c>
      <c r="E777" s="64" t="s">
        <v>1</v>
      </c>
      <c r="F777" s="36" t="str">
        <f t="shared" si="926"/>
        <v>--</v>
      </c>
      <c r="G777" s="109" t="e">
        <f>VLOOKUP($D777,LOC_UNICOS,G$2,0)</f>
        <v>#N/A</v>
      </c>
      <c r="H777" s="109" t="e">
        <f>VLOOKUP($D777,LOC_UNICOS,H$2,0)</f>
        <v>#N/A</v>
      </c>
      <c r="I777" s="38">
        <f t="array" ref="I777">IF($B777=0,-999,IF(COUNTIFS($Z777:Z777,#N/A)&gt;0,-999,AVERAGE($Z777:Z777)))</f>
        <v>-999</v>
      </c>
      <c r="J777" s="38">
        <f t="array" ref="J777">IF($B777=0,-999,IF(COUNTIFS($Z777:AA777,#N/A)&gt;0,-999,AVERAGE($Z777:AA777)))</f>
        <v>-999</v>
      </c>
      <c r="K777" s="38">
        <f t="array" ref="K777">IF($B777=0,-999,IF(COUNTIFS($Z777:AB777,#N/A)&gt;0,-999,AVERAGE($Z777:AB777)))</f>
        <v>-999</v>
      </c>
      <c r="L777" s="38">
        <f t="array" ref="L777">IF($B777=0,-999,IF(COUNTIFS($Z777:AC777,#N/A)&gt;0,-999,AVERAGE($Z777:AC777)))</f>
        <v>-999</v>
      </c>
      <c r="M777" s="38">
        <f t="shared" si="934"/>
        <v>-999</v>
      </c>
      <c r="N777" s="38">
        <f t="shared" si="872"/>
        <v>-999</v>
      </c>
      <c r="O777" s="38">
        <f t="shared" si="873"/>
        <v>-999</v>
      </c>
      <c r="P777" s="38">
        <f t="shared" si="874"/>
        <v>-999</v>
      </c>
      <c r="Q777" s="37">
        <f t="shared" si="893"/>
        <v>0</v>
      </c>
      <c r="R777" s="37">
        <f t="shared" si="938"/>
        <v>0</v>
      </c>
      <c r="S777" s="37">
        <f t="shared" si="939"/>
        <v>0</v>
      </c>
      <c r="T777" s="37">
        <f t="shared" si="940"/>
        <v>0</v>
      </c>
      <c r="U777" s="37">
        <f t="shared" si="894"/>
        <v>2018</v>
      </c>
      <c r="V777" s="37">
        <f t="shared" ref="V777:X777" si="943">U777-1</f>
        <v>2017</v>
      </c>
      <c r="W777" s="37">
        <f t="shared" si="943"/>
        <v>2016</v>
      </c>
      <c r="X777" s="37">
        <f t="shared" si="943"/>
        <v>2015</v>
      </c>
      <c r="Y777" s="39"/>
      <c r="Z777" s="62" t="e">
        <f>IFERROR(IF($B777=0,#N/A,AVERAGEIFS(INDEX(DATOS,0,$C777),INDEX(DATOS,0,$C777),"&lt;&gt;#N/D",INDEX(DATOS,0,$L$2),0,INDEX(DATOS,0,$M$2),1,INDEX(DATOS,0,$N$2),U777,INDEX(DATOS,0,$O$2),$D777)),#N/A)</f>
        <v>#N/A</v>
      </c>
      <c r="AA777" s="62" t="e">
        <f>IFERROR(IF($B777=0,#N/A,AVERAGEIFS(INDEX(DATOS,0,$C777),INDEX(DATOS,0,$C777),"&lt;&gt;#N/D",INDEX(DATOS,0,$L$2),0,INDEX(DATOS,0,$M$2),1,INDEX(DATOS,0,$N$2),V777,INDEX(DATOS,0,$O$2),$D777)),#N/A)</f>
        <v>#N/A</v>
      </c>
      <c r="AB777" s="62" t="e">
        <f>IFERROR(IF($B777=0,#N/A,AVERAGEIFS(INDEX(DATOS,0,$C777),INDEX(DATOS,0,$C777),"&lt;&gt;#N/D",INDEX(DATOS,0,$L$2),0,INDEX(DATOS,0,$M$2),1,INDEX(DATOS,0,$N$2),W777,INDEX(DATOS,0,$O$2),$D777)),#N/A)</f>
        <v>#N/A</v>
      </c>
      <c r="AC777" s="62" t="e">
        <f>IFERROR(IF($B777=0,#N/A,AVERAGEIFS(INDEX(DATOS,0,$C777),INDEX(DATOS,0,$C777),"&lt;&gt;#N/D",INDEX(DATOS,0,$L$2),0,INDEX(DATOS,0,$M$2),1,INDEX(DATOS,0,$N$2),X777,INDEX(DATOS,0,$O$2),$D777)),#N/A)</f>
        <v>#N/A</v>
      </c>
      <c r="AD777" s="33"/>
      <c r="AE777" s="40">
        <f>IFERROR(IF(ISNA(#REF!),-999,IF(I777=0,0,_xlfn.STDEV.P(#REF!)/I777*100)),-999)</f>
        <v>-999</v>
      </c>
      <c r="AF777" s="40">
        <f>IFERROR(IF(ISNA(#REF!),-999,IF(J777=0,0,_xlfn.STDEV.P(#REF!)/J777*100)),-999)</f>
        <v>-999</v>
      </c>
      <c r="AG777" s="40">
        <f>IFERROR(IF(ISNA(#REF!),-999,IF(K777=0,0,_xlfn.STDEV.P(#REF!)/K777*100)),-999)</f>
        <v>-999</v>
      </c>
      <c r="AH777" s="40">
        <f>IFERROR(IF(ISNA(#REF!),-999,IF(L777=0,0,_xlfn.STDEV.P(#REF!)/L777*100)),-999)</f>
        <v>-999</v>
      </c>
      <c r="AI777" s="40"/>
    </row>
    <row r="778" spans="1:35" x14ac:dyDescent="0.35">
      <c r="A778">
        <f t="shared" si="896"/>
        <v>172</v>
      </c>
      <c r="B778" s="35">
        <f t="array" ref="B778">IF(B777=0,0,MIN(IF(INDEX(DATOS,0,$N$2)=$U778,IF(ISNUMBER(INDEX(DATOS,0,$C778)),IF(INDEX(DATOS,0,$L$2)=0,IF(INDEX(DATOS,0,$M$2)=1,IF(ISNA(MATCH(INDEX(DATOS,0,$O$2),IF($E$7:E777=E778,$D$7:D777),0)),INDEX(DATOS,0,$K$2))))))))</f>
        <v>0</v>
      </c>
      <c r="C778" s="32">
        <f t="shared" si="897"/>
        <v>20</v>
      </c>
      <c r="D778" s="34" t="str">
        <f>IF($B778=0,"--",INDEX(DATOS,$B778,O$2))</f>
        <v>--</v>
      </c>
      <c r="E778" s="64" t="s">
        <v>1</v>
      </c>
      <c r="F778" s="36" t="str">
        <f t="shared" si="926"/>
        <v>--</v>
      </c>
      <c r="G778" s="109" t="e">
        <f>VLOOKUP($D778,LOC_UNICOS,G$2,0)</f>
        <v>#N/A</v>
      </c>
      <c r="H778" s="109" t="e">
        <f>VLOOKUP($D778,LOC_UNICOS,H$2,0)</f>
        <v>#N/A</v>
      </c>
      <c r="I778" s="38">
        <f t="array" ref="I778">IF($B778=0,-999,IF(COUNTIFS($Z778:Z778,#N/A)&gt;0,-999,AVERAGE($Z778:Z778)))</f>
        <v>-999</v>
      </c>
      <c r="J778" s="38">
        <f t="array" ref="J778">IF($B778=0,-999,IF(COUNTIFS($Z778:AA778,#N/A)&gt;0,-999,AVERAGE($Z778:AA778)))</f>
        <v>-999</v>
      </c>
      <c r="K778" s="38">
        <f t="array" ref="K778">IF($B778=0,-999,IF(COUNTIFS($Z778:AB778,#N/A)&gt;0,-999,AVERAGE($Z778:AB778)))</f>
        <v>-999</v>
      </c>
      <c r="L778" s="38">
        <f t="array" ref="L778">IF($B778=0,-999,IF(COUNTIFS($Z778:AC778,#N/A)&gt;0,-999,AVERAGE($Z778:AC778)))</f>
        <v>-999</v>
      </c>
      <c r="M778" s="38">
        <f t="shared" si="934"/>
        <v>-999</v>
      </c>
      <c r="N778" s="38">
        <f t="shared" si="872"/>
        <v>-999</v>
      </c>
      <c r="O778" s="38">
        <f t="shared" si="873"/>
        <v>-999</v>
      </c>
      <c r="P778" s="38">
        <f t="shared" si="874"/>
        <v>-999</v>
      </c>
      <c r="Q778" s="37">
        <f t="shared" si="893"/>
        <v>0</v>
      </c>
      <c r="R778" s="37">
        <f t="shared" si="938"/>
        <v>0</v>
      </c>
      <c r="S778" s="37">
        <f t="shared" si="939"/>
        <v>0</v>
      </c>
      <c r="T778" s="37">
        <f t="shared" si="940"/>
        <v>0</v>
      </c>
      <c r="U778" s="37">
        <f t="shared" si="894"/>
        <v>2018</v>
      </c>
      <c r="V778" s="37">
        <f t="shared" ref="V778:X778" si="944">U778-1</f>
        <v>2017</v>
      </c>
      <c r="W778" s="37">
        <f t="shared" si="944"/>
        <v>2016</v>
      </c>
      <c r="X778" s="37">
        <f t="shared" si="944"/>
        <v>2015</v>
      </c>
      <c r="Y778" s="39"/>
      <c r="Z778" s="62" t="e">
        <f>IFERROR(IF($B778=0,#N/A,AVERAGEIFS(INDEX(DATOS,0,$C778),INDEX(DATOS,0,$C778),"&lt;&gt;#N/D",INDEX(DATOS,0,$L$2),0,INDEX(DATOS,0,$M$2),1,INDEX(DATOS,0,$N$2),U778,INDEX(DATOS,0,$O$2),$D778)),#N/A)</f>
        <v>#N/A</v>
      </c>
      <c r="AA778" s="62" t="e">
        <f>IFERROR(IF($B778=0,#N/A,AVERAGEIFS(INDEX(DATOS,0,$C778),INDEX(DATOS,0,$C778),"&lt;&gt;#N/D",INDEX(DATOS,0,$L$2),0,INDEX(DATOS,0,$M$2),1,INDEX(DATOS,0,$N$2),V778,INDEX(DATOS,0,$O$2),$D778)),#N/A)</f>
        <v>#N/A</v>
      </c>
      <c r="AB778" s="62" t="e">
        <f>IFERROR(IF($B778=0,#N/A,AVERAGEIFS(INDEX(DATOS,0,$C778),INDEX(DATOS,0,$C778),"&lt;&gt;#N/D",INDEX(DATOS,0,$L$2),0,INDEX(DATOS,0,$M$2),1,INDEX(DATOS,0,$N$2),W778,INDEX(DATOS,0,$O$2),$D778)),#N/A)</f>
        <v>#N/A</v>
      </c>
      <c r="AC778" s="62" t="e">
        <f>IFERROR(IF($B778=0,#N/A,AVERAGEIFS(INDEX(DATOS,0,$C778),INDEX(DATOS,0,$C778),"&lt;&gt;#N/D",INDEX(DATOS,0,$L$2),0,INDEX(DATOS,0,$M$2),1,INDEX(DATOS,0,$N$2),X778,INDEX(DATOS,0,$O$2),$D778)),#N/A)</f>
        <v>#N/A</v>
      </c>
      <c r="AD778" s="33"/>
      <c r="AE778" s="40">
        <f>IFERROR(IF(ISNA(#REF!),-999,IF(I778=0,0,_xlfn.STDEV.P(#REF!)/I778*100)),-999)</f>
        <v>-999</v>
      </c>
      <c r="AF778" s="40">
        <f>IFERROR(IF(ISNA(#REF!),-999,IF(J778=0,0,_xlfn.STDEV.P(#REF!)/J778*100)),-999)</f>
        <v>-999</v>
      </c>
      <c r="AG778" s="40">
        <f>IFERROR(IF(ISNA(#REF!),-999,IF(K778=0,0,_xlfn.STDEV.P(#REF!)/K778*100)),-999)</f>
        <v>-999</v>
      </c>
      <c r="AH778" s="40">
        <f>IFERROR(IF(ISNA(#REF!),-999,IF(L778=0,0,_xlfn.STDEV.P(#REF!)/L778*100)),-999)</f>
        <v>-999</v>
      </c>
      <c r="AI778" s="40"/>
    </row>
    <row r="779" spans="1:35" x14ac:dyDescent="0.35">
      <c r="A779">
        <f t="shared" si="896"/>
        <v>173</v>
      </c>
      <c r="B779" s="35">
        <f t="array" ref="B779">IF(B778=0,0,MIN(IF(INDEX(DATOS,0,$N$2)=$U779,IF(ISNUMBER(INDEX(DATOS,0,$C779)),IF(INDEX(DATOS,0,$L$2)=0,IF(INDEX(DATOS,0,$M$2)=1,IF(ISNA(MATCH(INDEX(DATOS,0,$O$2),IF($E$7:E778=E779,$D$7:D778),0)),INDEX(DATOS,0,$K$2))))))))</f>
        <v>0</v>
      </c>
      <c r="C779" s="32">
        <f t="shared" si="897"/>
        <v>20</v>
      </c>
      <c r="D779" s="34" t="str">
        <f>IF($B779=0,"--",INDEX(DATOS,$B779,O$2))</f>
        <v>--</v>
      </c>
      <c r="E779" s="64" t="s">
        <v>1</v>
      </c>
      <c r="F779" s="36" t="str">
        <f t="shared" si="926"/>
        <v>--</v>
      </c>
      <c r="G779" s="109" t="e">
        <f>VLOOKUP($D779,LOC_UNICOS,G$2,0)</f>
        <v>#N/A</v>
      </c>
      <c r="H779" s="109" t="e">
        <f>VLOOKUP($D779,LOC_UNICOS,H$2,0)</f>
        <v>#N/A</v>
      </c>
      <c r="I779" s="38">
        <f t="array" ref="I779">IF($B779=0,-999,IF(COUNTIFS($Z779:Z779,#N/A)&gt;0,-999,AVERAGE($Z779:Z779)))</f>
        <v>-999</v>
      </c>
      <c r="J779" s="38">
        <f t="array" ref="J779">IF($B779=0,-999,IF(COUNTIFS($Z779:AA779,#N/A)&gt;0,-999,AVERAGE($Z779:AA779)))</f>
        <v>-999</v>
      </c>
      <c r="K779" s="38">
        <f t="array" ref="K779">IF($B779=0,-999,IF(COUNTIFS($Z779:AB779,#N/A)&gt;0,-999,AVERAGE($Z779:AB779)))</f>
        <v>-999</v>
      </c>
      <c r="L779" s="38">
        <f t="array" ref="L779">IF($B779=0,-999,IF(COUNTIFS($Z779:AC779,#N/A)&gt;0,-999,AVERAGE($Z779:AC779)))</f>
        <v>-999</v>
      </c>
      <c r="M779" s="38">
        <f t="shared" si="934"/>
        <v>-999</v>
      </c>
      <c r="N779" s="38">
        <f t="shared" si="872"/>
        <v>-999</v>
      </c>
      <c r="O779" s="38">
        <f t="shared" si="873"/>
        <v>-999</v>
      </c>
      <c r="P779" s="38">
        <f t="shared" si="874"/>
        <v>-999</v>
      </c>
      <c r="Q779" s="37">
        <f t="shared" si="893"/>
        <v>0</v>
      </c>
      <c r="R779" s="37">
        <f t="shared" si="938"/>
        <v>0</v>
      </c>
      <c r="S779" s="37">
        <f t="shared" si="939"/>
        <v>0</v>
      </c>
      <c r="T779" s="37">
        <f t="shared" si="940"/>
        <v>0</v>
      </c>
      <c r="U779" s="37">
        <f t="shared" si="894"/>
        <v>2018</v>
      </c>
      <c r="V779" s="37">
        <f t="shared" ref="V779:X779" si="945">U779-1</f>
        <v>2017</v>
      </c>
      <c r="W779" s="37">
        <f t="shared" si="945"/>
        <v>2016</v>
      </c>
      <c r="X779" s="37">
        <f t="shared" si="945"/>
        <v>2015</v>
      </c>
      <c r="Y779" s="39"/>
      <c r="Z779" s="62" t="e">
        <f>IFERROR(IF($B779=0,#N/A,AVERAGEIFS(INDEX(DATOS,0,$C779),INDEX(DATOS,0,$C779),"&lt;&gt;#N/D",INDEX(DATOS,0,$L$2),0,INDEX(DATOS,0,$M$2),1,INDEX(DATOS,0,$N$2),U779,INDEX(DATOS,0,$O$2),$D779)),#N/A)</f>
        <v>#N/A</v>
      </c>
      <c r="AA779" s="62" t="e">
        <f>IFERROR(IF($B779=0,#N/A,AVERAGEIFS(INDEX(DATOS,0,$C779),INDEX(DATOS,0,$C779),"&lt;&gt;#N/D",INDEX(DATOS,0,$L$2),0,INDEX(DATOS,0,$M$2),1,INDEX(DATOS,0,$N$2),V779,INDEX(DATOS,0,$O$2),$D779)),#N/A)</f>
        <v>#N/A</v>
      </c>
      <c r="AB779" s="62" t="e">
        <f>IFERROR(IF($B779=0,#N/A,AVERAGEIFS(INDEX(DATOS,0,$C779),INDEX(DATOS,0,$C779),"&lt;&gt;#N/D",INDEX(DATOS,0,$L$2),0,INDEX(DATOS,0,$M$2),1,INDEX(DATOS,0,$N$2),W779,INDEX(DATOS,0,$O$2),$D779)),#N/A)</f>
        <v>#N/A</v>
      </c>
      <c r="AC779" s="62" t="e">
        <f>IFERROR(IF($B779=0,#N/A,AVERAGEIFS(INDEX(DATOS,0,$C779),INDEX(DATOS,0,$C779),"&lt;&gt;#N/D",INDEX(DATOS,0,$L$2),0,INDEX(DATOS,0,$M$2),1,INDEX(DATOS,0,$N$2),X779,INDEX(DATOS,0,$O$2),$D779)),#N/A)</f>
        <v>#N/A</v>
      </c>
      <c r="AD779" s="33"/>
      <c r="AE779" s="40">
        <f>IFERROR(IF(ISNA(#REF!),-999,IF(I779=0,0,_xlfn.STDEV.P(#REF!)/I779*100)),-999)</f>
        <v>-999</v>
      </c>
      <c r="AF779" s="40">
        <f>IFERROR(IF(ISNA(#REF!),-999,IF(J779=0,0,_xlfn.STDEV.P(#REF!)/J779*100)),-999)</f>
        <v>-999</v>
      </c>
      <c r="AG779" s="40">
        <f>IFERROR(IF(ISNA(#REF!),-999,IF(K779=0,0,_xlfn.STDEV.P(#REF!)/K779*100)),-999)</f>
        <v>-999</v>
      </c>
      <c r="AH779" s="40">
        <f>IFERROR(IF(ISNA(#REF!),-999,IF(L779=0,0,_xlfn.STDEV.P(#REF!)/L779*100)),-999)</f>
        <v>-999</v>
      </c>
      <c r="AI779" s="40"/>
    </row>
    <row r="780" spans="1:35" x14ac:dyDescent="0.35">
      <c r="A780">
        <f t="shared" si="896"/>
        <v>174</v>
      </c>
      <c r="B780" s="35">
        <f t="array" ref="B780">IF(B779=0,0,MIN(IF(INDEX(DATOS,0,$N$2)=$U780,IF(ISNUMBER(INDEX(DATOS,0,$C780)),IF(INDEX(DATOS,0,$L$2)=0,IF(INDEX(DATOS,0,$M$2)=1,IF(ISNA(MATCH(INDEX(DATOS,0,$O$2),IF($E$7:E779=E780,$D$7:D779),0)),INDEX(DATOS,0,$K$2))))))))</f>
        <v>0</v>
      </c>
      <c r="C780" s="32">
        <f t="shared" si="897"/>
        <v>20</v>
      </c>
      <c r="D780" s="34" t="str">
        <f>IF($B780=0,"--",INDEX(DATOS,$B780,O$2))</f>
        <v>--</v>
      </c>
      <c r="E780" s="64" t="s">
        <v>1</v>
      </c>
      <c r="F780" s="36" t="str">
        <f t="shared" si="926"/>
        <v>--</v>
      </c>
      <c r="G780" s="109" t="e">
        <f>VLOOKUP($D780,LOC_UNICOS,G$2,0)</f>
        <v>#N/A</v>
      </c>
      <c r="H780" s="109" t="e">
        <f>VLOOKUP($D780,LOC_UNICOS,H$2,0)</f>
        <v>#N/A</v>
      </c>
      <c r="I780" s="38">
        <f t="array" ref="I780">IF($B780=0,-999,IF(COUNTIFS($Z780:Z780,#N/A)&gt;0,-999,AVERAGE($Z780:Z780)))</f>
        <v>-999</v>
      </c>
      <c r="J780" s="38">
        <f t="array" ref="J780">IF($B780=0,-999,IF(COUNTIFS($Z780:AA780,#N/A)&gt;0,-999,AVERAGE($Z780:AA780)))</f>
        <v>-999</v>
      </c>
      <c r="K780" s="38">
        <f t="array" ref="K780">IF($B780=0,-999,IF(COUNTIFS($Z780:AB780,#N/A)&gt;0,-999,AVERAGE($Z780:AB780)))</f>
        <v>-999</v>
      </c>
      <c r="L780" s="38">
        <f t="array" ref="L780">IF($B780=0,-999,IF(COUNTIFS($Z780:AC780,#N/A)&gt;0,-999,AVERAGE($Z780:AC780)))</f>
        <v>-999</v>
      </c>
      <c r="M780" s="38">
        <f t="shared" si="934"/>
        <v>-999</v>
      </c>
      <c r="N780" s="38">
        <f t="shared" si="872"/>
        <v>-999</v>
      </c>
      <c r="O780" s="38">
        <f t="shared" si="873"/>
        <v>-999</v>
      </c>
      <c r="P780" s="38">
        <f t="shared" si="874"/>
        <v>-999</v>
      </c>
      <c r="Q780" s="37">
        <f t="shared" si="893"/>
        <v>0</v>
      </c>
      <c r="R780" s="37">
        <f t="shared" si="938"/>
        <v>0</v>
      </c>
      <c r="S780" s="37">
        <f t="shared" si="939"/>
        <v>0</v>
      </c>
      <c r="T780" s="37">
        <f t="shared" si="940"/>
        <v>0</v>
      </c>
      <c r="U780" s="37">
        <f t="shared" si="894"/>
        <v>2018</v>
      </c>
      <c r="V780" s="37">
        <f t="shared" ref="V780:X780" si="946">U780-1</f>
        <v>2017</v>
      </c>
      <c r="W780" s="37">
        <f t="shared" si="946"/>
        <v>2016</v>
      </c>
      <c r="X780" s="37">
        <f t="shared" si="946"/>
        <v>2015</v>
      </c>
      <c r="Y780" s="39"/>
      <c r="Z780" s="62" t="e">
        <f>IFERROR(IF($B780=0,#N/A,AVERAGEIFS(INDEX(DATOS,0,$C780),INDEX(DATOS,0,$C780),"&lt;&gt;#N/D",INDEX(DATOS,0,$L$2),0,INDEX(DATOS,0,$M$2),1,INDEX(DATOS,0,$N$2),U780,INDEX(DATOS,0,$O$2),$D780)),#N/A)</f>
        <v>#N/A</v>
      </c>
      <c r="AA780" s="62" t="e">
        <f>IFERROR(IF($B780=0,#N/A,AVERAGEIFS(INDEX(DATOS,0,$C780),INDEX(DATOS,0,$C780),"&lt;&gt;#N/D",INDEX(DATOS,0,$L$2),0,INDEX(DATOS,0,$M$2),1,INDEX(DATOS,0,$N$2),V780,INDEX(DATOS,0,$O$2),$D780)),#N/A)</f>
        <v>#N/A</v>
      </c>
      <c r="AB780" s="62" t="e">
        <f>IFERROR(IF($B780=0,#N/A,AVERAGEIFS(INDEX(DATOS,0,$C780),INDEX(DATOS,0,$C780),"&lt;&gt;#N/D",INDEX(DATOS,0,$L$2),0,INDEX(DATOS,0,$M$2),1,INDEX(DATOS,0,$N$2),W780,INDEX(DATOS,0,$O$2),$D780)),#N/A)</f>
        <v>#N/A</v>
      </c>
      <c r="AC780" s="62" t="e">
        <f>IFERROR(IF($B780=0,#N/A,AVERAGEIFS(INDEX(DATOS,0,$C780),INDEX(DATOS,0,$C780),"&lt;&gt;#N/D",INDEX(DATOS,0,$L$2),0,INDEX(DATOS,0,$M$2),1,INDEX(DATOS,0,$N$2),X780,INDEX(DATOS,0,$O$2),$D780)),#N/A)</f>
        <v>#N/A</v>
      </c>
      <c r="AD780" s="33"/>
      <c r="AE780" s="40">
        <f>IFERROR(IF(ISNA(#REF!),-999,IF(I780=0,0,_xlfn.STDEV.P(#REF!)/I780*100)),-999)</f>
        <v>-999</v>
      </c>
      <c r="AF780" s="40">
        <f>IFERROR(IF(ISNA(#REF!),-999,IF(J780=0,0,_xlfn.STDEV.P(#REF!)/J780*100)),-999)</f>
        <v>-999</v>
      </c>
      <c r="AG780" s="40">
        <f>IFERROR(IF(ISNA(#REF!),-999,IF(K780=0,0,_xlfn.STDEV.P(#REF!)/K780*100)),-999)</f>
        <v>-999</v>
      </c>
      <c r="AH780" s="40">
        <f>IFERROR(IF(ISNA(#REF!),-999,IF(L780=0,0,_xlfn.STDEV.P(#REF!)/L780*100)),-999)</f>
        <v>-999</v>
      </c>
      <c r="AI780" s="40"/>
    </row>
    <row r="781" spans="1:35" x14ac:dyDescent="0.35">
      <c r="A781">
        <f t="shared" si="896"/>
        <v>175</v>
      </c>
      <c r="B781" s="35">
        <f t="array" ref="B781">IF(B780=0,0,MIN(IF(INDEX(DATOS,0,$N$2)=$U781,IF(ISNUMBER(INDEX(DATOS,0,$C781)),IF(INDEX(DATOS,0,$L$2)=0,IF(INDEX(DATOS,0,$M$2)=1,IF(ISNA(MATCH(INDEX(DATOS,0,$O$2),IF($E$7:E780=E781,$D$7:D780),0)),INDEX(DATOS,0,$K$2))))))))</f>
        <v>0</v>
      </c>
      <c r="C781" s="32">
        <f t="shared" si="897"/>
        <v>20</v>
      </c>
      <c r="D781" s="34" t="str">
        <f>IF($B781=0,"--",INDEX(DATOS,$B781,O$2))</f>
        <v>--</v>
      </c>
      <c r="E781" s="64" t="s">
        <v>1</v>
      </c>
      <c r="F781" s="36" t="str">
        <f t="shared" si="926"/>
        <v>--</v>
      </c>
      <c r="G781" s="109" t="e">
        <f>VLOOKUP($D781,LOC_UNICOS,G$2,0)</f>
        <v>#N/A</v>
      </c>
      <c r="H781" s="109" t="e">
        <f>VLOOKUP($D781,LOC_UNICOS,H$2,0)</f>
        <v>#N/A</v>
      </c>
      <c r="I781" s="38">
        <f t="array" ref="I781">IF($B781=0,-999,IF(COUNTIFS($Z781:Z781,#N/A)&gt;0,-999,AVERAGE($Z781:Z781)))</f>
        <v>-999</v>
      </c>
      <c r="J781" s="38">
        <f t="array" ref="J781">IF($B781=0,-999,IF(COUNTIFS($Z781:AA781,#N/A)&gt;0,-999,AVERAGE($Z781:AA781)))</f>
        <v>-999</v>
      </c>
      <c r="K781" s="38">
        <f t="array" ref="K781">IF($B781=0,-999,IF(COUNTIFS($Z781:AB781,#N/A)&gt;0,-999,AVERAGE($Z781:AB781)))</f>
        <v>-999</v>
      </c>
      <c r="L781" s="38">
        <f t="array" ref="L781">IF($B781=0,-999,IF(COUNTIFS($Z781:AC781,#N/A)&gt;0,-999,AVERAGE($Z781:AC781)))</f>
        <v>-999</v>
      </c>
      <c r="M781" s="38">
        <f t="shared" si="934"/>
        <v>-999</v>
      </c>
      <c r="N781" s="38">
        <f t="shared" si="872"/>
        <v>-999</v>
      </c>
      <c r="O781" s="38">
        <f t="shared" si="873"/>
        <v>-999</v>
      </c>
      <c r="P781" s="38">
        <f t="shared" si="874"/>
        <v>-999</v>
      </c>
      <c r="Q781" s="37">
        <f t="shared" si="893"/>
        <v>0</v>
      </c>
      <c r="R781" s="37">
        <f t="shared" si="938"/>
        <v>0</v>
      </c>
      <c r="S781" s="37">
        <f t="shared" si="939"/>
        <v>0</v>
      </c>
      <c r="T781" s="37">
        <f t="shared" si="940"/>
        <v>0</v>
      </c>
      <c r="U781" s="37">
        <f t="shared" si="894"/>
        <v>2018</v>
      </c>
      <c r="V781" s="37">
        <f t="shared" ref="V781:X781" si="947">U781-1</f>
        <v>2017</v>
      </c>
      <c r="W781" s="37">
        <f t="shared" si="947"/>
        <v>2016</v>
      </c>
      <c r="X781" s="37">
        <f t="shared" si="947"/>
        <v>2015</v>
      </c>
      <c r="Y781" s="39"/>
      <c r="Z781" s="62" t="e">
        <f>IFERROR(IF($B781=0,#N/A,AVERAGEIFS(INDEX(DATOS,0,$C781),INDEX(DATOS,0,$C781),"&lt;&gt;#N/D",INDEX(DATOS,0,$L$2),0,INDEX(DATOS,0,$M$2),1,INDEX(DATOS,0,$N$2),U781,INDEX(DATOS,0,$O$2),$D781)),#N/A)</f>
        <v>#N/A</v>
      </c>
      <c r="AA781" s="62" t="e">
        <f>IFERROR(IF($B781=0,#N/A,AVERAGEIFS(INDEX(DATOS,0,$C781),INDEX(DATOS,0,$C781),"&lt;&gt;#N/D",INDEX(DATOS,0,$L$2),0,INDEX(DATOS,0,$M$2),1,INDEX(DATOS,0,$N$2),V781,INDEX(DATOS,0,$O$2),$D781)),#N/A)</f>
        <v>#N/A</v>
      </c>
      <c r="AB781" s="62" t="e">
        <f>IFERROR(IF($B781=0,#N/A,AVERAGEIFS(INDEX(DATOS,0,$C781),INDEX(DATOS,0,$C781),"&lt;&gt;#N/D",INDEX(DATOS,0,$L$2),0,INDEX(DATOS,0,$M$2),1,INDEX(DATOS,0,$N$2),W781,INDEX(DATOS,0,$O$2),$D781)),#N/A)</f>
        <v>#N/A</v>
      </c>
      <c r="AC781" s="62" t="e">
        <f>IFERROR(IF($B781=0,#N/A,AVERAGEIFS(INDEX(DATOS,0,$C781),INDEX(DATOS,0,$C781),"&lt;&gt;#N/D",INDEX(DATOS,0,$L$2),0,INDEX(DATOS,0,$M$2),1,INDEX(DATOS,0,$N$2),X781,INDEX(DATOS,0,$O$2),$D781)),#N/A)</f>
        <v>#N/A</v>
      </c>
      <c r="AD781" s="33"/>
      <c r="AE781" s="40">
        <f>IFERROR(IF(ISNA(#REF!),-999,IF(I781=0,0,_xlfn.STDEV.P(#REF!)/I781*100)),-999)</f>
        <v>-999</v>
      </c>
      <c r="AF781" s="40">
        <f>IFERROR(IF(ISNA(#REF!),-999,IF(J781=0,0,_xlfn.STDEV.P(#REF!)/J781*100)),-999)</f>
        <v>-999</v>
      </c>
      <c r="AG781" s="40">
        <f>IFERROR(IF(ISNA(#REF!),-999,IF(K781=0,0,_xlfn.STDEV.P(#REF!)/K781*100)),-999)</f>
        <v>-999</v>
      </c>
      <c r="AH781" s="40">
        <f>IFERROR(IF(ISNA(#REF!),-999,IF(L781=0,0,_xlfn.STDEV.P(#REF!)/L781*100)),-999)</f>
        <v>-999</v>
      </c>
      <c r="AI781" s="40"/>
    </row>
    <row r="782" spans="1:35" x14ac:dyDescent="0.35">
      <c r="A782">
        <f t="shared" si="896"/>
        <v>176</v>
      </c>
      <c r="B782" s="35">
        <f t="array" ref="B782">IF(B781=0,0,MIN(IF(INDEX(DATOS,0,$N$2)=$U782,IF(ISNUMBER(INDEX(DATOS,0,$C782)),IF(INDEX(DATOS,0,$L$2)=0,IF(INDEX(DATOS,0,$M$2)=1,IF(ISNA(MATCH(INDEX(DATOS,0,$O$2),IF($E$7:E781=E782,$D$7:D781),0)),INDEX(DATOS,0,$K$2))))))))</f>
        <v>0</v>
      </c>
      <c r="C782" s="32">
        <f t="shared" si="897"/>
        <v>20</v>
      </c>
      <c r="D782" s="34" t="str">
        <f>IF($B782=0,"--",INDEX(DATOS,$B782,O$2))</f>
        <v>--</v>
      </c>
      <c r="E782" s="64" t="s">
        <v>1</v>
      </c>
      <c r="F782" s="36" t="str">
        <f t="shared" si="926"/>
        <v>--</v>
      </c>
      <c r="G782" s="109" t="e">
        <f>VLOOKUP($D782,LOC_UNICOS,G$2,0)</f>
        <v>#N/A</v>
      </c>
      <c r="H782" s="109" t="e">
        <f>VLOOKUP($D782,LOC_UNICOS,H$2,0)</f>
        <v>#N/A</v>
      </c>
      <c r="I782" s="38">
        <f t="array" ref="I782">IF($B782=0,-999,IF(COUNTIFS($Z782:Z782,#N/A)&gt;0,-999,AVERAGE($Z782:Z782)))</f>
        <v>-999</v>
      </c>
      <c r="J782" s="38">
        <f t="array" ref="J782">IF($B782=0,-999,IF(COUNTIFS($Z782:AA782,#N/A)&gt;0,-999,AVERAGE($Z782:AA782)))</f>
        <v>-999</v>
      </c>
      <c r="K782" s="38">
        <f t="array" ref="K782">IF($B782=0,-999,IF(COUNTIFS($Z782:AB782,#N/A)&gt;0,-999,AVERAGE($Z782:AB782)))</f>
        <v>-999</v>
      </c>
      <c r="L782" s="38">
        <f t="array" ref="L782">IF($B782=0,-999,IF(COUNTIFS($Z782:AC782,#N/A)&gt;0,-999,AVERAGE($Z782:AC782)))</f>
        <v>-999</v>
      </c>
      <c r="M782" s="38">
        <f t="shared" si="934"/>
        <v>-999</v>
      </c>
      <c r="N782" s="38">
        <f t="shared" ref="N782:N845" si="948">IFERROR(AF782,-999)</f>
        <v>-999</v>
      </c>
      <c r="O782" s="38">
        <f t="shared" ref="O782:O845" si="949">IFERROR(AG782,-999)</f>
        <v>-999</v>
      </c>
      <c r="P782" s="38">
        <f t="shared" ref="P782:P845" si="950">IFERROR(AH782,-999)</f>
        <v>-999</v>
      </c>
      <c r="Q782" s="37">
        <f t="shared" si="893"/>
        <v>0</v>
      </c>
      <c r="R782" s="37">
        <f t="shared" si="938"/>
        <v>0</v>
      </c>
      <c r="S782" s="37">
        <f t="shared" si="939"/>
        <v>0</v>
      </c>
      <c r="T782" s="37">
        <f t="shared" si="940"/>
        <v>0</v>
      </c>
      <c r="U782" s="37">
        <f t="shared" si="894"/>
        <v>2018</v>
      </c>
      <c r="V782" s="37">
        <f t="shared" ref="V782:X782" si="951">U782-1</f>
        <v>2017</v>
      </c>
      <c r="W782" s="37">
        <f t="shared" si="951"/>
        <v>2016</v>
      </c>
      <c r="X782" s="37">
        <f t="shared" si="951"/>
        <v>2015</v>
      </c>
      <c r="Y782" s="39"/>
      <c r="Z782" s="62" t="e">
        <f>IFERROR(IF($B782=0,#N/A,AVERAGEIFS(INDEX(DATOS,0,$C782),INDEX(DATOS,0,$C782),"&lt;&gt;#N/D",INDEX(DATOS,0,$L$2),0,INDEX(DATOS,0,$M$2),1,INDEX(DATOS,0,$N$2),U782,INDEX(DATOS,0,$O$2),$D782)),#N/A)</f>
        <v>#N/A</v>
      </c>
      <c r="AA782" s="62" t="e">
        <f>IFERROR(IF($B782=0,#N/A,AVERAGEIFS(INDEX(DATOS,0,$C782),INDEX(DATOS,0,$C782),"&lt;&gt;#N/D",INDEX(DATOS,0,$L$2),0,INDEX(DATOS,0,$M$2),1,INDEX(DATOS,0,$N$2),V782,INDEX(DATOS,0,$O$2),$D782)),#N/A)</f>
        <v>#N/A</v>
      </c>
      <c r="AB782" s="62" t="e">
        <f>IFERROR(IF($B782=0,#N/A,AVERAGEIFS(INDEX(DATOS,0,$C782),INDEX(DATOS,0,$C782),"&lt;&gt;#N/D",INDEX(DATOS,0,$L$2),0,INDEX(DATOS,0,$M$2),1,INDEX(DATOS,0,$N$2),W782,INDEX(DATOS,0,$O$2),$D782)),#N/A)</f>
        <v>#N/A</v>
      </c>
      <c r="AC782" s="62" t="e">
        <f>IFERROR(IF($B782=0,#N/A,AVERAGEIFS(INDEX(DATOS,0,$C782),INDEX(DATOS,0,$C782),"&lt;&gt;#N/D",INDEX(DATOS,0,$L$2),0,INDEX(DATOS,0,$M$2),1,INDEX(DATOS,0,$N$2),X782,INDEX(DATOS,0,$O$2),$D782)),#N/A)</f>
        <v>#N/A</v>
      </c>
      <c r="AD782" s="33"/>
      <c r="AE782" s="40">
        <f>IFERROR(IF(ISNA(#REF!),-999,IF(I782=0,0,_xlfn.STDEV.P(#REF!)/I782*100)),-999)</f>
        <v>-999</v>
      </c>
      <c r="AF782" s="40">
        <f>IFERROR(IF(ISNA(#REF!),-999,IF(J782=0,0,_xlfn.STDEV.P(#REF!)/J782*100)),-999)</f>
        <v>-999</v>
      </c>
      <c r="AG782" s="40">
        <f>IFERROR(IF(ISNA(#REF!),-999,IF(K782=0,0,_xlfn.STDEV.P(#REF!)/K782*100)),-999)</f>
        <v>-999</v>
      </c>
      <c r="AH782" s="40">
        <f>IFERROR(IF(ISNA(#REF!),-999,IF(L782=0,0,_xlfn.STDEV.P(#REF!)/L782*100)),-999)</f>
        <v>-999</v>
      </c>
      <c r="AI782" s="40"/>
    </row>
    <row r="783" spans="1:35" x14ac:dyDescent="0.35">
      <c r="A783">
        <f t="shared" si="896"/>
        <v>177</v>
      </c>
      <c r="B783" s="35">
        <f t="array" ref="B783">IF(B782=0,0,MIN(IF(INDEX(DATOS,0,$N$2)=$U783,IF(ISNUMBER(INDEX(DATOS,0,$C783)),IF(INDEX(DATOS,0,$L$2)=0,IF(INDEX(DATOS,0,$M$2)=1,IF(ISNA(MATCH(INDEX(DATOS,0,$O$2),IF($E$7:E782=E783,$D$7:D782),0)),INDEX(DATOS,0,$K$2))))))))</f>
        <v>0</v>
      </c>
      <c r="C783" s="32">
        <f t="shared" si="897"/>
        <v>20</v>
      </c>
      <c r="D783" s="34" t="str">
        <f>IF($B783=0,"--",INDEX(DATOS,$B783,O$2))</f>
        <v>--</v>
      </c>
      <c r="E783" s="64" t="s">
        <v>1</v>
      </c>
      <c r="F783" s="36" t="str">
        <f t="shared" si="926"/>
        <v>--</v>
      </c>
      <c r="G783" s="109" t="e">
        <f>VLOOKUP($D783,LOC_UNICOS,G$2,0)</f>
        <v>#N/A</v>
      </c>
      <c r="H783" s="109" t="e">
        <f>VLOOKUP($D783,LOC_UNICOS,H$2,0)</f>
        <v>#N/A</v>
      </c>
      <c r="I783" s="38">
        <f t="array" ref="I783">IF($B783=0,-999,IF(COUNTIFS($Z783:Z783,#N/A)&gt;0,-999,AVERAGE($Z783:Z783)))</f>
        <v>-999</v>
      </c>
      <c r="J783" s="38">
        <f t="array" ref="J783">IF($B783=0,-999,IF(COUNTIFS($Z783:AA783,#N/A)&gt;0,-999,AVERAGE($Z783:AA783)))</f>
        <v>-999</v>
      </c>
      <c r="K783" s="38">
        <f t="array" ref="K783">IF($B783=0,-999,IF(COUNTIFS($Z783:AB783,#N/A)&gt;0,-999,AVERAGE($Z783:AB783)))</f>
        <v>-999</v>
      </c>
      <c r="L783" s="38">
        <f t="array" ref="L783">IF($B783=0,-999,IF(COUNTIFS($Z783:AC783,#N/A)&gt;0,-999,AVERAGE($Z783:AC783)))</f>
        <v>-999</v>
      </c>
      <c r="M783" s="38">
        <f t="shared" si="934"/>
        <v>-999</v>
      </c>
      <c r="N783" s="38">
        <f t="shared" si="948"/>
        <v>-999</v>
      </c>
      <c r="O783" s="38">
        <f t="shared" si="949"/>
        <v>-999</v>
      </c>
      <c r="P783" s="38">
        <f t="shared" si="950"/>
        <v>-999</v>
      </c>
      <c r="Q783" s="37">
        <f t="shared" si="893"/>
        <v>0</v>
      </c>
      <c r="R783" s="37">
        <f t="shared" si="938"/>
        <v>0</v>
      </c>
      <c r="S783" s="37">
        <f t="shared" si="939"/>
        <v>0</v>
      </c>
      <c r="T783" s="37">
        <f t="shared" si="940"/>
        <v>0</v>
      </c>
      <c r="U783" s="37">
        <f t="shared" si="894"/>
        <v>2018</v>
      </c>
      <c r="V783" s="37">
        <f t="shared" ref="V783:X783" si="952">U783-1</f>
        <v>2017</v>
      </c>
      <c r="W783" s="37">
        <f t="shared" si="952"/>
        <v>2016</v>
      </c>
      <c r="X783" s="37">
        <f t="shared" si="952"/>
        <v>2015</v>
      </c>
      <c r="Y783" s="39"/>
      <c r="Z783" s="62" t="e">
        <f>IFERROR(IF($B783=0,#N/A,AVERAGEIFS(INDEX(DATOS,0,$C783),INDEX(DATOS,0,$C783),"&lt;&gt;#N/D",INDEX(DATOS,0,$L$2),0,INDEX(DATOS,0,$M$2),1,INDEX(DATOS,0,$N$2),U783,INDEX(DATOS,0,$O$2),$D783)),#N/A)</f>
        <v>#N/A</v>
      </c>
      <c r="AA783" s="62" t="e">
        <f>IFERROR(IF($B783=0,#N/A,AVERAGEIFS(INDEX(DATOS,0,$C783),INDEX(DATOS,0,$C783),"&lt;&gt;#N/D",INDEX(DATOS,0,$L$2),0,INDEX(DATOS,0,$M$2),1,INDEX(DATOS,0,$N$2),V783,INDEX(DATOS,0,$O$2),$D783)),#N/A)</f>
        <v>#N/A</v>
      </c>
      <c r="AB783" s="62" t="e">
        <f>IFERROR(IF($B783=0,#N/A,AVERAGEIFS(INDEX(DATOS,0,$C783),INDEX(DATOS,0,$C783),"&lt;&gt;#N/D",INDEX(DATOS,0,$L$2),0,INDEX(DATOS,0,$M$2),1,INDEX(DATOS,0,$N$2),W783,INDEX(DATOS,0,$O$2),$D783)),#N/A)</f>
        <v>#N/A</v>
      </c>
      <c r="AC783" s="62" t="e">
        <f>IFERROR(IF($B783=0,#N/A,AVERAGEIFS(INDEX(DATOS,0,$C783),INDEX(DATOS,0,$C783),"&lt;&gt;#N/D",INDEX(DATOS,0,$L$2),0,INDEX(DATOS,0,$M$2),1,INDEX(DATOS,0,$N$2),X783,INDEX(DATOS,0,$O$2),$D783)),#N/A)</f>
        <v>#N/A</v>
      </c>
      <c r="AD783" s="33"/>
      <c r="AE783" s="40">
        <f>IFERROR(IF(ISNA(#REF!),-999,IF(I783=0,0,_xlfn.STDEV.P(#REF!)/I783*100)),-999)</f>
        <v>-999</v>
      </c>
      <c r="AF783" s="40">
        <f>IFERROR(IF(ISNA(#REF!),-999,IF(J783=0,0,_xlfn.STDEV.P(#REF!)/J783*100)),-999)</f>
        <v>-999</v>
      </c>
      <c r="AG783" s="40">
        <f>IFERROR(IF(ISNA(#REF!),-999,IF(K783=0,0,_xlfn.STDEV.P(#REF!)/K783*100)),-999)</f>
        <v>-999</v>
      </c>
      <c r="AH783" s="40">
        <f>IFERROR(IF(ISNA(#REF!),-999,IF(L783=0,0,_xlfn.STDEV.P(#REF!)/L783*100)),-999)</f>
        <v>-999</v>
      </c>
      <c r="AI783" s="40"/>
    </row>
    <row r="784" spans="1:35" x14ac:dyDescent="0.35">
      <c r="A784">
        <f t="shared" si="896"/>
        <v>178</v>
      </c>
      <c r="B784" s="35">
        <f t="array" ref="B784">IF(B783=0,0,MIN(IF(INDEX(DATOS,0,$N$2)=$U784,IF(ISNUMBER(INDEX(DATOS,0,$C784)),IF(INDEX(DATOS,0,$L$2)=0,IF(INDEX(DATOS,0,$M$2)=1,IF(ISNA(MATCH(INDEX(DATOS,0,$O$2),IF($E$7:E783=E784,$D$7:D783),0)),INDEX(DATOS,0,$K$2))))))))</f>
        <v>0</v>
      </c>
      <c r="C784" s="32">
        <f t="shared" si="897"/>
        <v>20</v>
      </c>
      <c r="D784" s="34" t="str">
        <f>IF($B784=0,"--",INDEX(DATOS,$B784,O$2))</f>
        <v>--</v>
      </c>
      <c r="E784" s="64" t="s">
        <v>1</v>
      </c>
      <c r="F784" s="36" t="str">
        <f t="shared" si="926"/>
        <v>--</v>
      </c>
      <c r="G784" s="109" t="e">
        <f>VLOOKUP($D784,LOC_UNICOS,G$2,0)</f>
        <v>#N/A</v>
      </c>
      <c r="H784" s="109" t="e">
        <f>VLOOKUP($D784,LOC_UNICOS,H$2,0)</f>
        <v>#N/A</v>
      </c>
      <c r="I784" s="38">
        <f t="array" ref="I784">IF($B784=0,-999,IF(COUNTIFS($Z784:Z784,#N/A)&gt;0,-999,AVERAGE($Z784:Z784)))</f>
        <v>-999</v>
      </c>
      <c r="J784" s="38">
        <f t="array" ref="J784">IF($B784=0,-999,IF(COUNTIFS($Z784:AA784,#N/A)&gt;0,-999,AVERAGE($Z784:AA784)))</f>
        <v>-999</v>
      </c>
      <c r="K784" s="38">
        <f t="array" ref="K784">IF($B784=0,-999,IF(COUNTIFS($Z784:AB784,#N/A)&gt;0,-999,AVERAGE($Z784:AB784)))</f>
        <v>-999</v>
      </c>
      <c r="L784" s="38">
        <f t="array" ref="L784">IF($B784=0,-999,IF(COUNTIFS($Z784:AC784,#N/A)&gt;0,-999,AVERAGE($Z784:AC784)))</f>
        <v>-999</v>
      </c>
      <c r="M784" s="38">
        <f t="shared" si="934"/>
        <v>-999</v>
      </c>
      <c r="N784" s="38">
        <f t="shared" si="948"/>
        <v>-999</v>
      </c>
      <c r="O784" s="38">
        <f t="shared" si="949"/>
        <v>-999</v>
      </c>
      <c r="P784" s="38">
        <f t="shared" si="950"/>
        <v>-999</v>
      </c>
      <c r="Q784" s="37">
        <f t="shared" si="893"/>
        <v>0</v>
      </c>
      <c r="R784" s="37">
        <f t="shared" si="938"/>
        <v>0</v>
      </c>
      <c r="S784" s="37">
        <f t="shared" si="939"/>
        <v>0</v>
      </c>
      <c r="T784" s="37">
        <f t="shared" si="940"/>
        <v>0</v>
      </c>
      <c r="U784" s="37">
        <f t="shared" si="894"/>
        <v>2018</v>
      </c>
      <c r="V784" s="37">
        <f t="shared" ref="V784:X784" si="953">U784-1</f>
        <v>2017</v>
      </c>
      <c r="W784" s="37">
        <f t="shared" si="953"/>
        <v>2016</v>
      </c>
      <c r="X784" s="37">
        <f t="shared" si="953"/>
        <v>2015</v>
      </c>
      <c r="Y784" s="39"/>
      <c r="Z784" s="62" t="e">
        <f>IFERROR(IF($B784=0,#N/A,AVERAGEIFS(INDEX(DATOS,0,$C784),INDEX(DATOS,0,$C784),"&lt;&gt;#N/D",INDEX(DATOS,0,$L$2),0,INDEX(DATOS,0,$M$2),1,INDEX(DATOS,0,$N$2),U784,INDEX(DATOS,0,$O$2),$D784)),#N/A)</f>
        <v>#N/A</v>
      </c>
      <c r="AA784" s="62" t="e">
        <f>IFERROR(IF($B784=0,#N/A,AVERAGEIFS(INDEX(DATOS,0,$C784),INDEX(DATOS,0,$C784),"&lt;&gt;#N/D",INDEX(DATOS,0,$L$2),0,INDEX(DATOS,0,$M$2),1,INDEX(DATOS,0,$N$2),V784,INDEX(DATOS,0,$O$2),$D784)),#N/A)</f>
        <v>#N/A</v>
      </c>
      <c r="AB784" s="62" t="e">
        <f>IFERROR(IF($B784=0,#N/A,AVERAGEIFS(INDEX(DATOS,0,$C784),INDEX(DATOS,0,$C784),"&lt;&gt;#N/D",INDEX(DATOS,0,$L$2),0,INDEX(DATOS,0,$M$2),1,INDEX(DATOS,0,$N$2),W784,INDEX(DATOS,0,$O$2),$D784)),#N/A)</f>
        <v>#N/A</v>
      </c>
      <c r="AC784" s="62" t="e">
        <f>IFERROR(IF($B784=0,#N/A,AVERAGEIFS(INDEX(DATOS,0,$C784),INDEX(DATOS,0,$C784),"&lt;&gt;#N/D",INDEX(DATOS,0,$L$2),0,INDEX(DATOS,0,$M$2),1,INDEX(DATOS,0,$N$2),X784,INDEX(DATOS,0,$O$2),$D784)),#N/A)</f>
        <v>#N/A</v>
      </c>
      <c r="AD784" s="33"/>
      <c r="AE784" s="40">
        <f>IFERROR(IF(ISNA(#REF!),-999,IF(I784=0,0,_xlfn.STDEV.P(#REF!)/I784*100)),-999)</f>
        <v>-999</v>
      </c>
      <c r="AF784" s="40">
        <f>IFERROR(IF(ISNA(#REF!),-999,IF(J784=0,0,_xlfn.STDEV.P(#REF!)/J784*100)),-999)</f>
        <v>-999</v>
      </c>
      <c r="AG784" s="40">
        <f>IFERROR(IF(ISNA(#REF!),-999,IF(K784=0,0,_xlfn.STDEV.P(#REF!)/K784*100)),-999)</f>
        <v>-999</v>
      </c>
      <c r="AH784" s="40">
        <f>IFERROR(IF(ISNA(#REF!),-999,IF(L784=0,0,_xlfn.STDEV.P(#REF!)/L784*100)),-999)</f>
        <v>-999</v>
      </c>
      <c r="AI784" s="40"/>
    </row>
    <row r="785" spans="1:35" x14ac:dyDescent="0.35">
      <c r="A785">
        <f t="shared" si="896"/>
        <v>179</v>
      </c>
      <c r="B785" s="35">
        <f t="array" ref="B785">IF(B784=0,0,MIN(IF(INDEX(DATOS,0,$N$2)=$U785,IF(ISNUMBER(INDEX(DATOS,0,$C785)),IF(INDEX(DATOS,0,$L$2)=0,IF(INDEX(DATOS,0,$M$2)=1,IF(ISNA(MATCH(INDEX(DATOS,0,$O$2),IF($E$7:E784=E785,$D$7:D784),0)),INDEX(DATOS,0,$K$2))))))))</f>
        <v>0</v>
      </c>
      <c r="C785" s="32">
        <f t="shared" si="897"/>
        <v>20</v>
      </c>
      <c r="D785" s="34" t="str">
        <f>IF($B785=0,"--",INDEX(DATOS,$B785,O$2))</f>
        <v>--</v>
      </c>
      <c r="E785" s="64" t="s">
        <v>1</v>
      </c>
      <c r="F785" s="36" t="str">
        <f t="shared" si="926"/>
        <v>--</v>
      </c>
      <c r="G785" s="109" t="e">
        <f>VLOOKUP($D785,LOC_UNICOS,G$2,0)</f>
        <v>#N/A</v>
      </c>
      <c r="H785" s="109" t="e">
        <f>VLOOKUP($D785,LOC_UNICOS,H$2,0)</f>
        <v>#N/A</v>
      </c>
      <c r="I785" s="38">
        <f t="array" ref="I785">IF($B785=0,-999,IF(COUNTIFS($Z785:Z785,#N/A)&gt;0,-999,AVERAGE($Z785:Z785)))</f>
        <v>-999</v>
      </c>
      <c r="J785" s="38">
        <f t="array" ref="J785">IF($B785=0,-999,IF(COUNTIFS($Z785:AA785,#N/A)&gt;0,-999,AVERAGE($Z785:AA785)))</f>
        <v>-999</v>
      </c>
      <c r="K785" s="38">
        <f t="array" ref="K785">IF($B785=0,-999,IF(COUNTIFS($Z785:AB785,#N/A)&gt;0,-999,AVERAGE($Z785:AB785)))</f>
        <v>-999</v>
      </c>
      <c r="L785" s="38">
        <f t="array" ref="L785">IF($B785=0,-999,IF(COUNTIFS($Z785:AC785,#N/A)&gt;0,-999,AVERAGE($Z785:AC785)))</f>
        <v>-999</v>
      </c>
      <c r="M785" s="38">
        <f t="shared" si="934"/>
        <v>-999</v>
      </c>
      <c r="N785" s="38">
        <f t="shared" si="948"/>
        <v>-999</v>
      </c>
      <c r="O785" s="38">
        <f t="shared" si="949"/>
        <v>-999</v>
      </c>
      <c r="P785" s="38">
        <f t="shared" si="950"/>
        <v>-999</v>
      </c>
      <c r="Q785" s="37">
        <f t="shared" si="893"/>
        <v>0</v>
      </c>
      <c r="R785" s="37">
        <f t="shared" si="938"/>
        <v>0</v>
      </c>
      <c r="S785" s="37">
        <f t="shared" si="939"/>
        <v>0</v>
      </c>
      <c r="T785" s="37">
        <f t="shared" si="940"/>
        <v>0</v>
      </c>
      <c r="U785" s="37">
        <f t="shared" si="894"/>
        <v>2018</v>
      </c>
      <c r="V785" s="37">
        <f t="shared" ref="V785:X785" si="954">U785-1</f>
        <v>2017</v>
      </c>
      <c r="W785" s="37">
        <f t="shared" si="954"/>
        <v>2016</v>
      </c>
      <c r="X785" s="37">
        <f t="shared" si="954"/>
        <v>2015</v>
      </c>
      <c r="Y785" s="39"/>
      <c r="Z785" s="62" t="e">
        <f>IFERROR(IF($B785=0,#N/A,AVERAGEIFS(INDEX(DATOS,0,$C785),INDEX(DATOS,0,$C785),"&lt;&gt;#N/D",INDEX(DATOS,0,$L$2),0,INDEX(DATOS,0,$M$2),1,INDEX(DATOS,0,$N$2),U785,INDEX(DATOS,0,$O$2),$D785)),#N/A)</f>
        <v>#N/A</v>
      </c>
      <c r="AA785" s="62" t="e">
        <f>IFERROR(IF($B785=0,#N/A,AVERAGEIFS(INDEX(DATOS,0,$C785),INDEX(DATOS,0,$C785),"&lt;&gt;#N/D",INDEX(DATOS,0,$L$2),0,INDEX(DATOS,0,$M$2),1,INDEX(DATOS,0,$N$2),V785,INDEX(DATOS,0,$O$2),$D785)),#N/A)</f>
        <v>#N/A</v>
      </c>
      <c r="AB785" s="62" t="e">
        <f>IFERROR(IF($B785=0,#N/A,AVERAGEIFS(INDEX(DATOS,0,$C785),INDEX(DATOS,0,$C785),"&lt;&gt;#N/D",INDEX(DATOS,0,$L$2),0,INDEX(DATOS,0,$M$2),1,INDEX(DATOS,0,$N$2),W785,INDEX(DATOS,0,$O$2),$D785)),#N/A)</f>
        <v>#N/A</v>
      </c>
      <c r="AC785" s="62" t="e">
        <f>IFERROR(IF($B785=0,#N/A,AVERAGEIFS(INDEX(DATOS,0,$C785),INDEX(DATOS,0,$C785),"&lt;&gt;#N/D",INDEX(DATOS,0,$L$2),0,INDEX(DATOS,0,$M$2),1,INDEX(DATOS,0,$N$2),X785,INDEX(DATOS,0,$O$2),$D785)),#N/A)</f>
        <v>#N/A</v>
      </c>
      <c r="AD785" s="33"/>
      <c r="AE785" s="40">
        <f>IFERROR(IF(ISNA(#REF!),-999,IF(I785=0,0,_xlfn.STDEV.P(#REF!)/I785*100)),-999)</f>
        <v>-999</v>
      </c>
      <c r="AF785" s="40">
        <f>IFERROR(IF(ISNA(#REF!),-999,IF(J785=0,0,_xlfn.STDEV.P(#REF!)/J785*100)),-999)</f>
        <v>-999</v>
      </c>
      <c r="AG785" s="40">
        <f>IFERROR(IF(ISNA(#REF!),-999,IF(K785=0,0,_xlfn.STDEV.P(#REF!)/K785*100)),-999)</f>
        <v>-999</v>
      </c>
      <c r="AH785" s="40">
        <f>IFERROR(IF(ISNA(#REF!),-999,IF(L785=0,0,_xlfn.STDEV.P(#REF!)/L785*100)),-999)</f>
        <v>-999</v>
      </c>
      <c r="AI785" s="40"/>
    </row>
    <row r="786" spans="1:35" x14ac:dyDescent="0.35">
      <c r="A786">
        <f t="shared" si="896"/>
        <v>180</v>
      </c>
      <c r="B786" s="35">
        <f t="array" ref="B786">IF(B785=0,0,MIN(IF(INDEX(DATOS,0,$N$2)=$U786,IF(ISNUMBER(INDEX(DATOS,0,$C786)),IF(INDEX(DATOS,0,$L$2)=0,IF(INDEX(DATOS,0,$M$2)=1,IF(ISNA(MATCH(INDEX(DATOS,0,$O$2),IF($E$7:E785=E786,$D$7:D785),0)),INDEX(DATOS,0,$K$2))))))))</f>
        <v>0</v>
      </c>
      <c r="C786" s="32">
        <f t="shared" si="897"/>
        <v>20</v>
      </c>
      <c r="D786" s="34" t="str">
        <f>IF($B786=0,"--",INDEX(DATOS,$B786,O$2))</f>
        <v>--</v>
      </c>
      <c r="E786" s="64" t="s">
        <v>1</v>
      </c>
      <c r="F786" s="36" t="str">
        <f t="shared" si="926"/>
        <v>--</v>
      </c>
      <c r="G786" s="109" t="e">
        <f>VLOOKUP($D786,LOC_UNICOS,G$2,0)</f>
        <v>#N/A</v>
      </c>
      <c r="H786" s="109" t="e">
        <f>VLOOKUP($D786,LOC_UNICOS,H$2,0)</f>
        <v>#N/A</v>
      </c>
      <c r="I786" s="38">
        <f t="array" ref="I786">IF($B786=0,-999,IF(COUNTIFS($Z786:Z786,#N/A)&gt;0,-999,AVERAGE($Z786:Z786)))</f>
        <v>-999</v>
      </c>
      <c r="J786" s="38">
        <f t="array" ref="J786">IF($B786=0,-999,IF(COUNTIFS($Z786:AA786,#N/A)&gt;0,-999,AVERAGE($Z786:AA786)))</f>
        <v>-999</v>
      </c>
      <c r="K786" s="38">
        <f t="array" ref="K786">IF($B786=0,-999,IF(COUNTIFS($Z786:AB786,#N/A)&gt;0,-999,AVERAGE($Z786:AB786)))</f>
        <v>-999</v>
      </c>
      <c r="L786" s="38">
        <f t="array" ref="L786">IF($B786=0,-999,IF(COUNTIFS($Z786:AC786,#N/A)&gt;0,-999,AVERAGE($Z786:AC786)))</f>
        <v>-999</v>
      </c>
      <c r="M786" s="38">
        <f t="shared" si="934"/>
        <v>-999</v>
      </c>
      <c r="N786" s="38">
        <f t="shared" si="948"/>
        <v>-999</v>
      </c>
      <c r="O786" s="38">
        <f t="shared" si="949"/>
        <v>-999</v>
      </c>
      <c r="P786" s="38">
        <f t="shared" si="950"/>
        <v>-999</v>
      </c>
      <c r="Q786" s="37">
        <f t="shared" si="893"/>
        <v>0</v>
      </c>
      <c r="R786" s="37">
        <f t="shared" si="938"/>
        <v>0</v>
      </c>
      <c r="S786" s="37">
        <f t="shared" si="939"/>
        <v>0</v>
      </c>
      <c r="T786" s="37">
        <f t="shared" si="940"/>
        <v>0</v>
      </c>
      <c r="U786" s="37">
        <f t="shared" si="894"/>
        <v>2018</v>
      </c>
      <c r="V786" s="37">
        <f t="shared" ref="V786:X786" si="955">U786-1</f>
        <v>2017</v>
      </c>
      <c r="W786" s="37">
        <f t="shared" si="955"/>
        <v>2016</v>
      </c>
      <c r="X786" s="37">
        <f t="shared" si="955"/>
        <v>2015</v>
      </c>
      <c r="Y786" s="39"/>
      <c r="Z786" s="62" t="e">
        <f>IFERROR(IF($B786=0,#N/A,AVERAGEIFS(INDEX(DATOS,0,$C786),INDEX(DATOS,0,$C786),"&lt;&gt;#N/D",INDEX(DATOS,0,$L$2),0,INDEX(DATOS,0,$M$2),1,INDEX(DATOS,0,$N$2),U786,INDEX(DATOS,0,$O$2),$D786)),#N/A)</f>
        <v>#N/A</v>
      </c>
      <c r="AA786" s="62" t="e">
        <f>IFERROR(IF($B786=0,#N/A,AVERAGEIFS(INDEX(DATOS,0,$C786),INDEX(DATOS,0,$C786),"&lt;&gt;#N/D",INDEX(DATOS,0,$L$2),0,INDEX(DATOS,0,$M$2),1,INDEX(DATOS,0,$N$2),V786,INDEX(DATOS,0,$O$2),$D786)),#N/A)</f>
        <v>#N/A</v>
      </c>
      <c r="AB786" s="62" t="e">
        <f>IFERROR(IF($B786=0,#N/A,AVERAGEIFS(INDEX(DATOS,0,$C786),INDEX(DATOS,0,$C786),"&lt;&gt;#N/D",INDEX(DATOS,0,$L$2),0,INDEX(DATOS,0,$M$2),1,INDEX(DATOS,0,$N$2),W786,INDEX(DATOS,0,$O$2),$D786)),#N/A)</f>
        <v>#N/A</v>
      </c>
      <c r="AC786" s="62" t="e">
        <f>IFERROR(IF($B786=0,#N/A,AVERAGEIFS(INDEX(DATOS,0,$C786),INDEX(DATOS,0,$C786),"&lt;&gt;#N/D",INDEX(DATOS,0,$L$2),0,INDEX(DATOS,0,$M$2),1,INDEX(DATOS,0,$N$2),X786,INDEX(DATOS,0,$O$2),$D786)),#N/A)</f>
        <v>#N/A</v>
      </c>
      <c r="AD786" s="33"/>
      <c r="AE786" s="40">
        <f>IFERROR(IF(ISNA(#REF!),-999,IF(I786=0,0,_xlfn.STDEV.P(#REF!)/I786*100)),-999)</f>
        <v>-999</v>
      </c>
      <c r="AF786" s="40">
        <f>IFERROR(IF(ISNA(#REF!),-999,IF(J786=0,0,_xlfn.STDEV.P(#REF!)/J786*100)),-999)</f>
        <v>-999</v>
      </c>
      <c r="AG786" s="40">
        <f>IFERROR(IF(ISNA(#REF!),-999,IF(K786=0,0,_xlfn.STDEV.P(#REF!)/K786*100)),-999)</f>
        <v>-999</v>
      </c>
      <c r="AH786" s="40">
        <f>IFERROR(IF(ISNA(#REF!),-999,IF(L786=0,0,_xlfn.STDEV.P(#REF!)/L786*100)),-999)</f>
        <v>-999</v>
      </c>
      <c r="AI786" s="40"/>
    </row>
    <row r="787" spans="1:35" x14ac:dyDescent="0.35">
      <c r="A787">
        <f t="shared" si="896"/>
        <v>181</v>
      </c>
      <c r="B787" s="35">
        <f t="array" ref="B787">IF(B786=0,0,MIN(IF(INDEX(DATOS,0,$N$2)=$U787,IF(ISNUMBER(INDEX(DATOS,0,$C787)),IF(INDEX(DATOS,0,$L$2)=0,IF(INDEX(DATOS,0,$M$2)=1,IF(ISNA(MATCH(INDEX(DATOS,0,$O$2),IF($E$7:E786=E787,$D$7:D786),0)),INDEX(DATOS,0,$K$2))))))))</f>
        <v>0</v>
      </c>
      <c r="C787" s="32">
        <f t="shared" si="897"/>
        <v>20</v>
      </c>
      <c r="D787" s="34" t="str">
        <f>IF($B787=0,"--",INDEX(DATOS,$B787,O$2))</f>
        <v>--</v>
      </c>
      <c r="E787" s="64" t="s">
        <v>1</v>
      </c>
      <c r="F787" s="36" t="str">
        <f t="shared" si="926"/>
        <v>--</v>
      </c>
      <c r="G787" s="109" t="e">
        <f>VLOOKUP($D787,LOC_UNICOS,G$2,0)</f>
        <v>#N/A</v>
      </c>
      <c r="H787" s="109" t="e">
        <f>VLOOKUP($D787,LOC_UNICOS,H$2,0)</f>
        <v>#N/A</v>
      </c>
      <c r="I787" s="38">
        <f t="array" ref="I787">IF($B787=0,-999,IF(COUNTIFS($Z787:Z787,#N/A)&gt;0,-999,AVERAGE($Z787:Z787)))</f>
        <v>-999</v>
      </c>
      <c r="J787" s="38">
        <f t="array" ref="J787">IF($B787=0,-999,IF(COUNTIFS($Z787:AA787,#N/A)&gt;0,-999,AVERAGE($Z787:AA787)))</f>
        <v>-999</v>
      </c>
      <c r="K787" s="38">
        <f t="array" ref="K787">IF($B787=0,-999,IF(COUNTIFS($Z787:AB787,#N/A)&gt;0,-999,AVERAGE($Z787:AB787)))</f>
        <v>-999</v>
      </c>
      <c r="L787" s="38">
        <f t="array" ref="L787">IF($B787=0,-999,IF(COUNTIFS($Z787:AC787,#N/A)&gt;0,-999,AVERAGE($Z787:AC787)))</f>
        <v>-999</v>
      </c>
      <c r="M787" s="38">
        <f t="shared" si="934"/>
        <v>-999</v>
      </c>
      <c r="N787" s="38">
        <f t="shared" si="948"/>
        <v>-999</v>
      </c>
      <c r="O787" s="38">
        <f t="shared" si="949"/>
        <v>-999</v>
      </c>
      <c r="P787" s="38">
        <f t="shared" si="950"/>
        <v>-999</v>
      </c>
      <c r="Q787" s="37">
        <f t="shared" si="893"/>
        <v>0</v>
      </c>
      <c r="R787" s="37">
        <f t="shared" si="938"/>
        <v>0</v>
      </c>
      <c r="S787" s="37">
        <f t="shared" si="939"/>
        <v>0</v>
      </c>
      <c r="T787" s="37">
        <f t="shared" si="940"/>
        <v>0</v>
      </c>
      <c r="U787" s="37">
        <f t="shared" si="894"/>
        <v>2018</v>
      </c>
      <c r="V787" s="37">
        <f t="shared" ref="V787:X787" si="956">U787-1</f>
        <v>2017</v>
      </c>
      <c r="W787" s="37">
        <f t="shared" si="956"/>
        <v>2016</v>
      </c>
      <c r="X787" s="37">
        <f t="shared" si="956"/>
        <v>2015</v>
      </c>
      <c r="Y787" s="39"/>
      <c r="Z787" s="62" t="e">
        <f>IFERROR(IF($B787=0,#N/A,AVERAGEIFS(INDEX(DATOS,0,$C787),INDEX(DATOS,0,$C787),"&lt;&gt;#N/D",INDEX(DATOS,0,$L$2),0,INDEX(DATOS,0,$M$2),1,INDEX(DATOS,0,$N$2),U787,INDEX(DATOS,0,$O$2),$D787)),#N/A)</f>
        <v>#N/A</v>
      </c>
      <c r="AA787" s="62" t="e">
        <f>IFERROR(IF($B787=0,#N/A,AVERAGEIFS(INDEX(DATOS,0,$C787),INDEX(DATOS,0,$C787),"&lt;&gt;#N/D",INDEX(DATOS,0,$L$2),0,INDEX(DATOS,0,$M$2),1,INDEX(DATOS,0,$N$2),V787,INDEX(DATOS,0,$O$2),$D787)),#N/A)</f>
        <v>#N/A</v>
      </c>
      <c r="AB787" s="62" t="e">
        <f>IFERROR(IF($B787=0,#N/A,AVERAGEIFS(INDEX(DATOS,0,$C787),INDEX(DATOS,0,$C787),"&lt;&gt;#N/D",INDEX(DATOS,0,$L$2),0,INDEX(DATOS,0,$M$2),1,INDEX(DATOS,0,$N$2),W787,INDEX(DATOS,0,$O$2),$D787)),#N/A)</f>
        <v>#N/A</v>
      </c>
      <c r="AC787" s="62" t="e">
        <f>IFERROR(IF($B787=0,#N/A,AVERAGEIFS(INDEX(DATOS,0,$C787),INDEX(DATOS,0,$C787),"&lt;&gt;#N/D",INDEX(DATOS,0,$L$2),0,INDEX(DATOS,0,$M$2),1,INDEX(DATOS,0,$N$2),X787,INDEX(DATOS,0,$O$2),$D787)),#N/A)</f>
        <v>#N/A</v>
      </c>
      <c r="AD787" s="33"/>
      <c r="AE787" s="40">
        <f>IFERROR(IF(ISNA(#REF!),-999,IF(I787=0,0,_xlfn.STDEV.P(#REF!)/I787*100)),-999)</f>
        <v>-999</v>
      </c>
      <c r="AF787" s="40">
        <f>IFERROR(IF(ISNA(#REF!),-999,IF(J787=0,0,_xlfn.STDEV.P(#REF!)/J787*100)),-999)</f>
        <v>-999</v>
      </c>
      <c r="AG787" s="40">
        <f>IFERROR(IF(ISNA(#REF!),-999,IF(K787=0,0,_xlfn.STDEV.P(#REF!)/K787*100)),-999)</f>
        <v>-999</v>
      </c>
      <c r="AH787" s="40">
        <f>IFERROR(IF(ISNA(#REF!),-999,IF(L787=0,0,_xlfn.STDEV.P(#REF!)/L787*100)),-999)</f>
        <v>-999</v>
      </c>
      <c r="AI787" s="40"/>
    </row>
    <row r="788" spans="1:35" x14ac:dyDescent="0.35">
      <c r="A788">
        <f t="shared" si="896"/>
        <v>182</v>
      </c>
      <c r="B788" s="35">
        <f t="array" ref="B788">IF(B787=0,0,MIN(IF(INDEX(DATOS,0,$N$2)=$U788,IF(ISNUMBER(INDEX(DATOS,0,$C788)),IF(INDEX(DATOS,0,$L$2)=0,IF(INDEX(DATOS,0,$M$2)=1,IF(ISNA(MATCH(INDEX(DATOS,0,$O$2),IF($E$7:E787=E788,$D$7:D787),0)),INDEX(DATOS,0,$K$2))))))))</f>
        <v>0</v>
      </c>
      <c r="C788" s="32">
        <f t="shared" si="897"/>
        <v>20</v>
      </c>
      <c r="D788" s="34" t="str">
        <f>IF($B788=0,"--",INDEX(DATOS,$B788,O$2))</f>
        <v>--</v>
      </c>
      <c r="E788" s="64" t="s">
        <v>1</v>
      </c>
      <c r="F788" s="36" t="str">
        <f t="shared" si="926"/>
        <v>--</v>
      </c>
      <c r="G788" s="109" t="e">
        <f>VLOOKUP($D788,LOC_UNICOS,G$2,0)</f>
        <v>#N/A</v>
      </c>
      <c r="H788" s="109" t="e">
        <f>VLOOKUP($D788,LOC_UNICOS,H$2,0)</f>
        <v>#N/A</v>
      </c>
      <c r="I788" s="38">
        <f t="array" ref="I788">IF($B788=0,-999,IF(COUNTIFS($Z788:Z788,#N/A)&gt;0,-999,AVERAGE($Z788:Z788)))</f>
        <v>-999</v>
      </c>
      <c r="J788" s="38">
        <f t="array" ref="J788">IF($B788=0,-999,IF(COUNTIFS($Z788:AA788,#N/A)&gt;0,-999,AVERAGE($Z788:AA788)))</f>
        <v>-999</v>
      </c>
      <c r="K788" s="38">
        <f t="array" ref="K788">IF($B788=0,-999,IF(COUNTIFS($Z788:AB788,#N/A)&gt;0,-999,AVERAGE($Z788:AB788)))</f>
        <v>-999</v>
      </c>
      <c r="L788" s="38">
        <f t="array" ref="L788">IF($B788=0,-999,IF(COUNTIFS($Z788:AC788,#N/A)&gt;0,-999,AVERAGE($Z788:AC788)))</f>
        <v>-999</v>
      </c>
      <c r="M788" s="38">
        <f t="shared" si="934"/>
        <v>-999</v>
      </c>
      <c r="N788" s="38">
        <f t="shared" si="948"/>
        <v>-999</v>
      </c>
      <c r="O788" s="38">
        <f t="shared" si="949"/>
        <v>-999</v>
      </c>
      <c r="P788" s="38">
        <f t="shared" si="950"/>
        <v>-999</v>
      </c>
      <c r="Q788" s="37">
        <f t="shared" si="893"/>
        <v>0</v>
      </c>
      <c r="R788" s="37">
        <f t="shared" si="938"/>
        <v>0</v>
      </c>
      <c r="S788" s="37">
        <f t="shared" si="939"/>
        <v>0</v>
      </c>
      <c r="T788" s="37">
        <f t="shared" si="940"/>
        <v>0</v>
      </c>
      <c r="U788" s="37">
        <f t="shared" si="894"/>
        <v>2018</v>
      </c>
      <c r="V788" s="37">
        <f t="shared" ref="V788:X788" si="957">U788-1</f>
        <v>2017</v>
      </c>
      <c r="W788" s="37">
        <f t="shared" si="957"/>
        <v>2016</v>
      </c>
      <c r="X788" s="37">
        <f t="shared" si="957"/>
        <v>2015</v>
      </c>
      <c r="Y788" s="39"/>
      <c r="Z788" s="62" t="e">
        <f>IFERROR(IF($B788=0,#N/A,AVERAGEIFS(INDEX(DATOS,0,$C788),INDEX(DATOS,0,$C788),"&lt;&gt;#N/D",INDEX(DATOS,0,$L$2),0,INDEX(DATOS,0,$M$2),1,INDEX(DATOS,0,$N$2),U788,INDEX(DATOS,0,$O$2),$D788)),#N/A)</f>
        <v>#N/A</v>
      </c>
      <c r="AA788" s="62" t="e">
        <f>IFERROR(IF($B788=0,#N/A,AVERAGEIFS(INDEX(DATOS,0,$C788),INDEX(DATOS,0,$C788),"&lt;&gt;#N/D",INDEX(DATOS,0,$L$2),0,INDEX(DATOS,0,$M$2),1,INDEX(DATOS,0,$N$2),V788,INDEX(DATOS,0,$O$2),$D788)),#N/A)</f>
        <v>#N/A</v>
      </c>
      <c r="AB788" s="62" t="e">
        <f>IFERROR(IF($B788=0,#N/A,AVERAGEIFS(INDEX(DATOS,0,$C788),INDEX(DATOS,0,$C788),"&lt;&gt;#N/D",INDEX(DATOS,0,$L$2),0,INDEX(DATOS,0,$M$2),1,INDEX(DATOS,0,$N$2),W788,INDEX(DATOS,0,$O$2),$D788)),#N/A)</f>
        <v>#N/A</v>
      </c>
      <c r="AC788" s="62" t="e">
        <f>IFERROR(IF($B788=0,#N/A,AVERAGEIFS(INDEX(DATOS,0,$C788),INDEX(DATOS,0,$C788),"&lt;&gt;#N/D",INDEX(DATOS,0,$L$2),0,INDEX(DATOS,0,$M$2),1,INDEX(DATOS,0,$N$2),X788,INDEX(DATOS,0,$O$2),$D788)),#N/A)</f>
        <v>#N/A</v>
      </c>
      <c r="AD788" s="33"/>
      <c r="AE788" s="40">
        <f>IFERROR(IF(ISNA(#REF!),-999,IF(I788=0,0,_xlfn.STDEV.P(#REF!)/I788*100)),-999)</f>
        <v>-999</v>
      </c>
      <c r="AF788" s="40">
        <f>IFERROR(IF(ISNA(#REF!),-999,IF(J788=0,0,_xlfn.STDEV.P(#REF!)/J788*100)),-999)</f>
        <v>-999</v>
      </c>
      <c r="AG788" s="40">
        <f>IFERROR(IF(ISNA(#REF!),-999,IF(K788=0,0,_xlfn.STDEV.P(#REF!)/K788*100)),-999)</f>
        <v>-999</v>
      </c>
      <c r="AH788" s="40">
        <f>IFERROR(IF(ISNA(#REF!),-999,IF(L788=0,0,_xlfn.STDEV.P(#REF!)/L788*100)),-999)</f>
        <v>-999</v>
      </c>
      <c r="AI788" s="40"/>
    </row>
    <row r="789" spans="1:35" x14ac:dyDescent="0.35">
      <c r="A789">
        <f t="shared" si="896"/>
        <v>183</v>
      </c>
      <c r="B789" s="35">
        <f t="array" ref="B789">IF(B788=0,0,MIN(IF(INDEX(DATOS,0,$N$2)=$U789,IF(ISNUMBER(INDEX(DATOS,0,$C789)),IF(INDEX(DATOS,0,$L$2)=0,IF(INDEX(DATOS,0,$M$2)=1,IF(ISNA(MATCH(INDEX(DATOS,0,$O$2),IF($E$7:E788=E789,$D$7:D788),0)),INDEX(DATOS,0,$K$2))))))))</f>
        <v>0</v>
      </c>
      <c r="C789" s="32">
        <f t="shared" si="897"/>
        <v>20</v>
      </c>
      <c r="D789" s="34" t="str">
        <f>IF($B789=0,"--",INDEX(DATOS,$B789,O$2))</f>
        <v>--</v>
      </c>
      <c r="E789" s="64" t="s">
        <v>1</v>
      </c>
      <c r="F789" s="36" t="str">
        <f t="shared" si="926"/>
        <v>--</v>
      </c>
      <c r="G789" s="109" t="e">
        <f>VLOOKUP($D789,LOC_UNICOS,G$2,0)</f>
        <v>#N/A</v>
      </c>
      <c r="H789" s="109" t="e">
        <f>VLOOKUP($D789,LOC_UNICOS,H$2,0)</f>
        <v>#N/A</v>
      </c>
      <c r="I789" s="38">
        <f t="array" ref="I789">IF($B789=0,-999,IF(COUNTIFS($Z789:Z789,#N/A)&gt;0,-999,AVERAGE($Z789:Z789)))</f>
        <v>-999</v>
      </c>
      <c r="J789" s="38">
        <f t="array" ref="J789">IF($B789=0,-999,IF(COUNTIFS($Z789:AA789,#N/A)&gt;0,-999,AVERAGE($Z789:AA789)))</f>
        <v>-999</v>
      </c>
      <c r="K789" s="38">
        <f t="array" ref="K789">IF($B789=0,-999,IF(COUNTIFS($Z789:AB789,#N/A)&gt;0,-999,AVERAGE($Z789:AB789)))</f>
        <v>-999</v>
      </c>
      <c r="L789" s="38">
        <f t="array" ref="L789">IF($B789=0,-999,IF(COUNTIFS($Z789:AC789,#N/A)&gt;0,-999,AVERAGE($Z789:AC789)))</f>
        <v>-999</v>
      </c>
      <c r="M789" s="38">
        <f t="shared" si="934"/>
        <v>-999</v>
      </c>
      <c r="N789" s="38">
        <f t="shared" si="948"/>
        <v>-999</v>
      </c>
      <c r="O789" s="38">
        <f t="shared" si="949"/>
        <v>-999</v>
      </c>
      <c r="P789" s="38">
        <f t="shared" si="950"/>
        <v>-999</v>
      </c>
      <c r="Q789" s="37">
        <f t="shared" si="893"/>
        <v>0</v>
      </c>
      <c r="R789" s="37">
        <f t="shared" si="938"/>
        <v>0</v>
      </c>
      <c r="S789" s="37">
        <f t="shared" si="939"/>
        <v>0</v>
      </c>
      <c r="T789" s="37">
        <f t="shared" si="940"/>
        <v>0</v>
      </c>
      <c r="U789" s="37">
        <f t="shared" si="894"/>
        <v>2018</v>
      </c>
      <c r="V789" s="37">
        <f t="shared" ref="V789:X789" si="958">U789-1</f>
        <v>2017</v>
      </c>
      <c r="W789" s="37">
        <f t="shared" si="958"/>
        <v>2016</v>
      </c>
      <c r="X789" s="37">
        <f t="shared" si="958"/>
        <v>2015</v>
      </c>
      <c r="Y789" s="39"/>
      <c r="Z789" s="62" t="e">
        <f>IFERROR(IF($B789=0,#N/A,AVERAGEIFS(INDEX(DATOS,0,$C789),INDEX(DATOS,0,$C789),"&lt;&gt;#N/D",INDEX(DATOS,0,$L$2),0,INDEX(DATOS,0,$M$2),1,INDEX(DATOS,0,$N$2),U789,INDEX(DATOS,0,$O$2),$D789)),#N/A)</f>
        <v>#N/A</v>
      </c>
      <c r="AA789" s="62" t="e">
        <f>IFERROR(IF($B789=0,#N/A,AVERAGEIFS(INDEX(DATOS,0,$C789),INDEX(DATOS,0,$C789),"&lt;&gt;#N/D",INDEX(DATOS,0,$L$2),0,INDEX(DATOS,0,$M$2),1,INDEX(DATOS,0,$N$2),V789,INDEX(DATOS,0,$O$2),$D789)),#N/A)</f>
        <v>#N/A</v>
      </c>
      <c r="AB789" s="62" t="e">
        <f>IFERROR(IF($B789=0,#N/A,AVERAGEIFS(INDEX(DATOS,0,$C789),INDEX(DATOS,0,$C789),"&lt;&gt;#N/D",INDEX(DATOS,0,$L$2),0,INDEX(DATOS,0,$M$2),1,INDEX(DATOS,0,$N$2),W789,INDEX(DATOS,0,$O$2),$D789)),#N/A)</f>
        <v>#N/A</v>
      </c>
      <c r="AC789" s="62" t="e">
        <f>IFERROR(IF($B789=0,#N/A,AVERAGEIFS(INDEX(DATOS,0,$C789),INDEX(DATOS,0,$C789),"&lt;&gt;#N/D",INDEX(DATOS,0,$L$2),0,INDEX(DATOS,0,$M$2),1,INDEX(DATOS,0,$N$2),X789,INDEX(DATOS,0,$O$2),$D789)),#N/A)</f>
        <v>#N/A</v>
      </c>
      <c r="AD789" s="33"/>
      <c r="AE789" s="40">
        <f>IFERROR(IF(ISNA(#REF!),-999,IF(I789=0,0,_xlfn.STDEV.P(#REF!)/I789*100)),-999)</f>
        <v>-999</v>
      </c>
      <c r="AF789" s="40">
        <f>IFERROR(IF(ISNA(#REF!),-999,IF(J789=0,0,_xlfn.STDEV.P(#REF!)/J789*100)),-999)</f>
        <v>-999</v>
      </c>
      <c r="AG789" s="40">
        <f>IFERROR(IF(ISNA(#REF!),-999,IF(K789=0,0,_xlfn.STDEV.P(#REF!)/K789*100)),-999)</f>
        <v>-999</v>
      </c>
      <c r="AH789" s="40">
        <f>IFERROR(IF(ISNA(#REF!),-999,IF(L789=0,0,_xlfn.STDEV.P(#REF!)/L789*100)),-999)</f>
        <v>-999</v>
      </c>
      <c r="AI789" s="40"/>
    </row>
    <row r="790" spans="1:35" x14ac:dyDescent="0.35">
      <c r="A790">
        <f t="shared" si="896"/>
        <v>184</v>
      </c>
      <c r="B790" s="35">
        <f t="array" ref="B790">IF(B789=0,0,MIN(IF(INDEX(DATOS,0,$N$2)=$U790,IF(ISNUMBER(INDEX(DATOS,0,$C790)),IF(INDEX(DATOS,0,$L$2)=0,IF(INDEX(DATOS,0,$M$2)=1,IF(ISNA(MATCH(INDEX(DATOS,0,$O$2),IF($E$7:E789=E790,$D$7:D789),0)),INDEX(DATOS,0,$K$2))))))))</f>
        <v>0</v>
      </c>
      <c r="C790" s="32">
        <f t="shared" si="897"/>
        <v>20</v>
      </c>
      <c r="D790" s="34" t="str">
        <f>IF($B790=0,"--",INDEX(DATOS,$B790,O$2))</f>
        <v>--</v>
      </c>
      <c r="E790" s="64" t="s">
        <v>1</v>
      </c>
      <c r="F790" s="36" t="str">
        <f t="shared" si="926"/>
        <v>--</v>
      </c>
      <c r="G790" s="109" t="e">
        <f>VLOOKUP($D790,LOC_UNICOS,G$2,0)</f>
        <v>#N/A</v>
      </c>
      <c r="H790" s="109" t="e">
        <f>VLOOKUP($D790,LOC_UNICOS,H$2,0)</f>
        <v>#N/A</v>
      </c>
      <c r="I790" s="38">
        <f t="array" ref="I790">IF($B790=0,-999,IF(COUNTIFS($Z790:Z790,#N/A)&gt;0,-999,AVERAGE($Z790:Z790)))</f>
        <v>-999</v>
      </c>
      <c r="J790" s="38">
        <f t="array" ref="J790">IF($B790=0,-999,IF(COUNTIFS($Z790:AA790,#N/A)&gt;0,-999,AVERAGE($Z790:AA790)))</f>
        <v>-999</v>
      </c>
      <c r="K790" s="38">
        <f t="array" ref="K790">IF($B790=0,-999,IF(COUNTIFS($Z790:AB790,#N/A)&gt;0,-999,AVERAGE($Z790:AB790)))</f>
        <v>-999</v>
      </c>
      <c r="L790" s="38">
        <f t="array" ref="L790">IF($B790=0,-999,IF(COUNTIFS($Z790:AC790,#N/A)&gt;0,-999,AVERAGE($Z790:AC790)))</f>
        <v>-999</v>
      </c>
      <c r="M790" s="38">
        <f t="shared" si="934"/>
        <v>-999</v>
      </c>
      <c r="N790" s="38">
        <f t="shared" si="948"/>
        <v>-999</v>
      </c>
      <c r="O790" s="38">
        <f t="shared" si="949"/>
        <v>-999</v>
      </c>
      <c r="P790" s="38">
        <f t="shared" si="950"/>
        <v>-999</v>
      </c>
      <c r="Q790" s="37">
        <f t="shared" si="893"/>
        <v>0</v>
      </c>
      <c r="R790" s="37">
        <f t="shared" si="938"/>
        <v>0</v>
      </c>
      <c r="S790" s="37">
        <f t="shared" si="939"/>
        <v>0</v>
      </c>
      <c r="T790" s="37">
        <f t="shared" si="940"/>
        <v>0</v>
      </c>
      <c r="U790" s="37">
        <f t="shared" si="894"/>
        <v>2018</v>
      </c>
      <c r="V790" s="37">
        <f t="shared" ref="V790:X790" si="959">U790-1</f>
        <v>2017</v>
      </c>
      <c r="W790" s="37">
        <f t="shared" si="959"/>
        <v>2016</v>
      </c>
      <c r="X790" s="37">
        <f t="shared" si="959"/>
        <v>2015</v>
      </c>
      <c r="Y790" s="39"/>
      <c r="Z790" s="62" t="e">
        <f>IFERROR(IF($B790=0,#N/A,AVERAGEIFS(INDEX(DATOS,0,$C790),INDEX(DATOS,0,$C790),"&lt;&gt;#N/D",INDEX(DATOS,0,$L$2),0,INDEX(DATOS,0,$M$2),1,INDEX(DATOS,0,$N$2),U790,INDEX(DATOS,0,$O$2),$D790)),#N/A)</f>
        <v>#N/A</v>
      </c>
      <c r="AA790" s="62" t="e">
        <f>IFERROR(IF($B790=0,#N/A,AVERAGEIFS(INDEX(DATOS,0,$C790),INDEX(DATOS,0,$C790),"&lt;&gt;#N/D",INDEX(DATOS,0,$L$2),0,INDEX(DATOS,0,$M$2),1,INDEX(DATOS,0,$N$2),V790,INDEX(DATOS,0,$O$2),$D790)),#N/A)</f>
        <v>#N/A</v>
      </c>
      <c r="AB790" s="62" t="e">
        <f>IFERROR(IF($B790=0,#N/A,AVERAGEIFS(INDEX(DATOS,0,$C790),INDEX(DATOS,0,$C790),"&lt;&gt;#N/D",INDEX(DATOS,0,$L$2),0,INDEX(DATOS,0,$M$2),1,INDEX(DATOS,0,$N$2),W790,INDEX(DATOS,0,$O$2),$D790)),#N/A)</f>
        <v>#N/A</v>
      </c>
      <c r="AC790" s="62" t="e">
        <f>IFERROR(IF($B790=0,#N/A,AVERAGEIFS(INDEX(DATOS,0,$C790),INDEX(DATOS,0,$C790),"&lt;&gt;#N/D",INDEX(DATOS,0,$L$2),0,INDEX(DATOS,0,$M$2),1,INDEX(DATOS,0,$N$2),X790,INDEX(DATOS,0,$O$2),$D790)),#N/A)</f>
        <v>#N/A</v>
      </c>
      <c r="AD790" s="33"/>
      <c r="AE790" s="40">
        <f>IFERROR(IF(ISNA(#REF!),-999,IF(I790=0,0,_xlfn.STDEV.P(#REF!)/I790*100)),-999)</f>
        <v>-999</v>
      </c>
      <c r="AF790" s="40">
        <f>IFERROR(IF(ISNA(#REF!),-999,IF(J790=0,0,_xlfn.STDEV.P(#REF!)/J790*100)),-999)</f>
        <v>-999</v>
      </c>
      <c r="AG790" s="40">
        <f>IFERROR(IF(ISNA(#REF!),-999,IF(K790=0,0,_xlfn.STDEV.P(#REF!)/K790*100)),-999)</f>
        <v>-999</v>
      </c>
      <c r="AH790" s="40">
        <f>IFERROR(IF(ISNA(#REF!),-999,IF(L790=0,0,_xlfn.STDEV.P(#REF!)/L790*100)),-999)</f>
        <v>-999</v>
      </c>
      <c r="AI790" s="40"/>
    </row>
    <row r="791" spans="1:35" x14ac:dyDescent="0.35">
      <c r="A791">
        <f t="shared" si="896"/>
        <v>185</v>
      </c>
      <c r="B791" s="35">
        <f t="array" ref="B791">IF(B790=0,0,MIN(IF(INDEX(DATOS,0,$N$2)=$U791,IF(ISNUMBER(INDEX(DATOS,0,$C791)),IF(INDEX(DATOS,0,$L$2)=0,IF(INDEX(DATOS,0,$M$2)=1,IF(ISNA(MATCH(INDEX(DATOS,0,$O$2),IF($E$7:E790=E791,$D$7:D790),0)),INDEX(DATOS,0,$K$2))))))))</f>
        <v>0</v>
      </c>
      <c r="C791" s="32">
        <f t="shared" si="897"/>
        <v>20</v>
      </c>
      <c r="D791" s="34" t="str">
        <f>IF($B791=0,"--",INDEX(DATOS,$B791,O$2))</f>
        <v>--</v>
      </c>
      <c r="E791" s="64" t="s">
        <v>1</v>
      </c>
      <c r="F791" s="36" t="str">
        <f t="shared" si="926"/>
        <v>--</v>
      </c>
      <c r="G791" s="109" t="e">
        <f>VLOOKUP($D791,LOC_UNICOS,G$2,0)</f>
        <v>#N/A</v>
      </c>
      <c r="H791" s="109" t="e">
        <f>VLOOKUP($D791,LOC_UNICOS,H$2,0)</f>
        <v>#N/A</v>
      </c>
      <c r="I791" s="38">
        <f t="array" ref="I791">IF($B791=0,-999,IF(COUNTIFS($Z791:Z791,#N/A)&gt;0,-999,AVERAGE($Z791:Z791)))</f>
        <v>-999</v>
      </c>
      <c r="J791" s="38">
        <f t="array" ref="J791">IF($B791=0,-999,IF(COUNTIFS($Z791:AA791,#N/A)&gt;0,-999,AVERAGE($Z791:AA791)))</f>
        <v>-999</v>
      </c>
      <c r="K791" s="38">
        <f t="array" ref="K791">IF($B791=0,-999,IF(COUNTIFS($Z791:AB791,#N/A)&gt;0,-999,AVERAGE($Z791:AB791)))</f>
        <v>-999</v>
      </c>
      <c r="L791" s="38">
        <f t="array" ref="L791">IF($B791=0,-999,IF(COUNTIFS($Z791:AC791,#N/A)&gt;0,-999,AVERAGE($Z791:AC791)))</f>
        <v>-999</v>
      </c>
      <c r="M791" s="38">
        <f t="shared" si="934"/>
        <v>-999</v>
      </c>
      <c r="N791" s="38">
        <f t="shared" si="948"/>
        <v>-999</v>
      </c>
      <c r="O791" s="38">
        <f t="shared" si="949"/>
        <v>-999</v>
      </c>
      <c r="P791" s="38">
        <f t="shared" si="950"/>
        <v>-999</v>
      </c>
      <c r="Q791" s="37">
        <f t="shared" si="893"/>
        <v>0</v>
      </c>
      <c r="R791" s="37">
        <f t="shared" si="938"/>
        <v>0</v>
      </c>
      <c r="S791" s="37">
        <f t="shared" si="939"/>
        <v>0</v>
      </c>
      <c r="T791" s="37">
        <f t="shared" si="940"/>
        <v>0</v>
      </c>
      <c r="U791" s="37">
        <f t="shared" si="894"/>
        <v>2018</v>
      </c>
      <c r="V791" s="37">
        <f t="shared" ref="V791:X791" si="960">U791-1</f>
        <v>2017</v>
      </c>
      <c r="W791" s="37">
        <f t="shared" si="960"/>
        <v>2016</v>
      </c>
      <c r="X791" s="37">
        <f t="shared" si="960"/>
        <v>2015</v>
      </c>
      <c r="Y791" s="39"/>
      <c r="Z791" s="62" t="e">
        <f>IFERROR(IF($B791=0,#N/A,AVERAGEIFS(INDEX(DATOS,0,$C791),INDEX(DATOS,0,$C791),"&lt;&gt;#N/D",INDEX(DATOS,0,$L$2),0,INDEX(DATOS,0,$M$2),1,INDEX(DATOS,0,$N$2),U791,INDEX(DATOS,0,$O$2),$D791)),#N/A)</f>
        <v>#N/A</v>
      </c>
      <c r="AA791" s="62" t="e">
        <f>IFERROR(IF($B791=0,#N/A,AVERAGEIFS(INDEX(DATOS,0,$C791),INDEX(DATOS,0,$C791),"&lt;&gt;#N/D",INDEX(DATOS,0,$L$2),0,INDEX(DATOS,0,$M$2),1,INDEX(DATOS,0,$N$2),V791,INDEX(DATOS,0,$O$2),$D791)),#N/A)</f>
        <v>#N/A</v>
      </c>
      <c r="AB791" s="62" t="e">
        <f>IFERROR(IF($B791=0,#N/A,AVERAGEIFS(INDEX(DATOS,0,$C791),INDEX(DATOS,0,$C791),"&lt;&gt;#N/D",INDEX(DATOS,0,$L$2),0,INDEX(DATOS,0,$M$2),1,INDEX(DATOS,0,$N$2),W791,INDEX(DATOS,0,$O$2),$D791)),#N/A)</f>
        <v>#N/A</v>
      </c>
      <c r="AC791" s="62" t="e">
        <f>IFERROR(IF($B791=0,#N/A,AVERAGEIFS(INDEX(DATOS,0,$C791),INDEX(DATOS,0,$C791),"&lt;&gt;#N/D",INDEX(DATOS,0,$L$2),0,INDEX(DATOS,0,$M$2),1,INDEX(DATOS,0,$N$2),X791,INDEX(DATOS,0,$O$2),$D791)),#N/A)</f>
        <v>#N/A</v>
      </c>
      <c r="AD791" s="33"/>
      <c r="AE791" s="40">
        <f>IFERROR(IF(ISNA(#REF!),-999,IF(I791=0,0,_xlfn.STDEV.P(#REF!)/I791*100)),-999)</f>
        <v>-999</v>
      </c>
      <c r="AF791" s="40">
        <f>IFERROR(IF(ISNA(#REF!),-999,IF(J791=0,0,_xlfn.STDEV.P(#REF!)/J791*100)),-999)</f>
        <v>-999</v>
      </c>
      <c r="AG791" s="40">
        <f>IFERROR(IF(ISNA(#REF!),-999,IF(K791=0,0,_xlfn.STDEV.P(#REF!)/K791*100)),-999)</f>
        <v>-999</v>
      </c>
      <c r="AH791" s="40">
        <f>IFERROR(IF(ISNA(#REF!),-999,IF(L791=0,0,_xlfn.STDEV.P(#REF!)/L791*100)),-999)</f>
        <v>-999</v>
      </c>
      <c r="AI791" s="40"/>
    </row>
    <row r="792" spans="1:35" x14ac:dyDescent="0.35">
      <c r="A792">
        <f t="shared" si="896"/>
        <v>186</v>
      </c>
      <c r="B792" s="35">
        <f t="array" ref="B792">IF(B791=0,0,MIN(IF(INDEX(DATOS,0,$N$2)=$U792,IF(ISNUMBER(INDEX(DATOS,0,$C792)),IF(INDEX(DATOS,0,$L$2)=0,IF(INDEX(DATOS,0,$M$2)=1,IF(ISNA(MATCH(INDEX(DATOS,0,$O$2),IF($E$7:E791=E792,$D$7:D791),0)),INDEX(DATOS,0,$K$2))))))))</f>
        <v>0</v>
      </c>
      <c r="C792" s="32">
        <f t="shared" si="897"/>
        <v>20</v>
      </c>
      <c r="D792" s="34" t="str">
        <f>IF($B792=0,"--",INDEX(DATOS,$B792,O$2))</f>
        <v>--</v>
      </c>
      <c r="E792" s="64" t="s">
        <v>1</v>
      </c>
      <c r="F792" s="36" t="str">
        <f t="shared" si="926"/>
        <v>--</v>
      </c>
      <c r="G792" s="109" t="e">
        <f>VLOOKUP($D792,LOC_UNICOS,G$2,0)</f>
        <v>#N/A</v>
      </c>
      <c r="H792" s="109" t="e">
        <f>VLOOKUP($D792,LOC_UNICOS,H$2,0)</f>
        <v>#N/A</v>
      </c>
      <c r="I792" s="38">
        <f t="array" ref="I792">IF($B792=0,-999,IF(COUNTIFS($Z792:Z792,#N/A)&gt;0,-999,AVERAGE($Z792:Z792)))</f>
        <v>-999</v>
      </c>
      <c r="J792" s="38">
        <f t="array" ref="J792">IF($B792=0,-999,IF(COUNTIFS($Z792:AA792,#N/A)&gt;0,-999,AVERAGE($Z792:AA792)))</f>
        <v>-999</v>
      </c>
      <c r="K792" s="38">
        <f t="array" ref="K792">IF($B792=0,-999,IF(COUNTIFS($Z792:AB792,#N/A)&gt;0,-999,AVERAGE($Z792:AB792)))</f>
        <v>-999</v>
      </c>
      <c r="L792" s="38">
        <f t="array" ref="L792">IF($B792=0,-999,IF(COUNTIFS($Z792:AC792,#N/A)&gt;0,-999,AVERAGE($Z792:AC792)))</f>
        <v>-999</v>
      </c>
      <c r="M792" s="38">
        <f t="shared" si="934"/>
        <v>-999</v>
      </c>
      <c r="N792" s="38">
        <f t="shared" si="948"/>
        <v>-999</v>
      </c>
      <c r="O792" s="38">
        <f t="shared" si="949"/>
        <v>-999</v>
      </c>
      <c r="P792" s="38">
        <f t="shared" si="950"/>
        <v>-999</v>
      </c>
      <c r="Q792" s="37">
        <f t="shared" si="893"/>
        <v>0</v>
      </c>
      <c r="R792" s="37">
        <f t="shared" si="938"/>
        <v>0</v>
      </c>
      <c r="S792" s="37">
        <f t="shared" si="939"/>
        <v>0</v>
      </c>
      <c r="T792" s="37">
        <f t="shared" si="940"/>
        <v>0</v>
      </c>
      <c r="U792" s="37">
        <f t="shared" si="894"/>
        <v>2018</v>
      </c>
      <c r="V792" s="37">
        <f t="shared" ref="V792:X792" si="961">U792-1</f>
        <v>2017</v>
      </c>
      <c r="W792" s="37">
        <f t="shared" si="961"/>
        <v>2016</v>
      </c>
      <c r="X792" s="37">
        <f t="shared" si="961"/>
        <v>2015</v>
      </c>
      <c r="Y792" s="39"/>
      <c r="Z792" s="62" t="e">
        <f>IFERROR(IF($B792=0,#N/A,AVERAGEIFS(INDEX(DATOS,0,$C792),INDEX(DATOS,0,$C792),"&lt;&gt;#N/D",INDEX(DATOS,0,$L$2),0,INDEX(DATOS,0,$M$2),1,INDEX(DATOS,0,$N$2),U792,INDEX(DATOS,0,$O$2),$D792)),#N/A)</f>
        <v>#N/A</v>
      </c>
      <c r="AA792" s="62" t="e">
        <f>IFERROR(IF($B792=0,#N/A,AVERAGEIFS(INDEX(DATOS,0,$C792),INDEX(DATOS,0,$C792),"&lt;&gt;#N/D",INDEX(DATOS,0,$L$2),0,INDEX(DATOS,0,$M$2),1,INDEX(DATOS,0,$N$2),V792,INDEX(DATOS,0,$O$2),$D792)),#N/A)</f>
        <v>#N/A</v>
      </c>
      <c r="AB792" s="62" t="e">
        <f>IFERROR(IF($B792=0,#N/A,AVERAGEIFS(INDEX(DATOS,0,$C792),INDEX(DATOS,0,$C792),"&lt;&gt;#N/D",INDEX(DATOS,0,$L$2),0,INDEX(DATOS,0,$M$2),1,INDEX(DATOS,0,$N$2),W792,INDEX(DATOS,0,$O$2),$D792)),#N/A)</f>
        <v>#N/A</v>
      </c>
      <c r="AC792" s="62" t="e">
        <f>IFERROR(IF($B792=0,#N/A,AVERAGEIFS(INDEX(DATOS,0,$C792),INDEX(DATOS,0,$C792),"&lt;&gt;#N/D",INDEX(DATOS,0,$L$2),0,INDEX(DATOS,0,$M$2),1,INDEX(DATOS,0,$N$2),X792,INDEX(DATOS,0,$O$2),$D792)),#N/A)</f>
        <v>#N/A</v>
      </c>
      <c r="AD792" s="33"/>
      <c r="AE792" s="40">
        <f>IFERROR(IF(ISNA(#REF!),-999,IF(I792=0,0,_xlfn.STDEV.P(#REF!)/I792*100)),-999)</f>
        <v>-999</v>
      </c>
      <c r="AF792" s="40">
        <f>IFERROR(IF(ISNA(#REF!),-999,IF(J792=0,0,_xlfn.STDEV.P(#REF!)/J792*100)),-999)</f>
        <v>-999</v>
      </c>
      <c r="AG792" s="40">
        <f>IFERROR(IF(ISNA(#REF!),-999,IF(K792=0,0,_xlfn.STDEV.P(#REF!)/K792*100)),-999)</f>
        <v>-999</v>
      </c>
      <c r="AH792" s="40">
        <f>IFERROR(IF(ISNA(#REF!),-999,IF(L792=0,0,_xlfn.STDEV.P(#REF!)/L792*100)),-999)</f>
        <v>-999</v>
      </c>
      <c r="AI792" s="40"/>
    </row>
    <row r="793" spans="1:35" x14ac:dyDescent="0.35">
      <c r="A793">
        <f t="shared" si="896"/>
        <v>187</v>
      </c>
      <c r="B793" s="35">
        <f t="array" ref="B793">IF(B792=0,0,MIN(IF(INDEX(DATOS,0,$N$2)=$U793,IF(ISNUMBER(INDEX(DATOS,0,$C793)),IF(INDEX(DATOS,0,$L$2)=0,IF(INDEX(DATOS,0,$M$2)=1,IF(ISNA(MATCH(INDEX(DATOS,0,$O$2),IF($E$7:E792=E793,$D$7:D792),0)),INDEX(DATOS,0,$K$2))))))))</f>
        <v>0</v>
      </c>
      <c r="C793" s="32">
        <f t="shared" si="897"/>
        <v>20</v>
      </c>
      <c r="D793" s="34" t="str">
        <f>IF($B793=0,"--",INDEX(DATOS,$B793,O$2))</f>
        <v>--</v>
      </c>
      <c r="E793" s="64" t="s">
        <v>1</v>
      </c>
      <c r="F793" s="36" t="str">
        <f t="shared" si="926"/>
        <v>--</v>
      </c>
      <c r="G793" s="109" t="e">
        <f>VLOOKUP($D793,LOC_UNICOS,G$2,0)</f>
        <v>#N/A</v>
      </c>
      <c r="H793" s="109" t="e">
        <f>VLOOKUP($D793,LOC_UNICOS,H$2,0)</f>
        <v>#N/A</v>
      </c>
      <c r="I793" s="38">
        <f t="array" ref="I793">IF($B793=0,-999,IF(COUNTIFS($Z793:Z793,#N/A)&gt;0,-999,AVERAGE($Z793:Z793)))</f>
        <v>-999</v>
      </c>
      <c r="J793" s="38">
        <f t="array" ref="J793">IF($B793=0,-999,IF(COUNTIFS($Z793:AA793,#N/A)&gt;0,-999,AVERAGE($Z793:AA793)))</f>
        <v>-999</v>
      </c>
      <c r="K793" s="38">
        <f t="array" ref="K793">IF($B793=0,-999,IF(COUNTIFS($Z793:AB793,#N/A)&gt;0,-999,AVERAGE($Z793:AB793)))</f>
        <v>-999</v>
      </c>
      <c r="L793" s="38">
        <f t="array" ref="L793">IF($B793=0,-999,IF(COUNTIFS($Z793:AC793,#N/A)&gt;0,-999,AVERAGE($Z793:AC793)))</f>
        <v>-999</v>
      </c>
      <c r="M793" s="38">
        <f t="shared" si="934"/>
        <v>-999</v>
      </c>
      <c r="N793" s="38">
        <f t="shared" si="948"/>
        <v>-999</v>
      </c>
      <c r="O793" s="38">
        <f t="shared" si="949"/>
        <v>-999</v>
      </c>
      <c r="P793" s="38">
        <f t="shared" si="950"/>
        <v>-999</v>
      </c>
      <c r="Q793" s="37">
        <f t="shared" si="893"/>
        <v>0</v>
      </c>
      <c r="R793" s="37">
        <f t="shared" si="938"/>
        <v>0</v>
      </c>
      <c r="S793" s="37">
        <f t="shared" si="939"/>
        <v>0</v>
      </c>
      <c r="T793" s="37">
        <f t="shared" si="940"/>
        <v>0</v>
      </c>
      <c r="U793" s="37">
        <f t="shared" si="894"/>
        <v>2018</v>
      </c>
      <c r="V793" s="37">
        <f t="shared" ref="V793:X793" si="962">U793-1</f>
        <v>2017</v>
      </c>
      <c r="W793" s="37">
        <f t="shared" si="962"/>
        <v>2016</v>
      </c>
      <c r="X793" s="37">
        <f t="shared" si="962"/>
        <v>2015</v>
      </c>
      <c r="Y793" s="39"/>
      <c r="Z793" s="62" t="e">
        <f>IFERROR(IF($B793=0,#N/A,AVERAGEIFS(INDEX(DATOS,0,$C793),INDEX(DATOS,0,$C793),"&lt;&gt;#N/D",INDEX(DATOS,0,$L$2),0,INDEX(DATOS,0,$M$2),1,INDEX(DATOS,0,$N$2),U793,INDEX(DATOS,0,$O$2),$D793)),#N/A)</f>
        <v>#N/A</v>
      </c>
      <c r="AA793" s="62" t="e">
        <f>IFERROR(IF($B793=0,#N/A,AVERAGEIFS(INDEX(DATOS,0,$C793),INDEX(DATOS,0,$C793),"&lt;&gt;#N/D",INDEX(DATOS,0,$L$2),0,INDEX(DATOS,0,$M$2),1,INDEX(DATOS,0,$N$2),V793,INDEX(DATOS,0,$O$2),$D793)),#N/A)</f>
        <v>#N/A</v>
      </c>
      <c r="AB793" s="62" t="e">
        <f>IFERROR(IF($B793=0,#N/A,AVERAGEIFS(INDEX(DATOS,0,$C793),INDEX(DATOS,0,$C793),"&lt;&gt;#N/D",INDEX(DATOS,0,$L$2),0,INDEX(DATOS,0,$M$2),1,INDEX(DATOS,0,$N$2),W793,INDEX(DATOS,0,$O$2),$D793)),#N/A)</f>
        <v>#N/A</v>
      </c>
      <c r="AC793" s="62" t="e">
        <f>IFERROR(IF($B793=0,#N/A,AVERAGEIFS(INDEX(DATOS,0,$C793),INDEX(DATOS,0,$C793),"&lt;&gt;#N/D",INDEX(DATOS,0,$L$2),0,INDEX(DATOS,0,$M$2),1,INDEX(DATOS,0,$N$2),X793,INDEX(DATOS,0,$O$2),$D793)),#N/A)</f>
        <v>#N/A</v>
      </c>
      <c r="AD793" s="33"/>
      <c r="AE793" s="40">
        <f>IFERROR(IF(ISNA(#REF!),-999,IF(I793=0,0,_xlfn.STDEV.P(#REF!)/I793*100)),-999)</f>
        <v>-999</v>
      </c>
      <c r="AF793" s="40">
        <f>IFERROR(IF(ISNA(#REF!),-999,IF(J793=0,0,_xlfn.STDEV.P(#REF!)/J793*100)),-999)</f>
        <v>-999</v>
      </c>
      <c r="AG793" s="40">
        <f>IFERROR(IF(ISNA(#REF!),-999,IF(K793=0,0,_xlfn.STDEV.P(#REF!)/K793*100)),-999)</f>
        <v>-999</v>
      </c>
      <c r="AH793" s="40">
        <f>IFERROR(IF(ISNA(#REF!),-999,IF(L793=0,0,_xlfn.STDEV.P(#REF!)/L793*100)),-999)</f>
        <v>-999</v>
      </c>
      <c r="AI793" s="40"/>
    </row>
    <row r="794" spans="1:35" x14ac:dyDescent="0.35">
      <c r="A794">
        <f t="shared" si="896"/>
        <v>188</v>
      </c>
      <c r="B794" s="35">
        <f t="array" ref="B794">IF(B793=0,0,MIN(IF(INDEX(DATOS,0,$N$2)=$U794,IF(ISNUMBER(INDEX(DATOS,0,$C794)),IF(INDEX(DATOS,0,$L$2)=0,IF(INDEX(DATOS,0,$M$2)=1,IF(ISNA(MATCH(INDEX(DATOS,0,$O$2),IF($E$7:E793=E794,$D$7:D793),0)),INDEX(DATOS,0,$K$2))))))))</f>
        <v>0</v>
      </c>
      <c r="C794" s="32">
        <f t="shared" si="897"/>
        <v>20</v>
      </c>
      <c r="D794" s="34" t="str">
        <f>IF($B794=0,"--",INDEX(DATOS,$B794,O$2))</f>
        <v>--</v>
      </c>
      <c r="E794" s="64" t="s">
        <v>1</v>
      </c>
      <c r="F794" s="36" t="str">
        <f t="shared" si="926"/>
        <v>--</v>
      </c>
      <c r="G794" s="109" t="e">
        <f>VLOOKUP($D794,LOC_UNICOS,G$2,0)</f>
        <v>#N/A</v>
      </c>
      <c r="H794" s="109" t="e">
        <f>VLOOKUP($D794,LOC_UNICOS,H$2,0)</f>
        <v>#N/A</v>
      </c>
      <c r="I794" s="38">
        <f t="array" ref="I794">IF($B794=0,-999,IF(COUNTIFS($Z794:Z794,#N/A)&gt;0,-999,AVERAGE($Z794:Z794)))</f>
        <v>-999</v>
      </c>
      <c r="J794" s="38">
        <f t="array" ref="J794">IF($B794=0,-999,IF(COUNTIFS($Z794:AA794,#N/A)&gt;0,-999,AVERAGE($Z794:AA794)))</f>
        <v>-999</v>
      </c>
      <c r="K794" s="38">
        <f t="array" ref="K794">IF($B794=0,-999,IF(COUNTIFS($Z794:AB794,#N/A)&gt;0,-999,AVERAGE($Z794:AB794)))</f>
        <v>-999</v>
      </c>
      <c r="L794" s="38">
        <f t="array" ref="L794">IF($B794=0,-999,IF(COUNTIFS($Z794:AC794,#N/A)&gt;0,-999,AVERAGE($Z794:AC794)))</f>
        <v>-999</v>
      </c>
      <c r="M794" s="38">
        <f t="shared" si="934"/>
        <v>-999</v>
      </c>
      <c r="N794" s="38">
        <f t="shared" si="948"/>
        <v>-999</v>
      </c>
      <c r="O794" s="38">
        <f t="shared" si="949"/>
        <v>-999</v>
      </c>
      <c r="P794" s="38">
        <f t="shared" si="950"/>
        <v>-999</v>
      </c>
      <c r="Q794" s="37">
        <f t="shared" si="893"/>
        <v>0</v>
      </c>
      <c r="R794" s="37">
        <f t="shared" si="938"/>
        <v>0</v>
      </c>
      <c r="S794" s="37">
        <f t="shared" si="939"/>
        <v>0</v>
      </c>
      <c r="T794" s="37">
        <f t="shared" si="940"/>
        <v>0</v>
      </c>
      <c r="U794" s="37">
        <f t="shared" si="894"/>
        <v>2018</v>
      </c>
      <c r="V794" s="37">
        <f t="shared" ref="V794:X794" si="963">U794-1</f>
        <v>2017</v>
      </c>
      <c r="W794" s="37">
        <f t="shared" si="963"/>
        <v>2016</v>
      </c>
      <c r="X794" s="37">
        <f t="shared" si="963"/>
        <v>2015</v>
      </c>
      <c r="Y794" s="39"/>
      <c r="Z794" s="62" t="e">
        <f>IFERROR(IF($B794=0,#N/A,AVERAGEIFS(INDEX(DATOS,0,$C794),INDEX(DATOS,0,$C794),"&lt;&gt;#N/D",INDEX(DATOS,0,$L$2),0,INDEX(DATOS,0,$M$2),1,INDEX(DATOS,0,$N$2),U794,INDEX(DATOS,0,$O$2),$D794)),#N/A)</f>
        <v>#N/A</v>
      </c>
      <c r="AA794" s="62" t="e">
        <f>IFERROR(IF($B794=0,#N/A,AVERAGEIFS(INDEX(DATOS,0,$C794),INDEX(DATOS,0,$C794),"&lt;&gt;#N/D",INDEX(DATOS,0,$L$2),0,INDEX(DATOS,0,$M$2),1,INDEX(DATOS,0,$N$2),V794,INDEX(DATOS,0,$O$2),$D794)),#N/A)</f>
        <v>#N/A</v>
      </c>
      <c r="AB794" s="62" t="e">
        <f>IFERROR(IF($B794=0,#N/A,AVERAGEIFS(INDEX(DATOS,0,$C794),INDEX(DATOS,0,$C794),"&lt;&gt;#N/D",INDEX(DATOS,0,$L$2),0,INDEX(DATOS,0,$M$2),1,INDEX(DATOS,0,$N$2),W794,INDEX(DATOS,0,$O$2),$D794)),#N/A)</f>
        <v>#N/A</v>
      </c>
      <c r="AC794" s="62" t="e">
        <f>IFERROR(IF($B794=0,#N/A,AVERAGEIFS(INDEX(DATOS,0,$C794),INDEX(DATOS,0,$C794),"&lt;&gt;#N/D",INDEX(DATOS,0,$L$2),0,INDEX(DATOS,0,$M$2),1,INDEX(DATOS,0,$N$2),X794,INDEX(DATOS,0,$O$2),$D794)),#N/A)</f>
        <v>#N/A</v>
      </c>
      <c r="AD794" s="33"/>
      <c r="AE794" s="40">
        <f>IFERROR(IF(ISNA(#REF!),-999,IF(I794=0,0,_xlfn.STDEV.P(#REF!)/I794*100)),-999)</f>
        <v>-999</v>
      </c>
      <c r="AF794" s="40">
        <f>IFERROR(IF(ISNA(#REF!),-999,IF(J794=0,0,_xlfn.STDEV.P(#REF!)/J794*100)),-999)</f>
        <v>-999</v>
      </c>
      <c r="AG794" s="40">
        <f>IFERROR(IF(ISNA(#REF!),-999,IF(K794=0,0,_xlfn.STDEV.P(#REF!)/K794*100)),-999)</f>
        <v>-999</v>
      </c>
      <c r="AH794" s="40">
        <f>IFERROR(IF(ISNA(#REF!),-999,IF(L794=0,0,_xlfn.STDEV.P(#REF!)/L794*100)),-999)</f>
        <v>-999</v>
      </c>
      <c r="AI794" s="40"/>
    </row>
    <row r="795" spans="1:35" x14ac:dyDescent="0.35">
      <c r="A795">
        <f t="shared" si="896"/>
        <v>189</v>
      </c>
      <c r="B795" s="35">
        <f t="array" ref="B795">IF(B794=0,0,MIN(IF(INDEX(DATOS,0,$N$2)=$U795,IF(ISNUMBER(INDEX(DATOS,0,$C795)),IF(INDEX(DATOS,0,$L$2)=0,IF(INDEX(DATOS,0,$M$2)=1,IF(ISNA(MATCH(INDEX(DATOS,0,$O$2),IF($E$7:E794=E795,$D$7:D794),0)),INDEX(DATOS,0,$K$2))))))))</f>
        <v>0</v>
      </c>
      <c r="C795" s="32">
        <f t="shared" si="897"/>
        <v>20</v>
      </c>
      <c r="D795" s="34" t="str">
        <f>IF($B795=0,"--",INDEX(DATOS,$B795,O$2))</f>
        <v>--</v>
      </c>
      <c r="E795" s="64" t="s">
        <v>1</v>
      </c>
      <c r="F795" s="36" t="str">
        <f t="shared" si="926"/>
        <v>--</v>
      </c>
      <c r="G795" s="109" t="e">
        <f>VLOOKUP($D795,LOC_UNICOS,G$2,0)</f>
        <v>#N/A</v>
      </c>
      <c r="H795" s="109" t="e">
        <f>VLOOKUP($D795,LOC_UNICOS,H$2,0)</f>
        <v>#N/A</v>
      </c>
      <c r="I795" s="38">
        <f t="array" ref="I795">IF($B795=0,-999,IF(COUNTIFS($Z795:Z795,#N/A)&gt;0,-999,AVERAGE($Z795:Z795)))</f>
        <v>-999</v>
      </c>
      <c r="J795" s="38">
        <f t="array" ref="J795">IF($B795=0,-999,IF(COUNTIFS($Z795:AA795,#N/A)&gt;0,-999,AVERAGE($Z795:AA795)))</f>
        <v>-999</v>
      </c>
      <c r="K795" s="38">
        <f t="array" ref="K795">IF($B795=0,-999,IF(COUNTIFS($Z795:AB795,#N/A)&gt;0,-999,AVERAGE($Z795:AB795)))</f>
        <v>-999</v>
      </c>
      <c r="L795" s="38">
        <f t="array" ref="L795">IF($B795=0,-999,IF(COUNTIFS($Z795:AC795,#N/A)&gt;0,-999,AVERAGE($Z795:AC795)))</f>
        <v>-999</v>
      </c>
      <c r="M795" s="38">
        <f t="shared" si="934"/>
        <v>-999</v>
      </c>
      <c r="N795" s="38">
        <f t="shared" si="948"/>
        <v>-999</v>
      </c>
      <c r="O795" s="38">
        <f t="shared" si="949"/>
        <v>-999</v>
      </c>
      <c r="P795" s="38">
        <f t="shared" si="950"/>
        <v>-999</v>
      </c>
      <c r="Q795" s="37">
        <f t="shared" si="893"/>
        <v>0</v>
      </c>
      <c r="R795" s="37">
        <f t="shared" si="938"/>
        <v>0</v>
      </c>
      <c r="S795" s="37">
        <f t="shared" si="939"/>
        <v>0</v>
      </c>
      <c r="T795" s="37">
        <f t="shared" si="940"/>
        <v>0</v>
      </c>
      <c r="U795" s="37">
        <f t="shared" si="894"/>
        <v>2018</v>
      </c>
      <c r="V795" s="37">
        <f t="shared" ref="V795:X795" si="964">U795-1</f>
        <v>2017</v>
      </c>
      <c r="W795" s="37">
        <f t="shared" si="964"/>
        <v>2016</v>
      </c>
      <c r="X795" s="37">
        <f t="shared" si="964"/>
        <v>2015</v>
      </c>
      <c r="Y795" s="39"/>
      <c r="Z795" s="62" t="e">
        <f>IFERROR(IF($B795=0,#N/A,AVERAGEIFS(INDEX(DATOS,0,$C795),INDEX(DATOS,0,$C795),"&lt;&gt;#N/D",INDEX(DATOS,0,$L$2),0,INDEX(DATOS,0,$M$2),1,INDEX(DATOS,0,$N$2),U795,INDEX(DATOS,0,$O$2),$D795)),#N/A)</f>
        <v>#N/A</v>
      </c>
      <c r="AA795" s="62" t="e">
        <f>IFERROR(IF($B795=0,#N/A,AVERAGEIFS(INDEX(DATOS,0,$C795),INDEX(DATOS,0,$C795),"&lt;&gt;#N/D",INDEX(DATOS,0,$L$2),0,INDEX(DATOS,0,$M$2),1,INDEX(DATOS,0,$N$2),V795,INDEX(DATOS,0,$O$2),$D795)),#N/A)</f>
        <v>#N/A</v>
      </c>
      <c r="AB795" s="62" t="e">
        <f>IFERROR(IF($B795=0,#N/A,AVERAGEIFS(INDEX(DATOS,0,$C795),INDEX(DATOS,0,$C795),"&lt;&gt;#N/D",INDEX(DATOS,0,$L$2),0,INDEX(DATOS,0,$M$2),1,INDEX(DATOS,0,$N$2),W795,INDEX(DATOS,0,$O$2),$D795)),#N/A)</f>
        <v>#N/A</v>
      </c>
      <c r="AC795" s="62" t="e">
        <f>IFERROR(IF($B795=0,#N/A,AVERAGEIFS(INDEX(DATOS,0,$C795),INDEX(DATOS,0,$C795),"&lt;&gt;#N/D",INDEX(DATOS,0,$L$2),0,INDEX(DATOS,0,$M$2),1,INDEX(DATOS,0,$N$2),X795,INDEX(DATOS,0,$O$2),$D795)),#N/A)</f>
        <v>#N/A</v>
      </c>
      <c r="AD795" s="33"/>
      <c r="AE795" s="40">
        <f>IFERROR(IF(ISNA(#REF!),-999,IF(I795=0,0,_xlfn.STDEV.P(#REF!)/I795*100)),-999)</f>
        <v>-999</v>
      </c>
      <c r="AF795" s="40">
        <f>IFERROR(IF(ISNA(#REF!),-999,IF(J795=0,0,_xlfn.STDEV.P(#REF!)/J795*100)),-999)</f>
        <v>-999</v>
      </c>
      <c r="AG795" s="40">
        <f>IFERROR(IF(ISNA(#REF!),-999,IF(K795=0,0,_xlfn.STDEV.P(#REF!)/K795*100)),-999)</f>
        <v>-999</v>
      </c>
      <c r="AH795" s="40">
        <f>IFERROR(IF(ISNA(#REF!),-999,IF(L795=0,0,_xlfn.STDEV.P(#REF!)/L795*100)),-999)</f>
        <v>-999</v>
      </c>
      <c r="AI795" s="40"/>
    </row>
    <row r="796" spans="1:35" x14ac:dyDescent="0.35">
      <c r="A796">
        <f t="shared" si="896"/>
        <v>190</v>
      </c>
      <c r="B796" s="35">
        <f t="array" ref="B796">IF(B795=0,0,MIN(IF(INDEX(DATOS,0,$N$2)=$U796,IF(ISNUMBER(INDEX(DATOS,0,$C796)),IF(INDEX(DATOS,0,$L$2)=0,IF(INDEX(DATOS,0,$M$2)=1,IF(ISNA(MATCH(INDEX(DATOS,0,$O$2),IF($E$7:E795=E796,$D$7:D795),0)),INDEX(DATOS,0,$K$2))))))))</f>
        <v>0</v>
      </c>
      <c r="C796" s="32">
        <f t="shared" si="897"/>
        <v>20</v>
      </c>
      <c r="D796" s="34" t="str">
        <f>IF($B796=0,"--",INDEX(DATOS,$B796,O$2))</f>
        <v>--</v>
      </c>
      <c r="E796" s="64" t="s">
        <v>1</v>
      </c>
      <c r="F796" s="36" t="str">
        <f t="shared" si="926"/>
        <v>--</v>
      </c>
      <c r="G796" s="109" t="e">
        <f>VLOOKUP($D796,LOC_UNICOS,G$2,0)</f>
        <v>#N/A</v>
      </c>
      <c r="H796" s="109" t="e">
        <f>VLOOKUP($D796,LOC_UNICOS,H$2,0)</f>
        <v>#N/A</v>
      </c>
      <c r="I796" s="38">
        <f t="array" ref="I796">IF($B796=0,-999,IF(COUNTIFS($Z796:Z796,#N/A)&gt;0,-999,AVERAGE($Z796:Z796)))</f>
        <v>-999</v>
      </c>
      <c r="J796" s="38">
        <f t="array" ref="J796">IF($B796=0,-999,IF(COUNTIFS($Z796:AA796,#N/A)&gt;0,-999,AVERAGE($Z796:AA796)))</f>
        <v>-999</v>
      </c>
      <c r="K796" s="38">
        <f t="array" ref="K796">IF($B796=0,-999,IF(COUNTIFS($Z796:AB796,#N/A)&gt;0,-999,AVERAGE($Z796:AB796)))</f>
        <v>-999</v>
      </c>
      <c r="L796" s="38">
        <f t="array" ref="L796">IF($B796=0,-999,IF(COUNTIFS($Z796:AC796,#N/A)&gt;0,-999,AVERAGE($Z796:AC796)))</f>
        <v>-999</v>
      </c>
      <c r="M796" s="38">
        <f t="shared" si="934"/>
        <v>-999</v>
      </c>
      <c r="N796" s="38">
        <f t="shared" si="948"/>
        <v>-999</v>
      </c>
      <c r="O796" s="38">
        <f t="shared" si="949"/>
        <v>-999</v>
      </c>
      <c r="P796" s="38">
        <f t="shared" si="950"/>
        <v>-999</v>
      </c>
      <c r="Q796" s="37">
        <f t="shared" si="893"/>
        <v>0</v>
      </c>
      <c r="R796" s="37">
        <f t="shared" si="938"/>
        <v>0</v>
      </c>
      <c r="S796" s="37">
        <f t="shared" si="939"/>
        <v>0</v>
      </c>
      <c r="T796" s="37">
        <f t="shared" si="940"/>
        <v>0</v>
      </c>
      <c r="U796" s="37">
        <f t="shared" si="894"/>
        <v>2018</v>
      </c>
      <c r="V796" s="37">
        <f t="shared" ref="V796:X796" si="965">U796-1</f>
        <v>2017</v>
      </c>
      <c r="W796" s="37">
        <f t="shared" si="965"/>
        <v>2016</v>
      </c>
      <c r="X796" s="37">
        <f t="shared" si="965"/>
        <v>2015</v>
      </c>
      <c r="Y796" s="39"/>
      <c r="Z796" s="62" t="e">
        <f>IFERROR(IF($B796=0,#N/A,AVERAGEIFS(INDEX(DATOS,0,$C796),INDEX(DATOS,0,$C796),"&lt;&gt;#N/D",INDEX(DATOS,0,$L$2),0,INDEX(DATOS,0,$M$2),1,INDEX(DATOS,0,$N$2),U796,INDEX(DATOS,0,$O$2),$D796)),#N/A)</f>
        <v>#N/A</v>
      </c>
      <c r="AA796" s="62" t="e">
        <f>IFERROR(IF($B796=0,#N/A,AVERAGEIFS(INDEX(DATOS,0,$C796),INDEX(DATOS,0,$C796),"&lt;&gt;#N/D",INDEX(DATOS,0,$L$2),0,INDEX(DATOS,0,$M$2),1,INDEX(DATOS,0,$N$2),V796,INDEX(DATOS,0,$O$2),$D796)),#N/A)</f>
        <v>#N/A</v>
      </c>
      <c r="AB796" s="62" t="e">
        <f>IFERROR(IF($B796=0,#N/A,AVERAGEIFS(INDEX(DATOS,0,$C796),INDEX(DATOS,0,$C796),"&lt;&gt;#N/D",INDEX(DATOS,0,$L$2),0,INDEX(DATOS,0,$M$2),1,INDEX(DATOS,0,$N$2),W796,INDEX(DATOS,0,$O$2),$D796)),#N/A)</f>
        <v>#N/A</v>
      </c>
      <c r="AC796" s="62" t="e">
        <f>IFERROR(IF($B796=0,#N/A,AVERAGEIFS(INDEX(DATOS,0,$C796),INDEX(DATOS,0,$C796),"&lt;&gt;#N/D",INDEX(DATOS,0,$L$2),0,INDEX(DATOS,0,$M$2),1,INDEX(DATOS,0,$N$2),X796,INDEX(DATOS,0,$O$2),$D796)),#N/A)</f>
        <v>#N/A</v>
      </c>
      <c r="AD796" s="33"/>
      <c r="AE796" s="40">
        <f>IFERROR(IF(ISNA(#REF!),-999,IF(I796=0,0,_xlfn.STDEV.P(#REF!)/I796*100)),-999)</f>
        <v>-999</v>
      </c>
      <c r="AF796" s="40">
        <f>IFERROR(IF(ISNA(#REF!),-999,IF(J796=0,0,_xlfn.STDEV.P(#REF!)/J796*100)),-999)</f>
        <v>-999</v>
      </c>
      <c r="AG796" s="40">
        <f>IFERROR(IF(ISNA(#REF!),-999,IF(K796=0,0,_xlfn.STDEV.P(#REF!)/K796*100)),-999)</f>
        <v>-999</v>
      </c>
      <c r="AH796" s="40">
        <f>IFERROR(IF(ISNA(#REF!),-999,IF(L796=0,0,_xlfn.STDEV.P(#REF!)/L796*100)),-999)</f>
        <v>-999</v>
      </c>
      <c r="AI796" s="40"/>
    </row>
    <row r="797" spans="1:35" x14ac:dyDescent="0.35">
      <c r="A797">
        <f t="shared" si="896"/>
        <v>191</v>
      </c>
      <c r="B797" s="35">
        <f t="array" ref="B797">IF(B796=0,0,MIN(IF(INDEX(DATOS,0,$N$2)=$U797,IF(ISNUMBER(INDEX(DATOS,0,$C797)),IF(INDEX(DATOS,0,$L$2)=0,IF(INDEX(DATOS,0,$M$2)=1,IF(ISNA(MATCH(INDEX(DATOS,0,$O$2),IF($E$7:E796=E797,$D$7:D796),0)),INDEX(DATOS,0,$K$2))))))))</f>
        <v>0</v>
      </c>
      <c r="C797" s="32">
        <f t="shared" si="897"/>
        <v>20</v>
      </c>
      <c r="D797" s="34" t="str">
        <f>IF($B797=0,"--",INDEX(DATOS,$B797,O$2))</f>
        <v>--</v>
      </c>
      <c r="E797" s="64" t="s">
        <v>1</v>
      </c>
      <c r="F797" s="36" t="str">
        <f t="shared" si="926"/>
        <v>--</v>
      </c>
      <c r="G797" s="109" t="e">
        <f>VLOOKUP($D797,LOC_UNICOS,G$2,0)</f>
        <v>#N/A</v>
      </c>
      <c r="H797" s="109" t="e">
        <f>VLOOKUP($D797,LOC_UNICOS,H$2,0)</f>
        <v>#N/A</v>
      </c>
      <c r="I797" s="38">
        <f t="array" ref="I797">IF($B797=0,-999,IF(COUNTIFS($Z797:Z797,#N/A)&gt;0,-999,AVERAGE($Z797:Z797)))</f>
        <v>-999</v>
      </c>
      <c r="J797" s="38">
        <f t="array" ref="J797">IF($B797=0,-999,IF(COUNTIFS($Z797:AA797,#N/A)&gt;0,-999,AVERAGE($Z797:AA797)))</f>
        <v>-999</v>
      </c>
      <c r="K797" s="38">
        <f t="array" ref="K797">IF($B797=0,-999,IF(COUNTIFS($Z797:AB797,#N/A)&gt;0,-999,AVERAGE($Z797:AB797)))</f>
        <v>-999</v>
      </c>
      <c r="L797" s="38">
        <f t="array" ref="L797">IF($B797=0,-999,IF(COUNTIFS($Z797:AC797,#N/A)&gt;0,-999,AVERAGE($Z797:AC797)))</f>
        <v>-999</v>
      </c>
      <c r="M797" s="38">
        <f t="shared" si="934"/>
        <v>-999</v>
      </c>
      <c r="N797" s="38">
        <f t="shared" si="948"/>
        <v>-999</v>
      </c>
      <c r="O797" s="38">
        <f t="shared" si="949"/>
        <v>-999</v>
      </c>
      <c r="P797" s="38">
        <f t="shared" si="950"/>
        <v>-999</v>
      </c>
      <c r="Q797" s="37">
        <f t="shared" si="893"/>
        <v>0</v>
      </c>
      <c r="R797" s="37">
        <f t="shared" si="938"/>
        <v>0</v>
      </c>
      <c r="S797" s="37">
        <f t="shared" si="939"/>
        <v>0</v>
      </c>
      <c r="T797" s="37">
        <f t="shared" si="940"/>
        <v>0</v>
      </c>
      <c r="U797" s="37">
        <f t="shared" si="894"/>
        <v>2018</v>
      </c>
      <c r="V797" s="37">
        <f t="shared" ref="V797:X797" si="966">U797-1</f>
        <v>2017</v>
      </c>
      <c r="W797" s="37">
        <f t="shared" si="966"/>
        <v>2016</v>
      </c>
      <c r="X797" s="37">
        <f t="shared" si="966"/>
        <v>2015</v>
      </c>
      <c r="Y797" s="39"/>
      <c r="Z797" s="62" t="e">
        <f>IFERROR(IF($B797=0,#N/A,AVERAGEIFS(INDEX(DATOS,0,$C797),INDEX(DATOS,0,$C797),"&lt;&gt;#N/D",INDEX(DATOS,0,$L$2),0,INDEX(DATOS,0,$M$2),1,INDEX(DATOS,0,$N$2),U797,INDEX(DATOS,0,$O$2),$D797)),#N/A)</f>
        <v>#N/A</v>
      </c>
      <c r="AA797" s="62" t="e">
        <f>IFERROR(IF($B797=0,#N/A,AVERAGEIFS(INDEX(DATOS,0,$C797),INDEX(DATOS,0,$C797),"&lt;&gt;#N/D",INDEX(DATOS,0,$L$2),0,INDEX(DATOS,0,$M$2),1,INDEX(DATOS,0,$N$2),V797,INDEX(DATOS,0,$O$2),$D797)),#N/A)</f>
        <v>#N/A</v>
      </c>
      <c r="AB797" s="62" t="e">
        <f>IFERROR(IF($B797=0,#N/A,AVERAGEIFS(INDEX(DATOS,0,$C797),INDEX(DATOS,0,$C797),"&lt;&gt;#N/D",INDEX(DATOS,0,$L$2),0,INDEX(DATOS,0,$M$2),1,INDEX(DATOS,0,$N$2),W797,INDEX(DATOS,0,$O$2),$D797)),#N/A)</f>
        <v>#N/A</v>
      </c>
      <c r="AC797" s="62" t="e">
        <f>IFERROR(IF($B797=0,#N/A,AVERAGEIFS(INDEX(DATOS,0,$C797),INDEX(DATOS,0,$C797),"&lt;&gt;#N/D",INDEX(DATOS,0,$L$2),0,INDEX(DATOS,0,$M$2),1,INDEX(DATOS,0,$N$2),X797,INDEX(DATOS,0,$O$2),$D797)),#N/A)</f>
        <v>#N/A</v>
      </c>
      <c r="AD797" s="33"/>
      <c r="AE797" s="40">
        <f>IFERROR(IF(ISNA(#REF!),-999,IF(I797=0,0,_xlfn.STDEV.P(#REF!)/I797*100)),-999)</f>
        <v>-999</v>
      </c>
      <c r="AF797" s="40">
        <f>IFERROR(IF(ISNA(#REF!),-999,IF(J797=0,0,_xlfn.STDEV.P(#REF!)/J797*100)),-999)</f>
        <v>-999</v>
      </c>
      <c r="AG797" s="40">
        <f>IFERROR(IF(ISNA(#REF!),-999,IF(K797=0,0,_xlfn.STDEV.P(#REF!)/K797*100)),-999)</f>
        <v>-999</v>
      </c>
      <c r="AH797" s="40">
        <f>IFERROR(IF(ISNA(#REF!),-999,IF(L797=0,0,_xlfn.STDEV.P(#REF!)/L797*100)),-999)</f>
        <v>-999</v>
      </c>
      <c r="AI797" s="40"/>
    </row>
    <row r="798" spans="1:35" x14ac:dyDescent="0.35">
      <c r="A798">
        <f t="shared" si="896"/>
        <v>192</v>
      </c>
      <c r="B798" s="35">
        <f t="array" ref="B798">IF(B797=0,0,MIN(IF(INDEX(DATOS,0,$N$2)=$U798,IF(ISNUMBER(INDEX(DATOS,0,$C798)),IF(INDEX(DATOS,0,$L$2)=0,IF(INDEX(DATOS,0,$M$2)=1,IF(ISNA(MATCH(INDEX(DATOS,0,$O$2),IF($E$7:E797=E798,$D$7:D797),0)),INDEX(DATOS,0,$K$2))))))))</f>
        <v>0</v>
      </c>
      <c r="C798" s="32">
        <f t="shared" si="897"/>
        <v>20</v>
      </c>
      <c r="D798" s="34" t="str">
        <f>IF($B798=0,"--",INDEX(DATOS,$B798,O$2))</f>
        <v>--</v>
      </c>
      <c r="E798" s="64" t="s">
        <v>1</v>
      </c>
      <c r="F798" s="36" t="str">
        <f t="shared" si="926"/>
        <v>--</v>
      </c>
      <c r="G798" s="109" t="e">
        <f>VLOOKUP($D798,LOC_UNICOS,G$2,0)</f>
        <v>#N/A</v>
      </c>
      <c r="H798" s="109" t="e">
        <f>VLOOKUP($D798,LOC_UNICOS,H$2,0)</f>
        <v>#N/A</v>
      </c>
      <c r="I798" s="38">
        <f t="array" ref="I798">IF($B798=0,-999,IF(COUNTIFS($Z798:Z798,#N/A)&gt;0,-999,AVERAGE($Z798:Z798)))</f>
        <v>-999</v>
      </c>
      <c r="J798" s="38">
        <f t="array" ref="J798">IF($B798=0,-999,IF(COUNTIFS($Z798:AA798,#N/A)&gt;0,-999,AVERAGE($Z798:AA798)))</f>
        <v>-999</v>
      </c>
      <c r="K798" s="38">
        <f t="array" ref="K798">IF($B798=0,-999,IF(COUNTIFS($Z798:AB798,#N/A)&gt;0,-999,AVERAGE($Z798:AB798)))</f>
        <v>-999</v>
      </c>
      <c r="L798" s="38">
        <f t="array" ref="L798">IF($B798=0,-999,IF(COUNTIFS($Z798:AC798,#N/A)&gt;0,-999,AVERAGE($Z798:AC798)))</f>
        <v>-999</v>
      </c>
      <c r="M798" s="38">
        <f t="shared" si="934"/>
        <v>-999</v>
      </c>
      <c r="N798" s="38">
        <f t="shared" si="948"/>
        <v>-999</v>
      </c>
      <c r="O798" s="38">
        <f t="shared" si="949"/>
        <v>-999</v>
      </c>
      <c r="P798" s="38">
        <f t="shared" si="950"/>
        <v>-999</v>
      </c>
      <c r="Q798" s="37">
        <f t="shared" si="893"/>
        <v>0</v>
      </c>
      <c r="R798" s="37">
        <f t="shared" si="938"/>
        <v>0</v>
      </c>
      <c r="S798" s="37">
        <f t="shared" si="939"/>
        <v>0</v>
      </c>
      <c r="T798" s="37">
        <f t="shared" si="940"/>
        <v>0</v>
      </c>
      <c r="U798" s="37">
        <f t="shared" si="894"/>
        <v>2018</v>
      </c>
      <c r="V798" s="37">
        <f t="shared" ref="V798:X798" si="967">U798-1</f>
        <v>2017</v>
      </c>
      <c r="W798" s="37">
        <f t="shared" si="967"/>
        <v>2016</v>
      </c>
      <c r="X798" s="37">
        <f t="shared" si="967"/>
        <v>2015</v>
      </c>
      <c r="Y798" s="39"/>
      <c r="Z798" s="62" t="e">
        <f>IFERROR(IF($B798=0,#N/A,AVERAGEIFS(INDEX(DATOS,0,$C798),INDEX(DATOS,0,$C798),"&lt;&gt;#N/D",INDEX(DATOS,0,$L$2),0,INDEX(DATOS,0,$M$2),1,INDEX(DATOS,0,$N$2),U798,INDEX(DATOS,0,$O$2),$D798)),#N/A)</f>
        <v>#N/A</v>
      </c>
      <c r="AA798" s="62" t="e">
        <f>IFERROR(IF($B798=0,#N/A,AVERAGEIFS(INDEX(DATOS,0,$C798),INDEX(DATOS,0,$C798),"&lt;&gt;#N/D",INDEX(DATOS,0,$L$2),0,INDEX(DATOS,0,$M$2),1,INDEX(DATOS,0,$N$2),V798,INDEX(DATOS,0,$O$2),$D798)),#N/A)</f>
        <v>#N/A</v>
      </c>
      <c r="AB798" s="62" t="e">
        <f>IFERROR(IF($B798=0,#N/A,AVERAGEIFS(INDEX(DATOS,0,$C798),INDEX(DATOS,0,$C798),"&lt;&gt;#N/D",INDEX(DATOS,0,$L$2),0,INDEX(DATOS,0,$M$2),1,INDEX(DATOS,0,$N$2),W798,INDEX(DATOS,0,$O$2),$D798)),#N/A)</f>
        <v>#N/A</v>
      </c>
      <c r="AC798" s="62" t="e">
        <f>IFERROR(IF($B798=0,#N/A,AVERAGEIFS(INDEX(DATOS,0,$C798),INDEX(DATOS,0,$C798),"&lt;&gt;#N/D",INDEX(DATOS,0,$L$2),0,INDEX(DATOS,0,$M$2),1,INDEX(DATOS,0,$N$2),X798,INDEX(DATOS,0,$O$2),$D798)),#N/A)</f>
        <v>#N/A</v>
      </c>
      <c r="AD798" s="33"/>
      <c r="AE798" s="40">
        <f>IFERROR(IF(ISNA(#REF!),-999,IF(I798=0,0,_xlfn.STDEV.P(#REF!)/I798*100)),-999)</f>
        <v>-999</v>
      </c>
      <c r="AF798" s="40">
        <f>IFERROR(IF(ISNA(#REF!),-999,IF(J798=0,0,_xlfn.STDEV.P(#REF!)/J798*100)),-999)</f>
        <v>-999</v>
      </c>
      <c r="AG798" s="40">
        <f>IFERROR(IF(ISNA(#REF!),-999,IF(K798=0,0,_xlfn.STDEV.P(#REF!)/K798*100)),-999)</f>
        <v>-999</v>
      </c>
      <c r="AH798" s="40">
        <f>IFERROR(IF(ISNA(#REF!),-999,IF(L798=0,0,_xlfn.STDEV.P(#REF!)/L798*100)),-999)</f>
        <v>-999</v>
      </c>
      <c r="AI798" s="40"/>
    </row>
    <row r="799" spans="1:35" x14ac:dyDescent="0.35">
      <c r="A799">
        <f t="shared" si="896"/>
        <v>193</v>
      </c>
      <c r="B799" s="35">
        <f t="array" ref="B799">IF(B798=0,0,MIN(IF(INDEX(DATOS,0,$N$2)=$U799,IF(ISNUMBER(INDEX(DATOS,0,$C799)),IF(INDEX(DATOS,0,$L$2)=0,IF(INDEX(DATOS,0,$M$2)=1,IF(ISNA(MATCH(INDEX(DATOS,0,$O$2),IF($E$7:E798=E799,$D$7:D798),0)),INDEX(DATOS,0,$K$2))))))))</f>
        <v>0</v>
      </c>
      <c r="C799" s="32">
        <f t="shared" si="897"/>
        <v>20</v>
      </c>
      <c r="D799" s="34" t="str">
        <f>IF($B799=0,"--",INDEX(DATOS,$B799,O$2))</f>
        <v>--</v>
      </c>
      <c r="E799" s="64" t="s">
        <v>1</v>
      </c>
      <c r="F799" s="36" t="str">
        <f t="shared" si="926"/>
        <v>--</v>
      </c>
      <c r="G799" s="109" t="e">
        <f>VLOOKUP($D799,LOC_UNICOS,G$2,0)</f>
        <v>#N/A</v>
      </c>
      <c r="H799" s="109" t="e">
        <f>VLOOKUP($D799,LOC_UNICOS,H$2,0)</f>
        <v>#N/A</v>
      </c>
      <c r="I799" s="38">
        <f t="array" ref="I799">IF($B799=0,-999,IF(COUNTIFS($Z799:Z799,#N/A)&gt;0,-999,AVERAGE($Z799:Z799)))</f>
        <v>-999</v>
      </c>
      <c r="J799" s="38">
        <f t="array" ref="J799">IF($B799=0,-999,IF(COUNTIFS($Z799:AA799,#N/A)&gt;0,-999,AVERAGE($Z799:AA799)))</f>
        <v>-999</v>
      </c>
      <c r="K799" s="38">
        <f t="array" ref="K799">IF($B799=0,-999,IF(COUNTIFS($Z799:AB799,#N/A)&gt;0,-999,AVERAGE($Z799:AB799)))</f>
        <v>-999</v>
      </c>
      <c r="L799" s="38">
        <f t="array" ref="L799">IF($B799=0,-999,IF(COUNTIFS($Z799:AC799,#N/A)&gt;0,-999,AVERAGE($Z799:AC799)))</f>
        <v>-999</v>
      </c>
      <c r="M799" s="38">
        <f t="shared" si="934"/>
        <v>-999</v>
      </c>
      <c r="N799" s="38">
        <f t="shared" si="948"/>
        <v>-999</v>
      </c>
      <c r="O799" s="38">
        <f t="shared" si="949"/>
        <v>-999</v>
      </c>
      <c r="P799" s="38">
        <f t="shared" si="950"/>
        <v>-999</v>
      </c>
      <c r="Q799" s="37">
        <f t="shared" si="893"/>
        <v>0</v>
      </c>
      <c r="R799" s="37">
        <f t="shared" si="938"/>
        <v>0</v>
      </c>
      <c r="S799" s="37">
        <f t="shared" si="939"/>
        <v>0</v>
      </c>
      <c r="T799" s="37">
        <f t="shared" si="940"/>
        <v>0</v>
      </c>
      <c r="U799" s="37">
        <f t="shared" si="894"/>
        <v>2018</v>
      </c>
      <c r="V799" s="37">
        <f t="shared" ref="V799:X799" si="968">U799-1</f>
        <v>2017</v>
      </c>
      <c r="W799" s="37">
        <f t="shared" si="968"/>
        <v>2016</v>
      </c>
      <c r="X799" s="37">
        <f t="shared" si="968"/>
        <v>2015</v>
      </c>
      <c r="Y799" s="39"/>
      <c r="Z799" s="62" t="e">
        <f>IFERROR(IF($B799=0,#N/A,AVERAGEIFS(INDEX(DATOS,0,$C799),INDEX(DATOS,0,$C799),"&lt;&gt;#N/D",INDEX(DATOS,0,$L$2),0,INDEX(DATOS,0,$M$2),1,INDEX(DATOS,0,$N$2),U799,INDEX(DATOS,0,$O$2),$D799)),#N/A)</f>
        <v>#N/A</v>
      </c>
      <c r="AA799" s="62" t="e">
        <f>IFERROR(IF($B799=0,#N/A,AVERAGEIFS(INDEX(DATOS,0,$C799),INDEX(DATOS,0,$C799),"&lt;&gt;#N/D",INDEX(DATOS,0,$L$2),0,INDEX(DATOS,0,$M$2),1,INDEX(DATOS,0,$N$2),V799,INDEX(DATOS,0,$O$2),$D799)),#N/A)</f>
        <v>#N/A</v>
      </c>
      <c r="AB799" s="62" t="e">
        <f>IFERROR(IF($B799=0,#N/A,AVERAGEIFS(INDEX(DATOS,0,$C799),INDEX(DATOS,0,$C799),"&lt;&gt;#N/D",INDEX(DATOS,0,$L$2),0,INDEX(DATOS,0,$M$2),1,INDEX(DATOS,0,$N$2),W799,INDEX(DATOS,0,$O$2),$D799)),#N/A)</f>
        <v>#N/A</v>
      </c>
      <c r="AC799" s="62" t="e">
        <f>IFERROR(IF($B799=0,#N/A,AVERAGEIFS(INDEX(DATOS,0,$C799),INDEX(DATOS,0,$C799),"&lt;&gt;#N/D",INDEX(DATOS,0,$L$2),0,INDEX(DATOS,0,$M$2),1,INDEX(DATOS,0,$N$2),X799,INDEX(DATOS,0,$O$2),$D799)),#N/A)</f>
        <v>#N/A</v>
      </c>
      <c r="AD799" s="33"/>
      <c r="AE799" s="40">
        <f>IFERROR(IF(ISNA(#REF!),-999,IF(I799=0,0,_xlfn.STDEV.P(#REF!)/I799*100)),-999)</f>
        <v>-999</v>
      </c>
      <c r="AF799" s="40">
        <f>IFERROR(IF(ISNA(#REF!),-999,IF(J799=0,0,_xlfn.STDEV.P(#REF!)/J799*100)),-999)</f>
        <v>-999</v>
      </c>
      <c r="AG799" s="40">
        <f>IFERROR(IF(ISNA(#REF!),-999,IF(K799=0,0,_xlfn.STDEV.P(#REF!)/K799*100)),-999)</f>
        <v>-999</v>
      </c>
      <c r="AH799" s="40">
        <f>IFERROR(IF(ISNA(#REF!),-999,IF(L799=0,0,_xlfn.STDEV.P(#REF!)/L799*100)),-999)</f>
        <v>-999</v>
      </c>
      <c r="AI799" s="40"/>
    </row>
    <row r="800" spans="1:35" x14ac:dyDescent="0.35">
      <c r="A800">
        <f t="shared" si="896"/>
        <v>194</v>
      </c>
      <c r="B800" s="35">
        <f t="array" ref="B800">IF(B799=0,0,MIN(IF(INDEX(DATOS,0,$N$2)=$U800,IF(ISNUMBER(INDEX(DATOS,0,$C800)),IF(INDEX(DATOS,0,$L$2)=0,IF(INDEX(DATOS,0,$M$2)=1,IF(ISNA(MATCH(INDEX(DATOS,0,$O$2),IF($E$7:E799=E800,$D$7:D799),0)),INDEX(DATOS,0,$K$2))))))))</f>
        <v>0</v>
      </c>
      <c r="C800" s="32">
        <f t="shared" si="897"/>
        <v>20</v>
      </c>
      <c r="D800" s="34" t="str">
        <f>IF($B800=0,"--",INDEX(DATOS,$B800,O$2))</f>
        <v>--</v>
      </c>
      <c r="E800" s="64" t="s">
        <v>1</v>
      </c>
      <c r="F800" s="36" t="str">
        <f t="shared" si="926"/>
        <v>--</v>
      </c>
      <c r="G800" s="109" t="e">
        <f>VLOOKUP($D800,LOC_UNICOS,G$2,0)</f>
        <v>#N/A</v>
      </c>
      <c r="H800" s="109" t="e">
        <f>VLOOKUP($D800,LOC_UNICOS,H$2,0)</f>
        <v>#N/A</v>
      </c>
      <c r="I800" s="38">
        <f t="array" ref="I800">IF($B800=0,-999,IF(COUNTIFS($Z800:Z800,#N/A)&gt;0,-999,AVERAGE($Z800:Z800)))</f>
        <v>-999</v>
      </c>
      <c r="J800" s="38">
        <f t="array" ref="J800">IF($B800=0,-999,IF(COUNTIFS($Z800:AA800,#N/A)&gt;0,-999,AVERAGE($Z800:AA800)))</f>
        <v>-999</v>
      </c>
      <c r="K800" s="38">
        <f t="array" ref="K800">IF($B800=0,-999,IF(COUNTIFS($Z800:AB800,#N/A)&gt;0,-999,AVERAGE($Z800:AB800)))</f>
        <v>-999</v>
      </c>
      <c r="L800" s="38">
        <f t="array" ref="L800">IF($B800=0,-999,IF(COUNTIFS($Z800:AC800,#N/A)&gt;0,-999,AVERAGE($Z800:AC800)))</f>
        <v>-999</v>
      </c>
      <c r="M800" s="38">
        <f t="shared" si="934"/>
        <v>-999</v>
      </c>
      <c r="N800" s="38">
        <f t="shared" si="948"/>
        <v>-999</v>
      </c>
      <c r="O800" s="38">
        <f t="shared" si="949"/>
        <v>-999</v>
      </c>
      <c r="P800" s="38">
        <f t="shared" si="950"/>
        <v>-999</v>
      </c>
      <c r="Q800" s="37">
        <f t="shared" ref="Q800:Q805" si="969">IF($B800=0,0,IF(I800=-999,0,IF($D800="--",0,1)))</f>
        <v>0</v>
      </c>
      <c r="R800" s="37">
        <f t="shared" si="938"/>
        <v>0</v>
      </c>
      <c r="S800" s="37">
        <f t="shared" si="939"/>
        <v>0</v>
      </c>
      <c r="T800" s="37">
        <f t="shared" si="940"/>
        <v>0</v>
      </c>
      <c r="U800" s="37">
        <f t="shared" ref="U800:U805" si="970">$B$1</f>
        <v>2018</v>
      </c>
      <c r="V800" s="37">
        <f t="shared" ref="V800:X800" si="971">U800-1</f>
        <v>2017</v>
      </c>
      <c r="W800" s="37">
        <f t="shared" si="971"/>
        <v>2016</v>
      </c>
      <c r="X800" s="37">
        <f t="shared" si="971"/>
        <v>2015</v>
      </c>
      <c r="Y800" s="39"/>
      <c r="Z800" s="62" t="e">
        <f>IFERROR(IF($B800=0,#N/A,AVERAGEIFS(INDEX(DATOS,0,$C800),INDEX(DATOS,0,$C800),"&lt;&gt;#N/D",INDEX(DATOS,0,$L$2),0,INDEX(DATOS,0,$M$2),1,INDEX(DATOS,0,$N$2),U800,INDEX(DATOS,0,$O$2),$D800)),#N/A)</f>
        <v>#N/A</v>
      </c>
      <c r="AA800" s="62" t="e">
        <f>IFERROR(IF($B800=0,#N/A,AVERAGEIFS(INDEX(DATOS,0,$C800),INDEX(DATOS,0,$C800),"&lt;&gt;#N/D",INDEX(DATOS,0,$L$2),0,INDEX(DATOS,0,$M$2),1,INDEX(DATOS,0,$N$2),V800,INDEX(DATOS,0,$O$2),$D800)),#N/A)</f>
        <v>#N/A</v>
      </c>
      <c r="AB800" s="62" t="e">
        <f>IFERROR(IF($B800=0,#N/A,AVERAGEIFS(INDEX(DATOS,0,$C800),INDEX(DATOS,0,$C800),"&lt;&gt;#N/D",INDEX(DATOS,0,$L$2),0,INDEX(DATOS,0,$M$2),1,INDEX(DATOS,0,$N$2),W800,INDEX(DATOS,0,$O$2),$D800)),#N/A)</f>
        <v>#N/A</v>
      </c>
      <c r="AC800" s="62" t="e">
        <f>IFERROR(IF($B800=0,#N/A,AVERAGEIFS(INDEX(DATOS,0,$C800),INDEX(DATOS,0,$C800),"&lt;&gt;#N/D",INDEX(DATOS,0,$L$2),0,INDEX(DATOS,0,$M$2),1,INDEX(DATOS,0,$N$2),X800,INDEX(DATOS,0,$O$2),$D800)),#N/A)</f>
        <v>#N/A</v>
      </c>
      <c r="AD800" s="33"/>
      <c r="AE800" s="40">
        <f>IFERROR(IF(ISNA(#REF!),-999,IF(I800=0,0,_xlfn.STDEV.P(#REF!)/I800*100)),-999)</f>
        <v>-999</v>
      </c>
      <c r="AF800" s="40">
        <f>IFERROR(IF(ISNA(#REF!),-999,IF(J800=0,0,_xlfn.STDEV.P(#REF!)/J800*100)),-999)</f>
        <v>-999</v>
      </c>
      <c r="AG800" s="40">
        <f>IFERROR(IF(ISNA(#REF!),-999,IF(K800=0,0,_xlfn.STDEV.P(#REF!)/K800*100)),-999)</f>
        <v>-999</v>
      </c>
      <c r="AH800" s="40">
        <f>IFERROR(IF(ISNA(#REF!),-999,IF(L800=0,0,_xlfn.STDEV.P(#REF!)/L800*100)),-999)</f>
        <v>-999</v>
      </c>
      <c r="AI800" s="40"/>
    </row>
    <row r="801" spans="1:35" x14ac:dyDescent="0.35">
      <c r="A801">
        <f t="shared" ref="A801:A805" si="972">A800+1</f>
        <v>195</v>
      </c>
      <c r="B801" s="35">
        <f t="array" ref="B801">IF(B800=0,0,MIN(IF(INDEX(DATOS,0,$N$2)=$U801,IF(ISNUMBER(INDEX(DATOS,0,$C801)),IF(INDEX(DATOS,0,$L$2)=0,IF(INDEX(DATOS,0,$M$2)=1,IF(ISNA(MATCH(INDEX(DATOS,0,$O$2),IF($E$7:E800=E801,$D$7:D800),0)),INDEX(DATOS,0,$K$2))))))))</f>
        <v>0</v>
      </c>
      <c r="C801" s="32">
        <f t="shared" ref="C801:C805" si="973">MATCH(E801,INDEX(DATOS,1,),0)</f>
        <v>20</v>
      </c>
      <c r="D801" s="34" t="str">
        <f>IF($B801=0,"--",INDEX(DATOS,$B801,O$2))</f>
        <v>--</v>
      </c>
      <c r="E801" s="64" t="s">
        <v>1</v>
      </c>
      <c r="F801" s="36" t="str">
        <f t="shared" si="926"/>
        <v>--</v>
      </c>
      <c r="G801" s="109" t="e">
        <f>VLOOKUP($D801,LOC_UNICOS,G$2,0)</f>
        <v>#N/A</v>
      </c>
      <c r="H801" s="109" t="e">
        <f>VLOOKUP($D801,LOC_UNICOS,H$2,0)</f>
        <v>#N/A</v>
      </c>
      <c r="I801" s="38">
        <f t="array" ref="I801">IF($B801=0,-999,IF(COUNTIFS($Z801:Z801,#N/A)&gt;0,-999,AVERAGE($Z801:Z801)))</f>
        <v>-999</v>
      </c>
      <c r="J801" s="38">
        <f t="array" ref="J801">IF($B801=0,-999,IF(COUNTIFS($Z801:AA801,#N/A)&gt;0,-999,AVERAGE($Z801:AA801)))</f>
        <v>-999</v>
      </c>
      <c r="K801" s="38">
        <f t="array" ref="K801">IF($B801=0,-999,IF(COUNTIFS($Z801:AB801,#N/A)&gt;0,-999,AVERAGE($Z801:AB801)))</f>
        <v>-999</v>
      </c>
      <c r="L801" s="38">
        <f t="array" ref="L801">IF($B801=0,-999,IF(COUNTIFS($Z801:AC801,#N/A)&gt;0,-999,AVERAGE($Z801:AC801)))</f>
        <v>-999</v>
      </c>
      <c r="M801" s="38">
        <f t="shared" si="934"/>
        <v>-999</v>
      </c>
      <c r="N801" s="38">
        <f t="shared" si="948"/>
        <v>-999</v>
      </c>
      <c r="O801" s="38">
        <f t="shared" si="949"/>
        <v>-999</v>
      </c>
      <c r="P801" s="38">
        <f t="shared" si="950"/>
        <v>-999</v>
      </c>
      <c r="Q801" s="37">
        <f t="shared" si="969"/>
        <v>0</v>
      </c>
      <c r="R801" s="37">
        <f t="shared" si="938"/>
        <v>0</v>
      </c>
      <c r="S801" s="37">
        <f t="shared" si="939"/>
        <v>0</v>
      </c>
      <c r="T801" s="37">
        <f t="shared" si="940"/>
        <v>0</v>
      </c>
      <c r="U801" s="37">
        <f t="shared" si="970"/>
        <v>2018</v>
      </c>
      <c r="V801" s="37">
        <f t="shared" ref="V801:X801" si="974">U801-1</f>
        <v>2017</v>
      </c>
      <c r="W801" s="37">
        <f t="shared" si="974"/>
        <v>2016</v>
      </c>
      <c r="X801" s="37">
        <f t="shared" si="974"/>
        <v>2015</v>
      </c>
      <c r="Y801" s="39"/>
      <c r="Z801" s="62" t="e">
        <f>IFERROR(IF($B801=0,#N/A,AVERAGEIFS(INDEX(DATOS,0,$C801),INDEX(DATOS,0,$C801),"&lt;&gt;#N/D",INDEX(DATOS,0,$L$2),0,INDEX(DATOS,0,$M$2),1,INDEX(DATOS,0,$N$2),U801,INDEX(DATOS,0,$O$2),$D801)),#N/A)</f>
        <v>#N/A</v>
      </c>
      <c r="AA801" s="62" t="e">
        <f>IFERROR(IF($B801=0,#N/A,AVERAGEIFS(INDEX(DATOS,0,$C801),INDEX(DATOS,0,$C801),"&lt;&gt;#N/D",INDEX(DATOS,0,$L$2),0,INDEX(DATOS,0,$M$2),1,INDEX(DATOS,0,$N$2),V801,INDEX(DATOS,0,$O$2),$D801)),#N/A)</f>
        <v>#N/A</v>
      </c>
      <c r="AB801" s="62" t="e">
        <f>IFERROR(IF($B801=0,#N/A,AVERAGEIFS(INDEX(DATOS,0,$C801),INDEX(DATOS,0,$C801),"&lt;&gt;#N/D",INDEX(DATOS,0,$L$2),0,INDEX(DATOS,0,$M$2),1,INDEX(DATOS,0,$N$2),W801,INDEX(DATOS,0,$O$2),$D801)),#N/A)</f>
        <v>#N/A</v>
      </c>
      <c r="AC801" s="62" t="e">
        <f>IFERROR(IF($B801=0,#N/A,AVERAGEIFS(INDEX(DATOS,0,$C801),INDEX(DATOS,0,$C801),"&lt;&gt;#N/D",INDEX(DATOS,0,$L$2),0,INDEX(DATOS,0,$M$2),1,INDEX(DATOS,0,$N$2),X801,INDEX(DATOS,0,$O$2),$D801)),#N/A)</f>
        <v>#N/A</v>
      </c>
      <c r="AD801" s="33"/>
      <c r="AE801" s="40">
        <f>IFERROR(IF(ISNA(#REF!),-999,IF(I801=0,0,_xlfn.STDEV.P(#REF!)/I801*100)),-999)</f>
        <v>-999</v>
      </c>
      <c r="AF801" s="40">
        <f>IFERROR(IF(ISNA(#REF!),-999,IF(J801=0,0,_xlfn.STDEV.P(#REF!)/J801*100)),-999)</f>
        <v>-999</v>
      </c>
      <c r="AG801" s="40">
        <f>IFERROR(IF(ISNA(#REF!),-999,IF(K801=0,0,_xlfn.STDEV.P(#REF!)/K801*100)),-999)</f>
        <v>-999</v>
      </c>
      <c r="AH801" s="40">
        <f>IFERROR(IF(ISNA(#REF!),-999,IF(L801=0,0,_xlfn.STDEV.P(#REF!)/L801*100)),-999)</f>
        <v>-999</v>
      </c>
      <c r="AI801" s="40"/>
    </row>
    <row r="802" spans="1:35" x14ac:dyDescent="0.35">
      <c r="A802">
        <f t="shared" si="972"/>
        <v>196</v>
      </c>
      <c r="B802" s="35">
        <f t="array" ref="B802">IF(B801=0,0,MIN(IF(INDEX(DATOS,0,$N$2)=$U802,IF(ISNUMBER(INDEX(DATOS,0,$C802)),IF(INDEX(DATOS,0,$L$2)=0,IF(INDEX(DATOS,0,$M$2)=1,IF(ISNA(MATCH(INDEX(DATOS,0,$O$2),IF($E$7:E801=E802,$D$7:D801),0)),INDEX(DATOS,0,$K$2))))))))</f>
        <v>0</v>
      </c>
      <c r="C802" s="32">
        <f t="shared" si="973"/>
        <v>20</v>
      </c>
      <c r="D802" s="34" t="str">
        <f>IF($B802=0,"--",INDEX(DATOS,$B802,O$2))</f>
        <v>--</v>
      </c>
      <c r="E802" s="64" t="s">
        <v>1</v>
      </c>
      <c r="F802" s="36" t="str">
        <f t="shared" si="926"/>
        <v>--</v>
      </c>
      <c r="G802" s="109" t="e">
        <f>VLOOKUP($D802,LOC_UNICOS,G$2,0)</f>
        <v>#N/A</v>
      </c>
      <c r="H802" s="109" t="e">
        <f>VLOOKUP($D802,LOC_UNICOS,H$2,0)</f>
        <v>#N/A</v>
      </c>
      <c r="I802" s="38">
        <f t="array" ref="I802">IF($B802=0,-999,IF(COUNTIFS($Z802:Z802,#N/A)&gt;0,-999,AVERAGE($Z802:Z802)))</f>
        <v>-999</v>
      </c>
      <c r="J802" s="38">
        <f t="array" ref="J802">IF($B802=0,-999,IF(COUNTIFS($Z802:AA802,#N/A)&gt;0,-999,AVERAGE($Z802:AA802)))</f>
        <v>-999</v>
      </c>
      <c r="K802" s="38">
        <f t="array" ref="K802">IF($B802=0,-999,IF(COUNTIFS($Z802:AB802,#N/A)&gt;0,-999,AVERAGE($Z802:AB802)))</f>
        <v>-999</v>
      </c>
      <c r="L802" s="38">
        <f t="array" ref="L802">IF($B802=0,-999,IF(COUNTIFS($Z802:AC802,#N/A)&gt;0,-999,AVERAGE($Z802:AC802)))</f>
        <v>-999</v>
      </c>
      <c r="M802" s="38">
        <f t="shared" si="934"/>
        <v>-999</v>
      </c>
      <c r="N802" s="38">
        <f t="shared" si="948"/>
        <v>-999</v>
      </c>
      <c r="O802" s="38">
        <f t="shared" si="949"/>
        <v>-999</v>
      </c>
      <c r="P802" s="38">
        <f t="shared" si="950"/>
        <v>-999</v>
      </c>
      <c r="Q802" s="37">
        <f t="shared" si="969"/>
        <v>0</v>
      </c>
      <c r="R802" s="37">
        <f t="shared" si="938"/>
        <v>0</v>
      </c>
      <c r="S802" s="37">
        <f t="shared" si="939"/>
        <v>0</v>
      </c>
      <c r="T802" s="37">
        <f t="shared" si="940"/>
        <v>0</v>
      </c>
      <c r="U802" s="37">
        <f t="shared" si="970"/>
        <v>2018</v>
      </c>
      <c r="V802" s="37">
        <f t="shared" ref="V802:X802" si="975">U802-1</f>
        <v>2017</v>
      </c>
      <c r="W802" s="37">
        <f t="shared" si="975"/>
        <v>2016</v>
      </c>
      <c r="X802" s="37">
        <f t="shared" si="975"/>
        <v>2015</v>
      </c>
      <c r="Y802" s="39"/>
      <c r="Z802" s="62" t="e">
        <f>IFERROR(IF($B802=0,#N/A,AVERAGEIFS(INDEX(DATOS,0,$C802),INDEX(DATOS,0,$C802),"&lt;&gt;#N/D",INDEX(DATOS,0,$L$2),0,INDEX(DATOS,0,$M$2),1,INDEX(DATOS,0,$N$2),U802,INDEX(DATOS,0,$O$2),$D802)),#N/A)</f>
        <v>#N/A</v>
      </c>
      <c r="AA802" s="62" t="e">
        <f>IFERROR(IF($B802=0,#N/A,AVERAGEIFS(INDEX(DATOS,0,$C802),INDEX(DATOS,0,$C802),"&lt;&gt;#N/D",INDEX(DATOS,0,$L$2),0,INDEX(DATOS,0,$M$2),1,INDEX(DATOS,0,$N$2),V802,INDEX(DATOS,0,$O$2),$D802)),#N/A)</f>
        <v>#N/A</v>
      </c>
      <c r="AB802" s="62" t="e">
        <f>IFERROR(IF($B802=0,#N/A,AVERAGEIFS(INDEX(DATOS,0,$C802),INDEX(DATOS,0,$C802),"&lt;&gt;#N/D",INDEX(DATOS,0,$L$2),0,INDEX(DATOS,0,$M$2),1,INDEX(DATOS,0,$N$2),W802,INDEX(DATOS,0,$O$2),$D802)),#N/A)</f>
        <v>#N/A</v>
      </c>
      <c r="AC802" s="62" t="e">
        <f>IFERROR(IF($B802=0,#N/A,AVERAGEIFS(INDEX(DATOS,0,$C802),INDEX(DATOS,0,$C802),"&lt;&gt;#N/D",INDEX(DATOS,0,$L$2),0,INDEX(DATOS,0,$M$2),1,INDEX(DATOS,0,$N$2),X802,INDEX(DATOS,0,$O$2),$D802)),#N/A)</f>
        <v>#N/A</v>
      </c>
      <c r="AD802" s="33"/>
      <c r="AE802" s="40">
        <f>IFERROR(IF(ISNA(#REF!),-999,IF(I802=0,0,_xlfn.STDEV.P(#REF!)/I802*100)),-999)</f>
        <v>-999</v>
      </c>
      <c r="AF802" s="40">
        <f>IFERROR(IF(ISNA(#REF!),-999,IF(J802=0,0,_xlfn.STDEV.P(#REF!)/J802*100)),-999)</f>
        <v>-999</v>
      </c>
      <c r="AG802" s="40">
        <f>IFERROR(IF(ISNA(#REF!),-999,IF(K802=0,0,_xlfn.STDEV.P(#REF!)/K802*100)),-999)</f>
        <v>-999</v>
      </c>
      <c r="AH802" s="40">
        <f>IFERROR(IF(ISNA(#REF!),-999,IF(L802=0,0,_xlfn.STDEV.P(#REF!)/L802*100)),-999)</f>
        <v>-999</v>
      </c>
      <c r="AI802" s="40"/>
    </row>
    <row r="803" spans="1:35" x14ac:dyDescent="0.35">
      <c r="A803">
        <f t="shared" si="972"/>
        <v>197</v>
      </c>
      <c r="B803" s="35">
        <f t="array" ref="B803">IF(B802=0,0,MIN(IF(INDEX(DATOS,0,$N$2)=$U803,IF(ISNUMBER(INDEX(DATOS,0,$C803)),IF(INDEX(DATOS,0,$L$2)=0,IF(INDEX(DATOS,0,$M$2)=1,IF(ISNA(MATCH(INDEX(DATOS,0,$O$2),IF($E$7:E802=E803,$D$7:D802),0)),INDEX(DATOS,0,$K$2))))))))</f>
        <v>0</v>
      </c>
      <c r="C803" s="32">
        <f t="shared" si="973"/>
        <v>20</v>
      </c>
      <c r="D803" s="34" t="str">
        <f>IF($B803=0,"--",INDEX(DATOS,$B803,O$2))</f>
        <v>--</v>
      </c>
      <c r="E803" s="64" t="s">
        <v>1</v>
      </c>
      <c r="F803" s="36" t="str">
        <f t="shared" si="926"/>
        <v>--</v>
      </c>
      <c r="G803" s="109" t="e">
        <f>VLOOKUP($D803,LOC_UNICOS,G$2,0)</f>
        <v>#N/A</v>
      </c>
      <c r="H803" s="109" t="e">
        <f>VLOOKUP($D803,LOC_UNICOS,H$2,0)</f>
        <v>#N/A</v>
      </c>
      <c r="I803" s="38">
        <f t="array" ref="I803">IF($B803=0,-999,IF(COUNTIFS($Z803:Z803,#N/A)&gt;0,-999,AVERAGE($Z803:Z803)))</f>
        <v>-999</v>
      </c>
      <c r="J803" s="38">
        <f t="array" ref="J803">IF($B803=0,-999,IF(COUNTIFS($Z803:AA803,#N/A)&gt;0,-999,AVERAGE($Z803:AA803)))</f>
        <v>-999</v>
      </c>
      <c r="K803" s="38">
        <f t="array" ref="K803">IF($B803=0,-999,IF(COUNTIFS($Z803:AB803,#N/A)&gt;0,-999,AVERAGE($Z803:AB803)))</f>
        <v>-999</v>
      </c>
      <c r="L803" s="38">
        <f t="array" ref="L803">IF($B803=0,-999,IF(COUNTIFS($Z803:AC803,#N/A)&gt;0,-999,AVERAGE($Z803:AC803)))</f>
        <v>-999</v>
      </c>
      <c r="M803" s="38">
        <f t="shared" si="934"/>
        <v>-999</v>
      </c>
      <c r="N803" s="38">
        <f t="shared" si="948"/>
        <v>-999</v>
      </c>
      <c r="O803" s="38">
        <f t="shared" si="949"/>
        <v>-999</v>
      </c>
      <c r="P803" s="38">
        <f t="shared" si="950"/>
        <v>-999</v>
      </c>
      <c r="Q803" s="37">
        <f t="shared" si="969"/>
        <v>0</v>
      </c>
      <c r="R803" s="37">
        <f t="shared" si="938"/>
        <v>0</v>
      </c>
      <c r="S803" s="37">
        <f t="shared" si="939"/>
        <v>0</v>
      </c>
      <c r="T803" s="37">
        <f t="shared" si="940"/>
        <v>0</v>
      </c>
      <c r="U803" s="37">
        <f t="shared" si="970"/>
        <v>2018</v>
      </c>
      <c r="V803" s="37">
        <f t="shared" ref="V803:X803" si="976">U803-1</f>
        <v>2017</v>
      </c>
      <c r="W803" s="37">
        <f t="shared" si="976"/>
        <v>2016</v>
      </c>
      <c r="X803" s="37">
        <f t="shared" si="976"/>
        <v>2015</v>
      </c>
      <c r="Y803" s="39"/>
      <c r="Z803" s="62" t="e">
        <f>IFERROR(IF($B803=0,#N/A,AVERAGEIFS(INDEX(DATOS,0,$C803),INDEX(DATOS,0,$C803),"&lt;&gt;#N/D",INDEX(DATOS,0,$L$2),0,INDEX(DATOS,0,$M$2),1,INDEX(DATOS,0,$N$2),U803,INDEX(DATOS,0,$O$2),$D803)),#N/A)</f>
        <v>#N/A</v>
      </c>
      <c r="AA803" s="62" t="e">
        <f>IFERROR(IF($B803=0,#N/A,AVERAGEIFS(INDEX(DATOS,0,$C803),INDEX(DATOS,0,$C803),"&lt;&gt;#N/D",INDEX(DATOS,0,$L$2),0,INDEX(DATOS,0,$M$2),1,INDEX(DATOS,0,$N$2),V803,INDEX(DATOS,0,$O$2),$D803)),#N/A)</f>
        <v>#N/A</v>
      </c>
      <c r="AB803" s="62" t="e">
        <f>IFERROR(IF($B803=0,#N/A,AVERAGEIFS(INDEX(DATOS,0,$C803),INDEX(DATOS,0,$C803),"&lt;&gt;#N/D",INDEX(DATOS,0,$L$2),0,INDEX(DATOS,0,$M$2),1,INDEX(DATOS,0,$N$2),W803,INDEX(DATOS,0,$O$2),$D803)),#N/A)</f>
        <v>#N/A</v>
      </c>
      <c r="AC803" s="62" t="e">
        <f>IFERROR(IF($B803=0,#N/A,AVERAGEIFS(INDEX(DATOS,0,$C803),INDEX(DATOS,0,$C803),"&lt;&gt;#N/D",INDEX(DATOS,0,$L$2),0,INDEX(DATOS,0,$M$2),1,INDEX(DATOS,0,$N$2),X803,INDEX(DATOS,0,$O$2),$D803)),#N/A)</f>
        <v>#N/A</v>
      </c>
      <c r="AD803" s="33"/>
      <c r="AE803" s="40">
        <f>IFERROR(IF(ISNA(#REF!),-999,IF(I803=0,0,_xlfn.STDEV.P(#REF!)/I803*100)),-999)</f>
        <v>-999</v>
      </c>
      <c r="AF803" s="40">
        <f>IFERROR(IF(ISNA(#REF!),-999,IF(J803=0,0,_xlfn.STDEV.P(#REF!)/J803*100)),-999)</f>
        <v>-999</v>
      </c>
      <c r="AG803" s="40">
        <f>IFERROR(IF(ISNA(#REF!),-999,IF(K803=0,0,_xlfn.STDEV.P(#REF!)/K803*100)),-999)</f>
        <v>-999</v>
      </c>
      <c r="AH803" s="40">
        <f>IFERROR(IF(ISNA(#REF!),-999,IF(L803=0,0,_xlfn.STDEV.P(#REF!)/L803*100)),-999)</f>
        <v>-999</v>
      </c>
      <c r="AI803" s="40"/>
    </row>
    <row r="804" spans="1:35" x14ac:dyDescent="0.35">
      <c r="A804">
        <f t="shared" si="972"/>
        <v>198</v>
      </c>
      <c r="B804" s="35">
        <f t="array" ref="B804">IF(B803=0,0,MIN(IF(INDEX(DATOS,0,$N$2)=$U804,IF(ISNUMBER(INDEX(DATOS,0,$C804)),IF(INDEX(DATOS,0,$L$2)=0,IF(INDEX(DATOS,0,$M$2)=1,IF(ISNA(MATCH(INDEX(DATOS,0,$O$2),IF($E$7:E803=E804,$D$7:D803),0)),INDEX(DATOS,0,$K$2))))))))</f>
        <v>0</v>
      </c>
      <c r="C804" s="32">
        <f t="shared" si="973"/>
        <v>20</v>
      </c>
      <c r="D804" s="34" t="str">
        <f>IF($B804=0,"--",INDEX(DATOS,$B804,O$2))</f>
        <v>--</v>
      </c>
      <c r="E804" s="64" t="s">
        <v>1</v>
      </c>
      <c r="F804" s="36" t="str">
        <f t="shared" si="926"/>
        <v>--</v>
      </c>
      <c r="G804" s="109" t="e">
        <f>VLOOKUP($D804,LOC_UNICOS,G$2,0)</f>
        <v>#N/A</v>
      </c>
      <c r="H804" s="109" t="e">
        <f>VLOOKUP($D804,LOC_UNICOS,H$2,0)</f>
        <v>#N/A</v>
      </c>
      <c r="I804" s="38">
        <f t="array" ref="I804">IF($B804=0,-999,IF(COUNTIFS($Z804:Z804,#N/A)&gt;0,-999,AVERAGE($Z804:Z804)))</f>
        <v>-999</v>
      </c>
      <c r="J804" s="38">
        <f t="array" ref="J804">IF($B804=0,-999,IF(COUNTIFS($Z804:AA804,#N/A)&gt;0,-999,AVERAGE($Z804:AA804)))</f>
        <v>-999</v>
      </c>
      <c r="K804" s="38">
        <f t="array" ref="K804">IF($B804=0,-999,IF(COUNTIFS($Z804:AB804,#N/A)&gt;0,-999,AVERAGE($Z804:AB804)))</f>
        <v>-999</v>
      </c>
      <c r="L804" s="38">
        <f t="array" ref="L804">IF($B804=0,-999,IF(COUNTIFS($Z804:AC804,#N/A)&gt;0,-999,AVERAGE($Z804:AC804)))</f>
        <v>-999</v>
      </c>
      <c r="M804" s="38">
        <f t="shared" si="934"/>
        <v>-999</v>
      </c>
      <c r="N804" s="38">
        <f t="shared" si="948"/>
        <v>-999</v>
      </c>
      <c r="O804" s="38">
        <f t="shared" si="949"/>
        <v>-999</v>
      </c>
      <c r="P804" s="38">
        <f t="shared" si="950"/>
        <v>-999</v>
      </c>
      <c r="Q804" s="37">
        <f t="shared" si="969"/>
        <v>0</v>
      </c>
      <c r="R804" s="37">
        <f t="shared" si="938"/>
        <v>0</v>
      </c>
      <c r="S804" s="37">
        <f t="shared" si="939"/>
        <v>0</v>
      </c>
      <c r="T804" s="37">
        <f t="shared" si="940"/>
        <v>0</v>
      </c>
      <c r="U804" s="37">
        <f t="shared" si="970"/>
        <v>2018</v>
      </c>
      <c r="V804" s="37">
        <f t="shared" ref="V804:X804" si="977">U804-1</f>
        <v>2017</v>
      </c>
      <c r="W804" s="37">
        <f t="shared" si="977"/>
        <v>2016</v>
      </c>
      <c r="X804" s="37">
        <f t="shared" si="977"/>
        <v>2015</v>
      </c>
      <c r="Y804" s="39"/>
      <c r="Z804" s="62" t="e">
        <f>IFERROR(IF($B804=0,#N/A,AVERAGEIFS(INDEX(DATOS,0,$C804),INDEX(DATOS,0,$C804),"&lt;&gt;#N/D",INDEX(DATOS,0,$L$2),0,INDEX(DATOS,0,$M$2),1,INDEX(DATOS,0,$N$2),U804,INDEX(DATOS,0,$O$2),$D804)),#N/A)</f>
        <v>#N/A</v>
      </c>
      <c r="AA804" s="62" t="e">
        <f>IFERROR(IF($B804=0,#N/A,AVERAGEIFS(INDEX(DATOS,0,$C804),INDEX(DATOS,0,$C804),"&lt;&gt;#N/D",INDEX(DATOS,0,$L$2),0,INDEX(DATOS,0,$M$2),1,INDEX(DATOS,0,$N$2),V804,INDEX(DATOS,0,$O$2),$D804)),#N/A)</f>
        <v>#N/A</v>
      </c>
      <c r="AB804" s="62" t="e">
        <f>IFERROR(IF($B804=0,#N/A,AVERAGEIFS(INDEX(DATOS,0,$C804),INDEX(DATOS,0,$C804),"&lt;&gt;#N/D",INDEX(DATOS,0,$L$2),0,INDEX(DATOS,0,$M$2),1,INDEX(DATOS,0,$N$2),W804,INDEX(DATOS,0,$O$2),$D804)),#N/A)</f>
        <v>#N/A</v>
      </c>
      <c r="AC804" s="62" t="e">
        <f>IFERROR(IF($B804=0,#N/A,AVERAGEIFS(INDEX(DATOS,0,$C804),INDEX(DATOS,0,$C804),"&lt;&gt;#N/D",INDEX(DATOS,0,$L$2),0,INDEX(DATOS,0,$M$2),1,INDEX(DATOS,0,$N$2),X804,INDEX(DATOS,0,$O$2),$D804)),#N/A)</f>
        <v>#N/A</v>
      </c>
      <c r="AD804" s="33"/>
      <c r="AE804" s="40">
        <f>IFERROR(IF(ISNA(#REF!),-999,IF(I804=0,0,_xlfn.STDEV.P(#REF!)/I804*100)),-999)</f>
        <v>-999</v>
      </c>
      <c r="AF804" s="40">
        <f>IFERROR(IF(ISNA(#REF!),-999,IF(J804=0,0,_xlfn.STDEV.P(#REF!)/J804*100)),-999)</f>
        <v>-999</v>
      </c>
      <c r="AG804" s="40">
        <f>IFERROR(IF(ISNA(#REF!),-999,IF(K804=0,0,_xlfn.STDEV.P(#REF!)/K804*100)),-999)</f>
        <v>-999</v>
      </c>
      <c r="AH804" s="40">
        <f>IFERROR(IF(ISNA(#REF!),-999,IF(L804=0,0,_xlfn.STDEV.P(#REF!)/L804*100)),-999)</f>
        <v>-999</v>
      </c>
      <c r="AI804" s="40"/>
    </row>
    <row r="805" spans="1:35" x14ac:dyDescent="0.35">
      <c r="A805">
        <f t="shared" si="972"/>
        <v>199</v>
      </c>
      <c r="B805" s="35">
        <f t="array" ref="B805">IF(B804=0,0,MIN(IF(INDEX(DATOS,0,$N$2)=$U805,IF(ISNUMBER(INDEX(DATOS,0,$C805)),IF(INDEX(DATOS,0,$L$2)=0,IF(INDEX(DATOS,0,$M$2)=1,IF(ISNA(MATCH(INDEX(DATOS,0,$O$2),IF($E$7:E804=E805,$D$7:D804),0)),INDEX(DATOS,0,$K$2))))))))</f>
        <v>0</v>
      </c>
      <c r="C805" s="32">
        <f t="shared" si="973"/>
        <v>20</v>
      </c>
      <c r="D805" s="34" t="str">
        <f>IF($B805=0,"--",INDEX(DATOS,$B805,O$2))</f>
        <v>--</v>
      </c>
      <c r="E805" s="64" t="s">
        <v>1</v>
      </c>
      <c r="F805" s="36" t="str">
        <f t="shared" si="926"/>
        <v>--</v>
      </c>
      <c r="G805" s="109" t="e">
        <f>VLOOKUP($D805,LOC_UNICOS,G$2,0)</f>
        <v>#N/A</v>
      </c>
      <c r="H805" s="109" t="e">
        <f>VLOOKUP($D805,LOC_UNICOS,H$2,0)</f>
        <v>#N/A</v>
      </c>
      <c r="I805" s="38">
        <f t="array" ref="I805">IF($B805=0,-999,IF(COUNTIFS($Z805:Z805,#N/A)&gt;0,-999,AVERAGE($Z805:Z805)))</f>
        <v>-999</v>
      </c>
      <c r="J805" s="38">
        <f t="array" ref="J805">IF($B805=0,-999,IF(COUNTIFS($Z805:AA805,#N/A)&gt;0,-999,AVERAGE($Z805:AA805)))</f>
        <v>-999</v>
      </c>
      <c r="K805" s="38">
        <f t="array" ref="K805">IF($B805=0,-999,IF(COUNTIFS($Z805:AB805,#N/A)&gt;0,-999,AVERAGE($Z805:AB805)))</f>
        <v>-999</v>
      </c>
      <c r="L805" s="38">
        <f t="array" ref="L805">IF($B805=0,-999,IF(COUNTIFS($Z805:AC805,#N/A)&gt;0,-999,AVERAGE($Z805:AC805)))</f>
        <v>-999</v>
      </c>
      <c r="M805" s="38">
        <f t="shared" si="934"/>
        <v>-999</v>
      </c>
      <c r="N805" s="38">
        <f t="shared" si="948"/>
        <v>-999</v>
      </c>
      <c r="O805" s="38">
        <f t="shared" si="949"/>
        <v>-999</v>
      </c>
      <c r="P805" s="38">
        <f t="shared" si="950"/>
        <v>-999</v>
      </c>
      <c r="Q805" s="37">
        <f t="shared" si="969"/>
        <v>0</v>
      </c>
      <c r="R805" s="37">
        <f t="shared" si="938"/>
        <v>0</v>
      </c>
      <c r="S805" s="37">
        <f t="shared" si="939"/>
        <v>0</v>
      </c>
      <c r="T805" s="37">
        <f t="shared" si="940"/>
        <v>0</v>
      </c>
      <c r="U805" s="37">
        <f t="shared" si="970"/>
        <v>2018</v>
      </c>
      <c r="V805" s="37">
        <f t="shared" ref="V805:X805" si="978">U805-1</f>
        <v>2017</v>
      </c>
      <c r="W805" s="37">
        <f t="shared" si="978"/>
        <v>2016</v>
      </c>
      <c r="X805" s="37">
        <f t="shared" si="978"/>
        <v>2015</v>
      </c>
      <c r="Y805" s="39"/>
      <c r="Z805" s="62" t="e">
        <f>IFERROR(IF($B805=0,#N/A,AVERAGEIFS(INDEX(DATOS,0,$C805),INDEX(DATOS,0,$C805),"&lt;&gt;#N/D",INDEX(DATOS,0,$L$2),0,INDEX(DATOS,0,$M$2),1,INDEX(DATOS,0,$N$2),U805,INDEX(DATOS,0,$O$2),$D805)),#N/A)</f>
        <v>#N/A</v>
      </c>
      <c r="AA805" s="62" t="e">
        <f>IFERROR(IF($B805=0,#N/A,AVERAGEIFS(INDEX(DATOS,0,$C805),INDEX(DATOS,0,$C805),"&lt;&gt;#N/D",INDEX(DATOS,0,$L$2),0,INDEX(DATOS,0,$M$2),1,INDEX(DATOS,0,$N$2),V805,INDEX(DATOS,0,$O$2),$D805)),#N/A)</f>
        <v>#N/A</v>
      </c>
      <c r="AB805" s="62" t="e">
        <f>IFERROR(IF($B805=0,#N/A,AVERAGEIFS(INDEX(DATOS,0,$C805),INDEX(DATOS,0,$C805),"&lt;&gt;#N/D",INDEX(DATOS,0,$L$2),0,INDEX(DATOS,0,$M$2),1,INDEX(DATOS,0,$N$2),W805,INDEX(DATOS,0,$O$2),$D805)),#N/A)</f>
        <v>#N/A</v>
      </c>
      <c r="AC805" s="62" t="e">
        <f>IFERROR(IF($B805=0,#N/A,AVERAGEIFS(INDEX(DATOS,0,$C805),INDEX(DATOS,0,$C805),"&lt;&gt;#N/D",INDEX(DATOS,0,$L$2),0,INDEX(DATOS,0,$M$2),1,INDEX(DATOS,0,$N$2),X805,INDEX(DATOS,0,$O$2),$D805)),#N/A)</f>
        <v>#N/A</v>
      </c>
      <c r="AD805" s="33"/>
      <c r="AE805" s="40">
        <f>IFERROR(IF(ISNA(#REF!),-999,IF(I805=0,0,_xlfn.STDEV.P(#REF!)/I805*100)),-999)</f>
        <v>-999</v>
      </c>
      <c r="AF805" s="40">
        <f>IFERROR(IF(ISNA(#REF!),-999,IF(J805=0,0,_xlfn.STDEV.P(#REF!)/J805*100)),-999)</f>
        <v>-999</v>
      </c>
      <c r="AG805" s="40">
        <f>IFERROR(IF(ISNA(#REF!),-999,IF(K805=0,0,_xlfn.STDEV.P(#REF!)/K805*100)),-999)</f>
        <v>-999</v>
      </c>
      <c r="AH805" s="40">
        <f>IFERROR(IF(ISNA(#REF!),-999,IF(L805=0,0,_xlfn.STDEV.P(#REF!)/L805*100)),-999)</f>
        <v>-999</v>
      </c>
      <c r="AI805" s="40"/>
    </row>
    <row r="806" spans="1:35" x14ac:dyDescent="0.35">
      <c r="A806">
        <v>1</v>
      </c>
      <c r="B806" s="35">
        <f t="array" ref="B806">MIN(IF(INDEX(DATOS,0,$N$2)=$U806,IF(ISNUMBER(INDEX(DATOS,0,C806)),IF(INDEX(DATOS,0,$L$2)=0,IF(INDEX(DATOS,0,$M$2)=1,INDEX(DATOS,0,$K$2))))))</f>
        <v>565</v>
      </c>
      <c r="C806" s="32">
        <f>MATCH(E806,INDEX(DATOS,1,),0)</f>
        <v>20</v>
      </c>
      <c r="D806" s="34" t="str">
        <f>IF($B806=0,"--",INDEX(DATOS,$B806,O$2))</f>
        <v>Departamento de General Obligado, SF</v>
      </c>
      <c r="E806" s="64" t="s">
        <v>1</v>
      </c>
      <c r="F806" s="36" t="str">
        <f t="shared" si="926"/>
        <v>Dpto. General Obligado</v>
      </c>
      <c r="G806" s="109">
        <f>VLOOKUP($D806,LOC_UNICOS,G$2,0)</f>
        <v>-28.75</v>
      </c>
      <c r="H806" s="109">
        <f>VLOOKUP($D806,LOC_UNICOS,H$2,0)</f>
        <v>-59.75</v>
      </c>
      <c r="I806" s="38">
        <f t="array" ref="I806">IF($B806=0,-999,IF(COUNTIFS($Z806:Z806,#N/A)&gt;0,-999,AVERAGE($Z806:Z806)))</f>
        <v>82.7</v>
      </c>
      <c r="J806" s="38">
        <f t="array" ref="J806">IF($B806=0,-999,IF(COUNTIFS($Z806:AA806,#N/A)&gt;0,-999,AVERAGE($Z806:AA806)))</f>
        <v>81.550000000000011</v>
      </c>
      <c r="K806" s="38">
        <f t="array" ref="K806">IF($B806=0,-999,IF(COUNTIFS($Z806:AB806,#N/A)&gt;0,-999,AVERAGE($Z806:AB806)))</f>
        <v>81.466666666666683</v>
      </c>
      <c r="L806" s="38">
        <f t="array" ref="L806">IF($B806=0,-999,IF(COUNTIFS($Z806:AC806,#N/A)&gt;0,-999,AVERAGE($Z806:AC806)))</f>
        <v>-999</v>
      </c>
      <c r="M806" s="38">
        <f>IFERROR(AE806,-999)</f>
        <v>0</v>
      </c>
      <c r="N806" s="38">
        <f t="shared" si="948"/>
        <v>1.4101778050275884</v>
      </c>
      <c r="O806" s="38">
        <f t="shared" si="949"/>
        <v>1.161625987445039</v>
      </c>
      <c r="P806" s="38">
        <f t="shared" si="950"/>
        <v>-999</v>
      </c>
      <c r="Q806" s="37">
        <f>IF($B806=0,0,IF(I806=-999,0,IF($D806="--",0,1)))</f>
        <v>1</v>
      </c>
      <c r="R806" s="37">
        <f t="shared" si="938"/>
        <v>1</v>
      </c>
      <c r="S806" s="37">
        <f t="shared" si="939"/>
        <v>1</v>
      </c>
      <c r="T806" s="37">
        <f t="shared" si="940"/>
        <v>0</v>
      </c>
      <c r="U806" s="37">
        <f>$B$1</f>
        <v>2018</v>
      </c>
      <c r="V806" s="37">
        <f>U806-1</f>
        <v>2017</v>
      </c>
      <c r="W806" s="37">
        <f t="shared" ref="W806:X806" si="979">V806-1</f>
        <v>2016</v>
      </c>
      <c r="X806" s="37">
        <f t="shared" si="979"/>
        <v>2015</v>
      </c>
      <c r="Y806" s="39"/>
      <c r="Z806" s="62">
        <f>IFERROR(IF($B806=0,#N/A,AVERAGEIFS(INDEX(DATOS,0,$C806),INDEX(DATOS,0,$C806),"&lt;&gt;#N/D",INDEX(DATOS,0,$L$2),0,INDEX(DATOS,0,$M$2),1,INDEX(DATOS,0,$N$2),U806,INDEX(DATOS,0,$O$2),$D806)),#N/A)</f>
        <v>82.7</v>
      </c>
      <c r="AA806" s="62">
        <f>IFERROR(IF($B806=0,#N/A,AVERAGEIFS(INDEX(DATOS,0,$C806),INDEX(DATOS,0,$C806),"&lt;&gt;#N/D",INDEX(DATOS,0,$L$2),0,INDEX(DATOS,0,$M$2),1,INDEX(DATOS,0,$N$2),V806,INDEX(DATOS,0,$O$2),$D806)),#N/A)</f>
        <v>80.400000000000006</v>
      </c>
      <c r="AB806" s="62">
        <f>IFERROR(IF($B806=0,#N/A,AVERAGEIFS(INDEX(DATOS,0,$C806),INDEX(DATOS,0,$C806),"&lt;&gt;#N/D",INDEX(DATOS,0,$L$2),0,INDEX(DATOS,0,$M$2),1,INDEX(DATOS,0,$N$2),W806,INDEX(DATOS,0,$O$2),$D806)),#N/A)</f>
        <v>81.3</v>
      </c>
      <c r="AC806" s="62" t="e">
        <f>IFERROR(IF($B806=0,#N/A,AVERAGEIFS(INDEX(DATOS,0,$C806),INDEX(DATOS,0,$C806),"&lt;&gt;#N/D",INDEX(DATOS,0,$L$2),0,INDEX(DATOS,0,$M$2),1,INDEX(DATOS,0,$N$2),X806,INDEX(DATOS,0,$O$2),$D806)),#N/A)</f>
        <v>#N/A</v>
      </c>
      <c r="AD806" s="33"/>
      <c r="AE806" s="40">
        <f>IFERROR(IF(ISNA(Z806),#N/A,IF(I806=0,0,_xlfn.STDEV.P($Z806:Z806)/I806*100)),#N/A)</f>
        <v>0</v>
      </c>
      <c r="AF806" s="40">
        <f>IFERROR(IF(ISNA(AA806),#N/A,IF(J806=0,0,_xlfn.STDEV.P($Z806:AA806)/J806*100)),#N/A)</f>
        <v>1.4101778050275884</v>
      </c>
      <c r="AG806" s="40">
        <f>IFERROR(IF(ISNA(AB806),#N/A,IF(K806=0,0,_xlfn.STDEV.P($Z806:AB806)/K806*100)),#N/A)</f>
        <v>1.161625987445039</v>
      </c>
      <c r="AH806" s="40" t="e">
        <f>IFERROR(IF(ISNA(AC806),#N/A,IF(L806=0,0,_xlfn.STDEV.P($Z806:AC806)/L806*100)),#N/A)</f>
        <v>#N/A</v>
      </c>
      <c r="AI806" s="40"/>
    </row>
    <row r="807" spans="1:35" x14ac:dyDescent="0.35">
      <c r="A807">
        <f>A806+1</f>
        <v>2</v>
      </c>
      <c r="B807" s="35">
        <f t="array" ref="B807">IF(B806=0,0,MIN(IF(INDEX(DATOS,0,$N$2)=$U807,IF(ISNUMBER(INDEX(DATOS,0,$C807)),IF(INDEX(DATOS,0,$L$2)=0,IF(INDEX(DATOS,0,$M$2)=1,IF(ISNA(MATCH(INDEX(DATOS,0,$O$2),IF($E$7:E806=E807,$D$7:D806),0)),INDEX(DATOS,0,$K$2))))))))</f>
        <v>0</v>
      </c>
      <c r="C807" s="32">
        <f>MATCH(E807,INDEX(DATOS,1,),0)</f>
        <v>20</v>
      </c>
      <c r="D807" s="34" t="str">
        <f>IF($B807=0,"--",INDEX(DATOS,$B807,O$2))</f>
        <v>--</v>
      </c>
      <c r="E807" s="64" t="s">
        <v>1</v>
      </c>
      <c r="F807" s="36" t="str">
        <f t="shared" si="926"/>
        <v>--</v>
      </c>
      <c r="G807" s="109" t="e">
        <f>VLOOKUP($D807,LOC_UNICOS,G$2,0)</f>
        <v>#N/A</v>
      </c>
      <c r="H807" s="109" t="e">
        <f>VLOOKUP($D807,LOC_UNICOS,H$2,0)</f>
        <v>#N/A</v>
      </c>
      <c r="I807" s="38">
        <f t="array" ref="I807">IF($B807=0,-999,IF(COUNTIFS($Z807:Z807,#N/A)&gt;0,-999,AVERAGE($Z807:Z807)))</f>
        <v>-999</v>
      </c>
      <c r="J807" s="38">
        <f t="array" ref="J807">IF($B807=0,-999,IF(COUNTIFS($Z807:AA807,#N/A)&gt;0,-999,AVERAGE($Z807:AA807)))</f>
        <v>-999</v>
      </c>
      <c r="K807" s="38">
        <f t="array" ref="K807">IF($B807=0,-999,IF(COUNTIFS($Z807:AB807,#N/A)&gt;0,-999,AVERAGE($Z807:AB807)))</f>
        <v>-999</v>
      </c>
      <c r="L807" s="38">
        <f t="array" ref="L807">IF($B807=0,-999,IF(COUNTIFS($Z807:AC807,#N/A)&gt;0,-999,AVERAGE($Z807:AC807)))</f>
        <v>-999</v>
      </c>
      <c r="M807" s="38">
        <f t="shared" ref="M807:M870" si="980">IFERROR(AE807,-999)</f>
        <v>-999</v>
      </c>
      <c r="N807" s="38">
        <f t="shared" si="948"/>
        <v>-999</v>
      </c>
      <c r="O807" s="38">
        <f t="shared" si="949"/>
        <v>-999</v>
      </c>
      <c r="P807" s="38">
        <f t="shared" si="950"/>
        <v>-999</v>
      </c>
      <c r="Q807" s="37">
        <f t="shared" ref="Q807:Q870" si="981">IF($B807=0,0,IF(I807=-999,0,IF($D807="--",0,1)))</f>
        <v>0</v>
      </c>
      <c r="R807" s="37">
        <f t="shared" si="938"/>
        <v>0</v>
      </c>
      <c r="S807" s="37">
        <f t="shared" si="939"/>
        <v>0</v>
      </c>
      <c r="T807" s="37">
        <f t="shared" si="940"/>
        <v>0</v>
      </c>
      <c r="U807" s="37">
        <f t="shared" ref="U807:U870" si="982">$B$1</f>
        <v>2018</v>
      </c>
      <c r="V807" s="37">
        <f t="shared" ref="V807:X807" si="983">U807-1</f>
        <v>2017</v>
      </c>
      <c r="W807" s="37">
        <f t="shared" si="983"/>
        <v>2016</v>
      </c>
      <c r="X807" s="37">
        <f t="shared" si="983"/>
        <v>2015</v>
      </c>
      <c r="Y807" s="39"/>
      <c r="Z807" s="62" t="e">
        <f>IFERROR(IF($B807=0,#N/A,AVERAGEIFS(INDEX(DATOS,0,$C807),INDEX(DATOS,0,$C807),"&lt;&gt;#N/D",INDEX(DATOS,0,$L$2),0,INDEX(DATOS,0,$M$2),1,INDEX(DATOS,0,$N$2),U807,INDEX(DATOS,0,$O$2),$D807)),#N/A)</f>
        <v>#N/A</v>
      </c>
      <c r="AA807" s="62" t="e">
        <f>IFERROR(IF($B807=0,#N/A,AVERAGEIFS(INDEX(DATOS,0,$C807),INDEX(DATOS,0,$C807),"&lt;&gt;#N/D",INDEX(DATOS,0,$L$2),0,INDEX(DATOS,0,$M$2),1,INDEX(DATOS,0,$N$2),V807,INDEX(DATOS,0,$O$2),$D807)),#N/A)</f>
        <v>#N/A</v>
      </c>
      <c r="AB807" s="62" t="e">
        <f>IFERROR(IF($B807=0,#N/A,AVERAGEIFS(INDEX(DATOS,0,$C807),INDEX(DATOS,0,$C807),"&lt;&gt;#N/D",INDEX(DATOS,0,$L$2),0,INDEX(DATOS,0,$M$2),1,INDEX(DATOS,0,$N$2),W807,INDEX(DATOS,0,$O$2),$D807)),#N/A)</f>
        <v>#N/A</v>
      </c>
      <c r="AC807" s="62" t="e">
        <f>IFERROR(IF($B807=0,#N/A,AVERAGEIFS(INDEX(DATOS,0,$C807),INDEX(DATOS,0,$C807),"&lt;&gt;#N/D",INDEX(DATOS,0,$L$2),0,INDEX(DATOS,0,$M$2),1,INDEX(DATOS,0,$N$2),X807,INDEX(DATOS,0,$O$2),$D807)),#N/A)</f>
        <v>#N/A</v>
      </c>
      <c r="AD807" s="33"/>
      <c r="AE807" s="40" t="e">
        <f>IFERROR(IF(ISNA(Z807),#N/A,IF(I807=0,0,_xlfn.STDEV.P($Z807:Z807)/I807*100)),#N/A)</f>
        <v>#N/A</v>
      </c>
      <c r="AF807" s="40" t="e">
        <f>IFERROR(IF(ISNA(AA807),#N/A,IF(J807=0,0,_xlfn.STDEV.P($Z807:AA807)/J807*100)),#N/A)</f>
        <v>#N/A</v>
      </c>
      <c r="AG807" s="40" t="e">
        <f>IFERROR(IF(ISNA(AB807),#N/A,IF(K807=0,0,_xlfn.STDEV.P($Z807:AB807)/K807*100)),#N/A)</f>
        <v>#N/A</v>
      </c>
      <c r="AH807" s="40" t="e">
        <f>IFERROR(IF(ISNA(AC807),#N/A,IF(L807=0,0,_xlfn.STDEV.P($Z807:AC807)/L807*100)),#N/A)</f>
        <v>#N/A</v>
      </c>
      <c r="AI807" s="40"/>
    </row>
    <row r="808" spans="1:35" x14ac:dyDescent="0.35">
      <c r="A808">
        <f t="shared" ref="A808:A871" si="984">A807+1</f>
        <v>3</v>
      </c>
      <c r="B808" s="35">
        <f t="array" ref="B808">IF(B807=0,0,MIN(IF(INDEX(DATOS,0,$N$2)=$U808,IF(ISNUMBER(INDEX(DATOS,0,$C808)),IF(INDEX(DATOS,0,$L$2)=0,IF(INDEX(DATOS,0,$M$2)=1,IF(ISNA(MATCH(INDEX(DATOS,0,$O$2),IF($E$7:E807=E808,$D$7:D807),0)),INDEX(DATOS,0,$K$2))))))))</f>
        <v>0</v>
      </c>
      <c r="C808" s="32">
        <f t="shared" ref="C808:C871" si="985">MATCH(E808,INDEX(DATOS,1,),0)</f>
        <v>20</v>
      </c>
      <c r="D808" s="34" t="str">
        <f>IF($B808=0,"--",INDEX(DATOS,$B808,O$2))</f>
        <v>--</v>
      </c>
      <c r="E808" s="64" t="s">
        <v>1</v>
      </c>
      <c r="F808" s="36" t="str">
        <f t="shared" si="926"/>
        <v>--</v>
      </c>
      <c r="G808" s="109" t="e">
        <f>VLOOKUP($D808,LOC_UNICOS,G$2,0)</f>
        <v>#N/A</v>
      </c>
      <c r="H808" s="109" t="e">
        <f>VLOOKUP($D808,LOC_UNICOS,H$2,0)</f>
        <v>#N/A</v>
      </c>
      <c r="I808" s="38">
        <f t="array" ref="I808">IF($B808=0,-999,IF(COUNTIFS($Z808:Z808,#N/A)&gt;0,-999,AVERAGE($Z808:Z808)))</f>
        <v>-999</v>
      </c>
      <c r="J808" s="38">
        <f t="array" ref="J808">IF($B808=0,-999,IF(COUNTIFS($Z808:AA808,#N/A)&gt;0,-999,AVERAGE($Z808:AA808)))</f>
        <v>-999</v>
      </c>
      <c r="K808" s="38">
        <f t="array" ref="K808">IF($B808=0,-999,IF(COUNTIFS($Z808:AB808,#N/A)&gt;0,-999,AVERAGE($Z808:AB808)))</f>
        <v>-999</v>
      </c>
      <c r="L808" s="38">
        <f t="array" ref="L808">IF($B808=0,-999,IF(COUNTIFS($Z808:AC808,#N/A)&gt;0,-999,AVERAGE($Z808:AC808)))</f>
        <v>-999</v>
      </c>
      <c r="M808" s="38">
        <f t="shared" si="980"/>
        <v>-999</v>
      </c>
      <c r="N808" s="38">
        <f t="shared" si="948"/>
        <v>-999</v>
      </c>
      <c r="O808" s="38">
        <f t="shared" si="949"/>
        <v>-999</v>
      </c>
      <c r="P808" s="38">
        <f t="shared" si="950"/>
        <v>-999</v>
      </c>
      <c r="Q808" s="37">
        <f t="shared" si="981"/>
        <v>0</v>
      </c>
      <c r="R808" s="37">
        <f t="shared" si="938"/>
        <v>0</v>
      </c>
      <c r="S808" s="37">
        <f t="shared" si="939"/>
        <v>0</v>
      </c>
      <c r="T808" s="37">
        <f t="shared" si="940"/>
        <v>0</v>
      </c>
      <c r="U808" s="37">
        <f t="shared" si="982"/>
        <v>2018</v>
      </c>
      <c r="V808" s="37">
        <f t="shared" ref="V808:X808" si="986">U808-1</f>
        <v>2017</v>
      </c>
      <c r="W808" s="37">
        <f t="shared" si="986"/>
        <v>2016</v>
      </c>
      <c r="X808" s="37">
        <f t="shared" si="986"/>
        <v>2015</v>
      </c>
      <c r="Y808" s="39"/>
      <c r="Z808" s="62" t="e">
        <f>IFERROR(IF($B808=0,#N/A,AVERAGEIFS(INDEX(DATOS,0,$C808),INDEX(DATOS,0,$C808),"&lt;&gt;#N/D",INDEX(DATOS,0,$L$2),0,INDEX(DATOS,0,$M$2),1,INDEX(DATOS,0,$N$2),U808,INDEX(DATOS,0,$O$2),$D808)),#N/A)</f>
        <v>#N/A</v>
      </c>
      <c r="AA808" s="62" t="e">
        <f>IFERROR(IF($B808=0,#N/A,AVERAGEIFS(INDEX(DATOS,0,$C808),INDEX(DATOS,0,$C808),"&lt;&gt;#N/D",INDEX(DATOS,0,$L$2),0,INDEX(DATOS,0,$M$2),1,INDEX(DATOS,0,$N$2),V808,INDEX(DATOS,0,$O$2),$D808)),#N/A)</f>
        <v>#N/A</v>
      </c>
      <c r="AB808" s="62" t="e">
        <f>IFERROR(IF($B808=0,#N/A,AVERAGEIFS(INDEX(DATOS,0,$C808),INDEX(DATOS,0,$C808),"&lt;&gt;#N/D",INDEX(DATOS,0,$L$2),0,INDEX(DATOS,0,$M$2),1,INDEX(DATOS,0,$N$2),W808,INDEX(DATOS,0,$O$2),$D808)),#N/A)</f>
        <v>#N/A</v>
      </c>
      <c r="AC808" s="62" t="e">
        <f>IFERROR(IF($B808=0,#N/A,AVERAGEIFS(INDEX(DATOS,0,$C808),INDEX(DATOS,0,$C808),"&lt;&gt;#N/D",INDEX(DATOS,0,$L$2),0,INDEX(DATOS,0,$M$2),1,INDEX(DATOS,0,$N$2),X808,INDEX(DATOS,0,$O$2),$D808)),#N/A)</f>
        <v>#N/A</v>
      </c>
      <c r="AD808" s="33"/>
      <c r="AE808" s="40" t="e">
        <f>IFERROR(IF(ISNA(Z808),#N/A,IF(I808=0,0,_xlfn.STDEV.P($Z808:Z808)/I808*100)),#N/A)</f>
        <v>#N/A</v>
      </c>
      <c r="AF808" s="40" t="e">
        <f>IFERROR(IF(ISNA(AA808),#N/A,IF(J808=0,0,_xlfn.STDEV.P($Z808:AA808)/J808*100)),#N/A)</f>
        <v>#N/A</v>
      </c>
      <c r="AG808" s="40" t="e">
        <f>IFERROR(IF(ISNA(AB808),#N/A,IF(K808=0,0,_xlfn.STDEV.P($Z808:AB808)/K808*100)),#N/A)</f>
        <v>#N/A</v>
      </c>
      <c r="AH808" s="40" t="e">
        <f>IFERROR(IF(ISNA(AC808),#N/A,IF(L808=0,0,_xlfn.STDEV.P($Z808:AC808)/L808*100)),#N/A)</f>
        <v>#N/A</v>
      </c>
      <c r="AI808" s="40"/>
    </row>
    <row r="809" spans="1:35" x14ac:dyDescent="0.35">
      <c r="A809">
        <f t="shared" si="984"/>
        <v>4</v>
      </c>
      <c r="B809" s="35">
        <f t="array" ref="B809">IF(B808=0,0,MIN(IF(INDEX(DATOS,0,$N$2)=$U809,IF(ISNUMBER(INDEX(DATOS,0,$C809)),IF(INDEX(DATOS,0,$L$2)=0,IF(INDEX(DATOS,0,$M$2)=1,IF(ISNA(MATCH(INDEX(DATOS,0,$O$2),IF($E$7:E808=E809,$D$7:D808),0)),INDEX(DATOS,0,$K$2))))))))</f>
        <v>0</v>
      </c>
      <c r="C809" s="32">
        <f t="shared" si="985"/>
        <v>20</v>
      </c>
      <c r="D809" s="34" t="str">
        <f>IF($B809=0,"--",INDEX(DATOS,$B809,O$2))</f>
        <v>--</v>
      </c>
      <c r="E809" s="64" t="s">
        <v>1</v>
      </c>
      <c r="F809" s="36" t="str">
        <f t="shared" si="926"/>
        <v>--</v>
      </c>
      <c r="G809" s="109" t="e">
        <f>VLOOKUP($D809,LOC_UNICOS,G$2,0)</f>
        <v>#N/A</v>
      </c>
      <c r="H809" s="109" t="e">
        <f>VLOOKUP($D809,LOC_UNICOS,H$2,0)</f>
        <v>#N/A</v>
      </c>
      <c r="I809" s="38">
        <f t="array" ref="I809">IF($B809=0,-999,IF(COUNTIFS($Z809:Z809,#N/A)&gt;0,-999,AVERAGE($Z809:Z809)))</f>
        <v>-999</v>
      </c>
      <c r="J809" s="38">
        <f t="array" ref="J809">IF($B809=0,-999,IF(COUNTIFS($Z809:AA809,#N/A)&gt;0,-999,AVERAGE($Z809:AA809)))</f>
        <v>-999</v>
      </c>
      <c r="K809" s="38">
        <f t="array" ref="K809">IF($B809=0,-999,IF(COUNTIFS($Z809:AB809,#N/A)&gt;0,-999,AVERAGE($Z809:AB809)))</f>
        <v>-999</v>
      </c>
      <c r="L809" s="38">
        <f t="array" ref="L809">IF($B809=0,-999,IF(COUNTIFS($Z809:AC809,#N/A)&gt;0,-999,AVERAGE($Z809:AC809)))</f>
        <v>-999</v>
      </c>
      <c r="M809" s="38">
        <f t="shared" si="980"/>
        <v>-999</v>
      </c>
      <c r="N809" s="38">
        <f t="shared" si="948"/>
        <v>-999</v>
      </c>
      <c r="O809" s="38">
        <f t="shared" si="949"/>
        <v>-999</v>
      </c>
      <c r="P809" s="38">
        <f t="shared" si="950"/>
        <v>-999</v>
      </c>
      <c r="Q809" s="37">
        <f t="shared" si="981"/>
        <v>0</v>
      </c>
      <c r="R809" s="37">
        <f t="shared" si="938"/>
        <v>0</v>
      </c>
      <c r="S809" s="37">
        <f t="shared" si="939"/>
        <v>0</v>
      </c>
      <c r="T809" s="37">
        <f t="shared" si="940"/>
        <v>0</v>
      </c>
      <c r="U809" s="37">
        <f t="shared" si="982"/>
        <v>2018</v>
      </c>
      <c r="V809" s="37">
        <f t="shared" ref="V809:X809" si="987">U809-1</f>
        <v>2017</v>
      </c>
      <c r="W809" s="37">
        <f t="shared" si="987"/>
        <v>2016</v>
      </c>
      <c r="X809" s="37">
        <f t="shared" si="987"/>
        <v>2015</v>
      </c>
      <c r="Y809" s="39"/>
      <c r="Z809" s="62" t="e">
        <f>IFERROR(IF($B809=0,#N/A,AVERAGEIFS(INDEX(DATOS,0,$C809),INDEX(DATOS,0,$C809),"&lt;&gt;#N/D",INDEX(DATOS,0,$L$2),0,INDEX(DATOS,0,$M$2),1,INDEX(DATOS,0,$N$2),U809,INDEX(DATOS,0,$O$2),$D809)),#N/A)</f>
        <v>#N/A</v>
      </c>
      <c r="AA809" s="62" t="e">
        <f>IFERROR(IF($B809=0,#N/A,AVERAGEIFS(INDEX(DATOS,0,$C809),INDEX(DATOS,0,$C809),"&lt;&gt;#N/D",INDEX(DATOS,0,$L$2),0,INDEX(DATOS,0,$M$2),1,INDEX(DATOS,0,$N$2),V809,INDEX(DATOS,0,$O$2),$D809)),#N/A)</f>
        <v>#N/A</v>
      </c>
      <c r="AB809" s="62" t="e">
        <f>IFERROR(IF($B809=0,#N/A,AVERAGEIFS(INDEX(DATOS,0,$C809),INDEX(DATOS,0,$C809),"&lt;&gt;#N/D",INDEX(DATOS,0,$L$2),0,INDEX(DATOS,0,$M$2),1,INDEX(DATOS,0,$N$2),W809,INDEX(DATOS,0,$O$2),$D809)),#N/A)</f>
        <v>#N/A</v>
      </c>
      <c r="AC809" s="62" t="e">
        <f>IFERROR(IF($B809=0,#N/A,AVERAGEIFS(INDEX(DATOS,0,$C809),INDEX(DATOS,0,$C809),"&lt;&gt;#N/D",INDEX(DATOS,0,$L$2),0,INDEX(DATOS,0,$M$2),1,INDEX(DATOS,0,$N$2),X809,INDEX(DATOS,0,$O$2),$D809)),#N/A)</f>
        <v>#N/A</v>
      </c>
      <c r="AD809" s="33"/>
      <c r="AE809" s="40" t="e">
        <f>IFERROR(IF(ISNA(Z809),#N/A,IF(I809=0,0,_xlfn.STDEV.P($Z809:Z809)/I809*100)),#N/A)</f>
        <v>#N/A</v>
      </c>
      <c r="AF809" s="40" t="e">
        <f>IFERROR(IF(ISNA(AA809),#N/A,IF(J809=0,0,_xlfn.STDEV.P($Z809:AA809)/J809*100)),#N/A)</f>
        <v>#N/A</v>
      </c>
      <c r="AG809" s="40" t="e">
        <f>IFERROR(IF(ISNA(AB809),#N/A,IF(K809=0,0,_xlfn.STDEV.P($Z809:AB809)/K809*100)),#N/A)</f>
        <v>#N/A</v>
      </c>
      <c r="AH809" s="40" t="e">
        <f>IFERROR(IF(ISNA(AC809),#N/A,IF(L809=0,0,_xlfn.STDEV.P($Z809:AC809)/L809*100)),#N/A)</f>
        <v>#N/A</v>
      </c>
      <c r="AI809" s="40"/>
    </row>
    <row r="810" spans="1:35" x14ac:dyDescent="0.35">
      <c r="A810">
        <f t="shared" si="984"/>
        <v>5</v>
      </c>
      <c r="B810" s="35">
        <f t="array" ref="B810">IF(B809=0,0,MIN(IF(INDEX(DATOS,0,$N$2)=$U810,IF(ISNUMBER(INDEX(DATOS,0,$C810)),IF(INDEX(DATOS,0,$L$2)=0,IF(INDEX(DATOS,0,$M$2)=1,IF(ISNA(MATCH(INDEX(DATOS,0,$O$2),IF($E$7:E809=E810,$D$7:D809),0)),INDEX(DATOS,0,$K$2))))))))</f>
        <v>0</v>
      </c>
      <c r="C810" s="32">
        <f t="shared" si="985"/>
        <v>20</v>
      </c>
      <c r="D810" s="34" t="str">
        <f>IF($B810=0,"--",INDEX(DATOS,$B810,O$2))</f>
        <v>--</v>
      </c>
      <c r="E810" s="64" t="s">
        <v>1</v>
      </c>
      <c r="F810" s="36" t="str">
        <f t="shared" si="926"/>
        <v>--</v>
      </c>
      <c r="G810" s="109" t="e">
        <f>VLOOKUP($D810,LOC_UNICOS,G$2,0)</f>
        <v>#N/A</v>
      </c>
      <c r="H810" s="109" t="e">
        <f>VLOOKUP($D810,LOC_UNICOS,H$2,0)</f>
        <v>#N/A</v>
      </c>
      <c r="I810" s="38">
        <f t="array" ref="I810">IF($B810=0,-999,IF(COUNTIFS($Z810:Z810,#N/A)&gt;0,-999,AVERAGE($Z810:Z810)))</f>
        <v>-999</v>
      </c>
      <c r="J810" s="38">
        <f t="array" ref="J810">IF($B810=0,-999,IF(COUNTIFS($Z810:AA810,#N/A)&gt;0,-999,AVERAGE($Z810:AA810)))</f>
        <v>-999</v>
      </c>
      <c r="K810" s="38">
        <f t="array" ref="K810">IF($B810=0,-999,IF(COUNTIFS($Z810:AB810,#N/A)&gt;0,-999,AVERAGE($Z810:AB810)))</f>
        <v>-999</v>
      </c>
      <c r="L810" s="38">
        <f t="array" ref="L810">IF($B810=0,-999,IF(COUNTIFS($Z810:AC810,#N/A)&gt;0,-999,AVERAGE($Z810:AC810)))</f>
        <v>-999</v>
      </c>
      <c r="M810" s="38">
        <f t="shared" si="980"/>
        <v>-999</v>
      </c>
      <c r="N810" s="38">
        <f t="shared" si="948"/>
        <v>-999</v>
      </c>
      <c r="O810" s="38">
        <f t="shared" si="949"/>
        <v>-999</v>
      </c>
      <c r="P810" s="38">
        <f t="shared" si="950"/>
        <v>-999</v>
      </c>
      <c r="Q810" s="37">
        <f t="shared" si="981"/>
        <v>0</v>
      </c>
      <c r="R810" s="37">
        <f t="shared" si="938"/>
        <v>0</v>
      </c>
      <c r="S810" s="37">
        <f t="shared" si="939"/>
        <v>0</v>
      </c>
      <c r="T810" s="37">
        <f t="shared" si="940"/>
        <v>0</v>
      </c>
      <c r="U810" s="37">
        <f t="shared" si="982"/>
        <v>2018</v>
      </c>
      <c r="V810" s="37">
        <f t="shared" ref="V810:X810" si="988">U810-1</f>
        <v>2017</v>
      </c>
      <c r="W810" s="37">
        <f t="shared" si="988"/>
        <v>2016</v>
      </c>
      <c r="X810" s="37">
        <f t="shared" si="988"/>
        <v>2015</v>
      </c>
      <c r="Y810" s="39"/>
      <c r="Z810" s="62" t="e">
        <f>IFERROR(IF($B810=0,#N/A,AVERAGEIFS(INDEX(DATOS,0,$C810),INDEX(DATOS,0,$C810),"&lt;&gt;#N/D",INDEX(DATOS,0,$L$2),0,INDEX(DATOS,0,$M$2),1,INDEX(DATOS,0,$N$2),U810,INDEX(DATOS,0,$O$2),$D810)),#N/A)</f>
        <v>#N/A</v>
      </c>
      <c r="AA810" s="62" t="e">
        <f>IFERROR(IF($B810=0,#N/A,AVERAGEIFS(INDEX(DATOS,0,$C810),INDEX(DATOS,0,$C810),"&lt;&gt;#N/D",INDEX(DATOS,0,$L$2),0,INDEX(DATOS,0,$M$2),1,INDEX(DATOS,0,$N$2),V810,INDEX(DATOS,0,$O$2),$D810)),#N/A)</f>
        <v>#N/A</v>
      </c>
      <c r="AB810" s="62" t="e">
        <f>IFERROR(IF($B810=0,#N/A,AVERAGEIFS(INDEX(DATOS,0,$C810),INDEX(DATOS,0,$C810),"&lt;&gt;#N/D",INDEX(DATOS,0,$L$2),0,INDEX(DATOS,0,$M$2),1,INDEX(DATOS,0,$N$2),W810,INDEX(DATOS,0,$O$2),$D810)),#N/A)</f>
        <v>#N/A</v>
      </c>
      <c r="AC810" s="62" t="e">
        <f>IFERROR(IF($B810=0,#N/A,AVERAGEIFS(INDEX(DATOS,0,$C810),INDEX(DATOS,0,$C810),"&lt;&gt;#N/D",INDEX(DATOS,0,$L$2),0,INDEX(DATOS,0,$M$2),1,INDEX(DATOS,0,$N$2),X810,INDEX(DATOS,0,$O$2),$D810)),#N/A)</f>
        <v>#N/A</v>
      </c>
      <c r="AD810" s="33"/>
      <c r="AE810" s="40" t="e">
        <f>IFERROR(IF(ISNA(Z810),#N/A,IF(I810=0,0,_xlfn.STDEV.P($Z810:Z810)/I810*100)),#N/A)</f>
        <v>#N/A</v>
      </c>
      <c r="AF810" s="40" t="e">
        <f>IFERROR(IF(ISNA(AA810),#N/A,IF(J810=0,0,_xlfn.STDEV.P($Z810:AA810)/J810*100)),#N/A)</f>
        <v>#N/A</v>
      </c>
      <c r="AG810" s="40" t="e">
        <f>IFERROR(IF(ISNA(AB810),#N/A,IF(K810=0,0,_xlfn.STDEV.P($Z810:AB810)/K810*100)),#N/A)</f>
        <v>#N/A</v>
      </c>
      <c r="AH810" s="40" t="e">
        <f>IFERROR(IF(ISNA(AC810),#N/A,IF(L810=0,0,_xlfn.STDEV.P($Z810:AC810)/L810*100)),#N/A)</f>
        <v>#N/A</v>
      </c>
      <c r="AI810" s="40"/>
    </row>
    <row r="811" spans="1:35" x14ac:dyDescent="0.35">
      <c r="A811">
        <f t="shared" si="984"/>
        <v>6</v>
      </c>
      <c r="B811" s="35">
        <f t="array" ref="B811">IF(B810=0,0,MIN(IF(INDEX(DATOS,0,$N$2)=$U811,IF(ISNUMBER(INDEX(DATOS,0,$C811)),IF(INDEX(DATOS,0,$L$2)=0,IF(INDEX(DATOS,0,$M$2)=1,IF(ISNA(MATCH(INDEX(DATOS,0,$O$2),IF($E$7:E810=E811,$D$7:D810),0)),INDEX(DATOS,0,$K$2))))))))</f>
        <v>0</v>
      </c>
      <c r="C811" s="32">
        <f t="shared" si="985"/>
        <v>20</v>
      </c>
      <c r="D811" s="34" t="str">
        <f>IF($B811=0,"--",INDEX(DATOS,$B811,O$2))</f>
        <v>--</v>
      </c>
      <c r="E811" s="64" t="s">
        <v>1</v>
      </c>
      <c r="F811" s="36" t="str">
        <f t="shared" si="926"/>
        <v>--</v>
      </c>
      <c r="G811" s="109" t="e">
        <f>VLOOKUP($D811,LOC_UNICOS,G$2,0)</f>
        <v>#N/A</v>
      </c>
      <c r="H811" s="109" t="e">
        <f>VLOOKUP($D811,LOC_UNICOS,H$2,0)</f>
        <v>#N/A</v>
      </c>
      <c r="I811" s="38">
        <f t="array" ref="I811">IF($B811=0,-999,IF(COUNTIFS($Z811:Z811,#N/A)&gt;0,-999,AVERAGE($Z811:Z811)))</f>
        <v>-999</v>
      </c>
      <c r="J811" s="38">
        <f t="array" ref="J811">IF($B811=0,-999,IF(COUNTIFS($Z811:AA811,#N/A)&gt;0,-999,AVERAGE($Z811:AA811)))</f>
        <v>-999</v>
      </c>
      <c r="K811" s="38">
        <f t="array" ref="K811">IF($B811=0,-999,IF(COUNTIFS($Z811:AB811,#N/A)&gt;0,-999,AVERAGE($Z811:AB811)))</f>
        <v>-999</v>
      </c>
      <c r="L811" s="38">
        <f t="array" ref="L811">IF($B811=0,-999,IF(COUNTIFS($Z811:AC811,#N/A)&gt;0,-999,AVERAGE($Z811:AC811)))</f>
        <v>-999</v>
      </c>
      <c r="M811" s="38">
        <f t="shared" si="980"/>
        <v>-999</v>
      </c>
      <c r="N811" s="38">
        <f t="shared" si="948"/>
        <v>-999</v>
      </c>
      <c r="O811" s="38">
        <f t="shared" si="949"/>
        <v>-999</v>
      </c>
      <c r="P811" s="38">
        <f t="shared" si="950"/>
        <v>-999</v>
      </c>
      <c r="Q811" s="37">
        <f t="shared" si="981"/>
        <v>0</v>
      </c>
      <c r="R811" s="37">
        <f t="shared" si="938"/>
        <v>0</v>
      </c>
      <c r="S811" s="37">
        <f t="shared" si="939"/>
        <v>0</v>
      </c>
      <c r="T811" s="37">
        <f t="shared" si="940"/>
        <v>0</v>
      </c>
      <c r="U811" s="37">
        <f t="shared" si="982"/>
        <v>2018</v>
      </c>
      <c r="V811" s="37">
        <f t="shared" ref="V811:X811" si="989">U811-1</f>
        <v>2017</v>
      </c>
      <c r="W811" s="37">
        <f t="shared" si="989"/>
        <v>2016</v>
      </c>
      <c r="X811" s="37">
        <f t="shared" si="989"/>
        <v>2015</v>
      </c>
      <c r="Y811" s="39"/>
      <c r="Z811" s="62" t="e">
        <f>IFERROR(IF($B811=0,#N/A,AVERAGEIFS(INDEX(DATOS,0,$C811),INDEX(DATOS,0,$C811),"&lt;&gt;#N/D",INDEX(DATOS,0,$L$2),0,INDEX(DATOS,0,$M$2),1,INDEX(DATOS,0,$N$2),U811,INDEX(DATOS,0,$O$2),$D811)),#N/A)</f>
        <v>#N/A</v>
      </c>
      <c r="AA811" s="62" t="e">
        <f>IFERROR(IF($B811=0,#N/A,AVERAGEIFS(INDEX(DATOS,0,$C811),INDEX(DATOS,0,$C811),"&lt;&gt;#N/D",INDEX(DATOS,0,$L$2),0,INDEX(DATOS,0,$M$2),1,INDEX(DATOS,0,$N$2),V811,INDEX(DATOS,0,$O$2),$D811)),#N/A)</f>
        <v>#N/A</v>
      </c>
      <c r="AB811" s="62" t="e">
        <f>IFERROR(IF($B811=0,#N/A,AVERAGEIFS(INDEX(DATOS,0,$C811),INDEX(DATOS,0,$C811),"&lt;&gt;#N/D",INDEX(DATOS,0,$L$2),0,INDEX(DATOS,0,$M$2),1,INDEX(DATOS,0,$N$2),W811,INDEX(DATOS,0,$O$2),$D811)),#N/A)</f>
        <v>#N/A</v>
      </c>
      <c r="AC811" s="62" t="e">
        <f>IFERROR(IF($B811=0,#N/A,AVERAGEIFS(INDEX(DATOS,0,$C811),INDEX(DATOS,0,$C811),"&lt;&gt;#N/D",INDEX(DATOS,0,$L$2),0,INDEX(DATOS,0,$M$2),1,INDEX(DATOS,0,$N$2),X811,INDEX(DATOS,0,$O$2),$D811)),#N/A)</f>
        <v>#N/A</v>
      </c>
      <c r="AD811" s="33"/>
      <c r="AE811" s="40" t="e">
        <f>IFERROR(IF(ISNA(Z811),#N/A,IF(I811=0,0,_xlfn.STDEV.P($Z811:Z811)/I811*100)),#N/A)</f>
        <v>#N/A</v>
      </c>
      <c r="AF811" s="40" t="e">
        <f>IFERROR(IF(ISNA(AA811),#N/A,IF(J811=0,0,_xlfn.STDEV.P($Z811:AA811)/J811*100)),#N/A)</f>
        <v>#N/A</v>
      </c>
      <c r="AG811" s="40" t="e">
        <f>IFERROR(IF(ISNA(AB811),#N/A,IF(K811=0,0,_xlfn.STDEV.P($Z811:AB811)/K811*100)),#N/A)</f>
        <v>#N/A</v>
      </c>
      <c r="AH811" s="40" t="e">
        <f>IFERROR(IF(ISNA(AC811),#N/A,IF(L811=0,0,_xlfn.STDEV.P($Z811:AC811)/L811*100)),#N/A)</f>
        <v>#N/A</v>
      </c>
      <c r="AI811" s="40"/>
    </row>
    <row r="812" spans="1:35" x14ac:dyDescent="0.35">
      <c r="A812">
        <f t="shared" si="984"/>
        <v>7</v>
      </c>
      <c r="B812" s="35">
        <f t="array" ref="B812">IF(B811=0,0,MIN(IF(INDEX(DATOS,0,$N$2)=$U812,IF(ISNUMBER(INDEX(DATOS,0,$C812)),IF(INDEX(DATOS,0,$L$2)=0,IF(INDEX(DATOS,0,$M$2)=1,IF(ISNA(MATCH(INDEX(DATOS,0,$O$2),IF($E$7:E811=E812,$D$7:D811),0)),INDEX(DATOS,0,$K$2))))))))</f>
        <v>0</v>
      </c>
      <c r="C812" s="32">
        <f t="shared" si="985"/>
        <v>20</v>
      </c>
      <c r="D812" s="34" t="str">
        <f>IF($B812=0,"--",INDEX(DATOS,$B812,O$2))</f>
        <v>--</v>
      </c>
      <c r="E812" s="64" t="s">
        <v>1</v>
      </c>
      <c r="F812" s="36" t="str">
        <f t="shared" si="926"/>
        <v>--</v>
      </c>
      <c r="G812" s="109" t="e">
        <f>VLOOKUP($D812,LOC_UNICOS,G$2,0)</f>
        <v>#N/A</v>
      </c>
      <c r="H812" s="109" t="e">
        <f>VLOOKUP($D812,LOC_UNICOS,H$2,0)</f>
        <v>#N/A</v>
      </c>
      <c r="I812" s="38">
        <f t="array" ref="I812">IF($B812=0,-999,IF(COUNTIFS($Z812:Z812,#N/A)&gt;0,-999,AVERAGE($Z812:Z812)))</f>
        <v>-999</v>
      </c>
      <c r="J812" s="38">
        <f t="array" ref="J812">IF($B812=0,-999,IF(COUNTIFS($Z812:AA812,#N/A)&gt;0,-999,AVERAGE($Z812:AA812)))</f>
        <v>-999</v>
      </c>
      <c r="K812" s="38">
        <f t="array" ref="K812">IF($B812=0,-999,IF(COUNTIFS($Z812:AB812,#N/A)&gt;0,-999,AVERAGE($Z812:AB812)))</f>
        <v>-999</v>
      </c>
      <c r="L812" s="38">
        <f t="array" ref="L812">IF($B812=0,-999,IF(COUNTIFS($Z812:AC812,#N/A)&gt;0,-999,AVERAGE($Z812:AC812)))</f>
        <v>-999</v>
      </c>
      <c r="M812" s="38">
        <f t="shared" si="980"/>
        <v>-999</v>
      </c>
      <c r="N812" s="38">
        <f t="shared" si="948"/>
        <v>-999</v>
      </c>
      <c r="O812" s="38">
        <f t="shared" si="949"/>
        <v>-999</v>
      </c>
      <c r="P812" s="38">
        <f t="shared" si="950"/>
        <v>-999</v>
      </c>
      <c r="Q812" s="37">
        <f t="shared" si="981"/>
        <v>0</v>
      </c>
      <c r="R812" s="37">
        <f t="shared" si="938"/>
        <v>0</v>
      </c>
      <c r="S812" s="37">
        <f t="shared" si="939"/>
        <v>0</v>
      </c>
      <c r="T812" s="37">
        <f t="shared" si="940"/>
        <v>0</v>
      </c>
      <c r="U812" s="37">
        <f t="shared" si="982"/>
        <v>2018</v>
      </c>
      <c r="V812" s="37">
        <f t="shared" ref="V812:X812" si="990">U812-1</f>
        <v>2017</v>
      </c>
      <c r="W812" s="37">
        <f t="shared" si="990"/>
        <v>2016</v>
      </c>
      <c r="X812" s="37">
        <f t="shared" si="990"/>
        <v>2015</v>
      </c>
      <c r="Y812" s="39"/>
      <c r="Z812" s="62" t="e">
        <f>IFERROR(IF($B812=0,#N/A,AVERAGEIFS(INDEX(DATOS,0,$C812),INDEX(DATOS,0,$C812),"&lt;&gt;#N/D",INDEX(DATOS,0,$L$2),0,INDEX(DATOS,0,$M$2),1,INDEX(DATOS,0,$N$2),U812,INDEX(DATOS,0,$O$2),$D812)),#N/A)</f>
        <v>#N/A</v>
      </c>
      <c r="AA812" s="62" t="e">
        <f>IFERROR(IF($B812=0,#N/A,AVERAGEIFS(INDEX(DATOS,0,$C812),INDEX(DATOS,0,$C812),"&lt;&gt;#N/D",INDEX(DATOS,0,$L$2),0,INDEX(DATOS,0,$M$2),1,INDEX(DATOS,0,$N$2),V812,INDEX(DATOS,0,$O$2),$D812)),#N/A)</f>
        <v>#N/A</v>
      </c>
      <c r="AB812" s="62" t="e">
        <f>IFERROR(IF($B812=0,#N/A,AVERAGEIFS(INDEX(DATOS,0,$C812),INDEX(DATOS,0,$C812),"&lt;&gt;#N/D",INDEX(DATOS,0,$L$2),0,INDEX(DATOS,0,$M$2),1,INDEX(DATOS,0,$N$2),W812,INDEX(DATOS,0,$O$2),$D812)),#N/A)</f>
        <v>#N/A</v>
      </c>
      <c r="AC812" s="62" t="e">
        <f>IFERROR(IF($B812=0,#N/A,AVERAGEIFS(INDEX(DATOS,0,$C812),INDEX(DATOS,0,$C812),"&lt;&gt;#N/D",INDEX(DATOS,0,$L$2),0,INDEX(DATOS,0,$M$2),1,INDEX(DATOS,0,$N$2),X812,INDEX(DATOS,0,$O$2),$D812)),#N/A)</f>
        <v>#N/A</v>
      </c>
      <c r="AD812" s="33"/>
      <c r="AE812" s="40" t="e">
        <f>IFERROR(IF(ISNA(Z812),#N/A,IF(I812=0,0,_xlfn.STDEV.P($Z812:Z812)/I812*100)),#N/A)</f>
        <v>#N/A</v>
      </c>
      <c r="AF812" s="40" t="e">
        <f>IFERROR(IF(ISNA(AA812),#N/A,IF(J812=0,0,_xlfn.STDEV.P($Z812:AA812)/J812*100)),#N/A)</f>
        <v>#N/A</v>
      </c>
      <c r="AG812" s="40" t="e">
        <f>IFERROR(IF(ISNA(AB812),#N/A,IF(K812=0,0,_xlfn.STDEV.P($Z812:AB812)/K812*100)),#N/A)</f>
        <v>#N/A</v>
      </c>
      <c r="AH812" s="40" t="e">
        <f>IFERROR(IF(ISNA(AC812),#N/A,IF(L812=0,0,_xlfn.STDEV.P($Z812:AC812)/L812*100)),#N/A)</f>
        <v>#N/A</v>
      </c>
      <c r="AI812" s="40"/>
    </row>
    <row r="813" spans="1:35" x14ac:dyDescent="0.35">
      <c r="A813">
        <f t="shared" si="984"/>
        <v>8</v>
      </c>
      <c r="B813" s="35">
        <f t="array" ref="B813">IF(B812=0,0,MIN(IF(INDEX(DATOS,0,$N$2)=$U813,IF(ISNUMBER(INDEX(DATOS,0,$C813)),IF(INDEX(DATOS,0,$L$2)=0,IF(INDEX(DATOS,0,$M$2)=1,IF(ISNA(MATCH(INDEX(DATOS,0,$O$2),IF($E$7:E812=E813,$D$7:D812),0)),INDEX(DATOS,0,$K$2))))))))</f>
        <v>0</v>
      </c>
      <c r="C813" s="32">
        <f t="shared" si="985"/>
        <v>20</v>
      </c>
      <c r="D813" s="34" t="str">
        <f>IF($B813=0,"--",INDEX(DATOS,$B813,O$2))</f>
        <v>--</v>
      </c>
      <c r="E813" s="64" t="s">
        <v>1</v>
      </c>
      <c r="F813" s="36" t="str">
        <f t="shared" si="926"/>
        <v>--</v>
      </c>
      <c r="G813" s="109" t="e">
        <f>VLOOKUP($D813,LOC_UNICOS,G$2,0)</f>
        <v>#N/A</v>
      </c>
      <c r="H813" s="109" t="e">
        <f>VLOOKUP($D813,LOC_UNICOS,H$2,0)</f>
        <v>#N/A</v>
      </c>
      <c r="I813" s="38">
        <f t="array" ref="I813">IF($B813=0,-999,IF(COUNTIFS($Z813:Z813,#N/A)&gt;0,-999,AVERAGE($Z813:Z813)))</f>
        <v>-999</v>
      </c>
      <c r="J813" s="38">
        <f t="array" ref="J813">IF($B813=0,-999,IF(COUNTIFS($Z813:AA813,#N/A)&gt;0,-999,AVERAGE($Z813:AA813)))</f>
        <v>-999</v>
      </c>
      <c r="K813" s="38">
        <f t="array" ref="K813">IF($B813=0,-999,IF(COUNTIFS($Z813:AB813,#N/A)&gt;0,-999,AVERAGE($Z813:AB813)))</f>
        <v>-999</v>
      </c>
      <c r="L813" s="38">
        <f t="array" ref="L813">IF($B813=0,-999,IF(COUNTIFS($Z813:AC813,#N/A)&gt;0,-999,AVERAGE($Z813:AC813)))</f>
        <v>-999</v>
      </c>
      <c r="M813" s="38">
        <f t="shared" si="980"/>
        <v>-999</v>
      </c>
      <c r="N813" s="38">
        <f t="shared" si="948"/>
        <v>-999</v>
      </c>
      <c r="O813" s="38">
        <f t="shared" si="949"/>
        <v>-999</v>
      </c>
      <c r="P813" s="38">
        <f t="shared" si="950"/>
        <v>-999</v>
      </c>
      <c r="Q813" s="37">
        <f t="shared" si="981"/>
        <v>0</v>
      </c>
      <c r="R813" s="37">
        <f t="shared" si="938"/>
        <v>0</v>
      </c>
      <c r="S813" s="37">
        <f t="shared" si="939"/>
        <v>0</v>
      </c>
      <c r="T813" s="37">
        <f t="shared" si="940"/>
        <v>0</v>
      </c>
      <c r="U813" s="37">
        <f t="shared" si="982"/>
        <v>2018</v>
      </c>
      <c r="V813" s="37">
        <f t="shared" ref="V813:X813" si="991">U813-1</f>
        <v>2017</v>
      </c>
      <c r="W813" s="37">
        <f t="shared" si="991"/>
        <v>2016</v>
      </c>
      <c r="X813" s="37">
        <f t="shared" si="991"/>
        <v>2015</v>
      </c>
      <c r="Y813" s="39"/>
      <c r="Z813" s="62" t="e">
        <f>IFERROR(IF($B813=0,#N/A,AVERAGEIFS(INDEX(DATOS,0,$C813),INDEX(DATOS,0,$C813),"&lt;&gt;#N/D",INDEX(DATOS,0,$L$2),0,INDEX(DATOS,0,$M$2),1,INDEX(DATOS,0,$N$2),U813,INDEX(DATOS,0,$O$2),$D813)),#N/A)</f>
        <v>#N/A</v>
      </c>
      <c r="AA813" s="62" t="e">
        <f>IFERROR(IF($B813=0,#N/A,AVERAGEIFS(INDEX(DATOS,0,$C813),INDEX(DATOS,0,$C813),"&lt;&gt;#N/D",INDEX(DATOS,0,$L$2),0,INDEX(DATOS,0,$M$2),1,INDEX(DATOS,0,$N$2),V813,INDEX(DATOS,0,$O$2),$D813)),#N/A)</f>
        <v>#N/A</v>
      </c>
      <c r="AB813" s="62" t="e">
        <f>IFERROR(IF($B813=0,#N/A,AVERAGEIFS(INDEX(DATOS,0,$C813),INDEX(DATOS,0,$C813),"&lt;&gt;#N/D",INDEX(DATOS,0,$L$2),0,INDEX(DATOS,0,$M$2),1,INDEX(DATOS,0,$N$2),W813,INDEX(DATOS,0,$O$2),$D813)),#N/A)</f>
        <v>#N/A</v>
      </c>
      <c r="AC813" s="62" t="e">
        <f>IFERROR(IF($B813=0,#N/A,AVERAGEIFS(INDEX(DATOS,0,$C813),INDEX(DATOS,0,$C813),"&lt;&gt;#N/D",INDEX(DATOS,0,$L$2),0,INDEX(DATOS,0,$M$2),1,INDEX(DATOS,0,$N$2),X813,INDEX(DATOS,0,$O$2),$D813)),#N/A)</f>
        <v>#N/A</v>
      </c>
      <c r="AD813" s="33"/>
      <c r="AE813" s="40" t="e">
        <f>IFERROR(IF(ISNA(Z813),#N/A,IF(I813=0,0,_xlfn.STDEV.P($Z813:Z813)/I813*100)),#N/A)</f>
        <v>#N/A</v>
      </c>
      <c r="AF813" s="40" t="e">
        <f>IFERROR(IF(ISNA(AA813),#N/A,IF(J813=0,0,_xlfn.STDEV.P($Z813:AA813)/J813*100)),#N/A)</f>
        <v>#N/A</v>
      </c>
      <c r="AG813" s="40" t="e">
        <f>IFERROR(IF(ISNA(AB813),#N/A,IF(K813=0,0,_xlfn.STDEV.P($Z813:AB813)/K813*100)),#N/A)</f>
        <v>#N/A</v>
      </c>
      <c r="AH813" s="40" t="e">
        <f>IFERROR(IF(ISNA(AC813),#N/A,IF(L813=0,0,_xlfn.STDEV.P($Z813:AC813)/L813*100)),#N/A)</f>
        <v>#N/A</v>
      </c>
      <c r="AI813" s="40"/>
    </row>
    <row r="814" spans="1:35" x14ac:dyDescent="0.35">
      <c r="A814">
        <f t="shared" si="984"/>
        <v>9</v>
      </c>
      <c r="B814" s="35">
        <f t="array" ref="B814">IF(B813=0,0,MIN(IF(INDEX(DATOS,0,$N$2)=$U814,IF(ISNUMBER(INDEX(DATOS,0,$C814)),IF(INDEX(DATOS,0,$L$2)=0,IF(INDEX(DATOS,0,$M$2)=1,IF(ISNA(MATCH(INDEX(DATOS,0,$O$2),IF($E$7:E813=E814,$D$7:D813),0)),INDEX(DATOS,0,$K$2))))))))</f>
        <v>0</v>
      </c>
      <c r="C814" s="32">
        <f t="shared" si="985"/>
        <v>20</v>
      </c>
      <c r="D814" s="34" t="str">
        <f>IF($B814=0,"--",INDEX(DATOS,$B814,O$2))</f>
        <v>--</v>
      </c>
      <c r="E814" s="64" t="s">
        <v>1</v>
      </c>
      <c r="F814" s="36" t="str">
        <f t="shared" si="926"/>
        <v>--</v>
      </c>
      <c r="G814" s="109" t="e">
        <f>VLOOKUP($D814,LOC_UNICOS,G$2,0)</f>
        <v>#N/A</v>
      </c>
      <c r="H814" s="109" t="e">
        <f>VLOOKUP($D814,LOC_UNICOS,H$2,0)</f>
        <v>#N/A</v>
      </c>
      <c r="I814" s="38">
        <f t="array" ref="I814">IF($B814=0,-999,IF(COUNTIFS($Z814:Z814,#N/A)&gt;0,-999,AVERAGE($Z814:Z814)))</f>
        <v>-999</v>
      </c>
      <c r="J814" s="38">
        <f t="array" ref="J814">IF($B814=0,-999,IF(COUNTIFS($Z814:AA814,#N/A)&gt;0,-999,AVERAGE($Z814:AA814)))</f>
        <v>-999</v>
      </c>
      <c r="K814" s="38">
        <f t="array" ref="K814">IF($B814=0,-999,IF(COUNTIFS($Z814:AB814,#N/A)&gt;0,-999,AVERAGE($Z814:AB814)))</f>
        <v>-999</v>
      </c>
      <c r="L814" s="38">
        <f t="array" ref="L814">IF($B814=0,-999,IF(COUNTIFS($Z814:AC814,#N/A)&gt;0,-999,AVERAGE($Z814:AC814)))</f>
        <v>-999</v>
      </c>
      <c r="M814" s="38">
        <f t="shared" si="980"/>
        <v>-999</v>
      </c>
      <c r="N814" s="38">
        <f t="shared" si="948"/>
        <v>-999</v>
      </c>
      <c r="O814" s="38">
        <f t="shared" si="949"/>
        <v>-999</v>
      </c>
      <c r="P814" s="38">
        <f t="shared" si="950"/>
        <v>-999</v>
      </c>
      <c r="Q814" s="37">
        <f t="shared" si="981"/>
        <v>0</v>
      </c>
      <c r="R814" s="37">
        <f t="shared" si="938"/>
        <v>0</v>
      </c>
      <c r="S814" s="37">
        <f t="shared" si="939"/>
        <v>0</v>
      </c>
      <c r="T814" s="37">
        <f t="shared" si="940"/>
        <v>0</v>
      </c>
      <c r="U814" s="37">
        <f t="shared" si="982"/>
        <v>2018</v>
      </c>
      <c r="V814" s="37">
        <f t="shared" ref="V814:X814" si="992">U814-1</f>
        <v>2017</v>
      </c>
      <c r="W814" s="37">
        <f t="shared" si="992"/>
        <v>2016</v>
      </c>
      <c r="X814" s="37">
        <f t="shared" si="992"/>
        <v>2015</v>
      </c>
      <c r="Y814" s="39"/>
      <c r="Z814" s="62" t="e">
        <f>IFERROR(IF($B814=0,#N/A,AVERAGEIFS(INDEX(DATOS,0,$C814),INDEX(DATOS,0,$C814),"&lt;&gt;#N/D",INDEX(DATOS,0,$L$2),0,INDEX(DATOS,0,$M$2),1,INDEX(DATOS,0,$N$2),U814,INDEX(DATOS,0,$O$2),$D814)),#N/A)</f>
        <v>#N/A</v>
      </c>
      <c r="AA814" s="62" t="e">
        <f>IFERROR(IF($B814=0,#N/A,AVERAGEIFS(INDEX(DATOS,0,$C814),INDEX(DATOS,0,$C814),"&lt;&gt;#N/D",INDEX(DATOS,0,$L$2),0,INDEX(DATOS,0,$M$2),1,INDEX(DATOS,0,$N$2),V814,INDEX(DATOS,0,$O$2),$D814)),#N/A)</f>
        <v>#N/A</v>
      </c>
      <c r="AB814" s="62" t="e">
        <f>IFERROR(IF($B814=0,#N/A,AVERAGEIFS(INDEX(DATOS,0,$C814),INDEX(DATOS,0,$C814),"&lt;&gt;#N/D",INDEX(DATOS,0,$L$2),0,INDEX(DATOS,0,$M$2),1,INDEX(DATOS,0,$N$2),W814,INDEX(DATOS,0,$O$2),$D814)),#N/A)</f>
        <v>#N/A</v>
      </c>
      <c r="AC814" s="62" t="e">
        <f>IFERROR(IF($B814=0,#N/A,AVERAGEIFS(INDEX(DATOS,0,$C814),INDEX(DATOS,0,$C814),"&lt;&gt;#N/D",INDEX(DATOS,0,$L$2),0,INDEX(DATOS,0,$M$2),1,INDEX(DATOS,0,$N$2),X814,INDEX(DATOS,0,$O$2),$D814)),#N/A)</f>
        <v>#N/A</v>
      </c>
      <c r="AD814" s="33"/>
      <c r="AE814" s="40" t="e">
        <f>IFERROR(IF(ISNA(Z814),#N/A,IF(I814=0,0,_xlfn.STDEV.P($Z814:Z814)/I814*100)),#N/A)</f>
        <v>#N/A</v>
      </c>
      <c r="AF814" s="40" t="e">
        <f>IFERROR(IF(ISNA(AA814),#N/A,IF(J814=0,0,_xlfn.STDEV.P($Z814:AA814)/J814*100)),#N/A)</f>
        <v>#N/A</v>
      </c>
      <c r="AG814" s="40" t="e">
        <f>IFERROR(IF(ISNA(AB814),#N/A,IF(K814=0,0,_xlfn.STDEV.P($Z814:AB814)/K814*100)),#N/A)</f>
        <v>#N/A</v>
      </c>
      <c r="AH814" s="40" t="e">
        <f>IFERROR(IF(ISNA(AC814),#N/A,IF(L814=0,0,_xlfn.STDEV.P($Z814:AC814)/L814*100)),#N/A)</f>
        <v>#N/A</v>
      </c>
      <c r="AI814" s="40"/>
    </row>
    <row r="815" spans="1:35" x14ac:dyDescent="0.35">
      <c r="A815">
        <f t="shared" si="984"/>
        <v>10</v>
      </c>
      <c r="B815" s="35">
        <f t="array" ref="B815">IF(B814=0,0,MIN(IF(INDEX(DATOS,0,$N$2)=$U815,IF(ISNUMBER(INDEX(DATOS,0,$C815)),IF(INDEX(DATOS,0,$L$2)=0,IF(INDEX(DATOS,0,$M$2)=1,IF(ISNA(MATCH(INDEX(DATOS,0,$O$2),IF($E$7:E814=E815,$D$7:D814),0)),INDEX(DATOS,0,$K$2))))))))</f>
        <v>0</v>
      </c>
      <c r="C815" s="32">
        <f t="shared" si="985"/>
        <v>20</v>
      </c>
      <c r="D815" s="34" t="str">
        <f>IF($B815=0,"--",INDEX(DATOS,$B815,O$2))</f>
        <v>--</v>
      </c>
      <c r="E815" s="64" t="s">
        <v>1</v>
      </c>
      <c r="F815" s="36" t="str">
        <f t="shared" si="926"/>
        <v>--</v>
      </c>
      <c r="G815" s="109" t="e">
        <f>VLOOKUP($D815,LOC_UNICOS,G$2,0)</f>
        <v>#N/A</v>
      </c>
      <c r="H815" s="109" t="e">
        <f>VLOOKUP($D815,LOC_UNICOS,H$2,0)</f>
        <v>#N/A</v>
      </c>
      <c r="I815" s="38">
        <f t="array" ref="I815">IF($B815=0,-999,IF(COUNTIFS($Z815:Z815,#N/A)&gt;0,-999,AVERAGE($Z815:Z815)))</f>
        <v>-999</v>
      </c>
      <c r="J815" s="38">
        <f t="array" ref="J815">IF($B815=0,-999,IF(COUNTIFS($Z815:AA815,#N/A)&gt;0,-999,AVERAGE($Z815:AA815)))</f>
        <v>-999</v>
      </c>
      <c r="K815" s="38">
        <f t="array" ref="K815">IF($B815=0,-999,IF(COUNTIFS($Z815:AB815,#N/A)&gt;0,-999,AVERAGE($Z815:AB815)))</f>
        <v>-999</v>
      </c>
      <c r="L815" s="38">
        <f t="array" ref="L815">IF($B815=0,-999,IF(COUNTIFS($Z815:AC815,#N/A)&gt;0,-999,AVERAGE($Z815:AC815)))</f>
        <v>-999</v>
      </c>
      <c r="M815" s="38">
        <f t="shared" si="980"/>
        <v>-999</v>
      </c>
      <c r="N815" s="38">
        <f t="shared" si="948"/>
        <v>-999</v>
      </c>
      <c r="O815" s="38">
        <f t="shared" si="949"/>
        <v>-999</v>
      </c>
      <c r="P815" s="38">
        <f t="shared" si="950"/>
        <v>-999</v>
      </c>
      <c r="Q815" s="37">
        <f t="shared" si="981"/>
        <v>0</v>
      </c>
      <c r="R815" s="37">
        <f t="shared" si="938"/>
        <v>0</v>
      </c>
      <c r="S815" s="37">
        <f t="shared" si="939"/>
        <v>0</v>
      </c>
      <c r="T815" s="37">
        <f t="shared" si="940"/>
        <v>0</v>
      </c>
      <c r="U815" s="37">
        <f t="shared" si="982"/>
        <v>2018</v>
      </c>
      <c r="V815" s="37">
        <f t="shared" ref="V815:X815" si="993">U815-1</f>
        <v>2017</v>
      </c>
      <c r="W815" s="37">
        <f t="shared" si="993"/>
        <v>2016</v>
      </c>
      <c r="X815" s="37">
        <f t="shared" si="993"/>
        <v>2015</v>
      </c>
      <c r="Y815" s="39"/>
      <c r="Z815" s="62" t="e">
        <f>IFERROR(IF($B815=0,#N/A,AVERAGEIFS(INDEX(DATOS,0,$C815),INDEX(DATOS,0,$C815),"&lt;&gt;#N/D",INDEX(DATOS,0,$L$2),0,INDEX(DATOS,0,$M$2),1,INDEX(DATOS,0,$N$2),U815,INDEX(DATOS,0,$O$2),$D815)),#N/A)</f>
        <v>#N/A</v>
      </c>
      <c r="AA815" s="62" t="e">
        <f>IFERROR(IF($B815=0,#N/A,AVERAGEIFS(INDEX(DATOS,0,$C815),INDEX(DATOS,0,$C815),"&lt;&gt;#N/D",INDEX(DATOS,0,$L$2),0,INDEX(DATOS,0,$M$2),1,INDEX(DATOS,0,$N$2),V815,INDEX(DATOS,0,$O$2),$D815)),#N/A)</f>
        <v>#N/A</v>
      </c>
      <c r="AB815" s="62" t="e">
        <f>IFERROR(IF($B815=0,#N/A,AVERAGEIFS(INDEX(DATOS,0,$C815),INDEX(DATOS,0,$C815),"&lt;&gt;#N/D",INDEX(DATOS,0,$L$2),0,INDEX(DATOS,0,$M$2),1,INDEX(DATOS,0,$N$2),W815,INDEX(DATOS,0,$O$2),$D815)),#N/A)</f>
        <v>#N/A</v>
      </c>
      <c r="AC815" s="62" t="e">
        <f>IFERROR(IF($B815=0,#N/A,AVERAGEIFS(INDEX(DATOS,0,$C815),INDEX(DATOS,0,$C815),"&lt;&gt;#N/D",INDEX(DATOS,0,$L$2),0,INDEX(DATOS,0,$M$2),1,INDEX(DATOS,0,$N$2),X815,INDEX(DATOS,0,$O$2),$D815)),#N/A)</f>
        <v>#N/A</v>
      </c>
      <c r="AD815" s="33"/>
      <c r="AE815" s="40" t="e">
        <f>IFERROR(IF(ISNA(Z815),#N/A,IF(I815=0,0,_xlfn.STDEV.P($Z815:Z815)/I815*100)),#N/A)</f>
        <v>#N/A</v>
      </c>
      <c r="AF815" s="40" t="e">
        <f>IFERROR(IF(ISNA(AA815),#N/A,IF(J815=0,0,_xlfn.STDEV.P($Z815:AA815)/J815*100)),#N/A)</f>
        <v>#N/A</v>
      </c>
      <c r="AG815" s="40" t="e">
        <f>IFERROR(IF(ISNA(AB815),#N/A,IF(K815=0,0,_xlfn.STDEV.P($Z815:AB815)/K815*100)),#N/A)</f>
        <v>#N/A</v>
      </c>
      <c r="AH815" s="40" t="e">
        <f>IFERROR(IF(ISNA(AC815),#N/A,IF(L815=0,0,_xlfn.STDEV.P($Z815:AC815)/L815*100)),#N/A)</f>
        <v>#N/A</v>
      </c>
      <c r="AI815" s="40"/>
    </row>
    <row r="816" spans="1:35" x14ac:dyDescent="0.35">
      <c r="A816">
        <f t="shared" si="984"/>
        <v>11</v>
      </c>
      <c r="B816" s="35">
        <f t="array" ref="B816">IF(B815=0,0,MIN(IF(INDEX(DATOS,0,$N$2)=$U816,IF(ISNUMBER(INDEX(DATOS,0,$C816)),IF(INDEX(DATOS,0,$L$2)=0,IF(INDEX(DATOS,0,$M$2)=1,IF(ISNA(MATCH(INDEX(DATOS,0,$O$2),IF($E$7:E815=E816,$D$7:D815),0)),INDEX(DATOS,0,$K$2))))))))</f>
        <v>0</v>
      </c>
      <c r="C816" s="32">
        <f t="shared" si="985"/>
        <v>20</v>
      </c>
      <c r="D816" s="34" t="str">
        <f>IF($B816=0,"--",INDEX(DATOS,$B816,O$2))</f>
        <v>--</v>
      </c>
      <c r="E816" s="64" t="s">
        <v>1</v>
      </c>
      <c r="F816" s="36" t="str">
        <f t="shared" si="926"/>
        <v>--</v>
      </c>
      <c r="G816" s="109" t="e">
        <f>VLOOKUP($D816,LOC_UNICOS,G$2,0)</f>
        <v>#N/A</v>
      </c>
      <c r="H816" s="109" t="e">
        <f>VLOOKUP($D816,LOC_UNICOS,H$2,0)</f>
        <v>#N/A</v>
      </c>
      <c r="I816" s="38">
        <f t="array" ref="I816">IF($B816=0,-999,IF(COUNTIFS($Z816:Z816,#N/A)&gt;0,-999,AVERAGE($Z816:Z816)))</f>
        <v>-999</v>
      </c>
      <c r="J816" s="38">
        <f t="array" ref="J816">IF($B816=0,-999,IF(COUNTIFS($Z816:AA816,#N/A)&gt;0,-999,AVERAGE($Z816:AA816)))</f>
        <v>-999</v>
      </c>
      <c r="K816" s="38">
        <f t="array" ref="K816">IF($B816=0,-999,IF(COUNTIFS($Z816:AB816,#N/A)&gt;0,-999,AVERAGE($Z816:AB816)))</f>
        <v>-999</v>
      </c>
      <c r="L816" s="38">
        <f t="array" ref="L816">IF($B816=0,-999,IF(COUNTIFS($Z816:AC816,#N/A)&gt;0,-999,AVERAGE($Z816:AC816)))</f>
        <v>-999</v>
      </c>
      <c r="M816" s="38">
        <f t="shared" si="980"/>
        <v>-999</v>
      </c>
      <c r="N816" s="38">
        <f t="shared" si="948"/>
        <v>-999</v>
      </c>
      <c r="O816" s="38">
        <f t="shared" si="949"/>
        <v>-999</v>
      </c>
      <c r="P816" s="38">
        <f t="shared" si="950"/>
        <v>-999</v>
      </c>
      <c r="Q816" s="37">
        <f t="shared" si="981"/>
        <v>0</v>
      </c>
      <c r="R816" s="37">
        <f t="shared" si="938"/>
        <v>0</v>
      </c>
      <c r="S816" s="37">
        <f t="shared" si="939"/>
        <v>0</v>
      </c>
      <c r="T816" s="37">
        <f t="shared" si="940"/>
        <v>0</v>
      </c>
      <c r="U816" s="37">
        <f t="shared" si="982"/>
        <v>2018</v>
      </c>
      <c r="V816" s="37">
        <f t="shared" ref="V816:X816" si="994">U816-1</f>
        <v>2017</v>
      </c>
      <c r="W816" s="37">
        <f t="shared" si="994"/>
        <v>2016</v>
      </c>
      <c r="X816" s="37">
        <f t="shared" si="994"/>
        <v>2015</v>
      </c>
      <c r="Y816" s="39"/>
      <c r="Z816" s="62" t="e">
        <f>IFERROR(IF($B816=0,#N/A,AVERAGEIFS(INDEX(DATOS,0,$C816),INDEX(DATOS,0,$C816),"&lt;&gt;#N/D",INDEX(DATOS,0,$L$2),0,INDEX(DATOS,0,$M$2),1,INDEX(DATOS,0,$N$2),U816,INDEX(DATOS,0,$O$2),$D816)),#N/A)</f>
        <v>#N/A</v>
      </c>
      <c r="AA816" s="62" t="e">
        <f>IFERROR(IF($B816=0,#N/A,AVERAGEIFS(INDEX(DATOS,0,$C816),INDEX(DATOS,0,$C816),"&lt;&gt;#N/D",INDEX(DATOS,0,$L$2),0,INDEX(DATOS,0,$M$2),1,INDEX(DATOS,0,$N$2),V816,INDEX(DATOS,0,$O$2),$D816)),#N/A)</f>
        <v>#N/A</v>
      </c>
      <c r="AB816" s="62" t="e">
        <f>IFERROR(IF($B816=0,#N/A,AVERAGEIFS(INDEX(DATOS,0,$C816),INDEX(DATOS,0,$C816),"&lt;&gt;#N/D",INDEX(DATOS,0,$L$2),0,INDEX(DATOS,0,$M$2),1,INDEX(DATOS,0,$N$2),W816,INDEX(DATOS,0,$O$2),$D816)),#N/A)</f>
        <v>#N/A</v>
      </c>
      <c r="AC816" s="62" t="e">
        <f>IFERROR(IF($B816=0,#N/A,AVERAGEIFS(INDEX(DATOS,0,$C816),INDEX(DATOS,0,$C816),"&lt;&gt;#N/D",INDEX(DATOS,0,$L$2),0,INDEX(DATOS,0,$M$2),1,INDEX(DATOS,0,$N$2),X816,INDEX(DATOS,0,$O$2),$D816)),#N/A)</f>
        <v>#N/A</v>
      </c>
      <c r="AD816" s="33"/>
      <c r="AE816" s="40" t="e">
        <f>IFERROR(IF(ISNA(Z816),#N/A,IF(I816=0,0,_xlfn.STDEV.P($Z816:Z816)/I816*100)),#N/A)</f>
        <v>#N/A</v>
      </c>
      <c r="AF816" s="40" t="e">
        <f>IFERROR(IF(ISNA(AA816),#N/A,IF(J816=0,0,_xlfn.STDEV.P($Z816:AA816)/J816*100)),#N/A)</f>
        <v>#N/A</v>
      </c>
      <c r="AG816" s="40" t="e">
        <f>IFERROR(IF(ISNA(AB816),#N/A,IF(K816=0,0,_xlfn.STDEV.P($Z816:AB816)/K816*100)),#N/A)</f>
        <v>#N/A</v>
      </c>
      <c r="AH816" s="40" t="e">
        <f>IFERROR(IF(ISNA(AC816),#N/A,IF(L816=0,0,_xlfn.STDEV.P($Z816:AC816)/L816*100)),#N/A)</f>
        <v>#N/A</v>
      </c>
      <c r="AI816" s="40"/>
    </row>
    <row r="817" spans="1:35" x14ac:dyDescent="0.35">
      <c r="A817">
        <f t="shared" si="984"/>
        <v>12</v>
      </c>
      <c r="B817" s="35">
        <f t="array" ref="B817">IF(B816=0,0,MIN(IF(INDEX(DATOS,0,$N$2)=$U817,IF(ISNUMBER(INDEX(DATOS,0,$C817)),IF(INDEX(DATOS,0,$L$2)=0,IF(INDEX(DATOS,0,$M$2)=1,IF(ISNA(MATCH(INDEX(DATOS,0,$O$2),IF($E$7:E816=E817,$D$7:D816),0)),INDEX(DATOS,0,$K$2))))))))</f>
        <v>0</v>
      </c>
      <c r="C817" s="32">
        <f t="shared" si="985"/>
        <v>20</v>
      </c>
      <c r="D817" s="34" t="str">
        <f>IF($B817=0,"--",INDEX(DATOS,$B817,O$2))</f>
        <v>--</v>
      </c>
      <c r="E817" s="64" t="s">
        <v>1</v>
      </c>
      <c r="F817" s="36" t="str">
        <f t="shared" si="926"/>
        <v>--</v>
      </c>
      <c r="G817" s="109" t="e">
        <f>VLOOKUP($D817,LOC_UNICOS,G$2,0)</f>
        <v>#N/A</v>
      </c>
      <c r="H817" s="109" t="e">
        <f>VLOOKUP($D817,LOC_UNICOS,H$2,0)</f>
        <v>#N/A</v>
      </c>
      <c r="I817" s="38">
        <f t="array" ref="I817">IF($B817=0,-999,IF(COUNTIFS($Z817:Z817,#N/A)&gt;0,-999,AVERAGE($Z817:Z817)))</f>
        <v>-999</v>
      </c>
      <c r="J817" s="38">
        <f t="array" ref="J817">IF($B817=0,-999,IF(COUNTIFS($Z817:AA817,#N/A)&gt;0,-999,AVERAGE($Z817:AA817)))</f>
        <v>-999</v>
      </c>
      <c r="K817" s="38">
        <f t="array" ref="K817">IF($B817=0,-999,IF(COUNTIFS($Z817:AB817,#N/A)&gt;0,-999,AVERAGE($Z817:AB817)))</f>
        <v>-999</v>
      </c>
      <c r="L817" s="38">
        <f t="array" ref="L817">IF($B817=0,-999,IF(COUNTIFS($Z817:AC817,#N/A)&gt;0,-999,AVERAGE($Z817:AC817)))</f>
        <v>-999</v>
      </c>
      <c r="M817" s="38">
        <f t="shared" si="980"/>
        <v>-999</v>
      </c>
      <c r="N817" s="38">
        <f t="shared" si="948"/>
        <v>-999</v>
      </c>
      <c r="O817" s="38">
        <f t="shared" si="949"/>
        <v>-999</v>
      </c>
      <c r="P817" s="38">
        <f t="shared" si="950"/>
        <v>-999</v>
      </c>
      <c r="Q817" s="37">
        <f t="shared" si="981"/>
        <v>0</v>
      </c>
      <c r="R817" s="37">
        <f t="shared" si="938"/>
        <v>0</v>
      </c>
      <c r="S817" s="37">
        <f t="shared" si="939"/>
        <v>0</v>
      </c>
      <c r="T817" s="37">
        <f t="shared" si="940"/>
        <v>0</v>
      </c>
      <c r="U817" s="37">
        <f t="shared" si="982"/>
        <v>2018</v>
      </c>
      <c r="V817" s="37">
        <f t="shared" ref="V817:X817" si="995">U817-1</f>
        <v>2017</v>
      </c>
      <c r="W817" s="37">
        <f t="shared" si="995"/>
        <v>2016</v>
      </c>
      <c r="X817" s="37">
        <f t="shared" si="995"/>
        <v>2015</v>
      </c>
      <c r="Y817" s="39"/>
      <c r="Z817" s="62" t="e">
        <f>IFERROR(IF($B817=0,#N/A,AVERAGEIFS(INDEX(DATOS,0,$C817),INDEX(DATOS,0,$C817),"&lt;&gt;#N/D",INDEX(DATOS,0,$L$2),0,INDEX(DATOS,0,$M$2),1,INDEX(DATOS,0,$N$2),U817,INDEX(DATOS,0,$O$2),$D817)),#N/A)</f>
        <v>#N/A</v>
      </c>
      <c r="AA817" s="62" t="e">
        <f>IFERROR(IF($B817=0,#N/A,AVERAGEIFS(INDEX(DATOS,0,$C817),INDEX(DATOS,0,$C817),"&lt;&gt;#N/D",INDEX(DATOS,0,$L$2),0,INDEX(DATOS,0,$M$2),1,INDEX(DATOS,0,$N$2),V817,INDEX(DATOS,0,$O$2),$D817)),#N/A)</f>
        <v>#N/A</v>
      </c>
      <c r="AB817" s="62" t="e">
        <f>IFERROR(IF($B817=0,#N/A,AVERAGEIFS(INDEX(DATOS,0,$C817),INDEX(DATOS,0,$C817),"&lt;&gt;#N/D",INDEX(DATOS,0,$L$2),0,INDEX(DATOS,0,$M$2),1,INDEX(DATOS,0,$N$2),W817,INDEX(DATOS,0,$O$2),$D817)),#N/A)</f>
        <v>#N/A</v>
      </c>
      <c r="AC817" s="62" t="e">
        <f>IFERROR(IF($B817=0,#N/A,AVERAGEIFS(INDEX(DATOS,0,$C817),INDEX(DATOS,0,$C817),"&lt;&gt;#N/D",INDEX(DATOS,0,$L$2),0,INDEX(DATOS,0,$M$2),1,INDEX(DATOS,0,$N$2),X817,INDEX(DATOS,0,$O$2),$D817)),#N/A)</f>
        <v>#N/A</v>
      </c>
      <c r="AD817" s="33"/>
      <c r="AE817" s="40" t="e">
        <f>IFERROR(IF(ISNA(Z817),#N/A,IF(I817=0,0,_xlfn.STDEV.P($Z817:Z817)/I817*100)),#N/A)</f>
        <v>#N/A</v>
      </c>
      <c r="AF817" s="40" t="e">
        <f>IFERROR(IF(ISNA(AA817),#N/A,IF(J817=0,0,_xlfn.STDEV.P($Z817:AA817)/J817*100)),#N/A)</f>
        <v>#N/A</v>
      </c>
      <c r="AG817" s="40" t="e">
        <f>IFERROR(IF(ISNA(AB817),#N/A,IF(K817=0,0,_xlfn.STDEV.P($Z817:AB817)/K817*100)),#N/A)</f>
        <v>#N/A</v>
      </c>
      <c r="AH817" s="40" t="e">
        <f>IFERROR(IF(ISNA(AC817),#N/A,IF(L817=0,0,_xlfn.STDEV.P($Z817:AC817)/L817*100)),#N/A)</f>
        <v>#N/A</v>
      </c>
      <c r="AI817" s="40"/>
    </row>
    <row r="818" spans="1:35" x14ac:dyDescent="0.35">
      <c r="A818">
        <f t="shared" si="984"/>
        <v>13</v>
      </c>
      <c r="B818" s="35">
        <f t="array" ref="B818">IF(B817=0,0,MIN(IF(INDEX(DATOS,0,$N$2)=$U818,IF(ISNUMBER(INDEX(DATOS,0,$C818)),IF(INDEX(DATOS,0,$L$2)=0,IF(INDEX(DATOS,0,$M$2)=1,IF(ISNA(MATCH(INDEX(DATOS,0,$O$2),IF($E$7:E817=E818,$D$7:D817),0)),INDEX(DATOS,0,$K$2))))))))</f>
        <v>0</v>
      </c>
      <c r="C818" s="32">
        <f t="shared" si="985"/>
        <v>20</v>
      </c>
      <c r="D818" s="34" t="str">
        <f>IF($B818=0,"--",INDEX(DATOS,$B818,O$2))</f>
        <v>--</v>
      </c>
      <c r="E818" s="64" t="s">
        <v>1</v>
      </c>
      <c r="F818" s="36" t="str">
        <f t="shared" si="926"/>
        <v>--</v>
      </c>
      <c r="G818" s="109" t="e">
        <f>VLOOKUP($D818,LOC_UNICOS,G$2,0)</f>
        <v>#N/A</v>
      </c>
      <c r="H818" s="109" t="e">
        <f>VLOOKUP($D818,LOC_UNICOS,H$2,0)</f>
        <v>#N/A</v>
      </c>
      <c r="I818" s="38">
        <f t="array" ref="I818">IF($B818=0,-999,IF(COUNTIFS($Z818:Z818,#N/A)&gt;0,-999,AVERAGE($Z818:Z818)))</f>
        <v>-999</v>
      </c>
      <c r="J818" s="38">
        <f t="array" ref="J818">IF($B818=0,-999,IF(COUNTIFS($Z818:AA818,#N/A)&gt;0,-999,AVERAGE($Z818:AA818)))</f>
        <v>-999</v>
      </c>
      <c r="K818" s="38">
        <f t="array" ref="K818">IF($B818=0,-999,IF(COUNTIFS($Z818:AB818,#N/A)&gt;0,-999,AVERAGE($Z818:AB818)))</f>
        <v>-999</v>
      </c>
      <c r="L818" s="38">
        <f t="array" ref="L818">IF($B818=0,-999,IF(COUNTIFS($Z818:AC818,#N/A)&gt;0,-999,AVERAGE($Z818:AC818)))</f>
        <v>-999</v>
      </c>
      <c r="M818" s="38">
        <f t="shared" si="980"/>
        <v>-999</v>
      </c>
      <c r="N818" s="38">
        <f t="shared" si="948"/>
        <v>-999</v>
      </c>
      <c r="O818" s="38">
        <f t="shared" si="949"/>
        <v>-999</v>
      </c>
      <c r="P818" s="38">
        <f t="shared" si="950"/>
        <v>-999</v>
      </c>
      <c r="Q818" s="37">
        <f t="shared" si="981"/>
        <v>0</v>
      </c>
      <c r="R818" s="37">
        <f t="shared" si="938"/>
        <v>0</v>
      </c>
      <c r="S818" s="37">
        <f t="shared" si="939"/>
        <v>0</v>
      </c>
      <c r="T818" s="37">
        <f t="shared" si="940"/>
        <v>0</v>
      </c>
      <c r="U818" s="37">
        <f t="shared" si="982"/>
        <v>2018</v>
      </c>
      <c r="V818" s="37">
        <f t="shared" ref="V818:X818" si="996">U818-1</f>
        <v>2017</v>
      </c>
      <c r="W818" s="37">
        <f t="shared" si="996"/>
        <v>2016</v>
      </c>
      <c r="X818" s="37">
        <f t="shared" si="996"/>
        <v>2015</v>
      </c>
      <c r="Y818" s="39"/>
      <c r="Z818" s="62" t="e">
        <f>IFERROR(IF($B818=0,#N/A,AVERAGEIFS(INDEX(DATOS,0,$C818),INDEX(DATOS,0,$C818),"&lt;&gt;#N/D",INDEX(DATOS,0,$L$2),0,INDEX(DATOS,0,$M$2),1,INDEX(DATOS,0,$N$2),U818,INDEX(DATOS,0,$O$2),$D818)),#N/A)</f>
        <v>#N/A</v>
      </c>
      <c r="AA818" s="62" t="e">
        <f>IFERROR(IF($B818=0,#N/A,AVERAGEIFS(INDEX(DATOS,0,$C818),INDEX(DATOS,0,$C818),"&lt;&gt;#N/D",INDEX(DATOS,0,$L$2),0,INDEX(DATOS,0,$M$2),1,INDEX(DATOS,0,$N$2),V818,INDEX(DATOS,0,$O$2),$D818)),#N/A)</f>
        <v>#N/A</v>
      </c>
      <c r="AB818" s="62" t="e">
        <f>IFERROR(IF($B818=0,#N/A,AVERAGEIFS(INDEX(DATOS,0,$C818),INDEX(DATOS,0,$C818),"&lt;&gt;#N/D",INDEX(DATOS,0,$L$2),0,INDEX(DATOS,0,$M$2),1,INDEX(DATOS,0,$N$2),W818,INDEX(DATOS,0,$O$2),$D818)),#N/A)</f>
        <v>#N/A</v>
      </c>
      <c r="AC818" s="62" t="e">
        <f>IFERROR(IF($B818=0,#N/A,AVERAGEIFS(INDEX(DATOS,0,$C818),INDEX(DATOS,0,$C818),"&lt;&gt;#N/D",INDEX(DATOS,0,$L$2),0,INDEX(DATOS,0,$M$2),1,INDEX(DATOS,0,$N$2),X818,INDEX(DATOS,0,$O$2),$D818)),#N/A)</f>
        <v>#N/A</v>
      </c>
      <c r="AD818" s="33"/>
      <c r="AE818" s="40" t="e">
        <f>IFERROR(IF(ISNA(Z818),#N/A,IF(I818=0,0,_xlfn.STDEV.P($Z818:Z818)/I818*100)),#N/A)</f>
        <v>#N/A</v>
      </c>
      <c r="AF818" s="40" t="e">
        <f>IFERROR(IF(ISNA(AA818),#N/A,IF(J818=0,0,_xlfn.STDEV.P($Z818:AA818)/J818*100)),#N/A)</f>
        <v>#N/A</v>
      </c>
      <c r="AG818" s="40" t="e">
        <f>IFERROR(IF(ISNA(AB818),#N/A,IF(K818=0,0,_xlfn.STDEV.P($Z818:AB818)/K818*100)),#N/A)</f>
        <v>#N/A</v>
      </c>
      <c r="AH818" s="40" t="e">
        <f>IFERROR(IF(ISNA(AC818),#N/A,IF(L818=0,0,_xlfn.STDEV.P($Z818:AC818)/L818*100)),#N/A)</f>
        <v>#N/A</v>
      </c>
      <c r="AI818" s="40"/>
    </row>
    <row r="819" spans="1:35" x14ac:dyDescent="0.35">
      <c r="A819">
        <f t="shared" si="984"/>
        <v>14</v>
      </c>
      <c r="B819" s="35">
        <f t="array" ref="B819">IF(B818=0,0,MIN(IF(INDEX(DATOS,0,$N$2)=$U819,IF(ISNUMBER(INDEX(DATOS,0,$C819)),IF(INDEX(DATOS,0,$L$2)=0,IF(INDEX(DATOS,0,$M$2)=1,IF(ISNA(MATCH(INDEX(DATOS,0,$O$2),IF($E$7:E818=E819,$D$7:D818),0)),INDEX(DATOS,0,$K$2))))))))</f>
        <v>0</v>
      </c>
      <c r="C819" s="32">
        <f t="shared" si="985"/>
        <v>20</v>
      </c>
      <c r="D819" s="34" t="str">
        <f>IF($B819=0,"--",INDEX(DATOS,$B819,O$2))</f>
        <v>--</v>
      </c>
      <c r="E819" s="64" t="s">
        <v>1</v>
      </c>
      <c r="F819" s="36" t="str">
        <f t="shared" si="926"/>
        <v>--</v>
      </c>
      <c r="G819" s="109" t="e">
        <f>VLOOKUP($D819,LOC_UNICOS,G$2,0)</f>
        <v>#N/A</v>
      </c>
      <c r="H819" s="109" t="e">
        <f>VLOOKUP($D819,LOC_UNICOS,H$2,0)</f>
        <v>#N/A</v>
      </c>
      <c r="I819" s="38">
        <f t="array" ref="I819">IF($B819=0,-999,IF(COUNTIFS($Z819:Z819,#N/A)&gt;0,-999,AVERAGE($Z819:Z819)))</f>
        <v>-999</v>
      </c>
      <c r="J819" s="38">
        <f t="array" ref="J819">IF($B819=0,-999,IF(COUNTIFS($Z819:AA819,#N/A)&gt;0,-999,AVERAGE($Z819:AA819)))</f>
        <v>-999</v>
      </c>
      <c r="K819" s="38">
        <f t="array" ref="K819">IF($B819=0,-999,IF(COUNTIFS($Z819:AB819,#N/A)&gt;0,-999,AVERAGE($Z819:AB819)))</f>
        <v>-999</v>
      </c>
      <c r="L819" s="38">
        <f t="array" ref="L819">IF($B819=0,-999,IF(COUNTIFS($Z819:AC819,#N/A)&gt;0,-999,AVERAGE($Z819:AC819)))</f>
        <v>-999</v>
      </c>
      <c r="M819" s="38">
        <f t="shared" si="980"/>
        <v>-999</v>
      </c>
      <c r="N819" s="38">
        <f t="shared" si="948"/>
        <v>-999</v>
      </c>
      <c r="O819" s="38">
        <f t="shared" si="949"/>
        <v>-999</v>
      </c>
      <c r="P819" s="38">
        <f t="shared" si="950"/>
        <v>-999</v>
      </c>
      <c r="Q819" s="37">
        <f t="shared" si="981"/>
        <v>0</v>
      </c>
      <c r="R819" s="37">
        <f t="shared" si="938"/>
        <v>0</v>
      </c>
      <c r="S819" s="37">
        <f t="shared" si="939"/>
        <v>0</v>
      </c>
      <c r="T819" s="37">
        <f t="shared" si="940"/>
        <v>0</v>
      </c>
      <c r="U819" s="37">
        <f t="shared" si="982"/>
        <v>2018</v>
      </c>
      <c r="V819" s="37">
        <f t="shared" ref="V819:X819" si="997">U819-1</f>
        <v>2017</v>
      </c>
      <c r="W819" s="37">
        <f t="shared" si="997"/>
        <v>2016</v>
      </c>
      <c r="X819" s="37">
        <f t="shared" si="997"/>
        <v>2015</v>
      </c>
      <c r="Y819" s="39"/>
      <c r="Z819" s="62" t="e">
        <f>IFERROR(IF($B819=0,#N/A,AVERAGEIFS(INDEX(DATOS,0,$C819),INDEX(DATOS,0,$C819),"&lt;&gt;#N/D",INDEX(DATOS,0,$L$2),0,INDEX(DATOS,0,$M$2),1,INDEX(DATOS,0,$N$2),U819,INDEX(DATOS,0,$O$2),$D819)),#N/A)</f>
        <v>#N/A</v>
      </c>
      <c r="AA819" s="62" t="e">
        <f>IFERROR(IF($B819=0,#N/A,AVERAGEIFS(INDEX(DATOS,0,$C819),INDEX(DATOS,0,$C819),"&lt;&gt;#N/D",INDEX(DATOS,0,$L$2),0,INDEX(DATOS,0,$M$2),1,INDEX(DATOS,0,$N$2),V819,INDEX(DATOS,0,$O$2),$D819)),#N/A)</f>
        <v>#N/A</v>
      </c>
      <c r="AB819" s="62" t="e">
        <f>IFERROR(IF($B819=0,#N/A,AVERAGEIFS(INDEX(DATOS,0,$C819),INDEX(DATOS,0,$C819),"&lt;&gt;#N/D",INDEX(DATOS,0,$L$2),0,INDEX(DATOS,0,$M$2),1,INDEX(DATOS,0,$N$2),W819,INDEX(DATOS,0,$O$2),$D819)),#N/A)</f>
        <v>#N/A</v>
      </c>
      <c r="AC819" s="62" t="e">
        <f>IFERROR(IF($B819=0,#N/A,AVERAGEIFS(INDEX(DATOS,0,$C819),INDEX(DATOS,0,$C819),"&lt;&gt;#N/D",INDEX(DATOS,0,$L$2),0,INDEX(DATOS,0,$M$2),1,INDEX(DATOS,0,$N$2),X819,INDEX(DATOS,0,$O$2),$D819)),#N/A)</f>
        <v>#N/A</v>
      </c>
      <c r="AD819" s="33"/>
      <c r="AE819" s="40" t="e">
        <f>IFERROR(IF(ISNA(Z819),#N/A,IF(I819=0,0,_xlfn.STDEV.P($Z819:Z819)/I819*100)),#N/A)</f>
        <v>#N/A</v>
      </c>
      <c r="AF819" s="40" t="e">
        <f>IFERROR(IF(ISNA(AA819),#N/A,IF(J819=0,0,_xlfn.STDEV.P($Z819:AA819)/J819*100)),#N/A)</f>
        <v>#N/A</v>
      </c>
      <c r="AG819" s="40" t="e">
        <f>IFERROR(IF(ISNA(AB819),#N/A,IF(K819=0,0,_xlfn.STDEV.P($Z819:AB819)/K819*100)),#N/A)</f>
        <v>#N/A</v>
      </c>
      <c r="AH819" s="40" t="e">
        <f>IFERROR(IF(ISNA(AC819),#N/A,IF(L819=0,0,_xlfn.STDEV.P($Z819:AC819)/L819*100)),#N/A)</f>
        <v>#N/A</v>
      </c>
      <c r="AI819" s="40"/>
    </row>
    <row r="820" spans="1:35" x14ac:dyDescent="0.35">
      <c r="A820">
        <f t="shared" si="984"/>
        <v>15</v>
      </c>
      <c r="B820" s="35">
        <f t="array" ref="B820">IF(B819=0,0,MIN(IF(INDEX(DATOS,0,$N$2)=$U820,IF(ISNUMBER(INDEX(DATOS,0,$C820)),IF(INDEX(DATOS,0,$L$2)=0,IF(INDEX(DATOS,0,$M$2)=1,IF(ISNA(MATCH(INDEX(DATOS,0,$O$2),IF($E$7:E819=E820,$D$7:D819),0)),INDEX(DATOS,0,$K$2))))))))</f>
        <v>0</v>
      </c>
      <c r="C820" s="32">
        <f t="shared" si="985"/>
        <v>20</v>
      </c>
      <c r="D820" s="34" t="str">
        <f>IF($B820=0,"--",INDEX(DATOS,$B820,O$2))</f>
        <v>--</v>
      </c>
      <c r="E820" s="64" t="s">
        <v>1</v>
      </c>
      <c r="F820" s="36" t="str">
        <f t="shared" si="926"/>
        <v>--</v>
      </c>
      <c r="G820" s="109" t="e">
        <f>VLOOKUP($D820,LOC_UNICOS,G$2,0)</f>
        <v>#N/A</v>
      </c>
      <c r="H820" s="109" t="e">
        <f>VLOOKUP($D820,LOC_UNICOS,H$2,0)</f>
        <v>#N/A</v>
      </c>
      <c r="I820" s="38">
        <f t="array" ref="I820">IF($B820=0,-999,IF(COUNTIFS($Z820:Z820,#N/A)&gt;0,-999,AVERAGE($Z820:Z820)))</f>
        <v>-999</v>
      </c>
      <c r="J820" s="38">
        <f t="array" ref="J820">IF($B820=0,-999,IF(COUNTIFS($Z820:AA820,#N/A)&gt;0,-999,AVERAGE($Z820:AA820)))</f>
        <v>-999</v>
      </c>
      <c r="K820" s="38">
        <f t="array" ref="K820">IF($B820=0,-999,IF(COUNTIFS($Z820:AB820,#N/A)&gt;0,-999,AVERAGE($Z820:AB820)))</f>
        <v>-999</v>
      </c>
      <c r="L820" s="38">
        <f t="array" ref="L820">IF($B820=0,-999,IF(COUNTIFS($Z820:AC820,#N/A)&gt;0,-999,AVERAGE($Z820:AC820)))</f>
        <v>-999</v>
      </c>
      <c r="M820" s="38">
        <f t="shared" si="980"/>
        <v>-999</v>
      </c>
      <c r="N820" s="38">
        <f t="shared" si="948"/>
        <v>-999</v>
      </c>
      <c r="O820" s="38">
        <f t="shared" si="949"/>
        <v>-999</v>
      </c>
      <c r="P820" s="38">
        <f t="shared" si="950"/>
        <v>-999</v>
      </c>
      <c r="Q820" s="37">
        <f t="shared" si="981"/>
        <v>0</v>
      </c>
      <c r="R820" s="37">
        <f t="shared" si="938"/>
        <v>0</v>
      </c>
      <c r="S820" s="37">
        <f t="shared" si="939"/>
        <v>0</v>
      </c>
      <c r="T820" s="37">
        <f t="shared" si="940"/>
        <v>0</v>
      </c>
      <c r="U820" s="37">
        <f t="shared" si="982"/>
        <v>2018</v>
      </c>
      <c r="V820" s="37">
        <f t="shared" ref="V820:X820" si="998">U820-1</f>
        <v>2017</v>
      </c>
      <c r="W820" s="37">
        <f t="shared" si="998"/>
        <v>2016</v>
      </c>
      <c r="X820" s="37">
        <f t="shared" si="998"/>
        <v>2015</v>
      </c>
      <c r="Y820" s="39"/>
      <c r="Z820" s="62" t="e">
        <f>IFERROR(IF($B820=0,#N/A,AVERAGEIFS(INDEX(DATOS,0,$C820),INDEX(DATOS,0,$C820),"&lt;&gt;#N/D",INDEX(DATOS,0,$L$2),0,INDEX(DATOS,0,$M$2),1,INDEX(DATOS,0,$N$2),U820,INDEX(DATOS,0,$O$2),$D820)),#N/A)</f>
        <v>#N/A</v>
      </c>
      <c r="AA820" s="62" t="e">
        <f>IFERROR(IF($B820=0,#N/A,AVERAGEIFS(INDEX(DATOS,0,$C820),INDEX(DATOS,0,$C820),"&lt;&gt;#N/D",INDEX(DATOS,0,$L$2),0,INDEX(DATOS,0,$M$2),1,INDEX(DATOS,0,$N$2),V820,INDEX(DATOS,0,$O$2),$D820)),#N/A)</f>
        <v>#N/A</v>
      </c>
      <c r="AB820" s="62" t="e">
        <f>IFERROR(IF($B820=0,#N/A,AVERAGEIFS(INDEX(DATOS,0,$C820),INDEX(DATOS,0,$C820),"&lt;&gt;#N/D",INDEX(DATOS,0,$L$2),0,INDEX(DATOS,0,$M$2),1,INDEX(DATOS,0,$N$2),W820,INDEX(DATOS,0,$O$2),$D820)),#N/A)</f>
        <v>#N/A</v>
      </c>
      <c r="AC820" s="62" t="e">
        <f>IFERROR(IF($B820=0,#N/A,AVERAGEIFS(INDEX(DATOS,0,$C820),INDEX(DATOS,0,$C820),"&lt;&gt;#N/D",INDEX(DATOS,0,$L$2),0,INDEX(DATOS,0,$M$2),1,INDEX(DATOS,0,$N$2),X820,INDEX(DATOS,0,$O$2),$D820)),#N/A)</f>
        <v>#N/A</v>
      </c>
      <c r="AD820" s="33"/>
      <c r="AE820" s="40" t="e">
        <f>IFERROR(IF(ISNA(Z820),#N/A,IF(I820=0,0,_xlfn.STDEV.P($Z820:Z820)/I820*100)),#N/A)</f>
        <v>#N/A</v>
      </c>
      <c r="AF820" s="40" t="e">
        <f>IFERROR(IF(ISNA(AA820),#N/A,IF(J820=0,0,_xlfn.STDEV.P($Z820:AA820)/J820*100)),#N/A)</f>
        <v>#N/A</v>
      </c>
      <c r="AG820" s="40" t="e">
        <f>IFERROR(IF(ISNA(AB820),#N/A,IF(K820=0,0,_xlfn.STDEV.P($Z820:AB820)/K820*100)),#N/A)</f>
        <v>#N/A</v>
      </c>
      <c r="AH820" s="40" t="e">
        <f>IFERROR(IF(ISNA(AC820),#N/A,IF(L820=0,0,_xlfn.STDEV.P($Z820:AC820)/L820*100)),#N/A)</f>
        <v>#N/A</v>
      </c>
      <c r="AI820" s="40"/>
    </row>
    <row r="821" spans="1:35" x14ac:dyDescent="0.35">
      <c r="A821">
        <f t="shared" si="984"/>
        <v>16</v>
      </c>
      <c r="B821" s="35">
        <f t="array" ref="B821">IF(B820=0,0,MIN(IF(INDEX(DATOS,0,$N$2)=$U821,IF(ISNUMBER(INDEX(DATOS,0,$C821)),IF(INDEX(DATOS,0,$L$2)=0,IF(INDEX(DATOS,0,$M$2)=1,IF(ISNA(MATCH(INDEX(DATOS,0,$O$2),IF($E$7:E820=E821,$D$7:D820),0)),INDEX(DATOS,0,$K$2))))))))</f>
        <v>0</v>
      </c>
      <c r="C821" s="32">
        <f t="shared" si="985"/>
        <v>20</v>
      </c>
      <c r="D821" s="34" t="str">
        <f>IF($B821=0,"--",INDEX(DATOS,$B821,O$2))</f>
        <v>--</v>
      </c>
      <c r="E821" s="64" t="s">
        <v>1</v>
      </c>
      <c r="F821" s="36" t="str">
        <f t="shared" si="926"/>
        <v>--</v>
      </c>
      <c r="G821" s="109" t="e">
        <f>VLOOKUP($D821,LOC_UNICOS,G$2,0)</f>
        <v>#N/A</v>
      </c>
      <c r="H821" s="109" t="e">
        <f>VLOOKUP($D821,LOC_UNICOS,H$2,0)</f>
        <v>#N/A</v>
      </c>
      <c r="I821" s="38">
        <f t="array" ref="I821">IF($B821=0,-999,IF(COUNTIFS($Z821:Z821,#N/A)&gt;0,-999,AVERAGE($Z821:Z821)))</f>
        <v>-999</v>
      </c>
      <c r="J821" s="38">
        <f t="array" ref="J821">IF($B821=0,-999,IF(COUNTIFS($Z821:AA821,#N/A)&gt;0,-999,AVERAGE($Z821:AA821)))</f>
        <v>-999</v>
      </c>
      <c r="K821" s="38">
        <f t="array" ref="K821">IF($B821=0,-999,IF(COUNTIFS($Z821:AB821,#N/A)&gt;0,-999,AVERAGE($Z821:AB821)))</f>
        <v>-999</v>
      </c>
      <c r="L821" s="38">
        <f t="array" ref="L821">IF($B821=0,-999,IF(COUNTIFS($Z821:AC821,#N/A)&gt;0,-999,AVERAGE($Z821:AC821)))</f>
        <v>-999</v>
      </c>
      <c r="M821" s="38">
        <f t="shared" si="980"/>
        <v>-999</v>
      </c>
      <c r="N821" s="38">
        <f t="shared" si="948"/>
        <v>-999</v>
      </c>
      <c r="O821" s="38">
        <f t="shared" si="949"/>
        <v>-999</v>
      </c>
      <c r="P821" s="38">
        <f t="shared" si="950"/>
        <v>-999</v>
      </c>
      <c r="Q821" s="37">
        <f t="shared" si="981"/>
        <v>0</v>
      </c>
      <c r="R821" s="37">
        <f t="shared" si="938"/>
        <v>0</v>
      </c>
      <c r="S821" s="37">
        <f t="shared" si="939"/>
        <v>0</v>
      </c>
      <c r="T821" s="37">
        <f t="shared" si="940"/>
        <v>0</v>
      </c>
      <c r="U821" s="37">
        <f t="shared" si="982"/>
        <v>2018</v>
      </c>
      <c r="V821" s="37">
        <f t="shared" ref="V821:X821" si="999">U821-1</f>
        <v>2017</v>
      </c>
      <c r="W821" s="37">
        <f t="shared" si="999"/>
        <v>2016</v>
      </c>
      <c r="X821" s="37">
        <f t="shared" si="999"/>
        <v>2015</v>
      </c>
      <c r="Y821" s="39"/>
      <c r="Z821" s="62" t="e">
        <f>IFERROR(IF($B821=0,#N/A,AVERAGEIFS(INDEX(DATOS,0,$C821),INDEX(DATOS,0,$C821),"&lt;&gt;#N/D",INDEX(DATOS,0,$L$2),0,INDEX(DATOS,0,$M$2),1,INDEX(DATOS,0,$N$2),U821,INDEX(DATOS,0,$O$2),$D821)),#N/A)</f>
        <v>#N/A</v>
      </c>
      <c r="AA821" s="62" t="e">
        <f>IFERROR(IF($B821=0,#N/A,AVERAGEIFS(INDEX(DATOS,0,$C821),INDEX(DATOS,0,$C821),"&lt;&gt;#N/D",INDEX(DATOS,0,$L$2),0,INDEX(DATOS,0,$M$2),1,INDEX(DATOS,0,$N$2),V821,INDEX(DATOS,0,$O$2),$D821)),#N/A)</f>
        <v>#N/A</v>
      </c>
      <c r="AB821" s="62" t="e">
        <f>IFERROR(IF($B821=0,#N/A,AVERAGEIFS(INDEX(DATOS,0,$C821),INDEX(DATOS,0,$C821),"&lt;&gt;#N/D",INDEX(DATOS,0,$L$2),0,INDEX(DATOS,0,$M$2),1,INDEX(DATOS,0,$N$2),W821,INDEX(DATOS,0,$O$2),$D821)),#N/A)</f>
        <v>#N/A</v>
      </c>
      <c r="AC821" s="62" t="e">
        <f>IFERROR(IF($B821=0,#N/A,AVERAGEIFS(INDEX(DATOS,0,$C821),INDEX(DATOS,0,$C821),"&lt;&gt;#N/D",INDEX(DATOS,0,$L$2),0,INDEX(DATOS,0,$M$2),1,INDEX(DATOS,0,$N$2),X821,INDEX(DATOS,0,$O$2),$D821)),#N/A)</f>
        <v>#N/A</v>
      </c>
      <c r="AD821" s="33"/>
      <c r="AE821" s="40" t="e">
        <f>IFERROR(IF(ISNA(Z821),#N/A,IF(I821=0,0,_xlfn.STDEV.P($Z821:Z821)/I821*100)),#N/A)</f>
        <v>#N/A</v>
      </c>
      <c r="AF821" s="40" t="e">
        <f>IFERROR(IF(ISNA(AA821),#N/A,IF(J821=0,0,_xlfn.STDEV.P($Z821:AA821)/J821*100)),#N/A)</f>
        <v>#N/A</v>
      </c>
      <c r="AG821" s="40" t="e">
        <f>IFERROR(IF(ISNA(AB821),#N/A,IF(K821=0,0,_xlfn.STDEV.P($Z821:AB821)/K821*100)),#N/A)</f>
        <v>#N/A</v>
      </c>
      <c r="AH821" s="40" t="e">
        <f>IFERROR(IF(ISNA(AC821),#N/A,IF(L821=0,0,_xlfn.STDEV.P($Z821:AC821)/L821*100)),#N/A)</f>
        <v>#N/A</v>
      </c>
      <c r="AI821" s="40"/>
    </row>
    <row r="822" spans="1:35" x14ac:dyDescent="0.35">
      <c r="A822">
        <f t="shared" si="984"/>
        <v>17</v>
      </c>
      <c r="B822" s="35">
        <f t="array" ref="B822">IF(B821=0,0,MIN(IF(INDEX(DATOS,0,$N$2)=$U822,IF(ISNUMBER(INDEX(DATOS,0,$C822)),IF(INDEX(DATOS,0,$L$2)=0,IF(INDEX(DATOS,0,$M$2)=1,IF(ISNA(MATCH(INDEX(DATOS,0,$O$2),IF($E$7:E821=E822,$D$7:D821),0)),INDEX(DATOS,0,$K$2))))))))</f>
        <v>0</v>
      </c>
      <c r="C822" s="32">
        <f t="shared" si="985"/>
        <v>20</v>
      </c>
      <c r="D822" s="34" t="str">
        <f>IF($B822=0,"--",INDEX(DATOS,$B822,O$2))</f>
        <v>--</v>
      </c>
      <c r="E822" s="64" t="s">
        <v>1</v>
      </c>
      <c r="F822" s="36" t="str">
        <f t="shared" si="926"/>
        <v>--</v>
      </c>
      <c r="G822" s="109" t="e">
        <f>VLOOKUP($D822,LOC_UNICOS,G$2,0)</f>
        <v>#N/A</v>
      </c>
      <c r="H822" s="109" t="e">
        <f>VLOOKUP($D822,LOC_UNICOS,H$2,0)</f>
        <v>#N/A</v>
      </c>
      <c r="I822" s="38">
        <f t="array" ref="I822">IF($B822=0,-999,IF(COUNTIFS($Z822:Z822,#N/A)&gt;0,-999,AVERAGE($Z822:Z822)))</f>
        <v>-999</v>
      </c>
      <c r="J822" s="38">
        <f t="array" ref="J822">IF($B822=0,-999,IF(COUNTIFS($Z822:AA822,#N/A)&gt;0,-999,AVERAGE($Z822:AA822)))</f>
        <v>-999</v>
      </c>
      <c r="K822" s="38">
        <f t="array" ref="K822">IF($B822=0,-999,IF(COUNTIFS($Z822:AB822,#N/A)&gt;0,-999,AVERAGE($Z822:AB822)))</f>
        <v>-999</v>
      </c>
      <c r="L822" s="38">
        <f t="array" ref="L822">IF($B822=0,-999,IF(COUNTIFS($Z822:AC822,#N/A)&gt;0,-999,AVERAGE($Z822:AC822)))</f>
        <v>-999</v>
      </c>
      <c r="M822" s="38">
        <f t="shared" si="980"/>
        <v>-999</v>
      </c>
      <c r="N822" s="38">
        <f t="shared" si="948"/>
        <v>-999</v>
      </c>
      <c r="O822" s="38">
        <f t="shared" si="949"/>
        <v>-999</v>
      </c>
      <c r="P822" s="38">
        <f t="shared" si="950"/>
        <v>-999</v>
      </c>
      <c r="Q822" s="37">
        <f t="shared" si="981"/>
        <v>0</v>
      </c>
      <c r="R822" s="37">
        <f t="shared" si="938"/>
        <v>0</v>
      </c>
      <c r="S822" s="37">
        <f t="shared" si="939"/>
        <v>0</v>
      </c>
      <c r="T822" s="37">
        <f t="shared" si="940"/>
        <v>0</v>
      </c>
      <c r="U822" s="37">
        <f t="shared" si="982"/>
        <v>2018</v>
      </c>
      <c r="V822" s="37">
        <f t="shared" ref="V822:X822" si="1000">U822-1</f>
        <v>2017</v>
      </c>
      <c r="W822" s="37">
        <f t="shared" si="1000"/>
        <v>2016</v>
      </c>
      <c r="X822" s="37">
        <f t="shared" si="1000"/>
        <v>2015</v>
      </c>
      <c r="Y822" s="39"/>
      <c r="Z822" s="62" t="e">
        <f>IFERROR(IF($B822=0,#N/A,AVERAGEIFS(INDEX(DATOS,0,$C822),INDEX(DATOS,0,$C822),"&lt;&gt;#N/D",INDEX(DATOS,0,$L$2),0,INDEX(DATOS,0,$M$2),1,INDEX(DATOS,0,$N$2),U822,INDEX(DATOS,0,$O$2),$D822)),#N/A)</f>
        <v>#N/A</v>
      </c>
      <c r="AA822" s="62" t="e">
        <f>IFERROR(IF($B822=0,#N/A,AVERAGEIFS(INDEX(DATOS,0,$C822),INDEX(DATOS,0,$C822),"&lt;&gt;#N/D",INDEX(DATOS,0,$L$2),0,INDEX(DATOS,0,$M$2),1,INDEX(DATOS,0,$N$2),V822,INDEX(DATOS,0,$O$2),$D822)),#N/A)</f>
        <v>#N/A</v>
      </c>
      <c r="AB822" s="62" t="e">
        <f>IFERROR(IF($B822=0,#N/A,AVERAGEIFS(INDEX(DATOS,0,$C822),INDEX(DATOS,0,$C822),"&lt;&gt;#N/D",INDEX(DATOS,0,$L$2),0,INDEX(DATOS,0,$M$2),1,INDEX(DATOS,0,$N$2),W822,INDEX(DATOS,0,$O$2),$D822)),#N/A)</f>
        <v>#N/A</v>
      </c>
      <c r="AC822" s="62" t="e">
        <f>IFERROR(IF($B822=0,#N/A,AVERAGEIFS(INDEX(DATOS,0,$C822),INDEX(DATOS,0,$C822),"&lt;&gt;#N/D",INDEX(DATOS,0,$L$2),0,INDEX(DATOS,0,$M$2),1,INDEX(DATOS,0,$N$2),X822,INDEX(DATOS,0,$O$2),$D822)),#N/A)</f>
        <v>#N/A</v>
      </c>
      <c r="AD822" s="33"/>
      <c r="AE822" s="40" t="e">
        <f>IFERROR(IF(ISNA(Z822),#N/A,IF(I822=0,0,_xlfn.STDEV.P($Z822:Z822)/I822*100)),#N/A)</f>
        <v>#N/A</v>
      </c>
      <c r="AF822" s="40" t="e">
        <f>IFERROR(IF(ISNA(AA822),#N/A,IF(J822=0,0,_xlfn.STDEV.P($Z822:AA822)/J822*100)),#N/A)</f>
        <v>#N/A</v>
      </c>
      <c r="AG822" s="40" t="e">
        <f>IFERROR(IF(ISNA(AB822),#N/A,IF(K822=0,0,_xlfn.STDEV.P($Z822:AB822)/K822*100)),#N/A)</f>
        <v>#N/A</v>
      </c>
      <c r="AH822" s="40" t="e">
        <f>IFERROR(IF(ISNA(AC822),#N/A,IF(L822=0,0,_xlfn.STDEV.P($Z822:AC822)/L822*100)),#N/A)</f>
        <v>#N/A</v>
      </c>
      <c r="AI822" s="40"/>
    </row>
    <row r="823" spans="1:35" x14ac:dyDescent="0.35">
      <c r="A823">
        <f t="shared" si="984"/>
        <v>18</v>
      </c>
      <c r="B823" s="35">
        <f t="array" ref="B823">IF(B822=0,0,MIN(IF(INDEX(DATOS,0,$N$2)=$U823,IF(ISNUMBER(INDEX(DATOS,0,$C823)),IF(INDEX(DATOS,0,$L$2)=0,IF(INDEX(DATOS,0,$M$2)=1,IF(ISNA(MATCH(INDEX(DATOS,0,$O$2),IF($E$7:E822=E823,$D$7:D822),0)),INDEX(DATOS,0,$K$2))))))))</f>
        <v>0</v>
      </c>
      <c r="C823" s="32">
        <f t="shared" si="985"/>
        <v>20</v>
      </c>
      <c r="D823" s="34" t="str">
        <f>IF($B823=0,"--",INDEX(DATOS,$B823,O$2))</f>
        <v>--</v>
      </c>
      <c r="E823" s="64" t="s">
        <v>1</v>
      </c>
      <c r="F823" s="36" t="str">
        <f t="shared" si="926"/>
        <v>--</v>
      </c>
      <c r="G823" s="109" t="e">
        <f>VLOOKUP($D823,LOC_UNICOS,G$2,0)</f>
        <v>#N/A</v>
      </c>
      <c r="H823" s="109" t="e">
        <f>VLOOKUP($D823,LOC_UNICOS,H$2,0)</f>
        <v>#N/A</v>
      </c>
      <c r="I823" s="38">
        <f t="array" ref="I823">IF($B823=0,-999,IF(COUNTIFS($Z823:Z823,#N/A)&gt;0,-999,AVERAGE($Z823:Z823)))</f>
        <v>-999</v>
      </c>
      <c r="J823" s="38">
        <f t="array" ref="J823">IF($B823=0,-999,IF(COUNTIFS($Z823:AA823,#N/A)&gt;0,-999,AVERAGE($Z823:AA823)))</f>
        <v>-999</v>
      </c>
      <c r="K823" s="38">
        <f t="array" ref="K823">IF($B823=0,-999,IF(COUNTIFS($Z823:AB823,#N/A)&gt;0,-999,AVERAGE($Z823:AB823)))</f>
        <v>-999</v>
      </c>
      <c r="L823" s="38">
        <f t="array" ref="L823">IF($B823=0,-999,IF(COUNTIFS($Z823:AC823,#N/A)&gt;0,-999,AVERAGE($Z823:AC823)))</f>
        <v>-999</v>
      </c>
      <c r="M823" s="38">
        <f t="shared" si="980"/>
        <v>-999</v>
      </c>
      <c r="N823" s="38">
        <f t="shared" si="948"/>
        <v>-999</v>
      </c>
      <c r="O823" s="38">
        <f t="shared" si="949"/>
        <v>-999</v>
      </c>
      <c r="P823" s="38">
        <f t="shared" si="950"/>
        <v>-999</v>
      </c>
      <c r="Q823" s="37">
        <f t="shared" si="981"/>
        <v>0</v>
      </c>
      <c r="R823" s="37">
        <f t="shared" si="938"/>
        <v>0</v>
      </c>
      <c r="S823" s="37">
        <f t="shared" si="939"/>
        <v>0</v>
      </c>
      <c r="T823" s="37">
        <f t="shared" si="940"/>
        <v>0</v>
      </c>
      <c r="U823" s="37">
        <f t="shared" si="982"/>
        <v>2018</v>
      </c>
      <c r="V823" s="37">
        <f t="shared" ref="V823:X823" si="1001">U823-1</f>
        <v>2017</v>
      </c>
      <c r="W823" s="37">
        <f t="shared" si="1001"/>
        <v>2016</v>
      </c>
      <c r="X823" s="37">
        <f t="shared" si="1001"/>
        <v>2015</v>
      </c>
      <c r="Y823" s="39"/>
      <c r="Z823" s="62" t="e">
        <f>IFERROR(IF($B823=0,#N/A,AVERAGEIFS(INDEX(DATOS,0,$C823),INDEX(DATOS,0,$C823),"&lt;&gt;#N/D",INDEX(DATOS,0,$L$2),0,INDEX(DATOS,0,$M$2),1,INDEX(DATOS,0,$N$2),U823,INDEX(DATOS,0,$O$2),$D823)),#N/A)</f>
        <v>#N/A</v>
      </c>
      <c r="AA823" s="62" t="e">
        <f>IFERROR(IF($B823=0,#N/A,AVERAGEIFS(INDEX(DATOS,0,$C823),INDEX(DATOS,0,$C823),"&lt;&gt;#N/D",INDEX(DATOS,0,$L$2),0,INDEX(DATOS,0,$M$2),1,INDEX(DATOS,0,$N$2),V823,INDEX(DATOS,0,$O$2),$D823)),#N/A)</f>
        <v>#N/A</v>
      </c>
      <c r="AB823" s="62" t="e">
        <f>IFERROR(IF($B823=0,#N/A,AVERAGEIFS(INDEX(DATOS,0,$C823),INDEX(DATOS,0,$C823),"&lt;&gt;#N/D",INDEX(DATOS,0,$L$2),0,INDEX(DATOS,0,$M$2),1,INDEX(DATOS,0,$N$2),W823,INDEX(DATOS,0,$O$2),$D823)),#N/A)</f>
        <v>#N/A</v>
      </c>
      <c r="AC823" s="62" t="e">
        <f>IFERROR(IF($B823=0,#N/A,AVERAGEIFS(INDEX(DATOS,0,$C823),INDEX(DATOS,0,$C823),"&lt;&gt;#N/D",INDEX(DATOS,0,$L$2),0,INDEX(DATOS,0,$M$2),1,INDEX(DATOS,0,$N$2),X823,INDEX(DATOS,0,$O$2),$D823)),#N/A)</f>
        <v>#N/A</v>
      </c>
      <c r="AD823" s="33"/>
      <c r="AE823" s="40" t="e">
        <f>IFERROR(IF(ISNA(Z823),#N/A,IF(I823=0,0,_xlfn.STDEV.P($Z823:Z823)/I823*100)),#N/A)</f>
        <v>#N/A</v>
      </c>
      <c r="AF823" s="40" t="e">
        <f>IFERROR(IF(ISNA(AA823),#N/A,IF(J823=0,0,_xlfn.STDEV.P($Z823:AA823)/J823*100)),#N/A)</f>
        <v>#N/A</v>
      </c>
      <c r="AG823" s="40" t="e">
        <f>IFERROR(IF(ISNA(AB823),#N/A,IF(K823=0,0,_xlfn.STDEV.P($Z823:AB823)/K823*100)),#N/A)</f>
        <v>#N/A</v>
      </c>
      <c r="AH823" s="40" t="e">
        <f>IFERROR(IF(ISNA(AC823),#N/A,IF(L823=0,0,_xlfn.STDEV.P($Z823:AC823)/L823*100)),#N/A)</f>
        <v>#N/A</v>
      </c>
      <c r="AI823" s="40"/>
    </row>
    <row r="824" spans="1:35" x14ac:dyDescent="0.35">
      <c r="A824">
        <f t="shared" si="984"/>
        <v>19</v>
      </c>
      <c r="B824" s="35">
        <f t="array" ref="B824">IF(B823=0,0,MIN(IF(INDEX(DATOS,0,$N$2)=$U824,IF(ISNUMBER(INDEX(DATOS,0,$C824)),IF(INDEX(DATOS,0,$L$2)=0,IF(INDEX(DATOS,0,$M$2)=1,IF(ISNA(MATCH(INDEX(DATOS,0,$O$2),IF($E$7:E823=E824,$D$7:D823),0)),INDEX(DATOS,0,$K$2))))))))</f>
        <v>0</v>
      </c>
      <c r="C824" s="32">
        <f t="shared" si="985"/>
        <v>20</v>
      </c>
      <c r="D824" s="34" t="str">
        <f>IF($B824=0,"--",INDEX(DATOS,$B824,O$2))</f>
        <v>--</v>
      </c>
      <c r="E824" s="64" t="s">
        <v>1</v>
      </c>
      <c r="F824" s="36" t="str">
        <f t="shared" si="926"/>
        <v>--</v>
      </c>
      <c r="G824" s="109" t="e">
        <f>VLOOKUP($D824,LOC_UNICOS,G$2,0)</f>
        <v>#N/A</v>
      </c>
      <c r="H824" s="109" t="e">
        <f>VLOOKUP($D824,LOC_UNICOS,H$2,0)</f>
        <v>#N/A</v>
      </c>
      <c r="I824" s="38">
        <f t="array" ref="I824">IF($B824=0,-999,IF(COUNTIFS($Z824:Z824,#N/A)&gt;0,-999,AVERAGE($Z824:Z824)))</f>
        <v>-999</v>
      </c>
      <c r="J824" s="38">
        <f t="array" ref="J824">IF($B824=0,-999,IF(COUNTIFS($Z824:AA824,#N/A)&gt;0,-999,AVERAGE($Z824:AA824)))</f>
        <v>-999</v>
      </c>
      <c r="K824" s="38">
        <f t="array" ref="K824">IF($B824=0,-999,IF(COUNTIFS($Z824:AB824,#N/A)&gt;0,-999,AVERAGE($Z824:AB824)))</f>
        <v>-999</v>
      </c>
      <c r="L824" s="38">
        <f t="array" ref="L824">IF($B824=0,-999,IF(COUNTIFS($Z824:AC824,#N/A)&gt;0,-999,AVERAGE($Z824:AC824)))</f>
        <v>-999</v>
      </c>
      <c r="M824" s="38">
        <f t="shared" si="980"/>
        <v>-999</v>
      </c>
      <c r="N824" s="38">
        <f t="shared" si="948"/>
        <v>-999</v>
      </c>
      <c r="O824" s="38">
        <f t="shared" si="949"/>
        <v>-999</v>
      </c>
      <c r="P824" s="38">
        <f t="shared" si="950"/>
        <v>-999</v>
      </c>
      <c r="Q824" s="37">
        <f t="shared" si="981"/>
        <v>0</v>
      </c>
      <c r="R824" s="37">
        <f t="shared" si="938"/>
        <v>0</v>
      </c>
      <c r="S824" s="37">
        <f t="shared" si="939"/>
        <v>0</v>
      </c>
      <c r="T824" s="37">
        <f t="shared" si="940"/>
        <v>0</v>
      </c>
      <c r="U824" s="37">
        <f t="shared" si="982"/>
        <v>2018</v>
      </c>
      <c r="V824" s="37">
        <f t="shared" ref="V824:X824" si="1002">U824-1</f>
        <v>2017</v>
      </c>
      <c r="W824" s="37">
        <f t="shared" si="1002"/>
        <v>2016</v>
      </c>
      <c r="X824" s="37">
        <f t="shared" si="1002"/>
        <v>2015</v>
      </c>
      <c r="Y824" s="39"/>
      <c r="Z824" s="62" t="e">
        <f>IFERROR(IF($B824=0,#N/A,AVERAGEIFS(INDEX(DATOS,0,$C824),INDEX(DATOS,0,$C824),"&lt;&gt;#N/D",INDEX(DATOS,0,$L$2),0,INDEX(DATOS,0,$M$2),1,INDEX(DATOS,0,$N$2),U824,INDEX(DATOS,0,$O$2),$D824)),#N/A)</f>
        <v>#N/A</v>
      </c>
      <c r="AA824" s="62" t="e">
        <f>IFERROR(IF($B824=0,#N/A,AVERAGEIFS(INDEX(DATOS,0,$C824),INDEX(DATOS,0,$C824),"&lt;&gt;#N/D",INDEX(DATOS,0,$L$2),0,INDEX(DATOS,0,$M$2),1,INDEX(DATOS,0,$N$2),V824,INDEX(DATOS,0,$O$2),$D824)),#N/A)</f>
        <v>#N/A</v>
      </c>
      <c r="AB824" s="62" t="e">
        <f>IFERROR(IF($B824=0,#N/A,AVERAGEIFS(INDEX(DATOS,0,$C824),INDEX(DATOS,0,$C824),"&lt;&gt;#N/D",INDEX(DATOS,0,$L$2),0,INDEX(DATOS,0,$M$2),1,INDEX(DATOS,0,$N$2),W824,INDEX(DATOS,0,$O$2),$D824)),#N/A)</f>
        <v>#N/A</v>
      </c>
      <c r="AC824" s="62" t="e">
        <f>IFERROR(IF($B824=0,#N/A,AVERAGEIFS(INDEX(DATOS,0,$C824),INDEX(DATOS,0,$C824),"&lt;&gt;#N/D",INDEX(DATOS,0,$L$2),0,INDEX(DATOS,0,$M$2),1,INDEX(DATOS,0,$N$2),X824,INDEX(DATOS,0,$O$2),$D824)),#N/A)</f>
        <v>#N/A</v>
      </c>
      <c r="AD824" s="33"/>
      <c r="AE824" s="40" t="e">
        <f>IFERROR(IF(ISNA(Z824),#N/A,IF(I824=0,0,_xlfn.STDEV.P($Z824:Z824)/I824*100)),#N/A)</f>
        <v>#N/A</v>
      </c>
      <c r="AF824" s="40" t="e">
        <f>IFERROR(IF(ISNA(AA824),#N/A,IF(J824=0,0,_xlfn.STDEV.P($Z824:AA824)/J824*100)),#N/A)</f>
        <v>#N/A</v>
      </c>
      <c r="AG824" s="40" t="e">
        <f>IFERROR(IF(ISNA(AB824),#N/A,IF(K824=0,0,_xlfn.STDEV.P($Z824:AB824)/K824*100)),#N/A)</f>
        <v>#N/A</v>
      </c>
      <c r="AH824" s="40" t="e">
        <f>IFERROR(IF(ISNA(AC824),#N/A,IF(L824=0,0,_xlfn.STDEV.P($Z824:AC824)/L824*100)),#N/A)</f>
        <v>#N/A</v>
      </c>
      <c r="AI824" s="40"/>
    </row>
    <row r="825" spans="1:35" x14ac:dyDescent="0.35">
      <c r="A825">
        <f t="shared" si="984"/>
        <v>20</v>
      </c>
      <c r="B825" s="35">
        <f t="array" ref="B825">IF(B824=0,0,MIN(IF(INDEX(DATOS,0,$N$2)=$U825,IF(ISNUMBER(INDEX(DATOS,0,$C825)),IF(INDEX(DATOS,0,$L$2)=0,IF(INDEX(DATOS,0,$M$2)=1,IF(ISNA(MATCH(INDEX(DATOS,0,$O$2),IF($E$7:E824=E825,$D$7:D824),0)),INDEX(DATOS,0,$K$2))))))))</f>
        <v>0</v>
      </c>
      <c r="C825" s="32">
        <f t="shared" si="985"/>
        <v>20</v>
      </c>
      <c r="D825" s="34" t="str">
        <f>IF($B825=0,"--",INDEX(DATOS,$B825,O$2))</f>
        <v>--</v>
      </c>
      <c r="E825" s="64" t="s">
        <v>1</v>
      </c>
      <c r="F825" s="36" t="str">
        <f t="shared" si="926"/>
        <v>--</v>
      </c>
      <c r="G825" s="109" t="e">
        <f>VLOOKUP($D825,LOC_UNICOS,G$2,0)</f>
        <v>#N/A</v>
      </c>
      <c r="H825" s="109" t="e">
        <f>VLOOKUP($D825,LOC_UNICOS,H$2,0)</f>
        <v>#N/A</v>
      </c>
      <c r="I825" s="38">
        <f t="array" ref="I825">IF($B825=0,-999,IF(COUNTIFS($Z825:Z825,#N/A)&gt;0,-999,AVERAGE($Z825:Z825)))</f>
        <v>-999</v>
      </c>
      <c r="J825" s="38">
        <f t="array" ref="J825">IF($B825=0,-999,IF(COUNTIFS($Z825:AA825,#N/A)&gt;0,-999,AVERAGE($Z825:AA825)))</f>
        <v>-999</v>
      </c>
      <c r="K825" s="38">
        <f t="array" ref="K825">IF($B825=0,-999,IF(COUNTIFS($Z825:AB825,#N/A)&gt;0,-999,AVERAGE($Z825:AB825)))</f>
        <v>-999</v>
      </c>
      <c r="L825" s="38">
        <f t="array" ref="L825">IF($B825=0,-999,IF(COUNTIFS($Z825:AC825,#N/A)&gt;0,-999,AVERAGE($Z825:AC825)))</f>
        <v>-999</v>
      </c>
      <c r="M825" s="38">
        <f t="shared" si="980"/>
        <v>-999</v>
      </c>
      <c r="N825" s="38">
        <f t="shared" si="948"/>
        <v>-999</v>
      </c>
      <c r="O825" s="38">
        <f t="shared" si="949"/>
        <v>-999</v>
      </c>
      <c r="P825" s="38">
        <f t="shared" si="950"/>
        <v>-999</v>
      </c>
      <c r="Q825" s="37">
        <f t="shared" si="981"/>
        <v>0</v>
      </c>
      <c r="R825" s="37">
        <f t="shared" si="938"/>
        <v>0</v>
      </c>
      <c r="S825" s="37">
        <f t="shared" si="939"/>
        <v>0</v>
      </c>
      <c r="T825" s="37">
        <f t="shared" si="940"/>
        <v>0</v>
      </c>
      <c r="U825" s="37">
        <f t="shared" si="982"/>
        <v>2018</v>
      </c>
      <c r="V825" s="37">
        <f t="shared" ref="V825:X825" si="1003">U825-1</f>
        <v>2017</v>
      </c>
      <c r="W825" s="37">
        <f t="shared" si="1003"/>
        <v>2016</v>
      </c>
      <c r="X825" s="37">
        <f t="shared" si="1003"/>
        <v>2015</v>
      </c>
      <c r="Y825" s="39"/>
      <c r="Z825" s="62" t="e">
        <f>IFERROR(IF($B825=0,#N/A,AVERAGEIFS(INDEX(DATOS,0,$C825),INDEX(DATOS,0,$C825),"&lt;&gt;#N/D",INDEX(DATOS,0,$L$2),0,INDEX(DATOS,0,$M$2),1,INDEX(DATOS,0,$N$2),U825,INDEX(DATOS,0,$O$2),$D825)),#N/A)</f>
        <v>#N/A</v>
      </c>
      <c r="AA825" s="62" t="e">
        <f>IFERROR(IF($B825=0,#N/A,AVERAGEIFS(INDEX(DATOS,0,$C825),INDEX(DATOS,0,$C825),"&lt;&gt;#N/D",INDEX(DATOS,0,$L$2),0,INDEX(DATOS,0,$M$2),1,INDEX(DATOS,0,$N$2),V825,INDEX(DATOS,0,$O$2),$D825)),#N/A)</f>
        <v>#N/A</v>
      </c>
      <c r="AB825" s="62" t="e">
        <f>IFERROR(IF($B825=0,#N/A,AVERAGEIFS(INDEX(DATOS,0,$C825),INDEX(DATOS,0,$C825),"&lt;&gt;#N/D",INDEX(DATOS,0,$L$2),0,INDEX(DATOS,0,$M$2),1,INDEX(DATOS,0,$N$2),W825,INDEX(DATOS,0,$O$2),$D825)),#N/A)</f>
        <v>#N/A</v>
      </c>
      <c r="AC825" s="62" t="e">
        <f>IFERROR(IF($B825=0,#N/A,AVERAGEIFS(INDEX(DATOS,0,$C825),INDEX(DATOS,0,$C825),"&lt;&gt;#N/D",INDEX(DATOS,0,$L$2),0,INDEX(DATOS,0,$M$2),1,INDEX(DATOS,0,$N$2),X825,INDEX(DATOS,0,$O$2),$D825)),#N/A)</f>
        <v>#N/A</v>
      </c>
      <c r="AD825" s="33"/>
      <c r="AE825" s="40" t="e">
        <f>IFERROR(IF(ISNA(Z825),#N/A,IF(I825=0,0,_xlfn.STDEV.P($Z825:Z825)/I825*100)),#N/A)</f>
        <v>#N/A</v>
      </c>
      <c r="AF825" s="40" t="e">
        <f>IFERROR(IF(ISNA(AA825),#N/A,IF(J825=0,0,_xlfn.STDEV.P($Z825:AA825)/J825*100)),#N/A)</f>
        <v>#N/A</v>
      </c>
      <c r="AG825" s="40" t="e">
        <f>IFERROR(IF(ISNA(AB825),#N/A,IF(K825=0,0,_xlfn.STDEV.P($Z825:AB825)/K825*100)),#N/A)</f>
        <v>#N/A</v>
      </c>
      <c r="AH825" s="40" t="e">
        <f>IFERROR(IF(ISNA(AC825),#N/A,IF(L825=0,0,_xlfn.STDEV.P($Z825:AC825)/L825*100)),#N/A)</f>
        <v>#N/A</v>
      </c>
      <c r="AI825" s="40"/>
    </row>
    <row r="826" spans="1:35" x14ac:dyDescent="0.35">
      <c r="A826">
        <f t="shared" si="984"/>
        <v>21</v>
      </c>
      <c r="B826" s="35">
        <f t="array" ref="B826">IF(B825=0,0,MIN(IF(INDEX(DATOS,0,$N$2)=$U826,IF(ISNUMBER(INDEX(DATOS,0,$C826)),IF(INDEX(DATOS,0,$L$2)=0,IF(INDEX(DATOS,0,$M$2)=1,IF(ISNA(MATCH(INDEX(DATOS,0,$O$2),IF($E$7:E825=E826,$D$7:D825),0)),INDEX(DATOS,0,$K$2))))))))</f>
        <v>0</v>
      </c>
      <c r="C826" s="32">
        <f t="shared" si="985"/>
        <v>20</v>
      </c>
      <c r="D826" s="34" t="str">
        <f>IF($B826=0,"--",INDEX(DATOS,$B826,O$2))</f>
        <v>--</v>
      </c>
      <c r="E826" s="64" t="s">
        <v>1</v>
      </c>
      <c r="F826" s="36" t="str">
        <f t="shared" si="926"/>
        <v>--</v>
      </c>
      <c r="G826" s="109" t="e">
        <f>VLOOKUP($D826,LOC_UNICOS,G$2,0)</f>
        <v>#N/A</v>
      </c>
      <c r="H826" s="109" t="e">
        <f>VLOOKUP($D826,LOC_UNICOS,H$2,0)</f>
        <v>#N/A</v>
      </c>
      <c r="I826" s="38">
        <f t="array" ref="I826">IF($B826=0,-999,IF(COUNTIFS($Z826:Z826,#N/A)&gt;0,-999,AVERAGE($Z826:Z826)))</f>
        <v>-999</v>
      </c>
      <c r="J826" s="38">
        <f t="array" ref="J826">IF($B826=0,-999,IF(COUNTIFS($Z826:AA826,#N/A)&gt;0,-999,AVERAGE($Z826:AA826)))</f>
        <v>-999</v>
      </c>
      <c r="K826" s="38">
        <f t="array" ref="K826">IF($B826=0,-999,IF(COUNTIFS($Z826:AB826,#N/A)&gt;0,-999,AVERAGE($Z826:AB826)))</f>
        <v>-999</v>
      </c>
      <c r="L826" s="38">
        <f t="array" ref="L826">IF($B826=0,-999,IF(COUNTIFS($Z826:AC826,#N/A)&gt;0,-999,AVERAGE($Z826:AC826)))</f>
        <v>-999</v>
      </c>
      <c r="M826" s="38">
        <f t="shared" si="980"/>
        <v>-999</v>
      </c>
      <c r="N826" s="38">
        <f t="shared" si="948"/>
        <v>-999</v>
      </c>
      <c r="O826" s="38">
        <f t="shared" si="949"/>
        <v>-999</v>
      </c>
      <c r="P826" s="38">
        <f t="shared" si="950"/>
        <v>-999</v>
      </c>
      <c r="Q826" s="37">
        <f t="shared" si="981"/>
        <v>0</v>
      </c>
      <c r="R826" s="37">
        <f t="shared" si="938"/>
        <v>0</v>
      </c>
      <c r="S826" s="37">
        <f t="shared" si="939"/>
        <v>0</v>
      </c>
      <c r="T826" s="37">
        <f t="shared" si="940"/>
        <v>0</v>
      </c>
      <c r="U826" s="37">
        <f t="shared" si="982"/>
        <v>2018</v>
      </c>
      <c r="V826" s="37">
        <f t="shared" ref="V826:X826" si="1004">U826-1</f>
        <v>2017</v>
      </c>
      <c r="W826" s="37">
        <f t="shared" si="1004"/>
        <v>2016</v>
      </c>
      <c r="X826" s="37">
        <f t="shared" si="1004"/>
        <v>2015</v>
      </c>
      <c r="Y826" s="39"/>
      <c r="Z826" s="62" t="e">
        <f>IFERROR(IF($B826=0,#N/A,AVERAGEIFS(INDEX(DATOS,0,$C826),INDEX(DATOS,0,$C826),"&lt;&gt;#N/D",INDEX(DATOS,0,$L$2),0,INDEX(DATOS,0,$M$2),1,INDEX(DATOS,0,$N$2),U826,INDEX(DATOS,0,$O$2),$D826)),#N/A)</f>
        <v>#N/A</v>
      </c>
      <c r="AA826" s="62" t="e">
        <f>IFERROR(IF($B826=0,#N/A,AVERAGEIFS(INDEX(DATOS,0,$C826),INDEX(DATOS,0,$C826),"&lt;&gt;#N/D",INDEX(DATOS,0,$L$2),0,INDEX(DATOS,0,$M$2),1,INDEX(DATOS,0,$N$2),V826,INDEX(DATOS,0,$O$2),$D826)),#N/A)</f>
        <v>#N/A</v>
      </c>
      <c r="AB826" s="62" t="e">
        <f>IFERROR(IF($B826=0,#N/A,AVERAGEIFS(INDEX(DATOS,0,$C826),INDEX(DATOS,0,$C826),"&lt;&gt;#N/D",INDEX(DATOS,0,$L$2),0,INDEX(DATOS,0,$M$2),1,INDEX(DATOS,0,$N$2),W826,INDEX(DATOS,0,$O$2),$D826)),#N/A)</f>
        <v>#N/A</v>
      </c>
      <c r="AC826" s="62" t="e">
        <f>IFERROR(IF($B826=0,#N/A,AVERAGEIFS(INDEX(DATOS,0,$C826),INDEX(DATOS,0,$C826),"&lt;&gt;#N/D",INDEX(DATOS,0,$L$2),0,INDEX(DATOS,0,$M$2),1,INDEX(DATOS,0,$N$2),X826,INDEX(DATOS,0,$O$2),$D826)),#N/A)</f>
        <v>#N/A</v>
      </c>
      <c r="AD826" s="33"/>
      <c r="AE826" s="40" t="e">
        <f>IFERROR(IF(ISNA(Z826),#N/A,IF(I826=0,0,_xlfn.STDEV.P($Z826:Z826)/I826*100)),#N/A)</f>
        <v>#N/A</v>
      </c>
      <c r="AF826" s="40" t="e">
        <f>IFERROR(IF(ISNA(AA826),#N/A,IF(J826=0,0,_xlfn.STDEV.P($Z826:AA826)/J826*100)),#N/A)</f>
        <v>#N/A</v>
      </c>
      <c r="AG826" s="40" t="e">
        <f>IFERROR(IF(ISNA(AB826),#N/A,IF(K826=0,0,_xlfn.STDEV.P($Z826:AB826)/K826*100)),#N/A)</f>
        <v>#N/A</v>
      </c>
      <c r="AH826" s="40" t="e">
        <f>IFERROR(IF(ISNA(AC826),#N/A,IF(L826=0,0,_xlfn.STDEV.P($Z826:AC826)/L826*100)),#N/A)</f>
        <v>#N/A</v>
      </c>
      <c r="AI826" s="40"/>
    </row>
    <row r="827" spans="1:35" x14ac:dyDescent="0.35">
      <c r="A827">
        <f t="shared" si="984"/>
        <v>22</v>
      </c>
      <c r="B827" s="35">
        <f t="array" ref="B827">IF(B826=0,0,MIN(IF(INDEX(DATOS,0,$N$2)=$U827,IF(ISNUMBER(INDEX(DATOS,0,$C827)),IF(INDEX(DATOS,0,$L$2)=0,IF(INDEX(DATOS,0,$M$2)=1,IF(ISNA(MATCH(INDEX(DATOS,0,$O$2),IF($E$7:E826=E827,$D$7:D826),0)),INDEX(DATOS,0,$K$2))))))))</f>
        <v>0</v>
      </c>
      <c r="C827" s="32">
        <f t="shared" si="985"/>
        <v>20</v>
      </c>
      <c r="D827" s="34" t="str">
        <f>IF($B827=0,"--",INDEX(DATOS,$B827,O$2))</f>
        <v>--</v>
      </c>
      <c r="E827" s="64" t="s">
        <v>1</v>
      </c>
      <c r="F827" s="36" t="str">
        <f t="shared" si="926"/>
        <v>--</v>
      </c>
      <c r="G827" s="109" t="e">
        <f>VLOOKUP($D827,LOC_UNICOS,G$2,0)</f>
        <v>#N/A</v>
      </c>
      <c r="H827" s="109" t="e">
        <f>VLOOKUP($D827,LOC_UNICOS,H$2,0)</f>
        <v>#N/A</v>
      </c>
      <c r="I827" s="38">
        <f t="array" ref="I827">IF($B827=0,-999,IF(COUNTIFS($Z827:Z827,#N/A)&gt;0,-999,AVERAGE($Z827:Z827)))</f>
        <v>-999</v>
      </c>
      <c r="J827" s="38">
        <f t="array" ref="J827">IF($B827=0,-999,IF(COUNTIFS($Z827:AA827,#N/A)&gt;0,-999,AVERAGE($Z827:AA827)))</f>
        <v>-999</v>
      </c>
      <c r="K827" s="38">
        <f t="array" ref="K827">IF($B827=0,-999,IF(COUNTIFS($Z827:AB827,#N/A)&gt;0,-999,AVERAGE($Z827:AB827)))</f>
        <v>-999</v>
      </c>
      <c r="L827" s="38">
        <f t="array" ref="L827">IF($B827=0,-999,IF(COUNTIFS($Z827:AC827,#N/A)&gt;0,-999,AVERAGE($Z827:AC827)))</f>
        <v>-999</v>
      </c>
      <c r="M827" s="38">
        <f t="shared" si="980"/>
        <v>-999</v>
      </c>
      <c r="N827" s="38">
        <f t="shared" si="948"/>
        <v>-999</v>
      </c>
      <c r="O827" s="38">
        <f t="shared" si="949"/>
        <v>-999</v>
      </c>
      <c r="P827" s="38">
        <f t="shared" si="950"/>
        <v>-999</v>
      </c>
      <c r="Q827" s="37">
        <f t="shared" si="981"/>
        <v>0</v>
      </c>
      <c r="R827" s="37">
        <f t="shared" si="938"/>
        <v>0</v>
      </c>
      <c r="S827" s="37">
        <f t="shared" si="939"/>
        <v>0</v>
      </c>
      <c r="T827" s="37">
        <f t="shared" si="940"/>
        <v>0</v>
      </c>
      <c r="U827" s="37">
        <f t="shared" si="982"/>
        <v>2018</v>
      </c>
      <c r="V827" s="37">
        <f t="shared" ref="V827:X827" si="1005">U827-1</f>
        <v>2017</v>
      </c>
      <c r="W827" s="37">
        <f t="shared" si="1005"/>
        <v>2016</v>
      </c>
      <c r="X827" s="37">
        <f t="shared" si="1005"/>
        <v>2015</v>
      </c>
      <c r="Y827" s="39"/>
      <c r="Z827" s="62" t="e">
        <f>IFERROR(IF($B827=0,#N/A,AVERAGEIFS(INDEX(DATOS,0,$C827),INDEX(DATOS,0,$C827),"&lt;&gt;#N/D",INDEX(DATOS,0,$L$2),0,INDEX(DATOS,0,$M$2),1,INDEX(DATOS,0,$N$2),U827,INDEX(DATOS,0,$O$2),$D827)),#N/A)</f>
        <v>#N/A</v>
      </c>
      <c r="AA827" s="62" t="e">
        <f>IFERROR(IF($B827=0,#N/A,AVERAGEIFS(INDEX(DATOS,0,$C827),INDEX(DATOS,0,$C827),"&lt;&gt;#N/D",INDEX(DATOS,0,$L$2),0,INDEX(DATOS,0,$M$2),1,INDEX(DATOS,0,$N$2),V827,INDEX(DATOS,0,$O$2),$D827)),#N/A)</f>
        <v>#N/A</v>
      </c>
      <c r="AB827" s="62" t="e">
        <f>IFERROR(IF($B827=0,#N/A,AVERAGEIFS(INDEX(DATOS,0,$C827),INDEX(DATOS,0,$C827),"&lt;&gt;#N/D",INDEX(DATOS,0,$L$2),0,INDEX(DATOS,0,$M$2),1,INDEX(DATOS,0,$N$2),W827,INDEX(DATOS,0,$O$2),$D827)),#N/A)</f>
        <v>#N/A</v>
      </c>
      <c r="AC827" s="62" t="e">
        <f>IFERROR(IF($B827=0,#N/A,AVERAGEIFS(INDEX(DATOS,0,$C827),INDEX(DATOS,0,$C827),"&lt;&gt;#N/D",INDEX(DATOS,0,$L$2),0,INDEX(DATOS,0,$M$2),1,INDEX(DATOS,0,$N$2),X827,INDEX(DATOS,0,$O$2),$D827)),#N/A)</f>
        <v>#N/A</v>
      </c>
      <c r="AD827" s="33"/>
      <c r="AE827" s="40" t="e">
        <f>IFERROR(IF(ISNA(Z827),#N/A,IF(I827=0,0,_xlfn.STDEV.P($Z827:Z827)/I827*100)),#N/A)</f>
        <v>#N/A</v>
      </c>
      <c r="AF827" s="40" t="e">
        <f>IFERROR(IF(ISNA(AA827),#N/A,IF(J827=0,0,_xlfn.STDEV.P($Z827:AA827)/J827*100)),#N/A)</f>
        <v>#N/A</v>
      </c>
      <c r="AG827" s="40" t="e">
        <f>IFERROR(IF(ISNA(AB827),#N/A,IF(K827=0,0,_xlfn.STDEV.P($Z827:AB827)/K827*100)),#N/A)</f>
        <v>#N/A</v>
      </c>
      <c r="AH827" s="40" t="e">
        <f>IFERROR(IF(ISNA(AC827),#N/A,IF(L827=0,0,_xlfn.STDEV.P($Z827:AC827)/L827*100)),#N/A)</f>
        <v>#N/A</v>
      </c>
      <c r="AI827" s="40"/>
    </row>
    <row r="828" spans="1:35" x14ac:dyDescent="0.35">
      <c r="A828">
        <f t="shared" si="984"/>
        <v>23</v>
      </c>
      <c r="B828" s="35">
        <f t="array" ref="B828">IF(B827=0,0,MIN(IF(INDEX(DATOS,0,$N$2)=$U828,IF(ISNUMBER(INDEX(DATOS,0,$C828)),IF(INDEX(DATOS,0,$L$2)=0,IF(INDEX(DATOS,0,$M$2)=1,IF(ISNA(MATCH(INDEX(DATOS,0,$O$2),IF($E$7:E827=E828,$D$7:D827),0)),INDEX(DATOS,0,$K$2))))))))</f>
        <v>0</v>
      </c>
      <c r="C828" s="32">
        <f t="shared" si="985"/>
        <v>20</v>
      </c>
      <c r="D828" s="34" t="str">
        <f>IF($B828=0,"--",INDEX(DATOS,$B828,O$2))</f>
        <v>--</v>
      </c>
      <c r="E828" s="64" t="s">
        <v>1</v>
      </c>
      <c r="F828" s="36" t="str">
        <f t="shared" si="926"/>
        <v>--</v>
      </c>
      <c r="G828" s="109" t="e">
        <f>VLOOKUP($D828,LOC_UNICOS,G$2,0)</f>
        <v>#N/A</v>
      </c>
      <c r="H828" s="109" t="e">
        <f>VLOOKUP($D828,LOC_UNICOS,H$2,0)</f>
        <v>#N/A</v>
      </c>
      <c r="I828" s="38">
        <f t="array" ref="I828">IF($B828=0,-999,IF(COUNTIFS($Z828:Z828,#N/A)&gt;0,-999,AVERAGE($Z828:Z828)))</f>
        <v>-999</v>
      </c>
      <c r="J828" s="38">
        <f t="array" ref="J828">IF($B828=0,-999,IF(COUNTIFS($Z828:AA828,#N/A)&gt;0,-999,AVERAGE($Z828:AA828)))</f>
        <v>-999</v>
      </c>
      <c r="K828" s="38">
        <f t="array" ref="K828">IF($B828=0,-999,IF(COUNTIFS($Z828:AB828,#N/A)&gt;0,-999,AVERAGE($Z828:AB828)))</f>
        <v>-999</v>
      </c>
      <c r="L828" s="38">
        <f t="array" ref="L828">IF($B828=0,-999,IF(COUNTIFS($Z828:AC828,#N/A)&gt;0,-999,AVERAGE($Z828:AC828)))</f>
        <v>-999</v>
      </c>
      <c r="M828" s="38">
        <f t="shared" si="980"/>
        <v>-999</v>
      </c>
      <c r="N828" s="38">
        <f t="shared" si="948"/>
        <v>-999</v>
      </c>
      <c r="O828" s="38">
        <f t="shared" si="949"/>
        <v>-999</v>
      </c>
      <c r="P828" s="38">
        <f t="shared" si="950"/>
        <v>-999</v>
      </c>
      <c r="Q828" s="37">
        <f t="shared" si="981"/>
        <v>0</v>
      </c>
      <c r="R828" s="37">
        <f t="shared" si="938"/>
        <v>0</v>
      </c>
      <c r="S828" s="37">
        <f t="shared" si="939"/>
        <v>0</v>
      </c>
      <c r="T828" s="37">
        <f t="shared" si="940"/>
        <v>0</v>
      </c>
      <c r="U828" s="37">
        <f t="shared" si="982"/>
        <v>2018</v>
      </c>
      <c r="V828" s="37">
        <f t="shared" ref="V828:X828" si="1006">U828-1</f>
        <v>2017</v>
      </c>
      <c r="W828" s="37">
        <f t="shared" si="1006"/>
        <v>2016</v>
      </c>
      <c r="X828" s="37">
        <f t="shared" si="1006"/>
        <v>2015</v>
      </c>
      <c r="Y828" s="39"/>
      <c r="Z828" s="62" t="e">
        <f>IFERROR(IF($B828=0,#N/A,AVERAGEIFS(INDEX(DATOS,0,$C828),INDEX(DATOS,0,$C828),"&lt;&gt;#N/D",INDEX(DATOS,0,$L$2),0,INDEX(DATOS,0,$M$2),1,INDEX(DATOS,0,$N$2),U828,INDEX(DATOS,0,$O$2),$D828)),#N/A)</f>
        <v>#N/A</v>
      </c>
      <c r="AA828" s="62" t="e">
        <f>IFERROR(IF($B828=0,#N/A,AVERAGEIFS(INDEX(DATOS,0,$C828),INDEX(DATOS,0,$C828),"&lt;&gt;#N/D",INDEX(DATOS,0,$L$2),0,INDEX(DATOS,0,$M$2),1,INDEX(DATOS,0,$N$2),V828,INDEX(DATOS,0,$O$2),$D828)),#N/A)</f>
        <v>#N/A</v>
      </c>
      <c r="AB828" s="62" t="e">
        <f>IFERROR(IF($B828=0,#N/A,AVERAGEIFS(INDEX(DATOS,0,$C828),INDEX(DATOS,0,$C828),"&lt;&gt;#N/D",INDEX(DATOS,0,$L$2),0,INDEX(DATOS,0,$M$2),1,INDEX(DATOS,0,$N$2),W828,INDEX(DATOS,0,$O$2),$D828)),#N/A)</f>
        <v>#N/A</v>
      </c>
      <c r="AC828" s="62" t="e">
        <f>IFERROR(IF($B828=0,#N/A,AVERAGEIFS(INDEX(DATOS,0,$C828),INDEX(DATOS,0,$C828),"&lt;&gt;#N/D",INDEX(DATOS,0,$L$2),0,INDEX(DATOS,0,$M$2),1,INDEX(DATOS,0,$N$2),X828,INDEX(DATOS,0,$O$2),$D828)),#N/A)</f>
        <v>#N/A</v>
      </c>
      <c r="AD828" s="33"/>
      <c r="AE828" s="40" t="e">
        <f>IFERROR(IF(ISNA(Z828),#N/A,IF(I828=0,0,_xlfn.STDEV.P($Z828:Z828)/I828*100)),#N/A)</f>
        <v>#N/A</v>
      </c>
      <c r="AF828" s="40" t="e">
        <f>IFERROR(IF(ISNA(AA828),#N/A,IF(J828=0,0,_xlfn.STDEV.P($Z828:AA828)/J828*100)),#N/A)</f>
        <v>#N/A</v>
      </c>
      <c r="AG828" s="40" t="e">
        <f>IFERROR(IF(ISNA(AB828),#N/A,IF(K828=0,0,_xlfn.STDEV.P($Z828:AB828)/K828*100)),#N/A)</f>
        <v>#N/A</v>
      </c>
      <c r="AH828" s="40" t="e">
        <f>IFERROR(IF(ISNA(AC828),#N/A,IF(L828=0,0,_xlfn.STDEV.P($Z828:AC828)/L828*100)),#N/A)</f>
        <v>#N/A</v>
      </c>
      <c r="AI828" s="40"/>
    </row>
    <row r="829" spans="1:35" x14ac:dyDescent="0.35">
      <c r="A829">
        <f t="shared" si="984"/>
        <v>24</v>
      </c>
      <c r="B829" s="35">
        <f t="array" ref="B829">IF(B828=0,0,MIN(IF(INDEX(DATOS,0,$N$2)=$U829,IF(ISNUMBER(INDEX(DATOS,0,$C829)),IF(INDEX(DATOS,0,$L$2)=0,IF(INDEX(DATOS,0,$M$2)=1,IF(ISNA(MATCH(INDEX(DATOS,0,$O$2),IF($E$7:E828=E829,$D$7:D828),0)),INDEX(DATOS,0,$K$2))))))))</f>
        <v>0</v>
      </c>
      <c r="C829" s="32">
        <f t="shared" si="985"/>
        <v>20</v>
      </c>
      <c r="D829" s="34" t="str">
        <f>IF($B829=0,"--",INDEX(DATOS,$B829,O$2))</f>
        <v>--</v>
      </c>
      <c r="E829" s="64" t="s">
        <v>1</v>
      </c>
      <c r="F829" s="36" t="str">
        <f t="shared" ref="F829:F892" si="1007">IFERROR(SUBSTITUTE(MID(D829,1,FIND(",",D829)-1),"Departamento de","Dpto."),D829)</f>
        <v>--</v>
      </c>
      <c r="G829" s="109" t="e">
        <f>VLOOKUP($D829,LOC_UNICOS,G$2,0)</f>
        <v>#N/A</v>
      </c>
      <c r="H829" s="109" t="e">
        <f>VLOOKUP($D829,LOC_UNICOS,H$2,0)</f>
        <v>#N/A</v>
      </c>
      <c r="I829" s="38">
        <f t="array" ref="I829">IF($B829=0,-999,IF(COUNTIFS($Z829:Z829,#N/A)&gt;0,-999,AVERAGE($Z829:Z829)))</f>
        <v>-999</v>
      </c>
      <c r="J829" s="38">
        <f t="array" ref="J829">IF($B829=0,-999,IF(COUNTIFS($Z829:AA829,#N/A)&gt;0,-999,AVERAGE($Z829:AA829)))</f>
        <v>-999</v>
      </c>
      <c r="K829" s="38">
        <f t="array" ref="K829">IF($B829=0,-999,IF(COUNTIFS($Z829:AB829,#N/A)&gt;0,-999,AVERAGE($Z829:AB829)))</f>
        <v>-999</v>
      </c>
      <c r="L829" s="38">
        <f t="array" ref="L829">IF($B829=0,-999,IF(COUNTIFS($Z829:AC829,#N/A)&gt;0,-999,AVERAGE($Z829:AC829)))</f>
        <v>-999</v>
      </c>
      <c r="M829" s="38">
        <f t="shared" si="980"/>
        <v>-999</v>
      </c>
      <c r="N829" s="38">
        <f t="shared" si="948"/>
        <v>-999</v>
      </c>
      <c r="O829" s="38">
        <f t="shared" si="949"/>
        <v>-999</v>
      </c>
      <c r="P829" s="38">
        <f t="shared" si="950"/>
        <v>-999</v>
      </c>
      <c r="Q829" s="37">
        <f t="shared" si="981"/>
        <v>0</v>
      </c>
      <c r="R829" s="37">
        <f t="shared" si="938"/>
        <v>0</v>
      </c>
      <c r="S829" s="37">
        <f t="shared" si="939"/>
        <v>0</v>
      </c>
      <c r="T829" s="37">
        <f t="shared" si="940"/>
        <v>0</v>
      </c>
      <c r="U829" s="37">
        <f t="shared" si="982"/>
        <v>2018</v>
      </c>
      <c r="V829" s="37">
        <f t="shared" ref="V829:X829" si="1008">U829-1</f>
        <v>2017</v>
      </c>
      <c r="W829" s="37">
        <f t="shared" si="1008"/>
        <v>2016</v>
      </c>
      <c r="X829" s="37">
        <f t="shared" si="1008"/>
        <v>2015</v>
      </c>
      <c r="Y829" s="39"/>
      <c r="Z829" s="62" t="e">
        <f>IFERROR(IF($B829=0,#N/A,AVERAGEIFS(INDEX(DATOS,0,$C829),INDEX(DATOS,0,$C829),"&lt;&gt;#N/D",INDEX(DATOS,0,$L$2),0,INDEX(DATOS,0,$M$2),1,INDEX(DATOS,0,$N$2),U829,INDEX(DATOS,0,$O$2),$D829)),#N/A)</f>
        <v>#N/A</v>
      </c>
      <c r="AA829" s="62" t="e">
        <f>IFERROR(IF($B829=0,#N/A,AVERAGEIFS(INDEX(DATOS,0,$C829),INDEX(DATOS,0,$C829),"&lt;&gt;#N/D",INDEX(DATOS,0,$L$2),0,INDEX(DATOS,0,$M$2),1,INDEX(DATOS,0,$N$2),V829,INDEX(DATOS,0,$O$2),$D829)),#N/A)</f>
        <v>#N/A</v>
      </c>
      <c r="AB829" s="62" t="e">
        <f>IFERROR(IF($B829=0,#N/A,AVERAGEIFS(INDEX(DATOS,0,$C829),INDEX(DATOS,0,$C829),"&lt;&gt;#N/D",INDEX(DATOS,0,$L$2),0,INDEX(DATOS,0,$M$2),1,INDEX(DATOS,0,$N$2),W829,INDEX(DATOS,0,$O$2),$D829)),#N/A)</f>
        <v>#N/A</v>
      </c>
      <c r="AC829" s="62" t="e">
        <f>IFERROR(IF($B829=0,#N/A,AVERAGEIFS(INDEX(DATOS,0,$C829),INDEX(DATOS,0,$C829),"&lt;&gt;#N/D",INDEX(DATOS,0,$L$2),0,INDEX(DATOS,0,$M$2),1,INDEX(DATOS,0,$N$2),X829,INDEX(DATOS,0,$O$2),$D829)),#N/A)</f>
        <v>#N/A</v>
      </c>
      <c r="AD829" s="33"/>
      <c r="AE829" s="40" t="e">
        <f>IFERROR(IF(ISNA(Z829),#N/A,IF(I829=0,0,_xlfn.STDEV.P($Z829:Z829)/I829*100)),#N/A)</f>
        <v>#N/A</v>
      </c>
      <c r="AF829" s="40" t="e">
        <f>IFERROR(IF(ISNA(AA829),#N/A,IF(J829=0,0,_xlfn.STDEV.P($Z829:AA829)/J829*100)),#N/A)</f>
        <v>#N/A</v>
      </c>
      <c r="AG829" s="40" t="e">
        <f>IFERROR(IF(ISNA(AB829),#N/A,IF(K829=0,0,_xlfn.STDEV.P($Z829:AB829)/K829*100)),#N/A)</f>
        <v>#N/A</v>
      </c>
      <c r="AH829" s="40" t="e">
        <f>IFERROR(IF(ISNA(AC829),#N/A,IF(L829=0,0,_xlfn.STDEV.P($Z829:AC829)/L829*100)),#N/A)</f>
        <v>#N/A</v>
      </c>
      <c r="AI829" s="40"/>
    </row>
    <row r="830" spans="1:35" x14ac:dyDescent="0.35">
      <c r="A830">
        <f t="shared" si="984"/>
        <v>25</v>
      </c>
      <c r="B830" s="35">
        <f t="array" ref="B830">IF(B829=0,0,MIN(IF(INDEX(DATOS,0,$N$2)=$U830,IF(ISNUMBER(INDEX(DATOS,0,$C830)),IF(INDEX(DATOS,0,$L$2)=0,IF(INDEX(DATOS,0,$M$2)=1,IF(ISNA(MATCH(INDEX(DATOS,0,$O$2),IF($E$7:E829=E830,$D$7:D829),0)),INDEX(DATOS,0,$K$2))))))))</f>
        <v>0</v>
      </c>
      <c r="C830" s="32">
        <f t="shared" si="985"/>
        <v>20</v>
      </c>
      <c r="D830" s="34" t="str">
        <f>IF($B830=0,"--",INDEX(DATOS,$B830,O$2))</f>
        <v>--</v>
      </c>
      <c r="E830" s="64" t="s">
        <v>1</v>
      </c>
      <c r="F830" s="36" t="str">
        <f t="shared" si="1007"/>
        <v>--</v>
      </c>
      <c r="G830" s="109" t="e">
        <f>VLOOKUP($D830,LOC_UNICOS,G$2,0)</f>
        <v>#N/A</v>
      </c>
      <c r="H830" s="109" t="e">
        <f>VLOOKUP($D830,LOC_UNICOS,H$2,0)</f>
        <v>#N/A</v>
      </c>
      <c r="I830" s="38">
        <f t="array" ref="I830">IF($B830=0,-999,IF(COUNTIFS($Z830:Z830,#N/A)&gt;0,-999,AVERAGE($Z830:Z830)))</f>
        <v>-999</v>
      </c>
      <c r="J830" s="38">
        <f t="array" ref="J830">IF($B830=0,-999,IF(COUNTIFS($Z830:AA830,#N/A)&gt;0,-999,AVERAGE($Z830:AA830)))</f>
        <v>-999</v>
      </c>
      <c r="K830" s="38">
        <f t="array" ref="K830">IF($B830=0,-999,IF(COUNTIFS($Z830:AB830,#N/A)&gt;0,-999,AVERAGE($Z830:AB830)))</f>
        <v>-999</v>
      </c>
      <c r="L830" s="38">
        <f t="array" ref="L830">IF($B830=0,-999,IF(COUNTIFS($Z830:AC830,#N/A)&gt;0,-999,AVERAGE($Z830:AC830)))</f>
        <v>-999</v>
      </c>
      <c r="M830" s="38">
        <f t="shared" si="980"/>
        <v>-999</v>
      </c>
      <c r="N830" s="38">
        <f t="shared" si="948"/>
        <v>-999</v>
      </c>
      <c r="O830" s="38">
        <f t="shared" si="949"/>
        <v>-999</v>
      </c>
      <c r="P830" s="38">
        <f t="shared" si="950"/>
        <v>-999</v>
      </c>
      <c r="Q830" s="37">
        <f t="shared" si="981"/>
        <v>0</v>
      </c>
      <c r="R830" s="37">
        <f t="shared" si="938"/>
        <v>0</v>
      </c>
      <c r="S830" s="37">
        <f t="shared" si="939"/>
        <v>0</v>
      </c>
      <c r="T830" s="37">
        <f t="shared" si="940"/>
        <v>0</v>
      </c>
      <c r="U830" s="37">
        <f t="shared" si="982"/>
        <v>2018</v>
      </c>
      <c r="V830" s="37">
        <f t="shared" ref="V830:X830" si="1009">U830-1</f>
        <v>2017</v>
      </c>
      <c r="W830" s="37">
        <f t="shared" si="1009"/>
        <v>2016</v>
      </c>
      <c r="X830" s="37">
        <f t="shared" si="1009"/>
        <v>2015</v>
      </c>
      <c r="Y830" s="39"/>
      <c r="Z830" s="62" t="e">
        <f>IFERROR(IF($B830=0,#N/A,AVERAGEIFS(INDEX(DATOS,0,$C830),INDEX(DATOS,0,$C830),"&lt;&gt;#N/D",INDEX(DATOS,0,$L$2),0,INDEX(DATOS,0,$M$2),1,INDEX(DATOS,0,$N$2),U830,INDEX(DATOS,0,$O$2),$D830)),#N/A)</f>
        <v>#N/A</v>
      </c>
      <c r="AA830" s="62" t="e">
        <f>IFERROR(IF($B830=0,#N/A,AVERAGEIFS(INDEX(DATOS,0,$C830),INDEX(DATOS,0,$C830),"&lt;&gt;#N/D",INDEX(DATOS,0,$L$2),0,INDEX(DATOS,0,$M$2),1,INDEX(DATOS,0,$N$2),V830,INDEX(DATOS,0,$O$2),$D830)),#N/A)</f>
        <v>#N/A</v>
      </c>
      <c r="AB830" s="62" t="e">
        <f>IFERROR(IF($B830=0,#N/A,AVERAGEIFS(INDEX(DATOS,0,$C830),INDEX(DATOS,0,$C830),"&lt;&gt;#N/D",INDEX(DATOS,0,$L$2),0,INDEX(DATOS,0,$M$2),1,INDEX(DATOS,0,$N$2),W830,INDEX(DATOS,0,$O$2),$D830)),#N/A)</f>
        <v>#N/A</v>
      </c>
      <c r="AC830" s="62" t="e">
        <f>IFERROR(IF($B830=0,#N/A,AVERAGEIFS(INDEX(DATOS,0,$C830),INDEX(DATOS,0,$C830),"&lt;&gt;#N/D",INDEX(DATOS,0,$L$2),0,INDEX(DATOS,0,$M$2),1,INDEX(DATOS,0,$N$2),X830,INDEX(DATOS,0,$O$2),$D830)),#N/A)</f>
        <v>#N/A</v>
      </c>
      <c r="AD830" s="33"/>
      <c r="AE830" s="40" t="e">
        <f>IFERROR(IF(ISNA(Z830),#N/A,IF(I830=0,0,_xlfn.STDEV.P($Z830:Z830)/I830*100)),#N/A)</f>
        <v>#N/A</v>
      </c>
      <c r="AF830" s="40" t="e">
        <f>IFERROR(IF(ISNA(AA830),#N/A,IF(J830=0,0,_xlfn.STDEV.P($Z830:AA830)/J830*100)),#N/A)</f>
        <v>#N/A</v>
      </c>
      <c r="AG830" s="40" t="e">
        <f>IFERROR(IF(ISNA(AB830),#N/A,IF(K830=0,0,_xlfn.STDEV.P($Z830:AB830)/K830*100)),#N/A)</f>
        <v>#N/A</v>
      </c>
      <c r="AH830" s="40" t="e">
        <f>IFERROR(IF(ISNA(AC830),#N/A,IF(L830=0,0,_xlfn.STDEV.P($Z830:AC830)/L830*100)),#N/A)</f>
        <v>#N/A</v>
      </c>
      <c r="AI830" s="40"/>
    </row>
    <row r="831" spans="1:35" x14ac:dyDescent="0.35">
      <c r="A831">
        <f t="shared" si="984"/>
        <v>26</v>
      </c>
      <c r="B831" s="35">
        <f t="array" ref="B831">IF(B830=0,0,MIN(IF(INDEX(DATOS,0,$N$2)=$U831,IF(ISNUMBER(INDEX(DATOS,0,$C831)),IF(INDEX(DATOS,0,$L$2)=0,IF(INDEX(DATOS,0,$M$2)=1,IF(ISNA(MATCH(INDEX(DATOS,0,$O$2),IF($E$7:E830=E831,$D$7:D830),0)),INDEX(DATOS,0,$K$2))))))))</f>
        <v>0</v>
      </c>
      <c r="C831" s="32">
        <f t="shared" si="985"/>
        <v>20</v>
      </c>
      <c r="D831" s="34" t="str">
        <f>IF($B831=0,"--",INDEX(DATOS,$B831,O$2))</f>
        <v>--</v>
      </c>
      <c r="E831" s="64" t="s">
        <v>1</v>
      </c>
      <c r="F831" s="36" t="str">
        <f t="shared" si="1007"/>
        <v>--</v>
      </c>
      <c r="G831" s="109" t="e">
        <f>VLOOKUP($D831,LOC_UNICOS,G$2,0)</f>
        <v>#N/A</v>
      </c>
      <c r="H831" s="109" t="e">
        <f>VLOOKUP($D831,LOC_UNICOS,H$2,0)</f>
        <v>#N/A</v>
      </c>
      <c r="I831" s="38">
        <f t="array" ref="I831">IF($B831=0,-999,IF(COUNTIFS($Z831:Z831,#N/A)&gt;0,-999,AVERAGE($Z831:Z831)))</f>
        <v>-999</v>
      </c>
      <c r="J831" s="38">
        <f t="array" ref="J831">IF($B831=0,-999,IF(COUNTIFS($Z831:AA831,#N/A)&gt;0,-999,AVERAGE($Z831:AA831)))</f>
        <v>-999</v>
      </c>
      <c r="K831" s="38">
        <f t="array" ref="K831">IF($B831=0,-999,IF(COUNTIFS($Z831:AB831,#N/A)&gt;0,-999,AVERAGE($Z831:AB831)))</f>
        <v>-999</v>
      </c>
      <c r="L831" s="38">
        <f t="array" ref="L831">IF($B831=0,-999,IF(COUNTIFS($Z831:AC831,#N/A)&gt;0,-999,AVERAGE($Z831:AC831)))</f>
        <v>-999</v>
      </c>
      <c r="M831" s="38">
        <f t="shared" si="980"/>
        <v>-999</v>
      </c>
      <c r="N831" s="38">
        <f t="shared" si="948"/>
        <v>-999</v>
      </c>
      <c r="O831" s="38">
        <f t="shared" si="949"/>
        <v>-999</v>
      </c>
      <c r="P831" s="38">
        <f t="shared" si="950"/>
        <v>-999</v>
      </c>
      <c r="Q831" s="37">
        <f t="shared" si="981"/>
        <v>0</v>
      </c>
      <c r="R831" s="37">
        <f t="shared" si="938"/>
        <v>0</v>
      </c>
      <c r="S831" s="37">
        <f t="shared" si="939"/>
        <v>0</v>
      </c>
      <c r="T831" s="37">
        <f t="shared" si="940"/>
        <v>0</v>
      </c>
      <c r="U831" s="37">
        <f t="shared" si="982"/>
        <v>2018</v>
      </c>
      <c r="V831" s="37">
        <f t="shared" ref="V831:X831" si="1010">U831-1</f>
        <v>2017</v>
      </c>
      <c r="W831" s="37">
        <f t="shared" si="1010"/>
        <v>2016</v>
      </c>
      <c r="X831" s="37">
        <f t="shared" si="1010"/>
        <v>2015</v>
      </c>
      <c r="Y831" s="39"/>
      <c r="Z831" s="62" t="e">
        <f>IFERROR(IF($B831=0,#N/A,AVERAGEIFS(INDEX(DATOS,0,$C831),INDEX(DATOS,0,$C831),"&lt;&gt;#N/D",INDEX(DATOS,0,$L$2),0,INDEX(DATOS,0,$M$2),1,INDEX(DATOS,0,$N$2),U831,INDEX(DATOS,0,$O$2),$D831)),#N/A)</f>
        <v>#N/A</v>
      </c>
      <c r="AA831" s="62" t="e">
        <f>IFERROR(IF($B831=0,#N/A,AVERAGEIFS(INDEX(DATOS,0,$C831),INDEX(DATOS,0,$C831),"&lt;&gt;#N/D",INDEX(DATOS,0,$L$2),0,INDEX(DATOS,0,$M$2),1,INDEX(DATOS,0,$N$2),V831,INDEX(DATOS,0,$O$2),$D831)),#N/A)</f>
        <v>#N/A</v>
      </c>
      <c r="AB831" s="62" t="e">
        <f>IFERROR(IF($B831=0,#N/A,AVERAGEIFS(INDEX(DATOS,0,$C831),INDEX(DATOS,0,$C831),"&lt;&gt;#N/D",INDEX(DATOS,0,$L$2),0,INDEX(DATOS,0,$M$2),1,INDEX(DATOS,0,$N$2),W831,INDEX(DATOS,0,$O$2),$D831)),#N/A)</f>
        <v>#N/A</v>
      </c>
      <c r="AC831" s="62" t="e">
        <f>IFERROR(IF($B831=0,#N/A,AVERAGEIFS(INDEX(DATOS,0,$C831),INDEX(DATOS,0,$C831),"&lt;&gt;#N/D",INDEX(DATOS,0,$L$2),0,INDEX(DATOS,0,$M$2),1,INDEX(DATOS,0,$N$2),X831,INDEX(DATOS,0,$O$2),$D831)),#N/A)</f>
        <v>#N/A</v>
      </c>
      <c r="AD831" s="33"/>
      <c r="AE831" s="40" t="e">
        <f>IFERROR(IF(ISNA(Z831),#N/A,IF(I831=0,0,_xlfn.STDEV.P($Z831:Z831)/I831*100)),#N/A)</f>
        <v>#N/A</v>
      </c>
      <c r="AF831" s="40" t="e">
        <f>IFERROR(IF(ISNA(AA831),#N/A,IF(J831=0,0,_xlfn.STDEV.P($Z831:AA831)/J831*100)),#N/A)</f>
        <v>#N/A</v>
      </c>
      <c r="AG831" s="40" t="e">
        <f>IFERROR(IF(ISNA(AB831),#N/A,IF(K831=0,0,_xlfn.STDEV.P($Z831:AB831)/K831*100)),#N/A)</f>
        <v>#N/A</v>
      </c>
      <c r="AH831" s="40" t="e">
        <f>IFERROR(IF(ISNA(AC831),#N/A,IF(L831=0,0,_xlfn.STDEV.P($Z831:AC831)/L831*100)),#N/A)</f>
        <v>#N/A</v>
      </c>
      <c r="AI831" s="40"/>
    </row>
    <row r="832" spans="1:35" x14ac:dyDescent="0.35">
      <c r="A832">
        <f t="shared" si="984"/>
        <v>27</v>
      </c>
      <c r="B832" s="35">
        <f t="array" ref="B832">IF(B831=0,0,MIN(IF(INDEX(DATOS,0,$N$2)=$U832,IF(ISNUMBER(INDEX(DATOS,0,$C832)),IF(INDEX(DATOS,0,$L$2)=0,IF(INDEX(DATOS,0,$M$2)=1,IF(ISNA(MATCH(INDEX(DATOS,0,$O$2),IF($E$7:E831=E832,$D$7:D831),0)),INDEX(DATOS,0,$K$2))))))))</f>
        <v>0</v>
      </c>
      <c r="C832" s="32">
        <f t="shared" si="985"/>
        <v>20</v>
      </c>
      <c r="D832" s="34" t="str">
        <f>IF($B832=0,"--",INDEX(DATOS,$B832,O$2))</f>
        <v>--</v>
      </c>
      <c r="E832" s="64" t="s">
        <v>1</v>
      </c>
      <c r="F832" s="36" t="str">
        <f t="shared" si="1007"/>
        <v>--</v>
      </c>
      <c r="G832" s="109" t="e">
        <f>VLOOKUP($D832,LOC_UNICOS,G$2,0)</f>
        <v>#N/A</v>
      </c>
      <c r="H832" s="109" t="e">
        <f>VLOOKUP($D832,LOC_UNICOS,H$2,0)</f>
        <v>#N/A</v>
      </c>
      <c r="I832" s="38">
        <f t="array" ref="I832">IF($B832=0,-999,IF(COUNTIFS($Z832:Z832,#N/A)&gt;0,-999,AVERAGE($Z832:Z832)))</f>
        <v>-999</v>
      </c>
      <c r="J832" s="38">
        <f t="array" ref="J832">IF($B832=0,-999,IF(COUNTIFS($Z832:AA832,#N/A)&gt;0,-999,AVERAGE($Z832:AA832)))</f>
        <v>-999</v>
      </c>
      <c r="K832" s="38">
        <f t="array" ref="K832">IF($B832=0,-999,IF(COUNTIFS($Z832:AB832,#N/A)&gt;0,-999,AVERAGE($Z832:AB832)))</f>
        <v>-999</v>
      </c>
      <c r="L832" s="38">
        <f t="array" ref="L832">IF($B832=0,-999,IF(COUNTIFS($Z832:AC832,#N/A)&gt;0,-999,AVERAGE($Z832:AC832)))</f>
        <v>-999</v>
      </c>
      <c r="M832" s="38">
        <f t="shared" si="980"/>
        <v>-999</v>
      </c>
      <c r="N832" s="38">
        <f t="shared" si="948"/>
        <v>-999</v>
      </c>
      <c r="O832" s="38">
        <f t="shared" si="949"/>
        <v>-999</v>
      </c>
      <c r="P832" s="38">
        <f t="shared" si="950"/>
        <v>-999</v>
      </c>
      <c r="Q832" s="37">
        <f t="shared" si="981"/>
        <v>0</v>
      </c>
      <c r="R832" s="37">
        <f t="shared" si="938"/>
        <v>0</v>
      </c>
      <c r="S832" s="37">
        <f t="shared" si="939"/>
        <v>0</v>
      </c>
      <c r="T832" s="37">
        <f t="shared" si="940"/>
        <v>0</v>
      </c>
      <c r="U832" s="37">
        <f t="shared" si="982"/>
        <v>2018</v>
      </c>
      <c r="V832" s="37">
        <f t="shared" ref="V832:X832" si="1011">U832-1</f>
        <v>2017</v>
      </c>
      <c r="W832" s="37">
        <f t="shared" si="1011"/>
        <v>2016</v>
      </c>
      <c r="X832" s="37">
        <f t="shared" si="1011"/>
        <v>2015</v>
      </c>
      <c r="Y832" s="39"/>
      <c r="Z832" s="62" t="e">
        <f>IFERROR(IF($B832=0,#N/A,AVERAGEIFS(INDEX(DATOS,0,$C832),INDEX(DATOS,0,$C832),"&lt;&gt;#N/D",INDEX(DATOS,0,$L$2),0,INDEX(DATOS,0,$M$2),1,INDEX(DATOS,0,$N$2),U832,INDEX(DATOS,0,$O$2),$D832)),#N/A)</f>
        <v>#N/A</v>
      </c>
      <c r="AA832" s="62" t="e">
        <f>IFERROR(IF($B832=0,#N/A,AVERAGEIFS(INDEX(DATOS,0,$C832),INDEX(DATOS,0,$C832),"&lt;&gt;#N/D",INDEX(DATOS,0,$L$2),0,INDEX(DATOS,0,$M$2),1,INDEX(DATOS,0,$N$2),V832,INDEX(DATOS,0,$O$2),$D832)),#N/A)</f>
        <v>#N/A</v>
      </c>
      <c r="AB832" s="62" t="e">
        <f>IFERROR(IF($B832=0,#N/A,AVERAGEIFS(INDEX(DATOS,0,$C832),INDEX(DATOS,0,$C832),"&lt;&gt;#N/D",INDEX(DATOS,0,$L$2),0,INDEX(DATOS,0,$M$2),1,INDEX(DATOS,0,$N$2),W832,INDEX(DATOS,0,$O$2),$D832)),#N/A)</f>
        <v>#N/A</v>
      </c>
      <c r="AC832" s="62" t="e">
        <f>IFERROR(IF($B832=0,#N/A,AVERAGEIFS(INDEX(DATOS,0,$C832),INDEX(DATOS,0,$C832),"&lt;&gt;#N/D",INDEX(DATOS,0,$L$2),0,INDEX(DATOS,0,$M$2),1,INDEX(DATOS,0,$N$2),X832,INDEX(DATOS,0,$O$2),$D832)),#N/A)</f>
        <v>#N/A</v>
      </c>
      <c r="AD832" s="33"/>
      <c r="AE832" s="40" t="e">
        <f>IFERROR(IF(ISNA(Z832),#N/A,IF(I832=0,0,_xlfn.STDEV.P($Z832:Z832)/I832*100)),#N/A)</f>
        <v>#N/A</v>
      </c>
      <c r="AF832" s="40" t="e">
        <f>IFERROR(IF(ISNA(AA832),#N/A,IF(J832=0,0,_xlfn.STDEV.P($Z832:AA832)/J832*100)),#N/A)</f>
        <v>#N/A</v>
      </c>
      <c r="AG832" s="40" t="e">
        <f>IFERROR(IF(ISNA(AB832),#N/A,IF(K832=0,0,_xlfn.STDEV.P($Z832:AB832)/K832*100)),#N/A)</f>
        <v>#N/A</v>
      </c>
      <c r="AH832" s="40" t="e">
        <f>IFERROR(IF(ISNA(AC832),#N/A,IF(L832=0,0,_xlfn.STDEV.P($Z832:AC832)/L832*100)),#N/A)</f>
        <v>#N/A</v>
      </c>
      <c r="AI832" s="40"/>
    </row>
    <row r="833" spans="1:35" x14ac:dyDescent="0.35">
      <c r="A833">
        <f t="shared" si="984"/>
        <v>28</v>
      </c>
      <c r="B833" s="35">
        <f t="array" ref="B833">IF(B832=0,0,MIN(IF(INDEX(DATOS,0,$N$2)=$U833,IF(ISNUMBER(INDEX(DATOS,0,$C833)),IF(INDEX(DATOS,0,$L$2)=0,IF(INDEX(DATOS,0,$M$2)=1,IF(ISNA(MATCH(INDEX(DATOS,0,$O$2),IF($E$7:E832=E833,$D$7:D832),0)),INDEX(DATOS,0,$K$2))))))))</f>
        <v>0</v>
      </c>
      <c r="C833" s="32">
        <f t="shared" si="985"/>
        <v>20</v>
      </c>
      <c r="D833" s="34" t="str">
        <f>IF($B833=0,"--",INDEX(DATOS,$B833,O$2))</f>
        <v>--</v>
      </c>
      <c r="E833" s="64" t="s">
        <v>1</v>
      </c>
      <c r="F833" s="36" t="str">
        <f t="shared" si="1007"/>
        <v>--</v>
      </c>
      <c r="G833" s="109" t="e">
        <f>VLOOKUP($D833,LOC_UNICOS,G$2,0)</f>
        <v>#N/A</v>
      </c>
      <c r="H833" s="109" t="e">
        <f>VLOOKUP($D833,LOC_UNICOS,H$2,0)</f>
        <v>#N/A</v>
      </c>
      <c r="I833" s="38">
        <f t="array" ref="I833">IF($B833=0,-999,IF(COUNTIFS($Z833:Z833,#N/A)&gt;0,-999,AVERAGE($Z833:Z833)))</f>
        <v>-999</v>
      </c>
      <c r="J833" s="38">
        <f t="array" ref="J833">IF($B833=0,-999,IF(COUNTIFS($Z833:AA833,#N/A)&gt;0,-999,AVERAGE($Z833:AA833)))</f>
        <v>-999</v>
      </c>
      <c r="K833" s="38">
        <f t="array" ref="K833">IF($B833=0,-999,IF(COUNTIFS($Z833:AB833,#N/A)&gt;0,-999,AVERAGE($Z833:AB833)))</f>
        <v>-999</v>
      </c>
      <c r="L833" s="38">
        <f t="array" ref="L833">IF($B833=0,-999,IF(COUNTIFS($Z833:AC833,#N/A)&gt;0,-999,AVERAGE($Z833:AC833)))</f>
        <v>-999</v>
      </c>
      <c r="M833" s="38">
        <f t="shared" si="980"/>
        <v>-999</v>
      </c>
      <c r="N833" s="38">
        <f t="shared" si="948"/>
        <v>-999</v>
      </c>
      <c r="O833" s="38">
        <f t="shared" si="949"/>
        <v>-999</v>
      </c>
      <c r="P833" s="38">
        <f t="shared" si="950"/>
        <v>-999</v>
      </c>
      <c r="Q833" s="37">
        <f t="shared" si="981"/>
        <v>0</v>
      </c>
      <c r="R833" s="37">
        <f t="shared" si="938"/>
        <v>0</v>
      </c>
      <c r="S833" s="37">
        <f t="shared" si="939"/>
        <v>0</v>
      </c>
      <c r="T833" s="37">
        <f t="shared" si="940"/>
        <v>0</v>
      </c>
      <c r="U833" s="37">
        <f t="shared" si="982"/>
        <v>2018</v>
      </c>
      <c r="V833" s="37">
        <f t="shared" ref="V833:X833" si="1012">U833-1</f>
        <v>2017</v>
      </c>
      <c r="W833" s="37">
        <f t="shared" si="1012"/>
        <v>2016</v>
      </c>
      <c r="X833" s="37">
        <f t="shared" si="1012"/>
        <v>2015</v>
      </c>
      <c r="Y833" s="39"/>
      <c r="Z833" s="62" t="e">
        <f>IFERROR(IF($B833=0,#N/A,AVERAGEIFS(INDEX(DATOS,0,$C833),INDEX(DATOS,0,$C833),"&lt;&gt;#N/D",INDEX(DATOS,0,$L$2),0,INDEX(DATOS,0,$M$2),1,INDEX(DATOS,0,$N$2),U833,INDEX(DATOS,0,$O$2),$D833)),#N/A)</f>
        <v>#N/A</v>
      </c>
      <c r="AA833" s="62" t="e">
        <f>IFERROR(IF($B833=0,#N/A,AVERAGEIFS(INDEX(DATOS,0,$C833),INDEX(DATOS,0,$C833),"&lt;&gt;#N/D",INDEX(DATOS,0,$L$2),0,INDEX(DATOS,0,$M$2),1,INDEX(DATOS,0,$N$2),V833,INDEX(DATOS,0,$O$2),$D833)),#N/A)</f>
        <v>#N/A</v>
      </c>
      <c r="AB833" s="62" t="e">
        <f>IFERROR(IF($B833=0,#N/A,AVERAGEIFS(INDEX(DATOS,0,$C833),INDEX(DATOS,0,$C833),"&lt;&gt;#N/D",INDEX(DATOS,0,$L$2),0,INDEX(DATOS,0,$M$2),1,INDEX(DATOS,0,$N$2),W833,INDEX(DATOS,0,$O$2),$D833)),#N/A)</f>
        <v>#N/A</v>
      </c>
      <c r="AC833" s="62" t="e">
        <f>IFERROR(IF($B833=0,#N/A,AVERAGEIFS(INDEX(DATOS,0,$C833),INDEX(DATOS,0,$C833),"&lt;&gt;#N/D",INDEX(DATOS,0,$L$2),0,INDEX(DATOS,0,$M$2),1,INDEX(DATOS,0,$N$2),X833,INDEX(DATOS,0,$O$2),$D833)),#N/A)</f>
        <v>#N/A</v>
      </c>
      <c r="AD833" s="33"/>
      <c r="AE833" s="40" t="e">
        <f>IFERROR(IF(ISNA(Z833),#N/A,IF(I833=0,0,_xlfn.STDEV.P($Z833:Z833)/I833*100)),#N/A)</f>
        <v>#N/A</v>
      </c>
      <c r="AF833" s="40" t="e">
        <f>IFERROR(IF(ISNA(AA833),#N/A,IF(J833=0,0,_xlfn.STDEV.P($Z833:AA833)/J833*100)),#N/A)</f>
        <v>#N/A</v>
      </c>
      <c r="AG833" s="40" t="e">
        <f>IFERROR(IF(ISNA(AB833),#N/A,IF(K833=0,0,_xlfn.STDEV.P($Z833:AB833)/K833*100)),#N/A)</f>
        <v>#N/A</v>
      </c>
      <c r="AH833" s="40" t="e">
        <f>IFERROR(IF(ISNA(AC833),#N/A,IF(L833=0,0,_xlfn.STDEV.P($Z833:AC833)/L833*100)),#N/A)</f>
        <v>#N/A</v>
      </c>
      <c r="AI833" s="40"/>
    </row>
    <row r="834" spans="1:35" x14ac:dyDescent="0.35">
      <c r="A834">
        <f t="shared" si="984"/>
        <v>29</v>
      </c>
      <c r="B834" s="35">
        <f t="array" ref="B834">IF(B833=0,0,MIN(IF(INDEX(DATOS,0,$N$2)=$U834,IF(ISNUMBER(INDEX(DATOS,0,$C834)),IF(INDEX(DATOS,0,$L$2)=0,IF(INDEX(DATOS,0,$M$2)=1,IF(ISNA(MATCH(INDEX(DATOS,0,$O$2),IF($E$7:E833=E834,$D$7:D833),0)),INDEX(DATOS,0,$K$2))))))))</f>
        <v>0</v>
      </c>
      <c r="C834" s="32">
        <f t="shared" si="985"/>
        <v>20</v>
      </c>
      <c r="D834" s="34" t="str">
        <f>IF($B834=0,"--",INDEX(DATOS,$B834,O$2))</f>
        <v>--</v>
      </c>
      <c r="E834" s="64" t="s">
        <v>1</v>
      </c>
      <c r="F834" s="36" t="str">
        <f t="shared" si="1007"/>
        <v>--</v>
      </c>
      <c r="G834" s="109" t="e">
        <f>VLOOKUP($D834,LOC_UNICOS,G$2,0)</f>
        <v>#N/A</v>
      </c>
      <c r="H834" s="109" t="e">
        <f>VLOOKUP($D834,LOC_UNICOS,H$2,0)</f>
        <v>#N/A</v>
      </c>
      <c r="I834" s="38">
        <f t="array" ref="I834">IF($B834=0,-999,IF(COUNTIFS($Z834:Z834,#N/A)&gt;0,-999,AVERAGE($Z834:Z834)))</f>
        <v>-999</v>
      </c>
      <c r="J834" s="38">
        <f t="array" ref="J834">IF($B834=0,-999,IF(COUNTIFS($Z834:AA834,#N/A)&gt;0,-999,AVERAGE($Z834:AA834)))</f>
        <v>-999</v>
      </c>
      <c r="K834" s="38">
        <f t="array" ref="K834">IF($B834=0,-999,IF(COUNTIFS($Z834:AB834,#N/A)&gt;0,-999,AVERAGE($Z834:AB834)))</f>
        <v>-999</v>
      </c>
      <c r="L834" s="38">
        <f t="array" ref="L834">IF($B834=0,-999,IF(COUNTIFS($Z834:AC834,#N/A)&gt;0,-999,AVERAGE($Z834:AC834)))</f>
        <v>-999</v>
      </c>
      <c r="M834" s="38">
        <f t="shared" si="980"/>
        <v>-999</v>
      </c>
      <c r="N834" s="38">
        <f t="shared" si="948"/>
        <v>-999</v>
      </c>
      <c r="O834" s="38">
        <f t="shared" si="949"/>
        <v>-999</v>
      </c>
      <c r="P834" s="38">
        <f t="shared" si="950"/>
        <v>-999</v>
      </c>
      <c r="Q834" s="37">
        <f t="shared" si="981"/>
        <v>0</v>
      </c>
      <c r="R834" s="37">
        <f t="shared" si="938"/>
        <v>0</v>
      </c>
      <c r="S834" s="37">
        <f t="shared" si="939"/>
        <v>0</v>
      </c>
      <c r="T834" s="37">
        <f t="shared" si="940"/>
        <v>0</v>
      </c>
      <c r="U834" s="37">
        <f t="shared" si="982"/>
        <v>2018</v>
      </c>
      <c r="V834" s="37">
        <f t="shared" ref="V834:X834" si="1013">U834-1</f>
        <v>2017</v>
      </c>
      <c r="W834" s="37">
        <f t="shared" si="1013"/>
        <v>2016</v>
      </c>
      <c r="X834" s="37">
        <f t="shared" si="1013"/>
        <v>2015</v>
      </c>
      <c r="Y834" s="39"/>
      <c r="Z834" s="62" t="e">
        <f>IFERROR(IF($B834=0,#N/A,AVERAGEIFS(INDEX(DATOS,0,$C834),INDEX(DATOS,0,$C834),"&lt;&gt;#N/D",INDEX(DATOS,0,$L$2),0,INDEX(DATOS,0,$M$2),1,INDEX(DATOS,0,$N$2),U834,INDEX(DATOS,0,$O$2),$D834)),#N/A)</f>
        <v>#N/A</v>
      </c>
      <c r="AA834" s="62" t="e">
        <f>IFERROR(IF($B834=0,#N/A,AVERAGEIFS(INDEX(DATOS,0,$C834),INDEX(DATOS,0,$C834),"&lt;&gt;#N/D",INDEX(DATOS,0,$L$2),0,INDEX(DATOS,0,$M$2),1,INDEX(DATOS,0,$N$2),V834,INDEX(DATOS,0,$O$2),$D834)),#N/A)</f>
        <v>#N/A</v>
      </c>
      <c r="AB834" s="62" t="e">
        <f>IFERROR(IF($B834=0,#N/A,AVERAGEIFS(INDEX(DATOS,0,$C834),INDEX(DATOS,0,$C834),"&lt;&gt;#N/D",INDEX(DATOS,0,$L$2),0,INDEX(DATOS,0,$M$2),1,INDEX(DATOS,0,$N$2),W834,INDEX(DATOS,0,$O$2),$D834)),#N/A)</f>
        <v>#N/A</v>
      </c>
      <c r="AC834" s="62" t="e">
        <f>IFERROR(IF($B834=0,#N/A,AVERAGEIFS(INDEX(DATOS,0,$C834),INDEX(DATOS,0,$C834),"&lt;&gt;#N/D",INDEX(DATOS,0,$L$2),0,INDEX(DATOS,0,$M$2),1,INDEX(DATOS,0,$N$2),X834,INDEX(DATOS,0,$O$2),$D834)),#N/A)</f>
        <v>#N/A</v>
      </c>
      <c r="AD834" s="33"/>
      <c r="AE834" s="40" t="e">
        <f>IFERROR(IF(ISNA(Z834),#N/A,IF(I834=0,0,_xlfn.STDEV.P($Z834:Z834)/I834*100)),#N/A)</f>
        <v>#N/A</v>
      </c>
      <c r="AF834" s="40" t="e">
        <f>IFERROR(IF(ISNA(AA834),#N/A,IF(J834=0,0,_xlfn.STDEV.P($Z834:AA834)/J834*100)),#N/A)</f>
        <v>#N/A</v>
      </c>
      <c r="AG834" s="40" t="e">
        <f>IFERROR(IF(ISNA(AB834),#N/A,IF(K834=0,0,_xlfn.STDEV.P($Z834:AB834)/K834*100)),#N/A)</f>
        <v>#N/A</v>
      </c>
      <c r="AH834" s="40" t="e">
        <f>IFERROR(IF(ISNA(AC834),#N/A,IF(L834=0,0,_xlfn.STDEV.P($Z834:AC834)/L834*100)),#N/A)</f>
        <v>#N/A</v>
      </c>
      <c r="AI834" s="40"/>
    </row>
    <row r="835" spans="1:35" x14ac:dyDescent="0.35">
      <c r="A835">
        <f t="shared" si="984"/>
        <v>30</v>
      </c>
      <c r="B835" s="35">
        <f t="array" ref="B835">IF(B834=0,0,MIN(IF(INDEX(DATOS,0,$N$2)=$U835,IF(ISNUMBER(INDEX(DATOS,0,$C835)),IF(INDEX(DATOS,0,$L$2)=0,IF(INDEX(DATOS,0,$M$2)=1,IF(ISNA(MATCH(INDEX(DATOS,0,$O$2),IF($E$7:E834=E835,$D$7:D834),0)),INDEX(DATOS,0,$K$2))))))))</f>
        <v>0</v>
      </c>
      <c r="C835" s="32">
        <f t="shared" si="985"/>
        <v>20</v>
      </c>
      <c r="D835" s="34" t="str">
        <f>IF($B835=0,"--",INDEX(DATOS,$B835,O$2))</f>
        <v>--</v>
      </c>
      <c r="E835" s="64" t="s">
        <v>1</v>
      </c>
      <c r="F835" s="36" t="str">
        <f t="shared" si="1007"/>
        <v>--</v>
      </c>
      <c r="G835" s="109" t="e">
        <f>VLOOKUP($D835,LOC_UNICOS,G$2,0)</f>
        <v>#N/A</v>
      </c>
      <c r="H835" s="109" t="e">
        <f>VLOOKUP($D835,LOC_UNICOS,H$2,0)</f>
        <v>#N/A</v>
      </c>
      <c r="I835" s="38">
        <f t="array" ref="I835">IF($B835=0,-999,IF(COUNTIFS($Z835:Z835,#N/A)&gt;0,-999,AVERAGE($Z835:Z835)))</f>
        <v>-999</v>
      </c>
      <c r="J835" s="38">
        <f t="array" ref="J835">IF($B835=0,-999,IF(COUNTIFS($Z835:AA835,#N/A)&gt;0,-999,AVERAGE($Z835:AA835)))</f>
        <v>-999</v>
      </c>
      <c r="K835" s="38">
        <f t="array" ref="K835">IF($B835=0,-999,IF(COUNTIFS($Z835:AB835,#N/A)&gt;0,-999,AVERAGE($Z835:AB835)))</f>
        <v>-999</v>
      </c>
      <c r="L835" s="38">
        <f t="array" ref="L835">IF($B835=0,-999,IF(COUNTIFS($Z835:AC835,#N/A)&gt;0,-999,AVERAGE($Z835:AC835)))</f>
        <v>-999</v>
      </c>
      <c r="M835" s="38">
        <f t="shared" si="980"/>
        <v>-999</v>
      </c>
      <c r="N835" s="38">
        <f t="shared" si="948"/>
        <v>-999</v>
      </c>
      <c r="O835" s="38">
        <f t="shared" si="949"/>
        <v>-999</v>
      </c>
      <c r="P835" s="38">
        <f t="shared" si="950"/>
        <v>-999</v>
      </c>
      <c r="Q835" s="37">
        <f t="shared" si="981"/>
        <v>0</v>
      </c>
      <c r="R835" s="37">
        <f t="shared" si="938"/>
        <v>0</v>
      </c>
      <c r="S835" s="37">
        <f t="shared" si="939"/>
        <v>0</v>
      </c>
      <c r="T835" s="37">
        <f t="shared" si="940"/>
        <v>0</v>
      </c>
      <c r="U835" s="37">
        <f t="shared" si="982"/>
        <v>2018</v>
      </c>
      <c r="V835" s="37">
        <f t="shared" ref="V835:X835" si="1014">U835-1</f>
        <v>2017</v>
      </c>
      <c r="W835" s="37">
        <f t="shared" si="1014"/>
        <v>2016</v>
      </c>
      <c r="X835" s="37">
        <f t="shared" si="1014"/>
        <v>2015</v>
      </c>
      <c r="Y835" s="39"/>
      <c r="Z835" s="62" t="e">
        <f>IFERROR(IF($B835=0,#N/A,AVERAGEIFS(INDEX(DATOS,0,$C835),INDEX(DATOS,0,$C835),"&lt;&gt;#N/D",INDEX(DATOS,0,$L$2),0,INDEX(DATOS,0,$M$2),1,INDEX(DATOS,0,$N$2),U835,INDEX(DATOS,0,$O$2),$D835)),#N/A)</f>
        <v>#N/A</v>
      </c>
      <c r="AA835" s="62" t="e">
        <f>IFERROR(IF($B835=0,#N/A,AVERAGEIFS(INDEX(DATOS,0,$C835),INDEX(DATOS,0,$C835),"&lt;&gt;#N/D",INDEX(DATOS,0,$L$2),0,INDEX(DATOS,0,$M$2),1,INDEX(DATOS,0,$N$2),V835,INDEX(DATOS,0,$O$2),$D835)),#N/A)</f>
        <v>#N/A</v>
      </c>
      <c r="AB835" s="62" t="e">
        <f>IFERROR(IF($B835=0,#N/A,AVERAGEIFS(INDEX(DATOS,0,$C835),INDEX(DATOS,0,$C835),"&lt;&gt;#N/D",INDEX(DATOS,0,$L$2),0,INDEX(DATOS,0,$M$2),1,INDEX(DATOS,0,$N$2),W835,INDEX(DATOS,0,$O$2),$D835)),#N/A)</f>
        <v>#N/A</v>
      </c>
      <c r="AC835" s="62" t="e">
        <f>IFERROR(IF($B835=0,#N/A,AVERAGEIFS(INDEX(DATOS,0,$C835),INDEX(DATOS,0,$C835),"&lt;&gt;#N/D",INDEX(DATOS,0,$L$2),0,INDEX(DATOS,0,$M$2),1,INDEX(DATOS,0,$N$2),X835,INDEX(DATOS,0,$O$2),$D835)),#N/A)</f>
        <v>#N/A</v>
      </c>
      <c r="AD835" s="33"/>
      <c r="AE835" s="40" t="e">
        <f>IFERROR(IF(ISNA(Z835),#N/A,IF(I835=0,0,_xlfn.STDEV.P($Z835:Z835)/I835*100)),#N/A)</f>
        <v>#N/A</v>
      </c>
      <c r="AF835" s="40" t="e">
        <f>IFERROR(IF(ISNA(AA835),#N/A,IF(J835=0,0,_xlfn.STDEV.P($Z835:AA835)/J835*100)),#N/A)</f>
        <v>#N/A</v>
      </c>
      <c r="AG835" s="40" t="e">
        <f>IFERROR(IF(ISNA(AB835),#N/A,IF(K835=0,0,_xlfn.STDEV.P($Z835:AB835)/K835*100)),#N/A)</f>
        <v>#N/A</v>
      </c>
      <c r="AH835" s="40" t="e">
        <f>IFERROR(IF(ISNA(AC835),#N/A,IF(L835=0,0,_xlfn.STDEV.P($Z835:AC835)/L835*100)),#N/A)</f>
        <v>#N/A</v>
      </c>
      <c r="AI835" s="40"/>
    </row>
    <row r="836" spans="1:35" x14ac:dyDescent="0.35">
      <c r="A836">
        <f t="shared" si="984"/>
        <v>31</v>
      </c>
      <c r="B836" s="35">
        <f t="array" ref="B836">IF(B835=0,0,MIN(IF(INDEX(DATOS,0,$N$2)=$U836,IF(ISNUMBER(INDEX(DATOS,0,$C836)),IF(INDEX(DATOS,0,$L$2)=0,IF(INDEX(DATOS,0,$M$2)=1,IF(ISNA(MATCH(INDEX(DATOS,0,$O$2),IF($E$7:E835=E836,$D$7:D835),0)),INDEX(DATOS,0,$K$2))))))))</f>
        <v>0</v>
      </c>
      <c r="C836" s="32">
        <f t="shared" si="985"/>
        <v>20</v>
      </c>
      <c r="D836" s="34" t="str">
        <f>IF($B836=0,"--",INDEX(DATOS,$B836,O$2))</f>
        <v>--</v>
      </c>
      <c r="E836" s="64" t="s">
        <v>1</v>
      </c>
      <c r="F836" s="36" t="str">
        <f t="shared" si="1007"/>
        <v>--</v>
      </c>
      <c r="G836" s="109" t="e">
        <f>VLOOKUP($D836,LOC_UNICOS,G$2,0)</f>
        <v>#N/A</v>
      </c>
      <c r="H836" s="109" t="e">
        <f>VLOOKUP($D836,LOC_UNICOS,H$2,0)</f>
        <v>#N/A</v>
      </c>
      <c r="I836" s="38">
        <f t="array" ref="I836">IF($B836=0,-999,IF(COUNTIFS($Z836:Z836,#N/A)&gt;0,-999,AVERAGE($Z836:Z836)))</f>
        <v>-999</v>
      </c>
      <c r="J836" s="38">
        <f t="array" ref="J836">IF($B836=0,-999,IF(COUNTIFS($Z836:AA836,#N/A)&gt;0,-999,AVERAGE($Z836:AA836)))</f>
        <v>-999</v>
      </c>
      <c r="K836" s="38">
        <f t="array" ref="K836">IF($B836=0,-999,IF(COUNTIFS($Z836:AB836,#N/A)&gt;0,-999,AVERAGE($Z836:AB836)))</f>
        <v>-999</v>
      </c>
      <c r="L836" s="38">
        <f t="array" ref="L836">IF($B836=0,-999,IF(COUNTIFS($Z836:AC836,#N/A)&gt;0,-999,AVERAGE($Z836:AC836)))</f>
        <v>-999</v>
      </c>
      <c r="M836" s="38">
        <f t="shared" si="980"/>
        <v>-999</v>
      </c>
      <c r="N836" s="38">
        <f t="shared" si="948"/>
        <v>-999</v>
      </c>
      <c r="O836" s="38">
        <f t="shared" si="949"/>
        <v>-999</v>
      </c>
      <c r="P836" s="38">
        <f t="shared" si="950"/>
        <v>-999</v>
      </c>
      <c r="Q836" s="37">
        <f t="shared" si="981"/>
        <v>0</v>
      </c>
      <c r="R836" s="37">
        <f t="shared" si="938"/>
        <v>0</v>
      </c>
      <c r="S836" s="37">
        <f t="shared" si="939"/>
        <v>0</v>
      </c>
      <c r="T836" s="37">
        <f t="shared" si="940"/>
        <v>0</v>
      </c>
      <c r="U836" s="37">
        <f t="shared" si="982"/>
        <v>2018</v>
      </c>
      <c r="V836" s="37">
        <f t="shared" ref="V836:X836" si="1015">U836-1</f>
        <v>2017</v>
      </c>
      <c r="W836" s="37">
        <f t="shared" si="1015"/>
        <v>2016</v>
      </c>
      <c r="X836" s="37">
        <f t="shared" si="1015"/>
        <v>2015</v>
      </c>
      <c r="Y836" s="39"/>
      <c r="Z836" s="62" t="e">
        <f>IFERROR(IF($B836=0,#N/A,AVERAGEIFS(INDEX(DATOS,0,$C836),INDEX(DATOS,0,$C836),"&lt;&gt;#N/D",INDEX(DATOS,0,$L$2),0,INDEX(DATOS,0,$M$2),1,INDEX(DATOS,0,$N$2),U836,INDEX(DATOS,0,$O$2),$D836)),#N/A)</f>
        <v>#N/A</v>
      </c>
      <c r="AA836" s="62" t="e">
        <f>IFERROR(IF($B836=0,#N/A,AVERAGEIFS(INDEX(DATOS,0,$C836),INDEX(DATOS,0,$C836),"&lt;&gt;#N/D",INDEX(DATOS,0,$L$2),0,INDEX(DATOS,0,$M$2),1,INDEX(DATOS,0,$N$2),V836,INDEX(DATOS,0,$O$2),$D836)),#N/A)</f>
        <v>#N/A</v>
      </c>
      <c r="AB836" s="62" t="e">
        <f>IFERROR(IF($B836=0,#N/A,AVERAGEIFS(INDEX(DATOS,0,$C836),INDEX(DATOS,0,$C836),"&lt;&gt;#N/D",INDEX(DATOS,0,$L$2),0,INDEX(DATOS,0,$M$2),1,INDEX(DATOS,0,$N$2),W836,INDEX(DATOS,0,$O$2),$D836)),#N/A)</f>
        <v>#N/A</v>
      </c>
      <c r="AC836" s="62" t="e">
        <f>IFERROR(IF($B836=0,#N/A,AVERAGEIFS(INDEX(DATOS,0,$C836),INDEX(DATOS,0,$C836),"&lt;&gt;#N/D",INDEX(DATOS,0,$L$2),0,INDEX(DATOS,0,$M$2),1,INDEX(DATOS,0,$N$2),X836,INDEX(DATOS,0,$O$2),$D836)),#N/A)</f>
        <v>#N/A</v>
      </c>
      <c r="AD836" s="33"/>
      <c r="AE836" s="40" t="e">
        <f>IFERROR(IF(ISNA(Z836),#N/A,IF(I836=0,0,_xlfn.STDEV.P($Z836:Z836)/I836*100)),#N/A)</f>
        <v>#N/A</v>
      </c>
      <c r="AF836" s="40" t="e">
        <f>IFERROR(IF(ISNA(AA836),#N/A,IF(J836=0,0,_xlfn.STDEV.P($Z836:AA836)/J836*100)),#N/A)</f>
        <v>#N/A</v>
      </c>
      <c r="AG836" s="40" t="e">
        <f>IFERROR(IF(ISNA(AB836),#N/A,IF(K836=0,0,_xlfn.STDEV.P($Z836:AB836)/K836*100)),#N/A)</f>
        <v>#N/A</v>
      </c>
      <c r="AH836" s="40" t="e">
        <f>IFERROR(IF(ISNA(AC836),#N/A,IF(L836=0,0,_xlfn.STDEV.P($Z836:AC836)/L836*100)),#N/A)</f>
        <v>#N/A</v>
      </c>
      <c r="AI836" s="40"/>
    </row>
    <row r="837" spans="1:35" x14ac:dyDescent="0.35">
      <c r="A837">
        <f t="shared" si="984"/>
        <v>32</v>
      </c>
      <c r="B837" s="35">
        <f t="array" ref="B837">IF(B836=0,0,MIN(IF(INDEX(DATOS,0,$N$2)=$U837,IF(ISNUMBER(INDEX(DATOS,0,$C837)),IF(INDEX(DATOS,0,$L$2)=0,IF(INDEX(DATOS,0,$M$2)=1,IF(ISNA(MATCH(INDEX(DATOS,0,$O$2),IF($E$7:E836=E837,$D$7:D836),0)),INDEX(DATOS,0,$K$2))))))))</f>
        <v>0</v>
      </c>
      <c r="C837" s="32">
        <f t="shared" si="985"/>
        <v>20</v>
      </c>
      <c r="D837" s="34" t="str">
        <f>IF($B837=0,"--",INDEX(DATOS,$B837,O$2))</f>
        <v>--</v>
      </c>
      <c r="E837" s="64" t="s">
        <v>1</v>
      </c>
      <c r="F837" s="36" t="str">
        <f t="shared" si="1007"/>
        <v>--</v>
      </c>
      <c r="G837" s="109" t="e">
        <f>VLOOKUP($D837,LOC_UNICOS,G$2,0)</f>
        <v>#N/A</v>
      </c>
      <c r="H837" s="109" t="e">
        <f>VLOOKUP($D837,LOC_UNICOS,H$2,0)</f>
        <v>#N/A</v>
      </c>
      <c r="I837" s="38">
        <f t="array" ref="I837">IF($B837=0,-999,IF(COUNTIFS($Z837:Z837,#N/A)&gt;0,-999,AVERAGE($Z837:Z837)))</f>
        <v>-999</v>
      </c>
      <c r="J837" s="38">
        <f t="array" ref="J837">IF($B837=0,-999,IF(COUNTIFS($Z837:AA837,#N/A)&gt;0,-999,AVERAGE($Z837:AA837)))</f>
        <v>-999</v>
      </c>
      <c r="K837" s="38">
        <f t="array" ref="K837">IF($B837=0,-999,IF(COUNTIFS($Z837:AB837,#N/A)&gt;0,-999,AVERAGE($Z837:AB837)))</f>
        <v>-999</v>
      </c>
      <c r="L837" s="38">
        <f t="array" ref="L837">IF($B837=0,-999,IF(COUNTIFS($Z837:AC837,#N/A)&gt;0,-999,AVERAGE($Z837:AC837)))</f>
        <v>-999</v>
      </c>
      <c r="M837" s="38">
        <f t="shared" si="980"/>
        <v>-999</v>
      </c>
      <c r="N837" s="38">
        <f t="shared" si="948"/>
        <v>-999</v>
      </c>
      <c r="O837" s="38">
        <f t="shared" si="949"/>
        <v>-999</v>
      </c>
      <c r="P837" s="38">
        <f t="shared" si="950"/>
        <v>-999</v>
      </c>
      <c r="Q837" s="37">
        <f t="shared" si="981"/>
        <v>0</v>
      </c>
      <c r="R837" s="37">
        <f t="shared" si="938"/>
        <v>0</v>
      </c>
      <c r="S837" s="37">
        <f t="shared" si="939"/>
        <v>0</v>
      </c>
      <c r="T837" s="37">
        <f t="shared" si="940"/>
        <v>0</v>
      </c>
      <c r="U837" s="37">
        <f t="shared" si="982"/>
        <v>2018</v>
      </c>
      <c r="V837" s="37">
        <f t="shared" ref="V837:X837" si="1016">U837-1</f>
        <v>2017</v>
      </c>
      <c r="W837" s="37">
        <f t="shared" si="1016"/>
        <v>2016</v>
      </c>
      <c r="X837" s="37">
        <f t="shared" si="1016"/>
        <v>2015</v>
      </c>
      <c r="Y837" s="39"/>
      <c r="Z837" s="62" t="e">
        <f>IFERROR(IF($B837=0,#N/A,AVERAGEIFS(INDEX(DATOS,0,$C837),INDEX(DATOS,0,$C837),"&lt;&gt;#N/D",INDEX(DATOS,0,$L$2),0,INDEX(DATOS,0,$M$2),1,INDEX(DATOS,0,$N$2),U837,INDEX(DATOS,0,$O$2),$D837)),#N/A)</f>
        <v>#N/A</v>
      </c>
      <c r="AA837" s="62" t="e">
        <f>IFERROR(IF($B837=0,#N/A,AVERAGEIFS(INDEX(DATOS,0,$C837),INDEX(DATOS,0,$C837),"&lt;&gt;#N/D",INDEX(DATOS,0,$L$2),0,INDEX(DATOS,0,$M$2),1,INDEX(DATOS,0,$N$2),V837,INDEX(DATOS,0,$O$2),$D837)),#N/A)</f>
        <v>#N/A</v>
      </c>
      <c r="AB837" s="62" t="e">
        <f>IFERROR(IF($B837=0,#N/A,AVERAGEIFS(INDEX(DATOS,0,$C837),INDEX(DATOS,0,$C837),"&lt;&gt;#N/D",INDEX(DATOS,0,$L$2),0,INDEX(DATOS,0,$M$2),1,INDEX(DATOS,0,$N$2),W837,INDEX(DATOS,0,$O$2),$D837)),#N/A)</f>
        <v>#N/A</v>
      </c>
      <c r="AC837" s="62" t="e">
        <f>IFERROR(IF($B837=0,#N/A,AVERAGEIFS(INDEX(DATOS,0,$C837),INDEX(DATOS,0,$C837),"&lt;&gt;#N/D",INDEX(DATOS,0,$L$2),0,INDEX(DATOS,0,$M$2),1,INDEX(DATOS,0,$N$2),X837,INDEX(DATOS,0,$O$2),$D837)),#N/A)</f>
        <v>#N/A</v>
      </c>
      <c r="AD837" s="33"/>
      <c r="AE837" s="40" t="e">
        <f>IFERROR(IF(ISNA(Z837),#N/A,IF(I837=0,0,_xlfn.STDEV.P($Z837:Z837)/I837*100)),#N/A)</f>
        <v>#N/A</v>
      </c>
      <c r="AF837" s="40" t="e">
        <f>IFERROR(IF(ISNA(AA837),#N/A,IF(J837=0,0,_xlfn.STDEV.P($Z837:AA837)/J837*100)),#N/A)</f>
        <v>#N/A</v>
      </c>
      <c r="AG837" s="40" t="e">
        <f>IFERROR(IF(ISNA(AB837),#N/A,IF(K837=0,0,_xlfn.STDEV.P($Z837:AB837)/K837*100)),#N/A)</f>
        <v>#N/A</v>
      </c>
      <c r="AH837" s="40" t="e">
        <f>IFERROR(IF(ISNA(AC837),#N/A,IF(L837=0,0,_xlfn.STDEV.P($Z837:AC837)/L837*100)),#N/A)</f>
        <v>#N/A</v>
      </c>
      <c r="AI837" s="40"/>
    </row>
    <row r="838" spans="1:35" x14ac:dyDescent="0.35">
      <c r="A838">
        <f t="shared" si="984"/>
        <v>33</v>
      </c>
      <c r="B838" s="35">
        <f t="array" ref="B838">IF(B837=0,0,MIN(IF(INDEX(DATOS,0,$N$2)=$U838,IF(ISNUMBER(INDEX(DATOS,0,$C838)),IF(INDEX(DATOS,0,$L$2)=0,IF(INDEX(DATOS,0,$M$2)=1,IF(ISNA(MATCH(INDEX(DATOS,0,$O$2),IF($E$7:E837=E838,$D$7:D837),0)),INDEX(DATOS,0,$K$2))))))))</f>
        <v>0</v>
      </c>
      <c r="C838" s="32">
        <f t="shared" si="985"/>
        <v>20</v>
      </c>
      <c r="D838" s="34" t="str">
        <f>IF($B838=0,"--",INDEX(DATOS,$B838,O$2))</f>
        <v>--</v>
      </c>
      <c r="E838" s="64" t="s">
        <v>1</v>
      </c>
      <c r="F838" s="36" t="str">
        <f t="shared" si="1007"/>
        <v>--</v>
      </c>
      <c r="G838" s="109" t="e">
        <f>VLOOKUP($D838,LOC_UNICOS,G$2,0)</f>
        <v>#N/A</v>
      </c>
      <c r="H838" s="109" t="e">
        <f>VLOOKUP($D838,LOC_UNICOS,H$2,0)</f>
        <v>#N/A</v>
      </c>
      <c r="I838" s="38">
        <f t="array" ref="I838">IF($B838=0,-999,IF(COUNTIFS($Z838:Z838,#N/A)&gt;0,-999,AVERAGE($Z838:Z838)))</f>
        <v>-999</v>
      </c>
      <c r="J838" s="38">
        <f t="array" ref="J838">IF($B838=0,-999,IF(COUNTIFS($Z838:AA838,#N/A)&gt;0,-999,AVERAGE($Z838:AA838)))</f>
        <v>-999</v>
      </c>
      <c r="K838" s="38">
        <f t="array" ref="K838">IF($B838=0,-999,IF(COUNTIFS($Z838:AB838,#N/A)&gt;0,-999,AVERAGE($Z838:AB838)))</f>
        <v>-999</v>
      </c>
      <c r="L838" s="38">
        <f t="array" ref="L838">IF($B838=0,-999,IF(COUNTIFS($Z838:AC838,#N/A)&gt;0,-999,AVERAGE($Z838:AC838)))</f>
        <v>-999</v>
      </c>
      <c r="M838" s="38">
        <f t="shared" si="980"/>
        <v>-999</v>
      </c>
      <c r="N838" s="38">
        <f t="shared" si="948"/>
        <v>-999</v>
      </c>
      <c r="O838" s="38">
        <f t="shared" si="949"/>
        <v>-999</v>
      </c>
      <c r="P838" s="38">
        <f t="shared" si="950"/>
        <v>-999</v>
      </c>
      <c r="Q838" s="37">
        <f t="shared" si="981"/>
        <v>0</v>
      </c>
      <c r="R838" s="37">
        <f t="shared" si="938"/>
        <v>0</v>
      </c>
      <c r="S838" s="37">
        <f t="shared" si="939"/>
        <v>0</v>
      </c>
      <c r="T838" s="37">
        <f t="shared" si="940"/>
        <v>0</v>
      </c>
      <c r="U838" s="37">
        <f t="shared" si="982"/>
        <v>2018</v>
      </c>
      <c r="V838" s="37">
        <f t="shared" ref="V838:X838" si="1017">U838-1</f>
        <v>2017</v>
      </c>
      <c r="W838" s="37">
        <f t="shared" si="1017"/>
        <v>2016</v>
      </c>
      <c r="X838" s="37">
        <f t="shared" si="1017"/>
        <v>2015</v>
      </c>
      <c r="Y838" s="39"/>
      <c r="Z838" s="62" t="e">
        <f>IFERROR(IF($B838=0,#N/A,AVERAGEIFS(INDEX(DATOS,0,$C838),INDEX(DATOS,0,$C838),"&lt;&gt;#N/D",INDEX(DATOS,0,$L$2),0,INDEX(DATOS,0,$M$2),1,INDEX(DATOS,0,$N$2),U838,INDEX(DATOS,0,$O$2),$D838)),#N/A)</f>
        <v>#N/A</v>
      </c>
      <c r="AA838" s="62" t="e">
        <f>IFERROR(IF($B838=0,#N/A,AVERAGEIFS(INDEX(DATOS,0,$C838),INDEX(DATOS,0,$C838),"&lt;&gt;#N/D",INDEX(DATOS,0,$L$2),0,INDEX(DATOS,0,$M$2),1,INDEX(DATOS,0,$N$2),V838,INDEX(DATOS,0,$O$2),$D838)),#N/A)</f>
        <v>#N/A</v>
      </c>
      <c r="AB838" s="62" t="e">
        <f>IFERROR(IF($B838=0,#N/A,AVERAGEIFS(INDEX(DATOS,0,$C838),INDEX(DATOS,0,$C838),"&lt;&gt;#N/D",INDEX(DATOS,0,$L$2),0,INDEX(DATOS,0,$M$2),1,INDEX(DATOS,0,$N$2),W838,INDEX(DATOS,0,$O$2),$D838)),#N/A)</f>
        <v>#N/A</v>
      </c>
      <c r="AC838" s="62" t="e">
        <f>IFERROR(IF($B838=0,#N/A,AVERAGEIFS(INDEX(DATOS,0,$C838),INDEX(DATOS,0,$C838),"&lt;&gt;#N/D",INDEX(DATOS,0,$L$2),0,INDEX(DATOS,0,$M$2),1,INDEX(DATOS,0,$N$2),X838,INDEX(DATOS,0,$O$2),$D838)),#N/A)</f>
        <v>#N/A</v>
      </c>
      <c r="AD838" s="33"/>
      <c r="AE838" s="40" t="e">
        <f>IFERROR(IF(ISNA(Z838),#N/A,IF(I838=0,0,_xlfn.STDEV.P($Z838:Z838)/I838*100)),#N/A)</f>
        <v>#N/A</v>
      </c>
      <c r="AF838" s="40" t="e">
        <f>IFERROR(IF(ISNA(AA838),#N/A,IF(J838=0,0,_xlfn.STDEV.P($Z838:AA838)/J838*100)),#N/A)</f>
        <v>#N/A</v>
      </c>
      <c r="AG838" s="40" t="e">
        <f>IFERROR(IF(ISNA(AB838),#N/A,IF(K838=0,0,_xlfn.STDEV.P($Z838:AB838)/K838*100)),#N/A)</f>
        <v>#N/A</v>
      </c>
      <c r="AH838" s="40" t="e">
        <f>IFERROR(IF(ISNA(AC838),#N/A,IF(L838=0,0,_xlfn.STDEV.P($Z838:AC838)/L838*100)),#N/A)</f>
        <v>#N/A</v>
      </c>
      <c r="AI838" s="40"/>
    </row>
    <row r="839" spans="1:35" x14ac:dyDescent="0.35">
      <c r="A839">
        <f t="shared" si="984"/>
        <v>34</v>
      </c>
      <c r="B839" s="35">
        <f t="array" ref="B839">IF(B838=0,0,MIN(IF(INDEX(DATOS,0,$N$2)=$U839,IF(ISNUMBER(INDEX(DATOS,0,$C839)),IF(INDEX(DATOS,0,$L$2)=0,IF(INDEX(DATOS,0,$M$2)=1,IF(ISNA(MATCH(INDEX(DATOS,0,$O$2),IF($E$7:E838=E839,$D$7:D838),0)),INDEX(DATOS,0,$K$2))))))))</f>
        <v>0</v>
      </c>
      <c r="C839" s="32">
        <f t="shared" si="985"/>
        <v>20</v>
      </c>
      <c r="D839" s="34" t="str">
        <f>IF($B839=0,"--",INDEX(DATOS,$B839,O$2))</f>
        <v>--</v>
      </c>
      <c r="E839" s="64" t="s">
        <v>1</v>
      </c>
      <c r="F839" s="36" t="str">
        <f t="shared" si="1007"/>
        <v>--</v>
      </c>
      <c r="G839" s="109" t="e">
        <f>VLOOKUP($D839,LOC_UNICOS,G$2,0)</f>
        <v>#N/A</v>
      </c>
      <c r="H839" s="109" t="e">
        <f>VLOOKUP($D839,LOC_UNICOS,H$2,0)</f>
        <v>#N/A</v>
      </c>
      <c r="I839" s="38">
        <f t="array" ref="I839">IF($B839=0,-999,IF(COUNTIFS($Z839:Z839,#N/A)&gt;0,-999,AVERAGE($Z839:Z839)))</f>
        <v>-999</v>
      </c>
      <c r="J839" s="38">
        <f t="array" ref="J839">IF($B839=0,-999,IF(COUNTIFS($Z839:AA839,#N/A)&gt;0,-999,AVERAGE($Z839:AA839)))</f>
        <v>-999</v>
      </c>
      <c r="K839" s="38">
        <f t="array" ref="K839">IF($B839=0,-999,IF(COUNTIFS($Z839:AB839,#N/A)&gt;0,-999,AVERAGE($Z839:AB839)))</f>
        <v>-999</v>
      </c>
      <c r="L839" s="38">
        <f t="array" ref="L839">IF($B839=0,-999,IF(COUNTIFS($Z839:AC839,#N/A)&gt;0,-999,AVERAGE($Z839:AC839)))</f>
        <v>-999</v>
      </c>
      <c r="M839" s="38">
        <f t="shared" si="980"/>
        <v>-999</v>
      </c>
      <c r="N839" s="38">
        <f t="shared" si="948"/>
        <v>-999</v>
      </c>
      <c r="O839" s="38">
        <f t="shared" si="949"/>
        <v>-999</v>
      </c>
      <c r="P839" s="38">
        <f t="shared" si="950"/>
        <v>-999</v>
      </c>
      <c r="Q839" s="37">
        <f t="shared" si="981"/>
        <v>0</v>
      </c>
      <c r="R839" s="37">
        <f t="shared" ref="R839:R902" si="1018">IF($B839=0,0,IF(J839=-999,0,IF($D839="--",0,1)))</f>
        <v>0</v>
      </c>
      <c r="S839" s="37">
        <f t="shared" ref="S839:S902" si="1019">IF($B839=0,0,IF(K839=-999,0,IF($D839="--",0,1)))</f>
        <v>0</v>
      </c>
      <c r="T839" s="37">
        <f t="shared" ref="T839:T902" si="1020">IF($B839=0,0,IF(L839=-999,0,IF($D839="--",0,1)))</f>
        <v>0</v>
      </c>
      <c r="U839" s="37">
        <f t="shared" si="982"/>
        <v>2018</v>
      </c>
      <c r="V839" s="37">
        <f t="shared" ref="V839:X839" si="1021">U839-1</f>
        <v>2017</v>
      </c>
      <c r="W839" s="37">
        <f t="shared" si="1021"/>
        <v>2016</v>
      </c>
      <c r="X839" s="37">
        <f t="shared" si="1021"/>
        <v>2015</v>
      </c>
      <c r="Y839" s="39"/>
      <c r="Z839" s="62" t="e">
        <f>IFERROR(IF($B839=0,#N/A,AVERAGEIFS(INDEX(DATOS,0,$C839),INDEX(DATOS,0,$C839),"&lt;&gt;#N/D",INDEX(DATOS,0,$L$2),0,INDEX(DATOS,0,$M$2),1,INDEX(DATOS,0,$N$2),U839,INDEX(DATOS,0,$O$2),$D839)),#N/A)</f>
        <v>#N/A</v>
      </c>
      <c r="AA839" s="62" t="e">
        <f>IFERROR(IF($B839=0,#N/A,AVERAGEIFS(INDEX(DATOS,0,$C839),INDEX(DATOS,0,$C839),"&lt;&gt;#N/D",INDEX(DATOS,0,$L$2),0,INDEX(DATOS,0,$M$2),1,INDEX(DATOS,0,$N$2),V839,INDEX(DATOS,0,$O$2),$D839)),#N/A)</f>
        <v>#N/A</v>
      </c>
      <c r="AB839" s="62" t="e">
        <f>IFERROR(IF($B839=0,#N/A,AVERAGEIFS(INDEX(DATOS,0,$C839),INDEX(DATOS,0,$C839),"&lt;&gt;#N/D",INDEX(DATOS,0,$L$2),0,INDEX(DATOS,0,$M$2),1,INDEX(DATOS,0,$N$2),W839,INDEX(DATOS,0,$O$2),$D839)),#N/A)</f>
        <v>#N/A</v>
      </c>
      <c r="AC839" s="62" t="e">
        <f>IFERROR(IF($B839=0,#N/A,AVERAGEIFS(INDEX(DATOS,0,$C839),INDEX(DATOS,0,$C839),"&lt;&gt;#N/D",INDEX(DATOS,0,$L$2),0,INDEX(DATOS,0,$M$2),1,INDEX(DATOS,0,$N$2),X839,INDEX(DATOS,0,$O$2),$D839)),#N/A)</f>
        <v>#N/A</v>
      </c>
      <c r="AD839" s="33"/>
      <c r="AE839" s="40" t="e">
        <f>IFERROR(IF(ISNA(Z839),#N/A,IF(I839=0,0,_xlfn.STDEV.P($Z839:Z839)/I839*100)),#N/A)</f>
        <v>#N/A</v>
      </c>
      <c r="AF839" s="40" t="e">
        <f>IFERROR(IF(ISNA(AA839),#N/A,IF(J839=0,0,_xlfn.STDEV.P($Z839:AA839)/J839*100)),#N/A)</f>
        <v>#N/A</v>
      </c>
      <c r="AG839" s="40" t="e">
        <f>IFERROR(IF(ISNA(AB839),#N/A,IF(K839=0,0,_xlfn.STDEV.P($Z839:AB839)/K839*100)),#N/A)</f>
        <v>#N/A</v>
      </c>
      <c r="AH839" s="40" t="e">
        <f>IFERROR(IF(ISNA(AC839),#N/A,IF(L839=0,0,_xlfn.STDEV.P($Z839:AC839)/L839*100)),#N/A)</f>
        <v>#N/A</v>
      </c>
      <c r="AI839" s="40"/>
    </row>
    <row r="840" spans="1:35" x14ac:dyDescent="0.35">
      <c r="A840">
        <f t="shared" si="984"/>
        <v>35</v>
      </c>
      <c r="B840" s="35">
        <f t="array" ref="B840">IF(B839=0,0,MIN(IF(INDEX(DATOS,0,$N$2)=$U840,IF(ISNUMBER(INDEX(DATOS,0,$C840)),IF(INDEX(DATOS,0,$L$2)=0,IF(INDEX(DATOS,0,$M$2)=1,IF(ISNA(MATCH(INDEX(DATOS,0,$O$2),IF($E$7:E839=E840,$D$7:D839),0)),INDEX(DATOS,0,$K$2))))))))</f>
        <v>0</v>
      </c>
      <c r="C840" s="32">
        <f t="shared" si="985"/>
        <v>20</v>
      </c>
      <c r="D840" s="34" t="str">
        <f>IF($B840=0,"--",INDEX(DATOS,$B840,O$2))</f>
        <v>--</v>
      </c>
      <c r="E840" s="64" t="s">
        <v>1</v>
      </c>
      <c r="F840" s="36" t="str">
        <f t="shared" si="1007"/>
        <v>--</v>
      </c>
      <c r="G840" s="109" t="e">
        <f>VLOOKUP($D840,LOC_UNICOS,G$2,0)</f>
        <v>#N/A</v>
      </c>
      <c r="H840" s="109" t="e">
        <f>VLOOKUP($D840,LOC_UNICOS,H$2,0)</f>
        <v>#N/A</v>
      </c>
      <c r="I840" s="38">
        <f t="array" ref="I840">IF($B840=0,-999,IF(COUNTIFS($Z840:Z840,#N/A)&gt;0,-999,AVERAGE($Z840:Z840)))</f>
        <v>-999</v>
      </c>
      <c r="J840" s="38">
        <f t="array" ref="J840">IF($B840=0,-999,IF(COUNTIFS($Z840:AA840,#N/A)&gt;0,-999,AVERAGE($Z840:AA840)))</f>
        <v>-999</v>
      </c>
      <c r="K840" s="38">
        <f t="array" ref="K840">IF($B840=0,-999,IF(COUNTIFS($Z840:AB840,#N/A)&gt;0,-999,AVERAGE($Z840:AB840)))</f>
        <v>-999</v>
      </c>
      <c r="L840" s="38">
        <f t="array" ref="L840">IF($B840=0,-999,IF(COUNTIFS($Z840:AC840,#N/A)&gt;0,-999,AVERAGE($Z840:AC840)))</f>
        <v>-999</v>
      </c>
      <c r="M840" s="38">
        <f t="shared" si="980"/>
        <v>-999</v>
      </c>
      <c r="N840" s="38">
        <f t="shared" si="948"/>
        <v>-999</v>
      </c>
      <c r="O840" s="38">
        <f t="shared" si="949"/>
        <v>-999</v>
      </c>
      <c r="P840" s="38">
        <f t="shared" si="950"/>
        <v>-999</v>
      </c>
      <c r="Q840" s="37">
        <f t="shared" si="981"/>
        <v>0</v>
      </c>
      <c r="R840" s="37">
        <f t="shared" si="1018"/>
        <v>0</v>
      </c>
      <c r="S840" s="37">
        <f t="shared" si="1019"/>
        <v>0</v>
      </c>
      <c r="T840" s="37">
        <f t="shared" si="1020"/>
        <v>0</v>
      </c>
      <c r="U840" s="37">
        <f t="shared" si="982"/>
        <v>2018</v>
      </c>
      <c r="V840" s="37">
        <f t="shared" ref="V840:X840" si="1022">U840-1</f>
        <v>2017</v>
      </c>
      <c r="W840" s="37">
        <f t="shared" si="1022"/>
        <v>2016</v>
      </c>
      <c r="X840" s="37">
        <f t="shared" si="1022"/>
        <v>2015</v>
      </c>
      <c r="Y840" s="39"/>
      <c r="Z840" s="62" t="e">
        <f>IFERROR(IF($B840=0,#N/A,AVERAGEIFS(INDEX(DATOS,0,$C840),INDEX(DATOS,0,$C840),"&lt;&gt;#N/D",INDEX(DATOS,0,$L$2),0,INDEX(DATOS,0,$M$2),1,INDEX(DATOS,0,$N$2),U840,INDEX(DATOS,0,$O$2),$D840)),#N/A)</f>
        <v>#N/A</v>
      </c>
      <c r="AA840" s="62" t="e">
        <f>IFERROR(IF($B840=0,#N/A,AVERAGEIFS(INDEX(DATOS,0,$C840),INDEX(DATOS,0,$C840),"&lt;&gt;#N/D",INDEX(DATOS,0,$L$2),0,INDEX(DATOS,0,$M$2),1,INDEX(DATOS,0,$N$2),V840,INDEX(DATOS,0,$O$2),$D840)),#N/A)</f>
        <v>#N/A</v>
      </c>
      <c r="AB840" s="62" t="e">
        <f>IFERROR(IF($B840=0,#N/A,AVERAGEIFS(INDEX(DATOS,0,$C840),INDEX(DATOS,0,$C840),"&lt;&gt;#N/D",INDEX(DATOS,0,$L$2),0,INDEX(DATOS,0,$M$2),1,INDEX(DATOS,0,$N$2),W840,INDEX(DATOS,0,$O$2),$D840)),#N/A)</f>
        <v>#N/A</v>
      </c>
      <c r="AC840" s="62" t="e">
        <f>IFERROR(IF($B840=0,#N/A,AVERAGEIFS(INDEX(DATOS,0,$C840),INDEX(DATOS,0,$C840),"&lt;&gt;#N/D",INDEX(DATOS,0,$L$2),0,INDEX(DATOS,0,$M$2),1,INDEX(DATOS,0,$N$2),X840,INDEX(DATOS,0,$O$2),$D840)),#N/A)</f>
        <v>#N/A</v>
      </c>
      <c r="AD840" s="33"/>
      <c r="AE840" s="40" t="e">
        <f>IFERROR(IF(ISNA(Z840),#N/A,IF(I840=0,0,_xlfn.STDEV.P($Z840:Z840)/I840*100)),#N/A)</f>
        <v>#N/A</v>
      </c>
      <c r="AF840" s="40" t="e">
        <f>IFERROR(IF(ISNA(AA840),#N/A,IF(J840=0,0,_xlfn.STDEV.P($Z840:AA840)/J840*100)),#N/A)</f>
        <v>#N/A</v>
      </c>
      <c r="AG840" s="40" t="e">
        <f>IFERROR(IF(ISNA(AB840),#N/A,IF(K840=0,0,_xlfn.STDEV.P($Z840:AB840)/K840*100)),#N/A)</f>
        <v>#N/A</v>
      </c>
      <c r="AH840" s="40" t="e">
        <f>IFERROR(IF(ISNA(AC840),#N/A,IF(L840=0,0,_xlfn.STDEV.P($Z840:AC840)/L840*100)),#N/A)</f>
        <v>#N/A</v>
      </c>
      <c r="AI840" s="40"/>
    </row>
    <row r="841" spans="1:35" x14ac:dyDescent="0.35">
      <c r="A841">
        <f t="shared" si="984"/>
        <v>36</v>
      </c>
      <c r="B841" s="35">
        <f t="array" ref="B841">IF(B840=0,0,MIN(IF(INDEX(DATOS,0,$N$2)=$U841,IF(ISNUMBER(INDEX(DATOS,0,$C841)),IF(INDEX(DATOS,0,$L$2)=0,IF(INDEX(DATOS,0,$M$2)=1,IF(ISNA(MATCH(INDEX(DATOS,0,$O$2),IF($E$7:E840=E841,$D$7:D840),0)),INDEX(DATOS,0,$K$2))))))))</f>
        <v>0</v>
      </c>
      <c r="C841" s="32">
        <f t="shared" si="985"/>
        <v>20</v>
      </c>
      <c r="D841" s="34" t="str">
        <f>IF($B841=0,"--",INDEX(DATOS,$B841,O$2))</f>
        <v>--</v>
      </c>
      <c r="E841" s="64" t="s">
        <v>1</v>
      </c>
      <c r="F841" s="36" t="str">
        <f t="shared" si="1007"/>
        <v>--</v>
      </c>
      <c r="G841" s="109" t="e">
        <f>VLOOKUP($D841,LOC_UNICOS,G$2,0)</f>
        <v>#N/A</v>
      </c>
      <c r="H841" s="109" t="e">
        <f>VLOOKUP($D841,LOC_UNICOS,H$2,0)</f>
        <v>#N/A</v>
      </c>
      <c r="I841" s="38">
        <f t="array" ref="I841">IF($B841=0,-999,IF(COUNTIFS($Z841:Z841,#N/A)&gt;0,-999,AVERAGE($Z841:Z841)))</f>
        <v>-999</v>
      </c>
      <c r="J841" s="38">
        <f t="array" ref="J841">IF($B841=0,-999,IF(COUNTIFS($Z841:AA841,#N/A)&gt;0,-999,AVERAGE($Z841:AA841)))</f>
        <v>-999</v>
      </c>
      <c r="K841" s="38">
        <f t="array" ref="K841">IF($B841=0,-999,IF(COUNTIFS($Z841:AB841,#N/A)&gt;0,-999,AVERAGE($Z841:AB841)))</f>
        <v>-999</v>
      </c>
      <c r="L841" s="38">
        <f t="array" ref="L841">IF($B841=0,-999,IF(COUNTIFS($Z841:AC841,#N/A)&gt;0,-999,AVERAGE($Z841:AC841)))</f>
        <v>-999</v>
      </c>
      <c r="M841" s="38">
        <f t="shared" si="980"/>
        <v>-999</v>
      </c>
      <c r="N841" s="38">
        <f t="shared" si="948"/>
        <v>-999</v>
      </c>
      <c r="O841" s="38">
        <f t="shared" si="949"/>
        <v>-999</v>
      </c>
      <c r="P841" s="38">
        <f t="shared" si="950"/>
        <v>-999</v>
      </c>
      <c r="Q841" s="37">
        <f t="shared" si="981"/>
        <v>0</v>
      </c>
      <c r="R841" s="37">
        <f t="shared" si="1018"/>
        <v>0</v>
      </c>
      <c r="S841" s="37">
        <f t="shared" si="1019"/>
        <v>0</v>
      </c>
      <c r="T841" s="37">
        <f t="shared" si="1020"/>
        <v>0</v>
      </c>
      <c r="U841" s="37">
        <f t="shared" si="982"/>
        <v>2018</v>
      </c>
      <c r="V841" s="37">
        <f t="shared" ref="V841:X841" si="1023">U841-1</f>
        <v>2017</v>
      </c>
      <c r="W841" s="37">
        <f t="shared" si="1023"/>
        <v>2016</v>
      </c>
      <c r="X841" s="37">
        <f t="shared" si="1023"/>
        <v>2015</v>
      </c>
      <c r="Y841" s="39"/>
      <c r="Z841" s="62" t="e">
        <f>IFERROR(IF($B841=0,#N/A,AVERAGEIFS(INDEX(DATOS,0,$C841),INDEX(DATOS,0,$C841),"&lt;&gt;#N/D",INDEX(DATOS,0,$L$2),0,INDEX(DATOS,0,$M$2),1,INDEX(DATOS,0,$N$2),U841,INDEX(DATOS,0,$O$2),$D841)),#N/A)</f>
        <v>#N/A</v>
      </c>
      <c r="AA841" s="62" t="e">
        <f>IFERROR(IF($B841=0,#N/A,AVERAGEIFS(INDEX(DATOS,0,$C841),INDEX(DATOS,0,$C841),"&lt;&gt;#N/D",INDEX(DATOS,0,$L$2),0,INDEX(DATOS,0,$M$2),1,INDEX(DATOS,0,$N$2),V841,INDEX(DATOS,0,$O$2),$D841)),#N/A)</f>
        <v>#N/A</v>
      </c>
      <c r="AB841" s="62" t="e">
        <f>IFERROR(IF($B841=0,#N/A,AVERAGEIFS(INDEX(DATOS,0,$C841),INDEX(DATOS,0,$C841),"&lt;&gt;#N/D",INDEX(DATOS,0,$L$2),0,INDEX(DATOS,0,$M$2),1,INDEX(DATOS,0,$N$2),W841,INDEX(DATOS,0,$O$2),$D841)),#N/A)</f>
        <v>#N/A</v>
      </c>
      <c r="AC841" s="62" t="e">
        <f>IFERROR(IF($B841=0,#N/A,AVERAGEIFS(INDEX(DATOS,0,$C841),INDEX(DATOS,0,$C841),"&lt;&gt;#N/D",INDEX(DATOS,0,$L$2),0,INDEX(DATOS,0,$M$2),1,INDEX(DATOS,0,$N$2),X841,INDEX(DATOS,0,$O$2),$D841)),#N/A)</f>
        <v>#N/A</v>
      </c>
      <c r="AD841" s="33"/>
      <c r="AE841" s="40" t="e">
        <f>IFERROR(IF(ISNA(Z841),#N/A,IF(I841=0,0,_xlfn.STDEV.P($Z841:Z841)/I841*100)),#N/A)</f>
        <v>#N/A</v>
      </c>
      <c r="AF841" s="40" t="e">
        <f>IFERROR(IF(ISNA(AA841),#N/A,IF(J841=0,0,_xlfn.STDEV.P($Z841:AA841)/J841*100)),#N/A)</f>
        <v>#N/A</v>
      </c>
      <c r="AG841" s="40" t="e">
        <f>IFERROR(IF(ISNA(AB841),#N/A,IF(K841=0,0,_xlfn.STDEV.P($Z841:AB841)/K841*100)),#N/A)</f>
        <v>#N/A</v>
      </c>
      <c r="AH841" s="40" t="e">
        <f>IFERROR(IF(ISNA(AC841),#N/A,IF(L841=0,0,_xlfn.STDEV.P($Z841:AC841)/L841*100)),#N/A)</f>
        <v>#N/A</v>
      </c>
      <c r="AI841" s="40"/>
    </row>
    <row r="842" spans="1:35" x14ac:dyDescent="0.35">
      <c r="A842">
        <f t="shared" si="984"/>
        <v>37</v>
      </c>
      <c r="B842" s="35">
        <f t="array" ref="B842">IF(B841=0,0,MIN(IF(INDEX(DATOS,0,$N$2)=$U842,IF(ISNUMBER(INDEX(DATOS,0,$C842)),IF(INDEX(DATOS,0,$L$2)=0,IF(INDEX(DATOS,0,$M$2)=1,IF(ISNA(MATCH(INDEX(DATOS,0,$O$2),IF($E$7:E841=E842,$D$7:D841),0)),INDEX(DATOS,0,$K$2))))))))</f>
        <v>0</v>
      </c>
      <c r="C842" s="32">
        <f t="shared" si="985"/>
        <v>20</v>
      </c>
      <c r="D842" s="34" t="str">
        <f>IF($B842=0,"--",INDEX(DATOS,$B842,O$2))</f>
        <v>--</v>
      </c>
      <c r="E842" s="64" t="s">
        <v>1</v>
      </c>
      <c r="F842" s="36" t="str">
        <f t="shared" si="1007"/>
        <v>--</v>
      </c>
      <c r="G842" s="109" t="e">
        <f>VLOOKUP($D842,LOC_UNICOS,G$2,0)</f>
        <v>#N/A</v>
      </c>
      <c r="H842" s="109" t="e">
        <f>VLOOKUP($D842,LOC_UNICOS,H$2,0)</f>
        <v>#N/A</v>
      </c>
      <c r="I842" s="38">
        <f t="array" ref="I842">IF($B842=0,-999,IF(COUNTIFS($Z842:Z842,#N/A)&gt;0,-999,AVERAGE($Z842:Z842)))</f>
        <v>-999</v>
      </c>
      <c r="J842" s="38">
        <f t="array" ref="J842">IF($B842=0,-999,IF(COUNTIFS($Z842:AA842,#N/A)&gt;0,-999,AVERAGE($Z842:AA842)))</f>
        <v>-999</v>
      </c>
      <c r="K842" s="38">
        <f t="array" ref="K842">IF($B842=0,-999,IF(COUNTIFS($Z842:AB842,#N/A)&gt;0,-999,AVERAGE($Z842:AB842)))</f>
        <v>-999</v>
      </c>
      <c r="L842" s="38">
        <f t="array" ref="L842">IF($B842=0,-999,IF(COUNTIFS($Z842:AC842,#N/A)&gt;0,-999,AVERAGE($Z842:AC842)))</f>
        <v>-999</v>
      </c>
      <c r="M842" s="38">
        <f t="shared" si="980"/>
        <v>-999</v>
      </c>
      <c r="N842" s="38">
        <f t="shared" si="948"/>
        <v>-999</v>
      </c>
      <c r="O842" s="38">
        <f t="shared" si="949"/>
        <v>-999</v>
      </c>
      <c r="P842" s="38">
        <f t="shared" si="950"/>
        <v>-999</v>
      </c>
      <c r="Q842" s="37">
        <f t="shared" si="981"/>
        <v>0</v>
      </c>
      <c r="R842" s="37">
        <f t="shared" si="1018"/>
        <v>0</v>
      </c>
      <c r="S842" s="37">
        <f t="shared" si="1019"/>
        <v>0</v>
      </c>
      <c r="T842" s="37">
        <f t="shared" si="1020"/>
        <v>0</v>
      </c>
      <c r="U842" s="37">
        <f t="shared" si="982"/>
        <v>2018</v>
      </c>
      <c r="V842" s="37">
        <f t="shared" ref="V842:X842" si="1024">U842-1</f>
        <v>2017</v>
      </c>
      <c r="W842" s="37">
        <f t="shared" si="1024"/>
        <v>2016</v>
      </c>
      <c r="X842" s="37">
        <f t="shared" si="1024"/>
        <v>2015</v>
      </c>
      <c r="Y842" s="39"/>
      <c r="Z842" s="62" t="e">
        <f>IFERROR(IF($B842=0,#N/A,AVERAGEIFS(INDEX(DATOS,0,$C842),INDEX(DATOS,0,$C842),"&lt;&gt;#N/D",INDEX(DATOS,0,$L$2),0,INDEX(DATOS,0,$M$2),1,INDEX(DATOS,0,$N$2),U842,INDEX(DATOS,0,$O$2),$D842)),#N/A)</f>
        <v>#N/A</v>
      </c>
      <c r="AA842" s="62" t="e">
        <f>IFERROR(IF($B842=0,#N/A,AVERAGEIFS(INDEX(DATOS,0,$C842),INDEX(DATOS,0,$C842),"&lt;&gt;#N/D",INDEX(DATOS,0,$L$2),0,INDEX(DATOS,0,$M$2),1,INDEX(DATOS,0,$N$2),V842,INDEX(DATOS,0,$O$2),$D842)),#N/A)</f>
        <v>#N/A</v>
      </c>
      <c r="AB842" s="62" t="e">
        <f>IFERROR(IF($B842=0,#N/A,AVERAGEIFS(INDEX(DATOS,0,$C842),INDEX(DATOS,0,$C842),"&lt;&gt;#N/D",INDEX(DATOS,0,$L$2),0,INDEX(DATOS,0,$M$2),1,INDEX(DATOS,0,$N$2),W842,INDEX(DATOS,0,$O$2),$D842)),#N/A)</f>
        <v>#N/A</v>
      </c>
      <c r="AC842" s="62" t="e">
        <f>IFERROR(IF($B842=0,#N/A,AVERAGEIFS(INDEX(DATOS,0,$C842),INDEX(DATOS,0,$C842),"&lt;&gt;#N/D",INDEX(DATOS,0,$L$2),0,INDEX(DATOS,0,$M$2),1,INDEX(DATOS,0,$N$2),X842,INDEX(DATOS,0,$O$2),$D842)),#N/A)</f>
        <v>#N/A</v>
      </c>
      <c r="AD842" s="33"/>
      <c r="AE842" s="40" t="e">
        <f>IFERROR(IF(ISNA(Z842),#N/A,IF(I842=0,0,_xlfn.STDEV.P($Z842:Z842)/I842*100)),#N/A)</f>
        <v>#N/A</v>
      </c>
      <c r="AF842" s="40" t="e">
        <f>IFERROR(IF(ISNA(AA842),#N/A,IF(J842=0,0,_xlfn.STDEV.P($Z842:AA842)/J842*100)),#N/A)</f>
        <v>#N/A</v>
      </c>
      <c r="AG842" s="40" t="e">
        <f>IFERROR(IF(ISNA(AB842),#N/A,IF(K842=0,0,_xlfn.STDEV.P($Z842:AB842)/K842*100)),#N/A)</f>
        <v>#N/A</v>
      </c>
      <c r="AH842" s="40" t="e">
        <f>IFERROR(IF(ISNA(AC842),#N/A,IF(L842=0,0,_xlfn.STDEV.P($Z842:AC842)/L842*100)),#N/A)</f>
        <v>#N/A</v>
      </c>
      <c r="AI842" s="40"/>
    </row>
    <row r="843" spans="1:35" x14ac:dyDescent="0.35">
      <c r="A843">
        <f t="shared" si="984"/>
        <v>38</v>
      </c>
      <c r="B843" s="35">
        <f t="array" ref="B843">IF(B842=0,0,MIN(IF(INDEX(DATOS,0,$N$2)=$U843,IF(ISNUMBER(INDEX(DATOS,0,$C843)),IF(INDEX(DATOS,0,$L$2)=0,IF(INDEX(DATOS,0,$M$2)=1,IF(ISNA(MATCH(INDEX(DATOS,0,$O$2),IF($E$7:E842=E843,$D$7:D842),0)),INDEX(DATOS,0,$K$2))))))))</f>
        <v>0</v>
      </c>
      <c r="C843" s="32">
        <f t="shared" si="985"/>
        <v>20</v>
      </c>
      <c r="D843" s="34" t="str">
        <f>IF($B843=0,"--",INDEX(DATOS,$B843,O$2))</f>
        <v>--</v>
      </c>
      <c r="E843" s="64" t="s">
        <v>1</v>
      </c>
      <c r="F843" s="36" t="str">
        <f t="shared" si="1007"/>
        <v>--</v>
      </c>
      <c r="G843" s="109" t="e">
        <f>VLOOKUP($D843,LOC_UNICOS,G$2,0)</f>
        <v>#N/A</v>
      </c>
      <c r="H843" s="109" t="e">
        <f>VLOOKUP($D843,LOC_UNICOS,H$2,0)</f>
        <v>#N/A</v>
      </c>
      <c r="I843" s="38">
        <f t="array" ref="I843">IF($B843=0,-999,IF(COUNTIFS($Z843:Z843,#N/A)&gt;0,-999,AVERAGE($Z843:Z843)))</f>
        <v>-999</v>
      </c>
      <c r="J843" s="38">
        <f t="array" ref="J843">IF($B843=0,-999,IF(COUNTIFS($Z843:AA843,#N/A)&gt;0,-999,AVERAGE($Z843:AA843)))</f>
        <v>-999</v>
      </c>
      <c r="K843" s="38">
        <f t="array" ref="K843">IF($B843=0,-999,IF(COUNTIFS($Z843:AB843,#N/A)&gt;0,-999,AVERAGE($Z843:AB843)))</f>
        <v>-999</v>
      </c>
      <c r="L843" s="38">
        <f t="array" ref="L843">IF($B843=0,-999,IF(COUNTIFS($Z843:AC843,#N/A)&gt;0,-999,AVERAGE($Z843:AC843)))</f>
        <v>-999</v>
      </c>
      <c r="M843" s="38">
        <f t="shared" si="980"/>
        <v>-999</v>
      </c>
      <c r="N843" s="38">
        <f t="shared" si="948"/>
        <v>-999</v>
      </c>
      <c r="O843" s="38">
        <f t="shared" si="949"/>
        <v>-999</v>
      </c>
      <c r="P843" s="38">
        <f t="shared" si="950"/>
        <v>-999</v>
      </c>
      <c r="Q843" s="37">
        <f t="shared" si="981"/>
        <v>0</v>
      </c>
      <c r="R843" s="37">
        <f t="shared" si="1018"/>
        <v>0</v>
      </c>
      <c r="S843" s="37">
        <f t="shared" si="1019"/>
        <v>0</v>
      </c>
      <c r="T843" s="37">
        <f t="shared" si="1020"/>
        <v>0</v>
      </c>
      <c r="U843" s="37">
        <f t="shared" si="982"/>
        <v>2018</v>
      </c>
      <c r="V843" s="37">
        <f t="shared" ref="V843:X843" si="1025">U843-1</f>
        <v>2017</v>
      </c>
      <c r="W843" s="37">
        <f t="shared" si="1025"/>
        <v>2016</v>
      </c>
      <c r="X843" s="37">
        <f t="shared" si="1025"/>
        <v>2015</v>
      </c>
      <c r="Y843" s="39"/>
      <c r="Z843" s="62" t="e">
        <f>IFERROR(IF($B843=0,#N/A,AVERAGEIFS(INDEX(DATOS,0,$C843),INDEX(DATOS,0,$C843),"&lt;&gt;#N/D",INDEX(DATOS,0,$L$2),0,INDEX(DATOS,0,$M$2),1,INDEX(DATOS,0,$N$2),U843,INDEX(DATOS,0,$O$2),$D843)),#N/A)</f>
        <v>#N/A</v>
      </c>
      <c r="AA843" s="62" t="e">
        <f>IFERROR(IF($B843=0,#N/A,AVERAGEIFS(INDEX(DATOS,0,$C843),INDEX(DATOS,0,$C843),"&lt;&gt;#N/D",INDEX(DATOS,0,$L$2),0,INDEX(DATOS,0,$M$2),1,INDEX(DATOS,0,$N$2),V843,INDEX(DATOS,0,$O$2),$D843)),#N/A)</f>
        <v>#N/A</v>
      </c>
      <c r="AB843" s="62" t="e">
        <f>IFERROR(IF($B843=0,#N/A,AVERAGEIFS(INDEX(DATOS,0,$C843),INDEX(DATOS,0,$C843),"&lt;&gt;#N/D",INDEX(DATOS,0,$L$2),0,INDEX(DATOS,0,$M$2),1,INDEX(DATOS,0,$N$2),W843,INDEX(DATOS,0,$O$2),$D843)),#N/A)</f>
        <v>#N/A</v>
      </c>
      <c r="AC843" s="62" t="e">
        <f>IFERROR(IF($B843=0,#N/A,AVERAGEIFS(INDEX(DATOS,0,$C843),INDEX(DATOS,0,$C843),"&lt;&gt;#N/D",INDEX(DATOS,0,$L$2),0,INDEX(DATOS,0,$M$2),1,INDEX(DATOS,0,$N$2),X843,INDEX(DATOS,0,$O$2),$D843)),#N/A)</f>
        <v>#N/A</v>
      </c>
      <c r="AD843" s="33"/>
      <c r="AE843" s="40" t="e">
        <f>IFERROR(IF(ISNA(Z843),#N/A,IF(I843=0,0,_xlfn.STDEV.P($Z843:Z843)/I843*100)),#N/A)</f>
        <v>#N/A</v>
      </c>
      <c r="AF843" s="40" t="e">
        <f>IFERROR(IF(ISNA(AA843),#N/A,IF(J843=0,0,_xlfn.STDEV.P($Z843:AA843)/J843*100)),#N/A)</f>
        <v>#N/A</v>
      </c>
      <c r="AG843" s="40" t="e">
        <f>IFERROR(IF(ISNA(AB843),#N/A,IF(K843=0,0,_xlfn.STDEV.P($Z843:AB843)/K843*100)),#N/A)</f>
        <v>#N/A</v>
      </c>
      <c r="AH843" s="40" t="e">
        <f>IFERROR(IF(ISNA(AC843),#N/A,IF(L843=0,0,_xlfn.STDEV.P($Z843:AC843)/L843*100)),#N/A)</f>
        <v>#N/A</v>
      </c>
      <c r="AI843" s="40"/>
    </row>
    <row r="844" spans="1:35" x14ac:dyDescent="0.35">
      <c r="A844">
        <f t="shared" si="984"/>
        <v>39</v>
      </c>
      <c r="B844" s="35">
        <f t="array" ref="B844">IF(B843=0,0,MIN(IF(INDEX(DATOS,0,$N$2)=$U844,IF(ISNUMBER(INDEX(DATOS,0,$C844)),IF(INDEX(DATOS,0,$L$2)=0,IF(INDEX(DATOS,0,$M$2)=1,IF(ISNA(MATCH(INDEX(DATOS,0,$O$2),IF($E$7:E843=E844,$D$7:D843),0)),INDEX(DATOS,0,$K$2))))))))</f>
        <v>0</v>
      </c>
      <c r="C844" s="32">
        <f t="shared" si="985"/>
        <v>20</v>
      </c>
      <c r="D844" s="34" t="str">
        <f>IF($B844=0,"--",INDEX(DATOS,$B844,O$2))</f>
        <v>--</v>
      </c>
      <c r="E844" s="64" t="s">
        <v>1</v>
      </c>
      <c r="F844" s="36" t="str">
        <f t="shared" si="1007"/>
        <v>--</v>
      </c>
      <c r="G844" s="109" t="e">
        <f>VLOOKUP($D844,LOC_UNICOS,G$2,0)</f>
        <v>#N/A</v>
      </c>
      <c r="H844" s="109" t="e">
        <f>VLOOKUP($D844,LOC_UNICOS,H$2,0)</f>
        <v>#N/A</v>
      </c>
      <c r="I844" s="38">
        <f t="array" ref="I844">IF($B844=0,-999,IF(COUNTIFS($Z844:Z844,#N/A)&gt;0,-999,AVERAGE($Z844:Z844)))</f>
        <v>-999</v>
      </c>
      <c r="J844" s="38">
        <f t="array" ref="J844">IF($B844=0,-999,IF(COUNTIFS($Z844:AA844,#N/A)&gt;0,-999,AVERAGE($Z844:AA844)))</f>
        <v>-999</v>
      </c>
      <c r="K844" s="38">
        <f t="array" ref="K844">IF($B844=0,-999,IF(COUNTIFS($Z844:AB844,#N/A)&gt;0,-999,AVERAGE($Z844:AB844)))</f>
        <v>-999</v>
      </c>
      <c r="L844" s="38">
        <f t="array" ref="L844">IF($B844=0,-999,IF(COUNTIFS($Z844:AC844,#N/A)&gt;0,-999,AVERAGE($Z844:AC844)))</f>
        <v>-999</v>
      </c>
      <c r="M844" s="38">
        <f t="shared" si="980"/>
        <v>-999</v>
      </c>
      <c r="N844" s="38">
        <f t="shared" si="948"/>
        <v>-999</v>
      </c>
      <c r="O844" s="38">
        <f t="shared" si="949"/>
        <v>-999</v>
      </c>
      <c r="P844" s="38">
        <f t="shared" si="950"/>
        <v>-999</v>
      </c>
      <c r="Q844" s="37">
        <f t="shared" si="981"/>
        <v>0</v>
      </c>
      <c r="R844" s="37">
        <f t="shared" si="1018"/>
        <v>0</v>
      </c>
      <c r="S844" s="37">
        <f t="shared" si="1019"/>
        <v>0</v>
      </c>
      <c r="T844" s="37">
        <f t="shared" si="1020"/>
        <v>0</v>
      </c>
      <c r="U844" s="37">
        <f t="shared" si="982"/>
        <v>2018</v>
      </c>
      <c r="V844" s="37">
        <f t="shared" ref="V844:X844" si="1026">U844-1</f>
        <v>2017</v>
      </c>
      <c r="W844" s="37">
        <f t="shared" si="1026"/>
        <v>2016</v>
      </c>
      <c r="X844" s="37">
        <f t="shared" si="1026"/>
        <v>2015</v>
      </c>
      <c r="Y844" s="39"/>
      <c r="Z844" s="62" t="e">
        <f>IFERROR(IF($B844=0,#N/A,AVERAGEIFS(INDEX(DATOS,0,$C844),INDEX(DATOS,0,$C844),"&lt;&gt;#N/D",INDEX(DATOS,0,$L$2),0,INDEX(DATOS,0,$M$2),1,INDEX(DATOS,0,$N$2),U844,INDEX(DATOS,0,$O$2),$D844)),#N/A)</f>
        <v>#N/A</v>
      </c>
      <c r="AA844" s="62" t="e">
        <f>IFERROR(IF($B844=0,#N/A,AVERAGEIFS(INDEX(DATOS,0,$C844),INDEX(DATOS,0,$C844),"&lt;&gt;#N/D",INDEX(DATOS,0,$L$2),0,INDEX(DATOS,0,$M$2),1,INDEX(DATOS,0,$N$2),V844,INDEX(DATOS,0,$O$2),$D844)),#N/A)</f>
        <v>#N/A</v>
      </c>
      <c r="AB844" s="62" t="e">
        <f>IFERROR(IF($B844=0,#N/A,AVERAGEIFS(INDEX(DATOS,0,$C844),INDEX(DATOS,0,$C844),"&lt;&gt;#N/D",INDEX(DATOS,0,$L$2),0,INDEX(DATOS,0,$M$2),1,INDEX(DATOS,0,$N$2),W844,INDEX(DATOS,0,$O$2),$D844)),#N/A)</f>
        <v>#N/A</v>
      </c>
      <c r="AC844" s="62" t="e">
        <f>IFERROR(IF($B844=0,#N/A,AVERAGEIFS(INDEX(DATOS,0,$C844),INDEX(DATOS,0,$C844),"&lt;&gt;#N/D",INDEX(DATOS,0,$L$2),0,INDEX(DATOS,0,$M$2),1,INDEX(DATOS,0,$N$2),X844,INDEX(DATOS,0,$O$2),$D844)),#N/A)</f>
        <v>#N/A</v>
      </c>
      <c r="AD844" s="33"/>
      <c r="AE844" s="40" t="e">
        <f>IFERROR(IF(ISNA(Z844),#N/A,IF(I844=0,0,_xlfn.STDEV.P($Z844:Z844)/I844*100)),#N/A)</f>
        <v>#N/A</v>
      </c>
      <c r="AF844" s="40" t="e">
        <f>IFERROR(IF(ISNA(AA844),#N/A,IF(J844=0,0,_xlfn.STDEV.P($Z844:AA844)/J844*100)),#N/A)</f>
        <v>#N/A</v>
      </c>
      <c r="AG844" s="40" t="e">
        <f>IFERROR(IF(ISNA(AB844),#N/A,IF(K844=0,0,_xlfn.STDEV.P($Z844:AB844)/K844*100)),#N/A)</f>
        <v>#N/A</v>
      </c>
      <c r="AH844" s="40" t="e">
        <f>IFERROR(IF(ISNA(AC844),#N/A,IF(L844=0,0,_xlfn.STDEV.P($Z844:AC844)/L844*100)),#N/A)</f>
        <v>#N/A</v>
      </c>
      <c r="AI844" s="40"/>
    </row>
    <row r="845" spans="1:35" x14ac:dyDescent="0.35">
      <c r="A845">
        <f t="shared" si="984"/>
        <v>40</v>
      </c>
      <c r="B845" s="35">
        <f t="array" ref="B845">IF(B844=0,0,MIN(IF(INDEX(DATOS,0,$N$2)=$U845,IF(ISNUMBER(INDEX(DATOS,0,$C845)),IF(INDEX(DATOS,0,$L$2)=0,IF(INDEX(DATOS,0,$M$2)=1,IF(ISNA(MATCH(INDEX(DATOS,0,$O$2),IF($E$7:E844=E845,$D$7:D844),0)),INDEX(DATOS,0,$K$2))))))))</f>
        <v>0</v>
      </c>
      <c r="C845" s="32">
        <f t="shared" si="985"/>
        <v>20</v>
      </c>
      <c r="D845" s="34" t="str">
        <f>IF($B845=0,"--",INDEX(DATOS,$B845,O$2))</f>
        <v>--</v>
      </c>
      <c r="E845" s="64" t="s">
        <v>1</v>
      </c>
      <c r="F845" s="36" t="str">
        <f t="shared" si="1007"/>
        <v>--</v>
      </c>
      <c r="G845" s="109" t="e">
        <f>VLOOKUP($D845,LOC_UNICOS,G$2,0)</f>
        <v>#N/A</v>
      </c>
      <c r="H845" s="109" t="e">
        <f>VLOOKUP($D845,LOC_UNICOS,H$2,0)</f>
        <v>#N/A</v>
      </c>
      <c r="I845" s="38">
        <f t="array" ref="I845">IF($B845=0,-999,IF(COUNTIFS($Z845:Z845,#N/A)&gt;0,-999,AVERAGE($Z845:Z845)))</f>
        <v>-999</v>
      </c>
      <c r="J845" s="38">
        <f t="array" ref="J845">IF($B845=0,-999,IF(COUNTIFS($Z845:AA845,#N/A)&gt;0,-999,AVERAGE($Z845:AA845)))</f>
        <v>-999</v>
      </c>
      <c r="K845" s="38">
        <f t="array" ref="K845">IF($B845=0,-999,IF(COUNTIFS($Z845:AB845,#N/A)&gt;0,-999,AVERAGE($Z845:AB845)))</f>
        <v>-999</v>
      </c>
      <c r="L845" s="38">
        <f t="array" ref="L845">IF($B845=0,-999,IF(COUNTIFS($Z845:AC845,#N/A)&gt;0,-999,AVERAGE($Z845:AC845)))</f>
        <v>-999</v>
      </c>
      <c r="M845" s="38">
        <f t="shared" si="980"/>
        <v>-999</v>
      </c>
      <c r="N845" s="38">
        <f t="shared" si="948"/>
        <v>-999</v>
      </c>
      <c r="O845" s="38">
        <f t="shared" si="949"/>
        <v>-999</v>
      </c>
      <c r="P845" s="38">
        <f t="shared" si="950"/>
        <v>-999</v>
      </c>
      <c r="Q845" s="37">
        <f t="shared" si="981"/>
        <v>0</v>
      </c>
      <c r="R845" s="37">
        <f t="shared" si="1018"/>
        <v>0</v>
      </c>
      <c r="S845" s="37">
        <f t="shared" si="1019"/>
        <v>0</v>
      </c>
      <c r="T845" s="37">
        <f t="shared" si="1020"/>
        <v>0</v>
      </c>
      <c r="U845" s="37">
        <f t="shared" si="982"/>
        <v>2018</v>
      </c>
      <c r="V845" s="37">
        <f t="shared" ref="V845:X845" si="1027">U845-1</f>
        <v>2017</v>
      </c>
      <c r="W845" s="37">
        <f t="shared" si="1027"/>
        <v>2016</v>
      </c>
      <c r="X845" s="37">
        <f t="shared" si="1027"/>
        <v>2015</v>
      </c>
      <c r="Y845" s="39"/>
      <c r="Z845" s="62" t="e">
        <f>IFERROR(IF($B845=0,#N/A,AVERAGEIFS(INDEX(DATOS,0,$C845),INDEX(DATOS,0,$C845),"&lt;&gt;#N/D",INDEX(DATOS,0,$L$2),0,INDEX(DATOS,0,$M$2),1,INDEX(DATOS,0,$N$2),U845,INDEX(DATOS,0,$O$2),$D845)),#N/A)</f>
        <v>#N/A</v>
      </c>
      <c r="AA845" s="62" t="e">
        <f>IFERROR(IF($B845=0,#N/A,AVERAGEIFS(INDEX(DATOS,0,$C845),INDEX(DATOS,0,$C845),"&lt;&gt;#N/D",INDEX(DATOS,0,$L$2),0,INDEX(DATOS,0,$M$2),1,INDEX(DATOS,0,$N$2),V845,INDEX(DATOS,0,$O$2),$D845)),#N/A)</f>
        <v>#N/A</v>
      </c>
      <c r="AB845" s="62" t="e">
        <f>IFERROR(IF($B845=0,#N/A,AVERAGEIFS(INDEX(DATOS,0,$C845),INDEX(DATOS,0,$C845),"&lt;&gt;#N/D",INDEX(DATOS,0,$L$2),0,INDEX(DATOS,0,$M$2),1,INDEX(DATOS,0,$N$2),W845,INDEX(DATOS,0,$O$2),$D845)),#N/A)</f>
        <v>#N/A</v>
      </c>
      <c r="AC845" s="62" t="e">
        <f>IFERROR(IF($B845=0,#N/A,AVERAGEIFS(INDEX(DATOS,0,$C845),INDEX(DATOS,0,$C845),"&lt;&gt;#N/D",INDEX(DATOS,0,$L$2),0,INDEX(DATOS,0,$M$2),1,INDEX(DATOS,0,$N$2),X845,INDEX(DATOS,0,$O$2),$D845)),#N/A)</f>
        <v>#N/A</v>
      </c>
      <c r="AD845" s="33"/>
      <c r="AE845" s="40" t="e">
        <f>IFERROR(IF(ISNA(Z845),#N/A,IF(I845=0,0,_xlfn.STDEV.P($Z845:Z845)/I845*100)),#N/A)</f>
        <v>#N/A</v>
      </c>
      <c r="AF845" s="40" t="e">
        <f>IFERROR(IF(ISNA(AA845),#N/A,IF(J845=0,0,_xlfn.STDEV.P($Z845:AA845)/J845*100)),#N/A)</f>
        <v>#N/A</v>
      </c>
      <c r="AG845" s="40" t="e">
        <f>IFERROR(IF(ISNA(AB845),#N/A,IF(K845=0,0,_xlfn.STDEV.P($Z845:AB845)/K845*100)),#N/A)</f>
        <v>#N/A</v>
      </c>
      <c r="AH845" s="40" t="e">
        <f>IFERROR(IF(ISNA(AC845),#N/A,IF(L845=0,0,_xlfn.STDEV.P($Z845:AC845)/L845*100)),#N/A)</f>
        <v>#N/A</v>
      </c>
      <c r="AI845" s="40"/>
    </row>
    <row r="846" spans="1:35" x14ac:dyDescent="0.35">
      <c r="A846">
        <f t="shared" si="984"/>
        <v>41</v>
      </c>
      <c r="B846" s="35">
        <f t="array" ref="B846">IF(B845=0,0,MIN(IF(INDEX(DATOS,0,$N$2)=$U846,IF(ISNUMBER(INDEX(DATOS,0,$C846)),IF(INDEX(DATOS,0,$L$2)=0,IF(INDEX(DATOS,0,$M$2)=1,IF(ISNA(MATCH(INDEX(DATOS,0,$O$2),IF($E$7:E845=E846,$D$7:D845),0)),INDEX(DATOS,0,$K$2))))))))</f>
        <v>0</v>
      </c>
      <c r="C846" s="32">
        <f t="shared" si="985"/>
        <v>20</v>
      </c>
      <c r="D846" s="34" t="str">
        <f>IF($B846=0,"--",INDEX(DATOS,$B846,O$2))</f>
        <v>--</v>
      </c>
      <c r="E846" s="64" t="s">
        <v>1</v>
      </c>
      <c r="F846" s="36" t="str">
        <f t="shared" si="1007"/>
        <v>--</v>
      </c>
      <c r="G846" s="109" t="e">
        <f>VLOOKUP($D846,LOC_UNICOS,G$2,0)</f>
        <v>#N/A</v>
      </c>
      <c r="H846" s="109" t="e">
        <f>VLOOKUP($D846,LOC_UNICOS,H$2,0)</f>
        <v>#N/A</v>
      </c>
      <c r="I846" s="38">
        <f t="array" ref="I846">IF($B846=0,-999,IF(COUNTIFS($Z846:Z846,#N/A)&gt;0,-999,AVERAGE($Z846:Z846)))</f>
        <v>-999</v>
      </c>
      <c r="J846" s="38">
        <f t="array" ref="J846">IF($B846=0,-999,IF(COUNTIFS($Z846:AA846,#N/A)&gt;0,-999,AVERAGE($Z846:AA846)))</f>
        <v>-999</v>
      </c>
      <c r="K846" s="38">
        <f t="array" ref="K846">IF($B846=0,-999,IF(COUNTIFS($Z846:AB846,#N/A)&gt;0,-999,AVERAGE($Z846:AB846)))</f>
        <v>-999</v>
      </c>
      <c r="L846" s="38">
        <f t="array" ref="L846">IF($B846=0,-999,IF(COUNTIFS($Z846:AC846,#N/A)&gt;0,-999,AVERAGE($Z846:AC846)))</f>
        <v>-999</v>
      </c>
      <c r="M846" s="38">
        <f t="shared" si="980"/>
        <v>-999</v>
      </c>
      <c r="N846" s="38">
        <f t="shared" ref="N846:N909" si="1028">IFERROR(AF846,-999)</f>
        <v>-999</v>
      </c>
      <c r="O846" s="38">
        <f t="shared" ref="O846:O909" si="1029">IFERROR(AG846,-999)</f>
        <v>-999</v>
      </c>
      <c r="P846" s="38">
        <f t="shared" ref="P846:P909" si="1030">IFERROR(AH846,-999)</f>
        <v>-999</v>
      </c>
      <c r="Q846" s="37">
        <f t="shared" si="981"/>
        <v>0</v>
      </c>
      <c r="R846" s="37">
        <f t="shared" si="1018"/>
        <v>0</v>
      </c>
      <c r="S846" s="37">
        <f t="shared" si="1019"/>
        <v>0</v>
      </c>
      <c r="T846" s="37">
        <f t="shared" si="1020"/>
        <v>0</v>
      </c>
      <c r="U846" s="37">
        <f t="shared" si="982"/>
        <v>2018</v>
      </c>
      <c r="V846" s="37">
        <f t="shared" ref="V846:X846" si="1031">U846-1</f>
        <v>2017</v>
      </c>
      <c r="W846" s="37">
        <f t="shared" si="1031"/>
        <v>2016</v>
      </c>
      <c r="X846" s="37">
        <f t="shared" si="1031"/>
        <v>2015</v>
      </c>
      <c r="Y846" s="39"/>
      <c r="Z846" s="62" t="e">
        <f>IFERROR(IF($B846=0,#N/A,AVERAGEIFS(INDEX(DATOS,0,$C846),INDEX(DATOS,0,$C846),"&lt;&gt;#N/D",INDEX(DATOS,0,$L$2),0,INDEX(DATOS,0,$M$2),1,INDEX(DATOS,0,$N$2),U846,INDEX(DATOS,0,$O$2),$D846)),#N/A)</f>
        <v>#N/A</v>
      </c>
      <c r="AA846" s="62" t="e">
        <f>IFERROR(IF($B846=0,#N/A,AVERAGEIFS(INDEX(DATOS,0,$C846),INDEX(DATOS,0,$C846),"&lt;&gt;#N/D",INDEX(DATOS,0,$L$2),0,INDEX(DATOS,0,$M$2),1,INDEX(DATOS,0,$N$2),V846,INDEX(DATOS,0,$O$2),$D846)),#N/A)</f>
        <v>#N/A</v>
      </c>
      <c r="AB846" s="62" t="e">
        <f>IFERROR(IF($B846=0,#N/A,AVERAGEIFS(INDEX(DATOS,0,$C846),INDEX(DATOS,0,$C846),"&lt;&gt;#N/D",INDEX(DATOS,0,$L$2),0,INDEX(DATOS,0,$M$2),1,INDEX(DATOS,0,$N$2),W846,INDEX(DATOS,0,$O$2),$D846)),#N/A)</f>
        <v>#N/A</v>
      </c>
      <c r="AC846" s="62" t="e">
        <f>IFERROR(IF($B846=0,#N/A,AVERAGEIFS(INDEX(DATOS,0,$C846),INDEX(DATOS,0,$C846),"&lt;&gt;#N/D",INDEX(DATOS,0,$L$2),0,INDEX(DATOS,0,$M$2),1,INDEX(DATOS,0,$N$2),X846,INDEX(DATOS,0,$O$2),$D846)),#N/A)</f>
        <v>#N/A</v>
      </c>
      <c r="AD846" s="33"/>
      <c r="AE846" s="40" t="e">
        <f>IFERROR(IF(ISNA(Z846),#N/A,IF(I846=0,0,_xlfn.STDEV.P($Z846:Z846)/I846*100)),#N/A)</f>
        <v>#N/A</v>
      </c>
      <c r="AF846" s="40" t="e">
        <f>IFERROR(IF(ISNA(AA846),#N/A,IF(J846=0,0,_xlfn.STDEV.P($Z846:AA846)/J846*100)),#N/A)</f>
        <v>#N/A</v>
      </c>
      <c r="AG846" s="40" t="e">
        <f>IFERROR(IF(ISNA(AB846),#N/A,IF(K846=0,0,_xlfn.STDEV.P($Z846:AB846)/K846*100)),#N/A)</f>
        <v>#N/A</v>
      </c>
      <c r="AH846" s="40" t="e">
        <f>IFERROR(IF(ISNA(AC846),#N/A,IF(L846=0,0,_xlfn.STDEV.P($Z846:AC846)/L846*100)),#N/A)</f>
        <v>#N/A</v>
      </c>
      <c r="AI846" s="40"/>
    </row>
    <row r="847" spans="1:35" x14ac:dyDescent="0.35">
      <c r="A847">
        <f t="shared" si="984"/>
        <v>42</v>
      </c>
      <c r="B847" s="35">
        <f t="array" ref="B847">IF(B846=0,0,MIN(IF(INDEX(DATOS,0,$N$2)=$U847,IF(ISNUMBER(INDEX(DATOS,0,$C847)),IF(INDEX(DATOS,0,$L$2)=0,IF(INDEX(DATOS,0,$M$2)=1,IF(ISNA(MATCH(INDEX(DATOS,0,$O$2),IF($E$7:E846=E847,$D$7:D846),0)),INDEX(DATOS,0,$K$2))))))))</f>
        <v>0</v>
      </c>
      <c r="C847" s="32">
        <f t="shared" si="985"/>
        <v>20</v>
      </c>
      <c r="D847" s="34" t="str">
        <f>IF($B847=0,"--",INDEX(DATOS,$B847,O$2))</f>
        <v>--</v>
      </c>
      <c r="E847" s="64" t="s">
        <v>1</v>
      </c>
      <c r="F847" s="36" t="str">
        <f t="shared" si="1007"/>
        <v>--</v>
      </c>
      <c r="G847" s="109" t="e">
        <f>VLOOKUP($D847,LOC_UNICOS,G$2,0)</f>
        <v>#N/A</v>
      </c>
      <c r="H847" s="109" t="e">
        <f>VLOOKUP($D847,LOC_UNICOS,H$2,0)</f>
        <v>#N/A</v>
      </c>
      <c r="I847" s="38">
        <f t="array" ref="I847">IF($B847=0,-999,IF(COUNTIFS($Z847:Z847,#N/A)&gt;0,-999,AVERAGE($Z847:Z847)))</f>
        <v>-999</v>
      </c>
      <c r="J847" s="38">
        <f t="array" ref="J847">IF($B847=0,-999,IF(COUNTIFS($Z847:AA847,#N/A)&gt;0,-999,AVERAGE($Z847:AA847)))</f>
        <v>-999</v>
      </c>
      <c r="K847" s="38">
        <f t="array" ref="K847">IF($B847=0,-999,IF(COUNTIFS($Z847:AB847,#N/A)&gt;0,-999,AVERAGE($Z847:AB847)))</f>
        <v>-999</v>
      </c>
      <c r="L847" s="38">
        <f t="array" ref="L847">IF($B847=0,-999,IF(COUNTIFS($Z847:AC847,#N/A)&gt;0,-999,AVERAGE($Z847:AC847)))</f>
        <v>-999</v>
      </c>
      <c r="M847" s="38">
        <f t="shared" si="980"/>
        <v>-999</v>
      </c>
      <c r="N847" s="38">
        <f t="shared" si="1028"/>
        <v>-999</v>
      </c>
      <c r="O847" s="38">
        <f t="shared" si="1029"/>
        <v>-999</v>
      </c>
      <c r="P847" s="38">
        <f t="shared" si="1030"/>
        <v>-999</v>
      </c>
      <c r="Q847" s="37">
        <f t="shared" si="981"/>
        <v>0</v>
      </c>
      <c r="R847" s="37">
        <f t="shared" si="1018"/>
        <v>0</v>
      </c>
      <c r="S847" s="37">
        <f t="shared" si="1019"/>
        <v>0</v>
      </c>
      <c r="T847" s="37">
        <f t="shared" si="1020"/>
        <v>0</v>
      </c>
      <c r="U847" s="37">
        <f t="shared" si="982"/>
        <v>2018</v>
      </c>
      <c r="V847" s="37">
        <f t="shared" ref="V847:X847" si="1032">U847-1</f>
        <v>2017</v>
      </c>
      <c r="W847" s="37">
        <f t="shared" si="1032"/>
        <v>2016</v>
      </c>
      <c r="X847" s="37">
        <f t="shared" si="1032"/>
        <v>2015</v>
      </c>
      <c r="Y847" s="39"/>
      <c r="Z847" s="62" t="e">
        <f>IFERROR(IF($B847=0,#N/A,AVERAGEIFS(INDEX(DATOS,0,$C847),INDEX(DATOS,0,$C847),"&lt;&gt;#N/D",INDEX(DATOS,0,$L$2),0,INDEX(DATOS,0,$M$2),1,INDEX(DATOS,0,$N$2),U847,INDEX(DATOS,0,$O$2),$D847)),#N/A)</f>
        <v>#N/A</v>
      </c>
      <c r="AA847" s="62" t="e">
        <f>IFERROR(IF($B847=0,#N/A,AVERAGEIFS(INDEX(DATOS,0,$C847),INDEX(DATOS,0,$C847),"&lt;&gt;#N/D",INDEX(DATOS,0,$L$2),0,INDEX(DATOS,0,$M$2),1,INDEX(DATOS,0,$N$2),V847,INDEX(DATOS,0,$O$2),$D847)),#N/A)</f>
        <v>#N/A</v>
      </c>
      <c r="AB847" s="62" t="e">
        <f>IFERROR(IF($B847=0,#N/A,AVERAGEIFS(INDEX(DATOS,0,$C847),INDEX(DATOS,0,$C847),"&lt;&gt;#N/D",INDEX(DATOS,0,$L$2),0,INDEX(DATOS,0,$M$2),1,INDEX(DATOS,0,$N$2),W847,INDEX(DATOS,0,$O$2),$D847)),#N/A)</f>
        <v>#N/A</v>
      </c>
      <c r="AC847" s="62" t="e">
        <f>IFERROR(IF($B847=0,#N/A,AVERAGEIFS(INDEX(DATOS,0,$C847),INDEX(DATOS,0,$C847),"&lt;&gt;#N/D",INDEX(DATOS,0,$L$2),0,INDEX(DATOS,0,$M$2),1,INDEX(DATOS,0,$N$2),X847,INDEX(DATOS,0,$O$2),$D847)),#N/A)</f>
        <v>#N/A</v>
      </c>
      <c r="AD847" s="33"/>
      <c r="AE847" s="40" t="e">
        <f>IFERROR(IF(ISNA(Z847),#N/A,IF(I847=0,0,_xlfn.STDEV.P($Z847:Z847)/I847*100)),#N/A)</f>
        <v>#N/A</v>
      </c>
      <c r="AF847" s="40" t="e">
        <f>IFERROR(IF(ISNA(AA847),#N/A,IF(J847=0,0,_xlfn.STDEV.P($Z847:AA847)/J847*100)),#N/A)</f>
        <v>#N/A</v>
      </c>
      <c r="AG847" s="40" t="e">
        <f>IFERROR(IF(ISNA(AB847),#N/A,IF(K847=0,0,_xlfn.STDEV.P($Z847:AB847)/K847*100)),#N/A)</f>
        <v>#N/A</v>
      </c>
      <c r="AH847" s="40" t="e">
        <f>IFERROR(IF(ISNA(AC847),#N/A,IF(L847=0,0,_xlfn.STDEV.P($Z847:AC847)/L847*100)),#N/A)</f>
        <v>#N/A</v>
      </c>
      <c r="AI847" s="40"/>
    </row>
    <row r="848" spans="1:35" x14ac:dyDescent="0.35">
      <c r="A848">
        <f t="shared" si="984"/>
        <v>43</v>
      </c>
      <c r="B848" s="35">
        <f t="array" ref="B848">IF(B847=0,0,MIN(IF(INDEX(DATOS,0,$N$2)=$U848,IF(ISNUMBER(INDEX(DATOS,0,$C848)),IF(INDEX(DATOS,0,$L$2)=0,IF(INDEX(DATOS,0,$M$2)=1,IF(ISNA(MATCH(INDEX(DATOS,0,$O$2),IF($E$7:E847=E848,$D$7:D847),0)),INDEX(DATOS,0,$K$2))))))))</f>
        <v>0</v>
      </c>
      <c r="C848" s="32">
        <f t="shared" si="985"/>
        <v>20</v>
      </c>
      <c r="D848" s="34" t="str">
        <f>IF($B848=0,"--",INDEX(DATOS,$B848,O$2))</f>
        <v>--</v>
      </c>
      <c r="E848" s="64" t="s">
        <v>1</v>
      </c>
      <c r="F848" s="36" t="str">
        <f t="shared" si="1007"/>
        <v>--</v>
      </c>
      <c r="G848" s="109" t="e">
        <f>VLOOKUP($D848,LOC_UNICOS,G$2,0)</f>
        <v>#N/A</v>
      </c>
      <c r="H848" s="109" t="e">
        <f>VLOOKUP($D848,LOC_UNICOS,H$2,0)</f>
        <v>#N/A</v>
      </c>
      <c r="I848" s="38">
        <f t="array" ref="I848">IF($B848=0,-999,IF(COUNTIFS($Z848:Z848,#N/A)&gt;0,-999,AVERAGE($Z848:Z848)))</f>
        <v>-999</v>
      </c>
      <c r="J848" s="38">
        <f t="array" ref="J848">IF($B848=0,-999,IF(COUNTIFS($Z848:AA848,#N/A)&gt;0,-999,AVERAGE($Z848:AA848)))</f>
        <v>-999</v>
      </c>
      <c r="K848" s="38">
        <f t="array" ref="K848">IF($B848=0,-999,IF(COUNTIFS($Z848:AB848,#N/A)&gt;0,-999,AVERAGE($Z848:AB848)))</f>
        <v>-999</v>
      </c>
      <c r="L848" s="38">
        <f t="array" ref="L848">IF($B848=0,-999,IF(COUNTIFS($Z848:AC848,#N/A)&gt;0,-999,AVERAGE($Z848:AC848)))</f>
        <v>-999</v>
      </c>
      <c r="M848" s="38">
        <f t="shared" si="980"/>
        <v>-999</v>
      </c>
      <c r="N848" s="38">
        <f t="shared" si="1028"/>
        <v>-999</v>
      </c>
      <c r="O848" s="38">
        <f t="shared" si="1029"/>
        <v>-999</v>
      </c>
      <c r="P848" s="38">
        <f t="shared" si="1030"/>
        <v>-999</v>
      </c>
      <c r="Q848" s="37">
        <f t="shared" si="981"/>
        <v>0</v>
      </c>
      <c r="R848" s="37">
        <f t="shared" si="1018"/>
        <v>0</v>
      </c>
      <c r="S848" s="37">
        <f t="shared" si="1019"/>
        <v>0</v>
      </c>
      <c r="T848" s="37">
        <f t="shared" si="1020"/>
        <v>0</v>
      </c>
      <c r="U848" s="37">
        <f t="shared" si="982"/>
        <v>2018</v>
      </c>
      <c r="V848" s="37">
        <f t="shared" ref="V848:X848" si="1033">U848-1</f>
        <v>2017</v>
      </c>
      <c r="W848" s="37">
        <f t="shared" si="1033"/>
        <v>2016</v>
      </c>
      <c r="X848" s="37">
        <f t="shared" si="1033"/>
        <v>2015</v>
      </c>
      <c r="Y848" s="39"/>
      <c r="Z848" s="62" t="e">
        <f>IFERROR(IF($B848=0,#N/A,AVERAGEIFS(INDEX(DATOS,0,$C848),INDEX(DATOS,0,$C848),"&lt;&gt;#N/D",INDEX(DATOS,0,$L$2),0,INDEX(DATOS,0,$M$2),1,INDEX(DATOS,0,$N$2),U848,INDEX(DATOS,0,$O$2),$D848)),#N/A)</f>
        <v>#N/A</v>
      </c>
      <c r="AA848" s="62" t="e">
        <f>IFERROR(IF($B848=0,#N/A,AVERAGEIFS(INDEX(DATOS,0,$C848),INDEX(DATOS,0,$C848),"&lt;&gt;#N/D",INDEX(DATOS,0,$L$2),0,INDEX(DATOS,0,$M$2),1,INDEX(DATOS,0,$N$2),V848,INDEX(DATOS,0,$O$2),$D848)),#N/A)</f>
        <v>#N/A</v>
      </c>
      <c r="AB848" s="62" t="e">
        <f>IFERROR(IF($B848=0,#N/A,AVERAGEIFS(INDEX(DATOS,0,$C848),INDEX(DATOS,0,$C848),"&lt;&gt;#N/D",INDEX(DATOS,0,$L$2),0,INDEX(DATOS,0,$M$2),1,INDEX(DATOS,0,$N$2),W848,INDEX(DATOS,0,$O$2),$D848)),#N/A)</f>
        <v>#N/A</v>
      </c>
      <c r="AC848" s="62" t="e">
        <f>IFERROR(IF($B848=0,#N/A,AVERAGEIFS(INDEX(DATOS,0,$C848),INDEX(DATOS,0,$C848),"&lt;&gt;#N/D",INDEX(DATOS,0,$L$2),0,INDEX(DATOS,0,$M$2),1,INDEX(DATOS,0,$N$2),X848,INDEX(DATOS,0,$O$2),$D848)),#N/A)</f>
        <v>#N/A</v>
      </c>
      <c r="AD848" s="33"/>
      <c r="AE848" s="40" t="e">
        <f>IFERROR(IF(ISNA(Z848),#N/A,IF(I848=0,0,_xlfn.STDEV.P($Z848:Z848)/I848*100)),#N/A)</f>
        <v>#N/A</v>
      </c>
      <c r="AF848" s="40" t="e">
        <f>IFERROR(IF(ISNA(AA848),#N/A,IF(J848=0,0,_xlfn.STDEV.P($Z848:AA848)/J848*100)),#N/A)</f>
        <v>#N/A</v>
      </c>
      <c r="AG848" s="40" t="e">
        <f>IFERROR(IF(ISNA(AB848),#N/A,IF(K848=0,0,_xlfn.STDEV.P($Z848:AB848)/K848*100)),#N/A)</f>
        <v>#N/A</v>
      </c>
      <c r="AH848" s="40" t="e">
        <f>IFERROR(IF(ISNA(AC848),#N/A,IF(L848=0,0,_xlfn.STDEV.P($Z848:AC848)/L848*100)),#N/A)</f>
        <v>#N/A</v>
      </c>
      <c r="AI848" s="40"/>
    </row>
    <row r="849" spans="1:35" x14ac:dyDescent="0.35">
      <c r="A849">
        <f t="shared" si="984"/>
        <v>44</v>
      </c>
      <c r="B849" s="35">
        <f t="array" ref="B849">IF(B848=0,0,MIN(IF(INDEX(DATOS,0,$N$2)=$U849,IF(ISNUMBER(INDEX(DATOS,0,$C849)),IF(INDEX(DATOS,0,$L$2)=0,IF(INDEX(DATOS,0,$M$2)=1,IF(ISNA(MATCH(INDEX(DATOS,0,$O$2),IF($E$7:E848=E849,$D$7:D848),0)),INDEX(DATOS,0,$K$2))))))))</f>
        <v>0</v>
      </c>
      <c r="C849" s="32">
        <f t="shared" si="985"/>
        <v>20</v>
      </c>
      <c r="D849" s="34" t="str">
        <f>IF($B849=0,"--",INDEX(DATOS,$B849,O$2))</f>
        <v>--</v>
      </c>
      <c r="E849" s="64" t="s">
        <v>1</v>
      </c>
      <c r="F849" s="36" t="str">
        <f t="shared" si="1007"/>
        <v>--</v>
      </c>
      <c r="G849" s="109" t="e">
        <f>VLOOKUP($D849,LOC_UNICOS,G$2,0)</f>
        <v>#N/A</v>
      </c>
      <c r="H849" s="109" t="e">
        <f>VLOOKUP($D849,LOC_UNICOS,H$2,0)</f>
        <v>#N/A</v>
      </c>
      <c r="I849" s="38">
        <f t="array" ref="I849">IF($B849=0,-999,IF(COUNTIFS($Z849:Z849,#N/A)&gt;0,-999,AVERAGE($Z849:Z849)))</f>
        <v>-999</v>
      </c>
      <c r="J849" s="38">
        <f t="array" ref="J849">IF($B849=0,-999,IF(COUNTIFS($Z849:AA849,#N/A)&gt;0,-999,AVERAGE($Z849:AA849)))</f>
        <v>-999</v>
      </c>
      <c r="K849" s="38">
        <f t="array" ref="K849">IF($B849=0,-999,IF(COUNTIFS($Z849:AB849,#N/A)&gt;0,-999,AVERAGE($Z849:AB849)))</f>
        <v>-999</v>
      </c>
      <c r="L849" s="38">
        <f t="array" ref="L849">IF($B849=0,-999,IF(COUNTIFS($Z849:AC849,#N/A)&gt;0,-999,AVERAGE($Z849:AC849)))</f>
        <v>-999</v>
      </c>
      <c r="M849" s="38">
        <f t="shared" si="980"/>
        <v>-999</v>
      </c>
      <c r="N849" s="38">
        <f t="shared" si="1028"/>
        <v>-999</v>
      </c>
      <c r="O849" s="38">
        <f t="shared" si="1029"/>
        <v>-999</v>
      </c>
      <c r="P849" s="38">
        <f t="shared" si="1030"/>
        <v>-999</v>
      </c>
      <c r="Q849" s="37">
        <f t="shared" si="981"/>
        <v>0</v>
      </c>
      <c r="R849" s="37">
        <f t="shared" si="1018"/>
        <v>0</v>
      </c>
      <c r="S849" s="37">
        <f t="shared" si="1019"/>
        <v>0</v>
      </c>
      <c r="T849" s="37">
        <f t="shared" si="1020"/>
        <v>0</v>
      </c>
      <c r="U849" s="37">
        <f t="shared" si="982"/>
        <v>2018</v>
      </c>
      <c r="V849" s="37">
        <f t="shared" ref="V849:X849" si="1034">U849-1</f>
        <v>2017</v>
      </c>
      <c r="W849" s="37">
        <f t="shared" si="1034"/>
        <v>2016</v>
      </c>
      <c r="X849" s="37">
        <f t="shared" si="1034"/>
        <v>2015</v>
      </c>
      <c r="Y849" s="39"/>
      <c r="Z849" s="62" t="e">
        <f>IFERROR(IF($B849=0,#N/A,AVERAGEIFS(INDEX(DATOS,0,$C849),INDEX(DATOS,0,$C849),"&lt;&gt;#N/D",INDEX(DATOS,0,$L$2),0,INDEX(DATOS,0,$M$2),1,INDEX(DATOS,0,$N$2),U849,INDEX(DATOS,0,$O$2),$D849)),#N/A)</f>
        <v>#N/A</v>
      </c>
      <c r="AA849" s="62" t="e">
        <f>IFERROR(IF($B849=0,#N/A,AVERAGEIFS(INDEX(DATOS,0,$C849),INDEX(DATOS,0,$C849),"&lt;&gt;#N/D",INDEX(DATOS,0,$L$2),0,INDEX(DATOS,0,$M$2),1,INDEX(DATOS,0,$N$2),V849,INDEX(DATOS,0,$O$2),$D849)),#N/A)</f>
        <v>#N/A</v>
      </c>
      <c r="AB849" s="62" t="e">
        <f>IFERROR(IF($B849=0,#N/A,AVERAGEIFS(INDEX(DATOS,0,$C849),INDEX(DATOS,0,$C849),"&lt;&gt;#N/D",INDEX(DATOS,0,$L$2),0,INDEX(DATOS,0,$M$2),1,INDEX(DATOS,0,$N$2),W849,INDEX(DATOS,0,$O$2),$D849)),#N/A)</f>
        <v>#N/A</v>
      </c>
      <c r="AC849" s="62" t="e">
        <f>IFERROR(IF($B849=0,#N/A,AVERAGEIFS(INDEX(DATOS,0,$C849),INDEX(DATOS,0,$C849),"&lt;&gt;#N/D",INDEX(DATOS,0,$L$2),0,INDEX(DATOS,0,$M$2),1,INDEX(DATOS,0,$N$2),X849,INDEX(DATOS,0,$O$2),$D849)),#N/A)</f>
        <v>#N/A</v>
      </c>
      <c r="AD849" s="33"/>
      <c r="AE849" s="40" t="e">
        <f>IFERROR(IF(ISNA(Z849),#N/A,IF(I849=0,0,_xlfn.STDEV.P($Z849:Z849)/I849*100)),#N/A)</f>
        <v>#N/A</v>
      </c>
      <c r="AF849" s="40" t="e">
        <f>IFERROR(IF(ISNA(AA849),#N/A,IF(J849=0,0,_xlfn.STDEV.P($Z849:AA849)/J849*100)),#N/A)</f>
        <v>#N/A</v>
      </c>
      <c r="AG849" s="40" t="e">
        <f>IFERROR(IF(ISNA(AB849),#N/A,IF(K849=0,0,_xlfn.STDEV.P($Z849:AB849)/K849*100)),#N/A)</f>
        <v>#N/A</v>
      </c>
      <c r="AH849" s="40" t="e">
        <f>IFERROR(IF(ISNA(AC849),#N/A,IF(L849=0,0,_xlfn.STDEV.P($Z849:AC849)/L849*100)),#N/A)</f>
        <v>#N/A</v>
      </c>
      <c r="AI849" s="40"/>
    </row>
    <row r="850" spans="1:35" x14ac:dyDescent="0.35">
      <c r="A850">
        <f t="shared" si="984"/>
        <v>45</v>
      </c>
      <c r="B850" s="35">
        <f t="array" ref="B850">IF(B849=0,0,MIN(IF(INDEX(DATOS,0,$N$2)=$U850,IF(ISNUMBER(INDEX(DATOS,0,$C850)),IF(INDEX(DATOS,0,$L$2)=0,IF(INDEX(DATOS,0,$M$2)=1,IF(ISNA(MATCH(INDEX(DATOS,0,$O$2),IF($E$7:E849=E850,$D$7:D849),0)),INDEX(DATOS,0,$K$2))))))))</f>
        <v>0</v>
      </c>
      <c r="C850" s="32">
        <f t="shared" si="985"/>
        <v>20</v>
      </c>
      <c r="D850" s="34" t="str">
        <f>IF($B850=0,"--",INDEX(DATOS,$B850,O$2))</f>
        <v>--</v>
      </c>
      <c r="E850" s="64" t="s">
        <v>1</v>
      </c>
      <c r="F850" s="36" t="str">
        <f t="shared" si="1007"/>
        <v>--</v>
      </c>
      <c r="G850" s="109" t="e">
        <f>VLOOKUP($D850,LOC_UNICOS,G$2,0)</f>
        <v>#N/A</v>
      </c>
      <c r="H850" s="109" t="e">
        <f>VLOOKUP($D850,LOC_UNICOS,H$2,0)</f>
        <v>#N/A</v>
      </c>
      <c r="I850" s="38">
        <f t="array" ref="I850">IF($B850=0,-999,IF(COUNTIFS($Z850:Z850,#N/A)&gt;0,-999,AVERAGE($Z850:Z850)))</f>
        <v>-999</v>
      </c>
      <c r="J850" s="38">
        <f t="array" ref="J850">IF($B850=0,-999,IF(COUNTIFS($Z850:AA850,#N/A)&gt;0,-999,AVERAGE($Z850:AA850)))</f>
        <v>-999</v>
      </c>
      <c r="K850" s="38">
        <f t="array" ref="K850">IF($B850=0,-999,IF(COUNTIFS($Z850:AB850,#N/A)&gt;0,-999,AVERAGE($Z850:AB850)))</f>
        <v>-999</v>
      </c>
      <c r="L850" s="38">
        <f t="array" ref="L850">IF($B850=0,-999,IF(COUNTIFS($Z850:AC850,#N/A)&gt;0,-999,AVERAGE($Z850:AC850)))</f>
        <v>-999</v>
      </c>
      <c r="M850" s="38">
        <f t="shared" si="980"/>
        <v>-999</v>
      </c>
      <c r="N850" s="38">
        <f t="shared" si="1028"/>
        <v>-999</v>
      </c>
      <c r="O850" s="38">
        <f t="shared" si="1029"/>
        <v>-999</v>
      </c>
      <c r="P850" s="38">
        <f t="shared" si="1030"/>
        <v>-999</v>
      </c>
      <c r="Q850" s="37">
        <f t="shared" si="981"/>
        <v>0</v>
      </c>
      <c r="R850" s="37">
        <f t="shared" si="1018"/>
        <v>0</v>
      </c>
      <c r="S850" s="37">
        <f t="shared" si="1019"/>
        <v>0</v>
      </c>
      <c r="T850" s="37">
        <f t="shared" si="1020"/>
        <v>0</v>
      </c>
      <c r="U850" s="37">
        <f t="shared" si="982"/>
        <v>2018</v>
      </c>
      <c r="V850" s="37">
        <f t="shared" ref="V850:X850" si="1035">U850-1</f>
        <v>2017</v>
      </c>
      <c r="W850" s="37">
        <f t="shared" si="1035"/>
        <v>2016</v>
      </c>
      <c r="X850" s="37">
        <f t="shared" si="1035"/>
        <v>2015</v>
      </c>
      <c r="Y850" s="39"/>
      <c r="Z850" s="62" t="e">
        <f>IFERROR(IF($B850=0,#N/A,AVERAGEIFS(INDEX(DATOS,0,$C850),INDEX(DATOS,0,$C850),"&lt;&gt;#N/D",INDEX(DATOS,0,$L$2),0,INDEX(DATOS,0,$M$2),1,INDEX(DATOS,0,$N$2),U850,INDEX(DATOS,0,$O$2),$D850)),#N/A)</f>
        <v>#N/A</v>
      </c>
      <c r="AA850" s="62" t="e">
        <f>IFERROR(IF($B850=0,#N/A,AVERAGEIFS(INDEX(DATOS,0,$C850),INDEX(DATOS,0,$C850),"&lt;&gt;#N/D",INDEX(DATOS,0,$L$2),0,INDEX(DATOS,0,$M$2),1,INDEX(DATOS,0,$N$2),V850,INDEX(DATOS,0,$O$2),$D850)),#N/A)</f>
        <v>#N/A</v>
      </c>
      <c r="AB850" s="62" t="e">
        <f>IFERROR(IF($B850=0,#N/A,AVERAGEIFS(INDEX(DATOS,0,$C850),INDEX(DATOS,0,$C850),"&lt;&gt;#N/D",INDEX(DATOS,0,$L$2),0,INDEX(DATOS,0,$M$2),1,INDEX(DATOS,0,$N$2),W850,INDEX(DATOS,0,$O$2),$D850)),#N/A)</f>
        <v>#N/A</v>
      </c>
      <c r="AC850" s="62" t="e">
        <f>IFERROR(IF($B850=0,#N/A,AVERAGEIFS(INDEX(DATOS,0,$C850),INDEX(DATOS,0,$C850),"&lt;&gt;#N/D",INDEX(DATOS,0,$L$2),0,INDEX(DATOS,0,$M$2),1,INDEX(DATOS,0,$N$2),X850,INDEX(DATOS,0,$O$2),$D850)),#N/A)</f>
        <v>#N/A</v>
      </c>
      <c r="AD850" s="33"/>
      <c r="AE850" s="40" t="e">
        <f>IFERROR(IF(ISNA(Z850),#N/A,IF(I850=0,0,_xlfn.STDEV.P($Z850:Z850)/I850*100)),#N/A)</f>
        <v>#N/A</v>
      </c>
      <c r="AF850" s="40" t="e">
        <f>IFERROR(IF(ISNA(AA850),#N/A,IF(J850=0,0,_xlfn.STDEV.P($Z850:AA850)/J850*100)),#N/A)</f>
        <v>#N/A</v>
      </c>
      <c r="AG850" s="40" t="e">
        <f>IFERROR(IF(ISNA(AB850),#N/A,IF(K850=0,0,_xlfn.STDEV.P($Z850:AB850)/K850*100)),#N/A)</f>
        <v>#N/A</v>
      </c>
      <c r="AH850" s="40" t="e">
        <f>IFERROR(IF(ISNA(AC850),#N/A,IF(L850=0,0,_xlfn.STDEV.P($Z850:AC850)/L850*100)),#N/A)</f>
        <v>#N/A</v>
      </c>
      <c r="AI850" s="40"/>
    </row>
    <row r="851" spans="1:35" x14ac:dyDescent="0.35">
      <c r="A851">
        <f t="shared" si="984"/>
        <v>46</v>
      </c>
      <c r="B851" s="35">
        <f t="array" ref="B851">IF(B850=0,0,MIN(IF(INDEX(DATOS,0,$N$2)=$U851,IF(ISNUMBER(INDEX(DATOS,0,$C851)),IF(INDEX(DATOS,0,$L$2)=0,IF(INDEX(DATOS,0,$M$2)=1,IF(ISNA(MATCH(INDEX(DATOS,0,$O$2),IF($E$7:E850=E851,$D$7:D850),0)),INDEX(DATOS,0,$K$2))))))))</f>
        <v>0</v>
      </c>
      <c r="C851" s="32">
        <f t="shared" si="985"/>
        <v>20</v>
      </c>
      <c r="D851" s="34" t="str">
        <f>IF($B851=0,"--",INDEX(DATOS,$B851,O$2))</f>
        <v>--</v>
      </c>
      <c r="E851" s="64" t="s">
        <v>1</v>
      </c>
      <c r="F851" s="36" t="str">
        <f t="shared" si="1007"/>
        <v>--</v>
      </c>
      <c r="G851" s="109" t="e">
        <f>VLOOKUP($D851,LOC_UNICOS,G$2,0)</f>
        <v>#N/A</v>
      </c>
      <c r="H851" s="109" t="e">
        <f>VLOOKUP($D851,LOC_UNICOS,H$2,0)</f>
        <v>#N/A</v>
      </c>
      <c r="I851" s="38">
        <f t="array" ref="I851">IF($B851=0,-999,IF(COUNTIFS($Z851:Z851,#N/A)&gt;0,-999,AVERAGE($Z851:Z851)))</f>
        <v>-999</v>
      </c>
      <c r="J851" s="38">
        <f t="array" ref="J851">IF($B851=0,-999,IF(COUNTIFS($Z851:AA851,#N/A)&gt;0,-999,AVERAGE($Z851:AA851)))</f>
        <v>-999</v>
      </c>
      <c r="K851" s="38">
        <f t="array" ref="K851">IF($B851=0,-999,IF(COUNTIFS($Z851:AB851,#N/A)&gt;0,-999,AVERAGE($Z851:AB851)))</f>
        <v>-999</v>
      </c>
      <c r="L851" s="38">
        <f t="array" ref="L851">IF($B851=0,-999,IF(COUNTIFS($Z851:AC851,#N/A)&gt;0,-999,AVERAGE($Z851:AC851)))</f>
        <v>-999</v>
      </c>
      <c r="M851" s="38">
        <f t="shared" si="980"/>
        <v>-999</v>
      </c>
      <c r="N851" s="38">
        <f t="shared" si="1028"/>
        <v>-999</v>
      </c>
      <c r="O851" s="38">
        <f t="shared" si="1029"/>
        <v>-999</v>
      </c>
      <c r="P851" s="38">
        <f t="shared" si="1030"/>
        <v>-999</v>
      </c>
      <c r="Q851" s="37">
        <f t="shared" si="981"/>
        <v>0</v>
      </c>
      <c r="R851" s="37">
        <f t="shared" si="1018"/>
        <v>0</v>
      </c>
      <c r="S851" s="37">
        <f t="shared" si="1019"/>
        <v>0</v>
      </c>
      <c r="T851" s="37">
        <f t="shared" si="1020"/>
        <v>0</v>
      </c>
      <c r="U851" s="37">
        <f t="shared" si="982"/>
        <v>2018</v>
      </c>
      <c r="V851" s="37">
        <f t="shared" ref="V851:X851" si="1036">U851-1</f>
        <v>2017</v>
      </c>
      <c r="W851" s="37">
        <f t="shared" si="1036"/>
        <v>2016</v>
      </c>
      <c r="X851" s="37">
        <f t="shared" si="1036"/>
        <v>2015</v>
      </c>
      <c r="Y851" s="39"/>
      <c r="Z851" s="62" t="e">
        <f>IFERROR(IF($B851=0,#N/A,AVERAGEIFS(INDEX(DATOS,0,$C851),INDEX(DATOS,0,$C851),"&lt;&gt;#N/D",INDEX(DATOS,0,$L$2),0,INDEX(DATOS,0,$M$2),1,INDEX(DATOS,0,$N$2),U851,INDEX(DATOS,0,$O$2),$D851)),#N/A)</f>
        <v>#N/A</v>
      </c>
      <c r="AA851" s="62" t="e">
        <f>IFERROR(IF($B851=0,#N/A,AVERAGEIFS(INDEX(DATOS,0,$C851),INDEX(DATOS,0,$C851),"&lt;&gt;#N/D",INDEX(DATOS,0,$L$2),0,INDEX(DATOS,0,$M$2),1,INDEX(DATOS,0,$N$2),V851,INDEX(DATOS,0,$O$2),$D851)),#N/A)</f>
        <v>#N/A</v>
      </c>
      <c r="AB851" s="62" t="e">
        <f>IFERROR(IF($B851=0,#N/A,AVERAGEIFS(INDEX(DATOS,0,$C851),INDEX(DATOS,0,$C851),"&lt;&gt;#N/D",INDEX(DATOS,0,$L$2),0,INDEX(DATOS,0,$M$2),1,INDEX(DATOS,0,$N$2),W851,INDEX(DATOS,0,$O$2),$D851)),#N/A)</f>
        <v>#N/A</v>
      </c>
      <c r="AC851" s="62" t="e">
        <f>IFERROR(IF($B851=0,#N/A,AVERAGEIFS(INDEX(DATOS,0,$C851),INDEX(DATOS,0,$C851),"&lt;&gt;#N/D",INDEX(DATOS,0,$L$2),0,INDEX(DATOS,0,$M$2),1,INDEX(DATOS,0,$N$2),X851,INDEX(DATOS,0,$O$2),$D851)),#N/A)</f>
        <v>#N/A</v>
      </c>
      <c r="AD851" s="33"/>
      <c r="AE851" s="40" t="e">
        <f>IFERROR(IF(ISNA(Z851),#N/A,IF(I851=0,0,_xlfn.STDEV.P($Z851:Z851)/I851*100)),#N/A)</f>
        <v>#N/A</v>
      </c>
      <c r="AF851" s="40" t="e">
        <f>IFERROR(IF(ISNA(AA851),#N/A,IF(J851=0,0,_xlfn.STDEV.P($Z851:AA851)/J851*100)),#N/A)</f>
        <v>#N/A</v>
      </c>
      <c r="AG851" s="40" t="e">
        <f>IFERROR(IF(ISNA(AB851),#N/A,IF(K851=0,0,_xlfn.STDEV.P($Z851:AB851)/K851*100)),#N/A)</f>
        <v>#N/A</v>
      </c>
      <c r="AH851" s="40" t="e">
        <f>IFERROR(IF(ISNA(AC851),#N/A,IF(L851=0,0,_xlfn.STDEV.P($Z851:AC851)/L851*100)),#N/A)</f>
        <v>#N/A</v>
      </c>
      <c r="AI851" s="40"/>
    </row>
    <row r="852" spans="1:35" x14ac:dyDescent="0.35">
      <c r="A852">
        <f t="shared" si="984"/>
        <v>47</v>
      </c>
      <c r="B852" s="35">
        <f t="array" ref="B852">IF(B851=0,0,MIN(IF(INDEX(DATOS,0,$N$2)=$U852,IF(ISNUMBER(INDEX(DATOS,0,$C852)),IF(INDEX(DATOS,0,$L$2)=0,IF(INDEX(DATOS,0,$M$2)=1,IF(ISNA(MATCH(INDEX(DATOS,0,$O$2),IF($E$7:E851=E852,$D$7:D851),0)),INDEX(DATOS,0,$K$2))))))))</f>
        <v>0</v>
      </c>
      <c r="C852" s="32">
        <f t="shared" si="985"/>
        <v>20</v>
      </c>
      <c r="D852" s="34" t="str">
        <f>IF($B852=0,"--",INDEX(DATOS,$B852,O$2))</f>
        <v>--</v>
      </c>
      <c r="E852" s="64" t="s">
        <v>1</v>
      </c>
      <c r="F852" s="36" t="str">
        <f t="shared" si="1007"/>
        <v>--</v>
      </c>
      <c r="G852" s="109" t="e">
        <f>VLOOKUP($D852,LOC_UNICOS,G$2,0)</f>
        <v>#N/A</v>
      </c>
      <c r="H852" s="109" t="e">
        <f>VLOOKUP($D852,LOC_UNICOS,H$2,0)</f>
        <v>#N/A</v>
      </c>
      <c r="I852" s="38">
        <f t="array" ref="I852">IF($B852=0,-999,IF(COUNTIFS($Z852:Z852,#N/A)&gt;0,-999,AVERAGE($Z852:Z852)))</f>
        <v>-999</v>
      </c>
      <c r="J852" s="38">
        <f t="array" ref="J852">IF($B852=0,-999,IF(COUNTIFS($Z852:AA852,#N/A)&gt;0,-999,AVERAGE($Z852:AA852)))</f>
        <v>-999</v>
      </c>
      <c r="K852" s="38">
        <f t="array" ref="K852">IF($B852=0,-999,IF(COUNTIFS($Z852:AB852,#N/A)&gt;0,-999,AVERAGE($Z852:AB852)))</f>
        <v>-999</v>
      </c>
      <c r="L852" s="38">
        <f t="array" ref="L852">IF($B852=0,-999,IF(COUNTIFS($Z852:AC852,#N/A)&gt;0,-999,AVERAGE($Z852:AC852)))</f>
        <v>-999</v>
      </c>
      <c r="M852" s="38">
        <f t="shared" si="980"/>
        <v>-999</v>
      </c>
      <c r="N852" s="38">
        <f t="shared" si="1028"/>
        <v>-999</v>
      </c>
      <c r="O852" s="38">
        <f t="shared" si="1029"/>
        <v>-999</v>
      </c>
      <c r="P852" s="38">
        <f t="shared" si="1030"/>
        <v>-999</v>
      </c>
      <c r="Q852" s="37">
        <f t="shared" si="981"/>
        <v>0</v>
      </c>
      <c r="R852" s="37">
        <f t="shared" si="1018"/>
        <v>0</v>
      </c>
      <c r="S852" s="37">
        <f t="shared" si="1019"/>
        <v>0</v>
      </c>
      <c r="T852" s="37">
        <f t="shared" si="1020"/>
        <v>0</v>
      </c>
      <c r="U852" s="37">
        <f t="shared" si="982"/>
        <v>2018</v>
      </c>
      <c r="V852" s="37">
        <f t="shared" ref="V852:X852" si="1037">U852-1</f>
        <v>2017</v>
      </c>
      <c r="W852" s="37">
        <f t="shared" si="1037"/>
        <v>2016</v>
      </c>
      <c r="X852" s="37">
        <f t="shared" si="1037"/>
        <v>2015</v>
      </c>
      <c r="Y852" s="39"/>
      <c r="Z852" s="62" t="e">
        <f>IFERROR(IF($B852=0,#N/A,AVERAGEIFS(INDEX(DATOS,0,$C852),INDEX(DATOS,0,$C852),"&lt;&gt;#N/D",INDEX(DATOS,0,$L$2),0,INDEX(DATOS,0,$M$2),1,INDEX(DATOS,0,$N$2),U852,INDEX(DATOS,0,$O$2),$D852)),#N/A)</f>
        <v>#N/A</v>
      </c>
      <c r="AA852" s="62" t="e">
        <f>IFERROR(IF($B852=0,#N/A,AVERAGEIFS(INDEX(DATOS,0,$C852),INDEX(DATOS,0,$C852),"&lt;&gt;#N/D",INDEX(DATOS,0,$L$2),0,INDEX(DATOS,0,$M$2),1,INDEX(DATOS,0,$N$2),V852,INDEX(DATOS,0,$O$2),$D852)),#N/A)</f>
        <v>#N/A</v>
      </c>
      <c r="AB852" s="62" t="e">
        <f>IFERROR(IF($B852=0,#N/A,AVERAGEIFS(INDEX(DATOS,0,$C852),INDEX(DATOS,0,$C852),"&lt;&gt;#N/D",INDEX(DATOS,0,$L$2),0,INDEX(DATOS,0,$M$2),1,INDEX(DATOS,0,$N$2),W852,INDEX(DATOS,0,$O$2),$D852)),#N/A)</f>
        <v>#N/A</v>
      </c>
      <c r="AC852" s="62" t="e">
        <f>IFERROR(IF($B852=0,#N/A,AVERAGEIFS(INDEX(DATOS,0,$C852),INDEX(DATOS,0,$C852),"&lt;&gt;#N/D",INDEX(DATOS,0,$L$2),0,INDEX(DATOS,0,$M$2),1,INDEX(DATOS,0,$N$2),X852,INDEX(DATOS,0,$O$2),$D852)),#N/A)</f>
        <v>#N/A</v>
      </c>
      <c r="AD852" s="33"/>
      <c r="AE852" s="40" t="e">
        <f>IFERROR(IF(ISNA(Z852),#N/A,IF(I852=0,0,_xlfn.STDEV.P($Z852:Z852)/I852*100)),#N/A)</f>
        <v>#N/A</v>
      </c>
      <c r="AF852" s="40" t="e">
        <f>IFERROR(IF(ISNA(AA852),#N/A,IF(J852=0,0,_xlfn.STDEV.P($Z852:AA852)/J852*100)),#N/A)</f>
        <v>#N/A</v>
      </c>
      <c r="AG852" s="40" t="e">
        <f>IFERROR(IF(ISNA(AB852),#N/A,IF(K852=0,0,_xlfn.STDEV.P($Z852:AB852)/K852*100)),#N/A)</f>
        <v>#N/A</v>
      </c>
      <c r="AH852" s="40" t="e">
        <f>IFERROR(IF(ISNA(AC852),#N/A,IF(L852=0,0,_xlfn.STDEV.P($Z852:AC852)/L852*100)),#N/A)</f>
        <v>#N/A</v>
      </c>
      <c r="AI852" s="40"/>
    </row>
    <row r="853" spans="1:35" x14ac:dyDescent="0.35">
      <c r="A853">
        <f t="shared" si="984"/>
        <v>48</v>
      </c>
      <c r="B853" s="35">
        <f t="array" ref="B853">IF(B852=0,0,MIN(IF(INDEX(DATOS,0,$N$2)=$U853,IF(ISNUMBER(INDEX(DATOS,0,$C853)),IF(INDEX(DATOS,0,$L$2)=0,IF(INDEX(DATOS,0,$M$2)=1,IF(ISNA(MATCH(INDEX(DATOS,0,$O$2),IF($E$7:E852=E853,$D$7:D852),0)),INDEX(DATOS,0,$K$2))))))))</f>
        <v>0</v>
      </c>
      <c r="C853" s="32">
        <f t="shared" si="985"/>
        <v>20</v>
      </c>
      <c r="D853" s="34" t="str">
        <f>IF($B853=0,"--",INDEX(DATOS,$B853,O$2))</f>
        <v>--</v>
      </c>
      <c r="E853" s="64" t="s">
        <v>1</v>
      </c>
      <c r="F853" s="36" t="str">
        <f t="shared" si="1007"/>
        <v>--</v>
      </c>
      <c r="G853" s="109" t="e">
        <f>VLOOKUP($D853,LOC_UNICOS,G$2,0)</f>
        <v>#N/A</v>
      </c>
      <c r="H853" s="109" t="e">
        <f>VLOOKUP($D853,LOC_UNICOS,H$2,0)</f>
        <v>#N/A</v>
      </c>
      <c r="I853" s="38">
        <f t="array" ref="I853">IF($B853=0,-999,IF(COUNTIFS($Z853:Z853,#N/A)&gt;0,-999,AVERAGE($Z853:Z853)))</f>
        <v>-999</v>
      </c>
      <c r="J853" s="38">
        <f t="array" ref="J853">IF($B853=0,-999,IF(COUNTIFS($Z853:AA853,#N/A)&gt;0,-999,AVERAGE($Z853:AA853)))</f>
        <v>-999</v>
      </c>
      <c r="K853" s="38">
        <f t="array" ref="K853">IF($B853=0,-999,IF(COUNTIFS($Z853:AB853,#N/A)&gt;0,-999,AVERAGE($Z853:AB853)))</f>
        <v>-999</v>
      </c>
      <c r="L853" s="38">
        <f t="array" ref="L853">IF($B853=0,-999,IF(COUNTIFS($Z853:AC853,#N/A)&gt;0,-999,AVERAGE($Z853:AC853)))</f>
        <v>-999</v>
      </c>
      <c r="M853" s="38">
        <f t="shared" si="980"/>
        <v>-999</v>
      </c>
      <c r="N853" s="38">
        <f t="shared" si="1028"/>
        <v>-999</v>
      </c>
      <c r="O853" s="38">
        <f t="shared" si="1029"/>
        <v>-999</v>
      </c>
      <c r="P853" s="38">
        <f t="shared" si="1030"/>
        <v>-999</v>
      </c>
      <c r="Q853" s="37">
        <f t="shared" si="981"/>
        <v>0</v>
      </c>
      <c r="R853" s="37">
        <f t="shared" si="1018"/>
        <v>0</v>
      </c>
      <c r="S853" s="37">
        <f t="shared" si="1019"/>
        <v>0</v>
      </c>
      <c r="T853" s="37">
        <f t="shared" si="1020"/>
        <v>0</v>
      </c>
      <c r="U853" s="37">
        <f t="shared" si="982"/>
        <v>2018</v>
      </c>
      <c r="V853" s="37">
        <f t="shared" ref="V853:X853" si="1038">U853-1</f>
        <v>2017</v>
      </c>
      <c r="W853" s="37">
        <f t="shared" si="1038"/>
        <v>2016</v>
      </c>
      <c r="X853" s="37">
        <f t="shared" si="1038"/>
        <v>2015</v>
      </c>
      <c r="Y853" s="39"/>
      <c r="Z853" s="62" t="e">
        <f>IFERROR(IF($B853=0,#N/A,AVERAGEIFS(INDEX(DATOS,0,$C853),INDEX(DATOS,0,$C853),"&lt;&gt;#N/D",INDEX(DATOS,0,$L$2),0,INDEX(DATOS,0,$M$2),1,INDEX(DATOS,0,$N$2),U853,INDEX(DATOS,0,$O$2),$D853)),#N/A)</f>
        <v>#N/A</v>
      </c>
      <c r="AA853" s="62" t="e">
        <f>IFERROR(IF($B853=0,#N/A,AVERAGEIFS(INDEX(DATOS,0,$C853),INDEX(DATOS,0,$C853),"&lt;&gt;#N/D",INDEX(DATOS,0,$L$2),0,INDEX(DATOS,0,$M$2),1,INDEX(DATOS,0,$N$2),V853,INDEX(DATOS,0,$O$2),$D853)),#N/A)</f>
        <v>#N/A</v>
      </c>
      <c r="AB853" s="62" t="e">
        <f>IFERROR(IF($B853=0,#N/A,AVERAGEIFS(INDEX(DATOS,0,$C853),INDEX(DATOS,0,$C853),"&lt;&gt;#N/D",INDEX(DATOS,0,$L$2),0,INDEX(DATOS,0,$M$2),1,INDEX(DATOS,0,$N$2),W853,INDEX(DATOS,0,$O$2),$D853)),#N/A)</f>
        <v>#N/A</v>
      </c>
      <c r="AC853" s="62" t="e">
        <f>IFERROR(IF($B853=0,#N/A,AVERAGEIFS(INDEX(DATOS,0,$C853),INDEX(DATOS,0,$C853),"&lt;&gt;#N/D",INDEX(DATOS,0,$L$2),0,INDEX(DATOS,0,$M$2),1,INDEX(DATOS,0,$N$2),X853,INDEX(DATOS,0,$O$2),$D853)),#N/A)</f>
        <v>#N/A</v>
      </c>
      <c r="AD853" s="33"/>
      <c r="AE853" s="40" t="e">
        <f>IFERROR(IF(ISNA(Z853),#N/A,IF(I853=0,0,_xlfn.STDEV.P($Z853:Z853)/I853*100)),#N/A)</f>
        <v>#N/A</v>
      </c>
      <c r="AF853" s="40" t="e">
        <f>IFERROR(IF(ISNA(AA853),#N/A,IF(J853=0,0,_xlfn.STDEV.P($Z853:AA853)/J853*100)),#N/A)</f>
        <v>#N/A</v>
      </c>
      <c r="AG853" s="40" t="e">
        <f>IFERROR(IF(ISNA(AB853),#N/A,IF(K853=0,0,_xlfn.STDEV.P($Z853:AB853)/K853*100)),#N/A)</f>
        <v>#N/A</v>
      </c>
      <c r="AH853" s="40" t="e">
        <f>IFERROR(IF(ISNA(AC853),#N/A,IF(L853=0,0,_xlfn.STDEV.P($Z853:AC853)/L853*100)),#N/A)</f>
        <v>#N/A</v>
      </c>
      <c r="AI853" s="40"/>
    </row>
    <row r="854" spans="1:35" x14ac:dyDescent="0.35">
      <c r="A854">
        <f t="shared" si="984"/>
        <v>49</v>
      </c>
      <c r="B854" s="35">
        <f t="array" ref="B854">IF(B853=0,0,MIN(IF(INDEX(DATOS,0,$N$2)=$U854,IF(ISNUMBER(INDEX(DATOS,0,$C854)),IF(INDEX(DATOS,0,$L$2)=0,IF(INDEX(DATOS,0,$M$2)=1,IF(ISNA(MATCH(INDEX(DATOS,0,$O$2),IF($E$7:E853=E854,$D$7:D853),0)),INDEX(DATOS,0,$K$2))))))))</f>
        <v>0</v>
      </c>
      <c r="C854" s="32">
        <f t="shared" si="985"/>
        <v>20</v>
      </c>
      <c r="D854" s="34" t="str">
        <f>IF($B854=0,"--",INDEX(DATOS,$B854,O$2))</f>
        <v>--</v>
      </c>
      <c r="E854" s="64" t="s">
        <v>1</v>
      </c>
      <c r="F854" s="36" t="str">
        <f t="shared" si="1007"/>
        <v>--</v>
      </c>
      <c r="G854" s="109" t="e">
        <f>VLOOKUP($D854,LOC_UNICOS,G$2,0)</f>
        <v>#N/A</v>
      </c>
      <c r="H854" s="109" t="e">
        <f>VLOOKUP($D854,LOC_UNICOS,H$2,0)</f>
        <v>#N/A</v>
      </c>
      <c r="I854" s="38">
        <f t="array" ref="I854">IF($B854=0,-999,IF(COUNTIFS($Z854:Z854,#N/A)&gt;0,-999,AVERAGE($Z854:Z854)))</f>
        <v>-999</v>
      </c>
      <c r="J854" s="38">
        <f t="array" ref="J854">IF($B854=0,-999,IF(COUNTIFS($Z854:AA854,#N/A)&gt;0,-999,AVERAGE($Z854:AA854)))</f>
        <v>-999</v>
      </c>
      <c r="K854" s="38">
        <f t="array" ref="K854">IF($B854=0,-999,IF(COUNTIFS($Z854:AB854,#N/A)&gt;0,-999,AVERAGE($Z854:AB854)))</f>
        <v>-999</v>
      </c>
      <c r="L854" s="38">
        <f t="array" ref="L854">IF($B854=0,-999,IF(COUNTIFS($Z854:AC854,#N/A)&gt;0,-999,AVERAGE($Z854:AC854)))</f>
        <v>-999</v>
      </c>
      <c r="M854" s="38">
        <f t="shared" si="980"/>
        <v>-999</v>
      </c>
      <c r="N854" s="38">
        <f t="shared" si="1028"/>
        <v>-999</v>
      </c>
      <c r="O854" s="38">
        <f t="shared" si="1029"/>
        <v>-999</v>
      </c>
      <c r="P854" s="38">
        <f t="shared" si="1030"/>
        <v>-999</v>
      </c>
      <c r="Q854" s="37">
        <f t="shared" si="981"/>
        <v>0</v>
      </c>
      <c r="R854" s="37">
        <f t="shared" si="1018"/>
        <v>0</v>
      </c>
      <c r="S854" s="37">
        <f t="shared" si="1019"/>
        <v>0</v>
      </c>
      <c r="T854" s="37">
        <f t="shared" si="1020"/>
        <v>0</v>
      </c>
      <c r="U854" s="37">
        <f t="shared" si="982"/>
        <v>2018</v>
      </c>
      <c r="V854" s="37">
        <f t="shared" ref="V854:X854" si="1039">U854-1</f>
        <v>2017</v>
      </c>
      <c r="W854" s="37">
        <f t="shared" si="1039"/>
        <v>2016</v>
      </c>
      <c r="X854" s="37">
        <f t="shared" si="1039"/>
        <v>2015</v>
      </c>
      <c r="Y854" s="39"/>
      <c r="Z854" s="62" t="e">
        <f>IFERROR(IF($B854=0,#N/A,AVERAGEIFS(INDEX(DATOS,0,$C854),INDEX(DATOS,0,$C854),"&lt;&gt;#N/D",INDEX(DATOS,0,$L$2),0,INDEX(DATOS,0,$M$2),1,INDEX(DATOS,0,$N$2),U854,INDEX(DATOS,0,$O$2),$D854)),#N/A)</f>
        <v>#N/A</v>
      </c>
      <c r="AA854" s="62" t="e">
        <f>IFERROR(IF($B854=0,#N/A,AVERAGEIFS(INDEX(DATOS,0,$C854),INDEX(DATOS,0,$C854),"&lt;&gt;#N/D",INDEX(DATOS,0,$L$2),0,INDEX(DATOS,0,$M$2),1,INDEX(DATOS,0,$N$2),V854,INDEX(DATOS,0,$O$2),$D854)),#N/A)</f>
        <v>#N/A</v>
      </c>
      <c r="AB854" s="62" t="e">
        <f>IFERROR(IF($B854=0,#N/A,AVERAGEIFS(INDEX(DATOS,0,$C854),INDEX(DATOS,0,$C854),"&lt;&gt;#N/D",INDEX(DATOS,0,$L$2),0,INDEX(DATOS,0,$M$2),1,INDEX(DATOS,0,$N$2),W854,INDEX(DATOS,0,$O$2),$D854)),#N/A)</f>
        <v>#N/A</v>
      </c>
      <c r="AC854" s="62" t="e">
        <f>IFERROR(IF($B854=0,#N/A,AVERAGEIFS(INDEX(DATOS,0,$C854),INDEX(DATOS,0,$C854),"&lt;&gt;#N/D",INDEX(DATOS,0,$L$2),0,INDEX(DATOS,0,$M$2),1,INDEX(DATOS,0,$N$2),X854,INDEX(DATOS,0,$O$2),$D854)),#N/A)</f>
        <v>#N/A</v>
      </c>
      <c r="AD854" s="33"/>
      <c r="AE854" s="40" t="e">
        <f>IFERROR(IF(ISNA(Z854),#N/A,IF(I854=0,0,_xlfn.STDEV.P($Z854:Z854)/I854*100)),#N/A)</f>
        <v>#N/A</v>
      </c>
      <c r="AF854" s="40" t="e">
        <f>IFERROR(IF(ISNA(AA854),#N/A,IF(J854=0,0,_xlfn.STDEV.P($Z854:AA854)/J854*100)),#N/A)</f>
        <v>#N/A</v>
      </c>
      <c r="AG854" s="40" t="e">
        <f>IFERROR(IF(ISNA(AB854),#N/A,IF(K854=0,0,_xlfn.STDEV.P($Z854:AB854)/K854*100)),#N/A)</f>
        <v>#N/A</v>
      </c>
      <c r="AH854" s="40" t="e">
        <f>IFERROR(IF(ISNA(AC854),#N/A,IF(L854=0,0,_xlfn.STDEV.P($Z854:AC854)/L854*100)),#N/A)</f>
        <v>#N/A</v>
      </c>
      <c r="AI854" s="40"/>
    </row>
    <row r="855" spans="1:35" x14ac:dyDescent="0.35">
      <c r="A855">
        <f t="shared" si="984"/>
        <v>50</v>
      </c>
      <c r="B855" s="35">
        <f t="array" ref="B855">IF(B854=0,0,MIN(IF(INDEX(DATOS,0,$N$2)=$U855,IF(ISNUMBER(INDEX(DATOS,0,$C855)),IF(INDEX(DATOS,0,$L$2)=0,IF(INDEX(DATOS,0,$M$2)=1,IF(ISNA(MATCH(INDEX(DATOS,0,$O$2),IF($E$7:E854=E855,$D$7:D854),0)),INDEX(DATOS,0,$K$2))))))))</f>
        <v>0</v>
      </c>
      <c r="C855" s="32">
        <f t="shared" si="985"/>
        <v>20</v>
      </c>
      <c r="D855" s="34" t="str">
        <f>IF($B855=0,"--",INDEX(DATOS,$B855,O$2))</f>
        <v>--</v>
      </c>
      <c r="E855" s="64" t="s">
        <v>1</v>
      </c>
      <c r="F855" s="36" t="str">
        <f t="shared" si="1007"/>
        <v>--</v>
      </c>
      <c r="G855" s="109" t="e">
        <f>VLOOKUP($D855,LOC_UNICOS,G$2,0)</f>
        <v>#N/A</v>
      </c>
      <c r="H855" s="109" t="e">
        <f>VLOOKUP($D855,LOC_UNICOS,H$2,0)</f>
        <v>#N/A</v>
      </c>
      <c r="I855" s="38">
        <f t="array" ref="I855">IF($B855=0,-999,IF(COUNTIFS($Z855:Z855,#N/A)&gt;0,-999,AVERAGE($Z855:Z855)))</f>
        <v>-999</v>
      </c>
      <c r="J855" s="38">
        <f t="array" ref="J855">IF($B855=0,-999,IF(COUNTIFS($Z855:AA855,#N/A)&gt;0,-999,AVERAGE($Z855:AA855)))</f>
        <v>-999</v>
      </c>
      <c r="K855" s="38">
        <f t="array" ref="K855">IF($B855=0,-999,IF(COUNTIFS($Z855:AB855,#N/A)&gt;0,-999,AVERAGE($Z855:AB855)))</f>
        <v>-999</v>
      </c>
      <c r="L855" s="38">
        <f t="array" ref="L855">IF($B855=0,-999,IF(COUNTIFS($Z855:AC855,#N/A)&gt;0,-999,AVERAGE($Z855:AC855)))</f>
        <v>-999</v>
      </c>
      <c r="M855" s="38">
        <f t="shared" si="980"/>
        <v>-999</v>
      </c>
      <c r="N855" s="38">
        <f t="shared" si="1028"/>
        <v>-999</v>
      </c>
      <c r="O855" s="38">
        <f t="shared" si="1029"/>
        <v>-999</v>
      </c>
      <c r="P855" s="38">
        <f t="shared" si="1030"/>
        <v>-999</v>
      </c>
      <c r="Q855" s="37">
        <f t="shared" si="981"/>
        <v>0</v>
      </c>
      <c r="R855" s="37">
        <f t="shared" si="1018"/>
        <v>0</v>
      </c>
      <c r="S855" s="37">
        <f t="shared" si="1019"/>
        <v>0</v>
      </c>
      <c r="T855" s="37">
        <f t="shared" si="1020"/>
        <v>0</v>
      </c>
      <c r="U855" s="37">
        <f t="shared" si="982"/>
        <v>2018</v>
      </c>
      <c r="V855" s="37">
        <f t="shared" ref="V855:X855" si="1040">U855-1</f>
        <v>2017</v>
      </c>
      <c r="W855" s="37">
        <f t="shared" si="1040"/>
        <v>2016</v>
      </c>
      <c r="X855" s="37">
        <f t="shared" si="1040"/>
        <v>2015</v>
      </c>
      <c r="Y855" s="39"/>
      <c r="Z855" s="62" t="e">
        <f>IFERROR(IF($B855=0,#N/A,AVERAGEIFS(INDEX(DATOS,0,$C855),INDEX(DATOS,0,$C855),"&lt;&gt;#N/D",INDEX(DATOS,0,$L$2),0,INDEX(DATOS,0,$M$2),1,INDEX(DATOS,0,$N$2),U855,INDEX(DATOS,0,$O$2),$D855)),#N/A)</f>
        <v>#N/A</v>
      </c>
      <c r="AA855" s="62" t="e">
        <f>IFERROR(IF($B855=0,#N/A,AVERAGEIFS(INDEX(DATOS,0,$C855),INDEX(DATOS,0,$C855),"&lt;&gt;#N/D",INDEX(DATOS,0,$L$2),0,INDEX(DATOS,0,$M$2),1,INDEX(DATOS,0,$N$2),V855,INDEX(DATOS,0,$O$2),$D855)),#N/A)</f>
        <v>#N/A</v>
      </c>
      <c r="AB855" s="62" t="e">
        <f>IFERROR(IF($B855=0,#N/A,AVERAGEIFS(INDEX(DATOS,0,$C855),INDEX(DATOS,0,$C855),"&lt;&gt;#N/D",INDEX(DATOS,0,$L$2),0,INDEX(DATOS,0,$M$2),1,INDEX(DATOS,0,$N$2),W855,INDEX(DATOS,0,$O$2),$D855)),#N/A)</f>
        <v>#N/A</v>
      </c>
      <c r="AC855" s="62" t="e">
        <f>IFERROR(IF($B855=0,#N/A,AVERAGEIFS(INDEX(DATOS,0,$C855),INDEX(DATOS,0,$C855),"&lt;&gt;#N/D",INDEX(DATOS,0,$L$2),0,INDEX(DATOS,0,$M$2),1,INDEX(DATOS,0,$N$2),X855,INDEX(DATOS,0,$O$2),$D855)),#N/A)</f>
        <v>#N/A</v>
      </c>
      <c r="AD855" s="33"/>
      <c r="AE855" s="40" t="e">
        <f>IFERROR(IF(ISNA(Z855),#N/A,IF(I855=0,0,_xlfn.STDEV.P($Z855:Z855)/I855*100)),#N/A)</f>
        <v>#N/A</v>
      </c>
      <c r="AF855" s="40" t="e">
        <f>IFERROR(IF(ISNA(AA855),#N/A,IF(J855=0,0,_xlfn.STDEV.P($Z855:AA855)/J855*100)),#N/A)</f>
        <v>#N/A</v>
      </c>
      <c r="AG855" s="40" t="e">
        <f>IFERROR(IF(ISNA(AB855),#N/A,IF(K855=0,0,_xlfn.STDEV.P($Z855:AB855)/K855*100)),#N/A)</f>
        <v>#N/A</v>
      </c>
      <c r="AH855" s="40" t="e">
        <f>IFERROR(IF(ISNA(AC855),#N/A,IF(L855=0,0,_xlfn.STDEV.P($Z855:AC855)/L855*100)),#N/A)</f>
        <v>#N/A</v>
      </c>
      <c r="AI855" s="40"/>
    </row>
    <row r="856" spans="1:35" x14ac:dyDescent="0.35">
      <c r="A856">
        <f t="shared" si="984"/>
        <v>51</v>
      </c>
      <c r="B856" s="35">
        <f t="array" ref="B856">IF(B855=0,0,MIN(IF(INDEX(DATOS,0,$N$2)=$U856,IF(ISNUMBER(INDEX(DATOS,0,$C856)),IF(INDEX(DATOS,0,$L$2)=0,IF(INDEX(DATOS,0,$M$2)=1,IF(ISNA(MATCH(INDEX(DATOS,0,$O$2),IF($E$7:E855=E856,$D$7:D855),0)),INDEX(DATOS,0,$K$2))))))))</f>
        <v>0</v>
      </c>
      <c r="C856" s="32">
        <f t="shared" si="985"/>
        <v>20</v>
      </c>
      <c r="D856" s="34" t="str">
        <f>IF($B856=0,"--",INDEX(DATOS,$B856,O$2))</f>
        <v>--</v>
      </c>
      <c r="E856" s="64" t="s">
        <v>1</v>
      </c>
      <c r="F856" s="36" t="str">
        <f t="shared" si="1007"/>
        <v>--</v>
      </c>
      <c r="G856" s="109" t="e">
        <f>VLOOKUP($D856,LOC_UNICOS,G$2,0)</f>
        <v>#N/A</v>
      </c>
      <c r="H856" s="109" t="e">
        <f>VLOOKUP($D856,LOC_UNICOS,H$2,0)</f>
        <v>#N/A</v>
      </c>
      <c r="I856" s="38">
        <f t="array" ref="I856">IF($B856=0,-999,IF(COUNTIFS($Z856:Z856,#N/A)&gt;0,-999,AVERAGE($Z856:Z856)))</f>
        <v>-999</v>
      </c>
      <c r="J856" s="38">
        <f t="array" ref="J856">IF($B856=0,-999,IF(COUNTIFS($Z856:AA856,#N/A)&gt;0,-999,AVERAGE($Z856:AA856)))</f>
        <v>-999</v>
      </c>
      <c r="K856" s="38">
        <f t="array" ref="K856">IF($B856=0,-999,IF(COUNTIFS($Z856:AB856,#N/A)&gt;0,-999,AVERAGE($Z856:AB856)))</f>
        <v>-999</v>
      </c>
      <c r="L856" s="38">
        <f t="array" ref="L856">IF($B856=0,-999,IF(COUNTIFS($Z856:AC856,#N/A)&gt;0,-999,AVERAGE($Z856:AC856)))</f>
        <v>-999</v>
      </c>
      <c r="M856" s="38">
        <f t="shared" si="980"/>
        <v>-999</v>
      </c>
      <c r="N856" s="38">
        <f t="shared" si="1028"/>
        <v>-999</v>
      </c>
      <c r="O856" s="38">
        <f t="shared" si="1029"/>
        <v>-999</v>
      </c>
      <c r="P856" s="38">
        <f t="shared" si="1030"/>
        <v>-999</v>
      </c>
      <c r="Q856" s="37">
        <f t="shared" si="981"/>
        <v>0</v>
      </c>
      <c r="R856" s="37">
        <f t="shared" si="1018"/>
        <v>0</v>
      </c>
      <c r="S856" s="37">
        <f t="shared" si="1019"/>
        <v>0</v>
      </c>
      <c r="T856" s="37">
        <f t="shared" si="1020"/>
        <v>0</v>
      </c>
      <c r="U856" s="37">
        <f t="shared" si="982"/>
        <v>2018</v>
      </c>
      <c r="V856" s="37">
        <f t="shared" ref="V856:X856" si="1041">U856-1</f>
        <v>2017</v>
      </c>
      <c r="W856" s="37">
        <f t="shared" si="1041"/>
        <v>2016</v>
      </c>
      <c r="X856" s="37">
        <f t="shared" si="1041"/>
        <v>2015</v>
      </c>
      <c r="Y856" s="41"/>
      <c r="Z856" s="62" t="e">
        <f>IFERROR(IF($B856=0,#N/A,AVERAGEIFS(INDEX(DATOS,0,$C856),INDEX(DATOS,0,$C856),"&lt;&gt;#N/D",INDEX(DATOS,0,$L$2),0,INDEX(DATOS,0,$M$2),1,INDEX(DATOS,0,$N$2),U856,INDEX(DATOS,0,$O$2),$D856)),#N/A)</f>
        <v>#N/A</v>
      </c>
      <c r="AA856" s="62" t="e">
        <f>IFERROR(IF($B856=0,#N/A,AVERAGEIFS(INDEX(DATOS,0,$C856),INDEX(DATOS,0,$C856),"&lt;&gt;#N/D",INDEX(DATOS,0,$L$2),0,INDEX(DATOS,0,$M$2),1,INDEX(DATOS,0,$N$2),V856,INDEX(DATOS,0,$O$2),$D856)),#N/A)</f>
        <v>#N/A</v>
      </c>
      <c r="AB856" s="62" t="e">
        <f>IFERROR(IF($B856=0,#N/A,AVERAGEIFS(INDEX(DATOS,0,$C856),INDEX(DATOS,0,$C856),"&lt;&gt;#N/D",INDEX(DATOS,0,$L$2),0,INDEX(DATOS,0,$M$2),1,INDEX(DATOS,0,$N$2),W856,INDEX(DATOS,0,$O$2),$D856)),#N/A)</f>
        <v>#N/A</v>
      </c>
      <c r="AC856" s="62" t="e">
        <f>IFERROR(IF($B856=0,#N/A,AVERAGEIFS(INDEX(DATOS,0,$C856),INDEX(DATOS,0,$C856),"&lt;&gt;#N/D",INDEX(DATOS,0,$L$2),0,INDEX(DATOS,0,$M$2),1,INDEX(DATOS,0,$N$2),X856,INDEX(DATOS,0,$O$2),$D856)),#N/A)</f>
        <v>#N/A</v>
      </c>
      <c r="AD856" s="33"/>
      <c r="AE856" s="40" t="e">
        <f>IFERROR(IF(ISNA(Z856),#N/A,IF(I856=0,0,_xlfn.STDEV.P($Z856:Z856)/I856*100)),#N/A)</f>
        <v>#N/A</v>
      </c>
      <c r="AF856" s="40" t="e">
        <f>IFERROR(IF(ISNA(AA856),#N/A,IF(J856=0,0,_xlfn.STDEV.P($Z856:AA856)/J856*100)),#N/A)</f>
        <v>#N/A</v>
      </c>
      <c r="AG856" s="40" t="e">
        <f>IFERROR(IF(ISNA(AB856),#N/A,IF(K856=0,0,_xlfn.STDEV.P($Z856:AB856)/K856*100)),#N/A)</f>
        <v>#N/A</v>
      </c>
      <c r="AH856" s="40" t="e">
        <f>IFERROR(IF(ISNA(AC856),#N/A,IF(L856=0,0,_xlfn.STDEV.P($Z856:AC856)/L856*100)),#N/A)</f>
        <v>#N/A</v>
      </c>
      <c r="AI856" s="40"/>
    </row>
    <row r="857" spans="1:35" x14ac:dyDescent="0.35">
      <c r="A857">
        <f t="shared" si="984"/>
        <v>52</v>
      </c>
      <c r="B857" s="35">
        <f t="array" ref="B857">IF(B856=0,0,MIN(IF(INDEX(DATOS,0,$N$2)=$U857,IF(ISNUMBER(INDEX(DATOS,0,$C857)),IF(INDEX(DATOS,0,$L$2)=0,IF(INDEX(DATOS,0,$M$2)=1,IF(ISNA(MATCH(INDEX(DATOS,0,$O$2),IF($E$7:E856=E857,$D$7:D856),0)),INDEX(DATOS,0,$K$2))))))))</f>
        <v>0</v>
      </c>
      <c r="C857" s="32">
        <f t="shared" si="985"/>
        <v>20</v>
      </c>
      <c r="D857" s="34" t="str">
        <f>IF($B857=0,"--",INDEX(DATOS,$B857,O$2))</f>
        <v>--</v>
      </c>
      <c r="E857" s="64" t="s">
        <v>1</v>
      </c>
      <c r="F857" s="36" t="str">
        <f t="shared" si="1007"/>
        <v>--</v>
      </c>
      <c r="G857" s="109" t="e">
        <f>VLOOKUP($D857,LOC_UNICOS,G$2,0)</f>
        <v>#N/A</v>
      </c>
      <c r="H857" s="109" t="e">
        <f>VLOOKUP($D857,LOC_UNICOS,H$2,0)</f>
        <v>#N/A</v>
      </c>
      <c r="I857" s="38">
        <f t="array" ref="I857">IF($B857=0,-999,IF(COUNTIFS($Z857:Z857,#N/A)&gt;0,-999,AVERAGE($Z857:Z857)))</f>
        <v>-999</v>
      </c>
      <c r="J857" s="38">
        <f t="array" ref="J857">IF($B857=0,-999,IF(COUNTIFS($Z857:AA857,#N/A)&gt;0,-999,AVERAGE($Z857:AA857)))</f>
        <v>-999</v>
      </c>
      <c r="K857" s="38">
        <f t="array" ref="K857">IF($B857=0,-999,IF(COUNTIFS($Z857:AB857,#N/A)&gt;0,-999,AVERAGE($Z857:AB857)))</f>
        <v>-999</v>
      </c>
      <c r="L857" s="38">
        <f t="array" ref="L857">IF($B857=0,-999,IF(COUNTIFS($Z857:AC857,#N/A)&gt;0,-999,AVERAGE($Z857:AC857)))</f>
        <v>-999</v>
      </c>
      <c r="M857" s="38">
        <f t="shared" si="980"/>
        <v>-999</v>
      </c>
      <c r="N857" s="38">
        <f t="shared" si="1028"/>
        <v>-999</v>
      </c>
      <c r="O857" s="38">
        <f t="shared" si="1029"/>
        <v>-999</v>
      </c>
      <c r="P857" s="38">
        <f t="shared" si="1030"/>
        <v>-999</v>
      </c>
      <c r="Q857" s="37">
        <f t="shared" si="981"/>
        <v>0</v>
      </c>
      <c r="R857" s="37">
        <f t="shared" si="1018"/>
        <v>0</v>
      </c>
      <c r="S857" s="37">
        <f t="shared" si="1019"/>
        <v>0</v>
      </c>
      <c r="T857" s="37">
        <f t="shared" si="1020"/>
        <v>0</v>
      </c>
      <c r="U857" s="37">
        <f t="shared" si="982"/>
        <v>2018</v>
      </c>
      <c r="V857" s="37">
        <f t="shared" ref="V857:X857" si="1042">U857-1</f>
        <v>2017</v>
      </c>
      <c r="W857" s="37">
        <f t="shared" si="1042"/>
        <v>2016</v>
      </c>
      <c r="X857" s="37">
        <f t="shared" si="1042"/>
        <v>2015</v>
      </c>
      <c r="Y857" s="39"/>
      <c r="Z857" s="62" t="e">
        <f>IFERROR(IF($B857=0,#N/A,AVERAGEIFS(INDEX(DATOS,0,$C857),INDEX(DATOS,0,$C857),"&lt;&gt;#N/D",INDEX(DATOS,0,$L$2),0,INDEX(DATOS,0,$M$2),1,INDEX(DATOS,0,$N$2),U857,INDEX(DATOS,0,$O$2),$D857)),#N/A)</f>
        <v>#N/A</v>
      </c>
      <c r="AA857" s="62" t="e">
        <f>IFERROR(IF($B857=0,#N/A,AVERAGEIFS(INDEX(DATOS,0,$C857),INDEX(DATOS,0,$C857),"&lt;&gt;#N/D",INDEX(DATOS,0,$L$2),0,INDEX(DATOS,0,$M$2),1,INDEX(DATOS,0,$N$2),V857,INDEX(DATOS,0,$O$2),$D857)),#N/A)</f>
        <v>#N/A</v>
      </c>
      <c r="AB857" s="62" t="e">
        <f>IFERROR(IF($B857=0,#N/A,AVERAGEIFS(INDEX(DATOS,0,$C857),INDEX(DATOS,0,$C857),"&lt;&gt;#N/D",INDEX(DATOS,0,$L$2),0,INDEX(DATOS,0,$M$2),1,INDEX(DATOS,0,$N$2),W857,INDEX(DATOS,0,$O$2),$D857)),#N/A)</f>
        <v>#N/A</v>
      </c>
      <c r="AC857" s="62" t="e">
        <f>IFERROR(IF($B857=0,#N/A,AVERAGEIFS(INDEX(DATOS,0,$C857),INDEX(DATOS,0,$C857),"&lt;&gt;#N/D",INDEX(DATOS,0,$L$2),0,INDEX(DATOS,0,$M$2),1,INDEX(DATOS,0,$N$2),X857,INDEX(DATOS,0,$O$2),$D857)),#N/A)</f>
        <v>#N/A</v>
      </c>
      <c r="AD857" s="33"/>
      <c r="AE857" s="40" t="e">
        <f>IFERROR(IF(ISNA(Z857),#N/A,IF(I857=0,0,_xlfn.STDEV.P($Z857:Z857)/I857*100)),#N/A)</f>
        <v>#N/A</v>
      </c>
      <c r="AF857" s="40" t="e">
        <f>IFERROR(IF(ISNA(AA857),#N/A,IF(J857=0,0,_xlfn.STDEV.P($Z857:AA857)/J857*100)),#N/A)</f>
        <v>#N/A</v>
      </c>
      <c r="AG857" s="40" t="e">
        <f>IFERROR(IF(ISNA(AB857),#N/A,IF(K857=0,0,_xlfn.STDEV.P($Z857:AB857)/K857*100)),#N/A)</f>
        <v>#N/A</v>
      </c>
      <c r="AH857" s="40" t="e">
        <f>IFERROR(IF(ISNA(AC857),#N/A,IF(L857=0,0,_xlfn.STDEV.P($Z857:AC857)/L857*100)),#N/A)</f>
        <v>#N/A</v>
      </c>
      <c r="AI857" s="40"/>
    </row>
    <row r="858" spans="1:35" x14ac:dyDescent="0.35">
      <c r="A858">
        <f t="shared" si="984"/>
        <v>53</v>
      </c>
      <c r="B858" s="35">
        <f t="array" ref="B858">IF(B857=0,0,MIN(IF(INDEX(DATOS,0,$N$2)=$U858,IF(ISNUMBER(INDEX(DATOS,0,$C858)),IF(INDEX(DATOS,0,$L$2)=0,IF(INDEX(DATOS,0,$M$2)=1,IF(ISNA(MATCH(INDEX(DATOS,0,$O$2),IF($E$7:E857=E858,$D$7:D857),0)),INDEX(DATOS,0,$K$2))))))))</f>
        <v>0</v>
      </c>
      <c r="C858" s="32">
        <f t="shared" si="985"/>
        <v>20</v>
      </c>
      <c r="D858" s="34" t="str">
        <f>IF($B858=0,"--",INDEX(DATOS,$B858,O$2))</f>
        <v>--</v>
      </c>
      <c r="E858" s="64" t="s">
        <v>1</v>
      </c>
      <c r="F858" s="36" t="str">
        <f t="shared" si="1007"/>
        <v>--</v>
      </c>
      <c r="G858" s="109" t="e">
        <f>VLOOKUP($D858,LOC_UNICOS,G$2,0)</f>
        <v>#N/A</v>
      </c>
      <c r="H858" s="109" t="e">
        <f>VLOOKUP($D858,LOC_UNICOS,H$2,0)</f>
        <v>#N/A</v>
      </c>
      <c r="I858" s="38">
        <f t="array" ref="I858">IF($B858=0,-999,IF(COUNTIFS($Z858:Z858,#N/A)&gt;0,-999,AVERAGE($Z858:Z858)))</f>
        <v>-999</v>
      </c>
      <c r="J858" s="38">
        <f t="array" ref="J858">IF($B858=0,-999,IF(COUNTIFS($Z858:AA858,#N/A)&gt;0,-999,AVERAGE($Z858:AA858)))</f>
        <v>-999</v>
      </c>
      <c r="K858" s="38">
        <f t="array" ref="K858">IF($B858=0,-999,IF(COUNTIFS($Z858:AB858,#N/A)&gt;0,-999,AVERAGE($Z858:AB858)))</f>
        <v>-999</v>
      </c>
      <c r="L858" s="38">
        <f t="array" ref="L858">IF($B858=0,-999,IF(COUNTIFS($Z858:AC858,#N/A)&gt;0,-999,AVERAGE($Z858:AC858)))</f>
        <v>-999</v>
      </c>
      <c r="M858" s="38">
        <f t="shared" si="980"/>
        <v>-999</v>
      </c>
      <c r="N858" s="38">
        <f t="shared" si="1028"/>
        <v>-999</v>
      </c>
      <c r="O858" s="38">
        <f t="shared" si="1029"/>
        <v>-999</v>
      </c>
      <c r="P858" s="38">
        <f t="shared" si="1030"/>
        <v>-999</v>
      </c>
      <c r="Q858" s="37">
        <f t="shared" si="981"/>
        <v>0</v>
      </c>
      <c r="R858" s="37">
        <f t="shared" si="1018"/>
        <v>0</v>
      </c>
      <c r="S858" s="37">
        <f t="shared" si="1019"/>
        <v>0</v>
      </c>
      <c r="T858" s="37">
        <f t="shared" si="1020"/>
        <v>0</v>
      </c>
      <c r="U858" s="37">
        <f t="shared" si="982"/>
        <v>2018</v>
      </c>
      <c r="V858" s="37">
        <f t="shared" ref="V858:X858" si="1043">U858-1</f>
        <v>2017</v>
      </c>
      <c r="W858" s="37">
        <f t="shared" si="1043"/>
        <v>2016</v>
      </c>
      <c r="X858" s="37">
        <f t="shared" si="1043"/>
        <v>2015</v>
      </c>
      <c r="Y858" s="39"/>
      <c r="Z858" s="62" t="e">
        <f>IFERROR(IF($B858=0,#N/A,AVERAGEIFS(INDEX(DATOS,0,$C858),INDEX(DATOS,0,$C858),"&lt;&gt;#N/D",INDEX(DATOS,0,$L$2),0,INDEX(DATOS,0,$M$2),1,INDEX(DATOS,0,$N$2),U858,INDEX(DATOS,0,$O$2),$D858)),#N/A)</f>
        <v>#N/A</v>
      </c>
      <c r="AA858" s="62" t="e">
        <f>IFERROR(IF($B858=0,#N/A,AVERAGEIFS(INDEX(DATOS,0,$C858),INDEX(DATOS,0,$C858),"&lt;&gt;#N/D",INDEX(DATOS,0,$L$2),0,INDEX(DATOS,0,$M$2),1,INDEX(DATOS,0,$N$2),V858,INDEX(DATOS,0,$O$2),$D858)),#N/A)</f>
        <v>#N/A</v>
      </c>
      <c r="AB858" s="62" t="e">
        <f>IFERROR(IF($B858=0,#N/A,AVERAGEIFS(INDEX(DATOS,0,$C858),INDEX(DATOS,0,$C858),"&lt;&gt;#N/D",INDEX(DATOS,0,$L$2),0,INDEX(DATOS,0,$M$2),1,INDEX(DATOS,0,$N$2),W858,INDEX(DATOS,0,$O$2),$D858)),#N/A)</f>
        <v>#N/A</v>
      </c>
      <c r="AC858" s="62" t="e">
        <f>IFERROR(IF($B858=0,#N/A,AVERAGEIFS(INDEX(DATOS,0,$C858),INDEX(DATOS,0,$C858),"&lt;&gt;#N/D",INDEX(DATOS,0,$L$2),0,INDEX(DATOS,0,$M$2),1,INDEX(DATOS,0,$N$2),X858,INDEX(DATOS,0,$O$2),$D858)),#N/A)</f>
        <v>#N/A</v>
      </c>
      <c r="AD858" s="33"/>
      <c r="AE858" s="40" t="e">
        <f>IFERROR(IF(ISNA(Z858),#N/A,IF(I858=0,0,_xlfn.STDEV.P($Z858:Z858)/I858*100)),#N/A)</f>
        <v>#N/A</v>
      </c>
      <c r="AF858" s="40" t="e">
        <f>IFERROR(IF(ISNA(AA858),#N/A,IF(J858=0,0,_xlfn.STDEV.P($Z858:AA858)/J858*100)),#N/A)</f>
        <v>#N/A</v>
      </c>
      <c r="AG858" s="40" t="e">
        <f>IFERROR(IF(ISNA(AB858),#N/A,IF(K858=0,0,_xlfn.STDEV.P($Z858:AB858)/K858*100)),#N/A)</f>
        <v>#N/A</v>
      </c>
      <c r="AH858" s="40" t="e">
        <f>IFERROR(IF(ISNA(AC858),#N/A,IF(L858=0,0,_xlfn.STDEV.P($Z858:AC858)/L858*100)),#N/A)</f>
        <v>#N/A</v>
      </c>
      <c r="AI858" s="40"/>
    </row>
    <row r="859" spans="1:35" x14ac:dyDescent="0.35">
      <c r="A859">
        <f t="shared" si="984"/>
        <v>54</v>
      </c>
      <c r="B859" s="35">
        <f t="array" ref="B859">IF(B858=0,0,MIN(IF(INDEX(DATOS,0,$N$2)=$U859,IF(ISNUMBER(INDEX(DATOS,0,$C859)),IF(INDEX(DATOS,0,$L$2)=0,IF(INDEX(DATOS,0,$M$2)=1,IF(ISNA(MATCH(INDEX(DATOS,0,$O$2),IF($E$7:E858=E859,$D$7:D858),0)),INDEX(DATOS,0,$K$2))))))))</f>
        <v>0</v>
      </c>
      <c r="C859" s="32">
        <f t="shared" si="985"/>
        <v>20</v>
      </c>
      <c r="D859" s="34" t="str">
        <f>IF($B859=0,"--",INDEX(DATOS,$B859,O$2))</f>
        <v>--</v>
      </c>
      <c r="E859" s="64" t="s">
        <v>1</v>
      </c>
      <c r="F859" s="36" t="str">
        <f t="shared" si="1007"/>
        <v>--</v>
      </c>
      <c r="G859" s="109" t="e">
        <f>VLOOKUP($D859,LOC_UNICOS,G$2,0)</f>
        <v>#N/A</v>
      </c>
      <c r="H859" s="109" t="e">
        <f>VLOOKUP($D859,LOC_UNICOS,H$2,0)</f>
        <v>#N/A</v>
      </c>
      <c r="I859" s="38">
        <f t="array" ref="I859">IF($B859=0,-999,IF(COUNTIFS($Z859:Z859,#N/A)&gt;0,-999,AVERAGE($Z859:Z859)))</f>
        <v>-999</v>
      </c>
      <c r="J859" s="38">
        <f t="array" ref="J859">IF($B859=0,-999,IF(COUNTIFS($Z859:AA859,#N/A)&gt;0,-999,AVERAGE($Z859:AA859)))</f>
        <v>-999</v>
      </c>
      <c r="K859" s="38">
        <f t="array" ref="K859">IF($B859=0,-999,IF(COUNTIFS($Z859:AB859,#N/A)&gt;0,-999,AVERAGE($Z859:AB859)))</f>
        <v>-999</v>
      </c>
      <c r="L859" s="38">
        <f t="array" ref="L859">IF($B859=0,-999,IF(COUNTIFS($Z859:AC859,#N/A)&gt;0,-999,AVERAGE($Z859:AC859)))</f>
        <v>-999</v>
      </c>
      <c r="M859" s="38">
        <f t="shared" si="980"/>
        <v>-999</v>
      </c>
      <c r="N859" s="38">
        <f t="shared" si="1028"/>
        <v>-999</v>
      </c>
      <c r="O859" s="38">
        <f t="shared" si="1029"/>
        <v>-999</v>
      </c>
      <c r="P859" s="38">
        <f t="shared" si="1030"/>
        <v>-999</v>
      </c>
      <c r="Q859" s="37">
        <f t="shared" si="981"/>
        <v>0</v>
      </c>
      <c r="R859" s="37">
        <f t="shared" si="1018"/>
        <v>0</v>
      </c>
      <c r="S859" s="37">
        <f t="shared" si="1019"/>
        <v>0</v>
      </c>
      <c r="T859" s="37">
        <f t="shared" si="1020"/>
        <v>0</v>
      </c>
      <c r="U859" s="37">
        <f t="shared" si="982"/>
        <v>2018</v>
      </c>
      <c r="V859" s="37">
        <f t="shared" ref="V859:X859" si="1044">U859-1</f>
        <v>2017</v>
      </c>
      <c r="W859" s="37">
        <f t="shared" si="1044"/>
        <v>2016</v>
      </c>
      <c r="X859" s="37">
        <f t="shared" si="1044"/>
        <v>2015</v>
      </c>
      <c r="Y859" s="39"/>
      <c r="Z859" s="62" t="e">
        <f>IFERROR(IF($B859=0,#N/A,AVERAGEIFS(INDEX(DATOS,0,$C859),INDEX(DATOS,0,$C859),"&lt;&gt;#N/D",INDEX(DATOS,0,$L$2),0,INDEX(DATOS,0,$M$2),1,INDEX(DATOS,0,$N$2),U859,INDEX(DATOS,0,$O$2),$D859)),#N/A)</f>
        <v>#N/A</v>
      </c>
      <c r="AA859" s="62" t="e">
        <f>IFERROR(IF($B859=0,#N/A,AVERAGEIFS(INDEX(DATOS,0,$C859),INDEX(DATOS,0,$C859),"&lt;&gt;#N/D",INDEX(DATOS,0,$L$2),0,INDEX(DATOS,0,$M$2),1,INDEX(DATOS,0,$N$2),V859,INDEX(DATOS,0,$O$2),$D859)),#N/A)</f>
        <v>#N/A</v>
      </c>
      <c r="AB859" s="62" t="e">
        <f>IFERROR(IF($B859=0,#N/A,AVERAGEIFS(INDEX(DATOS,0,$C859),INDEX(DATOS,0,$C859),"&lt;&gt;#N/D",INDEX(DATOS,0,$L$2),0,INDEX(DATOS,0,$M$2),1,INDEX(DATOS,0,$N$2),W859,INDEX(DATOS,0,$O$2),$D859)),#N/A)</f>
        <v>#N/A</v>
      </c>
      <c r="AC859" s="62" t="e">
        <f>IFERROR(IF($B859=0,#N/A,AVERAGEIFS(INDEX(DATOS,0,$C859),INDEX(DATOS,0,$C859),"&lt;&gt;#N/D",INDEX(DATOS,0,$L$2),0,INDEX(DATOS,0,$M$2),1,INDEX(DATOS,0,$N$2),X859,INDEX(DATOS,0,$O$2),$D859)),#N/A)</f>
        <v>#N/A</v>
      </c>
      <c r="AD859" s="33"/>
      <c r="AE859" s="40" t="e">
        <f>IFERROR(IF(ISNA(Z859),#N/A,IF(I859=0,0,_xlfn.STDEV.P($Z859:Z859)/I859*100)),#N/A)</f>
        <v>#N/A</v>
      </c>
      <c r="AF859" s="40" t="e">
        <f>IFERROR(IF(ISNA(AA859),#N/A,IF(J859=0,0,_xlfn.STDEV.P($Z859:AA859)/J859*100)),#N/A)</f>
        <v>#N/A</v>
      </c>
      <c r="AG859" s="40" t="e">
        <f>IFERROR(IF(ISNA(AB859),#N/A,IF(K859=0,0,_xlfn.STDEV.P($Z859:AB859)/K859*100)),#N/A)</f>
        <v>#N/A</v>
      </c>
      <c r="AH859" s="40" t="e">
        <f>IFERROR(IF(ISNA(AC859),#N/A,IF(L859=0,0,_xlfn.STDEV.P($Z859:AC859)/L859*100)),#N/A)</f>
        <v>#N/A</v>
      </c>
      <c r="AI859" s="40"/>
    </row>
    <row r="860" spans="1:35" x14ac:dyDescent="0.35">
      <c r="A860">
        <f t="shared" si="984"/>
        <v>55</v>
      </c>
      <c r="B860" s="35">
        <f t="array" ref="B860">IF(B859=0,0,MIN(IF(INDEX(DATOS,0,$N$2)=$U860,IF(ISNUMBER(INDEX(DATOS,0,$C860)),IF(INDEX(DATOS,0,$L$2)=0,IF(INDEX(DATOS,0,$M$2)=1,IF(ISNA(MATCH(INDEX(DATOS,0,$O$2),IF($E$7:E859=E860,$D$7:D859),0)),INDEX(DATOS,0,$K$2))))))))</f>
        <v>0</v>
      </c>
      <c r="C860" s="32">
        <f t="shared" si="985"/>
        <v>20</v>
      </c>
      <c r="D860" s="34" t="str">
        <f>IF($B860=0,"--",INDEX(DATOS,$B860,O$2))</f>
        <v>--</v>
      </c>
      <c r="E860" s="64" t="s">
        <v>1</v>
      </c>
      <c r="F860" s="36" t="str">
        <f t="shared" si="1007"/>
        <v>--</v>
      </c>
      <c r="G860" s="109" t="e">
        <f>VLOOKUP($D860,LOC_UNICOS,G$2,0)</f>
        <v>#N/A</v>
      </c>
      <c r="H860" s="109" t="e">
        <f>VLOOKUP($D860,LOC_UNICOS,H$2,0)</f>
        <v>#N/A</v>
      </c>
      <c r="I860" s="38">
        <f t="array" ref="I860">IF($B860=0,-999,IF(COUNTIFS($Z860:Z860,#N/A)&gt;0,-999,AVERAGE($Z860:Z860)))</f>
        <v>-999</v>
      </c>
      <c r="J860" s="38">
        <f t="array" ref="J860">IF($B860=0,-999,IF(COUNTIFS($Z860:AA860,#N/A)&gt;0,-999,AVERAGE($Z860:AA860)))</f>
        <v>-999</v>
      </c>
      <c r="K860" s="38">
        <f t="array" ref="K860">IF($B860=0,-999,IF(COUNTIFS($Z860:AB860,#N/A)&gt;0,-999,AVERAGE($Z860:AB860)))</f>
        <v>-999</v>
      </c>
      <c r="L860" s="38">
        <f t="array" ref="L860">IF($B860=0,-999,IF(COUNTIFS($Z860:AC860,#N/A)&gt;0,-999,AVERAGE($Z860:AC860)))</f>
        <v>-999</v>
      </c>
      <c r="M860" s="38">
        <f t="shared" si="980"/>
        <v>-999</v>
      </c>
      <c r="N860" s="38">
        <f t="shared" si="1028"/>
        <v>-999</v>
      </c>
      <c r="O860" s="38">
        <f t="shared" si="1029"/>
        <v>-999</v>
      </c>
      <c r="P860" s="38">
        <f t="shared" si="1030"/>
        <v>-999</v>
      </c>
      <c r="Q860" s="37">
        <f t="shared" si="981"/>
        <v>0</v>
      </c>
      <c r="R860" s="37">
        <f t="shared" si="1018"/>
        <v>0</v>
      </c>
      <c r="S860" s="37">
        <f t="shared" si="1019"/>
        <v>0</v>
      </c>
      <c r="T860" s="37">
        <f t="shared" si="1020"/>
        <v>0</v>
      </c>
      <c r="U860" s="37">
        <f t="shared" si="982"/>
        <v>2018</v>
      </c>
      <c r="V860" s="37">
        <f t="shared" ref="V860:X860" si="1045">U860-1</f>
        <v>2017</v>
      </c>
      <c r="W860" s="37">
        <f t="shared" si="1045"/>
        <v>2016</v>
      </c>
      <c r="X860" s="37">
        <f t="shared" si="1045"/>
        <v>2015</v>
      </c>
      <c r="Y860" s="39"/>
      <c r="Z860" s="62" t="e">
        <f>IFERROR(IF($B860=0,#N/A,AVERAGEIFS(INDEX(DATOS,0,$C860),INDEX(DATOS,0,$C860),"&lt;&gt;#N/D",INDEX(DATOS,0,$L$2),0,INDEX(DATOS,0,$M$2),1,INDEX(DATOS,0,$N$2),U860,INDEX(DATOS,0,$O$2),$D860)),#N/A)</f>
        <v>#N/A</v>
      </c>
      <c r="AA860" s="62" t="e">
        <f>IFERROR(IF($B860=0,#N/A,AVERAGEIFS(INDEX(DATOS,0,$C860),INDEX(DATOS,0,$C860),"&lt;&gt;#N/D",INDEX(DATOS,0,$L$2),0,INDEX(DATOS,0,$M$2),1,INDEX(DATOS,0,$N$2),V860,INDEX(DATOS,0,$O$2),$D860)),#N/A)</f>
        <v>#N/A</v>
      </c>
      <c r="AB860" s="62" t="e">
        <f>IFERROR(IF($B860=0,#N/A,AVERAGEIFS(INDEX(DATOS,0,$C860),INDEX(DATOS,0,$C860),"&lt;&gt;#N/D",INDEX(DATOS,0,$L$2),0,INDEX(DATOS,0,$M$2),1,INDEX(DATOS,0,$N$2),W860,INDEX(DATOS,0,$O$2),$D860)),#N/A)</f>
        <v>#N/A</v>
      </c>
      <c r="AC860" s="62" t="e">
        <f>IFERROR(IF($B860=0,#N/A,AVERAGEIFS(INDEX(DATOS,0,$C860),INDEX(DATOS,0,$C860),"&lt;&gt;#N/D",INDEX(DATOS,0,$L$2),0,INDEX(DATOS,0,$M$2),1,INDEX(DATOS,0,$N$2),X860,INDEX(DATOS,0,$O$2),$D860)),#N/A)</f>
        <v>#N/A</v>
      </c>
      <c r="AD860" s="33"/>
      <c r="AE860" s="40" t="e">
        <f>IFERROR(IF(ISNA(Z860),#N/A,IF(I860=0,0,_xlfn.STDEV.P($Z860:Z860)/I860*100)),#N/A)</f>
        <v>#N/A</v>
      </c>
      <c r="AF860" s="40" t="e">
        <f>IFERROR(IF(ISNA(AA860),#N/A,IF(J860=0,0,_xlfn.STDEV.P($Z860:AA860)/J860*100)),#N/A)</f>
        <v>#N/A</v>
      </c>
      <c r="AG860" s="40" t="e">
        <f>IFERROR(IF(ISNA(AB860),#N/A,IF(K860=0,0,_xlfn.STDEV.P($Z860:AB860)/K860*100)),#N/A)</f>
        <v>#N/A</v>
      </c>
      <c r="AH860" s="40" t="e">
        <f>IFERROR(IF(ISNA(AC860),#N/A,IF(L860=0,0,_xlfn.STDEV.P($Z860:AC860)/L860*100)),#N/A)</f>
        <v>#N/A</v>
      </c>
      <c r="AI860" s="40"/>
    </row>
    <row r="861" spans="1:35" x14ac:dyDescent="0.35">
      <c r="A861">
        <f t="shared" si="984"/>
        <v>56</v>
      </c>
      <c r="B861" s="35">
        <f t="array" ref="B861">IF(B860=0,0,MIN(IF(INDEX(DATOS,0,$N$2)=$U861,IF(ISNUMBER(INDEX(DATOS,0,$C861)),IF(INDEX(DATOS,0,$L$2)=0,IF(INDEX(DATOS,0,$M$2)=1,IF(ISNA(MATCH(INDEX(DATOS,0,$O$2),IF($E$7:E860=E861,$D$7:D860),0)),INDEX(DATOS,0,$K$2))))))))</f>
        <v>0</v>
      </c>
      <c r="C861" s="32">
        <f t="shared" si="985"/>
        <v>20</v>
      </c>
      <c r="D861" s="34" t="str">
        <f>IF($B861=0,"--",INDEX(DATOS,$B861,O$2))</f>
        <v>--</v>
      </c>
      <c r="E861" s="64" t="s">
        <v>1</v>
      </c>
      <c r="F861" s="36" t="str">
        <f t="shared" si="1007"/>
        <v>--</v>
      </c>
      <c r="G861" s="109" t="e">
        <f>VLOOKUP($D861,LOC_UNICOS,G$2,0)</f>
        <v>#N/A</v>
      </c>
      <c r="H861" s="109" t="e">
        <f>VLOOKUP($D861,LOC_UNICOS,H$2,0)</f>
        <v>#N/A</v>
      </c>
      <c r="I861" s="38">
        <f t="array" ref="I861">IF($B861=0,-999,IF(COUNTIFS($Z861:Z861,#N/A)&gt;0,-999,AVERAGE($Z861:Z861)))</f>
        <v>-999</v>
      </c>
      <c r="J861" s="38">
        <f t="array" ref="J861">IF($B861=0,-999,IF(COUNTIFS($Z861:AA861,#N/A)&gt;0,-999,AVERAGE($Z861:AA861)))</f>
        <v>-999</v>
      </c>
      <c r="K861" s="38">
        <f t="array" ref="K861">IF($B861=0,-999,IF(COUNTIFS($Z861:AB861,#N/A)&gt;0,-999,AVERAGE($Z861:AB861)))</f>
        <v>-999</v>
      </c>
      <c r="L861" s="38">
        <f t="array" ref="L861">IF($B861=0,-999,IF(COUNTIFS($Z861:AC861,#N/A)&gt;0,-999,AVERAGE($Z861:AC861)))</f>
        <v>-999</v>
      </c>
      <c r="M861" s="38">
        <f t="shared" si="980"/>
        <v>-999</v>
      </c>
      <c r="N861" s="38">
        <f t="shared" si="1028"/>
        <v>-999</v>
      </c>
      <c r="O861" s="38">
        <f t="shared" si="1029"/>
        <v>-999</v>
      </c>
      <c r="P861" s="38">
        <f t="shared" si="1030"/>
        <v>-999</v>
      </c>
      <c r="Q861" s="37">
        <f t="shared" si="981"/>
        <v>0</v>
      </c>
      <c r="R861" s="37">
        <f t="shared" si="1018"/>
        <v>0</v>
      </c>
      <c r="S861" s="37">
        <f t="shared" si="1019"/>
        <v>0</v>
      </c>
      <c r="T861" s="37">
        <f t="shared" si="1020"/>
        <v>0</v>
      </c>
      <c r="U861" s="37">
        <f t="shared" si="982"/>
        <v>2018</v>
      </c>
      <c r="V861" s="37">
        <f t="shared" ref="V861:X861" si="1046">U861-1</f>
        <v>2017</v>
      </c>
      <c r="W861" s="37">
        <f t="shared" si="1046"/>
        <v>2016</v>
      </c>
      <c r="X861" s="37">
        <f t="shared" si="1046"/>
        <v>2015</v>
      </c>
      <c r="Y861" s="39"/>
      <c r="Z861" s="62" t="e">
        <f>IFERROR(IF($B861=0,#N/A,AVERAGEIFS(INDEX(DATOS,0,$C861),INDEX(DATOS,0,$C861),"&lt;&gt;#N/D",INDEX(DATOS,0,$L$2),0,INDEX(DATOS,0,$M$2),1,INDEX(DATOS,0,$N$2),U861,INDEX(DATOS,0,$O$2),$D861)),#N/A)</f>
        <v>#N/A</v>
      </c>
      <c r="AA861" s="62" t="e">
        <f>IFERROR(IF($B861=0,#N/A,AVERAGEIFS(INDEX(DATOS,0,$C861),INDEX(DATOS,0,$C861),"&lt;&gt;#N/D",INDEX(DATOS,0,$L$2),0,INDEX(DATOS,0,$M$2),1,INDEX(DATOS,0,$N$2),V861,INDEX(DATOS,0,$O$2),$D861)),#N/A)</f>
        <v>#N/A</v>
      </c>
      <c r="AB861" s="62" t="e">
        <f>IFERROR(IF($B861=0,#N/A,AVERAGEIFS(INDEX(DATOS,0,$C861),INDEX(DATOS,0,$C861),"&lt;&gt;#N/D",INDEX(DATOS,0,$L$2),0,INDEX(DATOS,0,$M$2),1,INDEX(DATOS,0,$N$2),W861,INDEX(DATOS,0,$O$2),$D861)),#N/A)</f>
        <v>#N/A</v>
      </c>
      <c r="AC861" s="62" t="e">
        <f>IFERROR(IF($B861=0,#N/A,AVERAGEIFS(INDEX(DATOS,0,$C861),INDEX(DATOS,0,$C861),"&lt;&gt;#N/D",INDEX(DATOS,0,$L$2),0,INDEX(DATOS,0,$M$2),1,INDEX(DATOS,0,$N$2),X861,INDEX(DATOS,0,$O$2),$D861)),#N/A)</f>
        <v>#N/A</v>
      </c>
      <c r="AD861" s="33"/>
      <c r="AE861" s="40" t="e">
        <f>IFERROR(IF(ISNA(Z861),#N/A,IF(I861=0,0,_xlfn.STDEV.P($Z861:Z861)/I861*100)),#N/A)</f>
        <v>#N/A</v>
      </c>
      <c r="AF861" s="40" t="e">
        <f>IFERROR(IF(ISNA(AA861),#N/A,IF(J861=0,0,_xlfn.STDEV.P($Z861:AA861)/J861*100)),#N/A)</f>
        <v>#N/A</v>
      </c>
      <c r="AG861" s="40" t="e">
        <f>IFERROR(IF(ISNA(AB861),#N/A,IF(K861=0,0,_xlfn.STDEV.P($Z861:AB861)/K861*100)),#N/A)</f>
        <v>#N/A</v>
      </c>
      <c r="AH861" s="40" t="e">
        <f>IFERROR(IF(ISNA(AC861),#N/A,IF(L861=0,0,_xlfn.STDEV.P($Z861:AC861)/L861*100)),#N/A)</f>
        <v>#N/A</v>
      </c>
      <c r="AI861" s="40"/>
    </row>
    <row r="862" spans="1:35" x14ac:dyDescent="0.35">
      <c r="A862">
        <f t="shared" si="984"/>
        <v>57</v>
      </c>
      <c r="B862" s="35">
        <f t="array" ref="B862">IF(B861=0,0,MIN(IF(INDEX(DATOS,0,$N$2)=$U862,IF(ISNUMBER(INDEX(DATOS,0,$C862)),IF(INDEX(DATOS,0,$L$2)=0,IF(INDEX(DATOS,0,$M$2)=1,IF(ISNA(MATCH(INDEX(DATOS,0,$O$2),IF($E$7:E861=E862,$D$7:D861),0)),INDEX(DATOS,0,$K$2))))))))</f>
        <v>0</v>
      </c>
      <c r="C862" s="32">
        <f t="shared" si="985"/>
        <v>20</v>
      </c>
      <c r="D862" s="34" t="str">
        <f>IF($B862=0,"--",INDEX(DATOS,$B862,O$2))</f>
        <v>--</v>
      </c>
      <c r="E862" s="64" t="s">
        <v>1</v>
      </c>
      <c r="F862" s="36" t="str">
        <f t="shared" si="1007"/>
        <v>--</v>
      </c>
      <c r="G862" s="109" t="e">
        <f>VLOOKUP($D862,LOC_UNICOS,G$2,0)</f>
        <v>#N/A</v>
      </c>
      <c r="H862" s="109" t="e">
        <f>VLOOKUP($D862,LOC_UNICOS,H$2,0)</f>
        <v>#N/A</v>
      </c>
      <c r="I862" s="38">
        <f t="array" ref="I862">IF($B862=0,-999,IF(COUNTIFS($Z862:Z862,#N/A)&gt;0,-999,AVERAGE($Z862:Z862)))</f>
        <v>-999</v>
      </c>
      <c r="J862" s="38">
        <f t="array" ref="J862">IF($B862=0,-999,IF(COUNTIFS($Z862:AA862,#N/A)&gt;0,-999,AVERAGE($Z862:AA862)))</f>
        <v>-999</v>
      </c>
      <c r="K862" s="38">
        <f t="array" ref="K862">IF($B862=0,-999,IF(COUNTIFS($Z862:AB862,#N/A)&gt;0,-999,AVERAGE($Z862:AB862)))</f>
        <v>-999</v>
      </c>
      <c r="L862" s="38">
        <f t="array" ref="L862">IF($B862=0,-999,IF(COUNTIFS($Z862:AC862,#N/A)&gt;0,-999,AVERAGE($Z862:AC862)))</f>
        <v>-999</v>
      </c>
      <c r="M862" s="38">
        <f t="shared" si="980"/>
        <v>-999</v>
      </c>
      <c r="N862" s="38">
        <f t="shared" si="1028"/>
        <v>-999</v>
      </c>
      <c r="O862" s="38">
        <f t="shared" si="1029"/>
        <v>-999</v>
      </c>
      <c r="P862" s="38">
        <f t="shared" si="1030"/>
        <v>-999</v>
      </c>
      <c r="Q862" s="37">
        <f t="shared" si="981"/>
        <v>0</v>
      </c>
      <c r="R862" s="37">
        <f t="shared" si="1018"/>
        <v>0</v>
      </c>
      <c r="S862" s="37">
        <f t="shared" si="1019"/>
        <v>0</v>
      </c>
      <c r="T862" s="37">
        <f t="shared" si="1020"/>
        <v>0</v>
      </c>
      <c r="U862" s="37">
        <f t="shared" si="982"/>
        <v>2018</v>
      </c>
      <c r="V862" s="37">
        <f t="shared" ref="V862:X862" si="1047">U862-1</f>
        <v>2017</v>
      </c>
      <c r="W862" s="37">
        <f t="shared" si="1047"/>
        <v>2016</v>
      </c>
      <c r="X862" s="37">
        <f t="shared" si="1047"/>
        <v>2015</v>
      </c>
      <c r="Y862" s="39"/>
      <c r="Z862" s="62" t="e">
        <f>IFERROR(IF($B862=0,#N/A,AVERAGEIFS(INDEX(DATOS,0,$C862),INDEX(DATOS,0,$C862),"&lt;&gt;#N/D",INDEX(DATOS,0,$L$2),0,INDEX(DATOS,0,$M$2),1,INDEX(DATOS,0,$N$2),U862,INDEX(DATOS,0,$O$2),$D862)),#N/A)</f>
        <v>#N/A</v>
      </c>
      <c r="AA862" s="62" t="e">
        <f>IFERROR(IF($B862=0,#N/A,AVERAGEIFS(INDEX(DATOS,0,$C862),INDEX(DATOS,0,$C862),"&lt;&gt;#N/D",INDEX(DATOS,0,$L$2),0,INDEX(DATOS,0,$M$2),1,INDEX(DATOS,0,$N$2),V862,INDEX(DATOS,0,$O$2),$D862)),#N/A)</f>
        <v>#N/A</v>
      </c>
      <c r="AB862" s="62" t="e">
        <f>IFERROR(IF($B862=0,#N/A,AVERAGEIFS(INDEX(DATOS,0,$C862),INDEX(DATOS,0,$C862),"&lt;&gt;#N/D",INDEX(DATOS,0,$L$2),0,INDEX(DATOS,0,$M$2),1,INDEX(DATOS,0,$N$2),W862,INDEX(DATOS,0,$O$2),$D862)),#N/A)</f>
        <v>#N/A</v>
      </c>
      <c r="AC862" s="62" t="e">
        <f>IFERROR(IF($B862=0,#N/A,AVERAGEIFS(INDEX(DATOS,0,$C862),INDEX(DATOS,0,$C862),"&lt;&gt;#N/D",INDEX(DATOS,0,$L$2),0,INDEX(DATOS,0,$M$2),1,INDEX(DATOS,0,$N$2),X862,INDEX(DATOS,0,$O$2),$D862)),#N/A)</f>
        <v>#N/A</v>
      </c>
      <c r="AD862" s="33"/>
      <c r="AE862" s="40" t="e">
        <f>IFERROR(IF(ISNA(Z862),#N/A,IF(I862=0,0,_xlfn.STDEV.P($Z862:Z862)/I862*100)),#N/A)</f>
        <v>#N/A</v>
      </c>
      <c r="AF862" s="40" t="e">
        <f>IFERROR(IF(ISNA(AA862),#N/A,IF(J862=0,0,_xlfn.STDEV.P($Z862:AA862)/J862*100)),#N/A)</f>
        <v>#N/A</v>
      </c>
      <c r="AG862" s="40" t="e">
        <f>IFERROR(IF(ISNA(AB862),#N/A,IF(K862=0,0,_xlfn.STDEV.P($Z862:AB862)/K862*100)),#N/A)</f>
        <v>#N/A</v>
      </c>
      <c r="AH862" s="40" t="e">
        <f>IFERROR(IF(ISNA(AC862),#N/A,IF(L862=0,0,_xlfn.STDEV.P($Z862:AC862)/L862*100)),#N/A)</f>
        <v>#N/A</v>
      </c>
      <c r="AI862" s="40"/>
    </row>
    <row r="863" spans="1:35" x14ac:dyDescent="0.35">
      <c r="A863">
        <f t="shared" si="984"/>
        <v>58</v>
      </c>
      <c r="B863" s="35">
        <f t="array" ref="B863">IF(B862=0,0,MIN(IF(INDEX(DATOS,0,$N$2)=$U863,IF(ISNUMBER(INDEX(DATOS,0,$C863)),IF(INDEX(DATOS,0,$L$2)=0,IF(INDEX(DATOS,0,$M$2)=1,IF(ISNA(MATCH(INDEX(DATOS,0,$O$2),IF($E$7:E862=E863,$D$7:D862),0)),INDEX(DATOS,0,$K$2))))))))</f>
        <v>0</v>
      </c>
      <c r="C863" s="32">
        <f t="shared" si="985"/>
        <v>20</v>
      </c>
      <c r="D863" s="34" t="str">
        <f>IF($B863=0,"--",INDEX(DATOS,$B863,O$2))</f>
        <v>--</v>
      </c>
      <c r="E863" s="64" t="s">
        <v>1</v>
      </c>
      <c r="F863" s="36" t="str">
        <f t="shared" si="1007"/>
        <v>--</v>
      </c>
      <c r="G863" s="109" t="e">
        <f>VLOOKUP($D863,LOC_UNICOS,G$2,0)</f>
        <v>#N/A</v>
      </c>
      <c r="H863" s="109" t="e">
        <f>VLOOKUP($D863,LOC_UNICOS,H$2,0)</f>
        <v>#N/A</v>
      </c>
      <c r="I863" s="38">
        <f t="array" ref="I863">IF($B863=0,-999,IF(COUNTIFS($Z863:Z863,#N/A)&gt;0,-999,AVERAGE($Z863:Z863)))</f>
        <v>-999</v>
      </c>
      <c r="J863" s="38">
        <f t="array" ref="J863">IF($B863=0,-999,IF(COUNTIFS($Z863:AA863,#N/A)&gt;0,-999,AVERAGE($Z863:AA863)))</f>
        <v>-999</v>
      </c>
      <c r="K863" s="38">
        <f t="array" ref="K863">IF($B863=0,-999,IF(COUNTIFS($Z863:AB863,#N/A)&gt;0,-999,AVERAGE($Z863:AB863)))</f>
        <v>-999</v>
      </c>
      <c r="L863" s="38">
        <f t="array" ref="L863">IF($B863=0,-999,IF(COUNTIFS($Z863:AC863,#N/A)&gt;0,-999,AVERAGE($Z863:AC863)))</f>
        <v>-999</v>
      </c>
      <c r="M863" s="38">
        <f t="shared" si="980"/>
        <v>-999</v>
      </c>
      <c r="N863" s="38">
        <f t="shared" si="1028"/>
        <v>-999</v>
      </c>
      <c r="O863" s="38">
        <f t="shared" si="1029"/>
        <v>-999</v>
      </c>
      <c r="P863" s="38">
        <f t="shared" si="1030"/>
        <v>-999</v>
      </c>
      <c r="Q863" s="37">
        <f t="shared" si="981"/>
        <v>0</v>
      </c>
      <c r="R863" s="37">
        <f t="shared" si="1018"/>
        <v>0</v>
      </c>
      <c r="S863" s="37">
        <f t="shared" si="1019"/>
        <v>0</v>
      </c>
      <c r="T863" s="37">
        <f t="shared" si="1020"/>
        <v>0</v>
      </c>
      <c r="U863" s="37">
        <f t="shared" si="982"/>
        <v>2018</v>
      </c>
      <c r="V863" s="37">
        <f t="shared" ref="V863:X863" si="1048">U863-1</f>
        <v>2017</v>
      </c>
      <c r="W863" s="37">
        <f t="shared" si="1048"/>
        <v>2016</v>
      </c>
      <c r="X863" s="37">
        <f t="shared" si="1048"/>
        <v>2015</v>
      </c>
      <c r="Y863" s="39"/>
      <c r="Z863" s="62" t="e">
        <f>IFERROR(IF($B863=0,#N/A,AVERAGEIFS(INDEX(DATOS,0,$C863),INDEX(DATOS,0,$C863),"&lt;&gt;#N/D",INDEX(DATOS,0,$L$2),0,INDEX(DATOS,0,$M$2),1,INDEX(DATOS,0,$N$2),U863,INDEX(DATOS,0,$O$2),$D863)),#N/A)</f>
        <v>#N/A</v>
      </c>
      <c r="AA863" s="62" t="e">
        <f>IFERROR(IF($B863=0,#N/A,AVERAGEIFS(INDEX(DATOS,0,$C863),INDEX(DATOS,0,$C863),"&lt;&gt;#N/D",INDEX(DATOS,0,$L$2),0,INDEX(DATOS,0,$M$2),1,INDEX(DATOS,0,$N$2),V863,INDEX(DATOS,0,$O$2),$D863)),#N/A)</f>
        <v>#N/A</v>
      </c>
      <c r="AB863" s="62" t="e">
        <f>IFERROR(IF($B863=0,#N/A,AVERAGEIFS(INDEX(DATOS,0,$C863),INDEX(DATOS,0,$C863),"&lt;&gt;#N/D",INDEX(DATOS,0,$L$2),0,INDEX(DATOS,0,$M$2),1,INDEX(DATOS,0,$N$2),W863,INDEX(DATOS,0,$O$2),$D863)),#N/A)</f>
        <v>#N/A</v>
      </c>
      <c r="AC863" s="62" t="e">
        <f>IFERROR(IF($B863=0,#N/A,AVERAGEIFS(INDEX(DATOS,0,$C863),INDEX(DATOS,0,$C863),"&lt;&gt;#N/D",INDEX(DATOS,0,$L$2),0,INDEX(DATOS,0,$M$2),1,INDEX(DATOS,0,$N$2),X863,INDEX(DATOS,0,$O$2),$D863)),#N/A)</f>
        <v>#N/A</v>
      </c>
      <c r="AD863" s="33"/>
      <c r="AE863" s="40" t="e">
        <f>IFERROR(IF(ISNA(Z863),#N/A,IF(I863=0,0,_xlfn.STDEV.P($Z863:Z863)/I863*100)),#N/A)</f>
        <v>#N/A</v>
      </c>
      <c r="AF863" s="40" t="e">
        <f>IFERROR(IF(ISNA(AA863),#N/A,IF(J863=0,0,_xlfn.STDEV.P($Z863:AA863)/J863*100)),#N/A)</f>
        <v>#N/A</v>
      </c>
      <c r="AG863" s="40" t="e">
        <f>IFERROR(IF(ISNA(AB863),#N/A,IF(K863=0,0,_xlfn.STDEV.P($Z863:AB863)/K863*100)),#N/A)</f>
        <v>#N/A</v>
      </c>
      <c r="AH863" s="40" t="e">
        <f>IFERROR(IF(ISNA(AC863),#N/A,IF(L863=0,0,_xlfn.STDEV.P($Z863:AC863)/L863*100)),#N/A)</f>
        <v>#N/A</v>
      </c>
      <c r="AI863" s="40"/>
    </row>
    <row r="864" spans="1:35" x14ac:dyDescent="0.35">
      <c r="A864">
        <f t="shared" si="984"/>
        <v>59</v>
      </c>
      <c r="B864" s="35">
        <f t="array" ref="B864">IF(B863=0,0,MIN(IF(INDEX(DATOS,0,$N$2)=$U864,IF(ISNUMBER(INDEX(DATOS,0,$C864)),IF(INDEX(DATOS,0,$L$2)=0,IF(INDEX(DATOS,0,$M$2)=1,IF(ISNA(MATCH(INDEX(DATOS,0,$O$2),IF($E$7:E863=E864,$D$7:D863),0)),INDEX(DATOS,0,$K$2))))))))</f>
        <v>0</v>
      </c>
      <c r="C864" s="32">
        <f t="shared" si="985"/>
        <v>20</v>
      </c>
      <c r="D864" s="34" t="str">
        <f>IF($B864=0,"--",INDEX(DATOS,$B864,O$2))</f>
        <v>--</v>
      </c>
      <c r="E864" s="64" t="s">
        <v>1</v>
      </c>
      <c r="F864" s="36" t="str">
        <f t="shared" si="1007"/>
        <v>--</v>
      </c>
      <c r="G864" s="109" t="e">
        <f>VLOOKUP($D864,LOC_UNICOS,G$2,0)</f>
        <v>#N/A</v>
      </c>
      <c r="H864" s="109" t="e">
        <f>VLOOKUP($D864,LOC_UNICOS,H$2,0)</f>
        <v>#N/A</v>
      </c>
      <c r="I864" s="38">
        <f t="array" ref="I864">IF($B864=0,-999,IF(COUNTIFS($Z864:Z864,#N/A)&gt;0,-999,AVERAGE($Z864:Z864)))</f>
        <v>-999</v>
      </c>
      <c r="J864" s="38">
        <f t="array" ref="J864">IF($B864=0,-999,IF(COUNTIFS($Z864:AA864,#N/A)&gt;0,-999,AVERAGE($Z864:AA864)))</f>
        <v>-999</v>
      </c>
      <c r="K864" s="38">
        <f t="array" ref="K864">IF($B864=0,-999,IF(COUNTIFS($Z864:AB864,#N/A)&gt;0,-999,AVERAGE($Z864:AB864)))</f>
        <v>-999</v>
      </c>
      <c r="L864" s="38">
        <f t="array" ref="L864">IF($B864=0,-999,IF(COUNTIFS($Z864:AC864,#N/A)&gt;0,-999,AVERAGE($Z864:AC864)))</f>
        <v>-999</v>
      </c>
      <c r="M864" s="38">
        <f t="shared" si="980"/>
        <v>-999</v>
      </c>
      <c r="N864" s="38">
        <f t="shared" si="1028"/>
        <v>-999</v>
      </c>
      <c r="O864" s="38">
        <f t="shared" si="1029"/>
        <v>-999</v>
      </c>
      <c r="P864" s="38">
        <f t="shared" si="1030"/>
        <v>-999</v>
      </c>
      <c r="Q864" s="37">
        <f t="shared" si="981"/>
        <v>0</v>
      </c>
      <c r="R864" s="37">
        <f t="shared" si="1018"/>
        <v>0</v>
      </c>
      <c r="S864" s="37">
        <f t="shared" si="1019"/>
        <v>0</v>
      </c>
      <c r="T864" s="37">
        <f t="shared" si="1020"/>
        <v>0</v>
      </c>
      <c r="U864" s="37">
        <f t="shared" si="982"/>
        <v>2018</v>
      </c>
      <c r="V864" s="37">
        <f t="shared" ref="V864:X864" si="1049">U864-1</f>
        <v>2017</v>
      </c>
      <c r="W864" s="37">
        <f t="shared" si="1049"/>
        <v>2016</v>
      </c>
      <c r="X864" s="37">
        <f t="shared" si="1049"/>
        <v>2015</v>
      </c>
      <c r="Y864" s="39"/>
      <c r="Z864" s="62" t="e">
        <f>IFERROR(IF($B864=0,#N/A,AVERAGEIFS(INDEX(DATOS,0,$C864),INDEX(DATOS,0,$C864),"&lt;&gt;#N/D",INDEX(DATOS,0,$L$2),0,INDEX(DATOS,0,$M$2),1,INDEX(DATOS,0,$N$2),U864,INDEX(DATOS,0,$O$2),$D864)),#N/A)</f>
        <v>#N/A</v>
      </c>
      <c r="AA864" s="62" t="e">
        <f>IFERROR(IF($B864=0,#N/A,AVERAGEIFS(INDEX(DATOS,0,$C864),INDEX(DATOS,0,$C864),"&lt;&gt;#N/D",INDEX(DATOS,0,$L$2),0,INDEX(DATOS,0,$M$2),1,INDEX(DATOS,0,$N$2),V864,INDEX(DATOS,0,$O$2),$D864)),#N/A)</f>
        <v>#N/A</v>
      </c>
      <c r="AB864" s="62" t="e">
        <f>IFERROR(IF($B864=0,#N/A,AVERAGEIFS(INDEX(DATOS,0,$C864),INDEX(DATOS,0,$C864),"&lt;&gt;#N/D",INDEX(DATOS,0,$L$2),0,INDEX(DATOS,0,$M$2),1,INDEX(DATOS,0,$N$2),W864,INDEX(DATOS,0,$O$2),$D864)),#N/A)</f>
        <v>#N/A</v>
      </c>
      <c r="AC864" s="62" t="e">
        <f>IFERROR(IF($B864=0,#N/A,AVERAGEIFS(INDEX(DATOS,0,$C864),INDEX(DATOS,0,$C864),"&lt;&gt;#N/D",INDEX(DATOS,0,$L$2),0,INDEX(DATOS,0,$M$2),1,INDEX(DATOS,0,$N$2),X864,INDEX(DATOS,0,$O$2),$D864)),#N/A)</f>
        <v>#N/A</v>
      </c>
      <c r="AD864" s="33"/>
      <c r="AE864" s="40" t="e">
        <f>IFERROR(IF(ISNA(Z864),#N/A,IF(I864=0,0,_xlfn.STDEV.P($Z864:Z864)/I864*100)),#N/A)</f>
        <v>#N/A</v>
      </c>
      <c r="AF864" s="40" t="e">
        <f>IFERROR(IF(ISNA(AA864),#N/A,IF(J864=0,0,_xlfn.STDEV.P($Z864:AA864)/J864*100)),#N/A)</f>
        <v>#N/A</v>
      </c>
      <c r="AG864" s="40" t="e">
        <f>IFERROR(IF(ISNA(AB864),#N/A,IF(K864=0,0,_xlfn.STDEV.P($Z864:AB864)/K864*100)),#N/A)</f>
        <v>#N/A</v>
      </c>
      <c r="AH864" s="40" t="e">
        <f>IFERROR(IF(ISNA(AC864),#N/A,IF(L864=0,0,_xlfn.STDEV.P($Z864:AC864)/L864*100)),#N/A)</f>
        <v>#N/A</v>
      </c>
      <c r="AI864" s="40"/>
    </row>
    <row r="865" spans="1:35" x14ac:dyDescent="0.35">
      <c r="A865">
        <f t="shared" si="984"/>
        <v>60</v>
      </c>
      <c r="B865" s="35">
        <f t="array" ref="B865">IF(B864=0,0,MIN(IF(INDEX(DATOS,0,$N$2)=$U865,IF(ISNUMBER(INDEX(DATOS,0,$C865)),IF(INDEX(DATOS,0,$L$2)=0,IF(INDEX(DATOS,0,$M$2)=1,IF(ISNA(MATCH(INDEX(DATOS,0,$O$2),IF($E$7:E864=E865,$D$7:D864),0)),INDEX(DATOS,0,$K$2))))))))</f>
        <v>0</v>
      </c>
      <c r="C865" s="32">
        <f t="shared" si="985"/>
        <v>20</v>
      </c>
      <c r="D865" s="34" t="str">
        <f>IF($B865=0,"--",INDEX(DATOS,$B865,O$2))</f>
        <v>--</v>
      </c>
      <c r="E865" s="64" t="s">
        <v>1</v>
      </c>
      <c r="F865" s="36" t="str">
        <f t="shared" si="1007"/>
        <v>--</v>
      </c>
      <c r="G865" s="109" t="e">
        <f>VLOOKUP($D865,LOC_UNICOS,G$2,0)</f>
        <v>#N/A</v>
      </c>
      <c r="H865" s="109" t="e">
        <f>VLOOKUP($D865,LOC_UNICOS,H$2,0)</f>
        <v>#N/A</v>
      </c>
      <c r="I865" s="38">
        <f t="array" ref="I865">IF($B865=0,-999,IF(COUNTIFS($Z865:Z865,#N/A)&gt;0,-999,AVERAGE($Z865:Z865)))</f>
        <v>-999</v>
      </c>
      <c r="J865" s="38">
        <f t="array" ref="J865">IF($B865=0,-999,IF(COUNTIFS($Z865:AA865,#N/A)&gt;0,-999,AVERAGE($Z865:AA865)))</f>
        <v>-999</v>
      </c>
      <c r="K865" s="38">
        <f t="array" ref="K865">IF($B865=0,-999,IF(COUNTIFS($Z865:AB865,#N/A)&gt;0,-999,AVERAGE($Z865:AB865)))</f>
        <v>-999</v>
      </c>
      <c r="L865" s="38">
        <f t="array" ref="L865">IF($B865=0,-999,IF(COUNTIFS($Z865:AC865,#N/A)&gt;0,-999,AVERAGE($Z865:AC865)))</f>
        <v>-999</v>
      </c>
      <c r="M865" s="38">
        <f t="shared" si="980"/>
        <v>-999</v>
      </c>
      <c r="N865" s="38">
        <f t="shared" si="1028"/>
        <v>-999</v>
      </c>
      <c r="O865" s="38">
        <f t="shared" si="1029"/>
        <v>-999</v>
      </c>
      <c r="P865" s="38">
        <f t="shared" si="1030"/>
        <v>-999</v>
      </c>
      <c r="Q865" s="37">
        <f t="shared" si="981"/>
        <v>0</v>
      </c>
      <c r="R865" s="37">
        <f t="shared" si="1018"/>
        <v>0</v>
      </c>
      <c r="S865" s="37">
        <f t="shared" si="1019"/>
        <v>0</v>
      </c>
      <c r="T865" s="37">
        <f t="shared" si="1020"/>
        <v>0</v>
      </c>
      <c r="U865" s="37">
        <f t="shared" si="982"/>
        <v>2018</v>
      </c>
      <c r="V865" s="37">
        <f t="shared" ref="V865:X865" si="1050">U865-1</f>
        <v>2017</v>
      </c>
      <c r="W865" s="37">
        <f t="shared" si="1050"/>
        <v>2016</v>
      </c>
      <c r="X865" s="37">
        <f t="shared" si="1050"/>
        <v>2015</v>
      </c>
      <c r="Y865" s="39"/>
      <c r="Z865" s="62" t="e">
        <f>IFERROR(IF($B865=0,#N/A,AVERAGEIFS(INDEX(DATOS,0,$C865),INDEX(DATOS,0,$C865),"&lt;&gt;#N/D",INDEX(DATOS,0,$L$2),0,INDEX(DATOS,0,$M$2),1,INDEX(DATOS,0,$N$2),U865,INDEX(DATOS,0,$O$2),$D865)),#N/A)</f>
        <v>#N/A</v>
      </c>
      <c r="AA865" s="62" t="e">
        <f>IFERROR(IF($B865=0,#N/A,AVERAGEIFS(INDEX(DATOS,0,$C865),INDEX(DATOS,0,$C865),"&lt;&gt;#N/D",INDEX(DATOS,0,$L$2),0,INDEX(DATOS,0,$M$2),1,INDEX(DATOS,0,$N$2),V865,INDEX(DATOS,0,$O$2),$D865)),#N/A)</f>
        <v>#N/A</v>
      </c>
      <c r="AB865" s="62" t="e">
        <f>IFERROR(IF($B865=0,#N/A,AVERAGEIFS(INDEX(DATOS,0,$C865),INDEX(DATOS,0,$C865),"&lt;&gt;#N/D",INDEX(DATOS,0,$L$2),0,INDEX(DATOS,0,$M$2),1,INDEX(DATOS,0,$N$2),W865,INDEX(DATOS,0,$O$2),$D865)),#N/A)</f>
        <v>#N/A</v>
      </c>
      <c r="AC865" s="62" t="e">
        <f>IFERROR(IF($B865=0,#N/A,AVERAGEIFS(INDEX(DATOS,0,$C865),INDEX(DATOS,0,$C865),"&lt;&gt;#N/D",INDEX(DATOS,0,$L$2),0,INDEX(DATOS,0,$M$2),1,INDEX(DATOS,0,$N$2),X865,INDEX(DATOS,0,$O$2),$D865)),#N/A)</f>
        <v>#N/A</v>
      </c>
      <c r="AD865" s="33"/>
      <c r="AE865" s="40" t="e">
        <f>IFERROR(IF(ISNA(Z865),#N/A,IF(I865=0,0,_xlfn.STDEV.P($Z865:Z865)/I865*100)),#N/A)</f>
        <v>#N/A</v>
      </c>
      <c r="AF865" s="40" t="e">
        <f>IFERROR(IF(ISNA(AA865),#N/A,IF(J865=0,0,_xlfn.STDEV.P($Z865:AA865)/J865*100)),#N/A)</f>
        <v>#N/A</v>
      </c>
      <c r="AG865" s="40" t="e">
        <f>IFERROR(IF(ISNA(AB865),#N/A,IF(K865=0,0,_xlfn.STDEV.P($Z865:AB865)/K865*100)),#N/A)</f>
        <v>#N/A</v>
      </c>
      <c r="AH865" s="40" t="e">
        <f>IFERROR(IF(ISNA(AC865),#N/A,IF(L865=0,0,_xlfn.STDEV.P($Z865:AC865)/L865*100)),#N/A)</f>
        <v>#N/A</v>
      </c>
      <c r="AI865" s="40"/>
    </row>
    <row r="866" spans="1:35" x14ac:dyDescent="0.35">
      <c r="A866">
        <f t="shared" si="984"/>
        <v>61</v>
      </c>
      <c r="B866" s="35">
        <f t="array" ref="B866">IF(B865=0,0,MIN(IF(INDEX(DATOS,0,$N$2)=$U866,IF(ISNUMBER(INDEX(DATOS,0,$C866)),IF(INDEX(DATOS,0,$L$2)=0,IF(INDEX(DATOS,0,$M$2)=1,IF(ISNA(MATCH(INDEX(DATOS,0,$O$2),IF($E$7:E865=E866,$D$7:D865),0)),INDEX(DATOS,0,$K$2))))))))</f>
        <v>0</v>
      </c>
      <c r="C866" s="32">
        <f t="shared" si="985"/>
        <v>20</v>
      </c>
      <c r="D866" s="34" t="str">
        <f>IF($B866=0,"--",INDEX(DATOS,$B866,O$2))</f>
        <v>--</v>
      </c>
      <c r="E866" s="64" t="s">
        <v>1</v>
      </c>
      <c r="F866" s="36" t="str">
        <f t="shared" si="1007"/>
        <v>--</v>
      </c>
      <c r="G866" s="109" t="e">
        <f>VLOOKUP($D866,LOC_UNICOS,G$2,0)</f>
        <v>#N/A</v>
      </c>
      <c r="H866" s="109" t="e">
        <f>VLOOKUP($D866,LOC_UNICOS,H$2,0)</f>
        <v>#N/A</v>
      </c>
      <c r="I866" s="38">
        <f t="array" ref="I866">IF($B866=0,-999,IF(COUNTIFS($Z866:Z866,#N/A)&gt;0,-999,AVERAGE($Z866:Z866)))</f>
        <v>-999</v>
      </c>
      <c r="J866" s="38">
        <f t="array" ref="J866">IF($B866=0,-999,IF(COUNTIFS($Z866:AA866,#N/A)&gt;0,-999,AVERAGE($Z866:AA866)))</f>
        <v>-999</v>
      </c>
      <c r="K866" s="38">
        <f t="array" ref="K866">IF($B866=0,-999,IF(COUNTIFS($Z866:AB866,#N/A)&gt;0,-999,AVERAGE($Z866:AB866)))</f>
        <v>-999</v>
      </c>
      <c r="L866" s="38">
        <f t="array" ref="L866">IF($B866=0,-999,IF(COUNTIFS($Z866:AC866,#N/A)&gt;0,-999,AVERAGE($Z866:AC866)))</f>
        <v>-999</v>
      </c>
      <c r="M866" s="38">
        <f t="shared" si="980"/>
        <v>-999</v>
      </c>
      <c r="N866" s="38">
        <f t="shared" si="1028"/>
        <v>-999</v>
      </c>
      <c r="O866" s="38">
        <f t="shared" si="1029"/>
        <v>-999</v>
      </c>
      <c r="P866" s="38">
        <f t="shared" si="1030"/>
        <v>-999</v>
      </c>
      <c r="Q866" s="37">
        <f t="shared" si="981"/>
        <v>0</v>
      </c>
      <c r="R866" s="37">
        <f t="shared" si="1018"/>
        <v>0</v>
      </c>
      <c r="S866" s="37">
        <f t="shared" si="1019"/>
        <v>0</v>
      </c>
      <c r="T866" s="37">
        <f t="shared" si="1020"/>
        <v>0</v>
      </c>
      <c r="U866" s="37">
        <f t="shared" si="982"/>
        <v>2018</v>
      </c>
      <c r="V866" s="37">
        <f t="shared" ref="V866:X866" si="1051">U866-1</f>
        <v>2017</v>
      </c>
      <c r="W866" s="37">
        <f t="shared" si="1051"/>
        <v>2016</v>
      </c>
      <c r="X866" s="37">
        <f t="shared" si="1051"/>
        <v>2015</v>
      </c>
      <c r="Y866" s="39"/>
      <c r="Z866" s="62" t="e">
        <f>IFERROR(IF($B866=0,#N/A,AVERAGEIFS(INDEX(DATOS,0,$C866),INDEX(DATOS,0,$C866),"&lt;&gt;#N/D",INDEX(DATOS,0,$L$2),0,INDEX(DATOS,0,$M$2),1,INDEX(DATOS,0,$N$2),U866,INDEX(DATOS,0,$O$2),$D866)),#N/A)</f>
        <v>#N/A</v>
      </c>
      <c r="AA866" s="62" t="e">
        <f>IFERROR(IF($B866=0,#N/A,AVERAGEIFS(INDEX(DATOS,0,$C866),INDEX(DATOS,0,$C866),"&lt;&gt;#N/D",INDEX(DATOS,0,$L$2),0,INDEX(DATOS,0,$M$2),1,INDEX(DATOS,0,$N$2),V866,INDEX(DATOS,0,$O$2),$D866)),#N/A)</f>
        <v>#N/A</v>
      </c>
      <c r="AB866" s="62" t="e">
        <f>IFERROR(IF($B866=0,#N/A,AVERAGEIFS(INDEX(DATOS,0,$C866),INDEX(DATOS,0,$C866),"&lt;&gt;#N/D",INDEX(DATOS,0,$L$2),0,INDEX(DATOS,0,$M$2),1,INDEX(DATOS,0,$N$2),W866,INDEX(DATOS,0,$O$2),$D866)),#N/A)</f>
        <v>#N/A</v>
      </c>
      <c r="AC866" s="62" t="e">
        <f>IFERROR(IF($B866=0,#N/A,AVERAGEIFS(INDEX(DATOS,0,$C866),INDEX(DATOS,0,$C866),"&lt;&gt;#N/D",INDEX(DATOS,0,$L$2),0,INDEX(DATOS,0,$M$2),1,INDEX(DATOS,0,$N$2),X866,INDEX(DATOS,0,$O$2),$D866)),#N/A)</f>
        <v>#N/A</v>
      </c>
      <c r="AD866" s="33"/>
      <c r="AE866" s="40" t="e">
        <f>IFERROR(IF(ISNA(Z866),#N/A,IF(I866=0,0,_xlfn.STDEV.P($Z866:Z866)/I866*100)),#N/A)</f>
        <v>#N/A</v>
      </c>
      <c r="AF866" s="40" t="e">
        <f>IFERROR(IF(ISNA(AA866),#N/A,IF(J866=0,0,_xlfn.STDEV.P($Z866:AA866)/J866*100)),#N/A)</f>
        <v>#N/A</v>
      </c>
      <c r="AG866" s="40" t="e">
        <f>IFERROR(IF(ISNA(AB866),#N/A,IF(K866=0,0,_xlfn.STDEV.P($Z866:AB866)/K866*100)),#N/A)</f>
        <v>#N/A</v>
      </c>
      <c r="AH866" s="40" t="e">
        <f>IFERROR(IF(ISNA(AC866),#N/A,IF(L866=0,0,_xlfn.STDEV.P($Z866:AC866)/L866*100)),#N/A)</f>
        <v>#N/A</v>
      </c>
      <c r="AI866" s="40"/>
    </row>
    <row r="867" spans="1:35" x14ac:dyDescent="0.35">
      <c r="A867">
        <f t="shared" si="984"/>
        <v>62</v>
      </c>
      <c r="B867" s="35">
        <f t="array" ref="B867">IF(B866=0,0,MIN(IF(INDEX(DATOS,0,$N$2)=$U867,IF(ISNUMBER(INDEX(DATOS,0,$C867)),IF(INDEX(DATOS,0,$L$2)=0,IF(INDEX(DATOS,0,$M$2)=1,IF(ISNA(MATCH(INDEX(DATOS,0,$O$2),IF($E$7:E866=E867,$D$7:D866),0)),INDEX(DATOS,0,$K$2))))))))</f>
        <v>0</v>
      </c>
      <c r="C867" s="32">
        <f t="shared" si="985"/>
        <v>20</v>
      </c>
      <c r="D867" s="34" t="str">
        <f>IF($B867=0,"--",INDEX(DATOS,$B867,O$2))</f>
        <v>--</v>
      </c>
      <c r="E867" s="64" t="s">
        <v>1</v>
      </c>
      <c r="F867" s="36" t="str">
        <f t="shared" si="1007"/>
        <v>--</v>
      </c>
      <c r="G867" s="109" t="e">
        <f>VLOOKUP($D867,LOC_UNICOS,G$2,0)</f>
        <v>#N/A</v>
      </c>
      <c r="H867" s="109" t="e">
        <f>VLOOKUP($D867,LOC_UNICOS,H$2,0)</f>
        <v>#N/A</v>
      </c>
      <c r="I867" s="38">
        <f t="array" ref="I867">IF($B867=0,-999,IF(COUNTIFS($Z867:Z867,#N/A)&gt;0,-999,AVERAGE($Z867:Z867)))</f>
        <v>-999</v>
      </c>
      <c r="J867" s="38">
        <f t="array" ref="J867">IF($B867=0,-999,IF(COUNTIFS($Z867:AA867,#N/A)&gt;0,-999,AVERAGE($Z867:AA867)))</f>
        <v>-999</v>
      </c>
      <c r="K867" s="38">
        <f t="array" ref="K867">IF($B867=0,-999,IF(COUNTIFS($Z867:AB867,#N/A)&gt;0,-999,AVERAGE($Z867:AB867)))</f>
        <v>-999</v>
      </c>
      <c r="L867" s="38">
        <f t="array" ref="L867">IF($B867=0,-999,IF(COUNTIFS($Z867:AC867,#N/A)&gt;0,-999,AVERAGE($Z867:AC867)))</f>
        <v>-999</v>
      </c>
      <c r="M867" s="38">
        <f t="shared" si="980"/>
        <v>-999</v>
      </c>
      <c r="N867" s="38">
        <f t="shared" si="1028"/>
        <v>-999</v>
      </c>
      <c r="O867" s="38">
        <f t="shared" si="1029"/>
        <v>-999</v>
      </c>
      <c r="P867" s="38">
        <f t="shared" si="1030"/>
        <v>-999</v>
      </c>
      <c r="Q867" s="37">
        <f t="shared" si="981"/>
        <v>0</v>
      </c>
      <c r="R867" s="37">
        <f t="shared" si="1018"/>
        <v>0</v>
      </c>
      <c r="S867" s="37">
        <f t="shared" si="1019"/>
        <v>0</v>
      </c>
      <c r="T867" s="37">
        <f t="shared" si="1020"/>
        <v>0</v>
      </c>
      <c r="U867" s="37">
        <f t="shared" si="982"/>
        <v>2018</v>
      </c>
      <c r="V867" s="37">
        <f t="shared" ref="V867:X867" si="1052">U867-1</f>
        <v>2017</v>
      </c>
      <c r="W867" s="37">
        <f t="shared" si="1052"/>
        <v>2016</v>
      </c>
      <c r="X867" s="37">
        <f t="shared" si="1052"/>
        <v>2015</v>
      </c>
      <c r="Y867" s="39"/>
      <c r="Z867" s="62" t="e">
        <f>IFERROR(IF($B867=0,#N/A,AVERAGEIFS(INDEX(DATOS,0,$C867),INDEX(DATOS,0,$C867),"&lt;&gt;#N/D",INDEX(DATOS,0,$L$2),0,INDEX(DATOS,0,$M$2),1,INDEX(DATOS,0,$N$2),U867,INDEX(DATOS,0,$O$2),$D867)),#N/A)</f>
        <v>#N/A</v>
      </c>
      <c r="AA867" s="62" t="e">
        <f>IFERROR(IF($B867=0,#N/A,AVERAGEIFS(INDEX(DATOS,0,$C867),INDEX(DATOS,0,$C867),"&lt;&gt;#N/D",INDEX(DATOS,0,$L$2),0,INDEX(DATOS,0,$M$2),1,INDEX(DATOS,0,$N$2),V867,INDEX(DATOS,0,$O$2),$D867)),#N/A)</f>
        <v>#N/A</v>
      </c>
      <c r="AB867" s="62" t="e">
        <f>IFERROR(IF($B867=0,#N/A,AVERAGEIFS(INDEX(DATOS,0,$C867),INDEX(DATOS,0,$C867),"&lt;&gt;#N/D",INDEX(DATOS,0,$L$2),0,INDEX(DATOS,0,$M$2),1,INDEX(DATOS,0,$N$2),W867,INDEX(DATOS,0,$O$2),$D867)),#N/A)</f>
        <v>#N/A</v>
      </c>
      <c r="AC867" s="62" t="e">
        <f>IFERROR(IF($B867=0,#N/A,AVERAGEIFS(INDEX(DATOS,0,$C867),INDEX(DATOS,0,$C867),"&lt;&gt;#N/D",INDEX(DATOS,0,$L$2),0,INDEX(DATOS,0,$M$2),1,INDEX(DATOS,0,$N$2),X867,INDEX(DATOS,0,$O$2),$D867)),#N/A)</f>
        <v>#N/A</v>
      </c>
      <c r="AD867" s="33"/>
      <c r="AE867" s="40" t="e">
        <f>IFERROR(IF(ISNA(Z867),#N/A,IF(I867=0,0,_xlfn.STDEV.P($Z867:Z867)/I867*100)),#N/A)</f>
        <v>#N/A</v>
      </c>
      <c r="AF867" s="40" t="e">
        <f>IFERROR(IF(ISNA(AA867),#N/A,IF(J867=0,0,_xlfn.STDEV.P($Z867:AA867)/J867*100)),#N/A)</f>
        <v>#N/A</v>
      </c>
      <c r="AG867" s="40" t="e">
        <f>IFERROR(IF(ISNA(AB867),#N/A,IF(K867=0,0,_xlfn.STDEV.P($Z867:AB867)/K867*100)),#N/A)</f>
        <v>#N/A</v>
      </c>
      <c r="AH867" s="40" t="e">
        <f>IFERROR(IF(ISNA(AC867),#N/A,IF(L867=0,0,_xlfn.STDEV.P($Z867:AC867)/L867*100)),#N/A)</f>
        <v>#N/A</v>
      </c>
      <c r="AI867" s="40"/>
    </row>
    <row r="868" spans="1:35" x14ac:dyDescent="0.35">
      <c r="A868">
        <f t="shared" si="984"/>
        <v>63</v>
      </c>
      <c r="B868" s="35">
        <f t="array" ref="B868">IF(B867=0,0,MIN(IF(INDEX(DATOS,0,$N$2)=$U868,IF(ISNUMBER(INDEX(DATOS,0,$C868)),IF(INDEX(DATOS,0,$L$2)=0,IF(INDEX(DATOS,0,$M$2)=1,IF(ISNA(MATCH(INDEX(DATOS,0,$O$2),IF($E$7:E867=E868,$D$7:D867),0)),INDEX(DATOS,0,$K$2))))))))</f>
        <v>0</v>
      </c>
      <c r="C868" s="32">
        <f t="shared" si="985"/>
        <v>20</v>
      </c>
      <c r="D868" s="34" t="str">
        <f>IF($B868=0,"--",INDEX(DATOS,$B868,O$2))</f>
        <v>--</v>
      </c>
      <c r="E868" s="64" t="s">
        <v>1</v>
      </c>
      <c r="F868" s="36" t="str">
        <f t="shared" si="1007"/>
        <v>--</v>
      </c>
      <c r="G868" s="109" t="e">
        <f>VLOOKUP($D868,LOC_UNICOS,G$2,0)</f>
        <v>#N/A</v>
      </c>
      <c r="H868" s="109" t="e">
        <f>VLOOKUP($D868,LOC_UNICOS,H$2,0)</f>
        <v>#N/A</v>
      </c>
      <c r="I868" s="38">
        <f t="array" ref="I868">IF($B868=0,-999,IF(COUNTIFS($Z868:Z868,#N/A)&gt;0,-999,AVERAGE($Z868:Z868)))</f>
        <v>-999</v>
      </c>
      <c r="J868" s="38">
        <f t="array" ref="J868">IF($B868=0,-999,IF(COUNTIFS($Z868:AA868,#N/A)&gt;0,-999,AVERAGE($Z868:AA868)))</f>
        <v>-999</v>
      </c>
      <c r="K868" s="38">
        <f t="array" ref="K868">IF($B868=0,-999,IF(COUNTIFS($Z868:AB868,#N/A)&gt;0,-999,AVERAGE($Z868:AB868)))</f>
        <v>-999</v>
      </c>
      <c r="L868" s="38">
        <f t="array" ref="L868">IF($B868=0,-999,IF(COUNTIFS($Z868:AC868,#N/A)&gt;0,-999,AVERAGE($Z868:AC868)))</f>
        <v>-999</v>
      </c>
      <c r="M868" s="38">
        <f t="shared" si="980"/>
        <v>-999</v>
      </c>
      <c r="N868" s="38">
        <f t="shared" si="1028"/>
        <v>-999</v>
      </c>
      <c r="O868" s="38">
        <f t="shared" si="1029"/>
        <v>-999</v>
      </c>
      <c r="P868" s="38">
        <f t="shared" si="1030"/>
        <v>-999</v>
      </c>
      <c r="Q868" s="37">
        <f t="shared" si="981"/>
        <v>0</v>
      </c>
      <c r="R868" s="37">
        <f t="shared" si="1018"/>
        <v>0</v>
      </c>
      <c r="S868" s="37">
        <f t="shared" si="1019"/>
        <v>0</v>
      </c>
      <c r="T868" s="37">
        <f t="shared" si="1020"/>
        <v>0</v>
      </c>
      <c r="U868" s="37">
        <f t="shared" si="982"/>
        <v>2018</v>
      </c>
      <c r="V868" s="37">
        <f t="shared" ref="V868:X868" si="1053">U868-1</f>
        <v>2017</v>
      </c>
      <c r="W868" s="37">
        <f t="shared" si="1053"/>
        <v>2016</v>
      </c>
      <c r="X868" s="37">
        <f t="shared" si="1053"/>
        <v>2015</v>
      </c>
      <c r="Y868" s="39"/>
      <c r="Z868" s="62" t="e">
        <f>IFERROR(IF($B868=0,#N/A,AVERAGEIFS(INDEX(DATOS,0,$C868),INDEX(DATOS,0,$C868),"&lt;&gt;#N/D",INDEX(DATOS,0,$L$2),0,INDEX(DATOS,0,$M$2),1,INDEX(DATOS,0,$N$2),U868,INDEX(DATOS,0,$O$2),$D868)),#N/A)</f>
        <v>#N/A</v>
      </c>
      <c r="AA868" s="62" t="e">
        <f>IFERROR(IF($B868=0,#N/A,AVERAGEIFS(INDEX(DATOS,0,$C868),INDEX(DATOS,0,$C868),"&lt;&gt;#N/D",INDEX(DATOS,0,$L$2),0,INDEX(DATOS,0,$M$2),1,INDEX(DATOS,0,$N$2),V868,INDEX(DATOS,0,$O$2),$D868)),#N/A)</f>
        <v>#N/A</v>
      </c>
      <c r="AB868" s="62" t="e">
        <f>IFERROR(IF($B868=0,#N/A,AVERAGEIFS(INDEX(DATOS,0,$C868),INDEX(DATOS,0,$C868),"&lt;&gt;#N/D",INDEX(DATOS,0,$L$2),0,INDEX(DATOS,0,$M$2),1,INDEX(DATOS,0,$N$2),W868,INDEX(DATOS,0,$O$2),$D868)),#N/A)</f>
        <v>#N/A</v>
      </c>
      <c r="AC868" s="62" t="e">
        <f>IFERROR(IF($B868=0,#N/A,AVERAGEIFS(INDEX(DATOS,0,$C868),INDEX(DATOS,0,$C868),"&lt;&gt;#N/D",INDEX(DATOS,0,$L$2),0,INDEX(DATOS,0,$M$2),1,INDEX(DATOS,0,$N$2),X868,INDEX(DATOS,0,$O$2),$D868)),#N/A)</f>
        <v>#N/A</v>
      </c>
      <c r="AD868" s="33"/>
      <c r="AE868" s="40" t="e">
        <f>IFERROR(IF(ISNA(Z868),#N/A,IF(I868=0,0,_xlfn.STDEV.P($Z868:Z868)/I868*100)),#N/A)</f>
        <v>#N/A</v>
      </c>
      <c r="AF868" s="40" t="e">
        <f>IFERROR(IF(ISNA(AA868),#N/A,IF(J868=0,0,_xlfn.STDEV.P($Z868:AA868)/J868*100)),#N/A)</f>
        <v>#N/A</v>
      </c>
      <c r="AG868" s="40" t="e">
        <f>IFERROR(IF(ISNA(AB868),#N/A,IF(K868=0,0,_xlfn.STDEV.P($Z868:AB868)/K868*100)),#N/A)</f>
        <v>#N/A</v>
      </c>
      <c r="AH868" s="40" t="e">
        <f>IFERROR(IF(ISNA(AC868),#N/A,IF(L868=0,0,_xlfn.STDEV.P($Z868:AC868)/L868*100)),#N/A)</f>
        <v>#N/A</v>
      </c>
      <c r="AI868" s="40"/>
    </row>
    <row r="869" spans="1:35" x14ac:dyDescent="0.35">
      <c r="A869">
        <f t="shared" si="984"/>
        <v>64</v>
      </c>
      <c r="B869" s="35">
        <f t="array" ref="B869">IF(B868=0,0,MIN(IF(INDEX(DATOS,0,$N$2)=$U869,IF(ISNUMBER(INDEX(DATOS,0,$C869)),IF(INDEX(DATOS,0,$L$2)=0,IF(INDEX(DATOS,0,$M$2)=1,IF(ISNA(MATCH(INDEX(DATOS,0,$O$2),IF($E$7:E868=E869,$D$7:D868),0)),INDEX(DATOS,0,$K$2))))))))</f>
        <v>0</v>
      </c>
      <c r="C869" s="32">
        <f t="shared" si="985"/>
        <v>20</v>
      </c>
      <c r="D869" s="34" t="str">
        <f>IF($B869=0,"--",INDEX(DATOS,$B869,O$2))</f>
        <v>--</v>
      </c>
      <c r="E869" s="64" t="s">
        <v>1</v>
      </c>
      <c r="F869" s="36" t="str">
        <f t="shared" si="1007"/>
        <v>--</v>
      </c>
      <c r="G869" s="109" t="e">
        <f>VLOOKUP($D869,LOC_UNICOS,G$2,0)</f>
        <v>#N/A</v>
      </c>
      <c r="H869" s="109" t="e">
        <f>VLOOKUP($D869,LOC_UNICOS,H$2,0)</f>
        <v>#N/A</v>
      </c>
      <c r="I869" s="38">
        <f t="array" ref="I869">IF($B869=0,-999,IF(COUNTIFS($Z869:Z869,#N/A)&gt;0,-999,AVERAGE($Z869:Z869)))</f>
        <v>-999</v>
      </c>
      <c r="J869" s="38">
        <f t="array" ref="J869">IF($B869=0,-999,IF(COUNTIFS($Z869:AA869,#N/A)&gt;0,-999,AVERAGE($Z869:AA869)))</f>
        <v>-999</v>
      </c>
      <c r="K869" s="38">
        <f t="array" ref="K869">IF($B869=0,-999,IF(COUNTIFS($Z869:AB869,#N/A)&gt;0,-999,AVERAGE($Z869:AB869)))</f>
        <v>-999</v>
      </c>
      <c r="L869" s="38">
        <f t="array" ref="L869">IF($B869=0,-999,IF(COUNTIFS($Z869:AC869,#N/A)&gt;0,-999,AVERAGE($Z869:AC869)))</f>
        <v>-999</v>
      </c>
      <c r="M869" s="38">
        <f t="shared" si="980"/>
        <v>-999</v>
      </c>
      <c r="N869" s="38">
        <f t="shared" si="1028"/>
        <v>-999</v>
      </c>
      <c r="O869" s="38">
        <f t="shared" si="1029"/>
        <v>-999</v>
      </c>
      <c r="P869" s="38">
        <f t="shared" si="1030"/>
        <v>-999</v>
      </c>
      <c r="Q869" s="37">
        <f t="shared" si="981"/>
        <v>0</v>
      </c>
      <c r="R869" s="37">
        <f t="shared" si="1018"/>
        <v>0</v>
      </c>
      <c r="S869" s="37">
        <f t="shared" si="1019"/>
        <v>0</v>
      </c>
      <c r="T869" s="37">
        <f t="shared" si="1020"/>
        <v>0</v>
      </c>
      <c r="U869" s="37">
        <f t="shared" si="982"/>
        <v>2018</v>
      </c>
      <c r="V869" s="37">
        <f t="shared" ref="V869:X869" si="1054">U869-1</f>
        <v>2017</v>
      </c>
      <c r="W869" s="37">
        <f t="shared" si="1054"/>
        <v>2016</v>
      </c>
      <c r="X869" s="37">
        <f t="shared" si="1054"/>
        <v>2015</v>
      </c>
      <c r="Y869" s="39"/>
      <c r="Z869" s="62" t="e">
        <f>IFERROR(IF($B869=0,#N/A,AVERAGEIFS(INDEX(DATOS,0,$C869),INDEX(DATOS,0,$C869),"&lt;&gt;#N/D",INDEX(DATOS,0,$L$2),0,INDEX(DATOS,0,$M$2),1,INDEX(DATOS,0,$N$2),U869,INDEX(DATOS,0,$O$2),$D869)),#N/A)</f>
        <v>#N/A</v>
      </c>
      <c r="AA869" s="62" t="e">
        <f>IFERROR(IF($B869=0,#N/A,AVERAGEIFS(INDEX(DATOS,0,$C869),INDEX(DATOS,0,$C869),"&lt;&gt;#N/D",INDEX(DATOS,0,$L$2),0,INDEX(DATOS,0,$M$2),1,INDEX(DATOS,0,$N$2),V869,INDEX(DATOS,0,$O$2),$D869)),#N/A)</f>
        <v>#N/A</v>
      </c>
      <c r="AB869" s="62" t="e">
        <f>IFERROR(IF($B869=0,#N/A,AVERAGEIFS(INDEX(DATOS,0,$C869),INDEX(DATOS,0,$C869),"&lt;&gt;#N/D",INDEX(DATOS,0,$L$2),0,INDEX(DATOS,0,$M$2),1,INDEX(DATOS,0,$N$2),W869,INDEX(DATOS,0,$O$2),$D869)),#N/A)</f>
        <v>#N/A</v>
      </c>
      <c r="AC869" s="62" t="e">
        <f>IFERROR(IF($B869=0,#N/A,AVERAGEIFS(INDEX(DATOS,0,$C869),INDEX(DATOS,0,$C869),"&lt;&gt;#N/D",INDEX(DATOS,0,$L$2),0,INDEX(DATOS,0,$M$2),1,INDEX(DATOS,0,$N$2),X869,INDEX(DATOS,0,$O$2),$D869)),#N/A)</f>
        <v>#N/A</v>
      </c>
      <c r="AD869" s="33"/>
      <c r="AE869" s="40" t="e">
        <f>IFERROR(IF(ISNA(Z869),#N/A,IF(I869=0,0,_xlfn.STDEV.P($Z869:Z869)/I869*100)),#N/A)</f>
        <v>#N/A</v>
      </c>
      <c r="AF869" s="40" t="e">
        <f>IFERROR(IF(ISNA(AA869),#N/A,IF(J869=0,0,_xlfn.STDEV.P($Z869:AA869)/J869*100)),#N/A)</f>
        <v>#N/A</v>
      </c>
      <c r="AG869" s="40" t="e">
        <f>IFERROR(IF(ISNA(AB869),#N/A,IF(K869=0,0,_xlfn.STDEV.P($Z869:AB869)/K869*100)),#N/A)</f>
        <v>#N/A</v>
      </c>
      <c r="AH869" s="40" t="e">
        <f>IFERROR(IF(ISNA(AC869),#N/A,IF(L869=0,0,_xlfn.STDEV.P($Z869:AC869)/L869*100)),#N/A)</f>
        <v>#N/A</v>
      </c>
      <c r="AI869" s="40"/>
    </row>
    <row r="870" spans="1:35" x14ac:dyDescent="0.35">
      <c r="A870">
        <f t="shared" si="984"/>
        <v>65</v>
      </c>
      <c r="B870" s="35">
        <f t="array" ref="B870">IF(B869=0,0,MIN(IF(INDEX(DATOS,0,$N$2)=$U870,IF(ISNUMBER(INDEX(DATOS,0,$C870)),IF(INDEX(DATOS,0,$L$2)=0,IF(INDEX(DATOS,0,$M$2)=1,IF(ISNA(MATCH(INDEX(DATOS,0,$O$2),IF($E$7:E869=E870,$D$7:D869),0)),INDEX(DATOS,0,$K$2))))))))</f>
        <v>0</v>
      </c>
      <c r="C870" s="32">
        <f t="shared" si="985"/>
        <v>20</v>
      </c>
      <c r="D870" s="34" t="str">
        <f>IF($B870=0,"--",INDEX(DATOS,$B870,O$2))</f>
        <v>--</v>
      </c>
      <c r="E870" s="64" t="s">
        <v>1</v>
      </c>
      <c r="F870" s="36" t="str">
        <f t="shared" si="1007"/>
        <v>--</v>
      </c>
      <c r="G870" s="109" t="e">
        <f>VLOOKUP($D870,LOC_UNICOS,G$2,0)</f>
        <v>#N/A</v>
      </c>
      <c r="H870" s="109" t="e">
        <f>VLOOKUP($D870,LOC_UNICOS,H$2,0)</f>
        <v>#N/A</v>
      </c>
      <c r="I870" s="38">
        <f t="array" ref="I870">IF($B870=0,-999,IF(COUNTIFS($Z870:Z870,#N/A)&gt;0,-999,AVERAGE($Z870:Z870)))</f>
        <v>-999</v>
      </c>
      <c r="J870" s="38">
        <f t="array" ref="J870">IF($B870=0,-999,IF(COUNTIFS($Z870:AA870,#N/A)&gt;0,-999,AVERAGE($Z870:AA870)))</f>
        <v>-999</v>
      </c>
      <c r="K870" s="38">
        <f t="array" ref="K870">IF($B870=0,-999,IF(COUNTIFS($Z870:AB870,#N/A)&gt;0,-999,AVERAGE($Z870:AB870)))</f>
        <v>-999</v>
      </c>
      <c r="L870" s="38">
        <f t="array" ref="L870">IF($B870=0,-999,IF(COUNTIFS($Z870:AC870,#N/A)&gt;0,-999,AVERAGE($Z870:AC870)))</f>
        <v>-999</v>
      </c>
      <c r="M870" s="38">
        <f t="shared" si="980"/>
        <v>-999</v>
      </c>
      <c r="N870" s="38">
        <f t="shared" si="1028"/>
        <v>-999</v>
      </c>
      <c r="O870" s="38">
        <f t="shared" si="1029"/>
        <v>-999</v>
      </c>
      <c r="P870" s="38">
        <f t="shared" si="1030"/>
        <v>-999</v>
      </c>
      <c r="Q870" s="37">
        <f t="shared" si="981"/>
        <v>0</v>
      </c>
      <c r="R870" s="37">
        <f t="shared" si="1018"/>
        <v>0</v>
      </c>
      <c r="S870" s="37">
        <f t="shared" si="1019"/>
        <v>0</v>
      </c>
      <c r="T870" s="37">
        <f t="shared" si="1020"/>
        <v>0</v>
      </c>
      <c r="U870" s="37">
        <f t="shared" si="982"/>
        <v>2018</v>
      </c>
      <c r="V870" s="37">
        <f t="shared" ref="V870:X870" si="1055">U870-1</f>
        <v>2017</v>
      </c>
      <c r="W870" s="37">
        <f t="shared" si="1055"/>
        <v>2016</v>
      </c>
      <c r="X870" s="37">
        <f t="shared" si="1055"/>
        <v>2015</v>
      </c>
      <c r="Y870" s="39"/>
      <c r="Z870" s="62" t="e">
        <f>IFERROR(IF($B870=0,#N/A,AVERAGEIFS(INDEX(DATOS,0,$C870),INDEX(DATOS,0,$C870),"&lt;&gt;#N/D",INDEX(DATOS,0,$L$2),0,INDEX(DATOS,0,$M$2),1,INDEX(DATOS,0,$N$2),U870,INDEX(DATOS,0,$O$2),$D870)),#N/A)</f>
        <v>#N/A</v>
      </c>
      <c r="AA870" s="62" t="e">
        <f>IFERROR(IF($B870=0,#N/A,AVERAGEIFS(INDEX(DATOS,0,$C870),INDEX(DATOS,0,$C870),"&lt;&gt;#N/D",INDEX(DATOS,0,$L$2),0,INDEX(DATOS,0,$M$2),1,INDEX(DATOS,0,$N$2),V870,INDEX(DATOS,0,$O$2),$D870)),#N/A)</f>
        <v>#N/A</v>
      </c>
      <c r="AB870" s="62" t="e">
        <f>IFERROR(IF($B870=0,#N/A,AVERAGEIFS(INDEX(DATOS,0,$C870),INDEX(DATOS,0,$C870),"&lt;&gt;#N/D",INDEX(DATOS,0,$L$2),0,INDEX(DATOS,0,$M$2),1,INDEX(DATOS,0,$N$2),W870,INDEX(DATOS,0,$O$2),$D870)),#N/A)</f>
        <v>#N/A</v>
      </c>
      <c r="AC870" s="62" t="e">
        <f>IFERROR(IF($B870=0,#N/A,AVERAGEIFS(INDEX(DATOS,0,$C870),INDEX(DATOS,0,$C870),"&lt;&gt;#N/D",INDEX(DATOS,0,$L$2),0,INDEX(DATOS,0,$M$2),1,INDEX(DATOS,0,$N$2),X870,INDEX(DATOS,0,$O$2),$D870)),#N/A)</f>
        <v>#N/A</v>
      </c>
      <c r="AD870" s="33"/>
      <c r="AE870" s="40" t="e">
        <f>IFERROR(IF(ISNA(Z870),#N/A,IF(I870=0,0,_xlfn.STDEV.P($Z870:Z870)/I870*100)),#N/A)</f>
        <v>#N/A</v>
      </c>
      <c r="AF870" s="40" t="e">
        <f>IFERROR(IF(ISNA(AA870),#N/A,IF(J870=0,0,_xlfn.STDEV.P($Z870:AA870)/J870*100)),#N/A)</f>
        <v>#N/A</v>
      </c>
      <c r="AG870" s="40" t="e">
        <f>IFERROR(IF(ISNA(AB870),#N/A,IF(K870=0,0,_xlfn.STDEV.P($Z870:AB870)/K870*100)),#N/A)</f>
        <v>#N/A</v>
      </c>
      <c r="AH870" s="40" t="e">
        <f>IFERROR(IF(ISNA(AC870),#N/A,IF(L870=0,0,_xlfn.STDEV.P($Z870:AC870)/L870*100)),#N/A)</f>
        <v>#N/A</v>
      </c>
      <c r="AI870" s="40"/>
    </row>
    <row r="871" spans="1:35" x14ac:dyDescent="0.35">
      <c r="A871">
        <f t="shared" si="984"/>
        <v>66</v>
      </c>
      <c r="B871" s="35">
        <f t="array" ref="B871">IF(B870=0,0,MIN(IF(INDEX(DATOS,0,$N$2)=$U871,IF(ISNUMBER(INDEX(DATOS,0,$C871)),IF(INDEX(DATOS,0,$L$2)=0,IF(INDEX(DATOS,0,$M$2)=1,IF(ISNA(MATCH(INDEX(DATOS,0,$O$2),IF($E$7:E870=E871,$D$7:D870),0)),INDEX(DATOS,0,$K$2))))))))</f>
        <v>0</v>
      </c>
      <c r="C871" s="32">
        <f t="shared" si="985"/>
        <v>20</v>
      </c>
      <c r="D871" s="34" t="str">
        <f>IF($B871=0,"--",INDEX(DATOS,$B871,O$2))</f>
        <v>--</v>
      </c>
      <c r="E871" s="64" t="s">
        <v>1</v>
      </c>
      <c r="F871" s="36" t="str">
        <f t="shared" si="1007"/>
        <v>--</v>
      </c>
      <c r="G871" s="109" t="e">
        <f>VLOOKUP($D871,LOC_UNICOS,G$2,0)</f>
        <v>#N/A</v>
      </c>
      <c r="H871" s="109" t="e">
        <f>VLOOKUP($D871,LOC_UNICOS,H$2,0)</f>
        <v>#N/A</v>
      </c>
      <c r="I871" s="38">
        <f t="array" ref="I871">IF($B871=0,-999,IF(COUNTIFS($Z871:Z871,#N/A)&gt;0,-999,AVERAGE($Z871:Z871)))</f>
        <v>-999</v>
      </c>
      <c r="J871" s="38">
        <f t="array" ref="J871">IF($B871=0,-999,IF(COUNTIFS($Z871:AA871,#N/A)&gt;0,-999,AVERAGE($Z871:AA871)))</f>
        <v>-999</v>
      </c>
      <c r="K871" s="38">
        <f t="array" ref="K871">IF($B871=0,-999,IF(COUNTIFS($Z871:AB871,#N/A)&gt;0,-999,AVERAGE($Z871:AB871)))</f>
        <v>-999</v>
      </c>
      <c r="L871" s="38">
        <f t="array" ref="L871">IF($B871=0,-999,IF(COUNTIFS($Z871:AC871,#N/A)&gt;0,-999,AVERAGE($Z871:AC871)))</f>
        <v>-999</v>
      </c>
      <c r="M871" s="38">
        <f t="shared" ref="M871:M905" si="1056">IFERROR(AE871,-999)</f>
        <v>-999</v>
      </c>
      <c r="N871" s="38">
        <f t="shared" si="1028"/>
        <v>-999</v>
      </c>
      <c r="O871" s="38">
        <f t="shared" si="1029"/>
        <v>-999</v>
      </c>
      <c r="P871" s="38">
        <f t="shared" si="1030"/>
        <v>-999</v>
      </c>
      <c r="Q871" s="37">
        <f t="shared" ref="Q871:Q934" si="1057">IF($B871=0,0,IF(I871=-999,0,IF($D871="--",0,1)))</f>
        <v>0</v>
      </c>
      <c r="R871" s="37">
        <f t="shared" si="1018"/>
        <v>0</v>
      </c>
      <c r="S871" s="37">
        <f t="shared" si="1019"/>
        <v>0</v>
      </c>
      <c r="T871" s="37">
        <f t="shared" si="1020"/>
        <v>0</v>
      </c>
      <c r="U871" s="37">
        <f t="shared" ref="U871:U934" si="1058">$B$1</f>
        <v>2018</v>
      </c>
      <c r="V871" s="37">
        <f t="shared" ref="V871:X871" si="1059">U871-1</f>
        <v>2017</v>
      </c>
      <c r="W871" s="37">
        <f t="shared" si="1059"/>
        <v>2016</v>
      </c>
      <c r="X871" s="37">
        <f t="shared" si="1059"/>
        <v>2015</v>
      </c>
      <c r="Y871" s="39"/>
      <c r="Z871" s="62" t="e">
        <f>IFERROR(IF($B871=0,#N/A,AVERAGEIFS(INDEX(DATOS,0,$C871),INDEX(DATOS,0,$C871),"&lt;&gt;#N/D",INDEX(DATOS,0,$L$2),0,INDEX(DATOS,0,$M$2),1,INDEX(DATOS,0,$N$2),U871,INDEX(DATOS,0,$O$2),$D871)),#N/A)</f>
        <v>#N/A</v>
      </c>
      <c r="AA871" s="62" t="e">
        <f>IFERROR(IF($B871=0,#N/A,AVERAGEIFS(INDEX(DATOS,0,$C871),INDEX(DATOS,0,$C871),"&lt;&gt;#N/D",INDEX(DATOS,0,$L$2),0,INDEX(DATOS,0,$M$2),1,INDEX(DATOS,0,$N$2),V871,INDEX(DATOS,0,$O$2),$D871)),#N/A)</f>
        <v>#N/A</v>
      </c>
      <c r="AB871" s="62" t="e">
        <f>IFERROR(IF($B871=0,#N/A,AVERAGEIFS(INDEX(DATOS,0,$C871),INDEX(DATOS,0,$C871),"&lt;&gt;#N/D",INDEX(DATOS,0,$L$2),0,INDEX(DATOS,0,$M$2),1,INDEX(DATOS,0,$N$2),W871,INDEX(DATOS,0,$O$2),$D871)),#N/A)</f>
        <v>#N/A</v>
      </c>
      <c r="AC871" s="62" t="e">
        <f>IFERROR(IF($B871=0,#N/A,AVERAGEIFS(INDEX(DATOS,0,$C871),INDEX(DATOS,0,$C871),"&lt;&gt;#N/D",INDEX(DATOS,0,$L$2),0,INDEX(DATOS,0,$M$2),1,INDEX(DATOS,0,$N$2),X871,INDEX(DATOS,0,$O$2),$D871)),#N/A)</f>
        <v>#N/A</v>
      </c>
      <c r="AD871" s="33"/>
      <c r="AE871" s="40" t="e">
        <f>IFERROR(IF(ISNA(Z871),#N/A,IF(I871=0,0,_xlfn.STDEV.P($Z871:Z871)/I871*100)),#N/A)</f>
        <v>#N/A</v>
      </c>
      <c r="AF871" s="40" t="e">
        <f>IFERROR(IF(ISNA(AA871),#N/A,IF(J871=0,0,_xlfn.STDEV.P($Z871:AA871)/J871*100)),#N/A)</f>
        <v>#N/A</v>
      </c>
      <c r="AG871" s="40" t="e">
        <f>IFERROR(IF(ISNA(AB871),#N/A,IF(K871=0,0,_xlfn.STDEV.P($Z871:AB871)/K871*100)),#N/A)</f>
        <v>#N/A</v>
      </c>
      <c r="AH871" s="40" t="e">
        <f>IFERROR(IF(ISNA(AC871),#N/A,IF(L871=0,0,_xlfn.STDEV.P($Z871:AC871)/L871*100)),#N/A)</f>
        <v>#N/A</v>
      </c>
      <c r="AI871" s="40"/>
    </row>
    <row r="872" spans="1:35" x14ac:dyDescent="0.35">
      <c r="A872">
        <f t="shared" ref="A872:A935" si="1060">A871+1</f>
        <v>67</v>
      </c>
      <c r="B872" s="35">
        <f t="array" ref="B872">IF(B871=0,0,MIN(IF(INDEX(DATOS,0,$N$2)=$U872,IF(ISNUMBER(INDEX(DATOS,0,$C872)),IF(INDEX(DATOS,0,$L$2)=0,IF(INDEX(DATOS,0,$M$2)=1,IF(ISNA(MATCH(INDEX(DATOS,0,$O$2),IF($E$7:E871=E872,$D$7:D871),0)),INDEX(DATOS,0,$K$2))))))))</f>
        <v>0</v>
      </c>
      <c r="C872" s="32">
        <f t="shared" ref="C872:C935" si="1061">MATCH(E872,INDEX(DATOS,1,),0)</f>
        <v>20</v>
      </c>
      <c r="D872" s="34" t="str">
        <f>IF($B872=0,"--",INDEX(DATOS,$B872,O$2))</f>
        <v>--</v>
      </c>
      <c r="E872" s="64" t="s">
        <v>1</v>
      </c>
      <c r="F872" s="36" t="str">
        <f t="shared" si="1007"/>
        <v>--</v>
      </c>
      <c r="G872" s="109" t="e">
        <f>VLOOKUP($D872,LOC_UNICOS,G$2,0)</f>
        <v>#N/A</v>
      </c>
      <c r="H872" s="109" t="e">
        <f>VLOOKUP($D872,LOC_UNICOS,H$2,0)</f>
        <v>#N/A</v>
      </c>
      <c r="I872" s="38">
        <f t="array" ref="I872">IF($B872=0,-999,IF(COUNTIFS($Z872:Z872,#N/A)&gt;0,-999,AVERAGE($Z872:Z872)))</f>
        <v>-999</v>
      </c>
      <c r="J872" s="38">
        <f t="array" ref="J872">IF($B872=0,-999,IF(COUNTIFS($Z872:AA872,#N/A)&gt;0,-999,AVERAGE($Z872:AA872)))</f>
        <v>-999</v>
      </c>
      <c r="K872" s="38">
        <f t="array" ref="K872">IF($B872=0,-999,IF(COUNTIFS($Z872:AB872,#N/A)&gt;0,-999,AVERAGE($Z872:AB872)))</f>
        <v>-999</v>
      </c>
      <c r="L872" s="38">
        <f t="array" ref="L872">IF($B872=0,-999,IF(COUNTIFS($Z872:AC872,#N/A)&gt;0,-999,AVERAGE($Z872:AC872)))</f>
        <v>-999</v>
      </c>
      <c r="M872" s="38">
        <f t="shared" si="1056"/>
        <v>-999</v>
      </c>
      <c r="N872" s="38">
        <f t="shared" si="1028"/>
        <v>-999</v>
      </c>
      <c r="O872" s="38">
        <f t="shared" si="1029"/>
        <v>-999</v>
      </c>
      <c r="P872" s="38">
        <f t="shared" si="1030"/>
        <v>-999</v>
      </c>
      <c r="Q872" s="37">
        <f t="shared" si="1057"/>
        <v>0</v>
      </c>
      <c r="R872" s="37">
        <f t="shared" si="1018"/>
        <v>0</v>
      </c>
      <c r="S872" s="37">
        <f t="shared" si="1019"/>
        <v>0</v>
      </c>
      <c r="T872" s="37">
        <f t="shared" si="1020"/>
        <v>0</v>
      </c>
      <c r="U872" s="37">
        <f t="shared" si="1058"/>
        <v>2018</v>
      </c>
      <c r="V872" s="37">
        <f t="shared" ref="V872:X872" si="1062">U872-1</f>
        <v>2017</v>
      </c>
      <c r="W872" s="37">
        <f t="shared" si="1062"/>
        <v>2016</v>
      </c>
      <c r="X872" s="37">
        <f t="shared" si="1062"/>
        <v>2015</v>
      </c>
      <c r="Y872" s="39"/>
      <c r="Z872" s="62" t="e">
        <f>IFERROR(IF($B872=0,#N/A,AVERAGEIFS(INDEX(DATOS,0,$C872),INDEX(DATOS,0,$C872),"&lt;&gt;#N/D",INDEX(DATOS,0,$L$2),0,INDEX(DATOS,0,$M$2),1,INDEX(DATOS,0,$N$2),U872,INDEX(DATOS,0,$O$2),$D872)),#N/A)</f>
        <v>#N/A</v>
      </c>
      <c r="AA872" s="62" t="e">
        <f>IFERROR(IF($B872=0,#N/A,AVERAGEIFS(INDEX(DATOS,0,$C872),INDEX(DATOS,0,$C872),"&lt;&gt;#N/D",INDEX(DATOS,0,$L$2),0,INDEX(DATOS,0,$M$2),1,INDEX(DATOS,0,$N$2),V872,INDEX(DATOS,0,$O$2),$D872)),#N/A)</f>
        <v>#N/A</v>
      </c>
      <c r="AB872" s="62" t="e">
        <f>IFERROR(IF($B872=0,#N/A,AVERAGEIFS(INDEX(DATOS,0,$C872),INDEX(DATOS,0,$C872),"&lt;&gt;#N/D",INDEX(DATOS,0,$L$2),0,INDEX(DATOS,0,$M$2),1,INDEX(DATOS,0,$N$2),W872,INDEX(DATOS,0,$O$2),$D872)),#N/A)</f>
        <v>#N/A</v>
      </c>
      <c r="AC872" s="62" t="e">
        <f>IFERROR(IF($B872=0,#N/A,AVERAGEIFS(INDEX(DATOS,0,$C872),INDEX(DATOS,0,$C872),"&lt;&gt;#N/D",INDEX(DATOS,0,$L$2),0,INDEX(DATOS,0,$M$2),1,INDEX(DATOS,0,$N$2),X872,INDEX(DATOS,0,$O$2),$D872)),#N/A)</f>
        <v>#N/A</v>
      </c>
      <c r="AD872" s="33"/>
      <c r="AE872" s="40" t="e">
        <f>IFERROR(IF(ISNA(Z872),#N/A,IF(I872=0,0,_xlfn.STDEV.P($Z872:Z872)/I872*100)),#N/A)</f>
        <v>#N/A</v>
      </c>
      <c r="AF872" s="40" t="e">
        <f>IFERROR(IF(ISNA(AA872),#N/A,IF(J872=0,0,_xlfn.STDEV.P($Z872:AA872)/J872*100)),#N/A)</f>
        <v>#N/A</v>
      </c>
      <c r="AG872" s="40" t="e">
        <f>IFERROR(IF(ISNA(AB872),#N/A,IF(K872=0,0,_xlfn.STDEV.P($Z872:AB872)/K872*100)),#N/A)</f>
        <v>#N/A</v>
      </c>
      <c r="AH872" s="40" t="e">
        <f>IFERROR(IF(ISNA(AC872),#N/A,IF(L872=0,0,_xlfn.STDEV.P($Z872:AC872)/L872*100)),#N/A)</f>
        <v>#N/A</v>
      </c>
      <c r="AI872" s="40"/>
    </row>
    <row r="873" spans="1:35" x14ac:dyDescent="0.35">
      <c r="A873">
        <f t="shared" si="1060"/>
        <v>68</v>
      </c>
      <c r="B873" s="35">
        <f t="array" ref="B873">IF(B872=0,0,MIN(IF(INDEX(DATOS,0,$N$2)=$U873,IF(ISNUMBER(INDEX(DATOS,0,$C873)),IF(INDEX(DATOS,0,$L$2)=0,IF(INDEX(DATOS,0,$M$2)=1,IF(ISNA(MATCH(INDEX(DATOS,0,$O$2),IF($E$7:E872=E873,$D$7:D872),0)),INDEX(DATOS,0,$K$2))))))))</f>
        <v>0</v>
      </c>
      <c r="C873" s="32">
        <f t="shared" si="1061"/>
        <v>20</v>
      </c>
      <c r="D873" s="34" t="str">
        <f>IF($B873=0,"--",INDEX(DATOS,$B873,O$2))</f>
        <v>--</v>
      </c>
      <c r="E873" s="64" t="s">
        <v>1</v>
      </c>
      <c r="F873" s="36" t="str">
        <f t="shared" si="1007"/>
        <v>--</v>
      </c>
      <c r="G873" s="109" t="e">
        <f>VLOOKUP($D873,LOC_UNICOS,G$2,0)</f>
        <v>#N/A</v>
      </c>
      <c r="H873" s="109" t="e">
        <f>VLOOKUP($D873,LOC_UNICOS,H$2,0)</f>
        <v>#N/A</v>
      </c>
      <c r="I873" s="38">
        <f t="array" ref="I873">IF($B873=0,-999,IF(COUNTIFS($Z873:Z873,#N/A)&gt;0,-999,AVERAGE($Z873:Z873)))</f>
        <v>-999</v>
      </c>
      <c r="J873" s="38">
        <f t="array" ref="J873">IF($B873=0,-999,IF(COUNTIFS($Z873:AA873,#N/A)&gt;0,-999,AVERAGE($Z873:AA873)))</f>
        <v>-999</v>
      </c>
      <c r="K873" s="38">
        <f t="array" ref="K873">IF($B873=0,-999,IF(COUNTIFS($Z873:AB873,#N/A)&gt;0,-999,AVERAGE($Z873:AB873)))</f>
        <v>-999</v>
      </c>
      <c r="L873" s="38">
        <f t="array" ref="L873">IF($B873=0,-999,IF(COUNTIFS($Z873:AC873,#N/A)&gt;0,-999,AVERAGE($Z873:AC873)))</f>
        <v>-999</v>
      </c>
      <c r="M873" s="38">
        <f t="shared" si="1056"/>
        <v>-999</v>
      </c>
      <c r="N873" s="38">
        <f t="shared" si="1028"/>
        <v>-999</v>
      </c>
      <c r="O873" s="38">
        <f t="shared" si="1029"/>
        <v>-999</v>
      </c>
      <c r="P873" s="38">
        <f t="shared" si="1030"/>
        <v>-999</v>
      </c>
      <c r="Q873" s="37">
        <f t="shared" si="1057"/>
        <v>0</v>
      </c>
      <c r="R873" s="37">
        <f t="shared" si="1018"/>
        <v>0</v>
      </c>
      <c r="S873" s="37">
        <f t="shared" si="1019"/>
        <v>0</v>
      </c>
      <c r="T873" s="37">
        <f t="shared" si="1020"/>
        <v>0</v>
      </c>
      <c r="U873" s="37">
        <f t="shared" si="1058"/>
        <v>2018</v>
      </c>
      <c r="V873" s="37">
        <f t="shared" ref="V873:X873" si="1063">U873-1</f>
        <v>2017</v>
      </c>
      <c r="W873" s="37">
        <f t="shared" si="1063"/>
        <v>2016</v>
      </c>
      <c r="X873" s="37">
        <f t="shared" si="1063"/>
        <v>2015</v>
      </c>
      <c r="Y873" s="39"/>
      <c r="Z873" s="62" t="e">
        <f>IFERROR(IF($B873=0,#N/A,AVERAGEIFS(INDEX(DATOS,0,$C873),INDEX(DATOS,0,$C873),"&lt;&gt;#N/D",INDEX(DATOS,0,$L$2),0,INDEX(DATOS,0,$M$2),1,INDEX(DATOS,0,$N$2),U873,INDEX(DATOS,0,$O$2),$D873)),#N/A)</f>
        <v>#N/A</v>
      </c>
      <c r="AA873" s="62" t="e">
        <f>IFERROR(IF($B873=0,#N/A,AVERAGEIFS(INDEX(DATOS,0,$C873),INDEX(DATOS,0,$C873),"&lt;&gt;#N/D",INDEX(DATOS,0,$L$2),0,INDEX(DATOS,0,$M$2),1,INDEX(DATOS,0,$N$2),V873,INDEX(DATOS,0,$O$2),$D873)),#N/A)</f>
        <v>#N/A</v>
      </c>
      <c r="AB873" s="62" t="e">
        <f>IFERROR(IF($B873=0,#N/A,AVERAGEIFS(INDEX(DATOS,0,$C873),INDEX(DATOS,0,$C873),"&lt;&gt;#N/D",INDEX(DATOS,0,$L$2),0,INDEX(DATOS,0,$M$2),1,INDEX(DATOS,0,$N$2),W873,INDEX(DATOS,0,$O$2),$D873)),#N/A)</f>
        <v>#N/A</v>
      </c>
      <c r="AC873" s="62" t="e">
        <f>IFERROR(IF($B873=0,#N/A,AVERAGEIFS(INDEX(DATOS,0,$C873),INDEX(DATOS,0,$C873),"&lt;&gt;#N/D",INDEX(DATOS,0,$L$2),0,INDEX(DATOS,0,$M$2),1,INDEX(DATOS,0,$N$2),X873,INDEX(DATOS,0,$O$2),$D873)),#N/A)</f>
        <v>#N/A</v>
      </c>
      <c r="AD873" s="33"/>
      <c r="AE873" s="40" t="e">
        <f>IFERROR(IF(ISNA(Z873),#N/A,IF(I873=0,0,_xlfn.STDEV.P($Z873:Z873)/I873*100)),#N/A)</f>
        <v>#N/A</v>
      </c>
      <c r="AF873" s="40" t="e">
        <f>IFERROR(IF(ISNA(AA873),#N/A,IF(J873=0,0,_xlfn.STDEV.P($Z873:AA873)/J873*100)),#N/A)</f>
        <v>#N/A</v>
      </c>
      <c r="AG873" s="40" t="e">
        <f>IFERROR(IF(ISNA(AB873),#N/A,IF(K873=0,0,_xlfn.STDEV.P($Z873:AB873)/K873*100)),#N/A)</f>
        <v>#N/A</v>
      </c>
      <c r="AH873" s="40" t="e">
        <f>IFERROR(IF(ISNA(AC873),#N/A,IF(L873=0,0,_xlfn.STDEV.P($Z873:AC873)/L873*100)),#N/A)</f>
        <v>#N/A</v>
      </c>
      <c r="AI873" s="40"/>
    </row>
    <row r="874" spans="1:35" x14ac:dyDescent="0.35">
      <c r="A874">
        <f t="shared" si="1060"/>
        <v>69</v>
      </c>
      <c r="B874" s="35">
        <f t="array" ref="B874">IF(B873=0,0,MIN(IF(INDEX(DATOS,0,$N$2)=$U874,IF(ISNUMBER(INDEX(DATOS,0,$C874)),IF(INDEX(DATOS,0,$L$2)=0,IF(INDEX(DATOS,0,$M$2)=1,IF(ISNA(MATCH(INDEX(DATOS,0,$O$2),IF($E$7:E873=E874,$D$7:D873),0)),INDEX(DATOS,0,$K$2))))))))</f>
        <v>0</v>
      </c>
      <c r="C874" s="32">
        <f t="shared" si="1061"/>
        <v>20</v>
      </c>
      <c r="D874" s="34" t="str">
        <f>IF($B874=0,"--",INDEX(DATOS,$B874,O$2))</f>
        <v>--</v>
      </c>
      <c r="E874" s="64" t="s">
        <v>1</v>
      </c>
      <c r="F874" s="36" t="str">
        <f t="shared" si="1007"/>
        <v>--</v>
      </c>
      <c r="G874" s="109" t="e">
        <f>VLOOKUP($D874,LOC_UNICOS,G$2,0)</f>
        <v>#N/A</v>
      </c>
      <c r="H874" s="109" t="e">
        <f>VLOOKUP($D874,LOC_UNICOS,H$2,0)</f>
        <v>#N/A</v>
      </c>
      <c r="I874" s="38">
        <f t="array" ref="I874">IF($B874=0,-999,IF(COUNTIFS($Z874:Z874,#N/A)&gt;0,-999,AVERAGE($Z874:Z874)))</f>
        <v>-999</v>
      </c>
      <c r="J874" s="38">
        <f t="array" ref="J874">IF($B874=0,-999,IF(COUNTIFS($Z874:AA874,#N/A)&gt;0,-999,AVERAGE($Z874:AA874)))</f>
        <v>-999</v>
      </c>
      <c r="K874" s="38">
        <f t="array" ref="K874">IF($B874=0,-999,IF(COUNTIFS($Z874:AB874,#N/A)&gt;0,-999,AVERAGE($Z874:AB874)))</f>
        <v>-999</v>
      </c>
      <c r="L874" s="38">
        <f t="array" ref="L874">IF($B874=0,-999,IF(COUNTIFS($Z874:AC874,#N/A)&gt;0,-999,AVERAGE($Z874:AC874)))</f>
        <v>-999</v>
      </c>
      <c r="M874" s="38">
        <f t="shared" si="1056"/>
        <v>-999</v>
      </c>
      <c r="N874" s="38">
        <f t="shared" si="1028"/>
        <v>-999</v>
      </c>
      <c r="O874" s="38">
        <f t="shared" si="1029"/>
        <v>-999</v>
      </c>
      <c r="P874" s="38">
        <f t="shared" si="1030"/>
        <v>-999</v>
      </c>
      <c r="Q874" s="37">
        <f t="shared" si="1057"/>
        <v>0</v>
      </c>
      <c r="R874" s="37">
        <f t="shared" si="1018"/>
        <v>0</v>
      </c>
      <c r="S874" s="37">
        <f t="shared" si="1019"/>
        <v>0</v>
      </c>
      <c r="T874" s="37">
        <f t="shared" si="1020"/>
        <v>0</v>
      </c>
      <c r="U874" s="37">
        <f t="shared" si="1058"/>
        <v>2018</v>
      </c>
      <c r="V874" s="37">
        <f t="shared" ref="V874:X874" si="1064">U874-1</f>
        <v>2017</v>
      </c>
      <c r="W874" s="37">
        <f t="shared" si="1064"/>
        <v>2016</v>
      </c>
      <c r="X874" s="37">
        <f t="shared" si="1064"/>
        <v>2015</v>
      </c>
      <c r="Y874" s="39"/>
      <c r="Z874" s="62" t="e">
        <f>IFERROR(IF($B874=0,#N/A,AVERAGEIFS(INDEX(DATOS,0,$C874),INDEX(DATOS,0,$C874),"&lt;&gt;#N/D",INDEX(DATOS,0,$L$2),0,INDEX(DATOS,0,$M$2),1,INDEX(DATOS,0,$N$2),U874,INDEX(DATOS,0,$O$2),$D874)),#N/A)</f>
        <v>#N/A</v>
      </c>
      <c r="AA874" s="62" t="e">
        <f>IFERROR(IF($B874=0,#N/A,AVERAGEIFS(INDEX(DATOS,0,$C874),INDEX(DATOS,0,$C874),"&lt;&gt;#N/D",INDEX(DATOS,0,$L$2),0,INDEX(DATOS,0,$M$2),1,INDEX(DATOS,0,$N$2),V874,INDEX(DATOS,0,$O$2),$D874)),#N/A)</f>
        <v>#N/A</v>
      </c>
      <c r="AB874" s="62" t="e">
        <f>IFERROR(IF($B874=0,#N/A,AVERAGEIFS(INDEX(DATOS,0,$C874),INDEX(DATOS,0,$C874),"&lt;&gt;#N/D",INDEX(DATOS,0,$L$2),0,INDEX(DATOS,0,$M$2),1,INDEX(DATOS,0,$N$2),W874,INDEX(DATOS,0,$O$2),$D874)),#N/A)</f>
        <v>#N/A</v>
      </c>
      <c r="AC874" s="62" t="e">
        <f>IFERROR(IF($B874=0,#N/A,AVERAGEIFS(INDEX(DATOS,0,$C874),INDEX(DATOS,0,$C874),"&lt;&gt;#N/D",INDEX(DATOS,0,$L$2),0,INDEX(DATOS,0,$M$2),1,INDEX(DATOS,0,$N$2),X874,INDEX(DATOS,0,$O$2),$D874)),#N/A)</f>
        <v>#N/A</v>
      </c>
      <c r="AD874" s="33"/>
      <c r="AE874" s="40" t="e">
        <f>IFERROR(IF(ISNA(Z874),#N/A,IF(I874=0,0,_xlfn.STDEV.P($Z874:Z874)/I874*100)),#N/A)</f>
        <v>#N/A</v>
      </c>
      <c r="AF874" s="40" t="e">
        <f>IFERROR(IF(ISNA(AA874),#N/A,IF(J874=0,0,_xlfn.STDEV.P($Z874:AA874)/J874*100)),#N/A)</f>
        <v>#N/A</v>
      </c>
      <c r="AG874" s="40" t="e">
        <f>IFERROR(IF(ISNA(AB874),#N/A,IF(K874=0,0,_xlfn.STDEV.P($Z874:AB874)/K874*100)),#N/A)</f>
        <v>#N/A</v>
      </c>
      <c r="AH874" s="40" t="e">
        <f>IFERROR(IF(ISNA(AC874),#N/A,IF(L874=0,0,_xlfn.STDEV.P($Z874:AC874)/L874*100)),#N/A)</f>
        <v>#N/A</v>
      </c>
      <c r="AI874" s="40"/>
    </row>
    <row r="875" spans="1:35" x14ac:dyDescent="0.35">
      <c r="A875">
        <f t="shared" si="1060"/>
        <v>70</v>
      </c>
      <c r="B875" s="35">
        <f t="array" ref="B875">IF(B874=0,0,MIN(IF(INDEX(DATOS,0,$N$2)=$U875,IF(ISNUMBER(INDEX(DATOS,0,$C875)),IF(INDEX(DATOS,0,$L$2)=0,IF(INDEX(DATOS,0,$M$2)=1,IF(ISNA(MATCH(INDEX(DATOS,0,$O$2),IF($E$7:E874=E875,$D$7:D874),0)),INDEX(DATOS,0,$K$2))))))))</f>
        <v>0</v>
      </c>
      <c r="C875" s="32">
        <f t="shared" si="1061"/>
        <v>20</v>
      </c>
      <c r="D875" s="34" t="str">
        <f>IF($B875=0,"--",INDEX(DATOS,$B875,O$2))</f>
        <v>--</v>
      </c>
      <c r="E875" s="64" t="s">
        <v>1</v>
      </c>
      <c r="F875" s="36" t="str">
        <f t="shared" si="1007"/>
        <v>--</v>
      </c>
      <c r="G875" s="109" t="e">
        <f>VLOOKUP($D875,LOC_UNICOS,G$2,0)</f>
        <v>#N/A</v>
      </c>
      <c r="H875" s="109" t="e">
        <f>VLOOKUP($D875,LOC_UNICOS,H$2,0)</f>
        <v>#N/A</v>
      </c>
      <c r="I875" s="38">
        <f t="array" ref="I875">IF($B875=0,-999,IF(COUNTIFS($Z875:Z875,#N/A)&gt;0,-999,AVERAGE($Z875:Z875)))</f>
        <v>-999</v>
      </c>
      <c r="J875" s="38">
        <f t="array" ref="J875">IF($B875=0,-999,IF(COUNTIFS($Z875:AA875,#N/A)&gt;0,-999,AVERAGE($Z875:AA875)))</f>
        <v>-999</v>
      </c>
      <c r="K875" s="38">
        <f t="array" ref="K875">IF($B875=0,-999,IF(COUNTIFS($Z875:AB875,#N/A)&gt;0,-999,AVERAGE($Z875:AB875)))</f>
        <v>-999</v>
      </c>
      <c r="L875" s="38">
        <f t="array" ref="L875">IF($B875=0,-999,IF(COUNTIFS($Z875:AC875,#N/A)&gt;0,-999,AVERAGE($Z875:AC875)))</f>
        <v>-999</v>
      </c>
      <c r="M875" s="38">
        <f t="shared" si="1056"/>
        <v>-999</v>
      </c>
      <c r="N875" s="38">
        <f t="shared" si="1028"/>
        <v>-999</v>
      </c>
      <c r="O875" s="38">
        <f t="shared" si="1029"/>
        <v>-999</v>
      </c>
      <c r="P875" s="38">
        <f t="shared" si="1030"/>
        <v>-999</v>
      </c>
      <c r="Q875" s="37">
        <f t="shared" si="1057"/>
        <v>0</v>
      </c>
      <c r="R875" s="37">
        <f t="shared" si="1018"/>
        <v>0</v>
      </c>
      <c r="S875" s="37">
        <f t="shared" si="1019"/>
        <v>0</v>
      </c>
      <c r="T875" s="37">
        <f t="shared" si="1020"/>
        <v>0</v>
      </c>
      <c r="U875" s="37">
        <f t="shared" si="1058"/>
        <v>2018</v>
      </c>
      <c r="V875" s="37">
        <f t="shared" ref="V875:X875" si="1065">U875-1</f>
        <v>2017</v>
      </c>
      <c r="W875" s="37">
        <f t="shared" si="1065"/>
        <v>2016</v>
      </c>
      <c r="X875" s="37">
        <f t="shared" si="1065"/>
        <v>2015</v>
      </c>
      <c r="Y875" s="39"/>
      <c r="Z875" s="62" t="e">
        <f>IFERROR(IF($B875=0,#N/A,AVERAGEIFS(INDEX(DATOS,0,$C875),INDEX(DATOS,0,$C875),"&lt;&gt;#N/D",INDEX(DATOS,0,$L$2),0,INDEX(DATOS,0,$M$2),1,INDEX(DATOS,0,$N$2),U875,INDEX(DATOS,0,$O$2),$D875)),#N/A)</f>
        <v>#N/A</v>
      </c>
      <c r="AA875" s="62" t="e">
        <f>IFERROR(IF($B875=0,#N/A,AVERAGEIFS(INDEX(DATOS,0,$C875),INDEX(DATOS,0,$C875),"&lt;&gt;#N/D",INDEX(DATOS,0,$L$2),0,INDEX(DATOS,0,$M$2),1,INDEX(DATOS,0,$N$2),V875,INDEX(DATOS,0,$O$2),$D875)),#N/A)</f>
        <v>#N/A</v>
      </c>
      <c r="AB875" s="62" t="e">
        <f>IFERROR(IF($B875=0,#N/A,AVERAGEIFS(INDEX(DATOS,0,$C875),INDEX(DATOS,0,$C875),"&lt;&gt;#N/D",INDEX(DATOS,0,$L$2),0,INDEX(DATOS,0,$M$2),1,INDEX(DATOS,0,$N$2),W875,INDEX(DATOS,0,$O$2),$D875)),#N/A)</f>
        <v>#N/A</v>
      </c>
      <c r="AC875" s="62" t="e">
        <f>IFERROR(IF($B875=0,#N/A,AVERAGEIFS(INDEX(DATOS,0,$C875),INDEX(DATOS,0,$C875),"&lt;&gt;#N/D",INDEX(DATOS,0,$L$2),0,INDEX(DATOS,0,$M$2),1,INDEX(DATOS,0,$N$2),X875,INDEX(DATOS,0,$O$2),$D875)),#N/A)</f>
        <v>#N/A</v>
      </c>
      <c r="AD875" s="33"/>
      <c r="AE875" s="40" t="e">
        <f>IFERROR(IF(ISNA(Z875),#N/A,IF(I875=0,0,_xlfn.STDEV.P($Z875:Z875)/I875*100)),#N/A)</f>
        <v>#N/A</v>
      </c>
      <c r="AF875" s="40" t="e">
        <f>IFERROR(IF(ISNA(AA875),#N/A,IF(J875=0,0,_xlfn.STDEV.P($Z875:AA875)/J875*100)),#N/A)</f>
        <v>#N/A</v>
      </c>
      <c r="AG875" s="40" t="e">
        <f>IFERROR(IF(ISNA(AB875),#N/A,IF(K875=0,0,_xlfn.STDEV.P($Z875:AB875)/K875*100)),#N/A)</f>
        <v>#N/A</v>
      </c>
      <c r="AH875" s="40" t="e">
        <f>IFERROR(IF(ISNA(AC875),#N/A,IF(L875=0,0,_xlfn.STDEV.P($Z875:AC875)/L875*100)),#N/A)</f>
        <v>#N/A</v>
      </c>
      <c r="AI875" s="40"/>
    </row>
    <row r="876" spans="1:35" x14ac:dyDescent="0.35">
      <c r="A876">
        <f t="shared" si="1060"/>
        <v>71</v>
      </c>
      <c r="B876" s="35">
        <f t="array" ref="B876">IF(B875=0,0,MIN(IF(INDEX(DATOS,0,$N$2)=$U876,IF(ISNUMBER(INDEX(DATOS,0,$C876)),IF(INDEX(DATOS,0,$L$2)=0,IF(INDEX(DATOS,0,$M$2)=1,IF(ISNA(MATCH(INDEX(DATOS,0,$O$2),IF($E$7:E875=E876,$D$7:D875),0)),INDEX(DATOS,0,$K$2))))))))</f>
        <v>0</v>
      </c>
      <c r="C876" s="32">
        <f t="shared" si="1061"/>
        <v>20</v>
      </c>
      <c r="D876" s="34" t="str">
        <f>IF($B876=0,"--",INDEX(DATOS,$B876,O$2))</f>
        <v>--</v>
      </c>
      <c r="E876" s="64" t="s">
        <v>1</v>
      </c>
      <c r="F876" s="36" t="str">
        <f t="shared" si="1007"/>
        <v>--</v>
      </c>
      <c r="G876" s="109" t="e">
        <f>VLOOKUP($D876,LOC_UNICOS,G$2,0)</f>
        <v>#N/A</v>
      </c>
      <c r="H876" s="109" t="e">
        <f>VLOOKUP($D876,LOC_UNICOS,H$2,0)</f>
        <v>#N/A</v>
      </c>
      <c r="I876" s="38">
        <f t="array" ref="I876">IF($B876=0,-999,IF(COUNTIFS($Z876:Z876,#N/A)&gt;0,-999,AVERAGE($Z876:Z876)))</f>
        <v>-999</v>
      </c>
      <c r="J876" s="38">
        <f t="array" ref="J876">IF($B876=0,-999,IF(COUNTIFS($Z876:AA876,#N/A)&gt;0,-999,AVERAGE($Z876:AA876)))</f>
        <v>-999</v>
      </c>
      <c r="K876" s="38">
        <f t="array" ref="K876">IF($B876=0,-999,IF(COUNTIFS($Z876:AB876,#N/A)&gt;0,-999,AVERAGE($Z876:AB876)))</f>
        <v>-999</v>
      </c>
      <c r="L876" s="38">
        <f t="array" ref="L876">IF($B876=0,-999,IF(COUNTIFS($Z876:AC876,#N/A)&gt;0,-999,AVERAGE($Z876:AC876)))</f>
        <v>-999</v>
      </c>
      <c r="M876" s="38">
        <f t="shared" si="1056"/>
        <v>-999</v>
      </c>
      <c r="N876" s="38">
        <f t="shared" si="1028"/>
        <v>-999</v>
      </c>
      <c r="O876" s="38">
        <f t="shared" si="1029"/>
        <v>-999</v>
      </c>
      <c r="P876" s="38">
        <f t="shared" si="1030"/>
        <v>-999</v>
      </c>
      <c r="Q876" s="37">
        <f t="shared" si="1057"/>
        <v>0</v>
      </c>
      <c r="R876" s="37">
        <f t="shared" si="1018"/>
        <v>0</v>
      </c>
      <c r="S876" s="37">
        <f t="shared" si="1019"/>
        <v>0</v>
      </c>
      <c r="T876" s="37">
        <f t="shared" si="1020"/>
        <v>0</v>
      </c>
      <c r="U876" s="37">
        <f t="shared" si="1058"/>
        <v>2018</v>
      </c>
      <c r="V876" s="37">
        <f t="shared" ref="V876:X876" si="1066">U876-1</f>
        <v>2017</v>
      </c>
      <c r="W876" s="37">
        <f t="shared" si="1066"/>
        <v>2016</v>
      </c>
      <c r="X876" s="37">
        <f t="shared" si="1066"/>
        <v>2015</v>
      </c>
      <c r="Y876" s="39"/>
      <c r="Z876" s="62" t="e">
        <f>IFERROR(IF($B876=0,#N/A,AVERAGEIFS(INDEX(DATOS,0,$C876),INDEX(DATOS,0,$C876),"&lt;&gt;#N/D",INDEX(DATOS,0,$L$2),0,INDEX(DATOS,0,$M$2),1,INDEX(DATOS,0,$N$2),U876,INDEX(DATOS,0,$O$2),$D876)),#N/A)</f>
        <v>#N/A</v>
      </c>
      <c r="AA876" s="62" t="e">
        <f>IFERROR(IF($B876=0,#N/A,AVERAGEIFS(INDEX(DATOS,0,$C876),INDEX(DATOS,0,$C876),"&lt;&gt;#N/D",INDEX(DATOS,0,$L$2),0,INDEX(DATOS,0,$M$2),1,INDEX(DATOS,0,$N$2),V876,INDEX(DATOS,0,$O$2),$D876)),#N/A)</f>
        <v>#N/A</v>
      </c>
      <c r="AB876" s="62" t="e">
        <f>IFERROR(IF($B876=0,#N/A,AVERAGEIFS(INDEX(DATOS,0,$C876),INDEX(DATOS,0,$C876),"&lt;&gt;#N/D",INDEX(DATOS,0,$L$2),0,INDEX(DATOS,0,$M$2),1,INDEX(DATOS,0,$N$2),W876,INDEX(DATOS,0,$O$2),$D876)),#N/A)</f>
        <v>#N/A</v>
      </c>
      <c r="AC876" s="62" t="e">
        <f>IFERROR(IF($B876=0,#N/A,AVERAGEIFS(INDEX(DATOS,0,$C876),INDEX(DATOS,0,$C876),"&lt;&gt;#N/D",INDEX(DATOS,0,$L$2),0,INDEX(DATOS,0,$M$2),1,INDEX(DATOS,0,$N$2),X876,INDEX(DATOS,0,$O$2),$D876)),#N/A)</f>
        <v>#N/A</v>
      </c>
      <c r="AD876" s="33"/>
      <c r="AE876" s="40" t="e">
        <f>IFERROR(IF(ISNA(Z876),#N/A,IF(I876=0,0,_xlfn.STDEV.P($Z876:Z876)/I876*100)),#N/A)</f>
        <v>#N/A</v>
      </c>
      <c r="AF876" s="40" t="e">
        <f>IFERROR(IF(ISNA(AA876),#N/A,IF(J876=0,0,_xlfn.STDEV.P($Z876:AA876)/J876*100)),#N/A)</f>
        <v>#N/A</v>
      </c>
      <c r="AG876" s="40" t="e">
        <f>IFERROR(IF(ISNA(AB876),#N/A,IF(K876=0,0,_xlfn.STDEV.P($Z876:AB876)/K876*100)),#N/A)</f>
        <v>#N/A</v>
      </c>
      <c r="AH876" s="40" t="e">
        <f>IFERROR(IF(ISNA(AC876),#N/A,IF(L876=0,0,_xlfn.STDEV.P($Z876:AC876)/L876*100)),#N/A)</f>
        <v>#N/A</v>
      </c>
      <c r="AI876" s="40"/>
    </row>
    <row r="877" spans="1:35" x14ac:dyDescent="0.35">
      <c r="A877">
        <f t="shared" si="1060"/>
        <v>72</v>
      </c>
      <c r="B877" s="35">
        <f t="array" ref="B877">IF(B876=0,0,MIN(IF(INDEX(DATOS,0,$N$2)=$U877,IF(ISNUMBER(INDEX(DATOS,0,$C877)),IF(INDEX(DATOS,0,$L$2)=0,IF(INDEX(DATOS,0,$M$2)=1,IF(ISNA(MATCH(INDEX(DATOS,0,$O$2),IF($E$7:E876=E877,$D$7:D876),0)),INDEX(DATOS,0,$K$2))))))))</f>
        <v>0</v>
      </c>
      <c r="C877" s="32">
        <f t="shared" si="1061"/>
        <v>20</v>
      </c>
      <c r="D877" s="34" t="str">
        <f>IF($B877=0,"--",INDEX(DATOS,$B877,O$2))</f>
        <v>--</v>
      </c>
      <c r="E877" s="64" t="s">
        <v>1</v>
      </c>
      <c r="F877" s="36" t="str">
        <f t="shared" si="1007"/>
        <v>--</v>
      </c>
      <c r="G877" s="109" t="e">
        <f>VLOOKUP($D877,LOC_UNICOS,G$2,0)</f>
        <v>#N/A</v>
      </c>
      <c r="H877" s="109" t="e">
        <f>VLOOKUP($D877,LOC_UNICOS,H$2,0)</f>
        <v>#N/A</v>
      </c>
      <c r="I877" s="38">
        <f t="array" ref="I877">IF($B877=0,-999,IF(COUNTIFS($Z877:Z877,#N/A)&gt;0,-999,AVERAGE($Z877:Z877)))</f>
        <v>-999</v>
      </c>
      <c r="J877" s="38">
        <f t="array" ref="J877">IF($B877=0,-999,IF(COUNTIFS($Z877:AA877,#N/A)&gt;0,-999,AVERAGE($Z877:AA877)))</f>
        <v>-999</v>
      </c>
      <c r="K877" s="38">
        <f t="array" ref="K877">IF($B877=0,-999,IF(COUNTIFS($Z877:AB877,#N/A)&gt;0,-999,AVERAGE($Z877:AB877)))</f>
        <v>-999</v>
      </c>
      <c r="L877" s="38">
        <f t="array" ref="L877">IF($B877=0,-999,IF(COUNTIFS($Z877:AC877,#N/A)&gt;0,-999,AVERAGE($Z877:AC877)))</f>
        <v>-999</v>
      </c>
      <c r="M877" s="38">
        <f t="shared" si="1056"/>
        <v>-999</v>
      </c>
      <c r="N877" s="38">
        <f t="shared" si="1028"/>
        <v>-999</v>
      </c>
      <c r="O877" s="38">
        <f t="shared" si="1029"/>
        <v>-999</v>
      </c>
      <c r="P877" s="38">
        <f t="shared" si="1030"/>
        <v>-999</v>
      </c>
      <c r="Q877" s="37">
        <f t="shared" si="1057"/>
        <v>0</v>
      </c>
      <c r="R877" s="37">
        <f t="shared" si="1018"/>
        <v>0</v>
      </c>
      <c r="S877" s="37">
        <f t="shared" si="1019"/>
        <v>0</v>
      </c>
      <c r="T877" s="37">
        <f t="shared" si="1020"/>
        <v>0</v>
      </c>
      <c r="U877" s="37">
        <f t="shared" si="1058"/>
        <v>2018</v>
      </c>
      <c r="V877" s="37">
        <f t="shared" ref="V877:X877" si="1067">U877-1</f>
        <v>2017</v>
      </c>
      <c r="W877" s="37">
        <f t="shared" si="1067"/>
        <v>2016</v>
      </c>
      <c r="X877" s="37">
        <f t="shared" si="1067"/>
        <v>2015</v>
      </c>
      <c r="Y877" s="39"/>
      <c r="Z877" s="62" t="e">
        <f>IFERROR(IF($B877=0,#N/A,AVERAGEIFS(INDEX(DATOS,0,$C877),INDEX(DATOS,0,$C877),"&lt;&gt;#N/D",INDEX(DATOS,0,$L$2),0,INDEX(DATOS,0,$M$2),1,INDEX(DATOS,0,$N$2),U877,INDEX(DATOS,0,$O$2),$D877)),#N/A)</f>
        <v>#N/A</v>
      </c>
      <c r="AA877" s="62" t="e">
        <f>IFERROR(IF($B877=0,#N/A,AVERAGEIFS(INDEX(DATOS,0,$C877),INDEX(DATOS,0,$C877),"&lt;&gt;#N/D",INDEX(DATOS,0,$L$2),0,INDEX(DATOS,0,$M$2),1,INDEX(DATOS,0,$N$2),V877,INDEX(DATOS,0,$O$2),$D877)),#N/A)</f>
        <v>#N/A</v>
      </c>
      <c r="AB877" s="62" t="e">
        <f>IFERROR(IF($B877=0,#N/A,AVERAGEIFS(INDEX(DATOS,0,$C877),INDEX(DATOS,0,$C877),"&lt;&gt;#N/D",INDEX(DATOS,0,$L$2),0,INDEX(DATOS,0,$M$2),1,INDEX(DATOS,0,$N$2),W877,INDEX(DATOS,0,$O$2),$D877)),#N/A)</f>
        <v>#N/A</v>
      </c>
      <c r="AC877" s="62" t="e">
        <f>IFERROR(IF($B877=0,#N/A,AVERAGEIFS(INDEX(DATOS,0,$C877),INDEX(DATOS,0,$C877),"&lt;&gt;#N/D",INDEX(DATOS,0,$L$2),0,INDEX(DATOS,0,$M$2),1,INDEX(DATOS,0,$N$2),X877,INDEX(DATOS,0,$O$2),$D877)),#N/A)</f>
        <v>#N/A</v>
      </c>
      <c r="AD877" s="33"/>
      <c r="AE877" s="40" t="e">
        <f>IFERROR(IF(ISNA(Z877),#N/A,IF(I877=0,0,_xlfn.STDEV.P($Z877:Z877)/I877*100)),#N/A)</f>
        <v>#N/A</v>
      </c>
      <c r="AF877" s="40" t="e">
        <f>IFERROR(IF(ISNA(AA877),#N/A,IF(J877=0,0,_xlfn.STDEV.P($Z877:AA877)/J877*100)),#N/A)</f>
        <v>#N/A</v>
      </c>
      <c r="AG877" s="40" t="e">
        <f>IFERROR(IF(ISNA(AB877),#N/A,IF(K877=0,0,_xlfn.STDEV.P($Z877:AB877)/K877*100)),#N/A)</f>
        <v>#N/A</v>
      </c>
      <c r="AH877" s="40" t="e">
        <f>IFERROR(IF(ISNA(AC877),#N/A,IF(L877=0,0,_xlfn.STDEV.P($Z877:AC877)/L877*100)),#N/A)</f>
        <v>#N/A</v>
      </c>
      <c r="AI877" s="40"/>
    </row>
    <row r="878" spans="1:35" x14ac:dyDescent="0.35">
      <c r="A878">
        <f t="shared" si="1060"/>
        <v>73</v>
      </c>
      <c r="B878" s="35">
        <f t="array" ref="B878">IF(B877=0,0,MIN(IF(INDEX(DATOS,0,$N$2)=$U878,IF(ISNUMBER(INDEX(DATOS,0,$C878)),IF(INDEX(DATOS,0,$L$2)=0,IF(INDEX(DATOS,0,$M$2)=1,IF(ISNA(MATCH(INDEX(DATOS,0,$O$2),IF($E$7:E877=E878,$D$7:D877),0)),INDEX(DATOS,0,$K$2))))))))</f>
        <v>0</v>
      </c>
      <c r="C878" s="32">
        <f t="shared" si="1061"/>
        <v>20</v>
      </c>
      <c r="D878" s="34" t="str">
        <f>IF($B878=0,"--",INDEX(DATOS,$B878,O$2))</f>
        <v>--</v>
      </c>
      <c r="E878" s="64" t="s">
        <v>1</v>
      </c>
      <c r="F878" s="36" t="str">
        <f t="shared" si="1007"/>
        <v>--</v>
      </c>
      <c r="G878" s="109" t="e">
        <f>VLOOKUP($D878,LOC_UNICOS,G$2,0)</f>
        <v>#N/A</v>
      </c>
      <c r="H878" s="109" t="e">
        <f>VLOOKUP($D878,LOC_UNICOS,H$2,0)</f>
        <v>#N/A</v>
      </c>
      <c r="I878" s="38">
        <f t="array" ref="I878">IF($B878=0,-999,IF(COUNTIFS($Z878:Z878,#N/A)&gt;0,-999,AVERAGE($Z878:Z878)))</f>
        <v>-999</v>
      </c>
      <c r="J878" s="38">
        <f t="array" ref="J878">IF($B878=0,-999,IF(COUNTIFS($Z878:AA878,#N/A)&gt;0,-999,AVERAGE($Z878:AA878)))</f>
        <v>-999</v>
      </c>
      <c r="K878" s="38">
        <f t="array" ref="K878">IF($B878=0,-999,IF(COUNTIFS($Z878:AB878,#N/A)&gt;0,-999,AVERAGE($Z878:AB878)))</f>
        <v>-999</v>
      </c>
      <c r="L878" s="38">
        <f t="array" ref="L878">IF($B878=0,-999,IF(COUNTIFS($Z878:AC878,#N/A)&gt;0,-999,AVERAGE($Z878:AC878)))</f>
        <v>-999</v>
      </c>
      <c r="M878" s="38">
        <f t="shared" si="1056"/>
        <v>-999</v>
      </c>
      <c r="N878" s="38">
        <f t="shared" si="1028"/>
        <v>-999</v>
      </c>
      <c r="O878" s="38">
        <f t="shared" si="1029"/>
        <v>-999</v>
      </c>
      <c r="P878" s="38">
        <f t="shared" si="1030"/>
        <v>-999</v>
      </c>
      <c r="Q878" s="37">
        <f t="shared" si="1057"/>
        <v>0</v>
      </c>
      <c r="R878" s="37">
        <f t="shared" si="1018"/>
        <v>0</v>
      </c>
      <c r="S878" s="37">
        <f t="shared" si="1019"/>
        <v>0</v>
      </c>
      <c r="T878" s="37">
        <f t="shared" si="1020"/>
        <v>0</v>
      </c>
      <c r="U878" s="37">
        <f t="shared" si="1058"/>
        <v>2018</v>
      </c>
      <c r="V878" s="37">
        <f t="shared" ref="V878:X878" si="1068">U878-1</f>
        <v>2017</v>
      </c>
      <c r="W878" s="37">
        <f t="shared" si="1068"/>
        <v>2016</v>
      </c>
      <c r="X878" s="37">
        <f t="shared" si="1068"/>
        <v>2015</v>
      </c>
      <c r="Y878" s="39"/>
      <c r="Z878" s="62" t="e">
        <f>IFERROR(IF($B878=0,#N/A,AVERAGEIFS(INDEX(DATOS,0,$C878),INDEX(DATOS,0,$C878),"&lt;&gt;#N/D",INDEX(DATOS,0,$L$2),0,INDEX(DATOS,0,$M$2),1,INDEX(DATOS,0,$N$2),U878,INDEX(DATOS,0,$O$2),$D878)),#N/A)</f>
        <v>#N/A</v>
      </c>
      <c r="AA878" s="62" t="e">
        <f>IFERROR(IF($B878=0,#N/A,AVERAGEIFS(INDEX(DATOS,0,$C878),INDEX(DATOS,0,$C878),"&lt;&gt;#N/D",INDEX(DATOS,0,$L$2),0,INDEX(DATOS,0,$M$2),1,INDEX(DATOS,0,$N$2),V878,INDEX(DATOS,0,$O$2),$D878)),#N/A)</f>
        <v>#N/A</v>
      </c>
      <c r="AB878" s="62" t="e">
        <f>IFERROR(IF($B878=0,#N/A,AVERAGEIFS(INDEX(DATOS,0,$C878),INDEX(DATOS,0,$C878),"&lt;&gt;#N/D",INDEX(DATOS,0,$L$2),0,INDEX(DATOS,0,$M$2),1,INDEX(DATOS,0,$N$2),W878,INDEX(DATOS,0,$O$2),$D878)),#N/A)</f>
        <v>#N/A</v>
      </c>
      <c r="AC878" s="62" t="e">
        <f>IFERROR(IF($B878=0,#N/A,AVERAGEIFS(INDEX(DATOS,0,$C878),INDEX(DATOS,0,$C878),"&lt;&gt;#N/D",INDEX(DATOS,0,$L$2),0,INDEX(DATOS,0,$M$2),1,INDEX(DATOS,0,$N$2),X878,INDEX(DATOS,0,$O$2),$D878)),#N/A)</f>
        <v>#N/A</v>
      </c>
      <c r="AD878" s="33"/>
      <c r="AE878" s="40" t="e">
        <f>IFERROR(IF(ISNA(Z878),#N/A,IF(I878=0,0,_xlfn.STDEV.P($Z878:Z878)/I878*100)),#N/A)</f>
        <v>#N/A</v>
      </c>
      <c r="AF878" s="40" t="e">
        <f>IFERROR(IF(ISNA(AA878),#N/A,IF(J878=0,0,_xlfn.STDEV.P($Z878:AA878)/J878*100)),#N/A)</f>
        <v>#N/A</v>
      </c>
      <c r="AG878" s="40" t="e">
        <f>IFERROR(IF(ISNA(AB878),#N/A,IF(K878=0,0,_xlfn.STDEV.P($Z878:AB878)/K878*100)),#N/A)</f>
        <v>#N/A</v>
      </c>
      <c r="AH878" s="40" t="e">
        <f>IFERROR(IF(ISNA(AC878),#N/A,IF(L878=0,0,_xlfn.STDEV.P($Z878:AC878)/L878*100)),#N/A)</f>
        <v>#N/A</v>
      </c>
      <c r="AI878" s="40"/>
    </row>
    <row r="879" spans="1:35" x14ac:dyDescent="0.35">
      <c r="A879">
        <f t="shared" si="1060"/>
        <v>74</v>
      </c>
      <c r="B879" s="35">
        <f t="array" ref="B879">IF(B878=0,0,MIN(IF(INDEX(DATOS,0,$N$2)=$U879,IF(ISNUMBER(INDEX(DATOS,0,$C879)),IF(INDEX(DATOS,0,$L$2)=0,IF(INDEX(DATOS,0,$M$2)=1,IF(ISNA(MATCH(INDEX(DATOS,0,$O$2),IF($E$7:E878=E879,$D$7:D878),0)),INDEX(DATOS,0,$K$2))))))))</f>
        <v>0</v>
      </c>
      <c r="C879" s="32">
        <f t="shared" si="1061"/>
        <v>20</v>
      </c>
      <c r="D879" s="34" t="str">
        <f>IF($B879=0,"--",INDEX(DATOS,$B879,O$2))</f>
        <v>--</v>
      </c>
      <c r="E879" s="64" t="s">
        <v>1</v>
      </c>
      <c r="F879" s="36" t="str">
        <f t="shared" si="1007"/>
        <v>--</v>
      </c>
      <c r="G879" s="109" t="e">
        <f>VLOOKUP($D879,LOC_UNICOS,G$2,0)</f>
        <v>#N/A</v>
      </c>
      <c r="H879" s="109" t="e">
        <f>VLOOKUP($D879,LOC_UNICOS,H$2,0)</f>
        <v>#N/A</v>
      </c>
      <c r="I879" s="38">
        <f t="array" ref="I879">IF($B879=0,-999,IF(COUNTIFS($Z879:Z879,#N/A)&gt;0,-999,AVERAGE($Z879:Z879)))</f>
        <v>-999</v>
      </c>
      <c r="J879" s="38">
        <f t="array" ref="J879">IF($B879=0,-999,IF(COUNTIFS($Z879:AA879,#N/A)&gt;0,-999,AVERAGE($Z879:AA879)))</f>
        <v>-999</v>
      </c>
      <c r="K879" s="38">
        <f t="array" ref="K879">IF($B879=0,-999,IF(COUNTIFS($Z879:AB879,#N/A)&gt;0,-999,AVERAGE($Z879:AB879)))</f>
        <v>-999</v>
      </c>
      <c r="L879" s="38">
        <f t="array" ref="L879">IF($B879=0,-999,IF(COUNTIFS($Z879:AC879,#N/A)&gt;0,-999,AVERAGE($Z879:AC879)))</f>
        <v>-999</v>
      </c>
      <c r="M879" s="38">
        <f t="shared" si="1056"/>
        <v>-999</v>
      </c>
      <c r="N879" s="38">
        <f t="shared" si="1028"/>
        <v>-999</v>
      </c>
      <c r="O879" s="38">
        <f t="shared" si="1029"/>
        <v>-999</v>
      </c>
      <c r="P879" s="38">
        <f t="shared" si="1030"/>
        <v>-999</v>
      </c>
      <c r="Q879" s="37">
        <f t="shared" si="1057"/>
        <v>0</v>
      </c>
      <c r="R879" s="37">
        <f t="shared" si="1018"/>
        <v>0</v>
      </c>
      <c r="S879" s="37">
        <f t="shared" si="1019"/>
        <v>0</v>
      </c>
      <c r="T879" s="37">
        <f t="shared" si="1020"/>
        <v>0</v>
      </c>
      <c r="U879" s="37">
        <f t="shared" si="1058"/>
        <v>2018</v>
      </c>
      <c r="V879" s="37">
        <f t="shared" ref="V879:X879" si="1069">U879-1</f>
        <v>2017</v>
      </c>
      <c r="W879" s="37">
        <f t="shared" si="1069"/>
        <v>2016</v>
      </c>
      <c r="X879" s="37">
        <f t="shared" si="1069"/>
        <v>2015</v>
      </c>
      <c r="Y879" s="39"/>
      <c r="Z879" s="62" t="e">
        <f>IFERROR(IF($B879=0,#N/A,AVERAGEIFS(INDEX(DATOS,0,$C879),INDEX(DATOS,0,$C879),"&lt;&gt;#N/D",INDEX(DATOS,0,$L$2),0,INDEX(DATOS,0,$M$2),1,INDEX(DATOS,0,$N$2),U879,INDEX(DATOS,0,$O$2),$D879)),#N/A)</f>
        <v>#N/A</v>
      </c>
      <c r="AA879" s="62" t="e">
        <f>IFERROR(IF($B879=0,#N/A,AVERAGEIFS(INDEX(DATOS,0,$C879),INDEX(DATOS,0,$C879),"&lt;&gt;#N/D",INDEX(DATOS,0,$L$2),0,INDEX(DATOS,0,$M$2),1,INDEX(DATOS,0,$N$2),V879,INDEX(DATOS,0,$O$2),$D879)),#N/A)</f>
        <v>#N/A</v>
      </c>
      <c r="AB879" s="62" t="e">
        <f>IFERROR(IF($B879=0,#N/A,AVERAGEIFS(INDEX(DATOS,0,$C879),INDEX(DATOS,0,$C879),"&lt;&gt;#N/D",INDEX(DATOS,0,$L$2),0,INDEX(DATOS,0,$M$2),1,INDEX(DATOS,0,$N$2),W879,INDEX(DATOS,0,$O$2),$D879)),#N/A)</f>
        <v>#N/A</v>
      </c>
      <c r="AC879" s="62" t="e">
        <f>IFERROR(IF($B879=0,#N/A,AVERAGEIFS(INDEX(DATOS,0,$C879),INDEX(DATOS,0,$C879),"&lt;&gt;#N/D",INDEX(DATOS,0,$L$2),0,INDEX(DATOS,0,$M$2),1,INDEX(DATOS,0,$N$2),X879,INDEX(DATOS,0,$O$2),$D879)),#N/A)</f>
        <v>#N/A</v>
      </c>
      <c r="AD879" s="33"/>
      <c r="AE879" s="40" t="e">
        <f>IFERROR(IF(ISNA(Z879),#N/A,IF(I879=0,0,_xlfn.STDEV.P($Z879:Z879)/I879*100)),#N/A)</f>
        <v>#N/A</v>
      </c>
      <c r="AF879" s="40" t="e">
        <f>IFERROR(IF(ISNA(AA879),#N/A,IF(J879=0,0,_xlfn.STDEV.P($Z879:AA879)/J879*100)),#N/A)</f>
        <v>#N/A</v>
      </c>
      <c r="AG879" s="40" t="e">
        <f>IFERROR(IF(ISNA(AB879),#N/A,IF(K879=0,0,_xlfn.STDEV.P($Z879:AB879)/K879*100)),#N/A)</f>
        <v>#N/A</v>
      </c>
      <c r="AH879" s="40" t="e">
        <f>IFERROR(IF(ISNA(AC879),#N/A,IF(L879=0,0,_xlfn.STDEV.P($Z879:AC879)/L879*100)),#N/A)</f>
        <v>#N/A</v>
      </c>
      <c r="AI879" s="40"/>
    </row>
    <row r="880" spans="1:35" x14ac:dyDescent="0.35">
      <c r="A880">
        <f t="shared" si="1060"/>
        <v>75</v>
      </c>
      <c r="B880" s="35">
        <f t="array" ref="B880">IF(B879=0,0,MIN(IF(INDEX(DATOS,0,$N$2)=$U880,IF(ISNUMBER(INDEX(DATOS,0,$C880)),IF(INDEX(DATOS,0,$L$2)=0,IF(INDEX(DATOS,0,$M$2)=1,IF(ISNA(MATCH(INDEX(DATOS,0,$O$2),IF($E$7:E879=E880,$D$7:D879),0)),INDEX(DATOS,0,$K$2))))))))</f>
        <v>0</v>
      </c>
      <c r="C880" s="32">
        <f t="shared" si="1061"/>
        <v>20</v>
      </c>
      <c r="D880" s="34" t="str">
        <f>IF($B880=0,"--",INDEX(DATOS,$B880,O$2))</f>
        <v>--</v>
      </c>
      <c r="E880" s="64" t="s">
        <v>1</v>
      </c>
      <c r="F880" s="36" t="str">
        <f t="shared" si="1007"/>
        <v>--</v>
      </c>
      <c r="G880" s="109" t="e">
        <f>VLOOKUP($D880,LOC_UNICOS,G$2,0)</f>
        <v>#N/A</v>
      </c>
      <c r="H880" s="109" t="e">
        <f>VLOOKUP($D880,LOC_UNICOS,H$2,0)</f>
        <v>#N/A</v>
      </c>
      <c r="I880" s="38">
        <f t="array" ref="I880">IF($B880=0,-999,IF(COUNTIFS($Z880:Z880,#N/A)&gt;0,-999,AVERAGE($Z880:Z880)))</f>
        <v>-999</v>
      </c>
      <c r="J880" s="38">
        <f t="array" ref="J880">IF($B880=0,-999,IF(COUNTIFS($Z880:AA880,#N/A)&gt;0,-999,AVERAGE($Z880:AA880)))</f>
        <v>-999</v>
      </c>
      <c r="K880" s="38">
        <f t="array" ref="K880">IF($B880=0,-999,IF(COUNTIFS($Z880:AB880,#N/A)&gt;0,-999,AVERAGE($Z880:AB880)))</f>
        <v>-999</v>
      </c>
      <c r="L880" s="38">
        <f t="array" ref="L880">IF($B880=0,-999,IF(COUNTIFS($Z880:AC880,#N/A)&gt;0,-999,AVERAGE($Z880:AC880)))</f>
        <v>-999</v>
      </c>
      <c r="M880" s="38">
        <f t="shared" si="1056"/>
        <v>-999</v>
      </c>
      <c r="N880" s="38">
        <f t="shared" si="1028"/>
        <v>-999</v>
      </c>
      <c r="O880" s="38">
        <f t="shared" si="1029"/>
        <v>-999</v>
      </c>
      <c r="P880" s="38">
        <f t="shared" si="1030"/>
        <v>-999</v>
      </c>
      <c r="Q880" s="37">
        <f t="shared" si="1057"/>
        <v>0</v>
      </c>
      <c r="R880" s="37">
        <f t="shared" si="1018"/>
        <v>0</v>
      </c>
      <c r="S880" s="37">
        <f t="shared" si="1019"/>
        <v>0</v>
      </c>
      <c r="T880" s="37">
        <f t="shared" si="1020"/>
        <v>0</v>
      </c>
      <c r="U880" s="37">
        <f t="shared" si="1058"/>
        <v>2018</v>
      </c>
      <c r="V880" s="37">
        <f t="shared" ref="V880:X880" si="1070">U880-1</f>
        <v>2017</v>
      </c>
      <c r="W880" s="37">
        <f t="shared" si="1070"/>
        <v>2016</v>
      </c>
      <c r="X880" s="37">
        <f t="shared" si="1070"/>
        <v>2015</v>
      </c>
      <c r="Y880" s="39"/>
      <c r="Z880" s="62" t="e">
        <f>IFERROR(IF($B880=0,#N/A,AVERAGEIFS(INDEX(DATOS,0,$C880),INDEX(DATOS,0,$C880),"&lt;&gt;#N/D",INDEX(DATOS,0,$L$2),0,INDEX(DATOS,0,$M$2),1,INDEX(DATOS,0,$N$2),U880,INDEX(DATOS,0,$O$2),$D880)),#N/A)</f>
        <v>#N/A</v>
      </c>
      <c r="AA880" s="62" t="e">
        <f>IFERROR(IF($B880=0,#N/A,AVERAGEIFS(INDEX(DATOS,0,$C880),INDEX(DATOS,0,$C880),"&lt;&gt;#N/D",INDEX(DATOS,0,$L$2),0,INDEX(DATOS,0,$M$2),1,INDEX(DATOS,0,$N$2),V880,INDEX(DATOS,0,$O$2),$D880)),#N/A)</f>
        <v>#N/A</v>
      </c>
      <c r="AB880" s="62" t="e">
        <f>IFERROR(IF($B880=0,#N/A,AVERAGEIFS(INDEX(DATOS,0,$C880),INDEX(DATOS,0,$C880),"&lt;&gt;#N/D",INDEX(DATOS,0,$L$2),0,INDEX(DATOS,0,$M$2),1,INDEX(DATOS,0,$N$2),W880,INDEX(DATOS,0,$O$2),$D880)),#N/A)</f>
        <v>#N/A</v>
      </c>
      <c r="AC880" s="62" t="e">
        <f>IFERROR(IF($B880=0,#N/A,AVERAGEIFS(INDEX(DATOS,0,$C880),INDEX(DATOS,0,$C880),"&lt;&gt;#N/D",INDEX(DATOS,0,$L$2),0,INDEX(DATOS,0,$M$2),1,INDEX(DATOS,0,$N$2),X880,INDEX(DATOS,0,$O$2),$D880)),#N/A)</f>
        <v>#N/A</v>
      </c>
      <c r="AD880" s="33"/>
      <c r="AE880" s="40" t="e">
        <f>IFERROR(IF(ISNA(Z880),#N/A,IF(I880=0,0,_xlfn.STDEV.P($Z880:Z880)/I880*100)),#N/A)</f>
        <v>#N/A</v>
      </c>
      <c r="AF880" s="40" t="e">
        <f>IFERROR(IF(ISNA(AA880),#N/A,IF(J880=0,0,_xlfn.STDEV.P($Z880:AA880)/J880*100)),#N/A)</f>
        <v>#N/A</v>
      </c>
      <c r="AG880" s="40" t="e">
        <f>IFERROR(IF(ISNA(AB880),#N/A,IF(K880=0,0,_xlfn.STDEV.P($Z880:AB880)/K880*100)),#N/A)</f>
        <v>#N/A</v>
      </c>
      <c r="AH880" s="40" t="e">
        <f>IFERROR(IF(ISNA(AC880),#N/A,IF(L880=0,0,_xlfn.STDEV.P($Z880:AC880)/L880*100)),#N/A)</f>
        <v>#N/A</v>
      </c>
      <c r="AI880" s="40"/>
    </row>
    <row r="881" spans="1:35" x14ac:dyDescent="0.35">
      <c r="A881">
        <f t="shared" si="1060"/>
        <v>76</v>
      </c>
      <c r="B881" s="35">
        <f t="array" ref="B881">IF(B880=0,0,MIN(IF(INDEX(DATOS,0,$N$2)=$U881,IF(ISNUMBER(INDEX(DATOS,0,$C881)),IF(INDEX(DATOS,0,$L$2)=0,IF(INDEX(DATOS,0,$M$2)=1,IF(ISNA(MATCH(INDEX(DATOS,0,$O$2),IF($E$7:E880=E881,$D$7:D880),0)),INDEX(DATOS,0,$K$2))))))))</f>
        <v>0</v>
      </c>
      <c r="C881" s="32">
        <f t="shared" si="1061"/>
        <v>20</v>
      </c>
      <c r="D881" s="34" t="str">
        <f>IF($B881=0,"--",INDEX(DATOS,$B881,O$2))</f>
        <v>--</v>
      </c>
      <c r="E881" s="64" t="s">
        <v>1</v>
      </c>
      <c r="F881" s="36" t="str">
        <f t="shared" si="1007"/>
        <v>--</v>
      </c>
      <c r="G881" s="109" t="e">
        <f>VLOOKUP($D881,LOC_UNICOS,G$2,0)</f>
        <v>#N/A</v>
      </c>
      <c r="H881" s="109" t="e">
        <f>VLOOKUP($D881,LOC_UNICOS,H$2,0)</f>
        <v>#N/A</v>
      </c>
      <c r="I881" s="38">
        <f t="array" ref="I881">IF($B881=0,-999,IF(COUNTIFS($Z881:Z881,#N/A)&gt;0,-999,AVERAGE($Z881:Z881)))</f>
        <v>-999</v>
      </c>
      <c r="J881" s="38">
        <f t="array" ref="J881">IF($B881=0,-999,IF(COUNTIFS($Z881:AA881,#N/A)&gt;0,-999,AVERAGE($Z881:AA881)))</f>
        <v>-999</v>
      </c>
      <c r="K881" s="38">
        <f t="array" ref="K881">IF($B881=0,-999,IF(COUNTIFS($Z881:AB881,#N/A)&gt;0,-999,AVERAGE($Z881:AB881)))</f>
        <v>-999</v>
      </c>
      <c r="L881" s="38">
        <f t="array" ref="L881">IF($B881=0,-999,IF(COUNTIFS($Z881:AC881,#N/A)&gt;0,-999,AVERAGE($Z881:AC881)))</f>
        <v>-999</v>
      </c>
      <c r="M881" s="38">
        <f t="shared" si="1056"/>
        <v>-999</v>
      </c>
      <c r="N881" s="38">
        <f t="shared" si="1028"/>
        <v>-999</v>
      </c>
      <c r="O881" s="38">
        <f t="shared" si="1029"/>
        <v>-999</v>
      </c>
      <c r="P881" s="38">
        <f t="shared" si="1030"/>
        <v>-999</v>
      </c>
      <c r="Q881" s="37">
        <f t="shared" si="1057"/>
        <v>0</v>
      </c>
      <c r="R881" s="37">
        <f t="shared" si="1018"/>
        <v>0</v>
      </c>
      <c r="S881" s="37">
        <f t="shared" si="1019"/>
        <v>0</v>
      </c>
      <c r="T881" s="37">
        <f t="shared" si="1020"/>
        <v>0</v>
      </c>
      <c r="U881" s="37">
        <f t="shared" si="1058"/>
        <v>2018</v>
      </c>
      <c r="V881" s="37">
        <f t="shared" ref="V881:X881" si="1071">U881-1</f>
        <v>2017</v>
      </c>
      <c r="W881" s="37">
        <f t="shared" si="1071"/>
        <v>2016</v>
      </c>
      <c r="X881" s="37">
        <f t="shared" si="1071"/>
        <v>2015</v>
      </c>
      <c r="Y881" s="39"/>
      <c r="Z881" s="62" t="e">
        <f>IFERROR(IF($B881=0,#N/A,AVERAGEIFS(INDEX(DATOS,0,$C881),INDEX(DATOS,0,$C881),"&lt;&gt;#N/D",INDEX(DATOS,0,$L$2),0,INDEX(DATOS,0,$M$2),1,INDEX(DATOS,0,$N$2),U881,INDEX(DATOS,0,$O$2),$D881)),#N/A)</f>
        <v>#N/A</v>
      </c>
      <c r="AA881" s="62" t="e">
        <f>IFERROR(IF($B881=0,#N/A,AVERAGEIFS(INDEX(DATOS,0,$C881),INDEX(DATOS,0,$C881),"&lt;&gt;#N/D",INDEX(DATOS,0,$L$2),0,INDEX(DATOS,0,$M$2),1,INDEX(DATOS,0,$N$2),V881,INDEX(DATOS,0,$O$2),$D881)),#N/A)</f>
        <v>#N/A</v>
      </c>
      <c r="AB881" s="62" t="e">
        <f>IFERROR(IF($B881=0,#N/A,AVERAGEIFS(INDEX(DATOS,0,$C881),INDEX(DATOS,0,$C881),"&lt;&gt;#N/D",INDEX(DATOS,0,$L$2),0,INDEX(DATOS,0,$M$2),1,INDEX(DATOS,0,$N$2),W881,INDEX(DATOS,0,$O$2),$D881)),#N/A)</f>
        <v>#N/A</v>
      </c>
      <c r="AC881" s="62" t="e">
        <f>IFERROR(IF($B881=0,#N/A,AVERAGEIFS(INDEX(DATOS,0,$C881),INDEX(DATOS,0,$C881),"&lt;&gt;#N/D",INDEX(DATOS,0,$L$2),0,INDEX(DATOS,0,$M$2),1,INDEX(DATOS,0,$N$2),X881,INDEX(DATOS,0,$O$2),$D881)),#N/A)</f>
        <v>#N/A</v>
      </c>
      <c r="AD881" s="33"/>
      <c r="AE881" s="40" t="e">
        <f>IFERROR(IF(ISNA(Z881),#N/A,IF(I881=0,0,_xlfn.STDEV.P($Z881:Z881)/I881*100)),#N/A)</f>
        <v>#N/A</v>
      </c>
      <c r="AF881" s="40" t="e">
        <f>IFERROR(IF(ISNA(AA881),#N/A,IF(J881=0,0,_xlfn.STDEV.P($Z881:AA881)/J881*100)),#N/A)</f>
        <v>#N/A</v>
      </c>
      <c r="AG881" s="40" t="e">
        <f>IFERROR(IF(ISNA(AB881),#N/A,IF(K881=0,0,_xlfn.STDEV.P($Z881:AB881)/K881*100)),#N/A)</f>
        <v>#N/A</v>
      </c>
      <c r="AH881" s="40" t="e">
        <f>IFERROR(IF(ISNA(AC881),#N/A,IF(L881=0,0,_xlfn.STDEV.P($Z881:AC881)/L881*100)),#N/A)</f>
        <v>#N/A</v>
      </c>
      <c r="AI881" s="40"/>
    </row>
    <row r="882" spans="1:35" x14ac:dyDescent="0.35">
      <c r="A882">
        <f t="shared" si="1060"/>
        <v>77</v>
      </c>
      <c r="B882" s="35">
        <f t="array" ref="B882">IF(B881=0,0,MIN(IF(INDEX(DATOS,0,$N$2)=$U882,IF(ISNUMBER(INDEX(DATOS,0,$C882)),IF(INDEX(DATOS,0,$L$2)=0,IF(INDEX(DATOS,0,$M$2)=1,IF(ISNA(MATCH(INDEX(DATOS,0,$O$2),IF($E$7:E881=E882,$D$7:D881),0)),INDEX(DATOS,0,$K$2))))))))</f>
        <v>0</v>
      </c>
      <c r="C882" s="32">
        <f t="shared" si="1061"/>
        <v>20</v>
      </c>
      <c r="D882" s="34" t="str">
        <f>IF($B882=0,"--",INDEX(DATOS,$B882,O$2))</f>
        <v>--</v>
      </c>
      <c r="E882" s="64" t="s">
        <v>1</v>
      </c>
      <c r="F882" s="36" t="str">
        <f t="shared" si="1007"/>
        <v>--</v>
      </c>
      <c r="G882" s="109" t="e">
        <f>VLOOKUP($D882,LOC_UNICOS,G$2,0)</f>
        <v>#N/A</v>
      </c>
      <c r="H882" s="109" t="e">
        <f>VLOOKUP($D882,LOC_UNICOS,H$2,0)</f>
        <v>#N/A</v>
      </c>
      <c r="I882" s="38">
        <f t="array" ref="I882">IF($B882=0,-999,IF(COUNTIFS($Z882:Z882,#N/A)&gt;0,-999,AVERAGE($Z882:Z882)))</f>
        <v>-999</v>
      </c>
      <c r="J882" s="38">
        <f t="array" ref="J882">IF($B882=0,-999,IF(COUNTIFS($Z882:AA882,#N/A)&gt;0,-999,AVERAGE($Z882:AA882)))</f>
        <v>-999</v>
      </c>
      <c r="K882" s="38">
        <f t="array" ref="K882">IF($B882=0,-999,IF(COUNTIFS($Z882:AB882,#N/A)&gt;0,-999,AVERAGE($Z882:AB882)))</f>
        <v>-999</v>
      </c>
      <c r="L882" s="38">
        <f t="array" ref="L882">IF($B882=0,-999,IF(COUNTIFS($Z882:AC882,#N/A)&gt;0,-999,AVERAGE($Z882:AC882)))</f>
        <v>-999</v>
      </c>
      <c r="M882" s="38">
        <f t="shared" si="1056"/>
        <v>-999</v>
      </c>
      <c r="N882" s="38">
        <f t="shared" si="1028"/>
        <v>-999</v>
      </c>
      <c r="O882" s="38">
        <f t="shared" si="1029"/>
        <v>-999</v>
      </c>
      <c r="P882" s="38">
        <f t="shared" si="1030"/>
        <v>-999</v>
      </c>
      <c r="Q882" s="37">
        <f t="shared" si="1057"/>
        <v>0</v>
      </c>
      <c r="R882" s="37">
        <f t="shared" si="1018"/>
        <v>0</v>
      </c>
      <c r="S882" s="37">
        <f t="shared" si="1019"/>
        <v>0</v>
      </c>
      <c r="T882" s="37">
        <f t="shared" si="1020"/>
        <v>0</v>
      </c>
      <c r="U882" s="37">
        <f t="shared" si="1058"/>
        <v>2018</v>
      </c>
      <c r="V882" s="37">
        <f t="shared" ref="V882:X882" si="1072">U882-1</f>
        <v>2017</v>
      </c>
      <c r="W882" s="37">
        <f t="shared" si="1072"/>
        <v>2016</v>
      </c>
      <c r="X882" s="37">
        <f t="shared" si="1072"/>
        <v>2015</v>
      </c>
      <c r="Y882" s="39"/>
      <c r="Z882" s="62" t="e">
        <f>IFERROR(IF($B882=0,#N/A,AVERAGEIFS(INDEX(DATOS,0,$C882),INDEX(DATOS,0,$C882),"&lt;&gt;#N/D",INDEX(DATOS,0,$L$2),0,INDEX(DATOS,0,$M$2),1,INDEX(DATOS,0,$N$2),U882,INDEX(DATOS,0,$O$2),$D882)),#N/A)</f>
        <v>#N/A</v>
      </c>
      <c r="AA882" s="62" t="e">
        <f>IFERROR(IF($B882=0,#N/A,AVERAGEIFS(INDEX(DATOS,0,$C882),INDEX(DATOS,0,$C882),"&lt;&gt;#N/D",INDEX(DATOS,0,$L$2),0,INDEX(DATOS,0,$M$2),1,INDEX(DATOS,0,$N$2),V882,INDEX(DATOS,0,$O$2),$D882)),#N/A)</f>
        <v>#N/A</v>
      </c>
      <c r="AB882" s="62" t="e">
        <f>IFERROR(IF($B882=0,#N/A,AVERAGEIFS(INDEX(DATOS,0,$C882),INDEX(DATOS,0,$C882),"&lt;&gt;#N/D",INDEX(DATOS,0,$L$2),0,INDEX(DATOS,0,$M$2),1,INDEX(DATOS,0,$N$2),W882,INDEX(DATOS,0,$O$2),$D882)),#N/A)</f>
        <v>#N/A</v>
      </c>
      <c r="AC882" s="62" t="e">
        <f>IFERROR(IF($B882=0,#N/A,AVERAGEIFS(INDEX(DATOS,0,$C882),INDEX(DATOS,0,$C882),"&lt;&gt;#N/D",INDEX(DATOS,0,$L$2),0,INDEX(DATOS,0,$M$2),1,INDEX(DATOS,0,$N$2),X882,INDEX(DATOS,0,$O$2),$D882)),#N/A)</f>
        <v>#N/A</v>
      </c>
      <c r="AD882" s="33"/>
      <c r="AE882" s="40" t="e">
        <f>IFERROR(IF(ISNA(Z882),#N/A,IF(I882=0,0,_xlfn.STDEV.P($Z882:Z882)/I882*100)),#N/A)</f>
        <v>#N/A</v>
      </c>
      <c r="AF882" s="40" t="e">
        <f>IFERROR(IF(ISNA(AA882),#N/A,IF(J882=0,0,_xlfn.STDEV.P($Z882:AA882)/J882*100)),#N/A)</f>
        <v>#N/A</v>
      </c>
      <c r="AG882" s="40" t="e">
        <f>IFERROR(IF(ISNA(AB882),#N/A,IF(K882=0,0,_xlfn.STDEV.P($Z882:AB882)/K882*100)),#N/A)</f>
        <v>#N/A</v>
      </c>
      <c r="AH882" s="40" t="e">
        <f>IFERROR(IF(ISNA(AC882),#N/A,IF(L882=0,0,_xlfn.STDEV.P($Z882:AC882)/L882*100)),#N/A)</f>
        <v>#N/A</v>
      </c>
      <c r="AI882" s="40"/>
    </row>
    <row r="883" spans="1:35" x14ac:dyDescent="0.35">
      <c r="A883">
        <f t="shared" si="1060"/>
        <v>78</v>
      </c>
      <c r="B883" s="35">
        <f t="array" ref="B883">IF(B882=0,0,MIN(IF(INDEX(DATOS,0,$N$2)=$U883,IF(ISNUMBER(INDEX(DATOS,0,$C883)),IF(INDEX(DATOS,0,$L$2)=0,IF(INDEX(DATOS,0,$M$2)=1,IF(ISNA(MATCH(INDEX(DATOS,0,$O$2),IF($E$7:E882=E883,$D$7:D882),0)),INDEX(DATOS,0,$K$2))))))))</f>
        <v>0</v>
      </c>
      <c r="C883" s="32">
        <f t="shared" si="1061"/>
        <v>20</v>
      </c>
      <c r="D883" s="34" t="str">
        <f>IF($B883=0,"--",INDEX(DATOS,$B883,O$2))</f>
        <v>--</v>
      </c>
      <c r="E883" s="64" t="s">
        <v>1</v>
      </c>
      <c r="F883" s="36" t="str">
        <f t="shared" si="1007"/>
        <v>--</v>
      </c>
      <c r="G883" s="109" t="e">
        <f>VLOOKUP($D883,LOC_UNICOS,G$2,0)</f>
        <v>#N/A</v>
      </c>
      <c r="H883" s="109" t="e">
        <f>VLOOKUP($D883,LOC_UNICOS,H$2,0)</f>
        <v>#N/A</v>
      </c>
      <c r="I883" s="38">
        <f t="array" ref="I883">IF($B883=0,-999,IF(COUNTIFS($Z883:Z883,#N/A)&gt;0,-999,AVERAGE($Z883:Z883)))</f>
        <v>-999</v>
      </c>
      <c r="J883" s="38">
        <f t="array" ref="J883">IF($B883=0,-999,IF(COUNTIFS($Z883:AA883,#N/A)&gt;0,-999,AVERAGE($Z883:AA883)))</f>
        <v>-999</v>
      </c>
      <c r="K883" s="38">
        <f t="array" ref="K883">IF($B883=0,-999,IF(COUNTIFS($Z883:AB883,#N/A)&gt;0,-999,AVERAGE($Z883:AB883)))</f>
        <v>-999</v>
      </c>
      <c r="L883" s="38">
        <f t="array" ref="L883">IF($B883=0,-999,IF(COUNTIFS($Z883:AC883,#N/A)&gt;0,-999,AVERAGE($Z883:AC883)))</f>
        <v>-999</v>
      </c>
      <c r="M883" s="38">
        <f t="shared" si="1056"/>
        <v>-999</v>
      </c>
      <c r="N883" s="38">
        <f t="shared" si="1028"/>
        <v>-999</v>
      </c>
      <c r="O883" s="38">
        <f t="shared" si="1029"/>
        <v>-999</v>
      </c>
      <c r="P883" s="38">
        <f t="shared" si="1030"/>
        <v>-999</v>
      </c>
      <c r="Q883" s="37">
        <f t="shared" si="1057"/>
        <v>0</v>
      </c>
      <c r="R883" s="37">
        <f t="shared" si="1018"/>
        <v>0</v>
      </c>
      <c r="S883" s="37">
        <f t="shared" si="1019"/>
        <v>0</v>
      </c>
      <c r="T883" s="37">
        <f t="shared" si="1020"/>
        <v>0</v>
      </c>
      <c r="U883" s="37">
        <f t="shared" si="1058"/>
        <v>2018</v>
      </c>
      <c r="V883" s="37">
        <f t="shared" ref="V883:X883" si="1073">U883-1</f>
        <v>2017</v>
      </c>
      <c r="W883" s="37">
        <f t="shared" si="1073"/>
        <v>2016</v>
      </c>
      <c r="X883" s="37">
        <f t="shared" si="1073"/>
        <v>2015</v>
      </c>
      <c r="Y883" s="39"/>
      <c r="Z883" s="62" t="e">
        <f>IFERROR(IF($B883=0,#N/A,AVERAGEIFS(INDEX(DATOS,0,$C883),INDEX(DATOS,0,$C883),"&lt;&gt;#N/D",INDEX(DATOS,0,$L$2),0,INDEX(DATOS,0,$M$2),1,INDEX(DATOS,0,$N$2),U883,INDEX(DATOS,0,$O$2),$D883)),#N/A)</f>
        <v>#N/A</v>
      </c>
      <c r="AA883" s="62" t="e">
        <f>IFERROR(IF($B883=0,#N/A,AVERAGEIFS(INDEX(DATOS,0,$C883),INDEX(DATOS,0,$C883),"&lt;&gt;#N/D",INDEX(DATOS,0,$L$2),0,INDEX(DATOS,0,$M$2),1,INDEX(DATOS,0,$N$2),V883,INDEX(DATOS,0,$O$2),$D883)),#N/A)</f>
        <v>#N/A</v>
      </c>
      <c r="AB883" s="62" t="e">
        <f>IFERROR(IF($B883=0,#N/A,AVERAGEIFS(INDEX(DATOS,0,$C883),INDEX(DATOS,0,$C883),"&lt;&gt;#N/D",INDEX(DATOS,0,$L$2),0,INDEX(DATOS,0,$M$2),1,INDEX(DATOS,0,$N$2),W883,INDEX(DATOS,0,$O$2),$D883)),#N/A)</f>
        <v>#N/A</v>
      </c>
      <c r="AC883" s="62" t="e">
        <f>IFERROR(IF($B883=0,#N/A,AVERAGEIFS(INDEX(DATOS,0,$C883),INDEX(DATOS,0,$C883),"&lt;&gt;#N/D",INDEX(DATOS,0,$L$2),0,INDEX(DATOS,0,$M$2),1,INDEX(DATOS,0,$N$2),X883,INDEX(DATOS,0,$O$2),$D883)),#N/A)</f>
        <v>#N/A</v>
      </c>
      <c r="AD883" s="33"/>
      <c r="AE883" s="40" t="e">
        <f>IFERROR(IF(ISNA(Z883),#N/A,IF(I883=0,0,_xlfn.STDEV.P($Z883:Z883)/I883*100)),#N/A)</f>
        <v>#N/A</v>
      </c>
      <c r="AF883" s="40" t="e">
        <f>IFERROR(IF(ISNA(AA883),#N/A,IF(J883=0,0,_xlfn.STDEV.P($Z883:AA883)/J883*100)),#N/A)</f>
        <v>#N/A</v>
      </c>
      <c r="AG883" s="40" t="e">
        <f>IFERROR(IF(ISNA(AB883),#N/A,IF(K883=0,0,_xlfn.STDEV.P($Z883:AB883)/K883*100)),#N/A)</f>
        <v>#N/A</v>
      </c>
      <c r="AH883" s="40" t="e">
        <f>IFERROR(IF(ISNA(AC883),#N/A,IF(L883=0,0,_xlfn.STDEV.P($Z883:AC883)/L883*100)),#N/A)</f>
        <v>#N/A</v>
      </c>
      <c r="AI883" s="40"/>
    </row>
    <row r="884" spans="1:35" x14ac:dyDescent="0.35">
      <c r="A884">
        <f t="shared" si="1060"/>
        <v>79</v>
      </c>
      <c r="B884" s="35">
        <f t="array" ref="B884">IF(B883=0,0,MIN(IF(INDEX(DATOS,0,$N$2)=$U884,IF(ISNUMBER(INDEX(DATOS,0,$C884)),IF(INDEX(DATOS,0,$L$2)=0,IF(INDEX(DATOS,0,$M$2)=1,IF(ISNA(MATCH(INDEX(DATOS,0,$O$2),IF($E$7:E883=E884,$D$7:D883),0)),INDEX(DATOS,0,$K$2))))))))</f>
        <v>0</v>
      </c>
      <c r="C884" s="32">
        <f t="shared" si="1061"/>
        <v>20</v>
      </c>
      <c r="D884" s="34" t="str">
        <f>IF($B884=0,"--",INDEX(DATOS,$B884,O$2))</f>
        <v>--</v>
      </c>
      <c r="E884" s="64" t="s">
        <v>1</v>
      </c>
      <c r="F884" s="36" t="str">
        <f t="shared" si="1007"/>
        <v>--</v>
      </c>
      <c r="G884" s="109" t="e">
        <f>VLOOKUP($D884,LOC_UNICOS,G$2,0)</f>
        <v>#N/A</v>
      </c>
      <c r="H884" s="109" t="e">
        <f>VLOOKUP($D884,LOC_UNICOS,H$2,0)</f>
        <v>#N/A</v>
      </c>
      <c r="I884" s="38">
        <f t="array" ref="I884">IF($B884=0,-999,IF(COUNTIFS($Z884:Z884,#N/A)&gt;0,-999,AVERAGE($Z884:Z884)))</f>
        <v>-999</v>
      </c>
      <c r="J884" s="38">
        <f t="array" ref="J884">IF($B884=0,-999,IF(COUNTIFS($Z884:AA884,#N/A)&gt;0,-999,AVERAGE($Z884:AA884)))</f>
        <v>-999</v>
      </c>
      <c r="K884" s="38">
        <f t="array" ref="K884">IF($B884=0,-999,IF(COUNTIFS($Z884:AB884,#N/A)&gt;0,-999,AVERAGE($Z884:AB884)))</f>
        <v>-999</v>
      </c>
      <c r="L884" s="38">
        <f t="array" ref="L884">IF($B884=0,-999,IF(COUNTIFS($Z884:AC884,#N/A)&gt;0,-999,AVERAGE($Z884:AC884)))</f>
        <v>-999</v>
      </c>
      <c r="M884" s="38">
        <f t="shared" si="1056"/>
        <v>-999</v>
      </c>
      <c r="N884" s="38">
        <f t="shared" si="1028"/>
        <v>-999</v>
      </c>
      <c r="O884" s="38">
        <f t="shared" si="1029"/>
        <v>-999</v>
      </c>
      <c r="P884" s="38">
        <f t="shared" si="1030"/>
        <v>-999</v>
      </c>
      <c r="Q884" s="37">
        <f t="shared" si="1057"/>
        <v>0</v>
      </c>
      <c r="R884" s="37">
        <f t="shared" si="1018"/>
        <v>0</v>
      </c>
      <c r="S884" s="37">
        <f t="shared" si="1019"/>
        <v>0</v>
      </c>
      <c r="T884" s="37">
        <f t="shared" si="1020"/>
        <v>0</v>
      </c>
      <c r="U884" s="37">
        <f t="shared" si="1058"/>
        <v>2018</v>
      </c>
      <c r="V884" s="37">
        <f t="shared" ref="V884:X884" si="1074">U884-1</f>
        <v>2017</v>
      </c>
      <c r="W884" s="37">
        <f t="shared" si="1074"/>
        <v>2016</v>
      </c>
      <c r="X884" s="37">
        <f t="shared" si="1074"/>
        <v>2015</v>
      </c>
      <c r="Y884" s="39"/>
      <c r="Z884" s="62" t="e">
        <f>IFERROR(IF($B884=0,#N/A,AVERAGEIFS(INDEX(DATOS,0,$C884),INDEX(DATOS,0,$C884),"&lt;&gt;#N/D",INDEX(DATOS,0,$L$2),0,INDEX(DATOS,0,$M$2),1,INDEX(DATOS,0,$N$2),U884,INDEX(DATOS,0,$O$2),$D884)),#N/A)</f>
        <v>#N/A</v>
      </c>
      <c r="AA884" s="62" t="e">
        <f>IFERROR(IF($B884=0,#N/A,AVERAGEIFS(INDEX(DATOS,0,$C884),INDEX(DATOS,0,$C884),"&lt;&gt;#N/D",INDEX(DATOS,0,$L$2),0,INDEX(DATOS,0,$M$2),1,INDEX(DATOS,0,$N$2),V884,INDEX(DATOS,0,$O$2),$D884)),#N/A)</f>
        <v>#N/A</v>
      </c>
      <c r="AB884" s="62" t="e">
        <f>IFERROR(IF($B884=0,#N/A,AVERAGEIFS(INDEX(DATOS,0,$C884),INDEX(DATOS,0,$C884),"&lt;&gt;#N/D",INDEX(DATOS,0,$L$2),0,INDEX(DATOS,0,$M$2),1,INDEX(DATOS,0,$N$2),W884,INDEX(DATOS,0,$O$2),$D884)),#N/A)</f>
        <v>#N/A</v>
      </c>
      <c r="AC884" s="62" t="e">
        <f>IFERROR(IF($B884=0,#N/A,AVERAGEIFS(INDEX(DATOS,0,$C884),INDEX(DATOS,0,$C884),"&lt;&gt;#N/D",INDEX(DATOS,0,$L$2),0,INDEX(DATOS,0,$M$2),1,INDEX(DATOS,0,$N$2),X884,INDEX(DATOS,0,$O$2),$D884)),#N/A)</f>
        <v>#N/A</v>
      </c>
      <c r="AD884" s="33"/>
      <c r="AE884" s="40" t="e">
        <f>IFERROR(IF(ISNA(Z884),#N/A,IF(I884=0,0,_xlfn.STDEV.P($Z884:Z884)/I884*100)),#N/A)</f>
        <v>#N/A</v>
      </c>
      <c r="AF884" s="40" t="e">
        <f>IFERROR(IF(ISNA(AA884),#N/A,IF(J884=0,0,_xlfn.STDEV.P($Z884:AA884)/J884*100)),#N/A)</f>
        <v>#N/A</v>
      </c>
      <c r="AG884" s="40" t="e">
        <f>IFERROR(IF(ISNA(AB884),#N/A,IF(K884=0,0,_xlfn.STDEV.P($Z884:AB884)/K884*100)),#N/A)</f>
        <v>#N/A</v>
      </c>
      <c r="AH884" s="40" t="e">
        <f>IFERROR(IF(ISNA(AC884),#N/A,IF(L884=0,0,_xlfn.STDEV.P($Z884:AC884)/L884*100)),#N/A)</f>
        <v>#N/A</v>
      </c>
      <c r="AI884" s="40"/>
    </row>
    <row r="885" spans="1:35" x14ac:dyDescent="0.35">
      <c r="A885">
        <f t="shared" si="1060"/>
        <v>80</v>
      </c>
      <c r="B885" s="35">
        <f t="array" ref="B885">IF(B884=0,0,MIN(IF(INDEX(DATOS,0,$N$2)=$U885,IF(ISNUMBER(INDEX(DATOS,0,$C885)),IF(INDEX(DATOS,0,$L$2)=0,IF(INDEX(DATOS,0,$M$2)=1,IF(ISNA(MATCH(INDEX(DATOS,0,$O$2),IF($E$7:E884=E885,$D$7:D884),0)),INDEX(DATOS,0,$K$2))))))))</f>
        <v>0</v>
      </c>
      <c r="C885" s="32">
        <f t="shared" si="1061"/>
        <v>20</v>
      </c>
      <c r="D885" s="34" t="str">
        <f>IF($B885=0,"--",INDEX(DATOS,$B885,O$2))</f>
        <v>--</v>
      </c>
      <c r="E885" s="64" t="s">
        <v>1</v>
      </c>
      <c r="F885" s="36" t="str">
        <f t="shared" si="1007"/>
        <v>--</v>
      </c>
      <c r="G885" s="109" t="e">
        <f>VLOOKUP($D885,LOC_UNICOS,G$2,0)</f>
        <v>#N/A</v>
      </c>
      <c r="H885" s="109" t="e">
        <f>VLOOKUP($D885,LOC_UNICOS,H$2,0)</f>
        <v>#N/A</v>
      </c>
      <c r="I885" s="38">
        <f t="array" ref="I885">IF($B885=0,-999,IF(COUNTIFS($Z885:Z885,#N/A)&gt;0,-999,AVERAGE($Z885:Z885)))</f>
        <v>-999</v>
      </c>
      <c r="J885" s="38">
        <f t="array" ref="J885">IF($B885=0,-999,IF(COUNTIFS($Z885:AA885,#N/A)&gt;0,-999,AVERAGE($Z885:AA885)))</f>
        <v>-999</v>
      </c>
      <c r="K885" s="38">
        <f t="array" ref="K885">IF($B885=0,-999,IF(COUNTIFS($Z885:AB885,#N/A)&gt;0,-999,AVERAGE($Z885:AB885)))</f>
        <v>-999</v>
      </c>
      <c r="L885" s="38">
        <f t="array" ref="L885">IF($B885=0,-999,IF(COUNTIFS($Z885:AC885,#N/A)&gt;0,-999,AVERAGE($Z885:AC885)))</f>
        <v>-999</v>
      </c>
      <c r="M885" s="38">
        <f t="shared" si="1056"/>
        <v>-999</v>
      </c>
      <c r="N885" s="38">
        <f t="shared" si="1028"/>
        <v>-999</v>
      </c>
      <c r="O885" s="38">
        <f t="shared" si="1029"/>
        <v>-999</v>
      </c>
      <c r="P885" s="38">
        <f t="shared" si="1030"/>
        <v>-999</v>
      </c>
      <c r="Q885" s="37">
        <f t="shared" si="1057"/>
        <v>0</v>
      </c>
      <c r="R885" s="37">
        <f t="shared" si="1018"/>
        <v>0</v>
      </c>
      <c r="S885" s="37">
        <f t="shared" si="1019"/>
        <v>0</v>
      </c>
      <c r="T885" s="37">
        <f t="shared" si="1020"/>
        <v>0</v>
      </c>
      <c r="U885" s="37">
        <f t="shared" si="1058"/>
        <v>2018</v>
      </c>
      <c r="V885" s="37">
        <f t="shared" ref="V885:X885" si="1075">U885-1</f>
        <v>2017</v>
      </c>
      <c r="W885" s="37">
        <f t="shared" si="1075"/>
        <v>2016</v>
      </c>
      <c r="X885" s="37">
        <f t="shared" si="1075"/>
        <v>2015</v>
      </c>
      <c r="Y885" s="39"/>
      <c r="Z885" s="62" t="e">
        <f>IFERROR(IF($B885=0,#N/A,AVERAGEIFS(INDEX(DATOS,0,$C885),INDEX(DATOS,0,$C885),"&lt;&gt;#N/D",INDEX(DATOS,0,$L$2),0,INDEX(DATOS,0,$M$2),1,INDEX(DATOS,0,$N$2),U885,INDEX(DATOS,0,$O$2),$D885)),#N/A)</f>
        <v>#N/A</v>
      </c>
      <c r="AA885" s="62" t="e">
        <f>IFERROR(IF($B885=0,#N/A,AVERAGEIFS(INDEX(DATOS,0,$C885),INDEX(DATOS,0,$C885),"&lt;&gt;#N/D",INDEX(DATOS,0,$L$2),0,INDEX(DATOS,0,$M$2),1,INDEX(DATOS,0,$N$2),V885,INDEX(DATOS,0,$O$2),$D885)),#N/A)</f>
        <v>#N/A</v>
      </c>
      <c r="AB885" s="62" t="e">
        <f>IFERROR(IF($B885=0,#N/A,AVERAGEIFS(INDEX(DATOS,0,$C885),INDEX(DATOS,0,$C885),"&lt;&gt;#N/D",INDEX(DATOS,0,$L$2),0,INDEX(DATOS,0,$M$2),1,INDEX(DATOS,0,$N$2),W885,INDEX(DATOS,0,$O$2),$D885)),#N/A)</f>
        <v>#N/A</v>
      </c>
      <c r="AC885" s="62" t="e">
        <f>IFERROR(IF($B885=0,#N/A,AVERAGEIFS(INDEX(DATOS,0,$C885),INDEX(DATOS,0,$C885),"&lt;&gt;#N/D",INDEX(DATOS,0,$L$2),0,INDEX(DATOS,0,$M$2),1,INDEX(DATOS,0,$N$2),X885,INDEX(DATOS,0,$O$2),$D885)),#N/A)</f>
        <v>#N/A</v>
      </c>
      <c r="AD885" s="33"/>
      <c r="AE885" s="40" t="e">
        <f>IFERROR(IF(ISNA(Z885),#N/A,IF(I885=0,0,_xlfn.STDEV.P($Z885:Z885)/I885*100)),#N/A)</f>
        <v>#N/A</v>
      </c>
      <c r="AF885" s="40" t="e">
        <f>IFERROR(IF(ISNA(AA885),#N/A,IF(J885=0,0,_xlfn.STDEV.P($Z885:AA885)/J885*100)),#N/A)</f>
        <v>#N/A</v>
      </c>
      <c r="AG885" s="40" t="e">
        <f>IFERROR(IF(ISNA(AB885),#N/A,IF(K885=0,0,_xlfn.STDEV.P($Z885:AB885)/K885*100)),#N/A)</f>
        <v>#N/A</v>
      </c>
      <c r="AH885" s="40" t="e">
        <f>IFERROR(IF(ISNA(AC885),#N/A,IF(L885=0,0,_xlfn.STDEV.P($Z885:AC885)/L885*100)),#N/A)</f>
        <v>#N/A</v>
      </c>
      <c r="AI885" s="40"/>
    </row>
    <row r="886" spans="1:35" x14ac:dyDescent="0.35">
      <c r="A886">
        <f t="shared" si="1060"/>
        <v>81</v>
      </c>
      <c r="B886" s="35">
        <f t="array" ref="B886">IF(B885=0,0,MIN(IF(INDEX(DATOS,0,$N$2)=$U886,IF(ISNUMBER(INDEX(DATOS,0,$C886)),IF(INDEX(DATOS,0,$L$2)=0,IF(INDEX(DATOS,0,$M$2)=1,IF(ISNA(MATCH(INDEX(DATOS,0,$O$2),IF($E$7:E885=E886,$D$7:D885),0)),INDEX(DATOS,0,$K$2))))))))</f>
        <v>0</v>
      </c>
      <c r="C886" s="32">
        <f t="shared" si="1061"/>
        <v>20</v>
      </c>
      <c r="D886" s="34" t="str">
        <f>IF($B886=0,"--",INDEX(DATOS,$B886,O$2))</f>
        <v>--</v>
      </c>
      <c r="E886" s="64" t="s">
        <v>1</v>
      </c>
      <c r="F886" s="36" t="str">
        <f t="shared" si="1007"/>
        <v>--</v>
      </c>
      <c r="G886" s="109" t="e">
        <f>VLOOKUP($D886,LOC_UNICOS,G$2,0)</f>
        <v>#N/A</v>
      </c>
      <c r="H886" s="109" t="e">
        <f>VLOOKUP($D886,LOC_UNICOS,H$2,0)</f>
        <v>#N/A</v>
      </c>
      <c r="I886" s="38">
        <f t="array" ref="I886">IF($B886=0,-999,IF(COUNTIFS($Z886:Z886,#N/A)&gt;0,-999,AVERAGE($Z886:Z886)))</f>
        <v>-999</v>
      </c>
      <c r="J886" s="38">
        <f t="array" ref="J886">IF($B886=0,-999,IF(COUNTIFS($Z886:AA886,#N/A)&gt;0,-999,AVERAGE($Z886:AA886)))</f>
        <v>-999</v>
      </c>
      <c r="K886" s="38">
        <f t="array" ref="K886">IF($B886=0,-999,IF(COUNTIFS($Z886:AB886,#N/A)&gt;0,-999,AVERAGE($Z886:AB886)))</f>
        <v>-999</v>
      </c>
      <c r="L886" s="38">
        <f t="array" ref="L886">IF($B886=0,-999,IF(COUNTIFS($Z886:AC886,#N/A)&gt;0,-999,AVERAGE($Z886:AC886)))</f>
        <v>-999</v>
      </c>
      <c r="M886" s="38">
        <f t="shared" si="1056"/>
        <v>-999</v>
      </c>
      <c r="N886" s="38">
        <f t="shared" si="1028"/>
        <v>-999</v>
      </c>
      <c r="O886" s="38">
        <f t="shared" si="1029"/>
        <v>-999</v>
      </c>
      <c r="P886" s="38">
        <f t="shared" si="1030"/>
        <v>-999</v>
      </c>
      <c r="Q886" s="37">
        <f t="shared" si="1057"/>
        <v>0</v>
      </c>
      <c r="R886" s="37">
        <f t="shared" si="1018"/>
        <v>0</v>
      </c>
      <c r="S886" s="37">
        <f t="shared" si="1019"/>
        <v>0</v>
      </c>
      <c r="T886" s="37">
        <f t="shared" si="1020"/>
        <v>0</v>
      </c>
      <c r="U886" s="37">
        <f t="shared" si="1058"/>
        <v>2018</v>
      </c>
      <c r="V886" s="37">
        <f t="shared" ref="V886:X886" si="1076">U886-1</f>
        <v>2017</v>
      </c>
      <c r="W886" s="37">
        <f t="shared" si="1076"/>
        <v>2016</v>
      </c>
      <c r="X886" s="37">
        <f t="shared" si="1076"/>
        <v>2015</v>
      </c>
      <c r="Y886" s="39"/>
      <c r="Z886" s="62" t="e">
        <f>IFERROR(IF($B886=0,#N/A,AVERAGEIFS(INDEX(DATOS,0,$C886),INDEX(DATOS,0,$C886),"&lt;&gt;#N/D",INDEX(DATOS,0,$L$2),0,INDEX(DATOS,0,$M$2),1,INDEX(DATOS,0,$N$2),U886,INDEX(DATOS,0,$O$2),$D886)),#N/A)</f>
        <v>#N/A</v>
      </c>
      <c r="AA886" s="62" t="e">
        <f>IFERROR(IF($B886=0,#N/A,AVERAGEIFS(INDEX(DATOS,0,$C886),INDEX(DATOS,0,$C886),"&lt;&gt;#N/D",INDEX(DATOS,0,$L$2),0,INDEX(DATOS,0,$M$2),1,INDEX(DATOS,0,$N$2),V886,INDEX(DATOS,0,$O$2),$D886)),#N/A)</f>
        <v>#N/A</v>
      </c>
      <c r="AB886" s="62" t="e">
        <f>IFERROR(IF($B886=0,#N/A,AVERAGEIFS(INDEX(DATOS,0,$C886),INDEX(DATOS,0,$C886),"&lt;&gt;#N/D",INDEX(DATOS,0,$L$2),0,INDEX(DATOS,0,$M$2),1,INDEX(DATOS,0,$N$2),W886,INDEX(DATOS,0,$O$2),$D886)),#N/A)</f>
        <v>#N/A</v>
      </c>
      <c r="AC886" s="62" t="e">
        <f>IFERROR(IF($B886=0,#N/A,AVERAGEIFS(INDEX(DATOS,0,$C886),INDEX(DATOS,0,$C886),"&lt;&gt;#N/D",INDEX(DATOS,0,$L$2),0,INDEX(DATOS,0,$M$2),1,INDEX(DATOS,0,$N$2),X886,INDEX(DATOS,0,$O$2),$D886)),#N/A)</f>
        <v>#N/A</v>
      </c>
      <c r="AD886" s="33"/>
      <c r="AE886" s="40" t="e">
        <f>IFERROR(IF(ISNA(Z886),#N/A,IF(I886=0,0,_xlfn.STDEV.P($Z886:Z886)/I886*100)),#N/A)</f>
        <v>#N/A</v>
      </c>
      <c r="AF886" s="40" t="e">
        <f>IFERROR(IF(ISNA(AA886),#N/A,IF(J886=0,0,_xlfn.STDEV.P($Z886:AA886)/J886*100)),#N/A)</f>
        <v>#N/A</v>
      </c>
      <c r="AG886" s="40" t="e">
        <f>IFERROR(IF(ISNA(AB886),#N/A,IF(K886=0,0,_xlfn.STDEV.P($Z886:AB886)/K886*100)),#N/A)</f>
        <v>#N/A</v>
      </c>
      <c r="AH886" s="40" t="e">
        <f>IFERROR(IF(ISNA(AC886),#N/A,IF(L886=0,0,_xlfn.STDEV.P($Z886:AC886)/L886*100)),#N/A)</f>
        <v>#N/A</v>
      </c>
      <c r="AI886" s="40"/>
    </row>
    <row r="887" spans="1:35" x14ac:dyDescent="0.35">
      <c r="A887">
        <f t="shared" si="1060"/>
        <v>82</v>
      </c>
      <c r="B887" s="35">
        <f t="array" ref="B887">IF(B886=0,0,MIN(IF(INDEX(DATOS,0,$N$2)=$U887,IF(ISNUMBER(INDEX(DATOS,0,$C887)),IF(INDEX(DATOS,0,$L$2)=0,IF(INDEX(DATOS,0,$M$2)=1,IF(ISNA(MATCH(INDEX(DATOS,0,$O$2),IF($E$7:E886=E887,$D$7:D886),0)),INDEX(DATOS,0,$K$2))))))))</f>
        <v>0</v>
      </c>
      <c r="C887" s="32">
        <f t="shared" si="1061"/>
        <v>20</v>
      </c>
      <c r="D887" s="34" t="str">
        <f>IF($B887=0,"--",INDEX(DATOS,$B887,O$2))</f>
        <v>--</v>
      </c>
      <c r="E887" s="64" t="s">
        <v>1</v>
      </c>
      <c r="F887" s="36" t="str">
        <f t="shared" si="1007"/>
        <v>--</v>
      </c>
      <c r="G887" s="109" t="e">
        <f>VLOOKUP($D887,LOC_UNICOS,G$2,0)</f>
        <v>#N/A</v>
      </c>
      <c r="H887" s="109" t="e">
        <f>VLOOKUP($D887,LOC_UNICOS,H$2,0)</f>
        <v>#N/A</v>
      </c>
      <c r="I887" s="38">
        <f t="array" ref="I887">IF($B887=0,-999,IF(COUNTIFS($Z887:Z887,#N/A)&gt;0,-999,AVERAGE($Z887:Z887)))</f>
        <v>-999</v>
      </c>
      <c r="J887" s="38">
        <f t="array" ref="J887">IF($B887=0,-999,IF(COUNTIFS($Z887:AA887,#N/A)&gt;0,-999,AVERAGE($Z887:AA887)))</f>
        <v>-999</v>
      </c>
      <c r="K887" s="38">
        <f t="array" ref="K887">IF($B887=0,-999,IF(COUNTIFS($Z887:AB887,#N/A)&gt;0,-999,AVERAGE($Z887:AB887)))</f>
        <v>-999</v>
      </c>
      <c r="L887" s="38">
        <f t="array" ref="L887">IF($B887=0,-999,IF(COUNTIFS($Z887:AC887,#N/A)&gt;0,-999,AVERAGE($Z887:AC887)))</f>
        <v>-999</v>
      </c>
      <c r="M887" s="38">
        <f t="shared" si="1056"/>
        <v>-999</v>
      </c>
      <c r="N887" s="38">
        <f t="shared" si="1028"/>
        <v>-999</v>
      </c>
      <c r="O887" s="38">
        <f t="shared" si="1029"/>
        <v>-999</v>
      </c>
      <c r="P887" s="38">
        <f t="shared" si="1030"/>
        <v>-999</v>
      </c>
      <c r="Q887" s="37">
        <f t="shared" si="1057"/>
        <v>0</v>
      </c>
      <c r="R887" s="37">
        <f t="shared" si="1018"/>
        <v>0</v>
      </c>
      <c r="S887" s="37">
        <f t="shared" si="1019"/>
        <v>0</v>
      </c>
      <c r="T887" s="37">
        <f t="shared" si="1020"/>
        <v>0</v>
      </c>
      <c r="U887" s="37">
        <f t="shared" si="1058"/>
        <v>2018</v>
      </c>
      <c r="V887" s="37">
        <f t="shared" ref="V887:X887" si="1077">U887-1</f>
        <v>2017</v>
      </c>
      <c r="W887" s="37">
        <f t="shared" si="1077"/>
        <v>2016</v>
      </c>
      <c r="X887" s="37">
        <f t="shared" si="1077"/>
        <v>2015</v>
      </c>
      <c r="Y887" s="39"/>
      <c r="Z887" s="62" t="e">
        <f>IFERROR(IF($B887=0,#N/A,AVERAGEIFS(INDEX(DATOS,0,$C887),INDEX(DATOS,0,$C887),"&lt;&gt;#N/D",INDEX(DATOS,0,$L$2),0,INDEX(DATOS,0,$M$2),1,INDEX(DATOS,0,$N$2),U887,INDEX(DATOS,0,$O$2),$D887)),#N/A)</f>
        <v>#N/A</v>
      </c>
      <c r="AA887" s="62" t="e">
        <f>IFERROR(IF($B887=0,#N/A,AVERAGEIFS(INDEX(DATOS,0,$C887),INDEX(DATOS,0,$C887),"&lt;&gt;#N/D",INDEX(DATOS,0,$L$2),0,INDEX(DATOS,0,$M$2),1,INDEX(DATOS,0,$N$2),V887,INDEX(DATOS,0,$O$2),$D887)),#N/A)</f>
        <v>#N/A</v>
      </c>
      <c r="AB887" s="62" t="e">
        <f>IFERROR(IF($B887=0,#N/A,AVERAGEIFS(INDEX(DATOS,0,$C887),INDEX(DATOS,0,$C887),"&lt;&gt;#N/D",INDEX(DATOS,0,$L$2),0,INDEX(DATOS,0,$M$2),1,INDEX(DATOS,0,$N$2),W887,INDEX(DATOS,0,$O$2),$D887)),#N/A)</f>
        <v>#N/A</v>
      </c>
      <c r="AC887" s="62" t="e">
        <f>IFERROR(IF($B887=0,#N/A,AVERAGEIFS(INDEX(DATOS,0,$C887),INDEX(DATOS,0,$C887),"&lt;&gt;#N/D",INDEX(DATOS,0,$L$2),0,INDEX(DATOS,0,$M$2),1,INDEX(DATOS,0,$N$2),X887,INDEX(DATOS,0,$O$2),$D887)),#N/A)</f>
        <v>#N/A</v>
      </c>
      <c r="AD887" s="33"/>
      <c r="AE887" s="40" t="e">
        <f>IFERROR(IF(ISNA(Z887),#N/A,IF(I887=0,0,_xlfn.STDEV.P($Z887:Z887)/I887*100)),#N/A)</f>
        <v>#N/A</v>
      </c>
      <c r="AF887" s="40" t="e">
        <f>IFERROR(IF(ISNA(AA887),#N/A,IF(J887=0,0,_xlfn.STDEV.P($Z887:AA887)/J887*100)),#N/A)</f>
        <v>#N/A</v>
      </c>
      <c r="AG887" s="40" t="e">
        <f>IFERROR(IF(ISNA(AB887),#N/A,IF(K887=0,0,_xlfn.STDEV.P($Z887:AB887)/K887*100)),#N/A)</f>
        <v>#N/A</v>
      </c>
      <c r="AH887" s="40" t="e">
        <f>IFERROR(IF(ISNA(AC887),#N/A,IF(L887=0,0,_xlfn.STDEV.P($Z887:AC887)/L887*100)),#N/A)</f>
        <v>#N/A</v>
      </c>
      <c r="AI887" s="40"/>
    </row>
    <row r="888" spans="1:35" x14ac:dyDescent="0.35">
      <c r="A888">
        <f t="shared" si="1060"/>
        <v>83</v>
      </c>
      <c r="B888" s="35">
        <f t="array" ref="B888">IF(B887=0,0,MIN(IF(INDEX(DATOS,0,$N$2)=$U888,IF(ISNUMBER(INDEX(DATOS,0,$C888)),IF(INDEX(DATOS,0,$L$2)=0,IF(INDEX(DATOS,0,$M$2)=1,IF(ISNA(MATCH(INDEX(DATOS,0,$O$2),IF($E$7:E887=E888,$D$7:D887),0)),INDEX(DATOS,0,$K$2))))))))</f>
        <v>0</v>
      </c>
      <c r="C888" s="32">
        <f t="shared" si="1061"/>
        <v>20</v>
      </c>
      <c r="D888" s="34" t="str">
        <f>IF($B888=0,"--",INDEX(DATOS,$B888,O$2))</f>
        <v>--</v>
      </c>
      <c r="E888" s="64" t="s">
        <v>1</v>
      </c>
      <c r="F888" s="36" t="str">
        <f t="shared" si="1007"/>
        <v>--</v>
      </c>
      <c r="G888" s="109" t="e">
        <f>VLOOKUP($D888,LOC_UNICOS,G$2,0)</f>
        <v>#N/A</v>
      </c>
      <c r="H888" s="109" t="e">
        <f>VLOOKUP($D888,LOC_UNICOS,H$2,0)</f>
        <v>#N/A</v>
      </c>
      <c r="I888" s="38">
        <f t="array" ref="I888">IF($B888=0,-999,IF(COUNTIFS($Z888:Z888,#N/A)&gt;0,-999,AVERAGE($Z888:Z888)))</f>
        <v>-999</v>
      </c>
      <c r="J888" s="38">
        <f t="array" ref="J888">IF($B888=0,-999,IF(COUNTIFS($Z888:AA888,#N/A)&gt;0,-999,AVERAGE($Z888:AA888)))</f>
        <v>-999</v>
      </c>
      <c r="K888" s="38">
        <f t="array" ref="K888">IF($B888=0,-999,IF(COUNTIFS($Z888:AB888,#N/A)&gt;0,-999,AVERAGE($Z888:AB888)))</f>
        <v>-999</v>
      </c>
      <c r="L888" s="38">
        <f t="array" ref="L888">IF($B888=0,-999,IF(COUNTIFS($Z888:AC888,#N/A)&gt;0,-999,AVERAGE($Z888:AC888)))</f>
        <v>-999</v>
      </c>
      <c r="M888" s="38">
        <f t="shared" si="1056"/>
        <v>-999</v>
      </c>
      <c r="N888" s="38">
        <f t="shared" si="1028"/>
        <v>-999</v>
      </c>
      <c r="O888" s="38">
        <f t="shared" si="1029"/>
        <v>-999</v>
      </c>
      <c r="P888" s="38">
        <f t="shared" si="1030"/>
        <v>-999</v>
      </c>
      <c r="Q888" s="37">
        <f t="shared" si="1057"/>
        <v>0</v>
      </c>
      <c r="R888" s="37">
        <f t="shared" si="1018"/>
        <v>0</v>
      </c>
      <c r="S888" s="37">
        <f t="shared" si="1019"/>
        <v>0</v>
      </c>
      <c r="T888" s="37">
        <f t="shared" si="1020"/>
        <v>0</v>
      </c>
      <c r="U888" s="37">
        <f t="shared" si="1058"/>
        <v>2018</v>
      </c>
      <c r="V888" s="37">
        <f t="shared" ref="V888:X888" si="1078">U888-1</f>
        <v>2017</v>
      </c>
      <c r="W888" s="37">
        <f t="shared" si="1078"/>
        <v>2016</v>
      </c>
      <c r="X888" s="37">
        <f t="shared" si="1078"/>
        <v>2015</v>
      </c>
      <c r="Y888" s="39"/>
      <c r="Z888" s="62" t="e">
        <f>IFERROR(IF($B888=0,#N/A,AVERAGEIFS(INDEX(DATOS,0,$C888),INDEX(DATOS,0,$C888),"&lt;&gt;#N/D",INDEX(DATOS,0,$L$2),0,INDEX(DATOS,0,$M$2),1,INDEX(DATOS,0,$N$2),U888,INDEX(DATOS,0,$O$2),$D888)),#N/A)</f>
        <v>#N/A</v>
      </c>
      <c r="AA888" s="62" t="e">
        <f>IFERROR(IF($B888=0,#N/A,AVERAGEIFS(INDEX(DATOS,0,$C888),INDEX(DATOS,0,$C888),"&lt;&gt;#N/D",INDEX(DATOS,0,$L$2),0,INDEX(DATOS,0,$M$2),1,INDEX(DATOS,0,$N$2),V888,INDEX(DATOS,0,$O$2),$D888)),#N/A)</f>
        <v>#N/A</v>
      </c>
      <c r="AB888" s="62" t="e">
        <f>IFERROR(IF($B888=0,#N/A,AVERAGEIFS(INDEX(DATOS,0,$C888),INDEX(DATOS,0,$C888),"&lt;&gt;#N/D",INDEX(DATOS,0,$L$2),0,INDEX(DATOS,0,$M$2),1,INDEX(DATOS,0,$N$2),W888,INDEX(DATOS,0,$O$2),$D888)),#N/A)</f>
        <v>#N/A</v>
      </c>
      <c r="AC888" s="62" t="e">
        <f>IFERROR(IF($B888=0,#N/A,AVERAGEIFS(INDEX(DATOS,0,$C888),INDEX(DATOS,0,$C888),"&lt;&gt;#N/D",INDEX(DATOS,0,$L$2),0,INDEX(DATOS,0,$M$2),1,INDEX(DATOS,0,$N$2),X888,INDEX(DATOS,0,$O$2),$D888)),#N/A)</f>
        <v>#N/A</v>
      </c>
      <c r="AD888" s="33"/>
      <c r="AE888" s="40" t="e">
        <f>IFERROR(IF(ISNA(Z888),#N/A,IF(I888=0,0,_xlfn.STDEV.P($Z888:Z888)/I888*100)),#N/A)</f>
        <v>#N/A</v>
      </c>
      <c r="AF888" s="40" t="e">
        <f>IFERROR(IF(ISNA(AA888),#N/A,IF(J888=0,0,_xlfn.STDEV.P($Z888:AA888)/J888*100)),#N/A)</f>
        <v>#N/A</v>
      </c>
      <c r="AG888" s="40" t="e">
        <f>IFERROR(IF(ISNA(AB888),#N/A,IF(K888=0,0,_xlfn.STDEV.P($Z888:AB888)/K888*100)),#N/A)</f>
        <v>#N/A</v>
      </c>
      <c r="AH888" s="40" t="e">
        <f>IFERROR(IF(ISNA(AC888),#N/A,IF(L888=0,0,_xlfn.STDEV.P($Z888:AC888)/L888*100)),#N/A)</f>
        <v>#N/A</v>
      </c>
      <c r="AI888" s="40"/>
    </row>
    <row r="889" spans="1:35" x14ac:dyDescent="0.35">
      <c r="A889">
        <f t="shared" si="1060"/>
        <v>84</v>
      </c>
      <c r="B889" s="35">
        <f t="array" ref="B889">IF(B888=0,0,MIN(IF(INDEX(DATOS,0,$N$2)=$U889,IF(ISNUMBER(INDEX(DATOS,0,$C889)),IF(INDEX(DATOS,0,$L$2)=0,IF(INDEX(DATOS,0,$M$2)=1,IF(ISNA(MATCH(INDEX(DATOS,0,$O$2),IF($E$7:E888=E889,$D$7:D888),0)),INDEX(DATOS,0,$K$2))))))))</f>
        <v>0</v>
      </c>
      <c r="C889" s="32">
        <f t="shared" si="1061"/>
        <v>20</v>
      </c>
      <c r="D889" s="34" t="str">
        <f>IF($B889=0,"--",INDEX(DATOS,$B889,O$2))</f>
        <v>--</v>
      </c>
      <c r="E889" s="64" t="s">
        <v>1</v>
      </c>
      <c r="F889" s="36" t="str">
        <f t="shared" si="1007"/>
        <v>--</v>
      </c>
      <c r="G889" s="109" t="e">
        <f>VLOOKUP($D889,LOC_UNICOS,G$2,0)</f>
        <v>#N/A</v>
      </c>
      <c r="H889" s="109" t="e">
        <f>VLOOKUP($D889,LOC_UNICOS,H$2,0)</f>
        <v>#N/A</v>
      </c>
      <c r="I889" s="38">
        <f t="array" ref="I889">IF($B889=0,-999,IF(COUNTIFS($Z889:Z889,#N/A)&gt;0,-999,AVERAGE($Z889:Z889)))</f>
        <v>-999</v>
      </c>
      <c r="J889" s="38">
        <f t="array" ref="J889">IF($B889=0,-999,IF(COUNTIFS($Z889:AA889,#N/A)&gt;0,-999,AVERAGE($Z889:AA889)))</f>
        <v>-999</v>
      </c>
      <c r="K889" s="38">
        <f t="array" ref="K889">IF($B889=0,-999,IF(COUNTIFS($Z889:AB889,#N/A)&gt;0,-999,AVERAGE($Z889:AB889)))</f>
        <v>-999</v>
      </c>
      <c r="L889" s="38">
        <f t="array" ref="L889">IF($B889=0,-999,IF(COUNTIFS($Z889:AC889,#N/A)&gt;0,-999,AVERAGE($Z889:AC889)))</f>
        <v>-999</v>
      </c>
      <c r="M889" s="38">
        <f t="shared" si="1056"/>
        <v>-999</v>
      </c>
      <c r="N889" s="38">
        <f t="shared" si="1028"/>
        <v>-999</v>
      </c>
      <c r="O889" s="38">
        <f t="shared" si="1029"/>
        <v>-999</v>
      </c>
      <c r="P889" s="38">
        <f t="shared" si="1030"/>
        <v>-999</v>
      </c>
      <c r="Q889" s="37">
        <f t="shared" si="1057"/>
        <v>0</v>
      </c>
      <c r="R889" s="37">
        <f t="shared" si="1018"/>
        <v>0</v>
      </c>
      <c r="S889" s="37">
        <f t="shared" si="1019"/>
        <v>0</v>
      </c>
      <c r="T889" s="37">
        <f t="shared" si="1020"/>
        <v>0</v>
      </c>
      <c r="U889" s="37">
        <f t="shared" si="1058"/>
        <v>2018</v>
      </c>
      <c r="V889" s="37">
        <f t="shared" ref="V889:X889" si="1079">U889-1</f>
        <v>2017</v>
      </c>
      <c r="W889" s="37">
        <f t="shared" si="1079"/>
        <v>2016</v>
      </c>
      <c r="X889" s="37">
        <f t="shared" si="1079"/>
        <v>2015</v>
      </c>
      <c r="Y889" s="39"/>
      <c r="Z889" s="62" t="e">
        <f>IFERROR(IF($B889=0,#N/A,AVERAGEIFS(INDEX(DATOS,0,$C889),INDEX(DATOS,0,$C889),"&lt;&gt;#N/D",INDEX(DATOS,0,$L$2),0,INDEX(DATOS,0,$M$2),1,INDEX(DATOS,0,$N$2),U889,INDEX(DATOS,0,$O$2),$D889)),#N/A)</f>
        <v>#N/A</v>
      </c>
      <c r="AA889" s="62" t="e">
        <f>IFERROR(IF($B889=0,#N/A,AVERAGEIFS(INDEX(DATOS,0,$C889),INDEX(DATOS,0,$C889),"&lt;&gt;#N/D",INDEX(DATOS,0,$L$2),0,INDEX(DATOS,0,$M$2),1,INDEX(DATOS,0,$N$2),V889,INDEX(DATOS,0,$O$2),$D889)),#N/A)</f>
        <v>#N/A</v>
      </c>
      <c r="AB889" s="62" t="e">
        <f>IFERROR(IF($B889=0,#N/A,AVERAGEIFS(INDEX(DATOS,0,$C889),INDEX(DATOS,0,$C889),"&lt;&gt;#N/D",INDEX(DATOS,0,$L$2),0,INDEX(DATOS,0,$M$2),1,INDEX(DATOS,0,$N$2),W889,INDEX(DATOS,0,$O$2),$D889)),#N/A)</f>
        <v>#N/A</v>
      </c>
      <c r="AC889" s="62" t="e">
        <f>IFERROR(IF($B889=0,#N/A,AVERAGEIFS(INDEX(DATOS,0,$C889),INDEX(DATOS,0,$C889),"&lt;&gt;#N/D",INDEX(DATOS,0,$L$2),0,INDEX(DATOS,0,$M$2),1,INDEX(DATOS,0,$N$2),X889,INDEX(DATOS,0,$O$2),$D889)),#N/A)</f>
        <v>#N/A</v>
      </c>
      <c r="AD889" s="33"/>
      <c r="AE889" s="40" t="e">
        <f>IFERROR(IF(ISNA(Z889),#N/A,IF(I889=0,0,_xlfn.STDEV.P($Z889:Z889)/I889*100)),#N/A)</f>
        <v>#N/A</v>
      </c>
      <c r="AF889" s="40" t="e">
        <f>IFERROR(IF(ISNA(AA889),#N/A,IF(J889=0,0,_xlfn.STDEV.P($Z889:AA889)/J889*100)),#N/A)</f>
        <v>#N/A</v>
      </c>
      <c r="AG889" s="40" t="e">
        <f>IFERROR(IF(ISNA(AB889),#N/A,IF(K889=0,0,_xlfn.STDEV.P($Z889:AB889)/K889*100)),#N/A)</f>
        <v>#N/A</v>
      </c>
      <c r="AH889" s="40" t="e">
        <f>IFERROR(IF(ISNA(AC889),#N/A,IF(L889=0,0,_xlfn.STDEV.P($Z889:AC889)/L889*100)),#N/A)</f>
        <v>#N/A</v>
      </c>
      <c r="AI889" s="40"/>
    </row>
    <row r="890" spans="1:35" x14ac:dyDescent="0.35">
      <c r="A890">
        <f t="shared" si="1060"/>
        <v>85</v>
      </c>
      <c r="B890" s="35">
        <f t="array" ref="B890">IF(B889=0,0,MIN(IF(INDEX(DATOS,0,$N$2)=$U890,IF(ISNUMBER(INDEX(DATOS,0,$C890)),IF(INDEX(DATOS,0,$L$2)=0,IF(INDEX(DATOS,0,$M$2)=1,IF(ISNA(MATCH(INDEX(DATOS,0,$O$2),IF($E$7:E889=E890,$D$7:D889),0)),INDEX(DATOS,0,$K$2))))))))</f>
        <v>0</v>
      </c>
      <c r="C890" s="32">
        <f t="shared" si="1061"/>
        <v>20</v>
      </c>
      <c r="D890" s="34" t="str">
        <f>IF($B890=0,"--",INDEX(DATOS,$B890,O$2))</f>
        <v>--</v>
      </c>
      <c r="E890" s="64" t="s">
        <v>1</v>
      </c>
      <c r="F890" s="36" t="str">
        <f t="shared" si="1007"/>
        <v>--</v>
      </c>
      <c r="G890" s="109" t="e">
        <f>VLOOKUP($D890,LOC_UNICOS,G$2,0)</f>
        <v>#N/A</v>
      </c>
      <c r="H890" s="109" t="e">
        <f>VLOOKUP($D890,LOC_UNICOS,H$2,0)</f>
        <v>#N/A</v>
      </c>
      <c r="I890" s="38">
        <f t="array" ref="I890">IF($B890=0,-999,IF(COUNTIFS($Z890:Z890,#N/A)&gt;0,-999,AVERAGE($Z890:Z890)))</f>
        <v>-999</v>
      </c>
      <c r="J890" s="38">
        <f t="array" ref="J890">IF($B890=0,-999,IF(COUNTIFS($Z890:AA890,#N/A)&gt;0,-999,AVERAGE($Z890:AA890)))</f>
        <v>-999</v>
      </c>
      <c r="K890" s="38">
        <f t="array" ref="K890">IF($B890=0,-999,IF(COUNTIFS($Z890:AB890,#N/A)&gt;0,-999,AVERAGE($Z890:AB890)))</f>
        <v>-999</v>
      </c>
      <c r="L890" s="38">
        <f t="array" ref="L890">IF($B890=0,-999,IF(COUNTIFS($Z890:AC890,#N/A)&gt;0,-999,AVERAGE($Z890:AC890)))</f>
        <v>-999</v>
      </c>
      <c r="M890" s="38">
        <f t="shared" si="1056"/>
        <v>-999</v>
      </c>
      <c r="N890" s="38">
        <f t="shared" si="1028"/>
        <v>-999</v>
      </c>
      <c r="O890" s="38">
        <f t="shared" si="1029"/>
        <v>-999</v>
      </c>
      <c r="P890" s="38">
        <f t="shared" si="1030"/>
        <v>-999</v>
      </c>
      <c r="Q890" s="37">
        <f t="shared" si="1057"/>
        <v>0</v>
      </c>
      <c r="R890" s="37">
        <f t="shared" si="1018"/>
        <v>0</v>
      </c>
      <c r="S890" s="37">
        <f t="shared" si="1019"/>
        <v>0</v>
      </c>
      <c r="T890" s="37">
        <f t="shared" si="1020"/>
        <v>0</v>
      </c>
      <c r="U890" s="37">
        <f t="shared" si="1058"/>
        <v>2018</v>
      </c>
      <c r="V890" s="37">
        <f t="shared" ref="V890:X890" si="1080">U890-1</f>
        <v>2017</v>
      </c>
      <c r="W890" s="37">
        <f t="shared" si="1080"/>
        <v>2016</v>
      </c>
      <c r="X890" s="37">
        <f t="shared" si="1080"/>
        <v>2015</v>
      </c>
      <c r="Y890" s="39"/>
      <c r="Z890" s="62" t="e">
        <f>IFERROR(IF($B890=0,#N/A,AVERAGEIFS(INDEX(DATOS,0,$C890),INDEX(DATOS,0,$C890),"&lt;&gt;#N/D",INDEX(DATOS,0,$L$2),0,INDEX(DATOS,0,$M$2),1,INDEX(DATOS,0,$N$2),U890,INDEX(DATOS,0,$O$2),$D890)),#N/A)</f>
        <v>#N/A</v>
      </c>
      <c r="AA890" s="62" t="e">
        <f>IFERROR(IF($B890=0,#N/A,AVERAGEIFS(INDEX(DATOS,0,$C890),INDEX(DATOS,0,$C890),"&lt;&gt;#N/D",INDEX(DATOS,0,$L$2),0,INDEX(DATOS,0,$M$2),1,INDEX(DATOS,0,$N$2),V890,INDEX(DATOS,0,$O$2),$D890)),#N/A)</f>
        <v>#N/A</v>
      </c>
      <c r="AB890" s="62" t="e">
        <f>IFERROR(IF($B890=0,#N/A,AVERAGEIFS(INDEX(DATOS,0,$C890),INDEX(DATOS,0,$C890),"&lt;&gt;#N/D",INDEX(DATOS,0,$L$2),0,INDEX(DATOS,0,$M$2),1,INDEX(DATOS,0,$N$2),W890,INDEX(DATOS,0,$O$2),$D890)),#N/A)</f>
        <v>#N/A</v>
      </c>
      <c r="AC890" s="62" t="e">
        <f>IFERROR(IF($B890=0,#N/A,AVERAGEIFS(INDEX(DATOS,0,$C890),INDEX(DATOS,0,$C890),"&lt;&gt;#N/D",INDEX(DATOS,0,$L$2),0,INDEX(DATOS,0,$M$2),1,INDEX(DATOS,0,$N$2),X890,INDEX(DATOS,0,$O$2),$D890)),#N/A)</f>
        <v>#N/A</v>
      </c>
      <c r="AD890" s="33"/>
      <c r="AE890" s="40" t="e">
        <f>IFERROR(IF(ISNA(Z890),#N/A,IF(I890=0,0,_xlfn.STDEV.P($Z890:Z890)/I890*100)),#N/A)</f>
        <v>#N/A</v>
      </c>
      <c r="AF890" s="40" t="e">
        <f>IFERROR(IF(ISNA(AA890),#N/A,IF(J890=0,0,_xlfn.STDEV.P($Z890:AA890)/J890*100)),#N/A)</f>
        <v>#N/A</v>
      </c>
      <c r="AG890" s="40" t="e">
        <f>IFERROR(IF(ISNA(AB890),#N/A,IF(K890=0,0,_xlfn.STDEV.P($Z890:AB890)/K890*100)),#N/A)</f>
        <v>#N/A</v>
      </c>
      <c r="AH890" s="40" t="e">
        <f>IFERROR(IF(ISNA(AC890),#N/A,IF(L890=0,0,_xlfn.STDEV.P($Z890:AC890)/L890*100)),#N/A)</f>
        <v>#N/A</v>
      </c>
      <c r="AI890" s="40"/>
    </row>
    <row r="891" spans="1:35" x14ac:dyDescent="0.35">
      <c r="A891">
        <f t="shared" si="1060"/>
        <v>86</v>
      </c>
      <c r="B891" s="35">
        <f t="array" ref="B891">IF(B890=0,0,MIN(IF(INDEX(DATOS,0,$N$2)=$U891,IF(ISNUMBER(INDEX(DATOS,0,$C891)),IF(INDEX(DATOS,0,$L$2)=0,IF(INDEX(DATOS,0,$M$2)=1,IF(ISNA(MATCH(INDEX(DATOS,0,$O$2),IF($E$7:E890=E891,$D$7:D890),0)),INDEX(DATOS,0,$K$2))))))))</f>
        <v>0</v>
      </c>
      <c r="C891" s="32">
        <f t="shared" si="1061"/>
        <v>20</v>
      </c>
      <c r="D891" s="34" t="str">
        <f>IF($B891=0,"--",INDEX(DATOS,$B891,O$2))</f>
        <v>--</v>
      </c>
      <c r="E891" s="64" t="s">
        <v>1</v>
      </c>
      <c r="F891" s="36" t="str">
        <f t="shared" si="1007"/>
        <v>--</v>
      </c>
      <c r="G891" s="109" t="e">
        <f>VLOOKUP($D891,LOC_UNICOS,G$2,0)</f>
        <v>#N/A</v>
      </c>
      <c r="H891" s="109" t="e">
        <f>VLOOKUP($D891,LOC_UNICOS,H$2,0)</f>
        <v>#N/A</v>
      </c>
      <c r="I891" s="38">
        <f t="array" ref="I891">IF($B891=0,-999,IF(COUNTIFS($Z891:Z891,#N/A)&gt;0,-999,AVERAGE($Z891:Z891)))</f>
        <v>-999</v>
      </c>
      <c r="J891" s="38">
        <f t="array" ref="J891">IF($B891=0,-999,IF(COUNTIFS($Z891:AA891,#N/A)&gt;0,-999,AVERAGE($Z891:AA891)))</f>
        <v>-999</v>
      </c>
      <c r="K891" s="38">
        <f t="array" ref="K891">IF($B891=0,-999,IF(COUNTIFS($Z891:AB891,#N/A)&gt;0,-999,AVERAGE($Z891:AB891)))</f>
        <v>-999</v>
      </c>
      <c r="L891" s="38">
        <f t="array" ref="L891">IF($B891=0,-999,IF(COUNTIFS($Z891:AC891,#N/A)&gt;0,-999,AVERAGE($Z891:AC891)))</f>
        <v>-999</v>
      </c>
      <c r="M891" s="38">
        <f t="shared" si="1056"/>
        <v>-999</v>
      </c>
      <c r="N891" s="38">
        <f t="shared" si="1028"/>
        <v>-999</v>
      </c>
      <c r="O891" s="38">
        <f t="shared" si="1029"/>
        <v>-999</v>
      </c>
      <c r="P891" s="38">
        <f t="shared" si="1030"/>
        <v>-999</v>
      </c>
      <c r="Q891" s="37">
        <f t="shared" si="1057"/>
        <v>0</v>
      </c>
      <c r="R891" s="37">
        <f t="shared" si="1018"/>
        <v>0</v>
      </c>
      <c r="S891" s="37">
        <f t="shared" si="1019"/>
        <v>0</v>
      </c>
      <c r="T891" s="37">
        <f t="shared" si="1020"/>
        <v>0</v>
      </c>
      <c r="U891" s="37">
        <f t="shared" si="1058"/>
        <v>2018</v>
      </c>
      <c r="V891" s="37">
        <f t="shared" ref="V891:X891" si="1081">U891-1</f>
        <v>2017</v>
      </c>
      <c r="W891" s="37">
        <f t="shared" si="1081"/>
        <v>2016</v>
      </c>
      <c r="X891" s="37">
        <f t="shared" si="1081"/>
        <v>2015</v>
      </c>
      <c r="Y891" s="39"/>
      <c r="Z891" s="62" t="e">
        <f>IFERROR(IF($B891=0,#N/A,AVERAGEIFS(INDEX(DATOS,0,$C891),INDEX(DATOS,0,$C891),"&lt;&gt;#N/D",INDEX(DATOS,0,$L$2),0,INDEX(DATOS,0,$M$2),1,INDEX(DATOS,0,$N$2),U891,INDEX(DATOS,0,$O$2),$D891)),#N/A)</f>
        <v>#N/A</v>
      </c>
      <c r="AA891" s="62" t="e">
        <f>IFERROR(IF($B891=0,#N/A,AVERAGEIFS(INDEX(DATOS,0,$C891),INDEX(DATOS,0,$C891),"&lt;&gt;#N/D",INDEX(DATOS,0,$L$2),0,INDEX(DATOS,0,$M$2),1,INDEX(DATOS,0,$N$2),V891,INDEX(DATOS,0,$O$2),$D891)),#N/A)</f>
        <v>#N/A</v>
      </c>
      <c r="AB891" s="62" t="e">
        <f>IFERROR(IF($B891=0,#N/A,AVERAGEIFS(INDEX(DATOS,0,$C891),INDEX(DATOS,0,$C891),"&lt;&gt;#N/D",INDEX(DATOS,0,$L$2),0,INDEX(DATOS,0,$M$2),1,INDEX(DATOS,0,$N$2),W891,INDEX(DATOS,0,$O$2),$D891)),#N/A)</f>
        <v>#N/A</v>
      </c>
      <c r="AC891" s="62" t="e">
        <f>IFERROR(IF($B891=0,#N/A,AVERAGEIFS(INDEX(DATOS,0,$C891),INDEX(DATOS,0,$C891),"&lt;&gt;#N/D",INDEX(DATOS,0,$L$2),0,INDEX(DATOS,0,$M$2),1,INDEX(DATOS,0,$N$2),X891,INDEX(DATOS,0,$O$2),$D891)),#N/A)</f>
        <v>#N/A</v>
      </c>
      <c r="AD891" s="33"/>
      <c r="AE891" s="40" t="e">
        <f>IFERROR(IF(ISNA(Z891),#N/A,IF(I891=0,0,_xlfn.STDEV.P($Z891:Z891)/I891*100)),#N/A)</f>
        <v>#N/A</v>
      </c>
      <c r="AF891" s="40" t="e">
        <f>IFERROR(IF(ISNA(AA891),#N/A,IF(J891=0,0,_xlfn.STDEV.P($Z891:AA891)/J891*100)),#N/A)</f>
        <v>#N/A</v>
      </c>
      <c r="AG891" s="40" t="e">
        <f>IFERROR(IF(ISNA(AB891),#N/A,IF(K891=0,0,_xlfn.STDEV.P($Z891:AB891)/K891*100)),#N/A)</f>
        <v>#N/A</v>
      </c>
      <c r="AH891" s="40" t="e">
        <f>IFERROR(IF(ISNA(AC891),#N/A,IF(L891=0,0,_xlfn.STDEV.P($Z891:AC891)/L891*100)),#N/A)</f>
        <v>#N/A</v>
      </c>
      <c r="AI891" s="40"/>
    </row>
    <row r="892" spans="1:35" x14ac:dyDescent="0.35">
      <c r="A892">
        <f t="shared" si="1060"/>
        <v>87</v>
      </c>
      <c r="B892" s="35">
        <f t="array" ref="B892">IF(B891=0,0,MIN(IF(INDEX(DATOS,0,$N$2)=$U892,IF(ISNUMBER(INDEX(DATOS,0,$C892)),IF(INDEX(DATOS,0,$L$2)=0,IF(INDEX(DATOS,0,$M$2)=1,IF(ISNA(MATCH(INDEX(DATOS,0,$O$2),IF($E$7:E891=E892,$D$7:D891),0)),INDEX(DATOS,0,$K$2))))))))</f>
        <v>0</v>
      </c>
      <c r="C892" s="32">
        <f t="shared" si="1061"/>
        <v>20</v>
      </c>
      <c r="D892" s="34" t="str">
        <f>IF($B892=0,"--",INDEX(DATOS,$B892,O$2))</f>
        <v>--</v>
      </c>
      <c r="E892" s="64" t="s">
        <v>1</v>
      </c>
      <c r="F892" s="36" t="str">
        <f t="shared" si="1007"/>
        <v>--</v>
      </c>
      <c r="G892" s="109" t="e">
        <f>VLOOKUP($D892,LOC_UNICOS,G$2,0)</f>
        <v>#N/A</v>
      </c>
      <c r="H892" s="109" t="e">
        <f>VLOOKUP($D892,LOC_UNICOS,H$2,0)</f>
        <v>#N/A</v>
      </c>
      <c r="I892" s="38">
        <f t="array" ref="I892">IF($B892=0,-999,IF(COUNTIFS($Z892:Z892,#N/A)&gt;0,-999,AVERAGE($Z892:Z892)))</f>
        <v>-999</v>
      </c>
      <c r="J892" s="38">
        <f t="array" ref="J892">IF($B892=0,-999,IF(COUNTIFS($Z892:AA892,#N/A)&gt;0,-999,AVERAGE($Z892:AA892)))</f>
        <v>-999</v>
      </c>
      <c r="K892" s="38">
        <f t="array" ref="K892">IF($B892=0,-999,IF(COUNTIFS($Z892:AB892,#N/A)&gt;0,-999,AVERAGE($Z892:AB892)))</f>
        <v>-999</v>
      </c>
      <c r="L892" s="38">
        <f t="array" ref="L892">IF($B892=0,-999,IF(COUNTIFS($Z892:AC892,#N/A)&gt;0,-999,AVERAGE($Z892:AC892)))</f>
        <v>-999</v>
      </c>
      <c r="M892" s="38">
        <f t="shared" si="1056"/>
        <v>-999</v>
      </c>
      <c r="N892" s="38">
        <f t="shared" si="1028"/>
        <v>-999</v>
      </c>
      <c r="O892" s="38">
        <f t="shared" si="1029"/>
        <v>-999</v>
      </c>
      <c r="P892" s="38">
        <f t="shared" si="1030"/>
        <v>-999</v>
      </c>
      <c r="Q892" s="37">
        <f t="shared" si="1057"/>
        <v>0</v>
      </c>
      <c r="R892" s="37">
        <f t="shared" si="1018"/>
        <v>0</v>
      </c>
      <c r="S892" s="37">
        <f t="shared" si="1019"/>
        <v>0</v>
      </c>
      <c r="T892" s="37">
        <f t="shared" si="1020"/>
        <v>0</v>
      </c>
      <c r="U892" s="37">
        <f t="shared" si="1058"/>
        <v>2018</v>
      </c>
      <c r="V892" s="37">
        <f t="shared" ref="V892:X892" si="1082">U892-1</f>
        <v>2017</v>
      </c>
      <c r="W892" s="37">
        <f t="shared" si="1082"/>
        <v>2016</v>
      </c>
      <c r="X892" s="37">
        <f t="shared" si="1082"/>
        <v>2015</v>
      </c>
      <c r="Y892" s="39"/>
      <c r="Z892" s="62" t="e">
        <f>IFERROR(IF($B892=0,#N/A,AVERAGEIFS(INDEX(DATOS,0,$C892),INDEX(DATOS,0,$C892),"&lt;&gt;#N/D",INDEX(DATOS,0,$L$2),0,INDEX(DATOS,0,$M$2),1,INDEX(DATOS,0,$N$2),U892,INDEX(DATOS,0,$O$2),$D892)),#N/A)</f>
        <v>#N/A</v>
      </c>
      <c r="AA892" s="62" t="e">
        <f>IFERROR(IF($B892=0,#N/A,AVERAGEIFS(INDEX(DATOS,0,$C892),INDEX(DATOS,0,$C892),"&lt;&gt;#N/D",INDEX(DATOS,0,$L$2),0,INDEX(DATOS,0,$M$2),1,INDEX(DATOS,0,$N$2),V892,INDEX(DATOS,0,$O$2),$D892)),#N/A)</f>
        <v>#N/A</v>
      </c>
      <c r="AB892" s="62" t="e">
        <f>IFERROR(IF($B892=0,#N/A,AVERAGEIFS(INDEX(DATOS,0,$C892),INDEX(DATOS,0,$C892),"&lt;&gt;#N/D",INDEX(DATOS,0,$L$2),0,INDEX(DATOS,0,$M$2),1,INDEX(DATOS,0,$N$2),W892,INDEX(DATOS,0,$O$2),$D892)),#N/A)</f>
        <v>#N/A</v>
      </c>
      <c r="AC892" s="62" t="e">
        <f>IFERROR(IF($B892=0,#N/A,AVERAGEIFS(INDEX(DATOS,0,$C892),INDEX(DATOS,0,$C892),"&lt;&gt;#N/D",INDEX(DATOS,0,$L$2),0,INDEX(DATOS,0,$M$2),1,INDEX(DATOS,0,$N$2),X892,INDEX(DATOS,0,$O$2),$D892)),#N/A)</f>
        <v>#N/A</v>
      </c>
      <c r="AD892" s="33"/>
      <c r="AE892" s="40" t="e">
        <f>IFERROR(IF(ISNA(Z892),#N/A,IF(I892=0,0,_xlfn.STDEV.P($Z892:Z892)/I892*100)),#N/A)</f>
        <v>#N/A</v>
      </c>
      <c r="AF892" s="40" t="e">
        <f>IFERROR(IF(ISNA(AA892),#N/A,IF(J892=0,0,_xlfn.STDEV.P($Z892:AA892)/J892*100)),#N/A)</f>
        <v>#N/A</v>
      </c>
      <c r="AG892" s="40" t="e">
        <f>IFERROR(IF(ISNA(AB892),#N/A,IF(K892=0,0,_xlfn.STDEV.P($Z892:AB892)/K892*100)),#N/A)</f>
        <v>#N/A</v>
      </c>
      <c r="AH892" s="40" t="e">
        <f>IFERROR(IF(ISNA(AC892),#N/A,IF(L892=0,0,_xlfn.STDEV.P($Z892:AC892)/L892*100)),#N/A)</f>
        <v>#N/A</v>
      </c>
      <c r="AI892" s="40"/>
    </row>
    <row r="893" spans="1:35" x14ac:dyDescent="0.35">
      <c r="A893">
        <f t="shared" si="1060"/>
        <v>88</v>
      </c>
      <c r="B893" s="35">
        <f t="array" ref="B893">IF(B892=0,0,MIN(IF(INDEX(DATOS,0,$N$2)=$U893,IF(ISNUMBER(INDEX(DATOS,0,$C893)),IF(INDEX(DATOS,0,$L$2)=0,IF(INDEX(DATOS,0,$M$2)=1,IF(ISNA(MATCH(INDEX(DATOS,0,$O$2),IF($E$7:E892=E893,$D$7:D892),0)),INDEX(DATOS,0,$K$2))))))))</f>
        <v>0</v>
      </c>
      <c r="C893" s="32">
        <f t="shared" si="1061"/>
        <v>20</v>
      </c>
      <c r="D893" s="34" t="str">
        <f>IF($B893=0,"--",INDEX(DATOS,$B893,O$2))</f>
        <v>--</v>
      </c>
      <c r="E893" s="64" t="s">
        <v>1</v>
      </c>
      <c r="F893" s="36" t="str">
        <f t="shared" ref="F893:F921" si="1083">IFERROR(SUBSTITUTE(MID(D893,1,FIND(",",D893)-1),"Departamento de","Dpto."),D893)</f>
        <v>--</v>
      </c>
      <c r="G893" s="109" t="e">
        <f>VLOOKUP($D893,LOC_UNICOS,G$2,0)</f>
        <v>#N/A</v>
      </c>
      <c r="H893" s="109" t="e">
        <f>VLOOKUP($D893,LOC_UNICOS,H$2,0)</f>
        <v>#N/A</v>
      </c>
      <c r="I893" s="38">
        <f t="array" ref="I893">IF($B893=0,-999,IF(COUNTIFS($Z893:Z893,#N/A)&gt;0,-999,AVERAGE($Z893:Z893)))</f>
        <v>-999</v>
      </c>
      <c r="J893" s="38">
        <f t="array" ref="J893">IF($B893=0,-999,IF(COUNTIFS($Z893:AA893,#N/A)&gt;0,-999,AVERAGE($Z893:AA893)))</f>
        <v>-999</v>
      </c>
      <c r="K893" s="38">
        <f t="array" ref="K893">IF($B893=0,-999,IF(COUNTIFS($Z893:AB893,#N/A)&gt;0,-999,AVERAGE($Z893:AB893)))</f>
        <v>-999</v>
      </c>
      <c r="L893" s="38">
        <f t="array" ref="L893">IF($B893=0,-999,IF(COUNTIFS($Z893:AC893,#N/A)&gt;0,-999,AVERAGE($Z893:AC893)))</f>
        <v>-999</v>
      </c>
      <c r="M893" s="38">
        <f t="shared" si="1056"/>
        <v>-999</v>
      </c>
      <c r="N893" s="38">
        <f t="shared" si="1028"/>
        <v>-999</v>
      </c>
      <c r="O893" s="38">
        <f t="shared" si="1029"/>
        <v>-999</v>
      </c>
      <c r="P893" s="38">
        <f t="shared" si="1030"/>
        <v>-999</v>
      </c>
      <c r="Q893" s="37">
        <f t="shared" si="1057"/>
        <v>0</v>
      </c>
      <c r="R893" s="37">
        <f t="shared" si="1018"/>
        <v>0</v>
      </c>
      <c r="S893" s="37">
        <f t="shared" si="1019"/>
        <v>0</v>
      </c>
      <c r="T893" s="37">
        <f t="shared" si="1020"/>
        <v>0</v>
      </c>
      <c r="U893" s="37">
        <f t="shared" si="1058"/>
        <v>2018</v>
      </c>
      <c r="V893" s="37">
        <f t="shared" ref="V893:X893" si="1084">U893-1</f>
        <v>2017</v>
      </c>
      <c r="W893" s="37">
        <f t="shared" si="1084"/>
        <v>2016</v>
      </c>
      <c r="X893" s="37">
        <f t="shared" si="1084"/>
        <v>2015</v>
      </c>
      <c r="Y893" s="39"/>
      <c r="Z893" s="62" t="e">
        <f>IFERROR(IF($B893=0,#N/A,AVERAGEIFS(INDEX(DATOS,0,$C893),INDEX(DATOS,0,$C893),"&lt;&gt;#N/D",INDEX(DATOS,0,$L$2),0,INDEX(DATOS,0,$M$2),1,INDEX(DATOS,0,$N$2),U893,INDEX(DATOS,0,$O$2),$D893)),#N/A)</f>
        <v>#N/A</v>
      </c>
      <c r="AA893" s="62" t="e">
        <f>IFERROR(IF($B893=0,#N/A,AVERAGEIFS(INDEX(DATOS,0,$C893),INDEX(DATOS,0,$C893),"&lt;&gt;#N/D",INDEX(DATOS,0,$L$2),0,INDEX(DATOS,0,$M$2),1,INDEX(DATOS,0,$N$2),V893,INDEX(DATOS,0,$O$2),$D893)),#N/A)</f>
        <v>#N/A</v>
      </c>
      <c r="AB893" s="62" t="e">
        <f>IFERROR(IF($B893=0,#N/A,AVERAGEIFS(INDEX(DATOS,0,$C893),INDEX(DATOS,0,$C893),"&lt;&gt;#N/D",INDEX(DATOS,0,$L$2),0,INDEX(DATOS,0,$M$2),1,INDEX(DATOS,0,$N$2),W893,INDEX(DATOS,0,$O$2),$D893)),#N/A)</f>
        <v>#N/A</v>
      </c>
      <c r="AC893" s="62" t="e">
        <f>IFERROR(IF($B893=0,#N/A,AVERAGEIFS(INDEX(DATOS,0,$C893),INDEX(DATOS,0,$C893),"&lt;&gt;#N/D",INDEX(DATOS,0,$L$2),0,INDEX(DATOS,0,$M$2),1,INDEX(DATOS,0,$N$2),X893,INDEX(DATOS,0,$O$2),$D893)),#N/A)</f>
        <v>#N/A</v>
      </c>
      <c r="AD893" s="33"/>
      <c r="AE893" s="40" t="e">
        <f>IFERROR(IF(ISNA(Z893),#N/A,IF(I893=0,0,_xlfn.STDEV.P($Z893:Z893)/I893*100)),#N/A)</f>
        <v>#N/A</v>
      </c>
      <c r="AF893" s="40" t="e">
        <f>IFERROR(IF(ISNA(AA893),#N/A,IF(J893=0,0,_xlfn.STDEV.P($Z893:AA893)/J893*100)),#N/A)</f>
        <v>#N/A</v>
      </c>
      <c r="AG893" s="40" t="e">
        <f>IFERROR(IF(ISNA(AB893),#N/A,IF(K893=0,0,_xlfn.STDEV.P($Z893:AB893)/K893*100)),#N/A)</f>
        <v>#N/A</v>
      </c>
      <c r="AH893" s="40" t="e">
        <f>IFERROR(IF(ISNA(AC893),#N/A,IF(L893=0,0,_xlfn.STDEV.P($Z893:AC893)/L893*100)),#N/A)</f>
        <v>#N/A</v>
      </c>
      <c r="AI893" s="40"/>
    </row>
    <row r="894" spans="1:35" x14ac:dyDescent="0.35">
      <c r="A894">
        <f t="shared" si="1060"/>
        <v>89</v>
      </c>
      <c r="B894" s="35">
        <f t="array" ref="B894">IF(B893=0,0,MIN(IF(INDEX(DATOS,0,$N$2)=$U894,IF(ISNUMBER(INDEX(DATOS,0,$C894)),IF(INDEX(DATOS,0,$L$2)=0,IF(INDEX(DATOS,0,$M$2)=1,IF(ISNA(MATCH(INDEX(DATOS,0,$O$2),IF($E$7:E893=E894,$D$7:D893),0)),INDEX(DATOS,0,$K$2))))))))</f>
        <v>0</v>
      </c>
      <c r="C894" s="32">
        <f t="shared" si="1061"/>
        <v>20</v>
      </c>
      <c r="D894" s="34" t="str">
        <f>IF($B894=0,"--",INDEX(DATOS,$B894,O$2))</f>
        <v>--</v>
      </c>
      <c r="E894" s="64" t="s">
        <v>1</v>
      </c>
      <c r="F894" s="36" t="str">
        <f t="shared" si="1083"/>
        <v>--</v>
      </c>
      <c r="G894" s="109" t="e">
        <f>VLOOKUP($D894,LOC_UNICOS,G$2,0)</f>
        <v>#N/A</v>
      </c>
      <c r="H894" s="109" t="e">
        <f>VLOOKUP($D894,LOC_UNICOS,H$2,0)</f>
        <v>#N/A</v>
      </c>
      <c r="I894" s="38">
        <f t="array" ref="I894">IF($B894=0,-999,IF(COUNTIFS($Z894:Z894,#N/A)&gt;0,-999,AVERAGE($Z894:Z894)))</f>
        <v>-999</v>
      </c>
      <c r="J894" s="38">
        <f t="array" ref="J894">IF($B894=0,-999,IF(COUNTIFS($Z894:AA894,#N/A)&gt;0,-999,AVERAGE($Z894:AA894)))</f>
        <v>-999</v>
      </c>
      <c r="K894" s="38">
        <f t="array" ref="K894">IF($B894=0,-999,IF(COUNTIFS($Z894:AB894,#N/A)&gt;0,-999,AVERAGE($Z894:AB894)))</f>
        <v>-999</v>
      </c>
      <c r="L894" s="38">
        <f t="array" ref="L894">IF($B894=0,-999,IF(COUNTIFS($Z894:AC894,#N/A)&gt;0,-999,AVERAGE($Z894:AC894)))</f>
        <v>-999</v>
      </c>
      <c r="M894" s="38">
        <f t="shared" si="1056"/>
        <v>-999</v>
      </c>
      <c r="N894" s="38">
        <f t="shared" si="1028"/>
        <v>-999</v>
      </c>
      <c r="O894" s="38">
        <f t="shared" si="1029"/>
        <v>-999</v>
      </c>
      <c r="P894" s="38">
        <f t="shared" si="1030"/>
        <v>-999</v>
      </c>
      <c r="Q894" s="37">
        <f t="shared" si="1057"/>
        <v>0</v>
      </c>
      <c r="R894" s="37">
        <f t="shared" si="1018"/>
        <v>0</v>
      </c>
      <c r="S894" s="37">
        <f t="shared" si="1019"/>
        <v>0</v>
      </c>
      <c r="T894" s="37">
        <f t="shared" si="1020"/>
        <v>0</v>
      </c>
      <c r="U894" s="37">
        <f t="shared" si="1058"/>
        <v>2018</v>
      </c>
      <c r="V894" s="37">
        <f t="shared" ref="V894:X894" si="1085">U894-1</f>
        <v>2017</v>
      </c>
      <c r="W894" s="37">
        <f t="shared" si="1085"/>
        <v>2016</v>
      </c>
      <c r="X894" s="37">
        <f t="shared" si="1085"/>
        <v>2015</v>
      </c>
      <c r="Y894" s="39"/>
      <c r="Z894" s="62" t="e">
        <f>IFERROR(IF($B894=0,#N/A,AVERAGEIFS(INDEX(DATOS,0,$C894),INDEX(DATOS,0,$C894),"&lt;&gt;#N/D",INDEX(DATOS,0,$L$2),0,INDEX(DATOS,0,$M$2),1,INDEX(DATOS,0,$N$2),U894,INDEX(DATOS,0,$O$2),$D894)),#N/A)</f>
        <v>#N/A</v>
      </c>
      <c r="AA894" s="62" t="e">
        <f>IFERROR(IF($B894=0,#N/A,AVERAGEIFS(INDEX(DATOS,0,$C894),INDEX(DATOS,0,$C894),"&lt;&gt;#N/D",INDEX(DATOS,0,$L$2),0,INDEX(DATOS,0,$M$2),1,INDEX(DATOS,0,$N$2),V894,INDEX(DATOS,0,$O$2),$D894)),#N/A)</f>
        <v>#N/A</v>
      </c>
      <c r="AB894" s="62" t="e">
        <f>IFERROR(IF($B894=0,#N/A,AVERAGEIFS(INDEX(DATOS,0,$C894),INDEX(DATOS,0,$C894),"&lt;&gt;#N/D",INDEX(DATOS,0,$L$2),0,INDEX(DATOS,0,$M$2),1,INDEX(DATOS,0,$N$2),W894,INDEX(DATOS,0,$O$2),$D894)),#N/A)</f>
        <v>#N/A</v>
      </c>
      <c r="AC894" s="62" t="e">
        <f>IFERROR(IF($B894=0,#N/A,AVERAGEIFS(INDEX(DATOS,0,$C894),INDEX(DATOS,0,$C894),"&lt;&gt;#N/D",INDEX(DATOS,0,$L$2),0,INDEX(DATOS,0,$M$2),1,INDEX(DATOS,0,$N$2),X894,INDEX(DATOS,0,$O$2),$D894)),#N/A)</f>
        <v>#N/A</v>
      </c>
      <c r="AD894" s="33"/>
      <c r="AE894" s="40" t="e">
        <f>IFERROR(IF(ISNA(Z894),#N/A,IF(I894=0,0,_xlfn.STDEV.P($Z894:Z894)/I894*100)),#N/A)</f>
        <v>#N/A</v>
      </c>
      <c r="AF894" s="40" t="e">
        <f>IFERROR(IF(ISNA(AA894),#N/A,IF(J894=0,0,_xlfn.STDEV.P($Z894:AA894)/J894*100)),#N/A)</f>
        <v>#N/A</v>
      </c>
      <c r="AG894" s="40" t="e">
        <f>IFERROR(IF(ISNA(AB894),#N/A,IF(K894=0,0,_xlfn.STDEV.P($Z894:AB894)/K894*100)),#N/A)</f>
        <v>#N/A</v>
      </c>
      <c r="AH894" s="40" t="e">
        <f>IFERROR(IF(ISNA(AC894),#N/A,IF(L894=0,0,_xlfn.STDEV.P($Z894:AC894)/L894*100)),#N/A)</f>
        <v>#N/A</v>
      </c>
      <c r="AI894" s="40"/>
    </row>
    <row r="895" spans="1:35" x14ac:dyDescent="0.35">
      <c r="A895">
        <f t="shared" si="1060"/>
        <v>90</v>
      </c>
      <c r="B895" s="35">
        <f t="array" ref="B895">IF(B894=0,0,MIN(IF(INDEX(DATOS,0,$N$2)=$U895,IF(ISNUMBER(INDEX(DATOS,0,$C895)),IF(INDEX(DATOS,0,$L$2)=0,IF(INDEX(DATOS,0,$M$2)=1,IF(ISNA(MATCH(INDEX(DATOS,0,$O$2),IF($E$7:E894=E895,$D$7:D894),0)),INDEX(DATOS,0,$K$2))))))))</f>
        <v>0</v>
      </c>
      <c r="C895" s="32">
        <f t="shared" si="1061"/>
        <v>20</v>
      </c>
      <c r="D895" s="34" t="str">
        <f>IF($B895=0,"--",INDEX(DATOS,$B895,O$2))</f>
        <v>--</v>
      </c>
      <c r="E895" s="64" t="s">
        <v>1</v>
      </c>
      <c r="F895" s="36" t="str">
        <f t="shared" si="1083"/>
        <v>--</v>
      </c>
      <c r="G895" s="109" t="e">
        <f>VLOOKUP($D895,LOC_UNICOS,G$2,0)</f>
        <v>#N/A</v>
      </c>
      <c r="H895" s="109" t="e">
        <f>VLOOKUP($D895,LOC_UNICOS,H$2,0)</f>
        <v>#N/A</v>
      </c>
      <c r="I895" s="38">
        <f t="array" ref="I895">IF($B895=0,-999,IF(COUNTIFS($Z895:Z895,#N/A)&gt;0,-999,AVERAGE($Z895:Z895)))</f>
        <v>-999</v>
      </c>
      <c r="J895" s="38">
        <f t="array" ref="J895">IF($B895=0,-999,IF(COUNTIFS($Z895:AA895,#N/A)&gt;0,-999,AVERAGE($Z895:AA895)))</f>
        <v>-999</v>
      </c>
      <c r="K895" s="38">
        <f t="array" ref="K895">IF($B895=0,-999,IF(COUNTIFS($Z895:AB895,#N/A)&gt;0,-999,AVERAGE($Z895:AB895)))</f>
        <v>-999</v>
      </c>
      <c r="L895" s="38">
        <f t="array" ref="L895">IF($B895=0,-999,IF(COUNTIFS($Z895:AC895,#N/A)&gt;0,-999,AVERAGE($Z895:AC895)))</f>
        <v>-999</v>
      </c>
      <c r="M895" s="38">
        <f t="shared" si="1056"/>
        <v>-999</v>
      </c>
      <c r="N895" s="38">
        <f t="shared" si="1028"/>
        <v>-999</v>
      </c>
      <c r="O895" s="38">
        <f t="shared" si="1029"/>
        <v>-999</v>
      </c>
      <c r="P895" s="38">
        <f t="shared" si="1030"/>
        <v>-999</v>
      </c>
      <c r="Q895" s="37">
        <f t="shared" si="1057"/>
        <v>0</v>
      </c>
      <c r="R895" s="37">
        <f t="shared" si="1018"/>
        <v>0</v>
      </c>
      <c r="S895" s="37">
        <f t="shared" si="1019"/>
        <v>0</v>
      </c>
      <c r="T895" s="37">
        <f t="shared" si="1020"/>
        <v>0</v>
      </c>
      <c r="U895" s="37">
        <f t="shared" si="1058"/>
        <v>2018</v>
      </c>
      <c r="V895" s="37">
        <f t="shared" ref="V895:X895" si="1086">U895-1</f>
        <v>2017</v>
      </c>
      <c r="W895" s="37">
        <f t="shared" si="1086"/>
        <v>2016</v>
      </c>
      <c r="X895" s="37">
        <f t="shared" si="1086"/>
        <v>2015</v>
      </c>
      <c r="Y895" s="39"/>
      <c r="Z895" s="62" t="e">
        <f>IFERROR(IF($B895=0,#N/A,AVERAGEIFS(INDEX(DATOS,0,$C895),INDEX(DATOS,0,$C895),"&lt;&gt;#N/D",INDEX(DATOS,0,$L$2),0,INDEX(DATOS,0,$M$2),1,INDEX(DATOS,0,$N$2),U895,INDEX(DATOS,0,$O$2),$D895)),#N/A)</f>
        <v>#N/A</v>
      </c>
      <c r="AA895" s="62" t="e">
        <f>IFERROR(IF($B895=0,#N/A,AVERAGEIFS(INDEX(DATOS,0,$C895),INDEX(DATOS,0,$C895),"&lt;&gt;#N/D",INDEX(DATOS,0,$L$2),0,INDEX(DATOS,0,$M$2),1,INDEX(DATOS,0,$N$2),V895,INDEX(DATOS,0,$O$2),$D895)),#N/A)</f>
        <v>#N/A</v>
      </c>
      <c r="AB895" s="62" t="e">
        <f>IFERROR(IF($B895=0,#N/A,AVERAGEIFS(INDEX(DATOS,0,$C895),INDEX(DATOS,0,$C895),"&lt;&gt;#N/D",INDEX(DATOS,0,$L$2),0,INDEX(DATOS,0,$M$2),1,INDEX(DATOS,0,$N$2),W895,INDEX(DATOS,0,$O$2),$D895)),#N/A)</f>
        <v>#N/A</v>
      </c>
      <c r="AC895" s="62" t="e">
        <f>IFERROR(IF($B895=0,#N/A,AVERAGEIFS(INDEX(DATOS,0,$C895),INDEX(DATOS,0,$C895),"&lt;&gt;#N/D",INDEX(DATOS,0,$L$2),0,INDEX(DATOS,0,$M$2),1,INDEX(DATOS,0,$N$2),X895,INDEX(DATOS,0,$O$2),$D895)),#N/A)</f>
        <v>#N/A</v>
      </c>
      <c r="AD895" s="33"/>
      <c r="AE895" s="40" t="e">
        <f>IFERROR(IF(ISNA(Z895),#N/A,IF(I895=0,0,_xlfn.STDEV.P($Z895:Z895)/I895*100)),#N/A)</f>
        <v>#N/A</v>
      </c>
      <c r="AF895" s="40" t="e">
        <f>IFERROR(IF(ISNA(AA895),#N/A,IF(J895=0,0,_xlfn.STDEV.P($Z895:AA895)/J895*100)),#N/A)</f>
        <v>#N/A</v>
      </c>
      <c r="AG895" s="40" t="e">
        <f>IFERROR(IF(ISNA(AB895),#N/A,IF(K895=0,0,_xlfn.STDEV.P($Z895:AB895)/K895*100)),#N/A)</f>
        <v>#N/A</v>
      </c>
      <c r="AH895" s="40" t="e">
        <f>IFERROR(IF(ISNA(AC895),#N/A,IF(L895=0,0,_xlfn.STDEV.P($Z895:AC895)/L895*100)),#N/A)</f>
        <v>#N/A</v>
      </c>
      <c r="AI895" s="40"/>
    </row>
    <row r="896" spans="1:35" x14ac:dyDescent="0.35">
      <c r="A896">
        <f t="shared" si="1060"/>
        <v>91</v>
      </c>
      <c r="B896" s="35">
        <f t="array" ref="B896">IF(B895=0,0,MIN(IF(INDEX(DATOS,0,$N$2)=$U896,IF(ISNUMBER(INDEX(DATOS,0,$C896)),IF(INDEX(DATOS,0,$L$2)=0,IF(INDEX(DATOS,0,$M$2)=1,IF(ISNA(MATCH(INDEX(DATOS,0,$O$2),IF($E$7:E895=E896,$D$7:D895),0)),INDEX(DATOS,0,$K$2))))))))</f>
        <v>0</v>
      </c>
      <c r="C896" s="32">
        <f t="shared" si="1061"/>
        <v>20</v>
      </c>
      <c r="D896" s="34" t="str">
        <f>IF($B896=0,"--",INDEX(DATOS,$B896,O$2))</f>
        <v>--</v>
      </c>
      <c r="E896" s="64" t="s">
        <v>1</v>
      </c>
      <c r="F896" s="36" t="str">
        <f t="shared" si="1083"/>
        <v>--</v>
      </c>
      <c r="G896" s="109" t="e">
        <f>VLOOKUP($D896,LOC_UNICOS,G$2,0)</f>
        <v>#N/A</v>
      </c>
      <c r="H896" s="109" t="e">
        <f>VLOOKUP($D896,LOC_UNICOS,H$2,0)</f>
        <v>#N/A</v>
      </c>
      <c r="I896" s="38">
        <f t="array" ref="I896">IF($B896=0,-999,IF(COUNTIFS($Z896:Z896,#N/A)&gt;0,-999,AVERAGE($Z896:Z896)))</f>
        <v>-999</v>
      </c>
      <c r="J896" s="38">
        <f t="array" ref="J896">IF($B896=0,-999,IF(COUNTIFS($Z896:AA896,#N/A)&gt;0,-999,AVERAGE($Z896:AA896)))</f>
        <v>-999</v>
      </c>
      <c r="K896" s="38">
        <f t="array" ref="K896">IF($B896=0,-999,IF(COUNTIFS($Z896:AB896,#N/A)&gt;0,-999,AVERAGE($Z896:AB896)))</f>
        <v>-999</v>
      </c>
      <c r="L896" s="38">
        <f t="array" ref="L896">IF($B896=0,-999,IF(COUNTIFS($Z896:AC896,#N/A)&gt;0,-999,AVERAGE($Z896:AC896)))</f>
        <v>-999</v>
      </c>
      <c r="M896" s="38">
        <f t="shared" si="1056"/>
        <v>-999</v>
      </c>
      <c r="N896" s="38">
        <f t="shared" si="1028"/>
        <v>-999</v>
      </c>
      <c r="O896" s="38">
        <f t="shared" si="1029"/>
        <v>-999</v>
      </c>
      <c r="P896" s="38">
        <f t="shared" si="1030"/>
        <v>-999</v>
      </c>
      <c r="Q896" s="37">
        <f t="shared" si="1057"/>
        <v>0</v>
      </c>
      <c r="R896" s="37">
        <f t="shared" si="1018"/>
        <v>0</v>
      </c>
      <c r="S896" s="37">
        <f t="shared" si="1019"/>
        <v>0</v>
      </c>
      <c r="T896" s="37">
        <f t="shared" si="1020"/>
        <v>0</v>
      </c>
      <c r="U896" s="37">
        <f t="shared" si="1058"/>
        <v>2018</v>
      </c>
      <c r="V896" s="37">
        <f t="shared" ref="V896:X896" si="1087">U896-1</f>
        <v>2017</v>
      </c>
      <c r="W896" s="37">
        <f t="shared" si="1087"/>
        <v>2016</v>
      </c>
      <c r="X896" s="37">
        <f t="shared" si="1087"/>
        <v>2015</v>
      </c>
      <c r="Y896" s="39"/>
      <c r="Z896" s="62" t="e">
        <f>IFERROR(IF($B896=0,#N/A,AVERAGEIFS(INDEX(DATOS,0,$C896),INDEX(DATOS,0,$C896),"&lt;&gt;#N/D",INDEX(DATOS,0,$L$2),0,INDEX(DATOS,0,$M$2),1,INDEX(DATOS,0,$N$2),U896,INDEX(DATOS,0,$O$2),$D896)),#N/A)</f>
        <v>#N/A</v>
      </c>
      <c r="AA896" s="62" t="e">
        <f>IFERROR(IF($B896=0,#N/A,AVERAGEIFS(INDEX(DATOS,0,$C896),INDEX(DATOS,0,$C896),"&lt;&gt;#N/D",INDEX(DATOS,0,$L$2),0,INDEX(DATOS,0,$M$2),1,INDEX(DATOS,0,$N$2),V896,INDEX(DATOS,0,$O$2),$D896)),#N/A)</f>
        <v>#N/A</v>
      </c>
      <c r="AB896" s="62" t="e">
        <f>IFERROR(IF($B896=0,#N/A,AVERAGEIFS(INDEX(DATOS,0,$C896),INDEX(DATOS,0,$C896),"&lt;&gt;#N/D",INDEX(DATOS,0,$L$2),0,INDEX(DATOS,0,$M$2),1,INDEX(DATOS,0,$N$2),W896,INDEX(DATOS,0,$O$2),$D896)),#N/A)</f>
        <v>#N/A</v>
      </c>
      <c r="AC896" s="62" t="e">
        <f>IFERROR(IF($B896=0,#N/A,AVERAGEIFS(INDEX(DATOS,0,$C896),INDEX(DATOS,0,$C896),"&lt;&gt;#N/D",INDEX(DATOS,0,$L$2),0,INDEX(DATOS,0,$M$2),1,INDEX(DATOS,0,$N$2),X896,INDEX(DATOS,0,$O$2),$D896)),#N/A)</f>
        <v>#N/A</v>
      </c>
      <c r="AD896" s="33"/>
      <c r="AE896" s="40" t="e">
        <f>IFERROR(IF(ISNA(Z896),#N/A,IF(I896=0,0,_xlfn.STDEV.P($Z896:Z896)/I896*100)),#N/A)</f>
        <v>#N/A</v>
      </c>
      <c r="AF896" s="40" t="e">
        <f>IFERROR(IF(ISNA(AA896),#N/A,IF(J896=0,0,_xlfn.STDEV.P($Z896:AA896)/J896*100)),#N/A)</f>
        <v>#N/A</v>
      </c>
      <c r="AG896" s="40" t="e">
        <f>IFERROR(IF(ISNA(AB896),#N/A,IF(K896=0,0,_xlfn.STDEV.P($Z896:AB896)/K896*100)),#N/A)</f>
        <v>#N/A</v>
      </c>
      <c r="AH896" s="40" t="e">
        <f>IFERROR(IF(ISNA(AC896),#N/A,IF(L896=0,0,_xlfn.STDEV.P($Z896:AC896)/L896*100)),#N/A)</f>
        <v>#N/A</v>
      </c>
      <c r="AI896" s="40"/>
    </row>
    <row r="897" spans="1:35" x14ac:dyDescent="0.35">
      <c r="A897">
        <f t="shared" si="1060"/>
        <v>92</v>
      </c>
      <c r="B897" s="35">
        <f t="array" ref="B897">IF(B896=0,0,MIN(IF(INDEX(DATOS,0,$N$2)=$U897,IF(ISNUMBER(INDEX(DATOS,0,$C897)),IF(INDEX(DATOS,0,$L$2)=0,IF(INDEX(DATOS,0,$M$2)=1,IF(ISNA(MATCH(INDEX(DATOS,0,$O$2),IF($E$7:E896=E897,$D$7:D896),0)),INDEX(DATOS,0,$K$2))))))))</f>
        <v>0</v>
      </c>
      <c r="C897" s="32">
        <f t="shared" si="1061"/>
        <v>20</v>
      </c>
      <c r="D897" s="34" t="str">
        <f>IF($B897=0,"--",INDEX(DATOS,$B897,O$2))</f>
        <v>--</v>
      </c>
      <c r="E897" s="64" t="s">
        <v>1</v>
      </c>
      <c r="F897" s="36" t="str">
        <f t="shared" si="1083"/>
        <v>--</v>
      </c>
      <c r="G897" s="109" t="e">
        <f>VLOOKUP($D897,LOC_UNICOS,G$2,0)</f>
        <v>#N/A</v>
      </c>
      <c r="H897" s="109" t="e">
        <f>VLOOKUP($D897,LOC_UNICOS,H$2,0)</f>
        <v>#N/A</v>
      </c>
      <c r="I897" s="38">
        <f t="array" ref="I897">IF($B897=0,-999,IF(COUNTIFS($Z897:Z897,#N/A)&gt;0,-999,AVERAGE($Z897:Z897)))</f>
        <v>-999</v>
      </c>
      <c r="J897" s="38">
        <f t="array" ref="J897">IF($B897=0,-999,IF(COUNTIFS($Z897:AA897,#N/A)&gt;0,-999,AVERAGE($Z897:AA897)))</f>
        <v>-999</v>
      </c>
      <c r="K897" s="38">
        <f t="array" ref="K897">IF($B897=0,-999,IF(COUNTIFS($Z897:AB897,#N/A)&gt;0,-999,AVERAGE($Z897:AB897)))</f>
        <v>-999</v>
      </c>
      <c r="L897" s="38">
        <f t="array" ref="L897">IF($B897=0,-999,IF(COUNTIFS($Z897:AC897,#N/A)&gt;0,-999,AVERAGE($Z897:AC897)))</f>
        <v>-999</v>
      </c>
      <c r="M897" s="38">
        <f t="shared" si="1056"/>
        <v>-999</v>
      </c>
      <c r="N897" s="38">
        <f t="shared" si="1028"/>
        <v>-999</v>
      </c>
      <c r="O897" s="38">
        <f t="shared" si="1029"/>
        <v>-999</v>
      </c>
      <c r="P897" s="38">
        <f t="shared" si="1030"/>
        <v>-999</v>
      </c>
      <c r="Q897" s="37">
        <f t="shared" si="1057"/>
        <v>0</v>
      </c>
      <c r="R897" s="37">
        <f t="shared" si="1018"/>
        <v>0</v>
      </c>
      <c r="S897" s="37">
        <f t="shared" si="1019"/>
        <v>0</v>
      </c>
      <c r="T897" s="37">
        <f t="shared" si="1020"/>
        <v>0</v>
      </c>
      <c r="U897" s="37">
        <f t="shared" si="1058"/>
        <v>2018</v>
      </c>
      <c r="V897" s="37">
        <f t="shared" ref="V897:X897" si="1088">U897-1</f>
        <v>2017</v>
      </c>
      <c r="W897" s="37">
        <f t="shared" si="1088"/>
        <v>2016</v>
      </c>
      <c r="X897" s="37">
        <f t="shared" si="1088"/>
        <v>2015</v>
      </c>
      <c r="Y897" s="39"/>
      <c r="Z897" s="62" t="e">
        <f>IFERROR(IF($B897=0,#N/A,AVERAGEIFS(INDEX(DATOS,0,$C897),INDEX(DATOS,0,$C897),"&lt;&gt;#N/D",INDEX(DATOS,0,$L$2),0,INDEX(DATOS,0,$M$2),1,INDEX(DATOS,0,$N$2),U897,INDEX(DATOS,0,$O$2),$D897)),#N/A)</f>
        <v>#N/A</v>
      </c>
      <c r="AA897" s="62" t="e">
        <f>IFERROR(IF($B897=0,#N/A,AVERAGEIFS(INDEX(DATOS,0,$C897),INDEX(DATOS,0,$C897),"&lt;&gt;#N/D",INDEX(DATOS,0,$L$2),0,INDEX(DATOS,0,$M$2),1,INDEX(DATOS,0,$N$2),V897,INDEX(DATOS,0,$O$2),$D897)),#N/A)</f>
        <v>#N/A</v>
      </c>
      <c r="AB897" s="62" t="e">
        <f>IFERROR(IF($B897=0,#N/A,AVERAGEIFS(INDEX(DATOS,0,$C897),INDEX(DATOS,0,$C897),"&lt;&gt;#N/D",INDEX(DATOS,0,$L$2),0,INDEX(DATOS,0,$M$2),1,INDEX(DATOS,0,$N$2),W897,INDEX(DATOS,0,$O$2),$D897)),#N/A)</f>
        <v>#N/A</v>
      </c>
      <c r="AC897" s="62" t="e">
        <f>IFERROR(IF($B897=0,#N/A,AVERAGEIFS(INDEX(DATOS,0,$C897),INDEX(DATOS,0,$C897),"&lt;&gt;#N/D",INDEX(DATOS,0,$L$2),0,INDEX(DATOS,0,$M$2),1,INDEX(DATOS,0,$N$2),X897,INDEX(DATOS,0,$O$2),$D897)),#N/A)</f>
        <v>#N/A</v>
      </c>
      <c r="AD897" s="33"/>
      <c r="AE897" s="40" t="e">
        <f>IFERROR(IF(ISNA(Z897),#N/A,IF(I897=0,0,_xlfn.STDEV.P($Z897:Z897)/I897*100)),#N/A)</f>
        <v>#N/A</v>
      </c>
      <c r="AF897" s="40" t="e">
        <f>IFERROR(IF(ISNA(AA897),#N/A,IF(J897=0,0,_xlfn.STDEV.P($Z897:AA897)/J897*100)),#N/A)</f>
        <v>#N/A</v>
      </c>
      <c r="AG897" s="40" t="e">
        <f>IFERROR(IF(ISNA(AB897),#N/A,IF(K897=0,0,_xlfn.STDEV.P($Z897:AB897)/K897*100)),#N/A)</f>
        <v>#N/A</v>
      </c>
      <c r="AH897" s="40" t="e">
        <f>IFERROR(IF(ISNA(AC897),#N/A,IF(L897=0,0,_xlfn.STDEV.P($Z897:AC897)/L897*100)),#N/A)</f>
        <v>#N/A</v>
      </c>
      <c r="AI897" s="40"/>
    </row>
    <row r="898" spans="1:35" x14ac:dyDescent="0.35">
      <c r="A898">
        <f t="shared" si="1060"/>
        <v>93</v>
      </c>
      <c r="B898" s="35">
        <f t="array" ref="B898">IF(B897=0,0,MIN(IF(INDEX(DATOS,0,$N$2)=$U898,IF(ISNUMBER(INDEX(DATOS,0,$C898)),IF(INDEX(DATOS,0,$L$2)=0,IF(INDEX(DATOS,0,$M$2)=1,IF(ISNA(MATCH(INDEX(DATOS,0,$O$2),IF($E$7:E897=E898,$D$7:D897),0)),INDEX(DATOS,0,$K$2))))))))</f>
        <v>0</v>
      </c>
      <c r="C898" s="32">
        <f t="shared" si="1061"/>
        <v>20</v>
      </c>
      <c r="D898" s="34" t="str">
        <f>IF($B898=0,"--",INDEX(DATOS,$B898,O$2))</f>
        <v>--</v>
      </c>
      <c r="E898" s="64" t="s">
        <v>1</v>
      </c>
      <c r="F898" s="36" t="str">
        <f t="shared" si="1083"/>
        <v>--</v>
      </c>
      <c r="G898" s="109" t="e">
        <f>VLOOKUP($D898,LOC_UNICOS,G$2,0)</f>
        <v>#N/A</v>
      </c>
      <c r="H898" s="109" t="e">
        <f>VLOOKUP($D898,LOC_UNICOS,H$2,0)</f>
        <v>#N/A</v>
      </c>
      <c r="I898" s="38">
        <f t="array" ref="I898">IF($B898=0,-999,IF(COUNTIFS($Z898:Z898,#N/A)&gt;0,-999,AVERAGE($Z898:Z898)))</f>
        <v>-999</v>
      </c>
      <c r="J898" s="38">
        <f t="array" ref="J898">IF($B898=0,-999,IF(COUNTIFS($Z898:AA898,#N/A)&gt;0,-999,AVERAGE($Z898:AA898)))</f>
        <v>-999</v>
      </c>
      <c r="K898" s="38">
        <f t="array" ref="K898">IF($B898=0,-999,IF(COUNTIFS($Z898:AB898,#N/A)&gt;0,-999,AVERAGE($Z898:AB898)))</f>
        <v>-999</v>
      </c>
      <c r="L898" s="38">
        <f t="array" ref="L898">IF($B898=0,-999,IF(COUNTIFS($Z898:AC898,#N/A)&gt;0,-999,AVERAGE($Z898:AC898)))</f>
        <v>-999</v>
      </c>
      <c r="M898" s="38">
        <f t="shared" si="1056"/>
        <v>-999</v>
      </c>
      <c r="N898" s="38">
        <f t="shared" si="1028"/>
        <v>-999</v>
      </c>
      <c r="O898" s="38">
        <f t="shared" si="1029"/>
        <v>-999</v>
      </c>
      <c r="P898" s="38">
        <f t="shared" si="1030"/>
        <v>-999</v>
      </c>
      <c r="Q898" s="37">
        <f t="shared" si="1057"/>
        <v>0</v>
      </c>
      <c r="R898" s="37">
        <f t="shared" si="1018"/>
        <v>0</v>
      </c>
      <c r="S898" s="37">
        <f t="shared" si="1019"/>
        <v>0</v>
      </c>
      <c r="T898" s="37">
        <f t="shared" si="1020"/>
        <v>0</v>
      </c>
      <c r="U898" s="37">
        <f t="shared" si="1058"/>
        <v>2018</v>
      </c>
      <c r="V898" s="37">
        <f t="shared" ref="V898:X898" si="1089">U898-1</f>
        <v>2017</v>
      </c>
      <c r="W898" s="37">
        <f t="shared" si="1089"/>
        <v>2016</v>
      </c>
      <c r="X898" s="37">
        <f t="shared" si="1089"/>
        <v>2015</v>
      </c>
      <c r="Y898" s="39"/>
      <c r="Z898" s="62" t="e">
        <f>IFERROR(IF($B898=0,#N/A,AVERAGEIFS(INDEX(DATOS,0,$C898),INDEX(DATOS,0,$C898),"&lt;&gt;#N/D",INDEX(DATOS,0,$L$2),0,INDEX(DATOS,0,$M$2),1,INDEX(DATOS,0,$N$2),U898,INDEX(DATOS,0,$O$2),$D898)),#N/A)</f>
        <v>#N/A</v>
      </c>
      <c r="AA898" s="62" t="e">
        <f>IFERROR(IF($B898=0,#N/A,AVERAGEIFS(INDEX(DATOS,0,$C898),INDEX(DATOS,0,$C898),"&lt;&gt;#N/D",INDEX(DATOS,0,$L$2),0,INDEX(DATOS,0,$M$2),1,INDEX(DATOS,0,$N$2),V898,INDEX(DATOS,0,$O$2),$D898)),#N/A)</f>
        <v>#N/A</v>
      </c>
      <c r="AB898" s="62" t="e">
        <f>IFERROR(IF($B898=0,#N/A,AVERAGEIFS(INDEX(DATOS,0,$C898),INDEX(DATOS,0,$C898),"&lt;&gt;#N/D",INDEX(DATOS,0,$L$2),0,INDEX(DATOS,0,$M$2),1,INDEX(DATOS,0,$N$2),W898,INDEX(DATOS,0,$O$2),$D898)),#N/A)</f>
        <v>#N/A</v>
      </c>
      <c r="AC898" s="62" t="e">
        <f>IFERROR(IF($B898=0,#N/A,AVERAGEIFS(INDEX(DATOS,0,$C898),INDEX(DATOS,0,$C898),"&lt;&gt;#N/D",INDEX(DATOS,0,$L$2),0,INDEX(DATOS,0,$M$2),1,INDEX(DATOS,0,$N$2),X898,INDEX(DATOS,0,$O$2),$D898)),#N/A)</f>
        <v>#N/A</v>
      </c>
      <c r="AD898" s="33"/>
      <c r="AE898" s="40" t="e">
        <f>IFERROR(IF(ISNA(Z898),#N/A,IF(I898=0,0,_xlfn.STDEV.P($Z898:Z898)/I898*100)),#N/A)</f>
        <v>#N/A</v>
      </c>
      <c r="AF898" s="40" t="e">
        <f>IFERROR(IF(ISNA(AA898),#N/A,IF(J898=0,0,_xlfn.STDEV.P($Z898:AA898)/J898*100)),#N/A)</f>
        <v>#N/A</v>
      </c>
      <c r="AG898" s="40" t="e">
        <f>IFERROR(IF(ISNA(AB898),#N/A,IF(K898=0,0,_xlfn.STDEV.P($Z898:AB898)/K898*100)),#N/A)</f>
        <v>#N/A</v>
      </c>
      <c r="AH898" s="40" t="e">
        <f>IFERROR(IF(ISNA(AC898),#N/A,IF(L898=0,0,_xlfn.STDEV.P($Z898:AC898)/L898*100)),#N/A)</f>
        <v>#N/A</v>
      </c>
      <c r="AI898" s="40"/>
    </row>
    <row r="899" spans="1:35" x14ac:dyDescent="0.35">
      <c r="A899">
        <f t="shared" si="1060"/>
        <v>94</v>
      </c>
      <c r="B899" s="35">
        <f t="array" ref="B899">IF(B898=0,0,MIN(IF(INDEX(DATOS,0,$N$2)=$U899,IF(ISNUMBER(INDEX(DATOS,0,$C899)),IF(INDEX(DATOS,0,$L$2)=0,IF(INDEX(DATOS,0,$M$2)=1,IF(ISNA(MATCH(INDEX(DATOS,0,$O$2),IF($E$7:E898=E899,$D$7:D898),0)),INDEX(DATOS,0,$K$2))))))))</f>
        <v>0</v>
      </c>
      <c r="C899" s="32">
        <f t="shared" si="1061"/>
        <v>20</v>
      </c>
      <c r="D899" s="34" t="str">
        <f>IF($B899=0,"--",INDEX(DATOS,$B899,O$2))</f>
        <v>--</v>
      </c>
      <c r="E899" s="64" t="s">
        <v>1</v>
      </c>
      <c r="F899" s="36" t="str">
        <f>IFERROR(SUBSTITUTE(MID(D899,1,FIND(",",D899)-1),"Departamento de","Dpto."),D899)</f>
        <v>--</v>
      </c>
      <c r="G899" s="109" t="e">
        <f>VLOOKUP($D899,LOC_UNICOS,G$2,0)</f>
        <v>#N/A</v>
      </c>
      <c r="H899" s="109" t="e">
        <f>VLOOKUP($D899,LOC_UNICOS,H$2,0)</f>
        <v>#N/A</v>
      </c>
      <c r="I899" s="38">
        <f t="array" ref="I899">IF($B899=0,-999,IF(COUNTIFS($Z899:Z899,#N/A)&gt;0,-999,AVERAGE($Z899:Z899)))</f>
        <v>-999</v>
      </c>
      <c r="J899" s="38">
        <f t="array" ref="J899">IF($B899=0,-999,IF(COUNTIFS($Z899:AA899,#N/A)&gt;0,-999,AVERAGE($Z899:AA899)))</f>
        <v>-999</v>
      </c>
      <c r="K899" s="38">
        <f t="array" ref="K899">IF($B899=0,-999,IF(COUNTIFS($Z899:AB899,#N/A)&gt;0,-999,AVERAGE($Z899:AB899)))</f>
        <v>-999</v>
      </c>
      <c r="L899" s="38">
        <f t="array" ref="L899">IF($B899=0,-999,IF(COUNTIFS($Z899:AC899,#N/A)&gt;0,-999,AVERAGE($Z899:AC899)))</f>
        <v>-999</v>
      </c>
      <c r="M899" s="38">
        <f t="shared" si="1056"/>
        <v>-999</v>
      </c>
      <c r="N899" s="38">
        <f t="shared" si="1028"/>
        <v>-999</v>
      </c>
      <c r="O899" s="38">
        <f t="shared" si="1029"/>
        <v>-999</v>
      </c>
      <c r="P899" s="38">
        <f t="shared" si="1030"/>
        <v>-999</v>
      </c>
      <c r="Q899" s="37">
        <f t="shared" si="1057"/>
        <v>0</v>
      </c>
      <c r="R899" s="37">
        <f t="shared" si="1018"/>
        <v>0</v>
      </c>
      <c r="S899" s="37">
        <f t="shared" si="1019"/>
        <v>0</v>
      </c>
      <c r="T899" s="37">
        <f t="shared" si="1020"/>
        <v>0</v>
      </c>
      <c r="U899" s="37">
        <f t="shared" si="1058"/>
        <v>2018</v>
      </c>
      <c r="V899" s="37">
        <f t="shared" ref="V899:X899" si="1090">U899-1</f>
        <v>2017</v>
      </c>
      <c r="W899" s="37">
        <f t="shared" si="1090"/>
        <v>2016</v>
      </c>
      <c r="X899" s="37">
        <f t="shared" si="1090"/>
        <v>2015</v>
      </c>
      <c r="Y899" s="39"/>
      <c r="Z899" s="62" t="e">
        <f>IFERROR(IF($B899=0,#N/A,AVERAGEIFS(INDEX(DATOS,0,$C899),INDEX(DATOS,0,$C899),"&lt;&gt;#N/D",INDEX(DATOS,0,$L$2),0,INDEX(DATOS,0,$M$2),1,INDEX(DATOS,0,$N$2),U899,INDEX(DATOS,0,$O$2),$D899)),#N/A)</f>
        <v>#N/A</v>
      </c>
      <c r="AA899" s="62" t="e">
        <f>IFERROR(IF($B899=0,#N/A,AVERAGEIFS(INDEX(DATOS,0,$C899),INDEX(DATOS,0,$C899),"&lt;&gt;#N/D",INDEX(DATOS,0,$L$2),0,INDEX(DATOS,0,$M$2),1,INDEX(DATOS,0,$N$2),V899,INDEX(DATOS,0,$O$2),$D899)),#N/A)</f>
        <v>#N/A</v>
      </c>
      <c r="AB899" s="62" t="e">
        <f>IFERROR(IF($B899=0,#N/A,AVERAGEIFS(INDEX(DATOS,0,$C899),INDEX(DATOS,0,$C899),"&lt;&gt;#N/D",INDEX(DATOS,0,$L$2),0,INDEX(DATOS,0,$M$2),1,INDEX(DATOS,0,$N$2),W899,INDEX(DATOS,0,$O$2),$D899)),#N/A)</f>
        <v>#N/A</v>
      </c>
      <c r="AC899" s="62" t="e">
        <f>IFERROR(IF($B899=0,#N/A,AVERAGEIFS(INDEX(DATOS,0,$C899),INDEX(DATOS,0,$C899),"&lt;&gt;#N/D",INDEX(DATOS,0,$L$2),0,INDEX(DATOS,0,$M$2),1,INDEX(DATOS,0,$N$2),X899,INDEX(DATOS,0,$O$2),$D899)),#N/A)</f>
        <v>#N/A</v>
      </c>
      <c r="AD899" s="33"/>
      <c r="AE899" s="40" t="e">
        <f>IFERROR(IF(ISNA(Z899),#N/A,IF(I899=0,0,_xlfn.STDEV.P($Z899:Z899)/I899*100)),#N/A)</f>
        <v>#N/A</v>
      </c>
      <c r="AF899" s="40" t="e">
        <f>IFERROR(IF(ISNA(AA899),#N/A,IF(J899=0,0,_xlfn.STDEV.P($Z899:AA899)/J899*100)),#N/A)</f>
        <v>#N/A</v>
      </c>
      <c r="AG899" s="40" t="e">
        <f>IFERROR(IF(ISNA(AB899),#N/A,IF(K899=0,0,_xlfn.STDEV.P($Z899:AB899)/K899*100)),#N/A)</f>
        <v>#N/A</v>
      </c>
      <c r="AH899" s="40" t="e">
        <f>IFERROR(IF(ISNA(AC899),#N/A,IF(L899=0,0,_xlfn.STDEV.P($Z899:AC899)/L899*100)),#N/A)</f>
        <v>#N/A</v>
      </c>
      <c r="AI899" s="40"/>
    </row>
    <row r="900" spans="1:35" x14ac:dyDescent="0.35">
      <c r="A900">
        <f t="shared" si="1060"/>
        <v>95</v>
      </c>
      <c r="B900" s="35">
        <f t="array" ref="B900">IF(B899=0,0,MIN(IF(INDEX(DATOS,0,$N$2)=$U900,IF(ISNUMBER(INDEX(DATOS,0,$C900)),IF(INDEX(DATOS,0,$L$2)=0,IF(INDEX(DATOS,0,$M$2)=1,IF(ISNA(MATCH(INDEX(DATOS,0,$O$2),IF($E$7:E899=E900,$D$7:D899),0)),INDEX(DATOS,0,$K$2))))))))</f>
        <v>0</v>
      </c>
      <c r="C900" s="32">
        <f t="shared" si="1061"/>
        <v>20</v>
      </c>
      <c r="D900" s="34" t="str">
        <f>IF($B900=0,"--",INDEX(DATOS,$B900,O$2))</f>
        <v>--</v>
      </c>
      <c r="E900" s="64" t="s">
        <v>1</v>
      </c>
      <c r="F900" s="36" t="str">
        <f t="shared" ref="F900:F963" si="1091">IFERROR(SUBSTITUTE(MID(D900,1,FIND(",",D900)-1),"Departamento de","Dpto."),D900)</f>
        <v>--</v>
      </c>
      <c r="G900" s="109" t="e">
        <f>VLOOKUP($D900,LOC_UNICOS,G$2,0)</f>
        <v>#N/A</v>
      </c>
      <c r="H900" s="109" t="e">
        <f>VLOOKUP($D900,LOC_UNICOS,H$2,0)</f>
        <v>#N/A</v>
      </c>
      <c r="I900" s="38">
        <f t="array" ref="I900">IF($B900=0,-999,IF(COUNTIFS($Z900:Z900,#N/A)&gt;0,-999,AVERAGE($Z900:Z900)))</f>
        <v>-999</v>
      </c>
      <c r="J900" s="38">
        <f t="array" ref="J900">IF($B900=0,-999,IF(COUNTIFS($Z900:AA900,#N/A)&gt;0,-999,AVERAGE($Z900:AA900)))</f>
        <v>-999</v>
      </c>
      <c r="K900" s="38">
        <f t="array" ref="K900">IF($B900=0,-999,IF(COUNTIFS($Z900:AB900,#N/A)&gt;0,-999,AVERAGE($Z900:AB900)))</f>
        <v>-999</v>
      </c>
      <c r="L900" s="38">
        <f t="array" ref="L900">IF($B900=0,-999,IF(COUNTIFS($Z900:AC900,#N/A)&gt;0,-999,AVERAGE($Z900:AC900)))</f>
        <v>-999</v>
      </c>
      <c r="M900" s="38">
        <f t="shared" si="1056"/>
        <v>-999</v>
      </c>
      <c r="N900" s="38">
        <f t="shared" si="1028"/>
        <v>-999</v>
      </c>
      <c r="O900" s="38">
        <f t="shared" si="1029"/>
        <v>-999</v>
      </c>
      <c r="P900" s="38">
        <f t="shared" si="1030"/>
        <v>-999</v>
      </c>
      <c r="Q900" s="37">
        <f t="shared" si="1057"/>
        <v>0</v>
      </c>
      <c r="R900" s="37">
        <f t="shared" si="1018"/>
        <v>0</v>
      </c>
      <c r="S900" s="37">
        <f t="shared" si="1019"/>
        <v>0</v>
      </c>
      <c r="T900" s="37">
        <f t="shared" si="1020"/>
        <v>0</v>
      </c>
      <c r="U900" s="37">
        <f t="shared" si="1058"/>
        <v>2018</v>
      </c>
      <c r="V900" s="37">
        <f t="shared" ref="V900:X900" si="1092">U900-1</f>
        <v>2017</v>
      </c>
      <c r="W900" s="37">
        <f t="shared" si="1092"/>
        <v>2016</v>
      </c>
      <c r="X900" s="37">
        <f t="shared" si="1092"/>
        <v>2015</v>
      </c>
      <c r="Y900" s="39"/>
      <c r="Z900" s="62" t="e">
        <f>IFERROR(IF($B900=0,#N/A,AVERAGEIFS(INDEX(DATOS,0,$C900),INDEX(DATOS,0,$C900),"&lt;&gt;#N/D",INDEX(DATOS,0,$L$2),0,INDEX(DATOS,0,$M$2),1,INDEX(DATOS,0,$N$2),U900,INDEX(DATOS,0,$O$2),$D900)),#N/A)</f>
        <v>#N/A</v>
      </c>
      <c r="AA900" s="62" t="e">
        <f>IFERROR(IF($B900=0,#N/A,AVERAGEIFS(INDEX(DATOS,0,$C900),INDEX(DATOS,0,$C900),"&lt;&gt;#N/D",INDEX(DATOS,0,$L$2),0,INDEX(DATOS,0,$M$2),1,INDEX(DATOS,0,$N$2),V900,INDEX(DATOS,0,$O$2),$D900)),#N/A)</f>
        <v>#N/A</v>
      </c>
      <c r="AB900" s="62" t="e">
        <f>IFERROR(IF($B900=0,#N/A,AVERAGEIFS(INDEX(DATOS,0,$C900),INDEX(DATOS,0,$C900),"&lt;&gt;#N/D",INDEX(DATOS,0,$L$2),0,INDEX(DATOS,0,$M$2),1,INDEX(DATOS,0,$N$2),W900,INDEX(DATOS,0,$O$2),$D900)),#N/A)</f>
        <v>#N/A</v>
      </c>
      <c r="AC900" s="62" t="e">
        <f>IFERROR(IF($B900=0,#N/A,AVERAGEIFS(INDEX(DATOS,0,$C900),INDEX(DATOS,0,$C900),"&lt;&gt;#N/D",INDEX(DATOS,0,$L$2),0,INDEX(DATOS,0,$M$2),1,INDEX(DATOS,0,$N$2),X900,INDEX(DATOS,0,$O$2),$D900)),#N/A)</f>
        <v>#N/A</v>
      </c>
      <c r="AD900" s="33"/>
      <c r="AE900" s="40" t="e">
        <f>IFERROR(IF(ISNA(Z900),#N/A,IF(I900=0,0,_xlfn.STDEV.P($Z900:Z900)/I900*100)),#N/A)</f>
        <v>#N/A</v>
      </c>
      <c r="AF900" s="40" t="e">
        <f>IFERROR(IF(ISNA(AA900),#N/A,IF(J900=0,0,_xlfn.STDEV.P($Z900:AA900)/J900*100)),#N/A)</f>
        <v>#N/A</v>
      </c>
      <c r="AG900" s="40" t="e">
        <f>IFERROR(IF(ISNA(AB900),#N/A,IF(K900=0,0,_xlfn.STDEV.P($Z900:AB900)/K900*100)),#N/A)</f>
        <v>#N/A</v>
      </c>
      <c r="AH900" s="40" t="e">
        <f>IFERROR(IF(ISNA(AC900),#N/A,IF(L900=0,0,_xlfn.STDEV.P($Z900:AC900)/L900*100)),#N/A)</f>
        <v>#N/A</v>
      </c>
      <c r="AI900" s="40"/>
    </row>
    <row r="901" spans="1:35" x14ac:dyDescent="0.35">
      <c r="A901">
        <f t="shared" si="1060"/>
        <v>96</v>
      </c>
      <c r="B901" s="35">
        <f t="array" ref="B901">IF(B900=0,0,MIN(IF(INDEX(DATOS,0,$N$2)=$U901,IF(ISNUMBER(INDEX(DATOS,0,$C901)),IF(INDEX(DATOS,0,$L$2)=0,IF(INDEX(DATOS,0,$M$2)=1,IF(ISNA(MATCH(INDEX(DATOS,0,$O$2),IF($E$7:E900=E901,$D$7:D900),0)),INDEX(DATOS,0,$K$2))))))))</f>
        <v>0</v>
      </c>
      <c r="C901" s="32">
        <f t="shared" si="1061"/>
        <v>20</v>
      </c>
      <c r="D901" s="34" t="str">
        <f>IF($B901=0,"--",INDEX(DATOS,$B901,O$2))</f>
        <v>--</v>
      </c>
      <c r="E901" s="64" t="s">
        <v>1</v>
      </c>
      <c r="F901" s="36" t="str">
        <f t="shared" si="1091"/>
        <v>--</v>
      </c>
      <c r="G901" s="109" t="e">
        <f>VLOOKUP($D901,LOC_UNICOS,G$2,0)</f>
        <v>#N/A</v>
      </c>
      <c r="H901" s="109" t="e">
        <f>VLOOKUP($D901,LOC_UNICOS,H$2,0)</f>
        <v>#N/A</v>
      </c>
      <c r="I901" s="38">
        <f t="array" ref="I901">IF($B901=0,-999,IF(COUNTIFS($Z901:Z901,#N/A)&gt;0,-999,AVERAGE($Z901:Z901)))</f>
        <v>-999</v>
      </c>
      <c r="J901" s="38">
        <f t="array" ref="J901">IF($B901=0,-999,IF(COUNTIFS($Z901:AA901,#N/A)&gt;0,-999,AVERAGE($Z901:AA901)))</f>
        <v>-999</v>
      </c>
      <c r="K901" s="38">
        <f t="array" ref="K901">IF($B901=0,-999,IF(COUNTIFS($Z901:AB901,#N/A)&gt;0,-999,AVERAGE($Z901:AB901)))</f>
        <v>-999</v>
      </c>
      <c r="L901" s="38">
        <f t="array" ref="L901">IF($B901=0,-999,IF(COUNTIFS($Z901:AC901,#N/A)&gt;0,-999,AVERAGE($Z901:AC901)))</f>
        <v>-999</v>
      </c>
      <c r="M901" s="38">
        <f t="shared" si="1056"/>
        <v>-999</v>
      </c>
      <c r="N901" s="38">
        <f t="shared" si="1028"/>
        <v>-999</v>
      </c>
      <c r="O901" s="38">
        <f t="shared" si="1029"/>
        <v>-999</v>
      </c>
      <c r="P901" s="38">
        <f t="shared" si="1030"/>
        <v>-999</v>
      </c>
      <c r="Q901" s="37">
        <f t="shared" si="1057"/>
        <v>0</v>
      </c>
      <c r="R901" s="37">
        <f t="shared" si="1018"/>
        <v>0</v>
      </c>
      <c r="S901" s="37">
        <f t="shared" si="1019"/>
        <v>0</v>
      </c>
      <c r="T901" s="37">
        <f t="shared" si="1020"/>
        <v>0</v>
      </c>
      <c r="U901" s="37">
        <f t="shared" si="1058"/>
        <v>2018</v>
      </c>
      <c r="V901" s="37">
        <f t="shared" ref="V901:X901" si="1093">U901-1</f>
        <v>2017</v>
      </c>
      <c r="W901" s="37">
        <f t="shared" si="1093"/>
        <v>2016</v>
      </c>
      <c r="X901" s="37">
        <f t="shared" si="1093"/>
        <v>2015</v>
      </c>
      <c r="Y901" s="39"/>
      <c r="Z901" s="62" t="e">
        <f>IFERROR(IF($B901=0,#N/A,AVERAGEIFS(INDEX(DATOS,0,$C901),INDEX(DATOS,0,$C901),"&lt;&gt;#N/D",INDEX(DATOS,0,$L$2),0,INDEX(DATOS,0,$M$2),1,INDEX(DATOS,0,$N$2),U901,INDEX(DATOS,0,$O$2),$D901)),#N/A)</f>
        <v>#N/A</v>
      </c>
      <c r="AA901" s="62" t="e">
        <f>IFERROR(IF($B901=0,#N/A,AVERAGEIFS(INDEX(DATOS,0,$C901),INDEX(DATOS,0,$C901),"&lt;&gt;#N/D",INDEX(DATOS,0,$L$2),0,INDEX(DATOS,0,$M$2),1,INDEX(DATOS,0,$N$2),V901,INDEX(DATOS,0,$O$2),$D901)),#N/A)</f>
        <v>#N/A</v>
      </c>
      <c r="AB901" s="62" t="e">
        <f>IFERROR(IF($B901=0,#N/A,AVERAGEIFS(INDEX(DATOS,0,$C901),INDEX(DATOS,0,$C901),"&lt;&gt;#N/D",INDEX(DATOS,0,$L$2),0,INDEX(DATOS,0,$M$2),1,INDEX(DATOS,0,$N$2),W901,INDEX(DATOS,0,$O$2),$D901)),#N/A)</f>
        <v>#N/A</v>
      </c>
      <c r="AC901" s="62" t="e">
        <f>IFERROR(IF($B901=0,#N/A,AVERAGEIFS(INDEX(DATOS,0,$C901),INDEX(DATOS,0,$C901),"&lt;&gt;#N/D",INDEX(DATOS,0,$L$2),0,INDEX(DATOS,0,$M$2),1,INDEX(DATOS,0,$N$2),X901,INDEX(DATOS,0,$O$2),$D901)),#N/A)</f>
        <v>#N/A</v>
      </c>
      <c r="AD901" s="33"/>
      <c r="AE901" s="40" t="e">
        <f>IFERROR(IF(ISNA(Z901),#N/A,IF(I901=0,0,_xlfn.STDEV.P($Z901:Z901)/I901*100)),#N/A)</f>
        <v>#N/A</v>
      </c>
      <c r="AF901" s="40" t="e">
        <f>IFERROR(IF(ISNA(AA901),#N/A,IF(J901=0,0,_xlfn.STDEV.P($Z901:AA901)/J901*100)),#N/A)</f>
        <v>#N/A</v>
      </c>
      <c r="AG901" s="40" t="e">
        <f>IFERROR(IF(ISNA(AB901),#N/A,IF(K901=0,0,_xlfn.STDEV.P($Z901:AB901)/K901*100)),#N/A)</f>
        <v>#N/A</v>
      </c>
      <c r="AH901" s="40" t="e">
        <f>IFERROR(IF(ISNA(AC901),#N/A,IF(L901=0,0,_xlfn.STDEV.P($Z901:AC901)/L901*100)),#N/A)</f>
        <v>#N/A</v>
      </c>
      <c r="AI901" s="40"/>
    </row>
    <row r="902" spans="1:35" x14ac:dyDescent="0.35">
      <c r="A902">
        <f t="shared" si="1060"/>
        <v>97</v>
      </c>
      <c r="B902" s="35">
        <f t="array" ref="B902">IF(B901=0,0,MIN(IF(INDEX(DATOS,0,$N$2)=$U902,IF(ISNUMBER(INDEX(DATOS,0,$C902)),IF(INDEX(DATOS,0,$L$2)=0,IF(INDEX(DATOS,0,$M$2)=1,IF(ISNA(MATCH(INDEX(DATOS,0,$O$2),IF($E$7:E901=E902,$D$7:D901),0)),INDEX(DATOS,0,$K$2))))))))</f>
        <v>0</v>
      </c>
      <c r="C902" s="32">
        <f t="shared" si="1061"/>
        <v>20</v>
      </c>
      <c r="D902" s="34" t="str">
        <f>IF($B902=0,"--",INDEX(DATOS,$B902,O$2))</f>
        <v>--</v>
      </c>
      <c r="E902" s="64" t="s">
        <v>1</v>
      </c>
      <c r="F902" s="36" t="str">
        <f t="shared" si="1091"/>
        <v>--</v>
      </c>
      <c r="G902" s="109" t="e">
        <f>VLOOKUP($D902,LOC_UNICOS,G$2,0)</f>
        <v>#N/A</v>
      </c>
      <c r="H902" s="109" t="e">
        <f>VLOOKUP($D902,LOC_UNICOS,H$2,0)</f>
        <v>#N/A</v>
      </c>
      <c r="I902" s="38">
        <f t="array" ref="I902">IF($B902=0,-999,IF(COUNTIFS($Z902:Z902,#N/A)&gt;0,-999,AVERAGE($Z902:Z902)))</f>
        <v>-999</v>
      </c>
      <c r="J902" s="38">
        <f t="array" ref="J902">IF($B902=0,-999,IF(COUNTIFS($Z902:AA902,#N/A)&gt;0,-999,AVERAGE($Z902:AA902)))</f>
        <v>-999</v>
      </c>
      <c r="K902" s="38">
        <f t="array" ref="K902">IF($B902=0,-999,IF(COUNTIFS($Z902:AB902,#N/A)&gt;0,-999,AVERAGE($Z902:AB902)))</f>
        <v>-999</v>
      </c>
      <c r="L902" s="38">
        <f t="array" ref="L902">IF($B902=0,-999,IF(COUNTIFS($Z902:AC902,#N/A)&gt;0,-999,AVERAGE($Z902:AC902)))</f>
        <v>-999</v>
      </c>
      <c r="M902" s="38">
        <f t="shared" si="1056"/>
        <v>-999</v>
      </c>
      <c r="N902" s="38">
        <f t="shared" si="1028"/>
        <v>-999</v>
      </c>
      <c r="O902" s="38">
        <f t="shared" si="1029"/>
        <v>-999</v>
      </c>
      <c r="P902" s="38">
        <f t="shared" si="1030"/>
        <v>-999</v>
      </c>
      <c r="Q902" s="37">
        <f t="shared" si="1057"/>
        <v>0</v>
      </c>
      <c r="R902" s="37">
        <f t="shared" si="1018"/>
        <v>0</v>
      </c>
      <c r="S902" s="37">
        <f t="shared" si="1019"/>
        <v>0</v>
      </c>
      <c r="T902" s="37">
        <f t="shared" si="1020"/>
        <v>0</v>
      </c>
      <c r="U902" s="37">
        <f t="shared" si="1058"/>
        <v>2018</v>
      </c>
      <c r="V902" s="37">
        <f t="shared" ref="V902:X902" si="1094">U902-1</f>
        <v>2017</v>
      </c>
      <c r="W902" s="37">
        <f t="shared" si="1094"/>
        <v>2016</v>
      </c>
      <c r="X902" s="37">
        <f t="shared" si="1094"/>
        <v>2015</v>
      </c>
      <c r="Y902" s="39"/>
      <c r="Z902" s="62" t="e">
        <f>IFERROR(IF($B902=0,#N/A,AVERAGEIFS(INDEX(DATOS,0,$C902),INDEX(DATOS,0,$C902),"&lt;&gt;#N/D",INDEX(DATOS,0,$L$2),0,INDEX(DATOS,0,$M$2),1,INDEX(DATOS,0,$N$2),U902,INDEX(DATOS,0,$O$2),$D902)),#N/A)</f>
        <v>#N/A</v>
      </c>
      <c r="AA902" s="62" t="e">
        <f>IFERROR(IF($B902=0,#N/A,AVERAGEIFS(INDEX(DATOS,0,$C902),INDEX(DATOS,0,$C902),"&lt;&gt;#N/D",INDEX(DATOS,0,$L$2),0,INDEX(DATOS,0,$M$2),1,INDEX(DATOS,0,$N$2),V902,INDEX(DATOS,0,$O$2),$D902)),#N/A)</f>
        <v>#N/A</v>
      </c>
      <c r="AB902" s="62" t="e">
        <f>IFERROR(IF($B902=0,#N/A,AVERAGEIFS(INDEX(DATOS,0,$C902),INDEX(DATOS,0,$C902),"&lt;&gt;#N/D",INDEX(DATOS,0,$L$2),0,INDEX(DATOS,0,$M$2),1,INDEX(DATOS,0,$N$2),W902,INDEX(DATOS,0,$O$2),$D902)),#N/A)</f>
        <v>#N/A</v>
      </c>
      <c r="AC902" s="62" t="e">
        <f>IFERROR(IF($B902=0,#N/A,AVERAGEIFS(INDEX(DATOS,0,$C902),INDEX(DATOS,0,$C902),"&lt;&gt;#N/D",INDEX(DATOS,0,$L$2),0,INDEX(DATOS,0,$M$2),1,INDEX(DATOS,0,$N$2),X902,INDEX(DATOS,0,$O$2),$D902)),#N/A)</f>
        <v>#N/A</v>
      </c>
      <c r="AD902" s="33"/>
      <c r="AE902" s="40" t="e">
        <f>IFERROR(IF(ISNA(Z902),#N/A,IF(I902=0,0,_xlfn.STDEV.P($Z902:Z902)/I902*100)),#N/A)</f>
        <v>#N/A</v>
      </c>
      <c r="AF902" s="40" t="e">
        <f>IFERROR(IF(ISNA(AA902),#N/A,IF(J902=0,0,_xlfn.STDEV.P($Z902:AA902)/J902*100)),#N/A)</f>
        <v>#N/A</v>
      </c>
      <c r="AG902" s="40" t="e">
        <f>IFERROR(IF(ISNA(AB902),#N/A,IF(K902=0,0,_xlfn.STDEV.P($Z902:AB902)/K902*100)),#N/A)</f>
        <v>#N/A</v>
      </c>
      <c r="AH902" s="40" t="e">
        <f>IFERROR(IF(ISNA(AC902),#N/A,IF(L902=0,0,_xlfn.STDEV.P($Z902:AC902)/L902*100)),#N/A)</f>
        <v>#N/A</v>
      </c>
      <c r="AI902" s="40"/>
    </row>
    <row r="903" spans="1:35" x14ac:dyDescent="0.35">
      <c r="A903">
        <f t="shared" si="1060"/>
        <v>98</v>
      </c>
      <c r="B903" s="35">
        <f t="array" ref="B903">IF(B902=0,0,MIN(IF(INDEX(DATOS,0,$N$2)=$U903,IF(ISNUMBER(INDEX(DATOS,0,$C903)),IF(INDEX(DATOS,0,$L$2)=0,IF(INDEX(DATOS,0,$M$2)=1,IF(ISNA(MATCH(INDEX(DATOS,0,$O$2),IF($E$7:E902=E903,$D$7:D902),0)),INDEX(DATOS,0,$K$2))))))))</f>
        <v>0</v>
      </c>
      <c r="C903" s="32">
        <f t="shared" si="1061"/>
        <v>20</v>
      </c>
      <c r="D903" s="34" t="str">
        <f>IF($B903=0,"--",INDEX(DATOS,$B903,O$2))</f>
        <v>--</v>
      </c>
      <c r="E903" s="64" t="s">
        <v>1</v>
      </c>
      <c r="F903" s="36" t="str">
        <f t="shared" si="1091"/>
        <v>--</v>
      </c>
      <c r="G903" s="109" t="e">
        <f>VLOOKUP($D903,LOC_UNICOS,G$2,0)</f>
        <v>#N/A</v>
      </c>
      <c r="H903" s="109" t="e">
        <f>VLOOKUP($D903,LOC_UNICOS,H$2,0)</f>
        <v>#N/A</v>
      </c>
      <c r="I903" s="38">
        <f t="array" ref="I903">IF($B903=0,-999,IF(COUNTIFS($Z903:Z903,#N/A)&gt;0,-999,AVERAGE($Z903:Z903)))</f>
        <v>-999</v>
      </c>
      <c r="J903" s="38">
        <f t="array" ref="J903">IF($B903=0,-999,IF(COUNTIFS($Z903:AA903,#N/A)&gt;0,-999,AVERAGE($Z903:AA903)))</f>
        <v>-999</v>
      </c>
      <c r="K903" s="38">
        <f t="array" ref="K903">IF($B903=0,-999,IF(COUNTIFS($Z903:AB903,#N/A)&gt;0,-999,AVERAGE($Z903:AB903)))</f>
        <v>-999</v>
      </c>
      <c r="L903" s="38">
        <f t="array" ref="L903">IF($B903=0,-999,IF(COUNTIFS($Z903:AC903,#N/A)&gt;0,-999,AVERAGE($Z903:AC903)))</f>
        <v>-999</v>
      </c>
      <c r="M903" s="38">
        <f t="shared" si="1056"/>
        <v>-999</v>
      </c>
      <c r="N903" s="38">
        <f t="shared" si="1028"/>
        <v>-999</v>
      </c>
      <c r="O903" s="38">
        <f t="shared" si="1029"/>
        <v>-999</v>
      </c>
      <c r="P903" s="38">
        <f t="shared" si="1030"/>
        <v>-999</v>
      </c>
      <c r="Q903" s="37">
        <f t="shared" si="1057"/>
        <v>0</v>
      </c>
      <c r="R903" s="37">
        <f t="shared" ref="R903:R966" si="1095">IF($B903=0,0,IF(J903=-999,0,IF($D903="--",0,1)))</f>
        <v>0</v>
      </c>
      <c r="S903" s="37">
        <f t="shared" ref="S903:S966" si="1096">IF($B903=0,0,IF(K903=-999,0,IF($D903="--",0,1)))</f>
        <v>0</v>
      </c>
      <c r="T903" s="37">
        <f t="shared" ref="T903:T966" si="1097">IF($B903=0,0,IF(L903=-999,0,IF($D903="--",0,1)))</f>
        <v>0</v>
      </c>
      <c r="U903" s="37">
        <f t="shared" si="1058"/>
        <v>2018</v>
      </c>
      <c r="V903" s="37">
        <f t="shared" ref="V903:X903" si="1098">U903-1</f>
        <v>2017</v>
      </c>
      <c r="W903" s="37">
        <f t="shared" si="1098"/>
        <v>2016</v>
      </c>
      <c r="X903" s="37">
        <f t="shared" si="1098"/>
        <v>2015</v>
      </c>
      <c r="Y903" s="39"/>
      <c r="Z903" s="62" t="e">
        <f>IFERROR(IF($B903=0,#N/A,AVERAGEIFS(INDEX(DATOS,0,$C903),INDEX(DATOS,0,$C903),"&lt;&gt;#N/D",INDEX(DATOS,0,$L$2),0,INDEX(DATOS,0,$M$2),1,INDEX(DATOS,0,$N$2),U903,INDEX(DATOS,0,$O$2),$D903)),#N/A)</f>
        <v>#N/A</v>
      </c>
      <c r="AA903" s="62" t="e">
        <f>IFERROR(IF($B903=0,#N/A,AVERAGEIFS(INDEX(DATOS,0,$C903),INDEX(DATOS,0,$C903),"&lt;&gt;#N/D",INDEX(DATOS,0,$L$2),0,INDEX(DATOS,0,$M$2),1,INDEX(DATOS,0,$N$2),V903,INDEX(DATOS,0,$O$2),$D903)),#N/A)</f>
        <v>#N/A</v>
      </c>
      <c r="AB903" s="62" t="e">
        <f>IFERROR(IF($B903=0,#N/A,AVERAGEIFS(INDEX(DATOS,0,$C903),INDEX(DATOS,0,$C903),"&lt;&gt;#N/D",INDEX(DATOS,0,$L$2),0,INDEX(DATOS,0,$M$2),1,INDEX(DATOS,0,$N$2),W903,INDEX(DATOS,0,$O$2),$D903)),#N/A)</f>
        <v>#N/A</v>
      </c>
      <c r="AC903" s="62" t="e">
        <f>IFERROR(IF($B903=0,#N/A,AVERAGEIFS(INDEX(DATOS,0,$C903),INDEX(DATOS,0,$C903),"&lt;&gt;#N/D",INDEX(DATOS,0,$L$2),0,INDEX(DATOS,0,$M$2),1,INDEX(DATOS,0,$N$2),X903,INDEX(DATOS,0,$O$2),$D903)),#N/A)</f>
        <v>#N/A</v>
      </c>
      <c r="AD903" s="33"/>
      <c r="AE903" s="40" t="e">
        <f>IFERROR(IF(ISNA(Z903),#N/A,IF(I903=0,0,_xlfn.STDEV.P($Z903:Z903)/I903*100)),#N/A)</f>
        <v>#N/A</v>
      </c>
      <c r="AF903" s="40" t="e">
        <f>IFERROR(IF(ISNA(AA903),#N/A,IF(J903=0,0,_xlfn.STDEV.P($Z903:AA903)/J903*100)),#N/A)</f>
        <v>#N/A</v>
      </c>
      <c r="AG903" s="40" t="e">
        <f>IFERROR(IF(ISNA(AB903),#N/A,IF(K903=0,0,_xlfn.STDEV.P($Z903:AB903)/K903*100)),#N/A)</f>
        <v>#N/A</v>
      </c>
      <c r="AH903" s="40" t="e">
        <f>IFERROR(IF(ISNA(AC903),#N/A,IF(L903=0,0,_xlfn.STDEV.P($Z903:AC903)/L903*100)),#N/A)</f>
        <v>#N/A</v>
      </c>
      <c r="AI903" s="40"/>
    </row>
    <row r="904" spans="1:35" x14ac:dyDescent="0.35">
      <c r="A904">
        <f t="shared" si="1060"/>
        <v>99</v>
      </c>
      <c r="B904" s="35">
        <f t="array" ref="B904">IF(B903=0,0,MIN(IF(INDEX(DATOS,0,$N$2)=$U904,IF(ISNUMBER(INDEX(DATOS,0,$C904)),IF(INDEX(DATOS,0,$L$2)=0,IF(INDEX(DATOS,0,$M$2)=1,IF(ISNA(MATCH(INDEX(DATOS,0,$O$2),IF($E$7:E903=E904,$D$7:D903),0)),INDEX(DATOS,0,$K$2))))))))</f>
        <v>0</v>
      </c>
      <c r="C904" s="32">
        <f t="shared" si="1061"/>
        <v>20</v>
      </c>
      <c r="D904" s="34" t="str">
        <f>IF($B904=0,"--",INDEX(DATOS,$B904,O$2))</f>
        <v>--</v>
      </c>
      <c r="E904" s="64" t="s">
        <v>1</v>
      </c>
      <c r="F904" s="36" t="str">
        <f t="shared" si="1091"/>
        <v>--</v>
      </c>
      <c r="G904" s="109" t="e">
        <f>VLOOKUP($D904,LOC_UNICOS,G$2,0)</f>
        <v>#N/A</v>
      </c>
      <c r="H904" s="109" t="e">
        <f>VLOOKUP($D904,LOC_UNICOS,H$2,0)</f>
        <v>#N/A</v>
      </c>
      <c r="I904" s="38">
        <f t="array" ref="I904">IF($B904=0,-999,IF(COUNTIFS($Z904:Z904,#N/A)&gt;0,-999,AVERAGE($Z904:Z904)))</f>
        <v>-999</v>
      </c>
      <c r="J904" s="38">
        <f t="array" ref="J904">IF($B904=0,-999,IF(COUNTIFS($Z904:AA904,#N/A)&gt;0,-999,AVERAGE($Z904:AA904)))</f>
        <v>-999</v>
      </c>
      <c r="K904" s="38">
        <f t="array" ref="K904">IF($B904=0,-999,IF(COUNTIFS($Z904:AB904,#N/A)&gt;0,-999,AVERAGE($Z904:AB904)))</f>
        <v>-999</v>
      </c>
      <c r="L904" s="38">
        <f t="array" ref="L904">IF($B904=0,-999,IF(COUNTIFS($Z904:AC904,#N/A)&gt;0,-999,AVERAGE($Z904:AC904)))</f>
        <v>-999</v>
      </c>
      <c r="M904" s="38">
        <f t="shared" si="1056"/>
        <v>-999</v>
      </c>
      <c r="N904" s="38">
        <f t="shared" si="1028"/>
        <v>-999</v>
      </c>
      <c r="O904" s="38">
        <f t="shared" si="1029"/>
        <v>-999</v>
      </c>
      <c r="P904" s="38">
        <f t="shared" si="1030"/>
        <v>-999</v>
      </c>
      <c r="Q904" s="37">
        <f t="shared" si="1057"/>
        <v>0</v>
      </c>
      <c r="R904" s="37">
        <f t="shared" si="1095"/>
        <v>0</v>
      </c>
      <c r="S904" s="37">
        <f t="shared" si="1096"/>
        <v>0</v>
      </c>
      <c r="T904" s="37">
        <f t="shared" si="1097"/>
        <v>0</v>
      </c>
      <c r="U904" s="37">
        <f t="shared" si="1058"/>
        <v>2018</v>
      </c>
      <c r="V904" s="37">
        <f t="shared" ref="V904:X904" si="1099">U904-1</f>
        <v>2017</v>
      </c>
      <c r="W904" s="37">
        <f t="shared" si="1099"/>
        <v>2016</v>
      </c>
      <c r="X904" s="37">
        <f t="shared" si="1099"/>
        <v>2015</v>
      </c>
      <c r="Y904" s="39"/>
      <c r="Z904" s="62" t="e">
        <f>IFERROR(IF($B904=0,#N/A,AVERAGEIFS(INDEX(DATOS,0,$C904),INDEX(DATOS,0,$C904),"&lt;&gt;#N/D",INDEX(DATOS,0,$L$2),0,INDEX(DATOS,0,$M$2),1,INDEX(DATOS,0,$N$2),U904,INDEX(DATOS,0,$O$2),$D904)),#N/A)</f>
        <v>#N/A</v>
      </c>
      <c r="AA904" s="62" t="e">
        <f>IFERROR(IF($B904=0,#N/A,AVERAGEIFS(INDEX(DATOS,0,$C904),INDEX(DATOS,0,$C904),"&lt;&gt;#N/D",INDEX(DATOS,0,$L$2),0,INDEX(DATOS,0,$M$2),1,INDEX(DATOS,0,$N$2),V904,INDEX(DATOS,0,$O$2),$D904)),#N/A)</f>
        <v>#N/A</v>
      </c>
      <c r="AB904" s="62" t="e">
        <f>IFERROR(IF($B904=0,#N/A,AVERAGEIFS(INDEX(DATOS,0,$C904),INDEX(DATOS,0,$C904),"&lt;&gt;#N/D",INDEX(DATOS,0,$L$2),0,INDEX(DATOS,0,$M$2),1,INDEX(DATOS,0,$N$2),W904,INDEX(DATOS,0,$O$2),$D904)),#N/A)</f>
        <v>#N/A</v>
      </c>
      <c r="AC904" s="62" t="e">
        <f>IFERROR(IF($B904=0,#N/A,AVERAGEIFS(INDEX(DATOS,0,$C904),INDEX(DATOS,0,$C904),"&lt;&gt;#N/D",INDEX(DATOS,0,$L$2),0,INDEX(DATOS,0,$M$2),1,INDEX(DATOS,0,$N$2),X904,INDEX(DATOS,0,$O$2),$D904)),#N/A)</f>
        <v>#N/A</v>
      </c>
      <c r="AD904" s="33"/>
      <c r="AE904" s="40" t="e">
        <f>IFERROR(IF(ISNA(Z904),#N/A,IF(I904=0,0,_xlfn.STDEV.P($Z904:Z904)/I904*100)),#N/A)</f>
        <v>#N/A</v>
      </c>
      <c r="AF904" s="40" t="e">
        <f>IFERROR(IF(ISNA(AA904),#N/A,IF(J904=0,0,_xlfn.STDEV.P($Z904:AA904)/J904*100)),#N/A)</f>
        <v>#N/A</v>
      </c>
      <c r="AG904" s="40" t="e">
        <f>IFERROR(IF(ISNA(AB904),#N/A,IF(K904=0,0,_xlfn.STDEV.P($Z904:AB904)/K904*100)),#N/A)</f>
        <v>#N/A</v>
      </c>
      <c r="AH904" s="40" t="e">
        <f>IFERROR(IF(ISNA(AC904),#N/A,IF(L904=0,0,_xlfn.STDEV.P($Z904:AC904)/L904*100)),#N/A)</f>
        <v>#N/A</v>
      </c>
      <c r="AI904" s="40"/>
    </row>
    <row r="905" spans="1:35" x14ac:dyDescent="0.35">
      <c r="A905">
        <f t="shared" si="1060"/>
        <v>100</v>
      </c>
      <c r="B905" s="35">
        <f t="array" ref="B905">IF(B904=0,0,MIN(IF(INDEX(DATOS,0,$N$2)=$U905,IF(ISNUMBER(INDEX(DATOS,0,$C905)),IF(INDEX(DATOS,0,$L$2)=0,IF(INDEX(DATOS,0,$M$2)=1,IF(ISNA(MATCH(INDEX(DATOS,0,$O$2),IF($E$7:E904=E905,$D$7:D904),0)),INDEX(DATOS,0,$K$2))))))))</f>
        <v>0</v>
      </c>
      <c r="C905" s="32">
        <f t="shared" si="1061"/>
        <v>20</v>
      </c>
      <c r="D905" s="34" t="str">
        <f>IF($B905=0,"--",INDEX(DATOS,$B905,O$2))</f>
        <v>--</v>
      </c>
      <c r="E905" s="64" t="s">
        <v>1</v>
      </c>
      <c r="F905" s="36" t="str">
        <f t="shared" si="1091"/>
        <v>--</v>
      </c>
      <c r="G905" s="109" t="e">
        <f>VLOOKUP($D905,LOC_UNICOS,G$2,0)</f>
        <v>#N/A</v>
      </c>
      <c r="H905" s="109" t="e">
        <f>VLOOKUP($D905,LOC_UNICOS,H$2,0)</f>
        <v>#N/A</v>
      </c>
      <c r="I905" s="38">
        <f t="array" ref="I905">IF($B905=0,-999,IF(COUNTIFS($Z905:Z905,#N/A)&gt;0,-999,AVERAGE($Z905:Z905)))</f>
        <v>-999</v>
      </c>
      <c r="J905" s="38">
        <f t="array" ref="J905">IF($B905=0,-999,IF(COUNTIFS($Z905:AA905,#N/A)&gt;0,-999,AVERAGE($Z905:AA905)))</f>
        <v>-999</v>
      </c>
      <c r="K905" s="38">
        <f t="array" ref="K905">IF($B905=0,-999,IF(COUNTIFS($Z905:AB905,#N/A)&gt;0,-999,AVERAGE($Z905:AB905)))</f>
        <v>-999</v>
      </c>
      <c r="L905" s="38">
        <f t="array" ref="L905">IF($B905=0,-999,IF(COUNTIFS($Z905:AC905,#N/A)&gt;0,-999,AVERAGE($Z905:AC905)))</f>
        <v>-999</v>
      </c>
      <c r="M905" s="38">
        <f t="shared" si="1056"/>
        <v>-999</v>
      </c>
      <c r="N905" s="38">
        <f t="shared" si="1028"/>
        <v>-999</v>
      </c>
      <c r="O905" s="38">
        <f t="shared" si="1029"/>
        <v>-999</v>
      </c>
      <c r="P905" s="38">
        <f t="shared" si="1030"/>
        <v>-999</v>
      </c>
      <c r="Q905" s="37">
        <f t="shared" si="1057"/>
        <v>0</v>
      </c>
      <c r="R905" s="37">
        <f t="shared" si="1095"/>
        <v>0</v>
      </c>
      <c r="S905" s="37">
        <f t="shared" si="1096"/>
        <v>0</v>
      </c>
      <c r="T905" s="37">
        <f t="shared" si="1097"/>
        <v>0</v>
      </c>
      <c r="U905" s="37">
        <f t="shared" si="1058"/>
        <v>2018</v>
      </c>
      <c r="V905" s="37">
        <f t="shared" ref="V905:X905" si="1100">U905-1</f>
        <v>2017</v>
      </c>
      <c r="W905" s="37">
        <f t="shared" si="1100"/>
        <v>2016</v>
      </c>
      <c r="X905" s="37">
        <f t="shared" si="1100"/>
        <v>2015</v>
      </c>
      <c r="Y905" s="39"/>
      <c r="Z905" s="62" t="e">
        <f>IFERROR(IF($B905=0,#N/A,AVERAGEIFS(INDEX(DATOS,0,$C905),INDEX(DATOS,0,$C905),"&lt;&gt;#N/D",INDEX(DATOS,0,$L$2),0,INDEX(DATOS,0,$M$2),1,INDEX(DATOS,0,$N$2),U905,INDEX(DATOS,0,$O$2),$D905)),#N/A)</f>
        <v>#N/A</v>
      </c>
      <c r="AA905" s="62" t="e">
        <f>IFERROR(IF($B905=0,#N/A,AVERAGEIFS(INDEX(DATOS,0,$C905),INDEX(DATOS,0,$C905),"&lt;&gt;#N/D",INDEX(DATOS,0,$L$2),0,INDEX(DATOS,0,$M$2),1,INDEX(DATOS,0,$N$2),V905,INDEX(DATOS,0,$O$2),$D905)),#N/A)</f>
        <v>#N/A</v>
      </c>
      <c r="AB905" s="62" t="e">
        <f>IFERROR(IF($B905=0,#N/A,AVERAGEIFS(INDEX(DATOS,0,$C905),INDEX(DATOS,0,$C905),"&lt;&gt;#N/D",INDEX(DATOS,0,$L$2),0,INDEX(DATOS,0,$M$2),1,INDEX(DATOS,0,$N$2),W905,INDEX(DATOS,0,$O$2),$D905)),#N/A)</f>
        <v>#N/A</v>
      </c>
      <c r="AC905" s="62" t="e">
        <f>IFERROR(IF($B905=0,#N/A,AVERAGEIFS(INDEX(DATOS,0,$C905),INDEX(DATOS,0,$C905),"&lt;&gt;#N/D",INDEX(DATOS,0,$L$2),0,INDEX(DATOS,0,$M$2),1,INDEX(DATOS,0,$N$2),X905,INDEX(DATOS,0,$O$2),$D905)),#N/A)</f>
        <v>#N/A</v>
      </c>
      <c r="AD905" s="33"/>
      <c r="AE905" s="40" t="e">
        <f>IFERROR(IF(ISNA(Z905),#N/A,IF(I905=0,0,_xlfn.STDEV.P($Z905:Z905)/I905*100)),#N/A)</f>
        <v>#N/A</v>
      </c>
      <c r="AF905" s="40" t="e">
        <f>IFERROR(IF(ISNA(AA905),#N/A,IF(J905=0,0,_xlfn.STDEV.P($Z905:AA905)/J905*100)),#N/A)</f>
        <v>#N/A</v>
      </c>
      <c r="AG905" s="40" t="e">
        <f>IFERROR(IF(ISNA(AB905),#N/A,IF(K905=0,0,_xlfn.STDEV.P($Z905:AB905)/K905*100)),#N/A)</f>
        <v>#N/A</v>
      </c>
      <c r="AH905" s="40" t="e">
        <f>IFERROR(IF(ISNA(AC905),#N/A,IF(L905=0,0,_xlfn.STDEV.P($Z905:AC905)/L905*100)),#N/A)</f>
        <v>#N/A</v>
      </c>
      <c r="AI905" s="40"/>
    </row>
    <row r="906" spans="1:35" x14ac:dyDescent="0.35">
      <c r="A906">
        <f t="shared" si="1060"/>
        <v>101</v>
      </c>
      <c r="B906" s="35">
        <f t="array" ref="B906">IF(B905=0,0,MIN(IF(INDEX(DATOS,0,$N$2)=$U906,IF(ISNUMBER(INDEX(DATOS,0,$C906)),IF(INDEX(DATOS,0,$L$2)=0,IF(INDEX(DATOS,0,$M$2)=1,IF(ISNA(MATCH(INDEX(DATOS,0,$O$2),IF($E$7:E905=E906,$D$7:D905),0)),INDEX(DATOS,0,$K$2))))))))</f>
        <v>0</v>
      </c>
      <c r="C906" s="32">
        <f t="shared" si="1061"/>
        <v>20</v>
      </c>
      <c r="D906" s="34" t="str">
        <f>IF($B906=0,"--",INDEX(DATOS,$B906,O$2))</f>
        <v>--</v>
      </c>
      <c r="E906" s="64" t="s">
        <v>1</v>
      </c>
      <c r="F906" s="36" t="str">
        <f t="shared" si="1091"/>
        <v>--</v>
      </c>
      <c r="G906" s="109" t="e">
        <f>VLOOKUP($D906,LOC_UNICOS,G$2,0)</f>
        <v>#N/A</v>
      </c>
      <c r="H906" s="109" t="e">
        <f>VLOOKUP($D906,LOC_UNICOS,H$2,0)</f>
        <v>#N/A</v>
      </c>
      <c r="I906" s="38">
        <f t="array" ref="I906">IF($B906=0,-999,IF(COUNTIFS($Z906:Z906,#N/A)&gt;0,-999,AVERAGE($Z906:Z906)))</f>
        <v>-999</v>
      </c>
      <c r="J906" s="38">
        <f t="array" ref="J906">IF($B906=0,-999,IF(COUNTIFS($Z906:AA906,#N/A)&gt;0,-999,AVERAGE($Z906:AA906)))</f>
        <v>-999</v>
      </c>
      <c r="K906" s="38">
        <f t="array" ref="K906">IF($B906=0,-999,IF(COUNTIFS($Z906:AB906,#N/A)&gt;0,-999,AVERAGE($Z906:AB906)))</f>
        <v>-999</v>
      </c>
      <c r="L906" s="38">
        <f t="array" ref="L906">IF($B906=0,-999,IF(COUNTIFS($Z906:AC906,#N/A)&gt;0,-999,AVERAGE($Z906:AC906)))</f>
        <v>-999</v>
      </c>
      <c r="M906" s="38">
        <f>IFERROR(AE906,-999)</f>
        <v>-999</v>
      </c>
      <c r="N906" s="38">
        <f t="shared" si="1028"/>
        <v>-999</v>
      </c>
      <c r="O906" s="38">
        <f t="shared" si="1029"/>
        <v>-999</v>
      </c>
      <c r="P906" s="38">
        <f t="shared" si="1030"/>
        <v>-999</v>
      </c>
      <c r="Q906" s="37">
        <f t="shared" si="1057"/>
        <v>0</v>
      </c>
      <c r="R906" s="37">
        <f t="shared" si="1095"/>
        <v>0</v>
      </c>
      <c r="S906" s="37">
        <f t="shared" si="1096"/>
        <v>0</v>
      </c>
      <c r="T906" s="37">
        <f t="shared" si="1097"/>
        <v>0</v>
      </c>
      <c r="U906" s="37">
        <f t="shared" si="1058"/>
        <v>2018</v>
      </c>
      <c r="V906" s="37">
        <f t="shared" ref="V906:X906" si="1101">U906-1</f>
        <v>2017</v>
      </c>
      <c r="W906" s="37">
        <f t="shared" si="1101"/>
        <v>2016</v>
      </c>
      <c r="X906" s="37">
        <f t="shared" si="1101"/>
        <v>2015</v>
      </c>
      <c r="Y906" s="39"/>
      <c r="Z906" s="62" t="e">
        <f>IFERROR(IF($B906=0,#N/A,AVERAGEIFS(INDEX(DATOS,0,$C906),INDEX(DATOS,0,$C906),"&lt;&gt;#N/D",INDEX(DATOS,0,$L$2),0,INDEX(DATOS,0,$M$2),1,INDEX(DATOS,0,$N$2),U906,INDEX(DATOS,0,$O$2),$D906)),#N/A)</f>
        <v>#N/A</v>
      </c>
      <c r="AA906" s="62" t="e">
        <f>IFERROR(IF($B906=0,#N/A,AVERAGEIFS(INDEX(DATOS,0,$C906),INDEX(DATOS,0,$C906),"&lt;&gt;#N/D",INDEX(DATOS,0,$L$2),0,INDEX(DATOS,0,$M$2),1,INDEX(DATOS,0,$N$2),V906,INDEX(DATOS,0,$O$2),$D906)),#N/A)</f>
        <v>#N/A</v>
      </c>
      <c r="AB906" s="62" t="e">
        <f>IFERROR(IF($B906=0,#N/A,AVERAGEIFS(INDEX(DATOS,0,$C906),INDEX(DATOS,0,$C906),"&lt;&gt;#N/D",INDEX(DATOS,0,$L$2),0,INDEX(DATOS,0,$M$2),1,INDEX(DATOS,0,$N$2),W906,INDEX(DATOS,0,$O$2),$D906)),#N/A)</f>
        <v>#N/A</v>
      </c>
      <c r="AC906" s="62" t="e">
        <f>IFERROR(IF($B906=0,#N/A,AVERAGEIFS(INDEX(DATOS,0,$C906),INDEX(DATOS,0,$C906),"&lt;&gt;#N/D",INDEX(DATOS,0,$L$2),0,INDEX(DATOS,0,$M$2),1,INDEX(DATOS,0,$N$2),X906,INDEX(DATOS,0,$O$2),$D906)),#N/A)</f>
        <v>#N/A</v>
      </c>
      <c r="AD906" s="33"/>
      <c r="AE906" s="40" t="e">
        <f>IFERROR(IF(ISNA(Z906),#N/A,IF(I906=0,0,_xlfn.STDEV.P($Z906:Z906)/I906*100)),#N/A)</f>
        <v>#N/A</v>
      </c>
      <c r="AF906" s="40" t="e">
        <f>IFERROR(IF(ISNA(AA906),#N/A,IF(J906=0,0,_xlfn.STDEV.P($Z906:AA906)/J906*100)),#N/A)</f>
        <v>#N/A</v>
      </c>
      <c r="AG906" s="40" t="e">
        <f>IFERROR(IF(ISNA(AB906),#N/A,IF(K906=0,0,_xlfn.STDEV.P($Z906:AB906)/K906*100)),#N/A)</f>
        <v>#N/A</v>
      </c>
      <c r="AH906" s="40" t="e">
        <f>IFERROR(IF(ISNA(AC906),#N/A,IF(L906=0,0,_xlfn.STDEV.P($Z906:AC906)/L906*100)),#N/A)</f>
        <v>#N/A</v>
      </c>
      <c r="AI906" s="40"/>
    </row>
    <row r="907" spans="1:35" x14ac:dyDescent="0.35">
      <c r="A907">
        <f t="shared" si="1060"/>
        <v>102</v>
      </c>
      <c r="B907" s="35">
        <f t="array" ref="B907">IF(B906=0,0,MIN(IF(INDEX(DATOS,0,$N$2)=$U907,IF(ISNUMBER(INDEX(DATOS,0,$C907)),IF(INDEX(DATOS,0,$L$2)=0,IF(INDEX(DATOS,0,$M$2)=1,IF(ISNA(MATCH(INDEX(DATOS,0,$O$2),IF($E$7:E906=E907,$D$7:D906),0)),INDEX(DATOS,0,$K$2))))))))</f>
        <v>0</v>
      </c>
      <c r="C907" s="32">
        <f t="shared" si="1061"/>
        <v>20</v>
      </c>
      <c r="D907" s="34" t="str">
        <f>IF($B907=0,"--",INDEX(DATOS,$B907,O$2))</f>
        <v>--</v>
      </c>
      <c r="E907" s="64" t="s">
        <v>1</v>
      </c>
      <c r="F907" s="36" t="str">
        <f t="shared" si="1091"/>
        <v>--</v>
      </c>
      <c r="G907" s="109" t="e">
        <f>VLOOKUP($D907,LOC_UNICOS,G$2,0)</f>
        <v>#N/A</v>
      </c>
      <c r="H907" s="109" t="e">
        <f>VLOOKUP($D907,LOC_UNICOS,H$2,0)</f>
        <v>#N/A</v>
      </c>
      <c r="I907" s="38">
        <f t="array" ref="I907">IF($B907=0,-999,IF(COUNTIFS($Z907:Z907,#N/A)&gt;0,-999,AVERAGE($Z907:Z907)))</f>
        <v>-999</v>
      </c>
      <c r="J907" s="38">
        <f t="array" ref="J907">IF($B907=0,-999,IF(COUNTIFS($Z907:AA907,#N/A)&gt;0,-999,AVERAGE($Z907:AA907)))</f>
        <v>-999</v>
      </c>
      <c r="K907" s="38">
        <f t="array" ref="K907">IF($B907=0,-999,IF(COUNTIFS($Z907:AB907,#N/A)&gt;0,-999,AVERAGE($Z907:AB907)))</f>
        <v>-999</v>
      </c>
      <c r="L907" s="38">
        <f t="array" ref="L907">IF($B907=0,-999,IF(COUNTIFS($Z907:AC907,#N/A)&gt;0,-999,AVERAGE($Z907:AC907)))</f>
        <v>-999</v>
      </c>
      <c r="M907" s="38">
        <f t="shared" ref="M907:M970" si="1102">IFERROR(AE907,-999)</f>
        <v>-999</v>
      </c>
      <c r="N907" s="38">
        <f t="shared" si="1028"/>
        <v>-999</v>
      </c>
      <c r="O907" s="38">
        <f t="shared" si="1029"/>
        <v>-999</v>
      </c>
      <c r="P907" s="38">
        <f t="shared" si="1030"/>
        <v>-999</v>
      </c>
      <c r="Q907" s="37">
        <f t="shared" si="1057"/>
        <v>0</v>
      </c>
      <c r="R907" s="37">
        <f t="shared" si="1095"/>
        <v>0</v>
      </c>
      <c r="S907" s="37">
        <f t="shared" si="1096"/>
        <v>0</v>
      </c>
      <c r="T907" s="37">
        <f t="shared" si="1097"/>
        <v>0</v>
      </c>
      <c r="U907" s="37">
        <f t="shared" si="1058"/>
        <v>2018</v>
      </c>
      <c r="V907" s="37">
        <f t="shared" ref="V907:X907" si="1103">U907-1</f>
        <v>2017</v>
      </c>
      <c r="W907" s="37">
        <f t="shared" si="1103"/>
        <v>2016</v>
      </c>
      <c r="X907" s="37">
        <f t="shared" si="1103"/>
        <v>2015</v>
      </c>
      <c r="Y907" s="39"/>
      <c r="Z907" s="62" t="e">
        <f>IFERROR(IF($B907=0,#N/A,AVERAGEIFS(INDEX(DATOS,0,$C907),INDEX(DATOS,0,$C907),"&lt;&gt;#N/D",INDEX(DATOS,0,$L$2),0,INDEX(DATOS,0,$M$2),1,INDEX(DATOS,0,$N$2),U907,INDEX(DATOS,0,$O$2),$D907)),#N/A)</f>
        <v>#N/A</v>
      </c>
      <c r="AA907" s="62" t="e">
        <f>IFERROR(IF($B907=0,#N/A,AVERAGEIFS(INDEX(DATOS,0,$C907),INDEX(DATOS,0,$C907),"&lt;&gt;#N/D",INDEX(DATOS,0,$L$2),0,INDEX(DATOS,0,$M$2),1,INDEX(DATOS,0,$N$2),V907,INDEX(DATOS,0,$O$2),$D907)),#N/A)</f>
        <v>#N/A</v>
      </c>
      <c r="AB907" s="62" t="e">
        <f>IFERROR(IF($B907=0,#N/A,AVERAGEIFS(INDEX(DATOS,0,$C907),INDEX(DATOS,0,$C907),"&lt;&gt;#N/D",INDEX(DATOS,0,$L$2),0,INDEX(DATOS,0,$M$2),1,INDEX(DATOS,0,$N$2),W907,INDEX(DATOS,0,$O$2),$D907)),#N/A)</f>
        <v>#N/A</v>
      </c>
      <c r="AC907" s="62" t="e">
        <f>IFERROR(IF($B907=0,#N/A,AVERAGEIFS(INDEX(DATOS,0,$C907),INDEX(DATOS,0,$C907),"&lt;&gt;#N/D",INDEX(DATOS,0,$L$2),0,INDEX(DATOS,0,$M$2),1,INDEX(DATOS,0,$N$2),X907,INDEX(DATOS,0,$O$2),$D907)),#N/A)</f>
        <v>#N/A</v>
      </c>
      <c r="AD907" s="33"/>
      <c r="AE907" s="40" t="e">
        <f>IFERROR(IF(ISNA(Z907),#N/A,IF(I907=0,0,_xlfn.STDEV.P($Z907:Z907)/I907*100)),#N/A)</f>
        <v>#N/A</v>
      </c>
      <c r="AF907" s="40" t="e">
        <f>IFERROR(IF(ISNA(AA907),#N/A,IF(J907=0,0,_xlfn.STDEV.P($Z907:AA907)/J907*100)),#N/A)</f>
        <v>#N/A</v>
      </c>
      <c r="AG907" s="40" t="e">
        <f>IFERROR(IF(ISNA(AB907),#N/A,IF(K907=0,0,_xlfn.STDEV.P($Z907:AB907)/K907*100)),#N/A)</f>
        <v>#N/A</v>
      </c>
      <c r="AH907" s="40" t="e">
        <f>IFERROR(IF(ISNA(AC907),#N/A,IF(L907=0,0,_xlfn.STDEV.P($Z907:AC907)/L907*100)),#N/A)</f>
        <v>#N/A</v>
      </c>
      <c r="AI907" s="40"/>
    </row>
    <row r="908" spans="1:35" x14ac:dyDescent="0.35">
      <c r="A908">
        <f t="shared" si="1060"/>
        <v>103</v>
      </c>
      <c r="B908" s="35">
        <f t="array" ref="B908">IF(B907=0,0,MIN(IF(INDEX(DATOS,0,$N$2)=$U908,IF(ISNUMBER(INDEX(DATOS,0,$C908)),IF(INDEX(DATOS,0,$L$2)=0,IF(INDEX(DATOS,0,$M$2)=1,IF(ISNA(MATCH(INDEX(DATOS,0,$O$2),IF($E$7:E907=E908,$D$7:D907),0)),INDEX(DATOS,0,$K$2))))))))</f>
        <v>0</v>
      </c>
      <c r="C908" s="32">
        <f t="shared" si="1061"/>
        <v>20</v>
      </c>
      <c r="D908" s="34" t="str">
        <f>IF($B908=0,"--",INDEX(DATOS,$B908,O$2))</f>
        <v>--</v>
      </c>
      <c r="E908" s="64" t="s">
        <v>1</v>
      </c>
      <c r="F908" s="36" t="str">
        <f t="shared" si="1091"/>
        <v>--</v>
      </c>
      <c r="G908" s="109" t="e">
        <f>VLOOKUP($D908,LOC_UNICOS,G$2,0)</f>
        <v>#N/A</v>
      </c>
      <c r="H908" s="109" t="e">
        <f>VLOOKUP($D908,LOC_UNICOS,H$2,0)</f>
        <v>#N/A</v>
      </c>
      <c r="I908" s="38">
        <f t="array" ref="I908">IF($B908=0,-999,IF(COUNTIFS($Z908:Z908,#N/A)&gt;0,-999,AVERAGE($Z908:Z908)))</f>
        <v>-999</v>
      </c>
      <c r="J908" s="38">
        <f t="array" ref="J908">IF($B908=0,-999,IF(COUNTIFS($Z908:AA908,#N/A)&gt;0,-999,AVERAGE($Z908:AA908)))</f>
        <v>-999</v>
      </c>
      <c r="K908" s="38">
        <f t="array" ref="K908">IF($B908=0,-999,IF(COUNTIFS($Z908:AB908,#N/A)&gt;0,-999,AVERAGE($Z908:AB908)))</f>
        <v>-999</v>
      </c>
      <c r="L908" s="38">
        <f t="array" ref="L908">IF($B908=0,-999,IF(COUNTIFS($Z908:AC908,#N/A)&gt;0,-999,AVERAGE($Z908:AC908)))</f>
        <v>-999</v>
      </c>
      <c r="M908" s="38">
        <f t="shared" si="1102"/>
        <v>-999</v>
      </c>
      <c r="N908" s="38">
        <f t="shared" si="1028"/>
        <v>-999</v>
      </c>
      <c r="O908" s="38">
        <f t="shared" si="1029"/>
        <v>-999</v>
      </c>
      <c r="P908" s="38">
        <f t="shared" si="1030"/>
        <v>-999</v>
      </c>
      <c r="Q908" s="37">
        <f t="shared" si="1057"/>
        <v>0</v>
      </c>
      <c r="R908" s="37">
        <f t="shared" si="1095"/>
        <v>0</v>
      </c>
      <c r="S908" s="37">
        <f t="shared" si="1096"/>
        <v>0</v>
      </c>
      <c r="T908" s="37">
        <f t="shared" si="1097"/>
        <v>0</v>
      </c>
      <c r="U908" s="37">
        <f t="shared" si="1058"/>
        <v>2018</v>
      </c>
      <c r="V908" s="37">
        <f t="shared" ref="V908:X908" si="1104">U908-1</f>
        <v>2017</v>
      </c>
      <c r="W908" s="37">
        <f t="shared" si="1104"/>
        <v>2016</v>
      </c>
      <c r="X908" s="37">
        <f t="shared" si="1104"/>
        <v>2015</v>
      </c>
      <c r="Y908" s="39"/>
      <c r="Z908" s="62" t="e">
        <f>IFERROR(IF($B908=0,#N/A,AVERAGEIFS(INDEX(DATOS,0,$C908),INDEX(DATOS,0,$C908),"&lt;&gt;#N/D",INDEX(DATOS,0,$L$2),0,INDEX(DATOS,0,$M$2),1,INDEX(DATOS,0,$N$2),U908,INDEX(DATOS,0,$O$2),$D908)),#N/A)</f>
        <v>#N/A</v>
      </c>
      <c r="AA908" s="62" t="e">
        <f>IFERROR(IF($B908=0,#N/A,AVERAGEIFS(INDEX(DATOS,0,$C908),INDEX(DATOS,0,$C908),"&lt;&gt;#N/D",INDEX(DATOS,0,$L$2),0,INDEX(DATOS,0,$M$2),1,INDEX(DATOS,0,$N$2),V908,INDEX(DATOS,0,$O$2),$D908)),#N/A)</f>
        <v>#N/A</v>
      </c>
      <c r="AB908" s="62" t="e">
        <f>IFERROR(IF($B908=0,#N/A,AVERAGEIFS(INDEX(DATOS,0,$C908),INDEX(DATOS,0,$C908),"&lt;&gt;#N/D",INDEX(DATOS,0,$L$2),0,INDEX(DATOS,0,$M$2),1,INDEX(DATOS,0,$N$2),W908,INDEX(DATOS,0,$O$2),$D908)),#N/A)</f>
        <v>#N/A</v>
      </c>
      <c r="AC908" s="62" t="e">
        <f>IFERROR(IF($B908=0,#N/A,AVERAGEIFS(INDEX(DATOS,0,$C908),INDEX(DATOS,0,$C908),"&lt;&gt;#N/D",INDEX(DATOS,0,$L$2),0,INDEX(DATOS,0,$M$2),1,INDEX(DATOS,0,$N$2),X908,INDEX(DATOS,0,$O$2),$D908)),#N/A)</f>
        <v>#N/A</v>
      </c>
      <c r="AD908" s="33"/>
      <c r="AE908" s="40" t="e">
        <f>IFERROR(IF(ISNA(Z908),#N/A,IF(I908=0,0,_xlfn.STDEV.P($Z908:Z908)/I908*100)),#N/A)</f>
        <v>#N/A</v>
      </c>
      <c r="AF908" s="40" t="e">
        <f>IFERROR(IF(ISNA(AA908),#N/A,IF(J908=0,0,_xlfn.STDEV.P($Z908:AA908)/J908*100)),#N/A)</f>
        <v>#N/A</v>
      </c>
      <c r="AG908" s="40" t="e">
        <f>IFERROR(IF(ISNA(AB908),#N/A,IF(K908=0,0,_xlfn.STDEV.P($Z908:AB908)/K908*100)),#N/A)</f>
        <v>#N/A</v>
      </c>
      <c r="AH908" s="40" t="e">
        <f>IFERROR(IF(ISNA(AC908),#N/A,IF(L908=0,0,_xlfn.STDEV.P($Z908:AC908)/L908*100)),#N/A)</f>
        <v>#N/A</v>
      </c>
      <c r="AI908" s="40"/>
    </row>
    <row r="909" spans="1:35" x14ac:dyDescent="0.35">
      <c r="A909">
        <f t="shared" si="1060"/>
        <v>104</v>
      </c>
      <c r="B909" s="35">
        <f t="array" ref="B909">IF(B908=0,0,MIN(IF(INDEX(DATOS,0,$N$2)=$U909,IF(ISNUMBER(INDEX(DATOS,0,$C909)),IF(INDEX(DATOS,0,$L$2)=0,IF(INDEX(DATOS,0,$M$2)=1,IF(ISNA(MATCH(INDEX(DATOS,0,$O$2),IF($E$7:E908=E909,$D$7:D908),0)),INDEX(DATOS,0,$K$2))))))))</f>
        <v>0</v>
      </c>
      <c r="C909" s="32">
        <f t="shared" si="1061"/>
        <v>20</v>
      </c>
      <c r="D909" s="34" t="str">
        <f>IF($B909=0,"--",INDEX(DATOS,$B909,O$2))</f>
        <v>--</v>
      </c>
      <c r="E909" s="64" t="s">
        <v>1</v>
      </c>
      <c r="F909" s="36" t="str">
        <f t="shared" si="1091"/>
        <v>--</v>
      </c>
      <c r="G909" s="109" t="e">
        <f>VLOOKUP($D909,LOC_UNICOS,G$2,0)</f>
        <v>#N/A</v>
      </c>
      <c r="H909" s="109" t="e">
        <f>VLOOKUP($D909,LOC_UNICOS,H$2,0)</f>
        <v>#N/A</v>
      </c>
      <c r="I909" s="38">
        <f t="array" ref="I909">IF($B909=0,-999,IF(COUNTIFS($Z909:Z909,#N/A)&gt;0,-999,AVERAGE($Z909:Z909)))</f>
        <v>-999</v>
      </c>
      <c r="J909" s="38">
        <f t="array" ref="J909">IF($B909=0,-999,IF(COUNTIFS($Z909:AA909,#N/A)&gt;0,-999,AVERAGE($Z909:AA909)))</f>
        <v>-999</v>
      </c>
      <c r="K909" s="38">
        <f t="array" ref="K909">IF($B909=0,-999,IF(COUNTIFS($Z909:AB909,#N/A)&gt;0,-999,AVERAGE($Z909:AB909)))</f>
        <v>-999</v>
      </c>
      <c r="L909" s="38">
        <f t="array" ref="L909">IF($B909=0,-999,IF(COUNTIFS($Z909:AC909,#N/A)&gt;0,-999,AVERAGE($Z909:AC909)))</f>
        <v>-999</v>
      </c>
      <c r="M909" s="38">
        <f t="shared" si="1102"/>
        <v>-999</v>
      </c>
      <c r="N909" s="38">
        <f t="shared" si="1028"/>
        <v>-999</v>
      </c>
      <c r="O909" s="38">
        <f t="shared" si="1029"/>
        <v>-999</v>
      </c>
      <c r="P909" s="38">
        <f t="shared" si="1030"/>
        <v>-999</v>
      </c>
      <c r="Q909" s="37">
        <f t="shared" si="1057"/>
        <v>0</v>
      </c>
      <c r="R909" s="37">
        <f t="shared" si="1095"/>
        <v>0</v>
      </c>
      <c r="S909" s="37">
        <f t="shared" si="1096"/>
        <v>0</v>
      </c>
      <c r="T909" s="37">
        <f t="shared" si="1097"/>
        <v>0</v>
      </c>
      <c r="U909" s="37">
        <f t="shared" si="1058"/>
        <v>2018</v>
      </c>
      <c r="V909" s="37">
        <f t="shared" ref="V909:X909" si="1105">U909-1</f>
        <v>2017</v>
      </c>
      <c r="W909" s="37">
        <f t="shared" si="1105"/>
        <v>2016</v>
      </c>
      <c r="X909" s="37">
        <f t="shared" si="1105"/>
        <v>2015</v>
      </c>
      <c r="Y909" s="39"/>
      <c r="Z909" s="62" t="e">
        <f>IFERROR(IF($B909=0,#N/A,AVERAGEIFS(INDEX(DATOS,0,$C909),INDEX(DATOS,0,$C909),"&lt;&gt;#N/D",INDEX(DATOS,0,$L$2),0,INDEX(DATOS,0,$M$2),1,INDEX(DATOS,0,$N$2),U909,INDEX(DATOS,0,$O$2),$D909)),#N/A)</f>
        <v>#N/A</v>
      </c>
      <c r="AA909" s="62" t="e">
        <f>IFERROR(IF($B909=0,#N/A,AVERAGEIFS(INDEX(DATOS,0,$C909),INDEX(DATOS,0,$C909),"&lt;&gt;#N/D",INDEX(DATOS,0,$L$2),0,INDEX(DATOS,0,$M$2),1,INDEX(DATOS,0,$N$2),V909,INDEX(DATOS,0,$O$2),$D909)),#N/A)</f>
        <v>#N/A</v>
      </c>
      <c r="AB909" s="62" t="e">
        <f>IFERROR(IF($B909=0,#N/A,AVERAGEIFS(INDEX(DATOS,0,$C909),INDEX(DATOS,0,$C909),"&lt;&gt;#N/D",INDEX(DATOS,0,$L$2),0,INDEX(DATOS,0,$M$2),1,INDEX(DATOS,0,$N$2),W909,INDEX(DATOS,0,$O$2),$D909)),#N/A)</f>
        <v>#N/A</v>
      </c>
      <c r="AC909" s="62" t="e">
        <f>IFERROR(IF($B909=0,#N/A,AVERAGEIFS(INDEX(DATOS,0,$C909),INDEX(DATOS,0,$C909),"&lt;&gt;#N/D",INDEX(DATOS,0,$L$2),0,INDEX(DATOS,0,$M$2),1,INDEX(DATOS,0,$N$2),X909,INDEX(DATOS,0,$O$2),$D909)),#N/A)</f>
        <v>#N/A</v>
      </c>
      <c r="AD909" s="33"/>
      <c r="AE909" s="40" t="e">
        <f>IFERROR(IF(ISNA(Z909),#N/A,IF(I909=0,0,_xlfn.STDEV.P($Z909:Z909)/I909*100)),#N/A)</f>
        <v>#N/A</v>
      </c>
      <c r="AF909" s="40" t="e">
        <f>IFERROR(IF(ISNA(AA909),#N/A,IF(J909=0,0,_xlfn.STDEV.P($Z909:AA909)/J909*100)),#N/A)</f>
        <v>#N/A</v>
      </c>
      <c r="AG909" s="40" t="e">
        <f>IFERROR(IF(ISNA(AB909),#N/A,IF(K909=0,0,_xlfn.STDEV.P($Z909:AB909)/K909*100)),#N/A)</f>
        <v>#N/A</v>
      </c>
      <c r="AH909" s="40" t="e">
        <f>IFERROR(IF(ISNA(AC909),#N/A,IF(L909=0,0,_xlfn.STDEV.P($Z909:AC909)/L909*100)),#N/A)</f>
        <v>#N/A</v>
      </c>
      <c r="AI909" s="40"/>
    </row>
    <row r="910" spans="1:35" x14ac:dyDescent="0.35">
      <c r="A910">
        <f t="shared" si="1060"/>
        <v>105</v>
      </c>
      <c r="B910" s="35">
        <f t="array" ref="B910">IF(B909=0,0,MIN(IF(INDEX(DATOS,0,$N$2)=$U910,IF(ISNUMBER(INDEX(DATOS,0,$C910)),IF(INDEX(DATOS,0,$L$2)=0,IF(INDEX(DATOS,0,$M$2)=1,IF(ISNA(MATCH(INDEX(DATOS,0,$O$2),IF($E$7:E909=E910,$D$7:D909),0)),INDEX(DATOS,0,$K$2))))))))</f>
        <v>0</v>
      </c>
      <c r="C910" s="32">
        <f t="shared" si="1061"/>
        <v>20</v>
      </c>
      <c r="D910" s="34" t="str">
        <f>IF($B910=0,"--",INDEX(DATOS,$B910,O$2))</f>
        <v>--</v>
      </c>
      <c r="E910" s="64" t="s">
        <v>1</v>
      </c>
      <c r="F910" s="36" t="str">
        <f t="shared" si="1091"/>
        <v>--</v>
      </c>
      <c r="G910" s="109" t="e">
        <f>VLOOKUP($D910,LOC_UNICOS,G$2,0)</f>
        <v>#N/A</v>
      </c>
      <c r="H910" s="109" t="e">
        <f>VLOOKUP($D910,LOC_UNICOS,H$2,0)</f>
        <v>#N/A</v>
      </c>
      <c r="I910" s="38">
        <f t="array" ref="I910">IF($B910=0,-999,IF(COUNTIFS($Z910:Z910,#N/A)&gt;0,-999,AVERAGE($Z910:Z910)))</f>
        <v>-999</v>
      </c>
      <c r="J910" s="38">
        <f t="array" ref="J910">IF($B910=0,-999,IF(COUNTIFS($Z910:AA910,#N/A)&gt;0,-999,AVERAGE($Z910:AA910)))</f>
        <v>-999</v>
      </c>
      <c r="K910" s="38">
        <f t="array" ref="K910">IF($B910=0,-999,IF(COUNTIFS($Z910:AB910,#N/A)&gt;0,-999,AVERAGE($Z910:AB910)))</f>
        <v>-999</v>
      </c>
      <c r="L910" s="38">
        <f t="array" ref="L910">IF($B910=0,-999,IF(COUNTIFS($Z910:AC910,#N/A)&gt;0,-999,AVERAGE($Z910:AC910)))</f>
        <v>-999</v>
      </c>
      <c r="M910" s="38">
        <f t="shared" si="1102"/>
        <v>-999</v>
      </c>
      <c r="N910" s="38">
        <f t="shared" ref="N910:N973" si="1106">IFERROR(AF910,-999)</f>
        <v>-999</v>
      </c>
      <c r="O910" s="38">
        <f t="shared" ref="O910:O973" si="1107">IFERROR(AG910,-999)</f>
        <v>-999</v>
      </c>
      <c r="P910" s="38">
        <f t="shared" ref="P910:P973" si="1108">IFERROR(AH910,-999)</f>
        <v>-999</v>
      </c>
      <c r="Q910" s="37">
        <f t="shared" si="1057"/>
        <v>0</v>
      </c>
      <c r="R910" s="37">
        <f t="shared" si="1095"/>
        <v>0</v>
      </c>
      <c r="S910" s="37">
        <f t="shared" si="1096"/>
        <v>0</v>
      </c>
      <c r="T910" s="37">
        <f t="shared" si="1097"/>
        <v>0</v>
      </c>
      <c r="U910" s="37">
        <f t="shared" si="1058"/>
        <v>2018</v>
      </c>
      <c r="V910" s="37">
        <f t="shared" ref="V910:X910" si="1109">U910-1</f>
        <v>2017</v>
      </c>
      <c r="W910" s="37">
        <f t="shared" si="1109"/>
        <v>2016</v>
      </c>
      <c r="X910" s="37">
        <f t="shared" si="1109"/>
        <v>2015</v>
      </c>
      <c r="Y910" s="39"/>
      <c r="Z910" s="62" t="e">
        <f>IFERROR(IF($B910=0,#N/A,AVERAGEIFS(INDEX(DATOS,0,$C910),INDEX(DATOS,0,$C910),"&lt;&gt;#N/D",INDEX(DATOS,0,$L$2),0,INDEX(DATOS,0,$M$2),1,INDEX(DATOS,0,$N$2),U910,INDEX(DATOS,0,$O$2),$D910)),#N/A)</f>
        <v>#N/A</v>
      </c>
      <c r="AA910" s="62" t="e">
        <f>IFERROR(IF($B910=0,#N/A,AVERAGEIFS(INDEX(DATOS,0,$C910),INDEX(DATOS,0,$C910),"&lt;&gt;#N/D",INDEX(DATOS,0,$L$2),0,INDEX(DATOS,0,$M$2),1,INDEX(DATOS,0,$N$2),V910,INDEX(DATOS,0,$O$2),$D910)),#N/A)</f>
        <v>#N/A</v>
      </c>
      <c r="AB910" s="62" t="e">
        <f>IFERROR(IF($B910=0,#N/A,AVERAGEIFS(INDEX(DATOS,0,$C910),INDEX(DATOS,0,$C910),"&lt;&gt;#N/D",INDEX(DATOS,0,$L$2),0,INDEX(DATOS,0,$M$2),1,INDEX(DATOS,0,$N$2),W910,INDEX(DATOS,0,$O$2),$D910)),#N/A)</f>
        <v>#N/A</v>
      </c>
      <c r="AC910" s="62" t="e">
        <f>IFERROR(IF($B910=0,#N/A,AVERAGEIFS(INDEX(DATOS,0,$C910),INDEX(DATOS,0,$C910),"&lt;&gt;#N/D",INDEX(DATOS,0,$L$2),0,INDEX(DATOS,0,$M$2),1,INDEX(DATOS,0,$N$2),X910,INDEX(DATOS,0,$O$2),$D910)),#N/A)</f>
        <v>#N/A</v>
      </c>
      <c r="AD910" s="33"/>
      <c r="AE910" s="40" t="e">
        <f>IFERROR(IF(ISNA(Z910),#N/A,IF(I910=0,0,_xlfn.STDEV.P($Z910:Z910)/I910*100)),#N/A)</f>
        <v>#N/A</v>
      </c>
      <c r="AF910" s="40" t="e">
        <f>IFERROR(IF(ISNA(AA910),#N/A,IF(J910=0,0,_xlfn.STDEV.P($Z910:AA910)/J910*100)),#N/A)</f>
        <v>#N/A</v>
      </c>
      <c r="AG910" s="40" t="e">
        <f>IFERROR(IF(ISNA(AB910),#N/A,IF(K910=0,0,_xlfn.STDEV.P($Z910:AB910)/K910*100)),#N/A)</f>
        <v>#N/A</v>
      </c>
      <c r="AH910" s="40" t="e">
        <f>IFERROR(IF(ISNA(AC910),#N/A,IF(L910=0,0,_xlfn.STDEV.P($Z910:AC910)/L910*100)),#N/A)</f>
        <v>#N/A</v>
      </c>
      <c r="AI910" s="40"/>
    </row>
    <row r="911" spans="1:35" x14ac:dyDescent="0.35">
      <c r="A911">
        <f t="shared" si="1060"/>
        <v>106</v>
      </c>
      <c r="B911" s="35">
        <f t="array" ref="B911">IF(B910=0,0,MIN(IF(INDEX(DATOS,0,$N$2)=$U911,IF(ISNUMBER(INDEX(DATOS,0,$C911)),IF(INDEX(DATOS,0,$L$2)=0,IF(INDEX(DATOS,0,$M$2)=1,IF(ISNA(MATCH(INDEX(DATOS,0,$O$2),IF($E$7:E910=E911,$D$7:D910),0)),INDEX(DATOS,0,$K$2))))))))</f>
        <v>0</v>
      </c>
      <c r="C911" s="32">
        <f t="shared" si="1061"/>
        <v>20</v>
      </c>
      <c r="D911" s="34" t="str">
        <f>IF($B911=0,"--",INDEX(DATOS,$B911,O$2))</f>
        <v>--</v>
      </c>
      <c r="E911" s="64" t="s">
        <v>1</v>
      </c>
      <c r="F911" s="36" t="str">
        <f t="shared" si="1091"/>
        <v>--</v>
      </c>
      <c r="G911" s="109" t="e">
        <f>VLOOKUP($D911,LOC_UNICOS,G$2,0)</f>
        <v>#N/A</v>
      </c>
      <c r="H911" s="109" t="e">
        <f>VLOOKUP($D911,LOC_UNICOS,H$2,0)</f>
        <v>#N/A</v>
      </c>
      <c r="I911" s="38">
        <f t="array" ref="I911">IF($B911=0,-999,IF(COUNTIFS($Z911:Z911,#N/A)&gt;0,-999,AVERAGE($Z911:Z911)))</f>
        <v>-999</v>
      </c>
      <c r="J911" s="38">
        <f t="array" ref="J911">IF($B911=0,-999,IF(COUNTIFS($Z911:AA911,#N/A)&gt;0,-999,AVERAGE($Z911:AA911)))</f>
        <v>-999</v>
      </c>
      <c r="K911" s="38">
        <f t="array" ref="K911">IF($B911=0,-999,IF(COUNTIFS($Z911:AB911,#N/A)&gt;0,-999,AVERAGE($Z911:AB911)))</f>
        <v>-999</v>
      </c>
      <c r="L911" s="38">
        <f t="array" ref="L911">IF($B911=0,-999,IF(COUNTIFS($Z911:AC911,#N/A)&gt;0,-999,AVERAGE($Z911:AC911)))</f>
        <v>-999</v>
      </c>
      <c r="M911" s="38">
        <f t="shared" si="1102"/>
        <v>-999</v>
      </c>
      <c r="N911" s="38">
        <f t="shared" si="1106"/>
        <v>-999</v>
      </c>
      <c r="O911" s="38">
        <f t="shared" si="1107"/>
        <v>-999</v>
      </c>
      <c r="P911" s="38">
        <f t="shared" si="1108"/>
        <v>-999</v>
      </c>
      <c r="Q911" s="37">
        <f t="shared" si="1057"/>
        <v>0</v>
      </c>
      <c r="R911" s="37">
        <f t="shared" si="1095"/>
        <v>0</v>
      </c>
      <c r="S911" s="37">
        <f t="shared" si="1096"/>
        <v>0</v>
      </c>
      <c r="T911" s="37">
        <f t="shared" si="1097"/>
        <v>0</v>
      </c>
      <c r="U911" s="37">
        <f t="shared" si="1058"/>
        <v>2018</v>
      </c>
      <c r="V911" s="37">
        <f t="shared" ref="V911:X911" si="1110">U911-1</f>
        <v>2017</v>
      </c>
      <c r="W911" s="37">
        <f t="shared" si="1110"/>
        <v>2016</v>
      </c>
      <c r="X911" s="37">
        <f t="shared" si="1110"/>
        <v>2015</v>
      </c>
      <c r="Y911" s="39"/>
      <c r="Z911" s="62" t="e">
        <f>IFERROR(IF($B911=0,#N/A,AVERAGEIFS(INDEX(DATOS,0,$C911),INDEX(DATOS,0,$C911),"&lt;&gt;#N/D",INDEX(DATOS,0,$L$2),0,INDEX(DATOS,0,$M$2),1,INDEX(DATOS,0,$N$2),U911,INDEX(DATOS,0,$O$2),$D911)),#N/A)</f>
        <v>#N/A</v>
      </c>
      <c r="AA911" s="62" t="e">
        <f>IFERROR(IF($B911=0,#N/A,AVERAGEIFS(INDEX(DATOS,0,$C911),INDEX(DATOS,0,$C911),"&lt;&gt;#N/D",INDEX(DATOS,0,$L$2),0,INDEX(DATOS,0,$M$2),1,INDEX(DATOS,0,$N$2),V911,INDEX(DATOS,0,$O$2),$D911)),#N/A)</f>
        <v>#N/A</v>
      </c>
      <c r="AB911" s="62" t="e">
        <f>IFERROR(IF($B911=0,#N/A,AVERAGEIFS(INDEX(DATOS,0,$C911),INDEX(DATOS,0,$C911),"&lt;&gt;#N/D",INDEX(DATOS,0,$L$2),0,INDEX(DATOS,0,$M$2),1,INDEX(DATOS,0,$N$2),W911,INDEX(DATOS,0,$O$2),$D911)),#N/A)</f>
        <v>#N/A</v>
      </c>
      <c r="AC911" s="62" t="e">
        <f>IFERROR(IF($B911=0,#N/A,AVERAGEIFS(INDEX(DATOS,0,$C911),INDEX(DATOS,0,$C911),"&lt;&gt;#N/D",INDEX(DATOS,0,$L$2),0,INDEX(DATOS,0,$M$2),1,INDEX(DATOS,0,$N$2),X911,INDEX(DATOS,0,$O$2),$D911)),#N/A)</f>
        <v>#N/A</v>
      </c>
      <c r="AD911" s="33"/>
      <c r="AE911" s="40" t="e">
        <f>IFERROR(IF(ISNA(Z911),#N/A,IF(I911=0,0,_xlfn.STDEV.P($Z911:Z911)/I911*100)),#N/A)</f>
        <v>#N/A</v>
      </c>
      <c r="AF911" s="40" t="e">
        <f>IFERROR(IF(ISNA(AA911),#N/A,IF(J911=0,0,_xlfn.STDEV.P($Z911:AA911)/J911*100)),#N/A)</f>
        <v>#N/A</v>
      </c>
      <c r="AG911" s="40" t="e">
        <f>IFERROR(IF(ISNA(AB911),#N/A,IF(K911=0,0,_xlfn.STDEV.P($Z911:AB911)/K911*100)),#N/A)</f>
        <v>#N/A</v>
      </c>
      <c r="AH911" s="40" t="e">
        <f>IFERROR(IF(ISNA(AC911),#N/A,IF(L911=0,0,_xlfn.STDEV.P($Z911:AC911)/L911*100)),#N/A)</f>
        <v>#N/A</v>
      </c>
      <c r="AI911" s="40"/>
    </row>
    <row r="912" spans="1:35" x14ac:dyDescent="0.35">
      <c r="A912">
        <f t="shared" si="1060"/>
        <v>107</v>
      </c>
      <c r="B912" s="35">
        <f t="array" ref="B912">IF(B911=0,0,MIN(IF(INDEX(DATOS,0,$N$2)=$U912,IF(ISNUMBER(INDEX(DATOS,0,$C912)),IF(INDEX(DATOS,0,$L$2)=0,IF(INDEX(DATOS,0,$M$2)=1,IF(ISNA(MATCH(INDEX(DATOS,0,$O$2),IF($E$7:E911=E912,$D$7:D911),0)),INDEX(DATOS,0,$K$2))))))))</f>
        <v>0</v>
      </c>
      <c r="C912" s="32">
        <f t="shared" si="1061"/>
        <v>20</v>
      </c>
      <c r="D912" s="34" t="str">
        <f>IF($B912=0,"--",INDEX(DATOS,$B912,O$2))</f>
        <v>--</v>
      </c>
      <c r="E912" s="64" t="s">
        <v>1</v>
      </c>
      <c r="F912" s="36" t="str">
        <f t="shared" si="1091"/>
        <v>--</v>
      </c>
      <c r="G912" s="109" t="e">
        <f>VLOOKUP($D912,LOC_UNICOS,G$2,0)</f>
        <v>#N/A</v>
      </c>
      <c r="H912" s="109" t="e">
        <f>VLOOKUP($D912,LOC_UNICOS,H$2,0)</f>
        <v>#N/A</v>
      </c>
      <c r="I912" s="38">
        <f t="array" ref="I912">IF($B912=0,-999,IF(COUNTIFS($Z912:Z912,#N/A)&gt;0,-999,AVERAGE($Z912:Z912)))</f>
        <v>-999</v>
      </c>
      <c r="J912" s="38">
        <f t="array" ref="J912">IF($B912=0,-999,IF(COUNTIFS($Z912:AA912,#N/A)&gt;0,-999,AVERAGE($Z912:AA912)))</f>
        <v>-999</v>
      </c>
      <c r="K912" s="38">
        <f t="array" ref="K912">IF($B912=0,-999,IF(COUNTIFS($Z912:AB912,#N/A)&gt;0,-999,AVERAGE($Z912:AB912)))</f>
        <v>-999</v>
      </c>
      <c r="L912" s="38">
        <f t="array" ref="L912">IF($B912=0,-999,IF(COUNTIFS($Z912:AC912,#N/A)&gt;0,-999,AVERAGE($Z912:AC912)))</f>
        <v>-999</v>
      </c>
      <c r="M912" s="38">
        <f t="shared" si="1102"/>
        <v>-999</v>
      </c>
      <c r="N912" s="38">
        <f t="shared" si="1106"/>
        <v>-999</v>
      </c>
      <c r="O912" s="38">
        <f t="shared" si="1107"/>
        <v>-999</v>
      </c>
      <c r="P912" s="38">
        <f t="shared" si="1108"/>
        <v>-999</v>
      </c>
      <c r="Q912" s="37">
        <f t="shared" si="1057"/>
        <v>0</v>
      </c>
      <c r="R912" s="37">
        <f t="shared" si="1095"/>
        <v>0</v>
      </c>
      <c r="S912" s="37">
        <f t="shared" si="1096"/>
        <v>0</v>
      </c>
      <c r="T912" s="37">
        <f t="shared" si="1097"/>
        <v>0</v>
      </c>
      <c r="U912" s="37">
        <f t="shared" si="1058"/>
        <v>2018</v>
      </c>
      <c r="V912" s="37">
        <f t="shared" ref="V912:X912" si="1111">U912-1</f>
        <v>2017</v>
      </c>
      <c r="W912" s="37">
        <f t="shared" si="1111"/>
        <v>2016</v>
      </c>
      <c r="X912" s="37">
        <f t="shared" si="1111"/>
        <v>2015</v>
      </c>
      <c r="Y912" s="39"/>
      <c r="Z912" s="62" t="e">
        <f>IFERROR(IF($B912=0,#N/A,AVERAGEIFS(INDEX(DATOS,0,$C912),INDEX(DATOS,0,$C912),"&lt;&gt;#N/D",INDEX(DATOS,0,$L$2),0,INDEX(DATOS,0,$M$2),1,INDEX(DATOS,0,$N$2),U912,INDEX(DATOS,0,$O$2),$D912)),#N/A)</f>
        <v>#N/A</v>
      </c>
      <c r="AA912" s="62" t="e">
        <f>IFERROR(IF($B912=0,#N/A,AVERAGEIFS(INDEX(DATOS,0,$C912),INDEX(DATOS,0,$C912),"&lt;&gt;#N/D",INDEX(DATOS,0,$L$2),0,INDEX(DATOS,0,$M$2),1,INDEX(DATOS,0,$N$2),V912,INDEX(DATOS,0,$O$2),$D912)),#N/A)</f>
        <v>#N/A</v>
      </c>
      <c r="AB912" s="62" t="e">
        <f>IFERROR(IF($B912=0,#N/A,AVERAGEIFS(INDEX(DATOS,0,$C912),INDEX(DATOS,0,$C912),"&lt;&gt;#N/D",INDEX(DATOS,0,$L$2),0,INDEX(DATOS,0,$M$2),1,INDEX(DATOS,0,$N$2),W912,INDEX(DATOS,0,$O$2),$D912)),#N/A)</f>
        <v>#N/A</v>
      </c>
      <c r="AC912" s="62" t="e">
        <f>IFERROR(IF($B912=0,#N/A,AVERAGEIFS(INDEX(DATOS,0,$C912),INDEX(DATOS,0,$C912),"&lt;&gt;#N/D",INDEX(DATOS,0,$L$2),0,INDEX(DATOS,0,$M$2),1,INDEX(DATOS,0,$N$2),X912,INDEX(DATOS,0,$O$2),$D912)),#N/A)</f>
        <v>#N/A</v>
      </c>
      <c r="AD912" s="33"/>
      <c r="AE912" s="40" t="e">
        <f>IFERROR(IF(ISNA(Z912),#N/A,IF(I912=0,0,_xlfn.STDEV.P($Z912:Z912)/I912*100)),#N/A)</f>
        <v>#N/A</v>
      </c>
      <c r="AF912" s="40" t="e">
        <f>IFERROR(IF(ISNA(AA912),#N/A,IF(J912=0,0,_xlfn.STDEV.P($Z912:AA912)/J912*100)),#N/A)</f>
        <v>#N/A</v>
      </c>
      <c r="AG912" s="40" t="e">
        <f>IFERROR(IF(ISNA(AB912),#N/A,IF(K912=0,0,_xlfn.STDEV.P($Z912:AB912)/K912*100)),#N/A)</f>
        <v>#N/A</v>
      </c>
      <c r="AH912" s="40" t="e">
        <f>IFERROR(IF(ISNA(AC912),#N/A,IF(L912=0,0,_xlfn.STDEV.P($Z912:AC912)/L912*100)),#N/A)</f>
        <v>#N/A</v>
      </c>
      <c r="AI912" s="40"/>
    </row>
    <row r="913" spans="1:35" x14ac:dyDescent="0.35">
      <c r="A913">
        <f t="shared" si="1060"/>
        <v>108</v>
      </c>
      <c r="B913" s="35">
        <f t="array" ref="B913">IF(B912=0,0,MIN(IF(INDEX(DATOS,0,$N$2)=$U913,IF(ISNUMBER(INDEX(DATOS,0,$C913)),IF(INDEX(DATOS,0,$L$2)=0,IF(INDEX(DATOS,0,$M$2)=1,IF(ISNA(MATCH(INDEX(DATOS,0,$O$2),IF($E$7:E912=E913,$D$7:D912),0)),INDEX(DATOS,0,$K$2))))))))</f>
        <v>0</v>
      </c>
      <c r="C913" s="32">
        <f t="shared" si="1061"/>
        <v>20</v>
      </c>
      <c r="D913" s="34" t="str">
        <f>IF($B913=0,"--",INDEX(DATOS,$B913,O$2))</f>
        <v>--</v>
      </c>
      <c r="E913" s="64" t="s">
        <v>1</v>
      </c>
      <c r="F913" s="36" t="str">
        <f t="shared" si="1091"/>
        <v>--</v>
      </c>
      <c r="G913" s="109" t="e">
        <f>VLOOKUP($D913,LOC_UNICOS,G$2,0)</f>
        <v>#N/A</v>
      </c>
      <c r="H913" s="109" t="e">
        <f>VLOOKUP($D913,LOC_UNICOS,H$2,0)</f>
        <v>#N/A</v>
      </c>
      <c r="I913" s="38">
        <f t="array" ref="I913">IF($B913=0,-999,IF(COUNTIFS($Z913:Z913,#N/A)&gt;0,-999,AVERAGE($Z913:Z913)))</f>
        <v>-999</v>
      </c>
      <c r="J913" s="38">
        <f t="array" ref="J913">IF($B913=0,-999,IF(COUNTIFS($Z913:AA913,#N/A)&gt;0,-999,AVERAGE($Z913:AA913)))</f>
        <v>-999</v>
      </c>
      <c r="K913" s="38">
        <f t="array" ref="K913">IF($B913=0,-999,IF(COUNTIFS($Z913:AB913,#N/A)&gt;0,-999,AVERAGE($Z913:AB913)))</f>
        <v>-999</v>
      </c>
      <c r="L913" s="38">
        <f t="array" ref="L913">IF($B913=0,-999,IF(COUNTIFS($Z913:AC913,#N/A)&gt;0,-999,AVERAGE($Z913:AC913)))</f>
        <v>-999</v>
      </c>
      <c r="M913" s="38">
        <f t="shared" si="1102"/>
        <v>-999</v>
      </c>
      <c r="N913" s="38">
        <f t="shared" si="1106"/>
        <v>-999</v>
      </c>
      <c r="O913" s="38">
        <f t="shared" si="1107"/>
        <v>-999</v>
      </c>
      <c r="P913" s="38">
        <f t="shared" si="1108"/>
        <v>-999</v>
      </c>
      <c r="Q913" s="37">
        <f t="shared" si="1057"/>
        <v>0</v>
      </c>
      <c r="R913" s="37">
        <f t="shared" si="1095"/>
        <v>0</v>
      </c>
      <c r="S913" s="37">
        <f t="shared" si="1096"/>
        <v>0</v>
      </c>
      <c r="T913" s="37">
        <f t="shared" si="1097"/>
        <v>0</v>
      </c>
      <c r="U913" s="37">
        <f t="shared" si="1058"/>
        <v>2018</v>
      </c>
      <c r="V913" s="37">
        <f t="shared" ref="V913:X913" si="1112">U913-1</f>
        <v>2017</v>
      </c>
      <c r="W913" s="37">
        <f t="shared" si="1112"/>
        <v>2016</v>
      </c>
      <c r="X913" s="37">
        <f t="shared" si="1112"/>
        <v>2015</v>
      </c>
      <c r="Y913" s="39"/>
      <c r="Z913" s="62" t="e">
        <f>IFERROR(IF($B913=0,#N/A,AVERAGEIFS(INDEX(DATOS,0,$C913),INDEX(DATOS,0,$C913),"&lt;&gt;#N/D",INDEX(DATOS,0,$L$2),0,INDEX(DATOS,0,$M$2),1,INDEX(DATOS,0,$N$2),U913,INDEX(DATOS,0,$O$2),$D913)),#N/A)</f>
        <v>#N/A</v>
      </c>
      <c r="AA913" s="62" t="e">
        <f>IFERROR(IF($B913=0,#N/A,AVERAGEIFS(INDEX(DATOS,0,$C913),INDEX(DATOS,0,$C913),"&lt;&gt;#N/D",INDEX(DATOS,0,$L$2),0,INDEX(DATOS,0,$M$2),1,INDEX(DATOS,0,$N$2),V913,INDEX(DATOS,0,$O$2),$D913)),#N/A)</f>
        <v>#N/A</v>
      </c>
      <c r="AB913" s="62" t="e">
        <f>IFERROR(IF($B913=0,#N/A,AVERAGEIFS(INDEX(DATOS,0,$C913),INDEX(DATOS,0,$C913),"&lt;&gt;#N/D",INDEX(DATOS,0,$L$2),0,INDEX(DATOS,0,$M$2),1,INDEX(DATOS,0,$N$2),W913,INDEX(DATOS,0,$O$2),$D913)),#N/A)</f>
        <v>#N/A</v>
      </c>
      <c r="AC913" s="62" t="e">
        <f>IFERROR(IF($B913=0,#N/A,AVERAGEIFS(INDEX(DATOS,0,$C913),INDEX(DATOS,0,$C913),"&lt;&gt;#N/D",INDEX(DATOS,0,$L$2),0,INDEX(DATOS,0,$M$2),1,INDEX(DATOS,0,$N$2),X913,INDEX(DATOS,0,$O$2),$D913)),#N/A)</f>
        <v>#N/A</v>
      </c>
      <c r="AD913" s="33"/>
      <c r="AE913" s="40" t="e">
        <f>IFERROR(IF(ISNA(Z913),#N/A,IF(I913=0,0,_xlfn.STDEV.P($Z913:Z913)/I913*100)),#N/A)</f>
        <v>#N/A</v>
      </c>
      <c r="AF913" s="40" t="e">
        <f>IFERROR(IF(ISNA(AA913),#N/A,IF(J913=0,0,_xlfn.STDEV.P($Z913:AA913)/J913*100)),#N/A)</f>
        <v>#N/A</v>
      </c>
      <c r="AG913" s="40" t="e">
        <f>IFERROR(IF(ISNA(AB913),#N/A,IF(K913=0,0,_xlfn.STDEV.P($Z913:AB913)/K913*100)),#N/A)</f>
        <v>#N/A</v>
      </c>
      <c r="AH913" s="40" t="e">
        <f>IFERROR(IF(ISNA(AC913),#N/A,IF(L913=0,0,_xlfn.STDEV.P($Z913:AC913)/L913*100)),#N/A)</f>
        <v>#N/A</v>
      </c>
      <c r="AI913" s="40"/>
    </row>
    <row r="914" spans="1:35" x14ac:dyDescent="0.35">
      <c r="A914">
        <f t="shared" si="1060"/>
        <v>109</v>
      </c>
      <c r="B914" s="35">
        <f t="array" ref="B914">IF(B913=0,0,MIN(IF(INDEX(DATOS,0,$N$2)=$U914,IF(ISNUMBER(INDEX(DATOS,0,$C914)),IF(INDEX(DATOS,0,$L$2)=0,IF(INDEX(DATOS,0,$M$2)=1,IF(ISNA(MATCH(INDEX(DATOS,0,$O$2),IF($E$7:E913=E914,$D$7:D913),0)),INDEX(DATOS,0,$K$2))))))))</f>
        <v>0</v>
      </c>
      <c r="C914" s="32">
        <f t="shared" si="1061"/>
        <v>20</v>
      </c>
      <c r="D914" s="34" t="str">
        <f>IF($B914=0,"--",INDEX(DATOS,$B914,O$2))</f>
        <v>--</v>
      </c>
      <c r="E914" s="64" t="s">
        <v>1</v>
      </c>
      <c r="F914" s="36" t="str">
        <f t="shared" si="1091"/>
        <v>--</v>
      </c>
      <c r="G914" s="109" t="e">
        <f>VLOOKUP($D914,LOC_UNICOS,G$2,0)</f>
        <v>#N/A</v>
      </c>
      <c r="H914" s="109" t="e">
        <f>VLOOKUP($D914,LOC_UNICOS,H$2,0)</f>
        <v>#N/A</v>
      </c>
      <c r="I914" s="38">
        <f t="array" ref="I914">IF($B914=0,-999,IF(COUNTIFS($Z914:Z914,#N/A)&gt;0,-999,AVERAGE($Z914:Z914)))</f>
        <v>-999</v>
      </c>
      <c r="J914" s="38">
        <f t="array" ref="J914">IF($B914=0,-999,IF(COUNTIFS($Z914:AA914,#N/A)&gt;0,-999,AVERAGE($Z914:AA914)))</f>
        <v>-999</v>
      </c>
      <c r="K914" s="38">
        <f t="array" ref="K914">IF($B914=0,-999,IF(COUNTIFS($Z914:AB914,#N/A)&gt;0,-999,AVERAGE($Z914:AB914)))</f>
        <v>-999</v>
      </c>
      <c r="L914" s="38">
        <f t="array" ref="L914">IF($B914=0,-999,IF(COUNTIFS($Z914:AC914,#N/A)&gt;0,-999,AVERAGE($Z914:AC914)))</f>
        <v>-999</v>
      </c>
      <c r="M914" s="38">
        <f t="shared" si="1102"/>
        <v>-999</v>
      </c>
      <c r="N914" s="38">
        <f t="shared" si="1106"/>
        <v>-999</v>
      </c>
      <c r="O914" s="38">
        <f t="shared" si="1107"/>
        <v>-999</v>
      </c>
      <c r="P914" s="38">
        <f t="shared" si="1108"/>
        <v>-999</v>
      </c>
      <c r="Q914" s="37">
        <f t="shared" si="1057"/>
        <v>0</v>
      </c>
      <c r="R914" s="37">
        <f t="shared" si="1095"/>
        <v>0</v>
      </c>
      <c r="S914" s="37">
        <f t="shared" si="1096"/>
        <v>0</v>
      </c>
      <c r="T914" s="37">
        <f t="shared" si="1097"/>
        <v>0</v>
      </c>
      <c r="U914" s="37">
        <f t="shared" si="1058"/>
        <v>2018</v>
      </c>
      <c r="V914" s="37">
        <f t="shared" ref="V914:X914" si="1113">U914-1</f>
        <v>2017</v>
      </c>
      <c r="W914" s="37">
        <f t="shared" si="1113"/>
        <v>2016</v>
      </c>
      <c r="X914" s="37">
        <f t="shared" si="1113"/>
        <v>2015</v>
      </c>
      <c r="Y914" s="39"/>
      <c r="Z914" s="62" t="e">
        <f>IFERROR(IF($B914=0,#N/A,AVERAGEIFS(INDEX(DATOS,0,$C914),INDEX(DATOS,0,$C914),"&lt;&gt;#N/D",INDEX(DATOS,0,$L$2),0,INDEX(DATOS,0,$M$2),1,INDEX(DATOS,0,$N$2),U914,INDEX(DATOS,0,$O$2),$D914)),#N/A)</f>
        <v>#N/A</v>
      </c>
      <c r="AA914" s="62" t="e">
        <f>IFERROR(IF($B914=0,#N/A,AVERAGEIFS(INDEX(DATOS,0,$C914),INDEX(DATOS,0,$C914),"&lt;&gt;#N/D",INDEX(DATOS,0,$L$2),0,INDEX(DATOS,0,$M$2),1,INDEX(DATOS,0,$N$2),V914,INDEX(DATOS,0,$O$2),$D914)),#N/A)</f>
        <v>#N/A</v>
      </c>
      <c r="AB914" s="62" t="e">
        <f>IFERROR(IF($B914=0,#N/A,AVERAGEIFS(INDEX(DATOS,0,$C914),INDEX(DATOS,0,$C914),"&lt;&gt;#N/D",INDEX(DATOS,0,$L$2),0,INDEX(DATOS,0,$M$2),1,INDEX(DATOS,0,$N$2),W914,INDEX(DATOS,0,$O$2),$D914)),#N/A)</f>
        <v>#N/A</v>
      </c>
      <c r="AC914" s="62" t="e">
        <f>IFERROR(IF($B914=0,#N/A,AVERAGEIFS(INDEX(DATOS,0,$C914),INDEX(DATOS,0,$C914),"&lt;&gt;#N/D",INDEX(DATOS,0,$L$2),0,INDEX(DATOS,0,$M$2),1,INDEX(DATOS,0,$N$2),X914,INDEX(DATOS,0,$O$2),$D914)),#N/A)</f>
        <v>#N/A</v>
      </c>
      <c r="AD914" s="33"/>
      <c r="AE914" s="40" t="e">
        <f>IFERROR(IF(ISNA(Z914),#N/A,IF(I914=0,0,_xlfn.STDEV.P($Z914:Z914)/I914*100)),#N/A)</f>
        <v>#N/A</v>
      </c>
      <c r="AF914" s="40" t="e">
        <f>IFERROR(IF(ISNA(AA914),#N/A,IF(J914=0,0,_xlfn.STDEV.P($Z914:AA914)/J914*100)),#N/A)</f>
        <v>#N/A</v>
      </c>
      <c r="AG914" s="40" t="e">
        <f>IFERROR(IF(ISNA(AB914),#N/A,IF(K914=0,0,_xlfn.STDEV.P($Z914:AB914)/K914*100)),#N/A)</f>
        <v>#N/A</v>
      </c>
      <c r="AH914" s="40" t="e">
        <f>IFERROR(IF(ISNA(AC914),#N/A,IF(L914=0,0,_xlfn.STDEV.P($Z914:AC914)/L914*100)),#N/A)</f>
        <v>#N/A</v>
      </c>
      <c r="AI914" s="40"/>
    </row>
    <row r="915" spans="1:35" x14ac:dyDescent="0.35">
      <c r="A915">
        <f t="shared" si="1060"/>
        <v>110</v>
      </c>
      <c r="B915" s="35">
        <f t="array" ref="B915">IF(B914=0,0,MIN(IF(INDEX(DATOS,0,$N$2)=$U915,IF(ISNUMBER(INDEX(DATOS,0,$C915)),IF(INDEX(DATOS,0,$L$2)=0,IF(INDEX(DATOS,0,$M$2)=1,IF(ISNA(MATCH(INDEX(DATOS,0,$O$2),IF($E$7:E914=E915,$D$7:D914),0)),INDEX(DATOS,0,$K$2))))))))</f>
        <v>0</v>
      </c>
      <c r="C915" s="32">
        <f t="shared" si="1061"/>
        <v>20</v>
      </c>
      <c r="D915" s="34" t="str">
        <f>IF($B915=0,"--",INDEX(DATOS,$B915,O$2))</f>
        <v>--</v>
      </c>
      <c r="E915" s="64" t="s">
        <v>1</v>
      </c>
      <c r="F915" s="36" t="str">
        <f t="shared" si="1091"/>
        <v>--</v>
      </c>
      <c r="G915" s="109" t="e">
        <f>VLOOKUP($D915,LOC_UNICOS,G$2,0)</f>
        <v>#N/A</v>
      </c>
      <c r="H915" s="109" t="e">
        <f>VLOOKUP($D915,LOC_UNICOS,H$2,0)</f>
        <v>#N/A</v>
      </c>
      <c r="I915" s="38">
        <f t="array" ref="I915">IF($B915=0,-999,IF(COUNTIFS($Z915:Z915,#N/A)&gt;0,-999,AVERAGE($Z915:Z915)))</f>
        <v>-999</v>
      </c>
      <c r="J915" s="38">
        <f t="array" ref="J915">IF($B915=0,-999,IF(COUNTIFS($Z915:AA915,#N/A)&gt;0,-999,AVERAGE($Z915:AA915)))</f>
        <v>-999</v>
      </c>
      <c r="K915" s="38">
        <f t="array" ref="K915">IF($B915=0,-999,IF(COUNTIFS($Z915:AB915,#N/A)&gt;0,-999,AVERAGE($Z915:AB915)))</f>
        <v>-999</v>
      </c>
      <c r="L915" s="38">
        <f t="array" ref="L915">IF($B915=0,-999,IF(COUNTIFS($Z915:AC915,#N/A)&gt;0,-999,AVERAGE($Z915:AC915)))</f>
        <v>-999</v>
      </c>
      <c r="M915" s="38">
        <f t="shared" si="1102"/>
        <v>-999</v>
      </c>
      <c r="N915" s="38">
        <f t="shared" si="1106"/>
        <v>-999</v>
      </c>
      <c r="O915" s="38">
        <f t="shared" si="1107"/>
        <v>-999</v>
      </c>
      <c r="P915" s="38">
        <f t="shared" si="1108"/>
        <v>-999</v>
      </c>
      <c r="Q915" s="37">
        <f t="shared" si="1057"/>
        <v>0</v>
      </c>
      <c r="R915" s="37">
        <f t="shared" si="1095"/>
        <v>0</v>
      </c>
      <c r="S915" s="37">
        <f t="shared" si="1096"/>
        <v>0</v>
      </c>
      <c r="T915" s="37">
        <f t="shared" si="1097"/>
        <v>0</v>
      </c>
      <c r="U915" s="37">
        <f t="shared" si="1058"/>
        <v>2018</v>
      </c>
      <c r="V915" s="37">
        <f t="shared" ref="V915:X915" si="1114">U915-1</f>
        <v>2017</v>
      </c>
      <c r="W915" s="37">
        <f t="shared" si="1114"/>
        <v>2016</v>
      </c>
      <c r="X915" s="37">
        <f t="shared" si="1114"/>
        <v>2015</v>
      </c>
      <c r="Y915" s="39"/>
      <c r="Z915" s="62" t="e">
        <f>IFERROR(IF($B915=0,#N/A,AVERAGEIFS(INDEX(DATOS,0,$C915),INDEX(DATOS,0,$C915),"&lt;&gt;#N/D",INDEX(DATOS,0,$L$2),0,INDEX(DATOS,0,$M$2),1,INDEX(DATOS,0,$N$2),U915,INDEX(DATOS,0,$O$2),$D915)),#N/A)</f>
        <v>#N/A</v>
      </c>
      <c r="AA915" s="62" t="e">
        <f>IFERROR(IF($B915=0,#N/A,AVERAGEIFS(INDEX(DATOS,0,$C915),INDEX(DATOS,0,$C915),"&lt;&gt;#N/D",INDEX(DATOS,0,$L$2),0,INDEX(DATOS,0,$M$2),1,INDEX(DATOS,0,$N$2),V915,INDEX(DATOS,0,$O$2),$D915)),#N/A)</f>
        <v>#N/A</v>
      </c>
      <c r="AB915" s="62" t="e">
        <f>IFERROR(IF($B915=0,#N/A,AVERAGEIFS(INDEX(DATOS,0,$C915),INDEX(DATOS,0,$C915),"&lt;&gt;#N/D",INDEX(DATOS,0,$L$2),0,INDEX(DATOS,0,$M$2),1,INDEX(DATOS,0,$N$2),W915,INDEX(DATOS,0,$O$2),$D915)),#N/A)</f>
        <v>#N/A</v>
      </c>
      <c r="AC915" s="62" t="e">
        <f>IFERROR(IF($B915=0,#N/A,AVERAGEIFS(INDEX(DATOS,0,$C915),INDEX(DATOS,0,$C915),"&lt;&gt;#N/D",INDEX(DATOS,0,$L$2),0,INDEX(DATOS,0,$M$2),1,INDEX(DATOS,0,$N$2),X915,INDEX(DATOS,0,$O$2),$D915)),#N/A)</f>
        <v>#N/A</v>
      </c>
      <c r="AD915" s="33"/>
      <c r="AE915" s="40" t="e">
        <f>IFERROR(IF(ISNA(Z915),#N/A,IF(I915=0,0,_xlfn.STDEV.P($Z915:Z915)/I915*100)),#N/A)</f>
        <v>#N/A</v>
      </c>
      <c r="AF915" s="40" t="e">
        <f>IFERROR(IF(ISNA(AA915),#N/A,IF(J915=0,0,_xlfn.STDEV.P($Z915:AA915)/J915*100)),#N/A)</f>
        <v>#N/A</v>
      </c>
      <c r="AG915" s="40" t="e">
        <f>IFERROR(IF(ISNA(AB915),#N/A,IF(K915=0,0,_xlfn.STDEV.P($Z915:AB915)/K915*100)),#N/A)</f>
        <v>#N/A</v>
      </c>
      <c r="AH915" s="40" t="e">
        <f>IFERROR(IF(ISNA(AC915),#N/A,IF(L915=0,0,_xlfn.STDEV.P($Z915:AC915)/L915*100)),#N/A)</f>
        <v>#N/A</v>
      </c>
      <c r="AI915" s="40"/>
    </row>
    <row r="916" spans="1:35" x14ac:dyDescent="0.35">
      <c r="A916">
        <f t="shared" si="1060"/>
        <v>111</v>
      </c>
      <c r="B916" s="35">
        <f t="array" ref="B916">IF(B915=0,0,MIN(IF(INDEX(DATOS,0,$N$2)=$U916,IF(ISNUMBER(INDEX(DATOS,0,$C916)),IF(INDEX(DATOS,0,$L$2)=0,IF(INDEX(DATOS,0,$M$2)=1,IF(ISNA(MATCH(INDEX(DATOS,0,$O$2),IF($E$7:E915=E916,$D$7:D915),0)),INDEX(DATOS,0,$K$2))))))))</f>
        <v>0</v>
      </c>
      <c r="C916" s="32">
        <f t="shared" si="1061"/>
        <v>20</v>
      </c>
      <c r="D916" s="34" t="str">
        <f>IF($B916=0,"--",INDEX(DATOS,$B916,O$2))</f>
        <v>--</v>
      </c>
      <c r="E916" s="64" t="s">
        <v>1</v>
      </c>
      <c r="F916" s="36" t="str">
        <f t="shared" si="1091"/>
        <v>--</v>
      </c>
      <c r="G916" s="109" t="e">
        <f>VLOOKUP($D916,LOC_UNICOS,G$2,0)</f>
        <v>#N/A</v>
      </c>
      <c r="H916" s="109" t="e">
        <f>VLOOKUP($D916,LOC_UNICOS,H$2,0)</f>
        <v>#N/A</v>
      </c>
      <c r="I916" s="38">
        <f t="array" ref="I916">IF($B916=0,-999,IF(COUNTIFS($Z916:Z916,#N/A)&gt;0,-999,AVERAGE($Z916:Z916)))</f>
        <v>-999</v>
      </c>
      <c r="J916" s="38">
        <f t="array" ref="J916">IF($B916=0,-999,IF(COUNTIFS($Z916:AA916,#N/A)&gt;0,-999,AVERAGE($Z916:AA916)))</f>
        <v>-999</v>
      </c>
      <c r="K916" s="38">
        <f t="array" ref="K916">IF($B916=0,-999,IF(COUNTIFS($Z916:AB916,#N/A)&gt;0,-999,AVERAGE($Z916:AB916)))</f>
        <v>-999</v>
      </c>
      <c r="L916" s="38">
        <f t="array" ref="L916">IF($B916=0,-999,IF(COUNTIFS($Z916:AC916,#N/A)&gt;0,-999,AVERAGE($Z916:AC916)))</f>
        <v>-999</v>
      </c>
      <c r="M916" s="38">
        <f t="shared" si="1102"/>
        <v>-999</v>
      </c>
      <c r="N916" s="38">
        <f t="shared" si="1106"/>
        <v>-999</v>
      </c>
      <c r="O916" s="38">
        <f t="shared" si="1107"/>
        <v>-999</v>
      </c>
      <c r="P916" s="38">
        <f t="shared" si="1108"/>
        <v>-999</v>
      </c>
      <c r="Q916" s="37">
        <f t="shared" si="1057"/>
        <v>0</v>
      </c>
      <c r="R916" s="37">
        <f t="shared" si="1095"/>
        <v>0</v>
      </c>
      <c r="S916" s="37">
        <f t="shared" si="1096"/>
        <v>0</v>
      </c>
      <c r="T916" s="37">
        <f t="shared" si="1097"/>
        <v>0</v>
      </c>
      <c r="U916" s="37">
        <f t="shared" si="1058"/>
        <v>2018</v>
      </c>
      <c r="V916" s="37">
        <f t="shared" ref="V916:X916" si="1115">U916-1</f>
        <v>2017</v>
      </c>
      <c r="W916" s="37">
        <f t="shared" si="1115"/>
        <v>2016</v>
      </c>
      <c r="X916" s="37">
        <f t="shared" si="1115"/>
        <v>2015</v>
      </c>
      <c r="Y916" s="39"/>
      <c r="Z916" s="62" t="e">
        <f>IFERROR(IF($B916=0,#N/A,AVERAGEIFS(INDEX(DATOS,0,$C916),INDEX(DATOS,0,$C916),"&lt;&gt;#N/D",INDEX(DATOS,0,$L$2),0,INDEX(DATOS,0,$M$2),1,INDEX(DATOS,0,$N$2),U916,INDEX(DATOS,0,$O$2),$D916)),#N/A)</f>
        <v>#N/A</v>
      </c>
      <c r="AA916" s="62" t="e">
        <f>IFERROR(IF($B916=0,#N/A,AVERAGEIFS(INDEX(DATOS,0,$C916),INDEX(DATOS,0,$C916),"&lt;&gt;#N/D",INDEX(DATOS,0,$L$2),0,INDEX(DATOS,0,$M$2),1,INDEX(DATOS,0,$N$2),V916,INDEX(DATOS,0,$O$2),$D916)),#N/A)</f>
        <v>#N/A</v>
      </c>
      <c r="AB916" s="62" t="e">
        <f>IFERROR(IF($B916=0,#N/A,AVERAGEIFS(INDEX(DATOS,0,$C916),INDEX(DATOS,0,$C916),"&lt;&gt;#N/D",INDEX(DATOS,0,$L$2),0,INDEX(DATOS,0,$M$2),1,INDEX(DATOS,0,$N$2),W916,INDEX(DATOS,0,$O$2),$D916)),#N/A)</f>
        <v>#N/A</v>
      </c>
      <c r="AC916" s="62" t="e">
        <f>IFERROR(IF($B916=0,#N/A,AVERAGEIFS(INDEX(DATOS,0,$C916),INDEX(DATOS,0,$C916),"&lt;&gt;#N/D",INDEX(DATOS,0,$L$2),0,INDEX(DATOS,0,$M$2),1,INDEX(DATOS,0,$N$2),X916,INDEX(DATOS,0,$O$2),$D916)),#N/A)</f>
        <v>#N/A</v>
      </c>
      <c r="AD916" s="33"/>
      <c r="AE916" s="40" t="e">
        <f>IFERROR(IF(ISNA(Z916),#N/A,IF(I916=0,0,_xlfn.STDEV.P($Z916:Z916)/I916*100)),#N/A)</f>
        <v>#N/A</v>
      </c>
      <c r="AF916" s="40" t="e">
        <f>IFERROR(IF(ISNA(AA916),#N/A,IF(J916=0,0,_xlfn.STDEV.P($Z916:AA916)/J916*100)),#N/A)</f>
        <v>#N/A</v>
      </c>
      <c r="AG916" s="40" t="e">
        <f>IFERROR(IF(ISNA(AB916),#N/A,IF(K916=0,0,_xlfn.STDEV.P($Z916:AB916)/K916*100)),#N/A)</f>
        <v>#N/A</v>
      </c>
      <c r="AH916" s="40" t="e">
        <f>IFERROR(IF(ISNA(AC916),#N/A,IF(L916=0,0,_xlfn.STDEV.P($Z916:AC916)/L916*100)),#N/A)</f>
        <v>#N/A</v>
      </c>
      <c r="AI916" s="40"/>
    </row>
    <row r="917" spans="1:35" x14ac:dyDescent="0.35">
      <c r="A917">
        <f t="shared" si="1060"/>
        <v>112</v>
      </c>
      <c r="B917" s="35">
        <f t="array" ref="B917">IF(B916=0,0,MIN(IF(INDEX(DATOS,0,$N$2)=$U917,IF(ISNUMBER(INDEX(DATOS,0,$C917)),IF(INDEX(DATOS,0,$L$2)=0,IF(INDEX(DATOS,0,$M$2)=1,IF(ISNA(MATCH(INDEX(DATOS,0,$O$2),IF($E$7:E916=E917,$D$7:D916),0)),INDEX(DATOS,0,$K$2))))))))</f>
        <v>0</v>
      </c>
      <c r="C917" s="32">
        <f t="shared" si="1061"/>
        <v>20</v>
      </c>
      <c r="D917" s="34" t="str">
        <f>IF($B917=0,"--",INDEX(DATOS,$B917,O$2))</f>
        <v>--</v>
      </c>
      <c r="E917" s="64" t="s">
        <v>1</v>
      </c>
      <c r="F917" s="36" t="str">
        <f t="shared" si="1091"/>
        <v>--</v>
      </c>
      <c r="G917" s="109" t="e">
        <f>VLOOKUP($D917,LOC_UNICOS,G$2,0)</f>
        <v>#N/A</v>
      </c>
      <c r="H917" s="109" t="e">
        <f>VLOOKUP($D917,LOC_UNICOS,H$2,0)</f>
        <v>#N/A</v>
      </c>
      <c r="I917" s="38">
        <f t="array" ref="I917">IF($B917=0,-999,IF(COUNTIFS($Z917:Z917,#N/A)&gt;0,-999,AVERAGE($Z917:Z917)))</f>
        <v>-999</v>
      </c>
      <c r="J917" s="38">
        <f t="array" ref="J917">IF($B917=0,-999,IF(COUNTIFS($Z917:AA917,#N/A)&gt;0,-999,AVERAGE($Z917:AA917)))</f>
        <v>-999</v>
      </c>
      <c r="K917" s="38">
        <f t="array" ref="K917">IF($B917=0,-999,IF(COUNTIFS($Z917:AB917,#N/A)&gt;0,-999,AVERAGE($Z917:AB917)))</f>
        <v>-999</v>
      </c>
      <c r="L917" s="38">
        <f t="array" ref="L917">IF($B917=0,-999,IF(COUNTIFS($Z917:AC917,#N/A)&gt;0,-999,AVERAGE($Z917:AC917)))</f>
        <v>-999</v>
      </c>
      <c r="M917" s="38">
        <f t="shared" si="1102"/>
        <v>-999</v>
      </c>
      <c r="N917" s="38">
        <f t="shared" si="1106"/>
        <v>-999</v>
      </c>
      <c r="O917" s="38">
        <f t="shared" si="1107"/>
        <v>-999</v>
      </c>
      <c r="P917" s="38">
        <f t="shared" si="1108"/>
        <v>-999</v>
      </c>
      <c r="Q917" s="37">
        <f t="shared" si="1057"/>
        <v>0</v>
      </c>
      <c r="R917" s="37">
        <f t="shared" si="1095"/>
        <v>0</v>
      </c>
      <c r="S917" s="37">
        <f t="shared" si="1096"/>
        <v>0</v>
      </c>
      <c r="T917" s="37">
        <f t="shared" si="1097"/>
        <v>0</v>
      </c>
      <c r="U917" s="37">
        <f t="shared" si="1058"/>
        <v>2018</v>
      </c>
      <c r="V917" s="37">
        <f t="shared" ref="V917:X917" si="1116">U917-1</f>
        <v>2017</v>
      </c>
      <c r="W917" s="37">
        <f t="shared" si="1116"/>
        <v>2016</v>
      </c>
      <c r="X917" s="37">
        <f t="shared" si="1116"/>
        <v>2015</v>
      </c>
      <c r="Y917" s="39"/>
      <c r="Z917" s="62" t="e">
        <f>IFERROR(IF($B917=0,#N/A,AVERAGEIFS(INDEX(DATOS,0,$C917),INDEX(DATOS,0,$C917),"&lt;&gt;#N/D",INDEX(DATOS,0,$L$2),0,INDEX(DATOS,0,$M$2),1,INDEX(DATOS,0,$N$2),U917,INDEX(DATOS,0,$O$2),$D917)),#N/A)</f>
        <v>#N/A</v>
      </c>
      <c r="AA917" s="62" t="e">
        <f>IFERROR(IF($B917=0,#N/A,AVERAGEIFS(INDEX(DATOS,0,$C917),INDEX(DATOS,0,$C917),"&lt;&gt;#N/D",INDEX(DATOS,0,$L$2),0,INDEX(DATOS,0,$M$2),1,INDEX(DATOS,0,$N$2),V917,INDEX(DATOS,0,$O$2),$D917)),#N/A)</f>
        <v>#N/A</v>
      </c>
      <c r="AB917" s="62" t="e">
        <f>IFERROR(IF($B917=0,#N/A,AVERAGEIFS(INDEX(DATOS,0,$C917),INDEX(DATOS,0,$C917),"&lt;&gt;#N/D",INDEX(DATOS,0,$L$2),0,INDEX(DATOS,0,$M$2),1,INDEX(DATOS,0,$N$2),W917,INDEX(DATOS,0,$O$2),$D917)),#N/A)</f>
        <v>#N/A</v>
      </c>
      <c r="AC917" s="62" t="e">
        <f>IFERROR(IF($B917=0,#N/A,AVERAGEIFS(INDEX(DATOS,0,$C917),INDEX(DATOS,0,$C917),"&lt;&gt;#N/D",INDEX(DATOS,0,$L$2),0,INDEX(DATOS,0,$M$2),1,INDEX(DATOS,0,$N$2),X917,INDEX(DATOS,0,$O$2),$D917)),#N/A)</f>
        <v>#N/A</v>
      </c>
      <c r="AD917" s="33"/>
      <c r="AE917" s="40" t="e">
        <f>IFERROR(IF(ISNA(Z917),#N/A,IF(I917=0,0,_xlfn.STDEV.P($Z917:Z917)/I917*100)),#N/A)</f>
        <v>#N/A</v>
      </c>
      <c r="AF917" s="40" t="e">
        <f>IFERROR(IF(ISNA(AA917),#N/A,IF(J917=0,0,_xlfn.STDEV.P($Z917:AA917)/J917*100)),#N/A)</f>
        <v>#N/A</v>
      </c>
      <c r="AG917" s="40" t="e">
        <f>IFERROR(IF(ISNA(AB917),#N/A,IF(K917=0,0,_xlfn.STDEV.P($Z917:AB917)/K917*100)),#N/A)</f>
        <v>#N/A</v>
      </c>
      <c r="AH917" s="40" t="e">
        <f>IFERROR(IF(ISNA(AC917),#N/A,IF(L917=0,0,_xlfn.STDEV.P($Z917:AC917)/L917*100)),#N/A)</f>
        <v>#N/A</v>
      </c>
      <c r="AI917" s="40"/>
    </row>
    <row r="918" spans="1:35" x14ac:dyDescent="0.35">
      <c r="A918">
        <f t="shared" si="1060"/>
        <v>113</v>
      </c>
      <c r="B918" s="35">
        <f t="array" ref="B918">IF(B917=0,0,MIN(IF(INDEX(DATOS,0,$N$2)=$U918,IF(ISNUMBER(INDEX(DATOS,0,$C918)),IF(INDEX(DATOS,0,$L$2)=0,IF(INDEX(DATOS,0,$M$2)=1,IF(ISNA(MATCH(INDEX(DATOS,0,$O$2),IF($E$7:E917=E918,$D$7:D917),0)),INDEX(DATOS,0,$K$2))))))))</f>
        <v>0</v>
      </c>
      <c r="C918" s="32">
        <f t="shared" si="1061"/>
        <v>20</v>
      </c>
      <c r="D918" s="34" t="str">
        <f>IF($B918=0,"--",INDEX(DATOS,$B918,O$2))</f>
        <v>--</v>
      </c>
      <c r="E918" s="64" t="s">
        <v>1</v>
      </c>
      <c r="F918" s="36" t="str">
        <f t="shared" si="1091"/>
        <v>--</v>
      </c>
      <c r="G918" s="109" t="e">
        <f>VLOOKUP($D918,LOC_UNICOS,G$2,0)</f>
        <v>#N/A</v>
      </c>
      <c r="H918" s="109" t="e">
        <f>VLOOKUP($D918,LOC_UNICOS,H$2,0)</f>
        <v>#N/A</v>
      </c>
      <c r="I918" s="38">
        <f t="array" ref="I918">IF($B918=0,-999,IF(COUNTIFS($Z918:Z918,#N/A)&gt;0,-999,AVERAGE($Z918:Z918)))</f>
        <v>-999</v>
      </c>
      <c r="J918" s="38">
        <f t="array" ref="J918">IF($B918=0,-999,IF(COUNTIFS($Z918:AA918,#N/A)&gt;0,-999,AVERAGE($Z918:AA918)))</f>
        <v>-999</v>
      </c>
      <c r="K918" s="38">
        <f t="array" ref="K918">IF($B918=0,-999,IF(COUNTIFS($Z918:AB918,#N/A)&gt;0,-999,AVERAGE($Z918:AB918)))</f>
        <v>-999</v>
      </c>
      <c r="L918" s="38">
        <f t="array" ref="L918">IF($B918=0,-999,IF(COUNTIFS($Z918:AC918,#N/A)&gt;0,-999,AVERAGE($Z918:AC918)))</f>
        <v>-999</v>
      </c>
      <c r="M918" s="38">
        <f t="shared" si="1102"/>
        <v>-999</v>
      </c>
      <c r="N918" s="38">
        <f t="shared" si="1106"/>
        <v>-999</v>
      </c>
      <c r="O918" s="38">
        <f t="shared" si="1107"/>
        <v>-999</v>
      </c>
      <c r="P918" s="38">
        <f t="shared" si="1108"/>
        <v>-999</v>
      </c>
      <c r="Q918" s="37">
        <f t="shared" si="1057"/>
        <v>0</v>
      </c>
      <c r="R918" s="37">
        <f t="shared" si="1095"/>
        <v>0</v>
      </c>
      <c r="S918" s="37">
        <f t="shared" si="1096"/>
        <v>0</v>
      </c>
      <c r="T918" s="37">
        <f t="shared" si="1097"/>
        <v>0</v>
      </c>
      <c r="U918" s="37">
        <f t="shared" si="1058"/>
        <v>2018</v>
      </c>
      <c r="V918" s="37">
        <f t="shared" ref="V918:X918" si="1117">U918-1</f>
        <v>2017</v>
      </c>
      <c r="W918" s="37">
        <f t="shared" si="1117"/>
        <v>2016</v>
      </c>
      <c r="X918" s="37">
        <f t="shared" si="1117"/>
        <v>2015</v>
      </c>
      <c r="Y918" s="39"/>
      <c r="Z918" s="62" t="e">
        <f>IFERROR(IF($B918=0,#N/A,AVERAGEIFS(INDEX(DATOS,0,$C918),INDEX(DATOS,0,$C918),"&lt;&gt;#N/D",INDEX(DATOS,0,$L$2),0,INDEX(DATOS,0,$M$2),1,INDEX(DATOS,0,$N$2),U918,INDEX(DATOS,0,$O$2),$D918)),#N/A)</f>
        <v>#N/A</v>
      </c>
      <c r="AA918" s="62" t="e">
        <f>IFERROR(IF($B918=0,#N/A,AVERAGEIFS(INDEX(DATOS,0,$C918),INDEX(DATOS,0,$C918),"&lt;&gt;#N/D",INDEX(DATOS,0,$L$2),0,INDEX(DATOS,0,$M$2),1,INDEX(DATOS,0,$N$2),V918,INDEX(DATOS,0,$O$2),$D918)),#N/A)</f>
        <v>#N/A</v>
      </c>
      <c r="AB918" s="62" t="e">
        <f>IFERROR(IF($B918=0,#N/A,AVERAGEIFS(INDEX(DATOS,0,$C918),INDEX(DATOS,0,$C918),"&lt;&gt;#N/D",INDEX(DATOS,0,$L$2),0,INDEX(DATOS,0,$M$2),1,INDEX(DATOS,0,$N$2),W918,INDEX(DATOS,0,$O$2),$D918)),#N/A)</f>
        <v>#N/A</v>
      </c>
      <c r="AC918" s="62" t="e">
        <f>IFERROR(IF($B918=0,#N/A,AVERAGEIFS(INDEX(DATOS,0,$C918),INDEX(DATOS,0,$C918),"&lt;&gt;#N/D",INDEX(DATOS,0,$L$2),0,INDEX(DATOS,0,$M$2),1,INDEX(DATOS,0,$N$2),X918,INDEX(DATOS,0,$O$2),$D918)),#N/A)</f>
        <v>#N/A</v>
      </c>
      <c r="AD918" s="33"/>
      <c r="AE918" s="40" t="e">
        <f>IFERROR(IF(ISNA(Z918),#N/A,IF(I918=0,0,_xlfn.STDEV.P($Z918:Z918)/I918*100)),#N/A)</f>
        <v>#N/A</v>
      </c>
      <c r="AF918" s="40" t="e">
        <f>IFERROR(IF(ISNA(AA918),#N/A,IF(J918=0,0,_xlfn.STDEV.P($Z918:AA918)/J918*100)),#N/A)</f>
        <v>#N/A</v>
      </c>
      <c r="AG918" s="40" t="e">
        <f>IFERROR(IF(ISNA(AB918),#N/A,IF(K918=0,0,_xlfn.STDEV.P($Z918:AB918)/K918*100)),#N/A)</f>
        <v>#N/A</v>
      </c>
      <c r="AH918" s="40" t="e">
        <f>IFERROR(IF(ISNA(AC918),#N/A,IF(L918=0,0,_xlfn.STDEV.P($Z918:AC918)/L918*100)),#N/A)</f>
        <v>#N/A</v>
      </c>
      <c r="AI918" s="40"/>
    </row>
    <row r="919" spans="1:35" x14ac:dyDescent="0.35">
      <c r="A919">
        <f t="shared" si="1060"/>
        <v>114</v>
      </c>
      <c r="B919" s="35">
        <f t="array" ref="B919">IF(B918=0,0,MIN(IF(INDEX(DATOS,0,$N$2)=$U919,IF(ISNUMBER(INDEX(DATOS,0,$C919)),IF(INDEX(DATOS,0,$L$2)=0,IF(INDEX(DATOS,0,$M$2)=1,IF(ISNA(MATCH(INDEX(DATOS,0,$O$2),IF($E$7:E918=E919,$D$7:D918),0)),INDEX(DATOS,0,$K$2))))))))</f>
        <v>0</v>
      </c>
      <c r="C919" s="32">
        <f t="shared" si="1061"/>
        <v>20</v>
      </c>
      <c r="D919" s="34" t="str">
        <f>IF($B919=0,"--",INDEX(DATOS,$B919,O$2))</f>
        <v>--</v>
      </c>
      <c r="E919" s="64" t="s">
        <v>1</v>
      </c>
      <c r="F919" s="36" t="str">
        <f t="shared" si="1091"/>
        <v>--</v>
      </c>
      <c r="G919" s="109" t="e">
        <f>VLOOKUP($D919,LOC_UNICOS,G$2,0)</f>
        <v>#N/A</v>
      </c>
      <c r="H919" s="109" t="e">
        <f>VLOOKUP($D919,LOC_UNICOS,H$2,0)</f>
        <v>#N/A</v>
      </c>
      <c r="I919" s="38">
        <f t="array" ref="I919">IF($B919=0,-999,IF(COUNTIFS($Z919:Z919,#N/A)&gt;0,-999,AVERAGE($Z919:Z919)))</f>
        <v>-999</v>
      </c>
      <c r="J919" s="38">
        <f t="array" ref="J919">IF($B919=0,-999,IF(COUNTIFS($Z919:AA919,#N/A)&gt;0,-999,AVERAGE($Z919:AA919)))</f>
        <v>-999</v>
      </c>
      <c r="K919" s="38">
        <f t="array" ref="K919">IF($B919=0,-999,IF(COUNTIFS($Z919:AB919,#N/A)&gt;0,-999,AVERAGE($Z919:AB919)))</f>
        <v>-999</v>
      </c>
      <c r="L919" s="38">
        <f t="array" ref="L919">IF($B919=0,-999,IF(COUNTIFS($Z919:AC919,#N/A)&gt;0,-999,AVERAGE($Z919:AC919)))</f>
        <v>-999</v>
      </c>
      <c r="M919" s="38">
        <f t="shared" si="1102"/>
        <v>-999</v>
      </c>
      <c r="N919" s="38">
        <f t="shared" si="1106"/>
        <v>-999</v>
      </c>
      <c r="O919" s="38">
        <f t="shared" si="1107"/>
        <v>-999</v>
      </c>
      <c r="P919" s="38">
        <f t="shared" si="1108"/>
        <v>-999</v>
      </c>
      <c r="Q919" s="37">
        <f t="shared" si="1057"/>
        <v>0</v>
      </c>
      <c r="R919" s="37">
        <f t="shared" si="1095"/>
        <v>0</v>
      </c>
      <c r="S919" s="37">
        <f t="shared" si="1096"/>
        <v>0</v>
      </c>
      <c r="T919" s="37">
        <f t="shared" si="1097"/>
        <v>0</v>
      </c>
      <c r="U919" s="37">
        <f t="shared" si="1058"/>
        <v>2018</v>
      </c>
      <c r="V919" s="37">
        <f t="shared" ref="V919:X919" si="1118">U919-1</f>
        <v>2017</v>
      </c>
      <c r="W919" s="37">
        <f t="shared" si="1118"/>
        <v>2016</v>
      </c>
      <c r="X919" s="37">
        <f t="shared" si="1118"/>
        <v>2015</v>
      </c>
      <c r="Y919" s="39"/>
      <c r="Z919" s="62" t="e">
        <f>IFERROR(IF($B919=0,#N/A,AVERAGEIFS(INDEX(DATOS,0,$C919),INDEX(DATOS,0,$C919),"&lt;&gt;#N/D",INDEX(DATOS,0,$L$2),0,INDEX(DATOS,0,$M$2),1,INDEX(DATOS,0,$N$2),U919,INDEX(DATOS,0,$O$2),$D919)),#N/A)</f>
        <v>#N/A</v>
      </c>
      <c r="AA919" s="62" t="e">
        <f>IFERROR(IF($B919=0,#N/A,AVERAGEIFS(INDEX(DATOS,0,$C919),INDEX(DATOS,0,$C919),"&lt;&gt;#N/D",INDEX(DATOS,0,$L$2),0,INDEX(DATOS,0,$M$2),1,INDEX(DATOS,0,$N$2),V919,INDEX(DATOS,0,$O$2),$D919)),#N/A)</f>
        <v>#N/A</v>
      </c>
      <c r="AB919" s="62" t="e">
        <f>IFERROR(IF($B919=0,#N/A,AVERAGEIFS(INDEX(DATOS,0,$C919),INDEX(DATOS,0,$C919),"&lt;&gt;#N/D",INDEX(DATOS,0,$L$2),0,INDEX(DATOS,0,$M$2),1,INDEX(DATOS,0,$N$2),W919,INDEX(DATOS,0,$O$2),$D919)),#N/A)</f>
        <v>#N/A</v>
      </c>
      <c r="AC919" s="62" t="e">
        <f>IFERROR(IF($B919=0,#N/A,AVERAGEIFS(INDEX(DATOS,0,$C919),INDEX(DATOS,0,$C919),"&lt;&gt;#N/D",INDEX(DATOS,0,$L$2),0,INDEX(DATOS,0,$M$2),1,INDEX(DATOS,0,$N$2),X919,INDEX(DATOS,0,$O$2),$D919)),#N/A)</f>
        <v>#N/A</v>
      </c>
      <c r="AD919" s="33"/>
      <c r="AE919" s="40" t="e">
        <f>IFERROR(IF(ISNA(Z919),#N/A,IF(I919=0,0,_xlfn.STDEV.P($Z919:Z919)/I919*100)),#N/A)</f>
        <v>#N/A</v>
      </c>
      <c r="AF919" s="40" t="e">
        <f>IFERROR(IF(ISNA(AA919),#N/A,IF(J919=0,0,_xlfn.STDEV.P($Z919:AA919)/J919*100)),#N/A)</f>
        <v>#N/A</v>
      </c>
      <c r="AG919" s="40" t="e">
        <f>IFERROR(IF(ISNA(AB919),#N/A,IF(K919=0,0,_xlfn.STDEV.P($Z919:AB919)/K919*100)),#N/A)</f>
        <v>#N/A</v>
      </c>
      <c r="AH919" s="40" t="e">
        <f>IFERROR(IF(ISNA(AC919),#N/A,IF(L919=0,0,_xlfn.STDEV.P($Z919:AC919)/L919*100)),#N/A)</f>
        <v>#N/A</v>
      </c>
      <c r="AI919" s="40"/>
    </row>
    <row r="920" spans="1:35" x14ac:dyDescent="0.35">
      <c r="A920">
        <f t="shared" si="1060"/>
        <v>115</v>
      </c>
      <c r="B920" s="35">
        <f t="array" ref="B920">IF(B919=0,0,MIN(IF(INDEX(DATOS,0,$N$2)=$U920,IF(ISNUMBER(INDEX(DATOS,0,$C920)),IF(INDEX(DATOS,0,$L$2)=0,IF(INDEX(DATOS,0,$M$2)=1,IF(ISNA(MATCH(INDEX(DATOS,0,$O$2),IF($E$7:E919=E920,$D$7:D919),0)),INDEX(DATOS,0,$K$2))))))))</f>
        <v>0</v>
      </c>
      <c r="C920" s="32">
        <f t="shared" si="1061"/>
        <v>20</v>
      </c>
      <c r="D920" s="34" t="str">
        <f>IF($B920=0,"--",INDEX(DATOS,$B920,O$2))</f>
        <v>--</v>
      </c>
      <c r="E920" s="64" t="s">
        <v>1</v>
      </c>
      <c r="F920" s="36" t="str">
        <f t="shared" si="1091"/>
        <v>--</v>
      </c>
      <c r="G920" s="109" t="e">
        <f>VLOOKUP($D920,LOC_UNICOS,G$2,0)</f>
        <v>#N/A</v>
      </c>
      <c r="H920" s="109" t="e">
        <f>VLOOKUP($D920,LOC_UNICOS,H$2,0)</f>
        <v>#N/A</v>
      </c>
      <c r="I920" s="38">
        <f t="array" ref="I920">IF($B920=0,-999,IF(COUNTIFS($Z920:Z920,#N/A)&gt;0,-999,AVERAGE($Z920:Z920)))</f>
        <v>-999</v>
      </c>
      <c r="J920" s="38">
        <f t="array" ref="J920">IF($B920=0,-999,IF(COUNTIFS($Z920:AA920,#N/A)&gt;0,-999,AVERAGE($Z920:AA920)))</f>
        <v>-999</v>
      </c>
      <c r="K920" s="38">
        <f t="array" ref="K920">IF($B920=0,-999,IF(COUNTIFS($Z920:AB920,#N/A)&gt;0,-999,AVERAGE($Z920:AB920)))</f>
        <v>-999</v>
      </c>
      <c r="L920" s="38">
        <f t="array" ref="L920">IF($B920=0,-999,IF(COUNTIFS($Z920:AC920,#N/A)&gt;0,-999,AVERAGE($Z920:AC920)))</f>
        <v>-999</v>
      </c>
      <c r="M920" s="38">
        <f t="shared" si="1102"/>
        <v>-999</v>
      </c>
      <c r="N920" s="38">
        <f t="shared" si="1106"/>
        <v>-999</v>
      </c>
      <c r="O920" s="38">
        <f t="shared" si="1107"/>
        <v>-999</v>
      </c>
      <c r="P920" s="38">
        <f t="shared" si="1108"/>
        <v>-999</v>
      </c>
      <c r="Q920" s="37">
        <f t="shared" si="1057"/>
        <v>0</v>
      </c>
      <c r="R920" s="37">
        <f t="shared" si="1095"/>
        <v>0</v>
      </c>
      <c r="S920" s="37">
        <f t="shared" si="1096"/>
        <v>0</v>
      </c>
      <c r="T920" s="37">
        <f t="shared" si="1097"/>
        <v>0</v>
      </c>
      <c r="U920" s="37">
        <f t="shared" si="1058"/>
        <v>2018</v>
      </c>
      <c r="V920" s="37">
        <f t="shared" ref="V920:X920" si="1119">U920-1</f>
        <v>2017</v>
      </c>
      <c r="W920" s="37">
        <f t="shared" si="1119"/>
        <v>2016</v>
      </c>
      <c r="X920" s="37">
        <f t="shared" si="1119"/>
        <v>2015</v>
      </c>
      <c r="Y920" s="39"/>
      <c r="Z920" s="62" t="e">
        <f>IFERROR(IF($B920=0,#N/A,AVERAGEIFS(INDEX(DATOS,0,$C920),INDEX(DATOS,0,$C920),"&lt;&gt;#N/D",INDEX(DATOS,0,$L$2),0,INDEX(DATOS,0,$M$2),1,INDEX(DATOS,0,$N$2),U920,INDEX(DATOS,0,$O$2),$D920)),#N/A)</f>
        <v>#N/A</v>
      </c>
      <c r="AA920" s="62" t="e">
        <f>IFERROR(IF($B920=0,#N/A,AVERAGEIFS(INDEX(DATOS,0,$C920),INDEX(DATOS,0,$C920),"&lt;&gt;#N/D",INDEX(DATOS,0,$L$2),0,INDEX(DATOS,0,$M$2),1,INDEX(DATOS,0,$N$2),V920,INDEX(DATOS,0,$O$2),$D920)),#N/A)</f>
        <v>#N/A</v>
      </c>
      <c r="AB920" s="62" t="e">
        <f>IFERROR(IF($B920=0,#N/A,AVERAGEIFS(INDEX(DATOS,0,$C920),INDEX(DATOS,0,$C920),"&lt;&gt;#N/D",INDEX(DATOS,0,$L$2),0,INDEX(DATOS,0,$M$2),1,INDEX(DATOS,0,$N$2),W920,INDEX(DATOS,0,$O$2),$D920)),#N/A)</f>
        <v>#N/A</v>
      </c>
      <c r="AC920" s="62" t="e">
        <f>IFERROR(IF($B920=0,#N/A,AVERAGEIFS(INDEX(DATOS,0,$C920),INDEX(DATOS,0,$C920),"&lt;&gt;#N/D",INDEX(DATOS,0,$L$2),0,INDEX(DATOS,0,$M$2),1,INDEX(DATOS,0,$N$2),X920,INDEX(DATOS,0,$O$2),$D920)),#N/A)</f>
        <v>#N/A</v>
      </c>
      <c r="AD920" s="33"/>
      <c r="AE920" s="40" t="e">
        <f>IFERROR(IF(ISNA(Z920),#N/A,IF(I920=0,0,_xlfn.STDEV.P($Z920:Z920)/I920*100)),#N/A)</f>
        <v>#N/A</v>
      </c>
      <c r="AF920" s="40" t="e">
        <f>IFERROR(IF(ISNA(AA920),#N/A,IF(J920=0,0,_xlfn.STDEV.P($Z920:AA920)/J920*100)),#N/A)</f>
        <v>#N/A</v>
      </c>
      <c r="AG920" s="40" t="e">
        <f>IFERROR(IF(ISNA(AB920),#N/A,IF(K920=0,0,_xlfn.STDEV.P($Z920:AB920)/K920*100)),#N/A)</f>
        <v>#N/A</v>
      </c>
      <c r="AH920" s="40" t="e">
        <f>IFERROR(IF(ISNA(AC920),#N/A,IF(L920=0,0,_xlfn.STDEV.P($Z920:AC920)/L920*100)),#N/A)</f>
        <v>#N/A</v>
      </c>
      <c r="AI920" s="40"/>
    </row>
    <row r="921" spans="1:35" x14ac:dyDescent="0.35">
      <c r="A921">
        <f t="shared" si="1060"/>
        <v>116</v>
      </c>
      <c r="B921" s="35">
        <f t="array" ref="B921">IF(B920=0,0,MIN(IF(INDEX(DATOS,0,$N$2)=$U921,IF(ISNUMBER(INDEX(DATOS,0,$C921)),IF(INDEX(DATOS,0,$L$2)=0,IF(INDEX(DATOS,0,$M$2)=1,IF(ISNA(MATCH(INDEX(DATOS,0,$O$2),IF($E$7:E920=E921,$D$7:D920),0)),INDEX(DATOS,0,$K$2))))))))</f>
        <v>0</v>
      </c>
      <c r="C921" s="32">
        <f t="shared" si="1061"/>
        <v>20</v>
      </c>
      <c r="D921" s="34" t="str">
        <f>IF($B921=0,"--",INDEX(DATOS,$B921,O$2))</f>
        <v>--</v>
      </c>
      <c r="E921" s="64" t="s">
        <v>1</v>
      </c>
      <c r="F921" s="36" t="str">
        <f t="shared" si="1091"/>
        <v>--</v>
      </c>
      <c r="G921" s="109" t="e">
        <f>VLOOKUP($D921,LOC_UNICOS,G$2,0)</f>
        <v>#N/A</v>
      </c>
      <c r="H921" s="109" t="e">
        <f>VLOOKUP($D921,LOC_UNICOS,H$2,0)</f>
        <v>#N/A</v>
      </c>
      <c r="I921" s="38">
        <f t="array" ref="I921">IF($B921=0,-999,IF(COUNTIFS($Z921:Z921,#N/A)&gt;0,-999,AVERAGE($Z921:Z921)))</f>
        <v>-999</v>
      </c>
      <c r="J921" s="38">
        <f t="array" ref="J921">IF($B921=0,-999,IF(COUNTIFS($Z921:AA921,#N/A)&gt;0,-999,AVERAGE($Z921:AA921)))</f>
        <v>-999</v>
      </c>
      <c r="K921" s="38">
        <f t="array" ref="K921">IF($B921=0,-999,IF(COUNTIFS($Z921:AB921,#N/A)&gt;0,-999,AVERAGE($Z921:AB921)))</f>
        <v>-999</v>
      </c>
      <c r="L921" s="38">
        <f t="array" ref="L921">IF($B921=0,-999,IF(COUNTIFS($Z921:AC921,#N/A)&gt;0,-999,AVERAGE($Z921:AC921)))</f>
        <v>-999</v>
      </c>
      <c r="M921" s="38">
        <f t="shared" si="1102"/>
        <v>-999</v>
      </c>
      <c r="N921" s="38">
        <f t="shared" si="1106"/>
        <v>-999</v>
      </c>
      <c r="O921" s="38">
        <f t="shared" si="1107"/>
        <v>-999</v>
      </c>
      <c r="P921" s="38">
        <f t="shared" si="1108"/>
        <v>-999</v>
      </c>
      <c r="Q921" s="37">
        <f t="shared" si="1057"/>
        <v>0</v>
      </c>
      <c r="R921" s="37">
        <f t="shared" si="1095"/>
        <v>0</v>
      </c>
      <c r="S921" s="37">
        <f t="shared" si="1096"/>
        <v>0</v>
      </c>
      <c r="T921" s="37">
        <f t="shared" si="1097"/>
        <v>0</v>
      </c>
      <c r="U921" s="37">
        <f t="shared" si="1058"/>
        <v>2018</v>
      </c>
      <c r="V921" s="37">
        <f t="shared" ref="V921:X921" si="1120">U921-1</f>
        <v>2017</v>
      </c>
      <c r="W921" s="37">
        <f t="shared" si="1120"/>
        <v>2016</v>
      </c>
      <c r="X921" s="37">
        <f t="shared" si="1120"/>
        <v>2015</v>
      </c>
      <c r="Y921" s="39"/>
      <c r="Z921" s="62" t="e">
        <f>IFERROR(IF($B921=0,#N/A,AVERAGEIFS(INDEX(DATOS,0,$C921),INDEX(DATOS,0,$C921),"&lt;&gt;#N/D",INDEX(DATOS,0,$L$2),0,INDEX(DATOS,0,$M$2),1,INDEX(DATOS,0,$N$2),U921,INDEX(DATOS,0,$O$2),$D921)),#N/A)</f>
        <v>#N/A</v>
      </c>
      <c r="AA921" s="62" t="e">
        <f>IFERROR(IF($B921=0,#N/A,AVERAGEIFS(INDEX(DATOS,0,$C921),INDEX(DATOS,0,$C921),"&lt;&gt;#N/D",INDEX(DATOS,0,$L$2),0,INDEX(DATOS,0,$M$2),1,INDEX(DATOS,0,$N$2),V921,INDEX(DATOS,0,$O$2),$D921)),#N/A)</f>
        <v>#N/A</v>
      </c>
      <c r="AB921" s="62" t="e">
        <f>IFERROR(IF($B921=0,#N/A,AVERAGEIFS(INDEX(DATOS,0,$C921),INDEX(DATOS,0,$C921),"&lt;&gt;#N/D",INDEX(DATOS,0,$L$2),0,INDEX(DATOS,0,$M$2),1,INDEX(DATOS,0,$N$2),W921,INDEX(DATOS,0,$O$2),$D921)),#N/A)</f>
        <v>#N/A</v>
      </c>
      <c r="AC921" s="62" t="e">
        <f>IFERROR(IF($B921=0,#N/A,AVERAGEIFS(INDEX(DATOS,0,$C921),INDEX(DATOS,0,$C921),"&lt;&gt;#N/D",INDEX(DATOS,0,$L$2),0,INDEX(DATOS,0,$M$2),1,INDEX(DATOS,0,$N$2),X921,INDEX(DATOS,0,$O$2),$D921)),#N/A)</f>
        <v>#N/A</v>
      </c>
      <c r="AD921" s="33"/>
      <c r="AE921" s="40" t="e">
        <f>IFERROR(IF(ISNA(Z921),#N/A,IF(I921=0,0,_xlfn.STDEV.P($Z921:Z921)/I921*100)),#N/A)</f>
        <v>#N/A</v>
      </c>
      <c r="AF921" s="40" t="e">
        <f>IFERROR(IF(ISNA(AA921),#N/A,IF(J921=0,0,_xlfn.STDEV.P($Z921:AA921)/J921*100)),#N/A)</f>
        <v>#N/A</v>
      </c>
      <c r="AG921" s="40" t="e">
        <f>IFERROR(IF(ISNA(AB921),#N/A,IF(K921=0,0,_xlfn.STDEV.P($Z921:AB921)/K921*100)),#N/A)</f>
        <v>#N/A</v>
      </c>
      <c r="AH921" s="40" t="e">
        <f>IFERROR(IF(ISNA(AC921),#N/A,IF(L921=0,0,_xlfn.STDEV.P($Z921:AC921)/L921*100)),#N/A)</f>
        <v>#N/A</v>
      </c>
      <c r="AI921" s="40"/>
    </row>
    <row r="922" spans="1:35" x14ac:dyDescent="0.35">
      <c r="A922">
        <f t="shared" si="1060"/>
        <v>117</v>
      </c>
      <c r="B922" s="35">
        <f t="array" ref="B922">IF(B921=0,0,MIN(IF(INDEX(DATOS,0,$N$2)=$U922,IF(ISNUMBER(INDEX(DATOS,0,$C922)),IF(INDEX(DATOS,0,$L$2)=0,IF(INDEX(DATOS,0,$M$2)=1,IF(ISNA(MATCH(INDEX(DATOS,0,$O$2),IF($E$7:E921=E922,$D$7:D921),0)),INDEX(DATOS,0,$K$2))))))))</f>
        <v>0</v>
      </c>
      <c r="C922" s="32">
        <f t="shared" si="1061"/>
        <v>20</v>
      </c>
      <c r="D922" s="34" t="str">
        <f>IF($B922=0,"--",INDEX(DATOS,$B922,O$2))</f>
        <v>--</v>
      </c>
      <c r="E922" s="64" t="s">
        <v>1</v>
      </c>
      <c r="F922" s="36" t="str">
        <f t="shared" si="1091"/>
        <v>--</v>
      </c>
      <c r="G922" s="109" t="e">
        <f>VLOOKUP($D922,LOC_UNICOS,G$2,0)</f>
        <v>#N/A</v>
      </c>
      <c r="H922" s="109" t="e">
        <f>VLOOKUP($D922,LOC_UNICOS,H$2,0)</f>
        <v>#N/A</v>
      </c>
      <c r="I922" s="38">
        <f t="array" ref="I922">IF($B922=0,-999,IF(COUNTIFS($Z922:Z922,#N/A)&gt;0,-999,AVERAGE($Z922:Z922)))</f>
        <v>-999</v>
      </c>
      <c r="J922" s="38">
        <f t="array" ref="J922">IF($B922=0,-999,IF(COUNTIFS($Z922:AA922,#N/A)&gt;0,-999,AVERAGE($Z922:AA922)))</f>
        <v>-999</v>
      </c>
      <c r="K922" s="38">
        <f t="array" ref="K922">IF($B922=0,-999,IF(COUNTIFS($Z922:AB922,#N/A)&gt;0,-999,AVERAGE($Z922:AB922)))</f>
        <v>-999</v>
      </c>
      <c r="L922" s="38">
        <f t="array" ref="L922">IF($B922=0,-999,IF(COUNTIFS($Z922:AC922,#N/A)&gt;0,-999,AVERAGE($Z922:AC922)))</f>
        <v>-999</v>
      </c>
      <c r="M922" s="38">
        <f t="shared" si="1102"/>
        <v>-999</v>
      </c>
      <c r="N922" s="38">
        <f t="shared" si="1106"/>
        <v>-999</v>
      </c>
      <c r="O922" s="38">
        <f t="shared" si="1107"/>
        <v>-999</v>
      </c>
      <c r="P922" s="38">
        <f t="shared" si="1108"/>
        <v>-999</v>
      </c>
      <c r="Q922" s="37">
        <f t="shared" si="1057"/>
        <v>0</v>
      </c>
      <c r="R922" s="37">
        <f t="shared" si="1095"/>
        <v>0</v>
      </c>
      <c r="S922" s="37">
        <f t="shared" si="1096"/>
        <v>0</v>
      </c>
      <c r="T922" s="37">
        <f t="shared" si="1097"/>
        <v>0</v>
      </c>
      <c r="U922" s="37">
        <f t="shared" si="1058"/>
        <v>2018</v>
      </c>
      <c r="V922" s="37">
        <f t="shared" ref="V922:X922" si="1121">U922-1</f>
        <v>2017</v>
      </c>
      <c r="W922" s="37">
        <f t="shared" si="1121"/>
        <v>2016</v>
      </c>
      <c r="X922" s="37">
        <f t="shared" si="1121"/>
        <v>2015</v>
      </c>
      <c r="Y922" s="39"/>
      <c r="Z922" s="62" t="e">
        <f>IFERROR(IF($B922=0,#N/A,AVERAGEIFS(INDEX(DATOS,0,$C922),INDEX(DATOS,0,$C922),"&lt;&gt;#N/D",INDEX(DATOS,0,$L$2),0,INDEX(DATOS,0,$M$2),1,INDEX(DATOS,0,$N$2),U922,INDEX(DATOS,0,$O$2),$D922)),#N/A)</f>
        <v>#N/A</v>
      </c>
      <c r="AA922" s="62" t="e">
        <f>IFERROR(IF($B922=0,#N/A,AVERAGEIFS(INDEX(DATOS,0,$C922),INDEX(DATOS,0,$C922),"&lt;&gt;#N/D",INDEX(DATOS,0,$L$2),0,INDEX(DATOS,0,$M$2),1,INDEX(DATOS,0,$N$2),V922,INDEX(DATOS,0,$O$2),$D922)),#N/A)</f>
        <v>#N/A</v>
      </c>
      <c r="AB922" s="62" t="e">
        <f>IFERROR(IF($B922=0,#N/A,AVERAGEIFS(INDEX(DATOS,0,$C922),INDEX(DATOS,0,$C922),"&lt;&gt;#N/D",INDEX(DATOS,0,$L$2),0,INDEX(DATOS,0,$M$2),1,INDEX(DATOS,0,$N$2),W922,INDEX(DATOS,0,$O$2),$D922)),#N/A)</f>
        <v>#N/A</v>
      </c>
      <c r="AC922" s="62" t="e">
        <f>IFERROR(IF($B922=0,#N/A,AVERAGEIFS(INDEX(DATOS,0,$C922),INDEX(DATOS,0,$C922),"&lt;&gt;#N/D",INDEX(DATOS,0,$L$2),0,INDEX(DATOS,0,$M$2),1,INDEX(DATOS,0,$N$2),X922,INDEX(DATOS,0,$O$2),$D922)),#N/A)</f>
        <v>#N/A</v>
      </c>
      <c r="AD922" s="33"/>
      <c r="AE922" s="40" t="e">
        <f>IFERROR(IF(ISNA(Z922),#N/A,IF(I922=0,0,_xlfn.STDEV.P($Z922:Z922)/I922*100)),#N/A)</f>
        <v>#N/A</v>
      </c>
      <c r="AF922" s="40" t="e">
        <f>IFERROR(IF(ISNA(AA922),#N/A,IF(J922=0,0,_xlfn.STDEV.P($Z922:AA922)/J922*100)),#N/A)</f>
        <v>#N/A</v>
      </c>
      <c r="AG922" s="40" t="e">
        <f>IFERROR(IF(ISNA(AB922),#N/A,IF(K922=0,0,_xlfn.STDEV.P($Z922:AB922)/K922*100)),#N/A)</f>
        <v>#N/A</v>
      </c>
      <c r="AH922" s="40" t="e">
        <f>IFERROR(IF(ISNA(AC922),#N/A,IF(L922=0,0,_xlfn.STDEV.P($Z922:AC922)/L922*100)),#N/A)</f>
        <v>#N/A</v>
      </c>
      <c r="AI922" s="40"/>
    </row>
    <row r="923" spans="1:35" x14ac:dyDescent="0.35">
      <c r="A923">
        <f t="shared" si="1060"/>
        <v>118</v>
      </c>
      <c r="B923" s="35">
        <f t="array" ref="B923">IF(B922=0,0,MIN(IF(INDEX(DATOS,0,$N$2)=$U923,IF(ISNUMBER(INDEX(DATOS,0,$C923)),IF(INDEX(DATOS,0,$L$2)=0,IF(INDEX(DATOS,0,$M$2)=1,IF(ISNA(MATCH(INDEX(DATOS,0,$O$2),IF($E$7:E922=E923,$D$7:D922),0)),INDEX(DATOS,0,$K$2))))))))</f>
        <v>0</v>
      </c>
      <c r="C923" s="32">
        <f t="shared" si="1061"/>
        <v>20</v>
      </c>
      <c r="D923" s="34" t="str">
        <f>IF($B923=0,"--",INDEX(DATOS,$B923,O$2))</f>
        <v>--</v>
      </c>
      <c r="E923" s="64" t="s">
        <v>1</v>
      </c>
      <c r="F923" s="36" t="str">
        <f t="shared" si="1091"/>
        <v>--</v>
      </c>
      <c r="G923" s="109" t="e">
        <f>VLOOKUP($D923,LOC_UNICOS,G$2,0)</f>
        <v>#N/A</v>
      </c>
      <c r="H923" s="109" t="e">
        <f>VLOOKUP($D923,LOC_UNICOS,H$2,0)</f>
        <v>#N/A</v>
      </c>
      <c r="I923" s="38">
        <f t="array" ref="I923">IF($B923=0,-999,IF(COUNTIFS($Z923:Z923,#N/A)&gt;0,-999,AVERAGE($Z923:Z923)))</f>
        <v>-999</v>
      </c>
      <c r="J923" s="38">
        <f t="array" ref="J923">IF($B923=0,-999,IF(COUNTIFS($Z923:AA923,#N/A)&gt;0,-999,AVERAGE($Z923:AA923)))</f>
        <v>-999</v>
      </c>
      <c r="K923" s="38">
        <f t="array" ref="K923">IF($B923=0,-999,IF(COUNTIFS($Z923:AB923,#N/A)&gt;0,-999,AVERAGE($Z923:AB923)))</f>
        <v>-999</v>
      </c>
      <c r="L923" s="38">
        <f t="array" ref="L923">IF($B923=0,-999,IF(COUNTIFS($Z923:AC923,#N/A)&gt;0,-999,AVERAGE($Z923:AC923)))</f>
        <v>-999</v>
      </c>
      <c r="M923" s="38">
        <f t="shared" si="1102"/>
        <v>-999</v>
      </c>
      <c r="N923" s="38">
        <f t="shared" si="1106"/>
        <v>-999</v>
      </c>
      <c r="O923" s="38">
        <f t="shared" si="1107"/>
        <v>-999</v>
      </c>
      <c r="P923" s="38">
        <f t="shared" si="1108"/>
        <v>-999</v>
      </c>
      <c r="Q923" s="37">
        <f t="shared" si="1057"/>
        <v>0</v>
      </c>
      <c r="R923" s="37">
        <f t="shared" si="1095"/>
        <v>0</v>
      </c>
      <c r="S923" s="37">
        <f t="shared" si="1096"/>
        <v>0</v>
      </c>
      <c r="T923" s="37">
        <f t="shared" si="1097"/>
        <v>0</v>
      </c>
      <c r="U923" s="37">
        <f t="shared" si="1058"/>
        <v>2018</v>
      </c>
      <c r="V923" s="37">
        <f t="shared" ref="V923:X923" si="1122">U923-1</f>
        <v>2017</v>
      </c>
      <c r="W923" s="37">
        <f t="shared" si="1122"/>
        <v>2016</v>
      </c>
      <c r="X923" s="37">
        <f t="shared" si="1122"/>
        <v>2015</v>
      </c>
      <c r="Y923" s="39"/>
      <c r="Z923" s="62" t="e">
        <f>IFERROR(IF($B923=0,#N/A,AVERAGEIFS(INDEX(DATOS,0,$C923),INDEX(DATOS,0,$C923),"&lt;&gt;#N/D",INDEX(DATOS,0,$L$2),0,INDEX(DATOS,0,$M$2),1,INDEX(DATOS,0,$N$2),U923,INDEX(DATOS,0,$O$2),$D923)),#N/A)</f>
        <v>#N/A</v>
      </c>
      <c r="AA923" s="62" t="e">
        <f>IFERROR(IF($B923=0,#N/A,AVERAGEIFS(INDEX(DATOS,0,$C923),INDEX(DATOS,0,$C923),"&lt;&gt;#N/D",INDEX(DATOS,0,$L$2),0,INDEX(DATOS,0,$M$2),1,INDEX(DATOS,0,$N$2),V923,INDEX(DATOS,0,$O$2),$D923)),#N/A)</f>
        <v>#N/A</v>
      </c>
      <c r="AB923" s="62" t="e">
        <f>IFERROR(IF($B923=0,#N/A,AVERAGEIFS(INDEX(DATOS,0,$C923),INDEX(DATOS,0,$C923),"&lt;&gt;#N/D",INDEX(DATOS,0,$L$2),0,INDEX(DATOS,0,$M$2),1,INDEX(DATOS,0,$N$2),W923,INDEX(DATOS,0,$O$2),$D923)),#N/A)</f>
        <v>#N/A</v>
      </c>
      <c r="AC923" s="62" t="e">
        <f>IFERROR(IF($B923=0,#N/A,AVERAGEIFS(INDEX(DATOS,0,$C923),INDEX(DATOS,0,$C923),"&lt;&gt;#N/D",INDEX(DATOS,0,$L$2),0,INDEX(DATOS,0,$M$2),1,INDEX(DATOS,0,$N$2),X923,INDEX(DATOS,0,$O$2),$D923)),#N/A)</f>
        <v>#N/A</v>
      </c>
      <c r="AD923" s="33"/>
      <c r="AE923" s="40" t="e">
        <f>IFERROR(IF(ISNA(Z923),#N/A,IF(I923=0,0,_xlfn.STDEV.P($Z923:Z923)/I923*100)),#N/A)</f>
        <v>#N/A</v>
      </c>
      <c r="AF923" s="40" t="e">
        <f>IFERROR(IF(ISNA(AA923),#N/A,IF(J923=0,0,_xlfn.STDEV.P($Z923:AA923)/J923*100)),#N/A)</f>
        <v>#N/A</v>
      </c>
      <c r="AG923" s="40" t="e">
        <f>IFERROR(IF(ISNA(AB923),#N/A,IF(K923=0,0,_xlfn.STDEV.P($Z923:AB923)/K923*100)),#N/A)</f>
        <v>#N/A</v>
      </c>
      <c r="AH923" s="40" t="e">
        <f>IFERROR(IF(ISNA(AC923),#N/A,IF(L923=0,0,_xlfn.STDEV.P($Z923:AC923)/L923*100)),#N/A)</f>
        <v>#N/A</v>
      </c>
      <c r="AI923" s="40"/>
    </row>
    <row r="924" spans="1:35" x14ac:dyDescent="0.35">
      <c r="A924">
        <f t="shared" si="1060"/>
        <v>119</v>
      </c>
      <c r="B924" s="35">
        <f t="array" ref="B924">IF(B923=0,0,MIN(IF(INDEX(DATOS,0,$N$2)=$U924,IF(ISNUMBER(INDEX(DATOS,0,$C924)),IF(INDEX(DATOS,0,$L$2)=0,IF(INDEX(DATOS,0,$M$2)=1,IF(ISNA(MATCH(INDEX(DATOS,0,$O$2),IF($E$7:E923=E924,$D$7:D923),0)),INDEX(DATOS,0,$K$2))))))))</f>
        <v>0</v>
      </c>
      <c r="C924" s="32">
        <f t="shared" si="1061"/>
        <v>20</v>
      </c>
      <c r="D924" s="34" t="str">
        <f>IF($B924=0,"--",INDEX(DATOS,$B924,O$2))</f>
        <v>--</v>
      </c>
      <c r="E924" s="64" t="s">
        <v>1</v>
      </c>
      <c r="F924" s="36" t="str">
        <f t="shared" si="1091"/>
        <v>--</v>
      </c>
      <c r="G924" s="109" t="e">
        <f>VLOOKUP($D924,LOC_UNICOS,G$2,0)</f>
        <v>#N/A</v>
      </c>
      <c r="H924" s="109" t="e">
        <f>VLOOKUP($D924,LOC_UNICOS,H$2,0)</f>
        <v>#N/A</v>
      </c>
      <c r="I924" s="38">
        <f t="array" ref="I924">IF($B924=0,-999,IF(COUNTIFS($Z924:Z924,#N/A)&gt;0,-999,AVERAGE($Z924:Z924)))</f>
        <v>-999</v>
      </c>
      <c r="J924" s="38">
        <f t="array" ref="J924">IF($B924=0,-999,IF(COUNTIFS($Z924:AA924,#N/A)&gt;0,-999,AVERAGE($Z924:AA924)))</f>
        <v>-999</v>
      </c>
      <c r="K924" s="38">
        <f t="array" ref="K924">IF($B924=0,-999,IF(COUNTIFS($Z924:AB924,#N/A)&gt;0,-999,AVERAGE($Z924:AB924)))</f>
        <v>-999</v>
      </c>
      <c r="L924" s="38">
        <f t="array" ref="L924">IF($B924=0,-999,IF(COUNTIFS($Z924:AC924,#N/A)&gt;0,-999,AVERAGE($Z924:AC924)))</f>
        <v>-999</v>
      </c>
      <c r="M924" s="38">
        <f t="shared" si="1102"/>
        <v>-999</v>
      </c>
      <c r="N924" s="38">
        <f t="shared" si="1106"/>
        <v>-999</v>
      </c>
      <c r="O924" s="38">
        <f t="shared" si="1107"/>
        <v>-999</v>
      </c>
      <c r="P924" s="38">
        <f t="shared" si="1108"/>
        <v>-999</v>
      </c>
      <c r="Q924" s="37">
        <f t="shared" si="1057"/>
        <v>0</v>
      </c>
      <c r="R924" s="37">
        <f t="shared" si="1095"/>
        <v>0</v>
      </c>
      <c r="S924" s="37">
        <f t="shared" si="1096"/>
        <v>0</v>
      </c>
      <c r="T924" s="37">
        <f t="shared" si="1097"/>
        <v>0</v>
      </c>
      <c r="U924" s="37">
        <f t="shared" si="1058"/>
        <v>2018</v>
      </c>
      <c r="V924" s="37">
        <f t="shared" ref="V924:X924" si="1123">U924-1</f>
        <v>2017</v>
      </c>
      <c r="W924" s="37">
        <f t="shared" si="1123"/>
        <v>2016</v>
      </c>
      <c r="X924" s="37">
        <f t="shared" si="1123"/>
        <v>2015</v>
      </c>
      <c r="Y924" s="39"/>
      <c r="Z924" s="62" t="e">
        <f>IFERROR(IF($B924=0,#N/A,AVERAGEIFS(INDEX(DATOS,0,$C924),INDEX(DATOS,0,$C924),"&lt;&gt;#N/D",INDEX(DATOS,0,$L$2),0,INDEX(DATOS,0,$M$2),1,INDEX(DATOS,0,$N$2),U924,INDEX(DATOS,0,$O$2),$D924)),#N/A)</f>
        <v>#N/A</v>
      </c>
      <c r="AA924" s="62" t="e">
        <f>IFERROR(IF($B924=0,#N/A,AVERAGEIFS(INDEX(DATOS,0,$C924),INDEX(DATOS,0,$C924),"&lt;&gt;#N/D",INDEX(DATOS,0,$L$2),0,INDEX(DATOS,0,$M$2),1,INDEX(DATOS,0,$N$2),V924,INDEX(DATOS,0,$O$2),$D924)),#N/A)</f>
        <v>#N/A</v>
      </c>
      <c r="AB924" s="62" t="e">
        <f>IFERROR(IF($B924=0,#N/A,AVERAGEIFS(INDEX(DATOS,0,$C924),INDEX(DATOS,0,$C924),"&lt;&gt;#N/D",INDEX(DATOS,0,$L$2),0,INDEX(DATOS,0,$M$2),1,INDEX(DATOS,0,$N$2),W924,INDEX(DATOS,0,$O$2),$D924)),#N/A)</f>
        <v>#N/A</v>
      </c>
      <c r="AC924" s="62" t="e">
        <f>IFERROR(IF($B924=0,#N/A,AVERAGEIFS(INDEX(DATOS,0,$C924),INDEX(DATOS,0,$C924),"&lt;&gt;#N/D",INDEX(DATOS,0,$L$2),0,INDEX(DATOS,0,$M$2),1,INDEX(DATOS,0,$N$2),X924,INDEX(DATOS,0,$O$2),$D924)),#N/A)</f>
        <v>#N/A</v>
      </c>
      <c r="AD924" s="33"/>
      <c r="AE924" s="40" t="e">
        <f>IFERROR(IF(ISNA(Z924),#N/A,IF(I924=0,0,_xlfn.STDEV.P($Z924:Z924)/I924*100)),#N/A)</f>
        <v>#N/A</v>
      </c>
      <c r="AF924" s="40" t="e">
        <f>IFERROR(IF(ISNA(AA924),#N/A,IF(J924=0,0,_xlfn.STDEV.P($Z924:AA924)/J924*100)),#N/A)</f>
        <v>#N/A</v>
      </c>
      <c r="AG924" s="40" t="e">
        <f>IFERROR(IF(ISNA(AB924),#N/A,IF(K924=0,0,_xlfn.STDEV.P($Z924:AB924)/K924*100)),#N/A)</f>
        <v>#N/A</v>
      </c>
      <c r="AH924" s="40" t="e">
        <f>IFERROR(IF(ISNA(AC924),#N/A,IF(L924=0,0,_xlfn.STDEV.P($Z924:AC924)/L924*100)),#N/A)</f>
        <v>#N/A</v>
      </c>
      <c r="AI924" s="40"/>
    </row>
    <row r="925" spans="1:35" x14ac:dyDescent="0.35">
      <c r="A925">
        <f t="shared" si="1060"/>
        <v>120</v>
      </c>
      <c r="B925" s="35">
        <f t="array" ref="B925">IF(B924=0,0,MIN(IF(INDEX(DATOS,0,$N$2)=$U925,IF(ISNUMBER(INDEX(DATOS,0,$C925)),IF(INDEX(DATOS,0,$L$2)=0,IF(INDEX(DATOS,0,$M$2)=1,IF(ISNA(MATCH(INDEX(DATOS,0,$O$2),IF($E$7:E924=E925,$D$7:D924),0)),INDEX(DATOS,0,$K$2))))))))</f>
        <v>0</v>
      </c>
      <c r="C925" s="32">
        <f t="shared" si="1061"/>
        <v>20</v>
      </c>
      <c r="D925" s="34" t="str">
        <f>IF($B925=0,"--",INDEX(DATOS,$B925,O$2))</f>
        <v>--</v>
      </c>
      <c r="E925" s="64" t="s">
        <v>1</v>
      </c>
      <c r="F925" s="36" t="str">
        <f t="shared" si="1091"/>
        <v>--</v>
      </c>
      <c r="G925" s="109" t="e">
        <f>VLOOKUP($D925,LOC_UNICOS,G$2,0)</f>
        <v>#N/A</v>
      </c>
      <c r="H925" s="109" t="e">
        <f>VLOOKUP($D925,LOC_UNICOS,H$2,0)</f>
        <v>#N/A</v>
      </c>
      <c r="I925" s="38">
        <f t="array" ref="I925">IF($B925=0,-999,IF(COUNTIFS($Z925:Z925,#N/A)&gt;0,-999,AVERAGE($Z925:Z925)))</f>
        <v>-999</v>
      </c>
      <c r="J925" s="38">
        <f t="array" ref="J925">IF($B925=0,-999,IF(COUNTIFS($Z925:AA925,#N/A)&gt;0,-999,AVERAGE($Z925:AA925)))</f>
        <v>-999</v>
      </c>
      <c r="K925" s="38">
        <f t="array" ref="K925">IF($B925=0,-999,IF(COUNTIFS($Z925:AB925,#N/A)&gt;0,-999,AVERAGE($Z925:AB925)))</f>
        <v>-999</v>
      </c>
      <c r="L925" s="38">
        <f t="array" ref="L925">IF($B925=0,-999,IF(COUNTIFS($Z925:AC925,#N/A)&gt;0,-999,AVERAGE($Z925:AC925)))</f>
        <v>-999</v>
      </c>
      <c r="M925" s="38">
        <f t="shared" si="1102"/>
        <v>-999</v>
      </c>
      <c r="N925" s="38">
        <f t="shared" si="1106"/>
        <v>-999</v>
      </c>
      <c r="O925" s="38">
        <f t="shared" si="1107"/>
        <v>-999</v>
      </c>
      <c r="P925" s="38">
        <f t="shared" si="1108"/>
        <v>-999</v>
      </c>
      <c r="Q925" s="37">
        <f t="shared" si="1057"/>
        <v>0</v>
      </c>
      <c r="R925" s="37">
        <f t="shared" si="1095"/>
        <v>0</v>
      </c>
      <c r="S925" s="37">
        <f t="shared" si="1096"/>
        <v>0</v>
      </c>
      <c r="T925" s="37">
        <f t="shared" si="1097"/>
        <v>0</v>
      </c>
      <c r="U925" s="37">
        <f t="shared" si="1058"/>
        <v>2018</v>
      </c>
      <c r="V925" s="37">
        <f t="shared" ref="V925:X925" si="1124">U925-1</f>
        <v>2017</v>
      </c>
      <c r="W925" s="37">
        <f t="shared" si="1124"/>
        <v>2016</v>
      </c>
      <c r="X925" s="37">
        <f t="shared" si="1124"/>
        <v>2015</v>
      </c>
      <c r="Y925" s="39"/>
      <c r="Z925" s="62" t="e">
        <f>IFERROR(IF($B925=0,#N/A,AVERAGEIFS(INDEX(DATOS,0,$C925),INDEX(DATOS,0,$C925),"&lt;&gt;#N/D",INDEX(DATOS,0,$L$2),0,INDEX(DATOS,0,$M$2),1,INDEX(DATOS,0,$N$2),U925,INDEX(DATOS,0,$O$2),$D925)),#N/A)</f>
        <v>#N/A</v>
      </c>
      <c r="AA925" s="62" t="e">
        <f>IFERROR(IF($B925=0,#N/A,AVERAGEIFS(INDEX(DATOS,0,$C925),INDEX(DATOS,0,$C925),"&lt;&gt;#N/D",INDEX(DATOS,0,$L$2),0,INDEX(DATOS,0,$M$2),1,INDEX(DATOS,0,$N$2),V925,INDEX(DATOS,0,$O$2),$D925)),#N/A)</f>
        <v>#N/A</v>
      </c>
      <c r="AB925" s="62" t="e">
        <f>IFERROR(IF($B925=0,#N/A,AVERAGEIFS(INDEX(DATOS,0,$C925),INDEX(DATOS,0,$C925),"&lt;&gt;#N/D",INDEX(DATOS,0,$L$2),0,INDEX(DATOS,0,$M$2),1,INDEX(DATOS,0,$N$2),W925,INDEX(DATOS,0,$O$2),$D925)),#N/A)</f>
        <v>#N/A</v>
      </c>
      <c r="AC925" s="62" t="e">
        <f>IFERROR(IF($B925=0,#N/A,AVERAGEIFS(INDEX(DATOS,0,$C925),INDEX(DATOS,0,$C925),"&lt;&gt;#N/D",INDEX(DATOS,0,$L$2),0,INDEX(DATOS,0,$M$2),1,INDEX(DATOS,0,$N$2),X925,INDEX(DATOS,0,$O$2),$D925)),#N/A)</f>
        <v>#N/A</v>
      </c>
      <c r="AD925" s="33"/>
      <c r="AE925" s="40" t="e">
        <f>IFERROR(IF(ISNA(Z925),#N/A,IF(I925=0,0,_xlfn.STDEV.P($Z925:Z925)/I925*100)),#N/A)</f>
        <v>#N/A</v>
      </c>
      <c r="AF925" s="40" t="e">
        <f>IFERROR(IF(ISNA(AA925),#N/A,IF(J925=0,0,_xlfn.STDEV.P($Z925:AA925)/J925*100)),#N/A)</f>
        <v>#N/A</v>
      </c>
      <c r="AG925" s="40" t="e">
        <f>IFERROR(IF(ISNA(AB925),#N/A,IF(K925=0,0,_xlfn.STDEV.P($Z925:AB925)/K925*100)),#N/A)</f>
        <v>#N/A</v>
      </c>
      <c r="AH925" s="40" t="e">
        <f>IFERROR(IF(ISNA(AC925),#N/A,IF(L925=0,0,_xlfn.STDEV.P($Z925:AC925)/L925*100)),#N/A)</f>
        <v>#N/A</v>
      </c>
      <c r="AI925" s="40"/>
    </row>
    <row r="926" spans="1:35" x14ac:dyDescent="0.35">
      <c r="A926">
        <f t="shared" si="1060"/>
        <v>121</v>
      </c>
      <c r="B926" s="35">
        <f t="array" ref="B926">IF(B925=0,0,MIN(IF(INDEX(DATOS,0,$N$2)=$U926,IF(ISNUMBER(INDEX(DATOS,0,$C926)),IF(INDEX(DATOS,0,$L$2)=0,IF(INDEX(DATOS,0,$M$2)=1,IF(ISNA(MATCH(INDEX(DATOS,0,$O$2),IF($E$7:E925=E926,$D$7:D925),0)),INDEX(DATOS,0,$K$2))))))))</f>
        <v>0</v>
      </c>
      <c r="C926" s="32">
        <f t="shared" si="1061"/>
        <v>20</v>
      </c>
      <c r="D926" s="34" t="str">
        <f>IF($B926=0,"--",INDEX(DATOS,$B926,O$2))</f>
        <v>--</v>
      </c>
      <c r="E926" s="64" t="s">
        <v>1</v>
      </c>
      <c r="F926" s="36" t="str">
        <f t="shared" si="1091"/>
        <v>--</v>
      </c>
      <c r="G926" s="109" t="e">
        <f>VLOOKUP($D926,LOC_UNICOS,G$2,0)</f>
        <v>#N/A</v>
      </c>
      <c r="H926" s="109" t="e">
        <f>VLOOKUP($D926,LOC_UNICOS,H$2,0)</f>
        <v>#N/A</v>
      </c>
      <c r="I926" s="38">
        <f t="array" ref="I926">IF($B926=0,-999,IF(COUNTIFS($Z926:Z926,#N/A)&gt;0,-999,AVERAGE($Z926:Z926)))</f>
        <v>-999</v>
      </c>
      <c r="J926" s="38">
        <f t="array" ref="J926">IF($B926=0,-999,IF(COUNTIFS($Z926:AA926,#N/A)&gt;0,-999,AVERAGE($Z926:AA926)))</f>
        <v>-999</v>
      </c>
      <c r="K926" s="38">
        <f t="array" ref="K926">IF($B926=0,-999,IF(COUNTIFS($Z926:AB926,#N/A)&gt;0,-999,AVERAGE($Z926:AB926)))</f>
        <v>-999</v>
      </c>
      <c r="L926" s="38">
        <f t="array" ref="L926">IF($B926=0,-999,IF(COUNTIFS($Z926:AC926,#N/A)&gt;0,-999,AVERAGE($Z926:AC926)))</f>
        <v>-999</v>
      </c>
      <c r="M926" s="38">
        <f t="shared" si="1102"/>
        <v>-999</v>
      </c>
      <c r="N926" s="38">
        <f t="shared" si="1106"/>
        <v>-999</v>
      </c>
      <c r="O926" s="38">
        <f t="shared" si="1107"/>
        <v>-999</v>
      </c>
      <c r="P926" s="38">
        <f t="shared" si="1108"/>
        <v>-999</v>
      </c>
      <c r="Q926" s="37">
        <f t="shared" si="1057"/>
        <v>0</v>
      </c>
      <c r="R926" s="37">
        <f t="shared" si="1095"/>
        <v>0</v>
      </c>
      <c r="S926" s="37">
        <f t="shared" si="1096"/>
        <v>0</v>
      </c>
      <c r="T926" s="37">
        <f t="shared" si="1097"/>
        <v>0</v>
      </c>
      <c r="U926" s="37">
        <f t="shared" si="1058"/>
        <v>2018</v>
      </c>
      <c r="V926" s="37">
        <f t="shared" ref="V926:X926" si="1125">U926-1</f>
        <v>2017</v>
      </c>
      <c r="W926" s="37">
        <f t="shared" si="1125"/>
        <v>2016</v>
      </c>
      <c r="X926" s="37">
        <f t="shared" si="1125"/>
        <v>2015</v>
      </c>
      <c r="Y926" s="39"/>
      <c r="Z926" s="62" t="e">
        <f>IFERROR(IF($B926=0,#N/A,AVERAGEIFS(INDEX(DATOS,0,$C926),INDEX(DATOS,0,$C926),"&lt;&gt;#N/D",INDEX(DATOS,0,$L$2),0,INDEX(DATOS,0,$M$2),1,INDEX(DATOS,0,$N$2),U926,INDEX(DATOS,0,$O$2),$D926)),#N/A)</f>
        <v>#N/A</v>
      </c>
      <c r="AA926" s="62" t="e">
        <f>IFERROR(IF($B926=0,#N/A,AVERAGEIFS(INDEX(DATOS,0,$C926),INDEX(DATOS,0,$C926),"&lt;&gt;#N/D",INDEX(DATOS,0,$L$2),0,INDEX(DATOS,0,$M$2),1,INDEX(DATOS,0,$N$2),V926,INDEX(DATOS,0,$O$2),$D926)),#N/A)</f>
        <v>#N/A</v>
      </c>
      <c r="AB926" s="62" t="e">
        <f>IFERROR(IF($B926=0,#N/A,AVERAGEIFS(INDEX(DATOS,0,$C926),INDEX(DATOS,0,$C926),"&lt;&gt;#N/D",INDEX(DATOS,0,$L$2),0,INDEX(DATOS,0,$M$2),1,INDEX(DATOS,0,$N$2),W926,INDEX(DATOS,0,$O$2),$D926)),#N/A)</f>
        <v>#N/A</v>
      </c>
      <c r="AC926" s="62" t="e">
        <f>IFERROR(IF($B926=0,#N/A,AVERAGEIFS(INDEX(DATOS,0,$C926),INDEX(DATOS,0,$C926),"&lt;&gt;#N/D",INDEX(DATOS,0,$L$2),0,INDEX(DATOS,0,$M$2),1,INDEX(DATOS,0,$N$2),X926,INDEX(DATOS,0,$O$2),$D926)),#N/A)</f>
        <v>#N/A</v>
      </c>
      <c r="AD926" s="33"/>
      <c r="AE926" s="40" t="e">
        <f>IFERROR(IF(ISNA(Z926),#N/A,IF(I926=0,0,_xlfn.STDEV.P($Z926:Z926)/I926*100)),#N/A)</f>
        <v>#N/A</v>
      </c>
      <c r="AF926" s="40" t="e">
        <f>IFERROR(IF(ISNA(AA926),#N/A,IF(J926=0,0,_xlfn.STDEV.P($Z926:AA926)/J926*100)),#N/A)</f>
        <v>#N/A</v>
      </c>
      <c r="AG926" s="40" t="e">
        <f>IFERROR(IF(ISNA(AB926),#N/A,IF(K926=0,0,_xlfn.STDEV.P($Z926:AB926)/K926*100)),#N/A)</f>
        <v>#N/A</v>
      </c>
      <c r="AH926" s="40" t="e">
        <f>IFERROR(IF(ISNA(AC926),#N/A,IF(L926=0,0,_xlfn.STDEV.P($Z926:AC926)/L926*100)),#N/A)</f>
        <v>#N/A</v>
      </c>
      <c r="AI926" s="40"/>
    </row>
    <row r="927" spans="1:35" x14ac:dyDescent="0.35">
      <c r="A927">
        <f t="shared" si="1060"/>
        <v>122</v>
      </c>
      <c r="B927" s="35">
        <f t="array" ref="B927">IF(B926=0,0,MIN(IF(INDEX(DATOS,0,$N$2)=$U927,IF(ISNUMBER(INDEX(DATOS,0,$C927)),IF(INDEX(DATOS,0,$L$2)=0,IF(INDEX(DATOS,0,$M$2)=1,IF(ISNA(MATCH(INDEX(DATOS,0,$O$2),IF($E$7:E926=E927,$D$7:D926),0)),INDEX(DATOS,0,$K$2))))))))</f>
        <v>0</v>
      </c>
      <c r="C927" s="32">
        <f t="shared" si="1061"/>
        <v>20</v>
      </c>
      <c r="D927" s="34" t="str">
        <f>IF($B927=0,"--",INDEX(DATOS,$B927,O$2))</f>
        <v>--</v>
      </c>
      <c r="E927" s="64" t="s">
        <v>1</v>
      </c>
      <c r="F927" s="36" t="str">
        <f t="shared" si="1091"/>
        <v>--</v>
      </c>
      <c r="G927" s="109" t="e">
        <f>VLOOKUP($D927,LOC_UNICOS,G$2,0)</f>
        <v>#N/A</v>
      </c>
      <c r="H927" s="109" t="e">
        <f>VLOOKUP($D927,LOC_UNICOS,H$2,0)</f>
        <v>#N/A</v>
      </c>
      <c r="I927" s="38">
        <f t="array" ref="I927">IF($B927=0,-999,IF(COUNTIFS($Z927:Z927,#N/A)&gt;0,-999,AVERAGE($Z927:Z927)))</f>
        <v>-999</v>
      </c>
      <c r="J927" s="38">
        <f t="array" ref="J927">IF($B927=0,-999,IF(COUNTIFS($Z927:AA927,#N/A)&gt;0,-999,AVERAGE($Z927:AA927)))</f>
        <v>-999</v>
      </c>
      <c r="K927" s="38">
        <f t="array" ref="K927">IF($B927=0,-999,IF(COUNTIFS($Z927:AB927,#N/A)&gt;0,-999,AVERAGE($Z927:AB927)))</f>
        <v>-999</v>
      </c>
      <c r="L927" s="38">
        <f t="array" ref="L927">IF($B927=0,-999,IF(COUNTIFS($Z927:AC927,#N/A)&gt;0,-999,AVERAGE($Z927:AC927)))</f>
        <v>-999</v>
      </c>
      <c r="M927" s="38">
        <f t="shared" si="1102"/>
        <v>-999</v>
      </c>
      <c r="N927" s="38">
        <f t="shared" si="1106"/>
        <v>-999</v>
      </c>
      <c r="O927" s="38">
        <f t="shared" si="1107"/>
        <v>-999</v>
      </c>
      <c r="P927" s="38">
        <f t="shared" si="1108"/>
        <v>-999</v>
      </c>
      <c r="Q927" s="37">
        <f t="shared" si="1057"/>
        <v>0</v>
      </c>
      <c r="R927" s="37">
        <f t="shared" si="1095"/>
        <v>0</v>
      </c>
      <c r="S927" s="37">
        <f t="shared" si="1096"/>
        <v>0</v>
      </c>
      <c r="T927" s="37">
        <f t="shared" si="1097"/>
        <v>0</v>
      </c>
      <c r="U927" s="37">
        <f t="shared" si="1058"/>
        <v>2018</v>
      </c>
      <c r="V927" s="37">
        <f t="shared" ref="V927:X927" si="1126">U927-1</f>
        <v>2017</v>
      </c>
      <c r="W927" s="37">
        <f t="shared" si="1126"/>
        <v>2016</v>
      </c>
      <c r="X927" s="37">
        <f t="shared" si="1126"/>
        <v>2015</v>
      </c>
      <c r="Y927" s="39"/>
      <c r="Z927" s="62" t="e">
        <f>IFERROR(IF($B927=0,#N/A,AVERAGEIFS(INDEX(DATOS,0,$C927),INDEX(DATOS,0,$C927),"&lt;&gt;#N/D",INDEX(DATOS,0,$L$2),0,INDEX(DATOS,0,$M$2),1,INDEX(DATOS,0,$N$2),U927,INDEX(DATOS,0,$O$2),$D927)),#N/A)</f>
        <v>#N/A</v>
      </c>
      <c r="AA927" s="62" t="e">
        <f>IFERROR(IF($B927=0,#N/A,AVERAGEIFS(INDEX(DATOS,0,$C927),INDEX(DATOS,0,$C927),"&lt;&gt;#N/D",INDEX(DATOS,0,$L$2),0,INDEX(DATOS,0,$M$2),1,INDEX(DATOS,0,$N$2),V927,INDEX(DATOS,0,$O$2),$D927)),#N/A)</f>
        <v>#N/A</v>
      </c>
      <c r="AB927" s="62" t="e">
        <f>IFERROR(IF($B927=0,#N/A,AVERAGEIFS(INDEX(DATOS,0,$C927),INDEX(DATOS,0,$C927),"&lt;&gt;#N/D",INDEX(DATOS,0,$L$2),0,INDEX(DATOS,0,$M$2),1,INDEX(DATOS,0,$N$2),W927,INDEX(DATOS,0,$O$2),$D927)),#N/A)</f>
        <v>#N/A</v>
      </c>
      <c r="AC927" s="62" t="e">
        <f>IFERROR(IF($B927=0,#N/A,AVERAGEIFS(INDEX(DATOS,0,$C927),INDEX(DATOS,0,$C927),"&lt;&gt;#N/D",INDEX(DATOS,0,$L$2),0,INDEX(DATOS,0,$M$2),1,INDEX(DATOS,0,$N$2),X927,INDEX(DATOS,0,$O$2),$D927)),#N/A)</f>
        <v>#N/A</v>
      </c>
      <c r="AD927" s="33"/>
      <c r="AE927" s="40" t="e">
        <f>IFERROR(IF(ISNA(Z927),#N/A,IF(I927=0,0,_xlfn.STDEV.P($Z927:Z927)/I927*100)),#N/A)</f>
        <v>#N/A</v>
      </c>
      <c r="AF927" s="40" t="e">
        <f>IFERROR(IF(ISNA(AA927),#N/A,IF(J927=0,0,_xlfn.STDEV.P($Z927:AA927)/J927*100)),#N/A)</f>
        <v>#N/A</v>
      </c>
      <c r="AG927" s="40" t="e">
        <f>IFERROR(IF(ISNA(AB927),#N/A,IF(K927=0,0,_xlfn.STDEV.P($Z927:AB927)/K927*100)),#N/A)</f>
        <v>#N/A</v>
      </c>
      <c r="AH927" s="40" t="e">
        <f>IFERROR(IF(ISNA(AC927),#N/A,IF(L927=0,0,_xlfn.STDEV.P($Z927:AC927)/L927*100)),#N/A)</f>
        <v>#N/A</v>
      </c>
      <c r="AI927" s="40"/>
    </row>
    <row r="928" spans="1:35" x14ac:dyDescent="0.35">
      <c r="A928">
        <f t="shared" si="1060"/>
        <v>123</v>
      </c>
      <c r="B928" s="35">
        <f t="array" ref="B928">IF(B927=0,0,MIN(IF(INDEX(DATOS,0,$N$2)=$U928,IF(ISNUMBER(INDEX(DATOS,0,$C928)),IF(INDEX(DATOS,0,$L$2)=0,IF(INDEX(DATOS,0,$M$2)=1,IF(ISNA(MATCH(INDEX(DATOS,0,$O$2),IF($E$7:E927=E928,$D$7:D927),0)),INDEX(DATOS,0,$K$2))))))))</f>
        <v>0</v>
      </c>
      <c r="C928" s="32">
        <f t="shared" si="1061"/>
        <v>20</v>
      </c>
      <c r="D928" s="34" t="str">
        <f>IF($B928=0,"--",INDEX(DATOS,$B928,O$2))</f>
        <v>--</v>
      </c>
      <c r="E928" s="64" t="s">
        <v>1</v>
      </c>
      <c r="F928" s="36" t="str">
        <f t="shared" si="1091"/>
        <v>--</v>
      </c>
      <c r="G928" s="109" t="e">
        <f>VLOOKUP($D928,LOC_UNICOS,G$2,0)</f>
        <v>#N/A</v>
      </c>
      <c r="H928" s="109" t="e">
        <f>VLOOKUP($D928,LOC_UNICOS,H$2,0)</f>
        <v>#N/A</v>
      </c>
      <c r="I928" s="38">
        <f t="array" ref="I928">IF($B928=0,-999,IF(COUNTIFS($Z928:Z928,#N/A)&gt;0,-999,AVERAGE($Z928:Z928)))</f>
        <v>-999</v>
      </c>
      <c r="J928" s="38">
        <f t="array" ref="J928">IF($B928=0,-999,IF(COUNTIFS($Z928:AA928,#N/A)&gt;0,-999,AVERAGE($Z928:AA928)))</f>
        <v>-999</v>
      </c>
      <c r="K928" s="38">
        <f t="array" ref="K928">IF($B928=0,-999,IF(COUNTIFS($Z928:AB928,#N/A)&gt;0,-999,AVERAGE($Z928:AB928)))</f>
        <v>-999</v>
      </c>
      <c r="L928" s="38">
        <f t="array" ref="L928">IF($B928=0,-999,IF(COUNTIFS($Z928:AC928,#N/A)&gt;0,-999,AVERAGE($Z928:AC928)))</f>
        <v>-999</v>
      </c>
      <c r="M928" s="38">
        <f t="shared" si="1102"/>
        <v>-999</v>
      </c>
      <c r="N928" s="38">
        <f t="shared" si="1106"/>
        <v>-999</v>
      </c>
      <c r="O928" s="38">
        <f t="shared" si="1107"/>
        <v>-999</v>
      </c>
      <c r="P928" s="38">
        <f t="shared" si="1108"/>
        <v>-999</v>
      </c>
      <c r="Q928" s="37">
        <f t="shared" si="1057"/>
        <v>0</v>
      </c>
      <c r="R928" s="37">
        <f t="shared" si="1095"/>
        <v>0</v>
      </c>
      <c r="S928" s="37">
        <f t="shared" si="1096"/>
        <v>0</v>
      </c>
      <c r="T928" s="37">
        <f t="shared" si="1097"/>
        <v>0</v>
      </c>
      <c r="U928" s="37">
        <f t="shared" si="1058"/>
        <v>2018</v>
      </c>
      <c r="V928" s="37">
        <f t="shared" ref="V928:X928" si="1127">U928-1</f>
        <v>2017</v>
      </c>
      <c r="W928" s="37">
        <f t="shared" si="1127"/>
        <v>2016</v>
      </c>
      <c r="X928" s="37">
        <f t="shared" si="1127"/>
        <v>2015</v>
      </c>
      <c r="Y928" s="39"/>
      <c r="Z928" s="62" t="e">
        <f>IFERROR(IF($B928=0,#N/A,AVERAGEIFS(INDEX(DATOS,0,$C928),INDEX(DATOS,0,$C928),"&lt;&gt;#N/D",INDEX(DATOS,0,$L$2),0,INDEX(DATOS,0,$M$2),1,INDEX(DATOS,0,$N$2),U928,INDEX(DATOS,0,$O$2),$D928)),#N/A)</f>
        <v>#N/A</v>
      </c>
      <c r="AA928" s="62" t="e">
        <f>IFERROR(IF($B928=0,#N/A,AVERAGEIFS(INDEX(DATOS,0,$C928),INDEX(DATOS,0,$C928),"&lt;&gt;#N/D",INDEX(DATOS,0,$L$2),0,INDEX(DATOS,0,$M$2),1,INDEX(DATOS,0,$N$2),V928,INDEX(DATOS,0,$O$2),$D928)),#N/A)</f>
        <v>#N/A</v>
      </c>
      <c r="AB928" s="62" t="e">
        <f>IFERROR(IF($B928=0,#N/A,AVERAGEIFS(INDEX(DATOS,0,$C928),INDEX(DATOS,0,$C928),"&lt;&gt;#N/D",INDEX(DATOS,0,$L$2),0,INDEX(DATOS,0,$M$2),1,INDEX(DATOS,0,$N$2),W928,INDEX(DATOS,0,$O$2),$D928)),#N/A)</f>
        <v>#N/A</v>
      </c>
      <c r="AC928" s="62" t="e">
        <f>IFERROR(IF($B928=0,#N/A,AVERAGEIFS(INDEX(DATOS,0,$C928),INDEX(DATOS,0,$C928),"&lt;&gt;#N/D",INDEX(DATOS,0,$L$2),0,INDEX(DATOS,0,$M$2),1,INDEX(DATOS,0,$N$2),X928,INDEX(DATOS,0,$O$2),$D928)),#N/A)</f>
        <v>#N/A</v>
      </c>
      <c r="AD928" s="33"/>
      <c r="AE928" s="40" t="e">
        <f>IFERROR(IF(ISNA(Z928),#N/A,IF(I928=0,0,_xlfn.STDEV.P($Z928:Z928)/I928*100)),#N/A)</f>
        <v>#N/A</v>
      </c>
      <c r="AF928" s="40" t="e">
        <f>IFERROR(IF(ISNA(AA928),#N/A,IF(J928=0,0,_xlfn.STDEV.P($Z928:AA928)/J928*100)),#N/A)</f>
        <v>#N/A</v>
      </c>
      <c r="AG928" s="40" t="e">
        <f>IFERROR(IF(ISNA(AB928),#N/A,IF(K928=0,0,_xlfn.STDEV.P($Z928:AB928)/K928*100)),#N/A)</f>
        <v>#N/A</v>
      </c>
      <c r="AH928" s="40" t="e">
        <f>IFERROR(IF(ISNA(AC928),#N/A,IF(L928=0,0,_xlfn.STDEV.P($Z928:AC928)/L928*100)),#N/A)</f>
        <v>#N/A</v>
      </c>
      <c r="AI928" s="40"/>
    </row>
    <row r="929" spans="1:35" x14ac:dyDescent="0.35">
      <c r="A929">
        <f t="shared" si="1060"/>
        <v>124</v>
      </c>
      <c r="B929" s="35">
        <f t="array" ref="B929">IF(B928=0,0,MIN(IF(INDEX(DATOS,0,$N$2)=$U929,IF(ISNUMBER(INDEX(DATOS,0,$C929)),IF(INDEX(DATOS,0,$L$2)=0,IF(INDEX(DATOS,0,$M$2)=1,IF(ISNA(MATCH(INDEX(DATOS,0,$O$2),IF($E$7:E928=E929,$D$7:D928),0)),INDEX(DATOS,0,$K$2))))))))</f>
        <v>0</v>
      </c>
      <c r="C929" s="32">
        <f t="shared" si="1061"/>
        <v>20</v>
      </c>
      <c r="D929" s="34" t="str">
        <f>IF($B929=0,"--",INDEX(DATOS,$B929,O$2))</f>
        <v>--</v>
      </c>
      <c r="E929" s="64" t="s">
        <v>1</v>
      </c>
      <c r="F929" s="36" t="str">
        <f t="shared" si="1091"/>
        <v>--</v>
      </c>
      <c r="G929" s="109" t="e">
        <f>VLOOKUP($D929,LOC_UNICOS,G$2,0)</f>
        <v>#N/A</v>
      </c>
      <c r="H929" s="109" t="e">
        <f>VLOOKUP($D929,LOC_UNICOS,H$2,0)</f>
        <v>#N/A</v>
      </c>
      <c r="I929" s="38">
        <f t="array" ref="I929">IF($B929=0,-999,IF(COUNTIFS($Z929:Z929,#N/A)&gt;0,-999,AVERAGE($Z929:Z929)))</f>
        <v>-999</v>
      </c>
      <c r="J929" s="38">
        <f t="array" ref="J929">IF($B929=0,-999,IF(COUNTIFS($Z929:AA929,#N/A)&gt;0,-999,AVERAGE($Z929:AA929)))</f>
        <v>-999</v>
      </c>
      <c r="K929" s="38">
        <f t="array" ref="K929">IF($B929=0,-999,IF(COUNTIFS($Z929:AB929,#N/A)&gt;0,-999,AVERAGE($Z929:AB929)))</f>
        <v>-999</v>
      </c>
      <c r="L929" s="38">
        <f t="array" ref="L929">IF($B929=0,-999,IF(COUNTIFS($Z929:AC929,#N/A)&gt;0,-999,AVERAGE($Z929:AC929)))</f>
        <v>-999</v>
      </c>
      <c r="M929" s="38">
        <f t="shared" si="1102"/>
        <v>-999</v>
      </c>
      <c r="N929" s="38">
        <f t="shared" si="1106"/>
        <v>-999</v>
      </c>
      <c r="O929" s="38">
        <f t="shared" si="1107"/>
        <v>-999</v>
      </c>
      <c r="P929" s="38">
        <f t="shared" si="1108"/>
        <v>-999</v>
      </c>
      <c r="Q929" s="37">
        <f t="shared" si="1057"/>
        <v>0</v>
      </c>
      <c r="R929" s="37">
        <f t="shared" si="1095"/>
        <v>0</v>
      </c>
      <c r="S929" s="37">
        <f t="shared" si="1096"/>
        <v>0</v>
      </c>
      <c r="T929" s="37">
        <f t="shared" si="1097"/>
        <v>0</v>
      </c>
      <c r="U929" s="37">
        <f t="shared" si="1058"/>
        <v>2018</v>
      </c>
      <c r="V929" s="37">
        <f t="shared" ref="V929:X929" si="1128">U929-1</f>
        <v>2017</v>
      </c>
      <c r="W929" s="37">
        <f t="shared" si="1128"/>
        <v>2016</v>
      </c>
      <c r="X929" s="37">
        <f t="shared" si="1128"/>
        <v>2015</v>
      </c>
      <c r="Y929" s="39"/>
      <c r="Z929" s="62" t="e">
        <f>IFERROR(IF($B929=0,#N/A,AVERAGEIFS(INDEX(DATOS,0,$C929),INDEX(DATOS,0,$C929),"&lt;&gt;#N/D",INDEX(DATOS,0,$L$2),0,INDEX(DATOS,0,$M$2),1,INDEX(DATOS,0,$N$2),U929,INDEX(DATOS,0,$O$2),$D929)),#N/A)</f>
        <v>#N/A</v>
      </c>
      <c r="AA929" s="62" t="e">
        <f>IFERROR(IF($B929=0,#N/A,AVERAGEIFS(INDEX(DATOS,0,$C929),INDEX(DATOS,0,$C929),"&lt;&gt;#N/D",INDEX(DATOS,0,$L$2),0,INDEX(DATOS,0,$M$2),1,INDEX(DATOS,0,$N$2),V929,INDEX(DATOS,0,$O$2),$D929)),#N/A)</f>
        <v>#N/A</v>
      </c>
      <c r="AB929" s="62" t="e">
        <f>IFERROR(IF($B929=0,#N/A,AVERAGEIFS(INDEX(DATOS,0,$C929),INDEX(DATOS,0,$C929),"&lt;&gt;#N/D",INDEX(DATOS,0,$L$2),0,INDEX(DATOS,0,$M$2),1,INDEX(DATOS,0,$N$2),W929,INDEX(DATOS,0,$O$2),$D929)),#N/A)</f>
        <v>#N/A</v>
      </c>
      <c r="AC929" s="62" t="e">
        <f>IFERROR(IF($B929=0,#N/A,AVERAGEIFS(INDEX(DATOS,0,$C929),INDEX(DATOS,0,$C929),"&lt;&gt;#N/D",INDEX(DATOS,0,$L$2),0,INDEX(DATOS,0,$M$2),1,INDEX(DATOS,0,$N$2),X929,INDEX(DATOS,0,$O$2),$D929)),#N/A)</f>
        <v>#N/A</v>
      </c>
      <c r="AD929" s="33"/>
      <c r="AE929" s="40" t="e">
        <f>IFERROR(IF(ISNA(Z929),#N/A,IF(I929=0,0,_xlfn.STDEV.P($Z929:Z929)/I929*100)),#N/A)</f>
        <v>#N/A</v>
      </c>
      <c r="AF929" s="40" t="e">
        <f>IFERROR(IF(ISNA(AA929),#N/A,IF(J929=0,0,_xlfn.STDEV.P($Z929:AA929)/J929*100)),#N/A)</f>
        <v>#N/A</v>
      </c>
      <c r="AG929" s="40" t="e">
        <f>IFERROR(IF(ISNA(AB929),#N/A,IF(K929=0,0,_xlfn.STDEV.P($Z929:AB929)/K929*100)),#N/A)</f>
        <v>#N/A</v>
      </c>
      <c r="AH929" s="40" t="e">
        <f>IFERROR(IF(ISNA(AC929),#N/A,IF(L929=0,0,_xlfn.STDEV.P($Z929:AC929)/L929*100)),#N/A)</f>
        <v>#N/A</v>
      </c>
      <c r="AI929" s="40"/>
    </row>
    <row r="930" spans="1:35" x14ac:dyDescent="0.35">
      <c r="A930">
        <f t="shared" si="1060"/>
        <v>125</v>
      </c>
      <c r="B930" s="35">
        <f t="array" ref="B930">IF(B929=0,0,MIN(IF(INDEX(DATOS,0,$N$2)=$U930,IF(ISNUMBER(INDEX(DATOS,0,$C930)),IF(INDEX(DATOS,0,$L$2)=0,IF(INDEX(DATOS,0,$M$2)=1,IF(ISNA(MATCH(INDEX(DATOS,0,$O$2),IF($E$7:E929=E930,$D$7:D929),0)),INDEX(DATOS,0,$K$2))))))))</f>
        <v>0</v>
      </c>
      <c r="C930" s="32">
        <f t="shared" si="1061"/>
        <v>20</v>
      </c>
      <c r="D930" s="34" t="str">
        <f>IF($B930=0,"--",INDEX(DATOS,$B930,O$2))</f>
        <v>--</v>
      </c>
      <c r="E930" s="64" t="s">
        <v>1</v>
      </c>
      <c r="F930" s="36" t="str">
        <f t="shared" si="1091"/>
        <v>--</v>
      </c>
      <c r="G930" s="109" t="e">
        <f>VLOOKUP($D930,LOC_UNICOS,G$2,0)</f>
        <v>#N/A</v>
      </c>
      <c r="H930" s="109" t="e">
        <f>VLOOKUP($D930,LOC_UNICOS,H$2,0)</f>
        <v>#N/A</v>
      </c>
      <c r="I930" s="38">
        <f t="array" ref="I930">IF($B930=0,-999,IF(COUNTIFS($Z930:Z930,#N/A)&gt;0,-999,AVERAGE($Z930:Z930)))</f>
        <v>-999</v>
      </c>
      <c r="J930" s="38">
        <f t="array" ref="J930">IF($B930=0,-999,IF(COUNTIFS($Z930:AA930,#N/A)&gt;0,-999,AVERAGE($Z930:AA930)))</f>
        <v>-999</v>
      </c>
      <c r="K930" s="38">
        <f t="array" ref="K930">IF($B930=0,-999,IF(COUNTIFS($Z930:AB930,#N/A)&gt;0,-999,AVERAGE($Z930:AB930)))</f>
        <v>-999</v>
      </c>
      <c r="L930" s="38">
        <f t="array" ref="L930">IF($B930=0,-999,IF(COUNTIFS($Z930:AC930,#N/A)&gt;0,-999,AVERAGE($Z930:AC930)))</f>
        <v>-999</v>
      </c>
      <c r="M930" s="38">
        <f t="shared" si="1102"/>
        <v>-999</v>
      </c>
      <c r="N930" s="38">
        <f t="shared" si="1106"/>
        <v>-999</v>
      </c>
      <c r="O930" s="38">
        <f t="shared" si="1107"/>
        <v>-999</v>
      </c>
      <c r="P930" s="38">
        <f t="shared" si="1108"/>
        <v>-999</v>
      </c>
      <c r="Q930" s="37">
        <f t="shared" si="1057"/>
        <v>0</v>
      </c>
      <c r="R930" s="37">
        <f t="shared" si="1095"/>
        <v>0</v>
      </c>
      <c r="S930" s="37">
        <f t="shared" si="1096"/>
        <v>0</v>
      </c>
      <c r="T930" s="37">
        <f t="shared" si="1097"/>
        <v>0</v>
      </c>
      <c r="U930" s="37">
        <f t="shared" si="1058"/>
        <v>2018</v>
      </c>
      <c r="V930" s="37">
        <f t="shared" ref="V930:X930" si="1129">U930-1</f>
        <v>2017</v>
      </c>
      <c r="W930" s="37">
        <f t="shared" si="1129"/>
        <v>2016</v>
      </c>
      <c r="X930" s="37">
        <f t="shared" si="1129"/>
        <v>2015</v>
      </c>
      <c r="Y930" s="39"/>
      <c r="Z930" s="62" t="e">
        <f>IFERROR(IF($B930=0,#N/A,AVERAGEIFS(INDEX(DATOS,0,$C930),INDEX(DATOS,0,$C930),"&lt;&gt;#N/D",INDEX(DATOS,0,$L$2),0,INDEX(DATOS,0,$M$2),1,INDEX(DATOS,0,$N$2),U930,INDEX(DATOS,0,$O$2),$D930)),#N/A)</f>
        <v>#N/A</v>
      </c>
      <c r="AA930" s="62" t="e">
        <f>IFERROR(IF($B930=0,#N/A,AVERAGEIFS(INDEX(DATOS,0,$C930),INDEX(DATOS,0,$C930),"&lt;&gt;#N/D",INDEX(DATOS,0,$L$2),0,INDEX(DATOS,0,$M$2),1,INDEX(DATOS,0,$N$2),V930,INDEX(DATOS,0,$O$2),$D930)),#N/A)</f>
        <v>#N/A</v>
      </c>
      <c r="AB930" s="62" t="e">
        <f>IFERROR(IF($B930=0,#N/A,AVERAGEIFS(INDEX(DATOS,0,$C930),INDEX(DATOS,0,$C930),"&lt;&gt;#N/D",INDEX(DATOS,0,$L$2),0,INDEX(DATOS,0,$M$2),1,INDEX(DATOS,0,$N$2),W930,INDEX(DATOS,0,$O$2),$D930)),#N/A)</f>
        <v>#N/A</v>
      </c>
      <c r="AC930" s="62" t="e">
        <f>IFERROR(IF($B930=0,#N/A,AVERAGEIFS(INDEX(DATOS,0,$C930),INDEX(DATOS,0,$C930),"&lt;&gt;#N/D",INDEX(DATOS,0,$L$2),0,INDEX(DATOS,0,$M$2),1,INDEX(DATOS,0,$N$2),X930,INDEX(DATOS,0,$O$2),$D930)),#N/A)</f>
        <v>#N/A</v>
      </c>
      <c r="AD930" s="33"/>
      <c r="AE930" s="40" t="e">
        <f>IFERROR(IF(ISNA(Z930),#N/A,IF(I930=0,0,_xlfn.STDEV.P($Z930:Z930)/I930*100)),#N/A)</f>
        <v>#N/A</v>
      </c>
      <c r="AF930" s="40" t="e">
        <f>IFERROR(IF(ISNA(AA930),#N/A,IF(J930=0,0,_xlfn.STDEV.P($Z930:AA930)/J930*100)),#N/A)</f>
        <v>#N/A</v>
      </c>
      <c r="AG930" s="40" t="e">
        <f>IFERROR(IF(ISNA(AB930),#N/A,IF(K930=0,0,_xlfn.STDEV.P($Z930:AB930)/K930*100)),#N/A)</f>
        <v>#N/A</v>
      </c>
      <c r="AH930" s="40" t="e">
        <f>IFERROR(IF(ISNA(AC930),#N/A,IF(L930=0,0,_xlfn.STDEV.P($Z930:AC930)/L930*100)),#N/A)</f>
        <v>#N/A</v>
      </c>
      <c r="AI930" s="40"/>
    </row>
    <row r="931" spans="1:35" x14ac:dyDescent="0.35">
      <c r="A931">
        <f t="shared" si="1060"/>
        <v>126</v>
      </c>
      <c r="B931" s="35">
        <f t="array" ref="B931">IF(B930=0,0,MIN(IF(INDEX(DATOS,0,$N$2)=$U931,IF(ISNUMBER(INDEX(DATOS,0,$C931)),IF(INDEX(DATOS,0,$L$2)=0,IF(INDEX(DATOS,0,$M$2)=1,IF(ISNA(MATCH(INDEX(DATOS,0,$O$2),IF($E$7:E930=E931,$D$7:D930),0)),INDEX(DATOS,0,$K$2))))))))</f>
        <v>0</v>
      </c>
      <c r="C931" s="32">
        <f t="shared" si="1061"/>
        <v>20</v>
      </c>
      <c r="D931" s="34" t="str">
        <f>IF($B931=0,"--",INDEX(DATOS,$B931,O$2))</f>
        <v>--</v>
      </c>
      <c r="E931" s="64" t="s">
        <v>1</v>
      </c>
      <c r="F931" s="36" t="str">
        <f t="shared" si="1091"/>
        <v>--</v>
      </c>
      <c r="G931" s="109" t="e">
        <f>VLOOKUP($D931,LOC_UNICOS,G$2,0)</f>
        <v>#N/A</v>
      </c>
      <c r="H931" s="109" t="e">
        <f>VLOOKUP($D931,LOC_UNICOS,H$2,0)</f>
        <v>#N/A</v>
      </c>
      <c r="I931" s="38">
        <f t="array" ref="I931">IF($B931=0,-999,IF(COUNTIFS($Z931:Z931,#N/A)&gt;0,-999,AVERAGE($Z931:Z931)))</f>
        <v>-999</v>
      </c>
      <c r="J931" s="38">
        <f t="array" ref="J931">IF($B931=0,-999,IF(COUNTIFS($Z931:AA931,#N/A)&gt;0,-999,AVERAGE($Z931:AA931)))</f>
        <v>-999</v>
      </c>
      <c r="K931" s="38">
        <f t="array" ref="K931">IF($B931=0,-999,IF(COUNTIFS($Z931:AB931,#N/A)&gt;0,-999,AVERAGE($Z931:AB931)))</f>
        <v>-999</v>
      </c>
      <c r="L931" s="38">
        <f t="array" ref="L931">IF($B931=0,-999,IF(COUNTIFS($Z931:AC931,#N/A)&gt;0,-999,AVERAGE($Z931:AC931)))</f>
        <v>-999</v>
      </c>
      <c r="M931" s="38">
        <f t="shared" si="1102"/>
        <v>-999</v>
      </c>
      <c r="N931" s="38">
        <f t="shared" si="1106"/>
        <v>-999</v>
      </c>
      <c r="O931" s="38">
        <f t="shared" si="1107"/>
        <v>-999</v>
      </c>
      <c r="P931" s="38">
        <f t="shared" si="1108"/>
        <v>-999</v>
      </c>
      <c r="Q931" s="37">
        <f t="shared" si="1057"/>
        <v>0</v>
      </c>
      <c r="R931" s="37">
        <f t="shared" si="1095"/>
        <v>0</v>
      </c>
      <c r="S931" s="37">
        <f t="shared" si="1096"/>
        <v>0</v>
      </c>
      <c r="T931" s="37">
        <f t="shared" si="1097"/>
        <v>0</v>
      </c>
      <c r="U931" s="37">
        <f t="shared" si="1058"/>
        <v>2018</v>
      </c>
      <c r="V931" s="37">
        <f t="shared" ref="V931:X931" si="1130">U931-1</f>
        <v>2017</v>
      </c>
      <c r="W931" s="37">
        <f t="shared" si="1130"/>
        <v>2016</v>
      </c>
      <c r="X931" s="37">
        <f t="shared" si="1130"/>
        <v>2015</v>
      </c>
      <c r="Y931" s="39"/>
      <c r="Z931" s="62" t="e">
        <f>IFERROR(IF($B931=0,#N/A,AVERAGEIFS(INDEX(DATOS,0,$C931),INDEX(DATOS,0,$C931),"&lt;&gt;#N/D",INDEX(DATOS,0,$L$2),0,INDEX(DATOS,0,$M$2),1,INDEX(DATOS,0,$N$2),U931,INDEX(DATOS,0,$O$2),$D931)),#N/A)</f>
        <v>#N/A</v>
      </c>
      <c r="AA931" s="62" t="e">
        <f>IFERROR(IF($B931=0,#N/A,AVERAGEIFS(INDEX(DATOS,0,$C931),INDEX(DATOS,0,$C931),"&lt;&gt;#N/D",INDEX(DATOS,0,$L$2),0,INDEX(DATOS,0,$M$2),1,INDEX(DATOS,0,$N$2),V931,INDEX(DATOS,0,$O$2),$D931)),#N/A)</f>
        <v>#N/A</v>
      </c>
      <c r="AB931" s="62" t="e">
        <f>IFERROR(IF($B931=0,#N/A,AVERAGEIFS(INDEX(DATOS,0,$C931),INDEX(DATOS,0,$C931),"&lt;&gt;#N/D",INDEX(DATOS,0,$L$2),0,INDEX(DATOS,0,$M$2),1,INDEX(DATOS,0,$N$2),W931,INDEX(DATOS,0,$O$2),$D931)),#N/A)</f>
        <v>#N/A</v>
      </c>
      <c r="AC931" s="62" t="e">
        <f>IFERROR(IF($B931=0,#N/A,AVERAGEIFS(INDEX(DATOS,0,$C931),INDEX(DATOS,0,$C931),"&lt;&gt;#N/D",INDEX(DATOS,0,$L$2),0,INDEX(DATOS,0,$M$2),1,INDEX(DATOS,0,$N$2),X931,INDEX(DATOS,0,$O$2),$D931)),#N/A)</f>
        <v>#N/A</v>
      </c>
      <c r="AD931" s="33"/>
      <c r="AE931" s="40" t="e">
        <f>IFERROR(IF(ISNA(Z931),#N/A,IF(I931=0,0,_xlfn.STDEV.P($Z931:Z931)/I931*100)),#N/A)</f>
        <v>#N/A</v>
      </c>
      <c r="AF931" s="40" t="e">
        <f>IFERROR(IF(ISNA(AA931),#N/A,IF(J931=0,0,_xlfn.STDEV.P($Z931:AA931)/J931*100)),#N/A)</f>
        <v>#N/A</v>
      </c>
      <c r="AG931" s="40" t="e">
        <f>IFERROR(IF(ISNA(AB931),#N/A,IF(K931=0,0,_xlfn.STDEV.P($Z931:AB931)/K931*100)),#N/A)</f>
        <v>#N/A</v>
      </c>
      <c r="AH931" s="40" t="e">
        <f>IFERROR(IF(ISNA(AC931),#N/A,IF(L931=0,0,_xlfn.STDEV.P($Z931:AC931)/L931*100)),#N/A)</f>
        <v>#N/A</v>
      </c>
      <c r="AI931" s="40"/>
    </row>
    <row r="932" spans="1:35" x14ac:dyDescent="0.35">
      <c r="A932">
        <f t="shared" si="1060"/>
        <v>127</v>
      </c>
      <c r="B932" s="35">
        <f t="array" ref="B932">IF(B931=0,0,MIN(IF(INDEX(DATOS,0,$N$2)=$U932,IF(ISNUMBER(INDEX(DATOS,0,$C932)),IF(INDEX(DATOS,0,$L$2)=0,IF(INDEX(DATOS,0,$M$2)=1,IF(ISNA(MATCH(INDEX(DATOS,0,$O$2),IF($E$7:E931=E932,$D$7:D931),0)),INDEX(DATOS,0,$K$2))))))))</f>
        <v>0</v>
      </c>
      <c r="C932" s="32">
        <f t="shared" si="1061"/>
        <v>20</v>
      </c>
      <c r="D932" s="34" t="str">
        <f>IF($B932=0,"--",INDEX(DATOS,$B932,O$2))</f>
        <v>--</v>
      </c>
      <c r="E932" s="64" t="s">
        <v>1</v>
      </c>
      <c r="F932" s="36" t="str">
        <f t="shared" si="1091"/>
        <v>--</v>
      </c>
      <c r="G932" s="109" t="e">
        <f>VLOOKUP($D932,LOC_UNICOS,G$2,0)</f>
        <v>#N/A</v>
      </c>
      <c r="H932" s="109" t="e">
        <f>VLOOKUP($D932,LOC_UNICOS,H$2,0)</f>
        <v>#N/A</v>
      </c>
      <c r="I932" s="38">
        <f t="array" ref="I932">IF($B932=0,-999,IF(COUNTIFS($Z932:Z932,#N/A)&gt;0,-999,AVERAGE($Z932:Z932)))</f>
        <v>-999</v>
      </c>
      <c r="J932" s="38">
        <f t="array" ref="J932">IF($B932=0,-999,IF(COUNTIFS($Z932:AA932,#N/A)&gt;0,-999,AVERAGE($Z932:AA932)))</f>
        <v>-999</v>
      </c>
      <c r="K932" s="38">
        <f t="array" ref="K932">IF($B932=0,-999,IF(COUNTIFS($Z932:AB932,#N/A)&gt;0,-999,AVERAGE($Z932:AB932)))</f>
        <v>-999</v>
      </c>
      <c r="L932" s="38">
        <f t="array" ref="L932">IF($B932=0,-999,IF(COUNTIFS($Z932:AC932,#N/A)&gt;0,-999,AVERAGE($Z932:AC932)))</f>
        <v>-999</v>
      </c>
      <c r="M932" s="38">
        <f t="shared" si="1102"/>
        <v>-999</v>
      </c>
      <c r="N932" s="38">
        <f t="shared" si="1106"/>
        <v>-999</v>
      </c>
      <c r="O932" s="38">
        <f t="shared" si="1107"/>
        <v>-999</v>
      </c>
      <c r="P932" s="38">
        <f t="shared" si="1108"/>
        <v>-999</v>
      </c>
      <c r="Q932" s="37">
        <f t="shared" si="1057"/>
        <v>0</v>
      </c>
      <c r="R932" s="37">
        <f t="shared" si="1095"/>
        <v>0</v>
      </c>
      <c r="S932" s="37">
        <f t="shared" si="1096"/>
        <v>0</v>
      </c>
      <c r="T932" s="37">
        <f t="shared" si="1097"/>
        <v>0</v>
      </c>
      <c r="U932" s="37">
        <f t="shared" si="1058"/>
        <v>2018</v>
      </c>
      <c r="V932" s="37">
        <f t="shared" ref="V932:X932" si="1131">U932-1</f>
        <v>2017</v>
      </c>
      <c r="W932" s="37">
        <f t="shared" si="1131"/>
        <v>2016</v>
      </c>
      <c r="X932" s="37">
        <f t="shared" si="1131"/>
        <v>2015</v>
      </c>
      <c r="Y932" s="39"/>
      <c r="Z932" s="62" t="e">
        <f>IFERROR(IF($B932=0,#N/A,AVERAGEIFS(INDEX(DATOS,0,$C932),INDEX(DATOS,0,$C932),"&lt;&gt;#N/D",INDEX(DATOS,0,$L$2),0,INDEX(DATOS,0,$M$2),1,INDEX(DATOS,0,$N$2),U932,INDEX(DATOS,0,$O$2),$D932)),#N/A)</f>
        <v>#N/A</v>
      </c>
      <c r="AA932" s="62" t="e">
        <f>IFERROR(IF($B932=0,#N/A,AVERAGEIFS(INDEX(DATOS,0,$C932),INDEX(DATOS,0,$C932),"&lt;&gt;#N/D",INDEX(DATOS,0,$L$2),0,INDEX(DATOS,0,$M$2),1,INDEX(DATOS,0,$N$2),V932,INDEX(DATOS,0,$O$2),$D932)),#N/A)</f>
        <v>#N/A</v>
      </c>
      <c r="AB932" s="62" t="e">
        <f>IFERROR(IF($B932=0,#N/A,AVERAGEIFS(INDEX(DATOS,0,$C932),INDEX(DATOS,0,$C932),"&lt;&gt;#N/D",INDEX(DATOS,0,$L$2),0,INDEX(DATOS,0,$M$2),1,INDEX(DATOS,0,$N$2),W932,INDEX(DATOS,0,$O$2),$D932)),#N/A)</f>
        <v>#N/A</v>
      </c>
      <c r="AC932" s="62" t="e">
        <f>IFERROR(IF($B932=0,#N/A,AVERAGEIFS(INDEX(DATOS,0,$C932),INDEX(DATOS,0,$C932),"&lt;&gt;#N/D",INDEX(DATOS,0,$L$2),0,INDEX(DATOS,0,$M$2),1,INDEX(DATOS,0,$N$2),X932,INDEX(DATOS,0,$O$2),$D932)),#N/A)</f>
        <v>#N/A</v>
      </c>
      <c r="AD932" s="33"/>
      <c r="AE932" s="40" t="e">
        <f>IFERROR(IF(ISNA(Z932),#N/A,IF(I932=0,0,_xlfn.STDEV.P($Z932:Z932)/I932*100)),#N/A)</f>
        <v>#N/A</v>
      </c>
      <c r="AF932" s="40" t="e">
        <f>IFERROR(IF(ISNA(AA932),#N/A,IF(J932=0,0,_xlfn.STDEV.P($Z932:AA932)/J932*100)),#N/A)</f>
        <v>#N/A</v>
      </c>
      <c r="AG932" s="40" t="e">
        <f>IFERROR(IF(ISNA(AB932),#N/A,IF(K932=0,0,_xlfn.STDEV.P($Z932:AB932)/K932*100)),#N/A)</f>
        <v>#N/A</v>
      </c>
      <c r="AH932" s="40" t="e">
        <f>IFERROR(IF(ISNA(AC932),#N/A,IF(L932=0,0,_xlfn.STDEV.P($Z932:AC932)/L932*100)),#N/A)</f>
        <v>#N/A</v>
      </c>
      <c r="AI932" s="40"/>
    </row>
    <row r="933" spans="1:35" x14ac:dyDescent="0.35">
      <c r="A933">
        <f t="shared" si="1060"/>
        <v>128</v>
      </c>
      <c r="B933" s="35">
        <f t="array" ref="B933">IF(B932=0,0,MIN(IF(INDEX(DATOS,0,$N$2)=$U933,IF(ISNUMBER(INDEX(DATOS,0,$C933)),IF(INDEX(DATOS,0,$L$2)=0,IF(INDEX(DATOS,0,$M$2)=1,IF(ISNA(MATCH(INDEX(DATOS,0,$O$2),IF($E$7:E932=E933,$D$7:D932),0)),INDEX(DATOS,0,$K$2))))))))</f>
        <v>0</v>
      </c>
      <c r="C933" s="32">
        <f t="shared" si="1061"/>
        <v>20</v>
      </c>
      <c r="D933" s="34" t="str">
        <f>IF($B933=0,"--",INDEX(DATOS,$B933,O$2))</f>
        <v>--</v>
      </c>
      <c r="E933" s="64" t="s">
        <v>1</v>
      </c>
      <c r="F933" s="36" t="str">
        <f t="shared" si="1091"/>
        <v>--</v>
      </c>
      <c r="G933" s="109" t="e">
        <f>VLOOKUP($D933,LOC_UNICOS,G$2,0)</f>
        <v>#N/A</v>
      </c>
      <c r="H933" s="109" t="e">
        <f>VLOOKUP($D933,LOC_UNICOS,H$2,0)</f>
        <v>#N/A</v>
      </c>
      <c r="I933" s="38">
        <f t="array" ref="I933">IF($B933=0,-999,IF(COUNTIFS($Z933:Z933,#N/A)&gt;0,-999,AVERAGE($Z933:Z933)))</f>
        <v>-999</v>
      </c>
      <c r="J933" s="38">
        <f t="array" ref="J933">IF($B933=0,-999,IF(COUNTIFS($Z933:AA933,#N/A)&gt;0,-999,AVERAGE($Z933:AA933)))</f>
        <v>-999</v>
      </c>
      <c r="K933" s="38">
        <f t="array" ref="K933">IF($B933=0,-999,IF(COUNTIFS($Z933:AB933,#N/A)&gt;0,-999,AVERAGE($Z933:AB933)))</f>
        <v>-999</v>
      </c>
      <c r="L933" s="38">
        <f t="array" ref="L933">IF($B933=0,-999,IF(COUNTIFS($Z933:AC933,#N/A)&gt;0,-999,AVERAGE($Z933:AC933)))</f>
        <v>-999</v>
      </c>
      <c r="M933" s="38">
        <f t="shared" si="1102"/>
        <v>-999</v>
      </c>
      <c r="N933" s="38">
        <f t="shared" si="1106"/>
        <v>-999</v>
      </c>
      <c r="O933" s="38">
        <f t="shared" si="1107"/>
        <v>-999</v>
      </c>
      <c r="P933" s="38">
        <f t="shared" si="1108"/>
        <v>-999</v>
      </c>
      <c r="Q933" s="37">
        <f t="shared" si="1057"/>
        <v>0</v>
      </c>
      <c r="R933" s="37">
        <f t="shared" si="1095"/>
        <v>0</v>
      </c>
      <c r="S933" s="37">
        <f t="shared" si="1096"/>
        <v>0</v>
      </c>
      <c r="T933" s="37">
        <f t="shared" si="1097"/>
        <v>0</v>
      </c>
      <c r="U933" s="37">
        <f t="shared" si="1058"/>
        <v>2018</v>
      </c>
      <c r="V933" s="37">
        <f t="shared" ref="V933:X933" si="1132">U933-1</f>
        <v>2017</v>
      </c>
      <c r="W933" s="37">
        <f t="shared" si="1132"/>
        <v>2016</v>
      </c>
      <c r="X933" s="37">
        <f t="shared" si="1132"/>
        <v>2015</v>
      </c>
      <c r="Y933" s="39"/>
      <c r="Z933" s="62" t="e">
        <f>IFERROR(IF($B933=0,#N/A,AVERAGEIFS(INDEX(DATOS,0,$C933),INDEX(DATOS,0,$C933),"&lt;&gt;#N/D",INDEX(DATOS,0,$L$2),0,INDEX(DATOS,0,$M$2),1,INDEX(DATOS,0,$N$2),U933,INDEX(DATOS,0,$O$2),$D933)),#N/A)</f>
        <v>#N/A</v>
      </c>
      <c r="AA933" s="62" t="e">
        <f>IFERROR(IF($B933=0,#N/A,AVERAGEIFS(INDEX(DATOS,0,$C933),INDEX(DATOS,0,$C933),"&lt;&gt;#N/D",INDEX(DATOS,0,$L$2),0,INDEX(DATOS,0,$M$2),1,INDEX(DATOS,0,$N$2),V933,INDEX(DATOS,0,$O$2),$D933)),#N/A)</f>
        <v>#N/A</v>
      </c>
      <c r="AB933" s="62" t="e">
        <f>IFERROR(IF($B933=0,#N/A,AVERAGEIFS(INDEX(DATOS,0,$C933),INDEX(DATOS,0,$C933),"&lt;&gt;#N/D",INDEX(DATOS,0,$L$2),0,INDEX(DATOS,0,$M$2),1,INDEX(DATOS,0,$N$2),W933,INDEX(DATOS,0,$O$2),$D933)),#N/A)</f>
        <v>#N/A</v>
      </c>
      <c r="AC933" s="62" t="e">
        <f>IFERROR(IF($B933=0,#N/A,AVERAGEIFS(INDEX(DATOS,0,$C933),INDEX(DATOS,0,$C933),"&lt;&gt;#N/D",INDEX(DATOS,0,$L$2),0,INDEX(DATOS,0,$M$2),1,INDEX(DATOS,0,$N$2),X933,INDEX(DATOS,0,$O$2),$D933)),#N/A)</f>
        <v>#N/A</v>
      </c>
      <c r="AD933" s="33"/>
      <c r="AE933" s="40" t="e">
        <f>IFERROR(IF(ISNA(Z933),#N/A,IF(I933=0,0,_xlfn.STDEV.P($Z933:Z933)/I933*100)),#N/A)</f>
        <v>#N/A</v>
      </c>
      <c r="AF933" s="40" t="e">
        <f>IFERROR(IF(ISNA(AA933),#N/A,IF(J933=0,0,_xlfn.STDEV.P($Z933:AA933)/J933*100)),#N/A)</f>
        <v>#N/A</v>
      </c>
      <c r="AG933" s="40" t="e">
        <f>IFERROR(IF(ISNA(AB933),#N/A,IF(K933=0,0,_xlfn.STDEV.P($Z933:AB933)/K933*100)),#N/A)</f>
        <v>#N/A</v>
      </c>
      <c r="AH933" s="40" t="e">
        <f>IFERROR(IF(ISNA(AC933),#N/A,IF(L933=0,0,_xlfn.STDEV.P($Z933:AC933)/L933*100)),#N/A)</f>
        <v>#N/A</v>
      </c>
      <c r="AI933" s="40"/>
    </row>
    <row r="934" spans="1:35" x14ac:dyDescent="0.35">
      <c r="A934">
        <f t="shared" si="1060"/>
        <v>129</v>
      </c>
      <c r="B934" s="35">
        <f t="array" ref="B934">IF(B933=0,0,MIN(IF(INDEX(DATOS,0,$N$2)=$U934,IF(ISNUMBER(INDEX(DATOS,0,$C934)),IF(INDEX(DATOS,0,$L$2)=0,IF(INDEX(DATOS,0,$M$2)=1,IF(ISNA(MATCH(INDEX(DATOS,0,$O$2),IF($E$7:E933=E934,$D$7:D933),0)),INDEX(DATOS,0,$K$2))))))))</f>
        <v>0</v>
      </c>
      <c r="C934" s="32">
        <f t="shared" si="1061"/>
        <v>20</v>
      </c>
      <c r="D934" s="34" t="str">
        <f>IF($B934=0,"--",INDEX(DATOS,$B934,O$2))</f>
        <v>--</v>
      </c>
      <c r="E934" s="64" t="s">
        <v>1</v>
      </c>
      <c r="F934" s="36" t="str">
        <f t="shared" si="1091"/>
        <v>--</v>
      </c>
      <c r="G934" s="109" t="e">
        <f>VLOOKUP($D934,LOC_UNICOS,G$2,0)</f>
        <v>#N/A</v>
      </c>
      <c r="H934" s="109" t="e">
        <f>VLOOKUP($D934,LOC_UNICOS,H$2,0)</f>
        <v>#N/A</v>
      </c>
      <c r="I934" s="38">
        <f t="array" ref="I934">IF($B934=0,-999,IF(COUNTIFS($Z934:Z934,#N/A)&gt;0,-999,AVERAGE($Z934:Z934)))</f>
        <v>-999</v>
      </c>
      <c r="J934" s="38">
        <f t="array" ref="J934">IF($B934=0,-999,IF(COUNTIFS($Z934:AA934,#N/A)&gt;0,-999,AVERAGE($Z934:AA934)))</f>
        <v>-999</v>
      </c>
      <c r="K934" s="38">
        <f t="array" ref="K934">IF($B934=0,-999,IF(COUNTIFS($Z934:AB934,#N/A)&gt;0,-999,AVERAGE($Z934:AB934)))</f>
        <v>-999</v>
      </c>
      <c r="L934" s="38">
        <f t="array" ref="L934">IF($B934=0,-999,IF(COUNTIFS($Z934:AC934,#N/A)&gt;0,-999,AVERAGE($Z934:AC934)))</f>
        <v>-999</v>
      </c>
      <c r="M934" s="38">
        <f t="shared" si="1102"/>
        <v>-999</v>
      </c>
      <c r="N934" s="38">
        <f t="shared" si="1106"/>
        <v>-999</v>
      </c>
      <c r="O934" s="38">
        <f t="shared" si="1107"/>
        <v>-999</v>
      </c>
      <c r="P934" s="38">
        <f t="shared" si="1108"/>
        <v>-999</v>
      </c>
      <c r="Q934" s="37">
        <f t="shared" si="1057"/>
        <v>0</v>
      </c>
      <c r="R934" s="37">
        <f t="shared" si="1095"/>
        <v>0</v>
      </c>
      <c r="S934" s="37">
        <f t="shared" si="1096"/>
        <v>0</v>
      </c>
      <c r="T934" s="37">
        <f t="shared" si="1097"/>
        <v>0</v>
      </c>
      <c r="U934" s="37">
        <f t="shared" si="1058"/>
        <v>2018</v>
      </c>
      <c r="V934" s="37">
        <f t="shared" ref="V934:X934" si="1133">U934-1</f>
        <v>2017</v>
      </c>
      <c r="W934" s="37">
        <f t="shared" si="1133"/>
        <v>2016</v>
      </c>
      <c r="X934" s="37">
        <f t="shared" si="1133"/>
        <v>2015</v>
      </c>
      <c r="Y934" s="39"/>
      <c r="Z934" s="62" t="e">
        <f>IFERROR(IF($B934=0,#N/A,AVERAGEIFS(INDEX(DATOS,0,$C934),INDEX(DATOS,0,$C934),"&lt;&gt;#N/D",INDEX(DATOS,0,$L$2),0,INDEX(DATOS,0,$M$2),1,INDEX(DATOS,0,$N$2),U934,INDEX(DATOS,0,$O$2),$D934)),#N/A)</f>
        <v>#N/A</v>
      </c>
      <c r="AA934" s="62" t="e">
        <f>IFERROR(IF($B934=0,#N/A,AVERAGEIFS(INDEX(DATOS,0,$C934),INDEX(DATOS,0,$C934),"&lt;&gt;#N/D",INDEX(DATOS,0,$L$2),0,INDEX(DATOS,0,$M$2),1,INDEX(DATOS,0,$N$2),V934,INDEX(DATOS,0,$O$2),$D934)),#N/A)</f>
        <v>#N/A</v>
      </c>
      <c r="AB934" s="62" t="e">
        <f>IFERROR(IF($B934=0,#N/A,AVERAGEIFS(INDEX(DATOS,0,$C934),INDEX(DATOS,0,$C934),"&lt;&gt;#N/D",INDEX(DATOS,0,$L$2),0,INDEX(DATOS,0,$M$2),1,INDEX(DATOS,0,$N$2),W934,INDEX(DATOS,0,$O$2),$D934)),#N/A)</f>
        <v>#N/A</v>
      </c>
      <c r="AC934" s="62" t="e">
        <f>IFERROR(IF($B934=0,#N/A,AVERAGEIFS(INDEX(DATOS,0,$C934),INDEX(DATOS,0,$C934),"&lt;&gt;#N/D",INDEX(DATOS,0,$L$2),0,INDEX(DATOS,0,$M$2),1,INDEX(DATOS,0,$N$2),X934,INDEX(DATOS,0,$O$2),$D934)),#N/A)</f>
        <v>#N/A</v>
      </c>
      <c r="AD934" s="33"/>
      <c r="AE934" s="40" t="e">
        <f>IFERROR(IF(ISNA(Z934),#N/A,IF(I934=0,0,_xlfn.STDEV.P($Z934:Z934)/I934*100)),#N/A)</f>
        <v>#N/A</v>
      </c>
      <c r="AF934" s="40" t="e">
        <f>IFERROR(IF(ISNA(AA934),#N/A,IF(J934=0,0,_xlfn.STDEV.P($Z934:AA934)/J934*100)),#N/A)</f>
        <v>#N/A</v>
      </c>
      <c r="AG934" s="40" t="e">
        <f>IFERROR(IF(ISNA(AB934),#N/A,IF(K934=0,0,_xlfn.STDEV.P($Z934:AB934)/K934*100)),#N/A)</f>
        <v>#N/A</v>
      </c>
      <c r="AH934" s="40" t="e">
        <f>IFERROR(IF(ISNA(AC934),#N/A,IF(L934=0,0,_xlfn.STDEV.P($Z934:AC934)/L934*100)),#N/A)</f>
        <v>#N/A</v>
      </c>
      <c r="AI934" s="40"/>
    </row>
    <row r="935" spans="1:35" x14ac:dyDescent="0.35">
      <c r="A935">
        <f t="shared" si="1060"/>
        <v>130</v>
      </c>
      <c r="B935" s="35">
        <f t="array" ref="B935">IF(B934=0,0,MIN(IF(INDEX(DATOS,0,$N$2)=$U935,IF(ISNUMBER(INDEX(DATOS,0,$C935)),IF(INDEX(DATOS,0,$L$2)=0,IF(INDEX(DATOS,0,$M$2)=1,IF(ISNA(MATCH(INDEX(DATOS,0,$O$2),IF($E$7:E934=E935,$D$7:D934),0)),INDEX(DATOS,0,$K$2))))))))</f>
        <v>0</v>
      </c>
      <c r="C935" s="32">
        <f t="shared" si="1061"/>
        <v>20</v>
      </c>
      <c r="D935" s="34" t="str">
        <f>IF($B935=0,"--",INDEX(DATOS,$B935,O$2))</f>
        <v>--</v>
      </c>
      <c r="E935" s="64" t="s">
        <v>1</v>
      </c>
      <c r="F935" s="36" t="str">
        <f t="shared" si="1091"/>
        <v>--</v>
      </c>
      <c r="G935" s="109" t="e">
        <f>VLOOKUP($D935,LOC_UNICOS,G$2,0)</f>
        <v>#N/A</v>
      </c>
      <c r="H935" s="109" t="e">
        <f>VLOOKUP($D935,LOC_UNICOS,H$2,0)</f>
        <v>#N/A</v>
      </c>
      <c r="I935" s="38">
        <f t="array" ref="I935">IF($B935=0,-999,IF(COUNTIFS($Z935:Z935,#N/A)&gt;0,-999,AVERAGE($Z935:Z935)))</f>
        <v>-999</v>
      </c>
      <c r="J935" s="38">
        <f t="array" ref="J935">IF($B935=0,-999,IF(COUNTIFS($Z935:AA935,#N/A)&gt;0,-999,AVERAGE($Z935:AA935)))</f>
        <v>-999</v>
      </c>
      <c r="K935" s="38">
        <f t="array" ref="K935">IF($B935=0,-999,IF(COUNTIFS($Z935:AB935,#N/A)&gt;0,-999,AVERAGE($Z935:AB935)))</f>
        <v>-999</v>
      </c>
      <c r="L935" s="38">
        <f t="array" ref="L935">IF($B935=0,-999,IF(COUNTIFS($Z935:AC935,#N/A)&gt;0,-999,AVERAGE($Z935:AC935)))</f>
        <v>-999</v>
      </c>
      <c r="M935" s="38">
        <f t="shared" si="1102"/>
        <v>-999</v>
      </c>
      <c r="N935" s="38">
        <f t="shared" si="1106"/>
        <v>-999</v>
      </c>
      <c r="O935" s="38">
        <f t="shared" si="1107"/>
        <v>-999</v>
      </c>
      <c r="P935" s="38">
        <f t="shared" si="1108"/>
        <v>-999</v>
      </c>
      <c r="Q935" s="37">
        <f t="shared" ref="Q935:Q998" si="1134">IF($B935=0,0,IF(I935=-999,0,IF($D935="--",0,1)))</f>
        <v>0</v>
      </c>
      <c r="R935" s="37">
        <f t="shared" si="1095"/>
        <v>0</v>
      </c>
      <c r="S935" s="37">
        <f t="shared" si="1096"/>
        <v>0</v>
      </c>
      <c r="T935" s="37">
        <f t="shared" si="1097"/>
        <v>0</v>
      </c>
      <c r="U935" s="37">
        <f t="shared" ref="U935:U998" si="1135">$B$1</f>
        <v>2018</v>
      </c>
      <c r="V935" s="37">
        <f t="shared" ref="V935:X935" si="1136">U935-1</f>
        <v>2017</v>
      </c>
      <c r="W935" s="37">
        <f t="shared" si="1136"/>
        <v>2016</v>
      </c>
      <c r="X935" s="37">
        <f t="shared" si="1136"/>
        <v>2015</v>
      </c>
      <c r="Y935" s="39"/>
      <c r="Z935" s="62" t="e">
        <f>IFERROR(IF($B935=0,#N/A,AVERAGEIFS(INDEX(DATOS,0,$C935),INDEX(DATOS,0,$C935),"&lt;&gt;#N/D",INDEX(DATOS,0,$L$2),0,INDEX(DATOS,0,$M$2),1,INDEX(DATOS,0,$N$2),U935,INDEX(DATOS,0,$O$2),$D935)),#N/A)</f>
        <v>#N/A</v>
      </c>
      <c r="AA935" s="62" t="e">
        <f>IFERROR(IF($B935=0,#N/A,AVERAGEIFS(INDEX(DATOS,0,$C935),INDEX(DATOS,0,$C935),"&lt;&gt;#N/D",INDEX(DATOS,0,$L$2),0,INDEX(DATOS,0,$M$2),1,INDEX(DATOS,0,$N$2),V935,INDEX(DATOS,0,$O$2),$D935)),#N/A)</f>
        <v>#N/A</v>
      </c>
      <c r="AB935" s="62" t="e">
        <f>IFERROR(IF($B935=0,#N/A,AVERAGEIFS(INDEX(DATOS,0,$C935),INDEX(DATOS,0,$C935),"&lt;&gt;#N/D",INDEX(DATOS,0,$L$2),0,INDEX(DATOS,0,$M$2),1,INDEX(DATOS,0,$N$2),W935,INDEX(DATOS,0,$O$2),$D935)),#N/A)</f>
        <v>#N/A</v>
      </c>
      <c r="AC935" s="62" t="e">
        <f>IFERROR(IF($B935=0,#N/A,AVERAGEIFS(INDEX(DATOS,0,$C935),INDEX(DATOS,0,$C935),"&lt;&gt;#N/D",INDEX(DATOS,0,$L$2),0,INDEX(DATOS,0,$M$2),1,INDEX(DATOS,0,$N$2),X935,INDEX(DATOS,0,$O$2),$D935)),#N/A)</f>
        <v>#N/A</v>
      </c>
      <c r="AD935" s="33"/>
      <c r="AE935" s="40" t="e">
        <f>IFERROR(IF(ISNA(Z935),#N/A,IF(I935=0,0,_xlfn.STDEV.P($Z935:Z935)/I935*100)),#N/A)</f>
        <v>#N/A</v>
      </c>
      <c r="AF935" s="40" t="e">
        <f>IFERROR(IF(ISNA(AA935),#N/A,IF(J935=0,0,_xlfn.STDEV.P($Z935:AA935)/J935*100)),#N/A)</f>
        <v>#N/A</v>
      </c>
      <c r="AG935" s="40" t="e">
        <f>IFERROR(IF(ISNA(AB935),#N/A,IF(K935=0,0,_xlfn.STDEV.P($Z935:AB935)/K935*100)),#N/A)</f>
        <v>#N/A</v>
      </c>
      <c r="AH935" s="40" t="e">
        <f>IFERROR(IF(ISNA(AC935),#N/A,IF(L935=0,0,_xlfn.STDEV.P($Z935:AC935)/L935*100)),#N/A)</f>
        <v>#N/A</v>
      </c>
      <c r="AI935" s="40"/>
    </row>
    <row r="936" spans="1:35" x14ac:dyDescent="0.35">
      <c r="A936">
        <f t="shared" ref="A936:A999" si="1137">A935+1</f>
        <v>131</v>
      </c>
      <c r="B936" s="35">
        <f t="array" ref="B936">IF(B935=0,0,MIN(IF(INDEX(DATOS,0,$N$2)=$U936,IF(ISNUMBER(INDEX(DATOS,0,$C936)),IF(INDEX(DATOS,0,$L$2)=0,IF(INDEX(DATOS,0,$M$2)=1,IF(ISNA(MATCH(INDEX(DATOS,0,$O$2),IF($E$7:E935=E936,$D$7:D935),0)),INDEX(DATOS,0,$K$2))))))))</f>
        <v>0</v>
      </c>
      <c r="C936" s="32">
        <f t="shared" ref="C936:C999" si="1138">MATCH(E936,INDEX(DATOS,1,),0)</f>
        <v>20</v>
      </c>
      <c r="D936" s="34" t="str">
        <f>IF($B936=0,"--",INDEX(DATOS,$B936,O$2))</f>
        <v>--</v>
      </c>
      <c r="E936" s="64" t="s">
        <v>1</v>
      </c>
      <c r="F936" s="36" t="str">
        <f t="shared" si="1091"/>
        <v>--</v>
      </c>
      <c r="G936" s="109" t="e">
        <f>VLOOKUP($D936,LOC_UNICOS,G$2,0)</f>
        <v>#N/A</v>
      </c>
      <c r="H936" s="109" t="e">
        <f>VLOOKUP($D936,LOC_UNICOS,H$2,0)</f>
        <v>#N/A</v>
      </c>
      <c r="I936" s="38">
        <f t="array" ref="I936">IF($B936=0,-999,IF(COUNTIFS($Z936:Z936,#N/A)&gt;0,-999,AVERAGE($Z936:Z936)))</f>
        <v>-999</v>
      </c>
      <c r="J936" s="38">
        <f t="array" ref="J936">IF($B936=0,-999,IF(COUNTIFS($Z936:AA936,#N/A)&gt;0,-999,AVERAGE($Z936:AA936)))</f>
        <v>-999</v>
      </c>
      <c r="K936" s="38">
        <f t="array" ref="K936">IF($B936=0,-999,IF(COUNTIFS($Z936:AB936,#N/A)&gt;0,-999,AVERAGE($Z936:AB936)))</f>
        <v>-999</v>
      </c>
      <c r="L936" s="38">
        <f t="array" ref="L936">IF($B936=0,-999,IF(COUNTIFS($Z936:AC936,#N/A)&gt;0,-999,AVERAGE($Z936:AC936)))</f>
        <v>-999</v>
      </c>
      <c r="M936" s="38">
        <f t="shared" si="1102"/>
        <v>-999</v>
      </c>
      <c r="N936" s="38">
        <f t="shared" si="1106"/>
        <v>-999</v>
      </c>
      <c r="O936" s="38">
        <f t="shared" si="1107"/>
        <v>-999</v>
      </c>
      <c r="P936" s="38">
        <f t="shared" si="1108"/>
        <v>-999</v>
      </c>
      <c r="Q936" s="37">
        <f t="shared" si="1134"/>
        <v>0</v>
      </c>
      <c r="R936" s="37">
        <f t="shared" si="1095"/>
        <v>0</v>
      </c>
      <c r="S936" s="37">
        <f t="shared" si="1096"/>
        <v>0</v>
      </c>
      <c r="T936" s="37">
        <f t="shared" si="1097"/>
        <v>0</v>
      </c>
      <c r="U936" s="37">
        <f t="shared" si="1135"/>
        <v>2018</v>
      </c>
      <c r="V936" s="37">
        <f t="shared" ref="V936:X936" si="1139">U936-1</f>
        <v>2017</v>
      </c>
      <c r="W936" s="37">
        <f t="shared" si="1139"/>
        <v>2016</v>
      </c>
      <c r="X936" s="37">
        <f t="shared" si="1139"/>
        <v>2015</v>
      </c>
      <c r="Y936" s="39"/>
      <c r="Z936" s="62" t="e">
        <f>IFERROR(IF($B936=0,#N/A,AVERAGEIFS(INDEX(DATOS,0,$C936),INDEX(DATOS,0,$C936),"&lt;&gt;#N/D",INDEX(DATOS,0,$L$2),0,INDEX(DATOS,0,$M$2),1,INDEX(DATOS,0,$N$2),U936,INDEX(DATOS,0,$O$2),$D936)),#N/A)</f>
        <v>#N/A</v>
      </c>
      <c r="AA936" s="62" t="e">
        <f>IFERROR(IF($B936=0,#N/A,AVERAGEIFS(INDEX(DATOS,0,$C936),INDEX(DATOS,0,$C936),"&lt;&gt;#N/D",INDEX(DATOS,0,$L$2),0,INDEX(DATOS,0,$M$2),1,INDEX(DATOS,0,$N$2),V936,INDEX(DATOS,0,$O$2),$D936)),#N/A)</f>
        <v>#N/A</v>
      </c>
      <c r="AB936" s="62" t="e">
        <f>IFERROR(IF($B936=0,#N/A,AVERAGEIFS(INDEX(DATOS,0,$C936),INDEX(DATOS,0,$C936),"&lt;&gt;#N/D",INDEX(DATOS,0,$L$2),0,INDEX(DATOS,0,$M$2),1,INDEX(DATOS,0,$N$2),W936,INDEX(DATOS,0,$O$2),$D936)),#N/A)</f>
        <v>#N/A</v>
      </c>
      <c r="AC936" s="62" t="e">
        <f>IFERROR(IF($B936=0,#N/A,AVERAGEIFS(INDEX(DATOS,0,$C936),INDEX(DATOS,0,$C936),"&lt;&gt;#N/D",INDEX(DATOS,0,$L$2),0,INDEX(DATOS,0,$M$2),1,INDEX(DATOS,0,$N$2),X936,INDEX(DATOS,0,$O$2),$D936)),#N/A)</f>
        <v>#N/A</v>
      </c>
      <c r="AD936" s="33"/>
      <c r="AE936" s="40" t="e">
        <f>IFERROR(IF(ISNA(Z936),#N/A,IF(I936=0,0,_xlfn.STDEV.P($Z936:Z936)/I936*100)),#N/A)</f>
        <v>#N/A</v>
      </c>
      <c r="AF936" s="40" t="e">
        <f>IFERROR(IF(ISNA(AA936),#N/A,IF(J936=0,0,_xlfn.STDEV.P($Z936:AA936)/J936*100)),#N/A)</f>
        <v>#N/A</v>
      </c>
      <c r="AG936" s="40" t="e">
        <f>IFERROR(IF(ISNA(AB936),#N/A,IF(K936=0,0,_xlfn.STDEV.P($Z936:AB936)/K936*100)),#N/A)</f>
        <v>#N/A</v>
      </c>
      <c r="AH936" s="40" t="e">
        <f>IFERROR(IF(ISNA(AC936),#N/A,IF(L936=0,0,_xlfn.STDEV.P($Z936:AC936)/L936*100)),#N/A)</f>
        <v>#N/A</v>
      </c>
      <c r="AI936" s="40"/>
    </row>
    <row r="937" spans="1:35" x14ac:dyDescent="0.35">
      <c r="A937">
        <f t="shared" si="1137"/>
        <v>132</v>
      </c>
      <c r="B937" s="35">
        <f t="array" ref="B937">IF(B936=0,0,MIN(IF(INDEX(DATOS,0,$N$2)=$U937,IF(ISNUMBER(INDEX(DATOS,0,$C937)),IF(INDEX(DATOS,0,$L$2)=0,IF(INDEX(DATOS,0,$M$2)=1,IF(ISNA(MATCH(INDEX(DATOS,0,$O$2),IF($E$7:E936=E937,$D$7:D936),0)),INDEX(DATOS,0,$K$2))))))))</f>
        <v>0</v>
      </c>
      <c r="C937" s="32">
        <f t="shared" si="1138"/>
        <v>20</v>
      </c>
      <c r="D937" s="34" t="str">
        <f>IF($B937=0,"--",INDEX(DATOS,$B937,O$2))</f>
        <v>--</v>
      </c>
      <c r="E937" s="64" t="s">
        <v>1</v>
      </c>
      <c r="F937" s="36" t="str">
        <f t="shared" si="1091"/>
        <v>--</v>
      </c>
      <c r="G937" s="109" t="e">
        <f>VLOOKUP($D937,LOC_UNICOS,G$2,0)</f>
        <v>#N/A</v>
      </c>
      <c r="H937" s="109" t="e">
        <f>VLOOKUP($D937,LOC_UNICOS,H$2,0)</f>
        <v>#N/A</v>
      </c>
      <c r="I937" s="38">
        <f t="array" ref="I937">IF($B937=0,-999,IF(COUNTIFS($Z937:Z937,#N/A)&gt;0,-999,AVERAGE($Z937:Z937)))</f>
        <v>-999</v>
      </c>
      <c r="J937" s="38">
        <f t="array" ref="J937">IF($B937=0,-999,IF(COUNTIFS($Z937:AA937,#N/A)&gt;0,-999,AVERAGE($Z937:AA937)))</f>
        <v>-999</v>
      </c>
      <c r="K937" s="38">
        <f t="array" ref="K937">IF($B937=0,-999,IF(COUNTIFS($Z937:AB937,#N/A)&gt;0,-999,AVERAGE($Z937:AB937)))</f>
        <v>-999</v>
      </c>
      <c r="L937" s="38">
        <f t="array" ref="L937">IF($B937=0,-999,IF(COUNTIFS($Z937:AC937,#N/A)&gt;0,-999,AVERAGE($Z937:AC937)))</f>
        <v>-999</v>
      </c>
      <c r="M937" s="38">
        <f t="shared" si="1102"/>
        <v>-999</v>
      </c>
      <c r="N937" s="38">
        <f t="shared" si="1106"/>
        <v>-999</v>
      </c>
      <c r="O937" s="38">
        <f t="shared" si="1107"/>
        <v>-999</v>
      </c>
      <c r="P937" s="38">
        <f t="shared" si="1108"/>
        <v>-999</v>
      </c>
      <c r="Q937" s="37">
        <f t="shared" si="1134"/>
        <v>0</v>
      </c>
      <c r="R937" s="37">
        <f t="shared" si="1095"/>
        <v>0</v>
      </c>
      <c r="S937" s="37">
        <f t="shared" si="1096"/>
        <v>0</v>
      </c>
      <c r="T937" s="37">
        <f t="shared" si="1097"/>
        <v>0</v>
      </c>
      <c r="U937" s="37">
        <f t="shared" si="1135"/>
        <v>2018</v>
      </c>
      <c r="V937" s="37">
        <f t="shared" ref="V937:X937" si="1140">U937-1</f>
        <v>2017</v>
      </c>
      <c r="W937" s="37">
        <f t="shared" si="1140"/>
        <v>2016</v>
      </c>
      <c r="X937" s="37">
        <f t="shared" si="1140"/>
        <v>2015</v>
      </c>
      <c r="Y937" s="39"/>
      <c r="Z937" s="62" t="e">
        <f>IFERROR(IF($B937=0,#N/A,AVERAGEIFS(INDEX(DATOS,0,$C937),INDEX(DATOS,0,$C937),"&lt;&gt;#N/D",INDEX(DATOS,0,$L$2),0,INDEX(DATOS,0,$M$2),1,INDEX(DATOS,0,$N$2),U937,INDEX(DATOS,0,$O$2),$D937)),#N/A)</f>
        <v>#N/A</v>
      </c>
      <c r="AA937" s="62" t="e">
        <f>IFERROR(IF($B937=0,#N/A,AVERAGEIFS(INDEX(DATOS,0,$C937),INDEX(DATOS,0,$C937),"&lt;&gt;#N/D",INDEX(DATOS,0,$L$2),0,INDEX(DATOS,0,$M$2),1,INDEX(DATOS,0,$N$2),V937,INDEX(DATOS,0,$O$2),$D937)),#N/A)</f>
        <v>#N/A</v>
      </c>
      <c r="AB937" s="62" t="e">
        <f>IFERROR(IF($B937=0,#N/A,AVERAGEIFS(INDEX(DATOS,0,$C937),INDEX(DATOS,0,$C937),"&lt;&gt;#N/D",INDEX(DATOS,0,$L$2),0,INDEX(DATOS,0,$M$2),1,INDEX(DATOS,0,$N$2),W937,INDEX(DATOS,0,$O$2),$D937)),#N/A)</f>
        <v>#N/A</v>
      </c>
      <c r="AC937" s="62" t="e">
        <f>IFERROR(IF($B937=0,#N/A,AVERAGEIFS(INDEX(DATOS,0,$C937),INDEX(DATOS,0,$C937),"&lt;&gt;#N/D",INDEX(DATOS,0,$L$2),0,INDEX(DATOS,0,$M$2),1,INDEX(DATOS,0,$N$2),X937,INDEX(DATOS,0,$O$2),$D937)),#N/A)</f>
        <v>#N/A</v>
      </c>
      <c r="AD937" s="33"/>
      <c r="AE937" s="40" t="e">
        <f>IFERROR(IF(ISNA(Z937),#N/A,IF(I937=0,0,_xlfn.STDEV.P($Z937:Z937)/I937*100)),#N/A)</f>
        <v>#N/A</v>
      </c>
      <c r="AF937" s="40" t="e">
        <f>IFERROR(IF(ISNA(AA937),#N/A,IF(J937=0,0,_xlfn.STDEV.P($Z937:AA937)/J937*100)),#N/A)</f>
        <v>#N/A</v>
      </c>
      <c r="AG937" s="40" t="e">
        <f>IFERROR(IF(ISNA(AB937),#N/A,IF(K937=0,0,_xlfn.STDEV.P($Z937:AB937)/K937*100)),#N/A)</f>
        <v>#N/A</v>
      </c>
      <c r="AH937" s="40" t="e">
        <f>IFERROR(IF(ISNA(AC937),#N/A,IF(L937=0,0,_xlfn.STDEV.P($Z937:AC937)/L937*100)),#N/A)</f>
        <v>#N/A</v>
      </c>
      <c r="AI937" s="40"/>
    </row>
    <row r="938" spans="1:35" x14ac:dyDescent="0.35">
      <c r="A938">
        <f t="shared" si="1137"/>
        <v>133</v>
      </c>
      <c r="B938" s="35">
        <f t="array" ref="B938">IF(B937=0,0,MIN(IF(INDEX(DATOS,0,$N$2)=$U938,IF(ISNUMBER(INDEX(DATOS,0,$C938)),IF(INDEX(DATOS,0,$L$2)=0,IF(INDEX(DATOS,0,$M$2)=1,IF(ISNA(MATCH(INDEX(DATOS,0,$O$2),IF($E$7:E937=E938,$D$7:D937),0)),INDEX(DATOS,0,$K$2))))))))</f>
        <v>0</v>
      </c>
      <c r="C938" s="32">
        <f t="shared" si="1138"/>
        <v>20</v>
      </c>
      <c r="D938" s="34" t="str">
        <f>IF($B938=0,"--",INDEX(DATOS,$B938,O$2))</f>
        <v>--</v>
      </c>
      <c r="E938" s="64" t="s">
        <v>1</v>
      </c>
      <c r="F938" s="36" t="str">
        <f t="shared" si="1091"/>
        <v>--</v>
      </c>
      <c r="G938" s="109" t="e">
        <f>VLOOKUP($D938,LOC_UNICOS,G$2,0)</f>
        <v>#N/A</v>
      </c>
      <c r="H938" s="109" t="e">
        <f>VLOOKUP($D938,LOC_UNICOS,H$2,0)</f>
        <v>#N/A</v>
      </c>
      <c r="I938" s="38">
        <f t="array" ref="I938">IF($B938=0,-999,IF(COUNTIFS($Z938:Z938,#N/A)&gt;0,-999,AVERAGE($Z938:Z938)))</f>
        <v>-999</v>
      </c>
      <c r="J938" s="38">
        <f t="array" ref="J938">IF($B938=0,-999,IF(COUNTIFS($Z938:AA938,#N/A)&gt;0,-999,AVERAGE($Z938:AA938)))</f>
        <v>-999</v>
      </c>
      <c r="K938" s="38">
        <f t="array" ref="K938">IF($B938=0,-999,IF(COUNTIFS($Z938:AB938,#N/A)&gt;0,-999,AVERAGE($Z938:AB938)))</f>
        <v>-999</v>
      </c>
      <c r="L938" s="38">
        <f t="array" ref="L938">IF($B938=0,-999,IF(COUNTIFS($Z938:AC938,#N/A)&gt;0,-999,AVERAGE($Z938:AC938)))</f>
        <v>-999</v>
      </c>
      <c r="M938" s="38">
        <f t="shared" si="1102"/>
        <v>-999</v>
      </c>
      <c r="N938" s="38">
        <f t="shared" si="1106"/>
        <v>-999</v>
      </c>
      <c r="O938" s="38">
        <f t="shared" si="1107"/>
        <v>-999</v>
      </c>
      <c r="P938" s="38">
        <f t="shared" si="1108"/>
        <v>-999</v>
      </c>
      <c r="Q938" s="37">
        <f t="shared" si="1134"/>
        <v>0</v>
      </c>
      <c r="R938" s="37">
        <f t="shared" si="1095"/>
        <v>0</v>
      </c>
      <c r="S938" s="37">
        <f t="shared" si="1096"/>
        <v>0</v>
      </c>
      <c r="T938" s="37">
        <f t="shared" si="1097"/>
        <v>0</v>
      </c>
      <c r="U938" s="37">
        <f t="shared" si="1135"/>
        <v>2018</v>
      </c>
      <c r="V938" s="37">
        <f t="shared" ref="V938:X938" si="1141">U938-1</f>
        <v>2017</v>
      </c>
      <c r="W938" s="37">
        <f t="shared" si="1141"/>
        <v>2016</v>
      </c>
      <c r="X938" s="37">
        <f t="shared" si="1141"/>
        <v>2015</v>
      </c>
      <c r="Y938" s="39"/>
      <c r="Z938" s="62" t="e">
        <f>IFERROR(IF($B938=0,#N/A,AVERAGEIFS(INDEX(DATOS,0,$C938),INDEX(DATOS,0,$C938),"&lt;&gt;#N/D",INDEX(DATOS,0,$L$2),0,INDEX(DATOS,0,$M$2),1,INDEX(DATOS,0,$N$2),U938,INDEX(DATOS,0,$O$2),$D938)),#N/A)</f>
        <v>#N/A</v>
      </c>
      <c r="AA938" s="62" t="e">
        <f>IFERROR(IF($B938=0,#N/A,AVERAGEIFS(INDEX(DATOS,0,$C938),INDEX(DATOS,0,$C938),"&lt;&gt;#N/D",INDEX(DATOS,0,$L$2),0,INDEX(DATOS,0,$M$2),1,INDEX(DATOS,0,$N$2),V938,INDEX(DATOS,0,$O$2),$D938)),#N/A)</f>
        <v>#N/A</v>
      </c>
      <c r="AB938" s="62" t="e">
        <f>IFERROR(IF($B938=0,#N/A,AVERAGEIFS(INDEX(DATOS,0,$C938),INDEX(DATOS,0,$C938),"&lt;&gt;#N/D",INDEX(DATOS,0,$L$2),0,INDEX(DATOS,0,$M$2),1,INDEX(DATOS,0,$N$2),W938,INDEX(DATOS,0,$O$2),$D938)),#N/A)</f>
        <v>#N/A</v>
      </c>
      <c r="AC938" s="62" t="e">
        <f>IFERROR(IF($B938=0,#N/A,AVERAGEIFS(INDEX(DATOS,0,$C938),INDEX(DATOS,0,$C938),"&lt;&gt;#N/D",INDEX(DATOS,0,$L$2),0,INDEX(DATOS,0,$M$2),1,INDEX(DATOS,0,$N$2),X938,INDEX(DATOS,0,$O$2),$D938)),#N/A)</f>
        <v>#N/A</v>
      </c>
      <c r="AD938" s="33"/>
      <c r="AE938" s="40" t="e">
        <f>IFERROR(IF(ISNA(Z938),#N/A,IF(I938=0,0,_xlfn.STDEV.P($Z938:Z938)/I938*100)),#N/A)</f>
        <v>#N/A</v>
      </c>
      <c r="AF938" s="40" t="e">
        <f>IFERROR(IF(ISNA(AA938),#N/A,IF(J938=0,0,_xlfn.STDEV.P($Z938:AA938)/J938*100)),#N/A)</f>
        <v>#N/A</v>
      </c>
      <c r="AG938" s="40" t="e">
        <f>IFERROR(IF(ISNA(AB938),#N/A,IF(K938=0,0,_xlfn.STDEV.P($Z938:AB938)/K938*100)),#N/A)</f>
        <v>#N/A</v>
      </c>
      <c r="AH938" s="40" t="e">
        <f>IFERROR(IF(ISNA(AC938),#N/A,IF(L938=0,0,_xlfn.STDEV.P($Z938:AC938)/L938*100)),#N/A)</f>
        <v>#N/A</v>
      </c>
      <c r="AI938" s="40"/>
    </row>
    <row r="939" spans="1:35" x14ac:dyDescent="0.35">
      <c r="A939">
        <f t="shared" si="1137"/>
        <v>134</v>
      </c>
      <c r="B939" s="35">
        <f t="array" ref="B939">IF(B938=0,0,MIN(IF(INDEX(DATOS,0,$N$2)=$U939,IF(ISNUMBER(INDEX(DATOS,0,$C939)),IF(INDEX(DATOS,0,$L$2)=0,IF(INDEX(DATOS,0,$M$2)=1,IF(ISNA(MATCH(INDEX(DATOS,0,$O$2),IF($E$7:E938=E939,$D$7:D938),0)),INDEX(DATOS,0,$K$2))))))))</f>
        <v>0</v>
      </c>
      <c r="C939" s="32">
        <f t="shared" si="1138"/>
        <v>20</v>
      </c>
      <c r="D939" s="34" t="str">
        <f>IF($B939=0,"--",INDEX(DATOS,$B939,O$2))</f>
        <v>--</v>
      </c>
      <c r="E939" s="64" t="s">
        <v>1</v>
      </c>
      <c r="F939" s="36" t="str">
        <f t="shared" si="1091"/>
        <v>--</v>
      </c>
      <c r="G939" s="109" t="e">
        <f>VLOOKUP($D939,LOC_UNICOS,G$2,0)</f>
        <v>#N/A</v>
      </c>
      <c r="H939" s="109" t="e">
        <f>VLOOKUP($D939,LOC_UNICOS,H$2,0)</f>
        <v>#N/A</v>
      </c>
      <c r="I939" s="38">
        <f t="array" ref="I939">IF($B939=0,-999,IF(COUNTIFS($Z939:Z939,#N/A)&gt;0,-999,AVERAGE($Z939:Z939)))</f>
        <v>-999</v>
      </c>
      <c r="J939" s="38">
        <f t="array" ref="J939">IF($B939=0,-999,IF(COUNTIFS($Z939:AA939,#N/A)&gt;0,-999,AVERAGE($Z939:AA939)))</f>
        <v>-999</v>
      </c>
      <c r="K939" s="38">
        <f t="array" ref="K939">IF($B939=0,-999,IF(COUNTIFS($Z939:AB939,#N/A)&gt;0,-999,AVERAGE($Z939:AB939)))</f>
        <v>-999</v>
      </c>
      <c r="L939" s="38">
        <f t="array" ref="L939">IF($B939=0,-999,IF(COUNTIFS($Z939:AC939,#N/A)&gt;0,-999,AVERAGE($Z939:AC939)))</f>
        <v>-999</v>
      </c>
      <c r="M939" s="38">
        <f t="shared" si="1102"/>
        <v>-999</v>
      </c>
      <c r="N939" s="38">
        <f t="shared" si="1106"/>
        <v>-999</v>
      </c>
      <c r="O939" s="38">
        <f t="shared" si="1107"/>
        <v>-999</v>
      </c>
      <c r="P939" s="38">
        <f t="shared" si="1108"/>
        <v>-999</v>
      </c>
      <c r="Q939" s="37">
        <f t="shared" si="1134"/>
        <v>0</v>
      </c>
      <c r="R939" s="37">
        <f t="shared" si="1095"/>
        <v>0</v>
      </c>
      <c r="S939" s="37">
        <f t="shared" si="1096"/>
        <v>0</v>
      </c>
      <c r="T939" s="37">
        <f t="shared" si="1097"/>
        <v>0</v>
      </c>
      <c r="U939" s="37">
        <f t="shared" si="1135"/>
        <v>2018</v>
      </c>
      <c r="V939" s="37">
        <f t="shared" ref="V939:X939" si="1142">U939-1</f>
        <v>2017</v>
      </c>
      <c r="W939" s="37">
        <f t="shared" si="1142"/>
        <v>2016</v>
      </c>
      <c r="X939" s="37">
        <f t="shared" si="1142"/>
        <v>2015</v>
      </c>
      <c r="Y939" s="39"/>
      <c r="Z939" s="62" t="e">
        <f>IFERROR(IF($B939=0,#N/A,AVERAGEIFS(INDEX(DATOS,0,$C939),INDEX(DATOS,0,$C939),"&lt;&gt;#N/D",INDEX(DATOS,0,$L$2),0,INDEX(DATOS,0,$M$2),1,INDEX(DATOS,0,$N$2),U939,INDEX(DATOS,0,$O$2),$D939)),#N/A)</f>
        <v>#N/A</v>
      </c>
      <c r="AA939" s="62" t="e">
        <f>IFERROR(IF($B939=0,#N/A,AVERAGEIFS(INDEX(DATOS,0,$C939),INDEX(DATOS,0,$C939),"&lt;&gt;#N/D",INDEX(DATOS,0,$L$2),0,INDEX(DATOS,0,$M$2),1,INDEX(DATOS,0,$N$2),V939,INDEX(DATOS,0,$O$2),$D939)),#N/A)</f>
        <v>#N/A</v>
      </c>
      <c r="AB939" s="62" t="e">
        <f>IFERROR(IF($B939=0,#N/A,AVERAGEIFS(INDEX(DATOS,0,$C939),INDEX(DATOS,0,$C939),"&lt;&gt;#N/D",INDEX(DATOS,0,$L$2),0,INDEX(DATOS,0,$M$2),1,INDEX(DATOS,0,$N$2),W939,INDEX(DATOS,0,$O$2),$D939)),#N/A)</f>
        <v>#N/A</v>
      </c>
      <c r="AC939" s="62" t="e">
        <f>IFERROR(IF($B939=0,#N/A,AVERAGEIFS(INDEX(DATOS,0,$C939),INDEX(DATOS,0,$C939),"&lt;&gt;#N/D",INDEX(DATOS,0,$L$2),0,INDEX(DATOS,0,$M$2),1,INDEX(DATOS,0,$N$2),X939,INDEX(DATOS,0,$O$2),$D939)),#N/A)</f>
        <v>#N/A</v>
      </c>
      <c r="AD939" s="33"/>
      <c r="AE939" s="40" t="e">
        <f>IFERROR(IF(ISNA(Z939),#N/A,IF(I939=0,0,_xlfn.STDEV.P($Z939:Z939)/I939*100)),#N/A)</f>
        <v>#N/A</v>
      </c>
      <c r="AF939" s="40" t="e">
        <f>IFERROR(IF(ISNA(AA939),#N/A,IF(J939=0,0,_xlfn.STDEV.P($Z939:AA939)/J939*100)),#N/A)</f>
        <v>#N/A</v>
      </c>
      <c r="AG939" s="40" t="e">
        <f>IFERROR(IF(ISNA(AB939),#N/A,IF(K939=0,0,_xlfn.STDEV.P($Z939:AB939)/K939*100)),#N/A)</f>
        <v>#N/A</v>
      </c>
      <c r="AH939" s="40" t="e">
        <f>IFERROR(IF(ISNA(AC939),#N/A,IF(L939=0,0,_xlfn.STDEV.P($Z939:AC939)/L939*100)),#N/A)</f>
        <v>#N/A</v>
      </c>
      <c r="AI939" s="40"/>
    </row>
    <row r="940" spans="1:35" x14ac:dyDescent="0.35">
      <c r="A940">
        <f t="shared" si="1137"/>
        <v>135</v>
      </c>
      <c r="B940" s="35">
        <f t="array" ref="B940">IF(B939=0,0,MIN(IF(INDEX(DATOS,0,$N$2)=$U940,IF(ISNUMBER(INDEX(DATOS,0,$C940)),IF(INDEX(DATOS,0,$L$2)=0,IF(INDEX(DATOS,0,$M$2)=1,IF(ISNA(MATCH(INDEX(DATOS,0,$O$2),IF($E$7:E939=E940,$D$7:D939),0)),INDEX(DATOS,0,$K$2))))))))</f>
        <v>0</v>
      </c>
      <c r="C940" s="32">
        <f t="shared" si="1138"/>
        <v>20</v>
      </c>
      <c r="D940" s="34" t="str">
        <f>IF($B940=0,"--",INDEX(DATOS,$B940,O$2))</f>
        <v>--</v>
      </c>
      <c r="E940" s="64" t="s">
        <v>1</v>
      </c>
      <c r="F940" s="36" t="str">
        <f t="shared" si="1091"/>
        <v>--</v>
      </c>
      <c r="G940" s="109" t="e">
        <f>VLOOKUP($D940,LOC_UNICOS,G$2,0)</f>
        <v>#N/A</v>
      </c>
      <c r="H940" s="109" t="e">
        <f>VLOOKUP($D940,LOC_UNICOS,H$2,0)</f>
        <v>#N/A</v>
      </c>
      <c r="I940" s="38">
        <f t="array" ref="I940">IF($B940=0,-999,IF(COUNTIFS($Z940:Z940,#N/A)&gt;0,-999,AVERAGE($Z940:Z940)))</f>
        <v>-999</v>
      </c>
      <c r="J940" s="38">
        <f t="array" ref="J940">IF($B940=0,-999,IF(COUNTIFS($Z940:AA940,#N/A)&gt;0,-999,AVERAGE($Z940:AA940)))</f>
        <v>-999</v>
      </c>
      <c r="K940" s="38">
        <f t="array" ref="K940">IF($B940=0,-999,IF(COUNTIFS($Z940:AB940,#N/A)&gt;0,-999,AVERAGE($Z940:AB940)))</f>
        <v>-999</v>
      </c>
      <c r="L940" s="38">
        <f t="array" ref="L940">IF($B940=0,-999,IF(COUNTIFS($Z940:AC940,#N/A)&gt;0,-999,AVERAGE($Z940:AC940)))</f>
        <v>-999</v>
      </c>
      <c r="M940" s="38">
        <f t="shared" si="1102"/>
        <v>-999</v>
      </c>
      <c r="N940" s="38">
        <f t="shared" si="1106"/>
        <v>-999</v>
      </c>
      <c r="O940" s="38">
        <f t="shared" si="1107"/>
        <v>-999</v>
      </c>
      <c r="P940" s="38">
        <f t="shared" si="1108"/>
        <v>-999</v>
      </c>
      <c r="Q940" s="37">
        <f t="shared" si="1134"/>
        <v>0</v>
      </c>
      <c r="R940" s="37">
        <f t="shared" si="1095"/>
        <v>0</v>
      </c>
      <c r="S940" s="37">
        <f t="shared" si="1096"/>
        <v>0</v>
      </c>
      <c r="T940" s="37">
        <f t="shared" si="1097"/>
        <v>0</v>
      </c>
      <c r="U940" s="37">
        <f t="shared" si="1135"/>
        <v>2018</v>
      </c>
      <c r="V940" s="37">
        <f t="shared" ref="V940:X940" si="1143">U940-1</f>
        <v>2017</v>
      </c>
      <c r="W940" s="37">
        <f t="shared" si="1143"/>
        <v>2016</v>
      </c>
      <c r="X940" s="37">
        <f t="shared" si="1143"/>
        <v>2015</v>
      </c>
      <c r="Y940" s="39"/>
      <c r="Z940" s="62" t="e">
        <f>IFERROR(IF($B940=0,#N/A,AVERAGEIFS(INDEX(DATOS,0,$C940),INDEX(DATOS,0,$C940),"&lt;&gt;#N/D",INDEX(DATOS,0,$L$2),0,INDEX(DATOS,0,$M$2),1,INDEX(DATOS,0,$N$2),U940,INDEX(DATOS,0,$O$2),$D940)),#N/A)</f>
        <v>#N/A</v>
      </c>
      <c r="AA940" s="62" t="e">
        <f>IFERROR(IF($B940=0,#N/A,AVERAGEIFS(INDEX(DATOS,0,$C940),INDEX(DATOS,0,$C940),"&lt;&gt;#N/D",INDEX(DATOS,0,$L$2),0,INDEX(DATOS,0,$M$2),1,INDEX(DATOS,0,$N$2),V940,INDEX(DATOS,0,$O$2),$D940)),#N/A)</f>
        <v>#N/A</v>
      </c>
      <c r="AB940" s="62" t="e">
        <f>IFERROR(IF($B940=0,#N/A,AVERAGEIFS(INDEX(DATOS,0,$C940),INDEX(DATOS,0,$C940),"&lt;&gt;#N/D",INDEX(DATOS,0,$L$2),0,INDEX(DATOS,0,$M$2),1,INDEX(DATOS,0,$N$2),W940,INDEX(DATOS,0,$O$2),$D940)),#N/A)</f>
        <v>#N/A</v>
      </c>
      <c r="AC940" s="62" t="e">
        <f>IFERROR(IF($B940=0,#N/A,AVERAGEIFS(INDEX(DATOS,0,$C940),INDEX(DATOS,0,$C940),"&lt;&gt;#N/D",INDEX(DATOS,0,$L$2),0,INDEX(DATOS,0,$M$2),1,INDEX(DATOS,0,$N$2),X940,INDEX(DATOS,0,$O$2),$D940)),#N/A)</f>
        <v>#N/A</v>
      </c>
      <c r="AD940" s="33"/>
      <c r="AE940" s="40" t="e">
        <f>IFERROR(IF(ISNA(Z940),#N/A,IF(I940=0,0,_xlfn.STDEV.P($Z940:Z940)/I940*100)),#N/A)</f>
        <v>#N/A</v>
      </c>
      <c r="AF940" s="40" t="e">
        <f>IFERROR(IF(ISNA(AA940),#N/A,IF(J940=0,0,_xlfn.STDEV.P($Z940:AA940)/J940*100)),#N/A)</f>
        <v>#N/A</v>
      </c>
      <c r="AG940" s="40" t="e">
        <f>IFERROR(IF(ISNA(AB940),#N/A,IF(K940=0,0,_xlfn.STDEV.P($Z940:AB940)/K940*100)),#N/A)</f>
        <v>#N/A</v>
      </c>
      <c r="AH940" s="40" t="e">
        <f>IFERROR(IF(ISNA(AC940),#N/A,IF(L940=0,0,_xlfn.STDEV.P($Z940:AC940)/L940*100)),#N/A)</f>
        <v>#N/A</v>
      </c>
      <c r="AI940" s="40"/>
    </row>
    <row r="941" spans="1:35" x14ac:dyDescent="0.35">
      <c r="A941">
        <f t="shared" si="1137"/>
        <v>136</v>
      </c>
      <c r="B941" s="35">
        <f t="array" ref="B941">IF(B940=0,0,MIN(IF(INDEX(DATOS,0,$N$2)=$U941,IF(ISNUMBER(INDEX(DATOS,0,$C941)),IF(INDEX(DATOS,0,$L$2)=0,IF(INDEX(DATOS,0,$M$2)=1,IF(ISNA(MATCH(INDEX(DATOS,0,$O$2),IF($E$7:E940=E941,$D$7:D940),0)),INDEX(DATOS,0,$K$2))))))))</f>
        <v>0</v>
      </c>
      <c r="C941" s="32">
        <f t="shared" si="1138"/>
        <v>20</v>
      </c>
      <c r="D941" s="34" t="str">
        <f>IF($B941=0,"--",INDEX(DATOS,$B941,O$2))</f>
        <v>--</v>
      </c>
      <c r="E941" s="64" t="s">
        <v>1</v>
      </c>
      <c r="F941" s="36" t="str">
        <f t="shared" si="1091"/>
        <v>--</v>
      </c>
      <c r="G941" s="109" t="e">
        <f>VLOOKUP($D941,LOC_UNICOS,G$2,0)</f>
        <v>#N/A</v>
      </c>
      <c r="H941" s="109" t="e">
        <f>VLOOKUP($D941,LOC_UNICOS,H$2,0)</f>
        <v>#N/A</v>
      </c>
      <c r="I941" s="38">
        <f t="array" ref="I941">IF($B941=0,-999,IF(COUNTIFS($Z941:Z941,#N/A)&gt;0,-999,AVERAGE($Z941:Z941)))</f>
        <v>-999</v>
      </c>
      <c r="J941" s="38">
        <f t="array" ref="J941">IF($B941=0,-999,IF(COUNTIFS($Z941:AA941,#N/A)&gt;0,-999,AVERAGE($Z941:AA941)))</f>
        <v>-999</v>
      </c>
      <c r="K941" s="38">
        <f t="array" ref="K941">IF($B941=0,-999,IF(COUNTIFS($Z941:AB941,#N/A)&gt;0,-999,AVERAGE($Z941:AB941)))</f>
        <v>-999</v>
      </c>
      <c r="L941" s="38">
        <f t="array" ref="L941">IF($B941=0,-999,IF(COUNTIFS($Z941:AC941,#N/A)&gt;0,-999,AVERAGE($Z941:AC941)))</f>
        <v>-999</v>
      </c>
      <c r="M941" s="38">
        <f t="shared" si="1102"/>
        <v>-999</v>
      </c>
      <c r="N941" s="38">
        <f t="shared" si="1106"/>
        <v>-999</v>
      </c>
      <c r="O941" s="38">
        <f t="shared" si="1107"/>
        <v>-999</v>
      </c>
      <c r="P941" s="38">
        <f t="shared" si="1108"/>
        <v>-999</v>
      </c>
      <c r="Q941" s="37">
        <f t="shared" si="1134"/>
        <v>0</v>
      </c>
      <c r="R941" s="37">
        <f t="shared" si="1095"/>
        <v>0</v>
      </c>
      <c r="S941" s="37">
        <f t="shared" si="1096"/>
        <v>0</v>
      </c>
      <c r="T941" s="37">
        <f t="shared" si="1097"/>
        <v>0</v>
      </c>
      <c r="U941" s="37">
        <f t="shared" si="1135"/>
        <v>2018</v>
      </c>
      <c r="V941" s="37">
        <f t="shared" ref="V941:X941" si="1144">U941-1</f>
        <v>2017</v>
      </c>
      <c r="W941" s="37">
        <f t="shared" si="1144"/>
        <v>2016</v>
      </c>
      <c r="X941" s="37">
        <f t="shared" si="1144"/>
        <v>2015</v>
      </c>
      <c r="Y941" s="39"/>
      <c r="Z941" s="62" t="e">
        <f>IFERROR(IF($B941=0,#N/A,AVERAGEIFS(INDEX(DATOS,0,$C941),INDEX(DATOS,0,$C941),"&lt;&gt;#N/D",INDEX(DATOS,0,$L$2),0,INDEX(DATOS,0,$M$2),1,INDEX(DATOS,0,$N$2),U941,INDEX(DATOS,0,$O$2),$D941)),#N/A)</f>
        <v>#N/A</v>
      </c>
      <c r="AA941" s="62" t="e">
        <f>IFERROR(IF($B941=0,#N/A,AVERAGEIFS(INDEX(DATOS,0,$C941),INDEX(DATOS,0,$C941),"&lt;&gt;#N/D",INDEX(DATOS,0,$L$2),0,INDEX(DATOS,0,$M$2),1,INDEX(DATOS,0,$N$2),V941,INDEX(DATOS,0,$O$2),$D941)),#N/A)</f>
        <v>#N/A</v>
      </c>
      <c r="AB941" s="62" t="e">
        <f>IFERROR(IF($B941=0,#N/A,AVERAGEIFS(INDEX(DATOS,0,$C941),INDEX(DATOS,0,$C941),"&lt;&gt;#N/D",INDEX(DATOS,0,$L$2),0,INDEX(DATOS,0,$M$2),1,INDEX(DATOS,0,$N$2),W941,INDEX(DATOS,0,$O$2),$D941)),#N/A)</f>
        <v>#N/A</v>
      </c>
      <c r="AC941" s="62" t="e">
        <f>IFERROR(IF($B941=0,#N/A,AVERAGEIFS(INDEX(DATOS,0,$C941),INDEX(DATOS,0,$C941),"&lt;&gt;#N/D",INDEX(DATOS,0,$L$2),0,INDEX(DATOS,0,$M$2),1,INDEX(DATOS,0,$N$2),X941,INDEX(DATOS,0,$O$2),$D941)),#N/A)</f>
        <v>#N/A</v>
      </c>
      <c r="AD941" s="33"/>
      <c r="AE941" s="40" t="e">
        <f>IFERROR(IF(ISNA(Z941),#N/A,IF(I941=0,0,_xlfn.STDEV.P($Z941:Z941)/I941*100)),#N/A)</f>
        <v>#N/A</v>
      </c>
      <c r="AF941" s="40" t="e">
        <f>IFERROR(IF(ISNA(AA941),#N/A,IF(J941=0,0,_xlfn.STDEV.P($Z941:AA941)/J941*100)),#N/A)</f>
        <v>#N/A</v>
      </c>
      <c r="AG941" s="40" t="e">
        <f>IFERROR(IF(ISNA(AB941),#N/A,IF(K941=0,0,_xlfn.STDEV.P($Z941:AB941)/K941*100)),#N/A)</f>
        <v>#N/A</v>
      </c>
      <c r="AH941" s="40" t="e">
        <f>IFERROR(IF(ISNA(AC941),#N/A,IF(L941=0,0,_xlfn.STDEV.P($Z941:AC941)/L941*100)),#N/A)</f>
        <v>#N/A</v>
      </c>
      <c r="AI941" s="40"/>
    </row>
    <row r="942" spans="1:35" x14ac:dyDescent="0.35">
      <c r="A942">
        <f t="shared" si="1137"/>
        <v>137</v>
      </c>
      <c r="B942" s="35">
        <f t="array" ref="B942">IF(B941=0,0,MIN(IF(INDEX(DATOS,0,$N$2)=$U942,IF(ISNUMBER(INDEX(DATOS,0,$C942)),IF(INDEX(DATOS,0,$L$2)=0,IF(INDEX(DATOS,0,$M$2)=1,IF(ISNA(MATCH(INDEX(DATOS,0,$O$2),IF($E$7:E941=E942,$D$7:D941),0)),INDEX(DATOS,0,$K$2))))))))</f>
        <v>0</v>
      </c>
      <c r="C942" s="32">
        <f t="shared" si="1138"/>
        <v>20</v>
      </c>
      <c r="D942" s="34" t="str">
        <f>IF($B942=0,"--",INDEX(DATOS,$B942,O$2))</f>
        <v>--</v>
      </c>
      <c r="E942" s="64" t="s">
        <v>1</v>
      </c>
      <c r="F942" s="36" t="str">
        <f t="shared" si="1091"/>
        <v>--</v>
      </c>
      <c r="G942" s="109" t="e">
        <f>VLOOKUP($D942,LOC_UNICOS,G$2,0)</f>
        <v>#N/A</v>
      </c>
      <c r="H942" s="109" t="e">
        <f>VLOOKUP($D942,LOC_UNICOS,H$2,0)</f>
        <v>#N/A</v>
      </c>
      <c r="I942" s="38">
        <f t="array" ref="I942">IF($B942=0,-999,IF(COUNTIFS($Z942:Z942,#N/A)&gt;0,-999,AVERAGE($Z942:Z942)))</f>
        <v>-999</v>
      </c>
      <c r="J942" s="38">
        <f t="array" ref="J942">IF($B942=0,-999,IF(COUNTIFS($Z942:AA942,#N/A)&gt;0,-999,AVERAGE($Z942:AA942)))</f>
        <v>-999</v>
      </c>
      <c r="K942" s="38">
        <f t="array" ref="K942">IF($B942=0,-999,IF(COUNTIFS($Z942:AB942,#N/A)&gt;0,-999,AVERAGE($Z942:AB942)))</f>
        <v>-999</v>
      </c>
      <c r="L942" s="38">
        <f t="array" ref="L942">IF($B942=0,-999,IF(COUNTIFS($Z942:AC942,#N/A)&gt;0,-999,AVERAGE($Z942:AC942)))</f>
        <v>-999</v>
      </c>
      <c r="M942" s="38">
        <f t="shared" si="1102"/>
        <v>-999</v>
      </c>
      <c r="N942" s="38">
        <f t="shared" si="1106"/>
        <v>-999</v>
      </c>
      <c r="O942" s="38">
        <f t="shared" si="1107"/>
        <v>-999</v>
      </c>
      <c r="P942" s="38">
        <f t="shared" si="1108"/>
        <v>-999</v>
      </c>
      <c r="Q942" s="37">
        <f t="shared" si="1134"/>
        <v>0</v>
      </c>
      <c r="R942" s="37">
        <f t="shared" si="1095"/>
        <v>0</v>
      </c>
      <c r="S942" s="37">
        <f t="shared" si="1096"/>
        <v>0</v>
      </c>
      <c r="T942" s="37">
        <f t="shared" si="1097"/>
        <v>0</v>
      </c>
      <c r="U942" s="37">
        <f t="shared" si="1135"/>
        <v>2018</v>
      </c>
      <c r="V942" s="37">
        <f t="shared" ref="V942:X942" si="1145">U942-1</f>
        <v>2017</v>
      </c>
      <c r="W942" s="37">
        <f t="shared" si="1145"/>
        <v>2016</v>
      </c>
      <c r="X942" s="37">
        <f t="shared" si="1145"/>
        <v>2015</v>
      </c>
      <c r="Y942" s="39"/>
      <c r="Z942" s="62" t="e">
        <f>IFERROR(IF($B942=0,#N/A,AVERAGEIFS(INDEX(DATOS,0,$C942),INDEX(DATOS,0,$C942),"&lt;&gt;#N/D",INDEX(DATOS,0,$L$2),0,INDEX(DATOS,0,$M$2),1,INDEX(DATOS,0,$N$2),U942,INDEX(DATOS,0,$O$2),$D942)),#N/A)</f>
        <v>#N/A</v>
      </c>
      <c r="AA942" s="62" t="e">
        <f>IFERROR(IF($B942=0,#N/A,AVERAGEIFS(INDEX(DATOS,0,$C942),INDEX(DATOS,0,$C942),"&lt;&gt;#N/D",INDEX(DATOS,0,$L$2),0,INDEX(DATOS,0,$M$2),1,INDEX(DATOS,0,$N$2),V942,INDEX(DATOS,0,$O$2),$D942)),#N/A)</f>
        <v>#N/A</v>
      </c>
      <c r="AB942" s="62" t="e">
        <f>IFERROR(IF($B942=0,#N/A,AVERAGEIFS(INDEX(DATOS,0,$C942),INDEX(DATOS,0,$C942),"&lt;&gt;#N/D",INDEX(DATOS,0,$L$2),0,INDEX(DATOS,0,$M$2),1,INDEX(DATOS,0,$N$2),W942,INDEX(DATOS,0,$O$2),$D942)),#N/A)</f>
        <v>#N/A</v>
      </c>
      <c r="AC942" s="62" t="e">
        <f>IFERROR(IF($B942=0,#N/A,AVERAGEIFS(INDEX(DATOS,0,$C942),INDEX(DATOS,0,$C942),"&lt;&gt;#N/D",INDEX(DATOS,0,$L$2),0,INDEX(DATOS,0,$M$2),1,INDEX(DATOS,0,$N$2),X942,INDEX(DATOS,0,$O$2),$D942)),#N/A)</f>
        <v>#N/A</v>
      </c>
      <c r="AD942" s="33"/>
      <c r="AE942" s="40" t="e">
        <f>IFERROR(IF(ISNA(Z942),#N/A,IF(I942=0,0,_xlfn.STDEV.P($Z942:Z942)/I942*100)),#N/A)</f>
        <v>#N/A</v>
      </c>
      <c r="AF942" s="40" t="e">
        <f>IFERROR(IF(ISNA(AA942),#N/A,IF(J942=0,0,_xlfn.STDEV.P($Z942:AA942)/J942*100)),#N/A)</f>
        <v>#N/A</v>
      </c>
      <c r="AG942" s="40" t="e">
        <f>IFERROR(IF(ISNA(AB942),#N/A,IF(K942=0,0,_xlfn.STDEV.P($Z942:AB942)/K942*100)),#N/A)</f>
        <v>#N/A</v>
      </c>
      <c r="AH942" s="40" t="e">
        <f>IFERROR(IF(ISNA(AC942),#N/A,IF(L942=0,0,_xlfn.STDEV.P($Z942:AC942)/L942*100)),#N/A)</f>
        <v>#N/A</v>
      </c>
      <c r="AI942" s="40"/>
    </row>
    <row r="943" spans="1:35" x14ac:dyDescent="0.35">
      <c r="A943">
        <f t="shared" si="1137"/>
        <v>138</v>
      </c>
      <c r="B943" s="35">
        <f t="array" ref="B943">IF(B942=0,0,MIN(IF(INDEX(DATOS,0,$N$2)=$U943,IF(ISNUMBER(INDEX(DATOS,0,$C943)),IF(INDEX(DATOS,0,$L$2)=0,IF(INDEX(DATOS,0,$M$2)=1,IF(ISNA(MATCH(INDEX(DATOS,0,$O$2),IF($E$7:E942=E943,$D$7:D942),0)),INDEX(DATOS,0,$K$2))))))))</f>
        <v>0</v>
      </c>
      <c r="C943" s="32">
        <f t="shared" si="1138"/>
        <v>20</v>
      </c>
      <c r="D943" s="34" t="str">
        <f>IF($B943=0,"--",INDEX(DATOS,$B943,O$2))</f>
        <v>--</v>
      </c>
      <c r="E943" s="64" t="s">
        <v>1</v>
      </c>
      <c r="F943" s="36" t="str">
        <f t="shared" si="1091"/>
        <v>--</v>
      </c>
      <c r="G943" s="109" t="e">
        <f>VLOOKUP($D943,LOC_UNICOS,G$2,0)</f>
        <v>#N/A</v>
      </c>
      <c r="H943" s="109" t="e">
        <f>VLOOKUP($D943,LOC_UNICOS,H$2,0)</f>
        <v>#N/A</v>
      </c>
      <c r="I943" s="38">
        <f t="array" ref="I943">IF($B943=0,-999,IF(COUNTIFS($Z943:Z943,#N/A)&gt;0,-999,AVERAGE($Z943:Z943)))</f>
        <v>-999</v>
      </c>
      <c r="J943" s="38">
        <f t="array" ref="J943">IF($B943=0,-999,IF(COUNTIFS($Z943:AA943,#N/A)&gt;0,-999,AVERAGE($Z943:AA943)))</f>
        <v>-999</v>
      </c>
      <c r="K943" s="38">
        <f t="array" ref="K943">IF($B943=0,-999,IF(COUNTIFS($Z943:AB943,#N/A)&gt;0,-999,AVERAGE($Z943:AB943)))</f>
        <v>-999</v>
      </c>
      <c r="L943" s="38">
        <f t="array" ref="L943">IF($B943=0,-999,IF(COUNTIFS($Z943:AC943,#N/A)&gt;0,-999,AVERAGE($Z943:AC943)))</f>
        <v>-999</v>
      </c>
      <c r="M943" s="38">
        <f t="shared" si="1102"/>
        <v>-999</v>
      </c>
      <c r="N943" s="38">
        <f t="shared" si="1106"/>
        <v>-999</v>
      </c>
      <c r="O943" s="38">
        <f t="shared" si="1107"/>
        <v>-999</v>
      </c>
      <c r="P943" s="38">
        <f t="shared" si="1108"/>
        <v>-999</v>
      </c>
      <c r="Q943" s="37">
        <f t="shared" si="1134"/>
        <v>0</v>
      </c>
      <c r="R943" s="37">
        <f t="shared" si="1095"/>
        <v>0</v>
      </c>
      <c r="S943" s="37">
        <f t="shared" si="1096"/>
        <v>0</v>
      </c>
      <c r="T943" s="37">
        <f t="shared" si="1097"/>
        <v>0</v>
      </c>
      <c r="U943" s="37">
        <f t="shared" si="1135"/>
        <v>2018</v>
      </c>
      <c r="V943" s="37">
        <f t="shared" ref="V943:X943" si="1146">U943-1</f>
        <v>2017</v>
      </c>
      <c r="W943" s="37">
        <f t="shared" si="1146"/>
        <v>2016</v>
      </c>
      <c r="X943" s="37">
        <f t="shared" si="1146"/>
        <v>2015</v>
      </c>
      <c r="Y943" s="39"/>
      <c r="Z943" s="62" t="e">
        <f>IFERROR(IF($B943=0,#N/A,AVERAGEIFS(INDEX(DATOS,0,$C943),INDEX(DATOS,0,$C943),"&lt;&gt;#N/D",INDEX(DATOS,0,$L$2),0,INDEX(DATOS,0,$M$2),1,INDEX(DATOS,0,$N$2),U943,INDEX(DATOS,0,$O$2),$D943)),#N/A)</f>
        <v>#N/A</v>
      </c>
      <c r="AA943" s="62" t="e">
        <f>IFERROR(IF($B943=0,#N/A,AVERAGEIFS(INDEX(DATOS,0,$C943),INDEX(DATOS,0,$C943),"&lt;&gt;#N/D",INDEX(DATOS,0,$L$2),0,INDEX(DATOS,0,$M$2),1,INDEX(DATOS,0,$N$2),V943,INDEX(DATOS,0,$O$2),$D943)),#N/A)</f>
        <v>#N/A</v>
      </c>
      <c r="AB943" s="62" t="e">
        <f>IFERROR(IF($B943=0,#N/A,AVERAGEIFS(INDEX(DATOS,0,$C943),INDEX(DATOS,0,$C943),"&lt;&gt;#N/D",INDEX(DATOS,0,$L$2),0,INDEX(DATOS,0,$M$2),1,INDEX(DATOS,0,$N$2),W943,INDEX(DATOS,0,$O$2),$D943)),#N/A)</f>
        <v>#N/A</v>
      </c>
      <c r="AC943" s="62" t="e">
        <f>IFERROR(IF($B943=0,#N/A,AVERAGEIFS(INDEX(DATOS,0,$C943),INDEX(DATOS,0,$C943),"&lt;&gt;#N/D",INDEX(DATOS,0,$L$2),0,INDEX(DATOS,0,$M$2),1,INDEX(DATOS,0,$N$2),X943,INDEX(DATOS,0,$O$2),$D943)),#N/A)</f>
        <v>#N/A</v>
      </c>
      <c r="AD943" s="33"/>
      <c r="AE943" s="40" t="e">
        <f>IFERROR(IF(ISNA(Z943),#N/A,IF(I943=0,0,_xlfn.STDEV.P($Z943:Z943)/I943*100)),#N/A)</f>
        <v>#N/A</v>
      </c>
      <c r="AF943" s="40" t="e">
        <f>IFERROR(IF(ISNA(AA943),#N/A,IF(J943=0,0,_xlfn.STDEV.P($Z943:AA943)/J943*100)),#N/A)</f>
        <v>#N/A</v>
      </c>
      <c r="AG943" s="40" t="e">
        <f>IFERROR(IF(ISNA(AB943),#N/A,IF(K943=0,0,_xlfn.STDEV.P($Z943:AB943)/K943*100)),#N/A)</f>
        <v>#N/A</v>
      </c>
      <c r="AH943" s="40" t="e">
        <f>IFERROR(IF(ISNA(AC943),#N/A,IF(L943=0,0,_xlfn.STDEV.P($Z943:AC943)/L943*100)),#N/A)</f>
        <v>#N/A</v>
      </c>
      <c r="AI943" s="40"/>
    </row>
    <row r="944" spans="1:35" x14ac:dyDescent="0.35">
      <c r="A944">
        <f t="shared" si="1137"/>
        <v>139</v>
      </c>
      <c r="B944" s="35">
        <f t="array" ref="B944">IF(B943=0,0,MIN(IF(INDEX(DATOS,0,$N$2)=$U944,IF(ISNUMBER(INDEX(DATOS,0,$C944)),IF(INDEX(DATOS,0,$L$2)=0,IF(INDEX(DATOS,0,$M$2)=1,IF(ISNA(MATCH(INDEX(DATOS,0,$O$2),IF($E$7:E943=E944,$D$7:D943),0)),INDEX(DATOS,0,$K$2))))))))</f>
        <v>0</v>
      </c>
      <c r="C944" s="32">
        <f t="shared" si="1138"/>
        <v>20</v>
      </c>
      <c r="D944" s="34" t="str">
        <f>IF($B944=0,"--",INDEX(DATOS,$B944,O$2))</f>
        <v>--</v>
      </c>
      <c r="E944" s="64" t="s">
        <v>1</v>
      </c>
      <c r="F944" s="36" t="str">
        <f t="shared" si="1091"/>
        <v>--</v>
      </c>
      <c r="G944" s="109" t="e">
        <f>VLOOKUP($D944,LOC_UNICOS,G$2,0)</f>
        <v>#N/A</v>
      </c>
      <c r="H944" s="109" t="e">
        <f>VLOOKUP($D944,LOC_UNICOS,H$2,0)</f>
        <v>#N/A</v>
      </c>
      <c r="I944" s="38">
        <f t="array" ref="I944">IF($B944=0,-999,IF(COUNTIFS($Z944:Z944,#N/A)&gt;0,-999,AVERAGE($Z944:Z944)))</f>
        <v>-999</v>
      </c>
      <c r="J944" s="38">
        <f t="array" ref="J944">IF($B944=0,-999,IF(COUNTIFS($Z944:AA944,#N/A)&gt;0,-999,AVERAGE($Z944:AA944)))</f>
        <v>-999</v>
      </c>
      <c r="K944" s="38">
        <f t="array" ref="K944">IF($B944=0,-999,IF(COUNTIFS($Z944:AB944,#N/A)&gt;0,-999,AVERAGE($Z944:AB944)))</f>
        <v>-999</v>
      </c>
      <c r="L944" s="38">
        <f t="array" ref="L944">IF($B944=0,-999,IF(COUNTIFS($Z944:AC944,#N/A)&gt;0,-999,AVERAGE($Z944:AC944)))</f>
        <v>-999</v>
      </c>
      <c r="M944" s="38">
        <f t="shared" si="1102"/>
        <v>-999</v>
      </c>
      <c r="N944" s="38">
        <f t="shared" si="1106"/>
        <v>-999</v>
      </c>
      <c r="O944" s="38">
        <f t="shared" si="1107"/>
        <v>-999</v>
      </c>
      <c r="P944" s="38">
        <f t="shared" si="1108"/>
        <v>-999</v>
      </c>
      <c r="Q944" s="37">
        <f t="shared" si="1134"/>
        <v>0</v>
      </c>
      <c r="R944" s="37">
        <f t="shared" si="1095"/>
        <v>0</v>
      </c>
      <c r="S944" s="37">
        <f t="shared" si="1096"/>
        <v>0</v>
      </c>
      <c r="T944" s="37">
        <f t="shared" si="1097"/>
        <v>0</v>
      </c>
      <c r="U944" s="37">
        <f t="shared" si="1135"/>
        <v>2018</v>
      </c>
      <c r="V944" s="37">
        <f t="shared" ref="V944:X944" si="1147">U944-1</f>
        <v>2017</v>
      </c>
      <c r="W944" s="37">
        <f t="shared" si="1147"/>
        <v>2016</v>
      </c>
      <c r="X944" s="37">
        <f t="shared" si="1147"/>
        <v>2015</v>
      </c>
      <c r="Y944" s="39"/>
      <c r="Z944" s="62" t="e">
        <f>IFERROR(IF($B944=0,#N/A,AVERAGEIFS(INDEX(DATOS,0,$C944),INDEX(DATOS,0,$C944),"&lt;&gt;#N/D",INDEX(DATOS,0,$L$2),0,INDEX(DATOS,0,$M$2),1,INDEX(DATOS,0,$N$2),U944,INDEX(DATOS,0,$O$2),$D944)),#N/A)</f>
        <v>#N/A</v>
      </c>
      <c r="AA944" s="62" t="e">
        <f>IFERROR(IF($B944=0,#N/A,AVERAGEIFS(INDEX(DATOS,0,$C944),INDEX(DATOS,0,$C944),"&lt;&gt;#N/D",INDEX(DATOS,0,$L$2),0,INDEX(DATOS,0,$M$2),1,INDEX(DATOS,0,$N$2),V944,INDEX(DATOS,0,$O$2),$D944)),#N/A)</f>
        <v>#N/A</v>
      </c>
      <c r="AB944" s="62" t="e">
        <f>IFERROR(IF($B944=0,#N/A,AVERAGEIFS(INDEX(DATOS,0,$C944),INDEX(DATOS,0,$C944),"&lt;&gt;#N/D",INDEX(DATOS,0,$L$2),0,INDEX(DATOS,0,$M$2),1,INDEX(DATOS,0,$N$2),W944,INDEX(DATOS,0,$O$2),$D944)),#N/A)</f>
        <v>#N/A</v>
      </c>
      <c r="AC944" s="62" t="e">
        <f>IFERROR(IF($B944=0,#N/A,AVERAGEIFS(INDEX(DATOS,0,$C944),INDEX(DATOS,0,$C944),"&lt;&gt;#N/D",INDEX(DATOS,0,$L$2),0,INDEX(DATOS,0,$M$2),1,INDEX(DATOS,0,$N$2),X944,INDEX(DATOS,0,$O$2),$D944)),#N/A)</f>
        <v>#N/A</v>
      </c>
      <c r="AD944" s="33"/>
      <c r="AE944" s="40" t="e">
        <f>IFERROR(IF(ISNA(Z944),#N/A,IF(I944=0,0,_xlfn.STDEV.P($Z944:Z944)/I944*100)),#N/A)</f>
        <v>#N/A</v>
      </c>
      <c r="AF944" s="40" t="e">
        <f>IFERROR(IF(ISNA(AA944),#N/A,IF(J944=0,0,_xlfn.STDEV.P($Z944:AA944)/J944*100)),#N/A)</f>
        <v>#N/A</v>
      </c>
      <c r="AG944" s="40" t="e">
        <f>IFERROR(IF(ISNA(AB944),#N/A,IF(K944=0,0,_xlfn.STDEV.P($Z944:AB944)/K944*100)),#N/A)</f>
        <v>#N/A</v>
      </c>
      <c r="AH944" s="40" t="e">
        <f>IFERROR(IF(ISNA(AC944),#N/A,IF(L944=0,0,_xlfn.STDEV.P($Z944:AC944)/L944*100)),#N/A)</f>
        <v>#N/A</v>
      </c>
      <c r="AI944" s="40"/>
    </row>
    <row r="945" spans="1:35" x14ac:dyDescent="0.35">
      <c r="A945">
        <f t="shared" si="1137"/>
        <v>140</v>
      </c>
      <c r="B945" s="35">
        <f t="array" ref="B945">IF(B944=0,0,MIN(IF(INDEX(DATOS,0,$N$2)=$U945,IF(ISNUMBER(INDEX(DATOS,0,$C945)),IF(INDEX(DATOS,0,$L$2)=0,IF(INDEX(DATOS,0,$M$2)=1,IF(ISNA(MATCH(INDEX(DATOS,0,$O$2),IF($E$7:E944=E945,$D$7:D944),0)),INDEX(DATOS,0,$K$2))))))))</f>
        <v>0</v>
      </c>
      <c r="C945" s="32">
        <f t="shared" si="1138"/>
        <v>20</v>
      </c>
      <c r="D945" s="34" t="str">
        <f>IF($B945=0,"--",INDEX(DATOS,$B945,O$2))</f>
        <v>--</v>
      </c>
      <c r="E945" s="64" t="s">
        <v>1</v>
      </c>
      <c r="F945" s="36" t="str">
        <f t="shared" si="1091"/>
        <v>--</v>
      </c>
      <c r="G945" s="109" t="e">
        <f>VLOOKUP($D945,LOC_UNICOS,G$2,0)</f>
        <v>#N/A</v>
      </c>
      <c r="H945" s="109" t="e">
        <f>VLOOKUP($D945,LOC_UNICOS,H$2,0)</f>
        <v>#N/A</v>
      </c>
      <c r="I945" s="38">
        <f t="array" ref="I945">IF($B945=0,-999,IF(COUNTIFS($Z945:Z945,#N/A)&gt;0,-999,AVERAGE($Z945:Z945)))</f>
        <v>-999</v>
      </c>
      <c r="J945" s="38">
        <f t="array" ref="J945">IF($B945=0,-999,IF(COUNTIFS($Z945:AA945,#N/A)&gt;0,-999,AVERAGE($Z945:AA945)))</f>
        <v>-999</v>
      </c>
      <c r="K945" s="38">
        <f t="array" ref="K945">IF($B945=0,-999,IF(COUNTIFS($Z945:AB945,#N/A)&gt;0,-999,AVERAGE($Z945:AB945)))</f>
        <v>-999</v>
      </c>
      <c r="L945" s="38">
        <f t="array" ref="L945">IF($B945=0,-999,IF(COUNTIFS($Z945:AC945,#N/A)&gt;0,-999,AVERAGE($Z945:AC945)))</f>
        <v>-999</v>
      </c>
      <c r="M945" s="38">
        <f t="shared" si="1102"/>
        <v>-999</v>
      </c>
      <c r="N945" s="38">
        <f t="shared" si="1106"/>
        <v>-999</v>
      </c>
      <c r="O945" s="38">
        <f t="shared" si="1107"/>
        <v>-999</v>
      </c>
      <c r="P945" s="38">
        <f t="shared" si="1108"/>
        <v>-999</v>
      </c>
      <c r="Q945" s="37">
        <f t="shared" si="1134"/>
        <v>0</v>
      </c>
      <c r="R945" s="37">
        <f t="shared" si="1095"/>
        <v>0</v>
      </c>
      <c r="S945" s="37">
        <f t="shared" si="1096"/>
        <v>0</v>
      </c>
      <c r="T945" s="37">
        <f t="shared" si="1097"/>
        <v>0</v>
      </c>
      <c r="U945" s="37">
        <f t="shared" si="1135"/>
        <v>2018</v>
      </c>
      <c r="V945" s="37">
        <f t="shared" ref="V945:X945" si="1148">U945-1</f>
        <v>2017</v>
      </c>
      <c r="W945" s="37">
        <f t="shared" si="1148"/>
        <v>2016</v>
      </c>
      <c r="X945" s="37">
        <f t="shared" si="1148"/>
        <v>2015</v>
      </c>
      <c r="Y945" s="39"/>
      <c r="Z945" s="62" t="e">
        <f>IFERROR(IF($B945=0,#N/A,AVERAGEIFS(INDEX(DATOS,0,$C945),INDEX(DATOS,0,$C945),"&lt;&gt;#N/D",INDEX(DATOS,0,$L$2),0,INDEX(DATOS,0,$M$2),1,INDEX(DATOS,0,$N$2),U945,INDEX(DATOS,0,$O$2),$D945)),#N/A)</f>
        <v>#N/A</v>
      </c>
      <c r="AA945" s="62" t="e">
        <f>IFERROR(IF($B945=0,#N/A,AVERAGEIFS(INDEX(DATOS,0,$C945),INDEX(DATOS,0,$C945),"&lt;&gt;#N/D",INDEX(DATOS,0,$L$2),0,INDEX(DATOS,0,$M$2),1,INDEX(DATOS,0,$N$2),V945,INDEX(DATOS,0,$O$2),$D945)),#N/A)</f>
        <v>#N/A</v>
      </c>
      <c r="AB945" s="62" t="e">
        <f>IFERROR(IF($B945=0,#N/A,AVERAGEIFS(INDEX(DATOS,0,$C945),INDEX(DATOS,0,$C945),"&lt;&gt;#N/D",INDEX(DATOS,0,$L$2),0,INDEX(DATOS,0,$M$2),1,INDEX(DATOS,0,$N$2),W945,INDEX(DATOS,0,$O$2),$D945)),#N/A)</f>
        <v>#N/A</v>
      </c>
      <c r="AC945" s="62" t="e">
        <f>IFERROR(IF($B945=0,#N/A,AVERAGEIFS(INDEX(DATOS,0,$C945),INDEX(DATOS,0,$C945),"&lt;&gt;#N/D",INDEX(DATOS,0,$L$2),0,INDEX(DATOS,0,$M$2),1,INDEX(DATOS,0,$N$2),X945,INDEX(DATOS,0,$O$2),$D945)),#N/A)</f>
        <v>#N/A</v>
      </c>
      <c r="AD945" s="33"/>
      <c r="AE945" s="40" t="e">
        <f>IFERROR(IF(ISNA(Z945),#N/A,IF(I945=0,0,_xlfn.STDEV.P($Z945:Z945)/I945*100)),#N/A)</f>
        <v>#N/A</v>
      </c>
      <c r="AF945" s="40" t="e">
        <f>IFERROR(IF(ISNA(AA945),#N/A,IF(J945=0,0,_xlfn.STDEV.P($Z945:AA945)/J945*100)),#N/A)</f>
        <v>#N/A</v>
      </c>
      <c r="AG945" s="40" t="e">
        <f>IFERROR(IF(ISNA(AB945),#N/A,IF(K945=0,0,_xlfn.STDEV.P($Z945:AB945)/K945*100)),#N/A)</f>
        <v>#N/A</v>
      </c>
      <c r="AH945" s="40" t="e">
        <f>IFERROR(IF(ISNA(AC945),#N/A,IF(L945=0,0,_xlfn.STDEV.P($Z945:AC945)/L945*100)),#N/A)</f>
        <v>#N/A</v>
      </c>
      <c r="AI945" s="40"/>
    </row>
    <row r="946" spans="1:35" x14ac:dyDescent="0.35">
      <c r="A946">
        <f t="shared" si="1137"/>
        <v>141</v>
      </c>
      <c r="B946" s="35">
        <f t="array" ref="B946">IF(B945=0,0,MIN(IF(INDEX(DATOS,0,$N$2)=$U946,IF(ISNUMBER(INDEX(DATOS,0,$C946)),IF(INDEX(DATOS,0,$L$2)=0,IF(INDEX(DATOS,0,$M$2)=1,IF(ISNA(MATCH(INDEX(DATOS,0,$O$2),IF($E$7:E945=E946,$D$7:D945),0)),INDEX(DATOS,0,$K$2))))))))</f>
        <v>0</v>
      </c>
      <c r="C946" s="32">
        <f t="shared" si="1138"/>
        <v>20</v>
      </c>
      <c r="D946" s="34" t="str">
        <f>IF($B946=0,"--",INDEX(DATOS,$B946,O$2))</f>
        <v>--</v>
      </c>
      <c r="E946" s="64" t="s">
        <v>1</v>
      </c>
      <c r="F946" s="36" t="str">
        <f t="shared" si="1091"/>
        <v>--</v>
      </c>
      <c r="G946" s="109" t="e">
        <f>VLOOKUP($D946,LOC_UNICOS,G$2,0)</f>
        <v>#N/A</v>
      </c>
      <c r="H946" s="109" t="e">
        <f>VLOOKUP($D946,LOC_UNICOS,H$2,0)</f>
        <v>#N/A</v>
      </c>
      <c r="I946" s="38">
        <f t="array" ref="I946">IF($B946=0,-999,IF(COUNTIFS($Z946:Z946,#N/A)&gt;0,-999,AVERAGE($Z946:Z946)))</f>
        <v>-999</v>
      </c>
      <c r="J946" s="38">
        <f t="array" ref="J946">IF($B946=0,-999,IF(COUNTIFS($Z946:AA946,#N/A)&gt;0,-999,AVERAGE($Z946:AA946)))</f>
        <v>-999</v>
      </c>
      <c r="K946" s="38">
        <f t="array" ref="K946">IF($B946=0,-999,IF(COUNTIFS($Z946:AB946,#N/A)&gt;0,-999,AVERAGE($Z946:AB946)))</f>
        <v>-999</v>
      </c>
      <c r="L946" s="38">
        <f t="array" ref="L946">IF($B946=0,-999,IF(COUNTIFS($Z946:AC946,#N/A)&gt;0,-999,AVERAGE($Z946:AC946)))</f>
        <v>-999</v>
      </c>
      <c r="M946" s="38">
        <f t="shared" si="1102"/>
        <v>-999</v>
      </c>
      <c r="N946" s="38">
        <f t="shared" si="1106"/>
        <v>-999</v>
      </c>
      <c r="O946" s="38">
        <f t="shared" si="1107"/>
        <v>-999</v>
      </c>
      <c r="P946" s="38">
        <f t="shared" si="1108"/>
        <v>-999</v>
      </c>
      <c r="Q946" s="37">
        <f t="shared" si="1134"/>
        <v>0</v>
      </c>
      <c r="R946" s="37">
        <f t="shared" si="1095"/>
        <v>0</v>
      </c>
      <c r="S946" s="37">
        <f t="shared" si="1096"/>
        <v>0</v>
      </c>
      <c r="T946" s="37">
        <f t="shared" si="1097"/>
        <v>0</v>
      </c>
      <c r="U946" s="37">
        <f t="shared" si="1135"/>
        <v>2018</v>
      </c>
      <c r="V946" s="37">
        <f t="shared" ref="V946:X946" si="1149">U946-1</f>
        <v>2017</v>
      </c>
      <c r="W946" s="37">
        <f t="shared" si="1149"/>
        <v>2016</v>
      </c>
      <c r="X946" s="37">
        <f t="shared" si="1149"/>
        <v>2015</v>
      </c>
      <c r="Y946" s="39"/>
      <c r="Z946" s="62" t="e">
        <f>IFERROR(IF($B946=0,#N/A,AVERAGEIFS(INDEX(DATOS,0,$C946),INDEX(DATOS,0,$C946),"&lt;&gt;#N/D",INDEX(DATOS,0,$L$2),0,INDEX(DATOS,0,$M$2),1,INDEX(DATOS,0,$N$2),U946,INDEX(DATOS,0,$O$2),$D946)),#N/A)</f>
        <v>#N/A</v>
      </c>
      <c r="AA946" s="62" t="e">
        <f>IFERROR(IF($B946=0,#N/A,AVERAGEIFS(INDEX(DATOS,0,$C946),INDEX(DATOS,0,$C946),"&lt;&gt;#N/D",INDEX(DATOS,0,$L$2),0,INDEX(DATOS,0,$M$2),1,INDEX(DATOS,0,$N$2),V946,INDEX(DATOS,0,$O$2),$D946)),#N/A)</f>
        <v>#N/A</v>
      </c>
      <c r="AB946" s="62" t="e">
        <f>IFERROR(IF($B946=0,#N/A,AVERAGEIFS(INDEX(DATOS,0,$C946),INDEX(DATOS,0,$C946),"&lt;&gt;#N/D",INDEX(DATOS,0,$L$2),0,INDEX(DATOS,0,$M$2),1,INDEX(DATOS,0,$N$2),W946,INDEX(DATOS,0,$O$2),$D946)),#N/A)</f>
        <v>#N/A</v>
      </c>
      <c r="AC946" s="62" t="e">
        <f>IFERROR(IF($B946=0,#N/A,AVERAGEIFS(INDEX(DATOS,0,$C946),INDEX(DATOS,0,$C946),"&lt;&gt;#N/D",INDEX(DATOS,0,$L$2),0,INDEX(DATOS,0,$M$2),1,INDEX(DATOS,0,$N$2),X946,INDEX(DATOS,0,$O$2),$D946)),#N/A)</f>
        <v>#N/A</v>
      </c>
      <c r="AD946" s="33"/>
      <c r="AE946" s="40" t="e">
        <f>IFERROR(IF(ISNA(Z946),#N/A,IF(I946=0,0,_xlfn.STDEV.P($Z946:Z946)/I946*100)),#N/A)</f>
        <v>#N/A</v>
      </c>
      <c r="AF946" s="40" t="e">
        <f>IFERROR(IF(ISNA(AA946),#N/A,IF(J946=0,0,_xlfn.STDEV.P($Z946:AA946)/J946*100)),#N/A)</f>
        <v>#N/A</v>
      </c>
      <c r="AG946" s="40" t="e">
        <f>IFERROR(IF(ISNA(AB946),#N/A,IF(K946=0,0,_xlfn.STDEV.P($Z946:AB946)/K946*100)),#N/A)</f>
        <v>#N/A</v>
      </c>
      <c r="AH946" s="40" t="e">
        <f>IFERROR(IF(ISNA(AC946),#N/A,IF(L946=0,0,_xlfn.STDEV.P($Z946:AC946)/L946*100)),#N/A)</f>
        <v>#N/A</v>
      </c>
      <c r="AI946" s="40"/>
    </row>
    <row r="947" spans="1:35" x14ac:dyDescent="0.35">
      <c r="A947">
        <f t="shared" si="1137"/>
        <v>142</v>
      </c>
      <c r="B947" s="35">
        <f t="array" ref="B947">IF(B946=0,0,MIN(IF(INDEX(DATOS,0,$N$2)=$U947,IF(ISNUMBER(INDEX(DATOS,0,$C947)),IF(INDEX(DATOS,0,$L$2)=0,IF(INDEX(DATOS,0,$M$2)=1,IF(ISNA(MATCH(INDEX(DATOS,0,$O$2),IF($E$7:E946=E947,$D$7:D946),0)),INDEX(DATOS,0,$K$2))))))))</f>
        <v>0</v>
      </c>
      <c r="C947" s="32">
        <f t="shared" si="1138"/>
        <v>20</v>
      </c>
      <c r="D947" s="34" t="str">
        <f>IF($B947=0,"--",INDEX(DATOS,$B947,O$2))</f>
        <v>--</v>
      </c>
      <c r="E947" s="64" t="s">
        <v>1</v>
      </c>
      <c r="F947" s="36" t="str">
        <f t="shared" si="1091"/>
        <v>--</v>
      </c>
      <c r="G947" s="109" t="e">
        <f>VLOOKUP($D947,LOC_UNICOS,G$2,0)</f>
        <v>#N/A</v>
      </c>
      <c r="H947" s="109" t="e">
        <f>VLOOKUP($D947,LOC_UNICOS,H$2,0)</f>
        <v>#N/A</v>
      </c>
      <c r="I947" s="38">
        <f t="array" ref="I947">IF($B947=0,-999,IF(COUNTIFS($Z947:Z947,#N/A)&gt;0,-999,AVERAGE($Z947:Z947)))</f>
        <v>-999</v>
      </c>
      <c r="J947" s="38">
        <f t="array" ref="J947">IF($B947=0,-999,IF(COUNTIFS($Z947:AA947,#N/A)&gt;0,-999,AVERAGE($Z947:AA947)))</f>
        <v>-999</v>
      </c>
      <c r="K947" s="38">
        <f t="array" ref="K947">IF($B947=0,-999,IF(COUNTIFS($Z947:AB947,#N/A)&gt;0,-999,AVERAGE($Z947:AB947)))</f>
        <v>-999</v>
      </c>
      <c r="L947" s="38">
        <f t="array" ref="L947">IF($B947=0,-999,IF(COUNTIFS($Z947:AC947,#N/A)&gt;0,-999,AVERAGE($Z947:AC947)))</f>
        <v>-999</v>
      </c>
      <c r="M947" s="38">
        <f t="shared" si="1102"/>
        <v>-999</v>
      </c>
      <c r="N947" s="38">
        <f t="shared" si="1106"/>
        <v>-999</v>
      </c>
      <c r="O947" s="38">
        <f t="shared" si="1107"/>
        <v>-999</v>
      </c>
      <c r="P947" s="38">
        <f t="shared" si="1108"/>
        <v>-999</v>
      </c>
      <c r="Q947" s="37">
        <f t="shared" si="1134"/>
        <v>0</v>
      </c>
      <c r="R947" s="37">
        <f t="shared" si="1095"/>
        <v>0</v>
      </c>
      <c r="S947" s="37">
        <f t="shared" si="1096"/>
        <v>0</v>
      </c>
      <c r="T947" s="37">
        <f t="shared" si="1097"/>
        <v>0</v>
      </c>
      <c r="U947" s="37">
        <f t="shared" si="1135"/>
        <v>2018</v>
      </c>
      <c r="V947" s="37">
        <f t="shared" ref="V947:X947" si="1150">U947-1</f>
        <v>2017</v>
      </c>
      <c r="W947" s="37">
        <f t="shared" si="1150"/>
        <v>2016</v>
      </c>
      <c r="X947" s="37">
        <f t="shared" si="1150"/>
        <v>2015</v>
      </c>
      <c r="Y947" s="39"/>
      <c r="Z947" s="62" t="e">
        <f>IFERROR(IF($B947=0,#N/A,AVERAGEIFS(INDEX(DATOS,0,$C947),INDEX(DATOS,0,$C947),"&lt;&gt;#N/D",INDEX(DATOS,0,$L$2),0,INDEX(DATOS,0,$M$2),1,INDEX(DATOS,0,$N$2),U947,INDEX(DATOS,0,$O$2),$D947)),#N/A)</f>
        <v>#N/A</v>
      </c>
      <c r="AA947" s="62" t="e">
        <f>IFERROR(IF($B947=0,#N/A,AVERAGEIFS(INDEX(DATOS,0,$C947),INDEX(DATOS,0,$C947),"&lt;&gt;#N/D",INDEX(DATOS,0,$L$2),0,INDEX(DATOS,0,$M$2),1,INDEX(DATOS,0,$N$2),V947,INDEX(DATOS,0,$O$2),$D947)),#N/A)</f>
        <v>#N/A</v>
      </c>
      <c r="AB947" s="62" t="e">
        <f>IFERROR(IF($B947=0,#N/A,AVERAGEIFS(INDEX(DATOS,0,$C947),INDEX(DATOS,0,$C947),"&lt;&gt;#N/D",INDEX(DATOS,0,$L$2),0,INDEX(DATOS,0,$M$2),1,INDEX(DATOS,0,$N$2),W947,INDEX(DATOS,0,$O$2),$D947)),#N/A)</f>
        <v>#N/A</v>
      </c>
      <c r="AC947" s="62" t="e">
        <f>IFERROR(IF($B947=0,#N/A,AVERAGEIFS(INDEX(DATOS,0,$C947),INDEX(DATOS,0,$C947),"&lt;&gt;#N/D",INDEX(DATOS,0,$L$2),0,INDEX(DATOS,0,$M$2),1,INDEX(DATOS,0,$N$2),X947,INDEX(DATOS,0,$O$2),$D947)),#N/A)</f>
        <v>#N/A</v>
      </c>
      <c r="AD947" s="33"/>
      <c r="AE947" s="40" t="e">
        <f>IFERROR(IF(ISNA(Z947),#N/A,IF(I947=0,0,_xlfn.STDEV.P($Z947:Z947)/I947*100)),#N/A)</f>
        <v>#N/A</v>
      </c>
      <c r="AF947" s="40" t="e">
        <f>IFERROR(IF(ISNA(AA947),#N/A,IF(J947=0,0,_xlfn.STDEV.P($Z947:AA947)/J947*100)),#N/A)</f>
        <v>#N/A</v>
      </c>
      <c r="AG947" s="40" t="e">
        <f>IFERROR(IF(ISNA(AB947),#N/A,IF(K947=0,0,_xlfn.STDEV.P($Z947:AB947)/K947*100)),#N/A)</f>
        <v>#N/A</v>
      </c>
      <c r="AH947" s="40" t="e">
        <f>IFERROR(IF(ISNA(AC947),#N/A,IF(L947=0,0,_xlfn.STDEV.P($Z947:AC947)/L947*100)),#N/A)</f>
        <v>#N/A</v>
      </c>
      <c r="AI947" s="40"/>
    </row>
    <row r="948" spans="1:35" x14ac:dyDescent="0.35">
      <c r="A948">
        <f t="shared" si="1137"/>
        <v>143</v>
      </c>
      <c r="B948" s="35">
        <f t="array" ref="B948">IF(B947=0,0,MIN(IF(INDEX(DATOS,0,$N$2)=$U948,IF(ISNUMBER(INDEX(DATOS,0,$C948)),IF(INDEX(DATOS,0,$L$2)=0,IF(INDEX(DATOS,0,$M$2)=1,IF(ISNA(MATCH(INDEX(DATOS,0,$O$2),IF($E$7:E947=E948,$D$7:D947),0)),INDEX(DATOS,0,$K$2))))))))</f>
        <v>0</v>
      </c>
      <c r="C948" s="32">
        <f t="shared" si="1138"/>
        <v>20</v>
      </c>
      <c r="D948" s="34" t="str">
        <f>IF($B948=0,"--",INDEX(DATOS,$B948,O$2))</f>
        <v>--</v>
      </c>
      <c r="E948" s="64" t="s">
        <v>1</v>
      </c>
      <c r="F948" s="36" t="str">
        <f t="shared" si="1091"/>
        <v>--</v>
      </c>
      <c r="G948" s="109" t="e">
        <f>VLOOKUP($D948,LOC_UNICOS,G$2,0)</f>
        <v>#N/A</v>
      </c>
      <c r="H948" s="109" t="e">
        <f>VLOOKUP($D948,LOC_UNICOS,H$2,0)</f>
        <v>#N/A</v>
      </c>
      <c r="I948" s="38">
        <f t="array" ref="I948">IF($B948=0,-999,IF(COUNTIFS($Z948:Z948,#N/A)&gt;0,-999,AVERAGE($Z948:Z948)))</f>
        <v>-999</v>
      </c>
      <c r="J948" s="38">
        <f t="array" ref="J948">IF($B948=0,-999,IF(COUNTIFS($Z948:AA948,#N/A)&gt;0,-999,AVERAGE($Z948:AA948)))</f>
        <v>-999</v>
      </c>
      <c r="K948" s="38">
        <f t="array" ref="K948">IF($B948=0,-999,IF(COUNTIFS($Z948:AB948,#N/A)&gt;0,-999,AVERAGE($Z948:AB948)))</f>
        <v>-999</v>
      </c>
      <c r="L948" s="38">
        <f t="array" ref="L948">IF($B948=0,-999,IF(COUNTIFS($Z948:AC948,#N/A)&gt;0,-999,AVERAGE($Z948:AC948)))</f>
        <v>-999</v>
      </c>
      <c r="M948" s="38">
        <f t="shared" si="1102"/>
        <v>-999</v>
      </c>
      <c r="N948" s="38">
        <f t="shared" si="1106"/>
        <v>-999</v>
      </c>
      <c r="O948" s="38">
        <f t="shared" si="1107"/>
        <v>-999</v>
      </c>
      <c r="P948" s="38">
        <f t="shared" si="1108"/>
        <v>-999</v>
      </c>
      <c r="Q948" s="37">
        <f t="shared" si="1134"/>
        <v>0</v>
      </c>
      <c r="R948" s="37">
        <f t="shared" si="1095"/>
        <v>0</v>
      </c>
      <c r="S948" s="37">
        <f t="shared" si="1096"/>
        <v>0</v>
      </c>
      <c r="T948" s="37">
        <f t="shared" si="1097"/>
        <v>0</v>
      </c>
      <c r="U948" s="37">
        <f t="shared" si="1135"/>
        <v>2018</v>
      </c>
      <c r="V948" s="37">
        <f t="shared" ref="V948:X948" si="1151">U948-1</f>
        <v>2017</v>
      </c>
      <c r="W948" s="37">
        <f t="shared" si="1151"/>
        <v>2016</v>
      </c>
      <c r="X948" s="37">
        <f t="shared" si="1151"/>
        <v>2015</v>
      </c>
      <c r="Y948" s="39"/>
      <c r="Z948" s="62" t="e">
        <f>IFERROR(IF($B948=0,#N/A,AVERAGEIFS(INDEX(DATOS,0,$C948),INDEX(DATOS,0,$C948),"&lt;&gt;#N/D",INDEX(DATOS,0,$L$2),0,INDEX(DATOS,0,$M$2),1,INDEX(DATOS,0,$N$2),U948,INDEX(DATOS,0,$O$2),$D948)),#N/A)</f>
        <v>#N/A</v>
      </c>
      <c r="AA948" s="62" t="e">
        <f>IFERROR(IF($B948=0,#N/A,AVERAGEIFS(INDEX(DATOS,0,$C948),INDEX(DATOS,0,$C948),"&lt;&gt;#N/D",INDEX(DATOS,0,$L$2),0,INDEX(DATOS,0,$M$2),1,INDEX(DATOS,0,$N$2),V948,INDEX(DATOS,0,$O$2),$D948)),#N/A)</f>
        <v>#N/A</v>
      </c>
      <c r="AB948" s="62" t="e">
        <f>IFERROR(IF($B948=0,#N/A,AVERAGEIFS(INDEX(DATOS,0,$C948),INDEX(DATOS,0,$C948),"&lt;&gt;#N/D",INDEX(DATOS,0,$L$2),0,INDEX(DATOS,0,$M$2),1,INDEX(DATOS,0,$N$2),W948,INDEX(DATOS,0,$O$2),$D948)),#N/A)</f>
        <v>#N/A</v>
      </c>
      <c r="AC948" s="62" t="e">
        <f>IFERROR(IF($B948=0,#N/A,AVERAGEIFS(INDEX(DATOS,0,$C948),INDEX(DATOS,0,$C948),"&lt;&gt;#N/D",INDEX(DATOS,0,$L$2),0,INDEX(DATOS,0,$M$2),1,INDEX(DATOS,0,$N$2),X948,INDEX(DATOS,0,$O$2),$D948)),#N/A)</f>
        <v>#N/A</v>
      </c>
      <c r="AD948" s="33"/>
      <c r="AE948" s="40" t="e">
        <f>IFERROR(IF(ISNA(Z948),#N/A,IF(I948=0,0,_xlfn.STDEV.P($Z948:Z948)/I948*100)),#N/A)</f>
        <v>#N/A</v>
      </c>
      <c r="AF948" s="40" t="e">
        <f>IFERROR(IF(ISNA(AA948),#N/A,IF(J948=0,0,_xlfn.STDEV.P($Z948:AA948)/J948*100)),#N/A)</f>
        <v>#N/A</v>
      </c>
      <c r="AG948" s="40" t="e">
        <f>IFERROR(IF(ISNA(AB948),#N/A,IF(K948=0,0,_xlfn.STDEV.P($Z948:AB948)/K948*100)),#N/A)</f>
        <v>#N/A</v>
      </c>
      <c r="AH948" s="40" t="e">
        <f>IFERROR(IF(ISNA(AC948),#N/A,IF(L948=0,0,_xlfn.STDEV.P($Z948:AC948)/L948*100)),#N/A)</f>
        <v>#N/A</v>
      </c>
      <c r="AI948" s="40"/>
    </row>
    <row r="949" spans="1:35" x14ac:dyDescent="0.35">
      <c r="A949">
        <f t="shared" si="1137"/>
        <v>144</v>
      </c>
      <c r="B949" s="35">
        <f t="array" ref="B949">IF(B948=0,0,MIN(IF(INDEX(DATOS,0,$N$2)=$U949,IF(ISNUMBER(INDEX(DATOS,0,$C949)),IF(INDEX(DATOS,0,$L$2)=0,IF(INDEX(DATOS,0,$M$2)=1,IF(ISNA(MATCH(INDEX(DATOS,0,$O$2),IF($E$7:E948=E949,$D$7:D948),0)),INDEX(DATOS,0,$K$2))))))))</f>
        <v>0</v>
      </c>
      <c r="C949" s="32">
        <f t="shared" si="1138"/>
        <v>20</v>
      </c>
      <c r="D949" s="34" t="str">
        <f>IF($B949=0,"--",INDEX(DATOS,$B949,O$2))</f>
        <v>--</v>
      </c>
      <c r="E949" s="64" t="s">
        <v>1</v>
      </c>
      <c r="F949" s="36" t="str">
        <f t="shared" si="1091"/>
        <v>--</v>
      </c>
      <c r="G949" s="109" t="e">
        <f>VLOOKUP($D949,LOC_UNICOS,G$2,0)</f>
        <v>#N/A</v>
      </c>
      <c r="H949" s="109" t="e">
        <f>VLOOKUP($D949,LOC_UNICOS,H$2,0)</f>
        <v>#N/A</v>
      </c>
      <c r="I949" s="38">
        <f t="array" ref="I949">IF($B949=0,-999,IF(COUNTIFS($Z949:Z949,#N/A)&gt;0,-999,AVERAGE($Z949:Z949)))</f>
        <v>-999</v>
      </c>
      <c r="J949" s="38">
        <f t="array" ref="J949">IF($B949=0,-999,IF(COUNTIFS($Z949:AA949,#N/A)&gt;0,-999,AVERAGE($Z949:AA949)))</f>
        <v>-999</v>
      </c>
      <c r="K949" s="38">
        <f t="array" ref="K949">IF($B949=0,-999,IF(COUNTIFS($Z949:AB949,#N/A)&gt;0,-999,AVERAGE($Z949:AB949)))</f>
        <v>-999</v>
      </c>
      <c r="L949" s="38">
        <f t="array" ref="L949">IF($B949=0,-999,IF(COUNTIFS($Z949:AC949,#N/A)&gt;0,-999,AVERAGE($Z949:AC949)))</f>
        <v>-999</v>
      </c>
      <c r="M949" s="38">
        <f t="shared" si="1102"/>
        <v>-999</v>
      </c>
      <c r="N949" s="38">
        <f t="shared" si="1106"/>
        <v>-999</v>
      </c>
      <c r="O949" s="38">
        <f t="shared" si="1107"/>
        <v>-999</v>
      </c>
      <c r="P949" s="38">
        <f t="shared" si="1108"/>
        <v>-999</v>
      </c>
      <c r="Q949" s="37">
        <f t="shared" si="1134"/>
        <v>0</v>
      </c>
      <c r="R949" s="37">
        <f t="shared" si="1095"/>
        <v>0</v>
      </c>
      <c r="S949" s="37">
        <f t="shared" si="1096"/>
        <v>0</v>
      </c>
      <c r="T949" s="37">
        <f t="shared" si="1097"/>
        <v>0</v>
      </c>
      <c r="U949" s="37">
        <f t="shared" si="1135"/>
        <v>2018</v>
      </c>
      <c r="V949" s="37">
        <f t="shared" ref="V949:X949" si="1152">U949-1</f>
        <v>2017</v>
      </c>
      <c r="W949" s="37">
        <f t="shared" si="1152"/>
        <v>2016</v>
      </c>
      <c r="X949" s="37">
        <f t="shared" si="1152"/>
        <v>2015</v>
      </c>
      <c r="Y949" s="39"/>
      <c r="Z949" s="62" t="e">
        <f>IFERROR(IF($B949=0,#N/A,AVERAGEIFS(INDEX(DATOS,0,$C949),INDEX(DATOS,0,$C949),"&lt;&gt;#N/D",INDEX(DATOS,0,$L$2),0,INDEX(DATOS,0,$M$2),1,INDEX(DATOS,0,$N$2),U949,INDEX(DATOS,0,$O$2),$D949)),#N/A)</f>
        <v>#N/A</v>
      </c>
      <c r="AA949" s="62" t="e">
        <f>IFERROR(IF($B949=0,#N/A,AVERAGEIFS(INDEX(DATOS,0,$C949),INDEX(DATOS,0,$C949),"&lt;&gt;#N/D",INDEX(DATOS,0,$L$2),0,INDEX(DATOS,0,$M$2),1,INDEX(DATOS,0,$N$2),V949,INDEX(DATOS,0,$O$2),$D949)),#N/A)</f>
        <v>#N/A</v>
      </c>
      <c r="AB949" s="62" t="e">
        <f>IFERROR(IF($B949=0,#N/A,AVERAGEIFS(INDEX(DATOS,0,$C949),INDEX(DATOS,0,$C949),"&lt;&gt;#N/D",INDEX(DATOS,0,$L$2),0,INDEX(DATOS,0,$M$2),1,INDEX(DATOS,0,$N$2),W949,INDEX(DATOS,0,$O$2),$D949)),#N/A)</f>
        <v>#N/A</v>
      </c>
      <c r="AC949" s="62" t="e">
        <f>IFERROR(IF($B949=0,#N/A,AVERAGEIFS(INDEX(DATOS,0,$C949),INDEX(DATOS,0,$C949),"&lt;&gt;#N/D",INDEX(DATOS,0,$L$2),0,INDEX(DATOS,0,$M$2),1,INDEX(DATOS,0,$N$2),X949,INDEX(DATOS,0,$O$2),$D949)),#N/A)</f>
        <v>#N/A</v>
      </c>
      <c r="AD949" s="33"/>
      <c r="AE949" s="40" t="e">
        <f>IFERROR(IF(ISNA(Z949),#N/A,IF(I949=0,0,_xlfn.STDEV.P($Z949:Z949)/I949*100)),#N/A)</f>
        <v>#N/A</v>
      </c>
      <c r="AF949" s="40" t="e">
        <f>IFERROR(IF(ISNA(AA949),#N/A,IF(J949=0,0,_xlfn.STDEV.P($Z949:AA949)/J949*100)),#N/A)</f>
        <v>#N/A</v>
      </c>
      <c r="AG949" s="40" t="e">
        <f>IFERROR(IF(ISNA(AB949),#N/A,IF(K949=0,0,_xlfn.STDEV.P($Z949:AB949)/K949*100)),#N/A)</f>
        <v>#N/A</v>
      </c>
      <c r="AH949" s="40" t="e">
        <f>IFERROR(IF(ISNA(AC949),#N/A,IF(L949=0,0,_xlfn.STDEV.P($Z949:AC949)/L949*100)),#N/A)</f>
        <v>#N/A</v>
      </c>
      <c r="AI949" s="40"/>
    </row>
    <row r="950" spans="1:35" x14ac:dyDescent="0.35">
      <c r="A950">
        <f t="shared" si="1137"/>
        <v>145</v>
      </c>
      <c r="B950" s="35">
        <f t="array" ref="B950">IF(B949=0,0,MIN(IF(INDEX(DATOS,0,$N$2)=$U950,IF(ISNUMBER(INDEX(DATOS,0,$C950)),IF(INDEX(DATOS,0,$L$2)=0,IF(INDEX(DATOS,0,$M$2)=1,IF(ISNA(MATCH(INDEX(DATOS,0,$O$2),IF($E$7:E949=E950,$D$7:D949),0)),INDEX(DATOS,0,$K$2))))))))</f>
        <v>0</v>
      </c>
      <c r="C950" s="32">
        <f t="shared" si="1138"/>
        <v>20</v>
      </c>
      <c r="D950" s="34" t="str">
        <f>IF($B950=0,"--",INDEX(DATOS,$B950,O$2))</f>
        <v>--</v>
      </c>
      <c r="E950" s="64" t="s">
        <v>1</v>
      </c>
      <c r="F950" s="36" t="str">
        <f t="shared" si="1091"/>
        <v>--</v>
      </c>
      <c r="G950" s="109" t="e">
        <f>VLOOKUP($D950,LOC_UNICOS,G$2,0)</f>
        <v>#N/A</v>
      </c>
      <c r="H950" s="109" t="e">
        <f>VLOOKUP($D950,LOC_UNICOS,H$2,0)</f>
        <v>#N/A</v>
      </c>
      <c r="I950" s="38">
        <f t="array" ref="I950">IF($B950=0,-999,IF(COUNTIFS($Z950:Z950,#N/A)&gt;0,-999,AVERAGE($Z950:Z950)))</f>
        <v>-999</v>
      </c>
      <c r="J950" s="38">
        <f t="array" ref="J950">IF($B950=0,-999,IF(COUNTIFS($Z950:AA950,#N/A)&gt;0,-999,AVERAGE($Z950:AA950)))</f>
        <v>-999</v>
      </c>
      <c r="K950" s="38">
        <f t="array" ref="K950">IF($B950=0,-999,IF(COUNTIFS($Z950:AB950,#N/A)&gt;0,-999,AVERAGE($Z950:AB950)))</f>
        <v>-999</v>
      </c>
      <c r="L950" s="38">
        <f t="array" ref="L950">IF($B950=0,-999,IF(COUNTIFS($Z950:AC950,#N/A)&gt;0,-999,AVERAGE($Z950:AC950)))</f>
        <v>-999</v>
      </c>
      <c r="M950" s="38">
        <f t="shared" si="1102"/>
        <v>-999</v>
      </c>
      <c r="N950" s="38">
        <f t="shared" si="1106"/>
        <v>-999</v>
      </c>
      <c r="O950" s="38">
        <f t="shared" si="1107"/>
        <v>-999</v>
      </c>
      <c r="P950" s="38">
        <f t="shared" si="1108"/>
        <v>-999</v>
      </c>
      <c r="Q950" s="37">
        <f t="shared" si="1134"/>
        <v>0</v>
      </c>
      <c r="R950" s="37">
        <f t="shared" si="1095"/>
        <v>0</v>
      </c>
      <c r="S950" s="37">
        <f t="shared" si="1096"/>
        <v>0</v>
      </c>
      <c r="T950" s="37">
        <f t="shared" si="1097"/>
        <v>0</v>
      </c>
      <c r="U950" s="37">
        <f t="shared" si="1135"/>
        <v>2018</v>
      </c>
      <c r="V950" s="37">
        <f t="shared" ref="V950:X950" si="1153">U950-1</f>
        <v>2017</v>
      </c>
      <c r="W950" s="37">
        <f t="shared" si="1153"/>
        <v>2016</v>
      </c>
      <c r="X950" s="37">
        <f t="shared" si="1153"/>
        <v>2015</v>
      </c>
      <c r="Y950" s="39"/>
      <c r="Z950" s="62" t="e">
        <f>IFERROR(IF($B950=0,#N/A,AVERAGEIFS(INDEX(DATOS,0,$C950),INDEX(DATOS,0,$C950),"&lt;&gt;#N/D",INDEX(DATOS,0,$L$2),0,INDEX(DATOS,0,$M$2),1,INDEX(DATOS,0,$N$2),U950,INDEX(DATOS,0,$O$2),$D950)),#N/A)</f>
        <v>#N/A</v>
      </c>
      <c r="AA950" s="62" t="e">
        <f>IFERROR(IF($B950=0,#N/A,AVERAGEIFS(INDEX(DATOS,0,$C950),INDEX(DATOS,0,$C950),"&lt;&gt;#N/D",INDEX(DATOS,0,$L$2),0,INDEX(DATOS,0,$M$2),1,INDEX(DATOS,0,$N$2),V950,INDEX(DATOS,0,$O$2),$D950)),#N/A)</f>
        <v>#N/A</v>
      </c>
      <c r="AB950" s="62" t="e">
        <f>IFERROR(IF($B950=0,#N/A,AVERAGEIFS(INDEX(DATOS,0,$C950),INDEX(DATOS,0,$C950),"&lt;&gt;#N/D",INDEX(DATOS,0,$L$2),0,INDEX(DATOS,0,$M$2),1,INDEX(DATOS,0,$N$2),W950,INDEX(DATOS,0,$O$2),$D950)),#N/A)</f>
        <v>#N/A</v>
      </c>
      <c r="AC950" s="62" t="e">
        <f>IFERROR(IF($B950=0,#N/A,AVERAGEIFS(INDEX(DATOS,0,$C950),INDEX(DATOS,0,$C950),"&lt;&gt;#N/D",INDEX(DATOS,0,$L$2),0,INDEX(DATOS,0,$M$2),1,INDEX(DATOS,0,$N$2),X950,INDEX(DATOS,0,$O$2),$D950)),#N/A)</f>
        <v>#N/A</v>
      </c>
      <c r="AD950" s="33"/>
      <c r="AE950" s="40" t="e">
        <f>IFERROR(IF(ISNA(Z950),#N/A,IF(I950=0,0,_xlfn.STDEV.P($Z950:Z950)/I950*100)),#N/A)</f>
        <v>#N/A</v>
      </c>
      <c r="AF950" s="40" t="e">
        <f>IFERROR(IF(ISNA(AA950),#N/A,IF(J950=0,0,_xlfn.STDEV.P($Z950:AA950)/J950*100)),#N/A)</f>
        <v>#N/A</v>
      </c>
      <c r="AG950" s="40" t="e">
        <f>IFERROR(IF(ISNA(AB950),#N/A,IF(K950=0,0,_xlfn.STDEV.P($Z950:AB950)/K950*100)),#N/A)</f>
        <v>#N/A</v>
      </c>
      <c r="AH950" s="40" t="e">
        <f>IFERROR(IF(ISNA(AC950),#N/A,IF(L950=0,0,_xlfn.STDEV.P($Z950:AC950)/L950*100)),#N/A)</f>
        <v>#N/A</v>
      </c>
      <c r="AI950" s="40"/>
    </row>
    <row r="951" spans="1:35" x14ac:dyDescent="0.35">
      <c r="A951">
        <f t="shared" si="1137"/>
        <v>146</v>
      </c>
      <c r="B951" s="35">
        <f t="array" ref="B951">IF(B950=0,0,MIN(IF(INDEX(DATOS,0,$N$2)=$U951,IF(ISNUMBER(INDEX(DATOS,0,$C951)),IF(INDEX(DATOS,0,$L$2)=0,IF(INDEX(DATOS,0,$M$2)=1,IF(ISNA(MATCH(INDEX(DATOS,0,$O$2),IF($E$7:E950=E951,$D$7:D950),0)),INDEX(DATOS,0,$K$2))))))))</f>
        <v>0</v>
      </c>
      <c r="C951" s="32">
        <f t="shared" si="1138"/>
        <v>20</v>
      </c>
      <c r="D951" s="34" t="str">
        <f>IF($B951=0,"--",INDEX(DATOS,$B951,O$2))</f>
        <v>--</v>
      </c>
      <c r="E951" s="64" t="s">
        <v>1</v>
      </c>
      <c r="F951" s="36" t="str">
        <f t="shared" si="1091"/>
        <v>--</v>
      </c>
      <c r="G951" s="109" t="e">
        <f>VLOOKUP($D951,LOC_UNICOS,G$2,0)</f>
        <v>#N/A</v>
      </c>
      <c r="H951" s="109" t="e">
        <f>VLOOKUP($D951,LOC_UNICOS,H$2,0)</f>
        <v>#N/A</v>
      </c>
      <c r="I951" s="38">
        <f t="array" ref="I951">IF($B951=0,-999,IF(COUNTIFS($Z951:Z951,#N/A)&gt;0,-999,AVERAGE($Z951:Z951)))</f>
        <v>-999</v>
      </c>
      <c r="J951" s="38">
        <f t="array" ref="J951">IF($B951=0,-999,IF(COUNTIFS($Z951:AA951,#N/A)&gt;0,-999,AVERAGE($Z951:AA951)))</f>
        <v>-999</v>
      </c>
      <c r="K951" s="38">
        <f t="array" ref="K951">IF($B951=0,-999,IF(COUNTIFS($Z951:AB951,#N/A)&gt;0,-999,AVERAGE($Z951:AB951)))</f>
        <v>-999</v>
      </c>
      <c r="L951" s="38">
        <f t="array" ref="L951">IF($B951=0,-999,IF(COUNTIFS($Z951:AC951,#N/A)&gt;0,-999,AVERAGE($Z951:AC951)))</f>
        <v>-999</v>
      </c>
      <c r="M951" s="38">
        <f t="shared" si="1102"/>
        <v>-999</v>
      </c>
      <c r="N951" s="38">
        <f t="shared" si="1106"/>
        <v>-999</v>
      </c>
      <c r="O951" s="38">
        <f t="shared" si="1107"/>
        <v>-999</v>
      </c>
      <c r="P951" s="38">
        <f t="shared" si="1108"/>
        <v>-999</v>
      </c>
      <c r="Q951" s="37">
        <f t="shared" si="1134"/>
        <v>0</v>
      </c>
      <c r="R951" s="37">
        <f t="shared" si="1095"/>
        <v>0</v>
      </c>
      <c r="S951" s="37">
        <f t="shared" si="1096"/>
        <v>0</v>
      </c>
      <c r="T951" s="37">
        <f t="shared" si="1097"/>
        <v>0</v>
      </c>
      <c r="U951" s="37">
        <f t="shared" si="1135"/>
        <v>2018</v>
      </c>
      <c r="V951" s="37">
        <f t="shared" ref="V951:X951" si="1154">U951-1</f>
        <v>2017</v>
      </c>
      <c r="W951" s="37">
        <f t="shared" si="1154"/>
        <v>2016</v>
      </c>
      <c r="X951" s="37">
        <f t="shared" si="1154"/>
        <v>2015</v>
      </c>
      <c r="Y951" s="39"/>
      <c r="Z951" s="62" t="e">
        <f>IFERROR(IF($B951=0,#N/A,AVERAGEIFS(INDEX(DATOS,0,$C951),INDEX(DATOS,0,$C951),"&lt;&gt;#N/D",INDEX(DATOS,0,$L$2),0,INDEX(DATOS,0,$M$2),1,INDEX(DATOS,0,$N$2),U951,INDEX(DATOS,0,$O$2),$D951)),#N/A)</f>
        <v>#N/A</v>
      </c>
      <c r="AA951" s="62" t="e">
        <f>IFERROR(IF($B951=0,#N/A,AVERAGEIFS(INDEX(DATOS,0,$C951),INDEX(DATOS,0,$C951),"&lt;&gt;#N/D",INDEX(DATOS,0,$L$2),0,INDEX(DATOS,0,$M$2),1,INDEX(DATOS,0,$N$2),V951,INDEX(DATOS,0,$O$2),$D951)),#N/A)</f>
        <v>#N/A</v>
      </c>
      <c r="AB951" s="62" t="e">
        <f>IFERROR(IF($B951=0,#N/A,AVERAGEIFS(INDEX(DATOS,0,$C951),INDEX(DATOS,0,$C951),"&lt;&gt;#N/D",INDEX(DATOS,0,$L$2),0,INDEX(DATOS,0,$M$2),1,INDEX(DATOS,0,$N$2),W951,INDEX(DATOS,0,$O$2),$D951)),#N/A)</f>
        <v>#N/A</v>
      </c>
      <c r="AC951" s="62" t="e">
        <f>IFERROR(IF($B951=0,#N/A,AVERAGEIFS(INDEX(DATOS,0,$C951),INDEX(DATOS,0,$C951),"&lt;&gt;#N/D",INDEX(DATOS,0,$L$2),0,INDEX(DATOS,0,$M$2),1,INDEX(DATOS,0,$N$2),X951,INDEX(DATOS,0,$O$2),$D951)),#N/A)</f>
        <v>#N/A</v>
      </c>
      <c r="AD951" s="33"/>
      <c r="AE951" s="40" t="e">
        <f>IFERROR(IF(ISNA(Z951),#N/A,IF(I951=0,0,_xlfn.STDEV.P($Z951:Z951)/I951*100)),#N/A)</f>
        <v>#N/A</v>
      </c>
      <c r="AF951" s="40" t="e">
        <f>IFERROR(IF(ISNA(AA951),#N/A,IF(J951=0,0,_xlfn.STDEV.P($Z951:AA951)/J951*100)),#N/A)</f>
        <v>#N/A</v>
      </c>
      <c r="AG951" s="40" t="e">
        <f>IFERROR(IF(ISNA(AB951),#N/A,IF(K951=0,0,_xlfn.STDEV.P($Z951:AB951)/K951*100)),#N/A)</f>
        <v>#N/A</v>
      </c>
      <c r="AH951" s="40" t="e">
        <f>IFERROR(IF(ISNA(AC951),#N/A,IF(L951=0,0,_xlfn.STDEV.P($Z951:AC951)/L951*100)),#N/A)</f>
        <v>#N/A</v>
      </c>
      <c r="AI951" s="40"/>
    </row>
    <row r="952" spans="1:35" x14ac:dyDescent="0.35">
      <c r="A952">
        <f t="shared" si="1137"/>
        <v>147</v>
      </c>
      <c r="B952" s="35">
        <f t="array" ref="B952">IF(B951=0,0,MIN(IF(INDEX(DATOS,0,$N$2)=$U952,IF(ISNUMBER(INDEX(DATOS,0,$C952)),IF(INDEX(DATOS,0,$L$2)=0,IF(INDEX(DATOS,0,$M$2)=1,IF(ISNA(MATCH(INDEX(DATOS,0,$O$2),IF($E$7:E951=E952,$D$7:D951),0)),INDEX(DATOS,0,$K$2))))))))</f>
        <v>0</v>
      </c>
      <c r="C952" s="32">
        <f t="shared" si="1138"/>
        <v>20</v>
      </c>
      <c r="D952" s="34" t="str">
        <f>IF($B952=0,"--",INDEX(DATOS,$B952,O$2))</f>
        <v>--</v>
      </c>
      <c r="E952" s="64" t="s">
        <v>1</v>
      </c>
      <c r="F952" s="36" t="str">
        <f t="shared" si="1091"/>
        <v>--</v>
      </c>
      <c r="G952" s="109" t="e">
        <f>VLOOKUP($D952,LOC_UNICOS,G$2,0)</f>
        <v>#N/A</v>
      </c>
      <c r="H952" s="109" t="e">
        <f>VLOOKUP($D952,LOC_UNICOS,H$2,0)</f>
        <v>#N/A</v>
      </c>
      <c r="I952" s="38">
        <f t="array" ref="I952">IF($B952=0,-999,IF(COUNTIFS($Z952:Z952,#N/A)&gt;0,-999,AVERAGE($Z952:Z952)))</f>
        <v>-999</v>
      </c>
      <c r="J952" s="38">
        <f t="array" ref="J952">IF($B952=0,-999,IF(COUNTIFS($Z952:AA952,#N/A)&gt;0,-999,AVERAGE($Z952:AA952)))</f>
        <v>-999</v>
      </c>
      <c r="K952" s="38">
        <f t="array" ref="K952">IF($B952=0,-999,IF(COUNTIFS($Z952:AB952,#N/A)&gt;0,-999,AVERAGE($Z952:AB952)))</f>
        <v>-999</v>
      </c>
      <c r="L952" s="38">
        <f t="array" ref="L952">IF($B952=0,-999,IF(COUNTIFS($Z952:AC952,#N/A)&gt;0,-999,AVERAGE($Z952:AC952)))</f>
        <v>-999</v>
      </c>
      <c r="M952" s="38">
        <f t="shared" si="1102"/>
        <v>-999</v>
      </c>
      <c r="N952" s="38">
        <f t="shared" si="1106"/>
        <v>-999</v>
      </c>
      <c r="O952" s="38">
        <f t="shared" si="1107"/>
        <v>-999</v>
      </c>
      <c r="P952" s="38">
        <f t="shared" si="1108"/>
        <v>-999</v>
      </c>
      <c r="Q952" s="37">
        <f t="shared" si="1134"/>
        <v>0</v>
      </c>
      <c r="R952" s="37">
        <f t="shared" si="1095"/>
        <v>0</v>
      </c>
      <c r="S952" s="37">
        <f t="shared" si="1096"/>
        <v>0</v>
      </c>
      <c r="T952" s="37">
        <f t="shared" si="1097"/>
        <v>0</v>
      </c>
      <c r="U952" s="37">
        <f t="shared" si="1135"/>
        <v>2018</v>
      </c>
      <c r="V952" s="37">
        <f t="shared" ref="V952:X952" si="1155">U952-1</f>
        <v>2017</v>
      </c>
      <c r="W952" s="37">
        <f t="shared" si="1155"/>
        <v>2016</v>
      </c>
      <c r="X952" s="37">
        <f t="shared" si="1155"/>
        <v>2015</v>
      </c>
      <c r="Y952" s="39"/>
      <c r="Z952" s="62" t="e">
        <f>IFERROR(IF($B952=0,#N/A,AVERAGEIFS(INDEX(DATOS,0,$C952),INDEX(DATOS,0,$C952),"&lt;&gt;#N/D",INDEX(DATOS,0,$L$2),0,INDEX(DATOS,0,$M$2),1,INDEX(DATOS,0,$N$2),U952,INDEX(DATOS,0,$O$2),$D952)),#N/A)</f>
        <v>#N/A</v>
      </c>
      <c r="AA952" s="62" t="e">
        <f>IFERROR(IF($B952=0,#N/A,AVERAGEIFS(INDEX(DATOS,0,$C952),INDEX(DATOS,0,$C952),"&lt;&gt;#N/D",INDEX(DATOS,0,$L$2),0,INDEX(DATOS,0,$M$2),1,INDEX(DATOS,0,$N$2),V952,INDEX(DATOS,0,$O$2),$D952)),#N/A)</f>
        <v>#N/A</v>
      </c>
      <c r="AB952" s="62" t="e">
        <f>IFERROR(IF($B952=0,#N/A,AVERAGEIFS(INDEX(DATOS,0,$C952),INDEX(DATOS,0,$C952),"&lt;&gt;#N/D",INDEX(DATOS,0,$L$2),0,INDEX(DATOS,0,$M$2),1,INDEX(DATOS,0,$N$2),W952,INDEX(DATOS,0,$O$2),$D952)),#N/A)</f>
        <v>#N/A</v>
      </c>
      <c r="AC952" s="62" t="e">
        <f>IFERROR(IF($B952=0,#N/A,AVERAGEIFS(INDEX(DATOS,0,$C952),INDEX(DATOS,0,$C952),"&lt;&gt;#N/D",INDEX(DATOS,0,$L$2),0,INDEX(DATOS,0,$M$2),1,INDEX(DATOS,0,$N$2),X952,INDEX(DATOS,0,$O$2),$D952)),#N/A)</f>
        <v>#N/A</v>
      </c>
      <c r="AD952" s="33"/>
      <c r="AE952" s="40" t="e">
        <f>IFERROR(IF(ISNA(Z952),#N/A,IF(I952=0,0,_xlfn.STDEV.P($Z952:Z952)/I952*100)),#N/A)</f>
        <v>#N/A</v>
      </c>
      <c r="AF952" s="40" t="e">
        <f>IFERROR(IF(ISNA(AA952),#N/A,IF(J952=0,0,_xlfn.STDEV.P($Z952:AA952)/J952*100)),#N/A)</f>
        <v>#N/A</v>
      </c>
      <c r="AG952" s="40" t="e">
        <f>IFERROR(IF(ISNA(AB952),#N/A,IF(K952=0,0,_xlfn.STDEV.P($Z952:AB952)/K952*100)),#N/A)</f>
        <v>#N/A</v>
      </c>
      <c r="AH952" s="40" t="e">
        <f>IFERROR(IF(ISNA(AC952),#N/A,IF(L952=0,0,_xlfn.STDEV.P($Z952:AC952)/L952*100)),#N/A)</f>
        <v>#N/A</v>
      </c>
      <c r="AI952" s="40"/>
    </row>
    <row r="953" spans="1:35" x14ac:dyDescent="0.35">
      <c r="A953">
        <f t="shared" si="1137"/>
        <v>148</v>
      </c>
      <c r="B953" s="35">
        <f t="array" ref="B953">IF(B952=0,0,MIN(IF(INDEX(DATOS,0,$N$2)=$U953,IF(ISNUMBER(INDEX(DATOS,0,$C953)),IF(INDEX(DATOS,0,$L$2)=0,IF(INDEX(DATOS,0,$M$2)=1,IF(ISNA(MATCH(INDEX(DATOS,0,$O$2),IF($E$7:E952=E953,$D$7:D952),0)),INDEX(DATOS,0,$K$2))))))))</f>
        <v>0</v>
      </c>
      <c r="C953" s="32">
        <f t="shared" si="1138"/>
        <v>20</v>
      </c>
      <c r="D953" s="34" t="str">
        <f>IF($B953=0,"--",INDEX(DATOS,$B953,O$2))</f>
        <v>--</v>
      </c>
      <c r="E953" s="64" t="s">
        <v>1</v>
      </c>
      <c r="F953" s="36" t="str">
        <f t="shared" si="1091"/>
        <v>--</v>
      </c>
      <c r="G953" s="109" t="e">
        <f>VLOOKUP($D953,LOC_UNICOS,G$2,0)</f>
        <v>#N/A</v>
      </c>
      <c r="H953" s="109" t="e">
        <f>VLOOKUP($D953,LOC_UNICOS,H$2,0)</f>
        <v>#N/A</v>
      </c>
      <c r="I953" s="38">
        <f t="array" ref="I953">IF($B953=0,-999,IF(COUNTIFS($Z953:Z953,#N/A)&gt;0,-999,AVERAGE($Z953:Z953)))</f>
        <v>-999</v>
      </c>
      <c r="J953" s="38">
        <f t="array" ref="J953">IF($B953=0,-999,IF(COUNTIFS($Z953:AA953,#N/A)&gt;0,-999,AVERAGE($Z953:AA953)))</f>
        <v>-999</v>
      </c>
      <c r="K953" s="38">
        <f t="array" ref="K953">IF($B953=0,-999,IF(COUNTIFS($Z953:AB953,#N/A)&gt;0,-999,AVERAGE($Z953:AB953)))</f>
        <v>-999</v>
      </c>
      <c r="L953" s="38">
        <f t="array" ref="L953">IF($B953=0,-999,IF(COUNTIFS($Z953:AC953,#N/A)&gt;0,-999,AVERAGE($Z953:AC953)))</f>
        <v>-999</v>
      </c>
      <c r="M953" s="38">
        <f t="shared" si="1102"/>
        <v>-999</v>
      </c>
      <c r="N953" s="38">
        <f t="shared" si="1106"/>
        <v>-999</v>
      </c>
      <c r="O953" s="38">
        <f t="shared" si="1107"/>
        <v>-999</v>
      </c>
      <c r="P953" s="38">
        <f t="shared" si="1108"/>
        <v>-999</v>
      </c>
      <c r="Q953" s="37">
        <f t="shared" si="1134"/>
        <v>0</v>
      </c>
      <c r="R953" s="37">
        <f t="shared" si="1095"/>
        <v>0</v>
      </c>
      <c r="S953" s="37">
        <f t="shared" si="1096"/>
        <v>0</v>
      </c>
      <c r="T953" s="37">
        <f t="shared" si="1097"/>
        <v>0</v>
      </c>
      <c r="U953" s="37">
        <f t="shared" si="1135"/>
        <v>2018</v>
      </c>
      <c r="V953" s="37">
        <f t="shared" ref="V953:X953" si="1156">U953-1</f>
        <v>2017</v>
      </c>
      <c r="W953" s="37">
        <f t="shared" si="1156"/>
        <v>2016</v>
      </c>
      <c r="X953" s="37">
        <f t="shared" si="1156"/>
        <v>2015</v>
      </c>
      <c r="Y953" s="39"/>
      <c r="Z953" s="62" t="e">
        <f>IFERROR(IF($B953=0,#N/A,AVERAGEIFS(INDEX(DATOS,0,$C953),INDEX(DATOS,0,$C953),"&lt;&gt;#N/D",INDEX(DATOS,0,$L$2),0,INDEX(DATOS,0,$M$2),1,INDEX(DATOS,0,$N$2),U953,INDEX(DATOS,0,$O$2),$D953)),#N/A)</f>
        <v>#N/A</v>
      </c>
      <c r="AA953" s="62" t="e">
        <f>IFERROR(IF($B953=0,#N/A,AVERAGEIFS(INDEX(DATOS,0,$C953),INDEX(DATOS,0,$C953),"&lt;&gt;#N/D",INDEX(DATOS,0,$L$2),0,INDEX(DATOS,0,$M$2),1,INDEX(DATOS,0,$N$2),V953,INDEX(DATOS,0,$O$2),$D953)),#N/A)</f>
        <v>#N/A</v>
      </c>
      <c r="AB953" s="62" t="e">
        <f>IFERROR(IF($B953=0,#N/A,AVERAGEIFS(INDEX(DATOS,0,$C953),INDEX(DATOS,0,$C953),"&lt;&gt;#N/D",INDEX(DATOS,0,$L$2),0,INDEX(DATOS,0,$M$2),1,INDEX(DATOS,0,$N$2),W953,INDEX(DATOS,0,$O$2),$D953)),#N/A)</f>
        <v>#N/A</v>
      </c>
      <c r="AC953" s="62" t="e">
        <f>IFERROR(IF($B953=0,#N/A,AVERAGEIFS(INDEX(DATOS,0,$C953),INDEX(DATOS,0,$C953),"&lt;&gt;#N/D",INDEX(DATOS,0,$L$2),0,INDEX(DATOS,0,$M$2),1,INDEX(DATOS,0,$N$2),X953,INDEX(DATOS,0,$O$2),$D953)),#N/A)</f>
        <v>#N/A</v>
      </c>
      <c r="AD953" s="33"/>
      <c r="AE953" s="40" t="e">
        <f>IFERROR(IF(ISNA(Z953),#N/A,IF(I953=0,0,_xlfn.STDEV.P($Z953:Z953)/I953*100)),#N/A)</f>
        <v>#N/A</v>
      </c>
      <c r="AF953" s="40" t="e">
        <f>IFERROR(IF(ISNA(AA953),#N/A,IF(J953=0,0,_xlfn.STDEV.P($Z953:AA953)/J953*100)),#N/A)</f>
        <v>#N/A</v>
      </c>
      <c r="AG953" s="40" t="e">
        <f>IFERROR(IF(ISNA(AB953),#N/A,IF(K953=0,0,_xlfn.STDEV.P($Z953:AB953)/K953*100)),#N/A)</f>
        <v>#N/A</v>
      </c>
      <c r="AH953" s="40" t="e">
        <f>IFERROR(IF(ISNA(AC953),#N/A,IF(L953=0,0,_xlfn.STDEV.P($Z953:AC953)/L953*100)),#N/A)</f>
        <v>#N/A</v>
      </c>
      <c r="AI953" s="40"/>
    </row>
    <row r="954" spans="1:35" x14ac:dyDescent="0.35">
      <c r="A954">
        <f t="shared" si="1137"/>
        <v>149</v>
      </c>
      <c r="B954" s="35">
        <f t="array" ref="B954">IF(B953=0,0,MIN(IF(INDEX(DATOS,0,$N$2)=$U954,IF(ISNUMBER(INDEX(DATOS,0,$C954)),IF(INDEX(DATOS,0,$L$2)=0,IF(INDEX(DATOS,0,$M$2)=1,IF(ISNA(MATCH(INDEX(DATOS,0,$O$2),IF($E$7:E953=E954,$D$7:D953),0)),INDEX(DATOS,0,$K$2))))))))</f>
        <v>0</v>
      </c>
      <c r="C954" s="32">
        <f t="shared" si="1138"/>
        <v>20</v>
      </c>
      <c r="D954" s="34" t="str">
        <f>IF($B954=0,"--",INDEX(DATOS,$B954,O$2))</f>
        <v>--</v>
      </c>
      <c r="E954" s="64" t="s">
        <v>1</v>
      </c>
      <c r="F954" s="36" t="str">
        <f t="shared" si="1091"/>
        <v>--</v>
      </c>
      <c r="G954" s="109" t="e">
        <f>VLOOKUP($D954,LOC_UNICOS,G$2,0)</f>
        <v>#N/A</v>
      </c>
      <c r="H954" s="109" t="e">
        <f>VLOOKUP($D954,LOC_UNICOS,H$2,0)</f>
        <v>#N/A</v>
      </c>
      <c r="I954" s="38">
        <f t="array" ref="I954">IF($B954=0,-999,IF(COUNTIFS($Z954:Z954,#N/A)&gt;0,-999,AVERAGE($Z954:Z954)))</f>
        <v>-999</v>
      </c>
      <c r="J954" s="38">
        <f t="array" ref="J954">IF($B954=0,-999,IF(COUNTIFS($Z954:AA954,#N/A)&gt;0,-999,AVERAGE($Z954:AA954)))</f>
        <v>-999</v>
      </c>
      <c r="K954" s="38">
        <f t="array" ref="K954">IF($B954=0,-999,IF(COUNTIFS($Z954:AB954,#N/A)&gt;0,-999,AVERAGE($Z954:AB954)))</f>
        <v>-999</v>
      </c>
      <c r="L954" s="38">
        <f t="array" ref="L954">IF($B954=0,-999,IF(COUNTIFS($Z954:AC954,#N/A)&gt;0,-999,AVERAGE($Z954:AC954)))</f>
        <v>-999</v>
      </c>
      <c r="M954" s="38">
        <f t="shared" si="1102"/>
        <v>-999</v>
      </c>
      <c r="N954" s="38">
        <f t="shared" si="1106"/>
        <v>-999</v>
      </c>
      <c r="O954" s="38">
        <f t="shared" si="1107"/>
        <v>-999</v>
      </c>
      <c r="P954" s="38">
        <f t="shared" si="1108"/>
        <v>-999</v>
      </c>
      <c r="Q954" s="37">
        <f t="shared" si="1134"/>
        <v>0</v>
      </c>
      <c r="R954" s="37">
        <f t="shared" si="1095"/>
        <v>0</v>
      </c>
      <c r="S954" s="37">
        <f t="shared" si="1096"/>
        <v>0</v>
      </c>
      <c r="T954" s="37">
        <f t="shared" si="1097"/>
        <v>0</v>
      </c>
      <c r="U954" s="37">
        <f t="shared" si="1135"/>
        <v>2018</v>
      </c>
      <c r="V954" s="37">
        <f t="shared" ref="V954:X954" si="1157">U954-1</f>
        <v>2017</v>
      </c>
      <c r="W954" s="37">
        <f t="shared" si="1157"/>
        <v>2016</v>
      </c>
      <c r="X954" s="37">
        <f t="shared" si="1157"/>
        <v>2015</v>
      </c>
      <c r="Y954" s="39"/>
      <c r="Z954" s="62" t="e">
        <f>IFERROR(IF($B954=0,#N/A,AVERAGEIFS(INDEX(DATOS,0,$C954),INDEX(DATOS,0,$C954),"&lt;&gt;#N/D",INDEX(DATOS,0,$L$2),0,INDEX(DATOS,0,$M$2),1,INDEX(DATOS,0,$N$2),U954,INDEX(DATOS,0,$O$2),$D954)),#N/A)</f>
        <v>#N/A</v>
      </c>
      <c r="AA954" s="62" t="e">
        <f>IFERROR(IF($B954=0,#N/A,AVERAGEIFS(INDEX(DATOS,0,$C954),INDEX(DATOS,0,$C954),"&lt;&gt;#N/D",INDEX(DATOS,0,$L$2),0,INDEX(DATOS,0,$M$2),1,INDEX(DATOS,0,$N$2),V954,INDEX(DATOS,0,$O$2),$D954)),#N/A)</f>
        <v>#N/A</v>
      </c>
      <c r="AB954" s="62" t="e">
        <f>IFERROR(IF($B954=0,#N/A,AVERAGEIFS(INDEX(DATOS,0,$C954),INDEX(DATOS,0,$C954),"&lt;&gt;#N/D",INDEX(DATOS,0,$L$2),0,INDEX(DATOS,0,$M$2),1,INDEX(DATOS,0,$N$2),W954,INDEX(DATOS,0,$O$2),$D954)),#N/A)</f>
        <v>#N/A</v>
      </c>
      <c r="AC954" s="62" t="e">
        <f>IFERROR(IF($B954=0,#N/A,AVERAGEIFS(INDEX(DATOS,0,$C954),INDEX(DATOS,0,$C954),"&lt;&gt;#N/D",INDEX(DATOS,0,$L$2),0,INDEX(DATOS,0,$M$2),1,INDEX(DATOS,0,$N$2),X954,INDEX(DATOS,0,$O$2),$D954)),#N/A)</f>
        <v>#N/A</v>
      </c>
      <c r="AD954" s="33"/>
      <c r="AE954" s="40" t="e">
        <f>IFERROR(IF(ISNA(Z954),#N/A,IF(I954=0,0,_xlfn.STDEV.P($Z954:Z954)/I954*100)),#N/A)</f>
        <v>#N/A</v>
      </c>
      <c r="AF954" s="40" t="e">
        <f>IFERROR(IF(ISNA(AA954),#N/A,IF(J954=0,0,_xlfn.STDEV.P($Z954:AA954)/J954*100)),#N/A)</f>
        <v>#N/A</v>
      </c>
      <c r="AG954" s="40" t="e">
        <f>IFERROR(IF(ISNA(AB954),#N/A,IF(K954=0,0,_xlfn.STDEV.P($Z954:AB954)/K954*100)),#N/A)</f>
        <v>#N/A</v>
      </c>
      <c r="AH954" s="40" t="e">
        <f>IFERROR(IF(ISNA(AC954),#N/A,IF(L954=0,0,_xlfn.STDEV.P($Z954:AC954)/L954*100)),#N/A)</f>
        <v>#N/A</v>
      </c>
      <c r="AI954" s="40"/>
    </row>
    <row r="955" spans="1:35" x14ac:dyDescent="0.35">
      <c r="A955">
        <f t="shared" si="1137"/>
        <v>150</v>
      </c>
      <c r="B955" s="35">
        <f t="array" ref="B955">IF(B954=0,0,MIN(IF(INDEX(DATOS,0,$N$2)=$U955,IF(ISNUMBER(INDEX(DATOS,0,$C955)),IF(INDEX(DATOS,0,$L$2)=0,IF(INDEX(DATOS,0,$M$2)=1,IF(ISNA(MATCH(INDEX(DATOS,0,$O$2),IF($E$7:E954=E955,$D$7:D954),0)),INDEX(DATOS,0,$K$2))))))))</f>
        <v>0</v>
      </c>
      <c r="C955" s="32">
        <f t="shared" si="1138"/>
        <v>20</v>
      </c>
      <c r="D955" s="34" t="str">
        <f>IF($B955=0,"--",INDEX(DATOS,$B955,O$2))</f>
        <v>--</v>
      </c>
      <c r="E955" s="64" t="s">
        <v>1</v>
      </c>
      <c r="F955" s="36" t="str">
        <f t="shared" si="1091"/>
        <v>--</v>
      </c>
      <c r="G955" s="109" t="e">
        <f>VLOOKUP($D955,LOC_UNICOS,G$2,0)</f>
        <v>#N/A</v>
      </c>
      <c r="H955" s="109" t="e">
        <f>VLOOKUP($D955,LOC_UNICOS,H$2,0)</f>
        <v>#N/A</v>
      </c>
      <c r="I955" s="38">
        <f t="array" ref="I955">IF($B955=0,-999,IF(COUNTIFS($Z955:Z955,#N/A)&gt;0,-999,AVERAGE($Z955:Z955)))</f>
        <v>-999</v>
      </c>
      <c r="J955" s="38">
        <f t="array" ref="J955">IF($B955=0,-999,IF(COUNTIFS($Z955:AA955,#N/A)&gt;0,-999,AVERAGE($Z955:AA955)))</f>
        <v>-999</v>
      </c>
      <c r="K955" s="38">
        <f t="array" ref="K955">IF($B955=0,-999,IF(COUNTIFS($Z955:AB955,#N/A)&gt;0,-999,AVERAGE($Z955:AB955)))</f>
        <v>-999</v>
      </c>
      <c r="L955" s="38">
        <f t="array" ref="L955">IF($B955=0,-999,IF(COUNTIFS($Z955:AC955,#N/A)&gt;0,-999,AVERAGE($Z955:AC955)))</f>
        <v>-999</v>
      </c>
      <c r="M955" s="38">
        <f t="shared" si="1102"/>
        <v>-999</v>
      </c>
      <c r="N955" s="38">
        <f t="shared" si="1106"/>
        <v>-999</v>
      </c>
      <c r="O955" s="38">
        <f t="shared" si="1107"/>
        <v>-999</v>
      </c>
      <c r="P955" s="38">
        <f t="shared" si="1108"/>
        <v>-999</v>
      </c>
      <c r="Q955" s="37">
        <f t="shared" si="1134"/>
        <v>0</v>
      </c>
      <c r="R955" s="37">
        <f t="shared" si="1095"/>
        <v>0</v>
      </c>
      <c r="S955" s="37">
        <f t="shared" si="1096"/>
        <v>0</v>
      </c>
      <c r="T955" s="37">
        <f t="shared" si="1097"/>
        <v>0</v>
      </c>
      <c r="U955" s="37">
        <f t="shared" si="1135"/>
        <v>2018</v>
      </c>
      <c r="V955" s="37">
        <f t="shared" ref="V955:X955" si="1158">U955-1</f>
        <v>2017</v>
      </c>
      <c r="W955" s="37">
        <f t="shared" si="1158"/>
        <v>2016</v>
      </c>
      <c r="X955" s="37">
        <f t="shared" si="1158"/>
        <v>2015</v>
      </c>
      <c r="Y955" s="39"/>
      <c r="Z955" s="62" t="e">
        <f>IFERROR(IF($B955=0,#N/A,AVERAGEIFS(INDEX(DATOS,0,$C955),INDEX(DATOS,0,$C955),"&lt;&gt;#N/D",INDEX(DATOS,0,$L$2),0,INDEX(DATOS,0,$M$2),1,INDEX(DATOS,0,$N$2),U955,INDEX(DATOS,0,$O$2),$D955)),#N/A)</f>
        <v>#N/A</v>
      </c>
      <c r="AA955" s="62" t="e">
        <f>IFERROR(IF($B955=0,#N/A,AVERAGEIFS(INDEX(DATOS,0,$C955),INDEX(DATOS,0,$C955),"&lt;&gt;#N/D",INDEX(DATOS,0,$L$2),0,INDEX(DATOS,0,$M$2),1,INDEX(DATOS,0,$N$2),V955,INDEX(DATOS,0,$O$2),$D955)),#N/A)</f>
        <v>#N/A</v>
      </c>
      <c r="AB955" s="62" t="e">
        <f>IFERROR(IF($B955=0,#N/A,AVERAGEIFS(INDEX(DATOS,0,$C955),INDEX(DATOS,0,$C955),"&lt;&gt;#N/D",INDEX(DATOS,0,$L$2),0,INDEX(DATOS,0,$M$2),1,INDEX(DATOS,0,$N$2),W955,INDEX(DATOS,0,$O$2),$D955)),#N/A)</f>
        <v>#N/A</v>
      </c>
      <c r="AC955" s="62" t="e">
        <f>IFERROR(IF($B955=0,#N/A,AVERAGEIFS(INDEX(DATOS,0,$C955),INDEX(DATOS,0,$C955),"&lt;&gt;#N/D",INDEX(DATOS,0,$L$2),0,INDEX(DATOS,0,$M$2),1,INDEX(DATOS,0,$N$2),X955,INDEX(DATOS,0,$O$2),$D955)),#N/A)</f>
        <v>#N/A</v>
      </c>
      <c r="AD955" s="33"/>
      <c r="AE955" s="40" t="e">
        <f>IFERROR(IF(ISNA(Z955),#N/A,IF(I955=0,0,_xlfn.STDEV.P($Z955:Z955)/I955*100)),#N/A)</f>
        <v>#N/A</v>
      </c>
      <c r="AF955" s="40" t="e">
        <f>IFERROR(IF(ISNA(AA955),#N/A,IF(J955=0,0,_xlfn.STDEV.P($Z955:AA955)/J955*100)),#N/A)</f>
        <v>#N/A</v>
      </c>
      <c r="AG955" s="40" t="e">
        <f>IFERROR(IF(ISNA(AB955),#N/A,IF(K955=0,0,_xlfn.STDEV.P($Z955:AB955)/K955*100)),#N/A)</f>
        <v>#N/A</v>
      </c>
      <c r="AH955" s="40" t="e">
        <f>IFERROR(IF(ISNA(AC955),#N/A,IF(L955=0,0,_xlfn.STDEV.P($Z955:AC955)/L955*100)),#N/A)</f>
        <v>#N/A</v>
      </c>
      <c r="AI955" s="40"/>
    </row>
    <row r="956" spans="1:35" x14ac:dyDescent="0.35">
      <c r="A956">
        <f t="shared" si="1137"/>
        <v>151</v>
      </c>
      <c r="B956" s="35">
        <f t="array" ref="B956">IF(B955=0,0,MIN(IF(INDEX(DATOS,0,$N$2)=$U956,IF(ISNUMBER(INDEX(DATOS,0,$C956)),IF(INDEX(DATOS,0,$L$2)=0,IF(INDEX(DATOS,0,$M$2)=1,IF(ISNA(MATCH(INDEX(DATOS,0,$O$2),IF($E$7:E955=E956,$D$7:D955),0)),INDEX(DATOS,0,$K$2))))))))</f>
        <v>0</v>
      </c>
      <c r="C956" s="32">
        <f t="shared" si="1138"/>
        <v>20</v>
      </c>
      <c r="D956" s="34" t="str">
        <f>IF($B956=0,"--",INDEX(DATOS,$B956,O$2))</f>
        <v>--</v>
      </c>
      <c r="E956" s="64" t="s">
        <v>1</v>
      </c>
      <c r="F956" s="36" t="str">
        <f t="shared" si="1091"/>
        <v>--</v>
      </c>
      <c r="G956" s="109" t="e">
        <f>VLOOKUP($D956,LOC_UNICOS,G$2,0)</f>
        <v>#N/A</v>
      </c>
      <c r="H956" s="109" t="e">
        <f>VLOOKUP($D956,LOC_UNICOS,H$2,0)</f>
        <v>#N/A</v>
      </c>
      <c r="I956" s="38">
        <f t="array" ref="I956">IF($B956=0,-999,IF(COUNTIFS($Z956:Z956,#N/A)&gt;0,-999,AVERAGE($Z956:Z956)))</f>
        <v>-999</v>
      </c>
      <c r="J956" s="38">
        <f t="array" ref="J956">IF($B956=0,-999,IF(COUNTIFS($Z956:AA956,#N/A)&gt;0,-999,AVERAGE($Z956:AA956)))</f>
        <v>-999</v>
      </c>
      <c r="K956" s="38">
        <f t="array" ref="K956">IF($B956=0,-999,IF(COUNTIFS($Z956:AB956,#N/A)&gt;0,-999,AVERAGE($Z956:AB956)))</f>
        <v>-999</v>
      </c>
      <c r="L956" s="38">
        <f t="array" ref="L956">IF($B956=0,-999,IF(COUNTIFS($Z956:AC956,#N/A)&gt;0,-999,AVERAGE($Z956:AC956)))</f>
        <v>-999</v>
      </c>
      <c r="M956" s="38">
        <f t="shared" si="1102"/>
        <v>0</v>
      </c>
      <c r="N956" s="38">
        <f t="shared" si="1106"/>
        <v>0</v>
      </c>
      <c r="O956" s="38">
        <f t="shared" si="1107"/>
        <v>0</v>
      </c>
      <c r="P956" s="38">
        <f t="shared" si="1108"/>
        <v>0</v>
      </c>
      <c r="Q956" s="37">
        <f t="shared" si="1134"/>
        <v>0</v>
      </c>
      <c r="R956" s="37">
        <f t="shared" si="1095"/>
        <v>0</v>
      </c>
      <c r="S956" s="37">
        <f t="shared" si="1096"/>
        <v>0</v>
      </c>
      <c r="T956" s="37">
        <f t="shared" si="1097"/>
        <v>0</v>
      </c>
      <c r="U956" s="37">
        <f t="shared" si="1135"/>
        <v>2018</v>
      </c>
      <c r="V956" s="37">
        <f t="shared" ref="V956:X956" si="1159">U956-1</f>
        <v>2017</v>
      </c>
      <c r="W956" s="37">
        <f t="shared" si="1159"/>
        <v>2016</v>
      </c>
      <c r="X956" s="37">
        <f t="shared" si="1159"/>
        <v>2015</v>
      </c>
      <c r="Y956" s="39"/>
      <c r="Z956" s="62" t="e">
        <f>IFERROR(IF($B956=0,#N/A,AVERAGEIFS(INDEX(DATOS,0,$C956),INDEX(DATOS,0,$C956),"&lt;&gt;#N/D",INDEX(DATOS,0,$L$2),0,INDEX(DATOS,0,$M$2),1,INDEX(DATOS,0,$N$2),U956,INDEX(DATOS,0,$O$2),$D956)),#N/A)</f>
        <v>#N/A</v>
      </c>
      <c r="AA956" s="62" t="e">
        <f>IFERROR(IF($B956=0,#N/A,AVERAGEIFS(INDEX(DATOS,0,$C956),INDEX(DATOS,0,$C956),"&lt;&gt;#N/D",INDEX(DATOS,0,$L$2),0,INDEX(DATOS,0,$M$2),1,INDEX(DATOS,0,$N$2),V956,INDEX(DATOS,0,$O$2),$D956)),#N/A)</f>
        <v>#N/A</v>
      </c>
      <c r="AB956" s="62" t="e">
        <f>IFERROR(IF($B956=0,#N/A,AVERAGEIFS(INDEX(DATOS,0,$C956),INDEX(DATOS,0,$C956),"&lt;&gt;#N/D",INDEX(DATOS,0,$L$2),0,INDEX(DATOS,0,$M$2),1,INDEX(DATOS,0,$N$2),W956,INDEX(DATOS,0,$O$2),$D956)),#N/A)</f>
        <v>#N/A</v>
      </c>
      <c r="AC956" s="62" t="e">
        <f>IFERROR(IF($B956=0,#N/A,AVERAGEIFS(INDEX(DATOS,0,$C956),INDEX(DATOS,0,$C956),"&lt;&gt;#N/D",INDEX(DATOS,0,$L$2),0,INDEX(DATOS,0,$M$2),1,INDEX(DATOS,0,$N$2),X956,INDEX(DATOS,0,$O$2),$D956)),#N/A)</f>
        <v>#N/A</v>
      </c>
      <c r="AD956" s="33"/>
      <c r="AE956" s="40"/>
      <c r="AF956" s="40"/>
      <c r="AG956" s="40"/>
      <c r="AH956" s="40"/>
      <c r="AI956" s="40"/>
    </row>
    <row r="957" spans="1:35" x14ac:dyDescent="0.35">
      <c r="A957">
        <f t="shared" si="1137"/>
        <v>152</v>
      </c>
      <c r="B957" s="35">
        <f t="array" ref="B957">IF(B956=0,0,MIN(IF(INDEX(DATOS,0,$N$2)=$U957,IF(ISNUMBER(INDEX(DATOS,0,$C957)),IF(INDEX(DATOS,0,$L$2)=0,IF(INDEX(DATOS,0,$M$2)=1,IF(ISNA(MATCH(INDEX(DATOS,0,$O$2),IF($E$7:E956=E957,$D$7:D956),0)),INDEX(DATOS,0,$K$2))))))))</f>
        <v>0</v>
      </c>
      <c r="C957" s="32">
        <f t="shared" si="1138"/>
        <v>20</v>
      </c>
      <c r="D957" s="34" t="str">
        <f>IF($B957=0,"--",INDEX(DATOS,$B957,O$2))</f>
        <v>--</v>
      </c>
      <c r="E957" s="64" t="s">
        <v>1</v>
      </c>
      <c r="F957" s="36" t="str">
        <f t="shared" si="1091"/>
        <v>--</v>
      </c>
      <c r="G957" s="109" t="e">
        <f>VLOOKUP($D957,LOC_UNICOS,G$2,0)</f>
        <v>#N/A</v>
      </c>
      <c r="H957" s="109" t="e">
        <f>VLOOKUP($D957,LOC_UNICOS,H$2,0)</f>
        <v>#N/A</v>
      </c>
      <c r="I957" s="38">
        <f t="array" ref="I957">IF($B957=0,-999,IF(COUNTIFS($Z957:Z957,#N/A)&gt;0,-999,AVERAGE($Z957:Z957)))</f>
        <v>-999</v>
      </c>
      <c r="J957" s="38">
        <f t="array" ref="J957">IF($B957=0,-999,IF(COUNTIFS($Z957:AA957,#N/A)&gt;0,-999,AVERAGE($Z957:AA957)))</f>
        <v>-999</v>
      </c>
      <c r="K957" s="38">
        <f t="array" ref="K957">IF($B957=0,-999,IF(COUNTIFS($Z957:AB957,#N/A)&gt;0,-999,AVERAGE($Z957:AB957)))</f>
        <v>-999</v>
      </c>
      <c r="L957" s="38">
        <f t="array" ref="L957">IF($B957=0,-999,IF(COUNTIFS($Z957:AC957,#N/A)&gt;0,-999,AVERAGE($Z957:AC957)))</f>
        <v>-999</v>
      </c>
      <c r="M957" s="38">
        <f t="shared" si="1102"/>
        <v>-999</v>
      </c>
      <c r="N957" s="38">
        <f t="shared" si="1106"/>
        <v>-999</v>
      </c>
      <c r="O957" s="38">
        <f t="shared" si="1107"/>
        <v>-999</v>
      </c>
      <c r="P957" s="38">
        <f t="shared" si="1108"/>
        <v>-999</v>
      </c>
      <c r="Q957" s="37">
        <f t="shared" si="1134"/>
        <v>0</v>
      </c>
      <c r="R957" s="37">
        <f t="shared" si="1095"/>
        <v>0</v>
      </c>
      <c r="S957" s="37">
        <f t="shared" si="1096"/>
        <v>0</v>
      </c>
      <c r="T957" s="37">
        <f t="shared" si="1097"/>
        <v>0</v>
      </c>
      <c r="U957" s="37">
        <f t="shared" si="1135"/>
        <v>2018</v>
      </c>
      <c r="V957" s="37">
        <f t="shared" ref="V957:X957" si="1160">U957-1</f>
        <v>2017</v>
      </c>
      <c r="W957" s="37">
        <f t="shared" si="1160"/>
        <v>2016</v>
      </c>
      <c r="X957" s="37">
        <f t="shared" si="1160"/>
        <v>2015</v>
      </c>
      <c r="Y957" s="39"/>
      <c r="Z957" s="62" t="e">
        <f>IFERROR(IF($B957=0,#N/A,AVERAGEIFS(INDEX(DATOS,0,$C957),INDEX(DATOS,0,$C957),"&lt;&gt;#N/D",INDEX(DATOS,0,$L$2),0,INDEX(DATOS,0,$M$2),1,INDEX(DATOS,0,$N$2),U957,INDEX(DATOS,0,$O$2),$D957)),#N/A)</f>
        <v>#N/A</v>
      </c>
      <c r="AA957" s="62" t="e">
        <f>IFERROR(IF($B957=0,#N/A,AVERAGEIFS(INDEX(DATOS,0,$C957),INDEX(DATOS,0,$C957),"&lt;&gt;#N/D",INDEX(DATOS,0,$L$2),0,INDEX(DATOS,0,$M$2),1,INDEX(DATOS,0,$N$2),V957,INDEX(DATOS,0,$O$2),$D957)),#N/A)</f>
        <v>#N/A</v>
      </c>
      <c r="AB957" s="62" t="e">
        <f>IFERROR(IF($B957=0,#N/A,AVERAGEIFS(INDEX(DATOS,0,$C957),INDEX(DATOS,0,$C957),"&lt;&gt;#N/D",INDEX(DATOS,0,$L$2),0,INDEX(DATOS,0,$M$2),1,INDEX(DATOS,0,$N$2),W957,INDEX(DATOS,0,$O$2),$D957)),#N/A)</f>
        <v>#N/A</v>
      </c>
      <c r="AC957" s="62" t="e">
        <f>IFERROR(IF($B957=0,#N/A,AVERAGEIFS(INDEX(DATOS,0,$C957),INDEX(DATOS,0,$C957),"&lt;&gt;#N/D",INDEX(DATOS,0,$L$2),0,INDEX(DATOS,0,$M$2),1,INDEX(DATOS,0,$N$2),X957,INDEX(DATOS,0,$O$2),$D957)),#N/A)</f>
        <v>#N/A</v>
      </c>
      <c r="AD957" s="33"/>
      <c r="AE957" s="40">
        <f>IFERROR(IF(ISNA(#REF!),-999,IF(I957=0,0,_xlfn.STDEV.P(#REF!)/I957*100)),-999)</f>
        <v>-999</v>
      </c>
      <c r="AF957" s="40">
        <f>IFERROR(IF(ISNA(#REF!),-999,IF(J957=0,0,_xlfn.STDEV.P(#REF!)/J957*100)),-999)</f>
        <v>-999</v>
      </c>
      <c r="AG957" s="40">
        <f>IFERROR(IF(ISNA(#REF!),-999,IF(K957=0,0,_xlfn.STDEV.P(#REF!)/K957*100)),-999)</f>
        <v>-999</v>
      </c>
      <c r="AH957" s="40">
        <f>IFERROR(IF(ISNA(#REF!),-999,IF(L957=0,0,_xlfn.STDEV.P(#REF!)/L957*100)),-999)</f>
        <v>-999</v>
      </c>
      <c r="AI957" s="40"/>
    </row>
    <row r="958" spans="1:35" x14ac:dyDescent="0.35">
      <c r="A958">
        <f t="shared" si="1137"/>
        <v>153</v>
      </c>
      <c r="B958" s="35">
        <f t="array" ref="B958">IF(B957=0,0,MIN(IF(INDEX(DATOS,0,$N$2)=$U958,IF(ISNUMBER(INDEX(DATOS,0,$C958)),IF(INDEX(DATOS,0,$L$2)=0,IF(INDEX(DATOS,0,$M$2)=1,IF(ISNA(MATCH(INDEX(DATOS,0,$O$2),IF($E$7:E957=E958,$D$7:D957),0)),INDEX(DATOS,0,$K$2))))))))</f>
        <v>0</v>
      </c>
      <c r="C958" s="32">
        <f t="shared" si="1138"/>
        <v>20</v>
      </c>
      <c r="D958" s="34" t="str">
        <f>IF($B958=0,"--",INDEX(DATOS,$B958,O$2))</f>
        <v>--</v>
      </c>
      <c r="E958" s="64" t="s">
        <v>1</v>
      </c>
      <c r="F958" s="36" t="str">
        <f t="shared" si="1091"/>
        <v>--</v>
      </c>
      <c r="G958" s="109" t="e">
        <f>VLOOKUP($D958,LOC_UNICOS,G$2,0)</f>
        <v>#N/A</v>
      </c>
      <c r="H958" s="109" t="e">
        <f>VLOOKUP($D958,LOC_UNICOS,H$2,0)</f>
        <v>#N/A</v>
      </c>
      <c r="I958" s="38">
        <f t="array" ref="I958">IF($B958=0,-999,IF(COUNTIFS($Z958:Z958,#N/A)&gt;0,-999,AVERAGE($Z958:Z958)))</f>
        <v>-999</v>
      </c>
      <c r="J958" s="38">
        <f t="array" ref="J958">IF($B958=0,-999,IF(COUNTIFS($Z958:AA958,#N/A)&gt;0,-999,AVERAGE($Z958:AA958)))</f>
        <v>-999</v>
      </c>
      <c r="K958" s="38">
        <f t="array" ref="K958">IF($B958=0,-999,IF(COUNTIFS($Z958:AB958,#N/A)&gt;0,-999,AVERAGE($Z958:AB958)))</f>
        <v>-999</v>
      </c>
      <c r="L958" s="38">
        <f t="array" ref="L958">IF($B958=0,-999,IF(COUNTIFS($Z958:AC958,#N/A)&gt;0,-999,AVERAGE($Z958:AC958)))</f>
        <v>-999</v>
      </c>
      <c r="M958" s="38">
        <f t="shared" si="1102"/>
        <v>-999</v>
      </c>
      <c r="N958" s="38">
        <f t="shared" si="1106"/>
        <v>-999</v>
      </c>
      <c r="O958" s="38">
        <f t="shared" si="1107"/>
        <v>-999</v>
      </c>
      <c r="P958" s="38">
        <f t="shared" si="1108"/>
        <v>-999</v>
      </c>
      <c r="Q958" s="37">
        <f t="shared" si="1134"/>
        <v>0</v>
      </c>
      <c r="R958" s="37">
        <f t="shared" si="1095"/>
        <v>0</v>
      </c>
      <c r="S958" s="37">
        <f t="shared" si="1096"/>
        <v>0</v>
      </c>
      <c r="T958" s="37">
        <f t="shared" si="1097"/>
        <v>0</v>
      </c>
      <c r="U958" s="37">
        <f t="shared" si="1135"/>
        <v>2018</v>
      </c>
      <c r="V958" s="37">
        <f t="shared" ref="V958:X958" si="1161">U958-1</f>
        <v>2017</v>
      </c>
      <c r="W958" s="37">
        <f t="shared" si="1161"/>
        <v>2016</v>
      </c>
      <c r="X958" s="37">
        <f t="shared" si="1161"/>
        <v>2015</v>
      </c>
      <c r="Y958" s="39"/>
      <c r="Z958" s="62" t="e">
        <f>IFERROR(IF($B958=0,#N/A,AVERAGEIFS(INDEX(DATOS,0,$C958),INDEX(DATOS,0,$C958),"&lt;&gt;#N/D",INDEX(DATOS,0,$L$2),0,INDEX(DATOS,0,$M$2),1,INDEX(DATOS,0,$N$2),U958,INDEX(DATOS,0,$O$2),$D958)),#N/A)</f>
        <v>#N/A</v>
      </c>
      <c r="AA958" s="62" t="e">
        <f>IFERROR(IF($B958=0,#N/A,AVERAGEIFS(INDEX(DATOS,0,$C958),INDEX(DATOS,0,$C958),"&lt;&gt;#N/D",INDEX(DATOS,0,$L$2),0,INDEX(DATOS,0,$M$2),1,INDEX(DATOS,0,$N$2),V958,INDEX(DATOS,0,$O$2),$D958)),#N/A)</f>
        <v>#N/A</v>
      </c>
      <c r="AB958" s="62" t="e">
        <f>IFERROR(IF($B958=0,#N/A,AVERAGEIFS(INDEX(DATOS,0,$C958),INDEX(DATOS,0,$C958),"&lt;&gt;#N/D",INDEX(DATOS,0,$L$2),0,INDEX(DATOS,0,$M$2),1,INDEX(DATOS,0,$N$2),W958,INDEX(DATOS,0,$O$2),$D958)),#N/A)</f>
        <v>#N/A</v>
      </c>
      <c r="AC958" s="62" t="e">
        <f>IFERROR(IF($B958=0,#N/A,AVERAGEIFS(INDEX(DATOS,0,$C958),INDEX(DATOS,0,$C958),"&lt;&gt;#N/D",INDEX(DATOS,0,$L$2),0,INDEX(DATOS,0,$M$2),1,INDEX(DATOS,0,$N$2),X958,INDEX(DATOS,0,$O$2),$D958)),#N/A)</f>
        <v>#N/A</v>
      </c>
      <c r="AD958" s="33"/>
      <c r="AE958" s="40">
        <f>IFERROR(IF(ISNA(#REF!),-999,IF(I958=0,0,_xlfn.STDEV.P(#REF!)/I958*100)),-999)</f>
        <v>-999</v>
      </c>
      <c r="AF958" s="40">
        <f>IFERROR(IF(ISNA(#REF!),-999,IF(J958=0,0,_xlfn.STDEV.P(#REF!)/J958*100)),-999)</f>
        <v>-999</v>
      </c>
      <c r="AG958" s="40">
        <f>IFERROR(IF(ISNA(#REF!),-999,IF(K958=0,0,_xlfn.STDEV.P(#REF!)/K958*100)),-999)</f>
        <v>-999</v>
      </c>
      <c r="AH958" s="40">
        <f>IFERROR(IF(ISNA(#REF!),-999,IF(L958=0,0,_xlfn.STDEV.P(#REF!)/L958*100)),-999)</f>
        <v>-999</v>
      </c>
      <c r="AI958" s="40"/>
    </row>
    <row r="959" spans="1:35" x14ac:dyDescent="0.35">
      <c r="A959">
        <f t="shared" si="1137"/>
        <v>154</v>
      </c>
      <c r="B959" s="35">
        <f t="array" ref="B959">IF(B958=0,0,MIN(IF(INDEX(DATOS,0,$N$2)=$U959,IF(ISNUMBER(INDEX(DATOS,0,$C959)),IF(INDEX(DATOS,0,$L$2)=0,IF(INDEX(DATOS,0,$M$2)=1,IF(ISNA(MATCH(INDEX(DATOS,0,$O$2),IF($E$7:E958=E959,$D$7:D958),0)),INDEX(DATOS,0,$K$2))))))))</f>
        <v>0</v>
      </c>
      <c r="C959" s="32">
        <f t="shared" si="1138"/>
        <v>20</v>
      </c>
      <c r="D959" s="34" t="str">
        <f>IF($B959=0,"--",INDEX(DATOS,$B959,O$2))</f>
        <v>--</v>
      </c>
      <c r="E959" s="64" t="s">
        <v>1</v>
      </c>
      <c r="F959" s="36" t="str">
        <f t="shared" si="1091"/>
        <v>--</v>
      </c>
      <c r="G959" s="109" t="e">
        <f>VLOOKUP($D959,LOC_UNICOS,G$2,0)</f>
        <v>#N/A</v>
      </c>
      <c r="H959" s="109" t="e">
        <f>VLOOKUP($D959,LOC_UNICOS,H$2,0)</f>
        <v>#N/A</v>
      </c>
      <c r="I959" s="38">
        <f t="array" ref="I959">IF($B959=0,-999,IF(COUNTIFS($Z959:Z959,#N/A)&gt;0,-999,AVERAGE($Z959:Z959)))</f>
        <v>-999</v>
      </c>
      <c r="J959" s="38">
        <f t="array" ref="J959">IF($B959=0,-999,IF(COUNTIFS($Z959:AA959,#N/A)&gt;0,-999,AVERAGE($Z959:AA959)))</f>
        <v>-999</v>
      </c>
      <c r="K959" s="38">
        <f t="array" ref="K959">IF($B959=0,-999,IF(COUNTIFS($Z959:AB959,#N/A)&gt;0,-999,AVERAGE($Z959:AB959)))</f>
        <v>-999</v>
      </c>
      <c r="L959" s="38">
        <f t="array" ref="L959">IF($B959=0,-999,IF(COUNTIFS($Z959:AC959,#N/A)&gt;0,-999,AVERAGE($Z959:AC959)))</f>
        <v>-999</v>
      </c>
      <c r="M959" s="38">
        <f t="shared" si="1102"/>
        <v>-999</v>
      </c>
      <c r="N959" s="38">
        <f t="shared" si="1106"/>
        <v>-999</v>
      </c>
      <c r="O959" s="38">
        <f t="shared" si="1107"/>
        <v>-999</v>
      </c>
      <c r="P959" s="38">
        <f t="shared" si="1108"/>
        <v>-999</v>
      </c>
      <c r="Q959" s="37">
        <f t="shared" si="1134"/>
        <v>0</v>
      </c>
      <c r="R959" s="37">
        <f t="shared" si="1095"/>
        <v>0</v>
      </c>
      <c r="S959" s="37">
        <f t="shared" si="1096"/>
        <v>0</v>
      </c>
      <c r="T959" s="37">
        <f t="shared" si="1097"/>
        <v>0</v>
      </c>
      <c r="U959" s="37">
        <f t="shared" si="1135"/>
        <v>2018</v>
      </c>
      <c r="V959" s="37">
        <f t="shared" ref="V959:X959" si="1162">U959-1</f>
        <v>2017</v>
      </c>
      <c r="W959" s="37">
        <f t="shared" si="1162"/>
        <v>2016</v>
      </c>
      <c r="X959" s="37">
        <f t="shared" si="1162"/>
        <v>2015</v>
      </c>
      <c r="Y959" s="39"/>
      <c r="Z959" s="62" t="e">
        <f>IFERROR(IF($B959=0,#N/A,AVERAGEIFS(INDEX(DATOS,0,$C959),INDEX(DATOS,0,$C959),"&lt;&gt;#N/D",INDEX(DATOS,0,$L$2),0,INDEX(DATOS,0,$M$2),1,INDEX(DATOS,0,$N$2),U959,INDEX(DATOS,0,$O$2),$D959)),#N/A)</f>
        <v>#N/A</v>
      </c>
      <c r="AA959" s="62" t="e">
        <f>IFERROR(IF($B959=0,#N/A,AVERAGEIFS(INDEX(DATOS,0,$C959),INDEX(DATOS,0,$C959),"&lt;&gt;#N/D",INDEX(DATOS,0,$L$2),0,INDEX(DATOS,0,$M$2),1,INDEX(DATOS,0,$N$2),V959,INDEX(DATOS,0,$O$2),$D959)),#N/A)</f>
        <v>#N/A</v>
      </c>
      <c r="AB959" s="62" t="e">
        <f>IFERROR(IF($B959=0,#N/A,AVERAGEIFS(INDEX(DATOS,0,$C959),INDEX(DATOS,0,$C959),"&lt;&gt;#N/D",INDEX(DATOS,0,$L$2),0,INDEX(DATOS,0,$M$2),1,INDEX(DATOS,0,$N$2),W959,INDEX(DATOS,0,$O$2),$D959)),#N/A)</f>
        <v>#N/A</v>
      </c>
      <c r="AC959" s="62" t="e">
        <f>IFERROR(IF($B959=0,#N/A,AVERAGEIFS(INDEX(DATOS,0,$C959),INDEX(DATOS,0,$C959),"&lt;&gt;#N/D",INDEX(DATOS,0,$L$2),0,INDEX(DATOS,0,$M$2),1,INDEX(DATOS,0,$N$2),X959,INDEX(DATOS,0,$O$2),$D959)),#N/A)</f>
        <v>#N/A</v>
      </c>
      <c r="AD959" s="33"/>
      <c r="AE959" s="40">
        <f>IFERROR(IF(ISNA(#REF!),-999,IF(I959=0,0,_xlfn.STDEV.P(#REF!)/I959*100)),-999)</f>
        <v>-999</v>
      </c>
      <c r="AF959" s="40">
        <f>IFERROR(IF(ISNA(#REF!),-999,IF(J959=0,0,_xlfn.STDEV.P(#REF!)/J959*100)),-999)</f>
        <v>-999</v>
      </c>
      <c r="AG959" s="40">
        <f>IFERROR(IF(ISNA(#REF!),-999,IF(K959=0,0,_xlfn.STDEV.P(#REF!)/K959*100)),-999)</f>
        <v>-999</v>
      </c>
      <c r="AH959" s="40">
        <f>IFERROR(IF(ISNA(#REF!),-999,IF(L959=0,0,_xlfn.STDEV.P(#REF!)/L959*100)),-999)</f>
        <v>-999</v>
      </c>
      <c r="AI959" s="40"/>
    </row>
    <row r="960" spans="1:35" x14ac:dyDescent="0.35">
      <c r="A960">
        <f t="shared" si="1137"/>
        <v>155</v>
      </c>
      <c r="B960" s="35">
        <f t="array" ref="B960">IF(B959=0,0,MIN(IF(INDEX(DATOS,0,$N$2)=$U960,IF(ISNUMBER(INDEX(DATOS,0,$C960)),IF(INDEX(DATOS,0,$L$2)=0,IF(INDEX(DATOS,0,$M$2)=1,IF(ISNA(MATCH(INDEX(DATOS,0,$O$2),IF($E$7:E959=E960,$D$7:D959),0)),INDEX(DATOS,0,$K$2))))))))</f>
        <v>0</v>
      </c>
      <c r="C960" s="32">
        <f t="shared" si="1138"/>
        <v>20</v>
      </c>
      <c r="D960" s="34" t="str">
        <f>IF($B960=0,"--",INDEX(DATOS,$B960,O$2))</f>
        <v>--</v>
      </c>
      <c r="E960" s="64" t="s">
        <v>1</v>
      </c>
      <c r="F960" s="36" t="str">
        <f t="shared" si="1091"/>
        <v>--</v>
      </c>
      <c r="G960" s="109" t="e">
        <f>VLOOKUP($D960,LOC_UNICOS,G$2,0)</f>
        <v>#N/A</v>
      </c>
      <c r="H960" s="109" t="e">
        <f>VLOOKUP($D960,LOC_UNICOS,H$2,0)</f>
        <v>#N/A</v>
      </c>
      <c r="I960" s="38">
        <f t="array" ref="I960">IF($B960=0,-999,IF(COUNTIFS($Z960:Z960,#N/A)&gt;0,-999,AVERAGE($Z960:Z960)))</f>
        <v>-999</v>
      </c>
      <c r="J960" s="38">
        <f t="array" ref="J960">IF($B960=0,-999,IF(COUNTIFS($Z960:AA960,#N/A)&gt;0,-999,AVERAGE($Z960:AA960)))</f>
        <v>-999</v>
      </c>
      <c r="K960" s="38">
        <f t="array" ref="K960">IF($B960=0,-999,IF(COUNTIFS($Z960:AB960,#N/A)&gt;0,-999,AVERAGE($Z960:AB960)))</f>
        <v>-999</v>
      </c>
      <c r="L960" s="38">
        <f t="array" ref="L960">IF($B960=0,-999,IF(COUNTIFS($Z960:AC960,#N/A)&gt;0,-999,AVERAGE($Z960:AC960)))</f>
        <v>-999</v>
      </c>
      <c r="M960" s="38">
        <f t="shared" si="1102"/>
        <v>-999</v>
      </c>
      <c r="N960" s="38">
        <f t="shared" si="1106"/>
        <v>-999</v>
      </c>
      <c r="O960" s="38">
        <f t="shared" si="1107"/>
        <v>-999</v>
      </c>
      <c r="P960" s="38">
        <f t="shared" si="1108"/>
        <v>-999</v>
      </c>
      <c r="Q960" s="37">
        <f t="shared" si="1134"/>
        <v>0</v>
      </c>
      <c r="R960" s="37">
        <f t="shared" si="1095"/>
        <v>0</v>
      </c>
      <c r="S960" s="37">
        <f t="shared" si="1096"/>
        <v>0</v>
      </c>
      <c r="T960" s="37">
        <f t="shared" si="1097"/>
        <v>0</v>
      </c>
      <c r="U960" s="37">
        <f t="shared" si="1135"/>
        <v>2018</v>
      </c>
      <c r="V960" s="37">
        <f t="shared" ref="V960:X960" si="1163">U960-1</f>
        <v>2017</v>
      </c>
      <c r="W960" s="37">
        <f t="shared" si="1163"/>
        <v>2016</v>
      </c>
      <c r="X960" s="37">
        <f t="shared" si="1163"/>
        <v>2015</v>
      </c>
      <c r="Y960" s="39"/>
      <c r="Z960" s="62" t="e">
        <f>IFERROR(IF($B960=0,#N/A,AVERAGEIFS(INDEX(DATOS,0,$C960),INDEX(DATOS,0,$C960),"&lt;&gt;#N/D",INDEX(DATOS,0,$L$2),0,INDEX(DATOS,0,$M$2),1,INDEX(DATOS,0,$N$2),U960,INDEX(DATOS,0,$O$2),$D960)),#N/A)</f>
        <v>#N/A</v>
      </c>
      <c r="AA960" s="62" t="e">
        <f>IFERROR(IF($B960=0,#N/A,AVERAGEIFS(INDEX(DATOS,0,$C960),INDEX(DATOS,0,$C960),"&lt;&gt;#N/D",INDEX(DATOS,0,$L$2),0,INDEX(DATOS,0,$M$2),1,INDEX(DATOS,0,$N$2),V960,INDEX(DATOS,0,$O$2),$D960)),#N/A)</f>
        <v>#N/A</v>
      </c>
      <c r="AB960" s="62" t="e">
        <f>IFERROR(IF($B960=0,#N/A,AVERAGEIFS(INDEX(DATOS,0,$C960),INDEX(DATOS,0,$C960),"&lt;&gt;#N/D",INDEX(DATOS,0,$L$2),0,INDEX(DATOS,0,$M$2),1,INDEX(DATOS,0,$N$2),W960,INDEX(DATOS,0,$O$2),$D960)),#N/A)</f>
        <v>#N/A</v>
      </c>
      <c r="AC960" s="62" t="e">
        <f>IFERROR(IF($B960=0,#N/A,AVERAGEIFS(INDEX(DATOS,0,$C960),INDEX(DATOS,0,$C960),"&lt;&gt;#N/D",INDEX(DATOS,0,$L$2),0,INDEX(DATOS,0,$M$2),1,INDEX(DATOS,0,$N$2),X960,INDEX(DATOS,0,$O$2),$D960)),#N/A)</f>
        <v>#N/A</v>
      </c>
      <c r="AD960" s="33"/>
      <c r="AE960" s="40">
        <f>IFERROR(IF(ISNA(#REF!),-999,IF(I960=0,0,_xlfn.STDEV.P(#REF!)/I960*100)),-999)</f>
        <v>-999</v>
      </c>
      <c r="AF960" s="40">
        <f>IFERROR(IF(ISNA(#REF!),-999,IF(J960=0,0,_xlfn.STDEV.P(#REF!)/J960*100)),-999)</f>
        <v>-999</v>
      </c>
      <c r="AG960" s="40">
        <f>IFERROR(IF(ISNA(#REF!),-999,IF(K960=0,0,_xlfn.STDEV.P(#REF!)/K960*100)),-999)</f>
        <v>-999</v>
      </c>
      <c r="AH960" s="40">
        <f>IFERROR(IF(ISNA(#REF!),-999,IF(L960=0,0,_xlfn.STDEV.P(#REF!)/L960*100)),-999)</f>
        <v>-999</v>
      </c>
      <c r="AI960" s="40"/>
    </row>
    <row r="961" spans="1:35" x14ac:dyDescent="0.35">
      <c r="A961">
        <f t="shared" si="1137"/>
        <v>156</v>
      </c>
      <c r="B961" s="35">
        <f t="array" ref="B961">IF(B960=0,0,MIN(IF(INDEX(DATOS,0,$N$2)=$U961,IF(ISNUMBER(INDEX(DATOS,0,$C961)),IF(INDEX(DATOS,0,$L$2)=0,IF(INDEX(DATOS,0,$M$2)=1,IF(ISNA(MATCH(INDEX(DATOS,0,$O$2),IF($E$7:E960=E961,$D$7:D960),0)),INDEX(DATOS,0,$K$2))))))))</f>
        <v>0</v>
      </c>
      <c r="C961" s="32">
        <f t="shared" si="1138"/>
        <v>20</v>
      </c>
      <c r="D961" s="34" t="str">
        <f>IF($B961=0,"--",INDEX(DATOS,$B961,O$2))</f>
        <v>--</v>
      </c>
      <c r="E961" s="64" t="s">
        <v>1</v>
      </c>
      <c r="F961" s="36" t="str">
        <f t="shared" si="1091"/>
        <v>--</v>
      </c>
      <c r="G961" s="109" t="e">
        <f>VLOOKUP($D961,LOC_UNICOS,G$2,0)</f>
        <v>#N/A</v>
      </c>
      <c r="H961" s="109" t="e">
        <f>VLOOKUP($D961,LOC_UNICOS,H$2,0)</f>
        <v>#N/A</v>
      </c>
      <c r="I961" s="38">
        <f t="array" ref="I961">IF($B961=0,-999,IF(COUNTIFS($Z961:Z961,#N/A)&gt;0,-999,AVERAGE($Z961:Z961)))</f>
        <v>-999</v>
      </c>
      <c r="J961" s="38">
        <f t="array" ref="J961">IF($B961=0,-999,IF(COUNTIFS($Z961:AA961,#N/A)&gt;0,-999,AVERAGE($Z961:AA961)))</f>
        <v>-999</v>
      </c>
      <c r="K961" s="38">
        <f t="array" ref="K961">IF($B961=0,-999,IF(COUNTIFS($Z961:AB961,#N/A)&gt;0,-999,AVERAGE($Z961:AB961)))</f>
        <v>-999</v>
      </c>
      <c r="L961" s="38">
        <f t="array" ref="L961">IF($B961=0,-999,IF(COUNTIFS($Z961:AC961,#N/A)&gt;0,-999,AVERAGE($Z961:AC961)))</f>
        <v>-999</v>
      </c>
      <c r="M961" s="38">
        <f t="shared" si="1102"/>
        <v>-999</v>
      </c>
      <c r="N961" s="38">
        <f t="shared" si="1106"/>
        <v>-999</v>
      </c>
      <c r="O961" s="38">
        <f t="shared" si="1107"/>
        <v>-999</v>
      </c>
      <c r="P961" s="38">
        <f t="shared" si="1108"/>
        <v>-999</v>
      </c>
      <c r="Q961" s="37">
        <f t="shared" si="1134"/>
        <v>0</v>
      </c>
      <c r="R961" s="37">
        <f t="shared" si="1095"/>
        <v>0</v>
      </c>
      <c r="S961" s="37">
        <f t="shared" si="1096"/>
        <v>0</v>
      </c>
      <c r="T961" s="37">
        <f t="shared" si="1097"/>
        <v>0</v>
      </c>
      <c r="U961" s="37">
        <f t="shared" si="1135"/>
        <v>2018</v>
      </c>
      <c r="V961" s="37">
        <f t="shared" ref="V961:X961" si="1164">U961-1</f>
        <v>2017</v>
      </c>
      <c r="W961" s="37">
        <f t="shared" si="1164"/>
        <v>2016</v>
      </c>
      <c r="X961" s="37">
        <f t="shared" si="1164"/>
        <v>2015</v>
      </c>
      <c r="Y961" s="39"/>
      <c r="Z961" s="62" t="e">
        <f>IFERROR(IF($B961=0,#N/A,AVERAGEIFS(INDEX(DATOS,0,$C961),INDEX(DATOS,0,$C961),"&lt;&gt;#N/D",INDEX(DATOS,0,$L$2),0,INDEX(DATOS,0,$M$2),1,INDEX(DATOS,0,$N$2),U961,INDEX(DATOS,0,$O$2),$D961)),#N/A)</f>
        <v>#N/A</v>
      </c>
      <c r="AA961" s="62" t="e">
        <f>IFERROR(IF($B961=0,#N/A,AVERAGEIFS(INDEX(DATOS,0,$C961),INDEX(DATOS,0,$C961),"&lt;&gt;#N/D",INDEX(DATOS,0,$L$2),0,INDEX(DATOS,0,$M$2),1,INDEX(DATOS,0,$N$2),V961,INDEX(DATOS,0,$O$2),$D961)),#N/A)</f>
        <v>#N/A</v>
      </c>
      <c r="AB961" s="62" t="e">
        <f>IFERROR(IF($B961=0,#N/A,AVERAGEIFS(INDEX(DATOS,0,$C961),INDEX(DATOS,0,$C961),"&lt;&gt;#N/D",INDEX(DATOS,0,$L$2),0,INDEX(DATOS,0,$M$2),1,INDEX(DATOS,0,$N$2),W961,INDEX(DATOS,0,$O$2),$D961)),#N/A)</f>
        <v>#N/A</v>
      </c>
      <c r="AC961" s="62" t="e">
        <f>IFERROR(IF($B961=0,#N/A,AVERAGEIFS(INDEX(DATOS,0,$C961),INDEX(DATOS,0,$C961),"&lt;&gt;#N/D",INDEX(DATOS,0,$L$2),0,INDEX(DATOS,0,$M$2),1,INDEX(DATOS,0,$N$2),X961,INDEX(DATOS,0,$O$2),$D961)),#N/A)</f>
        <v>#N/A</v>
      </c>
      <c r="AD961" s="33"/>
      <c r="AE961" s="40">
        <f>IFERROR(IF(ISNA(#REF!),-999,IF(I961=0,0,_xlfn.STDEV.P(#REF!)/I961*100)),-999)</f>
        <v>-999</v>
      </c>
      <c r="AF961" s="40">
        <f>IFERROR(IF(ISNA(#REF!),-999,IF(J961=0,0,_xlfn.STDEV.P(#REF!)/J961*100)),-999)</f>
        <v>-999</v>
      </c>
      <c r="AG961" s="40">
        <f>IFERROR(IF(ISNA(#REF!),-999,IF(K961=0,0,_xlfn.STDEV.P(#REF!)/K961*100)),-999)</f>
        <v>-999</v>
      </c>
      <c r="AH961" s="40">
        <f>IFERROR(IF(ISNA(#REF!),-999,IF(L961=0,0,_xlfn.STDEV.P(#REF!)/L961*100)),-999)</f>
        <v>-999</v>
      </c>
      <c r="AI961" s="40"/>
    </row>
    <row r="962" spans="1:35" x14ac:dyDescent="0.35">
      <c r="A962">
        <f t="shared" si="1137"/>
        <v>157</v>
      </c>
      <c r="B962" s="35">
        <f t="array" ref="B962">IF(B961=0,0,MIN(IF(INDEX(DATOS,0,$N$2)=$U962,IF(ISNUMBER(INDEX(DATOS,0,$C962)),IF(INDEX(DATOS,0,$L$2)=0,IF(INDEX(DATOS,0,$M$2)=1,IF(ISNA(MATCH(INDEX(DATOS,0,$O$2),IF($E$7:E961=E962,$D$7:D961),0)),INDEX(DATOS,0,$K$2))))))))</f>
        <v>0</v>
      </c>
      <c r="C962" s="32">
        <f t="shared" si="1138"/>
        <v>20</v>
      </c>
      <c r="D962" s="34" t="str">
        <f>IF($B962=0,"--",INDEX(DATOS,$B962,O$2))</f>
        <v>--</v>
      </c>
      <c r="E962" s="64" t="s">
        <v>1</v>
      </c>
      <c r="F962" s="36" t="str">
        <f t="shared" si="1091"/>
        <v>--</v>
      </c>
      <c r="G962" s="109" t="e">
        <f>VLOOKUP($D962,LOC_UNICOS,G$2,0)</f>
        <v>#N/A</v>
      </c>
      <c r="H962" s="109" t="e">
        <f>VLOOKUP($D962,LOC_UNICOS,H$2,0)</f>
        <v>#N/A</v>
      </c>
      <c r="I962" s="38">
        <f t="array" ref="I962">IF($B962=0,-999,IF(COUNTIFS($Z962:Z962,#N/A)&gt;0,-999,AVERAGE($Z962:Z962)))</f>
        <v>-999</v>
      </c>
      <c r="J962" s="38">
        <f t="array" ref="J962">IF($B962=0,-999,IF(COUNTIFS($Z962:AA962,#N/A)&gt;0,-999,AVERAGE($Z962:AA962)))</f>
        <v>-999</v>
      </c>
      <c r="K962" s="38">
        <f t="array" ref="K962">IF($B962=0,-999,IF(COUNTIFS($Z962:AB962,#N/A)&gt;0,-999,AVERAGE($Z962:AB962)))</f>
        <v>-999</v>
      </c>
      <c r="L962" s="38">
        <f t="array" ref="L962">IF($B962=0,-999,IF(COUNTIFS($Z962:AC962,#N/A)&gt;0,-999,AVERAGE($Z962:AC962)))</f>
        <v>-999</v>
      </c>
      <c r="M962" s="38">
        <f t="shared" si="1102"/>
        <v>-999</v>
      </c>
      <c r="N962" s="38">
        <f t="shared" si="1106"/>
        <v>-999</v>
      </c>
      <c r="O962" s="38">
        <f t="shared" si="1107"/>
        <v>-999</v>
      </c>
      <c r="P962" s="38">
        <f t="shared" si="1108"/>
        <v>-999</v>
      </c>
      <c r="Q962" s="37">
        <f t="shared" si="1134"/>
        <v>0</v>
      </c>
      <c r="R962" s="37">
        <f t="shared" si="1095"/>
        <v>0</v>
      </c>
      <c r="S962" s="37">
        <f t="shared" si="1096"/>
        <v>0</v>
      </c>
      <c r="T962" s="37">
        <f t="shared" si="1097"/>
        <v>0</v>
      </c>
      <c r="U962" s="37">
        <f t="shared" si="1135"/>
        <v>2018</v>
      </c>
      <c r="V962" s="37">
        <f t="shared" ref="V962:X962" si="1165">U962-1</f>
        <v>2017</v>
      </c>
      <c r="W962" s="37">
        <f t="shared" si="1165"/>
        <v>2016</v>
      </c>
      <c r="X962" s="37">
        <f t="shared" si="1165"/>
        <v>2015</v>
      </c>
      <c r="Y962" s="39"/>
      <c r="Z962" s="62" t="e">
        <f>IFERROR(IF($B962=0,#N/A,AVERAGEIFS(INDEX(DATOS,0,$C962),INDEX(DATOS,0,$C962),"&lt;&gt;#N/D",INDEX(DATOS,0,$L$2),0,INDEX(DATOS,0,$M$2),1,INDEX(DATOS,0,$N$2),U962,INDEX(DATOS,0,$O$2),$D962)),#N/A)</f>
        <v>#N/A</v>
      </c>
      <c r="AA962" s="62" t="e">
        <f>IFERROR(IF($B962=0,#N/A,AVERAGEIFS(INDEX(DATOS,0,$C962),INDEX(DATOS,0,$C962),"&lt;&gt;#N/D",INDEX(DATOS,0,$L$2),0,INDEX(DATOS,0,$M$2),1,INDEX(DATOS,0,$N$2),V962,INDEX(DATOS,0,$O$2),$D962)),#N/A)</f>
        <v>#N/A</v>
      </c>
      <c r="AB962" s="62" t="e">
        <f>IFERROR(IF($B962=0,#N/A,AVERAGEIFS(INDEX(DATOS,0,$C962),INDEX(DATOS,0,$C962),"&lt;&gt;#N/D",INDEX(DATOS,0,$L$2),0,INDEX(DATOS,0,$M$2),1,INDEX(DATOS,0,$N$2),W962,INDEX(DATOS,0,$O$2),$D962)),#N/A)</f>
        <v>#N/A</v>
      </c>
      <c r="AC962" s="62" t="e">
        <f>IFERROR(IF($B962=0,#N/A,AVERAGEIFS(INDEX(DATOS,0,$C962),INDEX(DATOS,0,$C962),"&lt;&gt;#N/D",INDEX(DATOS,0,$L$2),0,INDEX(DATOS,0,$M$2),1,INDEX(DATOS,0,$N$2),X962,INDEX(DATOS,0,$O$2),$D962)),#N/A)</f>
        <v>#N/A</v>
      </c>
      <c r="AD962" s="33"/>
      <c r="AE962" s="40">
        <f>IFERROR(IF(ISNA(#REF!),-999,IF(I962=0,0,_xlfn.STDEV.P(#REF!)/I962*100)),-999)</f>
        <v>-999</v>
      </c>
      <c r="AF962" s="40">
        <f>IFERROR(IF(ISNA(#REF!),-999,IF(J962=0,0,_xlfn.STDEV.P(#REF!)/J962*100)),-999)</f>
        <v>-999</v>
      </c>
      <c r="AG962" s="40">
        <f>IFERROR(IF(ISNA(#REF!),-999,IF(K962=0,0,_xlfn.STDEV.P(#REF!)/K962*100)),-999)</f>
        <v>-999</v>
      </c>
      <c r="AH962" s="40">
        <f>IFERROR(IF(ISNA(#REF!),-999,IF(L962=0,0,_xlfn.STDEV.P(#REF!)/L962*100)),-999)</f>
        <v>-999</v>
      </c>
      <c r="AI962" s="40"/>
    </row>
    <row r="963" spans="1:35" x14ac:dyDescent="0.35">
      <c r="A963">
        <f t="shared" si="1137"/>
        <v>158</v>
      </c>
      <c r="B963" s="35">
        <f t="array" ref="B963">IF(B962=0,0,MIN(IF(INDEX(DATOS,0,$N$2)=$U963,IF(ISNUMBER(INDEX(DATOS,0,$C963)),IF(INDEX(DATOS,0,$L$2)=0,IF(INDEX(DATOS,0,$M$2)=1,IF(ISNA(MATCH(INDEX(DATOS,0,$O$2),IF($E$7:E962=E963,$D$7:D962),0)),INDEX(DATOS,0,$K$2))))))))</f>
        <v>0</v>
      </c>
      <c r="C963" s="32">
        <f t="shared" si="1138"/>
        <v>20</v>
      </c>
      <c r="D963" s="34" t="str">
        <f>IF($B963=0,"--",INDEX(DATOS,$B963,O$2))</f>
        <v>--</v>
      </c>
      <c r="E963" s="64" t="s">
        <v>1</v>
      </c>
      <c r="F963" s="36" t="str">
        <f t="shared" si="1091"/>
        <v>--</v>
      </c>
      <c r="G963" s="109" t="e">
        <f>VLOOKUP($D963,LOC_UNICOS,G$2,0)</f>
        <v>#N/A</v>
      </c>
      <c r="H963" s="109" t="e">
        <f>VLOOKUP($D963,LOC_UNICOS,H$2,0)</f>
        <v>#N/A</v>
      </c>
      <c r="I963" s="38">
        <f t="array" ref="I963">IF($B963=0,-999,IF(COUNTIFS($Z963:Z963,#N/A)&gt;0,-999,AVERAGE($Z963:Z963)))</f>
        <v>-999</v>
      </c>
      <c r="J963" s="38">
        <f t="array" ref="J963">IF($B963=0,-999,IF(COUNTIFS($Z963:AA963,#N/A)&gt;0,-999,AVERAGE($Z963:AA963)))</f>
        <v>-999</v>
      </c>
      <c r="K963" s="38">
        <f t="array" ref="K963">IF($B963=0,-999,IF(COUNTIFS($Z963:AB963,#N/A)&gt;0,-999,AVERAGE($Z963:AB963)))</f>
        <v>-999</v>
      </c>
      <c r="L963" s="38">
        <f t="array" ref="L963">IF($B963=0,-999,IF(COUNTIFS($Z963:AC963,#N/A)&gt;0,-999,AVERAGE($Z963:AC963)))</f>
        <v>-999</v>
      </c>
      <c r="M963" s="38">
        <f t="shared" si="1102"/>
        <v>-999</v>
      </c>
      <c r="N963" s="38">
        <f t="shared" si="1106"/>
        <v>-999</v>
      </c>
      <c r="O963" s="38">
        <f t="shared" si="1107"/>
        <v>-999</v>
      </c>
      <c r="P963" s="38">
        <f t="shared" si="1108"/>
        <v>-999</v>
      </c>
      <c r="Q963" s="37">
        <f t="shared" si="1134"/>
        <v>0</v>
      </c>
      <c r="R963" s="37">
        <f t="shared" si="1095"/>
        <v>0</v>
      </c>
      <c r="S963" s="37">
        <f t="shared" si="1096"/>
        <v>0</v>
      </c>
      <c r="T963" s="37">
        <f t="shared" si="1097"/>
        <v>0</v>
      </c>
      <c r="U963" s="37">
        <f t="shared" si="1135"/>
        <v>2018</v>
      </c>
      <c r="V963" s="37">
        <f t="shared" ref="V963:X963" si="1166">U963-1</f>
        <v>2017</v>
      </c>
      <c r="W963" s="37">
        <f t="shared" si="1166"/>
        <v>2016</v>
      </c>
      <c r="X963" s="37">
        <f t="shared" si="1166"/>
        <v>2015</v>
      </c>
      <c r="Y963" s="39"/>
      <c r="Z963" s="62" t="e">
        <f>IFERROR(IF($B963=0,#N/A,AVERAGEIFS(INDEX(DATOS,0,$C963),INDEX(DATOS,0,$C963),"&lt;&gt;#N/D",INDEX(DATOS,0,$L$2),0,INDEX(DATOS,0,$M$2),1,INDEX(DATOS,0,$N$2),U963,INDEX(DATOS,0,$O$2),$D963)),#N/A)</f>
        <v>#N/A</v>
      </c>
      <c r="AA963" s="62" t="e">
        <f>IFERROR(IF($B963=0,#N/A,AVERAGEIFS(INDEX(DATOS,0,$C963),INDEX(DATOS,0,$C963),"&lt;&gt;#N/D",INDEX(DATOS,0,$L$2),0,INDEX(DATOS,0,$M$2),1,INDEX(DATOS,0,$N$2),V963,INDEX(DATOS,0,$O$2),$D963)),#N/A)</f>
        <v>#N/A</v>
      </c>
      <c r="AB963" s="62" t="e">
        <f>IFERROR(IF($B963=0,#N/A,AVERAGEIFS(INDEX(DATOS,0,$C963),INDEX(DATOS,0,$C963),"&lt;&gt;#N/D",INDEX(DATOS,0,$L$2),0,INDEX(DATOS,0,$M$2),1,INDEX(DATOS,0,$N$2),W963,INDEX(DATOS,0,$O$2),$D963)),#N/A)</f>
        <v>#N/A</v>
      </c>
      <c r="AC963" s="62" t="e">
        <f>IFERROR(IF($B963=0,#N/A,AVERAGEIFS(INDEX(DATOS,0,$C963),INDEX(DATOS,0,$C963),"&lt;&gt;#N/D",INDEX(DATOS,0,$L$2),0,INDEX(DATOS,0,$M$2),1,INDEX(DATOS,0,$N$2),X963,INDEX(DATOS,0,$O$2),$D963)),#N/A)</f>
        <v>#N/A</v>
      </c>
      <c r="AD963" s="33"/>
      <c r="AE963" s="40">
        <f>IFERROR(IF(ISNA(#REF!),-999,IF(I963=0,0,_xlfn.STDEV.P(#REF!)/I963*100)),-999)</f>
        <v>-999</v>
      </c>
      <c r="AF963" s="40">
        <f>IFERROR(IF(ISNA(#REF!),-999,IF(J963=0,0,_xlfn.STDEV.P(#REF!)/J963*100)),-999)</f>
        <v>-999</v>
      </c>
      <c r="AG963" s="40">
        <f>IFERROR(IF(ISNA(#REF!),-999,IF(K963=0,0,_xlfn.STDEV.P(#REF!)/K963*100)),-999)</f>
        <v>-999</v>
      </c>
      <c r="AH963" s="40">
        <f>IFERROR(IF(ISNA(#REF!),-999,IF(L963=0,0,_xlfn.STDEV.P(#REF!)/L963*100)),-999)</f>
        <v>-999</v>
      </c>
      <c r="AI963" s="40"/>
    </row>
    <row r="964" spans="1:35" x14ac:dyDescent="0.35">
      <c r="A964">
        <f t="shared" si="1137"/>
        <v>159</v>
      </c>
      <c r="B964" s="35">
        <f t="array" ref="B964">IF(B963=0,0,MIN(IF(INDEX(DATOS,0,$N$2)=$U964,IF(ISNUMBER(INDEX(DATOS,0,$C964)),IF(INDEX(DATOS,0,$L$2)=0,IF(INDEX(DATOS,0,$M$2)=1,IF(ISNA(MATCH(INDEX(DATOS,0,$O$2),IF($E$7:E963=E964,$D$7:D963),0)),INDEX(DATOS,0,$K$2))))))))</f>
        <v>0</v>
      </c>
      <c r="C964" s="32">
        <f t="shared" si="1138"/>
        <v>20</v>
      </c>
      <c r="D964" s="34" t="str">
        <f>IF($B964=0,"--",INDEX(DATOS,$B964,O$2))</f>
        <v>--</v>
      </c>
      <c r="E964" s="64" t="s">
        <v>1</v>
      </c>
      <c r="F964" s="36" t="str">
        <f t="shared" ref="F964:F1027" si="1167">IFERROR(SUBSTITUTE(MID(D964,1,FIND(",",D964)-1),"Departamento de","Dpto."),D964)</f>
        <v>--</v>
      </c>
      <c r="G964" s="109" t="e">
        <f>VLOOKUP($D964,LOC_UNICOS,G$2,0)</f>
        <v>#N/A</v>
      </c>
      <c r="H964" s="109" t="e">
        <f>VLOOKUP($D964,LOC_UNICOS,H$2,0)</f>
        <v>#N/A</v>
      </c>
      <c r="I964" s="38">
        <f t="array" ref="I964">IF($B964=0,-999,IF(COUNTIFS($Z964:Z964,#N/A)&gt;0,-999,AVERAGE($Z964:Z964)))</f>
        <v>-999</v>
      </c>
      <c r="J964" s="38">
        <f t="array" ref="J964">IF($B964=0,-999,IF(COUNTIFS($Z964:AA964,#N/A)&gt;0,-999,AVERAGE($Z964:AA964)))</f>
        <v>-999</v>
      </c>
      <c r="K964" s="38">
        <f t="array" ref="K964">IF($B964=0,-999,IF(COUNTIFS($Z964:AB964,#N/A)&gt;0,-999,AVERAGE($Z964:AB964)))</f>
        <v>-999</v>
      </c>
      <c r="L964" s="38">
        <f t="array" ref="L964">IF($B964=0,-999,IF(COUNTIFS($Z964:AC964,#N/A)&gt;0,-999,AVERAGE($Z964:AC964)))</f>
        <v>-999</v>
      </c>
      <c r="M964" s="38">
        <f t="shared" si="1102"/>
        <v>-999</v>
      </c>
      <c r="N964" s="38">
        <f t="shared" si="1106"/>
        <v>-999</v>
      </c>
      <c r="O964" s="38">
        <f t="shared" si="1107"/>
        <v>-999</v>
      </c>
      <c r="P964" s="38">
        <f t="shared" si="1108"/>
        <v>-999</v>
      </c>
      <c r="Q964" s="37">
        <f t="shared" si="1134"/>
        <v>0</v>
      </c>
      <c r="R964" s="37">
        <f t="shared" si="1095"/>
        <v>0</v>
      </c>
      <c r="S964" s="37">
        <f t="shared" si="1096"/>
        <v>0</v>
      </c>
      <c r="T964" s="37">
        <f t="shared" si="1097"/>
        <v>0</v>
      </c>
      <c r="U964" s="37">
        <f t="shared" si="1135"/>
        <v>2018</v>
      </c>
      <c r="V964" s="37">
        <f t="shared" ref="V964:X964" si="1168">U964-1</f>
        <v>2017</v>
      </c>
      <c r="W964" s="37">
        <f t="shared" si="1168"/>
        <v>2016</v>
      </c>
      <c r="X964" s="37">
        <f t="shared" si="1168"/>
        <v>2015</v>
      </c>
      <c r="Y964" s="39"/>
      <c r="Z964" s="62" t="e">
        <f>IFERROR(IF($B964=0,#N/A,AVERAGEIFS(INDEX(DATOS,0,$C964),INDEX(DATOS,0,$C964),"&lt;&gt;#N/D",INDEX(DATOS,0,$L$2),0,INDEX(DATOS,0,$M$2),1,INDEX(DATOS,0,$N$2),U964,INDEX(DATOS,0,$O$2),$D964)),#N/A)</f>
        <v>#N/A</v>
      </c>
      <c r="AA964" s="62" t="e">
        <f>IFERROR(IF($B964=0,#N/A,AVERAGEIFS(INDEX(DATOS,0,$C964),INDEX(DATOS,0,$C964),"&lt;&gt;#N/D",INDEX(DATOS,0,$L$2),0,INDEX(DATOS,0,$M$2),1,INDEX(DATOS,0,$N$2),V964,INDEX(DATOS,0,$O$2),$D964)),#N/A)</f>
        <v>#N/A</v>
      </c>
      <c r="AB964" s="62" t="e">
        <f>IFERROR(IF($B964=0,#N/A,AVERAGEIFS(INDEX(DATOS,0,$C964),INDEX(DATOS,0,$C964),"&lt;&gt;#N/D",INDEX(DATOS,0,$L$2),0,INDEX(DATOS,0,$M$2),1,INDEX(DATOS,0,$N$2),W964,INDEX(DATOS,0,$O$2),$D964)),#N/A)</f>
        <v>#N/A</v>
      </c>
      <c r="AC964" s="62" t="e">
        <f>IFERROR(IF($B964=0,#N/A,AVERAGEIFS(INDEX(DATOS,0,$C964),INDEX(DATOS,0,$C964),"&lt;&gt;#N/D",INDEX(DATOS,0,$L$2),0,INDEX(DATOS,0,$M$2),1,INDEX(DATOS,0,$N$2),X964,INDEX(DATOS,0,$O$2),$D964)),#N/A)</f>
        <v>#N/A</v>
      </c>
      <c r="AD964" s="33"/>
      <c r="AE964" s="40">
        <f>IFERROR(IF(ISNA(#REF!),-999,IF(I964=0,0,_xlfn.STDEV.P(#REF!)/I964*100)),-999)</f>
        <v>-999</v>
      </c>
      <c r="AF964" s="40">
        <f>IFERROR(IF(ISNA(#REF!),-999,IF(J964=0,0,_xlfn.STDEV.P(#REF!)/J964*100)),-999)</f>
        <v>-999</v>
      </c>
      <c r="AG964" s="40">
        <f>IFERROR(IF(ISNA(#REF!),-999,IF(K964=0,0,_xlfn.STDEV.P(#REF!)/K964*100)),-999)</f>
        <v>-999</v>
      </c>
      <c r="AH964" s="40">
        <f>IFERROR(IF(ISNA(#REF!),-999,IF(L964=0,0,_xlfn.STDEV.P(#REF!)/L964*100)),-999)</f>
        <v>-999</v>
      </c>
      <c r="AI964" s="40"/>
    </row>
    <row r="965" spans="1:35" x14ac:dyDescent="0.35">
      <c r="A965">
        <f t="shared" si="1137"/>
        <v>160</v>
      </c>
      <c r="B965" s="35">
        <f t="array" ref="B965">IF(B964=0,0,MIN(IF(INDEX(DATOS,0,$N$2)=$U965,IF(ISNUMBER(INDEX(DATOS,0,$C965)),IF(INDEX(DATOS,0,$L$2)=0,IF(INDEX(DATOS,0,$M$2)=1,IF(ISNA(MATCH(INDEX(DATOS,0,$O$2),IF($E$7:E964=E965,$D$7:D964),0)),INDEX(DATOS,0,$K$2))))))))</f>
        <v>0</v>
      </c>
      <c r="C965" s="32">
        <f t="shared" si="1138"/>
        <v>20</v>
      </c>
      <c r="D965" s="34" t="str">
        <f>IF($B965=0,"--",INDEX(DATOS,$B965,O$2))</f>
        <v>--</v>
      </c>
      <c r="E965" s="64" t="s">
        <v>1</v>
      </c>
      <c r="F965" s="36" t="str">
        <f t="shared" si="1167"/>
        <v>--</v>
      </c>
      <c r="G965" s="109" t="e">
        <f>VLOOKUP($D965,LOC_UNICOS,G$2,0)</f>
        <v>#N/A</v>
      </c>
      <c r="H965" s="109" t="e">
        <f>VLOOKUP($D965,LOC_UNICOS,H$2,0)</f>
        <v>#N/A</v>
      </c>
      <c r="I965" s="38">
        <f t="array" ref="I965">IF($B965=0,-999,IF(COUNTIFS($Z965:Z965,#N/A)&gt;0,-999,AVERAGE($Z965:Z965)))</f>
        <v>-999</v>
      </c>
      <c r="J965" s="38">
        <f t="array" ref="J965">IF($B965=0,-999,IF(COUNTIFS($Z965:AA965,#N/A)&gt;0,-999,AVERAGE($Z965:AA965)))</f>
        <v>-999</v>
      </c>
      <c r="K965" s="38">
        <f t="array" ref="K965">IF($B965=0,-999,IF(COUNTIFS($Z965:AB965,#N/A)&gt;0,-999,AVERAGE($Z965:AB965)))</f>
        <v>-999</v>
      </c>
      <c r="L965" s="38">
        <f t="array" ref="L965">IF($B965=0,-999,IF(COUNTIFS($Z965:AC965,#N/A)&gt;0,-999,AVERAGE($Z965:AC965)))</f>
        <v>-999</v>
      </c>
      <c r="M965" s="38">
        <f t="shared" si="1102"/>
        <v>-999</v>
      </c>
      <c r="N965" s="38">
        <f t="shared" si="1106"/>
        <v>-999</v>
      </c>
      <c r="O965" s="38">
        <f t="shared" si="1107"/>
        <v>-999</v>
      </c>
      <c r="P965" s="38">
        <f t="shared" si="1108"/>
        <v>-999</v>
      </c>
      <c r="Q965" s="37">
        <f t="shared" si="1134"/>
        <v>0</v>
      </c>
      <c r="R965" s="37">
        <f t="shared" si="1095"/>
        <v>0</v>
      </c>
      <c r="S965" s="37">
        <f t="shared" si="1096"/>
        <v>0</v>
      </c>
      <c r="T965" s="37">
        <f t="shared" si="1097"/>
        <v>0</v>
      </c>
      <c r="U965" s="37">
        <f t="shared" si="1135"/>
        <v>2018</v>
      </c>
      <c r="V965" s="37">
        <f t="shared" ref="V965:X965" si="1169">U965-1</f>
        <v>2017</v>
      </c>
      <c r="W965" s="37">
        <f t="shared" si="1169"/>
        <v>2016</v>
      </c>
      <c r="X965" s="37">
        <f t="shared" si="1169"/>
        <v>2015</v>
      </c>
      <c r="Y965" s="39"/>
      <c r="Z965" s="62" t="e">
        <f>IFERROR(IF($B965=0,#N/A,AVERAGEIFS(INDEX(DATOS,0,$C965),INDEX(DATOS,0,$C965),"&lt;&gt;#N/D",INDEX(DATOS,0,$L$2),0,INDEX(DATOS,0,$M$2),1,INDEX(DATOS,0,$N$2),U965,INDEX(DATOS,0,$O$2),$D965)),#N/A)</f>
        <v>#N/A</v>
      </c>
      <c r="AA965" s="62" t="e">
        <f>IFERROR(IF($B965=0,#N/A,AVERAGEIFS(INDEX(DATOS,0,$C965),INDEX(DATOS,0,$C965),"&lt;&gt;#N/D",INDEX(DATOS,0,$L$2),0,INDEX(DATOS,0,$M$2),1,INDEX(DATOS,0,$N$2),V965,INDEX(DATOS,0,$O$2),$D965)),#N/A)</f>
        <v>#N/A</v>
      </c>
      <c r="AB965" s="62" t="e">
        <f>IFERROR(IF($B965=0,#N/A,AVERAGEIFS(INDEX(DATOS,0,$C965),INDEX(DATOS,0,$C965),"&lt;&gt;#N/D",INDEX(DATOS,0,$L$2),0,INDEX(DATOS,0,$M$2),1,INDEX(DATOS,0,$N$2),W965,INDEX(DATOS,0,$O$2),$D965)),#N/A)</f>
        <v>#N/A</v>
      </c>
      <c r="AC965" s="62" t="e">
        <f>IFERROR(IF($B965=0,#N/A,AVERAGEIFS(INDEX(DATOS,0,$C965),INDEX(DATOS,0,$C965),"&lt;&gt;#N/D",INDEX(DATOS,0,$L$2),0,INDEX(DATOS,0,$M$2),1,INDEX(DATOS,0,$N$2),X965,INDEX(DATOS,0,$O$2),$D965)),#N/A)</f>
        <v>#N/A</v>
      </c>
      <c r="AD965" s="33"/>
      <c r="AE965" s="40">
        <f>IFERROR(IF(ISNA(#REF!),-999,IF(I965=0,0,_xlfn.STDEV.P(#REF!)/I965*100)),-999)</f>
        <v>-999</v>
      </c>
      <c r="AF965" s="40">
        <f>IFERROR(IF(ISNA(#REF!),-999,IF(J965=0,0,_xlfn.STDEV.P(#REF!)/J965*100)),-999)</f>
        <v>-999</v>
      </c>
      <c r="AG965" s="40">
        <f>IFERROR(IF(ISNA(#REF!),-999,IF(K965=0,0,_xlfn.STDEV.P(#REF!)/K965*100)),-999)</f>
        <v>-999</v>
      </c>
      <c r="AH965" s="40">
        <f>IFERROR(IF(ISNA(#REF!),-999,IF(L965=0,0,_xlfn.STDEV.P(#REF!)/L965*100)),-999)</f>
        <v>-999</v>
      </c>
      <c r="AI965" s="40"/>
    </row>
    <row r="966" spans="1:35" x14ac:dyDescent="0.35">
      <c r="A966">
        <f t="shared" si="1137"/>
        <v>161</v>
      </c>
      <c r="B966" s="35">
        <f t="array" ref="B966">IF(B965=0,0,MIN(IF(INDEX(DATOS,0,$N$2)=$U966,IF(ISNUMBER(INDEX(DATOS,0,$C966)),IF(INDEX(DATOS,0,$L$2)=0,IF(INDEX(DATOS,0,$M$2)=1,IF(ISNA(MATCH(INDEX(DATOS,0,$O$2),IF($E$7:E965=E966,$D$7:D965),0)),INDEX(DATOS,0,$K$2))))))))</f>
        <v>0</v>
      </c>
      <c r="C966" s="32">
        <f t="shared" si="1138"/>
        <v>20</v>
      </c>
      <c r="D966" s="34" t="str">
        <f>IF($B966=0,"--",INDEX(DATOS,$B966,O$2))</f>
        <v>--</v>
      </c>
      <c r="E966" s="64" t="s">
        <v>1</v>
      </c>
      <c r="F966" s="36" t="str">
        <f t="shared" si="1167"/>
        <v>--</v>
      </c>
      <c r="G966" s="109" t="e">
        <f>VLOOKUP($D966,LOC_UNICOS,G$2,0)</f>
        <v>#N/A</v>
      </c>
      <c r="H966" s="109" t="e">
        <f>VLOOKUP($D966,LOC_UNICOS,H$2,0)</f>
        <v>#N/A</v>
      </c>
      <c r="I966" s="38">
        <f t="array" ref="I966">IF($B966=0,-999,IF(COUNTIFS($Z966:Z966,#N/A)&gt;0,-999,AVERAGE($Z966:Z966)))</f>
        <v>-999</v>
      </c>
      <c r="J966" s="38">
        <f t="array" ref="J966">IF($B966=0,-999,IF(COUNTIFS($Z966:AA966,#N/A)&gt;0,-999,AVERAGE($Z966:AA966)))</f>
        <v>-999</v>
      </c>
      <c r="K966" s="38">
        <f t="array" ref="K966">IF($B966=0,-999,IF(COUNTIFS($Z966:AB966,#N/A)&gt;0,-999,AVERAGE($Z966:AB966)))</f>
        <v>-999</v>
      </c>
      <c r="L966" s="38">
        <f t="array" ref="L966">IF($B966=0,-999,IF(COUNTIFS($Z966:AC966,#N/A)&gt;0,-999,AVERAGE($Z966:AC966)))</f>
        <v>-999</v>
      </c>
      <c r="M966" s="38">
        <f t="shared" si="1102"/>
        <v>-999</v>
      </c>
      <c r="N966" s="38">
        <f t="shared" si="1106"/>
        <v>-999</v>
      </c>
      <c r="O966" s="38">
        <f t="shared" si="1107"/>
        <v>-999</v>
      </c>
      <c r="P966" s="38">
        <f t="shared" si="1108"/>
        <v>-999</v>
      </c>
      <c r="Q966" s="37">
        <f t="shared" si="1134"/>
        <v>0</v>
      </c>
      <c r="R966" s="37">
        <f t="shared" si="1095"/>
        <v>0</v>
      </c>
      <c r="S966" s="37">
        <f t="shared" si="1096"/>
        <v>0</v>
      </c>
      <c r="T966" s="37">
        <f t="shared" si="1097"/>
        <v>0</v>
      </c>
      <c r="U966" s="37">
        <f t="shared" si="1135"/>
        <v>2018</v>
      </c>
      <c r="V966" s="37">
        <f t="shared" ref="V966:X966" si="1170">U966-1</f>
        <v>2017</v>
      </c>
      <c r="W966" s="37">
        <f t="shared" si="1170"/>
        <v>2016</v>
      </c>
      <c r="X966" s="37">
        <f t="shared" si="1170"/>
        <v>2015</v>
      </c>
      <c r="Y966" s="39"/>
      <c r="Z966" s="62" t="e">
        <f>IFERROR(IF($B966=0,#N/A,AVERAGEIFS(INDEX(DATOS,0,$C966),INDEX(DATOS,0,$C966),"&lt;&gt;#N/D",INDEX(DATOS,0,$L$2),0,INDEX(DATOS,0,$M$2),1,INDEX(DATOS,0,$N$2),U966,INDEX(DATOS,0,$O$2),$D966)),#N/A)</f>
        <v>#N/A</v>
      </c>
      <c r="AA966" s="62" t="e">
        <f>IFERROR(IF($B966=0,#N/A,AVERAGEIFS(INDEX(DATOS,0,$C966),INDEX(DATOS,0,$C966),"&lt;&gt;#N/D",INDEX(DATOS,0,$L$2),0,INDEX(DATOS,0,$M$2),1,INDEX(DATOS,0,$N$2),V966,INDEX(DATOS,0,$O$2),$D966)),#N/A)</f>
        <v>#N/A</v>
      </c>
      <c r="AB966" s="62" t="e">
        <f>IFERROR(IF($B966=0,#N/A,AVERAGEIFS(INDEX(DATOS,0,$C966),INDEX(DATOS,0,$C966),"&lt;&gt;#N/D",INDEX(DATOS,0,$L$2),0,INDEX(DATOS,0,$M$2),1,INDEX(DATOS,0,$N$2),W966,INDEX(DATOS,0,$O$2),$D966)),#N/A)</f>
        <v>#N/A</v>
      </c>
      <c r="AC966" s="62" t="e">
        <f>IFERROR(IF($B966=0,#N/A,AVERAGEIFS(INDEX(DATOS,0,$C966),INDEX(DATOS,0,$C966),"&lt;&gt;#N/D",INDEX(DATOS,0,$L$2),0,INDEX(DATOS,0,$M$2),1,INDEX(DATOS,0,$N$2),X966,INDEX(DATOS,0,$O$2),$D966)),#N/A)</f>
        <v>#N/A</v>
      </c>
      <c r="AD966" s="33"/>
      <c r="AE966" s="40">
        <f>IFERROR(IF(ISNA(#REF!),-999,IF(I966=0,0,_xlfn.STDEV.P(#REF!)/I966*100)),-999)</f>
        <v>-999</v>
      </c>
      <c r="AF966" s="40">
        <f>IFERROR(IF(ISNA(#REF!),-999,IF(J966=0,0,_xlfn.STDEV.P(#REF!)/J966*100)),-999)</f>
        <v>-999</v>
      </c>
      <c r="AG966" s="40">
        <f>IFERROR(IF(ISNA(#REF!),-999,IF(K966=0,0,_xlfn.STDEV.P(#REF!)/K966*100)),-999)</f>
        <v>-999</v>
      </c>
      <c r="AH966" s="40">
        <f>IFERROR(IF(ISNA(#REF!),-999,IF(L966=0,0,_xlfn.STDEV.P(#REF!)/L966*100)),-999)</f>
        <v>-999</v>
      </c>
      <c r="AI966" s="40"/>
    </row>
    <row r="967" spans="1:35" x14ac:dyDescent="0.35">
      <c r="A967">
        <f t="shared" si="1137"/>
        <v>162</v>
      </c>
      <c r="B967" s="35">
        <f t="array" ref="B967">IF(B966=0,0,MIN(IF(INDEX(DATOS,0,$N$2)=$U967,IF(ISNUMBER(INDEX(DATOS,0,$C967)),IF(INDEX(DATOS,0,$L$2)=0,IF(INDEX(DATOS,0,$M$2)=1,IF(ISNA(MATCH(INDEX(DATOS,0,$O$2),IF($E$7:E966=E967,$D$7:D966),0)),INDEX(DATOS,0,$K$2))))))))</f>
        <v>0</v>
      </c>
      <c r="C967" s="32">
        <f t="shared" si="1138"/>
        <v>20</v>
      </c>
      <c r="D967" s="34" t="str">
        <f>IF($B967=0,"--",INDEX(DATOS,$B967,O$2))</f>
        <v>--</v>
      </c>
      <c r="E967" s="64" t="s">
        <v>1</v>
      </c>
      <c r="F967" s="36" t="str">
        <f t="shared" si="1167"/>
        <v>--</v>
      </c>
      <c r="G967" s="109" t="e">
        <f>VLOOKUP($D967,LOC_UNICOS,G$2,0)</f>
        <v>#N/A</v>
      </c>
      <c r="H967" s="109" t="e">
        <f>VLOOKUP($D967,LOC_UNICOS,H$2,0)</f>
        <v>#N/A</v>
      </c>
      <c r="I967" s="38">
        <f t="array" ref="I967">IF($B967=0,-999,IF(COUNTIFS($Z967:Z967,#N/A)&gt;0,-999,AVERAGE($Z967:Z967)))</f>
        <v>-999</v>
      </c>
      <c r="J967" s="38">
        <f t="array" ref="J967">IF($B967=0,-999,IF(COUNTIFS($Z967:AA967,#N/A)&gt;0,-999,AVERAGE($Z967:AA967)))</f>
        <v>-999</v>
      </c>
      <c r="K967" s="38">
        <f t="array" ref="K967">IF($B967=0,-999,IF(COUNTIFS($Z967:AB967,#N/A)&gt;0,-999,AVERAGE($Z967:AB967)))</f>
        <v>-999</v>
      </c>
      <c r="L967" s="38">
        <f t="array" ref="L967">IF($B967=0,-999,IF(COUNTIFS($Z967:AC967,#N/A)&gt;0,-999,AVERAGE($Z967:AC967)))</f>
        <v>-999</v>
      </c>
      <c r="M967" s="38">
        <f t="shared" si="1102"/>
        <v>-999</v>
      </c>
      <c r="N967" s="38">
        <f t="shared" si="1106"/>
        <v>-999</v>
      </c>
      <c r="O967" s="38">
        <f t="shared" si="1107"/>
        <v>-999</v>
      </c>
      <c r="P967" s="38">
        <f t="shared" si="1108"/>
        <v>-999</v>
      </c>
      <c r="Q967" s="37">
        <f t="shared" si="1134"/>
        <v>0</v>
      </c>
      <c r="R967" s="37">
        <f t="shared" ref="R967:R1030" si="1171">IF($B967=0,0,IF(J967=-999,0,IF($D967="--",0,1)))</f>
        <v>0</v>
      </c>
      <c r="S967" s="37">
        <f t="shared" ref="S967:S1030" si="1172">IF($B967=0,0,IF(K967=-999,0,IF($D967="--",0,1)))</f>
        <v>0</v>
      </c>
      <c r="T967" s="37">
        <f t="shared" ref="T967:T1030" si="1173">IF($B967=0,0,IF(L967=-999,0,IF($D967="--",0,1)))</f>
        <v>0</v>
      </c>
      <c r="U967" s="37">
        <f t="shared" si="1135"/>
        <v>2018</v>
      </c>
      <c r="V967" s="37">
        <f t="shared" ref="V967:X967" si="1174">U967-1</f>
        <v>2017</v>
      </c>
      <c r="W967" s="37">
        <f t="shared" si="1174"/>
        <v>2016</v>
      </c>
      <c r="X967" s="37">
        <f t="shared" si="1174"/>
        <v>2015</v>
      </c>
      <c r="Y967" s="39"/>
      <c r="Z967" s="62" t="e">
        <f>IFERROR(IF($B967=0,#N/A,AVERAGEIFS(INDEX(DATOS,0,$C967),INDEX(DATOS,0,$C967),"&lt;&gt;#N/D",INDEX(DATOS,0,$L$2),0,INDEX(DATOS,0,$M$2),1,INDEX(DATOS,0,$N$2),U967,INDEX(DATOS,0,$O$2),$D967)),#N/A)</f>
        <v>#N/A</v>
      </c>
      <c r="AA967" s="62" t="e">
        <f>IFERROR(IF($B967=0,#N/A,AVERAGEIFS(INDEX(DATOS,0,$C967),INDEX(DATOS,0,$C967),"&lt;&gt;#N/D",INDEX(DATOS,0,$L$2),0,INDEX(DATOS,0,$M$2),1,INDEX(DATOS,0,$N$2),V967,INDEX(DATOS,0,$O$2),$D967)),#N/A)</f>
        <v>#N/A</v>
      </c>
      <c r="AB967" s="62" t="e">
        <f>IFERROR(IF($B967=0,#N/A,AVERAGEIFS(INDEX(DATOS,0,$C967),INDEX(DATOS,0,$C967),"&lt;&gt;#N/D",INDEX(DATOS,0,$L$2),0,INDEX(DATOS,0,$M$2),1,INDEX(DATOS,0,$N$2),W967,INDEX(DATOS,0,$O$2),$D967)),#N/A)</f>
        <v>#N/A</v>
      </c>
      <c r="AC967" s="62" t="e">
        <f>IFERROR(IF($B967=0,#N/A,AVERAGEIFS(INDEX(DATOS,0,$C967),INDEX(DATOS,0,$C967),"&lt;&gt;#N/D",INDEX(DATOS,0,$L$2),0,INDEX(DATOS,0,$M$2),1,INDEX(DATOS,0,$N$2),X967,INDEX(DATOS,0,$O$2),$D967)),#N/A)</f>
        <v>#N/A</v>
      </c>
      <c r="AD967" s="33"/>
      <c r="AE967" s="40">
        <f>IFERROR(IF(ISNA(#REF!),-999,IF(I967=0,0,_xlfn.STDEV.P(#REF!)/I967*100)),-999)</f>
        <v>-999</v>
      </c>
      <c r="AF967" s="40">
        <f>IFERROR(IF(ISNA(#REF!),-999,IF(J967=0,0,_xlfn.STDEV.P(#REF!)/J967*100)),-999)</f>
        <v>-999</v>
      </c>
      <c r="AG967" s="40">
        <f>IFERROR(IF(ISNA(#REF!),-999,IF(K967=0,0,_xlfn.STDEV.P(#REF!)/K967*100)),-999)</f>
        <v>-999</v>
      </c>
      <c r="AH967" s="40">
        <f>IFERROR(IF(ISNA(#REF!),-999,IF(L967=0,0,_xlfn.STDEV.P(#REF!)/L967*100)),-999)</f>
        <v>-999</v>
      </c>
      <c r="AI967" s="40"/>
    </row>
    <row r="968" spans="1:35" x14ac:dyDescent="0.35">
      <c r="A968">
        <f t="shared" si="1137"/>
        <v>163</v>
      </c>
      <c r="B968" s="35">
        <f t="array" ref="B968">IF(B967=0,0,MIN(IF(INDEX(DATOS,0,$N$2)=$U968,IF(ISNUMBER(INDEX(DATOS,0,$C968)),IF(INDEX(DATOS,0,$L$2)=0,IF(INDEX(DATOS,0,$M$2)=1,IF(ISNA(MATCH(INDEX(DATOS,0,$O$2),IF($E$7:E967=E968,$D$7:D967),0)),INDEX(DATOS,0,$K$2))))))))</f>
        <v>0</v>
      </c>
      <c r="C968" s="32">
        <f t="shared" si="1138"/>
        <v>20</v>
      </c>
      <c r="D968" s="34" t="str">
        <f>IF($B968=0,"--",INDEX(DATOS,$B968,O$2))</f>
        <v>--</v>
      </c>
      <c r="E968" s="64" t="s">
        <v>1</v>
      </c>
      <c r="F968" s="36" t="str">
        <f t="shared" si="1167"/>
        <v>--</v>
      </c>
      <c r="G968" s="109" t="e">
        <f>VLOOKUP($D968,LOC_UNICOS,G$2,0)</f>
        <v>#N/A</v>
      </c>
      <c r="H968" s="109" t="e">
        <f>VLOOKUP($D968,LOC_UNICOS,H$2,0)</f>
        <v>#N/A</v>
      </c>
      <c r="I968" s="38">
        <f t="array" ref="I968">IF($B968=0,-999,IF(COUNTIFS($Z968:Z968,#N/A)&gt;0,-999,AVERAGE($Z968:Z968)))</f>
        <v>-999</v>
      </c>
      <c r="J968" s="38">
        <f t="array" ref="J968">IF($B968=0,-999,IF(COUNTIFS($Z968:AA968,#N/A)&gt;0,-999,AVERAGE($Z968:AA968)))</f>
        <v>-999</v>
      </c>
      <c r="K968" s="38">
        <f t="array" ref="K968">IF($B968=0,-999,IF(COUNTIFS($Z968:AB968,#N/A)&gt;0,-999,AVERAGE($Z968:AB968)))</f>
        <v>-999</v>
      </c>
      <c r="L968" s="38">
        <f t="array" ref="L968">IF($B968=0,-999,IF(COUNTIFS($Z968:AC968,#N/A)&gt;0,-999,AVERAGE($Z968:AC968)))</f>
        <v>-999</v>
      </c>
      <c r="M968" s="38">
        <f t="shared" si="1102"/>
        <v>-999</v>
      </c>
      <c r="N968" s="38">
        <f t="shared" si="1106"/>
        <v>-999</v>
      </c>
      <c r="O968" s="38">
        <f t="shared" si="1107"/>
        <v>-999</v>
      </c>
      <c r="P968" s="38">
        <f t="shared" si="1108"/>
        <v>-999</v>
      </c>
      <c r="Q968" s="37">
        <f t="shared" si="1134"/>
        <v>0</v>
      </c>
      <c r="R968" s="37">
        <f t="shared" si="1171"/>
        <v>0</v>
      </c>
      <c r="S968" s="37">
        <f t="shared" si="1172"/>
        <v>0</v>
      </c>
      <c r="T968" s="37">
        <f t="shared" si="1173"/>
        <v>0</v>
      </c>
      <c r="U968" s="37">
        <f t="shared" si="1135"/>
        <v>2018</v>
      </c>
      <c r="V968" s="37">
        <f t="shared" ref="V968:X968" si="1175">U968-1</f>
        <v>2017</v>
      </c>
      <c r="W968" s="37">
        <f t="shared" si="1175"/>
        <v>2016</v>
      </c>
      <c r="X968" s="37">
        <f t="shared" si="1175"/>
        <v>2015</v>
      </c>
      <c r="Y968" s="39"/>
      <c r="Z968" s="62" t="e">
        <f>IFERROR(IF($B968=0,#N/A,AVERAGEIFS(INDEX(DATOS,0,$C968),INDEX(DATOS,0,$C968),"&lt;&gt;#N/D",INDEX(DATOS,0,$L$2),0,INDEX(DATOS,0,$M$2),1,INDEX(DATOS,0,$N$2),U968,INDEX(DATOS,0,$O$2),$D968)),#N/A)</f>
        <v>#N/A</v>
      </c>
      <c r="AA968" s="62" t="e">
        <f>IFERROR(IF($B968=0,#N/A,AVERAGEIFS(INDEX(DATOS,0,$C968),INDEX(DATOS,0,$C968),"&lt;&gt;#N/D",INDEX(DATOS,0,$L$2),0,INDEX(DATOS,0,$M$2),1,INDEX(DATOS,0,$N$2),V968,INDEX(DATOS,0,$O$2),$D968)),#N/A)</f>
        <v>#N/A</v>
      </c>
      <c r="AB968" s="62" t="e">
        <f>IFERROR(IF($B968=0,#N/A,AVERAGEIFS(INDEX(DATOS,0,$C968),INDEX(DATOS,0,$C968),"&lt;&gt;#N/D",INDEX(DATOS,0,$L$2),0,INDEX(DATOS,0,$M$2),1,INDEX(DATOS,0,$N$2),W968,INDEX(DATOS,0,$O$2),$D968)),#N/A)</f>
        <v>#N/A</v>
      </c>
      <c r="AC968" s="62" t="e">
        <f>IFERROR(IF($B968=0,#N/A,AVERAGEIFS(INDEX(DATOS,0,$C968),INDEX(DATOS,0,$C968),"&lt;&gt;#N/D",INDEX(DATOS,0,$L$2),0,INDEX(DATOS,0,$M$2),1,INDEX(DATOS,0,$N$2),X968,INDEX(DATOS,0,$O$2),$D968)),#N/A)</f>
        <v>#N/A</v>
      </c>
      <c r="AD968" s="33"/>
      <c r="AE968" s="40">
        <f>IFERROR(IF(ISNA(#REF!),-999,IF(I968=0,0,_xlfn.STDEV.P(#REF!)/I968*100)),-999)</f>
        <v>-999</v>
      </c>
      <c r="AF968" s="40">
        <f>IFERROR(IF(ISNA(#REF!),-999,IF(J968=0,0,_xlfn.STDEV.P(#REF!)/J968*100)),-999)</f>
        <v>-999</v>
      </c>
      <c r="AG968" s="40">
        <f>IFERROR(IF(ISNA(#REF!),-999,IF(K968=0,0,_xlfn.STDEV.P(#REF!)/K968*100)),-999)</f>
        <v>-999</v>
      </c>
      <c r="AH968" s="40">
        <f>IFERROR(IF(ISNA(#REF!),-999,IF(L968=0,0,_xlfn.STDEV.P(#REF!)/L968*100)),-999)</f>
        <v>-999</v>
      </c>
      <c r="AI968" s="40"/>
    </row>
    <row r="969" spans="1:35" x14ac:dyDescent="0.35">
      <c r="A969">
        <f t="shared" si="1137"/>
        <v>164</v>
      </c>
      <c r="B969" s="35">
        <f t="array" ref="B969">IF(B968=0,0,MIN(IF(INDEX(DATOS,0,$N$2)=$U969,IF(ISNUMBER(INDEX(DATOS,0,$C969)),IF(INDEX(DATOS,0,$L$2)=0,IF(INDEX(DATOS,0,$M$2)=1,IF(ISNA(MATCH(INDEX(DATOS,0,$O$2),IF($E$7:E968=E969,$D$7:D968),0)),INDEX(DATOS,0,$K$2))))))))</f>
        <v>0</v>
      </c>
      <c r="C969" s="32">
        <f t="shared" si="1138"/>
        <v>20</v>
      </c>
      <c r="D969" s="34" t="str">
        <f>IF($B969=0,"--",INDEX(DATOS,$B969,O$2))</f>
        <v>--</v>
      </c>
      <c r="E969" s="64" t="s">
        <v>1</v>
      </c>
      <c r="F969" s="36" t="str">
        <f t="shared" si="1167"/>
        <v>--</v>
      </c>
      <c r="G969" s="109" t="e">
        <f>VLOOKUP($D969,LOC_UNICOS,G$2,0)</f>
        <v>#N/A</v>
      </c>
      <c r="H969" s="109" t="e">
        <f>VLOOKUP($D969,LOC_UNICOS,H$2,0)</f>
        <v>#N/A</v>
      </c>
      <c r="I969" s="38">
        <f t="array" ref="I969">IF($B969=0,-999,IF(COUNTIFS($Z969:Z969,#N/A)&gt;0,-999,AVERAGE($Z969:Z969)))</f>
        <v>-999</v>
      </c>
      <c r="J969" s="38">
        <f t="array" ref="J969">IF($B969=0,-999,IF(COUNTIFS($Z969:AA969,#N/A)&gt;0,-999,AVERAGE($Z969:AA969)))</f>
        <v>-999</v>
      </c>
      <c r="K969" s="38">
        <f t="array" ref="K969">IF($B969=0,-999,IF(COUNTIFS($Z969:AB969,#N/A)&gt;0,-999,AVERAGE($Z969:AB969)))</f>
        <v>-999</v>
      </c>
      <c r="L969" s="38">
        <f t="array" ref="L969">IF($B969=0,-999,IF(COUNTIFS($Z969:AC969,#N/A)&gt;0,-999,AVERAGE($Z969:AC969)))</f>
        <v>-999</v>
      </c>
      <c r="M969" s="38">
        <f t="shared" si="1102"/>
        <v>-999</v>
      </c>
      <c r="N969" s="38">
        <f t="shared" si="1106"/>
        <v>-999</v>
      </c>
      <c r="O969" s="38">
        <f t="shared" si="1107"/>
        <v>-999</v>
      </c>
      <c r="P969" s="38">
        <f t="shared" si="1108"/>
        <v>-999</v>
      </c>
      <c r="Q969" s="37">
        <f t="shared" si="1134"/>
        <v>0</v>
      </c>
      <c r="R969" s="37">
        <f t="shared" si="1171"/>
        <v>0</v>
      </c>
      <c r="S969" s="37">
        <f t="shared" si="1172"/>
        <v>0</v>
      </c>
      <c r="T969" s="37">
        <f t="shared" si="1173"/>
        <v>0</v>
      </c>
      <c r="U969" s="37">
        <f t="shared" si="1135"/>
        <v>2018</v>
      </c>
      <c r="V969" s="37">
        <f t="shared" ref="V969:X969" si="1176">U969-1</f>
        <v>2017</v>
      </c>
      <c r="W969" s="37">
        <f t="shared" si="1176"/>
        <v>2016</v>
      </c>
      <c r="X969" s="37">
        <f t="shared" si="1176"/>
        <v>2015</v>
      </c>
      <c r="Y969" s="39"/>
      <c r="Z969" s="62" t="e">
        <f>IFERROR(IF($B969=0,#N/A,AVERAGEIFS(INDEX(DATOS,0,$C969),INDEX(DATOS,0,$C969),"&lt;&gt;#N/D",INDEX(DATOS,0,$L$2),0,INDEX(DATOS,0,$M$2),1,INDEX(DATOS,0,$N$2),U969,INDEX(DATOS,0,$O$2),$D969)),#N/A)</f>
        <v>#N/A</v>
      </c>
      <c r="AA969" s="62" t="e">
        <f>IFERROR(IF($B969=0,#N/A,AVERAGEIFS(INDEX(DATOS,0,$C969),INDEX(DATOS,0,$C969),"&lt;&gt;#N/D",INDEX(DATOS,0,$L$2),0,INDEX(DATOS,0,$M$2),1,INDEX(DATOS,0,$N$2),V969,INDEX(DATOS,0,$O$2),$D969)),#N/A)</f>
        <v>#N/A</v>
      </c>
      <c r="AB969" s="62" t="e">
        <f>IFERROR(IF($B969=0,#N/A,AVERAGEIFS(INDEX(DATOS,0,$C969),INDEX(DATOS,0,$C969),"&lt;&gt;#N/D",INDEX(DATOS,0,$L$2),0,INDEX(DATOS,0,$M$2),1,INDEX(DATOS,0,$N$2),W969,INDEX(DATOS,0,$O$2),$D969)),#N/A)</f>
        <v>#N/A</v>
      </c>
      <c r="AC969" s="62" t="e">
        <f>IFERROR(IF($B969=0,#N/A,AVERAGEIFS(INDEX(DATOS,0,$C969),INDEX(DATOS,0,$C969),"&lt;&gt;#N/D",INDEX(DATOS,0,$L$2),0,INDEX(DATOS,0,$M$2),1,INDEX(DATOS,0,$N$2),X969,INDEX(DATOS,0,$O$2),$D969)),#N/A)</f>
        <v>#N/A</v>
      </c>
      <c r="AD969" s="33"/>
      <c r="AE969" s="40">
        <f>IFERROR(IF(ISNA(#REF!),-999,IF(I969=0,0,_xlfn.STDEV.P(#REF!)/I969*100)),-999)</f>
        <v>-999</v>
      </c>
      <c r="AF969" s="40">
        <f>IFERROR(IF(ISNA(#REF!),-999,IF(J969=0,0,_xlfn.STDEV.P(#REF!)/J969*100)),-999)</f>
        <v>-999</v>
      </c>
      <c r="AG969" s="40">
        <f>IFERROR(IF(ISNA(#REF!),-999,IF(K969=0,0,_xlfn.STDEV.P(#REF!)/K969*100)),-999)</f>
        <v>-999</v>
      </c>
      <c r="AH969" s="40">
        <f>IFERROR(IF(ISNA(#REF!),-999,IF(L969=0,0,_xlfn.STDEV.P(#REF!)/L969*100)),-999)</f>
        <v>-999</v>
      </c>
      <c r="AI969" s="40"/>
    </row>
    <row r="970" spans="1:35" x14ac:dyDescent="0.35">
      <c r="A970">
        <f t="shared" si="1137"/>
        <v>165</v>
      </c>
      <c r="B970" s="35">
        <f t="array" ref="B970">IF(B969=0,0,MIN(IF(INDEX(DATOS,0,$N$2)=$U970,IF(ISNUMBER(INDEX(DATOS,0,$C970)),IF(INDEX(DATOS,0,$L$2)=0,IF(INDEX(DATOS,0,$M$2)=1,IF(ISNA(MATCH(INDEX(DATOS,0,$O$2),IF($E$7:E969=E970,$D$7:D969),0)),INDEX(DATOS,0,$K$2))))))))</f>
        <v>0</v>
      </c>
      <c r="C970" s="32">
        <f t="shared" si="1138"/>
        <v>20</v>
      </c>
      <c r="D970" s="34" t="str">
        <f>IF($B970=0,"--",INDEX(DATOS,$B970,O$2))</f>
        <v>--</v>
      </c>
      <c r="E970" s="64" t="s">
        <v>1</v>
      </c>
      <c r="F970" s="36" t="str">
        <f t="shared" si="1167"/>
        <v>--</v>
      </c>
      <c r="G970" s="109" t="e">
        <f>VLOOKUP($D970,LOC_UNICOS,G$2,0)</f>
        <v>#N/A</v>
      </c>
      <c r="H970" s="109" t="e">
        <f>VLOOKUP($D970,LOC_UNICOS,H$2,0)</f>
        <v>#N/A</v>
      </c>
      <c r="I970" s="38">
        <f t="array" ref="I970">IF($B970=0,-999,IF(COUNTIFS($Z970:Z970,#N/A)&gt;0,-999,AVERAGE($Z970:Z970)))</f>
        <v>-999</v>
      </c>
      <c r="J970" s="38">
        <f t="array" ref="J970">IF($B970=0,-999,IF(COUNTIFS($Z970:AA970,#N/A)&gt;0,-999,AVERAGE($Z970:AA970)))</f>
        <v>-999</v>
      </c>
      <c r="K970" s="38">
        <f t="array" ref="K970">IF($B970=0,-999,IF(COUNTIFS($Z970:AB970,#N/A)&gt;0,-999,AVERAGE($Z970:AB970)))</f>
        <v>-999</v>
      </c>
      <c r="L970" s="38">
        <f t="array" ref="L970">IF($B970=0,-999,IF(COUNTIFS($Z970:AC970,#N/A)&gt;0,-999,AVERAGE($Z970:AC970)))</f>
        <v>-999</v>
      </c>
      <c r="M970" s="38">
        <f t="shared" si="1102"/>
        <v>-999</v>
      </c>
      <c r="N970" s="38">
        <f t="shared" si="1106"/>
        <v>-999</v>
      </c>
      <c r="O970" s="38">
        <f t="shared" si="1107"/>
        <v>-999</v>
      </c>
      <c r="P970" s="38">
        <f t="shared" si="1108"/>
        <v>-999</v>
      </c>
      <c r="Q970" s="37">
        <f t="shared" si="1134"/>
        <v>0</v>
      </c>
      <c r="R970" s="37">
        <f t="shared" si="1171"/>
        <v>0</v>
      </c>
      <c r="S970" s="37">
        <f t="shared" si="1172"/>
        <v>0</v>
      </c>
      <c r="T970" s="37">
        <f t="shared" si="1173"/>
        <v>0</v>
      </c>
      <c r="U970" s="37">
        <f t="shared" si="1135"/>
        <v>2018</v>
      </c>
      <c r="V970" s="37">
        <f t="shared" ref="V970:X970" si="1177">U970-1</f>
        <v>2017</v>
      </c>
      <c r="W970" s="37">
        <f t="shared" si="1177"/>
        <v>2016</v>
      </c>
      <c r="X970" s="37">
        <f t="shared" si="1177"/>
        <v>2015</v>
      </c>
      <c r="Y970" s="39"/>
      <c r="Z970" s="62" t="e">
        <f>IFERROR(IF($B970=0,#N/A,AVERAGEIFS(INDEX(DATOS,0,$C970),INDEX(DATOS,0,$C970),"&lt;&gt;#N/D",INDEX(DATOS,0,$L$2),0,INDEX(DATOS,0,$M$2),1,INDEX(DATOS,0,$N$2),U970,INDEX(DATOS,0,$O$2),$D970)),#N/A)</f>
        <v>#N/A</v>
      </c>
      <c r="AA970" s="62" t="e">
        <f>IFERROR(IF($B970=0,#N/A,AVERAGEIFS(INDEX(DATOS,0,$C970),INDEX(DATOS,0,$C970),"&lt;&gt;#N/D",INDEX(DATOS,0,$L$2),0,INDEX(DATOS,0,$M$2),1,INDEX(DATOS,0,$N$2),V970,INDEX(DATOS,0,$O$2),$D970)),#N/A)</f>
        <v>#N/A</v>
      </c>
      <c r="AB970" s="62" t="e">
        <f>IFERROR(IF($B970=0,#N/A,AVERAGEIFS(INDEX(DATOS,0,$C970),INDEX(DATOS,0,$C970),"&lt;&gt;#N/D",INDEX(DATOS,0,$L$2),0,INDEX(DATOS,0,$M$2),1,INDEX(DATOS,0,$N$2),W970,INDEX(DATOS,0,$O$2),$D970)),#N/A)</f>
        <v>#N/A</v>
      </c>
      <c r="AC970" s="62" t="e">
        <f>IFERROR(IF($B970=0,#N/A,AVERAGEIFS(INDEX(DATOS,0,$C970),INDEX(DATOS,0,$C970),"&lt;&gt;#N/D",INDEX(DATOS,0,$L$2),0,INDEX(DATOS,0,$M$2),1,INDEX(DATOS,0,$N$2),X970,INDEX(DATOS,0,$O$2),$D970)),#N/A)</f>
        <v>#N/A</v>
      </c>
      <c r="AD970" s="33"/>
      <c r="AE970" s="40">
        <f>IFERROR(IF(ISNA(#REF!),-999,IF(I970=0,0,_xlfn.STDEV.P(#REF!)/I970*100)),-999)</f>
        <v>-999</v>
      </c>
      <c r="AF970" s="40">
        <f>IFERROR(IF(ISNA(#REF!),-999,IF(J970=0,0,_xlfn.STDEV.P(#REF!)/J970*100)),-999)</f>
        <v>-999</v>
      </c>
      <c r="AG970" s="40">
        <f>IFERROR(IF(ISNA(#REF!),-999,IF(K970=0,0,_xlfn.STDEV.P(#REF!)/K970*100)),-999)</f>
        <v>-999</v>
      </c>
      <c r="AH970" s="40">
        <f>IFERROR(IF(ISNA(#REF!),-999,IF(L970=0,0,_xlfn.STDEV.P(#REF!)/L970*100)),-999)</f>
        <v>-999</v>
      </c>
      <c r="AI970" s="40"/>
    </row>
    <row r="971" spans="1:35" x14ac:dyDescent="0.35">
      <c r="A971">
        <f t="shared" si="1137"/>
        <v>166</v>
      </c>
      <c r="B971" s="35">
        <f t="array" ref="B971">IF(B970=0,0,MIN(IF(INDEX(DATOS,0,$N$2)=$U971,IF(ISNUMBER(INDEX(DATOS,0,$C971)),IF(INDEX(DATOS,0,$L$2)=0,IF(INDEX(DATOS,0,$M$2)=1,IF(ISNA(MATCH(INDEX(DATOS,0,$O$2),IF($E$7:E970=E971,$D$7:D970),0)),INDEX(DATOS,0,$K$2))))))))</f>
        <v>0</v>
      </c>
      <c r="C971" s="32">
        <f t="shared" si="1138"/>
        <v>20</v>
      </c>
      <c r="D971" s="34" t="str">
        <f>IF($B971=0,"--",INDEX(DATOS,$B971,O$2))</f>
        <v>--</v>
      </c>
      <c r="E971" s="64" t="s">
        <v>1</v>
      </c>
      <c r="F971" s="36" t="str">
        <f t="shared" si="1167"/>
        <v>--</v>
      </c>
      <c r="G971" s="109" t="e">
        <f>VLOOKUP($D971,LOC_UNICOS,G$2,0)</f>
        <v>#N/A</v>
      </c>
      <c r="H971" s="109" t="e">
        <f>VLOOKUP($D971,LOC_UNICOS,H$2,0)</f>
        <v>#N/A</v>
      </c>
      <c r="I971" s="38">
        <f t="array" ref="I971">IF($B971=0,-999,IF(COUNTIFS($Z971:Z971,#N/A)&gt;0,-999,AVERAGE($Z971:Z971)))</f>
        <v>-999</v>
      </c>
      <c r="J971" s="38">
        <f t="array" ref="J971">IF($B971=0,-999,IF(COUNTIFS($Z971:AA971,#N/A)&gt;0,-999,AVERAGE($Z971:AA971)))</f>
        <v>-999</v>
      </c>
      <c r="K971" s="38">
        <f t="array" ref="K971">IF($B971=0,-999,IF(COUNTIFS($Z971:AB971,#N/A)&gt;0,-999,AVERAGE($Z971:AB971)))</f>
        <v>-999</v>
      </c>
      <c r="L971" s="38">
        <f t="array" ref="L971">IF($B971=0,-999,IF(COUNTIFS($Z971:AC971,#N/A)&gt;0,-999,AVERAGE($Z971:AC971)))</f>
        <v>-999</v>
      </c>
      <c r="M971" s="38">
        <f t="shared" ref="M971:M1005" si="1178">IFERROR(AE971,-999)</f>
        <v>-999</v>
      </c>
      <c r="N971" s="38">
        <f t="shared" si="1106"/>
        <v>-999</v>
      </c>
      <c r="O971" s="38">
        <f t="shared" si="1107"/>
        <v>-999</v>
      </c>
      <c r="P971" s="38">
        <f t="shared" si="1108"/>
        <v>-999</v>
      </c>
      <c r="Q971" s="37">
        <f t="shared" si="1134"/>
        <v>0</v>
      </c>
      <c r="R971" s="37">
        <f t="shared" si="1171"/>
        <v>0</v>
      </c>
      <c r="S971" s="37">
        <f t="shared" si="1172"/>
        <v>0</v>
      </c>
      <c r="T971" s="37">
        <f t="shared" si="1173"/>
        <v>0</v>
      </c>
      <c r="U971" s="37">
        <f t="shared" si="1135"/>
        <v>2018</v>
      </c>
      <c r="V971" s="37">
        <f t="shared" ref="V971:X971" si="1179">U971-1</f>
        <v>2017</v>
      </c>
      <c r="W971" s="37">
        <f t="shared" si="1179"/>
        <v>2016</v>
      </c>
      <c r="X971" s="37">
        <f t="shared" si="1179"/>
        <v>2015</v>
      </c>
      <c r="Y971" s="39"/>
      <c r="Z971" s="62" t="e">
        <f>IFERROR(IF($B971=0,#N/A,AVERAGEIFS(INDEX(DATOS,0,$C971),INDEX(DATOS,0,$C971),"&lt;&gt;#N/D",INDEX(DATOS,0,$L$2),0,INDEX(DATOS,0,$M$2),1,INDEX(DATOS,0,$N$2),U971,INDEX(DATOS,0,$O$2),$D971)),#N/A)</f>
        <v>#N/A</v>
      </c>
      <c r="AA971" s="62" t="e">
        <f>IFERROR(IF($B971=0,#N/A,AVERAGEIFS(INDEX(DATOS,0,$C971),INDEX(DATOS,0,$C971),"&lt;&gt;#N/D",INDEX(DATOS,0,$L$2),0,INDEX(DATOS,0,$M$2),1,INDEX(DATOS,0,$N$2),V971,INDEX(DATOS,0,$O$2),$D971)),#N/A)</f>
        <v>#N/A</v>
      </c>
      <c r="AB971" s="62" t="e">
        <f>IFERROR(IF($B971=0,#N/A,AVERAGEIFS(INDEX(DATOS,0,$C971),INDEX(DATOS,0,$C971),"&lt;&gt;#N/D",INDEX(DATOS,0,$L$2),0,INDEX(DATOS,0,$M$2),1,INDEX(DATOS,0,$N$2),W971,INDEX(DATOS,0,$O$2),$D971)),#N/A)</f>
        <v>#N/A</v>
      </c>
      <c r="AC971" s="62" t="e">
        <f>IFERROR(IF($B971=0,#N/A,AVERAGEIFS(INDEX(DATOS,0,$C971),INDEX(DATOS,0,$C971),"&lt;&gt;#N/D",INDEX(DATOS,0,$L$2),0,INDEX(DATOS,0,$M$2),1,INDEX(DATOS,0,$N$2),X971,INDEX(DATOS,0,$O$2),$D971)),#N/A)</f>
        <v>#N/A</v>
      </c>
      <c r="AD971" s="33"/>
      <c r="AE971" s="40">
        <f>IFERROR(IF(ISNA(#REF!),-999,IF(I971=0,0,_xlfn.STDEV.P(#REF!)/I971*100)),-999)</f>
        <v>-999</v>
      </c>
      <c r="AF971" s="40">
        <f>IFERROR(IF(ISNA(#REF!),-999,IF(J971=0,0,_xlfn.STDEV.P(#REF!)/J971*100)),-999)</f>
        <v>-999</v>
      </c>
      <c r="AG971" s="40">
        <f>IFERROR(IF(ISNA(#REF!),-999,IF(K971=0,0,_xlfn.STDEV.P(#REF!)/K971*100)),-999)</f>
        <v>-999</v>
      </c>
      <c r="AH971" s="40">
        <f>IFERROR(IF(ISNA(#REF!),-999,IF(L971=0,0,_xlfn.STDEV.P(#REF!)/L971*100)),-999)</f>
        <v>-999</v>
      </c>
      <c r="AI971" s="40"/>
    </row>
    <row r="972" spans="1:35" x14ac:dyDescent="0.35">
      <c r="A972">
        <f t="shared" si="1137"/>
        <v>167</v>
      </c>
      <c r="B972" s="35">
        <f t="array" ref="B972">IF(B971=0,0,MIN(IF(INDEX(DATOS,0,$N$2)=$U972,IF(ISNUMBER(INDEX(DATOS,0,$C972)),IF(INDEX(DATOS,0,$L$2)=0,IF(INDEX(DATOS,0,$M$2)=1,IF(ISNA(MATCH(INDEX(DATOS,0,$O$2),IF($E$7:E971=E972,$D$7:D971),0)),INDEX(DATOS,0,$K$2))))))))</f>
        <v>0</v>
      </c>
      <c r="C972" s="32">
        <f t="shared" si="1138"/>
        <v>20</v>
      </c>
      <c r="D972" s="34" t="str">
        <f>IF($B972=0,"--",INDEX(DATOS,$B972,O$2))</f>
        <v>--</v>
      </c>
      <c r="E972" s="64" t="s">
        <v>1</v>
      </c>
      <c r="F972" s="36" t="str">
        <f t="shared" si="1167"/>
        <v>--</v>
      </c>
      <c r="G972" s="109" t="e">
        <f>VLOOKUP($D972,LOC_UNICOS,G$2,0)</f>
        <v>#N/A</v>
      </c>
      <c r="H972" s="109" t="e">
        <f>VLOOKUP($D972,LOC_UNICOS,H$2,0)</f>
        <v>#N/A</v>
      </c>
      <c r="I972" s="38">
        <f t="array" ref="I972">IF($B972=0,-999,IF(COUNTIFS($Z972:Z972,#N/A)&gt;0,-999,AVERAGE($Z972:Z972)))</f>
        <v>-999</v>
      </c>
      <c r="J972" s="38">
        <f t="array" ref="J972">IF($B972=0,-999,IF(COUNTIFS($Z972:AA972,#N/A)&gt;0,-999,AVERAGE($Z972:AA972)))</f>
        <v>-999</v>
      </c>
      <c r="K972" s="38">
        <f t="array" ref="K972">IF($B972=0,-999,IF(COUNTIFS($Z972:AB972,#N/A)&gt;0,-999,AVERAGE($Z972:AB972)))</f>
        <v>-999</v>
      </c>
      <c r="L972" s="38">
        <f t="array" ref="L972">IF($B972=0,-999,IF(COUNTIFS($Z972:AC972,#N/A)&gt;0,-999,AVERAGE($Z972:AC972)))</f>
        <v>-999</v>
      </c>
      <c r="M972" s="38">
        <f t="shared" si="1178"/>
        <v>-999</v>
      </c>
      <c r="N972" s="38">
        <f t="shared" si="1106"/>
        <v>-999</v>
      </c>
      <c r="O972" s="38">
        <f t="shared" si="1107"/>
        <v>-999</v>
      </c>
      <c r="P972" s="38">
        <f t="shared" si="1108"/>
        <v>-999</v>
      </c>
      <c r="Q972" s="37">
        <f t="shared" si="1134"/>
        <v>0</v>
      </c>
      <c r="R972" s="37">
        <f t="shared" si="1171"/>
        <v>0</v>
      </c>
      <c r="S972" s="37">
        <f t="shared" si="1172"/>
        <v>0</v>
      </c>
      <c r="T972" s="37">
        <f t="shared" si="1173"/>
        <v>0</v>
      </c>
      <c r="U972" s="37">
        <f t="shared" si="1135"/>
        <v>2018</v>
      </c>
      <c r="V972" s="37">
        <f t="shared" ref="V972:X972" si="1180">U972-1</f>
        <v>2017</v>
      </c>
      <c r="W972" s="37">
        <f t="shared" si="1180"/>
        <v>2016</v>
      </c>
      <c r="X972" s="37">
        <f t="shared" si="1180"/>
        <v>2015</v>
      </c>
      <c r="Y972" s="39"/>
      <c r="Z972" s="62" t="e">
        <f>IFERROR(IF($B972=0,#N/A,AVERAGEIFS(INDEX(DATOS,0,$C972),INDEX(DATOS,0,$C972),"&lt;&gt;#N/D",INDEX(DATOS,0,$L$2),0,INDEX(DATOS,0,$M$2),1,INDEX(DATOS,0,$N$2),U972,INDEX(DATOS,0,$O$2),$D972)),#N/A)</f>
        <v>#N/A</v>
      </c>
      <c r="AA972" s="62" t="e">
        <f>IFERROR(IF($B972=0,#N/A,AVERAGEIFS(INDEX(DATOS,0,$C972),INDEX(DATOS,0,$C972),"&lt;&gt;#N/D",INDEX(DATOS,0,$L$2),0,INDEX(DATOS,0,$M$2),1,INDEX(DATOS,0,$N$2),V972,INDEX(DATOS,0,$O$2),$D972)),#N/A)</f>
        <v>#N/A</v>
      </c>
      <c r="AB972" s="62" t="e">
        <f>IFERROR(IF($B972=0,#N/A,AVERAGEIFS(INDEX(DATOS,0,$C972),INDEX(DATOS,0,$C972),"&lt;&gt;#N/D",INDEX(DATOS,0,$L$2),0,INDEX(DATOS,0,$M$2),1,INDEX(DATOS,0,$N$2),W972,INDEX(DATOS,0,$O$2),$D972)),#N/A)</f>
        <v>#N/A</v>
      </c>
      <c r="AC972" s="62" t="e">
        <f>IFERROR(IF($B972=0,#N/A,AVERAGEIFS(INDEX(DATOS,0,$C972),INDEX(DATOS,0,$C972),"&lt;&gt;#N/D",INDEX(DATOS,0,$L$2),0,INDEX(DATOS,0,$M$2),1,INDEX(DATOS,0,$N$2),X972,INDEX(DATOS,0,$O$2),$D972)),#N/A)</f>
        <v>#N/A</v>
      </c>
      <c r="AD972" s="33"/>
      <c r="AE972" s="40">
        <f>IFERROR(IF(ISNA(#REF!),-999,IF(I972=0,0,_xlfn.STDEV.P(#REF!)/I972*100)),-999)</f>
        <v>-999</v>
      </c>
      <c r="AF972" s="40">
        <f>IFERROR(IF(ISNA(#REF!),-999,IF(J972=0,0,_xlfn.STDEV.P(#REF!)/J972*100)),-999)</f>
        <v>-999</v>
      </c>
      <c r="AG972" s="40">
        <f>IFERROR(IF(ISNA(#REF!),-999,IF(K972=0,0,_xlfn.STDEV.P(#REF!)/K972*100)),-999)</f>
        <v>-999</v>
      </c>
      <c r="AH972" s="40">
        <f>IFERROR(IF(ISNA(#REF!),-999,IF(L972=0,0,_xlfn.STDEV.P(#REF!)/L972*100)),-999)</f>
        <v>-999</v>
      </c>
      <c r="AI972" s="40"/>
    </row>
    <row r="973" spans="1:35" x14ac:dyDescent="0.35">
      <c r="A973">
        <f t="shared" si="1137"/>
        <v>168</v>
      </c>
      <c r="B973" s="35">
        <f t="array" ref="B973">IF(B972=0,0,MIN(IF(INDEX(DATOS,0,$N$2)=$U973,IF(ISNUMBER(INDEX(DATOS,0,$C973)),IF(INDEX(DATOS,0,$L$2)=0,IF(INDEX(DATOS,0,$M$2)=1,IF(ISNA(MATCH(INDEX(DATOS,0,$O$2),IF($E$7:E972=E973,$D$7:D972),0)),INDEX(DATOS,0,$K$2))))))))</f>
        <v>0</v>
      </c>
      <c r="C973" s="32">
        <f t="shared" si="1138"/>
        <v>20</v>
      </c>
      <c r="D973" s="34" t="str">
        <f>IF($B973=0,"--",INDEX(DATOS,$B973,O$2))</f>
        <v>--</v>
      </c>
      <c r="E973" s="64" t="s">
        <v>1</v>
      </c>
      <c r="F973" s="36" t="str">
        <f t="shared" si="1167"/>
        <v>--</v>
      </c>
      <c r="G973" s="109" t="e">
        <f>VLOOKUP($D973,LOC_UNICOS,G$2,0)</f>
        <v>#N/A</v>
      </c>
      <c r="H973" s="109" t="e">
        <f>VLOOKUP($D973,LOC_UNICOS,H$2,0)</f>
        <v>#N/A</v>
      </c>
      <c r="I973" s="38">
        <f t="array" ref="I973">IF($B973=0,-999,IF(COUNTIFS($Z973:Z973,#N/A)&gt;0,-999,AVERAGE($Z973:Z973)))</f>
        <v>-999</v>
      </c>
      <c r="J973" s="38">
        <f t="array" ref="J973">IF($B973=0,-999,IF(COUNTIFS($Z973:AA973,#N/A)&gt;0,-999,AVERAGE($Z973:AA973)))</f>
        <v>-999</v>
      </c>
      <c r="K973" s="38">
        <f t="array" ref="K973">IF($B973=0,-999,IF(COUNTIFS($Z973:AB973,#N/A)&gt;0,-999,AVERAGE($Z973:AB973)))</f>
        <v>-999</v>
      </c>
      <c r="L973" s="38">
        <f t="array" ref="L973">IF($B973=0,-999,IF(COUNTIFS($Z973:AC973,#N/A)&gt;0,-999,AVERAGE($Z973:AC973)))</f>
        <v>-999</v>
      </c>
      <c r="M973" s="38">
        <f t="shared" si="1178"/>
        <v>-999</v>
      </c>
      <c r="N973" s="38">
        <f t="shared" si="1106"/>
        <v>-999</v>
      </c>
      <c r="O973" s="38">
        <f t="shared" si="1107"/>
        <v>-999</v>
      </c>
      <c r="P973" s="38">
        <f t="shared" si="1108"/>
        <v>-999</v>
      </c>
      <c r="Q973" s="37">
        <f t="shared" si="1134"/>
        <v>0</v>
      </c>
      <c r="R973" s="37">
        <f t="shared" si="1171"/>
        <v>0</v>
      </c>
      <c r="S973" s="37">
        <f t="shared" si="1172"/>
        <v>0</v>
      </c>
      <c r="T973" s="37">
        <f t="shared" si="1173"/>
        <v>0</v>
      </c>
      <c r="U973" s="37">
        <f t="shared" si="1135"/>
        <v>2018</v>
      </c>
      <c r="V973" s="37">
        <f t="shared" ref="V973:X973" si="1181">U973-1</f>
        <v>2017</v>
      </c>
      <c r="W973" s="37">
        <f t="shared" si="1181"/>
        <v>2016</v>
      </c>
      <c r="X973" s="37">
        <f t="shared" si="1181"/>
        <v>2015</v>
      </c>
      <c r="Y973" s="39"/>
      <c r="Z973" s="62" t="e">
        <f>IFERROR(IF($B973=0,#N/A,AVERAGEIFS(INDEX(DATOS,0,$C973),INDEX(DATOS,0,$C973),"&lt;&gt;#N/D",INDEX(DATOS,0,$L$2),0,INDEX(DATOS,0,$M$2),1,INDEX(DATOS,0,$N$2),U973,INDEX(DATOS,0,$O$2),$D973)),#N/A)</f>
        <v>#N/A</v>
      </c>
      <c r="AA973" s="62" t="e">
        <f>IFERROR(IF($B973=0,#N/A,AVERAGEIFS(INDEX(DATOS,0,$C973),INDEX(DATOS,0,$C973),"&lt;&gt;#N/D",INDEX(DATOS,0,$L$2),0,INDEX(DATOS,0,$M$2),1,INDEX(DATOS,0,$N$2),V973,INDEX(DATOS,0,$O$2),$D973)),#N/A)</f>
        <v>#N/A</v>
      </c>
      <c r="AB973" s="62" t="e">
        <f>IFERROR(IF($B973=0,#N/A,AVERAGEIFS(INDEX(DATOS,0,$C973),INDEX(DATOS,0,$C973),"&lt;&gt;#N/D",INDEX(DATOS,0,$L$2),0,INDEX(DATOS,0,$M$2),1,INDEX(DATOS,0,$N$2),W973,INDEX(DATOS,0,$O$2),$D973)),#N/A)</f>
        <v>#N/A</v>
      </c>
      <c r="AC973" s="62" t="e">
        <f>IFERROR(IF($B973=0,#N/A,AVERAGEIFS(INDEX(DATOS,0,$C973),INDEX(DATOS,0,$C973),"&lt;&gt;#N/D",INDEX(DATOS,0,$L$2),0,INDEX(DATOS,0,$M$2),1,INDEX(DATOS,0,$N$2),X973,INDEX(DATOS,0,$O$2),$D973)),#N/A)</f>
        <v>#N/A</v>
      </c>
      <c r="AD973" s="33"/>
      <c r="AE973" s="40">
        <f>IFERROR(IF(ISNA(#REF!),-999,IF(I973=0,0,_xlfn.STDEV.P(#REF!)/I973*100)),-999)</f>
        <v>-999</v>
      </c>
      <c r="AF973" s="40">
        <f>IFERROR(IF(ISNA(#REF!),-999,IF(J973=0,0,_xlfn.STDEV.P(#REF!)/J973*100)),-999)</f>
        <v>-999</v>
      </c>
      <c r="AG973" s="40">
        <f>IFERROR(IF(ISNA(#REF!),-999,IF(K973=0,0,_xlfn.STDEV.P(#REF!)/K973*100)),-999)</f>
        <v>-999</v>
      </c>
      <c r="AH973" s="40">
        <f>IFERROR(IF(ISNA(#REF!),-999,IF(L973=0,0,_xlfn.STDEV.P(#REF!)/L973*100)),-999)</f>
        <v>-999</v>
      </c>
      <c r="AI973" s="40"/>
    </row>
    <row r="974" spans="1:35" x14ac:dyDescent="0.35">
      <c r="A974">
        <f t="shared" si="1137"/>
        <v>169</v>
      </c>
      <c r="B974" s="35">
        <f t="array" ref="B974">IF(B973=0,0,MIN(IF(INDEX(DATOS,0,$N$2)=$U974,IF(ISNUMBER(INDEX(DATOS,0,$C974)),IF(INDEX(DATOS,0,$L$2)=0,IF(INDEX(DATOS,0,$M$2)=1,IF(ISNA(MATCH(INDEX(DATOS,0,$O$2),IF($E$7:E973=E974,$D$7:D973),0)),INDEX(DATOS,0,$K$2))))))))</f>
        <v>0</v>
      </c>
      <c r="C974" s="32">
        <f t="shared" si="1138"/>
        <v>20</v>
      </c>
      <c r="D974" s="34" t="str">
        <f>IF($B974=0,"--",INDEX(DATOS,$B974,O$2))</f>
        <v>--</v>
      </c>
      <c r="E974" s="64" t="s">
        <v>1</v>
      </c>
      <c r="F974" s="36" t="str">
        <f t="shared" si="1167"/>
        <v>--</v>
      </c>
      <c r="G974" s="109" t="e">
        <f>VLOOKUP($D974,LOC_UNICOS,G$2,0)</f>
        <v>#N/A</v>
      </c>
      <c r="H974" s="109" t="e">
        <f>VLOOKUP($D974,LOC_UNICOS,H$2,0)</f>
        <v>#N/A</v>
      </c>
      <c r="I974" s="38">
        <f t="array" ref="I974">IF($B974=0,-999,IF(COUNTIFS($Z974:Z974,#N/A)&gt;0,-999,AVERAGE($Z974:Z974)))</f>
        <v>-999</v>
      </c>
      <c r="J974" s="38">
        <f t="array" ref="J974">IF($B974=0,-999,IF(COUNTIFS($Z974:AA974,#N/A)&gt;0,-999,AVERAGE($Z974:AA974)))</f>
        <v>-999</v>
      </c>
      <c r="K974" s="38">
        <f t="array" ref="K974">IF($B974=0,-999,IF(COUNTIFS($Z974:AB974,#N/A)&gt;0,-999,AVERAGE($Z974:AB974)))</f>
        <v>-999</v>
      </c>
      <c r="L974" s="38">
        <f t="array" ref="L974">IF($B974=0,-999,IF(COUNTIFS($Z974:AC974,#N/A)&gt;0,-999,AVERAGE($Z974:AC974)))</f>
        <v>-999</v>
      </c>
      <c r="M974" s="38">
        <f t="shared" si="1178"/>
        <v>-999</v>
      </c>
      <c r="N974" s="38">
        <f t="shared" ref="N974:N1037" si="1182">IFERROR(AF974,-999)</f>
        <v>-999</v>
      </c>
      <c r="O974" s="38">
        <f t="shared" ref="O974:O1037" si="1183">IFERROR(AG974,-999)</f>
        <v>-999</v>
      </c>
      <c r="P974" s="38">
        <f t="shared" ref="P974:P1037" si="1184">IFERROR(AH974,-999)</f>
        <v>-999</v>
      </c>
      <c r="Q974" s="37">
        <f t="shared" si="1134"/>
        <v>0</v>
      </c>
      <c r="R974" s="37">
        <f t="shared" si="1171"/>
        <v>0</v>
      </c>
      <c r="S974" s="37">
        <f t="shared" si="1172"/>
        <v>0</v>
      </c>
      <c r="T974" s="37">
        <f t="shared" si="1173"/>
        <v>0</v>
      </c>
      <c r="U974" s="37">
        <f t="shared" si="1135"/>
        <v>2018</v>
      </c>
      <c r="V974" s="37">
        <f t="shared" ref="V974:X974" si="1185">U974-1</f>
        <v>2017</v>
      </c>
      <c r="W974" s="37">
        <f t="shared" si="1185"/>
        <v>2016</v>
      </c>
      <c r="X974" s="37">
        <f t="shared" si="1185"/>
        <v>2015</v>
      </c>
      <c r="Y974" s="39"/>
      <c r="Z974" s="62" t="e">
        <f>IFERROR(IF($B974=0,#N/A,AVERAGEIFS(INDEX(DATOS,0,$C974),INDEX(DATOS,0,$C974),"&lt;&gt;#N/D",INDEX(DATOS,0,$L$2),0,INDEX(DATOS,0,$M$2),1,INDEX(DATOS,0,$N$2),U974,INDEX(DATOS,0,$O$2),$D974)),#N/A)</f>
        <v>#N/A</v>
      </c>
      <c r="AA974" s="62" t="e">
        <f>IFERROR(IF($B974=0,#N/A,AVERAGEIFS(INDEX(DATOS,0,$C974),INDEX(DATOS,0,$C974),"&lt;&gt;#N/D",INDEX(DATOS,0,$L$2),0,INDEX(DATOS,0,$M$2),1,INDEX(DATOS,0,$N$2),V974,INDEX(DATOS,0,$O$2),$D974)),#N/A)</f>
        <v>#N/A</v>
      </c>
      <c r="AB974" s="62" t="e">
        <f>IFERROR(IF($B974=0,#N/A,AVERAGEIFS(INDEX(DATOS,0,$C974),INDEX(DATOS,0,$C974),"&lt;&gt;#N/D",INDEX(DATOS,0,$L$2),0,INDEX(DATOS,0,$M$2),1,INDEX(DATOS,0,$N$2),W974,INDEX(DATOS,0,$O$2),$D974)),#N/A)</f>
        <v>#N/A</v>
      </c>
      <c r="AC974" s="62" t="e">
        <f>IFERROR(IF($B974=0,#N/A,AVERAGEIFS(INDEX(DATOS,0,$C974),INDEX(DATOS,0,$C974),"&lt;&gt;#N/D",INDEX(DATOS,0,$L$2),0,INDEX(DATOS,0,$M$2),1,INDEX(DATOS,0,$N$2),X974,INDEX(DATOS,0,$O$2),$D974)),#N/A)</f>
        <v>#N/A</v>
      </c>
      <c r="AD974" s="33"/>
      <c r="AE974" s="40">
        <f>IFERROR(IF(ISNA(#REF!),-999,IF(I974=0,0,_xlfn.STDEV.P(#REF!)/I974*100)),-999)</f>
        <v>-999</v>
      </c>
      <c r="AF974" s="40">
        <f>IFERROR(IF(ISNA(#REF!),-999,IF(J974=0,0,_xlfn.STDEV.P(#REF!)/J974*100)),-999)</f>
        <v>-999</v>
      </c>
      <c r="AG974" s="40">
        <f>IFERROR(IF(ISNA(#REF!),-999,IF(K974=0,0,_xlfn.STDEV.P(#REF!)/K974*100)),-999)</f>
        <v>-999</v>
      </c>
      <c r="AH974" s="40">
        <f>IFERROR(IF(ISNA(#REF!),-999,IF(L974=0,0,_xlfn.STDEV.P(#REF!)/L974*100)),-999)</f>
        <v>-999</v>
      </c>
      <c r="AI974" s="40"/>
    </row>
    <row r="975" spans="1:35" x14ac:dyDescent="0.35">
      <c r="A975">
        <f t="shared" si="1137"/>
        <v>170</v>
      </c>
      <c r="B975" s="35">
        <f t="array" ref="B975">IF(B974=0,0,MIN(IF(INDEX(DATOS,0,$N$2)=$U975,IF(ISNUMBER(INDEX(DATOS,0,$C975)),IF(INDEX(DATOS,0,$L$2)=0,IF(INDEX(DATOS,0,$M$2)=1,IF(ISNA(MATCH(INDEX(DATOS,0,$O$2),IF($E$7:E974=E975,$D$7:D974),0)),INDEX(DATOS,0,$K$2))))))))</f>
        <v>0</v>
      </c>
      <c r="C975" s="32">
        <f t="shared" si="1138"/>
        <v>20</v>
      </c>
      <c r="D975" s="34" t="str">
        <f>IF($B975=0,"--",INDEX(DATOS,$B975,O$2))</f>
        <v>--</v>
      </c>
      <c r="E975" s="64" t="s">
        <v>1</v>
      </c>
      <c r="F975" s="36" t="str">
        <f t="shared" si="1167"/>
        <v>--</v>
      </c>
      <c r="G975" s="109" t="e">
        <f>VLOOKUP($D975,LOC_UNICOS,G$2,0)</f>
        <v>#N/A</v>
      </c>
      <c r="H975" s="109" t="e">
        <f>VLOOKUP($D975,LOC_UNICOS,H$2,0)</f>
        <v>#N/A</v>
      </c>
      <c r="I975" s="38">
        <f t="array" ref="I975">IF($B975=0,-999,IF(COUNTIFS($Z975:Z975,#N/A)&gt;0,-999,AVERAGE($Z975:Z975)))</f>
        <v>-999</v>
      </c>
      <c r="J975" s="38">
        <f t="array" ref="J975">IF($B975=0,-999,IF(COUNTIFS($Z975:AA975,#N/A)&gt;0,-999,AVERAGE($Z975:AA975)))</f>
        <v>-999</v>
      </c>
      <c r="K975" s="38">
        <f t="array" ref="K975">IF($B975=0,-999,IF(COUNTIFS($Z975:AB975,#N/A)&gt;0,-999,AVERAGE($Z975:AB975)))</f>
        <v>-999</v>
      </c>
      <c r="L975" s="38">
        <f t="array" ref="L975">IF($B975=0,-999,IF(COUNTIFS($Z975:AC975,#N/A)&gt;0,-999,AVERAGE($Z975:AC975)))</f>
        <v>-999</v>
      </c>
      <c r="M975" s="38">
        <f t="shared" si="1178"/>
        <v>-999</v>
      </c>
      <c r="N975" s="38">
        <f t="shared" si="1182"/>
        <v>-999</v>
      </c>
      <c r="O975" s="38">
        <f t="shared" si="1183"/>
        <v>-999</v>
      </c>
      <c r="P975" s="38">
        <f t="shared" si="1184"/>
        <v>-999</v>
      </c>
      <c r="Q975" s="37">
        <f t="shared" si="1134"/>
        <v>0</v>
      </c>
      <c r="R975" s="37">
        <f t="shared" si="1171"/>
        <v>0</v>
      </c>
      <c r="S975" s="37">
        <f t="shared" si="1172"/>
        <v>0</v>
      </c>
      <c r="T975" s="37">
        <f t="shared" si="1173"/>
        <v>0</v>
      </c>
      <c r="U975" s="37">
        <f t="shared" si="1135"/>
        <v>2018</v>
      </c>
      <c r="V975" s="37">
        <f t="shared" ref="V975:X975" si="1186">U975-1</f>
        <v>2017</v>
      </c>
      <c r="W975" s="37">
        <f t="shared" si="1186"/>
        <v>2016</v>
      </c>
      <c r="X975" s="37">
        <f t="shared" si="1186"/>
        <v>2015</v>
      </c>
      <c r="Y975" s="39"/>
      <c r="Z975" s="62" t="e">
        <f>IFERROR(IF($B975=0,#N/A,AVERAGEIFS(INDEX(DATOS,0,$C975),INDEX(DATOS,0,$C975),"&lt;&gt;#N/D",INDEX(DATOS,0,$L$2),0,INDEX(DATOS,0,$M$2),1,INDEX(DATOS,0,$N$2),U975,INDEX(DATOS,0,$O$2),$D975)),#N/A)</f>
        <v>#N/A</v>
      </c>
      <c r="AA975" s="62" t="e">
        <f>IFERROR(IF($B975=0,#N/A,AVERAGEIFS(INDEX(DATOS,0,$C975),INDEX(DATOS,0,$C975),"&lt;&gt;#N/D",INDEX(DATOS,0,$L$2),0,INDEX(DATOS,0,$M$2),1,INDEX(DATOS,0,$N$2),V975,INDEX(DATOS,0,$O$2),$D975)),#N/A)</f>
        <v>#N/A</v>
      </c>
      <c r="AB975" s="62" t="e">
        <f>IFERROR(IF($B975=0,#N/A,AVERAGEIFS(INDEX(DATOS,0,$C975),INDEX(DATOS,0,$C975),"&lt;&gt;#N/D",INDEX(DATOS,0,$L$2),0,INDEX(DATOS,0,$M$2),1,INDEX(DATOS,0,$N$2),W975,INDEX(DATOS,0,$O$2),$D975)),#N/A)</f>
        <v>#N/A</v>
      </c>
      <c r="AC975" s="62" t="e">
        <f>IFERROR(IF($B975=0,#N/A,AVERAGEIFS(INDEX(DATOS,0,$C975),INDEX(DATOS,0,$C975),"&lt;&gt;#N/D",INDEX(DATOS,0,$L$2),0,INDEX(DATOS,0,$M$2),1,INDEX(DATOS,0,$N$2),X975,INDEX(DATOS,0,$O$2),$D975)),#N/A)</f>
        <v>#N/A</v>
      </c>
      <c r="AD975" s="33"/>
      <c r="AE975" s="40">
        <f>IFERROR(IF(ISNA(#REF!),-999,IF(I975=0,0,_xlfn.STDEV.P(#REF!)/I975*100)),-999)</f>
        <v>-999</v>
      </c>
      <c r="AF975" s="40">
        <f>IFERROR(IF(ISNA(#REF!),-999,IF(J975=0,0,_xlfn.STDEV.P(#REF!)/J975*100)),-999)</f>
        <v>-999</v>
      </c>
      <c r="AG975" s="40">
        <f>IFERROR(IF(ISNA(#REF!),-999,IF(K975=0,0,_xlfn.STDEV.P(#REF!)/K975*100)),-999)</f>
        <v>-999</v>
      </c>
      <c r="AH975" s="40">
        <f>IFERROR(IF(ISNA(#REF!),-999,IF(L975=0,0,_xlfn.STDEV.P(#REF!)/L975*100)),-999)</f>
        <v>-999</v>
      </c>
      <c r="AI975" s="40"/>
    </row>
    <row r="976" spans="1:35" x14ac:dyDescent="0.35">
      <c r="A976">
        <f t="shared" si="1137"/>
        <v>171</v>
      </c>
      <c r="B976" s="35">
        <f t="array" ref="B976">IF(B975=0,0,MIN(IF(INDEX(DATOS,0,$N$2)=$U976,IF(ISNUMBER(INDEX(DATOS,0,$C976)),IF(INDEX(DATOS,0,$L$2)=0,IF(INDEX(DATOS,0,$M$2)=1,IF(ISNA(MATCH(INDEX(DATOS,0,$O$2),IF($E$7:E975=E976,$D$7:D975),0)),INDEX(DATOS,0,$K$2))))))))</f>
        <v>0</v>
      </c>
      <c r="C976" s="32">
        <f t="shared" si="1138"/>
        <v>20</v>
      </c>
      <c r="D976" s="34" t="str">
        <f>IF($B976=0,"--",INDEX(DATOS,$B976,O$2))</f>
        <v>--</v>
      </c>
      <c r="E976" s="64" t="s">
        <v>1</v>
      </c>
      <c r="F976" s="36" t="str">
        <f t="shared" si="1167"/>
        <v>--</v>
      </c>
      <c r="G976" s="109" t="e">
        <f>VLOOKUP($D976,LOC_UNICOS,G$2,0)</f>
        <v>#N/A</v>
      </c>
      <c r="H976" s="109" t="e">
        <f>VLOOKUP($D976,LOC_UNICOS,H$2,0)</f>
        <v>#N/A</v>
      </c>
      <c r="I976" s="38">
        <f t="array" ref="I976">IF($B976=0,-999,IF(COUNTIFS($Z976:Z976,#N/A)&gt;0,-999,AVERAGE($Z976:Z976)))</f>
        <v>-999</v>
      </c>
      <c r="J976" s="38">
        <f t="array" ref="J976">IF($B976=0,-999,IF(COUNTIFS($Z976:AA976,#N/A)&gt;0,-999,AVERAGE($Z976:AA976)))</f>
        <v>-999</v>
      </c>
      <c r="K976" s="38">
        <f t="array" ref="K976">IF($B976=0,-999,IF(COUNTIFS($Z976:AB976,#N/A)&gt;0,-999,AVERAGE($Z976:AB976)))</f>
        <v>-999</v>
      </c>
      <c r="L976" s="38">
        <f t="array" ref="L976">IF($B976=0,-999,IF(COUNTIFS($Z976:AC976,#N/A)&gt;0,-999,AVERAGE($Z976:AC976)))</f>
        <v>-999</v>
      </c>
      <c r="M976" s="38">
        <f t="shared" si="1178"/>
        <v>-999</v>
      </c>
      <c r="N976" s="38">
        <f t="shared" si="1182"/>
        <v>-999</v>
      </c>
      <c r="O976" s="38">
        <f t="shared" si="1183"/>
        <v>-999</v>
      </c>
      <c r="P976" s="38">
        <f t="shared" si="1184"/>
        <v>-999</v>
      </c>
      <c r="Q976" s="37">
        <f t="shared" si="1134"/>
        <v>0</v>
      </c>
      <c r="R976" s="37">
        <f t="shared" si="1171"/>
        <v>0</v>
      </c>
      <c r="S976" s="37">
        <f t="shared" si="1172"/>
        <v>0</v>
      </c>
      <c r="T976" s="37">
        <f t="shared" si="1173"/>
        <v>0</v>
      </c>
      <c r="U976" s="37">
        <f t="shared" si="1135"/>
        <v>2018</v>
      </c>
      <c r="V976" s="37">
        <f t="shared" ref="V976:X976" si="1187">U976-1</f>
        <v>2017</v>
      </c>
      <c r="W976" s="37">
        <f t="shared" si="1187"/>
        <v>2016</v>
      </c>
      <c r="X976" s="37">
        <f t="shared" si="1187"/>
        <v>2015</v>
      </c>
      <c r="Y976" s="39"/>
      <c r="Z976" s="62" t="e">
        <f>IFERROR(IF($B976=0,#N/A,AVERAGEIFS(INDEX(DATOS,0,$C976),INDEX(DATOS,0,$C976),"&lt;&gt;#N/D",INDEX(DATOS,0,$L$2),0,INDEX(DATOS,0,$M$2),1,INDEX(DATOS,0,$N$2),U976,INDEX(DATOS,0,$O$2),$D976)),#N/A)</f>
        <v>#N/A</v>
      </c>
      <c r="AA976" s="62" t="e">
        <f>IFERROR(IF($B976=0,#N/A,AVERAGEIFS(INDEX(DATOS,0,$C976),INDEX(DATOS,0,$C976),"&lt;&gt;#N/D",INDEX(DATOS,0,$L$2),0,INDEX(DATOS,0,$M$2),1,INDEX(DATOS,0,$N$2),V976,INDEX(DATOS,0,$O$2),$D976)),#N/A)</f>
        <v>#N/A</v>
      </c>
      <c r="AB976" s="62" t="e">
        <f>IFERROR(IF($B976=0,#N/A,AVERAGEIFS(INDEX(DATOS,0,$C976),INDEX(DATOS,0,$C976),"&lt;&gt;#N/D",INDEX(DATOS,0,$L$2),0,INDEX(DATOS,0,$M$2),1,INDEX(DATOS,0,$N$2),W976,INDEX(DATOS,0,$O$2),$D976)),#N/A)</f>
        <v>#N/A</v>
      </c>
      <c r="AC976" s="62" t="e">
        <f>IFERROR(IF($B976=0,#N/A,AVERAGEIFS(INDEX(DATOS,0,$C976),INDEX(DATOS,0,$C976),"&lt;&gt;#N/D",INDEX(DATOS,0,$L$2),0,INDEX(DATOS,0,$M$2),1,INDEX(DATOS,0,$N$2),X976,INDEX(DATOS,0,$O$2),$D976)),#N/A)</f>
        <v>#N/A</v>
      </c>
      <c r="AD976" s="33"/>
      <c r="AE976" s="40">
        <f>IFERROR(IF(ISNA(#REF!),-999,IF(I976=0,0,_xlfn.STDEV.P(#REF!)/I976*100)),-999)</f>
        <v>-999</v>
      </c>
      <c r="AF976" s="40">
        <f>IFERROR(IF(ISNA(#REF!),-999,IF(J976=0,0,_xlfn.STDEV.P(#REF!)/J976*100)),-999)</f>
        <v>-999</v>
      </c>
      <c r="AG976" s="40">
        <f>IFERROR(IF(ISNA(#REF!),-999,IF(K976=0,0,_xlfn.STDEV.P(#REF!)/K976*100)),-999)</f>
        <v>-999</v>
      </c>
      <c r="AH976" s="40">
        <f>IFERROR(IF(ISNA(#REF!),-999,IF(L976=0,0,_xlfn.STDEV.P(#REF!)/L976*100)),-999)</f>
        <v>-999</v>
      </c>
      <c r="AI976" s="40"/>
    </row>
    <row r="977" spans="1:35" x14ac:dyDescent="0.35">
      <c r="A977">
        <f t="shared" si="1137"/>
        <v>172</v>
      </c>
      <c r="B977" s="35">
        <f t="array" ref="B977">IF(B976=0,0,MIN(IF(INDEX(DATOS,0,$N$2)=$U977,IF(ISNUMBER(INDEX(DATOS,0,$C977)),IF(INDEX(DATOS,0,$L$2)=0,IF(INDEX(DATOS,0,$M$2)=1,IF(ISNA(MATCH(INDEX(DATOS,0,$O$2),IF($E$7:E976=E977,$D$7:D976),0)),INDEX(DATOS,0,$K$2))))))))</f>
        <v>0</v>
      </c>
      <c r="C977" s="32">
        <f t="shared" si="1138"/>
        <v>20</v>
      </c>
      <c r="D977" s="34" t="str">
        <f>IF($B977=0,"--",INDEX(DATOS,$B977,O$2))</f>
        <v>--</v>
      </c>
      <c r="E977" s="64" t="s">
        <v>1</v>
      </c>
      <c r="F977" s="36" t="str">
        <f t="shared" si="1167"/>
        <v>--</v>
      </c>
      <c r="G977" s="109" t="e">
        <f>VLOOKUP($D977,LOC_UNICOS,G$2,0)</f>
        <v>#N/A</v>
      </c>
      <c r="H977" s="109" t="e">
        <f>VLOOKUP($D977,LOC_UNICOS,H$2,0)</f>
        <v>#N/A</v>
      </c>
      <c r="I977" s="38">
        <f t="array" ref="I977">IF($B977=0,-999,IF(COUNTIFS($Z977:Z977,#N/A)&gt;0,-999,AVERAGE($Z977:Z977)))</f>
        <v>-999</v>
      </c>
      <c r="J977" s="38">
        <f t="array" ref="J977">IF($B977=0,-999,IF(COUNTIFS($Z977:AA977,#N/A)&gt;0,-999,AVERAGE($Z977:AA977)))</f>
        <v>-999</v>
      </c>
      <c r="K977" s="38">
        <f t="array" ref="K977">IF($B977=0,-999,IF(COUNTIFS($Z977:AB977,#N/A)&gt;0,-999,AVERAGE($Z977:AB977)))</f>
        <v>-999</v>
      </c>
      <c r="L977" s="38">
        <f t="array" ref="L977">IF($B977=0,-999,IF(COUNTIFS($Z977:AC977,#N/A)&gt;0,-999,AVERAGE($Z977:AC977)))</f>
        <v>-999</v>
      </c>
      <c r="M977" s="38">
        <f t="shared" si="1178"/>
        <v>-999</v>
      </c>
      <c r="N977" s="38">
        <f t="shared" si="1182"/>
        <v>-999</v>
      </c>
      <c r="O977" s="38">
        <f t="shared" si="1183"/>
        <v>-999</v>
      </c>
      <c r="P977" s="38">
        <f t="shared" si="1184"/>
        <v>-999</v>
      </c>
      <c r="Q977" s="37">
        <f t="shared" si="1134"/>
        <v>0</v>
      </c>
      <c r="R977" s="37">
        <f t="shared" si="1171"/>
        <v>0</v>
      </c>
      <c r="S977" s="37">
        <f t="shared" si="1172"/>
        <v>0</v>
      </c>
      <c r="T977" s="37">
        <f t="shared" si="1173"/>
        <v>0</v>
      </c>
      <c r="U977" s="37">
        <f t="shared" si="1135"/>
        <v>2018</v>
      </c>
      <c r="V977" s="37">
        <f t="shared" ref="V977:X977" si="1188">U977-1</f>
        <v>2017</v>
      </c>
      <c r="W977" s="37">
        <f t="shared" si="1188"/>
        <v>2016</v>
      </c>
      <c r="X977" s="37">
        <f t="shared" si="1188"/>
        <v>2015</v>
      </c>
      <c r="Y977" s="39"/>
      <c r="Z977" s="62" t="e">
        <f>IFERROR(IF($B977=0,#N/A,AVERAGEIFS(INDEX(DATOS,0,$C977),INDEX(DATOS,0,$C977),"&lt;&gt;#N/D",INDEX(DATOS,0,$L$2),0,INDEX(DATOS,0,$M$2),1,INDEX(DATOS,0,$N$2),U977,INDEX(DATOS,0,$O$2),$D977)),#N/A)</f>
        <v>#N/A</v>
      </c>
      <c r="AA977" s="62" t="e">
        <f>IFERROR(IF($B977=0,#N/A,AVERAGEIFS(INDEX(DATOS,0,$C977),INDEX(DATOS,0,$C977),"&lt;&gt;#N/D",INDEX(DATOS,0,$L$2),0,INDEX(DATOS,0,$M$2),1,INDEX(DATOS,0,$N$2),V977,INDEX(DATOS,0,$O$2),$D977)),#N/A)</f>
        <v>#N/A</v>
      </c>
      <c r="AB977" s="62" t="e">
        <f>IFERROR(IF($B977=0,#N/A,AVERAGEIFS(INDEX(DATOS,0,$C977),INDEX(DATOS,0,$C977),"&lt;&gt;#N/D",INDEX(DATOS,0,$L$2),0,INDEX(DATOS,0,$M$2),1,INDEX(DATOS,0,$N$2),W977,INDEX(DATOS,0,$O$2),$D977)),#N/A)</f>
        <v>#N/A</v>
      </c>
      <c r="AC977" s="62" t="e">
        <f>IFERROR(IF($B977=0,#N/A,AVERAGEIFS(INDEX(DATOS,0,$C977),INDEX(DATOS,0,$C977),"&lt;&gt;#N/D",INDEX(DATOS,0,$L$2),0,INDEX(DATOS,0,$M$2),1,INDEX(DATOS,0,$N$2),X977,INDEX(DATOS,0,$O$2),$D977)),#N/A)</f>
        <v>#N/A</v>
      </c>
      <c r="AD977" s="33"/>
      <c r="AE977" s="40">
        <f>IFERROR(IF(ISNA(#REF!),-999,IF(I977=0,0,_xlfn.STDEV.P(#REF!)/I977*100)),-999)</f>
        <v>-999</v>
      </c>
      <c r="AF977" s="40">
        <f>IFERROR(IF(ISNA(#REF!),-999,IF(J977=0,0,_xlfn.STDEV.P(#REF!)/J977*100)),-999)</f>
        <v>-999</v>
      </c>
      <c r="AG977" s="40">
        <f>IFERROR(IF(ISNA(#REF!),-999,IF(K977=0,0,_xlfn.STDEV.P(#REF!)/K977*100)),-999)</f>
        <v>-999</v>
      </c>
      <c r="AH977" s="40">
        <f>IFERROR(IF(ISNA(#REF!),-999,IF(L977=0,0,_xlfn.STDEV.P(#REF!)/L977*100)),-999)</f>
        <v>-999</v>
      </c>
      <c r="AI977" s="40"/>
    </row>
    <row r="978" spans="1:35" x14ac:dyDescent="0.35">
      <c r="A978">
        <f t="shared" si="1137"/>
        <v>173</v>
      </c>
      <c r="B978" s="35">
        <f t="array" ref="B978">IF(B977=0,0,MIN(IF(INDEX(DATOS,0,$N$2)=$U978,IF(ISNUMBER(INDEX(DATOS,0,$C978)),IF(INDEX(DATOS,0,$L$2)=0,IF(INDEX(DATOS,0,$M$2)=1,IF(ISNA(MATCH(INDEX(DATOS,0,$O$2),IF($E$7:E977=E978,$D$7:D977),0)),INDEX(DATOS,0,$K$2))))))))</f>
        <v>0</v>
      </c>
      <c r="C978" s="32">
        <f t="shared" si="1138"/>
        <v>20</v>
      </c>
      <c r="D978" s="34" t="str">
        <f>IF($B978=0,"--",INDEX(DATOS,$B978,O$2))</f>
        <v>--</v>
      </c>
      <c r="E978" s="64" t="s">
        <v>1</v>
      </c>
      <c r="F978" s="36" t="str">
        <f t="shared" si="1167"/>
        <v>--</v>
      </c>
      <c r="G978" s="109" t="e">
        <f>VLOOKUP($D978,LOC_UNICOS,G$2,0)</f>
        <v>#N/A</v>
      </c>
      <c r="H978" s="109" t="e">
        <f>VLOOKUP($D978,LOC_UNICOS,H$2,0)</f>
        <v>#N/A</v>
      </c>
      <c r="I978" s="38">
        <f t="array" ref="I978">IF($B978=0,-999,IF(COUNTIFS($Z978:Z978,#N/A)&gt;0,-999,AVERAGE($Z978:Z978)))</f>
        <v>-999</v>
      </c>
      <c r="J978" s="38">
        <f t="array" ref="J978">IF($B978=0,-999,IF(COUNTIFS($Z978:AA978,#N/A)&gt;0,-999,AVERAGE($Z978:AA978)))</f>
        <v>-999</v>
      </c>
      <c r="K978" s="38">
        <f t="array" ref="K978">IF($B978=0,-999,IF(COUNTIFS($Z978:AB978,#N/A)&gt;0,-999,AVERAGE($Z978:AB978)))</f>
        <v>-999</v>
      </c>
      <c r="L978" s="38">
        <f t="array" ref="L978">IF($B978=0,-999,IF(COUNTIFS($Z978:AC978,#N/A)&gt;0,-999,AVERAGE($Z978:AC978)))</f>
        <v>-999</v>
      </c>
      <c r="M978" s="38">
        <f t="shared" si="1178"/>
        <v>-999</v>
      </c>
      <c r="N978" s="38">
        <f t="shared" si="1182"/>
        <v>-999</v>
      </c>
      <c r="O978" s="38">
        <f t="shared" si="1183"/>
        <v>-999</v>
      </c>
      <c r="P978" s="38">
        <f t="shared" si="1184"/>
        <v>-999</v>
      </c>
      <c r="Q978" s="37">
        <f t="shared" si="1134"/>
        <v>0</v>
      </c>
      <c r="R978" s="37">
        <f t="shared" si="1171"/>
        <v>0</v>
      </c>
      <c r="S978" s="37">
        <f t="shared" si="1172"/>
        <v>0</v>
      </c>
      <c r="T978" s="37">
        <f t="shared" si="1173"/>
        <v>0</v>
      </c>
      <c r="U978" s="37">
        <f t="shared" si="1135"/>
        <v>2018</v>
      </c>
      <c r="V978" s="37">
        <f t="shared" ref="V978:X978" si="1189">U978-1</f>
        <v>2017</v>
      </c>
      <c r="W978" s="37">
        <f t="shared" si="1189"/>
        <v>2016</v>
      </c>
      <c r="X978" s="37">
        <f t="shared" si="1189"/>
        <v>2015</v>
      </c>
      <c r="Y978" s="39"/>
      <c r="Z978" s="62" t="e">
        <f>IFERROR(IF($B978=0,#N/A,AVERAGEIFS(INDEX(DATOS,0,$C978),INDEX(DATOS,0,$C978),"&lt;&gt;#N/D",INDEX(DATOS,0,$L$2),0,INDEX(DATOS,0,$M$2),1,INDEX(DATOS,0,$N$2),U978,INDEX(DATOS,0,$O$2),$D978)),#N/A)</f>
        <v>#N/A</v>
      </c>
      <c r="AA978" s="62" t="e">
        <f>IFERROR(IF($B978=0,#N/A,AVERAGEIFS(INDEX(DATOS,0,$C978),INDEX(DATOS,0,$C978),"&lt;&gt;#N/D",INDEX(DATOS,0,$L$2),0,INDEX(DATOS,0,$M$2),1,INDEX(DATOS,0,$N$2),V978,INDEX(DATOS,0,$O$2),$D978)),#N/A)</f>
        <v>#N/A</v>
      </c>
      <c r="AB978" s="62" t="e">
        <f>IFERROR(IF($B978=0,#N/A,AVERAGEIFS(INDEX(DATOS,0,$C978),INDEX(DATOS,0,$C978),"&lt;&gt;#N/D",INDEX(DATOS,0,$L$2),0,INDEX(DATOS,0,$M$2),1,INDEX(DATOS,0,$N$2),W978,INDEX(DATOS,0,$O$2),$D978)),#N/A)</f>
        <v>#N/A</v>
      </c>
      <c r="AC978" s="62" t="e">
        <f>IFERROR(IF($B978=0,#N/A,AVERAGEIFS(INDEX(DATOS,0,$C978),INDEX(DATOS,0,$C978),"&lt;&gt;#N/D",INDEX(DATOS,0,$L$2),0,INDEX(DATOS,0,$M$2),1,INDEX(DATOS,0,$N$2),X978,INDEX(DATOS,0,$O$2),$D978)),#N/A)</f>
        <v>#N/A</v>
      </c>
      <c r="AD978" s="33"/>
      <c r="AE978" s="40">
        <f>IFERROR(IF(ISNA(#REF!),-999,IF(I978=0,0,_xlfn.STDEV.P(#REF!)/I978*100)),-999)</f>
        <v>-999</v>
      </c>
      <c r="AF978" s="40">
        <f>IFERROR(IF(ISNA(#REF!),-999,IF(J978=0,0,_xlfn.STDEV.P(#REF!)/J978*100)),-999)</f>
        <v>-999</v>
      </c>
      <c r="AG978" s="40">
        <f>IFERROR(IF(ISNA(#REF!),-999,IF(K978=0,0,_xlfn.STDEV.P(#REF!)/K978*100)),-999)</f>
        <v>-999</v>
      </c>
      <c r="AH978" s="40">
        <f>IFERROR(IF(ISNA(#REF!),-999,IF(L978=0,0,_xlfn.STDEV.P(#REF!)/L978*100)),-999)</f>
        <v>-999</v>
      </c>
      <c r="AI978" s="40"/>
    </row>
    <row r="979" spans="1:35" x14ac:dyDescent="0.35">
      <c r="A979">
        <f t="shared" si="1137"/>
        <v>174</v>
      </c>
      <c r="B979" s="35">
        <f t="array" ref="B979">IF(B978=0,0,MIN(IF(INDEX(DATOS,0,$N$2)=$U979,IF(ISNUMBER(INDEX(DATOS,0,$C979)),IF(INDEX(DATOS,0,$L$2)=0,IF(INDEX(DATOS,0,$M$2)=1,IF(ISNA(MATCH(INDEX(DATOS,0,$O$2),IF($E$7:E978=E979,$D$7:D978),0)),INDEX(DATOS,0,$K$2))))))))</f>
        <v>0</v>
      </c>
      <c r="C979" s="32">
        <f t="shared" si="1138"/>
        <v>20</v>
      </c>
      <c r="D979" s="34" t="str">
        <f>IF($B979=0,"--",INDEX(DATOS,$B979,O$2))</f>
        <v>--</v>
      </c>
      <c r="E979" s="64" t="s">
        <v>1</v>
      </c>
      <c r="F979" s="36" t="str">
        <f t="shared" si="1167"/>
        <v>--</v>
      </c>
      <c r="G979" s="109" t="e">
        <f>VLOOKUP($D979,LOC_UNICOS,G$2,0)</f>
        <v>#N/A</v>
      </c>
      <c r="H979" s="109" t="e">
        <f>VLOOKUP($D979,LOC_UNICOS,H$2,0)</f>
        <v>#N/A</v>
      </c>
      <c r="I979" s="38">
        <f t="array" ref="I979">IF($B979=0,-999,IF(COUNTIFS($Z979:Z979,#N/A)&gt;0,-999,AVERAGE($Z979:Z979)))</f>
        <v>-999</v>
      </c>
      <c r="J979" s="38">
        <f t="array" ref="J979">IF($B979=0,-999,IF(COUNTIFS($Z979:AA979,#N/A)&gt;0,-999,AVERAGE($Z979:AA979)))</f>
        <v>-999</v>
      </c>
      <c r="K979" s="38">
        <f t="array" ref="K979">IF($B979=0,-999,IF(COUNTIFS($Z979:AB979,#N/A)&gt;0,-999,AVERAGE($Z979:AB979)))</f>
        <v>-999</v>
      </c>
      <c r="L979" s="38">
        <f t="array" ref="L979">IF($B979=0,-999,IF(COUNTIFS($Z979:AC979,#N/A)&gt;0,-999,AVERAGE($Z979:AC979)))</f>
        <v>-999</v>
      </c>
      <c r="M979" s="38">
        <f t="shared" si="1178"/>
        <v>-999</v>
      </c>
      <c r="N979" s="38">
        <f t="shared" si="1182"/>
        <v>-999</v>
      </c>
      <c r="O979" s="38">
        <f t="shared" si="1183"/>
        <v>-999</v>
      </c>
      <c r="P979" s="38">
        <f t="shared" si="1184"/>
        <v>-999</v>
      </c>
      <c r="Q979" s="37">
        <f t="shared" si="1134"/>
        <v>0</v>
      </c>
      <c r="R979" s="37">
        <f t="shared" si="1171"/>
        <v>0</v>
      </c>
      <c r="S979" s="37">
        <f t="shared" si="1172"/>
        <v>0</v>
      </c>
      <c r="T979" s="37">
        <f t="shared" si="1173"/>
        <v>0</v>
      </c>
      <c r="U979" s="37">
        <f t="shared" si="1135"/>
        <v>2018</v>
      </c>
      <c r="V979" s="37">
        <f t="shared" ref="V979:X979" si="1190">U979-1</f>
        <v>2017</v>
      </c>
      <c r="W979" s="37">
        <f t="shared" si="1190"/>
        <v>2016</v>
      </c>
      <c r="X979" s="37">
        <f t="shared" si="1190"/>
        <v>2015</v>
      </c>
      <c r="Y979" s="39"/>
      <c r="Z979" s="62" t="e">
        <f>IFERROR(IF($B979=0,#N/A,AVERAGEIFS(INDEX(DATOS,0,$C979),INDEX(DATOS,0,$C979),"&lt;&gt;#N/D",INDEX(DATOS,0,$L$2),0,INDEX(DATOS,0,$M$2),1,INDEX(DATOS,0,$N$2),U979,INDEX(DATOS,0,$O$2),$D979)),#N/A)</f>
        <v>#N/A</v>
      </c>
      <c r="AA979" s="62" t="e">
        <f>IFERROR(IF($B979=0,#N/A,AVERAGEIFS(INDEX(DATOS,0,$C979),INDEX(DATOS,0,$C979),"&lt;&gt;#N/D",INDEX(DATOS,0,$L$2),0,INDEX(DATOS,0,$M$2),1,INDEX(DATOS,0,$N$2),V979,INDEX(DATOS,0,$O$2),$D979)),#N/A)</f>
        <v>#N/A</v>
      </c>
      <c r="AB979" s="62" t="e">
        <f>IFERROR(IF($B979=0,#N/A,AVERAGEIFS(INDEX(DATOS,0,$C979),INDEX(DATOS,0,$C979),"&lt;&gt;#N/D",INDEX(DATOS,0,$L$2),0,INDEX(DATOS,0,$M$2),1,INDEX(DATOS,0,$N$2),W979,INDEX(DATOS,0,$O$2),$D979)),#N/A)</f>
        <v>#N/A</v>
      </c>
      <c r="AC979" s="62" t="e">
        <f>IFERROR(IF($B979=0,#N/A,AVERAGEIFS(INDEX(DATOS,0,$C979),INDEX(DATOS,0,$C979),"&lt;&gt;#N/D",INDEX(DATOS,0,$L$2),0,INDEX(DATOS,0,$M$2),1,INDEX(DATOS,0,$N$2),X979,INDEX(DATOS,0,$O$2),$D979)),#N/A)</f>
        <v>#N/A</v>
      </c>
      <c r="AD979" s="33"/>
      <c r="AE979" s="40">
        <f>IFERROR(IF(ISNA(#REF!),-999,IF(I979=0,0,_xlfn.STDEV.P(#REF!)/I979*100)),-999)</f>
        <v>-999</v>
      </c>
      <c r="AF979" s="40">
        <f>IFERROR(IF(ISNA(#REF!),-999,IF(J979=0,0,_xlfn.STDEV.P(#REF!)/J979*100)),-999)</f>
        <v>-999</v>
      </c>
      <c r="AG979" s="40">
        <f>IFERROR(IF(ISNA(#REF!),-999,IF(K979=0,0,_xlfn.STDEV.P(#REF!)/K979*100)),-999)</f>
        <v>-999</v>
      </c>
      <c r="AH979" s="40">
        <f>IFERROR(IF(ISNA(#REF!),-999,IF(L979=0,0,_xlfn.STDEV.P(#REF!)/L979*100)),-999)</f>
        <v>-999</v>
      </c>
      <c r="AI979" s="40"/>
    </row>
    <row r="980" spans="1:35" x14ac:dyDescent="0.35">
      <c r="A980">
        <f t="shared" si="1137"/>
        <v>175</v>
      </c>
      <c r="B980" s="35">
        <f t="array" ref="B980">IF(B979=0,0,MIN(IF(INDEX(DATOS,0,$N$2)=$U980,IF(ISNUMBER(INDEX(DATOS,0,$C980)),IF(INDEX(DATOS,0,$L$2)=0,IF(INDEX(DATOS,0,$M$2)=1,IF(ISNA(MATCH(INDEX(DATOS,0,$O$2),IF($E$7:E979=E980,$D$7:D979),0)),INDEX(DATOS,0,$K$2))))))))</f>
        <v>0</v>
      </c>
      <c r="C980" s="32">
        <f t="shared" si="1138"/>
        <v>20</v>
      </c>
      <c r="D980" s="34" t="str">
        <f>IF($B980=0,"--",INDEX(DATOS,$B980,O$2))</f>
        <v>--</v>
      </c>
      <c r="E980" s="64" t="s">
        <v>1</v>
      </c>
      <c r="F980" s="36" t="str">
        <f t="shared" si="1167"/>
        <v>--</v>
      </c>
      <c r="G980" s="109" t="e">
        <f>VLOOKUP($D980,LOC_UNICOS,G$2,0)</f>
        <v>#N/A</v>
      </c>
      <c r="H980" s="109" t="e">
        <f>VLOOKUP($D980,LOC_UNICOS,H$2,0)</f>
        <v>#N/A</v>
      </c>
      <c r="I980" s="38">
        <f t="array" ref="I980">IF($B980=0,-999,IF(COUNTIFS($Z980:Z980,#N/A)&gt;0,-999,AVERAGE($Z980:Z980)))</f>
        <v>-999</v>
      </c>
      <c r="J980" s="38">
        <f t="array" ref="J980">IF($B980=0,-999,IF(COUNTIFS($Z980:AA980,#N/A)&gt;0,-999,AVERAGE($Z980:AA980)))</f>
        <v>-999</v>
      </c>
      <c r="K980" s="38">
        <f t="array" ref="K980">IF($B980=0,-999,IF(COUNTIFS($Z980:AB980,#N/A)&gt;0,-999,AVERAGE($Z980:AB980)))</f>
        <v>-999</v>
      </c>
      <c r="L980" s="38">
        <f t="array" ref="L980">IF($B980=0,-999,IF(COUNTIFS($Z980:AC980,#N/A)&gt;0,-999,AVERAGE($Z980:AC980)))</f>
        <v>-999</v>
      </c>
      <c r="M980" s="38">
        <f t="shared" si="1178"/>
        <v>-999</v>
      </c>
      <c r="N980" s="38">
        <f t="shared" si="1182"/>
        <v>-999</v>
      </c>
      <c r="O980" s="38">
        <f t="shared" si="1183"/>
        <v>-999</v>
      </c>
      <c r="P980" s="38">
        <f t="shared" si="1184"/>
        <v>-999</v>
      </c>
      <c r="Q980" s="37">
        <f t="shared" si="1134"/>
        <v>0</v>
      </c>
      <c r="R980" s="37">
        <f t="shared" si="1171"/>
        <v>0</v>
      </c>
      <c r="S980" s="37">
        <f t="shared" si="1172"/>
        <v>0</v>
      </c>
      <c r="T980" s="37">
        <f t="shared" si="1173"/>
        <v>0</v>
      </c>
      <c r="U980" s="37">
        <f t="shared" si="1135"/>
        <v>2018</v>
      </c>
      <c r="V980" s="37">
        <f t="shared" ref="V980:X980" si="1191">U980-1</f>
        <v>2017</v>
      </c>
      <c r="W980" s="37">
        <f t="shared" si="1191"/>
        <v>2016</v>
      </c>
      <c r="X980" s="37">
        <f t="shared" si="1191"/>
        <v>2015</v>
      </c>
      <c r="Y980" s="39"/>
      <c r="Z980" s="62" t="e">
        <f>IFERROR(IF($B980=0,#N/A,AVERAGEIFS(INDEX(DATOS,0,$C980),INDEX(DATOS,0,$C980),"&lt;&gt;#N/D",INDEX(DATOS,0,$L$2),0,INDEX(DATOS,0,$M$2),1,INDEX(DATOS,0,$N$2),U980,INDEX(DATOS,0,$O$2),$D980)),#N/A)</f>
        <v>#N/A</v>
      </c>
      <c r="AA980" s="62" t="e">
        <f>IFERROR(IF($B980=0,#N/A,AVERAGEIFS(INDEX(DATOS,0,$C980),INDEX(DATOS,0,$C980),"&lt;&gt;#N/D",INDEX(DATOS,0,$L$2),0,INDEX(DATOS,0,$M$2),1,INDEX(DATOS,0,$N$2),V980,INDEX(DATOS,0,$O$2),$D980)),#N/A)</f>
        <v>#N/A</v>
      </c>
      <c r="AB980" s="62" t="e">
        <f>IFERROR(IF($B980=0,#N/A,AVERAGEIFS(INDEX(DATOS,0,$C980),INDEX(DATOS,0,$C980),"&lt;&gt;#N/D",INDEX(DATOS,0,$L$2),0,INDEX(DATOS,0,$M$2),1,INDEX(DATOS,0,$N$2),W980,INDEX(DATOS,0,$O$2),$D980)),#N/A)</f>
        <v>#N/A</v>
      </c>
      <c r="AC980" s="62" t="e">
        <f>IFERROR(IF($B980=0,#N/A,AVERAGEIFS(INDEX(DATOS,0,$C980),INDEX(DATOS,0,$C980),"&lt;&gt;#N/D",INDEX(DATOS,0,$L$2),0,INDEX(DATOS,0,$M$2),1,INDEX(DATOS,0,$N$2),X980,INDEX(DATOS,0,$O$2),$D980)),#N/A)</f>
        <v>#N/A</v>
      </c>
      <c r="AD980" s="33"/>
      <c r="AE980" s="40">
        <f>IFERROR(IF(ISNA(#REF!),-999,IF(I980=0,0,_xlfn.STDEV.P(#REF!)/I980*100)),-999)</f>
        <v>-999</v>
      </c>
      <c r="AF980" s="40">
        <f>IFERROR(IF(ISNA(#REF!),-999,IF(J980=0,0,_xlfn.STDEV.P(#REF!)/J980*100)),-999)</f>
        <v>-999</v>
      </c>
      <c r="AG980" s="40">
        <f>IFERROR(IF(ISNA(#REF!),-999,IF(K980=0,0,_xlfn.STDEV.P(#REF!)/K980*100)),-999)</f>
        <v>-999</v>
      </c>
      <c r="AH980" s="40">
        <f>IFERROR(IF(ISNA(#REF!),-999,IF(L980=0,0,_xlfn.STDEV.P(#REF!)/L980*100)),-999)</f>
        <v>-999</v>
      </c>
      <c r="AI980" s="40"/>
    </row>
    <row r="981" spans="1:35" x14ac:dyDescent="0.35">
      <c r="A981">
        <f t="shared" si="1137"/>
        <v>176</v>
      </c>
      <c r="B981" s="35">
        <f t="array" ref="B981">IF(B980=0,0,MIN(IF(INDEX(DATOS,0,$N$2)=$U981,IF(ISNUMBER(INDEX(DATOS,0,$C981)),IF(INDEX(DATOS,0,$L$2)=0,IF(INDEX(DATOS,0,$M$2)=1,IF(ISNA(MATCH(INDEX(DATOS,0,$O$2),IF($E$7:E980=E981,$D$7:D980),0)),INDEX(DATOS,0,$K$2))))))))</f>
        <v>0</v>
      </c>
      <c r="C981" s="32">
        <f t="shared" si="1138"/>
        <v>20</v>
      </c>
      <c r="D981" s="34" t="str">
        <f>IF($B981=0,"--",INDEX(DATOS,$B981,O$2))</f>
        <v>--</v>
      </c>
      <c r="E981" s="64" t="s">
        <v>1</v>
      </c>
      <c r="F981" s="36" t="str">
        <f t="shared" si="1167"/>
        <v>--</v>
      </c>
      <c r="G981" s="109" t="e">
        <f>VLOOKUP($D981,LOC_UNICOS,G$2,0)</f>
        <v>#N/A</v>
      </c>
      <c r="H981" s="109" t="e">
        <f>VLOOKUP($D981,LOC_UNICOS,H$2,0)</f>
        <v>#N/A</v>
      </c>
      <c r="I981" s="38">
        <f t="array" ref="I981">IF($B981=0,-999,IF(COUNTIFS($Z981:Z981,#N/A)&gt;0,-999,AVERAGE($Z981:Z981)))</f>
        <v>-999</v>
      </c>
      <c r="J981" s="38">
        <f t="array" ref="J981">IF($B981=0,-999,IF(COUNTIFS($Z981:AA981,#N/A)&gt;0,-999,AVERAGE($Z981:AA981)))</f>
        <v>-999</v>
      </c>
      <c r="K981" s="38">
        <f t="array" ref="K981">IF($B981=0,-999,IF(COUNTIFS($Z981:AB981,#N/A)&gt;0,-999,AVERAGE($Z981:AB981)))</f>
        <v>-999</v>
      </c>
      <c r="L981" s="38">
        <f t="array" ref="L981">IF($B981=0,-999,IF(COUNTIFS($Z981:AC981,#N/A)&gt;0,-999,AVERAGE($Z981:AC981)))</f>
        <v>-999</v>
      </c>
      <c r="M981" s="38">
        <f t="shared" si="1178"/>
        <v>-999</v>
      </c>
      <c r="N981" s="38">
        <f t="shared" si="1182"/>
        <v>-999</v>
      </c>
      <c r="O981" s="38">
        <f t="shared" si="1183"/>
        <v>-999</v>
      </c>
      <c r="P981" s="38">
        <f t="shared" si="1184"/>
        <v>-999</v>
      </c>
      <c r="Q981" s="37">
        <f t="shared" si="1134"/>
        <v>0</v>
      </c>
      <c r="R981" s="37">
        <f t="shared" si="1171"/>
        <v>0</v>
      </c>
      <c r="S981" s="37">
        <f t="shared" si="1172"/>
        <v>0</v>
      </c>
      <c r="T981" s="37">
        <f t="shared" si="1173"/>
        <v>0</v>
      </c>
      <c r="U981" s="37">
        <f t="shared" si="1135"/>
        <v>2018</v>
      </c>
      <c r="V981" s="37">
        <f t="shared" ref="V981:X981" si="1192">U981-1</f>
        <v>2017</v>
      </c>
      <c r="W981" s="37">
        <f t="shared" si="1192"/>
        <v>2016</v>
      </c>
      <c r="X981" s="37">
        <f t="shared" si="1192"/>
        <v>2015</v>
      </c>
      <c r="Y981" s="39"/>
      <c r="Z981" s="62" t="e">
        <f>IFERROR(IF($B981=0,#N/A,AVERAGEIFS(INDEX(DATOS,0,$C981),INDEX(DATOS,0,$C981),"&lt;&gt;#N/D",INDEX(DATOS,0,$L$2),0,INDEX(DATOS,0,$M$2),1,INDEX(DATOS,0,$N$2),U981,INDEX(DATOS,0,$O$2),$D981)),#N/A)</f>
        <v>#N/A</v>
      </c>
      <c r="AA981" s="62" t="e">
        <f>IFERROR(IF($B981=0,#N/A,AVERAGEIFS(INDEX(DATOS,0,$C981),INDEX(DATOS,0,$C981),"&lt;&gt;#N/D",INDEX(DATOS,0,$L$2),0,INDEX(DATOS,0,$M$2),1,INDEX(DATOS,0,$N$2),V981,INDEX(DATOS,0,$O$2),$D981)),#N/A)</f>
        <v>#N/A</v>
      </c>
      <c r="AB981" s="62" t="e">
        <f>IFERROR(IF($B981=0,#N/A,AVERAGEIFS(INDEX(DATOS,0,$C981),INDEX(DATOS,0,$C981),"&lt;&gt;#N/D",INDEX(DATOS,0,$L$2),0,INDEX(DATOS,0,$M$2),1,INDEX(DATOS,0,$N$2),W981,INDEX(DATOS,0,$O$2),$D981)),#N/A)</f>
        <v>#N/A</v>
      </c>
      <c r="AC981" s="62" t="e">
        <f>IFERROR(IF($B981=0,#N/A,AVERAGEIFS(INDEX(DATOS,0,$C981),INDEX(DATOS,0,$C981),"&lt;&gt;#N/D",INDEX(DATOS,0,$L$2),0,INDEX(DATOS,0,$M$2),1,INDEX(DATOS,0,$N$2),X981,INDEX(DATOS,0,$O$2),$D981)),#N/A)</f>
        <v>#N/A</v>
      </c>
      <c r="AD981" s="33"/>
      <c r="AE981" s="40">
        <f>IFERROR(IF(ISNA(#REF!),-999,IF(I981=0,0,_xlfn.STDEV.P(#REF!)/I981*100)),-999)</f>
        <v>-999</v>
      </c>
      <c r="AF981" s="40">
        <f>IFERROR(IF(ISNA(#REF!),-999,IF(J981=0,0,_xlfn.STDEV.P(#REF!)/J981*100)),-999)</f>
        <v>-999</v>
      </c>
      <c r="AG981" s="40">
        <f>IFERROR(IF(ISNA(#REF!),-999,IF(K981=0,0,_xlfn.STDEV.P(#REF!)/K981*100)),-999)</f>
        <v>-999</v>
      </c>
      <c r="AH981" s="40">
        <f>IFERROR(IF(ISNA(#REF!),-999,IF(L981=0,0,_xlfn.STDEV.P(#REF!)/L981*100)),-999)</f>
        <v>-999</v>
      </c>
      <c r="AI981" s="40"/>
    </row>
    <row r="982" spans="1:35" x14ac:dyDescent="0.35">
      <c r="A982">
        <f t="shared" si="1137"/>
        <v>177</v>
      </c>
      <c r="B982" s="35">
        <f t="array" ref="B982">IF(B981=0,0,MIN(IF(INDEX(DATOS,0,$N$2)=$U982,IF(ISNUMBER(INDEX(DATOS,0,$C982)),IF(INDEX(DATOS,0,$L$2)=0,IF(INDEX(DATOS,0,$M$2)=1,IF(ISNA(MATCH(INDEX(DATOS,0,$O$2),IF($E$7:E981=E982,$D$7:D981),0)),INDEX(DATOS,0,$K$2))))))))</f>
        <v>0</v>
      </c>
      <c r="C982" s="32">
        <f t="shared" si="1138"/>
        <v>20</v>
      </c>
      <c r="D982" s="34" t="str">
        <f>IF($B982=0,"--",INDEX(DATOS,$B982,O$2))</f>
        <v>--</v>
      </c>
      <c r="E982" s="64" t="s">
        <v>1</v>
      </c>
      <c r="F982" s="36" t="str">
        <f t="shared" si="1167"/>
        <v>--</v>
      </c>
      <c r="G982" s="109" t="e">
        <f>VLOOKUP($D982,LOC_UNICOS,G$2,0)</f>
        <v>#N/A</v>
      </c>
      <c r="H982" s="109" t="e">
        <f>VLOOKUP($D982,LOC_UNICOS,H$2,0)</f>
        <v>#N/A</v>
      </c>
      <c r="I982" s="38">
        <f t="array" ref="I982">IF($B982=0,-999,IF(COUNTIFS($Z982:Z982,#N/A)&gt;0,-999,AVERAGE($Z982:Z982)))</f>
        <v>-999</v>
      </c>
      <c r="J982" s="38">
        <f t="array" ref="J982">IF($B982=0,-999,IF(COUNTIFS($Z982:AA982,#N/A)&gt;0,-999,AVERAGE($Z982:AA982)))</f>
        <v>-999</v>
      </c>
      <c r="K982" s="38">
        <f t="array" ref="K982">IF($B982=0,-999,IF(COUNTIFS($Z982:AB982,#N/A)&gt;0,-999,AVERAGE($Z982:AB982)))</f>
        <v>-999</v>
      </c>
      <c r="L982" s="38">
        <f t="array" ref="L982">IF($B982=0,-999,IF(COUNTIFS($Z982:AC982,#N/A)&gt;0,-999,AVERAGE($Z982:AC982)))</f>
        <v>-999</v>
      </c>
      <c r="M982" s="38">
        <f t="shared" si="1178"/>
        <v>-999</v>
      </c>
      <c r="N982" s="38">
        <f t="shared" si="1182"/>
        <v>-999</v>
      </c>
      <c r="O982" s="38">
        <f t="shared" si="1183"/>
        <v>-999</v>
      </c>
      <c r="P982" s="38">
        <f t="shared" si="1184"/>
        <v>-999</v>
      </c>
      <c r="Q982" s="37">
        <f t="shared" si="1134"/>
        <v>0</v>
      </c>
      <c r="R982" s="37">
        <f t="shared" si="1171"/>
        <v>0</v>
      </c>
      <c r="S982" s="37">
        <f t="shared" si="1172"/>
        <v>0</v>
      </c>
      <c r="T982" s="37">
        <f t="shared" si="1173"/>
        <v>0</v>
      </c>
      <c r="U982" s="37">
        <f t="shared" si="1135"/>
        <v>2018</v>
      </c>
      <c r="V982" s="37">
        <f t="shared" ref="V982:X982" si="1193">U982-1</f>
        <v>2017</v>
      </c>
      <c r="W982" s="37">
        <f t="shared" si="1193"/>
        <v>2016</v>
      </c>
      <c r="X982" s="37">
        <f t="shared" si="1193"/>
        <v>2015</v>
      </c>
      <c r="Y982" s="39"/>
      <c r="Z982" s="62" t="e">
        <f>IFERROR(IF($B982=0,#N/A,AVERAGEIFS(INDEX(DATOS,0,$C982),INDEX(DATOS,0,$C982),"&lt;&gt;#N/D",INDEX(DATOS,0,$L$2),0,INDEX(DATOS,0,$M$2),1,INDEX(DATOS,0,$N$2),U982,INDEX(DATOS,0,$O$2),$D982)),#N/A)</f>
        <v>#N/A</v>
      </c>
      <c r="AA982" s="62" t="e">
        <f>IFERROR(IF($B982=0,#N/A,AVERAGEIFS(INDEX(DATOS,0,$C982),INDEX(DATOS,0,$C982),"&lt;&gt;#N/D",INDEX(DATOS,0,$L$2),0,INDEX(DATOS,0,$M$2),1,INDEX(DATOS,0,$N$2),V982,INDEX(DATOS,0,$O$2),$D982)),#N/A)</f>
        <v>#N/A</v>
      </c>
      <c r="AB982" s="62" t="e">
        <f>IFERROR(IF($B982=0,#N/A,AVERAGEIFS(INDEX(DATOS,0,$C982),INDEX(DATOS,0,$C982),"&lt;&gt;#N/D",INDEX(DATOS,0,$L$2),0,INDEX(DATOS,0,$M$2),1,INDEX(DATOS,0,$N$2),W982,INDEX(DATOS,0,$O$2),$D982)),#N/A)</f>
        <v>#N/A</v>
      </c>
      <c r="AC982" s="62" t="e">
        <f>IFERROR(IF($B982=0,#N/A,AVERAGEIFS(INDEX(DATOS,0,$C982),INDEX(DATOS,0,$C982),"&lt;&gt;#N/D",INDEX(DATOS,0,$L$2),0,INDEX(DATOS,0,$M$2),1,INDEX(DATOS,0,$N$2),X982,INDEX(DATOS,0,$O$2),$D982)),#N/A)</f>
        <v>#N/A</v>
      </c>
      <c r="AD982" s="33"/>
      <c r="AE982" s="40">
        <f>IFERROR(IF(ISNA(#REF!),-999,IF(I982=0,0,_xlfn.STDEV.P(#REF!)/I982*100)),-999)</f>
        <v>-999</v>
      </c>
      <c r="AF982" s="40">
        <f>IFERROR(IF(ISNA(#REF!),-999,IF(J982=0,0,_xlfn.STDEV.P(#REF!)/J982*100)),-999)</f>
        <v>-999</v>
      </c>
      <c r="AG982" s="40">
        <f>IFERROR(IF(ISNA(#REF!),-999,IF(K982=0,0,_xlfn.STDEV.P(#REF!)/K982*100)),-999)</f>
        <v>-999</v>
      </c>
      <c r="AH982" s="40">
        <f>IFERROR(IF(ISNA(#REF!),-999,IF(L982=0,0,_xlfn.STDEV.P(#REF!)/L982*100)),-999)</f>
        <v>-999</v>
      </c>
      <c r="AI982" s="40"/>
    </row>
    <row r="983" spans="1:35" x14ac:dyDescent="0.35">
      <c r="A983">
        <f t="shared" si="1137"/>
        <v>178</v>
      </c>
      <c r="B983" s="35">
        <f t="array" ref="B983">IF(B982=0,0,MIN(IF(INDEX(DATOS,0,$N$2)=$U983,IF(ISNUMBER(INDEX(DATOS,0,$C983)),IF(INDEX(DATOS,0,$L$2)=0,IF(INDEX(DATOS,0,$M$2)=1,IF(ISNA(MATCH(INDEX(DATOS,0,$O$2),IF($E$7:E982=E983,$D$7:D982),0)),INDEX(DATOS,0,$K$2))))))))</f>
        <v>0</v>
      </c>
      <c r="C983" s="32">
        <f t="shared" si="1138"/>
        <v>20</v>
      </c>
      <c r="D983" s="34" t="str">
        <f>IF($B983=0,"--",INDEX(DATOS,$B983,O$2))</f>
        <v>--</v>
      </c>
      <c r="E983" s="64" t="s">
        <v>1</v>
      </c>
      <c r="F983" s="36" t="str">
        <f t="shared" si="1167"/>
        <v>--</v>
      </c>
      <c r="G983" s="109" t="e">
        <f>VLOOKUP($D983,LOC_UNICOS,G$2,0)</f>
        <v>#N/A</v>
      </c>
      <c r="H983" s="109" t="e">
        <f>VLOOKUP($D983,LOC_UNICOS,H$2,0)</f>
        <v>#N/A</v>
      </c>
      <c r="I983" s="38">
        <f t="array" ref="I983">IF($B983=0,-999,IF(COUNTIFS($Z983:Z983,#N/A)&gt;0,-999,AVERAGE($Z983:Z983)))</f>
        <v>-999</v>
      </c>
      <c r="J983" s="38">
        <f t="array" ref="J983">IF($B983=0,-999,IF(COUNTIFS($Z983:AA983,#N/A)&gt;0,-999,AVERAGE($Z983:AA983)))</f>
        <v>-999</v>
      </c>
      <c r="K983" s="38">
        <f t="array" ref="K983">IF($B983=0,-999,IF(COUNTIFS($Z983:AB983,#N/A)&gt;0,-999,AVERAGE($Z983:AB983)))</f>
        <v>-999</v>
      </c>
      <c r="L983" s="38">
        <f t="array" ref="L983">IF($B983=0,-999,IF(COUNTIFS($Z983:AC983,#N/A)&gt;0,-999,AVERAGE($Z983:AC983)))</f>
        <v>-999</v>
      </c>
      <c r="M983" s="38">
        <f t="shared" si="1178"/>
        <v>-999</v>
      </c>
      <c r="N983" s="38">
        <f t="shared" si="1182"/>
        <v>-999</v>
      </c>
      <c r="O983" s="38">
        <f t="shared" si="1183"/>
        <v>-999</v>
      </c>
      <c r="P983" s="38">
        <f t="shared" si="1184"/>
        <v>-999</v>
      </c>
      <c r="Q983" s="37">
        <f t="shared" si="1134"/>
        <v>0</v>
      </c>
      <c r="R983" s="37">
        <f t="shared" si="1171"/>
        <v>0</v>
      </c>
      <c r="S983" s="37">
        <f t="shared" si="1172"/>
        <v>0</v>
      </c>
      <c r="T983" s="37">
        <f t="shared" si="1173"/>
        <v>0</v>
      </c>
      <c r="U983" s="37">
        <f t="shared" si="1135"/>
        <v>2018</v>
      </c>
      <c r="V983" s="37">
        <f t="shared" ref="V983:X983" si="1194">U983-1</f>
        <v>2017</v>
      </c>
      <c r="W983" s="37">
        <f t="shared" si="1194"/>
        <v>2016</v>
      </c>
      <c r="X983" s="37">
        <f t="shared" si="1194"/>
        <v>2015</v>
      </c>
      <c r="Y983" s="39"/>
      <c r="Z983" s="62" t="e">
        <f>IFERROR(IF($B983=0,#N/A,AVERAGEIFS(INDEX(DATOS,0,$C983),INDEX(DATOS,0,$C983),"&lt;&gt;#N/D",INDEX(DATOS,0,$L$2),0,INDEX(DATOS,0,$M$2),1,INDEX(DATOS,0,$N$2),U983,INDEX(DATOS,0,$O$2),$D983)),#N/A)</f>
        <v>#N/A</v>
      </c>
      <c r="AA983" s="62" t="e">
        <f>IFERROR(IF($B983=0,#N/A,AVERAGEIFS(INDEX(DATOS,0,$C983),INDEX(DATOS,0,$C983),"&lt;&gt;#N/D",INDEX(DATOS,0,$L$2),0,INDEX(DATOS,0,$M$2),1,INDEX(DATOS,0,$N$2),V983,INDEX(DATOS,0,$O$2),$D983)),#N/A)</f>
        <v>#N/A</v>
      </c>
      <c r="AB983" s="62" t="e">
        <f>IFERROR(IF($B983=0,#N/A,AVERAGEIFS(INDEX(DATOS,0,$C983),INDEX(DATOS,0,$C983),"&lt;&gt;#N/D",INDEX(DATOS,0,$L$2),0,INDEX(DATOS,0,$M$2),1,INDEX(DATOS,0,$N$2),W983,INDEX(DATOS,0,$O$2),$D983)),#N/A)</f>
        <v>#N/A</v>
      </c>
      <c r="AC983" s="62" t="e">
        <f>IFERROR(IF($B983=0,#N/A,AVERAGEIFS(INDEX(DATOS,0,$C983),INDEX(DATOS,0,$C983),"&lt;&gt;#N/D",INDEX(DATOS,0,$L$2),0,INDEX(DATOS,0,$M$2),1,INDEX(DATOS,0,$N$2),X983,INDEX(DATOS,0,$O$2),$D983)),#N/A)</f>
        <v>#N/A</v>
      </c>
      <c r="AD983" s="33"/>
      <c r="AE983" s="40">
        <f>IFERROR(IF(ISNA(#REF!),-999,IF(I983=0,0,_xlfn.STDEV.P(#REF!)/I983*100)),-999)</f>
        <v>-999</v>
      </c>
      <c r="AF983" s="40">
        <f>IFERROR(IF(ISNA(#REF!),-999,IF(J983=0,0,_xlfn.STDEV.P(#REF!)/J983*100)),-999)</f>
        <v>-999</v>
      </c>
      <c r="AG983" s="40">
        <f>IFERROR(IF(ISNA(#REF!),-999,IF(K983=0,0,_xlfn.STDEV.P(#REF!)/K983*100)),-999)</f>
        <v>-999</v>
      </c>
      <c r="AH983" s="40">
        <f>IFERROR(IF(ISNA(#REF!),-999,IF(L983=0,0,_xlfn.STDEV.P(#REF!)/L983*100)),-999)</f>
        <v>-999</v>
      </c>
      <c r="AI983" s="40"/>
    </row>
    <row r="984" spans="1:35" x14ac:dyDescent="0.35">
      <c r="A984">
        <f t="shared" si="1137"/>
        <v>179</v>
      </c>
      <c r="B984" s="35">
        <f t="array" ref="B984">IF(B983=0,0,MIN(IF(INDEX(DATOS,0,$N$2)=$U984,IF(ISNUMBER(INDEX(DATOS,0,$C984)),IF(INDEX(DATOS,0,$L$2)=0,IF(INDEX(DATOS,0,$M$2)=1,IF(ISNA(MATCH(INDEX(DATOS,0,$O$2),IF($E$7:E983=E984,$D$7:D983),0)),INDEX(DATOS,0,$K$2))))))))</f>
        <v>0</v>
      </c>
      <c r="C984" s="32">
        <f t="shared" si="1138"/>
        <v>20</v>
      </c>
      <c r="D984" s="34" t="str">
        <f>IF($B984=0,"--",INDEX(DATOS,$B984,O$2))</f>
        <v>--</v>
      </c>
      <c r="E984" s="64" t="s">
        <v>1</v>
      </c>
      <c r="F984" s="36" t="str">
        <f t="shared" si="1167"/>
        <v>--</v>
      </c>
      <c r="G984" s="109" t="e">
        <f>VLOOKUP($D984,LOC_UNICOS,G$2,0)</f>
        <v>#N/A</v>
      </c>
      <c r="H984" s="109" t="e">
        <f>VLOOKUP($D984,LOC_UNICOS,H$2,0)</f>
        <v>#N/A</v>
      </c>
      <c r="I984" s="38">
        <f t="array" ref="I984">IF($B984=0,-999,IF(COUNTIFS($Z984:Z984,#N/A)&gt;0,-999,AVERAGE($Z984:Z984)))</f>
        <v>-999</v>
      </c>
      <c r="J984" s="38">
        <f t="array" ref="J984">IF($B984=0,-999,IF(COUNTIFS($Z984:AA984,#N/A)&gt;0,-999,AVERAGE($Z984:AA984)))</f>
        <v>-999</v>
      </c>
      <c r="K984" s="38">
        <f t="array" ref="K984">IF($B984=0,-999,IF(COUNTIFS($Z984:AB984,#N/A)&gt;0,-999,AVERAGE($Z984:AB984)))</f>
        <v>-999</v>
      </c>
      <c r="L984" s="38">
        <f t="array" ref="L984">IF($B984=0,-999,IF(COUNTIFS($Z984:AC984,#N/A)&gt;0,-999,AVERAGE($Z984:AC984)))</f>
        <v>-999</v>
      </c>
      <c r="M984" s="38">
        <f t="shared" si="1178"/>
        <v>-999</v>
      </c>
      <c r="N984" s="38">
        <f t="shared" si="1182"/>
        <v>-999</v>
      </c>
      <c r="O984" s="38">
        <f t="shared" si="1183"/>
        <v>-999</v>
      </c>
      <c r="P984" s="38">
        <f t="shared" si="1184"/>
        <v>-999</v>
      </c>
      <c r="Q984" s="37">
        <f t="shared" si="1134"/>
        <v>0</v>
      </c>
      <c r="R984" s="37">
        <f t="shared" si="1171"/>
        <v>0</v>
      </c>
      <c r="S984" s="37">
        <f t="shared" si="1172"/>
        <v>0</v>
      </c>
      <c r="T984" s="37">
        <f t="shared" si="1173"/>
        <v>0</v>
      </c>
      <c r="U984" s="37">
        <f t="shared" si="1135"/>
        <v>2018</v>
      </c>
      <c r="V984" s="37">
        <f t="shared" ref="V984:X984" si="1195">U984-1</f>
        <v>2017</v>
      </c>
      <c r="W984" s="37">
        <f t="shared" si="1195"/>
        <v>2016</v>
      </c>
      <c r="X984" s="37">
        <f t="shared" si="1195"/>
        <v>2015</v>
      </c>
      <c r="Y984" s="39"/>
      <c r="Z984" s="62" t="e">
        <f>IFERROR(IF($B984=0,#N/A,AVERAGEIFS(INDEX(DATOS,0,$C984),INDEX(DATOS,0,$C984),"&lt;&gt;#N/D",INDEX(DATOS,0,$L$2),0,INDEX(DATOS,0,$M$2),1,INDEX(DATOS,0,$N$2),U984,INDEX(DATOS,0,$O$2),$D984)),#N/A)</f>
        <v>#N/A</v>
      </c>
      <c r="AA984" s="62" t="e">
        <f>IFERROR(IF($B984=0,#N/A,AVERAGEIFS(INDEX(DATOS,0,$C984),INDEX(DATOS,0,$C984),"&lt;&gt;#N/D",INDEX(DATOS,0,$L$2),0,INDEX(DATOS,0,$M$2),1,INDEX(DATOS,0,$N$2),V984,INDEX(DATOS,0,$O$2),$D984)),#N/A)</f>
        <v>#N/A</v>
      </c>
      <c r="AB984" s="62" t="e">
        <f>IFERROR(IF($B984=0,#N/A,AVERAGEIFS(INDEX(DATOS,0,$C984),INDEX(DATOS,0,$C984),"&lt;&gt;#N/D",INDEX(DATOS,0,$L$2),0,INDEX(DATOS,0,$M$2),1,INDEX(DATOS,0,$N$2),W984,INDEX(DATOS,0,$O$2),$D984)),#N/A)</f>
        <v>#N/A</v>
      </c>
      <c r="AC984" s="62" t="e">
        <f>IFERROR(IF($B984=0,#N/A,AVERAGEIFS(INDEX(DATOS,0,$C984),INDEX(DATOS,0,$C984),"&lt;&gt;#N/D",INDEX(DATOS,0,$L$2),0,INDEX(DATOS,0,$M$2),1,INDEX(DATOS,0,$N$2),X984,INDEX(DATOS,0,$O$2),$D984)),#N/A)</f>
        <v>#N/A</v>
      </c>
      <c r="AD984" s="33"/>
      <c r="AE984" s="40">
        <f>IFERROR(IF(ISNA(#REF!),-999,IF(I984=0,0,_xlfn.STDEV.P(#REF!)/I984*100)),-999)</f>
        <v>-999</v>
      </c>
      <c r="AF984" s="40">
        <f>IFERROR(IF(ISNA(#REF!),-999,IF(J984=0,0,_xlfn.STDEV.P(#REF!)/J984*100)),-999)</f>
        <v>-999</v>
      </c>
      <c r="AG984" s="40">
        <f>IFERROR(IF(ISNA(#REF!),-999,IF(K984=0,0,_xlfn.STDEV.P(#REF!)/K984*100)),-999)</f>
        <v>-999</v>
      </c>
      <c r="AH984" s="40">
        <f>IFERROR(IF(ISNA(#REF!),-999,IF(L984=0,0,_xlfn.STDEV.P(#REF!)/L984*100)),-999)</f>
        <v>-999</v>
      </c>
      <c r="AI984" s="40"/>
    </row>
    <row r="985" spans="1:35" x14ac:dyDescent="0.35">
      <c r="A985">
        <f t="shared" si="1137"/>
        <v>180</v>
      </c>
      <c r="B985" s="35">
        <f t="array" ref="B985">IF(B984=0,0,MIN(IF(INDEX(DATOS,0,$N$2)=$U985,IF(ISNUMBER(INDEX(DATOS,0,$C985)),IF(INDEX(DATOS,0,$L$2)=0,IF(INDEX(DATOS,0,$M$2)=1,IF(ISNA(MATCH(INDEX(DATOS,0,$O$2),IF($E$7:E984=E985,$D$7:D984),0)),INDEX(DATOS,0,$K$2))))))))</f>
        <v>0</v>
      </c>
      <c r="C985" s="32">
        <f t="shared" si="1138"/>
        <v>20</v>
      </c>
      <c r="D985" s="34" t="str">
        <f>IF($B985=0,"--",INDEX(DATOS,$B985,O$2))</f>
        <v>--</v>
      </c>
      <c r="E985" s="64" t="s">
        <v>1</v>
      </c>
      <c r="F985" s="36" t="str">
        <f t="shared" si="1167"/>
        <v>--</v>
      </c>
      <c r="G985" s="109" t="e">
        <f>VLOOKUP($D985,LOC_UNICOS,G$2,0)</f>
        <v>#N/A</v>
      </c>
      <c r="H985" s="109" t="e">
        <f>VLOOKUP($D985,LOC_UNICOS,H$2,0)</f>
        <v>#N/A</v>
      </c>
      <c r="I985" s="38">
        <f t="array" ref="I985">IF($B985=0,-999,IF(COUNTIFS($Z985:Z985,#N/A)&gt;0,-999,AVERAGE($Z985:Z985)))</f>
        <v>-999</v>
      </c>
      <c r="J985" s="38">
        <f t="array" ref="J985">IF($B985=0,-999,IF(COUNTIFS($Z985:AA985,#N/A)&gt;0,-999,AVERAGE($Z985:AA985)))</f>
        <v>-999</v>
      </c>
      <c r="K985" s="38">
        <f t="array" ref="K985">IF($B985=0,-999,IF(COUNTIFS($Z985:AB985,#N/A)&gt;0,-999,AVERAGE($Z985:AB985)))</f>
        <v>-999</v>
      </c>
      <c r="L985" s="38">
        <f t="array" ref="L985">IF($B985=0,-999,IF(COUNTIFS($Z985:AC985,#N/A)&gt;0,-999,AVERAGE($Z985:AC985)))</f>
        <v>-999</v>
      </c>
      <c r="M985" s="38">
        <f t="shared" si="1178"/>
        <v>-999</v>
      </c>
      <c r="N985" s="38">
        <f t="shared" si="1182"/>
        <v>-999</v>
      </c>
      <c r="O985" s="38">
        <f t="shared" si="1183"/>
        <v>-999</v>
      </c>
      <c r="P985" s="38">
        <f t="shared" si="1184"/>
        <v>-999</v>
      </c>
      <c r="Q985" s="37">
        <f t="shared" si="1134"/>
        <v>0</v>
      </c>
      <c r="R985" s="37">
        <f t="shared" si="1171"/>
        <v>0</v>
      </c>
      <c r="S985" s="37">
        <f t="shared" si="1172"/>
        <v>0</v>
      </c>
      <c r="T985" s="37">
        <f t="shared" si="1173"/>
        <v>0</v>
      </c>
      <c r="U985" s="37">
        <f t="shared" si="1135"/>
        <v>2018</v>
      </c>
      <c r="V985" s="37">
        <f t="shared" ref="V985:X985" si="1196">U985-1</f>
        <v>2017</v>
      </c>
      <c r="W985" s="37">
        <f t="shared" si="1196"/>
        <v>2016</v>
      </c>
      <c r="X985" s="37">
        <f t="shared" si="1196"/>
        <v>2015</v>
      </c>
      <c r="Y985" s="39"/>
      <c r="Z985" s="62" t="e">
        <f>IFERROR(IF($B985=0,#N/A,AVERAGEIFS(INDEX(DATOS,0,$C985),INDEX(DATOS,0,$C985),"&lt;&gt;#N/D",INDEX(DATOS,0,$L$2),0,INDEX(DATOS,0,$M$2),1,INDEX(DATOS,0,$N$2),U985,INDEX(DATOS,0,$O$2),$D985)),#N/A)</f>
        <v>#N/A</v>
      </c>
      <c r="AA985" s="62" t="e">
        <f>IFERROR(IF($B985=0,#N/A,AVERAGEIFS(INDEX(DATOS,0,$C985),INDEX(DATOS,0,$C985),"&lt;&gt;#N/D",INDEX(DATOS,0,$L$2),0,INDEX(DATOS,0,$M$2),1,INDEX(DATOS,0,$N$2),V985,INDEX(DATOS,0,$O$2),$D985)),#N/A)</f>
        <v>#N/A</v>
      </c>
      <c r="AB985" s="62" t="e">
        <f>IFERROR(IF($B985=0,#N/A,AVERAGEIFS(INDEX(DATOS,0,$C985),INDEX(DATOS,0,$C985),"&lt;&gt;#N/D",INDEX(DATOS,0,$L$2),0,INDEX(DATOS,0,$M$2),1,INDEX(DATOS,0,$N$2),W985,INDEX(DATOS,0,$O$2),$D985)),#N/A)</f>
        <v>#N/A</v>
      </c>
      <c r="AC985" s="62" t="e">
        <f>IFERROR(IF($B985=0,#N/A,AVERAGEIFS(INDEX(DATOS,0,$C985),INDEX(DATOS,0,$C985),"&lt;&gt;#N/D",INDEX(DATOS,0,$L$2),0,INDEX(DATOS,0,$M$2),1,INDEX(DATOS,0,$N$2),X985,INDEX(DATOS,0,$O$2),$D985)),#N/A)</f>
        <v>#N/A</v>
      </c>
      <c r="AD985" s="33"/>
      <c r="AE985" s="40">
        <f>IFERROR(IF(ISNA(#REF!),-999,IF(I985=0,0,_xlfn.STDEV.P(#REF!)/I985*100)),-999)</f>
        <v>-999</v>
      </c>
      <c r="AF985" s="40">
        <f>IFERROR(IF(ISNA(#REF!),-999,IF(J985=0,0,_xlfn.STDEV.P(#REF!)/J985*100)),-999)</f>
        <v>-999</v>
      </c>
      <c r="AG985" s="40">
        <f>IFERROR(IF(ISNA(#REF!),-999,IF(K985=0,0,_xlfn.STDEV.P(#REF!)/K985*100)),-999)</f>
        <v>-999</v>
      </c>
      <c r="AH985" s="40">
        <f>IFERROR(IF(ISNA(#REF!),-999,IF(L985=0,0,_xlfn.STDEV.P(#REF!)/L985*100)),-999)</f>
        <v>-999</v>
      </c>
      <c r="AI985" s="40"/>
    </row>
    <row r="986" spans="1:35" x14ac:dyDescent="0.35">
      <c r="A986">
        <f t="shared" si="1137"/>
        <v>181</v>
      </c>
      <c r="B986" s="35">
        <f t="array" ref="B986">IF(B985=0,0,MIN(IF(INDEX(DATOS,0,$N$2)=$U986,IF(ISNUMBER(INDEX(DATOS,0,$C986)),IF(INDEX(DATOS,0,$L$2)=0,IF(INDEX(DATOS,0,$M$2)=1,IF(ISNA(MATCH(INDEX(DATOS,0,$O$2),IF($E$7:E985=E986,$D$7:D985),0)),INDEX(DATOS,0,$K$2))))))))</f>
        <v>0</v>
      </c>
      <c r="C986" s="32">
        <f t="shared" si="1138"/>
        <v>20</v>
      </c>
      <c r="D986" s="34" t="str">
        <f>IF($B986=0,"--",INDEX(DATOS,$B986,O$2))</f>
        <v>--</v>
      </c>
      <c r="E986" s="64" t="s">
        <v>1</v>
      </c>
      <c r="F986" s="36" t="str">
        <f t="shared" si="1167"/>
        <v>--</v>
      </c>
      <c r="G986" s="109" t="e">
        <f>VLOOKUP($D986,LOC_UNICOS,G$2,0)</f>
        <v>#N/A</v>
      </c>
      <c r="H986" s="109" t="e">
        <f>VLOOKUP($D986,LOC_UNICOS,H$2,0)</f>
        <v>#N/A</v>
      </c>
      <c r="I986" s="38">
        <f t="array" ref="I986">IF($B986=0,-999,IF(COUNTIFS($Z986:Z986,#N/A)&gt;0,-999,AVERAGE($Z986:Z986)))</f>
        <v>-999</v>
      </c>
      <c r="J986" s="38">
        <f t="array" ref="J986">IF($B986=0,-999,IF(COUNTIFS($Z986:AA986,#N/A)&gt;0,-999,AVERAGE($Z986:AA986)))</f>
        <v>-999</v>
      </c>
      <c r="K986" s="38">
        <f t="array" ref="K986">IF($B986=0,-999,IF(COUNTIFS($Z986:AB986,#N/A)&gt;0,-999,AVERAGE($Z986:AB986)))</f>
        <v>-999</v>
      </c>
      <c r="L986" s="38">
        <f t="array" ref="L986">IF($B986=0,-999,IF(COUNTIFS($Z986:AC986,#N/A)&gt;0,-999,AVERAGE($Z986:AC986)))</f>
        <v>-999</v>
      </c>
      <c r="M986" s="38">
        <f t="shared" si="1178"/>
        <v>-999</v>
      </c>
      <c r="N986" s="38">
        <f t="shared" si="1182"/>
        <v>-999</v>
      </c>
      <c r="O986" s="38">
        <f t="shared" si="1183"/>
        <v>-999</v>
      </c>
      <c r="P986" s="38">
        <f t="shared" si="1184"/>
        <v>-999</v>
      </c>
      <c r="Q986" s="37">
        <f t="shared" si="1134"/>
        <v>0</v>
      </c>
      <c r="R986" s="37">
        <f t="shared" si="1171"/>
        <v>0</v>
      </c>
      <c r="S986" s="37">
        <f t="shared" si="1172"/>
        <v>0</v>
      </c>
      <c r="T986" s="37">
        <f t="shared" si="1173"/>
        <v>0</v>
      </c>
      <c r="U986" s="37">
        <f t="shared" si="1135"/>
        <v>2018</v>
      </c>
      <c r="V986" s="37">
        <f t="shared" ref="V986:X986" si="1197">U986-1</f>
        <v>2017</v>
      </c>
      <c r="W986" s="37">
        <f t="shared" si="1197"/>
        <v>2016</v>
      </c>
      <c r="X986" s="37">
        <f t="shared" si="1197"/>
        <v>2015</v>
      </c>
      <c r="Y986" s="39"/>
      <c r="Z986" s="62" t="e">
        <f>IFERROR(IF($B986=0,#N/A,AVERAGEIFS(INDEX(DATOS,0,$C986),INDEX(DATOS,0,$C986),"&lt;&gt;#N/D",INDEX(DATOS,0,$L$2),0,INDEX(DATOS,0,$M$2),1,INDEX(DATOS,0,$N$2),U986,INDEX(DATOS,0,$O$2),$D986)),#N/A)</f>
        <v>#N/A</v>
      </c>
      <c r="AA986" s="62" t="e">
        <f>IFERROR(IF($B986=0,#N/A,AVERAGEIFS(INDEX(DATOS,0,$C986),INDEX(DATOS,0,$C986),"&lt;&gt;#N/D",INDEX(DATOS,0,$L$2),0,INDEX(DATOS,0,$M$2),1,INDEX(DATOS,0,$N$2),V986,INDEX(DATOS,0,$O$2),$D986)),#N/A)</f>
        <v>#N/A</v>
      </c>
      <c r="AB986" s="62" t="e">
        <f>IFERROR(IF($B986=0,#N/A,AVERAGEIFS(INDEX(DATOS,0,$C986),INDEX(DATOS,0,$C986),"&lt;&gt;#N/D",INDEX(DATOS,0,$L$2),0,INDEX(DATOS,0,$M$2),1,INDEX(DATOS,0,$N$2),W986,INDEX(DATOS,0,$O$2),$D986)),#N/A)</f>
        <v>#N/A</v>
      </c>
      <c r="AC986" s="62" t="e">
        <f>IFERROR(IF($B986=0,#N/A,AVERAGEIFS(INDEX(DATOS,0,$C986),INDEX(DATOS,0,$C986),"&lt;&gt;#N/D",INDEX(DATOS,0,$L$2),0,INDEX(DATOS,0,$M$2),1,INDEX(DATOS,0,$N$2),X986,INDEX(DATOS,0,$O$2),$D986)),#N/A)</f>
        <v>#N/A</v>
      </c>
      <c r="AD986" s="33"/>
      <c r="AE986" s="40">
        <f>IFERROR(IF(ISNA(#REF!),-999,IF(I986=0,0,_xlfn.STDEV.P(#REF!)/I986*100)),-999)</f>
        <v>-999</v>
      </c>
      <c r="AF986" s="40">
        <f>IFERROR(IF(ISNA(#REF!),-999,IF(J986=0,0,_xlfn.STDEV.P(#REF!)/J986*100)),-999)</f>
        <v>-999</v>
      </c>
      <c r="AG986" s="40">
        <f>IFERROR(IF(ISNA(#REF!),-999,IF(K986=0,0,_xlfn.STDEV.P(#REF!)/K986*100)),-999)</f>
        <v>-999</v>
      </c>
      <c r="AH986" s="40">
        <f>IFERROR(IF(ISNA(#REF!),-999,IF(L986=0,0,_xlfn.STDEV.P(#REF!)/L986*100)),-999)</f>
        <v>-999</v>
      </c>
      <c r="AI986" s="40"/>
    </row>
    <row r="987" spans="1:35" x14ac:dyDescent="0.35">
      <c r="A987">
        <f t="shared" si="1137"/>
        <v>182</v>
      </c>
      <c r="B987" s="35">
        <f t="array" ref="B987">IF(B986=0,0,MIN(IF(INDEX(DATOS,0,$N$2)=$U987,IF(ISNUMBER(INDEX(DATOS,0,$C987)),IF(INDEX(DATOS,0,$L$2)=0,IF(INDEX(DATOS,0,$M$2)=1,IF(ISNA(MATCH(INDEX(DATOS,0,$O$2),IF($E$7:E986=E987,$D$7:D986),0)),INDEX(DATOS,0,$K$2))))))))</f>
        <v>0</v>
      </c>
      <c r="C987" s="32">
        <f t="shared" si="1138"/>
        <v>20</v>
      </c>
      <c r="D987" s="34" t="str">
        <f>IF($B987=0,"--",INDEX(DATOS,$B987,O$2))</f>
        <v>--</v>
      </c>
      <c r="E987" s="64" t="s">
        <v>1</v>
      </c>
      <c r="F987" s="36" t="str">
        <f t="shared" si="1167"/>
        <v>--</v>
      </c>
      <c r="G987" s="109" t="e">
        <f>VLOOKUP($D987,LOC_UNICOS,G$2,0)</f>
        <v>#N/A</v>
      </c>
      <c r="H987" s="109" t="e">
        <f>VLOOKUP($D987,LOC_UNICOS,H$2,0)</f>
        <v>#N/A</v>
      </c>
      <c r="I987" s="38">
        <f t="array" ref="I987">IF($B987=0,-999,IF(COUNTIFS($Z987:Z987,#N/A)&gt;0,-999,AVERAGE($Z987:Z987)))</f>
        <v>-999</v>
      </c>
      <c r="J987" s="38">
        <f t="array" ref="J987">IF($B987=0,-999,IF(COUNTIFS($Z987:AA987,#N/A)&gt;0,-999,AVERAGE($Z987:AA987)))</f>
        <v>-999</v>
      </c>
      <c r="K987" s="38">
        <f t="array" ref="K987">IF($B987=0,-999,IF(COUNTIFS($Z987:AB987,#N/A)&gt;0,-999,AVERAGE($Z987:AB987)))</f>
        <v>-999</v>
      </c>
      <c r="L987" s="38">
        <f t="array" ref="L987">IF($B987=0,-999,IF(COUNTIFS($Z987:AC987,#N/A)&gt;0,-999,AVERAGE($Z987:AC987)))</f>
        <v>-999</v>
      </c>
      <c r="M987" s="38">
        <f t="shared" si="1178"/>
        <v>-999</v>
      </c>
      <c r="N987" s="38">
        <f t="shared" si="1182"/>
        <v>-999</v>
      </c>
      <c r="O987" s="38">
        <f t="shared" si="1183"/>
        <v>-999</v>
      </c>
      <c r="P987" s="38">
        <f t="shared" si="1184"/>
        <v>-999</v>
      </c>
      <c r="Q987" s="37">
        <f t="shared" si="1134"/>
        <v>0</v>
      </c>
      <c r="R987" s="37">
        <f t="shared" si="1171"/>
        <v>0</v>
      </c>
      <c r="S987" s="37">
        <f t="shared" si="1172"/>
        <v>0</v>
      </c>
      <c r="T987" s="37">
        <f t="shared" si="1173"/>
        <v>0</v>
      </c>
      <c r="U987" s="37">
        <f t="shared" si="1135"/>
        <v>2018</v>
      </c>
      <c r="V987" s="37">
        <f t="shared" ref="V987:X987" si="1198">U987-1</f>
        <v>2017</v>
      </c>
      <c r="W987" s="37">
        <f t="shared" si="1198"/>
        <v>2016</v>
      </c>
      <c r="X987" s="37">
        <f t="shared" si="1198"/>
        <v>2015</v>
      </c>
      <c r="Y987" s="39"/>
      <c r="Z987" s="62" t="e">
        <f>IFERROR(IF($B987=0,#N/A,AVERAGEIFS(INDEX(DATOS,0,$C987),INDEX(DATOS,0,$C987),"&lt;&gt;#N/D",INDEX(DATOS,0,$L$2),0,INDEX(DATOS,0,$M$2),1,INDEX(DATOS,0,$N$2),U987,INDEX(DATOS,0,$O$2),$D987)),#N/A)</f>
        <v>#N/A</v>
      </c>
      <c r="AA987" s="62" t="e">
        <f>IFERROR(IF($B987=0,#N/A,AVERAGEIFS(INDEX(DATOS,0,$C987),INDEX(DATOS,0,$C987),"&lt;&gt;#N/D",INDEX(DATOS,0,$L$2),0,INDEX(DATOS,0,$M$2),1,INDEX(DATOS,0,$N$2),V987,INDEX(DATOS,0,$O$2),$D987)),#N/A)</f>
        <v>#N/A</v>
      </c>
      <c r="AB987" s="62" t="e">
        <f>IFERROR(IF($B987=0,#N/A,AVERAGEIFS(INDEX(DATOS,0,$C987),INDEX(DATOS,0,$C987),"&lt;&gt;#N/D",INDEX(DATOS,0,$L$2),0,INDEX(DATOS,0,$M$2),1,INDEX(DATOS,0,$N$2),W987,INDEX(DATOS,0,$O$2),$D987)),#N/A)</f>
        <v>#N/A</v>
      </c>
      <c r="AC987" s="62" t="e">
        <f>IFERROR(IF($B987=0,#N/A,AVERAGEIFS(INDEX(DATOS,0,$C987),INDEX(DATOS,0,$C987),"&lt;&gt;#N/D",INDEX(DATOS,0,$L$2),0,INDEX(DATOS,0,$M$2),1,INDEX(DATOS,0,$N$2),X987,INDEX(DATOS,0,$O$2),$D987)),#N/A)</f>
        <v>#N/A</v>
      </c>
      <c r="AD987" s="33"/>
      <c r="AE987" s="40">
        <f>IFERROR(IF(ISNA(#REF!),-999,IF(I987=0,0,_xlfn.STDEV.P(#REF!)/I987*100)),-999)</f>
        <v>-999</v>
      </c>
      <c r="AF987" s="40">
        <f>IFERROR(IF(ISNA(#REF!),-999,IF(J987=0,0,_xlfn.STDEV.P(#REF!)/J987*100)),-999)</f>
        <v>-999</v>
      </c>
      <c r="AG987" s="40">
        <f>IFERROR(IF(ISNA(#REF!),-999,IF(K987=0,0,_xlfn.STDEV.P(#REF!)/K987*100)),-999)</f>
        <v>-999</v>
      </c>
      <c r="AH987" s="40">
        <f>IFERROR(IF(ISNA(#REF!),-999,IF(L987=0,0,_xlfn.STDEV.P(#REF!)/L987*100)),-999)</f>
        <v>-999</v>
      </c>
      <c r="AI987" s="40"/>
    </row>
    <row r="988" spans="1:35" x14ac:dyDescent="0.35">
      <c r="A988">
        <f t="shared" si="1137"/>
        <v>183</v>
      </c>
      <c r="B988" s="35">
        <f t="array" ref="B988">IF(B987=0,0,MIN(IF(INDEX(DATOS,0,$N$2)=$U988,IF(ISNUMBER(INDEX(DATOS,0,$C988)),IF(INDEX(DATOS,0,$L$2)=0,IF(INDEX(DATOS,0,$M$2)=1,IF(ISNA(MATCH(INDEX(DATOS,0,$O$2),IF($E$7:E987=E988,$D$7:D987),0)),INDEX(DATOS,0,$K$2))))))))</f>
        <v>0</v>
      </c>
      <c r="C988" s="32">
        <f t="shared" si="1138"/>
        <v>20</v>
      </c>
      <c r="D988" s="34" t="str">
        <f>IF($B988=0,"--",INDEX(DATOS,$B988,O$2))</f>
        <v>--</v>
      </c>
      <c r="E988" s="64" t="s">
        <v>1</v>
      </c>
      <c r="F988" s="36" t="str">
        <f t="shared" si="1167"/>
        <v>--</v>
      </c>
      <c r="G988" s="109" t="e">
        <f>VLOOKUP($D988,LOC_UNICOS,G$2,0)</f>
        <v>#N/A</v>
      </c>
      <c r="H988" s="109" t="e">
        <f>VLOOKUP($D988,LOC_UNICOS,H$2,0)</f>
        <v>#N/A</v>
      </c>
      <c r="I988" s="38">
        <f t="array" ref="I988">IF($B988=0,-999,IF(COUNTIFS($Z988:Z988,#N/A)&gt;0,-999,AVERAGE($Z988:Z988)))</f>
        <v>-999</v>
      </c>
      <c r="J988" s="38">
        <f t="array" ref="J988">IF($B988=0,-999,IF(COUNTIFS($Z988:AA988,#N/A)&gt;0,-999,AVERAGE($Z988:AA988)))</f>
        <v>-999</v>
      </c>
      <c r="K988" s="38">
        <f t="array" ref="K988">IF($B988=0,-999,IF(COUNTIFS($Z988:AB988,#N/A)&gt;0,-999,AVERAGE($Z988:AB988)))</f>
        <v>-999</v>
      </c>
      <c r="L988" s="38">
        <f t="array" ref="L988">IF($B988=0,-999,IF(COUNTIFS($Z988:AC988,#N/A)&gt;0,-999,AVERAGE($Z988:AC988)))</f>
        <v>-999</v>
      </c>
      <c r="M988" s="38">
        <f t="shared" si="1178"/>
        <v>-999</v>
      </c>
      <c r="N988" s="38">
        <f t="shared" si="1182"/>
        <v>-999</v>
      </c>
      <c r="O988" s="38">
        <f t="shared" si="1183"/>
        <v>-999</v>
      </c>
      <c r="P988" s="38">
        <f t="shared" si="1184"/>
        <v>-999</v>
      </c>
      <c r="Q988" s="37">
        <f t="shared" si="1134"/>
        <v>0</v>
      </c>
      <c r="R988" s="37">
        <f t="shared" si="1171"/>
        <v>0</v>
      </c>
      <c r="S988" s="37">
        <f t="shared" si="1172"/>
        <v>0</v>
      </c>
      <c r="T988" s="37">
        <f t="shared" si="1173"/>
        <v>0</v>
      </c>
      <c r="U988" s="37">
        <f t="shared" si="1135"/>
        <v>2018</v>
      </c>
      <c r="V988" s="37">
        <f t="shared" ref="V988:X988" si="1199">U988-1</f>
        <v>2017</v>
      </c>
      <c r="W988" s="37">
        <f t="shared" si="1199"/>
        <v>2016</v>
      </c>
      <c r="X988" s="37">
        <f t="shared" si="1199"/>
        <v>2015</v>
      </c>
      <c r="Y988" s="39"/>
      <c r="Z988" s="62" t="e">
        <f>IFERROR(IF($B988=0,#N/A,AVERAGEIFS(INDEX(DATOS,0,$C988),INDEX(DATOS,0,$C988),"&lt;&gt;#N/D",INDEX(DATOS,0,$L$2),0,INDEX(DATOS,0,$M$2),1,INDEX(DATOS,0,$N$2),U988,INDEX(DATOS,0,$O$2),$D988)),#N/A)</f>
        <v>#N/A</v>
      </c>
      <c r="AA988" s="62" t="e">
        <f>IFERROR(IF($B988=0,#N/A,AVERAGEIFS(INDEX(DATOS,0,$C988),INDEX(DATOS,0,$C988),"&lt;&gt;#N/D",INDEX(DATOS,0,$L$2),0,INDEX(DATOS,0,$M$2),1,INDEX(DATOS,0,$N$2),V988,INDEX(DATOS,0,$O$2),$D988)),#N/A)</f>
        <v>#N/A</v>
      </c>
      <c r="AB988" s="62" t="e">
        <f>IFERROR(IF($B988=0,#N/A,AVERAGEIFS(INDEX(DATOS,0,$C988),INDEX(DATOS,0,$C988),"&lt;&gt;#N/D",INDEX(DATOS,0,$L$2),0,INDEX(DATOS,0,$M$2),1,INDEX(DATOS,0,$N$2),W988,INDEX(DATOS,0,$O$2),$D988)),#N/A)</f>
        <v>#N/A</v>
      </c>
      <c r="AC988" s="62" t="e">
        <f>IFERROR(IF($B988=0,#N/A,AVERAGEIFS(INDEX(DATOS,0,$C988),INDEX(DATOS,0,$C988),"&lt;&gt;#N/D",INDEX(DATOS,0,$L$2),0,INDEX(DATOS,0,$M$2),1,INDEX(DATOS,0,$N$2),X988,INDEX(DATOS,0,$O$2),$D988)),#N/A)</f>
        <v>#N/A</v>
      </c>
      <c r="AD988" s="33"/>
      <c r="AE988" s="40">
        <f>IFERROR(IF(ISNA(#REF!),-999,IF(I988=0,0,_xlfn.STDEV.P(#REF!)/I988*100)),-999)</f>
        <v>-999</v>
      </c>
      <c r="AF988" s="40">
        <f>IFERROR(IF(ISNA(#REF!),-999,IF(J988=0,0,_xlfn.STDEV.P(#REF!)/J988*100)),-999)</f>
        <v>-999</v>
      </c>
      <c r="AG988" s="40">
        <f>IFERROR(IF(ISNA(#REF!),-999,IF(K988=0,0,_xlfn.STDEV.P(#REF!)/K988*100)),-999)</f>
        <v>-999</v>
      </c>
      <c r="AH988" s="40">
        <f>IFERROR(IF(ISNA(#REF!),-999,IF(L988=0,0,_xlfn.STDEV.P(#REF!)/L988*100)),-999)</f>
        <v>-999</v>
      </c>
      <c r="AI988" s="40"/>
    </row>
    <row r="989" spans="1:35" x14ac:dyDescent="0.35">
      <c r="A989">
        <f t="shared" si="1137"/>
        <v>184</v>
      </c>
      <c r="B989" s="35">
        <f t="array" ref="B989">IF(B988=0,0,MIN(IF(INDEX(DATOS,0,$N$2)=$U989,IF(ISNUMBER(INDEX(DATOS,0,$C989)),IF(INDEX(DATOS,0,$L$2)=0,IF(INDEX(DATOS,0,$M$2)=1,IF(ISNA(MATCH(INDEX(DATOS,0,$O$2),IF($E$7:E988=E989,$D$7:D988),0)),INDEX(DATOS,0,$K$2))))))))</f>
        <v>0</v>
      </c>
      <c r="C989" s="32">
        <f t="shared" si="1138"/>
        <v>20</v>
      </c>
      <c r="D989" s="34" t="str">
        <f>IF($B989=0,"--",INDEX(DATOS,$B989,O$2))</f>
        <v>--</v>
      </c>
      <c r="E989" s="64" t="s">
        <v>1</v>
      </c>
      <c r="F989" s="36" t="str">
        <f t="shared" si="1167"/>
        <v>--</v>
      </c>
      <c r="G989" s="109" t="e">
        <f>VLOOKUP($D989,LOC_UNICOS,G$2,0)</f>
        <v>#N/A</v>
      </c>
      <c r="H989" s="109" t="e">
        <f>VLOOKUP($D989,LOC_UNICOS,H$2,0)</f>
        <v>#N/A</v>
      </c>
      <c r="I989" s="38">
        <f t="array" ref="I989">IF($B989=0,-999,IF(COUNTIFS($Z989:Z989,#N/A)&gt;0,-999,AVERAGE($Z989:Z989)))</f>
        <v>-999</v>
      </c>
      <c r="J989" s="38">
        <f t="array" ref="J989">IF($B989=0,-999,IF(COUNTIFS($Z989:AA989,#N/A)&gt;0,-999,AVERAGE($Z989:AA989)))</f>
        <v>-999</v>
      </c>
      <c r="K989" s="38">
        <f t="array" ref="K989">IF($B989=0,-999,IF(COUNTIFS($Z989:AB989,#N/A)&gt;0,-999,AVERAGE($Z989:AB989)))</f>
        <v>-999</v>
      </c>
      <c r="L989" s="38">
        <f t="array" ref="L989">IF($B989=0,-999,IF(COUNTIFS($Z989:AC989,#N/A)&gt;0,-999,AVERAGE($Z989:AC989)))</f>
        <v>-999</v>
      </c>
      <c r="M989" s="38">
        <f t="shared" si="1178"/>
        <v>-999</v>
      </c>
      <c r="N989" s="38">
        <f t="shared" si="1182"/>
        <v>-999</v>
      </c>
      <c r="O989" s="38">
        <f t="shared" si="1183"/>
        <v>-999</v>
      </c>
      <c r="P989" s="38">
        <f t="shared" si="1184"/>
        <v>-999</v>
      </c>
      <c r="Q989" s="37">
        <f t="shared" si="1134"/>
        <v>0</v>
      </c>
      <c r="R989" s="37">
        <f t="shared" si="1171"/>
        <v>0</v>
      </c>
      <c r="S989" s="37">
        <f t="shared" si="1172"/>
        <v>0</v>
      </c>
      <c r="T989" s="37">
        <f t="shared" si="1173"/>
        <v>0</v>
      </c>
      <c r="U989" s="37">
        <f t="shared" si="1135"/>
        <v>2018</v>
      </c>
      <c r="V989" s="37">
        <f t="shared" ref="V989:X989" si="1200">U989-1</f>
        <v>2017</v>
      </c>
      <c r="W989" s="37">
        <f t="shared" si="1200"/>
        <v>2016</v>
      </c>
      <c r="X989" s="37">
        <f t="shared" si="1200"/>
        <v>2015</v>
      </c>
      <c r="Y989" s="39"/>
      <c r="Z989" s="62" t="e">
        <f>IFERROR(IF($B989=0,#N/A,AVERAGEIFS(INDEX(DATOS,0,$C989),INDEX(DATOS,0,$C989),"&lt;&gt;#N/D",INDEX(DATOS,0,$L$2),0,INDEX(DATOS,0,$M$2),1,INDEX(DATOS,0,$N$2),U989,INDEX(DATOS,0,$O$2),$D989)),#N/A)</f>
        <v>#N/A</v>
      </c>
      <c r="AA989" s="62" t="e">
        <f>IFERROR(IF($B989=0,#N/A,AVERAGEIFS(INDEX(DATOS,0,$C989),INDEX(DATOS,0,$C989),"&lt;&gt;#N/D",INDEX(DATOS,0,$L$2),0,INDEX(DATOS,0,$M$2),1,INDEX(DATOS,0,$N$2),V989,INDEX(DATOS,0,$O$2),$D989)),#N/A)</f>
        <v>#N/A</v>
      </c>
      <c r="AB989" s="62" t="e">
        <f>IFERROR(IF($B989=0,#N/A,AVERAGEIFS(INDEX(DATOS,0,$C989),INDEX(DATOS,0,$C989),"&lt;&gt;#N/D",INDEX(DATOS,0,$L$2),0,INDEX(DATOS,0,$M$2),1,INDEX(DATOS,0,$N$2),W989,INDEX(DATOS,0,$O$2),$D989)),#N/A)</f>
        <v>#N/A</v>
      </c>
      <c r="AC989" s="62" t="e">
        <f>IFERROR(IF($B989=0,#N/A,AVERAGEIFS(INDEX(DATOS,0,$C989),INDEX(DATOS,0,$C989),"&lt;&gt;#N/D",INDEX(DATOS,0,$L$2),0,INDEX(DATOS,0,$M$2),1,INDEX(DATOS,0,$N$2),X989,INDEX(DATOS,0,$O$2),$D989)),#N/A)</f>
        <v>#N/A</v>
      </c>
      <c r="AD989" s="33"/>
      <c r="AE989" s="40">
        <f>IFERROR(IF(ISNA(#REF!),-999,IF(I989=0,0,_xlfn.STDEV.P(#REF!)/I989*100)),-999)</f>
        <v>-999</v>
      </c>
      <c r="AF989" s="40">
        <f>IFERROR(IF(ISNA(#REF!),-999,IF(J989=0,0,_xlfn.STDEV.P(#REF!)/J989*100)),-999)</f>
        <v>-999</v>
      </c>
      <c r="AG989" s="40">
        <f>IFERROR(IF(ISNA(#REF!),-999,IF(K989=0,0,_xlfn.STDEV.P(#REF!)/K989*100)),-999)</f>
        <v>-999</v>
      </c>
      <c r="AH989" s="40">
        <f>IFERROR(IF(ISNA(#REF!),-999,IF(L989=0,0,_xlfn.STDEV.P(#REF!)/L989*100)),-999)</f>
        <v>-999</v>
      </c>
      <c r="AI989" s="40"/>
    </row>
    <row r="990" spans="1:35" x14ac:dyDescent="0.35">
      <c r="A990">
        <f t="shared" si="1137"/>
        <v>185</v>
      </c>
      <c r="B990" s="35">
        <f t="array" ref="B990">IF(B989=0,0,MIN(IF(INDEX(DATOS,0,$N$2)=$U990,IF(ISNUMBER(INDEX(DATOS,0,$C990)),IF(INDEX(DATOS,0,$L$2)=0,IF(INDEX(DATOS,0,$M$2)=1,IF(ISNA(MATCH(INDEX(DATOS,0,$O$2),IF($E$7:E989=E990,$D$7:D989),0)),INDEX(DATOS,0,$K$2))))))))</f>
        <v>0</v>
      </c>
      <c r="C990" s="32">
        <f t="shared" si="1138"/>
        <v>20</v>
      </c>
      <c r="D990" s="34" t="str">
        <f>IF($B990=0,"--",INDEX(DATOS,$B990,O$2))</f>
        <v>--</v>
      </c>
      <c r="E990" s="64" t="s">
        <v>1</v>
      </c>
      <c r="F990" s="36" t="str">
        <f t="shared" si="1167"/>
        <v>--</v>
      </c>
      <c r="G990" s="109" t="e">
        <f>VLOOKUP($D990,LOC_UNICOS,G$2,0)</f>
        <v>#N/A</v>
      </c>
      <c r="H990" s="109" t="e">
        <f>VLOOKUP($D990,LOC_UNICOS,H$2,0)</f>
        <v>#N/A</v>
      </c>
      <c r="I990" s="38">
        <f t="array" ref="I990">IF($B990=0,-999,IF(COUNTIFS($Z990:Z990,#N/A)&gt;0,-999,AVERAGE($Z990:Z990)))</f>
        <v>-999</v>
      </c>
      <c r="J990" s="38">
        <f t="array" ref="J990">IF($B990=0,-999,IF(COUNTIFS($Z990:AA990,#N/A)&gt;0,-999,AVERAGE($Z990:AA990)))</f>
        <v>-999</v>
      </c>
      <c r="K990" s="38">
        <f t="array" ref="K990">IF($B990=0,-999,IF(COUNTIFS($Z990:AB990,#N/A)&gt;0,-999,AVERAGE($Z990:AB990)))</f>
        <v>-999</v>
      </c>
      <c r="L990" s="38">
        <f t="array" ref="L990">IF($B990=0,-999,IF(COUNTIFS($Z990:AC990,#N/A)&gt;0,-999,AVERAGE($Z990:AC990)))</f>
        <v>-999</v>
      </c>
      <c r="M990" s="38">
        <f t="shared" si="1178"/>
        <v>-999</v>
      </c>
      <c r="N990" s="38">
        <f t="shared" si="1182"/>
        <v>-999</v>
      </c>
      <c r="O990" s="38">
        <f t="shared" si="1183"/>
        <v>-999</v>
      </c>
      <c r="P990" s="38">
        <f t="shared" si="1184"/>
        <v>-999</v>
      </c>
      <c r="Q990" s="37">
        <f t="shared" si="1134"/>
        <v>0</v>
      </c>
      <c r="R990" s="37">
        <f t="shared" si="1171"/>
        <v>0</v>
      </c>
      <c r="S990" s="37">
        <f t="shared" si="1172"/>
        <v>0</v>
      </c>
      <c r="T990" s="37">
        <f t="shared" si="1173"/>
        <v>0</v>
      </c>
      <c r="U990" s="37">
        <f t="shared" si="1135"/>
        <v>2018</v>
      </c>
      <c r="V990" s="37">
        <f t="shared" ref="V990:X990" si="1201">U990-1</f>
        <v>2017</v>
      </c>
      <c r="W990" s="37">
        <f t="shared" si="1201"/>
        <v>2016</v>
      </c>
      <c r="X990" s="37">
        <f t="shared" si="1201"/>
        <v>2015</v>
      </c>
      <c r="Y990" s="39"/>
      <c r="Z990" s="62" t="e">
        <f>IFERROR(IF($B990=0,#N/A,AVERAGEIFS(INDEX(DATOS,0,$C990),INDEX(DATOS,0,$C990),"&lt;&gt;#N/D",INDEX(DATOS,0,$L$2),0,INDEX(DATOS,0,$M$2),1,INDEX(DATOS,0,$N$2),U990,INDEX(DATOS,0,$O$2),$D990)),#N/A)</f>
        <v>#N/A</v>
      </c>
      <c r="AA990" s="62" t="e">
        <f>IFERROR(IF($B990=0,#N/A,AVERAGEIFS(INDEX(DATOS,0,$C990),INDEX(DATOS,0,$C990),"&lt;&gt;#N/D",INDEX(DATOS,0,$L$2),0,INDEX(DATOS,0,$M$2),1,INDEX(DATOS,0,$N$2),V990,INDEX(DATOS,0,$O$2),$D990)),#N/A)</f>
        <v>#N/A</v>
      </c>
      <c r="AB990" s="62" t="e">
        <f>IFERROR(IF($B990=0,#N/A,AVERAGEIFS(INDEX(DATOS,0,$C990),INDEX(DATOS,0,$C990),"&lt;&gt;#N/D",INDEX(DATOS,0,$L$2),0,INDEX(DATOS,0,$M$2),1,INDEX(DATOS,0,$N$2),W990,INDEX(DATOS,0,$O$2),$D990)),#N/A)</f>
        <v>#N/A</v>
      </c>
      <c r="AC990" s="62" t="e">
        <f>IFERROR(IF($B990=0,#N/A,AVERAGEIFS(INDEX(DATOS,0,$C990),INDEX(DATOS,0,$C990),"&lt;&gt;#N/D",INDEX(DATOS,0,$L$2),0,INDEX(DATOS,0,$M$2),1,INDEX(DATOS,0,$N$2),X990,INDEX(DATOS,0,$O$2),$D990)),#N/A)</f>
        <v>#N/A</v>
      </c>
      <c r="AD990" s="33"/>
      <c r="AE990" s="40">
        <f>IFERROR(IF(ISNA(#REF!),-999,IF(I990=0,0,_xlfn.STDEV.P(#REF!)/I990*100)),-999)</f>
        <v>-999</v>
      </c>
      <c r="AF990" s="40">
        <f>IFERROR(IF(ISNA(#REF!),-999,IF(J990=0,0,_xlfn.STDEV.P(#REF!)/J990*100)),-999)</f>
        <v>-999</v>
      </c>
      <c r="AG990" s="40">
        <f>IFERROR(IF(ISNA(#REF!),-999,IF(K990=0,0,_xlfn.STDEV.P(#REF!)/K990*100)),-999)</f>
        <v>-999</v>
      </c>
      <c r="AH990" s="40">
        <f>IFERROR(IF(ISNA(#REF!),-999,IF(L990=0,0,_xlfn.STDEV.P(#REF!)/L990*100)),-999)</f>
        <v>-999</v>
      </c>
      <c r="AI990" s="40"/>
    </row>
    <row r="991" spans="1:35" x14ac:dyDescent="0.35">
      <c r="A991">
        <f t="shared" si="1137"/>
        <v>186</v>
      </c>
      <c r="B991" s="35">
        <f t="array" ref="B991">IF(B990=0,0,MIN(IF(INDEX(DATOS,0,$N$2)=$U991,IF(ISNUMBER(INDEX(DATOS,0,$C991)),IF(INDEX(DATOS,0,$L$2)=0,IF(INDEX(DATOS,0,$M$2)=1,IF(ISNA(MATCH(INDEX(DATOS,0,$O$2),IF($E$7:E990=E991,$D$7:D990),0)),INDEX(DATOS,0,$K$2))))))))</f>
        <v>0</v>
      </c>
      <c r="C991" s="32">
        <f t="shared" si="1138"/>
        <v>20</v>
      </c>
      <c r="D991" s="34" t="str">
        <f>IF($B991=0,"--",INDEX(DATOS,$B991,O$2))</f>
        <v>--</v>
      </c>
      <c r="E991" s="64" t="s">
        <v>1</v>
      </c>
      <c r="F991" s="36" t="str">
        <f t="shared" si="1167"/>
        <v>--</v>
      </c>
      <c r="G991" s="109" t="e">
        <f>VLOOKUP($D991,LOC_UNICOS,G$2,0)</f>
        <v>#N/A</v>
      </c>
      <c r="H991" s="109" t="e">
        <f>VLOOKUP($D991,LOC_UNICOS,H$2,0)</f>
        <v>#N/A</v>
      </c>
      <c r="I991" s="38">
        <f t="array" ref="I991">IF($B991=0,-999,IF(COUNTIFS($Z991:Z991,#N/A)&gt;0,-999,AVERAGE($Z991:Z991)))</f>
        <v>-999</v>
      </c>
      <c r="J991" s="38">
        <f t="array" ref="J991">IF($B991=0,-999,IF(COUNTIFS($Z991:AA991,#N/A)&gt;0,-999,AVERAGE($Z991:AA991)))</f>
        <v>-999</v>
      </c>
      <c r="K991" s="38">
        <f t="array" ref="K991">IF($B991=0,-999,IF(COUNTIFS($Z991:AB991,#N/A)&gt;0,-999,AVERAGE($Z991:AB991)))</f>
        <v>-999</v>
      </c>
      <c r="L991" s="38">
        <f t="array" ref="L991">IF($B991=0,-999,IF(COUNTIFS($Z991:AC991,#N/A)&gt;0,-999,AVERAGE($Z991:AC991)))</f>
        <v>-999</v>
      </c>
      <c r="M991" s="38">
        <f t="shared" si="1178"/>
        <v>-999</v>
      </c>
      <c r="N991" s="38">
        <f t="shared" si="1182"/>
        <v>-999</v>
      </c>
      <c r="O991" s="38">
        <f t="shared" si="1183"/>
        <v>-999</v>
      </c>
      <c r="P991" s="38">
        <f t="shared" si="1184"/>
        <v>-999</v>
      </c>
      <c r="Q991" s="37">
        <f t="shared" si="1134"/>
        <v>0</v>
      </c>
      <c r="R991" s="37">
        <f t="shared" si="1171"/>
        <v>0</v>
      </c>
      <c r="S991" s="37">
        <f t="shared" si="1172"/>
        <v>0</v>
      </c>
      <c r="T991" s="37">
        <f t="shared" si="1173"/>
        <v>0</v>
      </c>
      <c r="U991" s="37">
        <f t="shared" si="1135"/>
        <v>2018</v>
      </c>
      <c r="V991" s="37">
        <f t="shared" ref="V991:X991" si="1202">U991-1</f>
        <v>2017</v>
      </c>
      <c r="W991" s="37">
        <f t="shared" si="1202"/>
        <v>2016</v>
      </c>
      <c r="X991" s="37">
        <f t="shared" si="1202"/>
        <v>2015</v>
      </c>
      <c r="Y991" s="39"/>
      <c r="Z991" s="62" t="e">
        <f>IFERROR(IF($B991=0,#N/A,AVERAGEIFS(INDEX(DATOS,0,$C991),INDEX(DATOS,0,$C991),"&lt;&gt;#N/D",INDEX(DATOS,0,$L$2),0,INDEX(DATOS,0,$M$2),1,INDEX(DATOS,0,$N$2),U991,INDEX(DATOS,0,$O$2),$D991)),#N/A)</f>
        <v>#N/A</v>
      </c>
      <c r="AA991" s="62" t="e">
        <f>IFERROR(IF($B991=0,#N/A,AVERAGEIFS(INDEX(DATOS,0,$C991),INDEX(DATOS,0,$C991),"&lt;&gt;#N/D",INDEX(DATOS,0,$L$2),0,INDEX(DATOS,0,$M$2),1,INDEX(DATOS,0,$N$2),V991,INDEX(DATOS,0,$O$2),$D991)),#N/A)</f>
        <v>#N/A</v>
      </c>
      <c r="AB991" s="62" t="e">
        <f>IFERROR(IF($B991=0,#N/A,AVERAGEIFS(INDEX(DATOS,0,$C991),INDEX(DATOS,0,$C991),"&lt;&gt;#N/D",INDEX(DATOS,0,$L$2),0,INDEX(DATOS,0,$M$2),1,INDEX(DATOS,0,$N$2),W991,INDEX(DATOS,0,$O$2),$D991)),#N/A)</f>
        <v>#N/A</v>
      </c>
      <c r="AC991" s="62" t="e">
        <f>IFERROR(IF($B991=0,#N/A,AVERAGEIFS(INDEX(DATOS,0,$C991),INDEX(DATOS,0,$C991),"&lt;&gt;#N/D",INDEX(DATOS,0,$L$2),0,INDEX(DATOS,0,$M$2),1,INDEX(DATOS,0,$N$2),X991,INDEX(DATOS,0,$O$2),$D991)),#N/A)</f>
        <v>#N/A</v>
      </c>
      <c r="AD991" s="33"/>
      <c r="AE991" s="40">
        <f>IFERROR(IF(ISNA(#REF!),-999,IF(I991=0,0,_xlfn.STDEV.P(#REF!)/I991*100)),-999)</f>
        <v>-999</v>
      </c>
      <c r="AF991" s="40">
        <f>IFERROR(IF(ISNA(#REF!),-999,IF(J991=0,0,_xlfn.STDEV.P(#REF!)/J991*100)),-999)</f>
        <v>-999</v>
      </c>
      <c r="AG991" s="40">
        <f>IFERROR(IF(ISNA(#REF!),-999,IF(K991=0,0,_xlfn.STDEV.P(#REF!)/K991*100)),-999)</f>
        <v>-999</v>
      </c>
      <c r="AH991" s="40">
        <f>IFERROR(IF(ISNA(#REF!),-999,IF(L991=0,0,_xlfn.STDEV.P(#REF!)/L991*100)),-999)</f>
        <v>-999</v>
      </c>
      <c r="AI991" s="40"/>
    </row>
    <row r="992" spans="1:35" x14ac:dyDescent="0.35">
      <c r="A992">
        <f t="shared" si="1137"/>
        <v>187</v>
      </c>
      <c r="B992" s="35">
        <f t="array" ref="B992">IF(B991=0,0,MIN(IF(INDEX(DATOS,0,$N$2)=$U992,IF(ISNUMBER(INDEX(DATOS,0,$C992)),IF(INDEX(DATOS,0,$L$2)=0,IF(INDEX(DATOS,0,$M$2)=1,IF(ISNA(MATCH(INDEX(DATOS,0,$O$2),IF($E$7:E991=E992,$D$7:D991),0)),INDEX(DATOS,0,$K$2))))))))</f>
        <v>0</v>
      </c>
      <c r="C992" s="32">
        <f t="shared" si="1138"/>
        <v>20</v>
      </c>
      <c r="D992" s="34" t="str">
        <f>IF($B992=0,"--",INDEX(DATOS,$B992,O$2))</f>
        <v>--</v>
      </c>
      <c r="E992" s="64" t="s">
        <v>1</v>
      </c>
      <c r="F992" s="36" t="str">
        <f t="shared" si="1167"/>
        <v>--</v>
      </c>
      <c r="G992" s="109" t="e">
        <f>VLOOKUP($D992,LOC_UNICOS,G$2,0)</f>
        <v>#N/A</v>
      </c>
      <c r="H992" s="109" t="e">
        <f>VLOOKUP($D992,LOC_UNICOS,H$2,0)</f>
        <v>#N/A</v>
      </c>
      <c r="I992" s="38">
        <f t="array" ref="I992">IF($B992=0,-999,IF(COUNTIFS($Z992:Z992,#N/A)&gt;0,-999,AVERAGE($Z992:Z992)))</f>
        <v>-999</v>
      </c>
      <c r="J992" s="38">
        <f t="array" ref="J992">IF($B992=0,-999,IF(COUNTIFS($Z992:AA992,#N/A)&gt;0,-999,AVERAGE($Z992:AA992)))</f>
        <v>-999</v>
      </c>
      <c r="K992" s="38">
        <f t="array" ref="K992">IF($B992=0,-999,IF(COUNTIFS($Z992:AB992,#N/A)&gt;0,-999,AVERAGE($Z992:AB992)))</f>
        <v>-999</v>
      </c>
      <c r="L992" s="38">
        <f t="array" ref="L992">IF($B992=0,-999,IF(COUNTIFS($Z992:AC992,#N/A)&gt;0,-999,AVERAGE($Z992:AC992)))</f>
        <v>-999</v>
      </c>
      <c r="M992" s="38">
        <f t="shared" si="1178"/>
        <v>-999</v>
      </c>
      <c r="N992" s="38">
        <f t="shared" si="1182"/>
        <v>-999</v>
      </c>
      <c r="O992" s="38">
        <f t="shared" si="1183"/>
        <v>-999</v>
      </c>
      <c r="P992" s="38">
        <f t="shared" si="1184"/>
        <v>-999</v>
      </c>
      <c r="Q992" s="37">
        <f t="shared" si="1134"/>
        <v>0</v>
      </c>
      <c r="R992" s="37">
        <f t="shared" si="1171"/>
        <v>0</v>
      </c>
      <c r="S992" s="37">
        <f t="shared" si="1172"/>
        <v>0</v>
      </c>
      <c r="T992" s="37">
        <f t="shared" si="1173"/>
        <v>0</v>
      </c>
      <c r="U992" s="37">
        <f t="shared" si="1135"/>
        <v>2018</v>
      </c>
      <c r="V992" s="37">
        <f t="shared" ref="V992:X992" si="1203">U992-1</f>
        <v>2017</v>
      </c>
      <c r="W992" s="37">
        <f t="shared" si="1203"/>
        <v>2016</v>
      </c>
      <c r="X992" s="37">
        <f t="shared" si="1203"/>
        <v>2015</v>
      </c>
      <c r="Y992" s="39"/>
      <c r="Z992" s="62" t="e">
        <f>IFERROR(IF($B992=0,#N/A,AVERAGEIFS(INDEX(DATOS,0,$C992),INDEX(DATOS,0,$C992),"&lt;&gt;#N/D",INDEX(DATOS,0,$L$2),0,INDEX(DATOS,0,$M$2),1,INDEX(DATOS,0,$N$2),U992,INDEX(DATOS,0,$O$2),$D992)),#N/A)</f>
        <v>#N/A</v>
      </c>
      <c r="AA992" s="62" t="e">
        <f>IFERROR(IF($B992=0,#N/A,AVERAGEIFS(INDEX(DATOS,0,$C992),INDEX(DATOS,0,$C992),"&lt;&gt;#N/D",INDEX(DATOS,0,$L$2),0,INDEX(DATOS,0,$M$2),1,INDEX(DATOS,0,$N$2),V992,INDEX(DATOS,0,$O$2),$D992)),#N/A)</f>
        <v>#N/A</v>
      </c>
      <c r="AB992" s="62" t="e">
        <f>IFERROR(IF($B992=0,#N/A,AVERAGEIFS(INDEX(DATOS,0,$C992),INDEX(DATOS,0,$C992),"&lt;&gt;#N/D",INDEX(DATOS,0,$L$2),0,INDEX(DATOS,0,$M$2),1,INDEX(DATOS,0,$N$2),W992,INDEX(DATOS,0,$O$2),$D992)),#N/A)</f>
        <v>#N/A</v>
      </c>
      <c r="AC992" s="62" t="e">
        <f>IFERROR(IF($B992=0,#N/A,AVERAGEIFS(INDEX(DATOS,0,$C992),INDEX(DATOS,0,$C992),"&lt;&gt;#N/D",INDEX(DATOS,0,$L$2),0,INDEX(DATOS,0,$M$2),1,INDEX(DATOS,0,$N$2),X992,INDEX(DATOS,0,$O$2),$D992)),#N/A)</f>
        <v>#N/A</v>
      </c>
      <c r="AD992" s="33"/>
      <c r="AE992" s="40">
        <f>IFERROR(IF(ISNA(#REF!),-999,IF(I992=0,0,_xlfn.STDEV.P(#REF!)/I992*100)),-999)</f>
        <v>-999</v>
      </c>
      <c r="AF992" s="40">
        <f>IFERROR(IF(ISNA(#REF!),-999,IF(J992=0,0,_xlfn.STDEV.P(#REF!)/J992*100)),-999)</f>
        <v>-999</v>
      </c>
      <c r="AG992" s="40">
        <f>IFERROR(IF(ISNA(#REF!),-999,IF(K992=0,0,_xlfn.STDEV.P(#REF!)/K992*100)),-999)</f>
        <v>-999</v>
      </c>
      <c r="AH992" s="40">
        <f>IFERROR(IF(ISNA(#REF!),-999,IF(L992=0,0,_xlfn.STDEV.P(#REF!)/L992*100)),-999)</f>
        <v>-999</v>
      </c>
      <c r="AI992" s="40"/>
    </row>
    <row r="993" spans="1:35" x14ac:dyDescent="0.35">
      <c r="A993">
        <f t="shared" si="1137"/>
        <v>188</v>
      </c>
      <c r="B993" s="35">
        <f t="array" ref="B993">IF(B992=0,0,MIN(IF(INDEX(DATOS,0,$N$2)=$U993,IF(ISNUMBER(INDEX(DATOS,0,$C993)),IF(INDEX(DATOS,0,$L$2)=0,IF(INDEX(DATOS,0,$M$2)=1,IF(ISNA(MATCH(INDEX(DATOS,0,$O$2),IF($E$7:E992=E993,$D$7:D992),0)),INDEX(DATOS,0,$K$2))))))))</f>
        <v>0</v>
      </c>
      <c r="C993" s="32">
        <f t="shared" si="1138"/>
        <v>20</v>
      </c>
      <c r="D993" s="34" t="str">
        <f>IF($B993=0,"--",INDEX(DATOS,$B993,O$2))</f>
        <v>--</v>
      </c>
      <c r="E993" s="64" t="s">
        <v>1</v>
      </c>
      <c r="F993" s="36" t="str">
        <f t="shared" si="1167"/>
        <v>--</v>
      </c>
      <c r="G993" s="109" t="e">
        <f>VLOOKUP($D993,LOC_UNICOS,G$2,0)</f>
        <v>#N/A</v>
      </c>
      <c r="H993" s="109" t="e">
        <f>VLOOKUP($D993,LOC_UNICOS,H$2,0)</f>
        <v>#N/A</v>
      </c>
      <c r="I993" s="38">
        <f t="array" ref="I993">IF($B993=0,-999,IF(COUNTIFS($Z993:Z993,#N/A)&gt;0,-999,AVERAGE($Z993:Z993)))</f>
        <v>-999</v>
      </c>
      <c r="J993" s="38">
        <f t="array" ref="J993">IF($B993=0,-999,IF(COUNTIFS($Z993:AA993,#N/A)&gt;0,-999,AVERAGE($Z993:AA993)))</f>
        <v>-999</v>
      </c>
      <c r="K993" s="38">
        <f t="array" ref="K993">IF($B993=0,-999,IF(COUNTIFS($Z993:AB993,#N/A)&gt;0,-999,AVERAGE($Z993:AB993)))</f>
        <v>-999</v>
      </c>
      <c r="L993" s="38">
        <f t="array" ref="L993">IF($B993=0,-999,IF(COUNTIFS($Z993:AC993,#N/A)&gt;0,-999,AVERAGE($Z993:AC993)))</f>
        <v>-999</v>
      </c>
      <c r="M993" s="38">
        <f t="shared" si="1178"/>
        <v>-999</v>
      </c>
      <c r="N993" s="38">
        <f t="shared" si="1182"/>
        <v>-999</v>
      </c>
      <c r="O993" s="38">
        <f t="shared" si="1183"/>
        <v>-999</v>
      </c>
      <c r="P993" s="38">
        <f t="shared" si="1184"/>
        <v>-999</v>
      </c>
      <c r="Q993" s="37">
        <f t="shared" si="1134"/>
        <v>0</v>
      </c>
      <c r="R993" s="37">
        <f t="shared" si="1171"/>
        <v>0</v>
      </c>
      <c r="S993" s="37">
        <f t="shared" si="1172"/>
        <v>0</v>
      </c>
      <c r="T993" s="37">
        <f t="shared" si="1173"/>
        <v>0</v>
      </c>
      <c r="U993" s="37">
        <f t="shared" si="1135"/>
        <v>2018</v>
      </c>
      <c r="V993" s="37">
        <f t="shared" ref="V993:X993" si="1204">U993-1</f>
        <v>2017</v>
      </c>
      <c r="W993" s="37">
        <f t="shared" si="1204"/>
        <v>2016</v>
      </c>
      <c r="X993" s="37">
        <f t="shared" si="1204"/>
        <v>2015</v>
      </c>
      <c r="Y993" s="39"/>
      <c r="Z993" s="62" t="e">
        <f>IFERROR(IF($B993=0,#N/A,AVERAGEIFS(INDEX(DATOS,0,$C993),INDEX(DATOS,0,$C993),"&lt;&gt;#N/D",INDEX(DATOS,0,$L$2),0,INDEX(DATOS,0,$M$2),1,INDEX(DATOS,0,$N$2),U993,INDEX(DATOS,0,$O$2),$D993)),#N/A)</f>
        <v>#N/A</v>
      </c>
      <c r="AA993" s="62" t="e">
        <f>IFERROR(IF($B993=0,#N/A,AVERAGEIFS(INDEX(DATOS,0,$C993),INDEX(DATOS,0,$C993),"&lt;&gt;#N/D",INDEX(DATOS,0,$L$2),0,INDEX(DATOS,0,$M$2),1,INDEX(DATOS,0,$N$2),V993,INDEX(DATOS,0,$O$2),$D993)),#N/A)</f>
        <v>#N/A</v>
      </c>
      <c r="AB993" s="62" t="e">
        <f>IFERROR(IF($B993=0,#N/A,AVERAGEIFS(INDEX(DATOS,0,$C993),INDEX(DATOS,0,$C993),"&lt;&gt;#N/D",INDEX(DATOS,0,$L$2),0,INDEX(DATOS,0,$M$2),1,INDEX(DATOS,0,$N$2),W993,INDEX(DATOS,0,$O$2),$D993)),#N/A)</f>
        <v>#N/A</v>
      </c>
      <c r="AC993" s="62" t="e">
        <f>IFERROR(IF($B993=0,#N/A,AVERAGEIFS(INDEX(DATOS,0,$C993),INDEX(DATOS,0,$C993),"&lt;&gt;#N/D",INDEX(DATOS,0,$L$2),0,INDEX(DATOS,0,$M$2),1,INDEX(DATOS,0,$N$2),X993,INDEX(DATOS,0,$O$2),$D993)),#N/A)</f>
        <v>#N/A</v>
      </c>
      <c r="AD993" s="33"/>
      <c r="AE993" s="40">
        <f>IFERROR(IF(ISNA(#REF!),-999,IF(I993=0,0,_xlfn.STDEV.P(#REF!)/I993*100)),-999)</f>
        <v>-999</v>
      </c>
      <c r="AF993" s="40">
        <f>IFERROR(IF(ISNA(#REF!),-999,IF(J993=0,0,_xlfn.STDEV.P(#REF!)/J993*100)),-999)</f>
        <v>-999</v>
      </c>
      <c r="AG993" s="40">
        <f>IFERROR(IF(ISNA(#REF!),-999,IF(K993=0,0,_xlfn.STDEV.P(#REF!)/K993*100)),-999)</f>
        <v>-999</v>
      </c>
      <c r="AH993" s="40">
        <f>IFERROR(IF(ISNA(#REF!),-999,IF(L993=0,0,_xlfn.STDEV.P(#REF!)/L993*100)),-999)</f>
        <v>-999</v>
      </c>
      <c r="AI993" s="40"/>
    </row>
    <row r="994" spans="1:35" x14ac:dyDescent="0.35">
      <c r="A994">
        <f t="shared" si="1137"/>
        <v>189</v>
      </c>
      <c r="B994" s="35">
        <f t="array" ref="B994">IF(B993=0,0,MIN(IF(INDEX(DATOS,0,$N$2)=$U994,IF(ISNUMBER(INDEX(DATOS,0,$C994)),IF(INDEX(DATOS,0,$L$2)=0,IF(INDEX(DATOS,0,$M$2)=1,IF(ISNA(MATCH(INDEX(DATOS,0,$O$2),IF($E$7:E993=E994,$D$7:D993),0)),INDEX(DATOS,0,$K$2))))))))</f>
        <v>0</v>
      </c>
      <c r="C994" s="32">
        <f t="shared" si="1138"/>
        <v>20</v>
      </c>
      <c r="D994" s="34" t="str">
        <f>IF($B994=0,"--",INDEX(DATOS,$B994,O$2))</f>
        <v>--</v>
      </c>
      <c r="E994" s="64" t="s">
        <v>1</v>
      </c>
      <c r="F994" s="36" t="str">
        <f t="shared" si="1167"/>
        <v>--</v>
      </c>
      <c r="G994" s="109" t="e">
        <f>VLOOKUP($D994,LOC_UNICOS,G$2,0)</f>
        <v>#N/A</v>
      </c>
      <c r="H994" s="109" t="e">
        <f>VLOOKUP($D994,LOC_UNICOS,H$2,0)</f>
        <v>#N/A</v>
      </c>
      <c r="I994" s="38">
        <f t="array" ref="I994">IF($B994=0,-999,IF(COUNTIFS($Z994:Z994,#N/A)&gt;0,-999,AVERAGE($Z994:Z994)))</f>
        <v>-999</v>
      </c>
      <c r="J994" s="38">
        <f t="array" ref="J994">IF($B994=0,-999,IF(COUNTIFS($Z994:AA994,#N/A)&gt;0,-999,AVERAGE($Z994:AA994)))</f>
        <v>-999</v>
      </c>
      <c r="K994" s="38">
        <f t="array" ref="K994">IF($B994=0,-999,IF(COUNTIFS($Z994:AB994,#N/A)&gt;0,-999,AVERAGE($Z994:AB994)))</f>
        <v>-999</v>
      </c>
      <c r="L994" s="38">
        <f t="array" ref="L994">IF($B994=0,-999,IF(COUNTIFS($Z994:AC994,#N/A)&gt;0,-999,AVERAGE($Z994:AC994)))</f>
        <v>-999</v>
      </c>
      <c r="M994" s="38">
        <f t="shared" si="1178"/>
        <v>-999</v>
      </c>
      <c r="N994" s="38">
        <f t="shared" si="1182"/>
        <v>-999</v>
      </c>
      <c r="O994" s="38">
        <f t="shared" si="1183"/>
        <v>-999</v>
      </c>
      <c r="P994" s="38">
        <f t="shared" si="1184"/>
        <v>-999</v>
      </c>
      <c r="Q994" s="37">
        <f t="shared" si="1134"/>
        <v>0</v>
      </c>
      <c r="R994" s="37">
        <f t="shared" si="1171"/>
        <v>0</v>
      </c>
      <c r="S994" s="37">
        <f t="shared" si="1172"/>
        <v>0</v>
      </c>
      <c r="T994" s="37">
        <f t="shared" si="1173"/>
        <v>0</v>
      </c>
      <c r="U994" s="37">
        <f t="shared" si="1135"/>
        <v>2018</v>
      </c>
      <c r="V994" s="37">
        <f t="shared" ref="V994:X994" si="1205">U994-1</f>
        <v>2017</v>
      </c>
      <c r="W994" s="37">
        <f t="shared" si="1205"/>
        <v>2016</v>
      </c>
      <c r="X994" s="37">
        <f t="shared" si="1205"/>
        <v>2015</v>
      </c>
      <c r="Y994" s="39"/>
      <c r="Z994" s="62" t="e">
        <f>IFERROR(IF($B994=0,#N/A,AVERAGEIFS(INDEX(DATOS,0,$C994),INDEX(DATOS,0,$C994),"&lt;&gt;#N/D",INDEX(DATOS,0,$L$2),0,INDEX(DATOS,0,$M$2),1,INDEX(DATOS,0,$N$2),U994,INDEX(DATOS,0,$O$2),$D994)),#N/A)</f>
        <v>#N/A</v>
      </c>
      <c r="AA994" s="62" t="e">
        <f>IFERROR(IF($B994=0,#N/A,AVERAGEIFS(INDEX(DATOS,0,$C994),INDEX(DATOS,0,$C994),"&lt;&gt;#N/D",INDEX(DATOS,0,$L$2),0,INDEX(DATOS,0,$M$2),1,INDEX(DATOS,0,$N$2),V994,INDEX(DATOS,0,$O$2),$D994)),#N/A)</f>
        <v>#N/A</v>
      </c>
      <c r="AB994" s="62" t="e">
        <f>IFERROR(IF($B994=0,#N/A,AVERAGEIFS(INDEX(DATOS,0,$C994),INDEX(DATOS,0,$C994),"&lt;&gt;#N/D",INDEX(DATOS,0,$L$2),0,INDEX(DATOS,0,$M$2),1,INDEX(DATOS,0,$N$2),W994,INDEX(DATOS,0,$O$2),$D994)),#N/A)</f>
        <v>#N/A</v>
      </c>
      <c r="AC994" s="62" t="e">
        <f>IFERROR(IF($B994=0,#N/A,AVERAGEIFS(INDEX(DATOS,0,$C994),INDEX(DATOS,0,$C994),"&lt;&gt;#N/D",INDEX(DATOS,0,$L$2),0,INDEX(DATOS,0,$M$2),1,INDEX(DATOS,0,$N$2),X994,INDEX(DATOS,0,$O$2),$D994)),#N/A)</f>
        <v>#N/A</v>
      </c>
      <c r="AD994" s="33"/>
      <c r="AE994" s="40">
        <f>IFERROR(IF(ISNA(#REF!),-999,IF(I994=0,0,_xlfn.STDEV.P(#REF!)/I994*100)),-999)</f>
        <v>-999</v>
      </c>
      <c r="AF994" s="40">
        <f>IFERROR(IF(ISNA(#REF!),-999,IF(J994=0,0,_xlfn.STDEV.P(#REF!)/J994*100)),-999)</f>
        <v>-999</v>
      </c>
      <c r="AG994" s="40">
        <f>IFERROR(IF(ISNA(#REF!),-999,IF(K994=0,0,_xlfn.STDEV.P(#REF!)/K994*100)),-999)</f>
        <v>-999</v>
      </c>
      <c r="AH994" s="40">
        <f>IFERROR(IF(ISNA(#REF!),-999,IF(L994=0,0,_xlfn.STDEV.P(#REF!)/L994*100)),-999)</f>
        <v>-999</v>
      </c>
      <c r="AI994" s="40"/>
    </row>
    <row r="995" spans="1:35" x14ac:dyDescent="0.35">
      <c r="A995">
        <f t="shared" si="1137"/>
        <v>190</v>
      </c>
      <c r="B995" s="35">
        <f t="array" ref="B995">IF(B994=0,0,MIN(IF(INDEX(DATOS,0,$N$2)=$U995,IF(ISNUMBER(INDEX(DATOS,0,$C995)),IF(INDEX(DATOS,0,$L$2)=0,IF(INDEX(DATOS,0,$M$2)=1,IF(ISNA(MATCH(INDEX(DATOS,0,$O$2),IF($E$7:E994=E995,$D$7:D994),0)),INDEX(DATOS,0,$K$2))))))))</f>
        <v>0</v>
      </c>
      <c r="C995" s="32">
        <f t="shared" si="1138"/>
        <v>20</v>
      </c>
      <c r="D995" s="34" t="str">
        <f>IF($B995=0,"--",INDEX(DATOS,$B995,O$2))</f>
        <v>--</v>
      </c>
      <c r="E995" s="64" t="s">
        <v>1</v>
      </c>
      <c r="F995" s="36" t="str">
        <f t="shared" si="1167"/>
        <v>--</v>
      </c>
      <c r="G995" s="109" t="e">
        <f>VLOOKUP($D995,LOC_UNICOS,G$2,0)</f>
        <v>#N/A</v>
      </c>
      <c r="H995" s="109" t="e">
        <f>VLOOKUP($D995,LOC_UNICOS,H$2,0)</f>
        <v>#N/A</v>
      </c>
      <c r="I995" s="38">
        <f t="array" ref="I995">IF($B995=0,-999,IF(COUNTIFS($Z995:Z995,#N/A)&gt;0,-999,AVERAGE($Z995:Z995)))</f>
        <v>-999</v>
      </c>
      <c r="J995" s="38">
        <f t="array" ref="J995">IF($B995=0,-999,IF(COUNTIFS($Z995:AA995,#N/A)&gt;0,-999,AVERAGE($Z995:AA995)))</f>
        <v>-999</v>
      </c>
      <c r="K995" s="38">
        <f t="array" ref="K995">IF($B995=0,-999,IF(COUNTIFS($Z995:AB995,#N/A)&gt;0,-999,AVERAGE($Z995:AB995)))</f>
        <v>-999</v>
      </c>
      <c r="L995" s="38">
        <f t="array" ref="L995">IF($B995=0,-999,IF(COUNTIFS($Z995:AC995,#N/A)&gt;0,-999,AVERAGE($Z995:AC995)))</f>
        <v>-999</v>
      </c>
      <c r="M995" s="38">
        <f t="shared" si="1178"/>
        <v>-999</v>
      </c>
      <c r="N995" s="38">
        <f t="shared" si="1182"/>
        <v>-999</v>
      </c>
      <c r="O995" s="38">
        <f t="shared" si="1183"/>
        <v>-999</v>
      </c>
      <c r="P995" s="38">
        <f t="shared" si="1184"/>
        <v>-999</v>
      </c>
      <c r="Q995" s="37">
        <f t="shared" si="1134"/>
        <v>0</v>
      </c>
      <c r="R995" s="37">
        <f t="shared" si="1171"/>
        <v>0</v>
      </c>
      <c r="S995" s="37">
        <f t="shared" si="1172"/>
        <v>0</v>
      </c>
      <c r="T995" s="37">
        <f t="shared" si="1173"/>
        <v>0</v>
      </c>
      <c r="U995" s="37">
        <f t="shared" si="1135"/>
        <v>2018</v>
      </c>
      <c r="V995" s="37">
        <f t="shared" ref="V995:X995" si="1206">U995-1</f>
        <v>2017</v>
      </c>
      <c r="W995" s="37">
        <f t="shared" si="1206"/>
        <v>2016</v>
      </c>
      <c r="X995" s="37">
        <f t="shared" si="1206"/>
        <v>2015</v>
      </c>
      <c r="Y995" s="39"/>
      <c r="Z995" s="62" t="e">
        <f>IFERROR(IF($B995=0,#N/A,AVERAGEIFS(INDEX(DATOS,0,$C995),INDEX(DATOS,0,$C995),"&lt;&gt;#N/D",INDEX(DATOS,0,$L$2),0,INDEX(DATOS,0,$M$2),1,INDEX(DATOS,0,$N$2),U995,INDEX(DATOS,0,$O$2),$D995)),#N/A)</f>
        <v>#N/A</v>
      </c>
      <c r="AA995" s="62" t="e">
        <f>IFERROR(IF($B995=0,#N/A,AVERAGEIFS(INDEX(DATOS,0,$C995),INDEX(DATOS,0,$C995),"&lt;&gt;#N/D",INDEX(DATOS,0,$L$2),0,INDEX(DATOS,0,$M$2),1,INDEX(DATOS,0,$N$2),V995,INDEX(DATOS,0,$O$2),$D995)),#N/A)</f>
        <v>#N/A</v>
      </c>
      <c r="AB995" s="62" t="e">
        <f>IFERROR(IF($B995=0,#N/A,AVERAGEIFS(INDEX(DATOS,0,$C995),INDEX(DATOS,0,$C995),"&lt;&gt;#N/D",INDEX(DATOS,0,$L$2),0,INDEX(DATOS,0,$M$2),1,INDEX(DATOS,0,$N$2),W995,INDEX(DATOS,0,$O$2),$D995)),#N/A)</f>
        <v>#N/A</v>
      </c>
      <c r="AC995" s="62" t="e">
        <f>IFERROR(IF($B995=0,#N/A,AVERAGEIFS(INDEX(DATOS,0,$C995),INDEX(DATOS,0,$C995),"&lt;&gt;#N/D",INDEX(DATOS,0,$L$2),0,INDEX(DATOS,0,$M$2),1,INDEX(DATOS,0,$N$2),X995,INDEX(DATOS,0,$O$2),$D995)),#N/A)</f>
        <v>#N/A</v>
      </c>
      <c r="AD995" s="33"/>
      <c r="AE995" s="40">
        <f>IFERROR(IF(ISNA(#REF!),-999,IF(I995=0,0,_xlfn.STDEV.P(#REF!)/I995*100)),-999)</f>
        <v>-999</v>
      </c>
      <c r="AF995" s="40">
        <f>IFERROR(IF(ISNA(#REF!),-999,IF(J995=0,0,_xlfn.STDEV.P(#REF!)/J995*100)),-999)</f>
        <v>-999</v>
      </c>
      <c r="AG995" s="40">
        <f>IFERROR(IF(ISNA(#REF!),-999,IF(K995=0,0,_xlfn.STDEV.P(#REF!)/K995*100)),-999)</f>
        <v>-999</v>
      </c>
      <c r="AH995" s="40">
        <f>IFERROR(IF(ISNA(#REF!),-999,IF(L995=0,0,_xlfn.STDEV.P(#REF!)/L995*100)),-999)</f>
        <v>-999</v>
      </c>
      <c r="AI995" s="40"/>
    </row>
    <row r="996" spans="1:35" x14ac:dyDescent="0.35">
      <c r="A996">
        <f t="shared" si="1137"/>
        <v>191</v>
      </c>
      <c r="B996" s="35">
        <f t="array" ref="B996">IF(B995=0,0,MIN(IF(INDEX(DATOS,0,$N$2)=$U996,IF(ISNUMBER(INDEX(DATOS,0,$C996)),IF(INDEX(DATOS,0,$L$2)=0,IF(INDEX(DATOS,0,$M$2)=1,IF(ISNA(MATCH(INDEX(DATOS,0,$O$2),IF($E$7:E995=E996,$D$7:D995),0)),INDEX(DATOS,0,$K$2))))))))</f>
        <v>0</v>
      </c>
      <c r="C996" s="32">
        <f t="shared" si="1138"/>
        <v>20</v>
      </c>
      <c r="D996" s="34" t="str">
        <f>IF($B996=0,"--",INDEX(DATOS,$B996,O$2))</f>
        <v>--</v>
      </c>
      <c r="E996" s="64" t="s">
        <v>1</v>
      </c>
      <c r="F996" s="36" t="str">
        <f t="shared" si="1167"/>
        <v>--</v>
      </c>
      <c r="G996" s="109" t="e">
        <f>VLOOKUP($D996,LOC_UNICOS,G$2,0)</f>
        <v>#N/A</v>
      </c>
      <c r="H996" s="109" t="e">
        <f>VLOOKUP($D996,LOC_UNICOS,H$2,0)</f>
        <v>#N/A</v>
      </c>
      <c r="I996" s="38">
        <f t="array" ref="I996">IF($B996=0,-999,IF(COUNTIFS($Z996:Z996,#N/A)&gt;0,-999,AVERAGE($Z996:Z996)))</f>
        <v>-999</v>
      </c>
      <c r="J996" s="38">
        <f t="array" ref="J996">IF($B996=0,-999,IF(COUNTIFS($Z996:AA996,#N/A)&gt;0,-999,AVERAGE($Z996:AA996)))</f>
        <v>-999</v>
      </c>
      <c r="K996" s="38">
        <f t="array" ref="K996">IF($B996=0,-999,IF(COUNTIFS($Z996:AB996,#N/A)&gt;0,-999,AVERAGE($Z996:AB996)))</f>
        <v>-999</v>
      </c>
      <c r="L996" s="38">
        <f t="array" ref="L996">IF($B996=0,-999,IF(COUNTIFS($Z996:AC996,#N/A)&gt;0,-999,AVERAGE($Z996:AC996)))</f>
        <v>-999</v>
      </c>
      <c r="M996" s="38">
        <f t="shared" si="1178"/>
        <v>-999</v>
      </c>
      <c r="N996" s="38">
        <f t="shared" si="1182"/>
        <v>-999</v>
      </c>
      <c r="O996" s="38">
        <f t="shared" si="1183"/>
        <v>-999</v>
      </c>
      <c r="P996" s="38">
        <f t="shared" si="1184"/>
        <v>-999</v>
      </c>
      <c r="Q996" s="37">
        <f t="shared" si="1134"/>
        <v>0</v>
      </c>
      <c r="R996" s="37">
        <f t="shared" si="1171"/>
        <v>0</v>
      </c>
      <c r="S996" s="37">
        <f t="shared" si="1172"/>
        <v>0</v>
      </c>
      <c r="T996" s="37">
        <f t="shared" si="1173"/>
        <v>0</v>
      </c>
      <c r="U996" s="37">
        <f t="shared" si="1135"/>
        <v>2018</v>
      </c>
      <c r="V996" s="37">
        <f t="shared" ref="V996:X996" si="1207">U996-1</f>
        <v>2017</v>
      </c>
      <c r="W996" s="37">
        <f t="shared" si="1207"/>
        <v>2016</v>
      </c>
      <c r="X996" s="37">
        <f t="shared" si="1207"/>
        <v>2015</v>
      </c>
      <c r="Y996" s="39"/>
      <c r="Z996" s="62" t="e">
        <f>IFERROR(IF($B996=0,#N/A,AVERAGEIFS(INDEX(DATOS,0,$C996),INDEX(DATOS,0,$C996),"&lt;&gt;#N/D",INDEX(DATOS,0,$L$2),0,INDEX(DATOS,0,$M$2),1,INDEX(DATOS,0,$N$2),U996,INDEX(DATOS,0,$O$2),$D996)),#N/A)</f>
        <v>#N/A</v>
      </c>
      <c r="AA996" s="62" t="e">
        <f>IFERROR(IF($B996=0,#N/A,AVERAGEIFS(INDEX(DATOS,0,$C996),INDEX(DATOS,0,$C996),"&lt;&gt;#N/D",INDEX(DATOS,0,$L$2),0,INDEX(DATOS,0,$M$2),1,INDEX(DATOS,0,$N$2),V996,INDEX(DATOS,0,$O$2),$D996)),#N/A)</f>
        <v>#N/A</v>
      </c>
      <c r="AB996" s="62" t="e">
        <f>IFERROR(IF($B996=0,#N/A,AVERAGEIFS(INDEX(DATOS,0,$C996),INDEX(DATOS,0,$C996),"&lt;&gt;#N/D",INDEX(DATOS,0,$L$2),0,INDEX(DATOS,0,$M$2),1,INDEX(DATOS,0,$N$2),W996,INDEX(DATOS,0,$O$2),$D996)),#N/A)</f>
        <v>#N/A</v>
      </c>
      <c r="AC996" s="62" t="e">
        <f>IFERROR(IF($B996=0,#N/A,AVERAGEIFS(INDEX(DATOS,0,$C996),INDEX(DATOS,0,$C996),"&lt;&gt;#N/D",INDEX(DATOS,0,$L$2),0,INDEX(DATOS,0,$M$2),1,INDEX(DATOS,0,$N$2),X996,INDEX(DATOS,0,$O$2),$D996)),#N/A)</f>
        <v>#N/A</v>
      </c>
      <c r="AD996" s="33"/>
      <c r="AE996" s="40">
        <f>IFERROR(IF(ISNA(#REF!),-999,IF(I996=0,0,_xlfn.STDEV.P(#REF!)/I996*100)),-999)</f>
        <v>-999</v>
      </c>
      <c r="AF996" s="40">
        <f>IFERROR(IF(ISNA(#REF!),-999,IF(J996=0,0,_xlfn.STDEV.P(#REF!)/J996*100)),-999)</f>
        <v>-999</v>
      </c>
      <c r="AG996" s="40">
        <f>IFERROR(IF(ISNA(#REF!),-999,IF(K996=0,0,_xlfn.STDEV.P(#REF!)/K996*100)),-999)</f>
        <v>-999</v>
      </c>
      <c r="AH996" s="40">
        <f>IFERROR(IF(ISNA(#REF!),-999,IF(L996=0,0,_xlfn.STDEV.P(#REF!)/L996*100)),-999)</f>
        <v>-999</v>
      </c>
      <c r="AI996" s="40"/>
    </row>
    <row r="997" spans="1:35" x14ac:dyDescent="0.35">
      <c r="A997">
        <f t="shared" si="1137"/>
        <v>192</v>
      </c>
      <c r="B997" s="35">
        <f t="array" ref="B997">IF(B996=0,0,MIN(IF(INDEX(DATOS,0,$N$2)=$U997,IF(ISNUMBER(INDEX(DATOS,0,$C997)),IF(INDEX(DATOS,0,$L$2)=0,IF(INDEX(DATOS,0,$M$2)=1,IF(ISNA(MATCH(INDEX(DATOS,0,$O$2),IF($E$7:E996=E997,$D$7:D996),0)),INDEX(DATOS,0,$K$2))))))))</f>
        <v>0</v>
      </c>
      <c r="C997" s="32">
        <f t="shared" si="1138"/>
        <v>20</v>
      </c>
      <c r="D997" s="34" t="str">
        <f>IF($B997=0,"--",INDEX(DATOS,$B997,O$2))</f>
        <v>--</v>
      </c>
      <c r="E997" s="64" t="s">
        <v>1</v>
      </c>
      <c r="F997" s="36" t="str">
        <f t="shared" si="1167"/>
        <v>--</v>
      </c>
      <c r="G997" s="109" t="e">
        <f>VLOOKUP($D997,LOC_UNICOS,G$2,0)</f>
        <v>#N/A</v>
      </c>
      <c r="H997" s="109" t="e">
        <f>VLOOKUP($D997,LOC_UNICOS,H$2,0)</f>
        <v>#N/A</v>
      </c>
      <c r="I997" s="38">
        <f t="array" ref="I997">IF($B997=0,-999,IF(COUNTIFS($Z997:Z997,#N/A)&gt;0,-999,AVERAGE($Z997:Z997)))</f>
        <v>-999</v>
      </c>
      <c r="J997" s="38">
        <f t="array" ref="J997">IF($B997=0,-999,IF(COUNTIFS($Z997:AA997,#N/A)&gt;0,-999,AVERAGE($Z997:AA997)))</f>
        <v>-999</v>
      </c>
      <c r="K997" s="38">
        <f t="array" ref="K997">IF($B997=0,-999,IF(COUNTIFS($Z997:AB997,#N/A)&gt;0,-999,AVERAGE($Z997:AB997)))</f>
        <v>-999</v>
      </c>
      <c r="L997" s="38">
        <f t="array" ref="L997">IF($B997=0,-999,IF(COUNTIFS($Z997:AC997,#N/A)&gt;0,-999,AVERAGE($Z997:AC997)))</f>
        <v>-999</v>
      </c>
      <c r="M997" s="38">
        <f t="shared" si="1178"/>
        <v>-999</v>
      </c>
      <c r="N997" s="38">
        <f t="shared" si="1182"/>
        <v>-999</v>
      </c>
      <c r="O997" s="38">
        <f t="shared" si="1183"/>
        <v>-999</v>
      </c>
      <c r="P997" s="38">
        <f t="shared" si="1184"/>
        <v>-999</v>
      </c>
      <c r="Q997" s="37">
        <f t="shared" si="1134"/>
        <v>0</v>
      </c>
      <c r="R997" s="37">
        <f t="shared" si="1171"/>
        <v>0</v>
      </c>
      <c r="S997" s="37">
        <f t="shared" si="1172"/>
        <v>0</v>
      </c>
      <c r="T997" s="37">
        <f t="shared" si="1173"/>
        <v>0</v>
      </c>
      <c r="U997" s="37">
        <f t="shared" si="1135"/>
        <v>2018</v>
      </c>
      <c r="V997" s="37">
        <f t="shared" ref="V997:X997" si="1208">U997-1</f>
        <v>2017</v>
      </c>
      <c r="W997" s="37">
        <f t="shared" si="1208"/>
        <v>2016</v>
      </c>
      <c r="X997" s="37">
        <f t="shared" si="1208"/>
        <v>2015</v>
      </c>
      <c r="Y997" s="39"/>
      <c r="Z997" s="62" t="e">
        <f>IFERROR(IF($B997=0,#N/A,AVERAGEIFS(INDEX(DATOS,0,$C997),INDEX(DATOS,0,$C997),"&lt;&gt;#N/D",INDEX(DATOS,0,$L$2),0,INDEX(DATOS,0,$M$2),1,INDEX(DATOS,0,$N$2),U997,INDEX(DATOS,0,$O$2),$D997)),#N/A)</f>
        <v>#N/A</v>
      </c>
      <c r="AA997" s="62" t="e">
        <f>IFERROR(IF($B997=0,#N/A,AVERAGEIFS(INDEX(DATOS,0,$C997),INDEX(DATOS,0,$C997),"&lt;&gt;#N/D",INDEX(DATOS,0,$L$2),0,INDEX(DATOS,0,$M$2),1,INDEX(DATOS,0,$N$2),V997,INDEX(DATOS,0,$O$2),$D997)),#N/A)</f>
        <v>#N/A</v>
      </c>
      <c r="AB997" s="62" t="e">
        <f>IFERROR(IF($B997=0,#N/A,AVERAGEIFS(INDEX(DATOS,0,$C997),INDEX(DATOS,0,$C997),"&lt;&gt;#N/D",INDEX(DATOS,0,$L$2),0,INDEX(DATOS,0,$M$2),1,INDEX(DATOS,0,$N$2),W997,INDEX(DATOS,0,$O$2),$D997)),#N/A)</f>
        <v>#N/A</v>
      </c>
      <c r="AC997" s="62" t="e">
        <f>IFERROR(IF($B997=0,#N/A,AVERAGEIFS(INDEX(DATOS,0,$C997),INDEX(DATOS,0,$C997),"&lt;&gt;#N/D",INDEX(DATOS,0,$L$2),0,INDEX(DATOS,0,$M$2),1,INDEX(DATOS,0,$N$2),X997,INDEX(DATOS,0,$O$2),$D997)),#N/A)</f>
        <v>#N/A</v>
      </c>
      <c r="AD997" s="33"/>
      <c r="AE997" s="40">
        <f>IFERROR(IF(ISNA(#REF!),-999,IF(I997=0,0,_xlfn.STDEV.P(#REF!)/I997*100)),-999)</f>
        <v>-999</v>
      </c>
      <c r="AF997" s="40">
        <f>IFERROR(IF(ISNA(#REF!),-999,IF(J997=0,0,_xlfn.STDEV.P(#REF!)/J997*100)),-999)</f>
        <v>-999</v>
      </c>
      <c r="AG997" s="40">
        <f>IFERROR(IF(ISNA(#REF!),-999,IF(K997=0,0,_xlfn.STDEV.P(#REF!)/K997*100)),-999)</f>
        <v>-999</v>
      </c>
      <c r="AH997" s="40">
        <f>IFERROR(IF(ISNA(#REF!),-999,IF(L997=0,0,_xlfn.STDEV.P(#REF!)/L997*100)),-999)</f>
        <v>-999</v>
      </c>
      <c r="AI997" s="40"/>
    </row>
    <row r="998" spans="1:35" x14ac:dyDescent="0.35">
      <c r="A998">
        <f t="shared" si="1137"/>
        <v>193</v>
      </c>
      <c r="B998" s="35">
        <f t="array" ref="B998">IF(B997=0,0,MIN(IF(INDEX(DATOS,0,$N$2)=$U998,IF(ISNUMBER(INDEX(DATOS,0,$C998)),IF(INDEX(DATOS,0,$L$2)=0,IF(INDEX(DATOS,0,$M$2)=1,IF(ISNA(MATCH(INDEX(DATOS,0,$O$2),IF($E$7:E997=E998,$D$7:D997),0)),INDEX(DATOS,0,$K$2))))))))</f>
        <v>0</v>
      </c>
      <c r="C998" s="32">
        <f t="shared" si="1138"/>
        <v>20</v>
      </c>
      <c r="D998" s="34" t="str">
        <f>IF($B998=0,"--",INDEX(DATOS,$B998,O$2))</f>
        <v>--</v>
      </c>
      <c r="E998" s="64" t="s">
        <v>1</v>
      </c>
      <c r="F998" s="36" t="str">
        <f t="shared" si="1167"/>
        <v>--</v>
      </c>
      <c r="G998" s="109" t="e">
        <f>VLOOKUP($D998,LOC_UNICOS,G$2,0)</f>
        <v>#N/A</v>
      </c>
      <c r="H998" s="109" t="e">
        <f>VLOOKUP($D998,LOC_UNICOS,H$2,0)</f>
        <v>#N/A</v>
      </c>
      <c r="I998" s="38">
        <f t="array" ref="I998">IF($B998=0,-999,IF(COUNTIFS($Z998:Z998,#N/A)&gt;0,-999,AVERAGE($Z998:Z998)))</f>
        <v>-999</v>
      </c>
      <c r="J998" s="38">
        <f t="array" ref="J998">IF($B998=0,-999,IF(COUNTIFS($Z998:AA998,#N/A)&gt;0,-999,AVERAGE($Z998:AA998)))</f>
        <v>-999</v>
      </c>
      <c r="K998" s="38">
        <f t="array" ref="K998">IF($B998=0,-999,IF(COUNTIFS($Z998:AB998,#N/A)&gt;0,-999,AVERAGE($Z998:AB998)))</f>
        <v>-999</v>
      </c>
      <c r="L998" s="38">
        <f t="array" ref="L998">IF($B998=0,-999,IF(COUNTIFS($Z998:AC998,#N/A)&gt;0,-999,AVERAGE($Z998:AC998)))</f>
        <v>-999</v>
      </c>
      <c r="M998" s="38">
        <f t="shared" si="1178"/>
        <v>-999</v>
      </c>
      <c r="N998" s="38">
        <f t="shared" si="1182"/>
        <v>-999</v>
      </c>
      <c r="O998" s="38">
        <f t="shared" si="1183"/>
        <v>-999</v>
      </c>
      <c r="P998" s="38">
        <f t="shared" si="1184"/>
        <v>-999</v>
      </c>
      <c r="Q998" s="37">
        <f t="shared" si="1134"/>
        <v>0</v>
      </c>
      <c r="R998" s="37">
        <f t="shared" si="1171"/>
        <v>0</v>
      </c>
      <c r="S998" s="37">
        <f t="shared" si="1172"/>
        <v>0</v>
      </c>
      <c r="T998" s="37">
        <f t="shared" si="1173"/>
        <v>0</v>
      </c>
      <c r="U998" s="37">
        <f t="shared" si="1135"/>
        <v>2018</v>
      </c>
      <c r="V998" s="37">
        <f t="shared" ref="V998:X998" si="1209">U998-1</f>
        <v>2017</v>
      </c>
      <c r="W998" s="37">
        <f t="shared" si="1209"/>
        <v>2016</v>
      </c>
      <c r="X998" s="37">
        <f t="shared" si="1209"/>
        <v>2015</v>
      </c>
      <c r="Y998" s="39"/>
      <c r="Z998" s="62" t="e">
        <f>IFERROR(IF($B998=0,#N/A,AVERAGEIFS(INDEX(DATOS,0,$C998),INDEX(DATOS,0,$C998),"&lt;&gt;#N/D",INDEX(DATOS,0,$L$2),0,INDEX(DATOS,0,$M$2),1,INDEX(DATOS,0,$N$2),U998,INDEX(DATOS,0,$O$2),$D998)),#N/A)</f>
        <v>#N/A</v>
      </c>
      <c r="AA998" s="62" t="e">
        <f>IFERROR(IF($B998=0,#N/A,AVERAGEIFS(INDEX(DATOS,0,$C998),INDEX(DATOS,0,$C998),"&lt;&gt;#N/D",INDEX(DATOS,0,$L$2),0,INDEX(DATOS,0,$M$2),1,INDEX(DATOS,0,$N$2),V998,INDEX(DATOS,0,$O$2),$D998)),#N/A)</f>
        <v>#N/A</v>
      </c>
      <c r="AB998" s="62" t="e">
        <f>IFERROR(IF($B998=0,#N/A,AVERAGEIFS(INDEX(DATOS,0,$C998),INDEX(DATOS,0,$C998),"&lt;&gt;#N/D",INDEX(DATOS,0,$L$2),0,INDEX(DATOS,0,$M$2),1,INDEX(DATOS,0,$N$2),W998,INDEX(DATOS,0,$O$2),$D998)),#N/A)</f>
        <v>#N/A</v>
      </c>
      <c r="AC998" s="62" t="e">
        <f>IFERROR(IF($B998=0,#N/A,AVERAGEIFS(INDEX(DATOS,0,$C998),INDEX(DATOS,0,$C998),"&lt;&gt;#N/D",INDEX(DATOS,0,$L$2),0,INDEX(DATOS,0,$M$2),1,INDEX(DATOS,0,$N$2),X998,INDEX(DATOS,0,$O$2),$D998)),#N/A)</f>
        <v>#N/A</v>
      </c>
      <c r="AD998" s="33"/>
      <c r="AE998" s="40">
        <f>IFERROR(IF(ISNA(#REF!),-999,IF(I998=0,0,_xlfn.STDEV.P(#REF!)/I998*100)),-999)</f>
        <v>-999</v>
      </c>
      <c r="AF998" s="40">
        <f>IFERROR(IF(ISNA(#REF!),-999,IF(J998=0,0,_xlfn.STDEV.P(#REF!)/J998*100)),-999)</f>
        <v>-999</v>
      </c>
      <c r="AG998" s="40">
        <f>IFERROR(IF(ISNA(#REF!),-999,IF(K998=0,0,_xlfn.STDEV.P(#REF!)/K998*100)),-999)</f>
        <v>-999</v>
      </c>
      <c r="AH998" s="40">
        <f>IFERROR(IF(ISNA(#REF!),-999,IF(L998=0,0,_xlfn.STDEV.P(#REF!)/L998*100)),-999)</f>
        <v>-999</v>
      </c>
      <c r="AI998" s="40"/>
    </row>
    <row r="999" spans="1:35" x14ac:dyDescent="0.35">
      <c r="A999">
        <f t="shared" si="1137"/>
        <v>194</v>
      </c>
      <c r="B999" s="35">
        <f t="array" ref="B999">IF(B998=0,0,MIN(IF(INDEX(DATOS,0,$N$2)=$U999,IF(ISNUMBER(INDEX(DATOS,0,$C999)),IF(INDEX(DATOS,0,$L$2)=0,IF(INDEX(DATOS,0,$M$2)=1,IF(ISNA(MATCH(INDEX(DATOS,0,$O$2),IF($E$7:E998=E999,$D$7:D998),0)),INDEX(DATOS,0,$K$2))))))))</f>
        <v>0</v>
      </c>
      <c r="C999" s="32">
        <f t="shared" si="1138"/>
        <v>20</v>
      </c>
      <c r="D999" s="34" t="str">
        <f>IF($B999=0,"--",INDEX(DATOS,$B999,O$2))</f>
        <v>--</v>
      </c>
      <c r="E999" s="64" t="s">
        <v>1</v>
      </c>
      <c r="F999" s="36" t="str">
        <f t="shared" si="1167"/>
        <v>--</v>
      </c>
      <c r="G999" s="109" t="e">
        <f>VLOOKUP($D999,LOC_UNICOS,G$2,0)</f>
        <v>#N/A</v>
      </c>
      <c r="H999" s="109" t="e">
        <f>VLOOKUP($D999,LOC_UNICOS,H$2,0)</f>
        <v>#N/A</v>
      </c>
      <c r="I999" s="38">
        <f t="array" ref="I999">IF($B999=0,-999,IF(COUNTIFS($Z999:Z999,#N/A)&gt;0,-999,AVERAGE($Z999:Z999)))</f>
        <v>-999</v>
      </c>
      <c r="J999" s="38">
        <f t="array" ref="J999">IF($B999=0,-999,IF(COUNTIFS($Z999:AA999,#N/A)&gt;0,-999,AVERAGE($Z999:AA999)))</f>
        <v>-999</v>
      </c>
      <c r="K999" s="38">
        <f t="array" ref="K999">IF($B999=0,-999,IF(COUNTIFS($Z999:AB999,#N/A)&gt;0,-999,AVERAGE($Z999:AB999)))</f>
        <v>-999</v>
      </c>
      <c r="L999" s="38">
        <f t="array" ref="L999">IF($B999=0,-999,IF(COUNTIFS($Z999:AC999,#N/A)&gt;0,-999,AVERAGE($Z999:AC999)))</f>
        <v>-999</v>
      </c>
      <c r="M999" s="38">
        <f t="shared" si="1178"/>
        <v>-999</v>
      </c>
      <c r="N999" s="38">
        <f t="shared" si="1182"/>
        <v>-999</v>
      </c>
      <c r="O999" s="38">
        <f t="shared" si="1183"/>
        <v>-999</v>
      </c>
      <c r="P999" s="38">
        <f t="shared" si="1184"/>
        <v>-999</v>
      </c>
      <c r="Q999" s="37">
        <f t="shared" ref="Q999:Q1005" si="1210">IF($B999=0,0,IF(I999=-999,0,IF($D999="--",0,1)))</f>
        <v>0</v>
      </c>
      <c r="R999" s="37">
        <f t="shared" si="1171"/>
        <v>0</v>
      </c>
      <c r="S999" s="37">
        <f t="shared" si="1172"/>
        <v>0</v>
      </c>
      <c r="T999" s="37">
        <f t="shared" si="1173"/>
        <v>0</v>
      </c>
      <c r="U999" s="37">
        <f t="shared" ref="U999:U1005" si="1211">$B$1</f>
        <v>2018</v>
      </c>
      <c r="V999" s="37">
        <f t="shared" ref="V999:X999" si="1212">U999-1</f>
        <v>2017</v>
      </c>
      <c r="W999" s="37">
        <f t="shared" si="1212"/>
        <v>2016</v>
      </c>
      <c r="X999" s="37">
        <f t="shared" si="1212"/>
        <v>2015</v>
      </c>
      <c r="Y999" s="39"/>
      <c r="Z999" s="62" t="e">
        <f>IFERROR(IF($B999=0,#N/A,AVERAGEIFS(INDEX(DATOS,0,$C999),INDEX(DATOS,0,$C999),"&lt;&gt;#N/D",INDEX(DATOS,0,$L$2),0,INDEX(DATOS,0,$M$2),1,INDEX(DATOS,0,$N$2),U999,INDEX(DATOS,0,$O$2),$D999)),#N/A)</f>
        <v>#N/A</v>
      </c>
      <c r="AA999" s="62" t="e">
        <f>IFERROR(IF($B999=0,#N/A,AVERAGEIFS(INDEX(DATOS,0,$C999),INDEX(DATOS,0,$C999),"&lt;&gt;#N/D",INDEX(DATOS,0,$L$2),0,INDEX(DATOS,0,$M$2),1,INDEX(DATOS,0,$N$2),V999,INDEX(DATOS,0,$O$2),$D999)),#N/A)</f>
        <v>#N/A</v>
      </c>
      <c r="AB999" s="62" t="e">
        <f>IFERROR(IF($B999=0,#N/A,AVERAGEIFS(INDEX(DATOS,0,$C999),INDEX(DATOS,0,$C999),"&lt;&gt;#N/D",INDEX(DATOS,0,$L$2),0,INDEX(DATOS,0,$M$2),1,INDEX(DATOS,0,$N$2),W999,INDEX(DATOS,0,$O$2),$D999)),#N/A)</f>
        <v>#N/A</v>
      </c>
      <c r="AC999" s="62" t="e">
        <f>IFERROR(IF($B999=0,#N/A,AVERAGEIFS(INDEX(DATOS,0,$C999),INDEX(DATOS,0,$C999),"&lt;&gt;#N/D",INDEX(DATOS,0,$L$2),0,INDEX(DATOS,0,$M$2),1,INDEX(DATOS,0,$N$2),X999,INDEX(DATOS,0,$O$2),$D999)),#N/A)</f>
        <v>#N/A</v>
      </c>
      <c r="AD999" s="33"/>
      <c r="AE999" s="40">
        <f>IFERROR(IF(ISNA(#REF!),-999,IF(I999=0,0,_xlfn.STDEV.P(#REF!)/I999*100)),-999)</f>
        <v>-999</v>
      </c>
      <c r="AF999" s="40">
        <f>IFERROR(IF(ISNA(#REF!),-999,IF(J999=0,0,_xlfn.STDEV.P(#REF!)/J999*100)),-999)</f>
        <v>-999</v>
      </c>
      <c r="AG999" s="40">
        <f>IFERROR(IF(ISNA(#REF!),-999,IF(K999=0,0,_xlfn.STDEV.P(#REF!)/K999*100)),-999)</f>
        <v>-999</v>
      </c>
      <c r="AH999" s="40">
        <f>IFERROR(IF(ISNA(#REF!),-999,IF(L999=0,0,_xlfn.STDEV.P(#REF!)/L999*100)),-999)</f>
        <v>-999</v>
      </c>
      <c r="AI999" s="40"/>
    </row>
    <row r="1000" spans="1:35" x14ac:dyDescent="0.35">
      <c r="A1000">
        <f t="shared" ref="A1000:A1005" si="1213">A999+1</f>
        <v>195</v>
      </c>
      <c r="B1000" s="35">
        <f t="array" ref="B1000">IF(B999=0,0,MIN(IF(INDEX(DATOS,0,$N$2)=$U1000,IF(ISNUMBER(INDEX(DATOS,0,$C1000)),IF(INDEX(DATOS,0,$L$2)=0,IF(INDEX(DATOS,0,$M$2)=1,IF(ISNA(MATCH(INDEX(DATOS,0,$O$2),IF($E$7:E999=E1000,$D$7:D999),0)),INDEX(DATOS,0,$K$2))))))))</f>
        <v>0</v>
      </c>
      <c r="C1000" s="32">
        <f t="shared" ref="C1000:C1005" si="1214">MATCH(E1000,INDEX(DATOS,1,),0)</f>
        <v>20</v>
      </c>
      <c r="D1000" s="34" t="str">
        <f>IF($B1000=0,"--",INDEX(DATOS,$B1000,O$2))</f>
        <v>--</v>
      </c>
      <c r="E1000" s="64" t="s">
        <v>1</v>
      </c>
      <c r="F1000" s="36" t="str">
        <f t="shared" si="1167"/>
        <v>--</v>
      </c>
      <c r="G1000" s="109" t="e">
        <f>VLOOKUP($D1000,LOC_UNICOS,G$2,0)</f>
        <v>#N/A</v>
      </c>
      <c r="H1000" s="109" t="e">
        <f>VLOOKUP($D1000,LOC_UNICOS,H$2,0)</f>
        <v>#N/A</v>
      </c>
      <c r="I1000" s="38">
        <f t="array" ref="I1000">IF($B1000=0,-999,IF(COUNTIFS($Z1000:Z1000,#N/A)&gt;0,-999,AVERAGE($Z1000:Z1000)))</f>
        <v>-999</v>
      </c>
      <c r="J1000" s="38">
        <f t="array" ref="J1000">IF($B1000=0,-999,IF(COUNTIFS($Z1000:AA1000,#N/A)&gt;0,-999,AVERAGE($Z1000:AA1000)))</f>
        <v>-999</v>
      </c>
      <c r="K1000" s="38">
        <f t="array" ref="K1000">IF($B1000=0,-999,IF(COUNTIFS($Z1000:AB1000,#N/A)&gt;0,-999,AVERAGE($Z1000:AB1000)))</f>
        <v>-999</v>
      </c>
      <c r="L1000" s="38">
        <f t="array" ref="L1000">IF($B1000=0,-999,IF(COUNTIFS($Z1000:AC1000,#N/A)&gt;0,-999,AVERAGE($Z1000:AC1000)))</f>
        <v>-999</v>
      </c>
      <c r="M1000" s="38">
        <f t="shared" si="1178"/>
        <v>-999</v>
      </c>
      <c r="N1000" s="38">
        <f t="shared" si="1182"/>
        <v>-999</v>
      </c>
      <c r="O1000" s="38">
        <f t="shared" si="1183"/>
        <v>-999</v>
      </c>
      <c r="P1000" s="38">
        <f t="shared" si="1184"/>
        <v>-999</v>
      </c>
      <c r="Q1000" s="37">
        <f t="shared" si="1210"/>
        <v>0</v>
      </c>
      <c r="R1000" s="37">
        <f t="shared" si="1171"/>
        <v>0</v>
      </c>
      <c r="S1000" s="37">
        <f t="shared" si="1172"/>
        <v>0</v>
      </c>
      <c r="T1000" s="37">
        <f t="shared" si="1173"/>
        <v>0</v>
      </c>
      <c r="U1000" s="37">
        <f t="shared" si="1211"/>
        <v>2018</v>
      </c>
      <c r="V1000" s="37">
        <f t="shared" ref="V1000:X1000" si="1215">U1000-1</f>
        <v>2017</v>
      </c>
      <c r="W1000" s="37">
        <f t="shared" si="1215"/>
        <v>2016</v>
      </c>
      <c r="X1000" s="37">
        <f t="shared" si="1215"/>
        <v>2015</v>
      </c>
      <c r="Y1000" s="39"/>
      <c r="Z1000" s="62" t="e">
        <f>IFERROR(IF($B1000=0,#N/A,AVERAGEIFS(INDEX(DATOS,0,$C1000),INDEX(DATOS,0,$C1000),"&lt;&gt;#N/D",INDEX(DATOS,0,$L$2),0,INDEX(DATOS,0,$M$2),1,INDEX(DATOS,0,$N$2),U1000,INDEX(DATOS,0,$O$2),$D1000)),#N/A)</f>
        <v>#N/A</v>
      </c>
      <c r="AA1000" s="62" t="e">
        <f>IFERROR(IF($B1000=0,#N/A,AVERAGEIFS(INDEX(DATOS,0,$C1000),INDEX(DATOS,0,$C1000),"&lt;&gt;#N/D",INDEX(DATOS,0,$L$2),0,INDEX(DATOS,0,$M$2),1,INDEX(DATOS,0,$N$2),V1000,INDEX(DATOS,0,$O$2),$D1000)),#N/A)</f>
        <v>#N/A</v>
      </c>
      <c r="AB1000" s="62" t="e">
        <f>IFERROR(IF($B1000=0,#N/A,AVERAGEIFS(INDEX(DATOS,0,$C1000),INDEX(DATOS,0,$C1000),"&lt;&gt;#N/D",INDEX(DATOS,0,$L$2),0,INDEX(DATOS,0,$M$2),1,INDEX(DATOS,0,$N$2),W1000,INDEX(DATOS,0,$O$2),$D1000)),#N/A)</f>
        <v>#N/A</v>
      </c>
      <c r="AC1000" s="62" t="e">
        <f>IFERROR(IF($B1000=0,#N/A,AVERAGEIFS(INDEX(DATOS,0,$C1000),INDEX(DATOS,0,$C1000),"&lt;&gt;#N/D",INDEX(DATOS,0,$L$2),0,INDEX(DATOS,0,$M$2),1,INDEX(DATOS,0,$N$2),X1000,INDEX(DATOS,0,$O$2),$D1000)),#N/A)</f>
        <v>#N/A</v>
      </c>
      <c r="AD1000" s="33"/>
      <c r="AE1000" s="40">
        <f>IFERROR(IF(ISNA(#REF!),-999,IF(I1000=0,0,_xlfn.STDEV.P(#REF!)/I1000*100)),-999)</f>
        <v>-999</v>
      </c>
      <c r="AF1000" s="40">
        <f>IFERROR(IF(ISNA(#REF!),-999,IF(J1000=0,0,_xlfn.STDEV.P(#REF!)/J1000*100)),-999)</f>
        <v>-999</v>
      </c>
      <c r="AG1000" s="40">
        <f>IFERROR(IF(ISNA(#REF!),-999,IF(K1000=0,0,_xlfn.STDEV.P(#REF!)/K1000*100)),-999)</f>
        <v>-999</v>
      </c>
      <c r="AH1000" s="40">
        <f>IFERROR(IF(ISNA(#REF!),-999,IF(L1000=0,0,_xlfn.STDEV.P(#REF!)/L1000*100)),-999)</f>
        <v>-999</v>
      </c>
      <c r="AI1000" s="40"/>
    </row>
    <row r="1001" spans="1:35" x14ac:dyDescent="0.35">
      <c r="A1001">
        <f t="shared" si="1213"/>
        <v>196</v>
      </c>
      <c r="B1001" s="35">
        <f t="array" ref="B1001">IF(B1000=0,0,MIN(IF(INDEX(DATOS,0,$N$2)=$U1001,IF(ISNUMBER(INDEX(DATOS,0,$C1001)),IF(INDEX(DATOS,0,$L$2)=0,IF(INDEX(DATOS,0,$M$2)=1,IF(ISNA(MATCH(INDEX(DATOS,0,$O$2),IF($E$7:E1000=E1001,$D$7:D1000),0)),INDEX(DATOS,0,$K$2))))))))</f>
        <v>0</v>
      </c>
      <c r="C1001" s="32">
        <f t="shared" si="1214"/>
        <v>20</v>
      </c>
      <c r="D1001" s="34" t="str">
        <f>IF($B1001=0,"--",INDEX(DATOS,$B1001,O$2))</f>
        <v>--</v>
      </c>
      <c r="E1001" s="64" t="s">
        <v>1</v>
      </c>
      <c r="F1001" s="36" t="str">
        <f t="shared" si="1167"/>
        <v>--</v>
      </c>
      <c r="G1001" s="109" t="e">
        <f>VLOOKUP($D1001,LOC_UNICOS,G$2,0)</f>
        <v>#N/A</v>
      </c>
      <c r="H1001" s="109" t="e">
        <f>VLOOKUP($D1001,LOC_UNICOS,H$2,0)</f>
        <v>#N/A</v>
      </c>
      <c r="I1001" s="38">
        <f t="array" ref="I1001">IF($B1001=0,-999,IF(COUNTIFS($Z1001:Z1001,#N/A)&gt;0,-999,AVERAGE($Z1001:Z1001)))</f>
        <v>-999</v>
      </c>
      <c r="J1001" s="38">
        <f t="array" ref="J1001">IF($B1001=0,-999,IF(COUNTIFS($Z1001:AA1001,#N/A)&gt;0,-999,AVERAGE($Z1001:AA1001)))</f>
        <v>-999</v>
      </c>
      <c r="K1001" s="38">
        <f t="array" ref="K1001">IF($B1001=0,-999,IF(COUNTIFS($Z1001:AB1001,#N/A)&gt;0,-999,AVERAGE($Z1001:AB1001)))</f>
        <v>-999</v>
      </c>
      <c r="L1001" s="38">
        <f t="array" ref="L1001">IF($B1001=0,-999,IF(COUNTIFS($Z1001:AC1001,#N/A)&gt;0,-999,AVERAGE($Z1001:AC1001)))</f>
        <v>-999</v>
      </c>
      <c r="M1001" s="38">
        <f t="shared" si="1178"/>
        <v>-999</v>
      </c>
      <c r="N1001" s="38">
        <f t="shared" si="1182"/>
        <v>-999</v>
      </c>
      <c r="O1001" s="38">
        <f t="shared" si="1183"/>
        <v>-999</v>
      </c>
      <c r="P1001" s="38">
        <f t="shared" si="1184"/>
        <v>-999</v>
      </c>
      <c r="Q1001" s="37">
        <f t="shared" si="1210"/>
        <v>0</v>
      </c>
      <c r="R1001" s="37">
        <f t="shared" si="1171"/>
        <v>0</v>
      </c>
      <c r="S1001" s="37">
        <f t="shared" si="1172"/>
        <v>0</v>
      </c>
      <c r="T1001" s="37">
        <f t="shared" si="1173"/>
        <v>0</v>
      </c>
      <c r="U1001" s="37">
        <f t="shared" si="1211"/>
        <v>2018</v>
      </c>
      <c r="V1001" s="37">
        <f t="shared" ref="V1001:X1001" si="1216">U1001-1</f>
        <v>2017</v>
      </c>
      <c r="W1001" s="37">
        <f t="shared" si="1216"/>
        <v>2016</v>
      </c>
      <c r="X1001" s="37">
        <f t="shared" si="1216"/>
        <v>2015</v>
      </c>
      <c r="Y1001" s="39"/>
      <c r="Z1001" s="62" t="e">
        <f>IFERROR(IF($B1001=0,#N/A,AVERAGEIFS(INDEX(DATOS,0,$C1001),INDEX(DATOS,0,$C1001),"&lt;&gt;#N/D",INDEX(DATOS,0,$L$2),0,INDEX(DATOS,0,$M$2),1,INDEX(DATOS,0,$N$2),U1001,INDEX(DATOS,0,$O$2),$D1001)),#N/A)</f>
        <v>#N/A</v>
      </c>
      <c r="AA1001" s="62" t="e">
        <f>IFERROR(IF($B1001=0,#N/A,AVERAGEIFS(INDEX(DATOS,0,$C1001),INDEX(DATOS,0,$C1001),"&lt;&gt;#N/D",INDEX(DATOS,0,$L$2),0,INDEX(DATOS,0,$M$2),1,INDEX(DATOS,0,$N$2),V1001,INDEX(DATOS,0,$O$2),$D1001)),#N/A)</f>
        <v>#N/A</v>
      </c>
      <c r="AB1001" s="62" t="e">
        <f>IFERROR(IF($B1001=0,#N/A,AVERAGEIFS(INDEX(DATOS,0,$C1001),INDEX(DATOS,0,$C1001),"&lt;&gt;#N/D",INDEX(DATOS,0,$L$2),0,INDEX(DATOS,0,$M$2),1,INDEX(DATOS,0,$N$2),W1001,INDEX(DATOS,0,$O$2),$D1001)),#N/A)</f>
        <v>#N/A</v>
      </c>
      <c r="AC1001" s="62" t="e">
        <f>IFERROR(IF($B1001=0,#N/A,AVERAGEIFS(INDEX(DATOS,0,$C1001),INDEX(DATOS,0,$C1001),"&lt;&gt;#N/D",INDEX(DATOS,0,$L$2),0,INDEX(DATOS,0,$M$2),1,INDEX(DATOS,0,$N$2),X1001,INDEX(DATOS,0,$O$2),$D1001)),#N/A)</f>
        <v>#N/A</v>
      </c>
      <c r="AD1001" s="33"/>
      <c r="AE1001" s="40">
        <f>IFERROR(IF(ISNA(#REF!),-999,IF(I1001=0,0,_xlfn.STDEV.P(#REF!)/I1001*100)),-999)</f>
        <v>-999</v>
      </c>
      <c r="AF1001" s="40">
        <f>IFERROR(IF(ISNA(#REF!),-999,IF(J1001=0,0,_xlfn.STDEV.P(#REF!)/J1001*100)),-999)</f>
        <v>-999</v>
      </c>
      <c r="AG1001" s="40">
        <f>IFERROR(IF(ISNA(#REF!),-999,IF(K1001=0,0,_xlfn.STDEV.P(#REF!)/K1001*100)),-999)</f>
        <v>-999</v>
      </c>
      <c r="AH1001" s="40">
        <f>IFERROR(IF(ISNA(#REF!),-999,IF(L1001=0,0,_xlfn.STDEV.P(#REF!)/L1001*100)),-999)</f>
        <v>-999</v>
      </c>
      <c r="AI1001" s="40"/>
    </row>
    <row r="1002" spans="1:35" x14ac:dyDescent="0.35">
      <c r="A1002">
        <f t="shared" si="1213"/>
        <v>197</v>
      </c>
      <c r="B1002" s="35">
        <f t="array" ref="B1002">IF(B1001=0,0,MIN(IF(INDEX(DATOS,0,$N$2)=$U1002,IF(ISNUMBER(INDEX(DATOS,0,$C1002)),IF(INDEX(DATOS,0,$L$2)=0,IF(INDEX(DATOS,0,$M$2)=1,IF(ISNA(MATCH(INDEX(DATOS,0,$O$2),IF($E$7:E1001=E1002,$D$7:D1001),0)),INDEX(DATOS,0,$K$2))))))))</f>
        <v>0</v>
      </c>
      <c r="C1002" s="32">
        <f t="shared" si="1214"/>
        <v>20</v>
      </c>
      <c r="D1002" s="34" t="str">
        <f>IF($B1002=0,"--",INDEX(DATOS,$B1002,O$2))</f>
        <v>--</v>
      </c>
      <c r="E1002" s="64" t="s">
        <v>1</v>
      </c>
      <c r="F1002" s="36" t="str">
        <f t="shared" si="1167"/>
        <v>--</v>
      </c>
      <c r="G1002" s="109" t="e">
        <f>VLOOKUP($D1002,LOC_UNICOS,G$2,0)</f>
        <v>#N/A</v>
      </c>
      <c r="H1002" s="109" t="e">
        <f>VLOOKUP($D1002,LOC_UNICOS,H$2,0)</f>
        <v>#N/A</v>
      </c>
      <c r="I1002" s="38">
        <f t="array" ref="I1002">IF($B1002=0,-999,IF(COUNTIFS($Z1002:Z1002,#N/A)&gt;0,-999,AVERAGE($Z1002:Z1002)))</f>
        <v>-999</v>
      </c>
      <c r="J1002" s="38">
        <f t="array" ref="J1002">IF($B1002=0,-999,IF(COUNTIFS($Z1002:AA1002,#N/A)&gt;0,-999,AVERAGE($Z1002:AA1002)))</f>
        <v>-999</v>
      </c>
      <c r="K1002" s="38">
        <f t="array" ref="K1002">IF($B1002=0,-999,IF(COUNTIFS($Z1002:AB1002,#N/A)&gt;0,-999,AVERAGE($Z1002:AB1002)))</f>
        <v>-999</v>
      </c>
      <c r="L1002" s="38">
        <f t="array" ref="L1002">IF($B1002=0,-999,IF(COUNTIFS($Z1002:AC1002,#N/A)&gt;0,-999,AVERAGE($Z1002:AC1002)))</f>
        <v>-999</v>
      </c>
      <c r="M1002" s="38">
        <f t="shared" si="1178"/>
        <v>-999</v>
      </c>
      <c r="N1002" s="38">
        <f t="shared" si="1182"/>
        <v>-999</v>
      </c>
      <c r="O1002" s="38">
        <f t="shared" si="1183"/>
        <v>-999</v>
      </c>
      <c r="P1002" s="38">
        <f t="shared" si="1184"/>
        <v>-999</v>
      </c>
      <c r="Q1002" s="37">
        <f t="shared" si="1210"/>
        <v>0</v>
      </c>
      <c r="R1002" s="37">
        <f t="shared" si="1171"/>
        <v>0</v>
      </c>
      <c r="S1002" s="37">
        <f t="shared" si="1172"/>
        <v>0</v>
      </c>
      <c r="T1002" s="37">
        <f t="shared" si="1173"/>
        <v>0</v>
      </c>
      <c r="U1002" s="37">
        <f t="shared" si="1211"/>
        <v>2018</v>
      </c>
      <c r="V1002" s="37">
        <f t="shared" ref="V1002:X1002" si="1217">U1002-1</f>
        <v>2017</v>
      </c>
      <c r="W1002" s="37">
        <f t="shared" si="1217"/>
        <v>2016</v>
      </c>
      <c r="X1002" s="37">
        <f t="shared" si="1217"/>
        <v>2015</v>
      </c>
      <c r="Y1002" s="39"/>
      <c r="Z1002" s="62" t="e">
        <f>IFERROR(IF($B1002=0,#N/A,AVERAGEIFS(INDEX(DATOS,0,$C1002),INDEX(DATOS,0,$C1002),"&lt;&gt;#N/D",INDEX(DATOS,0,$L$2),0,INDEX(DATOS,0,$M$2),1,INDEX(DATOS,0,$N$2),U1002,INDEX(DATOS,0,$O$2),$D1002)),#N/A)</f>
        <v>#N/A</v>
      </c>
      <c r="AA1002" s="62" t="e">
        <f>IFERROR(IF($B1002=0,#N/A,AVERAGEIFS(INDEX(DATOS,0,$C1002),INDEX(DATOS,0,$C1002),"&lt;&gt;#N/D",INDEX(DATOS,0,$L$2),0,INDEX(DATOS,0,$M$2),1,INDEX(DATOS,0,$N$2),V1002,INDEX(DATOS,0,$O$2),$D1002)),#N/A)</f>
        <v>#N/A</v>
      </c>
      <c r="AB1002" s="62" t="e">
        <f>IFERROR(IF($B1002=0,#N/A,AVERAGEIFS(INDEX(DATOS,0,$C1002),INDEX(DATOS,0,$C1002),"&lt;&gt;#N/D",INDEX(DATOS,0,$L$2),0,INDEX(DATOS,0,$M$2),1,INDEX(DATOS,0,$N$2),W1002,INDEX(DATOS,0,$O$2),$D1002)),#N/A)</f>
        <v>#N/A</v>
      </c>
      <c r="AC1002" s="62" t="e">
        <f>IFERROR(IF($B1002=0,#N/A,AVERAGEIFS(INDEX(DATOS,0,$C1002),INDEX(DATOS,0,$C1002),"&lt;&gt;#N/D",INDEX(DATOS,0,$L$2),0,INDEX(DATOS,0,$M$2),1,INDEX(DATOS,0,$N$2),X1002,INDEX(DATOS,0,$O$2),$D1002)),#N/A)</f>
        <v>#N/A</v>
      </c>
      <c r="AD1002" s="33"/>
      <c r="AE1002" s="40">
        <f>IFERROR(IF(ISNA(#REF!),-999,IF(I1002=0,0,_xlfn.STDEV.P(#REF!)/I1002*100)),-999)</f>
        <v>-999</v>
      </c>
      <c r="AF1002" s="40">
        <f>IFERROR(IF(ISNA(#REF!),-999,IF(J1002=0,0,_xlfn.STDEV.P(#REF!)/J1002*100)),-999)</f>
        <v>-999</v>
      </c>
      <c r="AG1002" s="40">
        <f>IFERROR(IF(ISNA(#REF!),-999,IF(K1002=0,0,_xlfn.STDEV.P(#REF!)/K1002*100)),-999)</f>
        <v>-999</v>
      </c>
      <c r="AH1002" s="40">
        <f>IFERROR(IF(ISNA(#REF!),-999,IF(L1002=0,0,_xlfn.STDEV.P(#REF!)/L1002*100)),-999)</f>
        <v>-999</v>
      </c>
      <c r="AI1002" s="40"/>
    </row>
    <row r="1003" spans="1:35" x14ac:dyDescent="0.35">
      <c r="A1003">
        <f t="shared" si="1213"/>
        <v>198</v>
      </c>
      <c r="B1003" s="35">
        <f t="array" ref="B1003">IF(B1002=0,0,MIN(IF(INDEX(DATOS,0,$N$2)=$U1003,IF(ISNUMBER(INDEX(DATOS,0,$C1003)),IF(INDEX(DATOS,0,$L$2)=0,IF(INDEX(DATOS,0,$M$2)=1,IF(ISNA(MATCH(INDEX(DATOS,0,$O$2),IF($E$7:E1002=E1003,$D$7:D1002),0)),INDEX(DATOS,0,$K$2))))))))</f>
        <v>0</v>
      </c>
      <c r="C1003" s="32">
        <f t="shared" si="1214"/>
        <v>20</v>
      </c>
      <c r="D1003" s="34" t="str">
        <f>IF($B1003=0,"--",INDEX(DATOS,$B1003,O$2))</f>
        <v>--</v>
      </c>
      <c r="E1003" s="64" t="s">
        <v>1</v>
      </c>
      <c r="F1003" s="36" t="str">
        <f t="shared" si="1167"/>
        <v>--</v>
      </c>
      <c r="G1003" s="109" t="e">
        <f>VLOOKUP($D1003,LOC_UNICOS,G$2,0)</f>
        <v>#N/A</v>
      </c>
      <c r="H1003" s="109" t="e">
        <f>VLOOKUP($D1003,LOC_UNICOS,H$2,0)</f>
        <v>#N/A</v>
      </c>
      <c r="I1003" s="38">
        <f t="array" ref="I1003">IF($B1003=0,-999,IF(COUNTIFS($Z1003:Z1003,#N/A)&gt;0,-999,AVERAGE($Z1003:Z1003)))</f>
        <v>-999</v>
      </c>
      <c r="J1003" s="38">
        <f t="array" ref="J1003">IF($B1003=0,-999,IF(COUNTIFS($Z1003:AA1003,#N/A)&gt;0,-999,AVERAGE($Z1003:AA1003)))</f>
        <v>-999</v>
      </c>
      <c r="K1003" s="38">
        <f t="array" ref="K1003">IF($B1003=0,-999,IF(COUNTIFS($Z1003:AB1003,#N/A)&gt;0,-999,AVERAGE($Z1003:AB1003)))</f>
        <v>-999</v>
      </c>
      <c r="L1003" s="38">
        <f t="array" ref="L1003">IF($B1003=0,-999,IF(COUNTIFS($Z1003:AC1003,#N/A)&gt;0,-999,AVERAGE($Z1003:AC1003)))</f>
        <v>-999</v>
      </c>
      <c r="M1003" s="38">
        <f t="shared" si="1178"/>
        <v>-999</v>
      </c>
      <c r="N1003" s="38">
        <f t="shared" si="1182"/>
        <v>-999</v>
      </c>
      <c r="O1003" s="38">
        <f t="shared" si="1183"/>
        <v>-999</v>
      </c>
      <c r="P1003" s="38">
        <f t="shared" si="1184"/>
        <v>-999</v>
      </c>
      <c r="Q1003" s="37">
        <f t="shared" si="1210"/>
        <v>0</v>
      </c>
      <c r="R1003" s="37">
        <f t="shared" si="1171"/>
        <v>0</v>
      </c>
      <c r="S1003" s="37">
        <f t="shared" si="1172"/>
        <v>0</v>
      </c>
      <c r="T1003" s="37">
        <f t="shared" si="1173"/>
        <v>0</v>
      </c>
      <c r="U1003" s="37">
        <f t="shared" si="1211"/>
        <v>2018</v>
      </c>
      <c r="V1003" s="37">
        <f t="shared" ref="V1003:X1003" si="1218">U1003-1</f>
        <v>2017</v>
      </c>
      <c r="W1003" s="37">
        <f t="shared" si="1218"/>
        <v>2016</v>
      </c>
      <c r="X1003" s="37">
        <f t="shared" si="1218"/>
        <v>2015</v>
      </c>
      <c r="Y1003" s="39"/>
      <c r="Z1003" s="62" t="e">
        <f>IFERROR(IF($B1003=0,#N/A,AVERAGEIFS(INDEX(DATOS,0,$C1003),INDEX(DATOS,0,$C1003),"&lt;&gt;#N/D",INDEX(DATOS,0,$L$2),0,INDEX(DATOS,0,$M$2),1,INDEX(DATOS,0,$N$2),U1003,INDEX(DATOS,0,$O$2),$D1003)),#N/A)</f>
        <v>#N/A</v>
      </c>
      <c r="AA1003" s="62" t="e">
        <f>IFERROR(IF($B1003=0,#N/A,AVERAGEIFS(INDEX(DATOS,0,$C1003),INDEX(DATOS,0,$C1003),"&lt;&gt;#N/D",INDEX(DATOS,0,$L$2),0,INDEX(DATOS,0,$M$2),1,INDEX(DATOS,0,$N$2),V1003,INDEX(DATOS,0,$O$2),$D1003)),#N/A)</f>
        <v>#N/A</v>
      </c>
      <c r="AB1003" s="62" t="e">
        <f>IFERROR(IF($B1003=0,#N/A,AVERAGEIFS(INDEX(DATOS,0,$C1003),INDEX(DATOS,0,$C1003),"&lt;&gt;#N/D",INDEX(DATOS,0,$L$2),0,INDEX(DATOS,0,$M$2),1,INDEX(DATOS,0,$N$2),W1003,INDEX(DATOS,0,$O$2),$D1003)),#N/A)</f>
        <v>#N/A</v>
      </c>
      <c r="AC1003" s="62" t="e">
        <f>IFERROR(IF($B1003=0,#N/A,AVERAGEIFS(INDEX(DATOS,0,$C1003),INDEX(DATOS,0,$C1003),"&lt;&gt;#N/D",INDEX(DATOS,0,$L$2),0,INDEX(DATOS,0,$M$2),1,INDEX(DATOS,0,$N$2),X1003,INDEX(DATOS,0,$O$2),$D1003)),#N/A)</f>
        <v>#N/A</v>
      </c>
      <c r="AD1003" s="33"/>
      <c r="AE1003" s="40">
        <f>IFERROR(IF(ISNA(#REF!),-999,IF(I1003=0,0,_xlfn.STDEV.P(#REF!)/I1003*100)),-999)</f>
        <v>-999</v>
      </c>
      <c r="AF1003" s="40">
        <f>IFERROR(IF(ISNA(#REF!),-999,IF(J1003=0,0,_xlfn.STDEV.P(#REF!)/J1003*100)),-999)</f>
        <v>-999</v>
      </c>
      <c r="AG1003" s="40">
        <f>IFERROR(IF(ISNA(#REF!),-999,IF(K1003=0,0,_xlfn.STDEV.P(#REF!)/K1003*100)),-999)</f>
        <v>-999</v>
      </c>
      <c r="AH1003" s="40">
        <f>IFERROR(IF(ISNA(#REF!),-999,IF(L1003=0,0,_xlfn.STDEV.P(#REF!)/L1003*100)),-999)</f>
        <v>-999</v>
      </c>
      <c r="AI1003" s="40"/>
    </row>
    <row r="1004" spans="1:35" x14ac:dyDescent="0.35">
      <c r="A1004">
        <f t="shared" si="1213"/>
        <v>199</v>
      </c>
      <c r="B1004" s="35">
        <f t="array" ref="B1004">IF(B1003=0,0,MIN(IF(INDEX(DATOS,0,$N$2)=$U1004,IF(ISNUMBER(INDEX(DATOS,0,$C1004)),IF(INDEX(DATOS,0,$L$2)=0,IF(INDEX(DATOS,0,$M$2)=1,IF(ISNA(MATCH(INDEX(DATOS,0,$O$2),IF($E$7:E1003=E1004,$D$7:D1003),0)),INDEX(DATOS,0,$K$2))))))))</f>
        <v>0</v>
      </c>
      <c r="C1004" s="32">
        <f t="shared" si="1214"/>
        <v>20</v>
      </c>
      <c r="D1004" s="34" t="str">
        <f>IF($B1004=0,"--",INDEX(DATOS,$B1004,O$2))</f>
        <v>--</v>
      </c>
      <c r="E1004" s="64" t="s">
        <v>1</v>
      </c>
      <c r="F1004" s="36" t="str">
        <f t="shared" si="1167"/>
        <v>--</v>
      </c>
      <c r="G1004" s="109" t="e">
        <f>VLOOKUP($D1004,LOC_UNICOS,G$2,0)</f>
        <v>#N/A</v>
      </c>
      <c r="H1004" s="109" t="e">
        <f>VLOOKUP($D1004,LOC_UNICOS,H$2,0)</f>
        <v>#N/A</v>
      </c>
      <c r="I1004" s="38">
        <f t="array" ref="I1004">IF($B1004=0,-999,IF(COUNTIFS($Z1004:Z1004,#N/A)&gt;0,-999,AVERAGE($Z1004:Z1004)))</f>
        <v>-999</v>
      </c>
      <c r="J1004" s="38">
        <f t="array" ref="J1004">IF($B1004=0,-999,IF(COUNTIFS($Z1004:AA1004,#N/A)&gt;0,-999,AVERAGE($Z1004:AA1004)))</f>
        <v>-999</v>
      </c>
      <c r="K1004" s="38">
        <f t="array" ref="K1004">IF($B1004=0,-999,IF(COUNTIFS($Z1004:AB1004,#N/A)&gt;0,-999,AVERAGE($Z1004:AB1004)))</f>
        <v>-999</v>
      </c>
      <c r="L1004" s="38">
        <f t="array" ref="L1004">IF($B1004=0,-999,IF(COUNTIFS($Z1004:AC1004,#N/A)&gt;0,-999,AVERAGE($Z1004:AC1004)))</f>
        <v>-999</v>
      </c>
      <c r="M1004" s="38">
        <f t="shared" si="1178"/>
        <v>-999</v>
      </c>
      <c r="N1004" s="38">
        <f t="shared" si="1182"/>
        <v>-999</v>
      </c>
      <c r="O1004" s="38">
        <f t="shared" si="1183"/>
        <v>-999</v>
      </c>
      <c r="P1004" s="38">
        <f t="shared" si="1184"/>
        <v>-999</v>
      </c>
      <c r="Q1004" s="37">
        <f t="shared" si="1210"/>
        <v>0</v>
      </c>
      <c r="R1004" s="37">
        <f t="shared" si="1171"/>
        <v>0</v>
      </c>
      <c r="S1004" s="37">
        <f t="shared" si="1172"/>
        <v>0</v>
      </c>
      <c r="T1004" s="37">
        <f t="shared" si="1173"/>
        <v>0</v>
      </c>
      <c r="U1004" s="37">
        <f t="shared" si="1211"/>
        <v>2018</v>
      </c>
      <c r="V1004" s="37">
        <f t="shared" ref="V1004:X1004" si="1219">U1004-1</f>
        <v>2017</v>
      </c>
      <c r="W1004" s="37">
        <f t="shared" si="1219"/>
        <v>2016</v>
      </c>
      <c r="X1004" s="37">
        <f t="shared" si="1219"/>
        <v>2015</v>
      </c>
      <c r="Y1004" s="39"/>
      <c r="Z1004" s="62" t="e">
        <f>IFERROR(IF($B1004=0,#N/A,AVERAGEIFS(INDEX(DATOS,0,$C1004),INDEX(DATOS,0,$C1004),"&lt;&gt;#N/D",INDEX(DATOS,0,$L$2),0,INDEX(DATOS,0,$M$2),1,INDEX(DATOS,0,$N$2),U1004,INDEX(DATOS,0,$O$2),$D1004)),#N/A)</f>
        <v>#N/A</v>
      </c>
      <c r="AA1004" s="62" t="e">
        <f>IFERROR(IF($B1004=0,#N/A,AVERAGEIFS(INDEX(DATOS,0,$C1004),INDEX(DATOS,0,$C1004),"&lt;&gt;#N/D",INDEX(DATOS,0,$L$2),0,INDEX(DATOS,0,$M$2),1,INDEX(DATOS,0,$N$2),V1004,INDEX(DATOS,0,$O$2),$D1004)),#N/A)</f>
        <v>#N/A</v>
      </c>
      <c r="AB1004" s="62" t="e">
        <f>IFERROR(IF($B1004=0,#N/A,AVERAGEIFS(INDEX(DATOS,0,$C1004),INDEX(DATOS,0,$C1004),"&lt;&gt;#N/D",INDEX(DATOS,0,$L$2),0,INDEX(DATOS,0,$M$2),1,INDEX(DATOS,0,$N$2),W1004,INDEX(DATOS,0,$O$2),$D1004)),#N/A)</f>
        <v>#N/A</v>
      </c>
      <c r="AC1004" s="62" t="e">
        <f>IFERROR(IF($B1004=0,#N/A,AVERAGEIFS(INDEX(DATOS,0,$C1004),INDEX(DATOS,0,$C1004),"&lt;&gt;#N/D",INDEX(DATOS,0,$L$2),0,INDEX(DATOS,0,$M$2),1,INDEX(DATOS,0,$N$2),X1004,INDEX(DATOS,0,$O$2),$D1004)),#N/A)</f>
        <v>#N/A</v>
      </c>
      <c r="AD1004" s="33"/>
      <c r="AE1004" s="40">
        <f>IFERROR(IF(ISNA(#REF!),-999,IF(I1004=0,0,_xlfn.STDEV.P(#REF!)/I1004*100)),-999)</f>
        <v>-999</v>
      </c>
      <c r="AF1004" s="40">
        <f>IFERROR(IF(ISNA(#REF!),-999,IF(J1004=0,0,_xlfn.STDEV.P(#REF!)/J1004*100)),-999)</f>
        <v>-999</v>
      </c>
      <c r="AG1004" s="40">
        <f>IFERROR(IF(ISNA(#REF!),-999,IF(K1004=0,0,_xlfn.STDEV.P(#REF!)/K1004*100)),-999)</f>
        <v>-999</v>
      </c>
      <c r="AH1004" s="40">
        <f>IFERROR(IF(ISNA(#REF!),-999,IF(L1004=0,0,_xlfn.STDEV.P(#REF!)/L1004*100)),-999)</f>
        <v>-999</v>
      </c>
      <c r="AI1004" s="40"/>
    </row>
    <row r="1005" spans="1:35" x14ac:dyDescent="0.35">
      <c r="A1005">
        <f t="shared" si="1213"/>
        <v>200</v>
      </c>
      <c r="B1005" s="35">
        <f t="array" ref="B1005">IF(B1004=0,0,MIN(IF(INDEX(DATOS,0,$N$2)=$U1005,IF(ISNUMBER(INDEX(DATOS,0,$C1005)),IF(INDEX(DATOS,0,$L$2)=0,IF(INDEX(DATOS,0,$M$2)=1,IF(ISNA(MATCH(INDEX(DATOS,0,$O$2),IF($E$7:E1004=E1005,$D$7:D1004),0)),INDEX(DATOS,0,$K$2))))))))</f>
        <v>0</v>
      </c>
      <c r="C1005" s="32">
        <f t="shared" si="1214"/>
        <v>20</v>
      </c>
      <c r="D1005" s="34" t="str">
        <f>IF($B1005=0,"--",INDEX(DATOS,$B1005,O$2))</f>
        <v>--</v>
      </c>
      <c r="E1005" s="64" t="s">
        <v>1</v>
      </c>
      <c r="F1005" s="36" t="str">
        <f t="shared" si="1167"/>
        <v>--</v>
      </c>
      <c r="G1005" s="109" t="e">
        <f>VLOOKUP($D1005,LOC_UNICOS,G$2,0)</f>
        <v>#N/A</v>
      </c>
      <c r="H1005" s="109" t="e">
        <f>VLOOKUP($D1005,LOC_UNICOS,H$2,0)</f>
        <v>#N/A</v>
      </c>
      <c r="I1005" s="38">
        <f t="array" ref="I1005">IF($B1005=0,-999,IF(COUNTIFS($Z1005:Z1005,#N/A)&gt;0,-999,AVERAGE($Z1005:Z1005)))</f>
        <v>-999</v>
      </c>
      <c r="J1005" s="38">
        <f t="array" ref="J1005">IF($B1005=0,-999,IF(COUNTIFS($Z1005:AA1005,#N/A)&gt;0,-999,AVERAGE($Z1005:AA1005)))</f>
        <v>-999</v>
      </c>
      <c r="K1005" s="38">
        <f t="array" ref="K1005">IF($B1005=0,-999,IF(COUNTIFS($Z1005:AB1005,#N/A)&gt;0,-999,AVERAGE($Z1005:AB1005)))</f>
        <v>-999</v>
      </c>
      <c r="L1005" s="38">
        <f t="array" ref="L1005">IF($B1005=0,-999,IF(COUNTIFS($Z1005:AC1005,#N/A)&gt;0,-999,AVERAGE($Z1005:AC1005)))</f>
        <v>-999</v>
      </c>
      <c r="M1005" s="38">
        <f t="shared" si="1178"/>
        <v>-999</v>
      </c>
      <c r="N1005" s="38">
        <f t="shared" si="1182"/>
        <v>-999</v>
      </c>
      <c r="O1005" s="38">
        <f t="shared" si="1183"/>
        <v>-999</v>
      </c>
      <c r="P1005" s="38">
        <f t="shared" si="1184"/>
        <v>-999</v>
      </c>
      <c r="Q1005" s="37">
        <f t="shared" si="1210"/>
        <v>0</v>
      </c>
      <c r="R1005" s="37">
        <f t="shared" si="1171"/>
        <v>0</v>
      </c>
      <c r="S1005" s="37">
        <f t="shared" si="1172"/>
        <v>0</v>
      </c>
      <c r="T1005" s="37">
        <f t="shared" si="1173"/>
        <v>0</v>
      </c>
      <c r="U1005" s="37">
        <f t="shared" si="1211"/>
        <v>2018</v>
      </c>
      <c r="V1005" s="37">
        <f t="shared" ref="V1005:X1005" si="1220">U1005-1</f>
        <v>2017</v>
      </c>
      <c r="W1005" s="37">
        <f t="shared" si="1220"/>
        <v>2016</v>
      </c>
      <c r="X1005" s="37">
        <f t="shared" si="1220"/>
        <v>2015</v>
      </c>
      <c r="Y1005" s="39"/>
      <c r="Z1005" s="62" t="e">
        <f>IFERROR(IF($B1005=0,#N/A,AVERAGEIFS(INDEX(DATOS,0,$C1005),INDEX(DATOS,0,$C1005),"&lt;&gt;#N/D",INDEX(DATOS,0,$L$2),0,INDEX(DATOS,0,$M$2),1,INDEX(DATOS,0,$N$2),U1005,INDEX(DATOS,0,$O$2),$D1005)),#N/A)</f>
        <v>#N/A</v>
      </c>
      <c r="AA1005" s="62" t="e">
        <f>IFERROR(IF($B1005=0,#N/A,AVERAGEIFS(INDEX(DATOS,0,$C1005),INDEX(DATOS,0,$C1005),"&lt;&gt;#N/D",INDEX(DATOS,0,$L$2),0,INDEX(DATOS,0,$M$2),1,INDEX(DATOS,0,$N$2),V1005,INDEX(DATOS,0,$O$2),$D1005)),#N/A)</f>
        <v>#N/A</v>
      </c>
      <c r="AB1005" s="62" t="e">
        <f>IFERROR(IF($B1005=0,#N/A,AVERAGEIFS(INDEX(DATOS,0,$C1005),INDEX(DATOS,0,$C1005),"&lt;&gt;#N/D",INDEX(DATOS,0,$L$2),0,INDEX(DATOS,0,$M$2),1,INDEX(DATOS,0,$N$2),W1005,INDEX(DATOS,0,$O$2),$D1005)),#N/A)</f>
        <v>#N/A</v>
      </c>
      <c r="AC1005" s="62" t="e">
        <f>IFERROR(IF($B1005=0,#N/A,AVERAGEIFS(INDEX(DATOS,0,$C1005),INDEX(DATOS,0,$C1005),"&lt;&gt;#N/D",INDEX(DATOS,0,$L$2),0,INDEX(DATOS,0,$M$2),1,INDEX(DATOS,0,$N$2),X1005,INDEX(DATOS,0,$O$2),$D1005)),#N/A)</f>
        <v>#N/A</v>
      </c>
      <c r="AD1005" s="33"/>
      <c r="AE1005" s="40">
        <f>IFERROR(IF(ISNA(#REF!),-999,IF(I1005=0,0,_xlfn.STDEV.P(#REF!)/I1005*100)),-999)</f>
        <v>-999</v>
      </c>
      <c r="AF1005" s="40">
        <f>IFERROR(IF(ISNA(#REF!),-999,IF(J1005=0,0,_xlfn.STDEV.P(#REF!)/J1005*100)),-999)</f>
        <v>-999</v>
      </c>
      <c r="AG1005" s="40">
        <f>IFERROR(IF(ISNA(#REF!),-999,IF(K1005=0,0,_xlfn.STDEV.P(#REF!)/K1005*100)),-999)</f>
        <v>-999</v>
      </c>
      <c r="AH1005" s="40">
        <f>IFERROR(IF(ISNA(#REF!),-999,IF(L1005=0,0,_xlfn.STDEV.P(#REF!)/L1005*100)),-999)</f>
        <v>-999</v>
      </c>
      <c r="AI1005" s="40"/>
    </row>
    <row r="1006" spans="1:35" x14ac:dyDescent="0.35">
      <c r="A1006">
        <v>1</v>
      </c>
      <c r="B1006" s="35">
        <f t="array" ref="B1006">MIN(IF(INDEX(DATOS,0,$N$2)=$U1006,IF(ISNUMBER(INDEX(DATOS,0,C1006)),IF(INDEX(DATOS,0,$L$2)=0,IF(INDEX(DATOS,0,$M$2)=1,INDEX(DATOS,0,$K$2))))))</f>
        <v>565</v>
      </c>
      <c r="C1006" s="32">
        <f>MATCH(E1006,INDEX(DATOS,1,),0)</f>
        <v>20</v>
      </c>
      <c r="D1006" s="34" t="str">
        <f>IF($B1006=0,"--",INDEX(DATOS,$B1006,O$2))</f>
        <v>Departamento de General Obligado, SF</v>
      </c>
      <c r="E1006" s="64" t="s">
        <v>1</v>
      </c>
      <c r="F1006" s="36" t="str">
        <f t="shared" si="1167"/>
        <v>Dpto. General Obligado</v>
      </c>
      <c r="G1006" s="109">
        <f>VLOOKUP($D1006,LOC_UNICOS,G$2,0)</f>
        <v>-28.75</v>
      </c>
      <c r="H1006" s="109">
        <f>VLOOKUP($D1006,LOC_UNICOS,H$2,0)</f>
        <v>-59.75</v>
      </c>
      <c r="I1006" s="38">
        <f t="array" ref="I1006">IF($B1006=0,-999,IF(COUNTIFS($Z1006:Z1006,#N/A)&gt;0,-999,AVERAGE($Z1006:Z1006)))</f>
        <v>82.7</v>
      </c>
      <c r="J1006" s="38">
        <f t="array" ref="J1006">IF($B1006=0,-999,IF(COUNTIFS($Z1006:AA1006,#N/A)&gt;0,-999,AVERAGE($Z1006:AA1006)))</f>
        <v>81.550000000000011</v>
      </c>
      <c r="K1006" s="38">
        <f t="array" ref="K1006">IF($B1006=0,-999,IF(COUNTIFS($Z1006:AB1006,#N/A)&gt;0,-999,AVERAGE($Z1006:AB1006)))</f>
        <v>81.466666666666683</v>
      </c>
      <c r="L1006" s="38">
        <f t="array" ref="L1006">IF($B1006=0,-999,IF(COUNTIFS($Z1006:AC1006,#N/A)&gt;0,-999,AVERAGE($Z1006:AC1006)))</f>
        <v>-999</v>
      </c>
      <c r="M1006" s="38">
        <f>IFERROR(AE1006,-999)</f>
        <v>0</v>
      </c>
      <c r="N1006" s="38">
        <f t="shared" si="1182"/>
        <v>1.4101778050275884</v>
      </c>
      <c r="O1006" s="38">
        <f t="shared" si="1183"/>
        <v>1.161625987445039</v>
      </c>
      <c r="P1006" s="38">
        <f t="shared" si="1184"/>
        <v>-999</v>
      </c>
      <c r="Q1006" s="37">
        <f>IF($B1006=0,0,IF(I1006=-999,0,IF($D1006="--",0,1)))</f>
        <v>1</v>
      </c>
      <c r="R1006" s="37">
        <f t="shared" si="1171"/>
        <v>1</v>
      </c>
      <c r="S1006" s="37">
        <f t="shared" si="1172"/>
        <v>1</v>
      </c>
      <c r="T1006" s="37">
        <f t="shared" si="1173"/>
        <v>0</v>
      </c>
      <c r="U1006" s="37">
        <f>$B$1</f>
        <v>2018</v>
      </c>
      <c r="V1006" s="37">
        <f>U1006-1</f>
        <v>2017</v>
      </c>
      <c r="W1006" s="37">
        <f t="shared" ref="W1006:X1006" si="1221">V1006-1</f>
        <v>2016</v>
      </c>
      <c r="X1006" s="37">
        <f t="shared" si="1221"/>
        <v>2015</v>
      </c>
      <c r="Y1006" s="39"/>
      <c r="Z1006" s="62">
        <f>IFERROR(IF($B1006=0,#N/A,AVERAGEIFS(INDEX(DATOS,0,$C1006),INDEX(DATOS,0,$C1006),"&lt;&gt;#N/D",INDEX(DATOS,0,$L$2),0,INDEX(DATOS,0,$M$2),1,INDEX(DATOS,0,$N$2),U1006,INDEX(DATOS,0,$O$2),$D1006)),#N/A)</f>
        <v>82.7</v>
      </c>
      <c r="AA1006" s="62">
        <f>IFERROR(IF($B1006=0,#N/A,AVERAGEIFS(INDEX(DATOS,0,$C1006),INDEX(DATOS,0,$C1006),"&lt;&gt;#N/D",INDEX(DATOS,0,$L$2),0,INDEX(DATOS,0,$M$2),1,INDEX(DATOS,0,$N$2),V1006,INDEX(DATOS,0,$O$2),$D1006)),#N/A)</f>
        <v>80.400000000000006</v>
      </c>
      <c r="AB1006" s="62">
        <f>IFERROR(IF($B1006=0,#N/A,AVERAGEIFS(INDEX(DATOS,0,$C1006),INDEX(DATOS,0,$C1006),"&lt;&gt;#N/D",INDEX(DATOS,0,$L$2),0,INDEX(DATOS,0,$M$2),1,INDEX(DATOS,0,$N$2),W1006,INDEX(DATOS,0,$O$2),$D1006)),#N/A)</f>
        <v>81.3</v>
      </c>
      <c r="AC1006" s="62" t="e">
        <f>IFERROR(IF($B1006=0,#N/A,AVERAGEIFS(INDEX(DATOS,0,$C1006),INDEX(DATOS,0,$C1006),"&lt;&gt;#N/D",INDEX(DATOS,0,$L$2),0,INDEX(DATOS,0,$M$2),1,INDEX(DATOS,0,$N$2),X1006,INDEX(DATOS,0,$O$2),$D1006)),#N/A)</f>
        <v>#N/A</v>
      </c>
      <c r="AD1006" s="33"/>
      <c r="AE1006" s="40">
        <f>IFERROR(IF(ISNA(Z1006),#N/A,IF(I1006=0,0,_xlfn.STDEV.P($Z1006:Z1006)/I1006*100)),#N/A)</f>
        <v>0</v>
      </c>
      <c r="AF1006" s="40">
        <f>IFERROR(IF(ISNA(AA1006),#N/A,IF(J1006=0,0,_xlfn.STDEV.P($Z1006:AA1006)/J1006*100)),#N/A)</f>
        <v>1.4101778050275884</v>
      </c>
      <c r="AG1006" s="40">
        <f>IFERROR(IF(ISNA(AB1006),#N/A,IF(K1006=0,0,_xlfn.STDEV.P($Z1006:AB1006)/K1006*100)),#N/A)</f>
        <v>1.161625987445039</v>
      </c>
      <c r="AH1006" s="40" t="e">
        <f>IFERROR(IF(ISNA(AC1006),#N/A,IF(L1006=0,0,_xlfn.STDEV.P($Z1006:AC1006)/L1006*100)),#N/A)</f>
        <v>#N/A</v>
      </c>
      <c r="AI1006" s="40"/>
    </row>
    <row r="1007" spans="1:35" x14ac:dyDescent="0.35">
      <c r="A1007">
        <f>A1006+1</f>
        <v>2</v>
      </c>
      <c r="B1007" s="35">
        <f t="array" ref="B1007">IF(B1006=0,0,MIN(IF(INDEX(DATOS,0,$N$2)=$U1007,IF(ISNUMBER(INDEX(DATOS,0,$C1007)),IF(INDEX(DATOS,0,$L$2)=0,IF(INDEX(DATOS,0,$M$2)=1,IF(ISNA(MATCH(INDEX(DATOS,0,$O$2),IF($E$7:E1006=E1007,$D$7:D1006),0)),INDEX(DATOS,0,$K$2))))))))</f>
        <v>0</v>
      </c>
      <c r="C1007" s="32">
        <f>MATCH(E1007,INDEX(DATOS,1,),0)</f>
        <v>20</v>
      </c>
      <c r="D1007" s="34" t="str">
        <f>IF($B1007=0,"--",INDEX(DATOS,$B1007,O$2))</f>
        <v>--</v>
      </c>
      <c r="E1007" s="64" t="s">
        <v>1</v>
      </c>
      <c r="F1007" s="36" t="str">
        <f t="shared" si="1167"/>
        <v>--</v>
      </c>
      <c r="G1007" s="109" t="e">
        <f>VLOOKUP($D1007,LOC_UNICOS,G$2,0)</f>
        <v>#N/A</v>
      </c>
      <c r="H1007" s="109" t="e">
        <f>VLOOKUP($D1007,LOC_UNICOS,H$2,0)</f>
        <v>#N/A</v>
      </c>
      <c r="I1007" s="38">
        <f t="array" ref="I1007">IF($B1007=0,-999,IF(COUNTIFS($Z1007:Z1007,#N/A)&gt;0,-999,AVERAGE($Z1007:Z1007)))</f>
        <v>-999</v>
      </c>
      <c r="J1007" s="38">
        <f t="array" ref="J1007">IF($B1007=0,-999,IF(COUNTIFS($Z1007:AA1007,#N/A)&gt;0,-999,AVERAGE($Z1007:AA1007)))</f>
        <v>-999</v>
      </c>
      <c r="K1007" s="38">
        <f t="array" ref="K1007">IF($B1007=0,-999,IF(COUNTIFS($Z1007:AB1007,#N/A)&gt;0,-999,AVERAGE($Z1007:AB1007)))</f>
        <v>-999</v>
      </c>
      <c r="L1007" s="38">
        <f t="array" ref="L1007">IF($B1007=0,-999,IF(COUNTIFS($Z1007:AC1007,#N/A)&gt;0,-999,AVERAGE($Z1007:AC1007)))</f>
        <v>-999</v>
      </c>
      <c r="M1007" s="38">
        <f t="shared" ref="M1007:M1070" si="1222">IFERROR(AE1007,-999)</f>
        <v>-999</v>
      </c>
      <c r="N1007" s="38">
        <f t="shared" si="1182"/>
        <v>-999</v>
      </c>
      <c r="O1007" s="38">
        <f t="shared" si="1183"/>
        <v>-999</v>
      </c>
      <c r="P1007" s="38">
        <f t="shared" si="1184"/>
        <v>-999</v>
      </c>
      <c r="Q1007" s="37">
        <f t="shared" ref="Q1007:Q1070" si="1223">IF($B1007=0,0,IF(I1007=-999,0,IF($D1007="--",0,1)))</f>
        <v>0</v>
      </c>
      <c r="R1007" s="37">
        <f t="shared" si="1171"/>
        <v>0</v>
      </c>
      <c r="S1007" s="37">
        <f t="shared" si="1172"/>
        <v>0</v>
      </c>
      <c r="T1007" s="37">
        <f t="shared" si="1173"/>
        <v>0</v>
      </c>
      <c r="U1007" s="37">
        <f t="shared" ref="U1007:U1070" si="1224">$B$1</f>
        <v>2018</v>
      </c>
      <c r="V1007" s="37">
        <f t="shared" ref="V1007:X1007" si="1225">U1007-1</f>
        <v>2017</v>
      </c>
      <c r="W1007" s="37">
        <f t="shared" si="1225"/>
        <v>2016</v>
      </c>
      <c r="X1007" s="37">
        <f t="shared" si="1225"/>
        <v>2015</v>
      </c>
      <c r="Y1007" s="39"/>
      <c r="Z1007" s="62" t="e">
        <f>IFERROR(IF($B1007=0,#N/A,AVERAGEIFS(INDEX(DATOS,0,$C1007),INDEX(DATOS,0,$C1007),"&lt;&gt;#N/D",INDEX(DATOS,0,$L$2),0,INDEX(DATOS,0,$M$2),1,INDEX(DATOS,0,$N$2),U1007,INDEX(DATOS,0,$O$2),$D1007)),#N/A)</f>
        <v>#N/A</v>
      </c>
      <c r="AA1007" s="62" t="e">
        <f>IFERROR(IF($B1007=0,#N/A,AVERAGEIFS(INDEX(DATOS,0,$C1007),INDEX(DATOS,0,$C1007),"&lt;&gt;#N/D",INDEX(DATOS,0,$L$2),0,INDEX(DATOS,0,$M$2),1,INDEX(DATOS,0,$N$2),V1007,INDEX(DATOS,0,$O$2),$D1007)),#N/A)</f>
        <v>#N/A</v>
      </c>
      <c r="AB1007" s="62" t="e">
        <f>IFERROR(IF($B1007=0,#N/A,AVERAGEIFS(INDEX(DATOS,0,$C1007),INDEX(DATOS,0,$C1007),"&lt;&gt;#N/D",INDEX(DATOS,0,$L$2),0,INDEX(DATOS,0,$M$2),1,INDEX(DATOS,0,$N$2),W1007,INDEX(DATOS,0,$O$2),$D1007)),#N/A)</f>
        <v>#N/A</v>
      </c>
      <c r="AC1007" s="62" t="e">
        <f>IFERROR(IF($B1007=0,#N/A,AVERAGEIFS(INDEX(DATOS,0,$C1007),INDEX(DATOS,0,$C1007),"&lt;&gt;#N/D",INDEX(DATOS,0,$L$2),0,INDEX(DATOS,0,$M$2),1,INDEX(DATOS,0,$N$2),X1007,INDEX(DATOS,0,$O$2),$D1007)),#N/A)</f>
        <v>#N/A</v>
      </c>
      <c r="AD1007" s="33"/>
      <c r="AE1007" s="40" t="e">
        <f>IFERROR(IF(ISNA(Z1007),#N/A,IF(I1007=0,0,_xlfn.STDEV.P($Z1007:Z1007)/I1007*100)),#N/A)</f>
        <v>#N/A</v>
      </c>
      <c r="AF1007" s="40" t="e">
        <f>IFERROR(IF(ISNA(AA1007),#N/A,IF(J1007=0,0,_xlfn.STDEV.P($Z1007:AA1007)/J1007*100)),#N/A)</f>
        <v>#N/A</v>
      </c>
      <c r="AG1007" s="40" t="e">
        <f>IFERROR(IF(ISNA(AB1007),#N/A,IF(K1007=0,0,_xlfn.STDEV.P($Z1007:AB1007)/K1007*100)),#N/A)</f>
        <v>#N/A</v>
      </c>
      <c r="AH1007" s="40" t="e">
        <f>IFERROR(IF(ISNA(AC1007),#N/A,IF(L1007=0,0,_xlfn.STDEV.P($Z1007:AC1007)/L1007*100)),#N/A)</f>
        <v>#N/A</v>
      </c>
      <c r="AI1007" s="40"/>
    </row>
    <row r="1008" spans="1:35" x14ac:dyDescent="0.35">
      <c r="A1008">
        <f t="shared" ref="A1008:A1071" si="1226">A1007+1</f>
        <v>3</v>
      </c>
      <c r="B1008" s="35">
        <f t="array" ref="B1008">IF(B1007=0,0,MIN(IF(INDEX(DATOS,0,$N$2)=$U1008,IF(ISNUMBER(INDEX(DATOS,0,$C1008)),IF(INDEX(DATOS,0,$L$2)=0,IF(INDEX(DATOS,0,$M$2)=1,IF(ISNA(MATCH(INDEX(DATOS,0,$O$2),IF($E$7:E1007=E1008,$D$7:D1007),0)),INDEX(DATOS,0,$K$2))))))))</f>
        <v>0</v>
      </c>
      <c r="C1008" s="32">
        <f t="shared" ref="C1008:C1071" si="1227">MATCH(E1008,INDEX(DATOS,1,),0)</f>
        <v>20</v>
      </c>
      <c r="D1008" s="34" t="str">
        <f>IF($B1008=0,"--",INDEX(DATOS,$B1008,O$2))</f>
        <v>--</v>
      </c>
      <c r="E1008" s="64" t="s">
        <v>1</v>
      </c>
      <c r="F1008" s="36" t="str">
        <f t="shared" si="1167"/>
        <v>--</v>
      </c>
      <c r="G1008" s="109" t="e">
        <f>VLOOKUP($D1008,LOC_UNICOS,G$2,0)</f>
        <v>#N/A</v>
      </c>
      <c r="H1008" s="109" t="e">
        <f>VLOOKUP($D1008,LOC_UNICOS,H$2,0)</f>
        <v>#N/A</v>
      </c>
      <c r="I1008" s="38">
        <f t="array" ref="I1008">IF($B1008=0,-999,IF(COUNTIFS($Z1008:Z1008,#N/A)&gt;0,-999,AVERAGE($Z1008:Z1008)))</f>
        <v>-999</v>
      </c>
      <c r="J1008" s="38">
        <f t="array" ref="J1008">IF($B1008=0,-999,IF(COUNTIFS($Z1008:AA1008,#N/A)&gt;0,-999,AVERAGE($Z1008:AA1008)))</f>
        <v>-999</v>
      </c>
      <c r="K1008" s="38">
        <f t="array" ref="K1008">IF($B1008=0,-999,IF(COUNTIFS($Z1008:AB1008,#N/A)&gt;0,-999,AVERAGE($Z1008:AB1008)))</f>
        <v>-999</v>
      </c>
      <c r="L1008" s="38">
        <f t="array" ref="L1008">IF($B1008=0,-999,IF(COUNTIFS($Z1008:AC1008,#N/A)&gt;0,-999,AVERAGE($Z1008:AC1008)))</f>
        <v>-999</v>
      </c>
      <c r="M1008" s="38">
        <f t="shared" si="1222"/>
        <v>-999</v>
      </c>
      <c r="N1008" s="38">
        <f t="shared" si="1182"/>
        <v>-999</v>
      </c>
      <c r="O1008" s="38">
        <f t="shared" si="1183"/>
        <v>-999</v>
      </c>
      <c r="P1008" s="38">
        <f t="shared" si="1184"/>
        <v>-999</v>
      </c>
      <c r="Q1008" s="37">
        <f t="shared" si="1223"/>
        <v>0</v>
      </c>
      <c r="R1008" s="37">
        <f t="shared" si="1171"/>
        <v>0</v>
      </c>
      <c r="S1008" s="37">
        <f t="shared" si="1172"/>
        <v>0</v>
      </c>
      <c r="T1008" s="37">
        <f t="shared" si="1173"/>
        <v>0</v>
      </c>
      <c r="U1008" s="37">
        <f t="shared" si="1224"/>
        <v>2018</v>
      </c>
      <c r="V1008" s="37">
        <f t="shared" ref="V1008:X1008" si="1228">U1008-1</f>
        <v>2017</v>
      </c>
      <c r="W1008" s="37">
        <f t="shared" si="1228"/>
        <v>2016</v>
      </c>
      <c r="X1008" s="37">
        <f t="shared" si="1228"/>
        <v>2015</v>
      </c>
      <c r="Y1008" s="39"/>
      <c r="Z1008" s="62" t="e">
        <f>IFERROR(IF($B1008=0,#N/A,AVERAGEIFS(INDEX(DATOS,0,$C1008),INDEX(DATOS,0,$C1008),"&lt;&gt;#N/D",INDEX(DATOS,0,$L$2),0,INDEX(DATOS,0,$M$2),1,INDEX(DATOS,0,$N$2),U1008,INDEX(DATOS,0,$O$2),$D1008)),#N/A)</f>
        <v>#N/A</v>
      </c>
      <c r="AA1008" s="62" t="e">
        <f>IFERROR(IF($B1008=0,#N/A,AVERAGEIFS(INDEX(DATOS,0,$C1008),INDEX(DATOS,0,$C1008),"&lt;&gt;#N/D",INDEX(DATOS,0,$L$2),0,INDEX(DATOS,0,$M$2),1,INDEX(DATOS,0,$N$2),V1008,INDEX(DATOS,0,$O$2),$D1008)),#N/A)</f>
        <v>#N/A</v>
      </c>
      <c r="AB1008" s="62" t="e">
        <f>IFERROR(IF($B1008=0,#N/A,AVERAGEIFS(INDEX(DATOS,0,$C1008),INDEX(DATOS,0,$C1008),"&lt;&gt;#N/D",INDEX(DATOS,0,$L$2),0,INDEX(DATOS,0,$M$2),1,INDEX(DATOS,0,$N$2),W1008,INDEX(DATOS,0,$O$2),$D1008)),#N/A)</f>
        <v>#N/A</v>
      </c>
      <c r="AC1008" s="62" t="e">
        <f>IFERROR(IF($B1008=0,#N/A,AVERAGEIFS(INDEX(DATOS,0,$C1008),INDEX(DATOS,0,$C1008),"&lt;&gt;#N/D",INDEX(DATOS,0,$L$2),0,INDEX(DATOS,0,$M$2),1,INDEX(DATOS,0,$N$2),X1008,INDEX(DATOS,0,$O$2),$D1008)),#N/A)</f>
        <v>#N/A</v>
      </c>
      <c r="AD1008" s="33"/>
      <c r="AE1008" s="40" t="e">
        <f>IFERROR(IF(ISNA(Z1008),#N/A,IF(I1008=0,0,_xlfn.STDEV.P($Z1008:Z1008)/I1008*100)),#N/A)</f>
        <v>#N/A</v>
      </c>
      <c r="AF1008" s="40" t="e">
        <f>IFERROR(IF(ISNA(AA1008),#N/A,IF(J1008=0,0,_xlfn.STDEV.P($Z1008:AA1008)/J1008*100)),#N/A)</f>
        <v>#N/A</v>
      </c>
      <c r="AG1008" s="40" t="e">
        <f>IFERROR(IF(ISNA(AB1008),#N/A,IF(K1008=0,0,_xlfn.STDEV.P($Z1008:AB1008)/K1008*100)),#N/A)</f>
        <v>#N/A</v>
      </c>
      <c r="AH1008" s="40" t="e">
        <f>IFERROR(IF(ISNA(AC1008),#N/A,IF(L1008=0,0,_xlfn.STDEV.P($Z1008:AC1008)/L1008*100)),#N/A)</f>
        <v>#N/A</v>
      </c>
      <c r="AI1008" s="40"/>
    </row>
    <row r="1009" spans="1:35" x14ac:dyDescent="0.35">
      <c r="A1009">
        <f t="shared" si="1226"/>
        <v>4</v>
      </c>
      <c r="B1009" s="35">
        <f t="array" ref="B1009">IF(B1008=0,0,MIN(IF(INDEX(DATOS,0,$N$2)=$U1009,IF(ISNUMBER(INDEX(DATOS,0,$C1009)),IF(INDEX(DATOS,0,$L$2)=0,IF(INDEX(DATOS,0,$M$2)=1,IF(ISNA(MATCH(INDEX(DATOS,0,$O$2),IF($E$7:E1008=E1009,$D$7:D1008),0)),INDEX(DATOS,0,$K$2))))))))</f>
        <v>0</v>
      </c>
      <c r="C1009" s="32">
        <f t="shared" si="1227"/>
        <v>20</v>
      </c>
      <c r="D1009" s="34" t="str">
        <f>IF($B1009=0,"--",INDEX(DATOS,$B1009,O$2))</f>
        <v>--</v>
      </c>
      <c r="E1009" s="64" t="s">
        <v>1</v>
      </c>
      <c r="F1009" s="36" t="str">
        <f t="shared" si="1167"/>
        <v>--</v>
      </c>
      <c r="G1009" s="109" t="e">
        <f>VLOOKUP($D1009,LOC_UNICOS,G$2,0)</f>
        <v>#N/A</v>
      </c>
      <c r="H1009" s="109" t="e">
        <f>VLOOKUP($D1009,LOC_UNICOS,H$2,0)</f>
        <v>#N/A</v>
      </c>
      <c r="I1009" s="38">
        <f t="array" ref="I1009">IF($B1009=0,-999,IF(COUNTIFS($Z1009:Z1009,#N/A)&gt;0,-999,AVERAGE($Z1009:Z1009)))</f>
        <v>-999</v>
      </c>
      <c r="J1009" s="38">
        <f t="array" ref="J1009">IF($B1009=0,-999,IF(COUNTIFS($Z1009:AA1009,#N/A)&gt;0,-999,AVERAGE($Z1009:AA1009)))</f>
        <v>-999</v>
      </c>
      <c r="K1009" s="38">
        <f t="array" ref="K1009">IF($B1009=0,-999,IF(COUNTIFS($Z1009:AB1009,#N/A)&gt;0,-999,AVERAGE($Z1009:AB1009)))</f>
        <v>-999</v>
      </c>
      <c r="L1009" s="38">
        <f t="array" ref="L1009">IF($B1009=0,-999,IF(COUNTIFS($Z1009:AC1009,#N/A)&gt;0,-999,AVERAGE($Z1009:AC1009)))</f>
        <v>-999</v>
      </c>
      <c r="M1009" s="38">
        <f t="shared" si="1222"/>
        <v>-999</v>
      </c>
      <c r="N1009" s="38">
        <f t="shared" si="1182"/>
        <v>-999</v>
      </c>
      <c r="O1009" s="38">
        <f t="shared" si="1183"/>
        <v>-999</v>
      </c>
      <c r="P1009" s="38">
        <f t="shared" si="1184"/>
        <v>-999</v>
      </c>
      <c r="Q1009" s="37">
        <f t="shared" si="1223"/>
        <v>0</v>
      </c>
      <c r="R1009" s="37">
        <f t="shared" si="1171"/>
        <v>0</v>
      </c>
      <c r="S1009" s="37">
        <f t="shared" si="1172"/>
        <v>0</v>
      </c>
      <c r="T1009" s="37">
        <f t="shared" si="1173"/>
        <v>0</v>
      </c>
      <c r="U1009" s="37">
        <f t="shared" si="1224"/>
        <v>2018</v>
      </c>
      <c r="V1009" s="37">
        <f t="shared" ref="V1009:X1009" si="1229">U1009-1</f>
        <v>2017</v>
      </c>
      <c r="W1009" s="37">
        <f t="shared" si="1229"/>
        <v>2016</v>
      </c>
      <c r="X1009" s="37">
        <f t="shared" si="1229"/>
        <v>2015</v>
      </c>
      <c r="Y1009" s="39"/>
      <c r="Z1009" s="62" t="e">
        <f>IFERROR(IF($B1009=0,#N/A,AVERAGEIFS(INDEX(DATOS,0,$C1009),INDEX(DATOS,0,$C1009),"&lt;&gt;#N/D",INDEX(DATOS,0,$L$2),0,INDEX(DATOS,0,$M$2),1,INDEX(DATOS,0,$N$2),U1009,INDEX(DATOS,0,$O$2),$D1009)),#N/A)</f>
        <v>#N/A</v>
      </c>
      <c r="AA1009" s="62" t="e">
        <f>IFERROR(IF($B1009=0,#N/A,AVERAGEIFS(INDEX(DATOS,0,$C1009),INDEX(DATOS,0,$C1009),"&lt;&gt;#N/D",INDEX(DATOS,0,$L$2),0,INDEX(DATOS,0,$M$2),1,INDEX(DATOS,0,$N$2),V1009,INDEX(DATOS,0,$O$2),$D1009)),#N/A)</f>
        <v>#N/A</v>
      </c>
      <c r="AB1009" s="62" t="e">
        <f>IFERROR(IF($B1009=0,#N/A,AVERAGEIFS(INDEX(DATOS,0,$C1009),INDEX(DATOS,0,$C1009),"&lt;&gt;#N/D",INDEX(DATOS,0,$L$2),0,INDEX(DATOS,0,$M$2),1,INDEX(DATOS,0,$N$2),W1009,INDEX(DATOS,0,$O$2),$D1009)),#N/A)</f>
        <v>#N/A</v>
      </c>
      <c r="AC1009" s="62" t="e">
        <f>IFERROR(IF($B1009=0,#N/A,AVERAGEIFS(INDEX(DATOS,0,$C1009),INDEX(DATOS,0,$C1009),"&lt;&gt;#N/D",INDEX(DATOS,0,$L$2),0,INDEX(DATOS,0,$M$2),1,INDEX(DATOS,0,$N$2),X1009,INDEX(DATOS,0,$O$2),$D1009)),#N/A)</f>
        <v>#N/A</v>
      </c>
      <c r="AD1009" s="33"/>
      <c r="AE1009" s="40" t="e">
        <f>IFERROR(IF(ISNA(Z1009),#N/A,IF(I1009=0,0,_xlfn.STDEV.P($Z1009:Z1009)/I1009*100)),#N/A)</f>
        <v>#N/A</v>
      </c>
      <c r="AF1009" s="40" t="e">
        <f>IFERROR(IF(ISNA(AA1009),#N/A,IF(J1009=0,0,_xlfn.STDEV.P($Z1009:AA1009)/J1009*100)),#N/A)</f>
        <v>#N/A</v>
      </c>
      <c r="AG1009" s="40" t="e">
        <f>IFERROR(IF(ISNA(AB1009),#N/A,IF(K1009=0,0,_xlfn.STDEV.P($Z1009:AB1009)/K1009*100)),#N/A)</f>
        <v>#N/A</v>
      </c>
      <c r="AH1009" s="40" t="e">
        <f>IFERROR(IF(ISNA(AC1009),#N/A,IF(L1009=0,0,_xlfn.STDEV.P($Z1009:AC1009)/L1009*100)),#N/A)</f>
        <v>#N/A</v>
      </c>
      <c r="AI1009" s="40"/>
    </row>
    <row r="1010" spans="1:35" x14ac:dyDescent="0.35">
      <c r="A1010">
        <f t="shared" si="1226"/>
        <v>5</v>
      </c>
      <c r="B1010" s="35">
        <f t="array" ref="B1010">IF(B1009=0,0,MIN(IF(INDEX(DATOS,0,$N$2)=$U1010,IF(ISNUMBER(INDEX(DATOS,0,$C1010)),IF(INDEX(DATOS,0,$L$2)=0,IF(INDEX(DATOS,0,$M$2)=1,IF(ISNA(MATCH(INDEX(DATOS,0,$O$2),IF($E$7:E1009=E1010,$D$7:D1009),0)),INDEX(DATOS,0,$K$2))))))))</f>
        <v>0</v>
      </c>
      <c r="C1010" s="32">
        <f t="shared" si="1227"/>
        <v>20</v>
      </c>
      <c r="D1010" s="34" t="str">
        <f>IF($B1010=0,"--",INDEX(DATOS,$B1010,O$2))</f>
        <v>--</v>
      </c>
      <c r="E1010" s="64" t="s">
        <v>1</v>
      </c>
      <c r="F1010" s="36" t="str">
        <f t="shared" si="1167"/>
        <v>--</v>
      </c>
      <c r="G1010" s="109" t="e">
        <f>VLOOKUP($D1010,LOC_UNICOS,G$2,0)</f>
        <v>#N/A</v>
      </c>
      <c r="H1010" s="109" t="e">
        <f>VLOOKUP($D1010,LOC_UNICOS,H$2,0)</f>
        <v>#N/A</v>
      </c>
      <c r="I1010" s="38">
        <f t="array" ref="I1010">IF($B1010=0,-999,IF(COUNTIFS($Z1010:Z1010,#N/A)&gt;0,-999,AVERAGE($Z1010:Z1010)))</f>
        <v>-999</v>
      </c>
      <c r="J1010" s="38">
        <f t="array" ref="J1010">IF($B1010=0,-999,IF(COUNTIFS($Z1010:AA1010,#N/A)&gt;0,-999,AVERAGE($Z1010:AA1010)))</f>
        <v>-999</v>
      </c>
      <c r="K1010" s="38">
        <f t="array" ref="K1010">IF($B1010=0,-999,IF(COUNTIFS($Z1010:AB1010,#N/A)&gt;0,-999,AVERAGE($Z1010:AB1010)))</f>
        <v>-999</v>
      </c>
      <c r="L1010" s="38">
        <f t="array" ref="L1010">IF($B1010=0,-999,IF(COUNTIFS($Z1010:AC1010,#N/A)&gt;0,-999,AVERAGE($Z1010:AC1010)))</f>
        <v>-999</v>
      </c>
      <c r="M1010" s="38">
        <f t="shared" si="1222"/>
        <v>-999</v>
      </c>
      <c r="N1010" s="38">
        <f t="shared" si="1182"/>
        <v>-999</v>
      </c>
      <c r="O1010" s="38">
        <f t="shared" si="1183"/>
        <v>-999</v>
      </c>
      <c r="P1010" s="38">
        <f t="shared" si="1184"/>
        <v>-999</v>
      </c>
      <c r="Q1010" s="37">
        <f t="shared" si="1223"/>
        <v>0</v>
      </c>
      <c r="R1010" s="37">
        <f t="shared" si="1171"/>
        <v>0</v>
      </c>
      <c r="S1010" s="37">
        <f t="shared" si="1172"/>
        <v>0</v>
      </c>
      <c r="T1010" s="37">
        <f t="shared" si="1173"/>
        <v>0</v>
      </c>
      <c r="U1010" s="37">
        <f t="shared" si="1224"/>
        <v>2018</v>
      </c>
      <c r="V1010" s="37">
        <f t="shared" ref="V1010:X1010" si="1230">U1010-1</f>
        <v>2017</v>
      </c>
      <c r="W1010" s="37">
        <f t="shared" si="1230"/>
        <v>2016</v>
      </c>
      <c r="X1010" s="37">
        <f t="shared" si="1230"/>
        <v>2015</v>
      </c>
      <c r="Y1010" s="39"/>
      <c r="Z1010" s="62" t="e">
        <f>IFERROR(IF($B1010=0,#N/A,AVERAGEIFS(INDEX(DATOS,0,$C1010),INDEX(DATOS,0,$C1010),"&lt;&gt;#N/D",INDEX(DATOS,0,$L$2),0,INDEX(DATOS,0,$M$2),1,INDEX(DATOS,0,$N$2),U1010,INDEX(DATOS,0,$O$2),$D1010)),#N/A)</f>
        <v>#N/A</v>
      </c>
      <c r="AA1010" s="62" t="e">
        <f>IFERROR(IF($B1010=0,#N/A,AVERAGEIFS(INDEX(DATOS,0,$C1010),INDEX(DATOS,0,$C1010),"&lt;&gt;#N/D",INDEX(DATOS,0,$L$2),0,INDEX(DATOS,0,$M$2),1,INDEX(DATOS,0,$N$2),V1010,INDEX(DATOS,0,$O$2),$D1010)),#N/A)</f>
        <v>#N/A</v>
      </c>
      <c r="AB1010" s="62" t="e">
        <f>IFERROR(IF($B1010=0,#N/A,AVERAGEIFS(INDEX(DATOS,0,$C1010),INDEX(DATOS,0,$C1010),"&lt;&gt;#N/D",INDEX(DATOS,0,$L$2),0,INDEX(DATOS,0,$M$2),1,INDEX(DATOS,0,$N$2),W1010,INDEX(DATOS,0,$O$2),$D1010)),#N/A)</f>
        <v>#N/A</v>
      </c>
      <c r="AC1010" s="62" t="e">
        <f>IFERROR(IF($B1010=0,#N/A,AVERAGEIFS(INDEX(DATOS,0,$C1010),INDEX(DATOS,0,$C1010),"&lt;&gt;#N/D",INDEX(DATOS,0,$L$2),0,INDEX(DATOS,0,$M$2),1,INDEX(DATOS,0,$N$2),X1010,INDEX(DATOS,0,$O$2),$D1010)),#N/A)</f>
        <v>#N/A</v>
      </c>
      <c r="AD1010" s="33"/>
      <c r="AE1010" s="40" t="e">
        <f>IFERROR(IF(ISNA(Z1010),#N/A,IF(I1010=0,0,_xlfn.STDEV.P($Z1010:Z1010)/I1010*100)),#N/A)</f>
        <v>#N/A</v>
      </c>
      <c r="AF1010" s="40" t="e">
        <f>IFERROR(IF(ISNA(AA1010),#N/A,IF(J1010=0,0,_xlfn.STDEV.P($Z1010:AA1010)/J1010*100)),#N/A)</f>
        <v>#N/A</v>
      </c>
      <c r="AG1010" s="40" t="e">
        <f>IFERROR(IF(ISNA(AB1010),#N/A,IF(K1010=0,0,_xlfn.STDEV.P($Z1010:AB1010)/K1010*100)),#N/A)</f>
        <v>#N/A</v>
      </c>
      <c r="AH1010" s="40" t="e">
        <f>IFERROR(IF(ISNA(AC1010),#N/A,IF(L1010=0,0,_xlfn.STDEV.P($Z1010:AC1010)/L1010*100)),#N/A)</f>
        <v>#N/A</v>
      </c>
      <c r="AI1010" s="40"/>
    </row>
    <row r="1011" spans="1:35" x14ac:dyDescent="0.35">
      <c r="A1011">
        <f t="shared" si="1226"/>
        <v>6</v>
      </c>
      <c r="B1011" s="35">
        <f t="array" ref="B1011">IF(B1010=0,0,MIN(IF(INDEX(DATOS,0,$N$2)=$U1011,IF(ISNUMBER(INDEX(DATOS,0,$C1011)),IF(INDEX(DATOS,0,$L$2)=0,IF(INDEX(DATOS,0,$M$2)=1,IF(ISNA(MATCH(INDEX(DATOS,0,$O$2),IF($E$7:E1010=E1011,$D$7:D1010),0)),INDEX(DATOS,0,$K$2))))))))</f>
        <v>0</v>
      </c>
      <c r="C1011" s="32">
        <f t="shared" si="1227"/>
        <v>20</v>
      </c>
      <c r="D1011" s="34" t="str">
        <f>IF($B1011=0,"--",INDEX(DATOS,$B1011,O$2))</f>
        <v>--</v>
      </c>
      <c r="E1011" s="64" t="s">
        <v>1</v>
      </c>
      <c r="F1011" s="36" t="str">
        <f t="shared" si="1167"/>
        <v>--</v>
      </c>
      <c r="G1011" s="109" t="e">
        <f>VLOOKUP($D1011,LOC_UNICOS,G$2,0)</f>
        <v>#N/A</v>
      </c>
      <c r="H1011" s="109" t="e">
        <f>VLOOKUP($D1011,LOC_UNICOS,H$2,0)</f>
        <v>#N/A</v>
      </c>
      <c r="I1011" s="38">
        <f t="array" ref="I1011">IF($B1011=0,-999,IF(COUNTIFS($Z1011:Z1011,#N/A)&gt;0,-999,AVERAGE($Z1011:Z1011)))</f>
        <v>-999</v>
      </c>
      <c r="J1011" s="38">
        <f t="array" ref="J1011">IF($B1011=0,-999,IF(COUNTIFS($Z1011:AA1011,#N/A)&gt;0,-999,AVERAGE($Z1011:AA1011)))</f>
        <v>-999</v>
      </c>
      <c r="K1011" s="38">
        <f t="array" ref="K1011">IF($B1011=0,-999,IF(COUNTIFS($Z1011:AB1011,#N/A)&gt;0,-999,AVERAGE($Z1011:AB1011)))</f>
        <v>-999</v>
      </c>
      <c r="L1011" s="38">
        <f t="array" ref="L1011">IF($B1011=0,-999,IF(COUNTIFS($Z1011:AC1011,#N/A)&gt;0,-999,AVERAGE($Z1011:AC1011)))</f>
        <v>-999</v>
      </c>
      <c r="M1011" s="38">
        <f t="shared" si="1222"/>
        <v>-999</v>
      </c>
      <c r="N1011" s="38">
        <f t="shared" si="1182"/>
        <v>-999</v>
      </c>
      <c r="O1011" s="38">
        <f t="shared" si="1183"/>
        <v>-999</v>
      </c>
      <c r="P1011" s="38">
        <f t="shared" si="1184"/>
        <v>-999</v>
      </c>
      <c r="Q1011" s="37">
        <f t="shared" si="1223"/>
        <v>0</v>
      </c>
      <c r="R1011" s="37">
        <f t="shared" si="1171"/>
        <v>0</v>
      </c>
      <c r="S1011" s="37">
        <f t="shared" si="1172"/>
        <v>0</v>
      </c>
      <c r="T1011" s="37">
        <f t="shared" si="1173"/>
        <v>0</v>
      </c>
      <c r="U1011" s="37">
        <f t="shared" si="1224"/>
        <v>2018</v>
      </c>
      <c r="V1011" s="37">
        <f t="shared" ref="V1011:X1011" si="1231">U1011-1</f>
        <v>2017</v>
      </c>
      <c r="W1011" s="37">
        <f t="shared" si="1231"/>
        <v>2016</v>
      </c>
      <c r="X1011" s="37">
        <f t="shared" si="1231"/>
        <v>2015</v>
      </c>
      <c r="Y1011" s="39"/>
      <c r="Z1011" s="62" t="e">
        <f>IFERROR(IF($B1011=0,#N/A,AVERAGEIFS(INDEX(DATOS,0,$C1011),INDEX(DATOS,0,$C1011),"&lt;&gt;#N/D",INDEX(DATOS,0,$L$2),0,INDEX(DATOS,0,$M$2),1,INDEX(DATOS,0,$N$2),U1011,INDEX(DATOS,0,$O$2),$D1011)),#N/A)</f>
        <v>#N/A</v>
      </c>
      <c r="AA1011" s="62" t="e">
        <f>IFERROR(IF($B1011=0,#N/A,AVERAGEIFS(INDEX(DATOS,0,$C1011),INDEX(DATOS,0,$C1011),"&lt;&gt;#N/D",INDEX(DATOS,0,$L$2),0,INDEX(DATOS,0,$M$2),1,INDEX(DATOS,0,$N$2),V1011,INDEX(DATOS,0,$O$2),$D1011)),#N/A)</f>
        <v>#N/A</v>
      </c>
      <c r="AB1011" s="62" t="e">
        <f>IFERROR(IF($B1011=0,#N/A,AVERAGEIFS(INDEX(DATOS,0,$C1011),INDEX(DATOS,0,$C1011),"&lt;&gt;#N/D",INDEX(DATOS,0,$L$2),0,INDEX(DATOS,0,$M$2),1,INDEX(DATOS,0,$N$2),W1011,INDEX(DATOS,0,$O$2),$D1011)),#N/A)</f>
        <v>#N/A</v>
      </c>
      <c r="AC1011" s="62" t="e">
        <f>IFERROR(IF($B1011=0,#N/A,AVERAGEIFS(INDEX(DATOS,0,$C1011),INDEX(DATOS,0,$C1011),"&lt;&gt;#N/D",INDEX(DATOS,0,$L$2),0,INDEX(DATOS,0,$M$2),1,INDEX(DATOS,0,$N$2),X1011,INDEX(DATOS,0,$O$2),$D1011)),#N/A)</f>
        <v>#N/A</v>
      </c>
      <c r="AD1011" s="33"/>
      <c r="AE1011" s="40" t="e">
        <f>IFERROR(IF(ISNA(Z1011),#N/A,IF(I1011=0,0,_xlfn.STDEV.P($Z1011:Z1011)/I1011*100)),#N/A)</f>
        <v>#N/A</v>
      </c>
      <c r="AF1011" s="40" t="e">
        <f>IFERROR(IF(ISNA(AA1011),#N/A,IF(J1011=0,0,_xlfn.STDEV.P($Z1011:AA1011)/J1011*100)),#N/A)</f>
        <v>#N/A</v>
      </c>
      <c r="AG1011" s="40" t="e">
        <f>IFERROR(IF(ISNA(AB1011),#N/A,IF(K1011=0,0,_xlfn.STDEV.P($Z1011:AB1011)/K1011*100)),#N/A)</f>
        <v>#N/A</v>
      </c>
      <c r="AH1011" s="40" t="e">
        <f>IFERROR(IF(ISNA(AC1011),#N/A,IF(L1011=0,0,_xlfn.STDEV.P($Z1011:AC1011)/L1011*100)),#N/A)</f>
        <v>#N/A</v>
      </c>
      <c r="AI1011" s="40"/>
    </row>
    <row r="1012" spans="1:35" x14ac:dyDescent="0.35">
      <c r="A1012">
        <f t="shared" si="1226"/>
        <v>7</v>
      </c>
      <c r="B1012" s="35">
        <f t="array" ref="B1012">IF(B1011=0,0,MIN(IF(INDEX(DATOS,0,$N$2)=$U1012,IF(ISNUMBER(INDEX(DATOS,0,$C1012)),IF(INDEX(DATOS,0,$L$2)=0,IF(INDEX(DATOS,0,$M$2)=1,IF(ISNA(MATCH(INDEX(DATOS,0,$O$2),IF($E$7:E1011=E1012,$D$7:D1011),0)),INDEX(DATOS,0,$K$2))))))))</f>
        <v>0</v>
      </c>
      <c r="C1012" s="32">
        <f t="shared" si="1227"/>
        <v>20</v>
      </c>
      <c r="D1012" s="34" t="str">
        <f>IF($B1012=0,"--",INDEX(DATOS,$B1012,O$2))</f>
        <v>--</v>
      </c>
      <c r="E1012" s="64" t="s">
        <v>1</v>
      </c>
      <c r="F1012" s="36" t="str">
        <f t="shared" si="1167"/>
        <v>--</v>
      </c>
      <c r="G1012" s="109" t="e">
        <f>VLOOKUP($D1012,LOC_UNICOS,G$2,0)</f>
        <v>#N/A</v>
      </c>
      <c r="H1012" s="109" t="e">
        <f>VLOOKUP($D1012,LOC_UNICOS,H$2,0)</f>
        <v>#N/A</v>
      </c>
      <c r="I1012" s="38">
        <f t="array" ref="I1012">IF($B1012=0,-999,IF(COUNTIFS($Z1012:Z1012,#N/A)&gt;0,-999,AVERAGE($Z1012:Z1012)))</f>
        <v>-999</v>
      </c>
      <c r="J1012" s="38">
        <f t="array" ref="J1012">IF($B1012=0,-999,IF(COUNTIFS($Z1012:AA1012,#N/A)&gt;0,-999,AVERAGE($Z1012:AA1012)))</f>
        <v>-999</v>
      </c>
      <c r="K1012" s="38">
        <f t="array" ref="K1012">IF($B1012=0,-999,IF(COUNTIFS($Z1012:AB1012,#N/A)&gt;0,-999,AVERAGE($Z1012:AB1012)))</f>
        <v>-999</v>
      </c>
      <c r="L1012" s="38">
        <f t="array" ref="L1012">IF($B1012=0,-999,IF(COUNTIFS($Z1012:AC1012,#N/A)&gt;0,-999,AVERAGE($Z1012:AC1012)))</f>
        <v>-999</v>
      </c>
      <c r="M1012" s="38">
        <f t="shared" si="1222"/>
        <v>-999</v>
      </c>
      <c r="N1012" s="38">
        <f t="shared" si="1182"/>
        <v>-999</v>
      </c>
      <c r="O1012" s="38">
        <f t="shared" si="1183"/>
        <v>-999</v>
      </c>
      <c r="P1012" s="38">
        <f t="shared" si="1184"/>
        <v>-999</v>
      </c>
      <c r="Q1012" s="37">
        <f t="shared" si="1223"/>
        <v>0</v>
      </c>
      <c r="R1012" s="37">
        <f t="shared" si="1171"/>
        <v>0</v>
      </c>
      <c r="S1012" s="37">
        <f t="shared" si="1172"/>
        <v>0</v>
      </c>
      <c r="T1012" s="37">
        <f t="shared" si="1173"/>
        <v>0</v>
      </c>
      <c r="U1012" s="37">
        <f t="shared" si="1224"/>
        <v>2018</v>
      </c>
      <c r="V1012" s="37">
        <f t="shared" ref="V1012:X1012" si="1232">U1012-1</f>
        <v>2017</v>
      </c>
      <c r="W1012" s="37">
        <f t="shared" si="1232"/>
        <v>2016</v>
      </c>
      <c r="X1012" s="37">
        <f t="shared" si="1232"/>
        <v>2015</v>
      </c>
      <c r="Y1012" s="39"/>
      <c r="Z1012" s="62" t="e">
        <f>IFERROR(IF($B1012=0,#N/A,AVERAGEIFS(INDEX(DATOS,0,$C1012),INDEX(DATOS,0,$C1012),"&lt;&gt;#N/D",INDEX(DATOS,0,$L$2),0,INDEX(DATOS,0,$M$2),1,INDEX(DATOS,0,$N$2),U1012,INDEX(DATOS,0,$O$2),$D1012)),#N/A)</f>
        <v>#N/A</v>
      </c>
      <c r="AA1012" s="62" t="e">
        <f>IFERROR(IF($B1012=0,#N/A,AVERAGEIFS(INDEX(DATOS,0,$C1012),INDEX(DATOS,0,$C1012),"&lt;&gt;#N/D",INDEX(DATOS,0,$L$2),0,INDEX(DATOS,0,$M$2),1,INDEX(DATOS,0,$N$2),V1012,INDEX(DATOS,0,$O$2),$D1012)),#N/A)</f>
        <v>#N/A</v>
      </c>
      <c r="AB1012" s="62" t="e">
        <f>IFERROR(IF($B1012=0,#N/A,AVERAGEIFS(INDEX(DATOS,0,$C1012),INDEX(DATOS,0,$C1012),"&lt;&gt;#N/D",INDEX(DATOS,0,$L$2),0,INDEX(DATOS,0,$M$2),1,INDEX(DATOS,0,$N$2),W1012,INDEX(DATOS,0,$O$2),$D1012)),#N/A)</f>
        <v>#N/A</v>
      </c>
      <c r="AC1012" s="62" t="e">
        <f>IFERROR(IF($B1012=0,#N/A,AVERAGEIFS(INDEX(DATOS,0,$C1012),INDEX(DATOS,0,$C1012),"&lt;&gt;#N/D",INDEX(DATOS,0,$L$2),0,INDEX(DATOS,0,$M$2),1,INDEX(DATOS,0,$N$2),X1012,INDEX(DATOS,0,$O$2),$D1012)),#N/A)</f>
        <v>#N/A</v>
      </c>
      <c r="AD1012" s="33"/>
      <c r="AE1012" s="40" t="e">
        <f>IFERROR(IF(ISNA(Z1012),#N/A,IF(I1012=0,0,_xlfn.STDEV.P($Z1012:Z1012)/I1012*100)),#N/A)</f>
        <v>#N/A</v>
      </c>
      <c r="AF1012" s="40" t="e">
        <f>IFERROR(IF(ISNA(AA1012),#N/A,IF(J1012=0,0,_xlfn.STDEV.P($Z1012:AA1012)/J1012*100)),#N/A)</f>
        <v>#N/A</v>
      </c>
      <c r="AG1012" s="40" t="e">
        <f>IFERROR(IF(ISNA(AB1012),#N/A,IF(K1012=0,0,_xlfn.STDEV.P($Z1012:AB1012)/K1012*100)),#N/A)</f>
        <v>#N/A</v>
      </c>
      <c r="AH1012" s="40" t="e">
        <f>IFERROR(IF(ISNA(AC1012),#N/A,IF(L1012=0,0,_xlfn.STDEV.P($Z1012:AC1012)/L1012*100)),#N/A)</f>
        <v>#N/A</v>
      </c>
      <c r="AI1012" s="40"/>
    </row>
    <row r="1013" spans="1:35" x14ac:dyDescent="0.35">
      <c r="A1013">
        <f t="shared" si="1226"/>
        <v>8</v>
      </c>
      <c r="B1013" s="35">
        <f t="array" ref="B1013">IF(B1012=0,0,MIN(IF(INDEX(DATOS,0,$N$2)=$U1013,IF(ISNUMBER(INDEX(DATOS,0,$C1013)),IF(INDEX(DATOS,0,$L$2)=0,IF(INDEX(DATOS,0,$M$2)=1,IF(ISNA(MATCH(INDEX(DATOS,0,$O$2),IF($E$7:E1012=E1013,$D$7:D1012),0)),INDEX(DATOS,0,$K$2))))))))</f>
        <v>0</v>
      </c>
      <c r="C1013" s="32">
        <f t="shared" si="1227"/>
        <v>20</v>
      </c>
      <c r="D1013" s="34" t="str">
        <f>IF($B1013=0,"--",INDEX(DATOS,$B1013,O$2))</f>
        <v>--</v>
      </c>
      <c r="E1013" s="64" t="s">
        <v>1</v>
      </c>
      <c r="F1013" s="36" t="str">
        <f t="shared" si="1167"/>
        <v>--</v>
      </c>
      <c r="G1013" s="109" t="e">
        <f>VLOOKUP($D1013,LOC_UNICOS,G$2,0)</f>
        <v>#N/A</v>
      </c>
      <c r="H1013" s="109" t="e">
        <f>VLOOKUP($D1013,LOC_UNICOS,H$2,0)</f>
        <v>#N/A</v>
      </c>
      <c r="I1013" s="38">
        <f t="array" ref="I1013">IF($B1013=0,-999,IF(COUNTIFS($Z1013:Z1013,#N/A)&gt;0,-999,AVERAGE($Z1013:Z1013)))</f>
        <v>-999</v>
      </c>
      <c r="J1013" s="38">
        <f t="array" ref="J1013">IF($B1013=0,-999,IF(COUNTIFS($Z1013:AA1013,#N/A)&gt;0,-999,AVERAGE($Z1013:AA1013)))</f>
        <v>-999</v>
      </c>
      <c r="K1013" s="38">
        <f t="array" ref="K1013">IF($B1013=0,-999,IF(COUNTIFS($Z1013:AB1013,#N/A)&gt;0,-999,AVERAGE($Z1013:AB1013)))</f>
        <v>-999</v>
      </c>
      <c r="L1013" s="38">
        <f t="array" ref="L1013">IF($B1013=0,-999,IF(COUNTIFS($Z1013:AC1013,#N/A)&gt;0,-999,AVERAGE($Z1013:AC1013)))</f>
        <v>-999</v>
      </c>
      <c r="M1013" s="38">
        <f t="shared" si="1222"/>
        <v>-999</v>
      </c>
      <c r="N1013" s="38">
        <f t="shared" si="1182"/>
        <v>-999</v>
      </c>
      <c r="O1013" s="38">
        <f t="shared" si="1183"/>
        <v>-999</v>
      </c>
      <c r="P1013" s="38">
        <f t="shared" si="1184"/>
        <v>-999</v>
      </c>
      <c r="Q1013" s="37">
        <f t="shared" si="1223"/>
        <v>0</v>
      </c>
      <c r="R1013" s="37">
        <f t="shared" si="1171"/>
        <v>0</v>
      </c>
      <c r="S1013" s="37">
        <f t="shared" si="1172"/>
        <v>0</v>
      </c>
      <c r="T1013" s="37">
        <f t="shared" si="1173"/>
        <v>0</v>
      </c>
      <c r="U1013" s="37">
        <f t="shared" si="1224"/>
        <v>2018</v>
      </c>
      <c r="V1013" s="37">
        <f t="shared" ref="V1013:X1013" si="1233">U1013-1</f>
        <v>2017</v>
      </c>
      <c r="W1013" s="37">
        <f t="shared" si="1233"/>
        <v>2016</v>
      </c>
      <c r="X1013" s="37">
        <f t="shared" si="1233"/>
        <v>2015</v>
      </c>
      <c r="Y1013" s="39"/>
      <c r="Z1013" s="62" t="e">
        <f>IFERROR(IF($B1013=0,#N/A,AVERAGEIFS(INDEX(DATOS,0,$C1013),INDEX(DATOS,0,$C1013),"&lt;&gt;#N/D",INDEX(DATOS,0,$L$2),0,INDEX(DATOS,0,$M$2),1,INDEX(DATOS,0,$N$2),U1013,INDEX(DATOS,0,$O$2),$D1013)),#N/A)</f>
        <v>#N/A</v>
      </c>
      <c r="AA1013" s="62" t="e">
        <f>IFERROR(IF($B1013=0,#N/A,AVERAGEIFS(INDEX(DATOS,0,$C1013),INDEX(DATOS,0,$C1013),"&lt;&gt;#N/D",INDEX(DATOS,0,$L$2),0,INDEX(DATOS,0,$M$2),1,INDEX(DATOS,0,$N$2),V1013,INDEX(DATOS,0,$O$2),$D1013)),#N/A)</f>
        <v>#N/A</v>
      </c>
      <c r="AB1013" s="62" t="e">
        <f>IFERROR(IF($B1013=0,#N/A,AVERAGEIFS(INDEX(DATOS,0,$C1013),INDEX(DATOS,0,$C1013),"&lt;&gt;#N/D",INDEX(DATOS,0,$L$2),0,INDEX(DATOS,0,$M$2),1,INDEX(DATOS,0,$N$2),W1013,INDEX(DATOS,0,$O$2),$D1013)),#N/A)</f>
        <v>#N/A</v>
      </c>
      <c r="AC1013" s="62" t="e">
        <f>IFERROR(IF($B1013=0,#N/A,AVERAGEIFS(INDEX(DATOS,0,$C1013),INDEX(DATOS,0,$C1013),"&lt;&gt;#N/D",INDEX(DATOS,0,$L$2),0,INDEX(DATOS,0,$M$2),1,INDEX(DATOS,0,$N$2),X1013,INDEX(DATOS,0,$O$2),$D1013)),#N/A)</f>
        <v>#N/A</v>
      </c>
      <c r="AD1013" s="33"/>
      <c r="AE1013" s="40" t="e">
        <f>IFERROR(IF(ISNA(Z1013),#N/A,IF(I1013=0,0,_xlfn.STDEV.P($Z1013:Z1013)/I1013*100)),#N/A)</f>
        <v>#N/A</v>
      </c>
      <c r="AF1013" s="40" t="e">
        <f>IFERROR(IF(ISNA(AA1013),#N/A,IF(J1013=0,0,_xlfn.STDEV.P($Z1013:AA1013)/J1013*100)),#N/A)</f>
        <v>#N/A</v>
      </c>
      <c r="AG1013" s="40" t="e">
        <f>IFERROR(IF(ISNA(AB1013),#N/A,IF(K1013=0,0,_xlfn.STDEV.P($Z1013:AB1013)/K1013*100)),#N/A)</f>
        <v>#N/A</v>
      </c>
      <c r="AH1013" s="40" t="e">
        <f>IFERROR(IF(ISNA(AC1013),#N/A,IF(L1013=0,0,_xlfn.STDEV.P($Z1013:AC1013)/L1013*100)),#N/A)</f>
        <v>#N/A</v>
      </c>
      <c r="AI1013" s="40"/>
    </row>
    <row r="1014" spans="1:35" x14ac:dyDescent="0.35">
      <c r="A1014">
        <f t="shared" si="1226"/>
        <v>9</v>
      </c>
      <c r="B1014" s="35">
        <f t="array" ref="B1014">IF(B1013=0,0,MIN(IF(INDEX(DATOS,0,$N$2)=$U1014,IF(ISNUMBER(INDEX(DATOS,0,$C1014)),IF(INDEX(DATOS,0,$L$2)=0,IF(INDEX(DATOS,0,$M$2)=1,IF(ISNA(MATCH(INDEX(DATOS,0,$O$2),IF($E$7:E1013=E1014,$D$7:D1013),0)),INDEX(DATOS,0,$K$2))))))))</f>
        <v>0</v>
      </c>
      <c r="C1014" s="32">
        <f t="shared" si="1227"/>
        <v>20</v>
      </c>
      <c r="D1014" s="34" t="str">
        <f>IF($B1014=0,"--",INDEX(DATOS,$B1014,O$2))</f>
        <v>--</v>
      </c>
      <c r="E1014" s="64" t="s">
        <v>1</v>
      </c>
      <c r="F1014" s="36" t="str">
        <f t="shared" si="1167"/>
        <v>--</v>
      </c>
      <c r="G1014" s="109" t="e">
        <f>VLOOKUP($D1014,LOC_UNICOS,G$2,0)</f>
        <v>#N/A</v>
      </c>
      <c r="H1014" s="109" t="e">
        <f>VLOOKUP($D1014,LOC_UNICOS,H$2,0)</f>
        <v>#N/A</v>
      </c>
      <c r="I1014" s="38">
        <f t="array" ref="I1014">IF($B1014=0,-999,IF(COUNTIFS($Z1014:Z1014,#N/A)&gt;0,-999,AVERAGE($Z1014:Z1014)))</f>
        <v>-999</v>
      </c>
      <c r="J1014" s="38">
        <f t="array" ref="J1014">IF($B1014=0,-999,IF(COUNTIFS($Z1014:AA1014,#N/A)&gt;0,-999,AVERAGE($Z1014:AA1014)))</f>
        <v>-999</v>
      </c>
      <c r="K1014" s="38">
        <f t="array" ref="K1014">IF($B1014=0,-999,IF(COUNTIFS($Z1014:AB1014,#N/A)&gt;0,-999,AVERAGE($Z1014:AB1014)))</f>
        <v>-999</v>
      </c>
      <c r="L1014" s="38">
        <f t="array" ref="L1014">IF($B1014=0,-999,IF(COUNTIFS($Z1014:AC1014,#N/A)&gt;0,-999,AVERAGE($Z1014:AC1014)))</f>
        <v>-999</v>
      </c>
      <c r="M1014" s="38">
        <f t="shared" si="1222"/>
        <v>-999</v>
      </c>
      <c r="N1014" s="38">
        <f t="shared" si="1182"/>
        <v>-999</v>
      </c>
      <c r="O1014" s="38">
        <f t="shared" si="1183"/>
        <v>-999</v>
      </c>
      <c r="P1014" s="38">
        <f t="shared" si="1184"/>
        <v>-999</v>
      </c>
      <c r="Q1014" s="37">
        <f t="shared" si="1223"/>
        <v>0</v>
      </c>
      <c r="R1014" s="37">
        <f t="shared" si="1171"/>
        <v>0</v>
      </c>
      <c r="S1014" s="37">
        <f t="shared" si="1172"/>
        <v>0</v>
      </c>
      <c r="T1014" s="37">
        <f t="shared" si="1173"/>
        <v>0</v>
      </c>
      <c r="U1014" s="37">
        <f t="shared" si="1224"/>
        <v>2018</v>
      </c>
      <c r="V1014" s="37">
        <f t="shared" ref="V1014:X1014" si="1234">U1014-1</f>
        <v>2017</v>
      </c>
      <c r="W1014" s="37">
        <f t="shared" si="1234"/>
        <v>2016</v>
      </c>
      <c r="X1014" s="37">
        <f t="shared" si="1234"/>
        <v>2015</v>
      </c>
      <c r="Y1014" s="39"/>
      <c r="Z1014" s="62" t="e">
        <f>IFERROR(IF($B1014=0,#N/A,AVERAGEIFS(INDEX(DATOS,0,$C1014),INDEX(DATOS,0,$C1014),"&lt;&gt;#N/D",INDEX(DATOS,0,$L$2),0,INDEX(DATOS,0,$M$2),1,INDEX(DATOS,0,$N$2),U1014,INDEX(DATOS,0,$O$2),$D1014)),#N/A)</f>
        <v>#N/A</v>
      </c>
      <c r="AA1014" s="62" t="e">
        <f>IFERROR(IF($B1014=0,#N/A,AVERAGEIFS(INDEX(DATOS,0,$C1014),INDEX(DATOS,0,$C1014),"&lt;&gt;#N/D",INDEX(DATOS,0,$L$2),0,INDEX(DATOS,0,$M$2),1,INDEX(DATOS,0,$N$2),V1014,INDEX(DATOS,0,$O$2),$D1014)),#N/A)</f>
        <v>#N/A</v>
      </c>
      <c r="AB1014" s="62" t="e">
        <f>IFERROR(IF($B1014=0,#N/A,AVERAGEIFS(INDEX(DATOS,0,$C1014),INDEX(DATOS,0,$C1014),"&lt;&gt;#N/D",INDEX(DATOS,0,$L$2),0,INDEX(DATOS,0,$M$2),1,INDEX(DATOS,0,$N$2),W1014,INDEX(DATOS,0,$O$2),$D1014)),#N/A)</f>
        <v>#N/A</v>
      </c>
      <c r="AC1014" s="62" t="e">
        <f>IFERROR(IF($B1014=0,#N/A,AVERAGEIFS(INDEX(DATOS,0,$C1014),INDEX(DATOS,0,$C1014),"&lt;&gt;#N/D",INDEX(DATOS,0,$L$2),0,INDEX(DATOS,0,$M$2),1,INDEX(DATOS,0,$N$2),X1014,INDEX(DATOS,0,$O$2),$D1014)),#N/A)</f>
        <v>#N/A</v>
      </c>
      <c r="AD1014" s="33"/>
      <c r="AE1014" s="40" t="e">
        <f>IFERROR(IF(ISNA(Z1014),#N/A,IF(I1014=0,0,_xlfn.STDEV.P($Z1014:Z1014)/I1014*100)),#N/A)</f>
        <v>#N/A</v>
      </c>
      <c r="AF1014" s="40" t="e">
        <f>IFERROR(IF(ISNA(AA1014),#N/A,IF(J1014=0,0,_xlfn.STDEV.P($Z1014:AA1014)/J1014*100)),#N/A)</f>
        <v>#N/A</v>
      </c>
      <c r="AG1014" s="40" t="e">
        <f>IFERROR(IF(ISNA(AB1014),#N/A,IF(K1014=0,0,_xlfn.STDEV.P($Z1014:AB1014)/K1014*100)),#N/A)</f>
        <v>#N/A</v>
      </c>
      <c r="AH1014" s="40" t="e">
        <f>IFERROR(IF(ISNA(AC1014),#N/A,IF(L1014=0,0,_xlfn.STDEV.P($Z1014:AC1014)/L1014*100)),#N/A)</f>
        <v>#N/A</v>
      </c>
      <c r="AI1014" s="40"/>
    </row>
    <row r="1015" spans="1:35" x14ac:dyDescent="0.35">
      <c r="A1015">
        <f t="shared" si="1226"/>
        <v>10</v>
      </c>
      <c r="B1015" s="35">
        <f t="array" ref="B1015">IF(B1014=0,0,MIN(IF(INDEX(DATOS,0,$N$2)=$U1015,IF(ISNUMBER(INDEX(DATOS,0,$C1015)),IF(INDEX(DATOS,0,$L$2)=0,IF(INDEX(DATOS,0,$M$2)=1,IF(ISNA(MATCH(INDEX(DATOS,0,$O$2),IF($E$7:E1014=E1015,$D$7:D1014),0)),INDEX(DATOS,0,$K$2))))))))</f>
        <v>0</v>
      </c>
      <c r="C1015" s="32">
        <f t="shared" si="1227"/>
        <v>20</v>
      </c>
      <c r="D1015" s="34" t="str">
        <f>IF($B1015=0,"--",INDEX(DATOS,$B1015,O$2))</f>
        <v>--</v>
      </c>
      <c r="E1015" s="64" t="s">
        <v>1</v>
      </c>
      <c r="F1015" s="36" t="str">
        <f t="shared" si="1167"/>
        <v>--</v>
      </c>
      <c r="G1015" s="109" t="e">
        <f>VLOOKUP($D1015,LOC_UNICOS,G$2,0)</f>
        <v>#N/A</v>
      </c>
      <c r="H1015" s="109" t="e">
        <f>VLOOKUP($D1015,LOC_UNICOS,H$2,0)</f>
        <v>#N/A</v>
      </c>
      <c r="I1015" s="38">
        <f t="array" ref="I1015">IF($B1015=0,-999,IF(COUNTIFS($Z1015:Z1015,#N/A)&gt;0,-999,AVERAGE($Z1015:Z1015)))</f>
        <v>-999</v>
      </c>
      <c r="J1015" s="38">
        <f t="array" ref="J1015">IF($B1015=0,-999,IF(COUNTIFS($Z1015:AA1015,#N/A)&gt;0,-999,AVERAGE($Z1015:AA1015)))</f>
        <v>-999</v>
      </c>
      <c r="K1015" s="38">
        <f t="array" ref="K1015">IF($B1015=0,-999,IF(COUNTIFS($Z1015:AB1015,#N/A)&gt;0,-999,AVERAGE($Z1015:AB1015)))</f>
        <v>-999</v>
      </c>
      <c r="L1015" s="38">
        <f t="array" ref="L1015">IF($B1015=0,-999,IF(COUNTIFS($Z1015:AC1015,#N/A)&gt;0,-999,AVERAGE($Z1015:AC1015)))</f>
        <v>-999</v>
      </c>
      <c r="M1015" s="38">
        <f t="shared" si="1222"/>
        <v>-999</v>
      </c>
      <c r="N1015" s="38">
        <f t="shared" si="1182"/>
        <v>-999</v>
      </c>
      <c r="O1015" s="38">
        <f t="shared" si="1183"/>
        <v>-999</v>
      </c>
      <c r="P1015" s="38">
        <f t="shared" si="1184"/>
        <v>-999</v>
      </c>
      <c r="Q1015" s="37">
        <f t="shared" si="1223"/>
        <v>0</v>
      </c>
      <c r="R1015" s="37">
        <f t="shared" si="1171"/>
        <v>0</v>
      </c>
      <c r="S1015" s="37">
        <f t="shared" si="1172"/>
        <v>0</v>
      </c>
      <c r="T1015" s="37">
        <f t="shared" si="1173"/>
        <v>0</v>
      </c>
      <c r="U1015" s="37">
        <f t="shared" si="1224"/>
        <v>2018</v>
      </c>
      <c r="V1015" s="37">
        <f t="shared" ref="V1015:X1015" si="1235">U1015-1</f>
        <v>2017</v>
      </c>
      <c r="W1015" s="37">
        <f t="shared" si="1235"/>
        <v>2016</v>
      </c>
      <c r="X1015" s="37">
        <f t="shared" si="1235"/>
        <v>2015</v>
      </c>
      <c r="Y1015" s="39"/>
      <c r="Z1015" s="62" t="e">
        <f>IFERROR(IF($B1015=0,#N/A,AVERAGEIFS(INDEX(DATOS,0,$C1015),INDEX(DATOS,0,$C1015),"&lt;&gt;#N/D",INDEX(DATOS,0,$L$2),0,INDEX(DATOS,0,$M$2),1,INDEX(DATOS,0,$N$2),U1015,INDEX(DATOS,0,$O$2),$D1015)),#N/A)</f>
        <v>#N/A</v>
      </c>
      <c r="AA1015" s="62" t="e">
        <f>IFERROR(IF($B1015=0,#N/A,AVERAGEIFS(INDEX(DATOS,0,$C1015),INDEX(DATOS,0,$C1015),"&lt;&gt;#N/D",INDEX(DATOS,0,$L$2),0,INDEX(DATOS,0,$M$2),1,INDEX(DATOS,0,$N$2),V1015,INDEX(DATOS,0,$O$2),$D1015)),#N/A)</f>
        <v>#N/A</v>
      </c>
      <c r="AB1015" s="62" t="e">
        <f>IFERROR(IF($B1015=0,#N/A,AVERAGEIFS(INDEX(DATOS,0,$C1015),INDEX(DATOS,0,$C1015),"&lt;&gt;#N/D",INDEX(DATOS,0,$L$2),0,INDEX(DATOS,0,$M$2),1,INDEX(DATOS,0,$N$2),W1015,INDEX(DATOS,0,$O$2),$D1015)),#N/A)</f>
        <v>#N/A</v>
      </c>
      <c r="AC1015" s="62" t="e">
        <f>IFERROR(IF($B1015=0,#N/A,AVERAGEIFS(INDEX(DATOS,0,$C1015),INDEX(DATOS,0,$C1015),"&lt;&gt;#N/D",INDEX(DATOS,0,$L$2),0,INDEX(DATOS,0,$M$2),1,INDEX(DATOS,0,$N$2),X1015,INDEX(DATOS,0,$O$2),$D1015)),#N/A)</f>
        <v>#N/A</v>
      </c>
      <c r="AD1015" s="33"/>
      <c r="AE1015" s="40" t="e">
        <f>IFERROR(IF(ISNA(Z1015),#N/A,IF(I1015=0,0,_xlfn.STDEV.P($Z1015:Z1015)/I1015*100)),#N/A)</f>
        <v>#N/A</v>
      </c>
      <c r="AF1015" s="40" t="e">
        <f>IFERROR(IF(ISNA(AA1015),#N/A,IF(J1015=0,0,_xlfn.STDEV.P($Z1015:AA1015)/J1015*100)),#N/A)</f>
        <v>#N/A</v>
      </c>
      <c r="AG1015" s="40" t="e">
        <f>IFERROR(IF(ISNA(AB1015),#N/A,IF(K1015=0,0,_xlfn.STDEV.P($Z1015:AB1015)/K1015*100)),#N/A)</f>
        <v>#N/A</v>
      </c>
      <c r="AH1015" s="40" t="e">
        <f>IFERROR(IF(ISNA(AC1015),#N/A,IF(L1015=0,0,_xlfn.STDEV.P($Z1015:AC1015)/L1015*100)),#N/A)</f>
        <v>#N/A</v>
      </c>
      <c r="AI1015" s="40"/>
    </row>
    <row r="1016" spans="1:35" x14ac:dyDescent="0.35">
      <c r="A1016">
        <f t="shared" si="1226"/>
        <v>11</v>
      </c>
      <c r="B1016" s="35">
        <f t="array" ref="B1016">IF(B1015=0,0,MIN(IF(INDEX(DATOS,0,$N$2)=$U1016,IF(ISNUMBER(INDEX(DATOS,0,$C1016)),IF(INDEX(DATOS,0,$L$2)=0,IF(INDEX(DATOS,0,$M$2)=1,IF(ISNA(MATCH(INDEX(DATOS,0,$O$2),IF($E$7:E1015=E1016,$D$7:D1015),0)),INDEX(DATOS,0,$K$2))))))))</f>
        <v>0</v>
      </c>
      <c r="C1016" s="32">
        <f t="shared" si="1227"/>
        <v>20</v>
      </c>
      <c r="D1016" s="34" t="str">
        <f>IF($B1016=0,"--",INDEX(DATOS,$B1016,O$2))</f>
        <v>--</v>
      </c>
      <c r="E1016" s="64" t="s">
        <v>1</v>
      </c>
      <c r="F1016" s="36" t="str">
        <f t="shared" si="1167"/>
        <v>--</v>
      </c>
      <c r="G1016" s="109" t="e">
        <f>VLOOKUP($D1016,LOC_UNICOS,G$2,0)</f>
        <v>#N/A</v>
      </c>
      <c r="H1016" s="109" t="e">
        <f>VLOOKUP($D1016,LOC_UNICOS,H$2,0)</f>
        <v>#N/A</v>
      </c>
      <c r="I1016" s="38">
        <f t="array" ref="I1016">IF($B1016=0,-999,IF(COUNTIFS($Z1016:Z1016,#N/A)&gt;0,-999,AVERAGE($Z1016:Z1016)))</f>
        <v>-999</v>
      </c>
      <c r="J1016" s="38">
        <f t="array" ref="J1016">IF($B1016=0,-999,IF(COUNTIFS($Z1016:AA1016,#N/A)&gt;0,-999,AVERAGE($Z1016:AA1016)))</f>
        <v>-999</v>
      </c>
      <c r="K1016" s="38">
        <f t="array" ref="K1016">IF($B1016=0,-999,IF(COUNTIFS($Z1016:AB1016,#N/A)&gt;0,-999,AVERAGE($Z1016:AB1016)))</f>
        <v>-999</v>
      </c>
      <c r="L1016" s="38">
        <f t="array" ref="L1016">IF($B1016=0,-999,IF(COUNTIFS($Z1016:AC1016,#N/A)&gt;0,-999,AVERAGE($Z1016:AC1016)))</f>
        <v>-999</v>
      </c>
      <c r="M1016" s="38">
        <f t="shared" si="1222"/>
        <v>-999</v>
      </c>
      <c r="N1016" s="38">
        <f t="shared" si="1182"/>
        <v>-999</v>
      </c>
      <c r="O1016" s="38">
        <f t="shared" si="1183"/>
        <v>-999</v>
      </c>
      <c r="P1016" s="38">
        <f t="shared" si="1184"/>
        <v>-999</v>
      </c>
      <c r="Q1016" s="37">
        <f t="shared" si="1223"/>
        <v>0</v>
      </c>
      <c r="R1016" s="37">
        <f t="shared" si="1171"/>
        <v>0</v>
      </c>
      <c r="S1016" s="37">
        <f t="shared" si="1172"/>
        <v>0</v>
      </c>
      <c r="T1016" s="37">
        <f t="shared" si="1173"/>
        <v>0</v>
      </c>
      <c r="U1016" s="37">
        <f t="shared" si="1224"/>
        <v>2018</v>
      </c>
      <c r="V1016" s="37">
        <f t="shared" ref="V1016:X1016" si="1236">U1016-1</f>
        <v>2017</v>
      </c>
      <c r="W1016" s="37">
        <f t="shared" si="1236"/>
        <v>2016</v>
      </c>
      <c r="X1016" s="37">
        <f t="shared" si="1236"/>
        <v>2015</v>
      </c>
      <c r="Y1016" s="39"/>
      <c r="Z1016" s="62" t="e">
        <f>IFERROR(IF($B1016=0,#N/A,AVERAGEIFS(INDEX(DATOS,0,$C1016),INDEX(DATOS,0,$C1016),"&lt;&gt;#N/D",INDEX(DATOS,0,$L$2),0,INDEX(DATOS,0,$M$2),1,INDEX(DATOS,0,$N$2),U1016,INDEX(DATOS,0,$O$2),$D1016)),#N/A)</f>
        <v>#N/A</v>
      </c>
      <c r="AA1016" s="62" t="e">
        <f>IFERROR(IF($B1016=0,#N/A,AVERAGEIFS(INDEX(DATOS,0,$C1016),INDEX(DATOS,0,$C1016),"&lt;&gt;#N/D",INDEX(DATOS,0,$L$2),0,INDEX(DATOS,0,$M$2),1,INDEX(DATOS,0,$N$2),V1016,INDEX(DATOS,0,$O$2),$D1016)),#N/A)</f>
        <v>#N/A</v>
      </c>
      <c r="AB1016" s="62" t="e">
        <f>IFERROR(IF($B1016=0,#N/A,AVERAGEIFS(INDEX(DATOS,0,$C1016),INDEX(DATOS,0,$C1016),"&lt;&gt;#N/D",INDEX(DATOS,0,$L$2),0,INDEX(DATOS,0,$M$2),1,INDEX(DATOS,0,$N$2),W1016,INDEX(DATOS,0,$O$2),$D1016)),#N/A)</f>
        <v>#N/A</v>
      </c>
      <c r="AC1016" s="62" t="e">
        <f>IFERROR(IF($B1016=0,#N/A,AVERAGEIFS(INDEX(DATOS,0,$C1016),INDEX(DATOS,0,$C1016),"&lt;&gt;#N/D",INDEX(DATOS,0,$L$2),0,INDEX(DATOS,0,$M$2),1,INDEX(DATOS,0,$N$2),X1016,INDEX(DATOS,0,$O$2),$D1016)),#N/A)</f>
        <v>#N/A</v>
      </c>
      <c r="AD1016" s="33"/>
      <c r="AE1016" s="40" t="e">
        <f>IFERROR(IF(ISNA(Z1016),#N/A,IF(I1016=0,0,_xlfn.STDEV.P($Z1016:Z1016)/I1016*100)),#N/A)</f>
        <v>#N/A</v>
      </c>
      <c r="AF1016" s="40" t="e">
        <f>IFERROR(IF(ISNA(AA1016),#N/A,IF(J1016=0,0,_xlfn.STDEV.P($Z1016:AA1016)/J1016*100)),#N/A)</f>
        <v>#N/A</v>
      </c>
      <c r="AG1016" s="40" t="e">
        <f>IFERROR(IF(ISNA(AB1016),#N/A,IF(K1016=0,0,_xlfn.STDEV.P($Z1016:AB1016)/K1016*100)),#N/A)</f>
        <v>#N/A</v>
      </c>
      <c r="AH1016" s="40" t="e">
        <f>IFERROR(IF(ISNA(AC1016),#N/A,IF(L1016=0,0,_xlfn.STDEV.P($Z1016:AC1016)/L1016*100)),#N/A)</f>
        <v>#N/A</v>
      </c>
      <c r="AI1016" s="40"/>
    </row>
    <row r="1017" spans="1:35" x14ac:dyDescent="0.35">
      <c r="A1017">
        <f t="shared" si="1226"/>
        <v>12</v>
      </c>
      <c r="B1017" s="35">
        <f t="array" ref="B1017">IF(B1016=0,0,MIN(IF(INDEX(DATOS,0,$N$2)=$U1017,IF(ISNUMBER(INDEX(DATOS,0,$C1017)),IF(INDEX(DATOS,0,$L$2)=0,IF(INDEX(DATOS,0,$M$2)=1,IF(ISNA(MATCH(INDEX(DATOS,0,$O$2),IF($E$7:E1016=E1017,$D$7:D1016),0)),INDEX(DATOS,0,$K$2))))))))</f>
        <v>0</v>
      </c>
      <c r="C1017" s="32">
        <f t="shared" si="1227"/>
        <v>20</v>
      </c>
      <c r="D1017" s="34" t="str">
        <f>IF($B1017=0,"--",INDEX(DATOS,$B1017,O$2))</f>
        <v>--</v>
      </c>
      <c r="E1017" s="64" t="s">
        <v>1</v>
      </c>
      <c r="F1017" s="36" t="str">
        <f t="shared" si="1167"/>
        <v>--</v>
      </c>
      <c r="G1017" s="109" t="e">
        <f>VLOOKUP($D1017,LOC_UNICOS,G$2,0)</f>
        <v>#N/A</v>
      </c>
      <c r="H1017" s="109" t="e">
        <f>VLOOKUP($D1017,LOC_UNICOS,H$2,0)</f>
        <v>#N/A</v>
      </c>
      <c r="I1017" s="38">
        <f t="array" ref="I1017">IF($B1017=0,-999,IF(COUNTIFS($Z1017:Z1017,#N/A)&gt;0,-999,AVERAGE($Z1017:Z1017)))</f>
        <v>-999</v>
      </c>
      <c r="J1017" s="38">
        <f t="array" ref="J1017">IF($B1017=0,-999,IF(COUNTIFS($Z1017:AA1017,#N/A)&gt;0,-999,AVERAGE($Z1017:AA1017)))</f>
        <v>-999</v>
      </c>
      <c r="K1017" s="38">
        <f t="array" ref="K1017">IF($B1017=0,-999,IF(COUNTIFS($Z1017:AB1017,#N/A)&gt;0,-999,AVERAGE($Z1017:AB1017)))</f>
        <v>-999</v>
      </c>
      <c r="L1017" s="38">
        <f t="array" ref="L1017">IF($B1017=0,-999,IF(COUNTIFS($Z1017:AC1017,#N/A)&gt;0,-999,AVERAGE($Z1017:AC1017)))</f>
        <v>-999</v>
      </c>
      <c r="M1017" s="38">
        <f t="shared" si="1222"/>
        <v>-999</v>
      </c>
      <c r="N1017" s="38">
        <f t="shared" si="1182"/>
        <v>-999</v>
      </c>
      <c r="O1017" s="38">
        <f t="shared" si="1183"/>
        <v>-999</v>
      </c>
      <c r="P1017" s="38">
        <f t="shared" si="1184"/>
        <v>-999</v>
      </c>
      <c r="Q1017" s="37">
        <f t="shared" si="1223"/>
        <v>0</v>
      </c>
      <c r="R1017" s="37">
        <f t="shared" si="1171"/>
        <v>0</v>
      </c>
      <c r="S1017" s="37">
        <f t="shared" si="1172"/>
        <v>0</v>
      </c>
      <c r="T1017" s="37">
        <f t="shared" si="1173"/>
        <v>0</v>
      </c>
      <c r="U1017" s="37">
        <f t="shared" si="1224"/>
        <v>2018</v>
      </c>
      <c r="V1017" s="37">
        <f t="shared" ref="V1017:X1017" si="1237">U1017-1</f>
        <v>2017</v>
      </c>
      <c r="W1017" s="37">
        <f t="shared" si="1237"/>
        <v>2016</v>
      </c>
      <c r="X1017" s="37">
        <f t="shared" si="1237"/>
        <v>2015</v>
      </c>
      <c r="Y1017" s="39"/>
      <c r="Z1017" s="62" t="e">
        <f>IFERROR(IF($B1017=0,#N/A,AVERAGEIFS(INDEX(DATOS,0,$C1017),INDEX(DATOS,0,$C1017),"&lt;&gt;#N/D",INDEX(DATOS,0,$L$2),0,INDEX(DATOS,0,$M$2),1,INDEX(DATOS,0,$N$2),U1017,INDEX(DATOS,0,$O$2),$D1017)),#N/A)</f>
        <v>#N/A</v>
      </c>
      <c r="AA1017" s="62" t="e">
        <f>IFERROR(IF($B1017=0,#N/A,AVERAGEIFS(INDEX(DATOS,0,$C1017),INDEX(DATOS,0,$C1017),"&lt;&gt;#N/D",INDEX(DATOS,0,$L$2),0,INDEX(DATOS,0,$M$2),1,INDEX(DATOS,0,$N$2),V1017,INDEX(DATOS,0,$O$2),$D1017)),#N/A)</f>
        <v>#N/A</v>
      </c>
      <c r="AB1017" s="62" t="e">
        <f>IFERROR(IF($B1017=0,#N/A,AVERAGEIFS(INDEX(DATOS,0,$C1017),INDEX(DATOS,0,$C1017),"&lt;&gt;#N/D",INDEX(DATOS,0,$L$2),0,INDEX(DATOS,0,$M$2),1,INDEX(DATOS,0,$N$2),W1017,INDEX(DATOS,0,$O$2),$D1017)),#N/A)</f>
        <v>#N/A</v>
      </c>
      <c r="AC1017" s="62" t="e">
        <f>IFERROR(IF($B1017=0,#N/A,AVERAGEIFS(INDEX(DATOS,0,$C1017),INDEX(DATOS,0,$C1017),"&lt;&gt;#N/D",INDEX(DATOS,0,$L$2),0,INDEX(DATOS,0,$M$2),1,INDEX(DATOS,0,$N$2),X1017,INDEX(DATOS,0,$O$2),$D1017)),#N/A)</f>
        <v>#N/A</v>
      </c>
      <c r="AD1017" s="33"/>
      <c r="AE1017" s="40" t="e">
        <f>IFERROR(IF(ISNA(Z1017),#N/A,IF(I1017=0,0,_xlfn.STDEV.P($Z1017:Z1017)/I1017*100)),#N/A)</f>
        <v>#N/A</v>
      </c>
      <c r="AF1017" s="40" t="e">
        <f>IFERROR(IF(ISNA(AA1017),#N/A,IF(J1017=0,0,_xlfn.STDEV.P($Z1017:AA1017)/J1017*100)),#N/A)</f>
        <v>#N/A</v>
      </c>
      <c r="AG1017" s="40" t="e">
        <f>IFERROR(IF(ISNA(AB1017),#N/A,IF(K1017=0,0,_xlfn.STDEV.P($Z1017:AB1017)/K1017*100)),#N/A)</f>
        <v>#N/A</v>
      </c>
      <c r="AH1017" s="40" t="e">
        <f>IFERROR(IF(ISNA(AC1017),#N/A,IF(L1017=0,0,_xlfn.STDEV.P($Z1017:AC1017)/L1017*100)),#N/A)</f>
        <v>#N/A</v>
      </c>
      <c r="AI1017" s="40"/>
    </row>
    <row r="1018" spans="1:35" x14ac:dyDescent="0.35">
      <c r="A1018">
        <f t="shared" si="1226"/>
        <v>13</v>
      </c>
      <c r="B1018" s="35">
        <f t="array" ref="B1018">IF(B1017=0,0,MIN(IF(INDEX(DATOS,0,$N$2)=$U1018,IF(ISNUMBER(INDEX(DATOS,0,$C1018)),IF(INDEX(DATOS,0,$L$2)=0,IF(INDEX(DATOS,0,$M$2)=1,IF(ISNA(MATCH(INDEX(DATOS,0,$O$2),IF($E$7:E1017=E1018,$D$7:D1017),0)),INDEX(DATOS,0,$K$2))))))))</f>
        <v>0</v>
      </c>
      <c r="C1018" s="32">
        <f t="shared" si="1227"/>
        <v>20</v>
      </c>
      <c r="D1018" s="34" t="str">
        <f>IF($B1018=0,"--",INDEX(DATOS,$B1018,O$2))</f>
        <v>--</v>
      </c>
      <c r="E1018" s="64" t="s">
        <v>1</v>
      </c>
      <c r="F1018" s="36" t="str">
        <f t="shared" si="1167"/>
        <v>--</v>
      </c>
      <c r="G1018" s="109" t="e">
        <f>VLOOKUP($D1018,LOC_UNICOS,G$2,0)</f>
        <v>#N/A</v>
      </c>
      <c r="H1018" s="109" t="e">
        <f>VLOOKUP($D1018,LOC_UNICOS,H$2,0)</f>
        <v>#N/A</v>
      </c>
      <c r="I1018" s="38">
        <f t="array" ref="I1018">IF($B1018=0,-999,IF(COUNTIFS($Z1018:Z1018,#N/A)&gt;0,-999,AVERAGE($Z1018:Z1018)))</f>
        <v>-999</v>
      </c>
      <c r="J1018" s="38">
        <f t="array" ref="J1018">IF($B1018=0,-999,IF(COUNTIFS($Z1018:AA1018,#N/A)&gt;0,-999,AVERAGE($Z1018:AA1018)))</f>
        <v>-999</v>
      </c>
      <c r="K1018" s="38">
        <f t="array" ref="K1018">IF($B1018=0,-999,IF(COUNTIFS($Z1018:AB1018,#N/A)&gt;0,-999,AVERAGE($Z1018:AB1018)))</f>
        <v>-999</v>
      </c>
      <c r="L1018" s="38">
        <f t="array" ref="L1018">IF($B1018=0,-999,IF(COUNTIFS($Z1018:AC1018,#N/A)&gt;0,-999,AVERAGE($Z1018:AC1018)))</f>
        <v>-999</v>
      </c>
      <c r="M1018" s="38">
        <f t="shared" si="1222"/>
        <v>-999</v>
      </c>
      <c r="N1018" s="38">
        <f t="shared" si="1182"/>
        <v>-999</v>
      </c>
      <c r="O1018" s="38">
        <f t="shared" si="1183"/>
        <v>-999</v>
      </c>
      <c r="P1018" s="38">
        <f t="shared" si="1184"/>
        <v>-999</v>
      </c>
      <c r="Q1018" s="37">
        <f t="shared" si="1223"/>
        <v>0</v>
      </c>
      <c r="R1018" s="37">
        <f t="shared" si="1171"/>
        <v>0</v>
      </c>
      <c r="S1018" s="37">
        <f t="shared" si="1172"/>
        <v>0</v>
      </c>
      <c r="T1018" s="37">
        <f t="shared" si="1173"/>
        <v>0</v>
      </c>
      <c r="U1018" s="37">
        <f t="shared" si="1224"/>
        <v>2018</v>
      </c>
      <c r="V1018" s="37">
        <f t="shared" ref="V1018:X1018" si="1238">U1018-1</f>
        <v>2017</v>
      </c>
      <c r="W1018" s="37">
        <f t="shared" si="1238"/>
        <v>2016</v>
      </c>
      <c r="X1018" s="37">
        <f t="shared" si="1238"/>
        <v>2015</v>
      </c>
      <c r="Y1018" s="39"/>
      <c r="Z1018" s="62" t="e">
        <f>IFERROR(IF($B1018=0,#N/A,AVERAGEIFS(INDEX(DATOS,0,$C1018),INDEX(DATOS,0,$C1018),"&lt;&gt;#N/D",INDEX(DATOS,0,$L$2),0,INDEX(DATOS,0,$M$2),1,INDEX(DATOS,0,$N$2),U1018,INDEX(DATOS,0,$O$2),$D1018)),#N/A)</f>
        <v>#N/A</v>
      </c>
      <c r="AA1018" s="62" t="e">
        <f>IFERROR(IF($B1018=0,#N/A,AVERAGEIFS(INDEX(DATOS,0,$C1018),INDEX(DATOS,0,$C1018),"&lt;&gt;#N/D",INDEX(DATOS,0,$L$2),0,INDEX(DATOS,0,$M$2),1,INDEX(DATOS,0,$N$2),V1018,INDEX(DATOS,0,$O$2),$D1018)),#N/A)</f>
        <v>#N/A</v>
      </c>
      <c r="AB1018" s="62" t="e">
        <f>IFERROR(IF($B1018=0,#N/A,AVERAGEIFS(INDEX(DATOS,0,$C1018),INDEX(DATOS,0,$C1018),"&lt;&gt;#N/D",INDEX(DATOS,0,$L$2),0,INDEX(DATOS,0,$M$2),1,INDEX(DATOS,0,$N$2),W1018,INDEX(DATOS,0,$O$2),$D1018)),#N/A)</f>
        <v>#N/A</v>
      </c>
      <c r="AC1018" s="62" t="e">
        <f>IFERROR(IF($B1018=0,#N/A,AVERAGEIFS(INDEX(DATOS,0,$C1018),INDEX(DATOS,0,$C1018),"&lt;&gt;#N/D",INDEX(DATOS,0,$L$2),0,INDEX(DATOS,0,$M$2),1,INDEX(DATOS,0,$N$2),X1018,INDEX(DATOS,0,$O$2),$D1018)),#N/A)</f>
        <v>#N/A</v>
      </c>
      <c r="AD1018" s="33"/>
      <c r="AE1018" s="40" t="e">
        <f>IFERROR(IF(ISNA(Z1018),#N/A,IF(I1018=0,0,_xlfn.STDEV.P($Z1018:Z1018)/I1018*100)),#N/A)</f>
        <v>#N/A</v>
      </c>
      <c r="AF1018" s="40" t="e">
        <f>IFERROR(IF(ISNA(AA1018),#N/A,IF(J1018=0,0,_xlfn.STDEV.P($Z1018:AA1018)/J1018*100)),#N/A)</f>
        <v>#N/A</v>
      </c>
      <c r="AG1018" s="40" t="e">
        <f>IFERROR(IF(ISNA(AB1018),#N/A,IF(K1018=0,0,_xlfn.STDEV.P($Z1018:AB1018)/K1018*100)),#N/A)</f>
        <v>#N/A</v>
      </c>
      <c r="AH1018" s="40" t="e">
        <f>IFERROR(IF(ISNA(AC1018),#N/A,IF(L1018=0,0,_xlfn.STDEV.P($Z1018:AC1018)/L1018*100)),#N/A)</f>
        <v>#N/A</v>
      </c>
      <c r="AI1018" s="40"/>
    </row>
    <row r="1019" spans="1:35" x14ac:dyDescent="0.35">
      <c r="A1019">
        <f t="shared" si="1226"/>
        <v>14</v>
      </c>
      <c r="B1019" s="35">
        <f t="array" ref="B1019">IF(B1018=0,0,MIN(IF(INDEX(DATOS,0,$N$2)=$U1019,IF(ISNUMBER(INDEX(DATOS,0,$C1019)),IF(INDEX(DATOS,0,$L$2)=0,IF(INDEX(DATOS,0,$M$2)=1,IF(ISNA(MATCH(INDEX(DATOS,0,$O$2),IF($E$7:E1018=E1019,$D$7:D1018),0)),INDEX(DATOS,0,$K$2))))))))</f>
        <v>0</v>
      </c>
      <c r="C1019" s="32">
        <f t="shared" si="1227"/>
        <v>20</v>
      </c>
      <c r="D1019" s="34" t="str">
        <f>IF($B1019=0,"--",INDEX(DATOS,$B1019,O$2))</f>
        <v>--</v>
      </c>
      <c r="E1019" s="64" t="s">
        <v>1</v>
      </c>
      <c r="F1019" s="36" t="str">
        <f t="shared" si="1167"/>
        <v>--</v>
      </c>
      <c r="G1019" s="109" t="e">
        <f>VLOOKUP($D1019,LOC_UNICOS,G$2,0)</f>
        <v>#N/A</v>
      </c>
      <c r="H1019" s="109" t="e">
        <f>VLOOKUP($D1019,LOC_UNICOS,H$2,0)</f>
        <v>#N/A</v>
      </c>
      <c r="I1019" s="38">
        <f t="array" ref="I1019">IF($B1019=0,-999,IF(COUNTIFS($Z1019:Z1019,#N/A)&gt;0,-999,AVERAGE($Z1019:Z1019)))</f>
        <v>-999</v>
      </c>
      <c r="J1019" s="38">
        <f t="array" ref="J1019">IF($B1019=0,-999,IF(COUNTIFS($Z1019:AA1019,#N/A)&gt;0,-999,AVERAGE($Z1019:AA1019)))</f>
        <v>-999</v>
      </c>
      <c r="K1019" s="38">
        <f t="array" ref="K1019">IF($B1019=0,-999,IF(COUNTIFS($Z1019:AB1019,#N/A)&gt;0,-999,AVERAGE($Z1019:AB1019)))</f>
        <v>-999</v>
      </c>
      <c r="L1019" s="38">
        <f t="array" ref="L1019">IF($B1019=0,-999,IF(COUNTIFS($Z1019:AC1019,#N/A)&gt;0,-999,AVERAGE($Z1019:AC1019)))</f>
        <v>-999</v>
      </c>
      <c r="M1019" s="38">
        <f t="shared" si="1222"/>
        <v>-999</v>
      </c>
      <c r="N1019" s="38">
        <f t="shared" si="1182"/>
        <v>-999</v>
      </c>
      <c r="O1019" s="38">
        <f t="shared" si="1183"/>
        <v>-999</v>
      </c>
      <c r="P1019" s="38">
        <f t="shared" si="1184"/>
        <v>-999</v>
      </c>
      <c r="Q1019" s="37">
        <f t="shared" si="1223"/>
        <v>0</v>
      </c>
      <c r="R1019" s="37">
        <f t="shared" si="1171"/>
        <v>0</v>
      </c>
      <c r="S1019" s="37">
        <f t="shared" si="1172"/>
        <v>0</v>
      </c>
      <c r="T1019" s="37">
        <f t="shared" si="1173"/>
        <v>0</v>
      </c>
      <c r="U1019" s="37">
        <f t="shared" si="1224"/>
        <v>2018</v>
      </c>
      <c r="V1019" s="37">
        <f t="shared" ref="V1019:X1019" si="1239">U1019-1</f>
        <v>2017</v>
      </c>
      <c r="W1019" s="37">
        <f t="shared" si="1239"/>
        <v>2016</v>
      </c>
      <c r="X1019" s="37">
        <f t="shared" si="1239"/>
        <v>2015</v>
      </c>
      <c r="Y1019" s="39"/>
      <c r="Z1019" s="62" t="e">
        <f>IFERROR(IF($B1019=0,#N/A,AVERAGEIFS(INDEX(DATOS,0,$C1019),INDEX(DATOS,0,$C1019),"&lt;&gt;#N/D",INDEX(DATOS,0,$L$2),0,INDEX(DATOS,0,$M$2),1,INDEX(DATOS,0,$N$2),U1019,INDEX(DATOS,0,$O$2),$D1019)),#N/A)</f>
        <v>#N/A</v>
      </c>
      <c r="AA1019" s="62" t="e">
        <f>IFERROR(IF($B1019=0,#N/A,AVERAGEIFS(INDEX(DATOS,0,$C1019),INDEX(DATOS,0,$C1019),"&lt;&gt;#N/D",INDEX(DATOS,0,$L$2),0,INDEX(DATOS,0,$M$2),1,INDEX(DATOS,0,$N$2),V1019,INDEX(DATOS,0,$O$2),$D1019)),#N/A)</f>
        <v>#N/A</v>
      </c>
      <c r="AB1019" s="62" t="e">
        <f>IFERROR(IF($B1019=0,#N/A,AVERAGEIFS(INDEX(DATOS,0,$C1019),INDEX(DATOS,0,$C1019),"&lt;&gt;#N/D",INDEX(DATOS,0,$L$2),0,INDEX(DATOS,0,$M$2),1,INDEX(DATOS,0,$N$2),W1019,INDEX(DATOS,0,$O$2),$D1019)),#N/A)</f>
        <v>#N/A</v>
      </c>
      <c r="AC1019" s="62" t="e">
        <f>IFERROR(IF($B1019=0,#N/A,AVERAGEIFS(INDEX(DATOS,0,$C1019),INDEX(DATOS,0,$C1019),"&lt;&gt;#N/D",INDEX(DATOS,0,$L$2),0,INDEX(DATOS,0,$M$2),1,INDEX(DATOS,0,$N$2),X1019,INDEX(DATOS,0,$O$2),$D1019)),#N/A)</f>
        <v>#N/A</v>
      </c>
      <c r="AD1019" s="33"/>
      <c r="AE1019" s="40" t="e">
        <f>IFERROR(IF(ISNA(Z1019),#N/A,IF(I1019=0,0,_xlfn.STDEV.P($Z1019:Z1019)/I1019*100)),#N/A)</f>
        <v>#N/A</v>
      </c>
      <c r="AF1019" s="40" t="e">
        <f>IFERROR(IF(ISNA(AA1019),#N/A,IF(J1019=0,0,_xlfn.STDEV.P($Z1019:AA1019)/J1019*100)),#N/A)</f>
        <v>#N/A</v>
      </c>
      <c r="AG1019" s="40" t="e">
        <f>IFERROR(IF(ISNA(AB1019),#N/A,IF(K1019=0,0,_xlfn.STDEV.P($Z1019:AB1019)/K1019*100)),#N/A)</f>
        <v>#N/A</v>
      </c>
      <c r="AH1019" s="40" t="e">
        <f>IFERROR(IF(ISNA(AC1019),#N/A,IF(L1019=0,0,_xlfn.STDEV.P($Z1019:AC1019)/L1019*100)),#N/A)</f>
        <v>#N/A</v>
      </c>
      <c r="AI1019" s="40"/>
    </row>
    <row r="1020" spans="1:35" x14ac:dyDescent="0.35">
      <c r="A1020">
        <f t="shared" si="1226"/>
        <v>15</v>
      </c>
      <c r="B1020" s="35">
        <f t="array" ref="B1020">IF(B1019=0,0,MIN(IF(INDEX(DATOS,0,$N$2)=$U1020,IF(ISNUMBER(INDEX(DATOS,0,$C1020)),IF(INDEX(DATOS,0,$L$2)=0,IF(INDEX(DATOS,0,$M$2)=1,IF(ISNA(MATCH(INDEX(DATOS,0,$O$2),IF($E$7:E1019=E1020,$D$7:D1019),0)),INDEX(DATOS,0,$K$2))))))))</f>
        <v>0</v>
      </c>
      <c r="C1020" s="32">
        <f t="shared" si="1227"/>
        <v>20</v>
      </c>
      <c r="D1020" s="34" t="str">
        <f>IF($B1020=0,"--",INDEX(DATOS,$B1020,O$2))</f>
        <v>--</v>
      </c>
      <c r="E1020" s="64" t="s">
        <v>1</v>
      </c>
      <c r="F1020" s="36" t="str">
        <f t="shared" si="1167"/>
        <v>--</v>
      </c>
      <c r="G1020" s="109" t="e">
        <f>VLOOKUP($D1020,LOC_UNICOS,G$2,0)</f>
        <v>#N/A</v>
      </c>
      <c r="H1020" s="109" t="e">
        <f>VLOOKUP($D1020,LOC_UNICOS,H$2,0)</f>
        <v>#N/A</v>
      </c>
      <c r="I1020" s="38">
        <f t="array" ref="I1020">IF($B1020=0,-999,IF(COUNTIFS($Z1020:Z1020,#N/A)&gt;0,-999,AVERAGE($Z1020:Z1020)))</f>
        <v>-999</v>
      </c>
      <c r="J1020" s="38">
        <f t="array" ref="J1020">IF($B1020=0,-999,IF(COUNTIFS($Z1020:AA1020,#N/A)&gt;0,-999,AVERAGE($Z1020:AA1020)))</f>
        <v>-999</v>
      </c>
      <c r="K1020" s="38">
        <f t="array" ref="K1020">IF($B1020=0,-999,IF(COUNTIFS($Z1020:AB1020,#N/A)&gt;0,-999,AVERAGE($Z1020:AB1020)))</f>
        <v>-999</v>
      </c>
      <c r="L1020" s="38">
        <f t="array" ref="L1020">IF($B1020=0,-999,IF(COUNTIFS($Z1020:AC1020,#N/A)&gt;0,-999,AVERAGE($Z1020:AC1020)))</f>
        <v>-999</v>
      </c>
      <c r="M1020" s="38">
        <f t="shared" si="1222"/>
        <v>-999</v>
      </c>
      <c r="N1020" s="38">
        <f t="shared" si="1182"/>
        <v>-999</v>
      </c>
      <c r="O1020" s="38">
        <f t="shared" si="1183"/>
        <v>-999</v>
      </c>
      <c r="P1020" s="38">
        <f t="shared" si="1184"/>
        <v>-999</v>
      </c>
      <c r="Q1020" s="37">
        <f t="shared" si="1223"/>
        <v>0</v>
      </c>
      <c r="R1020" s="37">
        <f t="shared" si="1171"/>
        <v>0</v>
      </c>
      <c r="S1020" s="37">
        <f t="shared" si="1172"/>
        <v>0</v>
      </c>
      <c r="T1020" s="37">
        <f t="shared" si="1173"/>
        <v>0</v>
      </c>
      <c r="U1020" s="37">
        <f t="shared" si="1224"/>
        <v>2018</v>
      </c>
      <c r="V1020" s="37">
        <f t="shared" ref="V1020:X1020" si="1240">U1020-1</f>
        <v>2017</v>
      </c>
      <c r="W1020" s="37">
        <f t="shared" si="1240"/>
        <v>2016</v>
      </c>
      <c r="X1020" s="37">
        <f t="shared" si="1240"/>
        <v>2015</v>
      </c>
      <c r="Y1020" s="39"/>
      <c r="Z1020" s="62" t="e">
        <f>IFERROR(IF($B1020=0,#N/A,AVERAGEIFS(INDEX(DATOS,0,$C1020),INDEX(DATOS,0,$C1020),"&lt;&gt;#N/D",INDEX(DATOS,0,$L$2),0,INDEX(DATOS,0,$M$2),1,INDEX(DATOS,0,$N$2),U1020,INDEX(DATOS,0,$O$2),$D1020)),#N/A)</f>
        <v>#N/A</v>
      </c>
      <c r="AA1020" s="62" t="e">
        <f>IFERROR(IF($B1020=0,#N/A,AVERAGEIFS(INDEX(DATOS,0,$C1020),INDEX(DATOS,0,$C1020),"&lt;&gt;#N/D",INDEX(DATOS,0,$L$2),0,INDEX(DATOS,0,$M$2),1,INDEX(DATOS,0,$N$2),V1020,INDEX(DATOS,0,$O$2),$D1020)),#N/A)</f>
        <v>#N/A</v>
      </c>
      <c r="AB1020" s="62" t="e">
        <f>IFERROR(IF($B1020=0,#N/A,AVERAGEIFS(INDEX(DATOS,0,$C1020),INDEX(DATOS,0,$C1020),"&lt;&gt;#N/D",INDEX(DATOS,0,$L$2),0,INDEX(DATOS,0,$M$2),1,INDEX(DATOS,0,$N$2),W1020,INDEX(DATOS,0,$O$2),$D1020)),#N/A)</f>
        <v>#N/A</v>
      </c>
      <c r="AC1020" s="62" t="e">
        <f>IFERROR(IF($B1020=0,#N/A,AVERAGEIFS(INDEX(DATOS,0,$C1020),INDEX(DATOS,0,$C1020),"&lt;&gt;#N/D",INDEX(DATOS,0,$L$2),0,INDEX(DATOS,0,$M$2),1,INDEX(DATOS,0,$N$2),X1020,INDEX(DATOS,0,$O$2),$D1020)),#N/A)</f>
        <v>#N/A</v>
      </c>
      <c r="AD1020" s="33"/>
      <c r="AE1020" s="40" t="e">
        <f>IFERROR(IF(ISNA(Z1020),#N/A,IF(I1020=0,0,_xlfn.STDEV.P($Z1020:Z1020)/I1020*100)),#N/A)</f>
        <v>#N/A</v>
      </c>
      <c r="AF1020" s="40" t="e">
        <f>IFERROR(IF(ISNA(AA1020),#N/A,IF(J1020=0,0,_xlfn.STDEV.P($Z1020:AA1020)/J1020*100)),#N/A)</f>
        <v>#N/A</v>
      </c>
      <c r="AG1020" s="40" t="e">
        <f>IFERROR(IF(ISNA(AB1020),#N/A,IF(K1020=0,0,_xlfn.STDEV.P($Z1020:AB1020)/K1020*100)),#N/A)</f>
        <v>#N/A</v>
      </c>
      <c r="AH1020" s="40" t="e">
        <f>IFERROR(IF(ISNA(AC1020),#N/A,IF(L1020=0,0,_xlfn.STDEV.P($Z1020:AC1020)/L1020*100)),#N/A)</f>
        <v>#N/A</v>
      </c>
      <c r="AI1020" s="40"/>
    </row>
    <row r="1021" spans="1:35" x14ac:dyDescent="0.35">
      <c r="A1021">
        <f t="shared" si="1226"/>
        <v>16</v>
      </c>
      <c r="B1021" s="35">
        <f t="array" ref="B1021">IF(B1020=0,0,MIN(IF(INDEX(DATOS,0,$N$2)=$U1021,IF(ISNUMBER(INDEX(DATOS,0,$C1021)),IF(INDEX(DATOS,0,$L$2)=0,IF(INDEX(DATOS,0,$M$2)=1,IF(ISNA(MATCH(INDEX(DATOS,0,$O$2),IF($E$7:E1020=E1021,$D$7:D1020),0)),INDEX(DATOS,0,$K$2))))))))</f>
        <v>0</v>
      </c>
      <c r="C1021" s="32">
        <f t="shared" si="1227"/>
        <v>20</v>
      </c>
      <c r="D1021" s="34" t="str">
        <f>IF($B1021=0,"--",INDEX(DATOS,$B1021,O$2))</f>
        <v>--</v>
      </c>
      <c r="E1021" s="64" t="s">
        <v>1</v>
      </c>
      <c r="F1021" s="36" t="str">
        <f t="shared" si="1167"/>
        <v>--</v>
      </c>
      <c r="G1021" s="109" t="e">
        <f>VLOOKUP($D1021,LOC_UNICOS,G$2,0)</f>
        <v>#N/A</v>
      </c>
      <c r="H1021" s="109" t="e">
        <f>VLOOKUP($D1021,LOC_UNICOS,H$2,0)</f>
        <v>#N/A</v>
      </c>
      <c r="I1021" s="38">
        <f t="array" ref="I1021">IF($B1021=0,-999,IF(COUNTIFS($Z1021:Z1021,#N/A)&gt;0,-999,AVERAGE($Z1021:Z1021)))</f>
        <v>-999</v>
      </c>
      <c r="J1021" s="38">
        <f t="array" ref="J1021">IF($B1021=0,-999,IF(COUNTIFS($Z1021:AA1021,#N/A)&gt;0,-999,AVERAGE($Z1021:AA1021)))</f>
        <v>-999</v>
      </c>
      <c r="K1021" s="38">
        <f t="array" ref="K1021">IF($B1021=0,-999,IF(COUNTIFS($Z1021:AB1021,#N/A)&gt;0,-999,AVERAGE($Z1021:AB1021)))</f>
        <v>-999</v>
      </c>
      <c r="L1021" s="38">
        <f t="array" ref="L1021">IF($B1021=0,-999,IF(COUNTIFS($Z1021:AC1021,#N/A)&gt;0,-999,AVERAGE($Z1021:AC1021)))</f>
        <v>-999</v>
      </c>
      <c r="M1021" s="38">
        <f t="shared" si="1222"/>
        <v>-999</v>
      </c>
      <c r="N1021" s="38">
        <f t="shared" si="1182"/>
        <v>-999</v>
      </c>
      <c r="O1021" s="38">
        <f t="shared" si="1183"/>
        <v>-999</v>
      </c>
      <c r="P1021" s="38">
        <f t="shared" si="1184"/>
        <v>-999</v>
      </c>
      <c r="Q1021" s="37">
        <f t="shared" si="1223"/>
        <v>0</v>
      </c>
      <c r="R1021" s="37">
        <f t="shared" si="1171"/>
        <v>0</v>
      </c>
      <c r="S1021" s="37">
        <f t="shared" si="1172"/>
        <v>0</v>
      </c>
      <c r="T1021" s="37">
        <f t="shared" si="1173"/>
        <v>0</v>
      </c>
      <c r="U1021" s="37">
        <f t="shared" si="1224"/>
        <v>2018</v>
      </c>
      <c r="V1021" s="37">
        <f t="shared" ref="V1021:X1021" si="1241">U1021-1</f>
        <v>2017</v>
      </c>
      <c r="W1021" s="37">
        <f t="shared" si="1241"/>
        <v>2016</v>
      </c>
      <c r="X1021" s="37">
        <f t="shared" si="1241"/>
        <v>2015</v>
      </c>
      <c r="Y1021" s="39"/>
      <c r="Z1021" s="62" t="e">
        <f>IFERROR(IF($B1021=0,#N/A,AVERAGEIFS(INDEX(DATOS,0,$C1021),INDEX(DATOS,0,$C1021),"&lt;&gt;#N/D",INDEX(DATOS,0,$L$2),0,INDEX(DATOS,0,$M$2),1,INDEX(DATOS,0,$N$2),U1021,INDEX(DATOS,0,$O$2),$D1021)),#N/A)</f>
        <v>#N/A</v>
      </c>
      <c r="AA1021" s="62" t="e">
        <f>IFERROR(IF($B1021=0,#N/A,AVERAGEIFS(INDEX(DATOS,0,$C1021),INDEX(DATOS,0,$C1021),"&lt;&gt;#N/D",INDEX(DATOS,0,$L$2),0,INDEX(DATOS,0,$M$2),1,INDEX(DATOS,0,$N$2),V1021,INDEX(DATOS,0,$O$2),$D1021)),#N/A)</f>
        <v>#N/A</v>
      </c>
      <c r="AB1021" s="62" t="e">
        <f>IFERROR(IF($B1021=0,#N/A,AVERAGEIFS(INDEX(DATOS,0,$C1021),INDEX(DATOS,0,$C1021),"&lt;&gt;#N/D",INDEX(DATOS,0,$L$2),0,INDEX(DATOS,0,$M$2),1,INDEX(DATOS,0,$N$2),W1021,INDEX(DATOS,0,$O$2),$D1021)),#N/A)</f>
        <v>#N/A</v>
      </c>
      <c r="AC1021" s="62" t="e">
        <f>IFERROR(IF($B1021=0,#N/A,AVERAGEIFS(INDEX(DATOS,0,$C1021),INDEX(DATOS,0,$C1021),"&lt;&gt;#N/D",INDEX(DATOS,0,$L$2),0,INDEX(DATOS,0,$M$2),1,INDEX(DATOS,0,$N$2),X1021,INDEX(DATOS,0,$O$2),$D1021)),#N/A)</f>
        <v>#N/A</v>
      </c>
      <c r="AD1021" s="33"/>
      <c r="AE1021" s="40" t="e">
        <f>IFERROR(IF(ISNA(Z1021),#N/A,IF(I1021=0,0,_xlfn.STDEV.P($Z1021:Z1021)/I1021*100)),#N/A)</f>
        <v>#N/A</v>
      </c>
      <c r="AF1021" s="40" t="e">
        <f>IFERROR(IF(ISNA(AA1021),#N/A,IF(J1021=0,0,_xlfn.STDEV.P($Z1021:AA1021)/J1021*100)),#N/A)</f>
        <v>#N/A</v>
      </c>
      <c r="AG1021" s="40" t="e">
        <f>IFERROR(IF(ISNA(AB1021),#N/A,IF(K1021=0,0,_xlfn.STDEV.P($Z1021:AB1021)/K1021*100)),#N/A)</f>
        <v>#N/A</v>
      </c>
      <c r="AH1021" s="40" t="e">
        <f>IFERROR(IF(ISNA(AC1021),#N/A,IF(L1021=0,0,_xlfn.STDEV.P($Z1021:AC1021)/L1021*100)),#N/A)</f>
        <v>#N/A</v>
      </c>
      <c r="AI1021" s="40"/>
    </row>
    <row r="1022" spans="1:35" x14ac:dyDescent="0.35">
      <c r="A1022">
        <f t="shared" si="1226"/>
        <v>17</v>
      </c>
      <c r="B1022" s="35">
        <f t="array" ref="B1022">IF(B1021=0,0,MIN(IF(INDEX(DATOS,0,$N$2)=$U1022,IF(ISNUMBER(INDEX(DATOS,0,$C1022)),IF(INDEX(DATOS,0,$L$2)=0,IF(INDEX(DATOS,0,$M$2)=1,IF(ISNA(MATCH(INDEX(DATOS,0,$O$2),IF($E$7:E1021=E1022,$D$7:D1021),0)),INDEX(DATOS,0,$K$2))))))))</f>
        <v>0</v>
      </c>
      <c r="C1022" s="32">
        <f t="shared" si="1227"/>
        <v>20</v>
      </c>
      <c r="D1022" s="34" t="str">
        <f>IF($B1022=0,"--",INDEX(DATOS,$B1022,O$2))</f>
        <v>--</v>
      </c>
      <c r="E1022" s="64" t="s">
        <v>1</v>
      </c>
      <c r="F1022" s="36" t="str">
        <f t="shared" si="1167"/>
        <v>--</v>
      </c>
      <c r="G1022" s="109" t="e">
        <f>VLOOKUP($D1022,LOC_UNICOS,G$2,0)</f>
        <v>#N/A</v>
      </c>
      <c r="H1022" s="109" t="e">
        <f>VLOOKUP($D1022,LOC_UNICOS,H$2,0)</f>
        <v>#N/A</v>
      </c>
      <c r="I1022" s="38">
        <f t="array" ref="I1022">IF($B1022=0,-999,IF(COUNTIFS($Z1022:Z1022,#N/A)&gt;0,-999,AVERAGE($Z1022:Z1022)))</f>
        <v>-999</v>
      </c>
      <c r="J1022" s="38">
        <f t="array" ref="J1022">IF($B1022=0,-999,IF(COUNTIFS($Z1022:AA1022,#N/A)&gt;0,-999,AVERAGE($Z1022:AA1022)))</f>
        <v>-999</v>
      </c>
      <c r="K1022" s="38">
        <f t="array" ref="K1022">IF($B1022=0,-999,IF(COUNTIFS($Z1022:AB1022,#N/A)&gt;0,-999,AVERAGE($Z1022:AB1022)))</f>
        <v>-999</v>
      </c>
      <c r="L1022" s="38">
        <f t="array" ref="L1022">IF($B1022=0,-999,IF(COUNTIFS($Z1022:AC1022,#N/A)&gt;0,-999,AVERAGE($Z1022:AC1022)))</f>
        <v>-999</v>
      </c>
      <c r="M1022" s="38">
        <f t="shared" si="1222"/>
        <v>-999</v>
      </c>
      <c r="N1022" s="38">
        <f t="shared" si="1182"/>
        <v>-999</v>
      </c>
      <c r="O1022" s="38">
        <f t="shared" si="1183"/>
        <v>-999</v>
      </c>
      <c r="P1022" s="38">
        <f t="shared" si="1184"/>
        <v>-999</v>
      </c>
      <c r="Q1022" s="37">
        <f t="shared" si="1223"/>
        <v>0</v>
      </c>
      <c r="R1022" s="37">
        <f t="shared" si="1171"/>
        <v>0</v>
      </c>
      <c r="S1022" s="37">
        <f t="shared" si="1172"/>
        <v>0</v>
      </c>
      <c r="T1022" s="37">
        <f t="shared" si="1173"/>
        <v>0</v>
      </c>
      <c r="U1022" s="37">
        <f t="shared" si="1224"/>
        <v>2018</v>
      </c>
      <c r="V1022" s="37">
        <f t="shared" ref="V1022:X1022" si="1242">U1022-1</f>
        <v>2017</v>
      </c>
      <c r="W1022" s="37">
        <f t="shared" si="1242"/>
        <v>2016</v>
      </c>
      <c r="X1022" s="37">
        <f t="shared" si="1242"/>
        <v>2015</v>
      </c>
      <c r="Y1022" s="39"/>
      <c r="Z1022" s="62" t="e">
        <f>IFERROR(IF($B1022=0,#N/A,AVERAGEIFS(INDEX(DATOS,0,$C1022),INDEX(DATOS,0,$C1022),"&lt;&gt;#N/D",INDEX(DATOS,0,$L$2),0,INDEX(DATOS,0,$M$2),1,INDEX(DATOS,0,$N$2),U1022,INDEX(DATOS,0,$O$2),$D1022)),#N/A)</f>
        <v>#N/A</v>
      </c>
      <c r="AA1022" s="62" t="e">
        <f>IFERROR(IF($B1022=0,#N/A,AVERAGEIFS(INDEX(DATOS,0,$C1022),INDEX(DATOS,0,$C1022),"&lt;&gt;#N/D",INDEX(DATOS,0,$L$2),0,INDEX(DATOS,0,$M$2),1,INDEX(DATOS,0,$N$2),V1022,INDEX(DATOS,0,$O$2),$D1022)),#N/A)</f>
        <v>#N/A</v>
      </c>
      <c r="AB1022" s="62" t="e">
        <f>IFERROR(IF($B1022=0,#N/A,AVERAGEIFS(INDEX(DATOS,0,$C1022),INDEX(DATOS,0,$C1022),"&lt;&gt;#N/D",INDEX(DATOS,0,$L$2),0,INDEX(DATOS,0,$M$2),1,INDEX(DATOS,0,$N$2),W1022,INDEX(DATOS,0,$O$2),$D1022)),#N/A)</f>
        <v>#N/A</v>
      </c>
      <c r="AC1022" s="62" t="e">
        <f>IFERROR(IF($B1022=0,#N/A,AVERAGEIFS(INDEX(DATOS,0,$C1022),INDEX(DATOS,0,$C1022),"&lt;&gt;#N/D",INDEX(DATOS,0,$L$2),0,INDEX(DATOS,0,$M$2),1,INDEX(DATOS,0,$N$2),X1022,INDEX(DATOS,0,$O$2),$D1022)),#N/A)</f>
        <v>#N/A</v>
      </c>
      <c r="AD1022" s="33"/>
      <c r="AE1022" s="40" t="e">
        <f>IFERROR(IF(ISNA(Z1022),#N/A,IF(I1022=0,0,_xlfn.STDEV.P($Z1022:Z1022)/I1022*100)),#N/A)</f>
        <v>#N/A</v>
      </c>
      <c r="AF1022" s="40" t="e">
        <f>IFERROR(IF(ISNA(AA1022),#N/A,IF(J1022=0,0,_xlfn.STDEV.P($Z1022:AA1022)/J1022*100)),#N/A)</f>
        <v>#N/A</v>
      </c>
      <c r="AG1022" s="40" t="e">
        <f>IFERROR(IF(ISNA(AB1022),#N/A,IF(K1022=0,0,_xlfn.STDEV.P($Z1022:AB1022)/K1022*100)),#N/A)</f>
        <v>#N/A</v>
      </c>
      <c r="AH1022" s="40" t="e">
        <f>IFERROR(IF(ISNA(AC1022),#N/A,IF(L1022=0,0,_xlfn.STDEV.P($Z1022:AC1022)/L1022*100)),#N/A)</f>
        <v>#N/A</v>
      </c>
      <c r="AI1022" s="40"/>
    </row>
    <row r="1023" spans="1:35" x14ac:dyDescent="0.35">
      <c r="A1023">
        <f t="shared" si="1226"/>
        <v>18</v>
      </c>
      <c r="B1023" s="35">
        <f t="array" ref="B1023">IF(B1022=0,0,MIN(IF(INDEX(DATOS,0,$N$2)=$U1023,IF(ISNUMBER(INDEX(DATOS,0,$C1023)),IF(INDEX(DATOS,0,$L$2)=0,IF(INDEX(DATOS,0,$M$2)=1,IF(ISNA(MATCH(INDEX(DATOS,0,$O$2),IF($E$7:E1022=E1023,$D$7:D1022),0)),INDEX(DATOS,0,$K$2))))))))</f>
        <v>0</v>
      </c>
      <c r="C1023" s="32">
        <f t="shared" si="1227"/>
        <v>20</v>
      </c>
      <c r="D1023" s="34" t="str">
        <f>IF($B1023=0,"--",INDEX(DATOS,$B1023,O$2))</f>
        <v>--</v>
      </c>
      <c r="E1023" s="64" t="s">
        <v>1</v>
      </c>
      <c r="F1023" s="36" t="str">
        <f t="shared" si="1167"/>
        <v>--</v>
      </c>
      <c r="G1023" s="109" t="e">
        <f>VLOOKUP($D1023,LOC_UNICOS,G$2,0)</f>
        <v>#N/A</v>
      </c>
      <c r="H1023" s="109" t="e">
        <f>VLOOKUP($D1023,LOC_UNICOS,H$2,0)</f>
        <v>#N/A</v>
      </c>
      <c r="I1023" s="38">
        <f t="array" ref="I1023">IF($B1023=0,-999,IF(COUNTIFS($Z1023:Z1023,#N/A)&gt;0,-999,AVERAGE($Z1023:Z1023)))</f>
        <v>-999</v>
      </c>
      <c r="J1023" s="38">
        <f t="array" ref="J1023">IF($B1023=0,-999,IF(COUNTIFS($Z1023:AA1023,#N/A)&gt;0,-999,AVERAGE($Z1023:AA1023)))</f>
        <v>-999</v>
      </c>
      <c r="K1023" s="38">
        <f t="array" ref="K1023">IF($B1023=0,-999,IF(COUNTIFS($Z1023:AB1023,#N/A)&gt;0,-999,AVERAGE($Z1023:AB1023)))</f>
        <v>-999</v>
      </c>
      <c r="L1023" s="38">
        <f t="array" ref="L1023">IF($B1023=0,-999,IF(COUNTIFS($Z1023:AC1023,#N/A)&gt;0,-999,AVERAGE($Z1023:AC1023)))</f>
        <v>-999</v>
      </c>
      <c r="M1023" s="38">
        <f t="shared" si="1222"/>
        <v>-999</v>
      </c>
      <c r="N1023" s="38">
        <f t="shared" si="1182"/>
        <v>-999</v>
      </c>
      <c r="O1023" s="38">
        <f t="shared" si="1183"/>
        <v>-999</v>
      </c>
      <c r="P1023" s="38">
        <f t="shared" si="1184"/>
        <v>-999</v>
      </c>
      <c r="Q1023" s="37">
        <f t="shared" si="1223"/>
        <v>0</v>
      </c>
      <c r="R1023" s="37">
        <f t="shared" si="1171"/>
        <v>0</v>
      </c>
      <c r="S1023" s="37">
        <f t="shared" si="1172"/>
        <v>0</v>
      </c>
      <c r="T1023" s="37">
        <f t="shared" si="1173"/>
        <v>0</v>
      </c>
      <c r="U1023" s="37">
        <f t="shared" si="1224"/>
        <v>2018</v>
      </c>
      <c r="V1023" s="37">
        <f t="shared" ref="V1023:X1023" si="1243">U1023-1</f>
        <v>2017</v>
      </c>
      <c r="W1023" s="37">
        <f t="shared" si="1243"/>
        <v>2016</v>
      </c>
      <c r="X1023" s="37">
        <f t="shared" si="1243"/>
        <v>2015</v>
      </c>
      <c r="Y1023" s="39"/>
      <c r="Z1023" s="62" t="e">
        <f>IFERROR(IF($B1023=0,#N/A,AVERAGEIFS(INDEX(DATOS,0,$C1023),INDEX(DATOS,0,$C1023),"&lt;&gt;#N/D",INDEX(DATOS,0,$L$2),0,INDEX(DATOS,0,$M$2),1,INDEX(DATOS,0,$N$2),U1023,INDEX(DATOS,0,$O$2),$D1023)),#N/A)</f>
        <v>#N/A</v>
      </c>
      <c r="AA1023" s="62" t="e">
        <f>IFERROR(IF($B1023=0,#N/A,AVERAGEIFS(INDEX(DATOS,0,$C1023),INDEX(DATOS,0,$C1023),"&lt;&gt;#N/D",INDEX(DATOS,0,$L$2),0,INDEX(DATOS,0,$M$2),1,INDEX(DATOS,0,$N$2),V1023,INDEX(DATOS,0,$O$2),$D1023)),#N/A)</f>
        <v>#N/A</v>
      </c>
      <c r="AB1023" s="62" t="e">
        <f>IFERROR(IF($B1023=0,#N/A,AVERAGEIFS(INDEX(DATOS,0,$C1023),INDEX(DATOS,0,$C1023),"&lt;&gt;#N/D",INDEX(DATOS,0,$L$2),0,INDEX(DATOS,0,$M$2),1,INDEX(DATOS,0,$N$2),W1023,INDEX(DATOS,0,$O$2),$D1023)),#N/A)</f>
        <v>#N/A</v>
      </c>
      <c r="AC1023" s="62" t="e">
        <f>IFERROR(IF($B1023=0,#N/A,AVERAGEIFS(INDEX(DATOS,0,$C1023),INDEX(DATOS,0,$C1023),"&lt;&gt;#N/D",INDEX(DATOS,0,$L$2),0,INDEX(DATOS,0,$M$2),1,INDEX(DATOS,0,$N$2),X1023,INDEX(DATOS,0,$O$2),$D1023)),#N/A)</f>
        <v>#N/A</v>
      </c>
      <c r="AD1023" s="33"/>
      <c r="AE1023" s="40" t="e">
        <f>IFERROR(IF(ISNA(Z1023),#N/A,IF(I1023=0,0,_xlfn.STDEV.P($Z1023:Z1023)/I1023*100)),#N/A)</f>
        <v>#N/A</v>
      </c>
      <c r="AF1023" s="40" t="e">
        <f>IFERROR(IF(ISNA(AA1023),#N/A,IF(J1023=0,0,_xlfn.STDEV.P($Z1023:AA1023)/J1023*100)),#N/A)</f>
        <v>#N/A</v>
      </c>
      <c r="AG1023" s="40" t="e">
        <f>IFERROR(IF(ISNA(AB1023),#N/A,IF(K1023=0,0,_xlfn.STDEV.P($Z1023:AB1023)/K1023*100)),#N/A)</f>
        <v>#N/A</v>
      </c>
      <c r="AH1023" s="40" t="e">
        <f>IFERROR(IF(ISNA(AC1023),#N/A,IF(L1023=0,0,_xlfn.STDEV.P($Z1023:AC1023)/L1023*100)),#N/A)</f>
        <v>#N/A</v>
      </c>
      <c r="AI1023" s="40"/>
    </row>
    <row r="1024" spans="1:35" x14ac:dyDescent="0.35">
      <c r="A1024">
        <f t="shared" si="1226"/>
        <v>19</v>
      </c>
      <c r="B1024" s="35">
        <f t="array" ref="B1024">IF(B1023=0,0,MIN(IF(INDEX(DATOS,0,$N$2)=$U1024,IF(ISNUMBER(INDEX(DATOS,0,$C1024)),IF(INDEX(DATOS,0,$L$2)=0,IF(INDEX(DATOS,0,$M$2)=1,IF(ISNA(MATCH(INDEX(DATOS,0,$O$2),IF($E$7:E1023=E1024,$D$7:D1023),0)),INDEX(DATOS,0,$K$2))))))))</f>
        <v>0</v>
      </c>
      <c r="C1024" s="32">
        <f t="shared" si="1227"/>
        <v>20</v>
      </c>
      <c r="D1024" s="34" t="str">
        <f>IF($B1024=0,"--",INDEX(DATOS,$B1024,O$2))</f>
        <v>--</v>
      </c>
      <c r="E1024" s="64" t="s">
        <v>1</v>
      </c>
      <c r="F1024" s="36" t="str">
        <f t="shared" si="1167"/>
        <v>--</v>
      </c>
      <c r="G1024" s="109" t="e">
        <f>VLOOKUP($D1024,LOC_UNICOS,G$2,0)</f>
        <v>#N/A</v>
      </c>
      <c r="H1024" s="109" t="e">
        <f>VLOOKUP($D1024,LOC_UNICOS,H$2,0)</f>
        <v>#N/A</v>
      </c>
      <c r="I1024" s="38">
        <f t="array" ref="I1024">IF($B1024=0,-999,IF(COUNTIFS($Z1024:Z1024,#N/A)&gt;0,-999,AVERAGE($Z1024:Z1024)))</f>
        <v>-999</v>
      </c>
      <c r="J1024" s="38">
        <f t="array" ref="J1024">IF($B1024=0,-999,IF(COUNTIFS($Z1024:AA1024,#N/A)&gt;0,-999,AVERAGE($Z1024:AA1024)))</f>
        <v>-999</v>
      </c>
      <c r="K1024" s="38">
        <f t="array" ref="K1024">IF($B1024=0,-999,IF(COUNTIFS($Z1024:AB1024,#N/A)&gt;0,-999,AVERAGE($Z1024:AB1024)))</f>
        <v>-999</v>
      </c>
      <c r="L1024" s="38">
        <f t="array" ref="L1024">IF($B1024=0,-999,IF(COUNTIFS($Z1024:AC1024,#N/A)&gt;0,-999,AVERAGE($Z1024:AC1024)))</f>
        <v>-999</v>
      </c>
      <c r="M1024" s="38">
        <f t="shared" si="1222"/>
        <v>-999</v>
      </c>
      <c r="N1024" s="38">
        <f t="shared" si="1182"/>
        <v>-999</v>
      </c>
      <c r="O1024" s="38">
        <f t="shared" si="1183"/>
        <v>-999</v>
      </c>
      <c r="P1024" s="38">
        <f t="shared" si="1184"/>
        <v>-999</v>
      </c>
      <c r="Q1024" s="37">
        <f t="shared" si="1223"/>
        <v>0</v>
      </c>
      <c r="R1024" s="37">
        <f t="shared" si="1171"/>
        <v>0</v>
      </c>
      <c r="S1024" s="37">
        <f t="shared" si="1172"/>
        <v>0</v>
      </c>
      <c r="T1024" s="37">
        <f t="shared" si="1173"/>
        <v>0</v>
      </c>
      <c r="U1024" s="37">
        <f t="shared" si="1224"/>
        <v>2018</v>
      </c>
      <c r="V1024" s="37">
        <f t="shared" ref="V1024:X1024" si="1244">U1024-1</f>
        <v>2017</v>
      </c>
      <c r="W1024" s="37">
        <f t="shared" si="1244"/>
        <v>2016</v>
      </c>
      <c r="X1024" s="37">
        <f t="shared" si="1244"/>
        <v>2015</v>
      </c>
      <c r="Y1024" s="39"/>
      <c r="Z1024" s="62" t="e">
        <f>IFERROR(IF($B1024=0,#N/A,AVERAGEIFS(INDEX(DATOS,0,$C1024),INDEX(DATOS,0,$C1024),"&lt;&gt;#N/D",INDEX(DATOS,0,$L$2),0,INDEX(DATOS,0,$M$2),1,INDEX(DATOS,0,$N$2),U1024,INDEX(DATOS,0,$O$2),$D1024)),#N/A)</f>
        <v>#N/A</v>
      </c>
      <c r="AA1024" s="62" t="e">
        <f>IFERROR(IF($B1024=0,#N/A,AVERAGEIFS(INDEX(DATOS,0,$C1024),INDEX(DATOS,0,$C1024),"&lt;&gt;#N/D",INDEX(DATOS,0,$L$2),0,INDEX(DATOS,0,$M$2),1,INDEX(DATOS,0,$N$2),V1024,INDEX(DATOS,0,$O$2),$D1024)),#N/A)</f>
        <v>#N/A</v>
      </c>
      <c r="AB1024" s="62" t="e">
        <f>IFERROR(IF($B1024=0,#N/A,AVERAGEIFS(INDEX(DATOS,0,$C1024),INDEX(DATOS,0,$C1024),"&lt;&gt;#N/D",INDEX(DATOS,0,$L$2),0,INDEX(DATOS,0,$M$2),1,INDEX(DATOS,0,$N$2),W1024,INDEX(DATOS,0,$O$2),$D1024)),#N/A)</f>
        <v>#N/A</v>
      </c>
      <c r="AC1024" s="62" t="e">
        <f>IFERROR(IF($B1024=0,#N/A,AVERAGEIFS(INDEX(DATOS,0,$C1024),INDEX(DATOS,0,$C1024),"&lt;&gt;#N/D",INDEX(DATOS,0,$L$2),0,INDEX(DATOS,0,$M$2),1,INDEX(DATOS,0,$N$2),X1024,INDEX(DATOS,0,$O$2),$D1024)),#N/A)</f>
        <v>#N/A</v>
      </c>
      <c r="AD1024" s="33"/>
      <c r="AE1024" s="40" t="e">
        <f>IFERROR(IF(ISNA(Z1024),#N/A,IF(I1024=0,0,_xlfn.STDEV.P($Z1024:Z1024)/I1024*100)),#N/A)</f>
        <v>#N/A</v>
      </c>
      <c r="AF1024" s="40" t="e">
        <f>IFERROR(IF(ISNA(AA1024),#N/A,IF(J1024=0,0,_xlfn.STDEV.P($Z1024:AA1024)/J1024*100)),#N/A)</f>
        <v>#N/A</v>
      </c>
      <c r="AG1024" s="40" t="e">
        <f>IFERROR(IF(ISNA(AB1024),#N/A,IF(K1024=0,0,_xlfn.STDEV.P($Z1024:AB1024)/K1024*100)),#N/A)</f>
        <v>#N/A</v>
      </c>
      <c r="AH1024" s="40" t="e">
        <f>IFERROR(IF(ISNA(AC1024),#N/A,IF(L1024=0,0,_xlfn.STDEV.P($Z1024:AC1024)/L1024*100)),#N/A)</f>
        <v>#N/A</v>
      </c>
      <c r="AI1024" s="40"/>
    </row>
    <row r="1025" spans="1:35" x14ac:dyDescent="0.35">
      <c r="A1025">
        <f t="shared" si="1226"/>
        <v>20</v>
      </c>
      <c r="B1025" s="35">
        <f t="array" ref="B1025">IF(B1024=0,0,MIN(IF(INDEX(DATOS,0,$N$2)=$U1025,IF(ISNUMBER(INDEX(DATOS,0,$C1025)),IF(INDEX(DATOS,0,$L$2)=0,IF(INDEX(DATOS,0,$M$2)=1,IF(ISNA(MATCH(INDEX(DATOS,0,$O$2),IF($E$7:E1024=E1025,$D$7:D1024),0)),INDEX(DATOS,0,$K$2))))))))</f>
        <v>0</v>
      </c>
      <c r="C1025" s="32">
        <f t="shared" si="1227"/>
        <v>20</v>
      </c>
      <c r="D1025" s="34" t="str">
        <f>IF($B1025=0,"--",INDEX(DATOS,$B1025,O$2))</f>
        <v>--</v>
      </c>
      <c r="E1025" s="64" t="s">
        <v>1</v>
      </c>
      <c r="F1025" s="36" t="str">
        <f t="shared" si="1167"/>
        <v>--</v>
      </c>
      <c r="G1025" s="109" t="e">
        <f>VLOOKUP($D1025,LOC_UNICOS,G$2,0)</f>
        <v>#N/A</v>
      </c>
      <c r="H1025" s="109" t="e">
        <f>VLOOKUP($D1025,LOC_UNICOS,H$2,0)</f>
        <v>#N/A</v>
      </c>
      <c r="I1025" s="38">
        <f t="array" ref="I1025">IF($B1025=0,-999,IF(COUNTIFS($Z1025:Z1025,#N/A)&gt;0,-999,AVERAGE($Z1025:Z1025)))</f>
        <v>-999</v>
      </c>
      <c r="J1025" s="38">
        <f t="array" ref="J1025">IF($B1025=0,-999,IF(COUNTIFS($Z1025:AA1025,#N/A)&gt;0,-999,AVERAGE($Z1025:AA1025)))</f>
        <v>-999</v>
      </c>
      <c r="K1025" s="38">
        <f t="array" ref="K1025">IF($B1025=0,-999,IF(COUNTIFS($Z1025:AB1025,#N/A)&gt;0,-999,AVERAGE($Z1025:AB1025)))</f>
        <v>-999</v>
      </c>
      <c r="L1025" s="38">
        <f t="array" ref="L1025">IF($B1025=0,-999,IF(COUNTIFS($Z1025:AC1025,#N/A)&gt;0,-999,AVERAGE($Z1025:AC1025)))</f>
        <v>-999</v>
      </c>
      <c r="M1025" s="38">
        <f t="shared" si="1222"/>
        <v>-999</v>
      </c>
      <c r="N1025" s="38">
        <f t="shared" si="1182"/>
        <v>-999</v>
      </c>
      <c r="O1025" s="38">
        <f t="shared" si="1183"/>
        <v>-999</v>
      </c>
      <c r="P1025" s="38">
        <f t="shared" si="1184"/>
        <v>-999</v>
      </c>
      <c r="Q1025" s="37">
        <f t="shared" si="1223"/>
        <v>0</v>
      </c>
      <c r="R1025" s="37">
        <f t="shared" si="1171"/>
        <v>0</v>
      </c>
      <c r="S1025" s="37">
        <f t="shared" si="1172"/>
        <v>0</v>
      </c>
      <c r="T1025" s="37">
        <f t="shared" si="1173"/>
        <v>0</v>
      </c>
      <c r="U1025" s="37">
        <f t="shared" si="1224"/>
        <v>2018</v>
      </c>
      <c r="V1025" s="37">
        <f t="shared" ref="V1025:X1025" si="1245">U1025-1</f>
        <v>2017</v>
      </c>
      <c r="W1025" s="37">
        <f t="shared" si="1245"/>
        <v>2016</v>
      </c>
      <c r="X1025" s="37">
        <f t="shared" si="1245"/>
        <v>2015</v>
      </c>
      <c r="Y1025" s="39"/>
      <c r="Z1025" s="62" t="e">
        <f>IFERROR(IF($B1025=0,#N/A,AVERAGEIFS(INDEX(DATOS,0,$C1025),INDEX(DATOS,0,$C1025),"&lt;&gt;#N/D",INDEX(DATOS,0,$L$2),0,INDEX(DATOS,0,$M$2),1,INDEX(DATOS,0,$N$2),U1025,INDEX(DATOS,0,$O$2),$D1025)),#N/A)</f>
        <v>#N/A</v>
      </c>
      <c r="AA1025" s="62" t="e">
        <f>IFERROR(IF($B1025=0,#N/A,AVERAGEIFS(INDEX(DATOS,0,$C1025),INDEX(DATOS,0,$C1025),"&lt;&gt;#N/D",INDEX(DATOS,0,$L$2),0,INDEX(DATOS,0,$M$2),1,INDEX(DATOS,0,$N$2),V1025,INDEX(DATOS,0,$O$2),$D1025)),#N/A)</f>
        <v>#N/A</v>
      </c>
      <c r="AB1025" s="62" t="e">
        <f>IFERROR(IF($B1025=0,#N/A,AVERAGEIFS(INDEX(DATOS,0,$C1025),INDEX(DATOS,0,$C1025),"&lt;&gt;#N/D",INDEX(DATOS,0,$L$2),0,INDEX(DATOS,0,$M$2),1,INDEX(DATOS,0,$N$2),W1025,INDEX(DATOS,0,$O$2),$D1025)),#N/A)</f>
        <v>#N/A</v>
      </c>
      <c r="AC1025" s="62" t="e">
        <f>IFERROR(IF($B1025=0,#N/A,AVERAGEIFS(INDEX(DATOS,0,$C1025),INDEX(DATOS,0,$C1025),"&lt;&gt;#N/D",INDEX(DATOS,0,$L$2),0,INDEX(DATOS,0,$M$2),1,INDEX(DATOS,0,$N$2),X1025,INDEX(DATOS,0,$O$2),$D1025)),#N/A)</f>
        <v>#N/A</v>
      </c>
      <c r="AD1025" s="33"/>
      <c r="AE1025" s="40" t="e">
        <f>IFERROR(IF(ISNA(Z1025),#N/A,IF(I1025=0,0,_xlfn.STDEV.P($Z1025:Z1025)/I1025*100)),#N/A)</f>
        <v>#N/A</v>
      </c>
      <c r="AF1025" s="40" t="e">
        <f>IFERROR(IF(ISNA(AA1025),#N/A,IF(J1025=0,0,_xlfn.STDEV.P($Z1025:AA1025)/J1025*100)),#N/A)</f>
        <v>#N/A</v>
      </c>
      <c r="AG1025" s="40" t="e">
        <f>IFERROR(IF(ISNA(AB1025),#N/A,IF(K1025=0,0,_xlfn.STDEV.P($Z1025:AB1025)/K1025*100)),#N/A)</f>
        <v>#N/A</v>
      </c>
      <c r="AH1025" s="40" t="e">
        <f>IFERROR(IF(ISNA(AC1025),#N/A,IF(L1025=0,0,_xlfn.STDEV.P($Z1025:AC1025)/L1025*100)),#N/A)</f>
        <v>#N/A</v>
      </c>
      <c r="AI1025" s="40"/>
    </row>
    <row r="1026" spans="1:35" x14ac:dyDescent="0.35">
      <c r="A1026">
        <f t="shared" si="1226"/>
        <v>21</v>
      </c>
      <c r="B1026" s="35">
        <f t="array" ref="B1026">IF(B1025=0,0,MIN(IF(INDEX(DATOS,0,$N$2)=$U1026,IF(ISNUMBER(INDEX(DATOS,0,$C1026)),IF(INDEX(DATOS,0,$L$2)=0,IF(INDEX(DATOS,0,$M$2)=1,IF(ISNA(MATCH(INDEX(DATOS,0,$O$2),IF($E$7:E1025=E1026,$D$7:D1025),0)),INDEX(DATOS,0,$K$2))))))))</f>
        <v>0</v>
      </c>
      <c r="C1026" s="32">
        <f t="shared" si="1227"/>
        <v>20</v>
      </c>
      <c r="D1026" s="34" t="str">
        <f>IF($B1026=0,"--",INDEX(DATOS,$B1026,O$2))</f>
        <v>--</v>
      </c>
      <c r="E1026" s="64" t="s">
        <v>1</v>
      </c>
      <c r="F1026" s="36" t="str">
        <f t="shared" si="1167"/>
        <v>--</v>
      </c>
      <c r="G1026" s="109" t="e">
        <f>VLOOKUP($D1026,LOC_UNICOS,G$2,0)</f>
        <v>#N/A</v>
      </c>
      <c r="H1026" s="109" t="e">
        <f>VLOOKUP($D1026,LOC_UNICOS,H$2,0)</f>
        <v>#N/A</v>
      </c>
      <c r="I1026" s="38">
        <f t="array" ref="I1026">IF($B1026=0,-999,IF(COUNTIFS($Z1026:Z1026,#N/A)&gt;0,-999,AVERAGE($Z1026:Z1026)))</f>
        <v>-999</v>
      </c>
      <c r="J1026" s="38">
        <f t="array" ref="J1026">IF($B1026=0,-999,IF(COUNTIFS($Z1026:AA1026,#N/A)&gt;0,-999,AVERAGE($Z1026:AA1026)))</f>
        <v>-999</v>
      </c>
      <c r="K1026" s="38">
        <f t="array" ref="K1026">IF($B1026=0,-999,IF(COUNTIFS($Z1026:AB1026,#N/A)&gt;0,-999,AVERAGE($Z1026:AB1026)))</f>
        <v>-999</v>
      </c>
      <c r="L1026" s="38">
        <f t="array" ref="L1026">IF($B1026=0,-999,IF(COUNTIFS($Z1026:AC1026,#N/A)&gt;0,-999,AVERAGE($Z1026:AC1026)))</f>
        <v>-999</v>
      </c>
      <c r="M1026" s="38">
        <f t="shared" si="1222"/>
        <v>-999</v>
      </c>
      <c r="N1026" s="38">
        <f t="shared" si="1182"/>
        <v>-999</v>
      </c>
      <c r="O1026" s="38">
        <f t="shared" si="1183"/>
        <v>-999</v>
      </c>
      <c r="P1026" s="38">
        <f t="shared" si="1184"/>
        <v>-999</v>
      </c>
      <c r="Q1026" s="37">
        <f t="shared" si="1223"/>
        <v>0</v>
      </c>
      <c r="R1026" s="37">
        <f t="shared" si="1171"/>
        <v>0</v>
      </c>
      <c r="S1026" s="37">
        <f t="shared" si="1172"/>
        <v>0</v>
      </c>
      <c r="T1026" s="37">
        <f t="shared" si="1173"/>
        <v>0</v>
      </c>
      <c r="U1026" s="37">
        <f t="shared" si="1224"/>
        <v>2018</v>
      </c>
      <c r="V1026" s="37">
        <f t="shared" ref="V1026:X1026" si="1246">U1026-1</f>
        <v>2017</v>
      </c>
      <c r="W1026" s="37">
        <f t="shared" si="1246"/>
        <v>2016</v>
      </c>
      <c r="X1026" s="37">
        <f t="shared" si="1246"/>
        <v>2015</v>
      </c>
      <c r="Y1026" s="39"/>
      <c r="Z1026" s="62" t="e">
        <f>IFERROR(IF($B1026=0,#N/A,AVERAGEIFS(INDEX(DATOS,0,$C1026),INDEX(DATOS,0,$C1026),"&lt;&gt;#N/D",INDEX(DATOS,0,$L$2),0,INDEX(DATOS,0,$M$2),1,INDEX(DATOS,0,$N$2),U1026,INDEX(DATOS,0,$O$2),$D1026)),#N/A)</f>
        <v>#N/A</v>
      </c>
      <c r="AA1026" s="62" t="e">
        <f>IFERROR(IF($B1026=0,#N/A,AVERAGEIFS(INDEX(DATOS,0,$C1026),INDEX(DATOS,0,$C1026),"&lt;&gt;#N/D",INDEX(DATOS,0,$L$2),0,INDEX(DATOS,0,$M$2),1,INDEX(DATOS,0,$N$2),V1026,INDEX(DATOS,0,$O$2),$D1026)),#N/A)</f>
        <v>#N/A</v>
      </c>
      <c r="AB1026" s="62" t="e">
        <f>IFERROR(IF($B1026=0,#N/A,AVERAGEIFS(INDEX(DATOS,0,$C1026),INDEX(DATOS,0,$C1026),"&lt;&gt;#N/D",INDEX(DATOS,0,$L$2),0,INDEX(DATOS,0,$M$2),1,INDEX(DATOS,0,$N$2),W1026,INDEX(DATOS,0,$O$2),$D1026)),#N/A)</f>
        <v>#N/A</v>
      </c>
      <c r="AC1026" s="62" t="e">
        <f>IFERROR(IF($B1026=0,#N/A,AVERAGEIFS(INDEX(DATOS,0,$C1026),INDEX(DATOS,0,$C1026),"&lt;&gt;#N/D",INDEX(DATOS,0,$L$2),0,INDEX(DATOS,0,$M$2),1,INDEX(DATOS,0,$N$2),X1026,INDEX(DATOS,0,$O$2),$D1026)),#N/A)</f>
        <v>#N/A</v>
      </c>
      <c r="AD1026" s="33"/>
      <c r="AE1026" s="40" t="e">
        <f>IFERROR(IF(ISNA(Z1026),#N/A,IF(I1026=0,0,_xlfn.STDEV.P($Z1026:Z1026)/I1026*100)),#N/A)</f>
        <v>#N/A</v>
      </c>
      <c r="AF1026" s="40" t="e">
        <f>IFERROR(IF(ISNA(AA1026),#N/A,IF(J1026=0,0,_xlfn.STDEV.P($Z1026:AA1026)/J1026*100)),#N/A)</f>
        <v>#N/A</v>
      </c>
      <c r="AG1026" s="40" t="e">
        <f>IFERROR(IF(ISNA(AB1026),#N/A,IF(K1026=0,0,_xlfn.STDEV.P($Z1026:AB1026)/K1026*100)),#N/A)</f>
        <v>#N/A</v>
      </c>
      <c r="AH1026" s="40" t="e">
        <f>IFERROR(IF(ISNA(AC1026),#N/A,IF(L1026=0,0,_xlfn.STDEV.P($Z1026:AC1026)/L1026*100)),#N/A)</f>
        <v>#N/A</v>
      </c>
      <c r="AI1026" s="40"/>
    </row>
    <row r="1027" spans="1:35" x14ac:dyDescent="0.35">
      <c r="A1027">
        <f t="shared" si="1226"/>
        <v>22</v>
      </c>
      <c r="B1027" s="35">
        <f t="array" ref="B1027">IF(B1026=0,0,MIN(IF(INDEX(DATOS,0,$N$2)=$U1027,IF(ISNUMBER(INDEX(DATOS,0,$C1027)),IF(INDEX(DATOS,0,$L$2)=0,IF(INDEX(DATOS,0,$M$2)=1,IF(ISNA(MATCH(INDEX(DATOS,0,$O$2),IF($E$7:E1026=E1027,$D$7:D1026),0)),INDEX(DATOS,0,$K$2))))))))</f>
        <v>0</v>
      </c>
      <c r="C1027" s="32">
        <f t="shared" si="1227"/>
        <v>20</v>
      </c>
      <c r="D1027" s="34" t="str">
        <f>IF($B1027=0,"--",INDEX(DATOS,$B1027,O$2))</f>
        <v>--</v>
      </c>
      <c r="E1027" s="64" t="s">
        <v>1</v>
      </c>
      <c r="F1027" s="36" t="str">
        <f t="shared" si="1167"/>
        <v>--</v>
      </c>
      <c r="G1027" s="109" t="e">
        <f>VLOOKUP($D1027,LOC_UNICOS,G$2,0)</f>
        <v>#N/A</v>
      </c>
      <c r="H1027" s="109" t="e">
        <f>VLOOKUP($D1027,LOC_UNICOS,H$2,0)</f>
        <v>#N/A</v>
      </c>
      <c r="I1027" s="38">
        <f t="array" ref="I1027">IF($B1027=0,-999,IF(COUNTIFS($Z1027:Z1027,#N/A)&gt;0,-999,AVERAGE($Z1027:Z1027)))</f>
        <v>-999</v>
      </c>
      <c r="J1027" s="38">
        <f t="array" ref="J1027">IF($B1027=0,-999,IF(COUNTIFS($Z1027:AA1027,#N/A)&gt;0,-999,AVERAGE($Z1027:AA1027)))</f>
        <v>-999</v>
      </c>
      <c r="K1027" s="38">
        <f t="array" ref="K1027">IF($B1027=0,-999,IF(COUNTIFS($Z1027:AB1027,#N/A)&gt;0,-999,AVERAGE($Z1027:AB1027)))</f>
        <v>-999</v>
      </c>
      <c r="L1027" s="38">
        <f t="array" ref="L1027">IF($B1027=0,-999,IF(COUNTIFS($Z1027:AC1027,#N/A)&gt;0,-999,AVERAGE($Z1027:AC1027)))</f>
        <v>-999</v>
      </c>
      <c r="M1027" s="38">
        <f t="shared" si="1222"/>
        <v>-999</v>
      </c>
      <c r="N1027" s="38">
        <f t="shared" si="1182"/>
        <v>-999</v>
      </c>
      <c r="O1027" s="38">
        <f t="shared" si="1183"/>
        <v>-999</v>
      </c>
      <c r="P1027" s="38">
        <f t="shared" si="1184"/>
        <v>-999</v>
      </c>
      <c r="Q1027" s="37">
        <f t="shared" si="1223"/>
        <v>0</v>
      </c>
      <c r="R1027" s="37">
        <f t="shared" si="1171"/>
        <v>0</v>
      </c>
      <c r="S1027" s="37">
        <f t="shared" si="1172"/>
        <v>0</v>
      </c>
      <c r="T1027" s="37">
        <f t="shared" si="1173"/>
        <v>0</v>
      </c>
      <c r="U1027" s="37">
        <f t="shared" si="1224"/>
        <v>2018</v>
      </c>
      <c r="V1027" s="37">
        <f t="shared" ref="V1027:X1027" si="1247">U1027-1</f>
        <v>2017</v>
      </c>
      <c r="W1027" s="37">
        <f t="shared" si="1247"/>
        <v>2016</v>
      </c>
      <c r="X1027" s="37">
        <f t="shared" si="1247"/>
        <v>2015</v>
      </c>
      <c r="Y1027" s="39"/>
      <c r="Z1027" s="62" t="e">
        <f>IFERROR(IF($B1027=0,#N/A,AVERAGEIFS(INDEX(DATOS,0,$C1027),INDEX(DATOS,0,$C1027),"&lt;&gt;#N/D",INDEX(DATOS,0,$L$2),0,INDEX(DATOS,0,$M$2),1,INDEX(DATOS,0,$N$2),U1027,INDEX(DATOS,0,$O$2),$D1027)),#N/A)</f>
        <v>#N/A</v>
      </c>
      <c r="AA1027" s="62" t="e">
        <f>IFERROR(IF($B1027=0,#N/A,AVERAGEIFS(INDEX(DATOS,0,$C1027),INDEX(DATOS,0,$C1027),"&lt;&gt;#N/D",INDEX(DATOS,0,$L$2),0,INDEX(DATOS,0,$M$2),1,INDEX(DATOS,0,$N$2),V1027,INDEX(DATOS,0,$O$2),$D1027)),#N/A)</f>
        <v>#N/A</v>
      </c>
      <c r="AB1027" s="62" t="e">
        <f>IFERROR(IF($B1027=0,#N/A,AVERAGEIFS(INDEX(DATOS,0,$C1027),INDEX(DATOS,0,$C1027),"&lt;&gt;#N/D",INDEX(DATOS,0,$L$2),0,INDEX(DATOS,0,$M$2),1,INDEX(DATOS,0,$N$2),W1027,INDEX(DATOS,0,$O$2),$D1027)),#N/A)</f>
        <v>#N/A</v>
      </c>
      <c r="AC1027" s="62" t="e">
        <f>IFERROR(IF($B1027=0,#N/A,AVERAGEIFS(INDEX(DATOS,0,$C1027),INDEX(DATOS,0,$C1027),"&lt;&gt;#N/D",INDEX(DATOS,0,$L$2),0,INDEX(DATOS,0,$M$2),1,INDEX(DATOS,0,$N$2),X1027,INDEX(DATOS,0,$O$2),$D1027)),#N/A)</f>
        <v>#N/A</v>
      </c>
      <c r="AD1027" s="33"/>
      <c r="AE1027" s="40" t="e">
        <f>IFERROR(IF(ISNA(Z1027),#N/A,IF(I1027=0,0,_xlfn.STDEV.P($Z1027:Z1027)/I1027*100)),#N/A)</f>
        <v>#N/A</v>
      </c>
      <c r="AF1027" s="40" t="e">
        <f>IFERROR(IF(ISNA(AA1027),#N/A,IF(J1027=0,0,_xlfn.STDEV.P($Z1027:AA1027)/J1027*100)),#N/A)</f>
        <v>#N/A</v>
      </c>
      <c r="AG1027" s="40" t="e">
        <f>IFERROR(IF(ISNA(AB1027),#N/A,IF(K1027=0,0,_xlfn.STDEV.P($Z1027:AB1027)/K1027*100)),#N/A)</f>
        <v>#N/A</v>
      </c>
      <c r="AH1027" s="40" t="e">
        <f>IFERROR(IF(ISNA(AC1027),#N/A,IF(L1027=0,0,_xlfn.STDEV.P($Z1027:AC1027)/L1027*100)),#N/A)</f>
        <v>#N/A</v>
      </c>
      <c r="AI1027" s="40"/>
    </row>
    <row r="1028" spans="1:35" x14ac:dyDescent="0.35">
      <c r="A1028">
        <f t="shared" si="1226"/>
        <v>23</v>
      </c>
      <c r="B1028" s="35">
        <f t="array" ref="B1028">IF(B1027=0,0,MIN(IF(INDEX(DATOS,0,$N$2)=$U1028,IF(ISNUMBER(INDEX(DATOS,0,$C1028)),IF(INDEX(DATOS,0,$L$2)=0,IF(INDEX(DATOS,0,$M$2)=1,IF(ISNA(MATCH(INDEX(DATOS,0,$O$2),IF($E$7:E1027=E1028,$D$7:D1027),0)),INDEX(DATOS,0,$K$2))))))))</f>
        <v>0</v>
      </c>
      <c r="C1028" s="32">
        <f t="shared" si="1227"/>
        <v>20</v>
      </c>
      <c r="D1028" s="34" t="str">
        <f>IF($B1028=0,"--",INDEX(DATOS,$B1028,O$2))</f>
        <v>--</v>
      </c>
      <c r="E1028" s="64" t="s">
        <v>1</v>
      </c>
      <c r="F1028" s="36" t="str">
        <f t="shared" ref="F1028:F1091" si="1248">IFERROR(SUBSTITUTE(MID(D1028,1,FIND(",",D1028)-1),"Departamento de","Dpto."),D1028)</f>
        <v>--</v>
      </c>
      <c r="G1028" s="109" t="e">
        <f>VLOOKUP($D1028,LOC_UNICOS,G$2,0)</f>
        <v>#N/A</v>
      </c>
      <c r="H1028" s="109" t="e">
        <f>VLOOKUP($D1028,LOC_UNICOS,H$2,0)</f>
        <v>#N/A</v>
      </c>
      <c r="I1028" s="38">
        <f t="array" ref="I1028">IF($B1028=0,-999,IF(COUNTIFS($Z1028:Z1028,#N/A)&gt;0,-999,AVERAGE($Z1028:Z1028)))</f>
        <v>-999</v>
      </c>
      <c r="J1028" s="38">
        <f t="array" ref="J1028">IF($B1028=0,-999,IF(COUNTIFS($Z1028:AA1028,#N/A)&gt;0,-999,AVERAGE($Z1028:AA1028)))</f>
        <v>-999</v>
      </c>
      <c r="K1028" s="38">
        <f t="array" ref="K1028">IF($B1028=0,-999,IF(COUNTIFS($Z1028:AB1028,#N/A)&gt;0,-999,AVERAGE($Z1028:AB1028)))</f>
        <v>-999</v>
      </c>
      <c r="L1028" s="38">
        <f t="array" ref="L1028">IF($B1028=0,-999,IF(COUNTIFS($Z1028:AC1028,#N/A)&gt;0,-999,AVERAGE($Z1028:AC1028)))</f>
        <v>-999</v>
      </c>
      <c r="M1028" s="38">
        <f t="shared" si="1222"/>
        <v>-999</v>
      </c>
      <c r="N1028" s="38">
        <f t="shared" si="1182"/>
        <v>-999</v>
      </c>
      <c r="O1028" s="38">
        <f t="shared" si="1183"/>
        <v>-999</v>
      </c>
      <c r="P1028" s="38">
        <f t="shared" si="1184"/>
        <v>-999</v>
      </c>
      <c r="Q1028" s="37">
        <f t="shared" si="1223"/>
        <v>0</v>
      </c>
      <c r="R1028" s="37">
        <f t="shared" si="1171"/>
        <v>0</v>
      </c>
      <c r="S1028" s="37">
        <f t="shared" si="1172"/>
        <v>0</v>
      </c>
      <c r="T1028" s="37">
        <f t="shared" si="1173"/>
        <v>0</v>
      </c>
      <c r="U1028" s="37">
        <f t="shared" si="1224"/>
        <v>2018</v>
      </c>
      <c r="V1028" s="37">
        <f t="shared" ref="V1028:X1028" si="1249">U1028-1</f>
        <v>2017</v>
      </c>
      <c r="W1028" s="37">
        <f t="shared" si="1249"/>
        <v>2016</v>
      </c>
      <c r="X1028" s="37">
        <f t="shared" si="1249"/>
        <v>2015</v>
      </c>
      <c r="Y1028" s="39"/>
      <c r="Z1028" s="62" t="e">
        <f>IFERROR(IF($B1028=0,#N/A,AVERAGEIFS(INDEX(DATOS,0,$C1028),INDEX(DATOS,0,$C1028),"&lt;&gt;#N/D",INDEX(DATOS,0,$L$2),0,INDEX(DATOS,0,$M$2),1,INDEX(DATOS,0,$N$2),U1028,INDEX(DATOS,0,$O$2),$D1028)),#N/A)</f>
        <v>#N/A</v>
      </c>
      <c r="AA1028" s="62" t="e">
        <f>IFERROR(IF($B1028=0,#N/A,AVERAGEIFS(INDEX(DATOS,0,$C1028),INDEX(DATOS,0,$C1028),"&lt;&gt;#N/D",INDEX(DATOS,0,$L$2),0,INDEX(DATOS,0,$M$2),1,INDEX(DATOS,0,$N$2),V1028,INDEX(DATOS,0,$O$2),$D1028)),#N/A)</f>
        <v>#N/A</v>
      </c>
      <c r="AB1028" s="62" t="e">
        <f>IFERROR(IF($B1028=0,#N/A,AVERAGEIFS(INDEX(DATOS,0,$C1028),INDEX(DATOS,0,$C1028),"&lt;&gt;#N/D",INDEX(DATOS,0,$L$2),0,INDEX(DATOS,0,$M$2),1,INDEX(DATOS,0,$N$2),W1028,INDEX(DATOS,0,$O$2),$D1028)),#N/A)</f>
        <v>#N/A</v>
      </c>
      <c r="AC1028" s="62" t="e">
        <f>IFERROR(IF($B1028=0,#N/A,AVERAGEIFS(INDEX(DATOS,0,$C1028),INDEX(DATOS,0,$C1028),"&lt;&gt;#N/D",INDEX(DATOS,0,$L$2),0,INDEX(DATOS,0,$M$2),1,INDEX(DATOS,0,$N$2),X1028,INDEX(DATOS,0,$O$2),$D1028)),#N/A)</f>
        <v>#N/A</v>
      </c>
      <c r="AD1028" s="33"/>
      <c r="AE1028" s="40" t="e">
        <f>IFERROR(IF(ISNA(Z1028),#N/A,IF(I1028=0,0,_xlfn.STDEV.P($Z1028:Z1028)/I1028*100)),#N/A)</f>
        <v>#N/A</v>
      </c>
      <c r="AF1028" s="40" t="e">
        <f>IFERROR(IF(ISNA(AA1028),#N/A,IF(J1028=0,0,_xlfn.STDEV.P($Z1028:AA1028)/J1028*100)),#N/A)</f>
        <v>#N/A</v>
      </c>
      <c r="AG1028" s="40" t="e">
        <f>IFERROR(IF(ISNA(AB1028),#N/A,IF(K1028=0,0,_xlfn.STDEV.P($Z1028:AB1028)/K1028*100)),#N/A)</f>
        <v>#N/A</v>
      </c>
      <c r="AH1028" s="40" t="e">
        <f>IFERROR(IF(ISNA(AC1028),#N/A,IF(L1028=0,0,_xlfn.STDEV.P($Z1028:AC1028)/L1028*100)),#N/A)</f>
        <v>#N/A</v>
      </c>
      <c r="AI1028" s="40"/>
    </row>
    <row r="1029" spans="1:35" x14ac:dyDescent="0.35">
      <c r="A1029">
        <f t="shared" si="1226"/>
        <v>24</v>
      </c>
      <c r="B1029" s="35">
        <f t="array" ref="B1029">IF(B1028=0,0,MIN(IF(INDEX(DATOS,0,$N$2)=$U1029,IF(ISNUMBER(INDEX(DATOS,0,$C1029)),IF(INDEX(DATOS,0,$L$2)=0,IF(INDEX(DATOS,0,$M$2)=1,IF(ISNA(MATCH(INDEX(DATOS,0,$O$2),IF($E$7:E1028=E1029,$D$7:D1028),0)),INDEX(DATOS,0,$K$2))))))))</f>
        <v>0</v>
      </c>
      <c r="C1029" s="32">
        <f t="shared" si="1227"/>
        <v>20</v>
      </c>
      <c r="D1029" s="34" t="str">
        <f>IF($B1029=0,"--",INDEX(DATOS,$B1029,O$2))</f>
        <v>--</v>
      </c>
      <c r="E1029" s="64" t="s">
        <v>1</v>
      </c>
      <c r="F1029" s="36" t="str">
        <f t="shared" si="1248"/>
        <v>--</v>
      </c>
      <c r="G1029" s="109" t="e">
        <f>VLOOKUP($D1029,LOC_UNICOS,G$2,0)</f>
        <v>#N/A</v>
      </c>
      <c r="H1029" s="109" t="e">
        <f>VLOOKUP($D1029,LOC_UNICOS,H$2,0)</f>
        <v>#N/A</v>
      </c>
      <c r="I1029" s="38">
        <f t="array" ref="I1029">IF($B1029=0,-999,IF(COUNTIFS($Z1029:Z1029,#N/A)&gt;0,-999,AVERAGE($Z1029:Z1029)))</f>
        <v>-999</v>
      </c>
      <c r="J1029" s="38">
        <f t="array" ref="J1029">IF($B1029=0,-999,IF(COUNTIFS($Z1029:AA1029,#N/A)&gt;0,-999,AVERAGE($Z1029:AA1029)))</f>
        <v>-999</v>
      </c>
      <c r="K1029" s="38">
        <f t="array" ref="K1029">IF($B1029=0,-999,IF(COUNTIFS($Z1029:AB1029,#N/A)&gt;0,-999,AVERAGE($Z1029:AB1029)))</f>
        <v>-999</v>
      </c>
      <c r="L1029" s="38">
        <f t="array" ref="L1029">IF($B1029=0,-999,IF(COUNTIFS($Z1029:AC1029,#N/A)&gt;0,-999,AVERAGE($Z1029:AC1029)))</f>
        <v>-999</v>
      </c>
      <c r="M1029" s="38">
        <f t="shared" si="1222"/>
        <v>-999</v>
      </c>
      <c r="N1029" s="38">
        <f t="shared" si="1182"/>
        <v>-999</v>
      </c>
      <c r="O1029" s="38">
        <f t="shared" si="1183"/>
        <v>-999</v>
      </c>
      <c r="P1029" s="38">
        <f t="shared" si="1184"/>
        <v>-999</v>
      </c>
      <c r="Q1029" s="37">
        <f t="shared" si="1223"/>
        <v>0</v>
      </c>
      <c r="R1029" s="37">
        <f t="shared" si="1171"/>
        <v>0</v>
      </c>
      <c r="S1029" s="37">
        <f t="shared" si="1172"/>
        <v>0</v>
      </c>
      <c r="T1029" s="37">
        <f t="shared" si="1173"/>
        <v>0</v>
      </c>
      <c r="U1029" s="37">
        <f t="shared" si="1224"/>
        <v>2018</v>
      </c>
      <c r="V1029" s="37">
        <f t="shared" ref="V1029:X1029" si="1250">U1029-1</f>
        <v>2017</v>
      </c>
      <c r="W1029" s="37">
        <f t="shared" si="1250"/>
        <v>2016</v>
      </c>
      <c r="X1029" s="37">
        <f t="shared" si="1250"/>
        <v>2015</v>
      </c>
      <c r="Y1029" s="39"/>
      <c r="Z1029" s="62" t="e">
        <f>IFERROR(IF($B1029=0,#N/A,AVERAGEIFS(INDEX(DATOS,0,$C1029),INDEX(DATOS,0,$C1029),"&lt;&gt;#N/D",INDEX(DATOS,0,$L$2),0,INDEX(DATOS,0,$M$2),1,INDEX(DATOS,0,$N$2),U1029,INDEX(DATOS,0,$O$2),$D1029)),#N/A)</f>
        <v>#N/A</v>
      </c>
      <c r="AA1029" s="62" t="e">
        <f>IFERROR(IF($B1029=0,#N/A,AVERAGEIFS(INDEX(DATOS,0,$C1029),INDEX(DATOS,0,$C1029),"&lt;&gt;#N/D",INDEX(DATOS,0,$L$2),0,INDEX(DATOS,0,$M$2),1,INDEX(DATOS,0,$N$2),V1029,INDEX(DATOS,0,$O$2),$D1029)),#N/A)</f>
        <v>#N/A</v>
      </c>
      <c r="AB1029" s="62" t="e">
        <f>IFERROR(IF($B1029=0,#N/A,AVERAGEIFS(INDEX(DATOS,0,$C1029),INDEX(DATOS,0,$C1029),"&lt;&gt;#N/D",INDEX(DATOS,0,$L$2),0,INDEX(DATOS,0,$M$2),1,INDEX(DATOS,0,$N$2),W1029,INDEX(DATOS,0,$O$2),$D1029)),#N/A)</f>
        <v>#N/A</v>
      </c>
      <c r="AC1029" s="62" t="e">
        <f>IFERROR(IF($B1029=0,#N/A,AVERAGEIFS(INDEX(DATOS,0,$C1029),INDEX(DATOS,0,$C1029),"&lt;&gt;#N/D",INDEX(DATOS,0,$L$2),0,INDEX(DATOS,0,$M$2),1,INDEX(DATOS,0,$N$2),X1029,INDEX(DATOS,0,$O$2),$D1029)),#N/A)</f>
        <v>#N/A</v>
      </c>
      <c r="AD1029" s="33"/>
      <c r="AE1029" s="40" t="e">
        <f>IFERROR(IF(ISNA(Z1029),#N/A,IF(I1029=0,0,_xlfn.STDEV.P($Z1029:Z1029)/I1029*100)),#N/A)</f>
        <v>#N/A</v>
      </c>
      <c r="AF1029" s="40" t="e">
        <f>IFERROR(IF(ISNA(AA1029),#N/A,IF(J1029=0,0,_xlfn.STDEV.P($Z1029:AA1029)/J1029*100)),#N/A)</f>
        <v>#N/A</v>
      </c>
      <c r="AG1029" s="40" t="e">
        <f>IFERROR(IF(ISNA(AB1029),#N/A,IF(K1029=0,0,_xlfn.STDEV.P($Z1029:AB1029)/K1029*100)),#N/A)</f>
        <v>#N/A</v>
      </c>
      <c r="AH1029" s="40" t="e">
        <f>IFERROR(IF(ISNA(AC1029),#N/A,IF(L1029=0,0,_xlfn.STDEV.P($Z1029:AC1029)/L1029*100)),#N/A)</f>
        <v>#N/A</v>
      </c>
      <c r="AI1029" s="40"/>
    </row>
    <row r="1030" spans="1:35" x14ac:dyDescent="0.35">
      <c r="A1030">
        <f t="shared" si="1226"/>
        <v>25</v>
      </c>
      <c r="B1030" s="35">
        <f t="array" ref="B1030">IF(B1029=0,0,MIN(IF(INDEX(DATOS,0,$N$2)=$U1030,IF(ISNUMBER(INDEX(DATOS,0,$C1030)),IF(INDEX(DATOS,0,$L$2)=0,IF(INDEX(DATOS,0,$M$2)=1,IF(ISNA(MATCH(INDEX(DATOS,0,$O$2),IF($E$7:E1029=E1030,$D$7:D1029),0)),INDEX(DATOS,0,$K$2))))))))</f>
        <v>0</v>
      </c>
      <c r="C1030" s="32">
        <f t="shared" si="1227"/>
        <v>20</v>
      </c>
      <c r="D1030" s="34" t="str">
        <f>IF($B1030=0,"--",INDEX(DATOS,$B1030,O$2))</f>
        <v>--</v>
      </c>
      <c r="E1030" s="64" t="s">
        <v>1</v>
      </c>
      <c r="F1030" s="36" t="str">
        <f t="shared" si="1248"/>
        <v>--</v>
      </c>
      <c r="G1030" s="109" t="e">
        <f>VLOOKUP($D1030,LOC_UNICOS,G$2,0)</f>
        <v>#N/A</v>
      </c>
      <c r="H1030" s="109" t="e">
        <f>VLOOKUP($D1030,LOC_UNICOS,H$2,0)</f>
        <v>#N/A</v>
      </c>
      <c r="I1030" s="38">
        <f t="array" ref="I1030">IF($B1030=0,-999,IF(COUNTIFS($Z1030:Z1030,#N/A)&gt;0,-999,AVERAGE($Z1030:Z1030)))</f>
        <v>-999</v>
      </c>
      <c r="J1030" s="38">
        <f t="array" ref="J1030">IF($B1030=0,-999,IF(COUNTIFS($Z1030:AA1030,#N/A)&gt;0,-999,AVERAGE($Z1030:AA1030)))</f>
        <v>-999</v>
      </c>
      <c r="K1030" s="38">
        <f t="array" ref="K1030">IF($B1030=0,-999,IF(COUNTIFS($Z1030:AB1030,#N/A)&gt;0,-999,AVERAGE($Z1030:AB1030)))</f>
        <v>-999</v>
      </c>
      <c r="L1030" s="38">
        <f t="array" ref="L1030">IF($B1030=0,-999,IF(COUNTIFS($Z1030:AC1030,#N/A)&gt;0,-999,AVERAGE($Z1030:AC1030)))</f>
        <v>-999</v>
      </c>
      <c r="M1030" s="38">
        <f t="shared" si="1222"/>
        <v>-999</v>
      </c>
      <c r="N1030" s="38">
        <f t="shared" si="1182"/>
        <v>-999</v>
      </c>
      <c r="O1030" s="38">
        <f t="shared" si="1183"/>
        <v>-999</v>
      </c>
      <c r="P1030" s="38">
        <f t="shared" si="1184"/>
        <v>-999</v>
      </c>
      <c r="Q1030" s="37">
        <f t="shared" si="1223"/>
        <v>0</v>
      </c>
      <c r="R1030" s="37">
        <f t="shared" si="1171"/>
        <v>0</v>
      </c>
      <c r="S1030" s="37">
        <f t="shared" si="1172"/>
        <v>0</v>
      </c>
      <c r="T1030" s="37">
        <f t="shared" si="1173"/>
        <v>0</v>
      </c>
      <c r="U1030" s="37">
        <f t="shared" si="1224"/>
        <v>2018</v>
      </c>
      <c r="V1030" s="37">
        <f t="shared" ref="V1030:X1030" si="1251">U1030-1</f>
        <v>2017</v>
      </c>
      <c r="W1030" s="37">
        <f t="shared" si="1251"/>
        <v>2016</v>
      </c>
      <c r="X1030" s="37">
        <f t="shared" si="1251"/>
        <v>2015</v>
      </c>
      <c r="Y1030" s="39"/>
      <c r="Z1030" s="62" t="e">
        <f>IFERROR(IF($B1030=0,#N/A,AVERAGEIFS(INDEX(DATOS,0,$C1030),INDEX(DATOS,0,$C1030),"&lt;&gt;#N/D",INDEX(DATOS,0,$L$2),0,INDEX(DATOS,0,$M$2),1,INDEX(DATOS,0,$N$2),U1030,INDEX(DATOS,0,$O$2),$D1030)),#N/A)</f>
        <v>#N/A</v>
      </c>
      <c r="AA1030" s="62" t="e">
        <f>IFERROR(IF($B1030=0,#N/A,AVERAGEIFS(INDEX(DATOS,0,$C1030),INDEX(DATOS,0,$C1030),"&lt;&gt;#N/D",INDEX(DATOS,0,$L$2),0,INDEX(DATOS,0,$M$2),1,INDEX(DATOS,0,$N$2),V1030,INDEX(DATOS,0,$O$2),$D1030)),#N/A)</f>
        <v>#N/A</v>
      </c>
      <c r="AB1030" s="62" t="e">
        <f>IFERROR(IF($B1030=0,#N/A,AVERAGEIFS(INDEX(DATOS,0,$C1030),INDEX(DATOS,0,$C1030),"&lt;&gt;#N/D",INDEX(DATOS,0,$L$2),0,INDEX(DATOS,0,$M$2),1,INDEX(DATOS,0,$N$2),W1030,INDEX(DATOS,0,$O$2),$D1030)),#N/A)</f>
        <v>#N/A</v>
      </c>
      <c r="AC1030" s="62" t="e">
        <f>IFERROR(IF($B1030=0,#N/A,AVERAGEIFS(INDEX(DATOS,0,$C1030),INDEX(DATOS,0,$C1030),"&lt;&gt;#N/D",INDEX(DATOS,0,$L$2),0,INDEX(DATOS,0,$M$2),1,INDEX(DATOS,0,$N$2),X1030,INDEX(DATOS,0,$O$2),$D1030)),#N/A)</f>
        <v>#N/A</v>
      </c>
      <c r="AD1030" s="33"/>
      <c r="AE1030" s="40" t="e">
        <f>IFERROR(IF(ISNA(Z1030),#N/A,IF(I1030=0,0,_xlfn.STDEV.P($Z1030:Z1030)/I1030*100)),#N/A)</f>
        <v>#N/A</v>
      </c>
      <c r="AF1030" s="40" t="e">
        <f>IFERROR(IF(ISNA(AA1030),#N/A,IF(J1030=0,0,_xlfn.STDEV.P($Z1030:AA1030)/J1030*100)),#N/A)</f>
        <v>#N/A</v>
      </c>
      <c r="AG1030" s="40" t="e">
        <f>IFERROR(IF(ISNA(AB1030),#N/A,IF(K1030=0,0,_xlfn.STDEV.P($Z1030:AB1030)/K1030*100)),#N/A)</f>
        <v>#N/A</v>
      </c>
      <c r="AH1030" s="40" t="e">
        <f>IFERROR(IF(ISNA(AC1030),#N/A,IF(L1030=0,0,_xlfn.STDEV.P($Z1030:AC1030)/L1030*100)),#N/A)</f>
        <v>#N/A</v>
      </c>
      <c r="AI1030" s="40"/>
    </row>
    <row r="1031" spans="1:35" x14ac:dyDescent="0.35">
      <c r="A1031">
        <f t="shared" si="1226"/>
        <v>26</v>
      </c>
      <c r="B1031" s="35">
        <f t="array" ref="B1031">IF(B1030=0,0,MIN(IF(INDEX(DATOS,0,$N$2)=$U1031,IF(ISNUMBER(INDEX(DATOS,0,$C1031)),IF(INDEX(DATOS,0,$L$2)=0,IF(INDEX(DATOS,0,$M$2)=1,IF(ISNA(MATCH(INDEX(DATOS,0,$O$2),IF($E$7:E1030=E1031,$D$7:D1030),0)),INDEX(DATOS,0,$K$2))))))))</f>
        <v>0</v>
      </c>
      <c r="C1031" s="32">
        <f t="shared" si="1227"/>
        <v>20</v>
      </c>
      <c r="D1031" s="34" t="str">
        <f>IF($B1031=0,"--",INDEX(DATOS,$B1031,O$2))</f>
        <v>--</v>
      </c>
      <c r="E1031" s="64" t="s">
        <v>1</v>
      </c>
      <c r="F1031" s="36" t="str">
        <f t="shared" si="1248"/>
        <v>--</v>
      </c>
      <c r="G1031" s="109" t="e">
        <f>VLOOKUP($D1031,LOC_UNICOS,G$2,0)</f>
        <v>#N/A</v>
      </c>
      <c r="H1031" s="109" t="e">
        <f>VLOOKUP($D1031,LOC_UNICOS,H$2,0)</f>
        <v>#N/A</v>
      </c>
      <c r="I1031" s="38">
        <f t="array" ref="I1031">IF($B1031=0,-999,IF(COUNTIFS($Z1031:Z1031,#N/A)&gt;0,-999,AVERAGE($Z1031:Z1031)))</f>
        <v>-999</v>
      </c>
      <c r="J1031" s="38">
        <f t="array" ref="J1031">IF($B1031=0,-999,IF(COUNTIFS($Z1031:AA1031,#N/A)&gt;0,-999,AVERAGE($Z1031:AA1031)))</f>
        <v>-999</v>
      </c>
      <c r="K1031" s="38">
        <f t="array" ref="K1031">IF($B1031=0,-999,IF(COUNTIFS($Z1031:AB1031,#N/A)&gt;0,-999,AVERAGE($Z1031:AB1031)))</f>
        <v>-999</v>
      </c>
      <c r="L1031" s="38">
        <f t="array" ref="L1031">IF($B1031=0,-999,IF(COUNTIFS($Z1031:AC1031,#N/A)&gt;0,-999,AVERAGE($Z1031:AC1031)))</f>
        <v>-999</v>
      </c>
      <c r="M1031" s="38">
        <f t="shared" si="1222"/>
        <v>-999</v>
      </c>
      <c r="N1031" s="38">
        <f t="shared" si="1182"/>
        <v>-999</v>
      </c>
      <c r="O1031" s="38">
        <f t="shared" si="1183"/>
        <v>-999</v>
      </c>
      <c r="P1031" s="38">
        <f t="shared" si="1184"/>
        <v>-999</v>
      </c>
      <c r="Q1031" s="37">
        <f t="shared" si="1223"/>
        <v>0</v>
      </c>
      <c r="R1031" s="37">
        <f t="shared" ref="R1031:R1094" si="1252">IF($B1031=0,0,IF(J1031=-999,0,IF($D1031="--",0,1)))</f>
        <v>0</v>
      </c>
      <c r="S1031" s="37">
        <f t="shared" ref="S1031:S1094" si="1253">IF($B1031=0,0,IF(K1031=-999,0,IF($D1031="--",0,1)))</f>
        <v>0</v>
      </c>
      <c r="T1031" s="37">
        <f t="shared" ref="T1031:T1094" si="1254">IF($B1031=0,0,IF(L1031=-999,0,IF($D1031="--",0,1)))</f>
        <v>0</v>
      </c>
      <c r="U1031" s="37">
        <f t="shared" si="1224"/>
        <v>2018</v>
      </c>
      <c r="V1031" s="37">
        <f t="shared" ref="V1031:X1031" si="1255">U1031-1</f>
        <v>2017</v>
      </c>
      <c r="W1031" s="37">
        <f t="shared" si="1255"/>
        <v>2016</v>
      </c>
      <c r="X1031" s="37">
        <f t="shared" si="1255"/>
        <v>2015</v>
      </c>
      <c r="Y1031" s="39"/>
      <c r="Z1031" s="62" t="e">
        <f>IFERROR(IF($B1031=0,#N/A,AVERAGEIFS(INDEX(DATOS,0,$C1031),INDEX(DATOS,0,$C1031),"&lt;&gt;#N/D",INDEX(DATOS,0,$L$2),0,INDEX(DATOS,0,$M$2),1,INDEX(DATOS,0,$N$2),U1031,INDEX(DATOS,0,$O$2),$D1031)),#N/A)</f>
        <v>#N/A</v>
      </c>
      <c r="AA1031" s="62" t="e">
        <f>IFERROR(IF($B1031=0,#N/A,AVERAGEIFS(INDEX(DATOS,0,$C1031),INDEX(DATOS,0,$C1031),"&lt;&gt;#N/D",INDEX(DATOS,0,$L$2),0,INDEX(DATOS,0,$M$2),1,INDEX(DATOS,0,$N$2),V1031,INDEX(DATOS,0,$O$2),$D1031)),#N/A)</f>
        <v>#N/A</v>
      </c>
      <c r="AB1031" s="62" t="e">
        <f>IFERROR(IF($B1031=0,#N/A,AVERAGEIFS(INDEX(DATOS,0,$C1031),INDEX(DATOS,0,$C1031),"&lt;&gt;#N/D",INDEX(DATOS,0,$L$2),0,INDEX(DATOS,0,$M$2),1,INDEX(DATOS,0,$N$2),W1031,INDEX(DATOS,0,$O$2),$D1031)),#N/A)</f>
        <v>#N/A</v>
      </c>
      <c r="AC1031" s="62" t="e">
        <f>IFERROR(IF($B1031=0,#N/A,AVERAGEIFS(INDEX(DATOS,0,$C1031),INDEX(DATOS,0,$C1031),"&lt;&gt;#N/D",INDEX(DATOS,0,$L$2),0,INDEX(DATOS,0,$M$2),1,INDEX(DATOS,0,$N$2),X1031,INDEX(DATOS,0,$O$2),$D1031)),#N/A)</f>
        <v>#N/A</v>
      </c>
      <c r="AD1031" s="33"/>
      <c r="AE1031" s="40" t="e">
        <f>IFERROR(IF(ISNA(Z1031),#N/A,IF(I1031=0,0,_xlfn.STDEV.P($Z1031:Z1031)/I1031*100)),#N/A)</f>
        <v>#N/A</v>
      </c>
      <c r="AF1031" s="40" t="e">
        <f>IFERROR(IF(ISNA(AA1031),#N/A,IF(J1031=0,0,_xlfn.STDEV.P($Z1031:AA1031)/J1031*100)),#N/A)</f>
        <v>#N/A</v>
      </c>
      <c r="AG1031" s="40" t="e">
        <f>IFERROR(IF(ISNA(AB1031),#N/A,IF(K1031=0,0,_xlfn.STDEV.P($Z1031:AB1031)/K1031*100)),#N/A)</f>
        <v>#N/A</v>
      </c>
      <c r="AH1031" s="40" t="e">
        <f>IFERROR(IF(ISNA(AC1031),#N/A,IF(L1031=0,0,_xlfn.STDEV.P($Z1031:AC1031)/L1031*100)),#N/A)</f>
        <v>#N/A</v>
      </c>
      <c r="AI1031" s="40"/>
    </row>
    <row r="1032" spans="1:35" x14ac:dyDescent="0.35">
      <c r="A1032">
        <f t="shared" si="1226"/>
        <v>27</v>
      </c>
      <c r="B1032" s="35">
        <f t="array" ref="B1032">IF(B1031=0,0,MIN(IF(INDEX(DATOS,0,$N$2)=$U1032,IF(ISNUMBER(INDEX(DATOS,0,$C1032)),IF(INDEX(DATOS,0,$L$2)=0,IF(INDEX(DATOS,0,$M$2)=1,IF(ISNA(MATCH(INDEX(DATOS,0,$O$2),IF($E$7:E1031=E1032,$D$7:D1031),0)),INDEX(DATOS,0,$K$2))))))))</f>
        <v>0</v>
      </c>
      <c r="C1032" s="32">
        <f t="shared" si="1227"/>
        <v>20</v>
      </c>
      <c r="D1032" s="34" t="str">
        <f>IF($B1032=0,"--",INDEX(DATOS,$B1032,O$2))</f>
        <v>--</v>
      </c>
      <c r="E1032" s="64" t="s">
        <v>1</v>
      </c>
      <c r="F1032" s="36" t="str">
        <f t="shared" si="1248"/>
        <v>--</v>
      </c>
      <c r="G1032" s="109" t="e">
        <f>VLOOKUP($D1032,LOC_UNICOS,G$2,0)</f>
        <v>#N/A</v>
      </c>
      <c r="H1032" s="109" t="e">
        <f>VLOOKUP($D1032,LOC_UNICOS,H$2,0)</f>
        <v>#N/A</v>
      </c>
      <c r="I1032" s="38">
        <f t="array" ref="I1032">IF($B1032=0,-999,IF(COUNTIFS($Z1032:Z1032,#N/A)&gt;0,-999,AVERAGE($Z1032:Z1032)))</f>
        <v>-999</v>
      </c>
      <c r="J1032" s="38">
        <f t="array" ref="J1032">IF($B1032=0,-999,IF(COUNTIFS($Z1032:AA1032,#N/A)&gt;0,-999,AVERAGE($Z1032:AA1032)))</f>
        <v>-999</v>
      </c>
      <c r="K1032" s="38">
        <f t="array" ref="K1032">IF($B1032=0,-999,IF(COUNTIFS($Z1032:AB1032,#N/A)&gt;0,-999,AVERAGE($Z1032:AB1032)))</f>
        <v>-999</v>
      </c>
      <c r="L1032" s="38">
        <f t="array" ref="L1032">IF($B1032=0,-999,IF(COUNTIFS($Z1032:AC1032,#N/A)&gt;0,-999,AVERAGE($Z1032:AC1032)))</f>
        <v>-999</v>
      </c>
      <c r="M1032" s="38">
        <f t="shared" si="1222"/>
        <v>-999</v>
      </c>
      <c r="N1032" s="38">
        <f t="shared" si="1182"/>
        <v>-999</v>
      </c>
      <c r="O1032" s="38">
        <f t="shared" si="1183"/>
        <v>-999</v>
      </c>
      <c r="P1032" s="38">
        <f t="shared" si="1184"/>
        <v>-999</v>
      </c>
      <c r="Q1032" s="37">
        <f t="shared" si="1223"/>
        <v>0</v>
      </c>
      <c r="R1032" s="37">
        <f t="shared" si="1252"/>
        <v>0</v>
      </c>
      <c r="S1032" s="37">
        <f t="shared" si="1253"/>
        <v>0</v>
      </c>
      <c r="T1032" s="37">
        <f t="shared" si="1254"/>
        <v>0</v>
      </c>
      <c r="U1032" s="37">
        <f t="shared" si="1224"/>
        <v>2018</v>
      </c>
      <c r="V1032" s="37">
        <f t="shared" ref="V1032:X1032" si="1256">U1032-1</f>
        <v>2017</v>
      </c>
      <c r="W1032" s="37">
        <f t="shared" si="1256"/>
        <v>2016</v>
      </c>
      <c r="X1032" s="37">
        <f t="shared" si="1256"/>
        <v>2015</v>
      </c>
      <c r="Y1032" s="39"/>
      <c r="Z1032" s="62" t="e">
        <f>IFERROR(IF($B1032=0,#N/A,AVERAGEIFS(INDEX(DATOS,0,$C1032),INDEX(DATOS,0,$C1032),"&lt;&gt;#N/D",INDEX(DATOS,0,$L$2),0,INDEX(DATOS,0,$M$2),1,INDEX(DATOS,0,$N$2),U1032,INDEX(DATOS,0,$O$2),$D1032)),#N/A)</f>
        <v>#N/A</v>
      </c>
      <c r="AA1032" s="62" t="e">
        <f>IFERROR(IF($B1032=0,#N/A,AVERAGEIFS(INDEX(DATOS,0,$C1032),INDEX(DATOS,0,$C1032),"&lt;&gt;#N/D",INDEX(DATOS,0,$L$2),0,INDEX(DATOS,0,$M$2),1,INDEX(DATOS,0,$N$2),V1032,INDEX(DATOS,0,$O$2),$D1032)),#N/A)</f>
        <v>#N/A</v>
      </c>
      <c r="AB1032" s="62" t="e">
        <f>IFERROR(IF($B1032=0,#N/A,AVERAGEIFS(INDEX(DATOS,0,$C1032),INDEX(DATOS,0,$C1032),"&lt;&gt;#N/D",INDEX(DATOS,0,$L$2),0,INDEX(DATOS,0,$M$2),1,INDEX(DATOS,0,$N$2),W1032,INDEX(DATOS,0,$O$2),$D1032)),#N/A)</f>
        <v>#N/A</v>
      </c>
      <c r="AC1032" s="62" t="e">
        <f>IFERROR(IF($B1032=0,#N/A,AVERAGEIFS(INDEX(DATOS,0,$C1032),INDEX(DATOS,0,$C1032),"&lt;&gt;#N/D",INDEX(DATOS,0,$L$2),0,INDEX(DATOS,0,$M$2),1,INDEX(DATOS,0,$N$2),X1032,INDEX(DATOS,0,$O$2),$D1032)),#N/A)</f>
        <v>#N/A</v>
      </c>
      <c r="AD1032" s="33"/>
      <c r="AE1032" s="40" t="e">
        <f>IFERROR(IF(ISNA(Z1032),#N/A,IF(I1032=0,0,_xlfn.STDEV.P($Z1032:Z1032)/I1032*100)),#N/A)</f>
        <v>#N/A</v>
      </c>
      <c r="AF1032" s="40" t="e">
        <f>IFERROR(IF(ISNA(AA1032),#N/A,IF(J1032=0,0,_xlfn.STDEV.P($Z1032:AA1032)/J1032*100)),#N/A)</f>
        <v>#N/A</v>
      </c>
      <c r="AG1032" s="40" t="e">
        <f>IFERROR(IF(ISNA(AB1032),#N/A,IF(K1032=0,0,_xlfn.STDEV.P($Z1032:AB1032)/K1032*100)),#N/A)</f>
        <v>#N/A</v>
      </c>
      <c r="AH1032" s="40" t="e">
        <f>IFERROR(IF(ISNA(AC1032),#N/A,IF(L1032=0,0,_xlfn.STDEV.P($Z1032:AC1032)/L1032*100)),#N/A)</f>
        <v>#N/A</v>
      </c>
      <c r="AI1032" s="40"/>
    </row>
    <row r="1033" spans="1:35" x14ac:dyDescent="0.35">
      <c r="A1033">
        <f t="shared" si="1226"/>
        <v>28</v>
      </c>
      <c r="B1033" s="35">
        <f t="array" ref="B1033">IF(B1032=0,0,MIN(IF(INDEX(DATOS,0,$N$2)=$U1033,IF(ISNUMBER(INDEX(DATOS,0,$C1033)),IF(INDEX(DATOS,0,$L$2)=0,IF(INDEX(DATOS,0,$M$2)=1,IF(ISNA(MATCH(INDEX(DATOS,0,$O$2),IF($E$7:E1032=E1033,$D$7:D1032),0)),INDEX(DATOS,0,$K$2))))))))</f>
        <v>0</v>
      </c>
      <c r="C1033" s="32">
        <f t="shared" si="1227"/>
        <v>20</v>
      </c>
      <c r="D1033" s="34" t="str">
        <f>IF($B1033=0,"--",INDEX(DATOS,$B1033,O$2))</f>
        <v>--</v>
      </c>
      <c r="E1033" s="64" t="s">
        <v>1</v>
      </c>
      <c r="F1033" s="36" t="str">
        <f t="shared" si="1248"/>
        <v>--</v>
      </c>
      <c r="G1033" s="109" t="e">
        <f>VLOOKUP($D1033,LOC_UNICOS,G$2,0)</f>
        <v>#N/A</v>
      </c>
      <c r="H1033" s="109" t="e">
        <f>VLOOKUP($D1033,LOC_UNICOS,H$2,0)</f>
        <v>#N/A</v>
      </c>
      <c r="I1033" s="38">
        <f t="array" ref="I1033">IF($B1033=0,-999,IF(COUNTIFS($Z1033:Z1033,#N/A)&gt;0,-999,AVERAGE($Z1033:Z1033)))</f>
        <v>-999</v>
      </c>
      <c r="J1033" s="38">
        <f t="array" ref="J1033">IF($B1033=0,-999,IF(COUNTIFS($Z1033:AA1033,#N/A)&gt;0,-999,AVERAGE($Z1033:AA1033)))</f>
        <v>-999</v>
      </c>
      <c r="K1033" s="38">
        <f t="array" ref="K1033">IF($B1033=0,-999,IF(COUNTIFS($Z1033:AB1033,#N/A)&gt;0,-999,AVERAGE($Z1033:AB1033)))</f>
        <v>-999</v>
      </c>
      <c r="L1033" s="38">
        <f t="array" ref="L1033">IF($B1033=0,-999,IF(COUNTIFS($Z1033:AC1033,#N/A)&gt;0,-999,AVERAGE($Z1033:AC1033)))</f>
        <v>-999</v>
      </c>
      <c r="M1033" s="38">
        <f t="shared" si="1222"/>
        <v>-999</v>
      </c>
      <c r="N1033" s="38">
        <f t="shared" si="1182"/>
        <v>-999</v>
      </c>
      <c r="O1033" s="38">
        <f t="shared" si="1183"/>
        <v>-999</v>
      </c>
      <c r="P1033" s="38">
        <f t="shared" si="1184"/>
        <v>-999</v>
      </c>
      <c r="Q1033" s="37">
        <f t="shared" si="1223"/>
        <v>0</v>
      </c>
      <c r="R1033" s="37">
        <f t="shared" si="1252"/>
        <v>0</v>
      </c>
      <c r="S1033" s="37">
        <f t="shared" si="1253"/>
        <v>0</v>
      </c>
      <c r="T1033" s="37">
        <f t="shared" si="1254"/>
        <v>0</v>
      </c>
      <c r="U1033" s="37">
        <f t="shared" si="1224"/>
        <v>2018</v>
      </c>
      <c r="V1033" s="37">
        <f t="shared" ref="V1033:X1033" si="1257">U1033-1</f>
        <v>2017</v>
      </c>
      <c r="W1033" s="37">
        <f t="shared" si="1257"/>
        <v>2016</v>
      </c>
      <c r="X1033" s="37">
        <f t="shared" si="1257"/>
        <v>2015</v>
      </c>
      <c r="Y1033" s="39"/>
      <c r="Z1033" s="62" t="e">
        <f>IFERROR(IF($B1033=0,#N/A,AVERAGEIFS(INDEX(DATOS,0,$C1033),INDEX(DATOS,0,$C1033),"&lt;&gt;#N/D",INDEX(DATOS,0,$L$2),0,INDEX(DATOS,0,$M$2),1,INDEX(DATOS,0,$N$2),U1033,INDEX(DATOS,0,$O$2),$D1033)),#N/A)</f>
        <v>#N/A</v>
      </c>
      <c r="AA1033" s="62" t="e">
        <f>IFERROR(IF($B1033=0,#N/A,AVERAGEIFS(INDEX(DATOS,0,$C1033),INDEX(DATOS,0,$C1033),"&lt;&gt;#N/D",INDEX(DATOS,0,$L$2),0,INDEX(DATOS,0,$M$2),1,INDEX(DATOS,0,$N$2),V1033,INDEX(DATOS,0,$O$2),$D1033)),#N/A)</f>
        <v>#N/A</v>
      </c>
      <c r="AB1033" s="62" t="e">
        <f>IFERROR(IF($B1033=0,#N/A,AVERAGEIFS(INDEX(DATOS,0,$C1033),INDEX(DATOS,0,$C1033),"&lt;&gt;#N/D",INDEX(DATOS,0,$L$2),0,INDEX(DATOS,0,$M$2),1,INDEX(DATOS,0,$N$2),W1033,INDEX(DATOS,0,$O$2),$D1033)),#N/A)</f>
        <v>#N/A</v>
      </c>
      <c r="AC1033" s="62" t="e">
        <f>IFERROR(IF($B1033=0,#N/A,AVERAGEIFS(INDEX(DATOS,0,$C1033),INDEX(DATOS,0,$C1033),"&lt;&gt;#N/D",INDEX(DATOS,0,$L$2),0,INDEX(DATOS,0,$M$2),1,INDEX(DATOS,0,$N$2),X1033,INDEX(DATOS,0,$O$2),$D1033)),#N/A)</f>
        <v>#N/A</v>
      </c>
      <c r="AD1033" s="33"/>
      <c r="AE1033" s="40" t="e">
        <f>IFERROR(IF(ISNA(Z1033),#N/A,IF(I1033=0,0,_xlfn.STDEV.P($Z1033:Z1033)/I1033*100)),#N/A)</f>
        <v>#N/A</v>
      </c>
      <c r="AF1033" s="40" t="e">
        <f>IFERROR(IF(ISNA(AA1033),#N/A,IF(J1033=0,0,_xlfn.STDEV.P($Z1033:AA1033)/J1033*100)),#N/A)</f>
        <v>#N/A</v>
      </c>
      <c r="AG1033" s="40" t="e">
        <f>IFERROR(IF(ISNA(AB1033),#N/A,IF(K1033=0,0,_xlfn.STDEV.P($Z1033:AB1033)/K1033*100)),#N/A)</f>
        <v>#N/A</v>
      </c>
      <c r="AH1033" s="40" t="e">
        <f>IFERROR(IF(ISNA(AC1033),#N/A,IF(L1033=0,0,_xlfn.STDEV.P($Z1033:AC1033)/L1033*100)),#N/A)</f>
        <v>#N/A</v>
      </c>
      <c r="AI1033" s="40"/>
    </row>
    <row r="1034" spans="1:35" x14ac:dyDescent="0.35">
      <c r="A1034">
        <f t="shared" si="1226"/>
        <v>29</v>
      </c>
      <c r="B1034" s="35">
        <f t="array" ref="B1034">IF(B1033=0,0,MIN(IF(INDEX(DATOS,0,$N$2)=$U1034,IF(ISNUMBER(INDEX(DATOS,0,$C1034)),IF(INDEX(DATOS,0,$L$2)=0,IF(INDEX(DATOS,0,$M$2)=1,IF(ISNA(MATCH(INDEX(DATOS,0,$O$2),IF($E$7:E1033=E1034,$D$7:D1033),0)),INDEX(DATOS,0,$K$2))))))))</f>
        <v>0</v>
      </c>
      <c r="C1034" s="32">
        <f t="shared" si="1227"/>
        <v>20</v>
      </c>
      <c r="D1034" s="34" t="str">
        <f>IF($B1034=0,"--",INDEX(DATOS,$B1034,O$2))</f>
        <v>--</v>
      </c>
      <c r="E1034" s="64" t="s">
        <v>1</v>
      </c>
      <c r="F1034" s="36" t="str">
        <f t="shared" si="1248"/>
        <v>--</v>
      </c>
      <c r="G1034" s="109" t="e">
        <f>VLOOKUP($D1034,LOC_UNICOS,G$2,0)</f>
        <v>#N/A</v>
      </c>
      <c r="H1034" s="109" t="e">
        <f>VLOOKUP($D1034,LOC_UNICOS,H$2,0)</f>
        <v>#N/A</v>
      </c>
      <c r="I1034" s="38">
        <f t="array" ref="I1034">IF($B1034=0,-999,IF(COUNTIFS($Z1034:Z1034,#N/A)&gt;0,-999,AVERAGE($Z1034:Z1034)))</f>
        <v>-999</v>
      </c>
      <c r="J1034" s="38">
        <f t="array" ref="J1034">IF($B1034=0,-999,IF(COUNTIFS($Z1034:AA1034,#N/A)&gt;0,-999,AVERAGE($Z1034:AA1034)))</f>
        <v>-999</v>
      </c>
      <c r="K1034" s="38">
        <f t="array" ref="K1034">IF($B1034=0,-999,IF(COUNTIFS($Z1034:AB1034,#N/A)&gt;0,-999,AVERAGE($Z1034:AB1034)))</f>
        <v>-999</v>
      </c>
      <c r="L1034" s="38">
        <f t="array" ref="L1034">IF($B1034=0,-999,IF(COUNTIFS($Z1034:AC1034,#N/A)&gt;0,-999,AVERAGE($Z1034:AC1034)))</f>
        <v>-999</v>
      </c>
      <c r="M1034" s="38">
        <f t="shared" si="1222"/>
        <v>-999</v>
      </c>
      <c r="N1034" s="38">
        <f t="shared" si="1182"/>
        <v>-999</v>
      </c>
      <c r="O1034" s="38">
        <f t="shared" si="1183"/>
        <v>-999</v>
      </c>
      <c r="P1034" s="38">
        <f t="shared" si="1184"/>
        <v>-999</v>
      </c>
      <c r="Q1034" s="37">
        <f t="shared" si="1223"/>
        <v>0</v>
      </c>
      <c r="R1034" s="37">
        <f t="shared" si="1252"/>
        <v>0</v>
      </c>
      <c r="S1034" s="37">
        <f t="shared" si="1253"/>
        <v>0</v>
      </c>
      <c r="T1034" s="37">
        <f t="shared" si="1254"/>
        <v>0</v>
      </c>
      <c r="U1034" s="37">
        <f t="shared" si="1224"/>
        <v>2018</v>
      </c>
      <c r="V1034" s="37">
        <f t="shared" ref="V1034:X1034" si="1258">U1034-1</f>
        <v>2017</v>
      </c>
      <c r="W1034" s="37">
        <f t="shared" si="1258"/>
        <v>2016</v>
      </c>
      <c r="X1034" s="37">
        <f t="shared" si="1258"/>
        <v>2015</v>
      </c>
      <c r="Y1034" s="39"/>
      <c r="Z1034" s="62" t="e">
        <f>IFERROR(IF($B1034=0,#N/A,AVERAGEIFS(INDEX(DATOS,0,$C1034),INDEX(DATOS,0,$C1034),"&lt;&gt;#N/D",INDEX(DATOS,0,$L$2),0,INDEX(DATOS,0,$M$2),1,INDEX(DATOS,0,$N$2),U1034,INDEX(DATOS,0,$O$2),$D1034)),#N/A)</f>
        <v>#N/A</v>
      </c>
      <c r="AA1034" s="62" t="e">
        <f>IFERROR(IF($B1034=0,#N/A,AVERAGEIFS(INDEX(DATOS,0,$C1034),INDEX(DATOS,0,$C1034),"&lt;&gt;#N/D",INDEX(DATOS,0,$L$2),0,INDEX(DATOS,0,$M$2),1,INDEX(DATOS,0,$N$2),V1034,INDEX(DATOS,0,$O$2),$D1034)),#N/A)</f>
        <v>#N/A</v>
      </c>
      <c r="AB1034" s="62" t="e">
        <f>IFERROR(IF($B1034=0,#N/A,AVERAGEIFS(INDEX(DATOS,0,$C1034),INDEX(DATOS,0,$C1034),"&lt;&gt;#N/D",INDEX(DATOS,0,$L$2),0,INDEX(DATOS,0,$M$2),1,INDEX(DATOS,0,$N$2),W1034,INDEX(DATOS,0,$O$2),$D1034)),#N/A)</f>
        <v>#N/A</v>
      </c>
      <c r="AC1034" s="62" t="e">
        <f>IFERROR(IF($B1034=0,#N/A,AVERAGEIFS(INDEX(DATOS,0,$C1034),INDEX(DATOS,0,$C1034),"&lt;&gt;#N/D",INDEX(DATOS,0,$L$2),0,INDEX(DATOS,0,$M$2),1,INDEX(DATOS,0,$N$2),X1034,INDEX(DATOS,0,$O$2),$D1034)),#N/A)</f>
        <v>#N/A</v>
      </c>
      <c r="AD1034" s="33"/>
      <c r="AE1034" s="40" t="e">
        <f>IFERROR(IF(ISNA(Z1034),#N/A,IF(I1034=0,0,_xlfn.STDEV.P($Z1034:Z1034)/I1034*100)),#N/A)</f>
        <v>#N/A</v>
      </c>
      <c r="AF1034" s="40" t="e">
        <f>IFERROR(IF(ISNA(AA1034),#N/A,IF(J1034=0,0,_xlfn.STDEV.P($Z1034:AA1034)/J1034*100)),#N/A)</f>
        <v>#N/A</v>
      </c>
      <c r="AG1034" s="40" t="e">
        <f>IFERROR(IF(ISNA(AB1034),#N/A,IF(K1034=0,0,_xlfn.STDEV.P($Z1034:AB1034)/K1034*100)),#N/A)</f>
        <v>#N/A</v>
      </c>
      <c r="AH1034" s="40" t="e">
        <f>IFERROR(IF(ISNA(AC1034),#N/A,IF(L1034=0,0,_xlfn.STDEV.P($Z1034:AC1034)/L1034*100)),#N/A)</f>
        <v>#N/A</v>
      </c>
      <c r="AI1034" s="40"/>
    </row>
    <row r="1035" spans="1:35" x14ac:dyDescent="0.35">
      <c r="A1035">
        <f t="shared" si="1226"/>
        <v>30</v>
      </c>
      <c r="B1035" s="35">
        <f t="array" ref="B1035">IF(B1034=0,0,MIN(IF(INDEX(DATOS,0,$N$2)=$U1035,IF(ISNUMBER(INDEX(DATOS,0,$C1035)),IF(INDEX(DATOS,0,$L$2)=0,IF(INDEX(DATOS,0,$M$2)=1,IF(ISNA(MATCH(INDEX(DATOS,0,$O$2),IF($E$7:E1034=E1035,$D$7:D1034),0)),INDEX(DATOS,0,$K$2))))))))</f>
        <v>0</v>
      </c>
      <c r="C1035" s="32">
        <f t="shared" si="1227"/>
        <v>20</v>
      </c>
      <c r="D1035" s="34" t="str">
        <f>IF($B1035=0,"--",INDEX(DATOS,$B1035,O$2))</f>
        <v>--</v>
      </c>
      <c r="E1035" s="64" t="s">
        <v>1</v>
      </c>
      <c r="F1035" s="36" t="str">
        <f t="shared" si="1248"/>
        <v>--</v>
      </c>
      <c r="G1035" s="109" t="e">
        <f>VLOOKUP($D1035,LOC_UNICOS,G$2,0)</f>
        <v>#N/A</v>
      </c>
      <c r="H1035" s="109" t="e">
        <f>VLOOKUP($D1035,LOC_UNICOS,H$2,0)</f>
        <v>#N/A</v>
      </c>
      <c r="I1035" s="38">
        <f t="array" ref="I1035">IF($B1035=0,-999,IF(COUNTIFS($Z1035:Z1035,#N/A)&gt;0,-999,AVERAGE($Z1035:Z1035)))</f>
        <v>-999</v>
      </c>
      <c r="J1035" s="38">
        <f t="array" ref="J1035">IF($B1035=0,-999,IF(COUNTIFS($Z1035:AA1035,#N/A)&gt;0,-999,AVERAGE($Z1035:AA1035)))</f>
        <v>-999</v>
      </c>
      <c r="K1035" s="38">
        <f t="array" ref="K1035">IF($B1035=0,-999,IF(COUNTIFS($Z1035:AB1035,#N/A)&gt;0,-999,AVERAGE($Z1035:AB1035)))</f>
        <v>-999</v>
      </c>
      <c r="L1035" s="38">
        <f t="array" ref="L1035">IF($B1035=0,-999,IF(COUNTIFS($Z1035:AC1035,#N/A)&gt;0,-999,AVERAGE($Z1035:AC1035)))</f>
        <v>-999</v>
      </c>
      <c r="M1035" s="38">
        <f t="shared" si="1222"/>
        <v>-999</v>
      </c>
      <c r="N1035" s="38">
        <f t="shared" si="1182"/>
        <v>-999</v>
      </c>
      <c r="O1035" s="38">
        <f t="shared" si="1183"/>
        <v>-999</v>
      </c>
      <c r="P1035" s="38">
        <f t="shared" si="1184"/>
        <v>-999</v>
      </c>
      <c r="Q1035" s="37">
        <f t="shared" si="1223"/>
        <v>0</v>
      </c>
      <c r="R1035" s="37">
        <f t="shared" si="1252"/>
        <v>0</v>
      </c>
      <c r="S1035" s="37">
        <f t="shared" si="1253"/>
        <v>0</v>
      </c>
      <c r="T1035" s="37">
        <f t="shared" si="1254"/>
        <v>0</v>
      </c>
      <c r="U1035" s="37">
        <f t="shared" si="1224"/>
        <v>2018</v>
      </c>
      <c r="V1035" s="37">
        <f t="shared" ref="V1035:X1035" si="1259">U1035-1</f>
        <v>2017</v>
      </c>
      <c r="W1035" s="37">
        <f t="shared" si="1259"/>
        <v>2016</v>
      </c>
      <c r="X1035" s="37">
        <f t="shared" si="1259"/>
        <v>2015</v>
      </c>
      <c r="Y1035" s="39"/>
      <c r="Z1035" s="62" t="e">
        <f>IFERROR(IF($B1035=0,#N/A,AVERAGEIFS(INDEX(DATOS,0,$C1035),INDEX(DATOS,0,$C1035),"&lt;&gt;#N/D",INDEX(DATOS,0,$L$2),0,INDEX(DATOS,0,$M$2),1,INDEX(DATOS,0,$N$2),U1035,INDEX(DATOS,0,$O$2),$D1035)),#N/A)</f>
        <v>#N/A</v>
      </c>
      <c r="AA1035" s="62" t="e">
        <f>IFERROR(IF($B1035=0,#N/A,AVERAGEIFS(INDEX(DATOS,0,$C1035),INDEX(DATOS,0,$C1035),"&lt;&gt;#N/D",INDEX(DATOS,0,$L$2),0,INDEX(DATOS,0,$M$2),1,INDEX(DATOS,0,$N$2),V1035,INDEX(DATOS,0,$O$2),$D1035)),#N/A)</f>
        <v>#N/A</v>
      </c>
      <c r="AB1035" s="62" t="e">
        <f>IFERROR(IF($B1035=0,#N/A,AVERAGEIFS(INDEX(DATOS,0,$C1035),INDEX(DATOS,0,$C1035),"&lt;&gt;#N/D",INDEX(DATOS,0,$L$2),0,INDEX(DATOS,0,$M$2),1,INDEX(DATOS,0,$N$2),W1035,INDEX(DATOS,0,$O$2),$D1035)),#N/A)</f>
        <v>#N/A</v>
      </c>
      <c r="AC1035" s="62" t="e">
        <f>IFERROR(IF($B1035=0,#N/A,AVERAGEIFS(INDEX(DATOS,0,$C1035),INDEX(DATOS,0,$C1035),"&lt;&gt;#N/D",INDEX(DATOS,0,$L$2),0,INDEX(DATOS,0,$M$2),1,INDEX(DATOS,0,$N$2),X1035,INDEX(DATOS,0,$O$2),$D1035)),#N/A)</f>
        <v>#N/A</v>
      </c>
      <c r="AD1035" s="33"/>
      <c r="AE1035" s="40" t="e">
        <f>IFERROR(IF(ISNA(Z1035),#N/A,IF(I1035=0,0,_xlfn.STDEV.P($Z1035:Z1035)/I1035*100)),#N/A)</f>
        <v>#N/A</v>
      </c>
      <c r="AF1035" s="40" t="e">
        <f>IFERROR(IF(ISNA(AA1035),#N/A,IF(J1035=0,0,_xlfn.STDEV.P($Z1035:AA1035)/J1035*100)),#N/A)</f>
        <v>#N/A</v>
      </c>
      <c r="AG1035" s="40" t="e">
        <f>IFERROR(IF(ISNA(AB1035),#N/A,IF(K1035=0,0,_xlfn.STDEV.P($Z1035:AB1035)/K1035*100)),#N/A)</f>
        <v>#N/A</v>
      </c>
      <c r="AH1035" s="40" t="e">
        <f>IFERROR(IF(ISNA(AC1035),#N/A,IF(L1035=0,0,_xlfn.STDEV.P($Z1035:AC1035)/L1035*100)),#N/A)</f>
        <v>#N/A</v>
      </c>
      <c r="AI1035" s="40"/>
    </row>
    <row r="1036" spans="1:35" x14ac:dyDescent="0.35">
      <c r="A1036">
        <f t="shared" si="1226"/>
        <v>31</v>
      </c>
      <c r="B1036" s="35">
        <f t="array" ref="B1036">IF(B1035=0,0,MIN(IF(INDEX(DATOS,0,$N$2)=$U1036,IF(ISNUMBER(INDEX(DATOS,0,$C1036)),IF(INDEX(DATOS,0,$L$2)=0,IF(INDEX(DATOS,0,$M$2)=1,IF(ISNA(MATCH(INDEX(DATOS,0,$O$2),IF($E$7:E1035=E1036,$D$7:D1035),0)),INDEX(DATOS,0,$K$2))))))))</f>
        <v>0</v>
      </c>
      <c r="C1036" s="32">
        <f t="shared" si="1227"/>
        <v>20</v>
      </c>
      <c r="D1036" s="34" t="str">
        <f>IF($B1036=0,"--",INDEX(DATOS,$B1036,O$2))</f>
        <v>--</v>
      </c>
      <c r="E1036" s="64" t="s">
        <v>1</v>
      </c>
      <c r="F1036" s="36" t="str">
        <f t="shared" si="1248"/>
        <v>--</v>
      </c>
      <c r="G1036" s="109" t="e">
        <f>VLOOKUP($D1036,LOC_UNICOS,G$2,0)</f>
        <v>#N/A</v>
      </c>
      <c r="H1036" s="109" t="e">
        <f>VLOOKUP($D1036,LOC_UNICOS,H$2,0)</f>
        <v>#N/A</v>
      </c>
      <c r="I1036" s="38">
        <f t="array" ref="I1036">IF($B1036=0,-999,IF(COUNTIFS($Z1036:Z1036,#N/A)&gt;0,-999,AVERAGE($Z1036:Z1036)))</f>
        <v>-999</v>
      </c>
      <c r="J1036" s="38">
        <f t="array" ref="J1036">IF($B1036=0,-999,IF(COUNTIFS($Z1036:AA1036,#N/A)&gt;0,-999,AVERAGE($Z1036:AA1036)))</f>
        <v>-999</v>
      </c>
      <c r="K1036" s="38">
        <f t="array" ref="K1036">IF($B1036=0,-999,IF(COUNTIFS($Z1036:AB1036,#N/A)&gt;0,-999,AVERAGE($Z1036:AB1036)))</f>
        <v>-999</v>
      </c>
      <c r="L1036" s="38">
        <f t="array" ref="L1036">IF($B1036=0,-999,IF(COUNTIFS($Z1036:AC1036,#N/A)&gt;0,-999,AVERAGE($Z1036:AC1036)))</f>
        <v>-999</v>
      </c>
      <c r="M1036" s="38">
        <f t="shared" si="1222"/>
        <v>-999</v>
      </c>
      <c r="N1036" s="38">
        <f t="shared" si="1182"/>
        <v>-999</v>
      </c>
      <c r="O1036" s="38">
        <f t="shared" si="1183"/>
        <v>-999</v>
      </c>
      <c r="P1036" s="38">
        <f t="shared" si="1184"/>
        <v>-999</v>
      </c>
      <c r="Q1036" s="37">
        <f t="shared" si="1223"/>
        <v>0</v>
      </c>
      <c r="R1036" s="37">
        <f t="shared" si="1252"/>
        <v>0</v>
      </c>
      <c r="S1036" s="37">
        <f t="shared" si="1253"/>
        <v>0</v>
      </c>
      <c r="T1036" s="37">
        <f t="shared" si="1254"/>
        <v>0</v>
      </c>
      <c r="U1036" s="37">
        <f t="shared" si="1224"/>
        <v>2018</v>
      </c>
      <c r="V1036" s="37">
        <f t="shared" ref="V1036:X1036" si="1260">U1036-1</f>
        <v>2017</v>
      </c>
      <c r="W1036" s="37">
        <f t="shared" si="1260"/>
        <v>2016</v>
      </c>
      <c r="X1036" s="37">
        <f t="shared" si="1260"/>
        <v>2015</v>
      </c>
      <c r="Y1036" s="39"/>
      <c r="Z1036" s="62" t="e">
        <f>IFERROR(IF($B1036=0,#N/A,AVERAGEIFS(INDEX(DATOS,0,$C1036),INDEX(DATOS,0,$C1036),"&lt;&gt;#N/D",INDEX(DATOS,0,$L$2),0,INDEX(DATOS,0,$M$2),1,INDEX(DATOS,0,$N$2),U1036,INDEX(DATOS,0,$O$2),$D1036)),#N/A)</f>
        <v>#N/A</v>
      </c>
      <c r="AA1036" s="62" t="e">
        <f>IFERROR(IF($B1036=0,#N/A,AVERAGEIFS(INDEX(DATOS,0,$C1036),INDEX(DATOS,0,$C1036),"&lt;&gt;#N/D",INDEX(DATOS,0,$L$2),0,INDEX(DATOS,0,$M$2),1,INDEX(DATOS,0,$N$2),V1036,INDEX(DATOS,0,$O$2),$D1036)),#N/A)</f>
        <v>#N/A</v>
      </c>
      <c r="AB1036" s="62" t="e">
        <f>IFERROR(IF($B1036=0,#N/A,AVERAGEIFS(INDEX(DATOS,0,$C1036),INDEX(DATOS,0,$C1036),"&lt;&gt;#N/D",INDEX(DATOS,0,$L$2),0,INDEX(DATOS,0,$M$2),1,INDEX(DATOS,0,$N$2),W1036,INDEX(DATOS,0,$O$2),$D1036)),#N/A)</f>
        <v>#N/A</v>
      </c>
      <c r="AC1036" s="62" t="e">
        <f>IFERROR(IF($B1036=0,#N/A,AVERAGEIFS(INDEX(DATOS,0,$C1036),INDEX(DATOS,0,$C1036),"&lt;&gt;#N/D",INDEX(DATOS,0,$L$2),0,INDEX(DATOS,0,$M$2),1,INDEX(DATOS,0,$N$2),X1036,INDEX(DATOS,0,$O$2),$D1036)),#N/A)</f>
        <v>#N/A</v>
      </c>
      <c r="AD1036" s="33"/>
      <c r="AE1036" s="40" t="e">
        <f>IFERROR(IF(ISNA(Z1036),#N/A,IF(I1036=0,0,_xlfn.STDEV.P($Z1036:Z1036)/I1036*100)),#N/A)</f>
        <v>#N/A</v>
      </c>
      <c r="AF1036" s="40" t="e">
        <f>IFERROR(IF(ISNA(AA1036),#N/A,IF(J1036=0,0,_xlfn.STDEV.P($Z1036:AA1036)/J1036*100)),#N/A)</f>
        <v>#N/A</v>
      </c>
      <c r="AG1036" s="40" t="e">
        <f>IFERROR(IF(ISNA(AB1036),#N/A,IF(K1036=0,0,_xlfn.STDEV.P($Z1036:AB1036)/K1036*100)),#N/A)</f>
        <v>#N/A</v>
      </c>
      <c r="AH1036" s="40" t="e">
        <f>IFERROR(IF(ISNA(AC1036),#N/A,IF(L1036=0,0,_xlfn.STDEV.P($Z1036:AC1036)/L1036*100)),#N/A)</f>
        <v>#N/A</v>
      </c>
      <c r="AI1036" s="40"/>
    </row>
    <row r="1037" spans="1:35" x14ac:dyDescent="0.35">
      <c r="A1037">
        <f t="shared" si="1226"/>
        <v>32</v>
      </c>
      <c r="B1037" s="35">
        <f t="array" ref="B1037">IF(B1036=0,0,MIN(IF(INDEX(DATOS,0,$N$2)=$U1037,IF(ISNUMBER(INDEX(DATOS,0,$C1037)),IF(INDEX(DATOS,0,$L$2)=0,IF(INDEX(DATOS,0,$M$2)=1,IF(ISNA(MATCH(INDEX(DATOS,0,$O$2),IF($E$7:E1036=E1037,$D$7:D1036),0)),INDEX(DATOS,0,$K$2))))))))</f>
        <v>0</v>
      </c>
      <c r="C1037" s="32">
        <f t="shared" si="1227"/>
        <v>20</v>
      </c>
      <c r="D1037" s="34" t="str">
        <f>IF($B1037=0,"--",INDEX(DATOS,$B1037,O$2))</f>
        <v>--</v>
      </c>
      <c r="E1037" s="64" t="s">
        <v>1</v>
      </c>
      <c r="F1037" s="36" t="str">
        <f t="shared" si="1248"/>
        <v>--</v>
      </c>
      <c r="G1037" s="109" t="e">
        <f>VLOOKUP($D1037,LOC_UNICOS,G$2,0)</f>
        <v>#N/A</v>
      </c>
      <c r="H1037" s="109" t="e">
        <f>VLOOKUP($D1037,LOC_UNICOS,H$2,0)</f>
        <v>#N/A</v>
      </c>
      <c r="I1037" s="38">
        <f t="array" ref="I1037">IF($B1037=0,-999,IF(COUNTIFS($Z1037:Z1037,#N/A)&gt;0,-999,AVERAGE($Z1037:Z1037)))</f>
        <v>-999</v>
      </c>
      <c r="J1037" s="38">
        <f t="array" ref="J1037">IF($B1037=0,-999,IF(COUNTIFS($Z1037:AA1037,#N/A)&gt;0,-999,AVERAGE($Z1037:AA1037)))</f>
        <v>-999</v>
      </c>
      <c r="K1037" s="38">
        <f t="array" ref="K1037">IF($B1037=0,-999,IF(COUNTIFS($Z1037:AB1037,#N/A)&gt;0,-999,AVERAGE($Z1037:AB1037)))</f>
        <v>-999</v>
      </c>
      <c r="L1037" s="38">
        <f t="array" ref="L1037">IF($B1037=0,-999,IF(COUNTIFS($Z1037:AC1037,#N/A)&gt;0,-999,AVERAGE($Z1037:AC1037)))</f>
        <v>-999</v>
      </c>
      <c r="M1037" s="38">
        <f t="shared" si="1222"/>
        <v>-999</v>
      </c>
      <c r="N1037" s="38">
        <f t="shared" si="1182"/>
        <v>-999</v>
      </c>
      <c r="O1037" s="38">
        <f t="shared" si="1183"/>
        <v>-999</v>
      </c>
      <c r="P1037" s="38">
        <f t="shared" si="1184"/>
        <v>-999</v>
      </c>
      <c r="Q1037" s="37">
        <f t="shared" si="1223"/>
        <v>0</v>
      </c>
      <c r="R1037" s="37">
        <f t="shared" si="1252"/>
        <v>0</v>
      </c>
      <c r="S1037" s="37">
        <f t="shared" si="1253"/>
        <v>0</v>
      </c>
      <c r="T1037" s="37">
        <f t="shared" si="1254"/>
        <v>0</v>
      </c>
      <c r="U1037" s="37">
        <f t="shared" si="1224"/>
        <v>2018</v>
      </c>
      <c r="V1037" s="37">
        <f t="shared" ref="V1037:X1037" si="1261">U1037-1</f>
        <v>2017</v>
      </c>
      <c r="W1037" s="37">
        <f t="shared" si="1261"/>
        <v>2016</v>
      </c>
      <c r="X1037" s="37">
        <f t="shared" si="1261"/>
        <v>2015</v>
      </c>
      <c r="Y1037" s="39"/>
      <c r="Z1037" s="62" t="e">
        <f>IFERROR(IF($B1037=0,#N/A,AVERAGEIFS(INDEX(DATOS,0,$C1037),INDEX(DATOS,0,$C1037),"&lt;&gt;#N/D",INDEX(DATOS,0,$L$2),0,INDEX(DATOS,0,$M$2),1,INDEX(DATOS,0,$N$2),U1037,INDEX(DATOS,0,$O$2),$D1037)),#N/A)</f>
        <v>#N/A</v>
      </c>
      <c r="AA1037" s="62" t="e">
        <f>IFERROR(IF($B1037=0,#N/A,AVERAGEIFS(INDEX(DATOS,0,$C1037),INDEX(DATOS,0,$C1037),"&lt;&gt;#N/D",INDEX(DATOS,0,$L$2),0,INDEX(DATOS,0,$M$2),1,INDEX(DATOS,0,$N$2),V1037,INDEX(DATOS,0,$O$2),$D1037)),#N/A)</f>
        <v>#N/A</v>
      </c>
      <c r="AB1037" s="62" t="e">
        <f>IFERROR(IF($B1037=0,#N/A,AVERAGEIFS(INDEX(DATOS,0,$C1037),INDEX(DATOS,0,$C1037),"&lt;&gt;#N/D",INDEX(DATOS,0,$L$2),0,INDEX(DATOS,0,$M$2),1,INDEX(DATOS,0,$N$2),W1037,INDEX(DATOS,0,$O$2),$D1037)),#N/A)</f>
        <v>#N/A</v>
      </c>
      <c r="AC1037" s="62" t="e">
        <f>IFERROR(IF($B1037=0,#N/A,AVERAGEIFS(INDEX(DATOS,0,$C1037),INDEX(DATOS,0,$C1037),"&lt;&gt;#N/D",INDEX(DATOS,0,$L$2),0,INDEX(DATOS,0,$M$2),1,INDEX(DATOS,0,$N$2),X1037,INDEX(DATOS,0,$O$2),$D1037)),#N/A)</f>
        <v>#N/A</v>
      </c>
      <c r="AD1037" s="33"/>
      <c r="AE1037" s="40" t="e">
        <f>IFERROR(IF(ISNA(Z1037),#N/A,IF(I1037=0,0,_xlfn.STDEV.P($Z1037:Z1037)/I1037*100)),#N/A)</f>
        <v>#N/A</v>
      </c>
      <c r="AF1037" s="40" t="e">
        <f>IFERROR(IF(ISNA(AA1037),#N/A,IF(J1037=0,0,_xlfn.STDEV.P($Z1037:AA1037)/J1037*100)),#N/A)</f>
        <v>#N/A</v>
      </c>
      <c r="AG1037" s="40" t="e">
        <f>IFERROR(IF(ISNA(AB1037),#N/A,IF(K1037=0,0,_xlfn.STDEV.P($Z1037:AB1037)/K1037*100)),#N/A)</f>
        <v>#N/A</v>
      </c>
      <c r="AH1037" s="40" t="e">
        <f>IFERROR(IF(ISNA(AC1037),#N/A,IF(L1037=0,0,_xlfn.STDEV.P($Z1037:AC1037)/L1037*100)),#N/A)</f>
        <v>#N/A</v>
      </c>
      <c r="AI1037" s="40"/>
    </row>
    <row r="1038" spans="1:35" x14ac:dyDescent="0.35">
      <c r="A1038">
        <f t="shared" si="1226"/>
        <v>33</v>
      </c>
      <c r="B1038" s="35">
        <f t="array" ref="B1038">IF(B1037=0,0,MIN(IF(INDEX(DATOS,0,$N$2)=$U1038,IF(ISNUMBER(INDEX(DATOS,0,$C1038)),IF(INDEX(DATOS,0,$L$2)=0,IF(INDEX(DATOS,0,$M$2)=1,IF(ISNA(MATCH(INDEX(DATOS,0,$O$2),IF($E$7:E1037=E1038,$D$7:D1037),0)),INDEX(DATOS,0,$K$2))))))))</f>
        <v>0</v>
      </c>
      <c r="C1038" s="32">
        <f t="shared" si="1227"/>
        <v>20</v>
      </c>
      <c r="D1038" s="34" t="str">
        <f>IF($B1038=0,"--",INDEX(DATOS,$B1038,O$2))</f>
        <v>--</v>
      </c>
      <c r="E1038" s="64" t="s">
        <v>1</v>
      </c>
      <c r="F1038" s="36" t="str">
        <f t="shared" si="1248"/>
        <v>--</v>
      </c>
      <c r="G1038" s="109" t="e">
        <f>VLOOKUP($D1038,LOC_UNICOS,G$2,0)</f>
        <v>#N/A</v>
      </c>
      <c r="H1038" s="109" t="e">
        <f>VLOOKUP($D1038,LOC_UNICOS,H$2,0)</f>
        <v>#N/A</v>
      </c>
      <c r="I1038" s="38">
        <f t="array" ref="I1038">IF($B1038=0,-999,IF(COUNTIFS($Z1038:Z1038,#N/A)&gt;0,-999,AVERAGE($Z1038:Z1038)))</f>
        <v>-999</v>
      </c>
      <c r="J1038" s="38">
        <f t="array" ref="J1038">IF($B1038=0,-999,IF(COUNTIFS($Z1038:AA1038,#N/A)&gt;0,-999,AVERAGE($Z1038:AA1038)))</f>
        <v>-999</v>
      </c>
      <c r="K1038" s="38">
        <f t="array" ref="K1038">IF($B1038=0,-999,IF(COUNTIFS($Z1038:AB1038,#N/A)&gt;0,-999,AVERAGE($Z1038:AB1038)))</f>
        <v>-999</v>
      </c>
      <c r="L1038" s="38">
        <f t="array" ref="L1038">IF($B1038=0,-999,IF(COUNTIFS($Z1038:AC1038,#N/A)&gt;0,-999,AVERAGE($Z1038:AC1038)))</f>
        <v>-999</v>
      </c>
      <c r="M1038" s="38">
        <f t="shared" si="1222"/>
        <v>-999</v>
      </c>
      <c r="N1038" s="38">
        <f t="shared" ref="N1038:N1101" si="1262">IFERROR(AF1038,-999)</f>
        <v>-999</v>
      </c>
      <c r="O1038" s="38">
        <f t="shared" ref="O1038:O1101" si="1263">IFERROR(AG1038,-999)</f>
        <v>-999</v>
      </c>
      <c r="P1038" s="38">
        <f t="shared" ref="P1038:P1101" si="1264">IFERROR(AH1038,-999)</f>
        <v>-999</v>
      </c>
      <c r="Q1038" s="37">
        <f t="shared" si="1223"/>
        <v>0</v>
      </c>
      <c r="R1038" s="37">
        <f t="shared" si="1252"/>
        <v>0</v>
      </c>
      <c r="S1038" s="37">
        <f t="shared" si="1253"/>
        <v>0</v>
      </c>
      <c r="T1038" s="37">
        <f t="shared" si="1254"/>
        <v>0</v>
      </c>
      <c r="U1038" s="37">
        <f t="shared" si="1224"/>
        <v>2018</v>
      </c>
      <c r="V1038" s="37">
        <f t="shared" ref="V1038:X1038" si="1265">U1038-1</f>
        <v>2017</v>
      </c>
      <c r="W1038" s="37">
        <f t="shared" si="1265"/>
        <v>2016</v>
      </c>
      <c r="X1038" s="37">
        <f t="shared" si="1265"/>
        <v>2015</v>
      </c>
      <c r="Y1038" s="39"/>
      <c r="Z1038" s="62" t="e">
        <f>IFERROR(IF($B1038=0,#N/A,AVERAGEIFS(INDEX(DATOS,0,$C1038),INDEX(DATOS,0,$C1038),"&lt;&gt;#N/D",INDEX(DATOS,0,$L$2),0,INDEX(DATOS,0,$M$2),1,INDEX(DATOS,0,$N$2),U1038,INDEX(DATOS,0,$O$2),$D1038)),#N/A)</f>
        <v>#N/A</v>
      </c>
      <c r="AA1038" s="62" t="e">
        <f>IFERROR(IF($B1038=0,#N/A,AVERAGEIFS(INDEX(DATOS,0,$C1038),INDEX(DATOS,0,$C1038),"&lt;&gt;#N/D",INDEX(DATOS,0,$L$2),0,INDEX(DATOS,0,$M$2),1,INDEX(DATOS,0,$N$2),V1038,INDEX(DATOS,0,$O$2),$D1038)),#N/A)</f>
        <v>#N/A</v>
      </c>
      <c r="AB1038" s="62" t="e">
        <f>IFERROR(IF($B1038=0,#N/A,AVERAGEIFS(INDEX(DATOS,0,$C1038),INDEX(DATOS,0,$C1038),"&lt;&gt;#N/D",INDEX(DATOS,0,$L$2),0,INDEX(DATOS,0,$M$2),1,INDEX(DATOS,0,$N$2),W1038,INDEX(DATOS,0,$O$2),$D1038)),#N/A)</f>
        <v>#N/A</v>
      </c>
      <c r="AC1038" s="62" t="e">
        <f>IFERROR(IF($B1038=0,#N/A,AVERAGEIFS(INDEX(DATOS,0,$C1038),INDEX(DATOS,0,$C1038),"&lt;&gt;#N/D",INDEX(DATOS,0,$L$2),0,INDEX(DATOS,0,$M$2),1,INDEX(DATOS,0,$N$2),X1038,INDEX(DATOS,0,$O$2),$D1038)),#N/A)</f>
        <v>#N/A</v>
      </c>
      <c r="AD1038" s="33"/>
      <c r="AE1038" s="40" t="e">
        <f>IFERROR(IF(ISNA(Z1038),#N/A,IF(I1038=0,0,_xlfn.STDEV.P($Z1038:Z1038)/I1038*100)),#N/A)</f>
        <v>#N/A</v>
      </c>
      <c r="AF1038" s="40" t="e">
        <f>IFERROR(IF(ISNA(AA1038),#N/A,IF(J1038=0,0,_xlfn.STDEV.P($Z1038:AA1038)/J1038*100)),#N/A)</f>
        <v>#N/A</v>
      </c>
      <c r="AG1038" s="40" t="e">
        <f>IFERROR(IF(ISNA(AB1038),#N/A,IF(K1038=0,0,_xlfn.STDEV.P($Z1038:AB1038)/K1038*100)),#N/A)</f>
        <v>#N/A</v>
      </c>
      <c r="AH1038" s="40" t="e">
        <f>IFERROR(IF(ISNA(AC1038),#N/A,IF(L1038=0,0,_xlfn.STDEV.P($Z1038:AC1038)/L1038*100)),#N/A)</f>
        <v>#N/A</v>
      </c>
      <c r="AI1038" s="40"/>
    </row>
    <row r="1039" spans="1:35" x14ac:dyDescent="0.35">
      <c r="A1039">
        <f t="shared" si="1226"/>
        <v>34</v>
      </c>
      <c r="B1039" s="35">
        <f t="array" ref="B1039">IF(B1038=0,0,MIN(IF(INDEX(DATOS,0,$N$2)=$U1039,IF(ISNUMBER(INDEX(DATOS,0,$C1039)),IF(INDEX(DATOS,0,$L$2)=0,IF(INDEX(DATOS,0,$M$2)=1,IF(ISNA(MATCH(INDEX(DATOS,0,$O$2),IF($E$7:E1038=E1039,$D$7:D1038),0)),INDEX(DATOS,0,$K$2))))))))</f>
        <v>0</v>
      </c>
      <c r="C1039" s="32">
        <f t="shared" si="1227"/>
        <v>20</v>
      </c>
      <c r="D1039" s="34" t="str">
        <f>IF($B1039=0,"--",INDEX(DATOS,$B1039,O$2))</f>
        <v>--</v>
      </c>
      <c r="E1039" s="64" t="s">
        <v>1</v>
      </c>
      <c r="F1039" s="36" t="str">
        <f t="shared" si="1248"/>
        <v>--</v>
      </c>
      <c r="G1039" s="109" t="e">
        <f>VLOOKUP($D1039,LOC_UNICOS,G$2,0)</f>
        <v>#N/A</v>
      </c>
      <c r="H1039" s="109" t="e">
        <f>VLOOKUP($D1039,LOC_UNICOS,H$2,0)</f>
        <v>#N/A</v>
      </c>
      <c r="I1039" s="38">
        <f t="array" ref="I1039">IF($B1039=0,-999,IF(COUNTIFS($Z1039:Z1039,#N/A)&gt;0,-999,AVERAGE($Z1039:Z1039)))</f>
        <v>-999</v>
      </c>
      <c r="J1039" s="38">
        <f t="array" ref="J1039">IF($B1039=0,-999,IF(COUNTIFS($Z1039:AA1039,#N/A)&gt;0,-999,AVERAGE($Z1039:AA1039)))</f>
        <v>-999</v>
      </c>
      <c r="K1039" s="38">
        <f t="array" ref="K1039">IF($B1039=0,-999,IF(COUNTIFS($Z1039:AB1039,#N/A)&gt;0,-999,AVERAGE($Z1039:AB1039)))</f>
        <v>-999</v>
      </c>
      <c r="L1039" s="38">
        <f t="array" ref="L1039">IF($B1039=0,-999,IF(COUNTIFS($Z1039:AC1039,#N/A)&gt;0,-999,AVERAGE($Z1039:AC1039)))</f>
        <v>-999</v>
      </c>
      <c r="M1039" s="38">
        <f t="shared" si="1222"/>
        <v>-999</v>
      </c>
      <c r="N1039" s="38">
        <f t="shared" si="1262"/>
        <v>-999</v>
      </c>
      <c r="O1039" s="38">
        <f t="shared" si="1263"/>
        <v>-999</v>
      </c>
      <c r="P1039" s="38">
        <f t="shared" si="1264"/>
        <v>-999</v>
      </c>
      <c r="Q1039" s="37">
        <f t="shared" si="1223"/>
        <v>0</v>
      </c>
      <c r="R1039" s="37">
        <f t="shared" si="1252"/>
        <v>0</v>
      </c>
      <c r="S1039" s="37">
        <f t="shared" si="1253"/>
        <v>0</v>
      </c>
      <c r="T1039" s="37">
        <f t="shared" si="1254"/>
        <v>0</v>
      </c>
      <c r="U1039" s="37">
        <f t="shared" si="1224"/>
        <v>2018</v>
      </c>
      <c r="V1039" s="37">
        <f t="shared" ref="V1039:X1039" si="1266">U1039-1</f>
        <v>2017</v>
      </c>
      <c r="W1039" s="37">
        <f t="shared" si="1266"/>
        <v>2016</v>
      </c>
      <c r="X1039" s="37">
        <f t="shared" si="1266"/>
        <v>2015</v>
      </c>
      <c r="Y1039" s="39"/>
      <c r="Z1039" s="62" t="e">
        <f>IFERROR(IF($B1039=0,#N/A,AVERAGEIFS(INDEX(DATOS,0,$C1039),INDEX(DATOS,0,$C1039),"&lt;&gt;#N/D",INDEX(DATOS,0,$L$2),0,INDEX(DATOS,0,$M$2),1,INDEX(DATOS,0,$N$2),U1039,INDEX(DATOS,0,$O$2),$D1039)),#N/A)</f>
        <v>#N/A</v>
      </c>
      <c r="AA1039" s="62" t="e">
        <f>IFERROR(IF($B1039=0,#N/A,AVERAGEIFS(INDEX(DATOS,0,$C1039),INDEX(DATOS,0,$C1039),"&lt;&gt;#N/D",INDEX(DATOS,0,$L$2),0,INDEX(DATOS,0,$M$2),1,INDEX(DATOS,0,$N$2),V1039,INDEX(DATOS,0,$O$2),$D1039)),#N/A)</f>
        <v>#N/A</v>
      </c>
      <c r="AB1039" s="62" t="e">
        <f>IFERROR(IF($B1039=0,#N/A,AVERAGEIFS(INDEX(DATOS,0,$C1039),INDEX(DATOS,0,$C1039),"&lt;&gt;#N/D",INDEX(DATOS,0,$L$2),0,INDEX(DATOS,0,$M$2),1,INDEX(DATOS,0,$N$2),W1039,INDEX(DATOS,0,$O$2),$D1039)),#N/A)</f>
        <v>#N/A</v>
      </c>
      <c r="AC1039" s="62" t="e">
        <f>IFERROR(IF($B1039=0,#N/A,AVERAGEIFS(INDEX(DATOS,0,$C1039),INDEX(DATOS,0,$C1039),"&lt;&gt;#N/D",INDEX(DATOS,0,$L$2),0,INDEX(DATOS,0,$M$2),1,INDEX(DATOS,0,$N$2),X1039,INDEX(DATOS,0,$O$2),$D1039)),#N/A)</f>
        <v>#N/A</v>
      </c>
      <c r="AD1039" s="33"/>
      <c r="AE1039" s="40" t="e">
        <f>IFERROR(IF(ISNA(Z1039),#N/A,IF(I1039=0,0,_xlfn.STDEV.P($Z1039:Z1039)/I1039*100)),#N/A)</f>
        <v>#N/A</v>
      </c>
      <c r="AF1039" s="40" t="e">
        <f>IFERROR(IF(ISNA(AA1039),#N/A,IF(J1039=0,0,_xlfn.STDEV.P($Z1039:AA1039)/J1039*100)),#N/A)</f>
        <v>#N/A</v>
      </c>
      <c r="AG1039" s="40" t="e">
        <f>IFERROR(IF(ISNA(AB1039),#N/A,IF(K1039=0,0,_xlfn.STDEV.P($Z1039:AB1039)/K1039*100)),#N/A)</f>
        <v>#N/A</v>
      </c>
      <c r="AH1039" s="40" t="e">
        <f>IFERROR(IF(ISNA(AC1039),#N/A,IF(L1039=0,0,_xlfn.STDEV.P($Z1039:AC1039)/L1039*100)),#N/A)</f>
        <v>#N/A</v>
      </c>
      <c r="AI1039" s="40"/>
    </row>
    <row r="1040" spans="1:35" x14ac:dyDescent="0.35">
      <c r="A1040">
        <f t="shared" si="1226"/>
        <v>35</v>
      </c>
      <c r="B1040" s="35">
        <f t="array" ref="B1040">IF(B1039=0,0,MIN(IF(INDEX(DATOS,0,$N$2)=$U1040,IF(ISNUMBER(INDEX(DATOS,0,$C1040)),IF(INDEX(DATOS,0,$L$2)=0,IF(INDEX(DATOS,0,$M$2)=1,IF(ISNA(MATCH(INDEX(DATOS,0,$O$2),IF($E$7:E1039=E1040,$D$7:D1039),0)),INDEX(DATOS,0,$K$2))))))))</f>
        <v>0</v>
      </c>
      <c r="C1040" s="32">
        <f t="shared" si="1227"/>
        <v>20</v>
      </c>
      <c r="D1040" s="34" t="str">
        <f>IF($B1040=0,"--",INDEX(DATOS,$B1040,O$2))</f>
        <v>--</v>
      </c>
      <c r="E1040" s="64" t="s">
        <v>1</v>
      </c>
      <c r="F1040" s="36" t="str">
        <f t="shared" si="1248"/>
        <v>--</v>
      </c>
      <c r="G1040" s="109" t="e">
        <f>VLOOKUP($D1040,LOC_UNICOS,G$2,0)</f>
        <v>#N/A</v>
      </c>
      <c r="H1040" s="109" t="e">
        <f>VLOOKUP($D1040,LOC_UNICOS,H$2,0)</f>
        <v>#N/A</v>
      </c>
      <c r="I1040" s="38">
        <f t="array" ref="I1040">IF($B1040=0,-999,IF(COUNTIFS($Z1040:Z1040,#N/A)&gt;0,-999,AVERAGE($Z1040:Z1040)))</f>
        <v>-999</v>
      </c>
      <c r="J1040" s="38">
        <f t="array" ref="J1040">IF($B1040=0,-999,IF(COUNTIFS($Z1040:AA1040,#N/A)&gt;0,-999,AVERAGE($Z1040:AA1040)))</f>
        <v>-999</v>
      </c>
      <c r="K1040" s="38">
        <f t="array" ref="K1040">IF($B1040=0,-999,IF(COUNTIFS($Z1040:AB1040,#N/A)&gt;0,-999,AVERAGE($Z1040:AB1040)))</f>
        <v>-999</v>
      </c>
      <c r="L1040" s="38">
        <f t="array" ref="L1040">IF($B1040=0,-999,IF(COUNTIFS($Z1040:AC1040,#N/A)&gt;0,-999,AVERAGE($Z1040:AC1040)))</f>
        <v>-999</v>
      </c>
      <c r="M1040" s="38">
        <f t="shared" si="1222"/>
        <v>-999</v>
      </c>
      <c r="N1040" s="38">
        <f t="shared" si="1262"/>
        <v>-999</v>
      </c>
      <c r="O1040" s="38">
        <f t="shared" si="1263"/>
        <v>-999</v>
      </c>
      <c r="P1040" s="38">
        <f t="shared" si="1264"/>
        <v>-999</v>
      </c>
      <c r="Q1040" s="37">
        <f t="shared" si="1223"/>
        <v>0</v>
      </c>
      <c r="R1040" s="37">
        <f t="shared" si="1252"/>
        <v>0</v>
      </c>
      <c r="S1040" s="37">
        <f t="shared" si="1253"/>
        <v>0</v>
      </c>
      <c r="T1040" s="37">
        <f t="shared" si="1254"/>
        <v>0</v>
      </c>
      <c r="U1040" s="37">
        <f t="shared" si="1224"/>
        <v>2018</v>
      </c>
      <c r="V1040" s="37">
        <f t="shared" ref="V1040:X1040" si="1267">U1040-1</f>
        <v>2017</v>
      </c>
      <c r="W1040" s="37">
        <f t="shared" si="1267"/>
        <v>2016</v>
      </c>
      <c r="X1040" s="37">
        <f t="shared" si="1267"/>
        <v>2015</v>
      </c>
      <c r="Y1040" s="39"/>
      <c r="Z1040" s="62" t="e">
        <f>IFERROR(IF($B1040=0,#N/A,AVERAGEIFS(INDEX(DATOS,0,$C1040),INDEX(DATOS,0,$C1040),"&lt;&gt;#N/D",INDEX(DATOS,0,$L$2),0,INDEX(DATOS,0,$M$2),1,INDEX(DATOS,0,$N$2),U1040,INDEX(DATOS,0,$O$2),$D1040)),#N/A)</f>
        <v>#N/A</v>
      </c>
      <c r="AA1040" s="62" t="e">
        <f>IFERROR(IF($B1040=0,#N/A,AVERAGEIFS(INDEX(DATOS,0,$C1040),INDEX(DATOS,0,$C1040),"&lt;&gt;#N/D",INDEX(DATOS,0,$L$2),0,INDEX(DATOS,0,$M$2),1,INDEX(DATOS,0,$N$2),V1040,INDEX(DATOS,0,$O$2),$D1040)),#N/A)</f>
        <v>#N/A</v>
      </c>
      <c r="AB1040" s="62" t="e">
        <f>IFERROR(IF($B1040=0,#N/A,AVERAGEIFS(INDEX(DATOS,0,$C1040),INDEX(DATOS,0,$C1040),"&lt;&gt;#N/D",INDEX(DATOS,0,$L$2),0,INDEX(DATOS,0,$M$2),1,INDEX(DATOS,0,$N$2),W1040,INDEX(DATOS,0,$O$2),$D1040)),#N/A)</f>
        <v>#N/A</v>
      </c>
      <c r="AC1040" s="62" t="e">
        <f>IFERROR(IF($B1040=0,#N/A,AVERAGEIFS(INDEX(DATOS,0,$C1040),INDEX(DATOS,0,$C1040),"&lt;&gt;#N/D",INDEX(DATOS,0,$L$2),0,INDEX(DATOS,0,$M$2),1,INDEX(DATOS,0,$N$2),X1040,INDEX(DATOS,0,$O$2),$D1040)),#N/A)</f>
        <v>#N/A</v>
      </c>
      <c r="AD1040" s="33"/>
      <c r="AE1040" s="40" t="e">
        <f>IFERROR(IF(ISNA(Z1040),#N/A,IF(I1040=0,0,_xlfn.STDEV.P($Z1040:Z1040)/I1040*100)),#N/A)</f>
        <v>#N/A</v>
      </c>
      <c r="AF1040" s="40" t="e">
        <f>IFERROR(IF(ISNA(AA1040),#N/A,IF(J1040=0,0,_xlfn.STDEV.P($Z1040:AA1040)/J1040*100)),#N/A)</f>
        <v>#N/A</v>
      </c>
      <c r="AG1040" s="40" t="e">
        <f>IFERROR(IF(ISNA(AB1040),#N/A,IF(K1040=0,0,_xlfn.STDEV.P($Z1040:AB1040)/K1040*100)),#N/A)</f>
        <v>#N/A</v>
      </c>
      <c r="AH1040" s="40" t="e">
        <f>IFERROR(IF(ISNA(AC1040),#N/A,IF(L1040=0,0,_xlfn.STDEV.P($Z1040:AC1040)/L1040*100)),#N/A)</f>
        <v>#N/A</v>
      </c>
      <c r="AI1040" s="40"/>
    </row>
    <row r="1041" spans="1:35" x14ac:dyDescent="0.35">
      <c r="A1041">
        <f t="shared" si="1226"/>
        <v>36</v>
      </c>
      <c r="B1041" s="35">
        <f t="array" ref="B1041">IF(B1040=0,0,MIN(IF(INDEX(DATOS,0,$N$2)=$U1041,IF(ISNUMBER(INDEX(DATOS,0,$C1041)),IF(INDEX(DATOS,0,$L$2)=0,IF(INDEX(DATOS,0,$M$2)=1,IF(ISNA(MATCH(INDEX(DATOS,0,$O$2),IF($E$7:E1040=E1041,$D$7:D1040),0)),INDEX(DATOS,0,$K$2))))))))</f>
        <v>0</v>
      </c>
      <c r="C1041" s="32">
        <f t="shared" si="1227"/>
        <v>20</v>
      </c>
      <c r="D1041" s="34" t="str">
        <f>IF($B1041=0,"--",INDEX(DATOS,$B1041,O$2))</f>
        <v>--</v>
      </c>
      <c r="E1041" s="64" t="s">
        <v>1</v>
      </c>
      <c r="F1041" s="36" t="str">
        <f t="shared" si="1248"/>
        <v>--</v>
      </c>
      <c r="G1041" s="109" t="e">
        <f>VLOOKUP($D1041,LOC_UNICOS,G$2,0)</f>
        <v>#N/A</v>
      </c>
      <c r="H1041" s="109" t="e">
        <f>VLOOKUP($D1041,LOC_UNICOS,H$2,0)</f>
        <v>#N/A</v>
      </c>
      <c r="I1041" s="38">
        <f t="array" ref="I1041">IF($B1041=0,-999,IF(COUNTIFS($Z1041:Z1041,#N/A)&gt;0,-999,AVERAGE($Z1041:Z1041)))</f>
        <v>-999</v>
      </c>
      <c r="J1041" s="38">
        <f t="array" ref="J1041">IF($B1041=0,-999,IF(COUNTIFS($Z1041:AA1041,#N/A)&gt;0,-999,AVERAGE($Z1041:AA1041)))</f>
        <v>-999</v>
      </c>
      <c r="K1041" s="38">
        <f t="array" ref="K1041">IF($B1041=0,-999,IF(COUNTIFS($Z1041:AB1041,#N/A)&gt;0,-999,AVERAGE($Z1041:AB1041)))</f>
        <v>-999</v>
      </c>
      <c r="L1041" s="38">
        <f t="array" ref="L1041">IF($B1041=0,-999,IF(COUNTIFS($Z1041:AC1041,#N/A)&gt;0,-999,AVERAGE($Z1041:AC1041)))</f>
        <v>-999</v>
      </c>
      <c r="M1041" s="38">
        <f t="shared" si="1222"/>
        <v>-999</v>
      </c>
      <c r="N1041" s="38">
        <f t="shared" si="1262"/>
        <v>-999</v>
      </c>
      <c r="O1041" s="38">
        <f t="shared" si="1263"/>
        <v>-999</v>
      </c>
      <c r="P1041" s="38">
        <f t="shared" si="1264"/>
        <v>-999</v>
      </c>
      <c r="Q1041" s="37">
        <f t="shared" si="1223"/>
        <v>0</v>
      </c>
      <c r="R1041" s="37">
        <f t="shared" si="1252"/>
        <v>0</v>
      </c>
      <c r="S1041" s="37">
        <f t="shared" si="1253"/>
        <v>0</v>
      </c>
      <c r="T1041" s="37">
        <f t="shared" si="1254"/>
        <v>0</v>
      </c>
      <c r="U1041" s="37">
        <f t="shared" si="1224"/>
        <v>2018</v>
      </c>
      <c r="V1041" s="37">
        <f t="shared" ref="V1041:X1041" si="1268">U1041-1</f>
        <v>2017</v>
      </c>
      <c r="W1041" s="37">
        <f t="shared" si="1268"/>
        <v>2016</v>
      </c>
      <c r="X1041" s="37">
        <f t="shared" si="1268"/>
        <v>2015</v>
      </c>
      <c r="Y1041" s="39"/>
      <c r="Z1041" s="62" t="e">
        <f>IFERROR(IF($B1041=0,#N/A,AVERAGEIFS(INDEX(DATOS,0,$C1041),INDEX(DATOS,0,$C1041),"&lt;&gt;#N/D",INDEX(DATOS,0,$L$2),0,INDEX(DATOS,0,$M$2),1,INDEX(DATOS,0,$N$2),U1041,INDEX(DATOS,0,$O$2),$D1041)),#N/A)</f>
        <v>#N/A</v>
      </c>
      <c r="AA1041" s="62" t="e">
        <f>IFERROR(IF($B1041=0,#N/A,AVERAGEIFS(INDEX(DATOS,0,$C1041),INDEX(DATOS,0,$C1041),"&lt;&gt;#N/D",INDEX(DATOS,0,$L$2),0,INDEX(DATOS,0,$M$2),1,INDEX(DATOS,0,$N$2),V1041,INDEX(DATOS,0,$O$2),$D1041)),#N/A)</f>
        <v>#N/A</v>
      </c>
      <c r="AB1041" s="62" t="e">
        <f>IFERROR(IF($B1041=0,#N/A,AVERAGEIFS(INDEX(DATOS,0,$C1041),INDEX(DATOS,0,$C1041),"&lt;&gt;#N/D",INDEX(DATOS,0,$L$2),0,INDEX(DATOS,0,$M$2),1,INDEX(DATOS,0,$N$2),W1041,INDEX(DATOS,0,$O$2),$D1041)),#N/A)</f>
        <v>#N/A</v>
      </c>
      <c r="AC1041" s="62" t="e">
        <f>IFERROR(IF($B1041=0,#N/A,AVERAGEIFS(INDEX(DATOS,0,$C1041),INDEX(DATOS,0,$C1041),"&lt;&gt;#N/D",INDEX(DATOS,0,$L$2),0,INDEX(DATOS,0,$M$2),1,INDEX(DATOS,0,$N$2),X1041,INDEX(DATOS,0,$O$2),$D1041)),#N/A)</f>
        <v>#N/A</v>
      </c>
      <c r="AD1041" s="33"/>
      <c r="AE1041" s="40" t="e">
        <f>IFERROR(IF(ISNA(Z1041),#N/A,IF(I1041=0,0,_xlfn.STDEV.P($Z1041:Z1041)/I1041*100)),#N/A)</f>
        <v>#N/A</v>
      </c>
      <c r="AF1041" s="40" t="e">
        <f>IFERROR(IF(ISNA(AA1041),#N/A,IF(J1041=0,0,_xlfn.STDEV.P($Z1041:AA1041)/J1041*100)),#N/A)</f>
        <v>#N/A</v>
      </c>
      <c r="AG1041" s="40" t="e">
        <f>IFERROR(IF(ISNA(AB1041),#N/A,IF(K1041=0,0,_xlfn.STDEV.P($Z1041:AB1041)/K1041*100)),#N/A)</f>
        <v>#N/A</v>
      </c>
      <c r="AH1041" s="40" t="e">
        <f>IFERROR(IF(ISNA(AC1041),#N/A,IF(L1041=0,0,_xlfn.STDEV.P($Z1041:AC1041)/L1041*100)),#N/A)</f>
        <v>#N/A</v>
      </c>
      <c r="AI1041" s="40"/>
    </row>
    <row r="1042" spans="1:35" x14ac:dyDescent="0.35">
      <c r="A1042">
        <f t="shared" si="1226"/>
        <v>37</v>
      </c>
      <c r="B1042" s="35">
        <f t="array" ref="B1042">IF(B1041=0,0,MIN(IF(INDEX(DATOS,0,$N$2)=$U1042,IF(ISNUMBER(INDEX(DATOS,0,$C1042)),IF(INDEX(DATOS,0,$L$2)=0,IF(INDEX(DATOS,0,$M$2)=1,IF(ISNA(MATCH(INDEX(DATOS,0,$O$2),IF($E$7:E1041=E1042,$D$7:D1041),0)),INDEX(DATOS,0,$K$2))))))))</f>
        <v>0</v>
      </c>
      <c r="C1042" s="32">
        <f t="shared" si="1227"/>
        <v>20</v>
      </c>
      <c r="D1042" s="34" t="str">
        <f>IF($B1042=0,"--",INDEX(DATOS,$B1042,O$2))</f>
        <v>--</v>
      </c>
      <c r="E1042" s="64" t="s">
        <v>1</v>
      </c>
      <c r="F1042" s="36" t="str">
        <f t="shared" si="1248"/>
        <v>--</v>
      </c>
      <c r="G1042" s="109" t="e">
        <f>VLOOKUP($D1042,LOC_UNICOS,G$2,0)</f>
        <v>#N/A</v>
      </c>
      <c r="H1042" s="109" t="e">
        <f>VLOOKUP($D1042,LOC_UNICOS,H$2,0)</f>
        <v>#N/A</v>
      </c>
      <c r="I1042" s="38">
        <f t="array" ref="I1042">IF($B1042=0,-999,IF(COUNTIFS($Z1042:Z1042,#N/A)&gt;0,-999,AVERAGE($Z1042:Z1042)))</f>
        <v>-999</v>
      </c>
      <c r="J1042" s="38">
        <f t="array" ref="J1042">IF($B1042=0,-999,IF(COUNTIFS($Z1042:AA1042,#N/A)&gt;0,-999,AVERAGE($Z1042:AA1042)))</f>
        <v>-999</v>
      </c>
      <c r="K1042" s="38">
        <f t="array" ref="K1042">IF($B1042=0,-999,IF(COUNTIFS($Z1042:AB1042,#N/A)&gt;0,-999,AVERAGE($Z1042:AB1042)))</f>
        <v>-999</v>
      </c>
      <c r="L1042" s="38">
        <f t="array" ref="L1042">IF($B1042=0,-999,IF(COUNTIFS($Z1042:AC1042,#N/A)&gt;0,-999,AVERAGE($Z1042:AC1042)))</f>
        <v>-999</v>
      </c>
      <c r="M1042" s="38">
        <f t="shared" si="1222"/>
        <v>-999</v>
      </c>
      <c r="N1042" s="38">
        <f t="shared" si="1262"/>
        <v>-999</v>
      </c>
      <c r="O1042" s="38">
        <f t="shared" si="1263"/>
        <v>-999</v>
      </c>
      <c r="P1042" s="38">
        <f t="shared" si="1264"/>
        <v>-999</v>
      </c>
      <c r="Q1042" s="37">
        <f t="shared" si="1223"/>
        <v>0</v>
      </c>
      <c r="R1042" s="37">
        <f t="shared" si="1252"/>
        <v>0</v>
      </c>
      <c r="S1042" s="37">
        <f t="shared" si="1253"/>
        <v>0</v>
      </c>
      <c r="T1042" s="37">
        <f t="shared" si="1254"/>
        <v>0</v>
      </c>
      <c r="U1042" s="37">
        <f t="shared" si="1224"/>
        <v>2018</v>
      </c>
      <c r="V1042" s="37">
        <f t="shared" ref="V1042:X1042" si="1269">U1042-1</f>
        <v>2017</v>
      </c>
      <c r="W1042" s="37">
        <f t="shared" si="1269"/>
        <v>2016</v>
      </c>
      <c r="X1042" s="37">
        <f t="shared" si="1269"/>
        <v>2015</v>
      </c>
      <c r="Y1042" s="39"/>
      <c r="Z1042" s="62" t="e">
        <f>IFERROR(IF($B1042=0,#N/A,AVERAGEIFS(INDEX(DATOS,0,$C1042),INDEX(DATOS,0,$C1042),"&lt;&gt;#N/D",INDEX(DATOS,0,$L$2),0,INDEX(DATOS,0,$M$2),1,INDEX(DATOS,0,$N$2),U1042,INDEX(DATOS,0,$O$2),$D1042)),#N/A)</f>
        <v>#N/A</v>
      </c>
      <c r="AA1042" s="62" t="e">
        <f>IFERROR(IF($B1042=0,#N/A,AVERAGEIFS(INDEX(DATOS,0,$C1042),INDEX(DATOS,0,$C1042),"&lt;&gt;#N/D",INDEX(DATOS,0,$L$2),0,INDEX(DATOS,0,$M$2),1,INDEX(DATOS,0,$N$2),V1042,INDEX(DATOS,0,$O$2),$D1042)),#N/A)</f>
        <v>#N/A</v>
      </c>
      <c r="AB1042" s="62" t="e">
        <f>IFERROR(IF($B1042=0,#N/A,AVERAGEIFS(INDEX(DATOS,0,$C1042),INDEX(DATOS,0,$C1042),"&lt;&gt;#N/D",INDEX(DATOS,0,$L$2),0,INDEX(DATOS,0,$M$2),1,INDEX(DATOS,0,$N$2),W1042,INDEX(DATOS,0,$O$2),$D1042)),#N/A)</f>
        <v>#N/A</v>
      </c>
      <c r="AC1042" s="62" t="e">
        <f>IFERROR(IF($B1042=0,#N/A,AVERAGEIFS(INDEX(DATOS,0,$C1042),INDEX(DATOS,0,$C1042),"&lt;&gt;#N/D",INDEX(DATOS,0,$L$2),0,INDEX(DATOS,0,$M$2),1,INDEX(DATOS,0,$N$2),X1042,INDEX(DATOS,0,$O$2),$D1042)),#N/A)</f>
        <v>#N/A</v>
      </c>
      <c r="AD1042" s="33"/>
      <c r="AE1042" s="40" t="e">
        <f>IFERROR(IF(ISNA(Z1042),#N/A,IF(I1042=0,0,_xlfn.STDEV.P($Z1042:Z1042)/I1042*100)),#N/A)</f>
        <v>#N/A</v>
      </c>
      <c r="AF1042" s="40" t="e">
        <f>IFERROR(IF(ISNA(AA1042),#N/A,IF(J1042=0,0,_xlfn.STDEV.P($Z1042:AA1042)/J1042*100)),#N/A)</f>
        <v>#N/A</v>
      </c>
      <c r="AG1042" s="40" t="e">
        <f>IFERROR(IF(ISNA(AB1042),#N/A,IF(K1042=0,0,_xlfn.STDEV.P($Z1042:AB1042)/K1042*100)),#N/A)</f>
        <v>#N/A</v>
      </c>
      <c r="AH1042" s="40" t="e">
        <f>IFERROR(IF(ISNA(AC1042),#N/A,IF(L1042=0,0,_xlfn.STDEV.P($Z1042:AC1042)/L1042*100)),#N/A)</f>
        <v>#N/A</v>
      </c>
      <c r="AI1042" s="40"/>
    </row>
    <row r="1043" spans="1:35" x14ac:dyDescent="0.35">
      <c r="A1043">
        <f t="shared" si="1226"/>
        <v>38</v>
      </c>
      <c r="B1043" s="35">
        <f t="array" ref="B1043">IF(B1042=0,0,MIN(IF(INDEX(DATOS,0,$N$2)=$U1043,IF(ISNUMBER(INDEX(DATOS,0,$C1043)),IF(INDEX(DATOS,0,$L$2)=0,IF(INDEX(DATOS,0,$M$2)=1,IF(ISNA(MATCH(INDEX(DATOS,0,$O$2),IF($E$7:E1042=E1043,$D$7:D1042),0)),INDEX(DATOS,0,$K$2))))))))</f>
        <v>0</v>
      </c>
      <c r="C1043" s="32">
        <f t="shared" si="1227"/>
        <v>20</v>
      </c>
      <c r="D1043" s="34" t="str">
        <f>IF($B1043=0,"--",INDEX(DATOS,$B1043,O$2))</f>
        <v>--</v>
      </c>
      <c r="E1043" s="64" t="s">
        <v>1</v>
      </c>
      <c r="F1043" s="36" t="str">
        <f t="shared" si="1248"/>
        <v>--</v>
      </c>
      <c r="G1043" s="109" t="e">
        <f>VLOOKUP($D1043,LOC_UNICOS,G$2,0)</f>
        <v>#N/A</v>
      </c>
      <c r="H1043" s="109" t="e">
        <f>VLOOKUP($D1043,LOC_UNICOS,H$2,0)</f>
        <v>#N/A</v>
      </c>
      <c r="I1043" s="38">
        <f t="array" ref="I1043">IF($B1043=0,-999,IF(COUNTIFS($Z1043:Z1043,#N/A)&gt;0,-999,AVERAGE($Z1043:Z1043)))</f>
        <v>-999</v>
      </c>
      <c r="J1043" s="38">
        <f t="array" ref="J1043">IF($B1043=0,-999,IF(COUNTIFS($Z1043:AA1043,#N/A)&gt;0,-999,AVERAGE($Z1043:AA1043)))</f>
        <v>-999</v>
      </c>
      <c r="K1043" s="38">
        <f t="array" ref="K1043">IF($B1043=0,-999,IF(COUNTIFS($Z1043:AB1043,#N/A)&gt;0,-999,AVERAGE($Z1043:AB1043)))</f>
        <v>-999</v>
      </c>
      <c r="L1043" s="38">
        <f t="array" ref="L1043">IF($B1043=0,-999,IF(COUNTIFS($Z1043:AC1043,#N/A)&gt;0,-999,AVERAGE($Z1043:AC1043)))</f>
        <v>-999</v>
      </c>
      <c r="M1043" s="38">
        <f t="shared" si="1222"/>
        <v>-999</v>
      </c>
      <c r="N1043" s="38">
        <f t="shared" si="1262"/>
        <v>-999</v>
      </c>
      <c r="O1043" s="38">
        <f t="shared" si="1263"/>
        <v>-999</v>
      </c>
      <c r="P1043" s="38">
        <f t="shared" si="1264"/>
        <v>-999</v>
      </c>
      <c r="Q1043" s="37">
        <f t="shared" si="1223"/>
        <v>0</v>
      </c>
      <c r="R1043" s="37">
        <f t="shared" si="1252"/>
        <v>0</v>
      </c>
      <c r="S1043" s="37">
        <f t="shared" si="1253"/>
        <v>0</v>
      </c>
      <c r="T1043" s="37">
        <f t="shared" si="1254"/>
        <v>0</v>
      </c>
      <c r="U1043" s="37">
        <f t="shared" si="1224"/>
        <v>2018</v>
      </c>
      <c r="V1043" s="37">
        <f t="shared" ref="V1043:X1043" si="1270">U1043-1</f>
        <v>2017</v>
      </c>
      <c r="W1043" s="37">
        <f t="shared" si="1270"/>
        <v>2016</v>
      </c>
      <c r="X1043" s="37">
        <f t="shared" si="1270"/>
        <v>2015</v>
      </c>
      <c r="Y1043" s="39"/>
      <c r="Z1043" s="62" t="e">
        <f>IFERROR(IF($B1043=0,#N/A,AVERAGEIFS(INDEX(DATOS,0,$C1043),INDEX(DATOS,0,$C1043),"&lt;&gt;#N/D",INDEX(DATOS,0,$L$2),0,INDEX(DATOS,0,$M$2),1,INDEX(DATOS,0,$N$2),U1043,INDEX(DATOS,0,$O$2),$D1043)),#N/A)</f>
        <v>#N/A</v>
      </c>
      <c r="AA1043" s="62" t="e">
        <f>IFERROR(IF($B1043=0,#N/A,AVERAGEIFS(INDEX(DATOS,0,$C1043),INDEX(DATOS,0,$C1043),"&lt;&gt;#N/D",INDEX(DATOS,0,$L$2),0,INDEX(DATOS,0,$M$2),1,INDEX(DATOS,0,$N$2),V1043,INDEX(DATOS,0,$O$2),$D1043)),#N/A)</f>
        <v>#N/A</v>
      </c>
      <c r="AB1043" s="62" t="e">
        <f>IFERROR(IF($B1043=0,#N/A,AVERAGEIFS(INDEX(DATOS,0,$C1043),INDEX(DATOS,0,$C1043),"&lt;&gt;#N/D",INDEX(DATOS,0,$L$2),0,INDEX(DATOS,0,$M$2),1,INDEX(DATOS,0,$N$2),W1043,INDEX(DATOS,0,$O$2),$D1043)),#N/A)</f>
        <v>#N/A</v>
      </c>
      <c r="AC1043" s="62" t="e">
        <f>IFERROR(IF($B1043=0,#N/A,AVERAGEIFS(INDEX(DATOS,0,$C1043),INDEX(DATOS,0,$C1043),"&lt;&gt;#N/D",INDEX(DATOS,0,$L$2),0,INDEX(DATOS,0,$M$2),1,INDEX(DATOS,0,$N$2),X1043,INDEX(DATOS,0,$O$2),$D1043)),#N/A)</f>
        <v>#N/A</v>
      </c>
      <c r="AD1043" s="33"/>
      <c r="AE1043" s="40" t="e">
        <f>IFERROR(IF(ISNA(Z1043),#N/A,IF(I1043=0,0,_xlfn.STDEV.P($Z1043:Z1043)/I1043*100)),#N/A)</f>
        <v>#N/A</v>
      </c>
      <c r="AF1043" s="40" t="e">
        <f>IFERROR(IF(ISNA(AA1043),#N/A,IF(J1043=0,0,_xlfn.STDEV.P($Z1043:AA1043)/J1043*100)),#N/A)</f>
        <v>#N/A</v>
      </c>
      <c r="AG1043" s="40" t="e">
        <f>IFERROR(IF(ISNA(AB1043),#N/A,IF(K1043=0,0,_xlfn.STDEV.P($Z1043:AB1043)/K1043*100)),#N/A)</f>
        <v>#N/A</v>
      </c>
      <c r="AH1043" s="40" t="e">
        <f>IFERROR(IF(ISNA(AC1043),#N/A,IF(L1043=0,0,_xlfn.STDEV.P($Z1043:AC1043)/L1043*100)),#N/A)</f>
        <v>#N/A</v>
      </c>
      <c r="AI1043" s="40"/>
    </row>
    <row r="1044" spans="1:35" x14ac:dyDescent="0.35">
      <c r="A1044">
        <f t="shared" si="1226"/>
        <v>39</v>
      </c>
      <c r="B1044" s="35">
        <f t="array" ref="B1044">IF(B1043=0,0,MIN(IF(INDEX(DATOS,0,$N$2)=$U1044,IF(ISNUMBER(INDEX(DATOS,0,$C1044)),IF(INDEX(DATOS,0,$L$2)=0,IF(INDEX(DATOS,0,$M$2)=1,IF(ISNA(MATCH(INDEX(DATOS,0,$O$2),IF($E$7:E1043=E1044,$D$7:D1043),0)),INDEX(DATOS,0,$K$2))))))))</f>
        <v>0</v>
      </c>
      <c r="C1044" s="32">
        <f t="shared" si="1227"/>
        <v>20</v>
      </c>
      <c r="D1044" s="34" t="str">
        <f>IF($B1044=0,"--",INDEX(DATOS,$B1044,O$2))</f>
        <v>--</v>
      </c>
      <c r="E1044" s="64" t="s">
        <v>1</v>
      </c>
      <c r="F1044" s="36" t="str">
        <f t="shared" si="1248"/>
        <v>--</v>
      </c>
      <c r="G1044" s="109" t="e">
        <f>VLOOKUP($D1044,LOC_UNICOS,G$2,0)</f>
        <v>#N/A</v>
      </c>
      <c r="H1044" s="109" t="e">
        <f>VLOOKUP($D1044,LOC_UNICOS,H$2,0)</f>
        <v>#N/A</v>
      </c>
      <c r="I1044" s="38">
        <f t="array" ref="I1044">IF($B1044=0,-999,IF(COUNTIFS($Z1044:Z1044,#N/A)&gt;0,-999,AVERAGE($Z1044:Z1044)))</f>
        <v>-999</v>
      </c>
      <c r="J1044" s="38">
        <f t="array" ref="J1044">IF($B1044=0,-999,IF(COUNTIFS($Z1044:AA1044,#N/A)&gt;0,-999,AVERAGE($Z1044:AA1044)))</f>
        <v>-999</v>
      </c>
      <c r="K1044" s="38">
        <f t="array" ref="K1044">IF($B1044=0,-999,IF(COUNTIFS($Z1044:AB1044,#N/A)&gt;0,-999,AVERAGE($Z1044:AB1044)))</f>
        <v>-999</v>
      </c>
      <c r="L1044" s="38">
        <f t="array" ref="L1044">IF($B1044=0,-999,IF(COUNTIFS($Z1044:AC1044,#N/A)&gt;0,-999,AVERAGE($Z1044:AC1044)))</f>
        <v>-999</v>
      </c>
      <c r="M1044" s="38">
        <f t="shared" si="1222"/>
        <v>-999</v>
      </c>
      <c r="N1044" s="38">
        <f t="shared" si="1262"/>
        <v>-999</v>
      </c>
      <c r="O1044" s="38">
        <f t="shared" si="1263"/>
        <v>-999</v>
      </c>
      <c r="P1044" s="38">
        <f t="shared" si="1264"/>
        <v>-999</v>
      </c>
      <c r="Q1044" s="37">
        <f t="shared" si="1223"/>
        <v>0</v>
      </c>
      <c r="R1044" s="37">
        <f t="shared" si="1252"/>
        <v>0</v>
      </c>
      <c r="S1044" s="37">
        <f t="shared" si="1253"/>
        <v>0</v>
      </c>
      <c r="T1044" s="37">
        <f t="shared" si="1254"/>
        <v>0</v>
      </c>
      <c r="U1044" s="37">
        <f t="shared" si="1224"/>
        <v>2018</v>
      </c>
      <c r="V1044" s="37">
        <f t="shared" ref="V1044:X1044" si="1271">U1044-1</f>
        <v>2017</v>
      </c>
      <c r="W1044" s="37">
        <f t="shared" si="1271"/>
        <v>2016</v>
      </c>
      <c r="X1044" s="37">
        <f t="shared" si="1271"/>
        <v>2015</v>
      </c>
      <c r="Y1044" s="39"/>
      <c r="Z1044" s="62" t="e">
        <f>IFERROR(IF($B1044=0,#N/A,AVERAGEIFS(INDEX(DATOS,0,$C1044),INDEX(DATOS,0,$C1044),"&lt;&gt;#N/D",INDEX(DATOS,0,$L$2),0,INDEX(DATOS,0,$M$2),1,INDEX(DATOS,0,$N$2),U1044,INDEX(DATOS,0,$O$2),$D1044)),#N/A)</f>
        <v>#N/A</v>
      </c>
      <c r="AA1044" s="62" t="e">
        <f>IFERROR(IF($B1044=0,#N/A,AVERAGEIFS(INDEX(DATOS,0,$C1044),INDEX(DATOS,0,$C1044),"&lt;&gt;#N/D",INDEX(DATOS,0,$L$2),0,INDEX(DATOS,0,$M$2),1,INDEX(DATOS,0,$N$2),V1044,INDEX(DATOS,0,$O$2),$D1044)),#N/A)</f>
        <v>#N/A</v>
      </c>
      <c r="AB1044" s="62" t="e">
        <f>IFERROR(IF($B1044=0,#N/A,AVERAGEIFS(INDEX(DATOS,0,$C1044),INDEX(DATOS,0,$C1044),"&lt;&gt;#N/D",INDEX(DATOS,0,$L$2),0,INDEX(DATOS,0,$M$2),1,INDEX(DATOS,0,$N$2),W1044,INDEX(DATOS,0,$O$2),$D1044)),#N/A)</f>
        <v>#N/A</v>
      </c>
      <c r="AC1044" s="62" t="e">
        <f>IFERROR(IF($B1044=0,#N/A,AVERAGEIFS(INDEX(DATOS,0,$C1044),INDEX(DATOS,0,$C1044),"&lt;&gt;#N/D",INDEX(DATOS,0,$L$2),0,INDEX(DATOS,0,$M$2),1,INDEX(DATOS,0,$N$2),X1044,INDEX(DATOS,0,$O$2),$D1044)),#N/A)</f>
        <v>#N/A</v>
      </c>
      <c r="AD1044" s="33"/>
      <c r="AE1044" s="40" t="e">
        <f>IFERROR(IF(ISNA(Z1044),#N/A,IF(I1044=0,0,_xlfn.STDEV.P($Z1044:Z1044)/I1044*100)),#N/A)</f>
        <v>#N/A</v>
      </c>
      <c r="AF1044" s="40" t="e">
        <f>IFERROR(IF(ISNA(AA1044),#N/A,IF(J1044=0,0,_xlfn.STDEV.P($Z1044:AA1044)/J1044*100)),#N/A)</f>
        <v>#N/A</v>
      </c>
      <c r="AG1044" s="40" t="e">
        <f>IFERROR(IF(ISNA(AB1044),#N/A,IF(K1044=0,0,_xlfn.STDEV.P($Z1044:AB1044)/K1044*100)),#N/A)</f>
        <v>#N/A</v>
      </c>
      <c r="AH1044" s="40" t="e">
        <f>IFERROR(IF(ISNA(AC1044),#N/A,IF(L1044=0,0,_xlfn.STDEV.P($Z1044:AC1044)/L1044*100)),#N/A)</f>
        <v>#N/A</v>
      </c>
      <c r="AI1044" s="40"/>
    </row>
    <row r="1045" spans="1:35" x14ac:dyDescent="0.35">
      <c r="A1045">
        <f t="shared" si="1226"/>
        <v>40</v>
      </c>
      <c r="B1045" s="35">
        <f t="array" ref="B1045">IF(B1044=0,0,MIN(IF(INDEX(DATOS,0,$N$2)=$U1045,IF(ISNUMBER(INDEX(DATOS,0,$C1045)),IF(INDEX(DATOS,0,$L$2)=0,IF(INDEX(DATOS,0,$M$2)=1,IF(ISNA(MATCH(INDEX(DATOS,0,$O$2),IF($E$7:E1044=E1045,$D$7:D1044),0)),INDEX(DATOS,0,$K$2))))))))</f>
        <v>0</v>
      </c>
      <c r="C1045" s="32">
        <f t="shared" si="1227"/>
        <v>20</v>
      </c>
      <c r="D1045" s="34" t="str">
        <f>IF($B1045=0,"--",INDEX(DATOS,$B1045,O$2))</f>
        <v>--</v>
      </c>
      <c r="E1045" s="64" t="s">
        <v>1</v>
      </c>
      <c r="F1045" s="36" t="str">
        <f t="shared" si="1248"/>
        <v>--</v>
      </c>
      <c r="G1045" s="109" t="e">
        <f>VLOOKUP($D1045,LOC_UNICOS,G$2,0)</f>
        <v>#N/A</v>
      </c>
      <c r="H1045" s="109" t="e">
        <f>VLOOKUP($D1045,LOC_UNICOS,H$2,0)</f>
        <v>#N/A</v>
      </c>
      <c r="I1045" s="38">
        <f t="array" ref="I1045">IF($B1045=0,-999,IF(COUNTIFS($Z1045:Z1045,#N/A)&gt;0,-999,AVERAGE($Z1045:Z1045)))</f>
        <v>-999</v>
      </c>
      <c r="J1045" s="38">
        <f t="array" ref="J1045">IF($B1045=0,-999,IF(COUNTIFS($Z1045:AA1045,#N/A)&gt;0,-999,AVERAGE($Z1045:AA1045)))</f>
        <v>-999</v>
      </c>
      <c r="K1045" s="38">
        <f t="array" ref="K1045">IF($B1045=0,-999,IF(COUNTIFS($Z1045:AB1045,#N/A)&gt;0,-999,AVERAGE($Z1045:AB1045)))</f>
        <v>-999</v>
      </c>
      <c r="L1045" s="38">
        <f t="array" ref="L1045">IF($B1045=0,-999,IF(COUNTIFS($Z1045:AC1045,#N/A)&gt;0,-999,AVERAGE($Z1045:AC1045)))</f>
        <v>-999</v>
      </c>
      <c r="M1045" s="38">
        <f t="shared" si="1222"/>
        <v>-999</v>
      </c>
      <c r="N1045" s="38">
        <f t="shared" si="1262"/>
        <v>-999</v>
      </c>
      <c r="O1045" s="38">
        <f t="shared" si="1263"/>
        <v>-999</v>
      </c>
      <c r="P1045" s="38">
        <f t="shared" si="1264"/>
        <v>-999</v>
      </c>
      <c r="Q1045" s="37">
        <f t="shared" si="1223"/>
        <v>0</v>
      </c>
      <c r="R1045" s="37">
        <f t="shared" si="1252"/>
        <v>0</v>
      </c>
      <c r="S1045" s="37">
        <f t="shared" si="1253"/>
        <v>0</v>
      </c>
      <c r="T1045" s="37">
        <f t="shared" si="1254"/>
        <v>0</v>
      </c>
      <c r="U1045" s="37">
        <f t="shared" si="1224"/>
        <v>2018</v>
      </c>
      <c r="V1045" s="37">
        <f t="shared" ref="V1045:X1045" si="1272">U1045-1</f>
        <v>2017</v>
      </c>
      <c r="W1045" s="37">
        <f t="shared" si="1272"/>
        <v>2016</v>
      </c>
      <c r="X1045" s="37">
        <f t="shared" si="1272"/>
        <v>2015</v>
      </c>
      <c r="Y1045" s="39"/>
      <c r="Z1045" s="62" t="e">
        <f>IFERROR(IF($B1045=0,#N/A,AVERAGEIFS(INDEX(DATOS,0,$C1045),INDEX(DATOS,0,$C1045),"&lt;&gt;#N/D",INDEX(DATOS,0,$L$2),0,INDEX(DATOS,0,$M$2),1,INDEX(DATOS,0,$N$2),U1045,INDEX(DATOS,0,$O$2),$D1045)),#N/A)</f>
        <v>#N/A</v>
      </c>
      <c r="AA1045" s="62" t="e">
        <f>IFERROR(IF($B1045=0,#N/A,AVERAGEIFS(INDEX(DATOS,0,$C1045),INDEX(DATOS,0,$C1045),"&lt;&gt;#N/D",INDEX(DATOS,0,$L$2),0,INDEX(DATOS,0,$M$2),1,INDEX(DATOS,0,$N$2),V1045,INDEX(DATOS,0,$O$2),$D1045)),#N/A)</f>
        <v>#N/A</v>
      </c>
      <c r="AB1045" s="62" t="e">
        <f>IFERROR(IF($B1045=0,#N/A,AVERAGEIFS(INDEX(DATOS,0,$C1045),INDEX(DATOS,0,$C1045),"&lt;&gt;#N/D",INDEX(DATOS,0,$L$2),0,INDEX(DATOS,0,$M$2),1,INDEX(DATOS,0,$N$2),W1045,INDEX(DATOS,0,$O$2),$D1045)),#N/A)</f>
        <v>#N/A</v>
      </c>
      <c r="AC1045" s="62" t="e">
        <f>IFERROR(IF($B1045=0,#N/A,AVERAGEIFS(INDEX(DATOS,0,$C1045),INDEX(DATOS,0,$C1045),"&lt;&gt;#N/D",INDEX(DATOS,0,$L$2),0,INDEX(DATOS,0,$M$2),1,INDEX(DATOS,0,$N$2),X1045,INDEX(DATOS,0,$O$2),$D1045)),#N/A)</f>
        <v>#N/A</v>
      </c>
      <c r="AD1045" s="33"/>
      <c r="AE1045" s="40" t="e">
        <f>IFERROR(IF(ISNA(Z1045),#N/A,IF(I1045=0,0,_xlfn.STDEV.P($Z1045:Z1045)/I1045*100)),#N/A)</f>
        <v>#N/A</v>
      </c>
      <c r="AF1045" s="40" t="e">
        <f>IFERROR(IF(ISNA(AA1045),#N/A,IF(J1045=0,0,_xlfn.STDEV.P($Z1045:AA1045)/J1045*100)),#N/A)</f>
        <v>#N/A</v>
      </c>
      <c r="AG1045" s="40" t="e">
        <f>IFERROR(IF(ISNA(AB1045),#N/A,IF(K1045=0,0,_xlfn.STDEV.P($Z1045:AB1045)/K1045*100)),#N/A)</f>
        <v>#N/A</v>
      </c>
      <c r="AH1045" s="40" t="e">
        <f>IFERROR(IF(ISNA(AC1045),#N/A,IF(L1045=0,0,_xlfn.STDEV.P($Z1045:AC1045)/L1045*100)),#N/A)</f>
        <v>#N/A</v>
      </c>
      <c r="AI1045" s="40"/>
    </row>
    <row r="1046" spans="1:35" x14ac:dyDescent="0.35">
      <c r="A1046">
        <f t="shared" si="1226"/>
        <v>41</v>
      </c>
      <c r="B1046" s="35">
        <f t="array" ref="B1046">IF(B1045=0,0,MIN(IF(INDEX(DATOS,0,$N$2)=$U1046,IF(ISNUMBER(INDEX(DATOS,0,$C1046)),IF(INDEX(DATOS,0,$L$2)=0,IF(INDEX(DATOS,0,$M$2)=1,IF(ISNA(MATCH(INDEX(DATOS,0,$O$2),IF($E$7:E1045=E1046,$D$7:D1045),0)),INDEX(DATOS,0,$K$2))))))))</f>
        <v>0</v>
      </c>
      <c r="C1046" s="32">
        <f t="shared" si="1227"/>
        <v>20</v>
      </c>
      <c r="D1046" s="34" t="str">
        <f>IF($B1046=0,"--",INDEX(DATOS,$B1046,O$2))</f>
        <v>--</v>
      </c>
      <c r="E1046" s="64" t="s">
        <v>1</v>
      </c>
      <c r="F1046" s="36" t="str">
        <f t="shared" si="1248"/>
        <v>--</v>
      </c>
      <c r="G1046" s="109" t="e">
        <f>VLOOKUP($D1046,LOC_UNICOS,G$2,0)</f>
        <v>#N/A</v>
      </c>
      <c r="H1046" s="109" t="e">
        <f>VLOOKUP($D1046,LOC_UNICOS,H$2,0)</f>
        <v>#N/A</v>
      </c>
      <c r="I1046" s="38">
        <f t="array" ref="I1046">IF($B1046=0,-999,IF(COUNTIFS($Z1046:Z1046,#N/A)&gt;0,-999,AVERAGE($Z1046:Z1046)))</f>
        <v>-999</v>
      </c>
      <c r="J1046" s="38">
        <f t="array" ref="J1046">IF($B1046=0,-999,IF(COUNTIFS($Z1046:AA1046,#N/A)&gt;0,-999,AVERAGE($Z1046:AA1046)))</f>
        <v>-999</v>
      </c>
      <c r="K1046" s="38">
        <f t="array" ref="K1046">IF($B1046=0,-999,IF(COUNTIFS($Z1046:AB1046,#N/A)&gt;0,-999,AVERAGE($Z1046:AB1046)))</f>
        <v>-999</v>
      </c>
      <c r="L1046" s="38">
        <f t="array" ref="L1046">IF($B1046=0,-999,IF(COUNTIFS($Z1046:AC1046,#N/A)&gt;0,-999,AVERAGE($Z1046:AC1046)))</f>
        <v>-999</v>
      </c>
      <c r="M1046" s="38">
        <f t="shared" si="1222"/>
        <v>-999</v>
      </c>
      <c r="N1046" s="38">
        <f t="shared" si="1262"/>
        <v>-999</v>
      </c>
      <c r="O1046" s="38">
        <f t="shared" si="1263"/>
        <v>-999</v>
      </c>
      <c r="P1046" s="38">
        <f t="shared" si="1264"/>
        <v>-999</v>
      </c>
      <c r="Q1046" s="37">
        <f t="shared" si="1223"/>
        <v>0</v>
      </c>
      <c r="R1046" s="37">
        <f t="shared" si="1252"/>
        <v>0</v>
      </c>
      <c r="S1046" s="37">
        <f t="shared" si="1253"/>
        <v>0</v>
      </c>
      <c r="T1046" s="37">
        <f t="shared" si="1254"/>
        <v>0</v>
      </c>
      <c r="U1046" s="37">
        <f t="shared" si="1224"/>
        <v>2018</v>
      </c>
      <c r="V1046" s="37">
        <f t="shared" ref="V1046:X1046" si="1273">U1046-1</f>
        <v>2017</v>
      </c>
      <c r="W1046" s="37">
        <f t="shared" si="1273"/>
        <v>2016</v>
      </c>
      <c r="X1046" s="37">
        <f t="shared" si="1273"/>
        <v>2015</v>
      </c>
      <c r="Y1046" s="39"/>
      <c r="Z1046" s="62" t="e">
        <f>IFERROR(IF($B1046=0,#N/A,AVERAGEIFS(INDEX(DATOS,0,$C1046),INDEX(DATOS,0,$C1046),"&lt;&gt;#N/D",INDEX(DATOS,0,$L$2),0,INDEX(DATOS,0,$M$2),1,INDEX(DATOS,0,$N$2),U1046,INDEX(DATOS,0,$O$2),$D1046)),#N/A)</f>
        <v>#N/A</v>
      </c>
      <c r="AA1046" s="62" t="e">
        <f>IFERROR(IF($B1046=0,#N/A,AVERAGEIFS(INDEX(DATOS,0,$C1046),INDEX(DATOS,0,$C1046),"&lt;&gt;#N/D",INDEX(DATOS,0,$L$2),0,INDEX(DATOS,0,$M$2),1,INDEX(DATOS,0,$N$2),V1046,INDEX(DATOS,0,$O$2),$D1046)),#N/A)</f>
        <v>#N/A</v>
      </c>
      <c r="AB1046" s="62" t="e">
        <f>IFERROR(IF($B1046=0,#N/A,AVERAGEIFS(INDEX(DATOS,0,$C1046),INDEX(DATOS,0,$C1046),"&lt;&gt;#N/D",INDEX(DATOS,0,$L$2),0,INDEX(DATOS,0,$M$2),1,INDEX(DATOS,0,$N$2),W1046,INDEX(DATOS,0,$O$2),$D1046)),#N/A)</f>
        <v>#N/A</v>
      </c>
      <c r="AC1046" s="62" t="e">
        <f>IFERROR(IF($B1046=0,#N/A,AVERAGEIFS(INDEX(DATOS,0,$C1046),INDEX(DATOS,0,$C1046),"&lt;&gt;#N/D",INDEX(DATOS,0,$L$2),0,INDEX(DATOS,0,$M$2),1,INDEX(DATOS,0,$N$2),X1046,INDEX(DATOS,0,$O$2),$D1046)),#N/A)</f>
        <v>#N/A</v>
      </c>
      <c r="AD1046" s="33"/>
      <c r="AE1046" s="40" t="e">
        <f>IFERROR(IF(ISNA(Z1046),#N/A,IF(I1046=0,0,_xlfn.STDEV.P($Z1046:Z1046)/I1046*100)),#N/A)</f>
        <v>#N/A</v>
      </c>
      <c r="AF1046" s="40" t="e">
        <f>IFERROR(IF(ISNA(AA1046),#N/A,IF(J1046=0,0,_xlfn.STDEV.P($Z1046:AA1046)/J1046*100)),#N/A)</f>
        <v>#N/A</v>
      </c>
      <c r="AG1046" s="40" t="e">
        <f>IFERROR(IF(ISNA(AB1046),#N/A,IF(K1046=0,0,_xlfn.STDEV.P($Z1046:AB1046)/K1046*100)),#N/A)</f>
        <v>#N/A</v>
      </c>
      <c r="AH1046" s="40" t="e">
        <f>IFERROR(IF(ISNA(AC1046),#N/A,IF(L1046=0,0,_xlfn.STDEV.P($Z1046:AC1046)/L1046*100)),#N/A)</f>
        <v>#N/A</v>
      </c>
      <c r="AI1046" s="40"/>
    </row>
    <row r="1047" spans="1:35" x14ac:dyDescent="0.35">
      <c r="A1047">
        <f t="shared" si="1226"/>
        <v>42</v>
      </c>
      <c r="B1047" s="35">
        <f t="array" ref="B1047">IF(B1046=0,0,MIN(IF(INDEX(DATOS,0,$N$2)=$U1047,IF(ISNUMBER(INDEX(DATOS,0,$C1047)),IF(INDEX(DATOS,0,$L$2)=0,IF(INDEX(DATOS,0,$M$2)=1,IF(ISNA(MATCH(INDEX(DATOS,0,$O$2),IF($E$7:E1046=E1047,$D$7:D1046),0)),INDEX(DATOS,0,$K$2))))))))</f>
        <v>0</v>
      </c>
      <c r="C1047" s="32">
        <f t="shared" si="1227"/>
        <v>20</v>
      </c>
      <c r="D1047" s="34" t="str">
        <f>IF($B1047=0,"--",INDEX(DATOS,$B1047,O$2))</f>
        <v>--</v>
      </c>
      <c r="E1047" s="64" t="s">
        <v>1</v>
      </c>
      <c r="F1047" s="36" t="str">
        <f t="shared" si="1248"/>
        <v>--</v>
      </c>
      <c r="G1047" s="109" t="e">
        <f>VLOOKUP($D1047,LOC_UNICOS,G$2,0)</f>
        <v>#N/A</v>
      </c>
      <c r="H1047" s="109" t="e">
        <f>VLOOKUP($D1047,LOC_UNICOS,H$2,0)</f>
        <v>#N/A</v>
      </c>
      <c r="I1047" s="38">
        <f t="array" ref="I1047">IF($B1047=0,-999,IF(COUNTIFS($Z1047:Z1047,#N/A)&gt;0,-999,AVERAGE($Z1047:Z1047)))</f>
        <v>-999</v>
      </c>
      <c r="J1047" s="38">
        <f t="array" ref="J1047">IF($B1047=0,-999,IF(COUNTIFS($Z1047:AA1047,#N/A)&gt;0,-999,AVERAGE($Z1047:AA1047)))</f>
        <v>-999</v>
      </c>
      <c r="K1047" s="38">
        <f t="array" ref="K1047">IF($B1047=0,-999,IF(COUNTIFS($Z1047:AB1047,#N/A)&gt;0,-999,AVERAGE($Z1047:AB1047)))</f>
        <v>-999</v>
      </c>
      <c r="L1047" s="38">
        <f t="array" ref="L1047">IF($B1047=0,-999,IF(COUNTIFS($Z1047:AC1047,#N/A)&gt;0,-999,AVERAGE($Z1047:AC1047)))</f>
        <v>-999</v>
      </c>
      <c r="M1047" s="38">
        <f t="shared" si="1222"/>
        <v>-999</v>
      </c>
      <c r="N1047" s="38">
        <f t="shared" si="1262"/>
        <v>-999</v>
      </c>
      <c r="O1047" s="38">
        <f t="shared" si="1263"/>
        <v>-999</v>
      </c>
      <c r="P1047" s="38">
        <f t="shared" si="1264"/>
        <v>-999</v>
      </c>
      <c r="Q1047" s="37">
        <f t="shared" si="1223"/>
        <v>0</v>
      </c>
      <c r="R1047" s="37">
        <f t="shared" si="1252"/>
        <v>0</v>
      </c>
      <c r="S1047" s="37">
        <f t="shared" si="1253"/>
        <v>0</v>
      </c>
      <c r="T1047" s="37">
        <f t="shared" si="1254"/>
        <v>0</v>
      </c>
      <c r="U1047" s="37">
        <f t="shared" si="1224"/>
        <v>2018</v>
      </c>
      <c r="V1047" s="37">
        <f t="shared" ref="V1047:X1047" si="1274">U1047-1</f>
        <v>2017</v>
      </c>
      <c r="W1047" s="37">
        <f t="shared" si="1274"/>
        <v>2016</v>
      </c>
      <c r="X1047" s="37">
        <f t="shared" si="1274"/>
        <v>2015</v>
      </c>
      <c r="Y1047" s="39"/>
      <c r="Z1047" s="62" t="e">
        <f>IFERROR(IF($B1047=0,#N/A,AVERAGEIFS(INDEX(DATOS,0,$C1047),INDEX(DATOS,0,$C1047),"&lt;&gt;#N/D",INDEX(DATOS,0,$L$2),0,INDEX(DATOS,0,$M$2),1,INDEX(DATOS,0,$N$2),U1047,INDEX(DATOS,0,$O$2),$D1047)),#N/A)</f>
        <v>#N/A</v>
      </c>
      <c r="AA1047" s="62" t="e">
        <f>IFERROR(IF($B1047=0,#N/A,AVERAGEIFS(INDEX(DATOS,0,$C1047),INDEX(DATOS,0,$C1047),"&lt;&gt;#N/D",INDEX(DATOS,0,$L$2),0,INDEX(DATOS,0,$M$2),1,INDEX(DATOS,0,$N$2),V1047,INDEX(DATOS,0,$O$2),$D1047)),#N/A)</f>
        <v>#N/A</v>
      </c>
      <c r="AB1047" s="62" t="e">
        <f>IFERROR(IF($B1047=0,#N/A,AVERAGEIFS(INDEX(DATOS,0,$C1047),INDEX(DATOS,0,$C1047),"&lt;&gt;#N/D",INDEX(DATOS,0,$L$2),0,INDEX(DATOS,0,$M$2),1,INDEX(DATOS,0,$N$2),W1047,INDEX(DATOS,0,$O$2),$D1047)),#N/A)</f>
        <v>#N/A</v>
      </c>
      <c r="AC1047" s="62" t="e">
        <f>IFERROR(IF($B1047=0,#N/A,AVERAGEIFS(INDEX(DATOS,0,$C1047),INDEX(DATOS,0,$C1047),"&lt;&gt;#N/D",INDEX(DATOS,0,$L$2),0,INDEX(DATOS,0,$M$2),1,INDEX(DATOS,0,$N$2),X1047,INDEX(DATOS,0,$O$2),$D1047)),#N/A)</f>
        <v>#N/A</v>
      </c>
      <c r="AD1047" s="33"/>
      <c r="AE1047" s="40" t="e">
        <f>IFERROR(IF(ISNA(Z1047),#N/A,IF(I1047=0,0,_xlfn.STDEV.P($Z1047:Z1047)/I1047*100)),#N/A)</f>
        <v>#N/A</v>
      </c>
      <c r="AF1047" s="40" t="e">
        <f>IFERROR(IF(ISNA(AA1047),#N/A,IF(J1047=0,0,_xlfn.STDEV.P($Z1047:AA1047)/J1047*100)),#N/A)</f>
        <v>#N/A</v>
      </c>
      <c r="AG1047" s="40" t="e">
        <f>IFERROR(IF(ISNA(AB1047),#N/A,IF(K1047=0,0,_xlfn.STDEV.P($Z1047:AB1047)/K1047*100)),#N/A)</f>
        <v>#N/A</v>
      </c>
      <c r="AH1047" s="40" t="e">
        <f>IFERROR(IF(ISNA(AC1047),#N/A,IF(L1047=0,0,_xlfn.STDEV.P($Z1047:AC1047)/L1047*100)),#N/A)</f>
        <v>#N/A</v>
      </c>
      <c r="AI1047" s="40"/>
    </row>
    <row r="1048" spans="1:35" x14ac:dyDescent="0.35">
      <c r="A1048">
        <f t="shared" si="1226"/>
        <v>43</v>
      </c>
      <c r="B1048" s="35">
        <f t="array" ref="B1048">IF(B1047=0,0,MIN(IF(INDEX(DATOS,0,$N$2)=$U1048,IF(ISNUMBER(INDEX(DATOS,0,$C1048)),IF(INDEX(DATOS,0,$L$2)=0,IF(INDEX(DATOS,0,$M$2)=1,IF(ISNA(MATCH(INDEX(DATOS,0,$O$2),IF($E$7:E1047=E1048,$D$7:D1047),0)),INDEX(DATOS,0,$K$2))))))))</f>
        <v>0</v>
      </c>
      <c r="C1048" s="32">
        <f t="shared" si="1227"/>
        <v>20</v>
      </c>
      <c r="D1048" s="34" t="str">
        <f>IF($B1048=0,"--",INDEX(DATOS,$B1048,O$2))</f>
        <v>--</v>
      </c>
      <c r="E1048" s="64" t="s">
        <v>1</v>
      </c>
      <c r="F1048" s="36" t="str">
        <f t="shared" si="1248"/>
        <v>--</v>
      </c>
      <c r="G1048" s="109" t="e">
        <f>VLOOKUP($D1048,LOC_UNICOS,G$2,0)</f>
        <v>#N/A</v>
      </c>
      <c r="H1048" s="109" t="e">
        <f>VLOOKUP($D1048,LOC_UNICOS,H$2,0)</f>
        <v>#N/A</v>
      </c>
      <c r="I1048" s="38">
        <f t="array" ref="I1048">IF($B1048=0,-999,IF(COUNTIFS($Z1048:Z1048,#N/A)&gt;0,-999,AVERAGE($Z1048:Z1048)))</f>
        <v>-999</v>
      </c>
      <c r="J1048" s="38">
        <f t="array" ref="J1048">IF($B1048=0,-999,IF(COUNTIFS($Z1048:AA1048,#N/A)&gt;0,-999,AVERAGE($Z1048:AA1048)))</f>
        <v>-999</v>
      </c>
      <c r="K1048" s="38">
        <f t="array" ref="K1048">IF($B1048=0,-999,IF(COUNTIFS($Z1048:AB1048,#N/A)&gt;0,-999,AVERAGE($Z1048:AB1048)))</f>
        <v>-999</v>
      </c>
      <c r="L1048" s="38">
        <f t="array" ref="L1048">IF($B1048=0,-999,IF(COUNTIFS($Z1048:AC1048,#N/A)&gt;0,-999,AVERAGE($Z1048:AC1048)))</f>
        <v>-999</v>
      </c>
      <c r="M1048" s="38">
        <f t="shared" si="1222"/>
        <v>-999</v>
      </c>
      <c r="N1048" s="38">
        <f t="shared" si="1262"/>
        <v>-999</v>
      </c>
      <c r="O1048" s="38">
        <f t="shared" si="1263"/>
        <v>-999</v>
      </c>
      <c r="P1048" s="38">
        <f t="shared" si="1264"/>
        <v>-999</v>
      </c>
      <c r="Q1048" s="37">
        <f t="shared" si="1223"/>
        <v>0</v>
      </c>
      <c r="R1048" s="37">
        <f t="shared" si="1252"/>
        <v>0</v>
      </c>
      <c r="S1048" s="37">
        <f t="shared" si="1253"/>
        <v>0</v>
      </c>
      <c r="T1048" s="37">
        <f t="shared" si="1254"/>
        <v>0</v>
      </c>
      <c r="U1048" s="37">
        <f t="shared" si="1224"/>
        <v>2018</v>
      </c>
      <c r="V1048" s="37">
        <f t="shared" ref="V1048:X1048" si="1275">U1048-1</f>
        <v>2017</v>
      </c>
      <c r="W1048" s="37">
        <f t="shared" si="1275"/>
        <v>2016</v>
      </c>
      <c r="X1048" s="37">
        <f t="shared" si="1275"/>
        <v>2015</v>
      </c>
      <c r="Y1048" s="39"/>
      <c r="Z1048" s="62" t="e">
        <f>IFERROR(IF($B1048=0,#N/A,AVERAGEIFS(INDEX(DATOS,0,$C1048),INDEX(DATOS,0,$C1048),"&lt;&gt;#N/D",INDEX(DATOS,0,$L$2),0,INDEX(DATOS,0,$M$2),1,INDEX(DATOS,0,$N$2),U1048,INDEX(DATOS,0,$O$2),$D1048)),#N/A)</f>
        <v>#N/A</v>
      </c>
      <c r="AA1048" s="62" t="e">
        <f>IFERROR(IF($B1048=0,#N/A,AVERAGEIFS(INDEX(DATOS,0,$C1048),INDEX(DATOS,0,$C1048),"&lt;&gt;#N/D",INDEX(DATOS,0,$L$2),0,INDEX(DATOS,0,$M$2),1,INDEX(DATOS,0,$N$2),V1048,INDEX(DATOS,0,$O$2),$D1048)),#N/A)</f>
        <v>#N/A</v>
      </c>
      <c r="AB1048" s="62" t="e">
        <f>IFERROR(IF($B1048=0,#N/A,AVERAGEIFS(INDEX(DATOS,0,$C1048),INDEX(DATOS,0,$C1048),"&lt;&gt;#N/D",INDEX(DATOS,0,$L$2),0,INDEX(DATOS,0,$M$2),1,INDEX(DATOS,0,$N$2),W1048,INDEX(DATOS,0,$O$2),$D1048)),#N/A)</f>
        <v>#N/A</v>
      </c>
      <c r="AC1048" s="62" t="e">
        <f>IFERROR(IF($B1048=0,#N/A,AVERAGEIFS(INDEX(DATOS,0,$C1048),INDEX(DATOS,0,$C1048),"&lt;&gt;#N/D",INDEX(DATOS,0,$L$2),0,INDEX(DATOS,0,$M$2),1,INDEX(DATOS,0,$N$2),X1048,INDEX(DATOS,0,$O$2),$D1048)),#N/A)</f>
        <v>#N/A</v>
      </c>
      <c r="AD1048" s="33"/>
      <c r="AE1048" s="40" t="e">
        <f>IFERROR(IF(ISNA(Z1048),#N/A,IF(I1048=0,0,_xlfn.STDEV.P($Z1048:Z1048)/I1048*100)),#N/A)</f>
        <v>#N/A</v>
      </c>
      <c r="AF1048" s="40" t="e">
        <f>IFERROR(IF(ISNA(AA1048),#N/A,IF(J1048=0,0,_xlfn.STDEV.P($Z1048:AA1048)/J1048*100)),#N/A)</f>
        <v>#N/A</v>
      </c>
      <c r="AG1048" s="40" t="e">
        <f>IFERROR(IF(ISNA(AB1048),#N/A,IF(K1048=0,0,_xlfn.STDEV.P($Z1048:AB1048)/K1048*100)),#N/A)</f>
        <v>#N/A</v>
      </c>
      <c r="AH1048" s="40" t="e">
        <f>IFERROR(IF(ISNA(AC1048),#N/A,IF(L1048=0,0,_xlfn.STDEV.P($Z1048:AC1048)/L1048*100)),#N/A)</f>
        <v>#N/A</v>
      </c>
      <c r="AI1048" s="40"/>
    </row>
    <row r="1049" spans="1:35" x14ac:dyDescent="0.35">
      <c r="A1049">
        <f t="shared" si="1226"/>
        <v>44</v>
      </c>
      <c r="B1049" s="35">
        <f t="array" ref="B1049">IF(B1048=0,0,MIN(IF(INDEX(DATOS,0,$N$2)=$U1049,IF(ISNUMBER(INDEX(DATOS,0,$C1049)),IF(INDEX(DATOS,0,$L$2)=0,IF(INDEX(DATOS,0,$M$2)=1,IF(ISNA(MATCH(INDEX(DATOS,0,$O$2),IF($E$7:E1048=E1049,$D$7:D1048),0)),INDEX(DATOS,0,$K$2))))))))</f>
        <v>0</v>
      </c>
      <c r="C1049" s="32">
        <f t="shared" si="1227"/>
        <v>20</v>
      </c>
      <c r="D1049" s="34" t="str">
        <f>IF($B1049=0,"--",INDEX(DATOS,$B1049,O$2))</f>
        <v>--</v>
      </c>
      <c r="E1049" s="64" t="s">
        <v>1</v>
      </c>
      <c r="F1049" s="36" t="str">
        <f t="shared" si="1248"/>
        <v>--</v>
      </c>
      <c r="G1049" s="109" t="e">
        <f>VLOOKUP($D1049,LOC_UNICOS,G$2,0)</f>
        <v>#N/A</v>
      </c>
      <c r="H1049" s="109" t="e">
        <f>VLOOKUP($D1049,LOC_UNICOS,H$2,0)</f>
        <v>#N/A</v>
      </c>
      <c r="I1049" s="38">
        <f t="array" ref="I1049">IF($B1049=0,-999,IF(COUNTIFS($Z1049:Z1049,#N/A)&gt;0,-999,AVERAGE($Z1049:Z1049)))</f>
        <v>-999</v>
      </c>
      <c r="J1049" s="38">
        <f t="array" ref="J1049">IF($B1049=0,-999,IF(COUNTIFS($Z1049:AA1049,#N/A)&gt;0,-999,AVERAGE($Z1049:AA1049)))</f>
        <v>-999</v>
      </c>
      <c r="K1049" s="38">
        <f t="array" ref="K1049">IF($B1049=0,-999,IF(COUNTIFS($Z1049:AB1049,#N/A)&gt;0,-999,AVERAGE($Z1049:AB1049)))</f>
        <v>-999</v>
      </c>
      <c r="L1049" s="38">
        <f t="array" ref="L1049">IF($B1049=0,-999,IF(COUNTIFS($Z1049:AC1049,#N/A)&gt;0,-999,AVERAGE($Z1049:AC1049)))</f>
        <v>-999</v>
      </c>
      <c r="M1049" s="38">
        <f t="shared" si="1222"/>
        <v>-999</v>
      </c>
      <c r="N1049" s="38">
        <f t="shared" si="1262"/>
        <v>-999</v>
      </c>
      <c r="O1049" s="38">
        <f t="shared" si="1263"/>
        <v>-999</v>
      </c>
      <c r="P1049" s="38">
        <f t="shared" si="1264"/>
        <v>-999</v>
      </c>
      <c r="Q1049" s="37">
        <f t="shared" si="1223"/>
        <v>0</v>
      </c>
      <c r="R1049" s="37">
        <f t="shared" si="1252"/>
        <v>0</v>
      </c>
      <c r="S1049" s="37">
        <f t="shared" si="1253"/>
        <v>0</v>
      </c>
      <c r="T1049" s="37">
        <f t="shared" si="1254"/>
        <v>0</v>
      </c>
      <c r="U1049" s="37">
        <f t="shared" si="1224"/>
        <v>2018</v>
      </c>
      <c r="V1049" s="37">
        <f t="shared" ref="V1049:X1049" si="1276">U1049-1</f>
        <v>2017</v>
      </c>
      <c r="W1049" s="37">
        <f t="shared" si="1276"/>
        <v>2016</v>
      </c>
      <c r="X1049" s="37">
        <f t="shared" si="1276"/>
        <v>2015</v>
      </c>
      <c r="Y1049" s="39"/>
      <c r="Z1049" s="62" t="e">
        <f>IFERROR(IF($B1049=0,#N/A,AVERAGEIFS(INDEX(DATOS,0,$C1049),INDEX(DATOS,0,$C1049),"&lt;&gt;#N/D",INDEX(DATOS,0,$L$2),0,INDEX(DATOS,0,$M$2),1,INDEX(DATOS,0,$N$2),U1049,INDEX(DATOS,0,$O$2),$D1049)),#N/A)</f>
        <v>#N/A</v>
      </c>
      <c r="AA1049" s="62" t="e">
        <f>IFERROR(IF($B1049=0,#N/A,AVERAGEIFS(INDEX(DATOS,0,$C1049),INDEX(DATOS,0,$C1049),"&lt;&gt;#N/D",INDEX(DATOS,0,$L$2),0,INDEX(DATOS,0,$M$2),1,INDEX(DATOS,0,$N$2),V1049,INDEX(DATOS,0,$O$2),$D1049)),#N/A)</f>
        <v>#N/A</v>
      </c>
      <c r="AB1049" s="62" t="e">
        <f>IFERROR(IF($B1049=0,#N/A,AVERAGEIFS(INDEX(DATOS,0,$C1049),INDEX(DATOS,0,$C1049),"&lt;&gt;#N/D",INDEX(DATOS,0,$L$2),0,INDEX(DATOS,0,$M$2),1,INDEX(DATOS,0,$N$2),W1049,INDEX(DATOS,0,$O$2),$D1049)),#N/A)</f>
        <v>#N/A</v>
      </c>
      <c r="AC1049" s="62" t="e">
        <f>IFERROR(IF($B1049=0,#N/A,AVERAGEIFS(INDEX(DATOS,0,$C1049),INDEX(DATOS,0,$C1049),"&lt;&gt;#N/D",INDEX(DATOS,0,$L$2),0,INDEX(DATOS,0,$M$2),1,INDEX(DATOS,0,$N$2),X1049,INDEX(DATOS,0,$O$2),$D1049)),#N/A)</f>
        <v>#N/A</v>
      </c>
      <c r="AD1049" s="33"/>
      <c r="AE1049" s="40" t="e">
        <f>IFERROR(IF(ISNA(Z1049),#N/A,IF(I1049=0,0,_xlfn.STDEV.P($Z1049:Z1049)/I1049*100)),#N/A)</f>
        <v>#N/A</v>
      </c>
      <c r="AF1049" s="40" t="e">
        <f>IFERROR(IF(ISNA(AA1049),#N/A,IF(J1049=0,0,_xlfn.STDEV.P($Z1049:AA1049)/J1049*100)),#N/A)</f>
        <v>#N/A</v>
      </c>
      <c r="AG1049" s="40" t="e">
        <f>IFERROR(IF(ISNA(AB1049),#N/A,IF(K1049=0,0,_xlfn.STDEV.P($Z1049:AB1049)/K1049*100)),#N/A)</f>
        <v>#N/A</v>
      </c>
      <c r="AH1049" s="40" t="e">
        <f>IFERROR(IF(ISNA(AC1049),#N/A,IF(L1049=0,0,_xlfn.STDEV.P($Z1049:AC1049)/L1049*100)),#N/A)</f>
        <v>#N/A</v>
      </c>
      <c r="AI1049" s="40"/>
    </row>
    <row r="1050" spans="1:35" x14ac:dyDescent="0.35">
      <c r="A1050">
        <f t="shared" si="1226"/>
        <v>45</v>
      </c>
      <c r="B1050" s="35">
        <f t="array" ref="B1050">IF(B1049=0,0,MIN(IF(INDEX(DATOS,0,$N$2)=$U1050,IF(ISNUMBER(INDEX(DATOS,0,$C1050)),IF(INDEX(DATOS,0,$L$2)=0,IF(INDEX(DATOS,0,$M$2)=1,IF(ISNA(MATCH(INDEX(DATOS,0,$O$2),IF($E$7:E1049=E1050,$D$7:D1049),0)),INDEX(DATOS,0,$K$2))))))))</f>
        <v>0</v>
      </c>
      <c r="C1050" s="32">
        <f t="shared" si="1227"/>
        <v>20</v>
      </c>
      <c r="D1050" s="34" t="str">
        <f>IF($B1050=0,"--",INDEX(DATOS,$B1050,O$2))</f>
        <v>--</v>
      </c>
      <c r="E1050" s="64" t="s">
        <v>1</v>
      </c>
      <c r="F1050" s="36" t="str">
        <f t="shared" si="1248"/>
        <v>--</v>
      </c>
      <c r="G1050" s="109" t="e">
        <f>VLOOKUP($D1050,LOC_UNICOS,G$2,0)</f>
        <v>#N/A</v>
      </c>
      <c r="H1050" s="109" t="e">
        <f>VLOOKUP($D1050,LOC_UNICOS,H$2,0)</f>
        <v>#N/A</v>
      </c>
      <c r="I1050" s="38">
        <f t="array" ref="I1050">IF($B1050=0,-999,IF(COUNTIFS($Z1050:Z1050,#N/A)&gt;0,-999,AVERAGE($Z1050:Z1050)))</f>
        <v>-999</v>
      </c>
      <c r="J1050" s="38">
        <f t="array" ref="J1050">IF($B1050=0,-999,IF(COUNTIFS($Z1050:AA1050,#N/A)&gt;0,-999,AVERAGE($Z1050:AA1050)))</f>
        <v>-999</v>
      </c>
      <c r="K1050" s="38">
        <f t="array" ref="K1050">IF($B1050=0,-999,IF(COUNTIFS($Z1050:AB1050,#N/A)&gt;0,-999,AVERAGE($Z1050:AB1050)))</f>
        <v>-999</v>
      </c>
      <c r="L1050" s="38">
        <f t="array" ref="L1050">IF($B1050=0,-999,IF(COUNTIFS($Z1050:AC1050,#N/A)&gt;0,-999,AVERAGE($Z1050:AC1050)))</f>
        <v>-999</v>
      </c>
      <c r="M1050" s="38">
        <f t="shared" si="1222"/>
        <v>-999</v>
      </c>
      <c r="N1050" s="38">
        <f t="shared" si="1262"/>
        <v>-999</v>
      </c>
      <c r="O1050" s="38">
        <f t="shared" si="1263"/>
        <v>-999</v>
      </c>
      <c r="P1050" s="38">
        <f t="shared" si="1264"/>
        <v>-999</v>
      </c>
      <c r="Q1050" s="37">
        <f t="shared" si="1223"/>
        <v>0</v>
      </c>
      <c r="R1050" s="37">
        <f t="shared" si="1252"/>
        <v>0</v>
      </c>
      <c r="S1050" s="37">
        <f t="shared" si="1253"/>
        <v>0</v>
      </c>
      <c r="T1050" s="37">
        <f t="shared" si="1254"/>
        <v>0</v>
      </c>
      <c r="U1050" s="37">
        <f t="shared" si="1224"/>
        <v>2018</v>
      </c>
      <c r="V1050" s="37">
        <f t="shared" ref="V1050:X1050" si="1277">U1050-1</f>
        <v>2017</v>
      </c>
      <c r="W1050" s="37">
        <f t="shared" si="1277"/>
        <v>2016</v>
      </c>
      <c r="X1050" s="37">
        <f t="shared" si="1277"/>
        <v>2015</v>
      </c>
      <c r="Y1050" s="39"/>
      <c r="Z1050" s="62" t="e">
        <f>IFERROR(IF($B1050=0,#N/A,AVERAGEIFS(INDEX(DATOS,0,$C1050),INDEX(DATOS,0,$C1050),"&lt;&gt;#N/D",INDEX(DATOS,0,$L$2),0,INDEX(DATOS,0,$M$2),1,INDEX(DATOS,0,$N$2),U1050,INDEX(DATOS,0,$O$2),$D1050)),#N/A)</f>
        <v>#N/A</v>
      </c>
      <c r="AA1050" s="62" t="e">
        <f>IFERROR(IF($B1050=0,#N/A,AVERAGEIFS(INDEX(DATOS,0,$C1050),INDEX(DATOS,0,$C1050),"&lt;&gt;#N/D",INDEX(DATOS,0,$L$2),0,INDEX(DATOS,0,$M$2),1,INDEX(DATOS,0,$N$2),V1050,INDEX(DATOS,0,$O$2),$D1050)),#N/A)</f>
        <v>#N/A</v>
      </c>
      <c r="AB1050" s="62" t="e">
        <f>IFERROR(IF($B1050=0,#N/A,AVERAGEIFS(INDEX(DATOS,0,$C1050),INDEX(DATOS,0,$C1050),"&lt;&gt;#N/D",INDEX(DATOS,0,$L$2),0,INDEX(DATOS,0,$M$2),1,INDEX(DATOS,0,$N$2),W1050,INDEX(DATOS,0,$O$2),$D1050)),#N/A)</f>
        <v>#N/A</v>
      </c>
      <c r="AC1050" s="62" t="e">
        <f>IFERROR(IF($B1050=0,#N/A,AVERAGEIFS(INDEX(DATOS,0,$C1050),INDEX(DATOS,0,$C1050),"&lt;&gt;#N/D",INDEX(DATOS,0,$L$2),0,INDEX(DATOS,0,$M$2),1,INDEX(DATOS,0,$N$2),X1050,INDEX(DATOS,0,$O$2),$D1050)),#N/A)</f>
        <v>#N/A</v>
      </c>
      <c r="AD1050" s="33"/>
      <c r="AE1050" s="40" t="e">
        <f>IFERROR(IF(ISNA(Z1050),#N/A,IF(I1050=0,0,_xlfn.STDEV.P($Z1050:Z1050)/I1050*100)),#N/A)</f>
        <v>#N/A</v>
      </c>
      <c r="AF1050" s="40" t="e">
        <f>IFERROR(IF(ISNA(AA1050),#N/A,IF(J1050=0,0,_xlfn.STDEV.P($Z1050:AA1050)/J1050*100)),#N/A)</f>
        <v>#N/A</v>
      </c>
      <c r="AG1050" s="40" t="e">
        <f>IFERROR(IF(ISNA(AB1050),#N/A,IF(K1050=0,0,_xlfn.STDEV.P($Z1050:AB1050)/K1050*100)),#N/A)</f>
        <v>#N/A</v>
      </c>
      <c r="AH1050" s="40" t="e">
        <f>IFERROR(IF(ISNA(AC1050),#N/A,IF(L1050=0,0,_xlfn.STDEV.P($Z1050:AC1050)/L1050*100)),#N/A)</f>
        <v>#N/A</v>
      </c>
      <c r="AI1050" s="40"/>
    </row>
    <row r="1051" spans="1:35" x14ac:dyDescent="0.35">
      <c r="A1051">
        <f t="shared" si="1226"/>
        <v>46</v>
      </c>
      <c r="B1051" s="35">
        <f t="array" ref="B1051">IF(B1050=0,0,MIN(IF(INDEX(DATOS,0,$N$2)=$U1051,IF(ISNUMBER(INDEX(DATOS,0,$C1051)),IF(INDEX(DATOS,0,$L$2)=0,IF(INDEX(DATOS,0,$M$2)=1,IF(ISNA(MATCH(INDEX(DATOS,0,$O$2),IF($E$7:E1050=E1051,$D$7:D1050),0)),INDEX(DATOS,0,$K$2))))))))</f>
        <v>0</v>
      </c>
      <c r="C1051" s="32">
        <f t="shared" si="1227"/>
        <v>20</v>
      </c>
      <c r="D1051" s="34" t="str">
        <f>IF($B1051=0,"--",INDEX(DATOS,$B1051,O$2))</f>
        <v>--</v>
      </c>
      <c r="E1051" s="64" t="s">
        <v>1</v>
      </c>
      <c r="F1051" s="36" t="str">
        <f t="shared" si="1248"/>
        <v>--</v>
      </c>
      <c r="G1051" s="109" t="e">
        <f>VLOOKUP($D1051,LOC_UNICOS,G$2,0)</f>
        <v>#N/A</v>
      </c>
      <c r="H1051" s="109" t="e">
        <f>VLOOKUP($D1051,LOC_UNICOS,H$2,0)</f>
        <v>#N/A</v>
      </c>
      <c r="I1051" s="38">
        <f t="array" ref="I1051">IF($B1051=0,-999,IF(COUNTIFS($Z1051:Z1051,#N/A)&gt;0,-999,AVERAGE($Z1051:Z1051)))</f>
        <v>-999</v>
      </c>
      <c r="J1051" s="38">
        <f t="array" ref="J1051">IF($B1051=0,-999,IF(COUNTIFS($Z1051:AA1051,#N/A)&gt;0,-999,AVERAGE($Z1051:AA1051)))</f>
        <v>-999</v>
      </c>
      <c r="K1051" s="38">
        <f t="array" ref="K1051">IF($B1051=0,-999,IF(COUNTIFS($Z1051:AB1051,#N/A)&gt;0,-999,AVERAGE($Z1051:AB1051)))</f>
        <v>-999</v>
      </c>
      <c r="L1051" s="38">
        <f t="array" ref="L1051">IF($B1051=0,-999,IF(COUNTIFS($Z1051:AC1051,#N/A)&gt;0,-999,AVERAGE($Z1051:AC1051)))</f>
        <v>-999</v>
      </c>
      <c r="M1051" s="38">
        <f t="shared" si="1222"/>
        <v>-999</v>
      </c>
      <c r="N1051" s="38">
        <f t="shared" si="1262"/>
        <v>-999</v>
      </c>
      <c r="O1051" s="38">
        <f t="shared" si="1263"/>
        <v>-999</v>
      </c>
      <c r="P1051" s="38">
        <f t="shared" si="1264"/>
        <v>-999</v>
      </c>
      <c r="Q1051" s="37">
        <f t="shared" si="1223"/>
        <v>0</v>
      </c>
      <c r="R1051" s="37">
        <f t="shared" si="1252"/>
        <v>0</v>
      </c>
      <c r="S1051" s="37">
        <f t="shared" si="1253"/>
        <v>0</v>
      </c>
      <c r="T1051" s="37">
        <f t="shared" si="1254"/>
        <v>0</v>
      </c>
      <c r="U1051" s="37">
        <f t="shared" si="1224"/>
        <v>2018</v>
      </c>
      <c r="V1051" s="37">
        <f t="shared" ref="V1051:X1051" si="1278">U1051-1</f>
        <v>2017</v>
      </c>
      <c r="W1051" s="37">
        <f t="shared" si="1278"/>
        <v>2016</v>
      </c>
      <c r="X1051" s="37">
        <f t="shared" si="1278"/>
        <v>2015</v>
      </c>
      <c r="Y1051" s="39"/>
      <c r="Z1051" s="62" t="e">
        <f>IFERROR(IF($B1051=0,#N/A,AVERAGEIFS(INDEX(DATOS,0,$C1051),INDEX(DATOS,0,$C1051),"&lt;&gt;#N/D",INDEX(DATOS,0,$L$2),0,INDEX(DATOS,0,$M$2),1,INDEX(DATOS,0,$N$2),U1051,INDEX(DATOS,0,$O$2),$D1051)),#N/A)</f>
        <v>#N/A</v>
      </c>
      <c r="AA1051" s="62" t="e">
        <f>IFERROR(IF($B1051=0,#N/A,AVERAGEIFS(INDEX(DATOS,0,$C1051),INDEX(DATOS,0,$C1051),"&lt;&gt;#N/D",INDEX(DATOS,0,$L$2),0,INDEX(DATOS,0,$M$2),1,INDEX(DATOS,0,$N$2),V1051,INDEX(DATOS,0,$O$2),$D1051)),#N/A)</f>
        <v>#N/A</v>
      </c>
      <c r="AB1051" s="62" t="e">
        <f>IFERROR(IF($B1051=0,#N/A,AVERAGEIFS(INDEX(DATOS,0,$C1051),INDEX(DATOS,0,$C1051),"&lt;&gt;#N/D",INDEX(DATOS,0,$L$2),0,INDEX(DATOS,0,$M$2),1,INDEX(DATOS,0,$N$2),W1051,INDEX(DATOS,0,$O$2),$D1051)),#N/A)</f>
        <v>#N/A</v>
      </c>
      <c r="AC1051" s="62" t="e">
        <f>IFERROR(IF($B1051=0,#N/A,AVERAGEIFS(INDEX(DATOS,0,$C1051),INDEX(DATOS,0,$C1051),"&lt;&gt;#N/D",INDEX(DATOS,0,$L$2),0,INDEX(DATOS,0,$M$2),1,INDEX(DATOS,0,$N$2),X1051,INDEX(DATOS,0,$O$2),$D1051)),#N/A)</f>
        <v>#N/A</v>
      </c>
      <c r="AD1051" s="33"/>
      <c r="AE1051" s="40" t="e">
        <f>IFERROR(IF(ISNA(Z1051),#N/A,IF(I1051=0,0,_xlfn.STDEV.P($Z1051:Z1051)/I1051*100)),#N/A)</f>
        <v>#N/A</v>
      </c>
      <c r="AF1051" s="40" t="e">
        <f>IFERROR(IF(ISNA(AA1051),#N/A,IF(J1051=0,0,_xlfn.STDEV.P($Z1051:AA1051)/J1051*100)),#N/A)</f>
        <v>#N/A</v>
      </c>
      <c r="AG1051" s="40" t="e">
        <f>IFERROR(IF(ISNA(AB1051),#N/A,IF(K1051=0,0,_xlfn.STDEV.P($Z1051:AB1051)/K1051*100)),#N/A)</f>
        <v>#N/A</v>
      </c>
      <c r="AH1051" s="40" t="e">
        <f>IFERROR(IF(ISNA(AC1051),#N/A,IF(L1051=0,0,_xlfn.STDEV.P($Z1051:AC1051)/L1051*100)),#N/A)</f>
        <v>#N/A</v>
      </c>
      <c r="AI1051" s="40"/>
    </row>
    <row r="1052" spans="1:35" x14ac:dyDescent="0.35">
      <c r="A1052">
        <f t="shared" si="1226"/>
        <v>47</v>
      </c>
      <c r="B1052" s="35">
        <f t="array" ref="B1052">IF(B1051=0,0,MIN(IF(INDEX(DATOS,0,$N$2)=$U1052,IF(ISNUMBER(INDEX(DATOS,0,$C1052)),IF(INDEX(DATOS,0,$L$2)=0,IF(INDEX(DATOS,0,$M$2)=1,IF(ISNA(MATCH(INDEX(DATOS,0,$O$2),IF($E$7:E1051=E1052,$D$7:D1051),0)),INDEX(DATOS,0,$K$2))))))))</f>
        <v>0</v>
      </c>
      <c r="C1052" s="32">
        <f t="shared" si="1227"/>
        <v>20</v>
      </c>
      <c r="D1052" s="34" t="str">
        <f>IF($B1052=0,"--",INDEX(DATOS,$B1052,O$2))</f>
        <v>--</v>
      </c>
      <c r="E1052" s="64" t="s">
        <v>1</v>
      </c>
      <c r="F1052" s="36" t="str">
        <f t="shared" si="1248"/>
        <v>--</v>
      </c>
      <c r="G1052" s="109" t="e">
        <f>VLOOKUP($D1052,LOC_UNICOS,G$2,0)</f>
        <v>#N/A</v>
      </c>
      <c r="H1052" s="109" t="e">
        <f>VLOOKUP($D1052,LOC_UNICOS,H$2,0)</f>
        <v>#N/A</v>
      </c>
      <c r="I1052" s="38">
        <f t="array" ref="I1052">IF($B1052=0,-999,IF(COUNTIFS($Z1052:Z1052,#N/A)&gt;0,-999,AVERAGE($Z1052:Z1052)))</f>
        <v>-999</v>
      </c>
      <c r="J1052" s="38">
        <f t="array" ref="J1052">IF($B1052=0,-999,IF(COUNTIFS($Z1052:AA1052,#N/A)&gt;0,-999,AVERAGE($Z1052:AA1052)))</f>
        <v>-999</v>
      </c>
      <c r="K1052" s="38">
        <f t="array" ref="K1052">IF($B1052=0,-999,IF(COUNTIFS($Z1052:AB1052,#N/A)&gt;0,-999,AVERAGE($Z1052:AB1052)))</f>
        <v>-999</v>
      </c>
      <c r="L1052" s="38">
        <f t="array" ref="L1052">IF($B1052=0,-999,IF(COUNTIFS($Z1052:AC1052,#N/A)&gt;0,-999,AVERAGE($Z1052:AC1052)))</f>
        <v>-999</v>
      </c>
      <c r="M1052" s="38">
        <f t="shared" si="1222"/>
        <v>-999</v>
      </c>
      <c r="N1052" s="38">
        <f t="shared" si="1262"/>
        <v>-999</v>
      </c>
      <c r="O1052" s="38">
        <f t="shared" si="1263"/>
        <v>-999</v>
      </c>
      <c r="P1052" s="38">
        <f t="shared" si="1264"/>
        <v>-999</v>
      </c>
      <c r="Q1052" s="37">
        <f t="shared" si="1223"/>
        <v>0</v>
      </c>
      <c r="R1052" s="37">
        <f t="shared" si="1252"/>
        <v>0</v>
      </c>
      <c r="S1052" s="37">
        <f t="shared" si="1253"/>
        <v>0</v>
      </c>
      <c r="T1052" s="37">
        <f t="shared" si="1254"/>
        <v>0</v>
      </c>
      <c r="U1052" s="37">
        <f t="shared" si="1224"/>
        <v>2018</v>
      </c>
      <c r="V1052" s="37">
        <f t="shared" ref="V1052:X1052" si="1279">U1052-1</f>
        <v>2017</v>
      </c>
      <c r="W1052" s="37">
        <f t="shared" si="1279"/>
        <v>2016</v>
      </c>
      <c r="X1052" s="37">
        <f t="shared" si="1279"/>
        <v>2015</v>
      </c>
      <c r="Y1052" s="39"/>
      <c r="Z1052" s="62" t="e">
        <f>IFERROR(IF($B1052=0,#N/A,AVERAGEIFS(INDEX(DATOS,0,$C1052),INDEX(DATOS,0,$C1052),"&lt;&gt;#N/D",INDEX(DATOS,0,$L$2),0,INDEX(DATOS,0,$M$2),1,INDEX(DATOS,0,$N$2),U1052,INDEX(DATOS,0,$O$2),$D1052)),#N/A)</f>
        <v>#N/A</v>
      </c>
      <c r="AA1052" s="62" t="e">
        <f>IFERROR(IF($B1052=0,#N/A,AVERAGEIFS(INDEX(DATOS,0,$C1052),INDEX(DATOS,0,$C1052),"&lt;&gt;#N/D",INDEX(DATOS,0,$L$2),0,INDEX(DATOS,0,$M$2),1,INDEX(DATOS,0,$N$2),V1052,INDEX(DATOS,0,$O$2),$D1052)),#N/A)</f>
        <v>#N/A</v>
      </c>
      <c r="AB1052" s="62" t="e">
        <f>IFERROR(IF($B1052=0,#N/A,AVERAGEIFS(INDEX(DATOS,0,$C1052),INDEX(DATOS,0,$C1052),"&lt;&gt;#N/D",INDEX(DATOS,0,$L$2),0,INDEX(DATOS,0,$M$2),1,INDEX(DATOS,0,$N$2),W1052,INDEX(DATOS,0,$O$2),$D1052)),#N/A)</f>
        <v>#N/A</v>
      </c>
      <c r="AC1052" s="62" t="e">
        <f>IFERROR(IF($B1052=0,#N/A,AVERAGEIFS(INDEX(DATOS,0,$C1052),INDEX(DATOS,0,$C1052),"&lt;&gt;#N/D",INDEX(DATOS,0,$L$2),0,INDEX(DATOS,0,$M$2),1,INDEX(DATOS,0,$N$2),X1052,INDEX(DATOS,0,$O$2),$D1052)),#N/A)</f>
        <v>#N/A</v>
      </c>
      <c r="AD1052" s="33"/>
      <c r="AE1052" s="40" t="e">
        <f>IFERROR(IF(ISNA(Z1052),#N/A,IF(I1052=0,0,_xlfn.STDEV.P($Z1052:Z1052)/I1052*100)),#N/A)</f>
        <v>#N/A</v>
      </c>
      <c r="AF1052" s="40" t="e">
        <f>IFERROR(IF(ISNA(AA1052),#N/A,IF(J1052=0,0,_xlfn.STDEV.P($Z1052:AA1052)/J1052*100)),#N/A)</f>
        <v>#N/A</v>
      </c>
      <c r="AG1052" s="40" t="e">
        <f>IFERROR(IF(ISNA(AB1052),#N/A,IF(K1052=0,0,_xlfn.STDEV.P($Z1052:AB1052)/K1052*100)),#N/A)</f>
        <v>#N/A</v>
      </c>
      <c r="AH1052" s="40" t="e">
        <f>IFERROR(IF(ISNA(AC1052),#N/A,IF(L1052=0,0,_xlfn.STDEV.P($Z1052:AC1052)/L1052*100)),#N/A)</f>
        <v>#N/A</v>
      </c>
      <c r="AI1052" s="40"/>
    </row>
    <row r="1053" spans="1:35" x14ac:dyDescent="0.35">
      <c r="A1053">
        <f t="shared" si="1226"/>
        <v>48</v>
      </c>
      <c r="B1053" s="35">
        <f t="array" ref="B1053">IF(B1052=0,0,MIN(IF(INDEX(DATOS,0,$N$2)=$U1053,IF(ISNUMBER(INDEX(DATOS,0,$C1053)),IF(INDEX(DATOS,0,$L$2)=0,IF(INDEX(DATOS,0,$M$2)=1,IF(ISNA(MATCH(INDEX(DATOS,0,$O$2),IF($E$7:E1052=E1053,$D$7:D1052),0)),INDEX(DATOS,0,$K$2))))))))</f>
        <v>0</v>
      </c>
      <c r="C1053" s="32">
        <f t="shared" si="1227"/>
        <v>20</v>
      </c>
      <c r="D1053" s="34" t="str">
        <f>IF($B1053=0,"--",INDEX(DATOS,$B1053,O$2))</f>
        <v>--</v>
      </c>
      <c r="E1053" s="64" t="s">
        <v>1</v>
      </c>
      <c r="F1053" s="36" t="str">
        <f t="shared" si="1248"/>
        <v>--</v>
      </c>
      <c r="G1053" s="109" t="e">
        <f>VLOOKUP($D1053,LOC_UNICOS,G$2,0)</f>
        <v>#N/A</v>
      </c>
      <c r="H1053" s="109" t="e">
        <f>VLOOKUP($D1053,LOC_UNICOS,H$2,0)</f>
        <v>#N/A</v>
      </c>
      <c r="I1053" s="38">
        <f t="array" ref="I1053">IF($B1053=0,-999,IF(COUNTIFS($Z1053:Z1053,#N/A)&gt;0,-999,AVERAGE($Z1053:Z1053)))</f>
        <v>-999</v>
      </c>
      <c r="J1053" s="38">
        <f t="array" ref="J1053">IF($B1053=0,-999,IF(COUNTIFS($Z1053:AA1053,#N/A)&gt;0,-999,AVERAGE($Z1053:AA1053)))</f>
        <v>-999</v>
      </c>
      <c r="K1053" s="38">
        <f t="array" ref="K1053">IF($B1053=0,-999,IF(COUNTIFS($Z1053:AB1053,#N/A)&gt;0,-999,AVERAGE($Z1053:AB1053)))</f>
        <v>-999</v>
      </c>
      <c r="L1053" s="38">
        <f t="array" ref="L1053">IF($B1053=0,-999,IF(COUNTIFS($Z1053:AC1053,#N/A)&gt;0,-999,AVERAGE($Z1053:AC1053)))</f>
        <v>-999</v>
      </c>
      <c r="M1053" s="38">
        <f t="shared" si="1222"/>
        <v>-999</v>
      </c>
      <c r="N1053" s="38">
        <f t="shared" si="1262"/>
        <v>-999</v>
      </c>
      <c r="O1053" s="38">
        <f t="shared" si="1263"/>
        <v>-999</v>
      </c>
      <c r="P1053" s="38">
        <f t="shared" si="1264"/>
        <v>-999</v>
      </c>
      <c r="Q1053" s="37">
        <f t="shared" si="1223"/>
        <v>0</v>
      </c>
      <c r="R1053" s="37">
        <f t="shared" si="1252"/>
        <v>0</v>
      </c>
      <c r="S1053" s="37">
        <f t="shared" si="1253"/>
        <v>0</v>
      </c>
      <c r="T1053" s="37">
        <f t="shared" si="1254"/>
        <v>0</v>
      </c>
      <c r="U1053" s="37">
        <f t="shared" si="1224"/>
        <v>2018</v>
      </c>
      <c r="V1053" s="37">
        <f t="shared" ref="V1053:X1053" si="1280">U1053-1</f>
        <v>2017</v>
      </c>
      <c r="W1053" s="37">
        <f t="shared" si="1280"/>
        <v>2016</v>
      </c>
      <c r="X1053" s="37">
        <f t="shared" si="1280"/>
        <v>2015</v>
      </c>
      <c r="Y1053" s="39"/>
      <c r="Z1053" s="62" t="e">
        <f>IFERROR(IF($B1053=0,#N/A,AVERAGEIFS(INDEX(DATOS,0,$C1053),INDEX(DATOS,0,$C1053),"&lt;&gt;#N/D",INDEX(DATOS,0,$L$2),0,INDEX(DATOS,0,$M$2),1,INDEX(DATOS,0,$N$2),U1053,INDEX(DATOS,0,$O$2),$D1053)),#N/A)</f>
        <v>#N/A</v>
      </c>
      <c r="AA1053" s="62" t="e">
        <f>IFERROR(IF($B1053=0,#N/A,AVERAGEIFS(INDEX(DATOS,0,$C1053),INDEX(DATOS,0,$C1053),"&lt;&gt;#N/D",INDEX(DATOS,0,$L$2),0,INDEX(DATOS,0,$M$2),1,INDEX(DATOS,0,$N$2),V1053,INDEX(DATOS,0,$O$2),$D1053)),#N/A)</f>
        <v>#N/A</v>
      </c>
      <c r="AB1053" s="62" t="e">
        <f>IFERROR(IF($B1053=0,#N/A,AVERAGEIFS(INDEX(DATOS,0,$C1053),INDEX(DATOS,0,$C1053),"&lt;&gt;#N/D",INDEX(DATOS,0,$L$2),0,INDEX(DATOS,0,$M$2),1,INDEX(DATOS,0,$N$2),W1053,INDEX(DATOS,0,$O$2),$D1053)),#N/A)</f>
        <v>#N/A</v>
      </c>
      <c r="AC1053" s="62" t="e">
        <f>IFERROR(IF($B1053=0,#N/A,AVERAGEIFS(INDEX(DATOS,0,$C1053),INDEX(DATOS,0,$C1053),"&lt;&gt;#N/D",INDEX(DATOS,0,$L$2),0,INDEX(DATOS,0,$M$2),1,INDEX(DATOS,0,$N$2),X1053,INDEX(DATOS,0,$O$2),$D1053)),#N/A)</f>
        <v>#N/A</v>
      </c>
      <c r="AD1053" s="33"/>
      <c r="AE1053" s="40" t="e">
        <f>IFERROR(IF(ISNA(Z1053),#N/A,IF(I1053=0,0,_xlfn.STDEV.P($Z1053:Z1053)/I1053*100)),#N/A)</f>
        <v>#N/A</v>
      </c>
      <c r="AF1053" s="40" t="e">
        <f>IFERROR(IF(ISNA(AA1053),#N/A,IF(J1053=0,0,_xlfn.STDEV.P($Z1053:AA1053)/J1053*100)),#N/A)</f>
        <v>#N/A</v>
      </c>
      <c r="AG1053" s="40" t="e">
        <f>IFERROR(IF(ISNA(AB1053),#N/A,IF(K1053=0,0,_xlfn.STDEV.P($Z1053:AB1053)/K1053*100)),#N/A)</f>
        <v>#N/A</v>
      </c>
      <c r="AH1053" s="40" t="e">
        <f>IFERROR(IF(ISNA(AC1053),#N/A,IF(L1053=0,0,_xlfn.STDEV.P($Z1053:AC1053)/L1053*100)),#N/A)</f>
        <v>#N/A</v>
      </c>
      <c r="AI1053" s="40"/>
    </row>
    <row r="1054" spans="1:35" x14ac:dyDescent="0.35">
      <c r="A1054">
        <f t="shared" si="1226"/>
        <v>49</v>
      </c>
      <c r="B1054" s="35">
        <f t="array" ref="B1054">IF(B1053=0,0,MIN(IF(INDEX(DATOS,0,$N$2)=$U1054,IF(ISNUMBER(INDEX(DATOS,0,$C1054)),IF(INDEX(DATOS,0,$L$2)=0,IF(INDEX(DATOS,0,$M$2)=1,IF(ISNA(MATCH(INDEX(DATOS,0,$O$2),IF($E$7:E1053=E1054,$D$7:D1053),0)),INDEX(DATOS,0,$K$2))))))))</f>
        <v>0</v>
      </c>
      <c r="C1054" s="32">
        <f t="shared" si="1227"/>
        <v>20</v>
      </c>
      <c r="D1054" s="34" t="str">
        <f>IF($B1054=0,"--",INDEX(DATOS,$B1054,O$2))</f>
        <v>--</v>
      </c>
      <c r="E1054" s="64" t="s">
        <v>1</v>
      </c>
      <c r="F1054" s="36" t="str">
        <f t="shared" si="1248"/>
        <v>--</v>
      </c>
      <c r="G1054" s="109" t="e">
        <f>VLOOKUP($D1054,LOC_UNICOS,G$2,0)</f>
        <v>#N/A</v>
      </c>
      <c r="H1054" s="109" t="e">
        <f>VLOOKUP($D1054,LOC_UNICOS,H$2,0)</f>
        <v>#N/A</v>
      </c>
      <c r="I1054" s="38">
        <f t="array" ref="I1054">IF($B1054=0,-999,IF(COUNTIFS($Z1054:Z1054,#N/A)&gt;0,-999,AVERAGE($Z1054:Z1054)))</f>
        <v>-999</v>
      </c>
      <c r="J1054" s="38">
        <f t="array" ref="J1054">IF($B1054=0,-999,IF(COUNTIFS($Z1054:AA1054,#N/A)&gt;0,-999,AVERAGE($Z1054:AA1054)))</f>
        <v>-999</v>
      </c>
      <c r="K1054" s="38">
        <f t="array" ref="K1054">IF($B1054=0,-999,IF(COUNTIFS($Z1054:AB1054,#N/A)&gt;0,-999,AVERAGE($Z1054:AB1054)))</f>
        <v>-999</v>
      </c>
      <c r="L1054" s="38">
        <f t="array" ref="L1054">IF($B1054=0,-999,IF(COUNTIFS($Z1054:AC1054,#N/A)&gt;0,-999,AVERAGE($Z1054:AC1054)))</f>
        <v>-999</v>
      </c>
      <c r="M1054" s="38">
        <f t="shared" si="1222"/>
        <v>-999</v>
      </c>
      <c r="N1054" s="38">
        <f t="shared" si="1262"/>
        <v>-999</v>
      </c>
      <c r="O1054" s="38">
        <f t="shared" si="1263"/>
        <v>-999</v>
      </c>
      <c r="P1054" s="38">
        <f t="shared" si="1264"/>
        <v>-999</v>
      </c>
      <c r="Q1054" s="37">
        <f t="shared" si="1223"/>
        <v>0</v>
      </c>
      <c r="R1054" s="37">
        <f t="shared" si="1252"/>
        <v>0</v>
      </c>
      <c r="S1054" s="37">
        <f t="shared" si="1253"/>
        <v>0</v>
      </c>
      <c r="T1054" s="37">
        <f t="shared" si="1254"/>
        <v>0</v>
      </c>
      <c r="U1054" s="37">
        <f t="shared" si="1224"/>
        <v>2018</v>
      </c>
      <c r="V1054" s="37">
        <f t="shared" ref="V1054:X1054" si="1281">U1054-1</f>
        <v>2017</v>
      </c>
      <c r="W1054" s="37">
        <f t="shared" si="1281"/>
        <v>2016</v>
      </c>
      <c r="X1054" s="37">
        <f t="shared" si="1281"/>
        <v>2015</v>
      </c>
      <c r="Y1054" s="39"/>
      <c r="Z1054" s="62" t="e">
        <f>IFERROR(IF($B1054=0,#N/A,AVERAGEIFS(INDEX(DATOS,0,$C1054),INDEX(DATOS,0,$C1054),"&lt;&gt;#N/D",INDEX(DATOS,0,$L$2),0,INDEX(DATOS,0,$M$2),1,INDEX(DATOS,0,$N$2),U1054,INDEX(DATOS,0,$O$2),$D1054)),#N/A)</f>
        <v>#N/A</v>
      </c>
      <c r="AA1054" s="62" t="e">
        <f>IFERROR(IF($B1054=0,#N/A,AVERAGEIFS(INDEX(DATOS,0,$C1054),INDEX(DATOS,0,$C1054),"&lt;&gt;#N/D",INDEX(DATOS,0,$L$2),0,INDEX(DATOS,0,$M$2),1,INDEX(DATOS,0,$N$2),V1054,INDEX(DATOS,0,$O$2),$D1054)),#N/A)</f>
        <v>#N/A</v>
      </c>
      <c r="AB1054" s="62" t="e">
        <f>IFERROR(IF($B1054=0,#N/A,AVERAGEIFS(INDEX(DATOS,0,$C1054),INDEX(DATOS,0,$C1054),"&lt;&gt;#N/D",INDEX(DATOS,0,$L$2),0,INDEX(DATOS,0,$M$2),1,INDEX(DATOS,0,$N$2),W1054,INDEX(DATOS,0,$O$2),$D1054)),#N/A)</f>
        <v>#N/A</v>
      </c>
      <c r="AC1054" s="62" t="e">
        <f>IFERROR(IF($B1054=0,#N/A,AVERAGEIFS(INDEX(DATOS,0,$C1054),INDEX(DATOS,0,$C1054),"&lt;&gt;#N/D",INDEX(DATOS,0,$L$2),0,INDEX(DATOS,0,$M$2),1,INDEX(DATOS,0,$N$2),X1054,INDEX(DATOS,0,$O$2),$D1054)),#N/A)</f>
        <v>#N/A</v>
      </c>
      <c r="AD1054" s="33"/>
      <c r="AE1054" s="40" t="e">
        <f>IFERROR(IF(ISNA(Z1054),#N/A,IF(I1054=0,0,_xlfn.STDEV.P($Z1054:Z1054)/I1054*100)),#N/A)</f>
        <v>#N/A</v>
      </c>
      <c r="AF1054" s="40" t="e">
        <f>IFERROR(IF(ISNA(AA1054),#N/A,IF(J1054=0,0,_xlfn.STDEV.P($Z1054:AA1054)/J1054*100)),#N/A)</f>
        <v>#N/A</v>
      </c>
      <c r="AG1054" s="40" t="e">
        <f>IFERROR(IF(ISNA(AB1054),#N/A,IF(K1054=0,0,_xlfn.STDEV.P($Z1054:AB1054)/K1054*100)),#N/A)</f>
        <v>#N/A</v>
      </c>
      <c r="AH1054" s="40" t="e">
        <f>IFERROR(IF(ISNA(AC1054),#N/A,IF(L1054=0,0,_xlfn.STDEV.P($Z1054:AC1054)/L1054*100)),#N/A)</f>
        <v>#N/A</v>
      </c>
      <c r="AI1054" s="40"/>
    </row>
    <row r="1055" spans="1:35" x14ac:dyDescent="0.35">
      <c r="A1055">
        <f t="shared" si="1226"/>
        <v>50</v>
      </c>
      <c r="B1055" s="35">
        <f t="array" ref="B1055">IF(B1054=0,0,MIN(IF(INDEX(DATOS,0,$N$2)=$U1055,IF(ISNUMBER(INDEX(DATOS,0,$C1055)),IF(INDEX(DATOS,0,$L$2)=0,IF(INDEX(DATOS,0,$M$2)=1,IF(ISNA(MATCH(INDEX(DATOS,0,$O$2),IF($E$7:E1054=E1055,$D$7:D1054),0)),INDEX(DATOS,0,$K$2))))))))</f>
        <v>0</v>
      </c>
      <c r="C1055" s="32">
        <f t="shared" si="1227"/>
        <v>20</v>
      </c>
      <c r="D1055" s="34" t="str">
        <f>IF($B1055=0,"--",INDEX(DATOS,$B1055,O$2))</f>
        <v>--</v>
      </c>
      <c r="E1055" s="64" t="s">
        <v>1</v>
      </c>
      <c r="F1055" s="36" t="str">
        <f t="shared" si="1248"/>
        <v>--</v>
      </c>
      <c r="G1055" s="109" t="e">
        <f>VLOOKUP($D1055,LOC_UNICOS,G$2,0)</f>
        <v>#N/A</v>
      </c>
      <c r="H1055" s="109" t="e">
        <f>VLOOKUP($D1055,LOC_UNICOS,H$2,0)</f>
        <v>#N/A</v>
      </c>
      <c r="I1055" s="38">
        <f t="array" ref="I1055">IF($B1055=0,-999,IF(COUNTIFS($Z1055:Z1055,#N/A)&gt;0,-999,AVERAGE($Z1055:Z1055)))</f>
        <v>-999</v>
      </c>
      <c r="J1055" s="38">
        <f t="array" ref="J1055">IF($B1055=0,-999,IF(COUNTIFS($Z1055:AA1055,#N/A)&gt;0,-999,AVERAGE($Z1055:AA1055)))</f>
        <v>-999</v>
      </c>
      <c r="K1055" s="38">
        <f t="array" ref="K1055">IF($B1055=0,-999,IF(COUNTIFS($Z1055:AB1055,#N/A)&gt;0,-999,AVERAGE($Z1055:AB1055)))</f>
        <v>-999</v>
      </c>
      <c r="L1055" s="38">
        <f t="array" ref="L1055">IF($B1055=0,-999,IF(COUNTIFS($Z1055:AC1055,#N/A)&gt;0,-999,AVERAGE($Z1055:AC1055)))</f>
        <v>-999</v>
      </c>
      <c r="M1055" s="38">
        <f t="shared" si="1222"/>
        <v>-999</v>
      </c>
      <c r="N1055" s="38">
        <f t="shared" si="1262"/>
        <v>-999</v>
      </c>
      <c r="O1055" s="38">
        <f t="shared" si="1263"/>
        <v>-999</v>
      </c>
      <c r="P1055" s="38">
        <f t="shared" si="1264"/>
        <v>-999</v>
      </c>
      <c r="Q1055" s="37">
        <f t="shared" si="1223"/>
        <v>0</v>
      </c>
      <c r="R1055" s="37">
        <f t="shared" si="1252"/>
        <v>0</v>
      </c>
      <c r="S1055" s="37">
        <f t="shared" si="1253"/>
        <v>0</v>
      </c>
      <c r="T1055" s="37">
        <f t="shared" si="1254"/>
        <v>0</v>
      </c>
      <c r="U1055" s="37">
        <f t="shared" si="1224"/>
        <v>2018</v>
      </c>
      <c r="V1055" s="37">
        <f t="shared" ref="V1055:X1055" si="1282">U1055-1</f>
        <v>2017</v>
      </c>
      <c r="W1055" s="37">
        <f t="shared" si="1282"/>
        <v>2016</v>
      </c>
      <c r="X1055" s="37">
        <f t="shared" si="1282"/>
        <v>2015</v>
      </c>
      <c r="Y1055" s="39"/>
      <c r="Z1055" s="62" t="e">
        <f>IFERROR(IF($B1055=0,#N/A,AVERAGEIFS(INDEX(DATOS,0,$C1055),INDEX(DATOS,0,$C1055),"&lt;&gt;#N/D",INDEX(DATOS,0,$L$2),0,INDEX(DATOS,0,$M$2),1,INDEX(DATOS,0,$N$2),U1055,INDEX(DATOS,0,$O$2),$D1055)),#N/A)</f>
        <v>#N/A</v>
      </c>
      <c r="AA1055" s="62" t="e">
        <f>IFERROR(IF($B1055=0,#N/A,AVERAGEIFS(INDEX(DATOS,0,$C1055),INDEX(DATOS,0,$C1055),"&lt;&gt;#N/D",INDEX(DATOS,0,$L$2),0,INDEX(DATOS,0,$M$2),1,INDEX(DATOS,0,$N$2),V1055,INDEX(DATOS,0,$O$2),$D1055)),#N/A)</f>
        <v>#N/A</v>
      </c>
      <c r="AB1055" s="62" t="e">
        <f>IFERROR(IF($B1055=0,#N/A,AVERAGEIFS(INDEX(DATOS,0,$C1055),INDEX(DATOS,0,$C1055),"&lt;&gt;#N/D",INDEX(DATOS,0,$L$2),0,INDEX(DATOS,0,$M$2),1,INDEX(DATOS,0,$N$2),W1055,INDEX(DATOS,0,$O$2),$D1055)),#N/A)</f>
        <v>#N/A</v>
      </c>
      <c r="AC1055" s="62" t="e">
        <f>IFERROR(IF($B1055=0,#N/A,AVERAGEIFS(INDEX(DATOS,0,$C1055),INDEX(DATOS,0,$C1055),"&lt;&gt;#N/D",INDEX(DATOS,0,$L$2),0,INDEX(DATOS,0,$M$2),1,INDEX(DATOS,0,$N$2),X1055,INDEX(DATOS,0,$O$2),$D1055)),#N/A)</f>
        <v>#N/A</v>
      </c>
      <c r="AD1055" s="33"/>
      <c r="AE1055" s="40" t="e">
        <f>IFERROR(IF(ISNA(Z1055),#N/A,IF(I1055=0,0,_xlfn.STDEV.P($Z1055:Z1055)/I1055*100)),#N/A)</f>
        <v>#N/A</v>
      </c>
      <c r="AF1055" s="40" t="e">
        <f>IFERROR(IF(ISNA(AA1055),#N/A,IF(J1055=0,0,_xlfn.STDEV.P($Z1055:AA1055)/J1055*100)),#N/A)</f>
        <v>#N/A</v>
      </c>
      <c r="AG1055" s="40" t="e">
        <f>IFERROR(IF(ISNA(AB1055),#N/A,IF(K1055=0,0,_xlfn.STDEV.P($Z1055:AB1055)/K1055*100)),#N/A)</f>
        <v>#N/A</v>
      </c>
      <c r="AH1055" s="40" t="e">
        <f>IFERROR(IF(ISNA(AC1055),#N/A,IF(L1055=0,0,_xlfn.STDEV.P($Z1055:AC1055)/L1055*100)),#N/A)</f>
        <v>#N/A</v>
      </c>
      <c r="AI1055" s="40"/>
    </row>
    <row r="1056" spans="1:35" x14ac:dyDescent="0.35">
      <c r="A1056">
        <f t="shared" si="1226"/>
        <v>51</v>
      </c>
      <c r="B1056" s="35">
        <f t="array" ref="B1056">IF(B1055=0,0,MIN(IF(INDEX(DATOS,0,$N$2)=$U1056,IF(ISNUMBER(INDEX(DATOS,0,$C1056)),IF(INDEX(DATOS,0,$L$2)=0,IF(INDEX(DATOS,0,$M$2)=1,IF(ISNA(MATCH(INDEX(DATOS,0,$O$2),IF($E$7:E1055=E1056,$D$7:D1055),0)),INDEX(DATOS,0,$K$2))))))))</f>
        <v>0</v>
      </c>
      <c r="C1056" s="32">
        <f t="shared" si="1227"/>
        <v>20</v>
      </c>
      <c r="D1056" s="34" t="str">
        <f>IF($B1056=0,"--",INDEX(DATOS,$B1056,O$2))</f>
        <v>--</v>
      </c>
      <c r="E1056" s="64" t="s">
        <v>1</v>
      </c>
      <c r="F1056" s="36" t="str">
        <f t="shared" si="1248"/>
        <v>--</v>
      </c>
      <c r="G1056" s="109" t="e">
        <f>VLOOKUP($D1056,LOC_UNICOS,G$2,0)</f>
        <v>#N/A</v>
      </c>
      <c r="H1056" s="109" t="e">
        <f>VLOOKUP($D1056,LOC_UNICOS,H$2,0)</f>
        <v>#N/A</v>
      </c>
      <c r="I1056" s="38">
        <f t="array" ref="I1056">IF($B1056=0,-999,IF(COUNTIFS($Z1056:Z1056,#N/A)&gt;0,-999,AVERAGE($Z1056:Z1056)))</f>
        <v>-999</v>
      </c>
      <c r="J1056" s="38">
        <f t="array" ref="J1056">IF($B1056=0,-999,IF(COUNTIFS($Z1056:AA1056,#N/A)&gt;0,-999,AVERAGE($Z1056:AA1056)))</f>
        <v>-999</v>
      </c>
      <c r="K1056" s="38">
        <f t="array" ref="K1056">IF($B1056=0,-999,IF(COUNTIFS($Z1056:AB1056,#N/A)&gt;0,-999,AVERAGE($Z1056:AB1056)))</f>
        <v>-999</v>
      </c>
      <c r="L1056" s="38">
        <f t="array" ref="L1056">IF($B1056=0,-999,IF(COUNTIFS($Z1056:AC1056,#N/A)&gt;0,-999,AVERAGE($Z1056:AC1056)))</f>
        <v>-999</v>
      </c>
      <c r="M1056" s="38">
        <f t="shared" si="1222"/>
        <v>-999</v>
      </c>
      <c r="N1056" s="38">
        <f t="shared" si="1262"/>
        <v>-999</v>
      </c>
      <c r="O1056" s="38">
        <f t="shared" si="1263"/>
        <v>-999</v>
      </c>
      <c r="P1056" s="38">
        <f t="shared" si="1264"/>
        <v>-999</v>
      </c>
      <c r="Q1056" s="37">
        <f t="shared" si="1223"/>
        <v>0</v>
      </c>
      <c r="R1056" s="37">
        <f t="shared" si="1252"/>
        <v>0</v>
      </c>
      <c r="S1056" s="37">
        <f t="shared" si="1253"/>
        <v>0</v>
      </c>
      <c r="T1056" s="37">
        <f t="shared" si="1254"/>
        <v>0</v>
      </c>
      <c r="U1056" s="37">
        <f t="shared" si="1224"/>
        <v>2018</v>
      </c>
      <c r="V1056" s="37">
        <f t="shared" ref="V1056:X1056" si="1283">U1056-1</f>
        <v>2017</v>
      </c>
      <c r="W1056" s="37">
        <f t="shared" si="1283"/>
        <v>2016</v>
      </c>
      <c r="X1056" s="37">
        <f t="shared" si="1283"/>
        <v>2015</v>
      </c>
      <c r="Y1056" s="41"/>
      <c r="Z1056" s="62" t="e">
        <f>IFERROR(IF($B1056=0,#N/A,AVERAGEIFS(INDEX(DATOS,0,$C1056),INDEX(DATOS,0,$C1056),"&lt;&gt;#N/D",INDEX(DATOS,0,$L$2),0,INDEX(DATOS,0,$M$2),1,INDEX(DATOS,0,$N$2),U1056,INDEX(DATOS,0,$O$2),$D1056)),#N/A)</f>
        <v>#N/A</v>
      </c>
      <c r="AA1056" s="62" t="e">
        <f>IFERROR(IF($B1056=0,#N/A,AVERAGEIFS(INDEX(DATOS,0,$C1056),INDEX(DATOS,0,$C1056),"&lt;&gt;#N/D",INDEX(DATOS,0,$L$2),0,INDEX(DATOS,0,$M$2),1,INDEX(DATOS,0,$N$2),V1056,INDEX(DATOS,0,$O$2),$D1056)),#N/A)</f>
        <v>#N/A</v>
      </c>
      <c r="AB1056" s="62" t="e">
        <f>IFERROR(IF($B1056=0,#N/A,AVERAGEIFS(INDEX(DATOS,0,$C1056),INDEX(DATOS,0,$C1056),"&lt;&gt;#N/D",INDEX(DATOS,0,$L$2),0,INDEX(DATOS,0,$M$2),1,INDEX(DATOS,0,$N$2),W1056,INDEX(DATOS,0,$O$2),$D1056)),#N/A)</f>
        <v>#N/A</v>
      </c>
      <c r="AC1056" s="62" t="e">
        <f>IFERROR(IF($B1056=0,#N/A,AVERAGEIFS(INDEX(DATOS,0,$C1056),INDEX(DATOS,0,$C1056),"&lt;&gt;#N/D",INDEX(DATOS,0,$L$2),0,INDEX(DATOS,0,$M$2),1,INDEX(DATOS,0,$N$2),X1056,INDEX(DATOS,0,$O$2),$D1056)),#N/A)</f>
        <v>#N/A</v>
      </c>
      <c r="AD1056" s="33"/>
      <c r="AE1056" s="40" t="e">
        <f>IFERROR(IF(ISNA(Z1056),#N/A,IF(I1056=0,0,_xlfn.STDEV.P($Z1056:Z1056)/I1056*100)),#N/A)</f>
        <v>#N/A</v>
      </c>
      <c r="AF1056" s="40" t="e">
        <f>IFERROR(IF(ISNA(AA1056),#N/A,IF(J1056=0,0,_xlfn.STDEV.P($Z1056:AA1056)/J1056*100)),#N/A)</f>
        <v>#N/A</v>
      </c>
      <c r="AG1056" s="40" t="e">
        <f>IFERROR(IF(ISNA(AB1056),#N/A,IF(K1056=0,0,_xlfn.STDEV.P($Z1056:AB1056)/K1056*100)),#N/A)</f>
        <v>#N/A</v>
      </c>
      <c r="AH1056" s="40" t="e">
        <f>IFERROR(IF(ISNA(AC1056),#N/A,IF(L1056=0,0,_xlfn.STDEV.P($Z1056:AC1056)/L1056*100)),#N/A)</f>
        <v>#N/A</v>
      </c>
      <c r="AI1056" s="40"/>
    </row>
    <row r="1057" spans="1:35" x14ac:dyDescent="0.35">
      <c r="A1057">
        <f t="shared" si="1226"/>
        <v>52</v>
      </c>
      <c r="B1057" s="35">
        <f t="array" ref="B1057">IF(B1056=0,0,MIN(IF(INDEX(DATOS,0,$N$2)=$U1057,IF(ISNUMBER(INDEX(DATOS,0,$C1057)),IF(INDEX(DATOS,0,$L$2)=0,IF(INDEX(DATOS,0,$M$2)=1,IF(ISNA(MATCH(INDEX(DATOS,0,$O$2),IF($E$7:E1056=E1057,$D$7:D1056),0)),INDEX(DATOS,0,$K$2))))))))</f>
        <v>0</v>
      </c>
      <c r="C1057" s="32">
        <f t="shared" si="1227"/>
        <v>20</v>
      </c>
      <c r="D1057" s="34" t="str">
        <f>IF($B1057=0,"--",INDEX(DATOS,$B1057,O$2))</f>
        <v>--</v>
      </c>
      <c r="E1057" s="64" t="s">
        <v>1</v>
      </c>
      <c r="F1057" s="36" t="str">
        <f t="shared" si="1248"/>
        <v>--</v>
      </c>
      <c r="G1057" s="109" t="e">
        <f>VLOOKUP($D1057,LOC_UNICOS,G$2,0)</f>
        <v>#N/A</v>
      </c>
      <c r="H1057" s="109" t="e">
        <f>VLOOKUP($D1057,LOC_UNICOS,H$2,0)</f>
        <v>#N/A</v>
      </c>
      <c r="I1057" s="38">
        <f t="array" ref="I1057">IF($B1057=0,-999,IF(COUNTIFS($Z1057:Z1057,#N/A)&gt;0,-999,AVERAGE($Z1057:Z1057)))</f>
        <v>-999</v>
      </c>
      <c r="J1057" s="38">
        <f t="array" ref="J1057">IF($B1057=0,-999,IF(COUNTIFS($Z1057:AA1057,#N/A)&gt;0,-999,AVERAGE($Z1057:AA1057)))</f>
        <v>-999</v>
      </c>
      <c r="K1057" s="38">
        <f t="array" ref="K1057">IF($B1057=0,-999,IF(COUNTIFS($Z1057:AB1057,#N/A)&gt;0,-999,AVERAGE($Z1057:AB1057)))</f>
        <v>-999</v>
      </c>
      <c r="L1057" s="38">
        <f t="array" ref="L1057">IF($B1057=0,-999,IF(COUNTIFS($Z1057:AC1057,#N/A)&gt;0,-999,AVERAGE($Z1057:AC1057)))</f>
        <v>-999</v>
      </c>
      <c r="M1057" s="38">
        <f t="shared" si="1222"/>
        <v>-999</v>
      </c>
      <c r="N1057" s="38">
        <f t="shared" si="1262"/>
        <v>-999</v>
      </c>
      <c r="O1057" s="38">
        <f t="shared" si="1263"/>
        <v>-999</v>
      </c>
      <c r="P1057" s="38">
        <f t="shared" si="1264"/>
        <v>-999</v>
      </c>
      <c r="Q1057" s="37">
        <f t="shared" si="1223"/>
        <v>0</v>
      </c>
      <c r="R1057" s="37">
        <f t="shared" si="1252"/>
        <v>0</v>
      </c>
      <c r="S1057" s="37">
        <f t="shared" si="1253"/>
        <v>0</v>
      </c>
      <c r="T1057" s="37">
        <f t="shared" si="1254"/>
        <v>0</v>
      </c>
      <c r="U1057" s="37">
        <f t="shared" si="1224"/>
        <v>2018</v>
      </c>
      <c r="V1057" s="37">
        <f t="shared" ref="V1057:X1057" si="1284">U1057-1</f>
        <v>2017</v>
      </c>
      <c r="W1057" s="37">
        <f t="shared" si="1284"/>
        <v>2016</v>
      </c>
      <c r="X1057" s="37">
        <f t="shared" si="1284"/>
        <v>2015</v>
      </c>
      <c r="Y1057" s="39"/>
      <c r="Z1057" s="62" t="e">
        <f>IFERROR(IF($B1057=0,#N/A,AVERAGEIFS(INDEX(DATOS,0,$C1057),INDEX(DATOS,0,$C1057),"&lt;&gt;#N/D",INDEX(DATOS,0,$L$2),0,INDEX(DATOS,0,$M$2),1,INDEX(DATOS,0,$N$2),U1057,INDEX(DATOS,0,$O$2),$D1057)),#N/A)</f>
        <v>#N/A</v>
      </c>
      <c r="AA1057" s="62" t="e">
        <f>IFERROR(IF($B1057=0,#N/A,AVERAGEIFS(INDEX(DATOS,0,$C1057),INDEX(DATOS,0,$C1057),"&lt;&gt;#N/D",INDEX(DATOS,0,$L$2),0,INDEX(DATOS,0,$M$2),1,INDEX(DATOS,0,$N$2),V1057,INDEX(DATOS,0,$O$2),$D1057)),#N/A)</f>
        <v>#N/A</v>
      </c>
      <c r="AB1057" s="62" t="e">
        <f>IFERROR(IF($B1057=0,#N/A,AVERAGEIFS(INDEX(DATOS,0,$C1057),INDEX(DATOS,0,$C1057),"&lt;&gt;#N/D",INDEX(DATOS,0,$L$2),0,INDEX(DATOS,0,$M$2),1,INDEX(DATOS,0,$N$2),W1057,INDEX(DATOS,0,$O$2),$D1057)),#N/A)</f>
        <v>#N/A</v>
      </c>
      <c r="AC1057" s="62" t="e">
        <f>IFERROR(IF($B1057=0,#N/A,AVERAGEIFS(INDEX(DATOS,0,$C1057),INDEX(DATOS,0,$C1057),"&lt;&gt;#N/D",INDEX(DATOS,0,$L$2),0,INDEX(DATOS,0,$M$2),1,INDEX(DATOS,0,$N$2),X1057,INDEX(DATOS,0,$O$2),$D1057)),#N/A)</f>
        <v>#N/A</v>
      </c>
      <c r="AD1057" s="33"/>
      <c r="AE1057" s="40" t="e">
        <f>IFERROR(IF(ISNA(Z1057),#N/A,IF(I1057=0,0,_xlfn.STDEV.P($Z1057:Z1057)/I1057*100)),#N/A)</f>
        <v>#N/A</v>
      </c>
      <c r="AF1057" s="40" t="e">
        <f>IFERROR(IF(ISNA(AA1057),#N/A,IF(J1057=0,0,_xlfn.STDEV.P($Z1057:AA1057)/J1057*100)),#N/A)</f>
        <v>#N/A</v>
      </c>
      <c r="AG1057" s="40" t="e">
        <f>IFERROR(IF(ISNA(AB1057),#N/A,IF(K1057=0,0,_xlfn.STDEV.P($Z1057:AB1057)/K1057*100)),#N/A)</f>
        <v>#N/A</v>
      </c>
      <c r="AH1057" s="40" t="e">
        <f>IFERROR(IF(ISNA(AC1057),#N/A,IF(L1057=0,0,_xlfn.STDEV.P($Z1057:AC1057)/L1057*100)),#N/A)</f>
        <v>#N/A</v>
      </c>
      <c r="AI1057" s="40"/>
    </row>
    <row r="1058" spans="1:35" x14ac:dyDescent="0.35">
      <c r="A1058">
        <f t="shared" si="1226"/>
        <v>53</v>
      </c>
      <c r="B1058" s="35">
        <f t="array" ref="B1058">IF(B1057=0,0,MIN(IF(INDEX(DATOS,0,$N$2)=$U1058,IF(ISNUMBER(INDEX(DATOS,0,$C1058)),IF(INDEX(DATOS,0,$L$2)=0,IF(INDEX(DATOS,0,$M$2)=1,IF(ISNA(MATCH(INDEX(DATOS,0,$O$2),IF($E$7:E1057=E1058,$D$7:D1057),0)),INDEX(DATOS,0,$K$2))))))))</f>
        <v>0</v>
      </c>
      <c r="C1058" s="32">
        <f t="shared" si="1227"/>
        <v>20</v>
      </c>
      <c r="D1058" s="34" t="str">
        <f>IF($B1058=0,"--",INDEX(DATOS,$B1058,O$2))</f>
        <v>--</v>
      </c>
      <c r="E1058" s="64" t="s">
        <v>1</v>
      </c>
      <c r="F1058" s="36" t="str">
        <f t="shared" si="1248"/>
        <v>--</v>
      </c>
      <c r="G1058" s="109" t="e">
        <f>VLOOKUP($D1058,LOC_UNICOS,G$2,0)</f>
        <v>#N/A</v>
      </c>
      <c r="H1058" s="109" t="e">
        <f>VLOOKUP($D1058,LOC_UNICOS,H$2,0)</f>
        <v>#N/A</v>
      </c>
      <c r="I1058" s="38">
        <f t="array" ref="I1058">IF($B1058=0,-999,IF(COUNTIFS($Z1058:Z1058,#N/A)&gt;0,-999,AVERAGE($Z1058:Z1058)))</f>
        <v>-999</v>
      </c>
      <c r="J1058" s="38">
        <f t="array" ref="J1058">IF($B1058=0,-999,IF(COUNTIFS($Z1058:AA1058,#N/A)&gt;0,-999,AVERAGE($Z1058:AA1058)))</f>
        <v>-999</v>
      </c>
      <c r="K1058" s="38">
        <f t="array" ref="K1058">IF($B1058=0,-999,IF(COUNTIFS($Z1058:AB1058,#N/A)&gt;0,-999,AVERAGE($Z1058:AB1058)))</f>
        <v>-999</v>
      </c>
      <c r="L1058" s="38">
        <f t="array" ref="L1058">IF($B1058=0,-999,IF(COUNTIFS($Z1058:AC1058,#N/A)&gt;0,-999,AVERAGE($Z1058:AC1058)))</f>
        <v>-999</v>
      </c>
      <c r="M1058" s="38">
        <f t="shared" si="1222"/>
        <v>-999</v>
      </c>
      <c r="N1058" s="38">
        <f t="shared" si="1262"/>
        <v>-999</v>
      </c>
      <c r="O1058" s="38">
        <f t="shared" si="1263"/>
        <v>-999</v>
      </c>
      <c r="P1058" s="38">
        <f t="shared" si="1264"/>
        <v>-999</v>
      </c>
      <c r="Q1058" s="37">
        <f t="shared" si="1223"/>
        <v>0</v>
      </c>
      <c r="R1058" s="37">
        <f t="shared" si="1252"/>
        <v>0</v>
      </c>
      <c r="S1058" s="37">
        <f t="shared" si="1253"/>
        <v>0</v>
      </c>
      <c r="T1058" s="37">
        <f t="shared" si="1254"/>
        <v>0</v>
      </c>
      <c r="U1058" s="37">
        <f t="shared" si="1224"/>
        <v>2018</v>
      </c>
      <c r="V1058" s="37">
        <f t="shared" ref="V1058:X1058" si="1285">U1058-1</f>
        <v>2017</v>
      </c>
      <c r="W1058" s="37">
        <f t="shared" si="1285"/>
        <v>2016</v>
      </c>
      <c r="X1058" s="37">
        <f t="shared" si="1285"/>
        <v>2015</v>
      </c>
      <c r="Y1058" s="39"/>
      <c r="Z1058" s="62" t="e">
        <f>IFERROR(IF($B1058=0,#N/A,AVERAGEIFS(INDEX(DATOS,0,$C1058),INDEX(DATOS,0,$C1058),"&lt;&gt;#N/D",INDEX(DATOS,0,$L$2),0,INDEX(DATOS,0,$M$2),1,INDEX(DATOS,0,$N$2),U1058,INDEX(DATOS,0,$O$2),$D1058)),#N/A)</f>
        <v>#N/A</v>
      </c>
      <c r="AA1058" s="62" t="e">
        <f>IFERROR(IF($B1058=0,#N/A,AVERAGEIFS(INDEX(DATOS,0,$C1058),INDEX(DATOS,0,$C1058),"&lt;&gt;#N/D",INDEX(DATOS,0,$L$2),0,INDEX(DATOS,0,$M$2),1,INDEX(DATOS,0,$N$2),V1058,INDEX(DATOS,0,$O$2),$D1058)),#N/A)</f>
        <v>#N/A</v>
      </c>
      <c r="AB1058" s="62" t="e">
        <f>IFERROR(IF($B1058=0,#N/A,AVERAGEIFS(INDEX(DATOS,0,$C1058),INDEX(DATOS,0,$C1058),"&lt;&gt;#N/D",INDEX(DATOS,0,$L$2),0,INDEX(DATOS,0,$M$2),1,INDEX(DATOS,0,$N$2),W1058,INDEX(DATOS,0,$O$2),$D1058)),#N/A)</f>
        <v>#N/A</v>
      </c>
      <c r="AC1058" s="62" t="e">
        <f>IFERROR(IF($B1058=0,#N/A,AVERAGEIFS(INDEX(DATOS,0,$C1058),INDEX(DATOS,0,$C1058),"&lt;&gt;#N/D",INDEX(DATOS,0,$L$2),0,INDEX(DATOS,0,$M$2),1,INDEX(DATOS,0,$N$2),X1058,INDEX(DATOS,0,$O$2),$D1058)),#N/A)</f>
        <v>#N/A</v>
      </c>
      <c r="AD1058" s="33"/>
      <c r="AE1058" s="40" t="e">
        <f>IFERROR(IF(ISNA(Z1058),#N/A,IF(I1058=0,0,_xlfn.STDEV.P($Z1058:Z1058)/I1058*100)),#N/A)</f>
        <v>#N/A</v>
      </c>
      <c r="AF1058" s="40" t="e">
        <f>IFERROR(IF(ISNA(AA1058),#N/A,IF(J1058=0,0,_xlfn.STDEV.P($Z1058:AA1058)/J1058*100)),#N/A)</f>
        <v>#N/A</v>
      </c>
      <c r="AG1058" s="40" t="e">
        <f>IFERROR(IF(ISNA(AB1058),#N/A,IF(K1058=0,0,_xlfn.STDEV.P($Z1058:AB1058)/K1058*100)),#N/A)</f>
        <v>#N/A</v>
      </c>
      <c r="AH1058" s="40" t="e">
        <f>IFERROR(IF(ISNA(AC1058),#N/A,IF(L1058=0,0,_xlfn.STDEV.P($Z1058:AC1058)/L1058*100)),#N/A)</f>
        <v>#N/A</v>
      </c>
      <c r="AI1058" s="40"/>
    </row>
    <row r="1059" spans="1:35" x14ac:dyDescent="0.35">
      <c r="A1059">
        <f t="shared" si="1226"/>
        <v>54</v>
      </c>
      <c r="B1059" s="35">
        <f t="array" ref="B1059">IF(B1058=0,0,MIN(IF(INDEX(DATOS,0,$N$2)=$U1059,IF(ISNUMBER(INDEX(DATOS,0,$C1059)),IF(INDEX(DATOS,0,$L$2)=0,IF(INDEX(DATOS,0,$M$2)=1,IF(ISNA(MATCH(INDEX(DATOS,0,$O$2),IF($E$7:E1058=E1059,$D$7:D1058),0)),INDEX(DATOS,0,$K$2))))))))</f>
        <v>0</v>
      </c>
      <c r="C1059" s="32">
        <f t="shared" si="1227"/>
        <v>20</v>
      </c>
      <c r="D1059" s="34" t="str">
        <f>IF($B1059=0,"--",INDEX(DATOS,$B1059,O$2))</f>
        <v>--</v>
      </c>
      <c r="E1059" s="64" t="s">
        <v>1</v>
      </c>
      <c r="F1059" s="36" t="str">
        <f t="shared" si="1248"/>
        <v>--</v>
      </c>
      <c r="G1059" s="109" t="e">
        <f>VLOOKUP($D1059,LOC_UNICOS,G$2,0)</f>
        <v>#N/A</v>
      </c>
      <c r="H1059" s="109" t="e">
        <f>VLOOKUP($D1059,LOC_UNICOS,H$2,0)</f>
        <v>#N/A</v>
      </c>
      <c r="I1059" s="38">
        <f t="array" ref="I1059">IF($B1059=0,-999,IF(COUNTIFS($Z1059:Z1059,#N/A)&gt;0,-999,AVERAGE($Z1059:Z1059)))</f>
        <v>-999</v>
      </c>
      <c r="J1059" s="38">
        <f t="array" ref="J1059">IF($B1059=0,-999,IF(COUNTIFS($Z1059:AA1059,#N/A)&gt;0,-999,AVERAGE($Z1059:AA1059)))</f>
        <v>-999</v>
      </c>
      <c r="K1059" s="38">
        <f t="array" ref="K1059">IF($B1059=0,-999,IF(COUNTIFS($Z1059:AB1059,#N/A)&gt;0,-999,AVERAGE($Z1059:AB1059)))</f>
        <v>-999</v>
      </c>
      <c r="L1059" s="38">
        <f t="array" ref="L1059">IF($B1059=0,-999,IF(COUNTIFS($Z1059:AC1059,#N/A)&gt;0,-999,AVERAGE($Z1059:AC1059)))</f>
        <v>-999</v>
      </c>
      <c r="M1059" s="38">
        <f t="shared" si="1222"/>
        <v>-999</v>
      </c>
      <c r="N1059" s="38">
        <f t="shared" si="1262"/>
        <v>-999</v>
      </c>
      <c r="O1059" s="38">
        <f t="shared" si="1263"/>
        <v>-999</v>
      </c>
      <c r="P1059" s="38">
        <f t="shared" si="1264"/>
        <v>-999</v>
      </c>
      <c r="Q1059" s="37">
        <f t="shared" si="1223"/>
        <v>0</v>
      </c>
      <c r="R1059" s="37">
        <f t="shared" si="1252"/>
        <v>0</v>
      </c>
      <c r="S1059" s="37">
        <f t="shared" si="1253"/>
        <v>0</v>
      </c>
      <c r="T1059" s="37">
        <f t="shared" si="1254"/>
        <v>0</v>
      </c>
      <c r="U1059" s="37">
        <f t="shared" si="1224"/>
        <v>2018</v>
      </c>
      <c r="V1059" s="37">
        <f t="shared" ref="V1059:X1059" si="1286">U1059-1</f>
        <v>2017</v>
      </c>
      <c r="W1059" s="37">
        <f t="shared" si="1286"/>
        <v>2016</v>
      </c>
      <c r="X1059" s="37">
        <f t="shared" si="1286"/>
        <v>2015</v>
      </c>
      <c r="Y1059" s="39"/>
      <c r="Z1059" s="62" t="e">
        <f>IFERROR(IF($B1059=0,#N/A,AVERAGEIFS(INDEX(DATOS,0,$C1059),INDEX(DATOS,0,$C1059),"&lt;&gt;#N/D",INDEX(DATOS,0,$L$2),0,INDEX(DATOS,0,$M$2),1,INDEX(DATOS,0,$N$2),U1059,INDEX(DATOS,0,$O$2),$D1059)),#N/A)</f>
        <v>#N/A</v>
      </c>
      <c r="AA1059" s="62" t="e">
        <f>IFERROR(IF($B1059=0,#N/A,AVERAGEIFS(INDEX(DATOS,0,$C1059),INDEX(DATOS,0,$C1059),"&lt;&gt;#N/D",INDEX(DATOS,0,$L$2),0,INDEX(DATOS,0,$M$2),1,INDEX(DATOS,0,$N$2),V1059,INDEX(DATOS,0,$O$2),$D1059)),#N/A)</f>
        <v>#N/A</v>
      </c>
      <c r="AB1059" s="62" t="e">
        <f>IFERROR(IF($B1059=0,#N/A,AVERAGEIFS(INDEX(DATOS,0,$C1059),INDEX(DATOS,0,$C1059),"&lt;&gt;#N/D",INDEX(DATOS,0,$L$2),0,INDEX(DATOS,0,$M$2),1,INDEX(DATOS,0,$N$2),W1059,INDEX(DATOS,0,$O$2),$D1059)),#N/A)</f>
        <v>#N/A</v>
      </c>
      <c r="AC1059" s="62" t="e">
        <f>IFERROR(IF($B1059=0,#N/A,AVERAGEIFS(INDEX(DATOS,0,$C1059),INDEX(DATOS,0,$C1059),"&lt;&gt;#N/D",INDEX(DATOS,0,$L$2),0,INDEX(DATOS,0,$M$2),1,INDEX(DATOS,0,$N$2),X1059,INDEX(DATOS,0,$O$2),$D1059)),#N/A)</f>
        <v>#N/A</v>
      </c>
      <c r="AD1059" s="33"/>
      <c r="AE1059" s="40" t="e">
        <f>IFERROR(IF(ISNA(Z1059),#N/A,IF(I1059=0,0,_xlfn.STDEV.P($Z1059:Z1059)/I1059*100)),#N/A)</f>
        <v>#N/A</v>
      </c>
      <c r="AF1059" s="40" t="e">
        <f>IFERROR(IF(ISNA(AA1059),#N/A,IF(J1059=0,0,_xlfn.STDEV.P($Z1059:AA1059)/J1059*100)),#N/A)</f>
        <v>#N/A</v>
      </c>
      <c r="AG1059" s="40" t="e">
        <f>IFERROR(IF(ISNA(AB1059),#N/A,IF(K1059=0,0,_xlfn.STDEV.P($Z1059:AB1059)/K1059*100)),#N/A)</f>
        <v>#N/A</v>
      </c>
      <c r="AH1059" s="40" t="e">
        <f>IFERROR(IF(ISNA(AC1059),#N/A,IF(L1059=0,0,_xlfn.STDEV.P($Z1059:AC1059)/L1059*100)),#N/A)</f>
        <v>#N/A</v>
      </c>
      <c r="AI1059" s="40"/>
    </row>
    <row r="1060" spans="1:35" x14ac:dyDescent="0.35">
      <c r="A1060">
        <f t="shared" si="1226"/>
        <v>55</v>
      </c>
      <c r="B1060" s="35">
        <f t="array" ref="B1060">IF(B1059=0,0,MIN(IF(INDEX(DATOS,0,$N$2)=$U1060,IF(ISNUMBER(INDEX(DATOS,0,$C1060)),IF(INDEX(DATOS,0,$L$2)=0,IF(INDEX(DATOS,0,$M$2)=1,IF(ISNA(MATCH(INDEX(DATOS,0,$O$2),IF($E$7:E1059=E1060,$D$7:D1059),0)),INDEX(DATOS,0,$K$2))))))))</f>
        <v>0</v>
      </c>
      <c r="C1060" s="32">
        <f t="shared" si="1227"/>
        <v>20</v>
      </c>
      <c r="D1060" s="34" t="str">
        <f>IF($B1060=0,"--",INDEX(DATOS,$B1060,O$2))</f>
        <v>--</v>
      </c>
      <c r="E1060" s="64" t="s">
        <v>1</v>
      </c>
      <c r="F1060" s="36" t="str">
        <f t="shared" si="1248"/>
        <v>--</v>
      </c>
      <c r="G1060" s="109" t="e">
        <f>VLOOKUP($D1060,LOC_UNICOS,G$2,0)</f>
        <v>#N/A</v>
      </c>
      <c r="H1060" s="109" t="e">
        <f>VLOOKUP($D1060,LOC_UNICOS,H$2,0)</f>
        <v>#N/A</v>
      </c>
      <c r="I1060" s="38">
        <f t="array" ref="I1060">IF($B1060=0,-999,IF(COUNTIFS($Z1060:Z1060,#N/A)&gt;0,-999,AVERAGE($Z1060:Z1060)))</f>
        <v>-999</v>
      </c>
      <c r="J1060" s="38">
        <f t="array" ref="J1060">IF($B1060=0,-999,IF(COUNTIFS($Z1060:AA1060,#N/A)&gt;0,-999,AVERAGE($Z1060:AA1060)))</f>
        <v>-999</v>
      </c>
      <c r="K1060" s="38">
        <f t="array" ref="K1060">IF($B1060=0,-999,IF(COUNTIFS($Z1060:AB1060,#N/A)&gt;0,-999,AVERAGE($Z1060:AB1060)))</f>
        <v>-999</v>
      </c>
      <c r="L1060" s="38">
        <f t="array" ref="L1060">IF($B1060=0,-999,IF(COUNTIFS($Z1060:AC1060,#N/A)&gt;0,-999,AVERAGE($Z1060:AC1060)))</f>
        <v>-999</v>
      </c>
      <c r="M1060" s="38">
        <f t="shared" si="1222"/>
        <v>-999</v>
      </c>
      <c r="N1060" s="38">
        <f t="shared" si="1262"/>
        <v>-999</v>
      </c>
      <c r="O1060" s="38">
        <f t="shared" si="1263"/>
        <v>-999</v>
      </c>
      <c r="P1060" s="38">
        <f t="shared" si="1264"/>
        <v>-999</v>
      </c>
      <c r="Q1060" s="37">
        <f t="shared" si="1223"/>
        <v>0</v>
      </c>
      <c r="R1060" s="37">
        <f t="shared" si="1252"/>
        <v>0</v>
      </c>
      <c r="S1060" s="37">
        <f t="shared" si="1253"/>
        <v>0</v>
      </c>
      <c r="T1060" s="37">
        <f t="shared" si="1254"/>
        <v>0</v>
      </c>
      <c r="U1060" s="37">
        <f t="shared" si="1224"/>
        <v>2018</v>
      </c>
      <c r="V1060" s="37">
        <f t="shared" ref="V1060:X1060" si="1287">U1060-1</f>
        <v>2017</v>
      </c>
      <c r="W1060" s="37">
        <f t="shared" si="1287"/>
        <v>2016</v>
      </c>
      <c r="X1060" s="37">
        <f t="shared" si="1287"/>
        <v>2015</v>
      </c>
      <c r="Y1060" s="39"/>
      <c r="Z1060" s="62" t="e">
        <f>IFERROR(IF($B1060=0,#N/A,AVERAGEIFS(INDEX(DATOS,0,$C1060),INDEX(DATOS,0,$C1060),"&lt;&gt;#N/D",INDEX(DATOS,0,$L$2),0,INDEX(DATOS,0,$M$2),1,INDEX(DATOS,0,$N$2),U1060,INDEX(DATOS,0,$O$2),$D1060)),#N/A)</f>
        <v>#N/A</v>
      </c>
      <c r="AA1060" s="62" t="e">
        <f>IFERROR(IF($B1060=0,#N/A,AVERAGEIFS(INDEX(DATOS,0,$C1060),INDEX(DATOS,0,$C1060),"&lt;&gt;#N/D",INDEX(DATOS,0,$L$2),0,INDEX(DATOS,0,$M$2),1,INDEX(DATOS,0,$N$2),V1060,INDEX(DATOS,0,$O$2),$D1060)),#N/A)</f>
        <v>#N/A</v>
      </c>
      <c r="AB1060" s="62" t="e">
        <f>IFERROR(IF($B1060=0,#N/A,AVERAGEIFS(INDEX(DATOS,0,$C1060),INDEX(DATOS,0,$C1060),"&lt;&gt;#N/D",INDEX(DATOS,0,$L$2),0,INDEX(DATOS,0,$M$2),1,INDEX(DATOS,0,$N$2),W1060,INDEX(DATOS,0,$O$2),$D1060)),#N/A)</f>
        <v>#N/A</v>
      </c>
      <c r="AC1060" s="62" t="e">
        <f>IFERROR(IF($B1060=0,#N/A,AVERAGEIFS(INDEX(DATOS,0,$C1060),INDEX(DATOS,0,$C1060),"&lt;&gt;#N/D",INDEX(DATOS,0,$L$2),0,INDEX(DATOS,0,$M$2),1,INDEX(DATOS,0,$N$2),X1060,INDEX(DATOS,0,$O$2),$D1060)),#N/A)</f>
        <v>#N/A</v>
      </c>
      <c r="AD1060" s="33"/>
      <c r="AE1060" s="40" t="e">
        <f>IFERROR(IF(ISNA(Z1060),#N/A,IF(I1060=0,0,_xlfn.STDEV.P($Z1060:Z1060)/I1060*100)),#N/A)</f>
        <v>#N/A</v>
      </c>
      <c r="AF1060" s="40" t="e">
        <f>IFERROR(IF(ISNA(AA1060),#N/A,IF(J1060=0,0,_xlfn.STDEV.P($Z1060:AA1060)/J1060*100)),#N/A)</f>
        <v>#N/A</v>
      </c>
      <c r="AG1060" s="40" t="e">
        <f>IFERROR(IF(ISNA(AB1060),#N/A,IF(K1060=0,0,_xlfn.STDEV.P($Z1060:AB1060)/K1060*100)),#N/A)</f>
        <v>#N/A</v>
      </c>
      <c r="AH1060" s="40" t="e">
        <f>IFERROR(IF(ISNA(AC1060),#N/A,IF(L1060=0,0,_xlfn.STDEV.P($Z1060:AC1060)/L1060*100)),#N/A)</f>
        <v>#N/A</v>
      </c>
      <c r="AI1060" s="40"/>
    </row>
    <row r="1061" spans="1:35" x14ac:dyDescent="0.35">
      <c r="A1061">
        <f t="shared" si="1226"/>
        <v>56</v>
      </c>
      <c r="B1061" s="35">
        <f t="array" ref="B1061">IF(B1060=0,0,MIN(IF(INDEX(DATOS,0,$N$2)=$U1061,IF(ISNUMBER(INDEX(DATOS,0,$C1061)),IF(INDEX(DATOS,0,$L$2)=0,IF(INDEX(DATOS,0,$M$2)=1,IF(ISNA(MATCH(INDEX(DATOS,0,$O$2),IF($E$7:E1060=E1061,$D$7:D1060),0)),INDEX(DATOS,0,$K$2))))))))</f>
        <v>0</v>
      </c>
      <c r="C1061" s="32">
        <f t="shared" si="1227"/>
        <v>20</v>
      </c>
      <c r="D1061" s="34" t="str">
        <f>IF($B1061=0,"--",INDEX(DATOS,$B1061,O$2))</f>
        <v>--</v>
      </c>
      <c r="E1061" s="64" t="s">
        <v>1</v>
      </c>
      <c r="F1061" s="36" t="str">
        <f t="shared" si="1248"/>
        <v>--</v>
      </c>
      <c r="G1061" s="109" t="e">
        <f>VLOOKUP($D1061,LOC_UNICOS,G$2,0)</f>
        <v>#N/A</v>
      </c>
      <c r="H1061" s="109" t="e">
        <f>VLOOKUP($D1061,LOC_UNICOS,H$2,0)</f>
        <v>#N/A</v>
      </c>
      <c r="I1061" s="38">
        <f t="array" ref="I1061">IF($B1061=0,-999,IF(COUNTIFS($Z1061:Z1061,#N/A)&gt;0,-999,AVERAGE($Z1061:Z1061)))</f>
        <v>-999</v>
      </c>
      <c r="J1061" s="38">
        <f t="array" ref="J1061">IF($B1061=0,-999,IF(COUNTIFS($Z1061:AA1061,#N/A)&gt;0,-999,AVERAGE($Z1061:AA1061)))</f>
        <v>-999</v>
      </c>
      <c r="K1061" s="38">
        <f t="array" ref="K1061">IF($B1061=0,-999,IF(COUNTIFS($Z1061:AB1061,#N/A)&gt;0,-999,AVERAGE($Z1061:AB1061)))</f>
        <v>-999</v>
      </c>
      <c r="L1061" s="38">
        <f t="array" ref="L1061">IF($B1061=0,-999,IF(COUNTIFS($Z1061:AC1061,#N/A)&gt;0,-999,AVERAGE($Z1061:AC1061)))</f>
        <v>-999</v>
      </c>
      <c r="M1061" s="38">
        <f t="shared" si="1222"/>
        <v>-999</v>
      </c>
      <c r="N1061" s="38">
        <f t="shared" si="1262"/>
        <v>-999</v>
      </c>
      <c r="O1061" s="38">
        <f t="shared" si="1263"/>
        <v>-999</v>
      </c>
      <c r="P1061" s="38">
        <f t="shared" si="1264"/>
        <v>-999</v>
      </c>
      <c r="Q1061" s="37">
        <f t="shared" si="1223"/>
        <v>0</v>
      </c>
      <c r="R1061" s="37">
        <f t="shared" si="1252"/>
        <v>0</v>
      </c>
      <c r="S1061" s="37">
        <f t="shared" si="1253"/>
        <v>0</v>
      </c>
      <c r="T1061" s="37">
        <f t="shared" si="1254"/>
        <v>0</v>
      </c>
      <c r="U1061" s="37">
        <f t="shared" si="1224"/>
        <v>2018</v>
      </c>
      <c r="V1061" s="37">
        <f t="shared" ref="V1061:X1061" si="1288">U1061-1</f>
        <v>2017</v>
      </c>
      <c r="W1061" s="37">
        <f t="shared" si="1288"/>
        <v>2016</v>
      </c>
      <c r="X1061" s="37">
        <f t="shared" si="1288"/>
        <v>2015</v>
      </c>
      <c r="Y1061" s="39"/>
      <c r="Z1061" s="62" t="e">
        <f>IFERROR(IF($B1061=0,#N/A,AVERAGEIFS(INDEX(DATOS,0,$C1061),INDEX(DATOS,0,$C1061),"&lt;&gt;#N/D",INDEX(DATOS,0,$L$2),0,INDEX(DATOS,0,$M$2),1,INDEX(DATOS,0,$N$2),U1061,INDEX(DATOS,0,$O$2),$D1061)),#N/A)</f>
        <v>#N/A</v>
      </c>
      <c r="AA1061" s="62" t="e">
        <f>IFERROR(IF($B1061=0,#N/A,AVERAGEIFS(INDEX(DATOS,0,$C1061),INDEX(DATOS,0,$C1061),"&lt;&gt;#N/D",INDEX(DATOS,0,$L$2),0,INDEX(DATOS,0,$M$2),1,INDEX(DATOS,0,$N$2),V1061,INDEX(DATOS,0,$O$2),$D1061)),#N/A)</f>
        <v>#N/A</v>
      </c>
      <c r="AB1061" s="62" t="e">
        <f>IFERROR(IF($B1061=0,#N/A,AVERAGEIFS(INDEX(DATOS,0,$C1061),INDEX(DATOS,0,$C1061),"&lt;&gt;#N/D",INDEX(DATOS,0,$L$2),0,INDEX(DATOS,0,$M$2),1,INDEX(DATOS,0,$N$2),W1061,INDEX(DATOS,0,$O$2),$D1061)),#N/A)</f>
        <v>#N/A</v>
      </c>
      <c r="AC1061" s="62" t="e">
        <f>IFERROR(IF($B1061=0,#N/A,AVERAGEIFS(INDEX(DATOS,0,$C1061),INDEX(DATOS,0,$C1061),"&lt;&gt;#N/D",INDEX(DATOS,0,$L$2),0,INDEX(DATOS,0,$M$2),1,INDEX(DATOS,0,$N$2),X1061,INDEX(DATOS,0,$O$2),$D1061)),#N/A)</f>
        <v>#N/A</v>
      </c>
      <c r="AD1061" s="33"/>
      <c r="AE1061" s="40" t="e">
        <f>IFERROR(IF(ISNA(Z1061),#N/A,IF(I1061=0,0,_xlfn.STDEV.P($Z1061:Z1061)/I1061*100)),#N/A)</f>
        <v>#N/A</v>
      </c>
      <c r="AF1061" s="40" t="e">
        <f>IFERROR(IF(ISNA(AA1061),#N/A,IF(J1061=0,0,_xlfn.STDEV.P($Z1061:AA1061)/J1061*100)),#N/A)</f>
        <v>#N/A</v>
      </c>
      <c r="AG1061" s="40" t="e">
        <f>IFERROR(IF(ISNA(AB1061),#N/A,IF(K1061=0,0,_xlfn.STDEV.P($Z1061:AB1061)/K1061*100)),#N/A)</f>
        <v>#N/A</v>
      </c>
      <c r="AH1061" s="40" t="e">
        <f>IFERROR(IF(ISNA(AC1061),#N/A,IF(L1061=0,0,_xlfn.STDEV.P($Z1061:AC1061)/L1061*100)),#N/A)</f>
        <v>#N/A</v>
      </c>
      <c r="AI1061" s="40"/>
    </row>
    <row r="1062" spans="1:35" x14ac:dyDescent="0.35">
      <c r="A1062">
        <f t="shared" si="1226"/>
        <v>57</v>
      </c>
      <c r="B1062" s="35">
        <f t="array" ref="B1062">IF(B1061=0,0,MIN(IF(INDEX(DATOS,0,$N$2)=$U1062,IF(ISNUMBER(INDEX(DATOS,0,$C1062)),IF(INDEX(DATOS,0,$L$2)=0,IF(INDEX(DATOS,0,$M$2)=1,IF(ISNA(MATCH(INDEX(DATOS,0,$O$2),IF($E$7:E1061=E1062,$D$7:D1061),0)),INDEX(DATOS,0,$K$2))))))))</f>
        <v>0</v>
      </c>
      <c r="C1062" s="32">
        <f t="shared" si="1227"/>
        <v>20</v>
      </c>
      <c r="D1062" s="34" t="str">
        <f>IF($B1062=0,"--",INDEX(DATOS,$B1062,O$2))</f>
        <v>--</v>
      </c>
      <c r="E1062" s="64" t="s">
        <v>1</v>
      </c>
      <c r="F1062" s="36" t="str">
        <f t="shared" si="1248"/>
        <v>--</v>
      </c>
      <c r="G1062" s="109" t="e">
        <f>VLOOKUP($D1062,LOC_UNICOS,G$2,0)</f>
        <v>#N/A</v>
      </c>
      <c r="H1062" s="109" t="e">
        <f>VLOOKUP($D1062,LOC_UNICOS,H$2,0)</f>
        <v>#N/A</v>
      </c>
      <c r="I1062" s="38">
        <f t="array" ref="I1062">IF($B1062=0,-999,IF(COUNTIFS($Z1062:Z1062,#N/A)&gt;0,-999,AVERAGE($Z1062:Z1062)))</f>
        <v>-999</v>
      </c>
      <c r="J1062" s="38">
        <f t="array" ref="J1062">IF($B1062=0,-999,IF(COUNTIFS($Z1062:AA1062,#N/A)&gt;0,-999,AVERAGE($Z1062:AA1062)))</f>
        <v>-999</v>
      </c>
      <c r="K1062" s="38">
        <f t="array" ref="K1062">IF($B1062=0,-999,IF(COUNTIFS($Z1062:AB1062,#N/A)&gt;0,-999,AVERAGE($Z1062:AB1062)))</f>
        <v>-999</v>
      </c>
      <c r="L1062" s="38">
        <f t="array" ref="L1062">IF($B1062=0,-999,IF(COUNTIFS($Z1062:AC1062,#N/A)&gt;0,-999,AVERAGE($Z1062:AC1062)))</f>
        <v>-999</v>
      </c>
      <c r="M1062" s="38">
        <f t="shared" si="1222"/>
        <v>-999</v>
      </c>
      <c r="N1062" s="38">
        <f t="shared" si="1262"/>
        <v>-999</v>
      </c>
      <c r="O1062" s="38">
        <f t="shared" si="1263"/>
        <v>-999</v>
      </c>
      <c r="P1062" s="38">
        <f t="shared" si="1264"/>
        <v>-999</v>
      </c>
      <c r="Q1062" s="37">
        <f t="shared" si="1223"/>
        <v>0</v>
      </c>
      <c r="R1062" s="37">
        <f t="shared" si="1252"/>
        <v>0</v>
      </c>
      <c r="S1062" s="37">
        <f t="shared" si="1253"/>
        <v>0</v>
      </c>
      <c r="T1062" s="37">
        <f t="shared" si="1254"/>
        <v>0</v>
      </c>
      <c r="U1062" s="37">
        <f t="shared" si="1224"/>
        <v>2018</v>
      </c>
      <c r="V1062" s="37">
        <f t="shared" ref="V1062:X1062" si="1289">U1062-1</f>
        <v>2017</v>
      </c>
      <c r="W1062" s="37">
        <f t="shared" si="1289"/>
        <v>2016</v>
      </c>
      <c r="X1062" s="37">
        <f t="shared" si="1289"/>
        <v>2015</v>
      </c>
      <c r="Y1062" s="39"/>
      <c r="Z1062" s="62" t="e">
        <f>IFERROR(IF($B1062=0,#N/A,AVERAGEIFS(INDEX(DATOS,0,$C1062),INDEX(DATOS,0,$C1062),"&lt;&gt;#N/D",INDEX(DATOS,0,$L$2),0,INDEX(DATOS,0,$M$2),1,INDEX(DATOS,0,$N$2),U1062,INDEX(DATOS,0,$O$2),$D1062)),#N/A)</f>
        <v>#N/A</v>
      </c>
      <c r="AA1062" s="62" t="e">
        <f>IFERROR(IF($B1062=0,#N/A,AVERAGEIFS(INDEX(DATOS,0,$C1062),INDEX(DATOS,0,$C1062),"&lt;&gt;#N/D",INDEX(DATOS,0,$L$2),0,INDEX(DATOS,0,$M$2),1,INDEX(DATOS,0,$N$2),V1062,INDEX(DATOS,0,$O$2),$D1062)),#N/A)</f>
        <v>#N/A</v>
      </c>
      <c r="AB1062" s="62" t="e">
        <f>IFERROR(IF($B1062=0,#N/A,AVERAGEIFS(INDEX(DATOS,0,$C1062),INDEX(DATOS,0,$C1062),"&lt;&gt;#N/D",INDEX(DATOS,0,$L$2),0,INDEX(DATOS,0,$M$2),1,INDEX(DATOS,0,$N$2),W1062,INDEX(DATOS,0,$O$2),$D1062)),#N/A)</f>
        <v>#N/A</v>
      </c>
      <c r="AC1062" s="62" t="e">
        <f>IFERROR(IF($B1062=0,#N/A,AVERAGEIFS(INDEX(DATOS,0,$C1062),INDEX(DATOS,0,$C1062),"&lt;&gt;#N/D",INDEX(DATOS,0,$L$2),0,INDEX(DATOS,0,$M$2),1,INDEX(DATOS,0,$N$2),X1062,INDEX(DATOS,0,$O$2),$D1062)),#N/A)</f>
        <v>#N/A</v>
      </c>
      <c r="AD1062" s="33"/>
      <c r="AE1062" s="40" t="e">
        <f>IFERROR(IF(ISNA(Z1062),#N/A,IF(I1062=0,0,_xlfn.STDEV.P($Z1062:Z1062)/I1062*100)),#N/A)</f>
        <v>#N/A</v>
      </c>
      <c r="AF1062" s="40" t="e">
        <f>IFERROR(IF(ISNA(AA1062),#N/A,IF(J1062=0,0,_xlfn.STDEV.P($Z1062:AA1062)/J1062*100)),#N/A)</f>
        <v>#N/A</v>
      </c>
      <c r="AG1062" s="40" t="e">
        <f>IFERROR(IF(ISNA(AB1062),#N/A,IF(K1062=0,0,_xlfn.STDEV.P($Z1062:AB1062)/K1062*100)),#N/A)</f>
        <v>#N/A</v>
      </c>
      <c r="AH1062" s="40" t="e">
        <f>IFERROR(IF(ISNA(AC1062),#N/A,IF(L1062=0,0,_xlfn.STDEV.P($Z1062:AC1062)/L1062*100)),#N/A)</f>
        <v>#N/A</v>
      </c>
      <c r="AI1062" s="40"/>
    </row>
    <row r="1063" spans="1:35" x14ac:dyDescent="0.35">
      <c r="A1063">
        <f t="shared" si="1226"/>
        <v>58</v>
      </c>
      <c r="B1063" s="35">
        <f t="array" ref="B1063">IF(B1062=0,0,MIN(IF(INDEX(DATOS,0,$N$2)=$U1063,IF(ISNUMBER(INDEX(DATOS,0,$C1063)),IF(INDEX(DATOS,0,$L$2)=0,IF(INDEX(DATOS,0,$M$2)=1,IF(ISNA(MATCH(INDEX(DATOS,0,$O$2),IF($E$7:E1062=E1063,$D$7:D1062),0)),INDEX(DATOS,0,$K$2))))))))</f>
        <v>0</v>
      </c>
      <c r="C1063" s="32">
        <f t="shared" si="1227"/>
        <v>20</v>
      </c>
      <c r="D1063" s="34" t="str">
        <f>IF($B1063=0,"--",INDEX(DATOS,$B1063,O$2))</f>
        <v>--</v>
      </c>
      <c r="E1063" s="64" t="s">
        <v>1</v>
      </c>
      <c r="F1063" s="36" t="str">
        <f t="shared" si="1248"/>
        <v>--</v>
      </c>
      <c r="G1063" s="109" t="e">
        <f>VLOOKUP($D1063,LOC_UNICOS,G$2,0)</f>
        <v>#N/A</v>
      </c>
      <c r="H1063" s="109" t="e">
        <f>VLOOKUP($D1063,LOC_UNICOS,H$2,0)</f>
        <v>#N/A</v>
      </c>
      <c r="I1063" s="38">
        <f t="array" ref="I1063">IF($B1063=0,-999,IF(COUNTIFS($Z1063:Z1063,#N/A)&gt;0,-999,AVERAGE($Z1063:Z1063)))</f>
        <v>-999</v>
      </c>
      <c r="J1063" s="38">
        <f t="array" ref="J1063">IF($B1063=0,-999,IF(COUNTIFS($Z1063:AA1063,#N/A)&gt;0,-999,AVERAGE($Z1063:AA1063)))</f>
        <v>-999</v>
      </c>
      <c r="K1063" s="38">
        <f t="array" ref="K1063">IF($B1063=0,-999,IF(COUNTIFS($Z1063:AB1063,#N/A)&gt;0,-999,AVERAGE($Z1063:AB1063)))</f>
        <v>-999</v>
      </c>
      <c r="L1063" s="38">
        <f t="array" ref="L1063">IF($B1063=0,-999,IF(COUNTIFS($Z1063:AC1063,#N/A)&gt;0,-999,AVERAGE($Z1063:AC1063)))</f>
        <v>-999</v>
      </c>
      <c r="M1063" s="38">
        <f t="shared" si="1222"/>
        <v>-999</v>
      </c>
      <c r="N1063" s="38">
        <f t="shared" si="1262"/>
        <v>-999</v>
      </c>
      <c r="O1063" s="38">
        <f t="shared" si="1263"/>
        <v>-999</v>
      </c>
      <c r="P1063" s="38">
        <f t="shared" si="1264"/>
        <v>-999</v>
      </c>
      <c r="Q1063" s="37">
        <f t="shared" si="1223"/>
        <v>0</v>
      </c>
      <c r="R1063" s="37">
        <f t="shared" si="1252"/>
        <v>0</v>
      </c>
      <c r="S1063" s="37">
        <f t="shared" si="1253"/>
        <v>0</v>
      </c>
      <c r="T1063" s="37">
        <f t="shared" si="1254"/>
        <v>0</v>
      </c>
      <c r="U1063" s="37">
        <f t="shared" si="1224"/>
        <v>2018</v>
      </c>
      <c r="V1063" s="37">
        <f t="shared" ref="V1063:X1063" si="1290">U1063-1</f>
        <v>2017</v>
      </c>
      <c r="W1063" s="37">
        <f t="shared" si="1290"/>
        <v>2016</v>
      </c>
      <c r="X1063" s="37">
        <f t="shared" si="1290"/>
        <v>2015</v>
      </c>
      <c r="Y1063" s="39"/>
      <c r="Z1063" s="62" t="e">
        <f>IFERROR(IF($B1063=0,#N/A,AVERAGEIFS(INDEX(DATOS,0,$C1063),INDEX(DATOS,0,$C1063),"&lt;&gt;#N/D",INDEX(DATOS,0,$L$2),0,INDEX(DATOS,0,$M$2),1,INDEX(DATOS,0,$N$2),U1063,INDEX(DATOS,0,$O$2),$D1063)),#N/A)</f>
        <v>#N/A</v>
      </c>
      <c r="AA1063" s="62" t="e">
        <f>IFERROR(IF($B1063=0,#N/A,AVERAGEIFS(INDEX(DATOS,0,$C1063),INDEX(DATOS,0,$C1063),"&lt;&gt;#N/D",INDEX(DATOS,0,$L$2),0,INDEX(DATOS,0,$M$2),1,INDEX(DATOS,0,$N$2),V1063,INDEX(DATOS,0,$O$2),$D1063)),#N/A)</f>
        <v>#N/A</v>
      </c>
      <c r="AB1063" s="62" t="e">
        <f>IFERROR(IF($B1063=0,#N/A,AVERAGEIFS(INDEX(DATOS,0,$C1063),INDEX(DATOS,0,$C1063),"&lt;&gt;#N/D",INDEX(DATOS,0,$L$2),0,INDEX(DATOS,0,$M$2),1,INDEX(DATOS,0,$N$2),W1063,INDEX(DATOS,0,$O$2),$D1063)),#N/A)</f>
        <v>#N/A</v>
      </c>
      <c r="AC1063" s="62" t="e">
        <f>IFERROR(IF($B1063=0,#N/A,AVERAGEIFS(INDEX(DATOS,0,$C1063),INDEX(DATOS,0,$C1063),"&lt;&gt;#N/D",INDEX(DATOS,0,$L$2),0,INDEX(DATOS,0,$M$2),1,INDEX(DATOS,0,$N$2),X1063,INDEX(DATOS,0,$O$2),$D1063)),#N/A)</f>
        <v>#N/A</v>
      </c>
      <c r="AD1063" s="33"/>
      <c r="AE1063" s="40" t="e">
        <f>IFERROR(IF(ISNA(Z1063),#N/A,IF(I1063=0,0,_xlfn.STDEV.P($Z1063:Z1063)/I1063*100)),#N/A)</f>
        <v>#N/A</v>
      </c>
      <c r="AF1063" s="40" t="e">
        <f>IFERROR(IF(ISNA(AA1063),#N/A,IF(J1063=0,0,_xlfn.STDEV.P($Z1063:AA1063)/J1063*100)),#N/A)</f>
        <v>#N/A</v>
      </c>
      <c r="AG1063" s="40" t="e">
        <f>IFERROR(IF(ISNA(AB1063),#N/A,IF(K1063=0,0,_xlfn.STDEV.P($Z1063:AB1063)/K1063*100)),#N/A)</f>
        <v>#N/A</v>
      </c>
      <c r="AH1063" s="40" t="e">
        <f>IFERROR(IF(ISNA(AC1063),#N/A,IF(L1063=0,0,_xlfn.STDEV.P($Z1063:AC1063)/L1063*100)),#N/A)</f>
        <v>#N/A</v>
      </c>
      <c r="AI1063" s="40"/>
    </row>
    <row r="1064" spans="1:35" x14ac:dyDescent="0.35">
      <c r="A1064">
        <f t="shared" si="1226"/>
        <v>59</v>
      </c>
      <c r="B1064" s="35">
        <f t="array" ref="B1064">IF(B1063=0,0,MIN(IF(INDEX(DATOS,0,$N$2)=$U1064,IF(ISNUMBER(INDEX(DATOS,0,$C1064)),IF(INDEX(DATOS,0,$L$2)=0,IF(INDEX(DATOS,0,$M$2)=1,IF(ISNA(MATCH(INDEX(DATOS,0,$O$2),IF($E$7:E1063=E1064,$D$7:D1063),0)),INDEX(DATOS,0,$K$2))))))))</f>
        <v>0</v>
      </c>
      <c r="C1064" s="32">
        <f t="shared" si="1227"/>
        <v>20</v>
      </c>
      <c r="D1064" s="34" t="str">
        <f>IF($B1064=0,"--",INDEX(DATOS,$B1064,O$2))</f>
        <v>--</v>
      </c>
      <c r="E1064" s="64" t="s">
        <v>1</v>
      </c>
      <c r="F1064" s="36" t="str">
        <f t="shared" si="1248"/>
        <v>--</v>
      </c>
      <c r="G1064" s="109" t="e">
        <f>VLOOKUP($D1064,LOC_UNICOS,G$2,0)</f>
        <v>#N/A</v>
      </c>
      <c r="H1064" s="109" t="e">
        <f>VLOOKUP($D1064,LOC_UNICOS,H$2,0)</f>
        <v>#N/A</v>
      </c>
      <c r="I1064" s="38">
        <f t="array" ref="I1064">IF($B1064=0,-999,IF(COUNTIFS($Z1064:Z1064,#N/A)&gt;0,-999,AVERAGE($Z1064:Z1064)))</f>
        <v>-999</v>
      </c>
      <c r="J1064" s="38">
        <f t="array" ref="J1064">IF($B1064=0,-999,IF(COUNTIFS($Z1064:AA1064,#N/A)&gt;0,-999,AVERAGE($Z1064:AA1064)))</f>
        <v>-999</v>
      </c>
      <c r="K1064" s="38">
        <f t="array" ref="K1064">IF($B1064=0,-999,IF(COUNTIFS($Z1064:AB1064,#N/A)&gt;0,-999,AVERAGE($Z1064:AB1064)))</f>
        <v>-999</v>
      </c>
      <c r="L1064" s="38">
        <f t="array" ref="L1064">IF($B1064=0,-999,IF(COUNTIFS($Z1064:AC1064,#N/A)&gt;0,-999,AVERAGE($Z1064:AC1064)))</f>
        <v>-999</v>
      </c>
      <c r="M1064" s="38">
        <f t="shared" si="1222"/>
        <v>-999</v>
      </c>
      <c r="N1064" s="38">
        <f t="shared" si="1262"/>
        <v>-999</v>
      </c>
      <c r="O1064" s="38">
        <f t="shared" si="1263"/>
        <v>-999</v>
      </c>
      <c r="P1064" s="38">
        <f t="shared" si="1264"/>
        <v>-999</v>
      </c>
      <c r="Q1064" s="37">
        <f t="shared" si="1223"/>
        <v>0</v>
      </c>
      <c r="R1064" s="37">
        <f t="shared" si="1252"/>
        <v>0</v>
      </c>
      <c r="S1064" s="37">
        <f t="shared" si="1253"/>
        <v>0</v>
      </c>
      <c r="T1064" s="37">
        <f t="shared" si="1254"/>
        <v>0</v>
      </c>
      <c r="U1064" s="37">
        <f t="shared" si="1224"/>
        <v>2018</v>
      </c>
      <c r="V1064" s="37">
        <f t="shared" ref="V1064:X1064" si="1291">U1064-1</f>
        <v>2017</v>
      </c>
      <c r="W1064" s="37">
        <f t="shared" si="1291"/>
        <v>2016</v>
      </c>
      <c r="X1064" s="37">
        <f t="shared" si="1291"/>
        <v>2015</v>
      </c>
      <c r="Y1064" s="39"/>
      <c r="Z1064" s="62" t="e">
        <f>IFERROR(IF($B1064=0,#N/A,AVERAGEIFS(INDEX(DATOS,0,$C1064),INDEX(DATOS,0,$C1064),"&lt;&gt;#N/D",INDEX(DATOS,0,$L$2),0,INDEX(DATOS,0,$M$2),1,INDEX(DATOS,0,$N$2),U1064,INDEX(DATOS,0,$O$2),$D1064)),#N/A)</f>
        <v>#N/A</v>
      </c>
      <c r="AA1064" s="62" t="e">
        <f>IFERROR(IF($B1064=0,#N/A,AVERAGEIFS(INDEX(DATOS,0,$C1064),INDEX(DATOS,0,$C1064),"&lt;&gt;#N/D",INDEX(DATOS,0,$L$2),0,INDEX(DATOS,0,$M$2),1,INDEX(DATOS,0,$N$2),V1064,INDEX(DATOS,0,$O$2),$D1064)),#N/A)</f>
        <v>#N/A</v>
      </c>
      <c r="AB1064" s="62" t="e">
        <f>IFERROR(IF($B1064=0,#N/A,AVERAGEIFS(INDEX(DATOS,0,$C1064),INDEX(DATOS,0,$C1064),"&lt;&gt;#N/D",INDEX(DATOS,0,$L$2),0,INDEX(DATOS,0,$M$2),1,INDEX(DATOS,0,$N$2),W1064,INDEX(DATOS,0,$O$2),$D1064)),#N/A)</f>
        <v>#N/A</v>
      </c>
      <c r="AC1064" s="62" t="e">
        <f>IFERROR(IF($B1064=0,#N/A,AVERAGEIFS(INDEX(DATOS,0,$C1064),INDEX(DATOS,0,$C1064),"&lt;&gt;#N/D",INDEX(DATOS,0,$L$2),0,INDEX(DATOS,0,$M$2),1,INDEX(DATOS,0,$N$2),X1064,INDEX(DATOS,0,$O$2),$D1064)),#N/A)</f>
        <v>#N/A</v>
      </c>
      <c r="AD1064" s="33"/>
      <c r="AE1064" s="40" t="e">
        <f>IFERROR(IF(ISNA(Z1064),#N/A,IF(I1064=0,0,_xlfn.STDEV.P($Z1064:Z1064)/I1064*100)),#N/A)</f>
        <v>#N/A</v>
      </c>
      <c r="AF1064" s="40" t="e">
        <f>IFERROR(IF(ISNA(AA1064),#N/A,IF(J1064=0,0,_xlfn.STDEV.P($Z1064:AA1064)/J1064*100)),#N/A)</f>
        <v>#N/A</v>
      </c>
      <c r="AG1064" s="40" t="e">
        <f>IFERROR(IF(ISNA(AB1064),#N/A,IF(K1064=0,0,_xlfn.STDEV.P($Z1064:AB1064)/K1064*100)),#N/A)</f>
        <v>#N/A</v>
      </c>
      <c r="AH1064" s="40" t="e">
        <f>IFERROR(IF(ISNA(AC1064),#N/A,IF(L1064=0,0,_xlfn.STDEV.P($Z1064:AC1064)/L1064*100)),#N/A)</f>
        <v>#N/A</v>
      </c>
      <c r="AI1064" s="40"/>
    </row>
    <row r="1065" spans="1:35" x14ac:dyDescent="0.35">
      <c r="A1065">
        <f t="shared" si="1226"/>
        <v>60</v>
      </c>
      <c r="B1065" s="35">
        <f t="array" ref="B1065">IF(B1064=0,0,MIN(IF(INDEX(DATOS,0,$N$2)=$U1065,IF(ISNUMBER(INDEX(DATOS,0,$C1065)),IF(INDEX(DATOS,0,$L$2)=0,IF(INDEX(DATOS,0,$M$2)=1,IF(ISNA(MATCH(INDEX(DATOS,0,$O$2),IF($E$7:E1064=E1065,$D$7:D1064),0)),INDEX(DATOS,0,$K$2))))))))</f>
        <v>0</v>
      </c>
      <c r="C1065" s="32">
        <f t="shared" si="1227"/>
        <v>20</v>
      </c>
      <c r="D1065" s="34" t="str">
        <f>IF($B1065=0,"--",INDEX(DATOS,$B1065,O$2))</f>
        <v>--</v>
      </c>
      <c r="E1065" s="64" t="s">
        <v>1</v>
      </c>
      <c r="F1065" s="36" t="str">
        <f t="shared" si="1248"/>
        <v>--</v>
      </c>
      <c r="G1065" s="109" t="e">
        <f>VLOOKUP($D1065,LOC_UNICOS,G$2,0)</f>
        <v>#N/A</v>
      </c>
      <c r="H1065" s="109" t="e">
        <f>VLOOKUP($D1065,LOC_UNICOS,H$2,0)</f>
        <v>#N/A</v>
      </c>
      <c r="I1065" s="38">
        <f t="array" ref="I1065">IF($B1065=0,-999,IF(COUNTIFS($Z1065:Z1065,#N/A)&gt;0,-999,AVERAGE($Z1065:Z1065)))</f>
        <v>-999</v>
      </c>
      <c r="J1065" s="38">
        <f t="array" ref="J1065">IF($B1065=0,-999,IF(COUNTIFS($Z1065:AA1065,#N/A)&gt;0,-999,AVERAGE($Z1065:AA1065)))</f>
        <v>-999</v>
      </c>
      <c r="K1065" s="38">
        <f t="array" ref="K1065">IF($B1065=0,-999,IF(COUNTIFS($Z1065:AB1065,#N/A)&gt;0,-999,AVERAGE($Z1065:AB1065)))</f>
        <v>-999</v>
      </c>
      <c r="L1065" s="38">
        <f t="array" ref="L1065">IF($B1065=0,-999,IF(COUNTIFS($Z1065:AC1065,#N/A)&gt;0,-999,AVERAGE($Z1065:AC1065)))</f>
        <v>-999</v>
      </c>
      <c r="M1065" s="38">
        <f t="shared" si="1222"/>
        <v>-999</v>
      </c>
      <c r="N1065" s="38">
        <f t="shared" si="1262"/>
        <v>-999</v>
      </c>
      <c r="O1065" s="38">
        <f t="shared" si="1263"/>
        <v>-999</v>
      </c>
      <c r="P1065" s="38">
        <f t="shared" si="1264"/>
        <v>-999</v>
      </c>
      <c r="Q1065" s="37">
        <f t="shared" si="1223"/>
        <v>0</v>
      </c>
      <c r="R1065" s="37">
        <f t="shared" si="1252"/>
        <v>0</v>
      </c>
      <c r="S1065" s="37">
        <f t="shared" si="1253"/>
        <v>0</v>
      </c>
      <c r="T1065" s="37">
        <f t="shared" si="1254"/>
        <v>0</v>
      </c>
      <c r="U1065" s="37">
        <f t="shared" si="1224"/>
        <v>2018</v>
      </c>
      <c r="V1065" s="37">
        <f t="shared" ref="V1065:X1065" si="1292">U1065-1</f>
        <v>2017</v>
      </c>
      <c r="W1065" s="37">
        <f t="shared" si="1292"/>
        <v>2016</v>
      </c>
      <c r="X1065" s="37">
        <f t="shared" si="1292"/>
        <v>2015</v>
      </c>
      <c r="Y1065" s="39"/>
      <c r="Z1065" s="62" t="e">
        <f>IFERROR(IF($B1065=0,#N/A,AVERAGEIFS(INDEX(DATOS,0,$C1065),INDEX(DATOS,0,$C1065),"&lt;&gt;#N/D",INDEX(DATOS,0,$L$2),0,INDEX(DATOS,0,$M$2),1,INDEX(DATOS,0,$N$2),U1065,INDEX(DATOS,0,$O$2),$D1065)),#N/A)</f>
        <v>#N/A</v>
      </c>
      <c r="AA1065" s="62" t="e">
        <f>IFERROR(IF($B1065=0,#N/A,AVERAGEIFS(INDEX(DATOS,0,$C1065),INDEX(DATOS,0,$C1065),"&lt;&gt;#N/D",INDEX(DATOS,0,$L$2),0,INDEX(DATOS,0,$M$2),1,INDEX(DATOS,0,$N$2),V1065,INDEX(DATOS,0,$O$2),$D1065)),#N/A)</f>
        <v>#N/A</v>
      </c>
      <c r="AB1065" s="62" t="e">
        <f>IFERROR(IF($B1065=0,#N/A,AVERAGEIFS(INDEX(DATOS,0,$C1065),INDEX(DATOS,0,$C1065),"&lt;&gt;#N/D",INDEX(DATOS,0,$L$2),0,INDEX(DATOS,0,$M$2),1,INDEX(DATOS,0,$N$2),W1065,INDEX(DATOS,0,$O$2),$D1065)),#N/A)</f>
        <v>#N/A</v>
      </c>
      <c r="AC1065" s="62" t="e">
        <f>IFERROR(IF($B1065=0,#N/A,AVERAGEIFS(INDEX(DATOS,0,$C1065),INDEX(DATOS,0,$C1065),"&lt;&gt;#N/D",INDEX(DATOS,0,$L$2),0,INDEX(DATOS,0,$M$2),1,INDEX(DATOS,0,$N$2),X1065,INDEX(DATOS,0,$O$2),$D1065)),#N/A)</f>
        <v>#N/A</v>
      </c>
      <c r="AD1065" s="33"/>
      <c r="AE1065" s="40" t="e">
        <f>IFERROR(IF(ISNA(Z1065),#N/A,IF(I1065=0,0,_xlfn.STDEV.P($Z1065:Z1065)/I1065*100)),#N/A)</f>
        <v>#N/A</v>
      </c>
      <c r="AF1065" s="40" t="e">
        <f>IFERROR(IF(ISNA(AA1065),#N/A,IF(J1065=0,0,_xlfn.STDEV.P($Z1065:AA1065)/J1065*100)),#N/A)</f>
        <v>#N/A</v>
      </c>
      <c r="AG1065" s="40" t="e">
        <f>IFERROR(IF(ISNA(AB1065),#N/A,IF(K1065=0,0,_xlfn.STDEV.P($Z1065:AB1065)/K1065*100)),#N/A)</f>
        <v>#N/A</v>
      </c>
      <c r="AH1065" s="40" t="e">
        <f>IFERROR(IF(ISNA(AC1065),#N/A,IF(L1065=0,0,_xlfn.STDEV.P($Z1065:AC1065)/L1065*100)),#N/A)</f>
        <v>#N/A</v>
      </c>
      <c r="AI1065" s="40"/>
    </row>
    <row r="1066" spans="1:35" x14ac:dyDescent="0.35">
      <c r="A1066">
        <f t="shared" si="1226"/>
        <v>61</v>
      </c>
      <c r="B1066" s="35">
        <f t="array" ref="B1066">IF(B1065=0,0,MIN(IF(INDEX(DATOS,0,$N$2)=$U1066,IF(ISNUMBER(INDEX(DATOS,0,$C1066)),IF(INDEX(DATOS,0,$L$2)=0,IF(INDEX(DATOS,0,$M$2)=1,IF(ISNA(MATCH(INDEX(DATOS,0,$O$2),IF($E$7:E1065=E1066,$D$7:D1065),0)),INDEX(DATOS,0,$K$2))))))))</f>
        <v>0</v>
      </c>
      <c r="C1066" s="32">
        <f t="shared" si="1227"/>
        <v>20</v>
      </c>
      <c r="D1066" s="34" t="str">
        <f>IF($B1066=0,"--",INDEX(DATOS,$B1066,O$2))</f>
        <v>--</v>
      </c>
      <c r="E1066" s="64" t="s">
        <v>1</v>
      </c>
      <c r="F1066" s="36" t="str">
        <f t="shared" si="1248"/>
        <v>--</v>
      </c>
      <c r="G1066" s="109" t="e">
        <f>VLOOKUP($D1066,LOC_UNICOS,G$2,0)</f>
        <v>#N/A</v>
      </c>
      <c r="H1066" s="109" t="e">
        <f>VLOOKUP($D1066,LOC_UNICOS,H$2,0)</f>
        <v>#N/A</v>
      </c>
      <c r="I1066" s="38">
        <f t="array" ref="I1066">IF($B1066=0,-999,IF(COUNTIFS($Z1066:Z1066,#N/A)&gt;0,-999,AVERAGE($Z1066:Z1066)))</f>
        <v>-999</v>
      </c>
      <c r="J1066" s="38">
        <f t="array" ref="J1066">IF($B1066=0,-999,IF(COUNTIFS($Z1066:AA1066,#N/A)&gt;0,-999,AVERAGE($Z1066:AA1066)))</f>
        <v>-999</v>
      </c>
      <c r="K1066" s="38">
        <f t="array" ref="K1066">IF($B1066=0,-999,IF(COUNTIFS($Z1066:AB1066,#N/A)&gt;0,-999,AVERAGE($Z1066:AB1066)))</f>
        <v>-999</v>
      </c>
      <c r="L1066" s="38">
        <f t="array" ref="L1066">IF($B1066=0,-999,IF(COUNTIFS($Z1066:AC1066,#N/A)&gt;0,-999,AVERAGE($Z1066:AC1066)))</f>
        <v>-999</v>
      </c>
      <c r="M1066" s="38">
        <f t="shared" si="1222"/>
        <v>-999</v>
      </c>
      <c r="N1066" s="38">
        <f t="shared" si="1262"/>
        <v>-999</v>
      </c>
      <c r="O1066" s="38">
        <f t="shared" si="1263"/>
        <v>-999</v>
      </c>
      <c r="P1066" s="38">
        <f t="shared" si="1264"/>
        <v>-999</v>
      </c>
      <c r="Q1066" s="37">
        <f t="shared" si="1223"/>
        <v>0</v>
      </c>
      <c r="R1066" s="37">
        <f t="shared" si="1252"/>
        <v>0</v>
      </c>
      <c r="S1066" s="37">
        <f t="shared" si="1253"/>
        <v>0</v>
      </c>
      <c r="T1066" s="37">
        <f t="shared" si="1254"/>
        <v>0</v>
      </c>
      <c r="U1066" s="37">
        <f t="shared" si="1224"/>
        <v>2018</v>
      </c>
      <c r="V1066" s="37">
        <f t="shared" ref="V1066:X1066" si="1293">U1066-1</f>
        <v>2017</v>
      </c>
      <c r="W1066" s="37">
        <f t="shared" si="1293"/>
        <v>2016</v>
      </c>
      <c r="X1066" s="37">
        <f t="shared" si="1293"/>
        <v>2015</v>
      </c>
      <c r="Y1066" s="39"/>
      <c r="Z1066" s="62" t="e">
        <f>IFERROR(IF($B1066=0,#N/A,AVERAGEIFS(INDEX(DATOS,0,$C1066),INDEX(DATOS,0,$C1066),"&lt;&gt;#N/D",INDEX(DATOS,0,$L$2),0,INDEX(DATOS,0,$M$2),1,INDEX(DATOS,0,$N$2),U1066,INDEX(DATOS,0,$O$2),$D1066)),#N/A)</f>
        <v>#N/A</v>
      </c>
      <c r="AA1066" s="62" t="e">
        <f>IFERROR(IF($B1066=0,#N/A,AVERAGEIFS(INDEX(DATOS,0,$C1066),INDEX(DATOS,0,$C1066),"&lt;&gt;#N/D",INDEX(DATOS,0,$L$2),0,INDEX(DATOS,0,$M$2),1,INDEX(DATOS,0,$N$2),V1066,INDEX(DATOS,0,$O$2),$D1066)),#N/A)</f>
        <v>#N/A</v>
      </c>
      <c r="AB1066" s="62" t="e">
        <f>IFERROR(IF($B1066=0,#N/A,AVERAGEIFS(INDEX(DATOS,0,$C1066),INDEX(DATOS,0,$C1066),"&lt;&gt;#N/D",INDEX(DATOS,0,$L$2),0,INDEX(DATOS,0,$M$2),1,INDEX(DATOS,0,$N$2),W1066,INDEX(DATOS,0,$O$2),$D1066)),#N/A)</f>
        <v>#N/A</v>
      </c>
      <c r="AC1066" s="62" t="e">
        <f>IFERROR(IF($B1066=0,#N/A,AVERAGEIFS(INDEX(DATOS,0,$C1066),INDEX(DATOS,0,$C1066),"&lt;&gt;#N/D",INDEX(DATOS,0,$L$2),0,INDEX(DATOS,0,$M$2),1,INDEX(DATOS,0,$N$2),X1066,INDEX(DATOS,0,$O$2),$D1066)),#N/A)</f>
        <v>#N/A</v>
      </c>
      <c r="AD1066" s="33"/>
      <c r="AE1066" s="40" t="e">
        <f>IFERROR(IF(ISNA(Z1066),#N/A,IF(I1066=0,0,_xlfn.STDEV.P($Z1066:Z1066)/I1066*100)),#N/A)</f>
        <v>#N/A</v>
      </c>
      <c r="AF1066" s="40" t="e">
        <f>IFERROR(IF(ISNA(AA1066),#N/A,IF(J1066=0,0,_xlfn.STDEV.P($Z1066:AA1066)/J1066*100)),#N/A)</f>
        <v>#N/A</v>
      </c>
      <c r="AG1066" s="40" t="e">
        <f>IFERROR(IF(ISNA(AB1066),#N/A,IF(K1066=0,0,_xlfn.STDEV.P($Z1066:AB1066)/K1066*100)),#N/A)</f>
        <v>#N/A</v>
      </c>
      <c r="AH1066" s="40" t="e">
        <f>IFERROR(IF(ISNA(AC1066),#N/A,IF(L1066=0,0,_xlfn.STDEV.P($Z1066:AC1066)/L1066*100)),#N/A)</f>
        <v>#N/A</v>
      </c>
      <c r="AI1066" s="40"/>
    </row>
    <row r="1067" spans="1:35" x14ac:dyDescent="0.35">
      <c r="A1067">
        <f t="shared" si="1226"/>
        <v>62</v>
      </c>
      <c r="B1067" s="35">
        <f t="array" ref="B1067">IF(B1066=0,0,MIN(IF(INDEX(DATOS,0,$N$2)=$U1067,IF(ISNUMBER(INDEX(DATOS,0,$C1067)),IF(INDEX(DATOS,0,$L$2)=0,IF(INDEX(DATOS,0,$M$2)=1,IF(ISNA(MATCH(INDEX(DATOS,0,$O$2),IF($E$7:E1066=E1067,$D$7:D1066),0)),INDEX(DATOS,0,$K$2))))))))</f>
        <v>0</v>
      </c>
      <c r="C1067" s="32">
        <f t="shared" si="1227"/>
        <v>20</v>
      </c>
      <c r="D1067" s="34" t="str">
        <f>IF($B1067=0,"--",INDEX(DATOS,$B1067,O$2))</f>
        <v>--</v>
      </c>
      <c r="E1067" s="64" t="s">
        <v>1</v>
      </c>
      <c r="F1067" s="36" t="str">
        <f t="shared" si="1248"/>
        <v>--</v>
      </c>
      <c r="G1067" s="109" t="e">
        <f>VLOOKUP($D1067,LOC_UNICOS,G$2,0)</f>
        <v>#N/A</v>
      </c>
      <c r="H1067" s="109" t="e">
        <f>VLOOKUP($D1067,LOC_UNICOS,H$2,0)</f>
        <v>#N/A</v>
      </c>
      <c r="I1067" s="38">
        <f t="array" ref="I1067">IF($B1067=0,-999,IF(COUNTIFS($Z1067:Z1067,#N/A)&gt;0,-999,AVERAGE($Z1067:Z1067)))</f>
        <v>-999</v>
      </c>
      <c r="J1067" s="38">
        <f t="array" ref="J1067">IF($B1067=0,-999,IF(COUNTIFS($Z1067:AA1067,#N/A)&gt;0,-999,AVERAGE($Z1067:AA1067)))</f>
        <v>-999</v>
      </c>
      <c r="K1067" s="38">
        <f t="array" ref="K1067">IF($B1067=0,-999,IF(COUNTIFS($Z1067:AB1067,#N/A)&gt;0,-999,AVERAGE($Z1067:AB1067)))</f>
        <v>-999</v>
      </c>
      <c r="L1067" s="38">
        <f t="array" ref="L1067">IF($B1067=0,-999,IF(COUNTIFS($Z1067:AC1067,#N/A)&gt;0,-999,AVERAGE($Z1067:AC1067)))</f>
        <v>-999</v>
      </c>
      <c r="M1067" s="38">
        <f t="shared" si="1222"/>
        <v>-999</v>
      </c>
      <c r="N1067" s="38">
        <f t="shared" si="1262"/>
        <v>-999</v>
      </c>
      <c r="O1067" s="38">
        <f t="shared" si="1263"/>
        <v>-999</v>
      </c>
      <c r="P1067" s="38">
        <f t="shared" si="1264"/>
        <v>-999</v>
      </c>
      <c r="Q1067" s="37">
        <f t="shared" si="1223"/>
        <v>0</v>
      </c>
      <c r="R1067" s="37">
        <f t="shared" si="1252"/>
        <v>0</v>
      </c>
      <c r="S1067" s="37">
        <f t="shared" si="1253"/>
        <v>0</v>
      </c>
      <c r="T1067" s="37">
        <f t="shared" si="1254"/>
        <v>0</v>
      </c>
      <c r="U1067" s="37">
        <f t="shared" si="1224"/>
        <v>2018</v>
      </c>
      <c r="V1067" s="37">
        <f t="shared" ref="V1067:X1067" si="1294">U1067-1</f>
        <v>2017</v>
      </c>
      <c r="W1067" s="37">
        <f t="shared" si="1294"/>
        <v>2016</v>
      </c>
      <c r="X1067" s="37">
        <f t="shared" si="1294"/>
        <v>2015</v>
      </c>
      <c r="Y1067" s="39"/>
      <c r="Z1067" s="62" t="e">
        <f>IFERROR(IF($B1067=0,#N/A,AVERAGEIFS(INDEX(DATOS,0,$C1067),INDEX(DATOS,0,$C1067),"&lt;&gt;#N/D",INDEX(DATOS,0,$L$2),0,INDEX(DATOS,0,$M$2),1,INDEX(DATOS,0,$N$2),U1067,INDEX(DATOS,0,$O$2),$D1067)),#N/A)</f>
        <v>#N/A</v>
      </c>
      <c r="AA1067" s="62" t="e">
        <f>IFERROR(IF($B1067=0,#N/A,AVERAGEIFS(INDEX(DATOS,0,$C1067),INDEX(DATOS,0,$C1067),"&lt;&gt;#N/D",INDEX(DATOS,0,$L$2),0,INDEX(DATOS,0,$M$2),1,INDEX(DATOS,0,$N$2),V1067,INDEX(DATOS,0,$O$2),$D1067)),#N/A)</f>
        <v>#N/A</v>
      </c>
      <c r="AB1067" s="62" t="e">
        <f>IFERROR(IF($B1067=0,#N/A,AVERAGEIFS(INDEX(DATOS,0,$C1067),INDEX(DATOS,0,$C1067),"&lt;&gt;#N/D",INDEX(DATOS,0,$L$2),0,INDEX(DATOS,0,$M$2),1,INDEX(DATOS,0,$N$2),W1067,INDEX(DATOS,0,$O$2),$D1067)),#N/A)</f>
        <v>#N/A</v>
      </c>
      <c r="AC1067" s="62" t="e">
        <f>IFERROR(IF($B1067=0,#N/A,AVERAGEIFS(INDEX(DATOS,0,$C1067),INDEX(DATOS,0,$C1067),"&lt;&gt;#N/D",INDEX(DATOS,0,$L$2),0,INDEX(DATOS,0,$M$2),1,INDEX(DATOS,0,$N$2),X1067,INDEX(DATOS,0,$O$2),$D1067)),#N/A)</f>
        <v>#N/A</v>
      </c>
      <c r="AD1067" s="33"/>
      <c r="AE1067" s="40" t="e">
        <f>IFERROR(IF(ISNA(Z1067),#N/A,IF(I1067=0,0,_xlfn.STDEV.P($Z1067:Z1067)/I1067*100)),#N/A)</f>
        <v>#N/A</v>
      </c>
      <c r="AF1067" s="40" t="e">
        <f>IFERROR(IF(ISNA(AA1067),#N/A,IF(J1067=0,0,_xlfn.STDEV.P($Z1067:AA1067)/J1067*100)),#N/A)</f>
        <v>#N/A</v>
      </c>
      <c r="AG1067" s="40" t="e">
        <f>IFERROR(IF(ISNA(AB1067),#N/A,IF(K1067=0,0,_xlfn.STDEV.P($Z1067:AB1067)/K1067*100)),#N/A)</f>
        <v>#N/A</v>
      </c>
      <c r="AH1067" s="40" t="e">
        <f>IFERROR(IF(ISNA(AC1067),#N/A,IF(L1067=0,0,_xlfn.STDEV.P($Z1067:AC1067)/L1067*100)),#N/A)</f>
        <v>#N/A</v>
      </c>
      <c r="AI1067" s="40"/>
    </row>
    <row r="1068" spans="1:35" x14ac:dyDescent="0.35">
      <c r="A1068">
        <f t="shared" si="1226"/>
        <v>63</v>
      </c>
      <c r="B1068" s="35">
        <f t="array" ref="B1068">IF(B1067=0,0,MIN(IF(INDEX(DATOS,0,$N$2)=$U1068,IF(ISNUMBER(INDEX(DATOS,0,$C1068)),IF(INDEX(DATOS,0,$L$2)=0,IF(INDEX(DATOS,0,$M$2)=1,IF(ISNA(MATCH(INDEX(DATOS,0,$O$2),IF($E$7:E1067=E1068,$D$7:D1067),0)),INDEX(DATOS,0,$K$2))))))))</f>
        <v>0</v>
      </c>
      <c r="C1068" s="32">
        <f t="shared" si="1227"/>
        <v>20</v>
      </c>
      <c r="D1068" s="34" t="str">
        <f>IF($B1068=0,"--",INDEX(DATOS,$B1068,O$2))</f>
        <v>--</v>
      </c>
      <c r="E1068" s="64" t="s">
        <v>1</v>
      </c>
      <c r="F1068" s="36" t="str">
        <f t="shared" si="1248"/>
        <v>--</v>
      </c>
      <c r="G1068" s="109" t="e">
        <f>VLOOKUP($D1068,LOC_UNICOS,G$2,0)</f>
        <v>#N/A</v>
      </c>
      <c r="H1068" s="109" t="e">
        <f>VLOOKUP($D1068,LOC_UNICOS,H$2,0)</f>
        <v>#N/A</v>
      </c>
      <c r="I1068" s="38">
        <f t="array" ref="I1068">IF($B1068=0,-999,IF(COUNTIFS($Z1068:Z1068,#N/A)&gt;0,-999,AVERAGE($Z1068:Z1068)))</f>
        <v>-999</v>
      </c>
      <c r="J1068" s="38">
        <f t="array" ref="J1068">IF($B1068=0,-999,IF(COUNTIFS($Z1068:AA1068,#N/A)&gt;0,-999,AVERAGE($Z1068:AA1068)))</f>
        <v>-999</v>
      </c>
      <c r="K1068" s="38">
        <f t="array" ref="K1068">IF($B1068=0,-999,IF(COUNTIFS($Z1068:AB1068,#N/A)&gt;0,-999,AVERAGE($Z1068:AB1068)))</f>
        <v>-999</v>
      </c>
      <c r="L1068" s="38">
        <f t="array" ref="L1068">IF($B1068=0,-999,IF(COUNTIFS($Z1068:AC1068,#N/A)&gt;0,-999,AVERAGE($Z1068:AC1068)))</f>
        <v>-999</v>
      </c>
      <c r="M1068" s="38">
        <f t="shared" si="1222"/>
        <v>-999</v>
      </c>
      <c r="N1068" s="38">
        <f t="shared" si="1262"/>
        <v>-999</v>
      </c>
      <c r="O1068" s="38">
        <f t="shared" si="1263"/>
        <v>-999</v>
      </c>
      <c r="P1068" s="38">
        <f t="shared" si="1264"/>
        <v>-999</v>
      </c>
      <c r="Q1068" s="37">
        <f t="shared" si="1223"/>
        <v>0</v>
      </c>
      <c r="R1068" s="37">
        <f t="shared" si="1252"/>
        <v>0</v>
      </c>
      <c r="S1068" s="37">
        <f t="shared" si="1253"/>
        <v>0</v>
      </c>
      <c r="T1068" s="37">
        <f t="shared" si="1254"/>
        <v>0</v>
      </c>
      <c r="U1068" s="37">
        <f t="shared" si="1224"/>
        <v>2018</v>
      </c>
      <c r="V1068" s="37">
        <f t="shared" ref="V1068:X1068" si="1295">U1068-1</f>
        <v>2017</v>
      </c>
      <c r="W1068" s="37">
        <f t="shared" si="1295"/>
        <v>2016</v>
      </c>
      <c r="X1068" s="37">
        <f t="shared" si="1295"/>
        <v>2015</v>
      </c>
      <c r="Y1068" s="39"/>
      <c r="Z1068" s="62" t="e">
        <f>IFERROR(IF($B1068=0,#N/A,AVERAGEIFS(INDEX(DATOS,0,$C1068),INDEX(DATOS,0,$C1068),"&lt;&gt;#N/D",INDEX(DATOS,0,$L$2),0,INDEX(DATOS,0,$M$2),1,INDEX(DATOS,0,$N$2),U1068,INDEX(DATOS,0,$O$2),$D1068)),#N/A)</f>
        <v>#N/A</v>
      </c>
      <c r="AA1068" s="62" t="e">
        <f>IFERROR(IF($B1068=0,#N/A,AVERAGEIFS(INDEX(DATOS,0,$C1068),INDEX(DATOS,0,$C1068),"&lt;&gt;#N/D",INDEX(DATOS,0,$L$2),0,INDEX(DATOS,0,$M$2),1,INDEX(DATOS,0,$N$2),V1068,INDEX(DATOS,0,$O$2),$D1068)),#N/A)</f>
        <v>#N/A</v>
      </c>
      <c r="AB1068" s="62" t="e">
        <f>IFERROR(IF($B1068=0,#N/A,AVERAGEIFS(INDEX(DATOS,0,$C1068),INDEX(DATOS,0,$C1068),"&lt;&gt;#N/D",INDEX(DATOS,0,$L$2),0,INDEX(DATOS,0,$M$2),1,INDEX(DATOS,0,$N$2),W1068,INDEX(DATOS,0,$O$2),$D1068)),#N/A)</f>
        <v>#N/A</v>
      </c>
      <c r="AC1068" s="62" t="e">
        <f>IFERROR(IF($B1068=0,#N/A,AVERAGEIFS(INDEX(DATOS,0,$C1068),INDEX(DATOS,0,$C1068),"&lt;&gt;#N/D",INDEX(DATOS,0,$L$2),0,INDEX(DATOS,0,$M$2),1,INDEX(DATOS,0,$N$2),X1068,INDEX(DATOS,0,$O$2),$D1068)),#N/A)</f>
        <v>#N/A</v>
      </c>
      <c r="AD1068" s="33"/>
      <c r="AE1068" s="40" t="e">
        <f>IFERROR(IF(ISNA(Z1068),#N/A,IF(I1068=0,0,_xlfn.STDEV.P($Z1068:Z1068)/I1068*100)),#N/A)</f>
        <v>#N/A</v>
      </c>
      <c r="AF1068" s="40" t="e">
        <f>IFERROR(IF(ISNA(AA1068),#N/A,IF(J1068=0,0,_xlfn.STDEV.P($Z1068:AA1068)/J1068*100)),#N/A)</f>
        <v>#N/A</v>
      </c>
      <c r="AG1068" s="40" t="e">
        <f>IFERROR(IF(ISNA(AB1068),#N/A,IF(K1068=0,0,_xlfn.STDEV.P($Z1068:AB1068)/K1068*100)),#N/A)</f>
        <v>#N/A</v>
      </c>
      <c r="AH1068" s="40" t="e">
        <f>IFERROR(IF(ISNA(AC1068),#N/A,IF(L1068=0,0,_xlfn.STDEV.P($Z1068:AC1068)/L1068*100)),#N/A)</f>
        <v>#N/A</v>
      </c>
      <c r="AI1068" s="40"/>
    </row>
    <row r="1069" spans="1:35" x14ac:dyDescent="0.35">
      <c r="A1069">
        <f t="shared" si="1226"/>
        <v>64</v>
      </c>
      <c r="B1069" s="35">
        <f t="array" ref="B1069">IF(B1068=0,0,MIN(IF(INDEX(DATOS,0,$N$2)=$U1069,IF(ISNUMBER(INDEX(DATOS,0,$C1069)),IF(INDEX(DATOS,0,$L$2)=0,IF(INDEX(DATOS,0,$M$2)=1,IF(ISNA(MATCH(INDEX(DATOS,0,$O$2),IF($E$7:E1068=E1069,$D$7:D1068),0)),INDEX(DATOS,0,$K$2))))))))</f>
        <v>0</v>
      </c>
      <c r="C1069" s="32">
        <f t="shared" si="1227"/>
        <v>20</v>
      </c>
      <c r="D1069" s="34" t="str">
        <f>IF($B1069=0,"--",INDEX(DATOS,$B1069,O$2))</f>
        <v>--</v>
      </c>
      <c r="E1069" s="64" t="s">
        <v>1</v>
      </c>
      <c r="F1069" s="36" t="str">
        <f t="shared" si="1248"/>
        <v>--</v>
      </c>
      <c r="G1069" s="109" t="e">
        <f>VLOOKUP($D1069,LOC_UNICOS,G$2,0)</f>
        <v>#N/A</v>
      </c>
      <c r="H1069" s="109" t="e">
        <f>VLOOKUP($D1069,LOC_UNICOS,H$2,0)</f>
        <v>#N/A</v>
      </c>
      <c r="I1069" s="38">
        <f t="array" ref="I1069">IF($B1069=0,-999,IF(COUNTIFS($Z1069:Z1069,#N/A)&gt;0,-999,AVERAGE($Z1069:Z1069)))</f>
        <v>-999</v>
      </c>
      <c r="J1069" s="38">
        <f t="array" ref="J1069">IF($B1069=0,-999,IF(COUNTIFS($Z1069:AA1069,#N/A)&gt;0,-999,AVERAGE($Z1069:AA1069)))</f>
        <v>-999</v>
      </c>
      <c r="K1069" s="38">
        <f t="array" ref="K1069">IF($B1069=0,-999,IF(COUNTIFS($Z1069:AB1069,#N/A)&gt;0,-999,AVERAGE($Z1069:AB1069)))</f>
        <v>-999</v>
      </c>
      <c r="L1069" s="38">
        <f t="array" ref="L1069">IF($B1069=0,-999,IF(COUNTIFS($Z1069:AC1069,#N/A)&gt;0,-999,AVERAGE($Z1069:AC1069)))</f>
        <v>-999</v>
      </c>
      <c r="M1069" s="38">
        <f t="shared" si="1222"/>
        <v>-999</v>
      </c>
      <c r="N1069" s="38">
        <f t="shared" si="1262"/>
        <v>-999</v>
      </c>
      <c r="O1069" s="38">
        <f t="shared" si="1263"/>
        <v>-999</v>
      </c>
      <c r="P1069" s="38">
        <f t="shared" si="1264"/>
        <v>-999</v>
      </c>
      <c r="Q1069" s="37">
        <f t="shared" si="1223"/>
        <v>0</v>
      </c>
      <c r="R1069" s="37">
        <f t="shared" si="1252"/>
        <v>0</v>
      </c>
      <c r="S1069" s="37">
        <f t="shared" si="1253"/>
        <v>0</v>
      </c>
      <c r="T1069" s="37">
        <f t="shared" si="1254"/>
        <v>0</v>
      </c>
      <c r="U1069" s="37">
        <f t="shared" si="1224"/>
        <v>2018</v>
      </c>
      <c r="V1069" s="37">
        <f t="shared" ref="V1069:X1069" si="1296">U1069-1</f>
        <v>2017</v>
      </c>
      <c r="W1069" s="37">
        <f t="shared" si="1296"/>
        <v>2016</v>
      </c>
      <c r="X1069" s="37">
        <f t="shared" si="1296"/>
        <v>2015</v>
      </c>
      <c r="Y1069" s="39"/>
      <c r="Z1069" s="62" t="e">
        <f>IFERROR(IF($B1069=0,#N/A,AVERAGEIFS(INDEX(DATOS,0,$C1069),INDEX(DATOS,0,$C1069),"&lt;&gt;#N/D",INDEX(DATOS,0,$L$2),0,INDEX(DATOS,0,$M$2),1,INDEX(DATOS,0,$N$2),U1069,INDEX(DATOS,0,$O$2),$D1069)),#N/A)</f>
        <v>#N/A</v>
      </c>
      <c r="AA1069" s="62" t="e">
        <f>IFERROR(IF($B1069=0,#N/A,AVERAGEIFS(INDEX(DATOS,0,$C1069),INDEX(DATOS,0,$C1069),"&lt;&gt;#N/D",INDEX(DATOS,0,$L$2),0,INDEX(DATOS,0,$M$2),1,INDEX(DATOS,0,$N$2),V1069,INDEX(DATOS,0,$O$2),$D1069)),#N/A)</f>
        <v>#N/A</v>
      </c>
      <c r="AB1069" s="62" t="e">
        <f>IFERROR(IF($B1069=0,#N/A,AVERAGEIFS(INDEX(DATOS,0,$C1069),INDEX(DATOS,0,$C1069),"&lt;&gt;#N/D",INDEX(DATOS,0,$L$2),0,INDEX(DATOS,0,$M$2),1,INDEX(DATOS,0,$N$2),W1069,INDEX(DATOS,0,$O$2),$D1069)),#N/A)</f>
        <v>#N/A</v>
      </c>
      <c r="AC1069" s="62" t="e">
        <f>IFERROR(IF($B1069=0,#N/A,AVERAGEIFS(INDEX(DATOS,0,$C1069),INDEX(DATOS,0,$C1069),"&lt;&gt;#N/D",INDEX(DATOS,0,$L$2),0,INDEX(DATOS,0,$M$2),1,INDEX(DATOS,0,$N$2),X1069,INDEX(DATOS,0,$O$2),$D1069)),#N/A)</f>
        <v>#N/A</v>
      </c>
      <c r="AD1069" s="33"/>
      <c r="AE1069" s="40" t="e">
        <f>IFERROR(IF(ISNA(Z1069),#N/A,IF(I1069=0,0,_xlfn.STDEV.P($Z1069:Z1069)/I1069*100)),#N/A)</f>
        <v>#N/A</v>
      </c>
      <c r="AF1069" s="40" t="e">
        <f>IFERROR(IF(ISNA(AA1069),#N/A,IF(J1069=0,0,_xlfn.STDEV.P($Z1069:AA1069)/J1069*100)),#N/A)</f>
        <v>#N/A</v>
      </c>
      <c r="AG1069" s="40" t="e">
        <f>IFERROR(IF(ISNA(AB1069),#N/A,IF(K1069=0,0,_xlfn.STDEV.P($Z1069:AB1069)/K1069*100)),#N/A)</f>
        <v>#N/A</v>
      </c>
      <c r="AH1069" s="40" t="e">
        <f>IFERROR(IF(ISNA(AC1069),#N/A,IF(L1069=0,0,_xlfn.STDEV.P($Z1069:AC1069)/L1069*100)),#N/A)</f>
        <v>#N/A</v>
      </c>
      <c r="AI1069" s="40"/>
    </row>
    <row r="1070" spans="1:35" x14ac:dyDescent="0.35">
      <c r="A1070">
        <f t="shared" si="1226"/>
        <v>65</v>
      </c>
      <c r="B1070" s="35">
        <f t="array" ref="B1070">IF(B1069=0,0,MIN(IF(INDEX(DATOS,0,$N$2)=$U1070,IF(ISNUMBER(INDEX(DATOS,0,$C1070)),IF(INDEX(DATOS,0,$L$2)=0,IF(INDEX(DATOS,0,$M$2)=1,IF(ISNA(MATCH(INDEX(DATOS,0,$O$2),IF($E$7:E1069=E1070,$D$7:D1069),0)),INDEX(DATOS,0,$K$2))))))))</f>
        <v>0</v>
      </c>
      <c r="C1070" s="32">
        <f t="shared" si="1227"/>
        <v>20</v>
      </c>
      <c r="D1070" s="34" t="str">
        <f>IF($B1070=0,"--",INDEX(DATOS,$B1070,O$2))</f>
        <v>--</v>
      </c>
      <c r="E1070" s="64" t="s">
        <v>1</v>
      </c>
      <c r="F1070" s="36" t="str">
        <f t="shared" si="1248"/>
        <v>--</v>
      </c>
      <c r="G1070" s="109" t="e">
        <f>VLOOKUP($D1070,LOC_UNICOS,G$2,0)</f>
        <v>#N/A</v>
      </c>
      <c r="H1070" s="109" t="e">
        <f>VLOOKUP($D1070,LOC_UNICOS,H$2,0)</f>
        <v>#N/A</v>
      </c>
      <c r="I1070" s="38">
        <f t="array" ref="I1070">IF($B1070=0,-999,IF(COUNTIFS($Z1070:Z1070,#N/A)&gt;0,-999,AVERAGE($Z1070:Z1070)))</f>
        <v>-999</v>
      </c>
      <c r="J1070" s="38">
        <f t="array" ref="J1070">IF($B1070=0,-999,IF(COUNTIFS($Z1070:AA1070,#N/A)&gt;0,-999,AVERAGE($Z1070:AA1070)))</f>
        <v>-999</v>
      </c>
      <c r="K1070" s="38">
        <f t="array" ref="K1070">IF($B1070=0,-999,IF(COUNTIFS($Z1070:AB1070,#N/A)&gt;0,-999,AVERAGE($Z1070:AB1070)))</f>
        <v>-999</v>
      </c>
      <c r="L1070" s="38">
        <f t="array" ref="L1070">IF($B1070=0,-999,IF(COUNTIFS($Z1070:AC1070,#N/A)&gt;0,-999,AVERAGE($Z1070:AC1070)))</f>
        <v>-999</v>
      </c>
      <c r="M1070" s="38">
        <f t="shared" si="1222"/>
        <v>-999</v>
      </c>
      <c r="N1070" s="38">
        <f t="shared" si="1262"/>
        <v>-999</v>
      </c>
      <c r="O1070" s="38">
        <f t="shared" si="1263"/>
        <v>-999</v>
      </c>
      <c r="P1070" s="38">
        <f t="shared" si="1264"/>
        <v>-999</v>
      </c>
      <c r="Q1070" s="37">
        <f t="shared" si="1223"/>
        <v>0</v>
      </c>
      <c r="R1070" s="37">
        <f t="shared" si="1252"/>
        <v>0</v>
      </c>
      <c r="S1070" s="37">
        <f t="shared" si="1253"/>
        <v>0</v>
      </c>
      <c r="T1070" s="37">
        <f t="shared" si="1254"/>
        <v>0</v>
      </c>
      <c r="U1070" s="37">
        <f t="shared" si="1224"/>
        <v>2018</v>
      </c>
      <c r="V1070" s="37">
        <f t="shared" ref="V1070:X1070" si="1297">U1070-1</f>
        <v>2017</v>
      </c>
      <c r="W1070" s="37">
        <f t="shared" si="1297"/>
        <v>2016</v>
      </c>
      <c r="X1070" s="37">
        <f t="shared" si="1297"/>
        <v>2015</v>
      </c>
      <c r="Y1070" s="39"/>
      <c r="Z1070" s="62" t="e">
        <f>IFERROR(IF($B1070=0,#N/A,AVERAGEIFS(INDEX(DATOS,0,$C1070),INDEX(DATOS,0,$C1070),"&lt;&gt;#N/D",INDEX(DATOS,0,$L$2),0,INDEX(DATOS,0,$M$2),1,INDEX(DATOS,0,$N$2),U1070,INDEX(DATOS,0,$O$2),$D1070)),#N/A)</f>
        <v>#N/A</v>
      </c>
      <c r="AA1070" s="62" t="e">
        <f>IFERROR(IF($B1070=0,#N/A,AVERAGEIFS(INDEX(DATOS,0,$C1070),INDEX(DATOS,0,$C1070),"&lt;&gt;#N/D",INDEX(DATOS,0,$L$2),0,INDEX(DATOS,0,$M$2),1,INDEX(DATOS,0,$N$2),V1070,INDEX(DATOS,0,$O$2),$D1070)),#N/A)</f>
        <v>#N/A</v>
      </c>
      <c r="AB1070" s="62" t="e">
        <f>IFERROR(IF($B1070=0,#N/A,AVERAGEIFS(INDEX(DATOS,0,$C1070),INDEX(DATOS,0,$C1070),"&lt;&gt;#N/D",INDEX(DATOS,0,$L$2),0,INDEX(DATOS,0,$M$2),1,INDEX(DATOS,0,$N$2),W1070,INDEX(DATOS,0,$O$2),$D1070)),#N/A)</f>
        <v>#N/A</v>
      </c>
      <c r="AC1070" s="62" t="e">
        <f>IFERROR(IF($B1070=0,#N/A,AVERAGEIFS(INDEX(DATOS,0,$C1070),INDEX(DATOS,0,$C1070),"&lt;&gt;#N/D",INDEX(DATOS,0,$L$2),0,INDEX(DATOS,0,$M$2),1,INDEX(DATOS,0,$N$2),X1070,INDEX(DATOS,0,$O$2),$D1070)),#N/A)</f>
        <v>#N/A</v>
      </c>
      <c r="AD1070" s="33"/>
      <c r="AE1070" s="40" t="e">
        <f>IFERROR(IF(ISNA(Z1070),#N/A,IF(I1070=0,0,_xlfn.STDEV.P($Z1070:Z1070)/I1070*100)),#N/A)</f>
        <v>#N/A</v>
      </c>
      <c r="AF1070" s="40" t="e">
        <f>IFERROR(IF(ISNA(AA1070),#N/A,IF(J1070=0,0,_xlfn.STDEV.P($Z1070:AA1070)/J1070*100)),#N/A)</f>
        <v>#N/A</v>
      </c>
      <c r="AG1070" s="40" t="e">
        <f>IFERROR(IF(ISNA(AB1070),#N/A,IF(K1070=0,0,_xlfn.STDEV.P($Z1070:AB1070)/K1070*100)),#N/A)</f>
        <v>#N/A</v>
      </c>
      <c r="AH1070" s="40" t="e">
        <f>IFERROR(IF(ISNA(AC1070),#N/A,IF(L1070=0,0,_xlfn.STDEV.P($Z1070:AC1070)/L1070*100)),#N/A)</f>
        <v>#N/A</v>
      </c>
      <c r="AI1070" s="40"/>
    </row>
    <row r="1071" spans="1:35" x14ac:dyDescent="0.35">
      <c r="A1071">
        <f t="shared" si="1226"/>
        <v>66</v>
      </c>
      <c r="B1071" s="35">
        <f t="array" ref="B1071">IF(B1070=0,0,MIN(IF(INDEX(DATOS,0,$N$2)=$U1071,IF(ISNUMBER(INDEX(DATOS,0,$C1071)),IF(INDEX(DATOS,0,$L$2)=0,IF(INDEX(DATOS,0,$M$2)=1,IF(ISNA(MATCH(INDEX(DATOS,0,$O$2),IF($E$7:E1070=E1071,$D$7:D1070),0)),INDEX(DATOS,0,$K$2))))))))</f>
        <v>0</v>
      </c>
      <c r="C1071" s="32">
        <f t="shared" si="1227"/>
        <v>20</v>
      </c>
      <c r="D1071" s="34" t="str">
        <f>IF($B1071=0,"--",INDEX(DATOS,$B1071,O$2))</f>
        <v>--</v>
      </c>
      <c r="E1071" s="64" t="s">
        <v>1</v>
      </c>
      <c r="F1071" s="36" t="str">
        <f t="shared" si="1248"/>
        <v>--</v>
      </c>
      <c r="G1071" s="109" t="e">
        <f>VLOOKUP($D1071,LOC_UNICOS,G$2,0)</f>
        <v>#N/A</v>
      </c>
      <c r="H1071" s="109" t="e">
        <f>VLOOKUP($D1071,LOC_UNICOS,H$2,0)</f>
        <v>#N/A</v>
      </c>
      <c r="I1071" s="38">
        <f t="array" ref="I1071">IF($B1071=0,-999,IF(COUNTIFS($Z1071:Z1071,#N/A)&gt;0,-999,AVERAGE($Z1071:Z1071)))</f>
        <v>-999</v>
      </c>
      <c r="J1071" s="38">
        <f t="array" ref="J1071">IF($B1071=0,-999,IF(COUNTIFS($Z1071:AA1071,#N/A)&gt;0,-999,AVERAGE($Z1071:AA1071)))</f>
        <v>-999</v>
      </c>
      <c r="K1071" s="38">
        <f t="array" ref="K1071">IF($B1071=0,-999,IF(COUNTIFS($Z1071:AB1071,#N/A)&gt;0,-999,AVERAGE($Z1071:AB1071)))</f>
        <v>-999</v>
      </c>
      <c r="L1071" s="38">
        <f t="array" ref="L1071">IF($B1071=0,-999,IF(COUNTIFS($Z1071:AC1071,#N/A)&gt;0,-999,AVERAGE($Z1071:AC1071)))</f>
        <v>-999</v>
      </c>
      <c r="M1071" s="38">
        <f t="shared" ref="M1071:M1105" si="1298">IFERROR(AE1071,-999)</f>
        <v>-999</v>
      </c>
      <c r="N1071" s="38">
        <f t="shared" si="1262"/>
        <v>-999</v>
      </c>
      <c r="O1071" s="38">
        <f t="shared" si="1263"/>
        <v>-999</v>
      </c>
      <c r="P1071" s="38">
        <f t="shared" si="1264"/>
        <v>-999</v>
      </c>
      <c r="Q1071" s="37">
        <f t="shared" ref="Q1071:Q1134" si="1299">IF($B1071=0,0,IF(I1071=-999,0,IF($D1071="--",0,1)))</f>
        <v>0</v>
      </c>
      <c r="R1071" s="37">
        <f t="shared" si="1252"/>
        <v>0</v>
      </c>
      <c r="S1071" s="37">
        <f t="shared" si="1253"/>
        <v>0</v>
      </c>
      <c r="T1071" s="37">
        <f t="shared" si="1254"/>
        <v>0</v>
      </c>
      <c r="U1071" s="37">
        <f t="shared" ref="U1071:U1134" si="1300">$B$1</f>
        <v>2018</v>
      </c>
      <c r="V1071" s="37">
        <f t="shared" ref="V1071:X1071" si="1301">U1071-1</f>
        <v>2017</v>
      </c>
      <c r="W1071" s="37">
        <f t="shared" si="1301"/>
        <v>2016</v>
      </c>
      <c r="X1071" s="37">
        <f t="shared" si="1301"/>
        <v>2015</v>
      </c>
      <c r="Y1071" s="39"/>
      <c r="Z1071" s="62" t="e">
        <f>IFERROR(IF($B1071=0,#N/A,AVERAGEIFS(INDEX(DATOS,0,$C1071),INDEX(DATOS,0,$C1071),"&lt;&gt;#N/D",INDEX(DATOS,0,$L$2),0,INDEX(DATOS,0,$M$2),1,INDEX(DATOS,0,$N$2),U1071,INDEX(DATOS,0,$O$2),$D1071)),#N/A)</f>
        <v>#N/A</v>
      </c>
      <c r="AA1071" s="62" t="e">
        <f>IFERROR(IF($B1071=0,#N/A,AVERAGEIFS(INDEX(DATOS,0,$C1071),INDEX(DATOS,0,$C1071),"&lt;&gt;#N/D",INDEX(DATOS,0,$L$2),0,INDEX(DATOS,0,$M$2),1,INDEX(DATOS,0,$N$2),V1071,INDEX(DATOS,0,$O$2),$D1071)),#N/A)</f>
        <v>#N/A</v>
      </c>
      <c r="AB1071" s="62" t="e">
        <f>IFERROR(IF($B1071=0,#N/A,AVERAGEIFS(INDEX(DATOS,0,$C1071),INDEX(DATOS,0,$C1071),"&lt;&gt;#N/D",INDEX(DATOS,0,$L$2),0,INDEX(DATOS,0,$M$2),1,INDEX(DATOS,0,$N$2),W1071,INDEX(DATOS,0,$O$2),$D1071)),#N/A)</f>
        <v>#N/A</v>
      </c>
      <c r="AC1071" s="62" t="e">
        <f>IFERROR(IF($B1071=0,#N/A,AVERAGEIFS(INDEX(DATOS,0,$C1071),INDEX(DATOS,0,$C1071),"&lt;&gt;#N/D",INDEX(DATOS,0,$L$2),0,INDEX(DATOS,0,$M$2),1,INDEX(DATOS,0,$N$2),X1071,INDEX(DATOS,0,$O$2),$D1071)),#N/A)</f>
        <v>#N/A</v>
      </c>
      <c r="AD1071" s="33"/>
      <c r="AE1071" s="40" t="e">
        <f>IFERROR(IF(ISNA(Z1071),#N/A,IF(I1071=0,0,_xlfn.STDEV.P($Z1071:Z1071)/I1071*100)),#N/A)</f>
        <v>#N/A</v>
      </c>
      <c r="AF1071" s="40" t="e">
        <f>IFERROR(IF(ISNA(AA1071),#N/A,IF(J1071=0,0,_xlfn.STDEV.P($Z1071:AA1071)/J1071*100)),#N/A)</f>
        <v>#N/A</v>
      </c>
      <c r="AG1071" s="40" t="e">
        <f>IFERROR(IF(ISNA(AB1071),#N/A,IF(K1071=0,0,_xlfn.STDEV.P($Z1071:AB1071)/K1071*100)),#N/A)</f>
        <v>#N/A</v>
      </c>
      <c r="AH1071" s="40" t="e">
        <f>IFERROR(IF(ISNA(AC1071),#N/A,IF(L1071=0,0,_xlfn.STDEV.P($Z1071:AC1071)/L1071*100)),#N/A)</f>
        <v>#N/A</v>
      </c>
      <c r="AI1071" s="40"/>
    </row>
    <row r="1072" spans="1:35" x14ac:dyDescent="0.35">
      <c r="A1072">
        <f t="shared" ref="A1072:A1135" si="1302">A1071+1</f>
        <v>67</v>
      </c>
      <c r="B1072" s="35">
        <f t="array" ref="B1072">IF(B1071=0,0,MIN(IF(INDEX(DATOS,0,$N$2)=$U1072,IF(ISNUMBER(INDEX(DATOS,0,$C1072)),IF(INDEX(DATOS,0,$L$2)=0,IF(INDEX(DATOS,0,$M$2)=1,IF(ISNA(MATCH(INDEX(DATOS,0,$O$2),IF($E$7:E1071=E1072,$D$7:D1071),0)),INDEX(DATOS,0,$K$2))))))))</f>
        <v>0</v>
      </c>
      <c r="C1072" s="32">
        <f t="shared" ref="C1072:C1135" si="1303">MATCH(E1072,INDEX(DATOS,1,),0)</f>
        <v>20</v>
      </c>
      <c r="D1072" s="34" t="str">
        <f>IF($B1072=0,"--",INDEX(DATOS,$B1072,O$2))</f>
        <v>--</v>
      </c>
      <c r="E1072" s="64" t="s">
        <v>1</v>
      </c>
      <c r="F1072" s="36" t="str">
        <f t="shared" si="1248"/>
        <v>--</v>
      </c>
      <c r="G1072" s="109" t="e">
        <f>VLOOKUP($D1072,LOC_UNICOS,G$2,0)</f>
        <v>#N/A</v>
      </c>
      <c r="H1072" s="109" t="e">
        <f>VLOOKUP($D1072,LOC_UNICOS,H$2,0)</f>
        <v>#N/A</v>
      </c>
      <c r="I1072" s="38">
        <f t="array" ref="I1072">IF($B1072=0,-999,IF(COUNTIFS($Z1072:Z1072,#N/A)&gt;0,-999,AVERAGE($Z1072:Z1072)))</f>
        <v>-999</v>
      </c>
      <c r="J1072" s="38">
        <f t="array" ref="J1072">IF($B1072=0,-999,IF(COUNTIFS($Z1072:AA1072,#N/A)&gt;0,-999,AVERAGE($Z1072:AA1072)))</f>
        <v>-999</v>
      </c>
      <c r="K1072" s="38">
        <f t="array" ref="K1072">IF($B1072=0,-999,IF(COUNTIFS($Z1072:AB1072,#N/A)&gt;0,-999,AVERAGE($Z1072:AB1072)))</f>
        <v>-999</v>
      </c>
      <c r="L1072" s="38">
        <f t="array" ref="L1072">IF($B1072=0,-999,IF(COUNTIFS($Z1072:AC1072,#N/A)&gt;0,-999,AVERAGE($Z1072:AC1072)))</f>
        <v>-999</v>
      </c>
      <c r="M1072" s="38">
        <f t="shared" si="1298"/>
        <v>-999</v>
      </c>
      <c r="N1072" s="38">
        <f t="shared" si="1262"/>
        <v>-999</v>
      </c>
      <c r="O1072" s="38">
        <f t="shared" si="1263"/>
        <v>-999</v>
      </c>
      <c r="P1072" s="38">
        <f t="shared" si="1264"/>
        <v>-999</v>
      </c>
      <c r="Q1072" s="37">
        <f t="shared" si="1299"/>
        <v>0</v>
      </c>
      <c r="R1072" s="37">
        <f t="shared" si="1252"/>
        <v>0</v>
      </c>
      <c r="S1072" s="37">
        <f t="shared" si="1253"/>
        <v>0</v>
      </c>
      <c r="T1072" s="37">
        <f t="shared" si="1254"/>
        <v>0</v>
      </c>
      <c r="U1072" s="37">
        <f t="shared" si="1300"/>
        <v>2018</v>
      </c>
      <c r="V1072" s="37">
        <f t="shared" ref="V1072:X1072" si="1304">U1072-1</f>
        <v>2017</v>
      </c>
      <c r="W1072" s="37">
        <f t="shared" si="1304"/>
        <v>2016</v>
      </c>
      <c r="X1072" s="37">
        <f t="shared" si="1304"/>
        <v>2015</v>
      </c>
      <c r="Y1072" s="39"/>
      <c r="Z1072" s="62" t="e">
        <f>IFERROR(IF($B1072=0,#N/A,AVERAGEIFS(INDEX(DATOS,0,$C1072),INDEX(DATOS,0,$C1072),"&lt;&gt;#N/D",INDEX(DATOS,0,$L$2),0,INDEX(DATOS,0,$M$2),1,INDEX(DATOS,0,$N$2),U1072,INDEX(DATOS,0,$O$2),$D1072)),#N/A)</f>
        <v>#N/A</v>
      </c>
      <c r="AA1072" s="62" t="e">
        <f>IFERROR(IF($B1072=0,#N/A,AVERAGEIFS(INDEX(DATOS,0,$C1072),INDEX(DATOS,0,$C1072),"&lt;&gt;#N/D",INDEX(DATOS,0,$L$2),0,INDEX(DATOS,0,$M$2),1,INDEX(DATOS,0,$N$2),V1072,INDEX(DATOS,0,$O$2),$D1072)),#N/A)</f>
        <v>#N/A</v>
      </c>
      <c r="AB1072" s="62" t="e">
        <f>IFERROR(IF($B1072=0,#N/A,AVERAGEIFS(INDEX(DATOS,0,$C1072),INDEX(DATOS,0,$C1072),"&lt;&gt;#N/D",INDEX(DATOS,0,$L$2),0,INDEX(DATOS,0,$M$2),1,INDEX(DATOS,0,$N$2),W1072,INDEX(DATOS,0,$O$2),$D1072)),#N/A)</f>
        <v>#N/A</v>
      </c>
      <c r="AC1072" s="62" t="e">
        <f>IFERROR(IF($B1072=0,#N/A,AVERAGEIFS(INDEX(DATOS,0,$C1072),INDEX(DATOS,0,$C1072),"&lt;&gt;#N/D",INDEX(DATOS,0,$L$2),0,INDEX(DATOS,0,$M$2),1,INDEX(DATOS,0,$N$2),X1072,INDEX(DATOS,0,$O$2),$D1072)),#N/A)</f>
        <v>#N/A</v>
      </c>
      <c r="AD1072" s="33"/>
      <c r="AE1072" s="40" t="e">
        <f>IFERROR(IF(ISNA(Z1072),#N/A,IF(I1072=0,0,_xlfn.STDEV.P($Z1072:Z1072)/I1072*100)),#N/A)</f>
        <v>#N/A</v>
      </c>
      <c r="AF1072" s="40" t="e">
        <f>IFERROR(IF(ISNA(AA1072),#N/A,IF(J1072=0,0,_xlfn.STDEV.P($Z1072:AA1072)/J1072*100)),#N/A)</f>
        <v>#N/A</v>
      </c>
      <c r="AG1072" s="40" t="e">
        <f>IFERROR(IF(ISNA(AB1072),#N/A,IF(K1072=0,0,_xlfn.STDEV.P($Z1072:AB1072)/K1072*100)),#N/A)</f>
        <v>#N/A</v>
      </c>
      <c r="AH1072" s="40" t="e">
        <f>IFERROR(IF(ISNA(AC1072),#N/A,IF(L1072=0,0,_xlfn.STDEV.P($Z1072:AC1072)/L1072*100)),#N/A)</f>
        <v>#N/A</v>
      </c>
      <c r="AI1072" s="40"/>
    </row>
    <row r="1073" spans="1:35" x14ac:dyDescent="0.35">
      <c r="A1073">
        <f t="shared" si="1302"/>
        <v>68</v>
      </c>
      <c r="B1073" s="35">
        <f t="array" ref="B1073">IF(B1072=0,0,MIN(IF(INDEX(DATOS,0,$N$2)=$U1073,IF(ISNUMBER(INDEX(DATOS,0,$C1073)),IF(INDEX(DATOS,0,$L$2)=0,IF(INDEX(DATOS,0,$M$2)=1,IF(ISNA(MATCH(INDEX(DATOS,0,$O$2),IF($E$7:E1072=E1073,$D$7:D1072),0)),INDEX(DATOS,0,$K$2))))))))</f>
        <v>0</v>
      </c>
      <c r="C1073" s="32">
        <f t="shared" si="1303"/>
        <v>20</v>
      </c>
      <c r="D1073" s="34" t="str">
        <f>IF($B1073=0,"--",INDEX(DATOS,$B1073,O$2))</f>
        <v>--</v>
      </c>
      <c r="E1073" s="64" t="s">
        <v>1</v>
      </c>
      <c r="F1073" s="36" t="str">
        <f t="shared" si="1248"/>
        <v>--</v>
      </c>
      <c r="G1073" s="109" t="e">
        <f>VLOOKUP($D1073,LOC_UNICOS,G$2,0)</f>
        <v>#N/A</v>
      </c>
      <c r="H1073" s="109" t="e">
        <f>VLOOKUP($D1073,LOC_UNICOS,H$2,0)</f>
        <v>#N/A</v>
      </c>
      <c r="I1073" s="38">
        <f t="array" ref="I1073">IF($B1073=0,-999,IF(COUNTIFS($Z1073:Z1073,#N/A)&gt;0,-999,AVERAGE($Z1073:Z1073)))</f>
        <v>-999</v>
      </c>
      <c r="J1073" s="38">
        <f t="array" ref="J1073">IF($B1073=0,-999,IF(COUNTIFS($Z1073:AA1073,#N/A)&gt;0,-999,AVERAGE($Z1073:AA1073)))</f>
        <v>-999</v>
      </c>
      <c r="K1073" s="38">
        <f t="array" ref="K1073">IF($B1073=0,-999,IF(COUNTIFS($Z1073:AB1073,#N/A)&gt;0,-999,AVERAGE($Z1073:AB1073)))</f>
        <v>-999</v>
      </c>
      <c r="L1073" s="38">
        <f t="array" ref="L1073">IF($B1073=0,-999,IF(COUNTIFS($Z1073:AC1073,#N/A)&gt;0,-999,AVERAGE($Z1073:AC1073)))</f>
        <v>-999</v>
      </c>
      <c r="M1073" s="38">
        <f t="shared" si="1298"/>
        <v>-999</v>
      </c>
      <c r="N1073" s="38">
        <f t="shared" si="1262"/>
        <v>-999</v>
      </c>
      <c r="O1073" s="38">
        <f t="shared" si="1263"/>
        <v>-999</v>
      </c>
      <c r="P1073" s="38">
        <f t="shared" si="1264"/>
        <v>-999</v>
      </c>
      <c r="Q1073" s="37">
        <f t="shared" si="1299"/>
        <v>0</v>
      </c>
      <c r="R1073" s="37">
        <f t="shared" si="1252"/>
        <v>0</v>
      </c>
      <c r="S1073" s="37">
        <f t="shared" si="1253"/>
        <v>0</v>
      </c>
      <c r="T1073" s="37">
        <f t="shared" si="1254"/>
        <v>0</v>
      </c>
      <c r="U1073" s="37">
        <f t="shared" si="1300"/>
        <v>2018</v>
      </c>
      <c r="V1073" s="37">
        <f t="shared" ref="V1073:X1073" si="1305">U1073-1</f>
        <v>2017</v>
      </c>
      <c r="W1073" s="37">
        <f t="shared" si="1305"/>
        <v>2016</v>
      </c>
      <c r="X1073" s="37">
        <f t="shared" si="1305"/>
        <v>2015</v>
      </c>
      <c r="Y1073" s="39"/>
      <c r="Z1073" s="62" t="e">
        <f>IFERROR(IF($B1073=0,#N/A,AVERAGEIFS(INDEX(DATOS,0,$C1073),INDEX(DATOS,0,$C1073),"&lt;&gt;#N/D",INDEX(DATOS,0,$L$2),0,INDEX(DATOS,0,$M$2),1,INDEX(DATOS,0,$N$2),U1073,INDEX(DATOS,0,$O$2),$D1073)),#N/A)</f>
        <v>#N/A</v>
      </c>
      <c r="AA1073" s="62" t="e">
        <f>IFERROR(IF($B1073=0,#N/A,AVERAGEIFS(INDEX(DATOS,0,$C1073),INDEX(DATOS,0,$C1073),"&lt;&gt;#N/D",INDEX(DATOS,0,$L$2),0,INDEX(DATOS,0,$M$2),1,INDEX(DATOS,0,$N$2),V1073,INDEX(DATOS,0,$O$2),$D1073)),#N/A)</f>
        <v>#N/A</v>
      </c>
      <c r="AB1073" s="62" t="e">
        <f>IFERROR(IF($B1073=0,#N/A,AVERAGEIFS(INDEX(DATOS,0,$C1073),INDEX(DATOS,0,$C1073),"&lt;&gt;#N/D",INDEX(DATOS,0,$L$2),0,INDEX(DATOS,0,$M$2),1,INDEX(DATOS,0,$N$2),W1073,INDEX(DATOS,0,$O$2),$D1073)),#N/A)</f>
        <v>#N/A</v>
      </c>
      <c r="AC1073" s="62" t="e">
        <f>IFERROR(IF($B1073=0,#N/A,AVERAGEIFS(INDEX(DATOS,0,$C1073),INDEX(DATOS,0,$C1073),"&lt;&gt;#N/D",INDEX(DATOS,0,$L$2),0,INDEX(DATOS,0,$M$2),1,INDEX(DATOS,0,$N$2),X1073,INDEX(DATOS,0,$O$2),$D1073)),#N/A)</f>
        <v>#N/A</v>
      </c>
      <c r="AD1073" s="33"/>
      <c r="AE1073" s="40" t="e">
        <f>IFERROR(IF(ISNA(Z1073),#N/A,IF(I1073=0,0,_xlfn.STDEV.P($Z1073:Z1073)/I1073*100)),#N/A)</f>
        <v>#N/A</v>
      </c>
      <c r="AF1073" s="40" t="e">
        <f>IFERROR(IF(ISNA(AA1073),#N/A,IF(J1073=0,0,_xlfn.STDEV.P($Z1073:AA1073)/J1073*100)),#N/A)</f>
        <v>#N/A</v>
      </c>
      <c r="AG1073" s="40" t="e">
        <f>IFERROR(IF(ISNA(AB1073),#N/A,IF(K1073=0,0,_xlfn.STDEV.P($Z1073:AB1073)/K1073*100)),#N/A)</f>
        <v>#N/A</v>
      </c>
      <c r="AH1073" s="40" t="e">
        <f>IFERROR(IF(ISNA(AC1073),#N/A,IF(L1073=0,0,_xlfn.STDEV.P($Z1073:AC1073)/L1073*100)),#N/A)</f>
        <v>#N/A</v>
      </c>
      <c r="AI1073" s="40"/>
    </row>
    <row r="1074" spans="1:35" x14ac:dyDescent="0.35">
      <c r="A1074">
        <f t="shared" si="1302"/>
        <v>69</v>
      </c>
      <c r="B1074" s="35">
        <f t="array" ref="B1074">IF(B1073=0,0,MIN(IF(INDEX(DATOS,0,$N$2)=$U1074,IF(ISNUMBER(INDEX(DATOS,0,$C1074)),IF(INDEX(DATOS,0,$L$2)=0,IF(INDEX(DATOS,0,$M$2)=1,IF(ISNA(MATCH(INDEX(DATOS,0,$O$2),IF($E$7:E1073=E1074,$D$7:D1073),0)),INDEX(DATOS,0,$K$2))))))))</f>
        <v>0</v>
      </c>
      <c r="C1074" s="32">
        <f t="shared" si="1303"/>
        <v>20</v>
      </c>
      <c r="D1074" s="34" t="str">
        <f>IF($B1074=0,"--",INDEX(DATOS,$B1074,O$2))</f>
        <v>--</v>
      </c>
      <c r="E1074" s="64" t="s">
        <v>1</v>
      </c>
      <c r="F1074" s="36" t="str">
        <f t="shared" si="1248"/>
        <v>--</v>
      </c>
      <c r="G1074" s="109" t="e">
        <f>VLOOKUP($D1074,LOC_UNICOS,G$2,0)</f>
        <v>#N/A</v>
      </c>
      <c r="H1074" s="109" t="e">
        <f>VLOOKUP($D1074,LOC_UNICOS,H$2,0)</f>
        <v>#N/A</v>
      </c>
      <c r="I1074" s="38">
        <f t="array" ref="I1074">IF($B1074=0,-999,IF(COUNTIFS($Z1074:Z1074,#N/A)&gt;0,-999,AVERAGE($Z1074:Z1074)))</f>
        <v>-999</v>
      </c>
      <c r="J1074" s="38">
        <f t="array" ref="J1074">IF($B1074=0,-999,IF(COUNTIFS($Z1074:AA1074,#N/A)&gt;0,-999,AVERAGE($Z1074:AA1074)))</f>
        <v>-999</v>
      </c>
      <c r="K1074" s="38">
        <f t="array" ref="K1074">IF($B1074=0,-999,IF(COUNTIFS($Z1074:AB1074,#N/A)&gt;0,-999,AVERAGE($Z1074:AB1074)))</f>
        <v>-999</v>
      </c>
      <c r="L1074" s="38">
        <f t="array" ref="L1074">IF($B1074=0,-999,IF(COUNTIFS($Z1074:AC1074,#N/A)&gt;0,-999,AVERAGE($Z1074:AC1074)))</f>
        <v>-999</v>
      </c>
      <c r="M1074" s="38">
        <f t="shared" si="1298"/>
        <v>-999</v>
      </c>
      <c r="N1074" s="38">
        <f t="shared" si="1262"/>
        <v>-999</v>
      </c>
      <c r="O1074" s="38">
        <f t="shared" si="1263"/>
        <v>-999</v>
      </c>
      <c r="P1074" s="38">
        <f t="shared" si="1264"/>
        <v>-999</v>
      </c>
      <c r="Q1074" s="37">
        <f t="shared" si="1299"/>
        <v>0</v>
      </c>
      <c r="R1074" s="37">
        <f t="shared" si="1252"/>
        <v>0</v>
      </c>
      <c r="S1074" s="37">
        <f t="shared" si="1253"/>
        <v>0</v>
      </c>
      <c r="T1074" s="37">
        <f t="shared" si="1254"/>
        <v>0</v>
      </c>
      <c r="U1074" s="37">
        <f t="shared" si="1300"/>
        <v>2018</v>
      </c>
      <c r="V1074" s="37">
        <f t="shared" ref="V1074:X1074" si="1306">U1074-1</f>
        <v>2017</v>
      </c>
      <c r="W1074" s="37">
        <f t="shared" si="1306"/>
        <v>2016</v>
      </c>
      <c r="X1074" s="37">
        <f t="shared" si="1306"/>
        <v>2015</v>
      </c>
      <c r="Y1074" s="39"/>
      <c r="Z1074" s="62" t="e">
        <f>IFERROR(IF($B1074=0,#N/A,AVERAGEIFS(INDEX(DATOS,0,$C1074),INDEX(DATOS,0,$C1074),"&lt;&gt;#N/D",INDEX(DATOS,0,$L$2),0,INDEX(DATOS,0,$M$2),1,INDEX(DATOS,0,$N$2),U1074,INDEX(DATOS,0,$O$2),$D1074)),#N/A)</f>
        <v>#N/A</v>
      </c>
      <c r="AA1074" s="62" t="e">
        <f>IFERROR(IF($B1074=0,#N/A,AVERAGEIFS(INDEX(DATOS,0,$C1074),INDEX(DATOS,0,$C1074),"&lt;&gt;#N/D",INDEX(DATOS,0,$L$2),0,INDEX(DATOS,0,$M$2),1,INDEX(DATOS,0,$N$2),V1074,INDEX(DATOS,0,$O$2),$D1074)),#N/A)</f>
        <v>#N/A</v>
      </c>
      <c r="AB1074" s="62" t="e">
        <f>IFERROR(IF($B1074=0,#N/A,AVERAGEIFS(INDEX(DATOS,0,$C1074),INDEX(DATOS,0,$C1074),"&lt;&gt;#N/D",INDEX(DATOS,0,$L$2),0,INDEX(DATOS,0,$M$2),1,INDEX(DATOS,0,$N$2),W1074,INDEX(DATOS,0,$O$2),$D1074)),#N/A)</f>
        <v>#N/A</v>
      </c>
      <c r="AC1074" s="62" t="e">
        <f>IFERROR(IF($B1074=0,#N/A,AVERAGEIFS(INDEX(DATOS,0,$C1074),INDEX(DATOS,0,$C1074),"&lt;&gt;#N/D",INDEX(DATOS,0,$L$2),0,INDEX(DATOS,0,$M$2),1,INDEX(DATOS,0,$N$2),X1074,INDEX(DATOS,0,$O$2),$D1074)),#N/A)</f>
        <v>#N/A</v>
      </c>
      <c r="AD1074" s="33"/>
      <c r="AE1074" s="40" t="e">
        <f>IFERROR(IF(ISNA(Z1074),#N/A,IF(I1074=0,0,_xlfn.STDEV.P($Z1074:Z1074)/I1074*100)),#N/A)</f>
        <v>#N/A</v>
      </c>
      <c r="AF1074" s="40" t="e">
        <f>IFERROR(IF(ISNA(AA1074),#N/A,IF(J1074=0,0,_xlfn.STDEV.P($Z1074:AA1074)/J1074*100)),#N/A)</f>
        <v>#N/A</v>
      </c>
      <c r="AG1074" s="40" t="e">
        <f>IFERROR(IF(ISNA(AB1074),#N/A,IF(K1074=0,0,_xlfn.STDEV.P($Z1074:AB1074)/K1074*100)),#N/A)</f>
        <v>#N/A</v>
      </c>
      <c r="AH1074" s="40" t="e">
        <f>IFERROR(IF(ISNA(AC1074),#N/A,IF(L1074=0,0,_xlfn.STDEV.P($Z1074:AC1074)/L1074*100)),#N/A)</f>
        <v>#N/A</v>
      </c>
      <c r="AI1074" s="40"/>
    </row>
    <row r="1075" spans="1:35" x14ac:dyDescent="0.35">
      <c r="A1075">
        <f t="shared" si="1302"/>
        <v>70</v>
      </c>
      <c r="B1075" s="35">
        <f t="array" ref="B1075">IF(B1074=0,0,MIN(IF(INDEX(DATOS,0,$N$2)=$U1075,IF(ISNUMBER(INDEX(DATOS,0,$C1075)),IF(INDEX(DATOS,0,$L$2)=0,IF(INDEX(DATOS,0,$M$2)=1,IF(ISNA(MATCH(INDEX(DATOS,0,$O$2),IF($E$7:E1074=E1075,$D$7:D1074),0)),INDEX(DATOS,0,$K$2))))))))</f>
        <v>0</v>
      </c>
      <c r="C1075" s="32">
        <f t="shared" si="1303"/>
        <v>20</v>
      </c>
      <c r="D1075" s="34" t="str">
        <f>IF($B1075=0,"--",INDEX(DATOS,$B1075,O$2))</f>
        <v>--</v>
      </c>
      <c r="E1075" s="64" t="s">
        <v>1</v>
      </c>
      <c r="F1075" s="36" t="str">
        <f t="shared" si="1248"/>
        <v>--</v>
      </c>
      <c r="G1075" s="109" t="e">
        <f>VLOOKUP($D1075,LOC_UNICOS,G$2,0)</f>
        <v>#N/A</v>
      </c>
      <c r="H1075" s="109" t="e">
        <f>VLOOKUP($D1075,LOC_UNICOS,H$2,0)</f>
        <v>#N/A</v>
      </c>
      <c r="I1075" s="38">
        <f t="array" ref="I1075">IF($B1075=0,-999,IF(COUNTIFS($Z1075:Z1075,#N/A)&gt;0,-999,AVERAGE($Z1075:Z1075)))</f>
        <v>-999</v>
      </c>
      <c r="J1075" s="38">
        <f t="array" ref="J1075">IF($B1075=0,-999,IF(COUNTIFS($Z1075:AA1075,#N/A)&gt;0,-999,AVERAGE($Z1075:AA1075)))</f>
        <v>-999</v>
      </c>
      <c r="K1075" s="38">
        <f t="array" ref="K1075">IF($B1075=0,-999,IF(COUNTIFS($Z1075:AB1075,#N/A)&gt;0,-999,AVERAGE($Z1075:AB1075)))</f>
        <v>-999</v>
      </c>
      <c r="L1075" s="38">
        <f t="array" ref="L1075">IF($B1075=0,-999,IF(COUNTIFS($Z1075:AC1075,#N/A)&gt;0,-999,AVERAGE($Z1075:AC1075)))</f>
        <v>-999</v>
      </c>
      <c r="M1075" s="38">
        <f t="shared" si="1298"/>
        <v>-999</v>
      </c>
      <c r="N1075" s="38">
        <f t="shared" si="1262"/>
        <v>-999</v>
      </c>
      <c r="O1075" s="38">
        <f t="shared" si="1263"/>
        <v>-999</v>
      </c>
      <c r="P1075" s="38">
        <f t="shared" si="1264"/>
        <v>-999</v>
      </c>
      <c r="Q1075" s="37">
        <f t="shared" si="1299"/>
        <v>0</v>
      </c>
      <c r="R1075" s="37">
        <f t="shared" si="1252"/>
        <v>0</v>
      </c>
      <c r="S1075" s="37">
        <f t="shared" si="1253"/>
        <v>0</v>
      </c>
      <c r="T1075" s="37">
        <f t="shared" si="1254"/>
        <v>0</v>
      </c>
      <c r="U1075" s="37">
        <f t="shared" si="1300"/>
        <v>2018</v>
      </c>
      <c r="V1075" s="37">
        <f t="shared" ref="V1075:X1075" si="1307">U1075-1</f>
        <v>2017</v>
      </c>
      <c r="W1075" s="37">
        <f t="shared" si="1307"/>
        <v>2016</v>
      </c>
      <c r="X1075" s="37">
        <f t="shared" si="1307"/>
        <v>2015</v>
      </c>
      <c r="Y1075" s="39"/>
      <c r="Z1075" s="62" t="e">
        <f>IFERROR(IF($B1075=0,#N/A,AVERAGEIFS(INDEX(DATOS,0,$C1075),INDEX(DATOS,0,$C1075),"&lt;&gt;#N/D",INDEX(DATOS,0,$L$2),0,INDEX(DATOS,0,$M$2),1,INDEX(DATOS,0,$N$2),U1075,INDEX(DATOS,0,$O$2),$D1075)),#N/A)</f>
        <v>#N/A</v>
      </c>
      <c r="AA1075" s="62" t="e">
        <f>IFERROR(IF($B1075=0,#N/A,AVERAGEIFS(INDEX(DATOS,0,$C1075),INDEX(DATOS,0,$C1075),"&lt;&gt;#N/D",INDEX(DATOS,0,$L$2),0,INDEX(DATOS,0,$M$2),1,INDEX(DATOS,0,$N$2),V1075,INDEX(DATOS,0,$O$2),$D1075)),#N/A)</f>
        <v>#N/A</v>
      </c>
      <c r="AB1075" s="62" t="e">
        <f>IFERROR(IF($B1075=0,#N/A,AVERAGEIFS(INDEX(DATOS,0,$C1075),INDEX(DATOS,0,$C1075),"&lt;&gt;#N/D",INDEX(DATOS,0,$L$2),0,INDEX(DATOS,0,$M$2),1,INDEX(DATOS,0,$N$2),W1075,INDEX(DATOS,0,$O$2),$D1075)),#N/A)</f>
        <v>#N/A</v>
      </c>
      <c r="AC1075" s="62" t="e">
        <f>IFERROR(IF($B1075=0,#N/A,AVERAGEIFS(INDEX(DATOS,0,$C1075),INDEX(DATOS,0,$C1075),"&lt;&gt;#N/D",INDEX(DATOS,0,$L$2),0,INDEX(DATOS,0,$M$2),1,INDEX(DATOS,0,$N$2),X1075,INDEX(DATOS,0,$O$2),$D1075)),#N/A)</f>
        <v>#N/A</v>
      </c>
      <c r="AD1075" s="33"/>
      <c r="AE1075" s="40" t="e">
        <f>IFERROR(IF(ISNA(Z1075),#N/A,IF(I1075=0,0,_xlfn.STDEV.P($Z1075:Z1075)/I1075*100)),#N/A)</f>
        <v>#N/A</v>
      </c>
      <c r="AF1075" s="40" t="e">
        <f>IFERROR(IF(ISNA(AA1075),#N/A,IF(J1075=0,0,_xlfn.STDEV.P($Z1075:AA1075)/J1075*100)),#N/A)</f>
        <v>#N/A</v>
      </c>
      <c r="AG1075" s="40" t="e">
        <f>IFERROR(IF(ISNA(AB1075),#N/A,IF(K1075=0,0,_xlfn.STDEV.P($Z1075:AB1075)/K1075*100)),#N/A)</f>
        <v>#N/A</v>
      </c>
      <c r="AH1075" s="40" t="e">
        <f>IFERROR(IF(ISNA(AC1075),#N/A,IF(L1075=0,0,_xlfn.STDEV.P($Z1075:AC1075)/L1075*100)),#N/A)</f>
        <v>#N/A</v>
      </c>
      <c r="AI1075" s="40"/>
    </row>
    <row r="1076" spans="1:35" x14ac:dyDescent="0.35">
      <c r="A1076">
        <f t="shared" si="1302"/>
        <v>71</v>
      </c>
      <c r="B1076" s="35">
        <f t="array" ref="B1076">IF(B1075=0,0,MIN(IF(INDEX(DATOS,0,$N$2)=$U1076,IF(ISNUMBER(INDEX(DATOS,0,$C1076)),IF(INDEX(DATOS,0,$L$2)=0,IF(INDEX(DATOS,0,$M$2)=1,IF(ISNA(MATCH(INDEX(DATOS,0,$O$2),IF($E$7:E1075=E1076,$D$7:D1075),0)),INDEX(DATOS,0,$K$2))))))))</f>
        <v>0</v>
      </c>
      <c r="C1076" s="32">
        <f t="shared" si="1303"/>
        <v>20</v>
      </c>
      <c r="D1076" s="34" t="str">
        <f>IF($B1076=0,"--",INDEX(DATOS,$B1076,O$2))</f>
        <v>--</v>
      </c>
      <c r="E1076" s="64" t="s">
        <v>1</v>
      </c>
      <c r="F1076" s="36" t="str">
        <f t="shared" si="1248"/>
        <v>--</v>
      </c>
      <c r="G1076" s="109" t="e">
        <f>VLOOKUP($D1076,LOC_UNICOS,G$2,0)</f>
        <v>#N/A</v>
      </c>
      <c r="H1076" s="109" t="e">
        <f>VLOOKUP($D1076,LOC_UNICOS,H$2,0)</f>
        <v>#N/A</v>
      </c>
      <c r="I1076" s="38">
        <f t="array" ref="I1076">IF($B1076=0,-999,IF(COUNTIFS($Z1076:Z1076,#N/A)&gt;0,-999,AVERAGE($Z1076:Z1076)))</f>
        <v>-999</v>
      </c>
      <c r="J1076" s="38">
        <f t="array" ref="J1076">IF($B1076=0,-999,IF(COUNTIFS($Z1076:AA1076,#N/A)&gt;0,-999,AVERAGE($Z1076:AA1076)))</f>
        <v>-999</v>
      </c>
      <c r="K1076" s="38">
        <f t="array" ref="K1076">IF($B1076=0,-999,IF(COUNTIFS($Z1076:AB1076,#N/A)&gt;0,-999,AVERAGE($Z1076:AB1076)))</f>
        <v>-999</v>
      </c>
      <c r="L1076" s="38">
        <f t="array" ref="L1076">IF($B1076=0,-999,IF(COUNTIFS($Z1076:AC1076,#N/A)&gt;0,-999,AVERAGE($Z1076:AC1076)))</f>
        <v>-999</v>
      </c>
      <c r="M1076" s="38">
        <f t="shared" si="1298"/>
        <v>-999</v>
      </c>
      <c r="N1076" s="38">
        <f t="shared" si="1262"/>
        <v>-999</v>
      </c>
      <c r="O1076" s="38">
        <f t="shared" si="1263"/>
        <v>-999</v>
      </c>
      <c r="P1076" s="38">
        <f t="shared" si="1264"/>
        <v>-999</v>
      </c>
      <c r="Q1076" s="37">
        <f t="shared" si="1299"/>
        <v>0</v>
      </c>
      <c r="R1076" s="37">
        <f t="shared" si="1252"/>
        <v>0</v>
      </c>
      <c r="S1076" s="37">
        <f t="shared" si="1253"/>
        <v>0</v>
      </c>
      <c r="T1076" s="37">
        <f t="shared" si="1254"/>
        <v>0</v>
      </c>
      <c r="U1076" s="37">
        <f t="shared" si="1300"/>
        <v>2018</v>
      </c>
      <c r="V1076" s="37">
        <f t="shared" ref="V1076:X1076" si="1308">U1076-1</f>
        <v>2017</v>
      </c>
      <c r="W1076" s="37">
        <f t="shared" si="1308"/>
        <v>2016</v>
      </c>
      <c r="X1076" s="37">
        <f t="shared" si="1308"/>
        <v>2015</v>
      </c>
      <c r="Y1076" s="39"/>
      <c r="Z1076" s="62" t="e">
        <f>IFERROR(IF($B1076=0,#N/A,AVERAGEIFS(INDEX(DATOS,0,$C1076),INDEX(DATOS,0,$C1076),"&lt;&gt;#N/D",INDEX(DATOS,0,$L$2),0,INDEX(DATOS,0,$M$2),1,INDEX(DATOS,0,$N$2),U1076,INDEX(DATOS,0,$O$2),$D1076)),#N/A)</f>
        <v>#N/A</v>
      </c>
      <c r="AA1076" s="62" t="e">
        <f>IFERROR(IF($B1076=0,#N/A,AVERAGEIFS(INDEX(DATOS,0,$C1076),INDEX(DATOS,0,$C1076),"&lt;&gt;#N/D",INDEX(DATOS,0,$L$2),0,INDEX(DATOS,0,$M$2),1,INDEX(DATOS,0,$N$2),V1076,INDEX(DATOS,0,$O$2),$D1076)),#N/A)</f>
        <v>#N/A</v>
      </c>
      <c r="AB1076" s="62" t="e">
        <f>IFERROR(IF($B1076=0,#N/A,AVERAGEIFS(INDEX(DATOS,0,$C1076),INDEX(DATOS,0,$C1076),"&lt;&gt;#N/D",INDEX(DATOS,0,$L$2),0,INDEX(DATOS,0,$M$2),1,INDEX(DATOS,0,$N$2),W1076,INDEX(DATOS,0,$O$2),$D1076)),#N/A)</f>
        <v>#N/A</v>
      </c>
      <c r="AC1076" s="62" t="e">
        <f>IFERROR(IF($B1076=0,#N/A,AVERAGEIFS(INDEX(DATOS,0,$C1076),INDEX(DATOS,0,$C1076),"&lt;&gt;#N/D",INDEX(DATOS,0,$L$2),0,INDEX(DATOS,0,$M$2),1,INDEX(DATOS,0,$N$2),X1076,INDEX(DATOS,0,$O$2),$D1076)),#N/A)</f>
        <v>#N/A</v>
      </c>
      <c r="AD1076" s="33"/>
      <c r="AE1076" s="40" t="e">
        <f>IFERROR(IF(ISNA(Z1076),#N/A,IF(I1076=0,0,_xlfn.STDEV.P($Z1076:Z1076)/I1076*100)),#N/A)</f>
        <v>#N/A</v>
      </c>
      <c r="AF1076" s="40" t="e">
        <f>IFERROR(IF(ISNA(AA1076),#N/A,IF(J1076=0,0,_xlfn.STDEV.P($Z1076:AA1076)/J1076*100)),#N/A)</f>
        <v>#N/A</v>
      </c>
      <c r="AG1076" s="40" t="e">
        <f>IFERROR(IF(ISNA(AB1076),#N/A,IF(K1076=0,0,_xlfn.STDEV.P($Z1076:AB1076)/K1076*100)),#N/A)</f>
        <v>#N/A</v>
      </c>
      <c r="AH1076" s="40" t="e">
        <f>IFERROR(IF(ISNA(AC1076),#N/A,IF(L1076=0,0,_xlfn.STDEV.P($Z1076:AC1076)/L1076*100)),#N/A)</f>
        <v>#N/A</v>
      </c>
      <c r="AI1076" s="40"/>
    </row>
    <row r="1077" spans="1:35" x14ac:dyDescent="0.35">
      <c r="A1077">
        <f t="shared" si="1302"/>
        <v>72</v>
      </c>
      <c r="B1077" s="35">
        <f t="array" ref="B1077">IF(B1076=0,0,MIN(IF(INDEX(DATOS,0,$N$2)=$U1077,IF(ISNUMBER(INDEX(DATOS,0,$C1077)),IF(INDEX(DATOS,0,$L$2)=0,IF(INDEX(DATOS,0,$M$2)=1,IF(ISNA(MATCH(INDEX(DATOS,0,$O$2),IF($E$7:E1076=E1077,$D$7:D1076),0)),INDEX(DATOS,0,$K$2))))))))</f>
        <v>0</v>
      </c>
      <c r="C1077" s="32">
        <f t="shared" si="1303"/>
        <v>20</v>
      </c>
      <c r="D1077" s="34" t="str">
        <f>IF($B1077=0,"--",INDEX(DATOS,$B1077,O$2))</f>
        <v>--</v>
      </c>
      <c r="E1077" s="64" t="s">
        <v>1</v>
      </c>
      <c r="F1077" s="36" t="str">
        <f t="shared" si="1248"/>
        <v>--</v>
      </c>
      <c r="G1077" s="109" t="e">
        <f>VLOOKUP($D1077,LOC_UNICOS,G$2,0)</f>
        <v>#N/A</v>
      </c>
      <c r="H1077" s="109" t="e">
        <f>VLOOKUP($D1077,LOC_UNICOS,H$2,0)</f>
        <v>#N/A</v>
      </c>
      <c r="I1077" s="38">
        <f t="array" ref="I1077">IF($B1077=0,-999,IF(COUNTIFS($Z1077:Z1077,#N/A)&gt;0,-999,AVERAGE($Z1077:Z1077)))</f>
        <v>-999</v>
      </c>
      <c r="J1077" s="38">
        <f t="array" ref="J1077">IF($B1077=0,-999,IF(COUNTIFS($Z1077:AA1077,#N/A)&gt;0,-999,AVERAGE($Z1077:AA1077)))</f>
        <v>-999</v>
      </c>
      <c r="K1077" s="38">
        <f t="array" ref="K1077">IF($B1077=0,-999,IF(COUNTIFS($Z1077:AB1077,#N/A)&gt;0,-999,AVERAGE($Z1077:AB1077)))</f>
        <v>-999</v>
      </c>
      <c r="L1077" s="38">
        <f t="array" ref="L1077">IF($B1077=0,-999,IF(COUNTIFS($Z1077:AC1077,#N/A)&gt;0,-999,AVERAGE($Z1077:AC1077)))</f>
        <v>-999</v>
      </c>
      <c r="M1077" s="38">
        <f t="shared" si="1298"/>
        <v>-999</v>
      </c>
      <c r="N1077" s="38">
        <f t="shared" si="1262"/>
        <v>-999</v>
      </c>
      <c r="O1077" s="38">
        <f t="shared" si="1263"/>
        <v>-999</v>
      </c>
      <c r="P1077" s="38">
        <f t="shared" si="1264"/>
        <v>-999</v>
      </c>
      <c r="Q1077" s="37">
        <f t="shared" si="1299"/>
        <v>0</v>
      </c>
      <c r="R1077" s="37">
        <f t="shared" si="1252"/>
        <v>0</v>
      </c>
      <c r="S1077" s="37">
        <f t="shared" si="1253"/>
        <v>0</v>
      </c>
      <c r="T1077" s="37">
        <f t="shared" si="1254"/>
        <v>0</v>
      </c>
      <c r="U1077" s="37">
        <f t="shared" si="1300"/>
        <v>2018</v>
      </c>
      <c r="V1077" s="37">
        <f t="shared" ref="V1077:X1077" si="1309">U1077-1</f>
        <v>2017</v>
      </c>
      <c r="W1077" s="37">
        <f t="shared" si="1309"/>
        <v>2016</v>
      </c>
      <c r="X1077" s="37">
        <f t="shared" si="1309"/>
        <v>2015</v>
      </c>
      <c r="Y1077" s="39"/>
      <c r="Z1077" s="62" t="e">
        <f>IFERROR(IF($B1077=0,#N/A,AVERAGEIFS(INDEX(DATOS,0,$C1077),INDEX(DATOS,0,$C1077),"&lt;&gt;#N/D",INDEX(DATOS,0,$L$2),0,INDEX(DATOS,0,$M$2),1,INDEX(DATOS,0,$N$2),U1077,INDEX(DATOS,0,$O$2),$D1077)),#N/A)</f>
        <v>#N/A</v>
      </c>
      <c r="AA1077" s="62" t="e">
        <f>IFERROR(IF($B1077=0,#N/A,AVERAGEIFS(INDEX(DATOS,0,$C1077),INDEX(DATOS,0,$C1077),"&lt;&gt;#N/D",INDEX(DATOS,0,$L$2),0,INDEX(DATOS,0,$M$2),1,INDEX(DATOS,0,$N$2),V1077,INDEX(DATOS,0,$O$2),$D1077)),#N/A)</f>
        <v>#N/A</v>
      </c>
      <c r="AB1077" s="62" t="e">
        <f>IFERROR(IF($B1077=0,#N/A,AVERAGEIFS(INDEX(DATOS,0,$C1077),INDEX(DATOS,0,$C1077),"&lt;&gt;#N/D",INDEX(DATOS,0,$L$2),0,INDEX(DATOS,0,$M$2),1,INDEX(DATOS,0,$N$2),W1077,INDEX(DATOS,0,$O$2),$D1077)),#N/A)</f>
        <v>#N/A</v>
      </c>
      <c r="AC1077" s="62" t="e">
        <f>IFERROR(IF($B1077=0,#N/A,AVERAGEIFS(INDEX(DATOS,0,$C1077),INDEX(DATOS,0,$C1077),"&lt;&gt;#N/D",INDEX(DATOS,0,$L$2),0,INDEX(DATOS,0,$M$2),1,INDEX(DATOS,0,$N$2),X1077,INDEX(DATOS,0,$O$2),$D1077)),#N/A)</f>
        <v>#N/A</v>
      </c>
      <c r="AD1077" s="33"/>
      <c r="AE1077" s="40" t="e">
        <f>IFERROR(IF(ISNA(Z1077),#N/A,IF(I1077=0,0,_xlfn.STDEV.P($Z1077:Z1077)/I1077*100)),#N/A)</f>
        <v>#N/A</v>
      </c>
      <c r="AF1077" s="40" t="e">
        <f>IFERROR(IF(ISNA(AA1077),#N/A,IF(J1077=0,0,_xlfn.STDEV.P($Z1077:AA1077)/J1077*100)),#N/A)</f>
        <v>#N/A</v>
      </c>
      <c r="AG1077" s="40" t="e">
        <f>IFERROR(IF(ISNA(AB1077),#N/A,IF(K1077=0,0,_xlfn.STDEV.P($Z1077:AB1077)/K1077*100)),#N/A)</f>
        <v>#N/A</v>
      </c>
      <c r="AH1077" s="40" t="e">
        <f>IFERROR(IF(ISNA(AC1077),#N/A,IF(L1077=0,0,_xlfn.STDEV.P($Z1077:AC1077)/L1077*100)),#N/A)</f>
        <v>#N/A</v>
      </c>
      <c r="AI1077" s="40"/>
    </row>
    <row r="1078" spans="1:35" x14ac:dyDescent="0.35">
      <c r="A1078">
        <f t="shared" si="1302"/>
        <v>73</v>
      </c>
      <c r="B1078" s="35">
        <f t="array" ref="B1078">IF(B1077=0,0,MIN(IF(INDEX(DATOS,0,$N$2)=$U1078,IF(ISNUMBER(INDEX(DATOS,0,$C1078)),IF(INDEX(DATOS,0,$L$2)=0,IF(INDEX(DATOS,0,$M$2)=1,IF(ISNA(MATCH(INDEX(DATOS,0,$O$2),IF($E$7:E1077=E1078,$D$7:D1077),0)),INDEX(DATOS,0,$K$2))))))))</f>
        <v>0</v>
      </c>
      <c r="C1078" s="32">
        <f t="shared" si="1303"/>
        <v>20</v>
      </c>
      <c r="D1078" s="34" t="str">
        <f>IF($B1078=0,"--",INDEX(DATOS,$B1078,O$2))</f>
        <v>--</v>
      </c>
      <c r="E1078" s="64" t="s">
        <v>1</v>
      </c>
      <c r="F1078" s="36" t="str">
        <f t="shared" si="1248"/>
        <v>--</v>
      </c>
      <c r="G1078" s="109" t="e">
        <f>VLOOKUP($D1078,LOC_UNICOS,G$2,0)</f>
        <v>#N/A</v>
      </c>
      <c r="H1078" s="109" t="e">
        <f>VLOOKUP($D1078,LOC_UNICOS,H$2,0)</f>
        <v>#N/A</v>
      </c>
      <c r="I1078" s="38">
        <f t="array" ref="I1078">IF($B1078=0,-999,IF(COUNTIFS($Z1078:Z1078,#N/A)&gt;0,-999,AVERAGE($Z1078:Z1078)))</f>
        <v>-999</v>
      </c>
      <c r="J1078" s="38">
        <f t="array" ref="J1078">IF($B1078=0,-999,IF(COUNTIFS($Z1078:AA1078,#N/A)&gt;0,-999,AVERAGE($Z1078:AA1078)))</f>
        <v>-999</v>
      </c>
      <c r="K1078" s="38">
        <f t="array" ref="K1078">IF($B1078=0,-999,IF(COUNTIFS($Z1078:AB1078,#N/A)&gt;0,-999,AVERAGE($Z1078:AB1078)))</f>
        <v>-999</v>
      </c>
      <c r="L1078" s="38">
        <f t="array" ref="L1078">IF($B1078=0,-999,IF(COUNTIFS($Z1078:AC1078,#N/A)&gt;0,-999,AVERAGE($Z1078:AC1078)))</f>
        <v>-999</v>
      </c>
      <c r="M1078" s="38">
        <f t="shared" si="1298"/>
        <v>-999</v>
      </c>
      <c r="N1078" s="38">
        <f t="shared" si="1262"/>
        <v>-999</v>
      </c>
      <c r="O1078" s="38">
        <f t="shared" si="1263"/>
        <v>-999</v>
      </c>
      <c r="P1078" s="38">
        <f t="shared" si="1264"/>
        <v>-999</v>
      </c>
      <c r="Q1078" s="37">
        <f t="shared" si="1299"/>
        <v>0</v>
      </c>
      <c r="R1078" s="37">
        <f t="shared" si="1252"/>
        <v>0</v>
      </c>
      <c r="S1078" s="37">
        <f t="shared" si="1253"/>
        <v>0</v>
      </c>
      <c r="T1078" s="37">
        <f t="shared" si="1254"/>
        <v>0</v>
      </c>
      <c r="U1078" s="37">
        <f t="shared" si="1300"/>
        <v>2018</v>
      </c>
      <c r="V1078" s="37">
        <f t="shared" ref="V1078:X1078" si="1310">U1078-1</f>
        <v>2017</v>
      </c>
      <c r="W1078" s="37">
        <f t="shared" si="1310"/>
        <v>2016</v>
      </c>
      <c r="X1078" s="37">
        <f t="shared" si="1310"/>
        <v>2015</v>
      </c>
      <c r="Y1078" s="39"/>
      <c r="Z1078" s="62" t="e">
        <f>IFERROR(IF($B1078=0,#N/A,AVERAGEIFS(INDEX(DATOS,0,$C1078),INDEX(DATOS,0,$C1078),"&lt;&gt;#N/D",INDEX(DATOS,0,$L$2),0,INDEX(DATOS,0,$M$2),1,INDEX(DATOS,0,$N$2),U1078,INDEX(DATOS,0,$O$2),$D1078)),#N/A)</f>
        <v>#N/A</v>
      </c>
      <c r="AA1078" s="62" t="e">
        <f>IFERROR(IF($B1078=0,#N/A,AVERAGEIFS(INDEX(DATOS,0,$C1078),INDEX(DATOS,0,$C1078),"&lt;&gt;#N/D",INDEX(DATOS,0,$L$2),0,INDEX(DATOS,0,$M$2),1,INDEX(DATOS,0,$N$2),V1078,INDEX(DATOS,0,$O$2),$D1078)),#N/A)</f>
        <v>#N/A</v>
      </c>
      <c r="AB1078" s="62" t="e">
        <f>IFERROR(IF($B1078=0,#N/A,AVERAGEIFS(INDEX(DATOS,0,$C1078),INDEX(DATOS,0,$C1078),"&lt;&gt;#N/D",INDEX(DATOS,0,$L$2),0,INDEX(DATOS,0,$M$2),1,INDEX(DATOS,0,$N$2),W1078,INDEX(DATOS,0,$O$2),$D1078)),#N/A)</f>
        <v>#N/A</v>
      </c>
      <c r="AC1078" s="62" t="e">
        <f>IFERROR(IF($B1078=0,#N/A,AVERAGEIFS(INDEX(DATOS,0,$C1078),INDEX(DATOS,0,$C1078),"&lt;&gt;#N/D",INDEX(DATOS,0,$L$2),0,INDEX(DATOS,0,$M$2),1,INDEX(DATOS,0,$N$2),X1078,INDEX(DATOS,0,$O$2),$D1078)),#N/A)</f>
        <v>#N/A</v>
      </c>
      <c r="AD1078" s="33"/>
      <c r="AE1078" s="40" t="e">
        <f>IFERROR(IF(ISNA(Z1078),#N/A,IF(I1078=0,0,_xlfn.STDEV.P($Z1078:Z1078)/I1078*100)),#N/A)</f>
        <v>#N/A</v>
      </c>
      <c r="AF1078" s="40" t="e">
        <f>IFERROR(IF(ISNA(AA1078),#N/A,IF(J1078=0,0,_xlfn.STDEV.P($Z1078:AA1078)/J1078*100)),#N/A)</f>
        <v>#N/A</v>
      </c>
      <c r="AG1078" s="40" t="e">
        <f>IFERROR(IF(ISNA(AB1078),#N/A,IF(K1078=0,0,_xlfn.STDEV.P($Z1078:AB1078)/K1078*100)),#N/A)</f>
        <v>#N/A</v>
      </c>
      <c r="AH1078" s="40" t="e">
        <f>IFERROR(IF(ISNA(AC1078),#N/A,IF(L1078=0,0,_xlfn.STDEV.P($Z1078:AC1078)/L1078*100)),#N/A)</f>
        <v>#N/A</v>
      </c>
      <c r="AI1078" s="40"/>
    </row>
    <row r="1079" spans="1:35" x14ac:dyDescent="0.35">
      <c r="A1079">
        <f t="shared" si="1302"/>
        <v>74</v>
      </c>
      <c r="B1079" s="35">
        <f t="array" ref="B1079">IF(B1078=0,0,MIN(IF(INDEX(DATOS,0,$N$2)=$U1079,IF(ISNUMBER(INDEX(DATOS,0,$C1079)),IF(INDEX(DATOS,0,$L$2)=0,IF(INDEX(DATOS,0,$M$2)=1,IF(ISNA(MATCH(INDEX(DATOS,0,$O$2),IF($E$7:E1078=E1079,$D$7:D1078),0)),INDEX(DATOS,0,$K$2))))))))</f>
        <v>0</v>
      </c>
      <c r="C1079" s="32">
        <f t="shared" si="1303"/>
        <v>20</v>
      </c>
      <c r="D1079" s="34" t="str">
        <f>IF($B1079=0,"--",INDEX(DATOS,$B1079,O$2))</f>
        <v>--</v>
      </c>
      <c r="E1079" s="64" t="s">
        <v>1</v>
      </c>
      <c r="F1079" s="36" t="str">
        <f t="shared" si="1248"/>
        <v>--</v>
      </c>
      <c r="G1079" s="109" t="e">
        <f>VLOOKUP($D1079,LOC_UNICOS,G$2,0)</f>
        <v>#N/A</v>
      </c>
      <c r="H1079" s="109" t="e">
        <f>VLOOKUP($D1079,LOC_UNICOS,H$2,0)</f>
        <v>#N/A</v>
      </c>
      <c r="I1079" s="38">
        <f t="array" ref="I1079">IF($B1079=0,-999,IF(COUNTIFS($Z1079:Z1079,#N/A)&gt;0,-999,AVERAGE($Z1079:Z1079)))</f>
        <v>-999</v>
      </c>
      <c r="J1079" s="38">
        <f t="array" ref="J1079">IF($B1079=0,-999,IF(COUNTIFS($Z1079:AA1079,#N/A)&gt;0,-999,AVERAGE($Z1079:AA1079)))</f>
        <v>-999</v>
      </c>
      <c r="K1079" s="38">
        <f t="array" ref="K1079">IF($B1079=0,-999,IF(COUNTIFS($Z1079:AB1079,#N/A)&gt;0,-999,AVERAGE($Z1079:AB1079)))</f>
        <v>-999</v>
      </c>
      <c r="L1079" s="38">
        <f t="array" ref="L1079">IF($B1079=0,-999,IF(COUNTIFS($Z1079:AC1079,#N/A)&gt;0,-999,AVERAGE($Z1079:AC1079)))</f>
        <v>-999</v>
      </c>
      <c r="M1079" s="38">
        <f t="shared" si="1298"/>
        <v>-999</v>
      </c>
      <c r="N1079" s="38">
        <f t="shared" si="1262"/>
        <v>-999</v>
      </c>
      <c r="O1079" s="38">
        <f t="shared" si="1263"/>
        <v>-999</v>
      </c>
      <c r="P1079" s="38">
        <f t="shared" si="1264"/>
        <v>-999</v>
      </c>
      <c r="Q1079" s="37">
        <f t="shared" si="1299"/>
        <v>0</v>
      </c>
      <c r="R1079" s="37">
        <f t="shared" si="1252"/>
        <v>0</v>
      </c>
      <c r="S1079" s="37">
        <f t="shared" si="1253"/>
        <v>0</v>
      </c>
      <c r="T1079" s="37">
        <f t="shared" si="1254"/>
        <v>0</v>
      </c>
      <c r="U1079" s="37">
        <f t="shared" si="1300"/>
        <v>2018</v>
      </c>
      <c r="V1079" s="37">
        <f t="shared" ref="V1079:X1079" si="1311">U1079-1</f>
        <v>2017</v>
      </c>
      <c r="W1079" s="37">
        <f t="shared" si="1311"/>
        <v>2016</v>
      </c>
      <c r="X1079" s="37">
        <f t="shared" si="1311"/>
        <v>2015</v>
      </c>
      <c r="Y1079" s="39"/>
      <c r="Z1079" s="62" t="e">
        <f>IFERROR(IF($B1079=0,#N/A,AVERAGEIFS(INDEX(DATOS,0,$C1079),INDEX(DATOS,0,$C1079),"&lt;&gt;#N/D",INDEX(DATOS,0,$L$2),0,INDEX(DATOS,0,$M$2),1,INDEX(DATOS,0,$N$2),U1079,INDEX(DATOS,0,$O$2),$D1079)),#N/A)</f>
        <v>#N/A</v>
      </c>
      <c r="AA1079" s="62" t="e">
        <f>IFERROR(IF($B1079=0,#N/A,AVERAGEIFS(INDEX(DATOS,0,$C1079),INDEX(DATOS,0,$C1079),"&lt;&gt;#N/D",INDEX(DATOS,0,$L$2),0,INDEX(DATOS,0,$M$2),1,INDEX(DATOS,0,$N$2),V1079,INDEX(DATOS,0,$O$2),$D1079)),#N/A)</f>
        <v>#N/A</v>
      </c>
      <c r="AB1079" s="62" t="e">
        <f>IFERROR(IF($B1079=0,#N/A,AVERAGEIFS(INDEX(DATOS,0,$C1079),INDEX(DATOS,0,$C1079),"&lt;&gt;#N/D",INDEX(DATOS,0,$L$2),0,INDEX(DATOS,0,$M$2),1,INDEX(DATOS,0,$N$2),W1079,INDEX(DATOS,0,$O$2),$D1079)),#N/A)</f>
        <v>#N/A</v>
      </c>
      <c r="AC1079" s="62" t="e">
        <f>IFERROR(IF($B1079=0,#N/A,AVERAGEIFS(INDEX(DATOS,0,$C1079),INDEX(DATOS,0,$C1079),"&lt;&gt;#N/D",INDEX(DATOS,0,$L$2),0,INDEX(DATOS,0,$M$2),1,INDEX(DATOS,0,$N$2),X1079,INDEX(DATOS,0,$O$2),$D1079)),#N/A)</f>
        <v>#N/A</v>
      </c>
      <c r="AD1079" s="33"/>
      <c r="AE1079" s="40" t="e">
        <f>IFERROR(IF(ISNA(Z1079),#N/A,IF(I1079=0,0,_xlfn.STDEV.P($Z1079:Z1079)/I1079*100)),#N/A)</f>
        <v>#N/A</v>
      </c>
      <c r="AF1079" s="40" t="e">
        <f>IFERROR(IF(ISNA(AA1079),#N/A,IF(J1079=0,0,_xlfn.STDEV.P($Z1079:AA1079)/J1079*100)),#N/A)</f>
        <v>#N/A</v>
      </c>
      <c r="AG1079" s="40" t="e">
        <f>IFERROR(IF(ISNA(AB1079),#N/A,IF(K1079=0,0,_xlfn.STDEV.P($Z1079:AB1079)/K1079*100)),#N/A)</f>
        <v>#N/A</v>
      </c>
      <c r="AH1079" s="40" t="e">
        <f>IFERROR(IF(ISNA(AC1079),#N/A,IF(L1079=0,0,_xlfn.STDEV.P($Z1079:AC1079)/L1079*100)),#N/A)</f>
        <v>#N/A</v>
      </c>
      <c r="AI1079" s="40"/>
    </row>
    <row r="1080" spans="1:35" x14ac:dyDescent="0.35">
      <c r="A1080">
        <f t="shared" si="1302"/>
        <v>75</v>
      </c>
      <c r="B1080" s="35">
        <f t="array" ref="B1080">IF(B1079=0,0,MIN(IF(INDEX(DATOS,0,$N$2)=$U1080,IF(ISNUMBER(INDEX(DATOS,0,$C1080)),IF(INDEX(DATOS,0,$L$2)=0,IF(INDEX(DATOS,0,$M$2)=1,IF(ISNA(MATCH(INDEX(DATOS,0,$O$2),IF($E$7:E1079=E1080,$D$7:D1079),0)),INDEX(DATOS,0,$K$2))))))))</f>
        <v>0</v>
      </c>
      <c r="C1080" s="32">
        <f t="shared" si="1303"/>
        <v>20</v>
      </c>
      <c r="D1080" s="34" t="str">
        <f>IF($B1080=0,"--",INDEX(DATOS,$B1080,O$2))</f>
        <v>--</v>
      </c>
      <c r="E1080" s="64" t="s">
        <v>1</v>
      </c>
      <c r="F1080" s="36" t="str">
        <f t="shared" si="1248"/>
        <v>--</v>
      </c>
      <c r="G1080" s="109" t="e">
        <f>VLOOKUP($D1080,LOC_UNICOS,G$2,0)</f>
        <v>#N/A</v>
      </c>
      <c r="H1080" s="109" t="e">
        <f>VLOOKUP($D1080,LOC_UNICOS,H$2,0)</f>
        <v>#N/A</v>
      </c>
      <c r="I1080" s="38">
        <f t="array" ref="I1080">IF($B1080=0,-999,IF(COUNTIFS($Z1080:Z1080,#N/A)&gt;0,-999,AVERAGE($Z1080:Z1080)))</f>
        <v>-999</v>
      </c>
      <c r="J1080" s="38">
        <f t="array" ref="J1080">IF($B1080=0,-999,IF(COUNTIFS($Z1080:AA1080,#N/A)&gt;0,-999,AVERAGE($Z1080:AA1080)))</f>
        <v>-999</v>
      </c>
      <c r="K1080" s="38">
        <f t="array" ref="K1080">IF($B1080=0,-999,IF(COUNTIFS($Z1080:AB1080,#N/A)&gt;0,-999,AVERAGE($Z1080:AB1080)))</f>
        <v>-999</v>
      </c>
      <c r="L1080" s="38">
        <f t="array" ref="L1080">IF($B1080=0,-999,IF(COUNTIFS($Z1080:AC1080,#N/A)&gt;0,-999,AVERAGE($Z1080:AC1080)))</f>
        <v>-999</v>
      </c>
      <c r="M1080" s="38">
        <f t="shared" si="1298"/>
        <v>-999</v>
      </c>
      <c r="N1080" s="38">
        <f t="shared" si="1262"/>
        <v>-999</v>
      </c>
      <c r="O1080" s="38">
        <f t="shared" si="1263"/>
        <v>-999</v>
      </c>
      <c r="P1080" s="38">
        <f t="shared" si="1264"/>
        <v>-999</v>
      </c>
      <c r="Q1080" s="37">
        <f t="shared" si="1299"/>
        <v>0</v>
      </c>
      <c r="R1080" s="37">
        <f t="shared" si="1252"/>
        <v>0</v>
      </c>
      <c r="S1080" s="37">
        <f t="shared" si="1253"/>
        <v>0</v>
      </c>
      <c r="T1080" s="37">
        <f t="shared" si="1254"/>
        <v>0</v>
      </c>
      <c r="U1080" s="37">
        <f t="shared" si="1300"/>
        <v>2018</v>
      </c>
      <c r="V1080" s="37">
        <f t="shared" ref="V1080:X1080" si="1312">U1080-1</f>
        <v>2017</v>
      </c>
      <c r="W1080" s="37">
        <f t="shared" si="1312"/>
        <v>2016</v>
      </c>
      <c r="X1080" s="37">
        <f t="shared" si="1312"/>
        <v>2015</v>
      </c>
      <c r="Y1080" s="39"/>
      <c r="Z1080" s="62" t="e">
        <f>IFERROR(IF($B1080=0,#N/A,AVERAGEIFS(INDEX(DATOS,0,$C1080),INDEX(DATOS,0,$C1080),"&lt;&gt;#N/D",INDEX(DATOS,0,$L$2),0,INDEX(DATOS,0,$M$2),1,INDEX(DATOS,0,$N$2),U1080,INDEX(DATOS,0,$O$2),$D1080)),#N/A)</f>
        <v>#N/A</v>
      </c>
      <c r="AA1080" s="62" t="e">
        <f>IFERROR(IF($B1080=0,#N/A,AVERAGEIFS(INDEX(DATOS,0,$C1080),INDEX(DATOS,0,$C1080),"&lt;&gt;#N/D",INDEX(DATOS,0,$L$2),0,INDEX(DATOS,0,$M$2),1,INDEX(DATOS,0,$N$2),V1080,INDEX(DATOS,0,$O$2),$D1080)),#N/A)</f>
        <v>#N/A</v>
      </c>
      <c r="AB1080" s="62" t="e">
        <f>IFERROR(IF($B1080=0,#N/A,AVERAGEIFS(INDEX(DATOS,0,$C1080),INDEX(DATOS,0,$C1080),"&lt;&gt;#N/D",INDEX(DATOS,0,$L$2),0,INDEX(DATOS,0,$M$2),1,INDEX(DATOS,0,$N$2),W1080,INDEX(DATOS,0,$O$2),$D1080)),#N/A)</f>
        <v>#N/A</v>
      </c>
      <c r="AC1080" s="62" t="e">
        <f>IFERROR(IF($B1080=0,#N/A,AVERAGEIFS(INDEX(DATOS,0,$C1080),INDEX(DATOS,0,$C1080),"&lt;&gt;#N/D",INDEX(DATOS,0,$L$2),0,INDEX(DATOS,0,$M$2),1,INDEX(DATOS,0,$N$2),X1080,INDEX(DATOS,0,$O$2),$D1080)),#N/A)</f>
        <v>#N/A</v>
      </c>
      <c r="AD1080" s="33"/>
      <c r="AE1080" s="40" t="e">
        <f>IFERROR(IF(ISNA(Z1080),#N/A,IF(I1080=0,0,_xlfn.STDEV.P($Z1080:Z1080)/I1080*100)),#N/A)</f>
        <v>#N/A</v>
      </c>
      <c r="AF1080" s="40" t="e">
        <f>IFERROR(IF(ISNA(AA1080),#N/A,IF(J1080=0,0,_xlfn.STDEV.P($Z1080:AA1080)/J1080*100)),#N/A)</f>
        <v>#N/A</v>
      </c>
      <c r="AG1080" s="40" t="e">
        <f>IFERROR(IF(ISNA(AB1080),#N/A,IF(K1080=0,0,_xlfn.STDEV.P($Z1080:AB1080)/K1080*100)),#N/A)</f>
        <v>#N/A</v>
      </c>
      <c r="AH1080" s="40" t="e">
        <f>IFERROR(IF(ISNA(AC1080),#N/A,IF(L1080=0,0,_xlfn.STDEV.P($Z1080:AC1080)/L1080*100)),#N/A)</f>
        <v>#N/A</v>
      </c>
      <c r="AI1080" s="40"/>
    </row>
    <row r="1081" spans="1:35" x14ac:dyDescent="0.35">
      <c r="A1081">
        <f t="shared" si="1302"/>
        <v>76</v>
      </c>
      <c r="B1081" s="35">
        <f t="array" ref="B1081">IF(B1080=0,0,MIN(IF(INDEX(DATOS,0,$N$2)=$U1081,IF(ISNUMBER(INDEX(DATOS,0,$C1081)),IF(INDEX(DATOS,0,$L$2)=0,IF(INDEX(DATOS,0,$M$2)=1,IF(ISNA(MATCH(INDEX(DATOS,0,$O$2),IF($E$7:E1080=E1081,$D$7:D1080),0)),INDEX(DATOS,0,$K$2))))))))</f>
        <v>0</v>
      </c>
      <c r="C1081" s="32">
        <f t="shared" si="1303"/>
        <v>20</v>
      </c>
      <c r="D1081" s="34" t="str">
        <f>IF($B1081=0,"--",INDEX(DATOS,$B1081,O$2))</f>
        <v>--</v>
      </c>
      <c r="E1081" s="64" t="s">
        <v>1</v>
      </c>
      <c r="F1081" s="36" t="str">
        <f t="shared" si="1248"/>
        <v>--</v>
      </c>
      <c r="G1081" s="109" t="e">
        <f>VLOOKUP($D1081,LOC_UNICOS,G$2,0)</f>
        <v>#N/A</v>
      </c>
      <c r="H1081" s="109" t="e">
        <f>VLOOKUP($D1081,LOC_UNICOS,H$2,0)</f>
        <v>#N/A</v>
      </c>
      <c r="I1081" s="38">
        <f t="array" ref="I1081">IF($B1081=0,-999,IF(COUNTIFS($Z1081:Z1081,#N/A)&gt;0,-999,AVERAGE($Z1081:Z1081)))</f>
        <v>-999</v>
      </c>
      <c r="J1081" s="38">
        <f t="array" ref="J1081">IF($B1081=0,-999,IF(COUNTIFS($Z1081:AA1081,#N/A)&gt;0,-999,AVERAGE($Z1081:AA1081)))</f>
        <v>-999</v>
      </c>
      <c r="K1081" s="38">
        <f t="array" ref="K1081">IF($B1081=0,-999,IF(COUNTIFS($Z1081:AB1081,#N/A)&gt;0,-999,AVERAGE($Z1081:AB1081)))</f>
        <v>-999</v>
      </c>
      <c r="L1081" s="38">
        <f t="array" ref="L1081">IF($B1081=0,-999,IF(COUNTIFS($Z1081:AC1081,#N/A)&gt;0,-999,AVERAGE($Z1081:AC1081)))</f>
        <v>-999</v>
      </c>
      <c r="M1081" s="38">
        <f t="shared" si="1298"/>
        <v>-999</v>
      </c>
      <c r="N1081" s="38">
        <f t="shared" si="1262"/>
        <v>-999</v>
      </c>
      <c r="O1081" s="38">
        <f t="shared" si="1263"/>
        <v>-999</v>
      </c>
      <c r="P1081" s="38">
        <f t="shared" si="1264"/>
        <v>-999</v>
      </c>
      <c r="Q1081" s="37">
        <f t="shared" si="1299"/>
        <v>0</v>
      </c>
      <c r="R1081" s="37">
        <f t="shared" si="1252"/>
        <v>0</v>
      </c>
      <c r="S1081" s="37">
        <f t="shared" si="1253"/>
        <v>0</v>
      </c>
      <c r="T1081" s="37">
        <f t="shared" si="1254"/>
        <v>0</v>
      </c>
      <c r="U1081" s="37">
        <f t="shared" si="1300"/>
        <v>2018</v>
      </c>
      <c r="V1081" s="37">
        <f t="shared" ref="V1081:X1081" si="1313">U1081-1</f>
        <v>2017</v>
      </c>
      <c r="W1081" s="37">
        <f t="shared" si="1313"/>
        <v>2016</v>
      </c>
      <c r="X1081" s="37">
        <f t="shared" si="1313"/>
        <v>2015</v>
      </c>
      <c r="Y1081" s="39"/>
      <c r="Z1081" s="62" t="e">
        <f>IFERROR(IF($B1081=0,#N/A,AVERAGEIFS(INDEX(DATOS,0,$C1081),INDEX(DATOS,0,$C1081),"&lt;&gt;#N/D",INDEX(DATOS,0,$L$2),0,INDEX(DATOS,0,$M$2),1,INDEX(DATOS,0,$N$2),U1081,INDEX(DATOS,0,$O$2),$D1081)),#N/A)</f>
        <v>#N/A</v>
      </c>
      <c r="AA1081" s="62" t="e">
        <f>IFERROR(IF($B1081=0,#N/A,AVERAGEIFS(INDEX(DATOS,0,$C1081),INDEX(DATOS,0,$C1081),"&lt;&gt;#N/D",INDEX(DATOS,0,$L$2),0,INDEX(DATOS,0,$M$2),1,INDEX(DATOS,0,$N$2),V1081,INDEX(DATOS,0,$O$2),$D1081)),#N/A)</f>
        <v>#N/A</v>
      </c>
      <c r="AB1081" s="62" t="e">
        <f>IFERROR(IF($B1081=0,#N/A,AVERAGEIFS(INDEX(DATOS,0,$C1081),INDEX(DATOS,0,$C1081),"&lt;&gt;#N/D",INDEX(DATOS,0,$L$2),0,INDEX(DATOS,0,$M$2),1,INDEX(DATOS,0,$N$2),W1081,INDEX(DATOS,0,$O$2),$D1081)),#N/A)</f>
        <v>#N/A</v>
      </c>
      <c r="AC1081" s="62" t="e">
        <f>IFERROR(IF($B1081=0,#N/A,AVERAGEIFS(INDEX(DATOS,0,$C1081),INDEX(DATOS,0,$C1081),"&lt;&gt;#N/D",INDEX(DATOS,0,$L$2),0,INDEX(DATOS,0,$M$2),1,INDEX(DATOS,0,$N$2),X1081,INDEX(DATOS,0,$O$2),$D1081)),#N/A)</f>
        <v>#N/A</v>
      </c>
      <c r="AD1081" s="33"/>
      <c r="AE1081" s="40" t="e">
        <f>IFERROR(IF(ISNA(Z1081),#N/A,IF(I1081=0,0,_xlfn.STDEV.P($Z1081:Z1081)/I1081*100)),#N/A)</f>
        <v>#N/A</v>
      </c>
      <c r="AF1081" s="40" t="e">
        <f>IFERROR(IF(ISNA(AA1081),#N/A,IF(J1081=0,0,_xlfn.STDEV.P($Z1081:AA1081)/J1081*100)),#N/A)</f>
        <v>#N/A</v>
      </c>
      <c r="AG1081" s="40" t="e">
        <f>IFERROR(IF(ISNA(AB1081),#N/A,IF(K1081=0,0,_xlfn.STDEV.P($Z1081:AB1081)/K1081*100)),#N/A)</f>
        <v>#N/A</v>
      </c>
      <c r="AH1081" s="40" t="e">
        <f>IFERROR(IF(ISNA(AC1081),#N/A,IF(L1081=0,0,_xlfn.STDEV.P($Z1081:AC1081)/L1081*100)),#N/A)</f>
        <v>#N/A</v>
      </c>
      <c r="AI1081" s="40"/>
    </row>
    <row r="1082" spans="1:35" x14ac:dyDescent="0.35">
      <c r="A1082">
        <f t="shared" si="1302"/>
        <v>77</v>
      </c>
      <c r="B1082" s="35">
        <f t="array" ref="B1082">IF(B1081=0,0,MIN(IF(INDEX(DATOS,0,$N$2)=$U1082,IF(ISNUMBER(INDEX(DATOS,0,$C1082)),IF(INDEX(DATOS,0,$L$2)=0,IF(INDEX(DATOS,0,$M$2)=1,IF(ISNA(MATCH(INDEX(DATOS,0,$O$2),IF($E$7:E1081=E1082,$D$7:D1081),0)),INDEX(DATOS,0,$K$2))))))))</f>
        <v>0</v>
      </c>
      <c r="C1082" s="32">
        <f t="shared" si="1303"/>
        <v>20</v>
      </c>
      <c r="D1082" s="34" t="str">
        <f>IF($B1082=0,"--",INDEX(DATOS,$B1082,O$2))</f>
        <v>--</v>
      </c>
      <c r="E1082" s="64" t="s">
        <v>1</v>
      </c>
      <c r="F1082" s="36" t="str">
        <f t="shared" si="1248"/>
        <v>--</v>
      </c>
      <c r="G1082" s="109" t="e">
        <f>VLOOKUP($D1082,LOC_UNICOS,G$2,0)</f>
        <v>#N/A</v>
      </c>
      <c r="H1082" s="109" t="e">
        <f>VLOOKUP($D1082,LOC_UNICOS,H$2,0)</f>
        <v>#N/A</v>
      </c>
      <c r="I1082" s="38">
        <f t="array" ref="I1082">IF($B1082=0,-999,IF(COUNTIFS($Z1082:Z1082,#N/A)&gt;0,-999,AVERAGE($Z1082:Z1082)))</f>
        <v>-999</v>
      </c>
      <c r="J1082" s="38">
        <f t="array" ref="J1082">IF($B1082=0,-999,IF(COUNTIFS($Z1082:AA1082,#N/A)&gt;0,-999,AVERAGE($Z1082:AA1082)))</f>
        <v>-999</v>
      </c>
      <c r="K1082" s="38">
        <f t="array" ref="K1082">IF($B1082=0,-999,IF(COUNTIFS($Z1082:AB1082,#N/A)&gt;0,-999,AVERAGE($Z1082:AB1082)))</f>
        <v>-999</v>
      </c>
      <c r="L1082" s="38">
        <f t="array" ref="L1082">IF($B1082=0,-999,IF(COUNTIFS($Z1082:AC1082,#N/A)&gt;0,-999,AVERAGE($Z1082:AC1082)))</f>
        <v>-999</v>
      </c>
      <c r="M1082" s="38">
        <f t="shared" si="1298"/>
        <v>-999</v>
      </c>
      <c r="N1082" s="38">
        <f t="shared" si="1262"/>
        <v>-999</v>
      </c>
      <c r="O1082" s="38">
        <f t="shared" si="1263"/>
        <v>-999</v>
      </c>
      <c r="P1082" s="38">
        <f t="shared" si="1264"/>
        <v>-999</v>
      </c>
      <c r="Q1082" s="37">
        <f t="shared" si="1299"/>
        <v>0</v>
      </c>
      <c r="R1082" s="37">
        <f t="shared" si="1252"/>
        <v>0</v>
      </c>
      <c r="S1082" s="37">
        <f t="shared" si="1253"/>
        <v>0</v>
      </c>
      <c r="T1082" s="37">
        <f t="shared" si="1254"/>
        <v>0</v>
      </c>
      <c r="U1082" s="37">
        <f t="shared" si="1300"/>
        <v>2018</v>
      </c>
      <c r="V1082" s="37">
        <f t="shared" ref="V1082:X1082" si="1314">U1082-1</f>
        <v>2017</v>
      </c>
      <c r="W1082" s="37">
        <f t="shared" si="1314"/>
        <v>2016</v>
      </c>
      <c r="X1082" s="37">
        <f t="shared" si="1314"/>
        <v>2015</v>
      </c>
      <c r="Y1082" s="39"/>
      <c r="Z1082" s="62" t="e">
        <f>IFERROR(IF($B1082=0,#N/A,AVERAGEIFS(INDEX(DATOS,0,$C1082),INDEX(DATOS,0,$C1082),"&lt;&gt;#N/D",INDEX(DATOS,0,$L$2),0,INDEX(DATOS,0,$M$2),1,INDEX(DATOS,0,$N$2),U1082,INDEX(DATOS,0,$O$2),$D1082)),#N/A)</f>
        <v>#N/A</v>
      </c>
      <c r="AA1082" s="62" t="e">
        <f>IFERROR(IF($B1082=0,#N/A,AVERAGEIFS(INDEX(DATOS,0,$C1082),INDEX(DATOS,0,$C1082),"&lt;&gt;#N/D",INDEX(DATOS,0,$L$2),0,INDEX(DATOS,0,$M$2),1,INDEX(DATOS,0,$N$2),V1082,INDEX(DATOS,0,$O$2),$D1082)),#N/A)</f>
        <v>#N/A</v>
      </c>
      <c r="AB1082" s="62" t="e">
        <f>IFERROR(IF($B1082=0,#N/A,AVERAGEIFS(INDEX(DATOS,0,$C1082),INDEX(DATOS,0,$C1082),"&lt;&gt;#N/D",INDEX(DATOS,0,$L$2),0,INDEX(DATOS,0,$M$2),1,INDEX(DATOS,0,$N$2),W1082,INDEX(DATOS,0,$O$2),$D1082)),#N/A)</f>
        <v>#N/A</v>
      </c>
      <c r="AC1082" s="62" t="e">
        <f>IFERROR(IF($B1082=0,#N/A,AVERAGEIFS(INDEX(DATOS,0,$C1082),INDEX(DATOS,0,$C1082),"&lt;&gt;#N/D",INDEX(DATOS,0,$L$2),0,INDEX(DATOS,0,$M$2),1,INDEX(DATOS,0,$N$2),X1082,INDEX(DATOS,0,$O$2),$D1082)),#N/A)</f>
        <v>#N/A</v>
      </c>
      <c r="AD1082" s="33"/>
      <c r="AE1082" s="40" t="e">
        <f>IFERROR(IF(ISNA(Z1082),#N/A,IF(I1082=0,0,_xlfn.STDEV.P($Z1082:Z1082)/I1082*100)),#N/A)</f>
        <v>#N/A</v>
      </c>
      <c r="AF1082" s="40" t="e">
        <f>IFERROR(IF(ISNA(AA1082),#N/A,IF(J1082=0,0,_xlfn.STDEV.P($Z1082:AA1082)/J1082*100)),#N/A)</f>
        <v>#N/A</v>
      </c>
      <c r="AG1082" s="40" t="e">
        <f>IFERROR(IF(ISNA(AB1082),#N/A,IF(K1082=0,0,_xlfn.STDEV.P($Z1082:AB1082)/K1082*100)),#N/A)</f>
        <v>#N/A</v>
      </c>
      <c r="AH1082" s="40" t="e">
        <f>IFERROR(IF(ISNA(AC1082),#N/A,IF(L1082=0,0,_xlfn.STDEV.P($Z1082:AC1082)/L1082*100)),#N/A)</f>
        <v>#N/A</v>
      </c>
      <c r="AI1082" s="40"/>
    </row>
    <row r="1083" spans="1:35" x14ac:dyDescent="0.35">
      <c r="A1083">
        <f t="shared" si="1302"/>
        <v>78</v>
      </c>
      <c r="B1083" s="35">
        <f t="array" ref="B1083">IF(B1082=0,0,MIN(IF(INDEX(DATOS,0,$N$2)=$U1083,IF(ISNUMBER(INDEX(DATOS,0,$C1083)),IF(INDEX(DATOS,0,$L$2)=0,IF(INDEX(DATOS,0,$M$2)=1,IF(ISNA(MATCH(INDEX(DATOS,0,$O$2),IF($E$7:E1082=E1083,$D$7:D1082),0)),INDEX(DATOS,0,$K$2))))))))</f>
        <v>0</v>
      </c>
      <c r="C1083" s="32">
        <f t="shared" si="1303"/>
        <v>20</v>
      </c>
      <c r="D1083" s="34" t="str">
        <f>IF($B1083=0,"--",INDEX(DATOS,$B1083,O$2))</f>
        <v>--</v>
      </c>
      <c r="E1083" s="64" t="s">
        <v>1</v>
      </c>
      <c r="F1083" s="36" t="str">
        <f t="shared" si="1248"/>
        <v>--</v>
      </c>
      <c r="G1083" s="109" t="e">
        <f>VLOOKUP($D1083,LOC_UNICOS,G$2,0)</f>
        <v>#N/A</v>
      </c>
      <c r="H1083" s="109" t="e">
        <f>VLOOKUP($D1083,LOC_UNICOS,H$2,0)</f>
        <v>#N/A</v>
      </c>
      <c r="I1083" s="38">
        <f t="array" ref="I1083">IF($B1083=0,-999,IF(COUNTIFS($Z1083:Z1083,#N/A)&gt;0,-999,AVERAGE($Z1083:Z1083)))</f>
        <v>-999</v>
      </c>
      <c r="J1083" s="38">
        <f t="array" ref="J1083">IF($B1083=0,-999,IF(COUNTIFS($Z1083:AA1083,#N/A)&gt;0,-999,AVERAGE($Z1083:AA1083)))</f>
        <v>-999</v>
      </c>
      <c r="K1083" s="38">
        <f t="array" ref="K1083">IF($B1083=0,-999,IF(COUNTIFS($Z1083:AB1083,#N/A)&gt;0,-999,AVERAGE($Z1083:AB1083)))</f>
        <v>-999</v>
      </c>
      <c r="L1083" s="38">
        <f t="array" ref="L1083">IF($B1083=0,-999,IF(COUNTIFS($Z1083:AC1083,#N/A)&gt;0,-999,AVERAGE($Z1083:AC1083)))</f>
        <v>-999</v>
      </c>
      <c r="M1083" s="38">
        <f t="shared" si="1298"/>
        <v>-999</v>
      </c>
      <c r="N1083" s="38">
        <f t="shared" si="1262"/>
        <v>-999</v>
      </c>
      <c r="O1083" s="38">
        <f t="shared" si="1263"/>
        <v>-999</v>
      </c>
      <c r="P1083" s="38">
        <f t="shared" si="1264"/>
        <v>-999</v>
      </c>
      <c r="Q1083" s="37">
        <f t="shared" si="1299"/>
        <v>0</v>
      </c>
      <c r="R1083" s="37">
        <f t="shared" si="1252"/>
        <v>0</v>
      </c>
      <c r="S1083" s="37">
        <f t="shared" si="1253"/>
        <v>0</v>
      </c>
      <c r="T1083" s="37">
        <f t="shared" si="1254"/>
        <v>0</v>
      </c>
      <c r="U1083" s="37">
        <f t="shared" si="1300"/>
        <v>2018</v>
      </c>
      <c r="V1083" s="37">
        <f t="shared" ref="V1083:X1083" si="1315">U1083-1</f>
        <v>2017</v>
      </c>
      <c r="W1083" s="37">
        <f t="shared" si="1315"/>
        <v>2016</v>
      </c>
      <c r="X1083" s="37">
        <f t="shared" si="1315"/>
        <v>2015</v>
      </c>
      <c r="Y1083" s="39"/>
      <c r="Z1083" s="62" t="e">
        <f>IFERROR(IF($B1083=0,#N/A,AVERAGEIFS(INDEX(DATOS,0,$C1083),INDEX(DATOS,0,$C1083),"&lt;&gt;#N/D",INDEX(DATOS,0,$L$2),0,INDEX(DATOS,0,$M$2),1,INDEX(DATOS,0,$N$2),U1083,INDEX(DATOS,0,$O$2),$D1083)),#N/A)</f>
        <v>#N/A</v>
      </c>
      <c r="AA1083" s="62" t="e">
        <f>IFERROR(IF($B1083=0,#N/A,AVERAGEIFS(INDEX(DATOS,0,$C1083),INDEX(DATOS,0,$C1083),"&lt;&gt;#N/D",INDEX(DATOS,0,$L$2),0,INDEX(DATOS,0,$M$2),1,INDEX(DATOS,0,$N$2),V1083,INDEX(DATOS,0,$O$2),$D1083)),#N/A)</f>
        <v>#N/A</v>
      </c>
      <c r="AB1083" s="62" t="e">
        <f>IFERROR(IF($B1083=0,#N/A,AVERAGEIFS(INDEX(DATOS,0,$C1083),INDEX(DATOS,0,$C1083),"&lt;&gt;#N/D",INDEX(DATOS,0,$L$2),0,INDEX(DATOS,0,$M$2),1,INDEX(DATOS,0,$N$2),W1083,INDEX(DATOS,0,$O$2),$D1083)),#N/A)</f>
        <v>#N/A</v>
      </c>
      <c r="AC1083" s="62" t="e">
        <f>IFERROR(IF($B1083=0,#N/A,AVERAGEIFS(INDEX(DATOS,0,$C1083),INDEX(DATOS,0,$C1083),"&lt;&gt;#N/D",INDEX(DATOS,0,$L$2),0,INDEX(DATOS,0,$M$2),1,INDEX(DATOS,0,$N$2),X1083,INDEX(DATOS,0,$O$2),$D1083)),#N/A)</f>
        <v>#N/A</v>
      </c>
      <c r="AD1083" s="33"/>
      <c r="AE1083" s="40" t="e">
        <f>IFERROR(IF(ISNA(Z1083),#N/A,IF(I1083=0,0,_xlfn.STDEV.P($Z1083:Z1083)/I1083*100)),#N/A)</f>
        <v>#N/A</v>
      </c>
      <c r="AF1083" s="40" t="e">
        <f>IFERROR(IF(ISNA(AA1083),#N/A,IF(J1083=0,0,_xlfn.STDEV.P($Z1083:AA1083)/J1083*100)),#N/A)</f>
        <v>#N/A</v>
      </c>
      <c r="AG1083" s="40" t="e">
        <f>IFERROR(IF(ISNA(AB1083),#N/A,IF(K1083=0,0,_xlfn.STDEV.P($Z1083:AB1083)/K1083*100)),#N/A)</f>
        <v>#N/A</v>
      </c>
      <c r="AH1083" s="40" t="e">
        <f>IFERROR(IF(ISNA(AC1083),#N/A,IF(L1083=0,0,_xlfn.STDEV.P($Z1083:AC1083)/L1083*100)),#N/A)</f>
        <v>#N/A</v>
      </c>
      <c r="AI1083" s="40"/>
    </row>
    <row r="1084" spans="1:35" x14ac:dyDescent="0.35">
      <c r="A1084">
        <f t="shared" si="1302"/>
        <v>79</v>
      </c>
      <c r="B1084" s="35">
        <f t="array" ref="B1084">IF(B1083=0,0,MIN(IF(INDEX(DATOS,0,$N$2)=$U1084,IF(ISNUMBER(INDEX(DATOS,0,$C1084)),IF(INDEX(DATOS,0,$L$2)=0,IF(INDEX(DATOS,0,$M$2)=1,IF(ISNA(MATCH(INDEX(DATOS,0,$O$2),IF($E$7:E1083=E1084,$D$7:D1083),0)),INDEX(DATOS,0,$K$2))))))))</f>
        <v>0</v>
      </c>
      <c r="C1084" s="32">
        <f t="shared" si="1303"/>
        <v>20</v>
      </c>
      <c r="D1084" s="34" t="str">
        <f>IF($B1084=0,"--",INDEX(DATOS,$B1084,O$2))</f>
        <v>--</v>
      </c>
      <c r="E1084" s="64" t="s">
        <v>1</v>
      </c>
      <c r="F1084" s="36" t="str">
        <f t="shared" si="1248"/>
        <v>--</v>
      </c>
      <c r="G1084" s="109" t="e">
        <f>VLOOKUP($D1084,LOC_UNICOS,G$2,0)</f>
        <v>#N/A</v>
      </c>
      <c r="H1084" s="109" t="e">
        <f>VLOOKUP($D1084,LOC_UNICOS,H$2,0)</f>
        <v>#N/A</v>
      </c>
      <c r="I1084" s="38">
        <f t="array" ref="I1084">IF($B1084=0,-999,IF(COUNTIFS($Z1084:Z1084,#N/A)&gt;0,-999,AVERAGE($Z1084:Z1084)))</f>
        <v>-999</v>
      </c>
      <c r="J1084" s="38">
        <f t="array" ref="J1084">IF($B1084=0,-999,IF(COUNTIFS($Z1084:AA1084,#N/A)&gt;0,-999,AVERAGE($Z1084:AA1084)))</f>
        <v>-999</v>
      </c>
      <c r="K1084" s="38">
        <f t="array" ref="K1084">IF($B1084=0,-999,IF(COUNTIFS($Z1084:AB1084,#N/A)&gt;0,-999,AVERAGE($Z1084:AB1084)))</f>
        <v>-999</v>
      </c>
      <c r="L1084" s="38">
        <f t="array" ref="L1084">IF($B1084=0,-999,IF(COUNTIFS($Z1084:AC1084,#N/A)&gt;0,-999,AVERAGE($Z1084:AC1084)))</f>
        <v>-999</v>
      </c>
      <c r="M1084" s="38">
        <f t="shared" si="1298"/>
        <v>-999</v>
      </c>
      <c r="N1084" s="38">
        <f t="shared" si="1262"/>
        <v>-999</v>
      </c>
      <c r="O1084" s="38">
        <f t="shared" si="1263"/>
        <v>-999</v>
      </c>
      <c r="P1084" s="38">
        <f t="shared" si="1264"/>
        <v>-999</v>
      </c>
      <c r="Q1084" s="37">
        <f t="shared" si="1299"/>
        <v>0</v>
      </c>
      <c r="R1084" s="37">
        <f t="shared" si="1252"/>
        <v>0</v>
      </c>
      <c r="S1084" s="37">
        <f t="shared" si="1253"/>
        <v>0</v>
      </c>
      <c r="T1084" s="37">
        <f t="shared" si="1254"/>
        <v>0</v>
      </c>
      <c r="U1084" s="37">
        <f t="shared" si="1300"/>
        <v>2018</v>
      </c>
      <c r="V1084" s="37">
        <f t="shared" ref="V1084:X1084" si="1316">U1084-1</f>
        <v>2017</v>
      </c>
      <c r="W1084" s="37">
        <f t="shared" si="1316"/>
        <v>2016</v>
      </c>
      <c r="X1084" s="37">
        <f t="shared" si="1316"/>
        <v>2015</v>
      </c>
      <c r="Y1084" s="39"/>
      <c r="Z1084" s="62" t="e">
        <f>IFERROR(IF($B1084=0,#N/A,AVERAGEIFS(INDEX(DATOS,0,$C1084),INDEX(DATOS,0,$C1084),"&lt;&gt;#N/D",INDEX(DATOS,0,$L$2),0,INDEX(DATOS,0,$M$2),1,INDEX(DATOS,0,$N$2),U1084,INDEX(DATOS,0,$O$2),$D1084)),#N/A)</f>
        <v>#N/A</v>
      </c>
      <c r="AA1084" s="62" t="e">
        <f>IFERROR(IF($B1084=0,#N/A,AVERAGEIFS(INDEX(DATOS,0,$C1084),INDEX(DATOS,0,$C1084),"&lt;&gt;#N/D",INDEX(DATOS,0,$L$2),0,INDEX(DATOS,0,$M$2),1,INDEX(DATOS,0,$N$2),V1084,INDEX(DATOS,0,$O$2),$D1084)),#N/A)</f>
        <v>#N/A</v>
      </c>
      <c r="AB1084" s="62" t="e">
        <f>IFERROR(IF($B1084=0,#N/A,AVERAGEIFS(INDEX(DATOS,0,$C1084),INDEX(DATOS,0,$C1084),"&lt;&gt;#N/D",INDEX(DATOS,0,$L$2),0,INDEX(DATOS,0,$M$2),1,INDEX(DATOS,0,$N$2),W1084,INDEX(DATOS,0,$O$2),$D1084)),#N/A)</f>
        <v>#N/A</v>
      </c>
      <c r="AC1084" s="62" t="e">
        <f>IFERROR(IF($B1084=0,#N/A,AVERAGEIFS(INDEX(DATOS,0,$C1084),INDEX(DATOS,0,$C1084),"&lt;&gt;#N/D",INDEX(DATOS,0,$L$2),0,INDEX(DATOS,0,$M$2),1,INDEX(DATOS,0,$N$2),X1084,INDEX(DATOS,0,$O$2),$D1084)),#N/A)</f>
        <v>#N/A</v>
      </c>
      <c r="AD1084" s="33"/>
      <c r="AE1084" s="40" t="e">
        <f>IFERROR(IF(ISNA(Z1084),#N/A,IF(I1084=0,0,_xlfn.STDEV.P($Z1084:Z1084)/I1084*100)),#N/A)</f>
        <v>#N/A</v>
      </c>
      <c r="AF1084" s="40" t="e">
        <f>IFERROR(IF(ISNA(AA1084),#N/A,IF(J1084=0,0,_xlfn.STDEV.P($Z1084:AA1084)/J1084*100)),#N/A)</f>
        <v>#N/A</v>
      </c>
      <c r="AG1084" s="40" t="e">
        <f>IFERROR(IF(ISNA(AB1084),#N/A,IF(K1084=0,0,_xlfn.STDEV.P($Z1084:AB1084)/K1084*100)),#N/A)</f>
        <v>#N/A</v>
      </c>
      <c r="AH1084" s="40" t="e">
        <f>IFERROR(IF(ISNA(AC1084),#N/A,IF(L1084=0,0,_xlfn.STDEV.P($Z1084:AC1084)/L1084*100)),#N/A)</f>
        <v>#N/A</v>
      </c>
      <c r="AI1084" s="40"/>
    </row>
    <row r="1085" spans="1:35" x14ac:dyDescent="0.35">
      <c r="A1085">
        <f t="shared" si="1302"/>
        <v>80</v>
      </c>
      <c r="B1085" s="35">
        <f t="array" ref="B1085">IF(B1084=0,0,MIN(IF(INDEX(DATOS,0,$N$2)=$U1085,IF(ISNUMBER(INDEX(DATOS,0,$C1085)),IF(INDEX(DATOS,0,$L$2)=0,IF(INDEX(DATOS,0,$M$2)=1,IF(ISNA(MATCH(INDEX(DATOS,0,$O$2),IF($E$7:E1084=E1085,$D$7:D1084),0)),INDEX(DATOS,0,$K$2))))))))</f>
        <v>0</v>
      </c>
      <c r="C1085" s="32">
        <f t="shared" si="1303"/>
        <v>20</v>
      </c>
      <c r="D1085" s="34" t="str">
        <f>IF($B1085=0,"--",INDEX(DATOS,$B1085,O$2))</f>
        <v>--</v>
      </c>
      <c r="E1085" s="64" t="s">
        <v>1</v>
      </c>
      <c r="F1085" s="36" t="str">
        <f t="shared" si="1248"/>
        <v>--</v>
      </c>
      <c r="G1085" s="109" t="e">
        <f>VLOOKUP($D1085,LOC_UNICOS,G$2,0)</f>
        <v>#N/A</v>
      </c>
      <c r="H1085" s="109" t="e">
        <f>VLOOKUP($D1085,LOC_UNICOS,H$2,0)</f>
        <v>#N/A</v>
      </c>
      <c r="I1085" s="38">
        <f t="array" ref="I1085">IF($B1085=0,-999,IF(COUNTIFS($Z1085:Z1085,#N/A)&gt;0,-999,AVERAGE($Z1085:Z1085)))</f>
        <v>-999</v>
      </c>
      <c r="J1085" s="38">
        <f t="array" ref="J1085">IF($B1085=0,-999,IF(COUNTIFS($Z1085:AA1085,#N/A)&gt;0,-999,AVERAGE($Z1085:AA1085)))</f>
        <v>-999</v>
      </c>
      <c r="K1085" s="38">
        <f t="array" ref="K1085">IF($B1085=0,-999,IF(COUNTIFS($Z1085:AB1085,#N/A)&gt;0,-999,AVERAGE($Z1085:AB1085)))</f>
        <v>-999</v>
      </c>
      <c r="L1085" s="38">
        <f t="array" ref="L1085">IF($B1085=0,-999,IF(COUNTIFS($Z1085:AC1085,#N/A)&gt;0,-999,AVERAGE($Z1085:AC1085)))</f>
        <v>-999</v>
      </c>
      <c r="M1085" s="38">
        <f t="shared" si="1298"/>
        <v>-999</v>
      </c>
      <c r="N1085" s="38">
        <f t="shared" si="1262"/>
        <v>-999</v>
      </c>
      <c r="O1085" s="38">
        <f t="shared" si="1263"/>
        <v>-999</v>
      </c>
      <c r="P1085" s="38">
        <f t="shared" si="1264"/>
        <v>-999</v>
      </c>
      <c r="Q1085" s="37">
        <f t="shared" si="1299"/>
        <v>0</v>
      </c>
      <c r="R1085" s="37">
        <f t="shared" si="1252"/>
        <v>0</v>
      </c>
      <c r="S1085" s="37">
        <f t="shared" si="1253"/>
        <v>0</v>
      </c>
      <c r="T1085" s="37">
        <f t="shared" si="1254"/>
        <v>0</v>
      </c>
      <c r="U1085" s="37">
        <f t="shared" si="1300"/>
        <v>2018</v>
      </c>
      <c r="V1085" s="37">
        <f t="shared" ref="V1085:X1085" si="1317">U1085-1</f>
        <v>2017</v>
      </c>
      <c r="W1085" s="37">
        <f t="shared" si="1317"/>
        <v>2016</v>
      </c>
      <c r="X1085" s="37">
        <f t="shared" si="1317"/>
        <v>2015</v>
      </c>
      <c r="Y1085" s="39"/>
      <c r="Z1085" s="62" t="e">
        <f>IFERROR(IF($B1085=0,#N/A,AVERAGEIFS(INDEX(DATOS,0,$C1085),INDEX(DATOS,0,$C1085),"&lt;&gt;#N/D",INDEX(DATOS,0,$L$2),0,INDEX(DATOS,0,$M$2),1,INDEX(DATOS,0,$N$2),U1085,INDEX(DATOS,0,$O$2),$D1085)),#N/A)</f>
        <v>#N/A</v>
      </c>
      <c r="AA1085" s="62" t="e">
        <f>IFERROR(IF($B1085=0,#N/A,AVERAGEIFS(INDEX(DATOS,0,$C1085),INDEX(DATOS,0,$C1085),"&lt;&gt;#N/D",INDEX(DATOS,0,$L$2),0,INDEX(DATOS,0,$M$2),1,INDEX(DATOS,0,$N$2),V1085,INDEX(DATOS,0,$O$2),$D1085)),#N/A)</f>
        <v>#N/A</v>
      </c>
      <c r="AB1085" s="62" t="e">
        <f>IFERROR(IF($B1085=0,#N/A,AVERAGEIFS(INDEX(DATOS,0,$C1085),INDEX(DATOS,0,$C1085),"&lt;&gt;#N/D",INDEX(DATOS,0,$L$2),0,INDEX(DATOS,0,$M$2),1,INDEX(DATOS,0,$N$2),W1085,INDEX(DATOS,0,$O$2),$D1085)),#N/A)</f>
        <v>#N/A</v>
      </c>
      <c r="AC1085" s="62" t="e">
        <f>IFERROR(IF($B1085=0,#N/A,AVERAGEIFS(INDEX(DATOS,0,$C1085),INDEX(DATOS,0,$C1085),"&lt;&gt;#N/D",INDEX(DATOS,0,$L$2),0,INDEX(DATOS,0,$M$2),1,INDEX(DATOS,0,$N$2),X1085,INDEX(DATOS,0,$O$2),$D1085)),#N/A)</f>
        <v>#N/A</v>
      </c>
      <c r="AD1085" s="33"/>
      <c r="AE1085" s="40" t="e">
        <f>IFERROR(IF(ISNA(Z1085),#N/A,IF(I1085=0,0,_xlfn.STDEV.P($Z1085:Z1085)/I1085*100)),#N/A)</f>
        <v>#N/A</v>
      </c>
      <c r="AF1085" s="40" t="e">
        <f>IFERROR(IF(ISNA(AA1085),#N/A,IF(J1085=0,0,_xlfn.STDEV.P($Z1085:AA1085)/J1085*100)),#N/A)</f>
        <v>#N/A</v>
      </c>
      <c r="AG1085" s="40" t="e">
        <f>IFERROR(IF(ISNA(AB1085),#N/A,IF(K1085=0,0,_xlfn.STDEV.P($Z1085:AB1085)/K1085*100)),#N/A)</f>
        <v>#N/A</v>
      </c>
      <c r="AH1085" s="40" t="e">
        <f>IFERROR(IF(ISNA(AC1085),#N/A,IF(L1085=0,0,_xlfn.STDEV.P($Z1085:AC1085)/L1085*100)),#N/A)</f>
        <v>#N/A</v>
      </c>
      <c r="AI1085" s="40"/>
    </row>
    <row r="1086" spans="1:35" x14ac:dyDescent="0.35">
      <c r="A1086">
        <f t="shared" si="1302"/>
        <v>81</v>
      </c>
      <c r="B1086" s="35">
        <f t="array" ref="B1086">IF(B1085=0,0,MIN(IF(INDEX(DATOS,0,$N$2)=$U1086,IF(ISNUMBER(INDEX(DATOS,0,$C1086)),IF(INDEX(DATOS,0,$L$2)=0,IF(INDEX(DATOS,0,$M$2)=1,IF(ISNA(MATCH(INDEX(DATOS,0,$O$2),IF($E$7:E1085=E1086,$D$7:D1085),0)),INDEX(DATOS,0,$K$2))))))))</f>
        <v>0</v>
      </c>
      <c r="C1086" s="32">
        <f t="shared" si="1303"/>
        <v>20</v>
      </c>
      <c r="D1086" s="34" t="str">
        <f>IF($B1086=0,"--",INDEX(DATOS,$B1086,O$2))</f>
        <v>--</v>
      </c>
      <c r="E1086" s="64" t="s">
        <v>1</v>
      </c>
      <c r="F1086" s="36" t="str">
        <f t="shared" si="1248"/>
        <v>--</v>
      </c>
      <c r="G1086" s="109" t="e">
        <f>VLOOKUP($D1086,LOC_UNICOS,G$2,0)</f>
        <v>#N/A</v>
      </c>
      <c r="H1086" s="109" t="e">
        <f>VLOOKUP($D1086,LOC_UNICOS,H$2,0)</f>
        <v>#N/A</v>
      </c>
      <c r="I1086" s="38">
        <f t="array" ref="I1086">IF($B1086=0,-999,IF(COUNTIFS($Z1086:Z1086,#N/A)&gt;0,-999,AVERAGE($Z1086:Z1086)))</f>
        <v>-999</v>
      </c>
      <c r="J1086" s="38">
        <f t="array" ref="J1086">IF($B1086=0,-999,IF(COUNTIFS($Z1086:AA1086,#N/A)&gt;0,-999,AVERAGE($Z1086:AA1086)))</f>
        <v>-999</v>
      </c>
      <c r="K1086" s="38">
        <f t="array" ref="K1086">IF($B1086=0,-999,IF(COUNTIFS($Z1086:AB1086,#N/A)&gt;0,-999,AVERAGE($Z1086:AB1086)))</f>
        <v>-999</v>
      </c>
      <c r="L1086" s="38">
        <f t="array" ref="L1086">IF($B1086=0,-999,IF(COUNTIFS($Z1086:AC1086,#N/A)&gt;0,-999,AVERAGE($Z1086:AC1086)))</f>
        <v>-999</v>
      </c>
      <c r="M1086" s="38">
        <f t="shared" si="1298"/>
        <v>-999</v>
      </c>
      <c r="N1086" s="38">
        <f t="shared" si="1262"/>
        <v>-999</v>
      </c>
      <c r="O1086" s="38">
        <f t="shared" si="1263"/>
        <v>-999</v>
      </c>
      <c r="P1086" s="38">
        <f t="shared" si="1264"/>
        <v>-999</v>
      </c>
      <c r="Q1086" s="37">
        <f t="shared" si="1299"/>
        <v>0</v>
      </c>
      <c r="R1086" s="37">
        <f t="shared" si="1252"/>
        <v>0</v>
      </c>
      <c r="S1086" s="37">
        <f t="shared" si="1253"/>
        <v>0</v>
      </c>
      <c r="T1086" s="37">
        <f t="shared" si="1254"/>
        <v>0</v>
      </c>
      <c r="U1086" s="37">
        <f t="shared" si="1300"/>
        <v>2018</v>
      </c>
      <c r="V1086" s="37">
        <f t="shared" ref="V1086:X1086" si="1318">U1086-1</f>
        <v>2017</v>
      </c>
      <c r="W1086" s="37">
        <f t="shared" si="1318"/>
        <v>2016</v>
      </c>
      <c r="X1086" s="37">
        <f t="shared" si="1318"/>
        <v>2015</v>
      </c>
      <c r="Y1086" s="39"/>
      <c r="Z1086" s="62" t="e">
        <f>IFERROR(IF($B1086=0,#N/A,AVERAGEIFS(INDEX(DATOS,0,$C1086),INDEX(DATOS,0,$C1086),"&lt;&gt;#N/D",INDEX(DATOS,0,$L$2),0,INDEX(DATOS,0,$M$2),1,INDEX(DATOS,0,$N$2),U1086,INDEX(DATOS,0,$O$2),$D1086)),#N/A)</f>
        <v>#N/A</v>
      </c>
      <c r="AA1086" s="62" t="e">
        <f>IFERROR(IF($B1086=0,#N/A,AVERAGEIFS(INDEX(DATOS,0,$C1086),INDEX(DATOS,0,$C1086),"&lt;&gt;#N/D",INDEX(DATOS,0,$L$2),0,INDEX(DATOS,0,$M$2),1,INDEX(DATOS,0,$N$2),V1086,INDEX(DATOS,0,$O$2),$D1086)),#N/A)</f>
        <v>#N/A</v>
      </c>
      <c r="AB1086" s="62" t="e">
        <f>IFERROR(IF($B1086=0,#N/A,AVERAGEIFS(INDEX(DATOS,0,$C1086),INDEX(DATOS,0,$C1086),"&lt;&gt;#N/D",INDEX(DATOS,0,$L$2),0,INDEX(DATOS,0,$M$2),1,INDEX(DATOS,0,$N$2),W1086,INDEX(DATOS,0,$O$2),$D1086)),#N/A)</f>
        <v>#N/A</v>
      </c>
      <c r="AC1086" s="62" t="e">
        <f>IFERROR(IF($B1086=0,#N/A,AVERAGEIFS(INDEX(DATOS,0,$C1086),INDEX(DATOS,0,$C1086),"&lt;&gt;#N/D",INDEX(DATOS,0,$L$2),0,INDEX(DATOS,0,$M$2),1,INDEX(DATOS,0,$N$2),X1086,INDEX(DATOS,0,$O$2),$D1086)),#N/A)</f>
        <v>#N/A</v>
      </c>
      <c r="AD1086" s="33"/>
      <c r="AE1086" s="40" t="e">
        <f>IFERROR(IF(ISNA(Z1086),#N/A,IF(I1086=0,0,_xlfn.STDEV.P($Z1086:Z1086)/I1086*100)),#N/A)</f>
        <v>#N/A</v>
      </c>
      <c r="AF1086" s="40" t="e">
        <f>IFERROR(IF(ISNA(AA1086),#N/A,IF(J1086=0,0,_xlfn.STDEV.P($Z1086:AA1086)/J1086*100)),#N/A)</f>
        <v>#N/A</v>
      </c>
      <c r="AG1086" s="40" t="e">
        <f>IFERROR(IF(ISNA(AB1086),#N/A,IF(K1086=0,0,_xlfn.STDEV.P($Z1086:AB1086)/K1086*100)),#N/A)</f>
        <v>#N/A</v>
      </c>
      <c r="AH1086" s="40" t="e">
        <f>IFERROR(IF(ISNA(AC1086),#N/A,IF(L1086=0,0,_xlfn.STDEV.P($Z1086:AC1086)/L1086*100)),#N/A)</f>
        <v>#N/A</v>
      </c>
      <c r="AI1086" s="40"/>
    </row>
    <row r="1087" spans="1:35" x14ac:dyDescent="0.35">
      <c r="A1087">
        <f t="shared" si="1302"/>
        <v>82</v>
      </c>
      <c r="B1087" s="35">
        <f t="array" ref="B1087">IF(B1086=0,0,MIN(IF(INDEX(DATOS,0,$N$2)=$U1087,IF(ISNUMBER(INDEX(DATOS,0,$C1087)),IF(INDEX(DATOS,0,$L$2)=0,IF(INDEX(DATOS,0,$M$2)=1,IF(ISNA(MATCH(INDEX(DATOS,0,$O$2),IF($E$7:E1086=E1087,$D$7:D1086),0)),INDEX(DATOS,0,$K$2))))))))</f>
        <v>0</v>
      </c>
      <c r="C1087" s="32">
        <f t="shared" si="1303"/>
        <v>20</v>
      </c>
      <c r="D1087" s="34" t="str">
        <f>IF($B1087=0,"--",INDEX(DATOS,$B1087,O$2))</f>
        <v>--</v>
      </c>
      <c r="E1087" s="64" t="s">
        <v>1</v>
      </c>
      <c r="F1087" s="36" t="str">
        <f t="shared" si="1248"/>
        <v>--</v>
      </c>
      <c r="G1087" s="109" t="e">
        <f>VLOOKUP($D1087,LOC_UNICOS,G$2,0)</f>
        <v>#N/A</v>
      </c>
      <c r="H1087" s="109" t="e">
        <f>VLOOKUP($D1087,LOC_UNICOS,H$2,0)</f>
        <v>#N/A</v>
      </c>
      <c r="I1087" s="38">
        <f t="array" ref="I1087">IF($B1087=0,-999,IF(COUNTIFS($Z1087:Z1087,#N/A)&gt;0,-999,AVERAGE($Z1087:Z1087)))</f>
        <v>-999</v>
      </c>
      <c r="J1087" s="38">
        <f t="array" ref="J1087">IF($B1087=0,-999,IF(COUNTIFS($Z1087:AA1087,#N/A)&gt;0,-999,AVERAGE($Z1087:AA1087)))</f>
        <v>-999</v>
      </c>
      <c r="K1087" s="38">
        <f t="array" ref="K1087">IF($B1087=0,-999,IF(COUNTIFS($Z1087:AB1087,#N/A)&gt;0,-999,AVERAGE($Z1087:AB1087)))</f>
        <v>-999</v>
      </c>
      <c r="L1087" s="38">
        <f t="array" ref="L1087">IF($B1087=0,-999,IF(COUNTIFS($Z1087:AC1087,#N/A)&gt;0,-999,AVERAGE($Z1087:AC1087)))</f>
        <v>-999</v>
      </c>
      <c r="M1087" s="38">
        <f t="shared" si="1298"/>
        <v>-999</v>
      </c>
      <c r="N1087" s="38">
        <f t="shared" si="1262"/>
        <v>-999</v>
      </c>
      <c r="O1087" s="38">
        <f t="shared" si="1263"/>
        <v>-999</v>
      </c>
      <c r="P1087" s="38">
        <f t="shared" si="1264"/>
        <v>-999</v>
      </c>
      <c r="Q1087" s="37">
        <f t="shared" si="1299"/>
        <v>0</v>
      </c>
      <c r="R1087" s="37">
        <f t="shared" si="1252"/>
        <v>0</v>
      </c>
      <c r="S1087" s="37">
        <f t="shared" si="1253"/>
        <v>0</v>
      </c>
      <c r="T1087" s="37">
        <f t="shared" si="1254"/>
        <v>0</v>
      </c>
      <c r="U1087" s="37">
        <f t="shared" si="1300"/>
        <v>2018</v>
      </c>
      <c r="V1087" s="37">
        <f t="shared" ref="V1087:X1087" si="1319">U1087-1</f>
        <v>2017</v>
      </c>
      <c r="W1087" s="37">
        <f t="shared" si="1319"/>
        <v>2016</v>
      </c>
      <c r="X1087" s="37">
        <f t="shared" si="1319"/>
        <v>2015</v>
      </c>
      <c r="Y1087" s="39"/>
      <c r="Z1087" s="62" t="e">
        <f>IFERROR(IF($B1087=0,#N/A,AVERAGEIFS(INDEX(DATOS,0,$C1087),INDEX(DATOS,0,$C1087),"&lt;&gt;#N/D",INDEX(DATOS,0,$L$2),0,INDEX(DATOS,0,$M$2),1,INDEX(DATOS,0,$N$2),U1087,INDEX(DATOS,0,$O$2),$D1087)),#N/A)</f>
        <v>#N/A</v>
      </c>
      <c r="AA1087" s="62" t="e">
        <f>IFERROR(IF($B1087=0,#N/A,AVERAGEIFS(INDEX(DATOS,0,$C1087),INDEX(DATOS,0,$C1087),"&lt;&gt;#N/D",INDEX(DATOS,0,$L$2),0,INDEX(DATOS,0,$M$2),1,INDEX(DATOS,0,$N$2),V1087,INDEX(DATOS,0,$O$2),$D1087)),#N/A)</f>
        <v>#N/A</v>
      </c>
      <c r="AB1087" s="62" t="e">
        <f>IFERROR(IF($B1087=0,#N/A,AVERAGEIFS(INDEX(DATOS,0,$C1087),INDEX(DATOS,0,$C1087),"&lt;&gt;#N/D",INDEX(DATOS,0,$L$2),0,INDEX(DATOS,0,$M$2),1,INDEX(DATOS,0,$N$2),W1087,INDEX(DATOS,0,$O$2),$D1087)),#N/A)</f>
        <v>#N/A</v>
      </c>
      <c r="AC1087" s="62" t="e">
        <f>IFERROR(IF($B1087=0,#N/A,AVERAGEIFS(INDEX(DATOS,0,$C1087),INDEX(DATOS,0,$C1087),"&lt;&gt;#N/D",INDEX(DATOS,0,$L$2),0,INDEX(DATOS,0,$M$2),1,INDEX(DATOS,0,$N$2),X1087,INDEX(DATOS,0,$O$2),$D1087)),#N/A)</f>
        <v>#N/A</v>
      </c>
      <c r="AD1087" s="33"/>
      <c r="AE1087" s="40" t="e">
        <f>IFERROR(IF(ISNA(Z1087),#N/A,IF(I1087=0,0,_xlfn.STDEV.P($Z1087:Z1087)/I1087*100)),#N/A)</f>
        <v>#N/A</v>
      </c>
      <c r="AF1087" s="40" t="e">
        <f>IFERROR(IF(ISNA(AA1087),#N/A,IF(J1087=0,0,_xlfn.STDEV.P($Z1087:AA1087)/J1087*100)),#N/A)</f>
        <v>#N/A</v>
      </c>
      <c r="AG1087" s="40" t="e">
        <f>IFERROR(IF(ISNA(AB1087),#N/A,IF(K1087=0,0,_xlfn.STDEV.P($Z1087:AB1087)/K1087*100)),#N/A)</f>
        <v>#N/A</v>
      </c>
      <c r="AH1087" s="40" t="e">
        <f>IFERROR(IF(ISNA(AC1087),#N/A,IF(L1087=0,0,_xlfn.STDEV.P($Z1087:AC1087)/L1087*100)),#N/A)</f>
        <v>#N/A</v>
      </c>
      <c r="AI1087" s="40"/>
    </row>
    <row r="1088" spans="1:35" x14ac:dyDescent="0.35">
      <c r="A1088">
        <f t="shared" si="1302"/>
        <v>83</v>
      </c>
      <c r="B1088" s="35">
        <f t="array" ref="B1088">IF(B1087=0,0,MIN(IF(INDEX(DATOS,0,$N$2)=$U1088,IF(ISNUMBER(INDEX(DATOS,0,$C1088)),IF(INDEX(DATOS,0,$L$2)=0,IF(INDEX(DATOS,0,$M$2)=1,IF(ISNA(MATCH(INDEX(DATOS,0,$O$2),IF($E$7:E1087=E1088,$D$7:D1087),0)),INDEX(DATOS,0,$K$2))))))))</f>
        <v>0</v>
      </c>
      <c r="C1088" s="32">
        <f t="shared" si="1303"/>
        <v>20</v>
      </c>
      <c r="D1088" s="34" t="str">
        <f>IF($B1088=0,"--",INDEX(DATOS,$B1088,O$2))</f>
        <v>--</v>
      </c>
      <c r="E1088" s="64" t="s">
        <v>1</v>
      </c>
      <c r="F1088" s="36" t="str">
        <f t="shared" si="1248"/>
        <v>--</v>
      </c>
      <c r="G1088" s="109" t="e">
        <f>VLOOKUP($D1088,LOC_UNICOS,G$2,0)</f>
        <v>#N/A</v>
      </c>
      <c r="H1088" s="109" t="e">
        <f>VLOOKUP($D1088,LOC_UNICOS,H$2,0)</f>
        <v>#N/A</v>
      </c>
      <c r="I1088" s="38">
        <f t="array" ref="I1088">IF($B1088=0,-999,IF(COUNTIFS($Z1088:Z1088,#N/A)&gt;0,-999,AVERAGE($Z1088:Z1088)))</f>
        <v>-999</v>
      </c>
      <c r="J1088" s="38">
        <f t="array" ref="J1088">IF($B1088=0,-999,IF(COUNTIFS($Z1088:AA1088,#N/A)&gt;0,-999,AVERAGE($Z1088:AA1088)))</f>
        <v>-999</v>
      </c>
      <c r="K1088" s="38">
        <f t="array" ref="K1088">IF($B1088=0,-999,IF(COUNTIFS($Z1088:AB1088,#N/A)&gt;0,-999,AVERAGE($Z1088:AB1088)))</f>
        <v>-999</v>
      </c>
      <c r="L1088" s="38">
        <f t="array" ref="L1088">IF($B1088=0,-999,IF(COUNTIFS($Z1088:AC1088,#N/A)&gt;0,-999,AVERAGE($Z1088:AC1088)))</f>
        <v>-999</v>
      </c>
      <c r="M1088" s="38">
        <f t="shared" si="1298"/>
        <v>-999</v>
      </c>
      <c r="N1088" s="38">
        <f t="shared" si="1262"/>
        <v>-999</v>
      </c>
      <c r="O1088" s="38">
        <f t="shared" si="1263"/>
        <v>-999</v>
      </c>
      <c r="P1088" s="38">
        <f t="shared" si="1264"/>
        <v>-999</v>
      </c>
      <c r="Q1088" s="37">
        <f t="shared" si="1299"/>
        <v>0</v>
      </c>
      <c r="R1088" s="37">
        <f t="shared" si="1252"/>
        <v>0</v>
      </c>
      <c r="S1088" s="37">
        <f t="shared" si="1253"/>
        <v>0</v>
      </c>
      <c r="T1088" s="37">
        <f t="shared" si="1254"/>
        <v>0</v>
      </c>
      <c r="U1088" s="37">
        <f t="shared" si="1300"/>
        <v>2018</v>
      </c>
      <c r="V1088" s="37">
        <f t="shared" ref="V1088:X1088" si="1320">U1088-1</f>
        <v>2017</v>
      </c>
      <c r="W1088" s="37">
        <f t="shared" si="1320"/>
        <v>2016</v>
      </c>
      <c r="X1088" s="37">
        <f t="shared" si="1320"/>
        <v>2015</v>
      </c>
      <c r="Y1088" s="39"/>
      <c r="Z1088" s="62" t="e">
        <f>IFERROR(IF($B1088=0,#N/A,AVERAGEIFS(INDEX(DATOS,0,$C1088),INDEX(DATOS,0,$C1088),"&lt;&gt;#N/D",INDEX(DATOS,0,$L$2),0,INDEX(DATOS,0,$M$2),1,INDEX(DATOS,0,$N$2),U1088,INDEX(DATOS,0,$O$2),$D1088)),#N/A)</f>
        <v>#N/A</v>
      </c>
      <c r="AA1088" s="62" t="e">
        <f>IFERROR(IF($B1088=0,#N/A,AVERAGEIFS(INDEX(DATOS,0,$C1088),INDEX(DATOS,0,$C1088),"&lt;&gt;#N/D",INDEX(DATOS,0,$L$2),0,INDEX(DATOS,0,$M$2),1,INDEX(DATOS,0,$N$2),V1088,INDEX(DATOS,0,$O$2),$D1088)),#N/A)</f>
        <v>#N/A</v>
      </c>
      <c r="AB1088" s="62" t="e">
        <f>IFERROR(IF($B1088=0,#N/A,AVERAGEIFS(INDEX(DATOS,0,$C1088),INDEX(DATOS,0,$C1088),"&lt;&gt;#N/D",INDEX(DATOS,0,$L$2),0,INDEX(DATOS,0,$M$2),1,INDEX(DATOS,0,$N$2),W1088,INDEX(DATOS,0,$O$2),$D1088)),#N/A)</f>
        <v>#N/A</v>
      </c>
      <c r="AC1088" s="62" t="e">
        <f>IFERROR(IF($B1088=0,#N/A,AVERAGEIFS(INDEX(DATOS,0,$C1088),INDEX(DATOS,0,$C1088),"&lt;&gt;#N/D",INDEX(DATOS,0,$L$2),0,INDEX(DATOS,0,$M$2),1,INDEX(DATOS,0,$N$2),X1088,INDEX(DATOS,0,$O$2),$D1088)),#N/A)</f>
        <v>#N/A</v>
      </c>
      <c r="AD1088" s="33"/>
      <c r="AE1088" s="40" t="e">
        <f>IFERROR(IF(ISNA(Z1088),#N/A,IF(I1088=0,0,_xlfn.STDEV.P($Z1088:Z1088)/I1088*100)),#N/A)</f>
        <v>#N/A</v>
      </c>
      <c r="AF1088" s="40" t="e">
        <f>IFERROR(IF(ISNA(AA1088),#N/A,IF(J1088=0,0,_xlfn.STDEV.P($Z1088:AA1088)/J1088*100)),#N/A)</f>
        <v>#N/A</v>
      </c>
      <c r="AG1088" s="40" t="e">
        <f>IFERROR(IF(ISNA(AB1088),#N/A,IF(K1088=0,0,_xlfn.STDEV.P($Z1088:AB1088)/K1088*100)),#N/A)</f>
        <v>#N/A</v>
      </c>
      <c r="AH1088" s="40" t="e">
        <f>IFERROR(IF(ISNA(AC1088),#N/A,IF(L1088=0,0,_xlfn.STDEV.P($Z1088:AC1088)/L1088*100)),#N/A)</f>
        <v>#N/A</v>
      </c>
      <c r="AI1088" s="40"/>
    </row>
    <row r="1089" spans="1:35" x14ac:dyDescent="0.35">
      <c r="A1089">
        <f t="shared" si="1302"/>
        <v>84</v>
      </c>
      <c r="B1089" s="35">
        <f t="array" ref="B1089">IF(B1088=0,0,MIN(IF(INDEX(DATOS,0,$N$2)=$U1089,IF(ISNUMBER(INDEX(DATOS,0,$C1089)),IF(INDEX(DATOS,0,$L$2)=0,IF(INDEX(DATOS,0,$M$2)=1,IF(ISNA(MATCH(INDEX(DATOS,0,$O$2),IF($E$7:E1088=E1089,$D$7:D1088),0)),INDEX(DATOS,0,$K$2))))))))</f>
        <v>0</v>
      </c>
      <c r="C1089" s="32">
        <f t="shared" si="1303"/>
        <v>20</v>
      </c>
      <c r="D1089" s="34" t="str">
        <f>IF($B1089=0,"--",INDEX(DATOS,$B1089,O$2))</f>
        <v>--</v>
      </c>
      <c r="E1089" s="64" t="s">
        <v>1</v>
      </c>
      <c r="F1089" s="36" t="str">
        <f t="shared" si="1248"/>
        <v>--</v>
      </c>
      <c r="G1089" s="109" t="e">
        <f>VLOOKUP($D1089,LOC_UNICOS,G$2,0)</f>
        <v>#N/A</v>
      </c>
      <c r="H1089" s="109" t="e">
        <f>VLOOKUP($D1089,LOC_UNICOS,H$2,0)</f>
        <v>#N/A</v>
      </c>
      <c r="I1089" s="38">
        <f t="array" ref="I1089">IF($B1089=0,-999,IF(COUNTIFS($Z1089:Z1089,#N/A)&gt;0,-999,AVERAGE($Z1089:Z1089)))</f>
        <v>-999</v>
      </c>
      <c r="J1089" s="38">
        <f t="array" ref="J1089">IF($B1089=0,-999,IF(COUNTIFS($Z1089:AA1089,#N/A)&gt;0,-999,AVERAGE($Z1089:AA1089)))</f>
        <v>-999</v>
      </c>
      <c r="K1089" s="38">
        <f t="array" ref="K1089">IF($B1089=0,-999,IF(COUNTIFS($Z1089:AB1089,#N/A)&gt;0,-999,AVERAGE($Z1089:AB1089)))</f>
        <v>-999</v>
      </c>
      <c r="L1089" s="38">
        <f t="array" ref="L1089">IF($B1089=0,-999,IF(COUNTIFS($Z1089:AC1089,#N/A)&gt;0,-999,AVERAGE($Z1089:AC1089)))</f>
        <v>-999</v>
      </c>
      <c r="M1089" s="38">
        <f t="shared" si="1298"/>
        <v>-999</v>
      </c>
      <c r="N1089" s="38">
        <f t="shared" si="1262"/>
        <v>-999</v>
      </c>
      <c r="O1089" s="38">
        <f t="shared" si="1263"/>
        <v>-999</v>
      </c>
      <c r="P1089" s="38">
        <f t="shared" si="1264"/>
        <v>-999</v>
      </c>
      <c r="Q1089" s="37">
        <f t="shared" si="1299"/>
        <v>0</v>
      </c>
      <c r="R1089" s="37">
        <f t="shared" si="1252"/>
        <v>0</v>
      </c>
      <c r="S1089" s="37">
        <f t="shared" si="1253"/>
        <v>0</v>
      </c>
      <c r="T1089" s="37">
        <f t="shared" si="1254"/>
        <v>0</v>
      </c>
      <c r="U1089" s="37">
        <f t="shared" si="1300"/>
        <v>2018</v>
      </c>
      <c r="V1089" s="37">
        <f t="shared" ref="V1089:X1089" si="1321">U1089-1</f>
        <v>2017</v>
      </c>
      <c r="W1089" s="37">
        <f t="shared" si="1321"/>
        <v>2016</v>
      </c>
      <c r="X1089" s="37">
        <f t="shared" si="1321"/>
        <v>2015</v>
      </c>
      <c r="Y1089" s="39"/>
      <c r="Z1089" s="62" t="e">
        <f>IFERROR(IF($B1089=0,#N/A,AVERAGEIFS(INDEX(DATOS,0,$C1089),INDEX(DATOS,0,$C1089),"&lt;&gt;#N/D",INDEX(DATOS,0,$L$2),0,INDEX(DATOS,0,$M$2),1,INDEX(DATOS,0,$N$2),U1089,INDEX(DATOS,0,$O$2),$D1089)),#N/A)</f>
        <v>#N/A</v>
      </c>
      <c r="AA1089" s="62" t="e">
        <f>IFERROR(IF($B1089=0,#N/A,AVERAGEIFS(INDEX(DATOS,0,$C1089),INDEX(DATOS,0,$C1089),"&lt;&gt;#N/D",INDEX(DATOS,0,$L$2),0,INDEX(DATOS,0,$M$2),1,INDEX(DATOS,0,$N$2),V1089,INDEX(DATOS,0,$O$2),$D1089)),#N/A)</f>
        <v>#N/A</v>
      </c>
      <c r="AB1089" s="62" t="e">
        <f>IFERROR(IF($B1089=0,#N/A,AVERAGEIFS(INDEX(DATOS,0,$C1089),INDEX(DATOS,0,$C1089),"&lt;&gt;#N/D",INDEX(DATOS,0,$L$2),0,INDEX(DATOS,0,$M$2),1,INDEX(DATOS,0,$N$2),W1089,INDEX(DATOS,0,$O$2),$D1089)),#N/A)</f>
        <v>#N/A</v>
      </c>
      <c r="AC1089" s="62" t="e">
        <f>IFERROR(IF($B1089=0,#N/A,AVERAGEIFS(INDEX(DATOS,0,$C1089),INDEX(DATOS,0,$C1089),"&lt;&gt;#N/D",INDEX(DATOS,0,$L$2),0,INDEX(DATOS,0,$M$2),1,INDEX(DATOS,0,$N$2),X1089,INDEX(DATOS,0,$O$2),$D1089)),#N/A)</f>
        <v>#N/A</v>
      </c>
      <c r="AD1089" s="33"/>
      <c r="AE1089" s="40" t="e">
        <f>IFERROR(IF(ISNA(Z1089),#N/A,IF(I1089=0,0,_xlfn.STDEV.P($Z1089:Z1089)/I1089*100)),#N/A)</f>
        <v>#N/A</v>
      </c>
      <c r="AF1089" s="40" t="e">
        <f>IFERROR(IF(ISNA(AA1089),#N/A,IF(J1089=0,0,_xlfn.STDEV.P($Z1089:AA1089)/J1089*100)),#N/A)</f>
        <v>#N/A</v>
      </c>
      <c r="AG1089" s="40" t="e">
        <f>IFERROR(IF(ISNA(AB1089),#N/A,IF(K1089=0,0,_xlfn.STDEV.P($Z1089:AB1089)/K1089*100)),#N/A)</f>
        <v>#N/A</v>
      </c>
      <c r="AH1089" s="40" t="e">
        <f>IFERROR(IF(ISNA(AC1089),#N/A,IF(L1089=0,0,_xlfn.STDEV.P($Z1089:AC1089)/L1089*100)),#N/A)</f>
        <v>#N/A</v>
      </c>
      <c r="AI1089" s="40"/>
    </row>
    <row r="1090" spans="1:35" x14ac:dyDescent="0.35">
      <c r="A1090">
        <f t="shared" si="1302"/>
        <v>85</v>
      </c>
      <c r="B1090" s="35">
        <f t="array" ref="B1090">IF(B1089=0,0,MIN(IF(INDEX(DATOS,0,$N$2)=$U1090,IF(ISNUMBER(INDEX(DATOS,0,$C1090)),IF(INDEX(DATOS,0,$L$2)=0,IF(INDEX(DATOS,0,$M$2)=1,IF(ISNA(MATCH(INDEX(DATOS,0,$O$2),IF($E$7:E1089=E1090,$D$7:D1089),0)),INDEX(DATOS,0,$K$2))))))))</f>
        <v>0</v>
      </c>
      <c r="C1090" s="32">
        <f t="shared" si="1303"/>
        <v>20</v>
      </c>
      <c r="D1090" s="34" t="str">
        <f>IF($B1090=0,"--",INDEX(DATOS,$B1090,O$2))</f>
        <v>--</v>
      </c>
      <c r="E1090" s="64" t="s">
        <v>1</v>
      </c>
      <c r="F1090" s="36" t="str">
        <f t="shared" si="1248"/>
        <v>--</v>
      </c>
      <c r="G1090" s="109" t="e">
        <f>VLOOKUP($D1090,LOC_UNICOS,G$2,0)</f>
        <v>#N/A</v>
      </c>
      <c r="H1090" s="109" t="e">
        <f>VLOOKUP($D1090,LOC_UNICOS,H$2,0)</f>
        <v>#N/A</v>
      </c>
      <c r="I1090" s="38">
        <f t="array" ref="I1090">IF($B1090=0,-999,IF(COUNTIFS($Z1090:Z1090,#N/A)&gt;0,-999,AVERAGE($Z1090:Z1090)))</f>
        <v>-999</v>
      </c>
      <c r="J1090" s="38">
        <f t="array" ref="J1090">IF($B1090=0,-999,IF(COUNTIFS($Z1090:AA1090,#N/A)&gt;0,-999,AVERAGE($Z1090:AA1090)))</f>
        <v>-999</v>
      </c>
      <c r="K1090" s="38">
        <f t="array" ref="K1090">IF($B1090=0,-999,IF(COUNTIFS($Z1090:AB1090,#N/A)&gt;0,-999,AVERAGE($Z1090:AB1090)))</f>
        <v>-999</v>
      </c>
      <c r="L1090" s="38">
        <f t="array" ref="L1090">IF($B1090=0,-999,IF(COUNTIFS($Z1090:AC1090,#N/A)&gt;0,-999,AVERAGE($Z1090:AC1090)))</f>
        <v>-999</v>
      </c>
      <c r="M1090" s="38">
        <f t="shared" si="1298"/>
        <v>-999</v>
      </c>
      <c r="N1090" s="38">
        <f t="shared" si="1262"/>
        <v>-999</v>
      </c>
      <c r="O1090" s="38">
        <f t="shared" si="1263"/>
        <v>-999</v>
      </c>
      <c r="P1090" s="38">
        <f t="shared" si="1264"/>
        <v>-999</v>
      </c>
      <c r="Q1090" s="37">
        <f t="shared" si="1299"/>
        <v>0</v>
      </c>
      <c r="R1090" s="37">
        <f t="shared" si="1252"/>
        <v>0</v>
      </c>
      <c r="S1090" s="37">
        <f t="shared" si="1253"/>
        <v>0</v>
      </c>
      <c r="T1090" s="37">
        <f t="shared" si="1254"/>
        <v>0</v>
      </c>
      <c r="U1090" s="37">
        <f t="shared" si="1300"/>
        <v>2018</v>
      </c>
      <c r="V1090" s="37">
        <f t="shared" ref="V1090:X1090" si="1322">U1090-1</f>
        <v>2017</v>
      </c>
      <c r="W1090" s="37">
        <f t="shared" si="1322"/>
        <v>2016</v>
      </c>
      <c r="X1090" s="37">
        <f t="shared" si="1322"/>
        <v>2015</v>
      </c>
      <c r="Y1090" s="39"/>
      <c r="Z1090" s="62" t="e">
        <f>IFERROR(IF($B1090=0,#N/A,AVERAGEIFS(INDEX(DATOS,0,$C1090),INDEX(DATOS,0,$C1090),"&lt;&gt;#N/D",INDEX(DATOS,0,$L$2),0,INDEX(DATOS,0,$M$2),1,INDEX(DATOS,0,$N$2),U1090,INDEX(DATOS,0,$O$2),$D1090)),#N/A)</f>
        <v>#N/A</v>
      </c>
      <c r="AA1090" s="62" t="e">
        <f>IFERROR(IF($B1090=0,#N/A,AVERAGEIFS(INDEX(DATOS,0,$C1090),INDEX(DATOS,0,$C1090),"&lt;&gt;#N/D",INDEX(DATOS,0,$L$2),0,INDEX(DATOS,0,$M$2),1,INDEX(DATOS,0,$N$2),V1090,INDEX(DATOS,0,$O$2),$D1090)),#N/A)</f>
        <v>#N/A</v>
      </c>
      <c r="AB1090" s="62" t="e">
        <f>IFERROR(IF($B1090=0,#N/A,AVERAGEIFS(INDEX(DATOS,0,$C1090),INDEX(DATOS,0,$C1090),"&lt;&gt;#N/D",INDEX(DATOS,0,$L$2),0,INDEX(DATOS,0,$M$2),1,INDEX(DATOS,0,$N$2),W1090,INDEX(DATOS,0,$O$2),$D1090)),#N/A)</f>
        <v>#N/A</v>
      </c>
      <c r="AC1090" s="62" t="e">
        <f>IFERROR(IF($B1090=0,#N/A,AVERAGEIFS(INDEX(DATOS,0,$C1090),INDEX(DATOS,0,$C1090),"&lt;&gt;#N/D",INDEX(DATOS,0,$L$2),0,INDEX(DATOS,0,$M$2),1,INDEX(DATOS,0,$N$2),X1090,INDEX(DATOS,0,$O$2),$D1090)),#N/A)</f>
        <v>#N/A</v>
      </c>
      <c r="AD1090" s="33"/>
      <c r="AE1090" s="40" t="e">
        <f>IFERROR(IF(ISNA(Z1090),#N/A,IF(I1090=0,0,_xlfn.STDEV.P($Z1090:Z1090)/I1090*100)),#N/A)</f>
        <v>#N/A</v>
      </c>
      <c r="AF1090" s="40" t="e">
        <f>IFERROR(IF(ISNA(AA1090),#N/A,IF(J1090=0,0,_xlfn.STDEV.P($Z1090:AA1090)/J1090*100)),#N/A)</f>
        <v>#N/A</v>
      </c>
      <c r="AG1090" s="40" t="e">
        <f>IFERROR(IF(ISNA(AB1090),#N/A,IF(K1090=0,0,_xlfn.STDEV.P($Z1090:AB1090)/K1090*100)),#N/A)</f>
        <v>#N/A</v>
      </c>
      <c r="AH1090" s="40" t="e">
        <f>IFERROR(IF(ISNA(AC1090),#N/A,IF(L1090=0,0,_xlfn.STDEV.P($Z1090:AC1090)/L1090*100)),#N/A)</f>
        <v>#N/A</v>
      </c>
      <c r="AI1090" s="40"/>
    </row>
    <row r="1091" spans="1:35" x14ac:dyDescent="0.35">
      <c r="A1091">
        <f t="shared" si="1302"/>
        <v>86</v>
      </c>
      <c r="B1091" s="35">
        <f t="array" ref="B1091">IF(B1090=0,0,MIN(IF(INDEX(DATOS,0,$N$2)=$U1091,IF(ISNUMBER(INDEX(DATOS,0,$C1091)),IF(INDEX(DATOS,0,$L$2)=0,IF(INDEX(DATOS,0,$M$2)=1,IF(ISNA(MATCH(INDEX(DATOS,0,$O$2),IF($E$7:E1090=E1091,$D$7:D1090),0)),INDEX(DATOS,0,$K$2))))))))</f>
        <v>0</v>
      </c>
      <c r="C1091" s="32">
        <f t="shared" si="1303"/>
        <v>20</v>
      </c>
      <c r="D1091" s="34" t="str">
        <f>IF($B1091=0,"--",INDEX(DATOS,$B1091,O$2))</f>
        <v>--</v>
      </c>
      <c r="E1091" s="64" t="s">
        <v>1</v>
      </c>
      <c r="F1091" s="36" t="str">
        <f t="shared" si="1248"/>
        <v>--</v>
      </c>
      <c r="G1091" s="109" t="e">
        <f>VLOOKUP($D1091,LOC_UNICOS,G$2,0)</f>
        <v>#N/A</v>
      </c>
      <c r="H1091" s="109" t="e">
        <f>VLOOKUP($D1091,LOC_UNICOS,H$2,0)</f>
        <v>#N/A</v>
      </c>
      <c r="I1091" s="38">
        <f t="array" ref="I1091">IF($B1091=0,-999,IF(COUNTIFS($Z1091:Z1091,#N/A)&gt;0,-999,AVERAGE($Z1091:Z1091)))</f>
        <v>-999</v>
      </c>
      <c r="J1091" s="38">
        <f t="array" ref="J1091">IF($B1091=0,-999,IF(COUNTIFS($Z1091:AA1091,#N/A)&gt;0,-999,AVERAGE($Z1091:AA1091)))</f>
        <v>-999</v>
      </c>
      <c r="K1091" s="38">
        <f t="array" ref="K1091">IF($B1091=0,-999,IF(COUNTIFS($Z1091:AB1091,#N/A)&gt;0,-999,AVERAGE($Z1091:AB1091)))</f>
        <v>-999</v>
      </c>
      <c r="L1091" s="38">
        <f t="array" ref="L1091">IF($B1091=0,-999,IF(COUNTIFS($Z1091:AC1091,#N/A)&gt;0,-999,AVERAGE($Z1091:AC1091)))</f>
        <v>-999</v>
      </c>
      <c r="M1091" s="38">
        <f t="shared" si="1298"/>
        <v>-999</v>
      </c>
      <c r="N1091" s="38">
        <f t="shared" si="1262"/>
        <v>-999</v>
      </c>
      <c r="O1091" s="38">
        <f t="shared" si="1263"/>
        <v>-999</v>
      </c>
      <c r="P1091" s="38">
        <f t="shared" si="1264"/>
        <v>-999</v>
      </c>
      <c r="Q1091" s="37">
        <f t="shared" si="1299"/>
        <v>0</v>
      </c>
      <c r="R1091" s="37">
        <f t="shared" si="1252"/>
        <v>0</v>
      </c>
      <c r="S1091" s="37">
        <f t="shared" si="1253"/>
        <v>0</v>
      </c>
      <c r="T1091" s="37">
        <f t="shared" si="1254"/>
        <v>0</v>
      </c>
      <c r="U1091" s="37">
        <f t="shared" si="1300"/>
        <v>2018</v>
      </c>
      <c r="V1091" s="37">
        <f t="shared" ref="V1091:X1091" si="1323">U1091-1</f>
        <v>2017</v>
      </c>
      <c r="W1091" s="37">
        <f t="shared" si="1323"/>
        <v>2016</v>
      </c>
      <c r="X1091" s="37">
        <f t="shared" si="1323"/>
        <v>2015</v>
      </c>
      <c r="Y1091" s="39"/>
      <c r="Z1091" s="62" t="e">
        <f>IFERROR(IF($B1091=0,#N/A,AVERAGEIFS(INDEX(DATOS,0,$C1091),INDEX(DATOS,0,$C1091),"&lt;&gt;#N/D",INDEX(DATOS,0,$L$2),0,INDEX(DATOS,0,$M$2),1,INDEX(DATOS,0,$N$2),U1091,INDEX(DATOS,0,$O$2),$D1091)),#N/A)</f>
        <v>#N/A</v>
      </c>
      <c r="AA1091" s="62" t="e">
        <f>IFERROR(IF($B1091=0,#N/A,AVERAGEIFS(INDEX(DATOS,0,$C1091),INDEX(DATOS,0,$C1091),"&lt;&gt;#N/D",INDEX(DATOS,0,$L$2),0,INDEX(DATOS,0,$M$2),1,INDEX(DATOS,0,$N$2),V1091,INDEX(DATOS,0,$O$2),$D1091)),#N/A)</f>
        <v>#N/A</v>
      </c>
      <c r="AB1091" s="62" t="e">
        <f>IFERROR(IF($B1091=0,#N/A,AVERAGEIFS(INDEX(DATOS,0,$C1091),INDEX(DATOS,0,$C1091),"&lt;&gt;#N/D",INDEX(DATOS,0,$L$2),0,INDEX(DATOS,0,$M$2),1,INDEX(DATOS,0,$N$2),W1091,INDEX(DATOS,0,$O$2),$D1091)),#N/A)</f>
        <v>#N/A</v>
      </c>
      <c r="AC1091" s="62" t="e">
        <f>IFERROR(IF($B1091=0,#N/A,AVERAGEIFS(INDEX(DATOS,0,$C1091),INDEX(DATOS,0,$C1091),"&lt;&gt;#N/D",INDEX(DATOS,0,$L$2),0,INDEX(DATOS,0,$M$2),1,INDEX(DATOS,0,$N$2),X1091,INDEX(DATOS,0,$O$2),$D1091)),#N/A)</f>
        <v>#N/A</v>
      </c>
      <c r="AD1091" s="33"/>
      <c r="AE1091" s="40" t="e">
        <f>IFERROR(IF(ISNA(Z1091),#N/A,IF(I1091=0,0,_xlfn.STDEV.P($Z1091:Z1091)/I1091*100)),#N/A)</f>
        <v>#N/A</v>
      </c>
      <c r="AF1091" s="40" t="e">
        <f>IFERROR(IF(ISNA(AA1091),#N/A,IF(J1091=0,0,_xlfn.STDEV.P($Z1091:AA1091)/J1091*100)),#N/A)</f>
        <v>#N/A</v>
      </c>
      <c r="AG1091" s="40" t="e">
        <f>IFERROR(IF(ISNA(AB1091),#N/A,IF(K1091=0,0,_xlfn.STDEV.P($Z1091:AB1091)/K1091*100)),#N/A)</f>
        <v>#N/A</v>
      </c>
      <c r="AH1091" s="40" t="e">
        <f>IFERROR(IF(ISNA(AC1091),#N/A,IF(L1091=0,0,_xlfn.STDEV.P($Z1091:AC1091)/L1091*100)),#N/A)</f>
        <v>#N/A</v>
      </c>
      <c r="AI1091" s="40"/>
    </row>
    <row r="1092" spans="1:35" x14ac:dyDescent="0.35">
      <c r="A1092">
        <f t="shared" si="1302"/>
        <v>87</v>
      </c>
      <c r="B1092" s="35">
        <f t="array" ref="B1092">IF(B1091=0,0,MIN(IF(INDEX(DATOS,0,$N$2)=$U1092,IF(ISNUMBER(INDEX(DATOS,0,$C1092)),IF(INDEX(DATOS,0,$L$2)=0,IF(INDEX(DATOS,0,$M$2)=1,IF(ISNA(MATCH(INDEX(DATOS,0,$O$2),IF($E$7:E1091=E1092,$D$7:D1091),0)),INDEX(DATOS,0,$K$2))))))))</f>
        <v>0</v>
      </c>
      <c r="C1092" s="32">
        <f t="shared" si="1303"/>
        <v>20</v>
      </c>
      <c r="D1092" s="34" t="str">
        <f>IF($B1092=0,"--",INDEX(DATOS,$B1092,O$2))</f>
        <v>--</v>
      </c>
      <c r="E1092" s="64" t="s">
        <v>1</v>
      </c>
      <c r="F1092" s="36" t="str">
        <f t="shared" ref="F1092:F1120" si="1324">IFERROR(SUBSTITUTE(MID(D1092,1,FIND(",",D1092)-1),"Departamento de","Dpto."),D1092)</f>
        <v>--</v>
      </c>
      <c r="G1092" s="109" t="e">
        <f>VLOOKUP($D1092,LOC_UNICOS,G$2,0)</f>
        <v>#N/A</v>
      </c>
      <c r="H1092" s="109" t="e">
        <f>VLOOKUP($D1092,LOC_UNICOS,H$2,0)</f>
        <v>#N/A</v>
      </c>
      <c r="I1092" s="38">
        <f t="array" ref="I1092">IF($B1092=0,-999,IF(COUNTIFS($Z1092:Z1092,#N/A)&gt;0,-999,AVERAGE($Z1092:Z1092)))</f>
        <v>-999</v>
      </c>
      <c r="J1092" s="38">
        <f t="array" ref="J1092">IF($B1092=0,-999,IF(COUNTIFS($Z1092:AA1092,#N/A)&gt;0,-999,AVERAGE($Z1092:AA1092)))</f>
        <v>-999</v>
      </c>
      <c r="K1092" s="38">
        <f t="array" ref="K1092">IF($B1092=0,-999,IF(COUNTIFS($Z1092:AB1092,#N/A)&gt;0,-999,AVERAGE($Z1092:AB1092)))</f>
        <v>-999</v>
      </c>
      <c r="L1092" s="38">
        <f t="array" ref="L1092">IF($B1092=0,-999,IF(COUNTIFS($Z1092:AC1092,#N/A)&gt;0,-999,AVERAGE($Z1092:AC1092)))</f>
        <v>-999</v>
      </c>
      <c r="M1092" s="38">
        <f t="shared" si="1298"/>
        <v>-999</v>
      </c>
      <c r="N1092" s="38">
        <f t="shared" si="1262"/>
        <v>-999</v>
      </c>
      <c r="O1092" s="38">
        <f t="shared" si="1263"/>
        <v>-999</v>
      </c>
      <c r="P1092" s="38">
        <f t="shared" si="1264"/>
        <v>-999</v>
      </c>
      <c r="Q1092" s="37">
        <f t="shared" si="1299"/>
        <v>0</v>
      </c>
      <c r="R1092" s="37">
        <f t="shared" si="1252"/>
        <v>0</v>
      </c>
      <c r="S1092" s="37">
        <f t="shared" si="1253"/>
        <v>0</v>
      </c>
      <c r="T1092" s="37">
        <f t="shared" si="1254"/>
        <v>0</v>
      </c>
      <c r="U1092" s="37">
        <f t="shared" si="1300"/>
        <v>2018</v>
      </c>
      <c r="V1092" s="37">
        <f t="shared" ref="V1092:X1092" si="1325">U1092-1</f>
        <v>2017</v>
      </c>
      <c r="W1092" s="37">
        <f t="shared" si="1325"/>
        <v>2016</v>
      </c>
      <c r="X1092" s="37">
        <f t="shared" si="1325"/>
        <v>2015</v>
      </c>
      <c r="Y1092" s="39"/>
      <c r="Z1092" s="62" t="e">
        <f>IFERROR(IF($B1092=0,#N/A,AVERAGEIFS(INDEX(DATOS,0,$C1092),INDEX(DATOS,0,$C1092),"&lt;&gt;#N/D",INDEX(DATOS,0,$L$2),0,INDEX(DATOS,0,$M$2),1,INDEX(DATOS,0,$N$2),U1092,INDEX(DATOS,0,$O$2),$D1092)),#N/A)</f>
        <v>#N/A</v>
      </c>
      <c r="AA1092" s="62" t="e">
        <f>IFERROR(IF($B1092=0,#N/A,AVERAGEIFS(INDEX(DATOS,0,$C1092),INDEX(DATOS,0,$C1092),"&lt;&gt;#N/D",INDEX(DATOS,0,$L$2),0,INDEX(DATOS,0,$M$2),1,INDEX(DATOS,0,$N$2),V1092,INDEX(DATOS,0,$O$2),$D1092)),#N/A)</f>
        <v>#N/A</v>
      </c>
      <c r="AB1092" s="62" t="e">
        <f>IFERROR(IF($B1092=0,#N/A,AVERAGEIFS(INDEX(DATOS,0,$C1092),INDEX(DATOS,0,$C1092),"&lt;&gt;#N/D",INDEX(DATOS,0,$L$2),0,INDEX(DATOS,0,$M$2),1,INDEX(DATOS,0,$N$2),W1092,INDEX(DATOS,0,$O$2),$D1092)),#N/A)</f>
        <v>#N/A</v>
      </c>
      <c r="AC1092" s="62" t="e">
        <f>IFERROR(IF($B1092=0,#N/A,AVERAGEIFS(INDEX(DATOS,0,$C1092),INDEX(DATOS,0,$C1092),"&lt;&gt;#N/D",INDEX(DATOS,0,$L$2),0,INDEX(DATOS,0,$M$2),1,INDEX(DATOS,0,$N$2),X1092,INDEX(DATOS,0,$O$2),$D1092)),#N/A)</f>
        <v>#N/A</v>
      </c>
      <c r="AD1092" s="33"/>
      <c r="AE1092" s="40" t="e">
        <f>IFERROR(IF(ISNA(Z1092),#N/A,IF(I1092=0,0,_xlfn.STDEV.P($Z1092:Z1092)/I1092*100)),#N/A)</f>
        <v>#N/A</v>
      </c>
      <c r="AF1092" s="40" t="e">
        <f>IFERROR(IF(ISNA(AA1092),#N/A,IF(J1092=0,0,_xlfn.STDEV.P($Z1092:AA1092)/J1092*100)),#N/A)</f>
        <v>#N/A</v>
      </c>
      <c r="AG1092" s="40" t="e">
        <f>IFERROR(IF(ISNA(AB1092),#N/A,IF(K1092=0,0,_xlfn.STDEV.P($Z1092:AB1092)/K1092*100)),#N/A)</f>
        <v>#N/A</v>
      </c>
      <c r="AH1092" s="40" t="e">
        <f>IFERROR(IF(ISNA(AC1092),#N/A,IF(L1092=0,0,_xlfn.STDEV.P($Z1092:AC1092)/L1092*100)),#N/A)</f>
        <v>#N/A</v>
      </c>
      <c r="AI1092" s="40"/>
    </row>
    <row r="1093" spans="1:35" x14ac:dyDescent="0.35">
      <c r="A1093">
        <f t="shared" si="1302"/>
        <v>88</v>
      </c>
      <c r="B1093" s="35">
        <f t="array" ref="B1093">IF(B1092=0,0,MIN(IF(INDEX(DATOS,0,$N$2)=$U1093,IF(ISNUMBER(INDEX(DATOS,0,$C1093)),IF(INDEX(DATOS,0,$L$2)=0,IF(INDEX(DATOS,0,$M$2)=1,IF(ISNA(MATCH(INDEX(DATOS,0,$O$2),IF($E$7:E1092=E1093,$D$7:D1092),0)),INDEX(DATOS,0,$K$2))))))))</f>
        <v>0</v>
      </c>
      <c r="C1093" s="32">
        <f t="shared" si="1303"/>
        <v>20</v>
      </c>
      <c r="D1093" s="34" t="str">
        <f>IF($B1093=0,"--",INDEX(DATOS,$B1093,O$2))</f>
        <v>--</v>
      </c>
      <c r="E1093" s="64" t="s">
        <v>1</v>
      </c>
      <c r="F1093" s="36" t="str">
        <f t="shared" si="1324"/>
        <v>--</v>
      </c>
      <c r="G1093" s="109" t="e">
        <f>VLOOKUP($D1093,LOC_UNICOS,G$2,0)</f>
        <v>#N/A</v>
      </c>
      <c r="H1093" s="109" t="e">
        <f>VLOOKUP($D1093,LOC_UNICOS,H$2,0)</f>
        <v>#N/A</v>
      </c>
      <c r="I1093" s="38">
        <f t="array" ref="I1093">IF($B1093=0,-999,IF(COUNTIFS($Z1093:Z1093,#N/A)&gt;0,-999,AVERAGE($Z1093:Z1093)))</f>
        <v>-999</v>
      </c>
      <c r="J1093" s="38">
        <f t="array" ref="J1093">IF($B1093=0,-999,IF(COUNTIFS($Z1093:AA1093,#N/A)&gt;0,-999,AVERAGE($Z1093:AA1093)))</f>
        <v>-999</v>
      </c>
      <c r="K1093" s="38">
        <f t="array" ref="K1093">IF($B1093=0,-999,IF(COUNTIFS($Z1093:AB1093,#N/A)&gt;0,-999,AVERAGE($Z1093:AB1093)))</f>
        <v>-999</v>
      </c>
      <c r="L1093" s="38">
        <f t="array" ref="L1093">IF($B1093=0,-999,IF(COUNTIFS($Z1093:AC1093,#N/A)&gt;0,-999,AVERAGE($Z1093:AC1093)))</f>
        <v>-999</v>
      </c>
      <c r="M1093" s="38">
        <f t="shared" si="1298"/>
        <v>-999</v>
      </c>
      <c r="N1093" s="38">
        <f t="shared" si="1262"/>
        <v>-999</v>
      </c>
      <c r="O1093" s="38">
        <f t="shared" si="1263"/>
        <v>-999</v>
      </c>
      <c r="P1093" s="38">
        <f t="shared" si="1264"/>
        <v>-999</v>
      </c>
      <c r="Q1093" s="37">
        <f t="shared" si="1299"/>
        <v>0</v>
      </c>
      <c r="R1093" s="37">
        <f t="shared" si="1252"/>
        <v>0</v>
      </c>
      <c r="S1093" s="37">
        <f t="shared" si="1253"/>
        <v>0</v>
      </c>
      <c r="T1093" s="37">
        <f t="shared" si="1254"/>
        <v>0</v>
      </c>
      <c r="U1093" s="37">
        <f t="shared" si="1300"/>
        <v>2018</v>
      </c>
      <c r="V1093" s="37">
        <f t="shared" ref="V1093:X1093" si="1326">U1093-1</f>
        <v>2017</v>
      </c>
      <c r="W1093" s="37">
        <f t="shared" si="1326"/>
        <v>2016</v>
      </c>
      <c r="X1093" s="37">
        <f t="shared" si="1326"/>
        <v>2015</v>
      </c>
      <c r="Y1093" s="39"/>
      <c r="Z1093" s="62" t="e">
        <f>IFERROR(IF($B1093=0,#N/A,AVERAGEIFS(INDEX(DATOS,0,$C1093),INDEX(DATOS,0,$C1093),"&lt;&gt;#N/D",INDEX(DATOS,0,$L$2),0,INDEX(DATOS,0,$M$2),1,INDEX(DATOS,0,$N$2),U1093,INDEX(DATOS,0,$O$2),$D1093)),#N/A)</f>
        <v>#N/A</v>
      </c>
      <c r="AA1093" s="62" t="e">
        <f>IFERROR(IF($B1093=0,#N/A,AVERAGEIFS(INDEX(DATOS,0,$C1093),INDEX(DATOS,0,$C1093),"&lt;&gt;#N/D",INDEX(DATOS,0,$L$2),0,INDEX(DATOS,0,$M$2),1,INDEX(DATOS,0,$N$2),V1093,INDEX(DATOS,0,$O$2),$D1093)),#N/A)</f>
        <v>#N/A</v>
      </c>
      <c r="AB1093" s="62" t="e">
        <f>IFERROR(IF($B1093=0,#N/A,AVERAGEIFS(INDEX(DATOS,0,$C1093),INDEX(DATOS,0,$C1093),"&lt;&gt;#N/D",INDEX(DATOS,0,$L$2),0,INDEX(DATOS,0,$M$2),1,INDEX(DATOS,0,$N$2),W1093,INDEX(DATOS,0,$O$2),$D1093)),#N/A)</f>
        <v>#N/A</v>
      </c>
      <c r="AC1093" s="62" t="e">
        <f>IFERROR(IF($B1093=0,#N/A,AVERAGEIFS(INDEX(DATOS,0,$C1093),INDEX(DATOS,0,$C1093),"&lt;&gt;#N/D",INDEX(DATOS,0,$L$2),0,INDEX(DATOS,0,$M$2),1,INDEX(DATOS,0,$N$2),X1093,INDEX(DATOS,0,$O$2),$D1093)),#N/A)</f>
        <v>#N/A</v>
      </c>
      <c r="AD1093" s="33"/>
      <c r="AE1093" s="40" t="e">
        <f>IFERROR(IF(ISNA(Z1093),#N/A,IF(I1093=0,0,_xlfn.STDEV.P($Z1093:Z1093)/I1093*100)),#N/A)</f>
        <v>#N/A</v>
      </c>
      <c r="AF1093" s="40" t="e">
        <f>IFERROR(IF(ISNA(AA1093),#N/A,IF(J1093=0,0,_xlfn.STDEV.P($Z1093:AA1093)/J1093*100)),#N/A)</f>
        <v>#N/A</v>
      </c>
      <c r="AG1093" s="40" t="e">
        <f>IFERROR(IF(ISNA(AB1093),#N/A,IF(K1093=0,0,_xlfn.STDEV.P($Z1093:AB1093)/K1093*100)),#N/A)</f>
        <v>#N/A</v>
      </c>
      <c r="AH1093" s="40" t="e">
        <f>IFERROR(IF(ISNA(AC1093),#N/A,IF(L1093=0,0,_xlfn.STDEV.P($Z1093:AC1093)/L1093*100)),#N/A)</f>
        <v>#N/A</v>
      </c>
      <c r="AI1093" s="40"/>
    </row>
    <row r="1094" spans="1:35" x14ac:dyDescent="0.35">
      <c r="A1094">
        <f t="shared" si="1302"/>
        <v>89</v>
      </c>
      <c r="B1094" s="35">
        <f t="array" ref="B1094">IF(B1093=0,0,MIN(IF(INDEX(DATOS,0,$N$2)=$U1094,IF(ISNUMBER(INDEX(DATOS,0,$C1094)),IF(INDEX(DATOS,0,$L$2)=0,IF(INDEX(DATOS,0,$M$2)=1,IF(ISNA(MATCH(INDEX(DATOS,0,$O$2),IF($E$7:E1093=E1094,$D$7:D1093),0)),INDEX(DATOS,0,$K$2))))))))</f>
        <v>0</v>
      </c>
      <c r="C1094" s="32">
        <f t="shared" si="1303"/>
        <v>20</v>
      </c>
      <c r="D1094" s="34" t="str">
        <f>IF($B1094=0,"--",INDEX(DATOS,$B1094,O$2))</f>
        <v>--</v>
      </c>
      <c r="E1094" s="64" t="s">
        <v>1</v>
      </c>
      <c r="F1094" s="36" t="str">
        <f t="shared" si="1324"/>
        <v>--</v>
      </c>
      <c r="G1094" s="109" t="e">
        <f>VLOOKUP($D1094,LOC_UNICOS,G$2,0)</f>
        <v>#N/A</v>
      </c>
      <c r="H1094" s="109" t="e">
        <f>VLOOKUP($D1094,LOC_UNICOS,H$2,0)</f>
        <v>#N/A</v>
      </c>
      <c r="I1094" s="38">
        <f t="array" ref="I1094">IF($B1094=0,-999,IF(COUNTIFS($Z1094:Z1094,#N/A)&gt;0,-999,AVERAGE($Z1094:Z1094)))</f>
        <v>-999</v>
      </c>
      <c r="J1094" s="38">
        <f t="array" ref="J1094">IF($B1094=0,-999,IF(COUNTIFS($Z1094:AA1094,#N/A)&gt;0,-999,AVERAGE($Z1094:AA1094)))</f>
        <v>-999</v>
      </c>
      <c r="K1094" s="38">
        <f t="array" ref="K1094">IF($B1094=0,-999,IF(COUNTIFS($Z1094:AB1094,#N/A)&gt;0,-999,AVERAGE($Z1094:AB1094)))</f>
        <v>-999</v>
      </c>
      <c r="L1094" s="38">
        <f t="array" ref="L1094">IF($B1094=0,-999,IF(COUNTIFS($Z1094:AC1094,#N/A)&gt;0,-999,AVERAGE($Z1094:AC1094)))</f>
        <v>-999</v>
      </c>
      <c r="M1094" s="38">
        <f t="shared" si="1298"/>
        <v>-999</v>
      </c>
      <c r="N1094" s="38">
        <f t="shared" si="1262"/>
        <v>-999</v>
      </c>
      <c r="O1094" s="38">
        <f t="shared" si="1263"/>
        <v>-999</v>
      </c>
      <c r="P1094" s="38">
        <f t="shared" si="1264"/>
        <v>-999</v>
      </c>
      <c r="Q1094" s="37">
        <f t="shared" si="1299"/>
        <v>0</v>
      </c>
      <c r="R1094" s="37">
        <f t="shared" si="1252"/>
        <v>0</v>
      </c>
      <c r="S1094" s="37">
        <f t="shared" si="1253"/>
        <v>0</v>
      </c>
      <c r="T1094" s="37">
        <f t="shared" si="1254"/>
        <v>0</v>
      </c>
      <c r="U1094" s="37">
        <f t="shared" si="1300"/>
        <v>2018</v>
      </c>
      <c r="V1094" s="37">
        <f t="shared" ref="V1094:X1094" si="1327">U1094-1</f>
        <v>2017</v>
      </c>
      <c r="W1094" s="37">
        <f t="shared" si="1327"/>
        <v>2016</v>
      </c>
      <c r="X1094" s="37">
        <f t="shared" si="1327"/>
        <v>2015</v>
      </c>
      <c r="Y1094" s="39"/>
      <c r="Z1094" s="62" t="e">
        <f>IFERROR(IF($B1094=0,#N/A,AVERAGEIFS(INDEX(DATOS,0,$C1094),INDEX(DATOS,0,$C1094),"&lt;&gt;#N/D",INDEX(DATOS,0,$L$2),0,INDEX(DATOS,0,$M$2),1,INDEX(DATOS,0,$N$2),U1094,INDEX(DATOS,0,$O$2),$D1094)),#N/A)</f>
        <v>#N/A</v>
      </c>
      <c r="AA1094" s="62" t="e">
        <f>IFERROR(IF($B1094=0,#N/A,AVERAGEIFS(INDEX(DATOS,0,$C1094),INDEX(DATOS,0,$C1094),"&lt;&gt;#N/D",INDEX(DATOS,0,$L$2),0,INDEX(DATOS,0,$M$2),1,INDEX(DATOS,0,$N$2),V1094,INDEX(DATOS,0,$O$2),$D1094)),#N/A)</f>
        <v>#N/A</v>
      </c>
      <c r="AB1094" s="62" t="e">
        <f>IFERROR(IF($B1094=0,#N/A,AVERAGEIFS(INDEX(DATOS,0,$C1094),INDEX(DATOS,0,$C1094),"&lt;&gt;#N/D",INDEX(DATOS,0,$L$2),0,INDEX(DATOS,0,$M$2),1,INDEX(DATOS,0,$N$2),W1094,INDEX(DATOS,0,$O$2),$D1094)),#N/A)</f>
        <v>#N/A</v>
      </c>
      <c r="AC1094" s="62" t="e">
        <f>IFERROR(IF($B1094=0,#N/A,AVERAGEIFS(INDEX(DATOS,0,$C1094),INDEX(DATOS,0,$C1094),"&lt;&gt;#N/D",INDEX(DATOS,0,$L$2),0,INDEX(DATOS,0,$M$2),1,INDEX(DATOS,0,$N$2),X1094,INDEX(DATOS,0,$O$2),$D1094)),#N/A)</f>
        <v>#N/A</v>
      </c>
      <c r="AD1094" s="33"/>
      <c r="AE1094" s="40" t="e">
        <f>IFERROR(IF(ISNA(Z1094),#N/A,IF(I1094=0,0,_xlfn.STDEV.P($Z1094:Z1094)/I1094*100)),#N/A)</f>
        <v>#N/A</v>
      </c>
      <c r="AF1094" s="40" t="e">
        <f>IFERROR(IF(ISNA(AA1094),#N/A,IF(J1094=0,0,_xlfn.STDEV.P($Z1094:AA1094)/J1094*100)),#N/A)</f>
        <v>#N/A</v>
      </c>
      <c r="AG1094" s="40" t="e">
        <f>IFERROR(IF(ISNA(AB1094),#N/A,IF(K1094=0,0,_xlfn.STDEV.P($Z1094:AB1094)/K1094*100)),#N/A)</f>
        <v>#N/A</v>
      </c>
      <c r="AH1094" s="40" t="e">
        <f>IFERROR(IF(ISNA(AC1094),#N/A,IF(L1094=0,0,_xlfn.STDEV.P($Z1094:AC1094)/L1094*100)),#N/A)</f>
        <v>#N/A</v>
      </c>
      <c r="AI1094" s="40"/>
    </row>
    <row r="1095" spans="1:35" x14ac:dyDescent="0.35">
      <c r="A1095">
        <f t="shared" si="1302"/>
        <v>90</v>
      </c>
      <c r="B1095" s="35">
        <f t="array" ref="B1095">IF(B1094=0,0,MIN(IF(INDEX(DATOS,0,$N$2)=$U1095,IF(ISNUMBER(INDEX(DATOS,0,$C1095)),IF(INDEX(DATOS,0,$L$2)=0,IF(INDEX(DATOS,0,$M$2)=1,IF(ISNA(MATCH(INDEX(DATOS,0,$O$2),IF($E$7:E1094=E1095,$D$7:D1094),0)),INDEX(DATOS,0,$K$2))))))))</f>
        <v>0</v>
      </c>
      <c r="C1095" s="32">
        <f t="shared" si="1303"/>
        <v>20</v>
      </c>
      <c r="D1095" s="34" t="str">
        <f>IF($B1095=0,"--",INDEX(DATOS,$B1095,O$2))</f>
        <v>--</v>
      </c>
      <c r="E1095" s="64" t="s">
        <v>1</v>
      </c>
      <c r="F1095" s="36" t="str">
        <f t="shared" si="1324"/>
        <v>--</v>
      </c>
      <c r="G1095" s="109" t="e">
        <f>VLOOKUP($D1095,LOC_UNICOS,G$2,0)</f>
        <v>#N/A</v>
      </c>
      <c r="H1095" s="109" t="e">
        <f>VLOOKUP($D1095,LOC_UNICOS,H$2,0)</f>
        <v>#N/A</v>
      </c>
      <c r="I1095" s="38">
        <f t="array" ref="I1095">IF($B1095=0,-999,IF(COUNTIFS($Z1095:Z1095,#N/A)&gt;0,-999,AVERAGE($Z1095:Z1095)))</f>
        <v>-999</v>
      </c>
      <c r="J1095" s="38">
        <f t="array" ref="J1095">IF($B1095=0,-999,IF(COUNTIFS($Z1095:AA1095,#N/A)&gt;0,-999,AVERAGE($Z1095:AA1095)))</f>
        <v>-999</v>
      </c>
      <c r="K1095" s="38">
        <f t="array" ref="K1095">IF($B1095=0,-999,IF(COUNTIFS($Z1095:AB1095,#N/A)&gt;0,-999,AVERAGE($Z1095:AB1095)))</f>
        <v>-999</v>
      </c>
      <c r="L1095" s="38">
        <f t="array" ref="L1095">IF($B1095=0,-999,IF(COUNTIFS($Z1095:AC1095,#N/A)&gt;0,-999,AVERAGE($Z1095:AC1095)))</f>
        <v>-999</v>
      </c>
      <c r="M1095" s="38">
        <f t="shared" si="1298"/>
        <v>-999</v>
      </c>
      <c r="N1095" s="38">
        <f t="shared" si="1262"/>
        <v>-999</v>
      </c>
      <c r="O1095" s="38">
        <f t="shared" si="1263"/>
        <v>-999</v>
      </c>
      <c r="P1095" s="38">
        <f t="shared" si="1264"/>
        <v>-999</v>
      </c>
      <c r="Q1095" s="37">
        <f t="shared" si="1299"/>
        <v>0</v>
      </c>
      <c r="R1095" s="37">
        <f t="shared" ref="R1095:R1158" si="1328">IF($B1095=0,0,IF(J1095=-999,0,IF($D1095="--",0,1)))</f>
        <v>0</v>
      </c>
      <c r="S1095" s="37">
        <f t="shared" ref="S1095:S1158" si="1329">IF($B1095=0,0,IF(K1095=-999,0,IF($D1095="--",0,1)))</f>
        <v>0</v>
      </c>
      <c r="T1095" s="37">
        <f t="shared" ref="T1095:T1158" si="1330">IF($B1095=0,0,IF(L1095=-999,0,IF($D1095="--",0,1)))</f>
        <v>0</v>
      </c>
      <c r="U1095" s="37">
        <f t="shared" si="1300"/>
        <v>2018</v>
      </c>
      <c r="V1095" s="37">
        <f t="shared" ref="V1095:X1095" si="1331">U1095-1</f>
        <v>2017</v>
      </c>
      <c r="W1095" s="37">
        <f t="shared" si="1331"/>
        <v>2016</v>
      </c>
      <c r="X1095" s="37">
        <f t="shared" si="1331"/>
        <v>2015</v>
      </c>
      <c r="Y1095" s="39"/>
      <c r="Z1095" s="62" t="e">
        <f>IFERROR(IF($B1095=0,#N/A,AVERAGEIFS(INDEX(DATOS,0,$C1095),INDEX(DATOS,0,$C1095),"&lt;&gt;#N/D",INDEX(DATOS,0,$L$2),0,INDEX(DATOS,0,$M$2),1,INDEX(DATOS,0,$N$2),U1095,INDEX(DATOS,0,$O$2),$D1095)),#N/A)</f>
        <v>#N/A</v>
      </c>
      <c r="AA1095" s="62" t="e">
        <f>IFERROR(IF($B1095=0,#N/A,AVERAGEIFS(INDEX(DATOS,0,$C1095),INDEX(DATOS,0,$C1095),"&lt;&gt;#N/D",INDEX(DATOS,0,$L$2),0,INDEX(DATOS,0,$M$2),1,INDEX(DATOS,0,$N$2),V1095,INDEX(DATOS,0,$O$2),$D1095)),#N/A)</f>
        <v>#N/A</v>
      </c>
      <c r="AB1095" s="62" t="e">
        <f>IFERROR(IF($B1095=0,#N/A,AVERAGEIFS(INDEX(DATOS,0,$C1095),INDEX(DATOS,0,$C1095),"&lt;&gt;#N/D",INDEX(DATOS,0,$L$2),0,INDEX(DATOS,0,$M$2),1,INDEX(DATOS,0,$N$2),W1095,INDEX(DATOS,0,$O$2),$D1095)),#N/A)</f>
        <v>#N/A</v>
      </c>
      <c r="AC1095" s="62" t="e">
        <f>IFERROR(IF($B1095=0,#N/A,AVERAGEIFS(INDEX(DATOS,0,$C1095),INDEX(DATOS,0,$C1095),"&lt;&gt;#N/D",INDEX(DATOS,0,$L$2),0,INDEX(DATOS,0,$M$2),1,INDEX(DATOS,0,$N$2),X1095,INDEX(DATOS,0,$O$2),$D1095)),#N/A)</f>
        <v>#N/A</v>
      </c>
      <c r="AD1095" s="33"/>
      <c r="AE1095" s="40" t="e">
        <f>IFERROR(IF(ISNA(Z1095),#N/A,IF(I1095=0,0,_xlfn.STDEV.P($Z1095:Z1095)/I1095*100)),#N/A)</f>
        <v>#N/A</v>
      </c>
      <c r="AF1095" s="40" t="e">
        <f>IFERROR(IF(ISNA(AA1095),#N/A,IF(J1095=0,0,_xlfn.STDEV.P($Z1095:AA1095)/J1095*100)),#N/A)</f>
        <v>#N/A</v>
      </c>
      <c r="AG1095" s="40" t="e">
        <f>IFERROR(IF(ISNA(AB1095),#N/A,IF(K1095=0,0,_xlfn.STDEV.P($Z1095:AB1095)/K1095*100)),#N/A)</f>
        <v>#N/A</v>
      </c>
      <c r="AH1095" s="40" t="e">
        <f>IFERROR(IF(ISNA(AC1095),#N/A,IF(L1095=0,0,_xlfn.STDEV.P($Z1095:AC1095)/L1095*100)),#N/A)</f>
        <v>#N/A</v>
      </c>
      <c r="AI1095" s="40"/>
    </row>
    <row r="1096" spans="1:35" x14ac:dyDescent="0.35">
      <c r="A1096">
        <f t="shared" si="1302"/>
        <v>91</v>
      </c>
      <c r="B1096" s="35">
        <f t="array" ref="B1096">IF(B1095=0,0,MIN(IF(INDEX(DATOS,0,$N$2)=$U1096,IF(ISNUMBER(INDEX(DATOS,0,$C1096)),IF(INDEX(DATOS,0,$L$2)=0,IF(INDEX(DATOS,0,$M$2)=1,IF(ISNA(MATCH(INDEX(DATOS,0,$O$2),IF($E$7:E1095=E1096,$D$7:D1095),0)),INDEX(DATOS,0,$K$2))))))))</f>
        <v>0</v>
      </c>
      <c r="C1096" s="32">
        <f t="shared" si="1303"/>
        <v>20</v>
      </c>
      <c r="D1096" s="34" t="str">
        <f>IF($B1096=0,"--",INDEX(DATOS,$B1096,O$2))</f>
        <v>--</v>
      </c>
      <c r="E1096" s="64" t="s">
        <v>1</v>
      </c>
      <c r="F1096" s="36" t="str">
        <f t="shared" si="1324"/>
        <v>--</v>
      </c>
      <c r="G1096" s="109" t="e">
        <f>VLOOKUP($D1096,LOC_UNICOS,G$2,0)</f>
        <v>#N/A</v>
      </c>
      <c r="H1096" s="109" t="e">
        <f>VLOOKUP($D1096,LOC_UNICOS,H$2,0)</f>
        <v>#N/A</v>
      </c>
      <c r="I1096" s="38">
        <f t="array" ref="I1096">IF($B1096=0,-999,IF(COUNTIFS($Z1096:Z1096,#N/A)&gt;0,-999,AVERAGE($Z1096:Z1096)))</f>
        <v>-999</v>
      </c>
      <c r="J1096" s="38">
        <f t="array" ref="J1096">IF($B1096=0,-999,IF(COUNTIFS($Z1096:AA1096,#N/A)&gt;0,-999,AVERAGE($Z1096:AA1096)))</f>
        <v>-999</v>
      </c>
      <c r="K1096" s="38">
        <f t="array" ref="K1096">IF($B1096=0,-999,IF(COUNTIFS($Z1096:AB1096,#N/A)&gt;0,-999,AVERAGE($Z1096:AB1096)))</f>
        <v>-999</v>
      </c>
      <c r="L1096" s="38">
        <f t="array" ref="L1096">IF($B1096=0,-999,IF(COUNTIFS($Z1096:AC1096,#N/A)&gt;0,-999,AVERAGE($Z1096:AC1096)))</f>
        <v>-999</v>
      </c>
      <c r="M1096" s="38">
        <f t="shared" si="1298"/>
        <v>-999</v>
      </c>
      <c r="N1096" s="38">
        <f t="shared" si="1262"/>
        <v>-999</v>
      </c>
      <c r="O1096" s="38">
        <f t="shared" si="1263"/>
        <v>-999</v>
      </c>
      <c r="P1096" s="38">
        <f t="shared" si="1264"/>
        <v>-999</v>
      </c>
      <c r="Q1096" s="37">
        <f t="shared" si="1299"/>
        <v>0</v>
      </c>
      <c r="R1096" s="37">
        <f t="shared" si="1328"/>
        <v>0</v>
      </c>
      <c r="S1096" s="37">
        <f t="shared" si="1329"/>
        <v>0</v>
      </c>
      <c r="T1096" s="37">
        <f t="shared" si="1330"/>
        <v>0</v>
      </c>
      <c r="U1096" s="37">
        <f t="shared" si="1300"/>
        <v>2018</v>
      </c>
      <c r="V1096" s="37">
        <f t="shared" ref="V1096:X1096" si="1332">U1096-1</f>
        <v>2017</v>
      </c>
      <c r="W1096" s="37">
        <f t="shared" si="1332"/>
        <v>2016</v>
      </c>
      <c r="X1096" s="37">
        <f t="shared" si="1332"/>
        <v>2015</v>
      </c>
      <c r="Y1096" s="39"/>
      <c r="Z1096" s="62" t="e">
        <f>IFERROR(IF($B1096=0,#N/A,AVERAGEIFS(INDEX(DATOS,0,$C1096),INDEX(DATOS,0,$C1096),"&lt;&gt;#N/D",INDEX(DATOS,0,$L$2),0,INDEX(DATOS,0,$M$2),1,INDEX(DATOS,0,$N$2),U1096,INDEX(DATOS,0,$O$2),$D1096)),#N/A)</f>
        <v>#N/A</v>
      </c>
      <c r="AA1096" s="62" t="e">
        <f>IFERROR(IF($B1096=0,#N/A,AVERAGEIFS(INDEX(DATOS,0,$C1096),INDEX(DATOS,0,$C1096),"&lt;&gt;#N/D",INDEX(DATOS,0,$L$2),0,INDEX(DATOS,0,$M$2),1,INDEX(DATOS,0,$N$2),V1096,INDEX(DATOS,0,$O$2),$D1096)),#N/A)</f>
        <v>#N/A</v>
      </c>
      <c r="AB1096" s="62" t="e">
        <f>IFERROR(IF($B1096=0,#N/A,AVERAGEIFS(INDEX(DATOS,0,$C1096),INDEX(DATOS,0,$C1096),"&lt;&gt;#N/D",INDEX(DATOS,0,$L$2),0,INDEX(DATOS,0,$M$2),1,INDEX(DATOS,0,$N$2),W1096,INDEX(DATOS,0,$O$2),$D1096)),#N/A)</f>
        <v>#N/A</v>
      </c>
      <c r="AC1096" s="62" t="e">
        <f>IFERROR(IF($B1096=0,#N/A,AVERAGEIFS(INDEX(DATOS,0,$C1096),INDEX(DATOS,0,$C1096),"&lt;&gt;#N/D",INDEX(DATOS,0,$L$2),0,INDEX(DATOS,0,$M$2),1,INDEX(DATOS,0,$N$2),X1096,INDEX(DATOS,0,$O$2),$D1096)),#N/A)</f>
        <v>#N/A</v>
      </c>
      <c r="AD1096" s="33"/>
      <c r="AE1096" s="40" t="e">
        <f>IFERROR(IF(ISNA(Z1096),#N/A,IF(I1096=0,0,_xlfn.STDEV.P($Z1096:Z1096)/I1096*100)),#N/A)</f>
        <v>#N/A</v>
      </c>
      <c r="AF1096" s="40" t="e">
        <f>IFERROR(IF(ISNA(AA1096),#N/A,IF(J1096=0,0,_xlfn.STDEV.P($Z1096:AA1096)/J1096*100)),#N/A)</f>
        <v>#N/A</v>
      </c>
      <c r="AG1096" s="40" t="e">
        <f>IFERROR(IF(ISNA(AB1096),#N/A,IF(K1096=0,0,_xlfn.STDEV.P($Z1096:AB1096)/K1096*100)),#N/A)</f>
        <v>#N/A</v>
      </c>
      <c r="AH1096" s="40" t="e">
        <f>IFERROR(IF(ISNA(AC1096),#N/A,IF(L1096=0,0,_xlfn.STDEV.P($Z1096:AC1096)/L1096*100)),#N/A)</f>
        <v>#N/A</v>
      </c>
      <c r="AI1096" s="40"/>
    </row>
    <row r="1097" spans="1:35" x14ac:dyDescent="0.35">
      <c r="A1097">
        <f t="shared" si="1302"/>
        <v>92</v>
      </c>
      <c r="B1097" s="35">
        <f t="array" ref="B1097">IF(B1096=0,0,MIN(IF(INDEX(DATOS,0,$N$2)=$U1097,IF(ISNUMBER(INDEX(DATOS,0,$C1097)),IF(INDEX(DATOS,0,$L$2)=0,IF(INDEX(DATOS,0,$M$2)=1,IF(ISNA(MATCH(INDEX(DATOS,0,$O$2),IF($E$7:E1096=E1097,$D$7:D1096),0)),INDEX(DATOS,0,$K$2))))))))</f>
        <v>0</v>
      </c>
      <c r="C1097" s="32">
        <f t="shared" si="1303"/>
        <v>20</v>
      </c>
      <c r="D1097" s="34" t="str">
        <f>IF($B1097=0,"--",INDEX(DATOS,$B1097,O$2))</f>
        <v>--</v>
      </c>
      <c r="E1097" s="64" t="s">
        <v>1</v>
      </c>
      <c r="F1097" s="36" t="str">
        <f t="shared" si="1324"/>
        <v>--</v>
      </c>
      <c r="G1097" s="109" t="e">
        <f>VLOOKUP($D1097,LOC_UNICOS,G$2,0)</f>
        <v>#N/A</v>
      </c>
      <c r="H1097" s="109" t="e">
        <f>VLOOKUP($D1097,LOC_UNICOS,H$2,0)</f>
        <v>#N/A</v>
      </c>
      <c r="I1097" s="38">
        <f t="array" ref="I1097">IF($B1097=0,-999,IF(COUNTIFS($Z1097:Z1097,#N/A)&gt;0,-999,AVERAGE($Z1097:Z1097)))</f>
        <v>-999</v>
      </c>
      <c r="J1097" s="38">
        <f t="array" ref="J1097">IF($B1097=0,-999,IF(COUNTIFS($Z1097:AA1097,#N/A)&gt;0,-999,AVERAGE($Z1097:AA1097)))</f>
        <v>-999</v>
      </c>
      <c r="K1097" s="38">
        <f t="array" ref="K1097">IF($B1097=0,-999,IF(COUNTIFS($Z1097:AB1097,#N/A)&gt;0,-999,AVERAGE($Z1097:AB1097)))</f>
        <v>-999</v>
      </c>
      <c r="L1097" s="38">
        <f t="array" ref="L1097">IF($B1097=0,-999,IF(COUNTIFS($Z1097:AC1097,#N/A)&gt;0,-999,AVERAGE($Z1097:AC1097)))</f>
        <v>-999</v>
      </c>
      <c r="M1097" s="38">
        <f t="shared" si="1298"/>
        <v>-999</v>
      </c>
      <c r="N1097" s="38">
        <f t="shared" si="1262"/>
        <v>-999</v>
      </c>
      <c r="O1097" s="38">
        <f t="shared" si="1263"/>
        <v>-999</v>
      </c>
      <c r="P1097" s="38">
        <f t="shared" si="1264"/>
        <v>-999</v>
      </c>
      <c r="Q1097" s="37">
        <f t="shared" si="1299"/>
        <v>0</v>
      </c>
      <c r="R1097" s="37">
        <f t="shared" si="1328"/>
        <v>0</v>
      </c>
      <c r="S1097" s="37">
        <f t="shared" si="1329"/>
        <v>0</v>
      </c>
      <c r="T1097" s="37">
        <f t="shared" si="1330"/>
        <v>0</v>
      </c>
      <c r="U1097" s="37">
        <f t="shared" si="1300"/>
        <v>2018</v>
      </c>
      <c r="V1097" s="37">
        <f t="shared" ref="V1097:X1097" si="1333">U1097-1</f>
        <v>2017</v>
      </c>
      <c r="W1097" s="37">
        <f t="shared" si="1333"/>
        <v>2016</v>
      </c>
      <c r="X1097" s="37">
        <f t="shared" si="1333"/>
        <v>2015</v>
      </c>
      <c r="Y1097" s="39"/>
      <c r="Z1097" s="62" t="e">
        <f>IFERROR(IF($B1097=0,#N/A,AVERAGEIFS(INDEX(DATOS,0,$C1097),INDEX(DATOS,0,$C1097),"&lt;&gt;#N/D",INDEX(DATOS,0,$L$2),0,INDEX(DATOS,0,$M$2),1,INDEX(DATOS,0,$N$2),U1097,INDEX(DATOS,0,$O$2),$D1097)),#N/A)</f>
        <v>#N/A</v>
      </c>
      <c r="AA1097" s="62" t="e">
        <f>IFERROR(IF($B1097=0,#N/A,AVERAGEIFS(INDEX(DATOS,0,$C1097),INDEX(DATOS,0,$C1097),"&lt;&gt;#N/D",INDEX(DATOS,0,$L$2),0,INDEX(DATOS,0,$M$2),1,INDEX(DATOS,0,$N$2),V1097,INDEX(DATOS,0,$O$2),$D1097)),#N/A)</f>
        <v>#N/A</v>
      </c>
      <c r="AB1097" s="62" t="e">
        <f>IFERROR(IF($B1097=0,#N/A,AVERAGEIFS(INDEX(DATOS,0,$C1097),INDEX(DATOS,0,$C1097),"&lt;&gt;#N/D",INDEX(DATOS,0,$L$2),0,INDEX(DATOS,0,$M$2),1,INDEX(DATOS,0,$N$2),W1097,INDEX(DATOS,0,$O$2),$D1097)),#N/A)</f>
        <v>#N/A</v>
      </c>
      <c r="AC1097" s="62" t="e">
        <f>IFERROR(IF($B1097=0,#N/A,AVERAGEIFS(INDEX(DATOS,0,$C1097),INDEX(DATOS,0,$C1097),"&lt;&gt;#N/D",INDEX(DATOS,0,$L$2),0,INDEX(DATOS,0,$M$2),1,INDEX(DATOS,0,$N$2),X1097,INDEX(DATOS,0,$O$2),$D1097)),#N/A)</f>
        <v>#N/A</v>
      </c>
      <c r="AD1097" s="33"/>
      <c r="AE1097" s="40" t="e">
        <f>IFERROR(IF(ISNA(Z1097),#N/A,IF(I1097=0,0,_xlfn.STDEV.P($Z1097:Z1097)/I1097*100)),#N/A)</f>
        <v>#N/A</v>
      </c>
      <c r="AF1097" s="40" t="e">
        <f>IFERROR(IF(ISNA(AA1097),#N/A,IF(J1097=0,0,_xlfn.STDEV.P($Z1097:AA1097)/J1097*100)),#N/A)</f>
        <v>#N/A</v>
      </c>
      <c r="AG1097" s="40" t="e">
        <f>IFERROR(IF(ISNA(AB1097),#N/A,IF(K1097=0,0,_xlfn.STDEV.P($Z1097:AB1097)/K1097*100)),#N/A)</f>
        <v>#N/A</v>
      </c>
      <c r="AH1097" s="40" t="e">
        <f>IFERROR(IF(ISNA(AC1097),#N/A,IF(L1097=0,0,_xlfn.STDEV.P($Z1097:AC1097)/L1097*100)),#N/A)</f>
        <v>#N/A</v>
      </c>
      <c r="AI1097" s="40"/>
    </row>
    <row r="1098" spans="1:35" x14ac:dyDescent="0.35">
      <c r="A1098">
        <f t="shared" si="1302"/>
        <v>93</v>
      </c>
      <c r="B1098" s="35">
        <f t="array" ref="B1098">IF(B1097=0,0,MIN(IF(INDEX(DATOS,0,$N$2)=$U1098,IF(ISNUMBER(INDEX(DATOS,0,$C1098)),IF(INDEX(DATOS,0,$L$2)=0,IF(INDEX(DATOS,0,$M$2)=1,IF(ISNA(MATCH(INDEX(DATOS,0,$O$2),IF($E$7:E1097=E1098,$D$7:D1097),0)),INDEX(DATOS,0,$K$2))))))))</f>
        <v>0</v>
      </c>
      <c r="C1098" s="32">
        <f t="shared" si="1303"/>
        <v>20</v>
      </c>
      <c r="D1098" s="34" t="str">
        <f>IF($B1098=0,"--",INDEX(DATOS,$B1098,O$2))</f>
        <v>--</v>
      </c>
      <c r="E1098" s="64" t="s">
        <v>1</v>
      </c>
      <c r="F1098" s="36" t="str">
        <f t="shared" si="1324"/>
        <v>--</v>
      </c>
      <c r="G1098" s="109" t="e">
        <f>VLOOKUP($D1098,LOC_UNICOS,G$2,0)</f>
        <v>#N/A</v>
      </c>
      <c r="H1098" s="109" t="e">
        <f>VLOOKUP($D1098,LOC_UNICOS,H$2,0)</f>
        <v>#N/A</v>
      </c>
      <c r="I1098" s="38">
        <f t="array" ref="I1098">IF($B1098=0,-999,IF(COUNTIFS($Z1098:Z1098,#N/A)&gt;0,-999,AVERAGE($Z1098:Z1098)))</f>
        <v>-999</v>
      </c>
      <c r="J1098" s="38">
        <f t="array" ref="J1098">IF($B1098=0,-999,IF(COUNTIFS($Z1098:AA1098,#N/A)&gt;0,-999,AVERAGE($Z1098:AA1098)))</f>
        <v>-999</v>
      </c>
      <c r="K1098" s="38">
        <f t="array" ref="K1098">IF($B1098=0,-999,IF(COUNTIFS($Z1098:AB1098,#N/A)&gt;0,-999,AVERAGE($Z1098:AB1098)))</f>
        <v>-999</v>
      </c>
      <c r="L1098" s="38">
        <f t="array" ref="L1098">IF($B1098=0,-999,IF(COUNTIFS($Z1098:AC1098,#N/A)&gt;0,-999,AVERAGE($Z1098:AC1098)))</f>
        <v>-999</v>
      </c>
      <c r="M1098" s="38">
        <f t="shared" si="1298"/>
        <v>-999</v>
      </c>
      <c r="N1098" s="38">
        <f t="shared" si="1262"/>
        <v>-999</v>
      </c>
      <c r="O1098" s="38">
        <f t="shared" si="1263"/>
        <v>-999</v>
      </c>
      <c r="P1098" s="38">
        <f t="shared" si="1264"/>
        <v>-999</v>
      </c>
      <c r="Q1098" s="37">
        <f t="shared" si="1299"/>
        <v>0</v>
      </c>
      <c r="R1098" s="37">
        <f t="shared" si="1328"/>
        <v>0</v>
      </c>
      <c r="S1098" s="37">
        <f t="shared" si="1329"/>
        <v>0</v>
      </c>
      <c r="T1098" s="37">
        <f t="shared" si="1330"/>
        <v>0</v>
      </c>
      <c r="U1098" s="37">
        <f t="shared" si="1300"/>
        <v>2018</v>
      </c>
      <c r="V1098" s="37">
        <f t="shared" ref="V1098:X1098" si="1334">U1098-1</f>
        <v>2017</v>
      </c>
      <c r="W1098" s="37">
        <f t="shared" si="1334"/>
        <v>2016</v>
      </c>
      <c r="X1098" s="37">
        <f t="shared" si="1334"/>
        <v>2015</v>
      </c>
      <c r="Y1098" s="39"/>
      <c r="Z1098" s="62" t="e">
        <f>IFERROR(IF($B1098=0,#N/A,AVERAGEIFS(INDEX(DATOS,0,$C1098),INDEX(DATOS,0,$C1098),"&lt;&gt;#N/D",INDEX(DATOS,0,$L$2),0,INDEX(DATOS,0,$M$2),1,INDEX(DATOS,0,$N$2),U1098,INDEX(DATOS,0,$O$2),$D1098)),#N/A)</f>
        <v>#N/A</v>
      </c>
      <c r="AA1098" s="62" t="e">
        <f>IFERROR(IF($B1098=0,#N/A,AVERAGEIFS(INDEX(DATOS,0,$C1098),INDEX(DATOS,0,$C1098),"&lt;&gt;#N/D",INDEX(DATOS,0,$L$2),0,INDEX(DATOS,0,$M$2),1,INDEX(DATOS,0,$N$2),V1098,INDEX(DATOS,0,$O$2),$D1098)),#N/A)</f>
        <v>#N/A</v>
      </c>
      <c r="AB1098" s="62" t="e">
        <f>IFERROR(IF($B1098=0,#N/A,AVERAGEIFS(INDEX(DATOS,0,$C1098),INDEX(DATOS,0,$C1098),"&lt;&gt;#N/D",INDEX(DATOS,0,$L$2),0,INDEX(DATOS,0,$M$2),1,INDEX(DATOS,0,$N$2),W1098,INDEX(DATOS,0,$O$2),$D1098)),#N/A)</f>
        <v>#N/A</v>
      </c>
      <c r="AC1098" s="62" t="e">
        <f>IFERROR(IF($B1098=0,#N/A,AVERAGEIFS(INDEX(DATOS,0,$C1098),INDEX(DATOS,0,$C1098),"&lt;&gt;#N/D",INDEX(DATOS,0,$L$2),0,INDEX(DATOS,0,$M$2),1,INDEX(DATOS,0,$N$2),X1098,INDEX(DATOS,0,$O$2),$D1098)),#N/A)</f>
        <v>#N/A</v>
      </c>
      <c r="AD1098" s="33"/>
      <c r="AE1098" s="40" t="e">
        <f>IFERROR(IF(ISNA(Z1098),#N/A,IF(I1098=0,0,_xlfn.STDEV.P($Z1098:Z1098)/I1098*100)),#N/A)</f>
        <v>#N/A</v>
      </c>
      <c r="AF1098" s="40" t="e">
        <f>IFERROR(IF(ISNA(AA1098),#N/A,IF(J1098=0,0,_xlfn.STDEV.P($Z1098:AA1098)/J1098*100)),#N/A)</f>
        <v>#N/A</v>
      </c>
      <c r="AG1098" s="40" t="e">
        <f>IFERROR(IF(ISNA(AB1098),#N/A,IF(K1098=0,0,_xlfn.STDEV.P($Z1098:AB1098)/K1098*100)),#N/A)</f>
        <v>#N/A</v>
      </c>
      <c r="AH1098" s="40" t="e">
        <f>IFERROR(IF(ISNA(AC1098),#N/A,IF(L1098=0,0,_xlfn.STDEV.P($Z1098:AC1098)/L1098*100)),#N/A)</f>
        <v>#N/A</v>
      </c>
      <c r="AI1098" s="40"/>
    </row>
    <row r="1099" spans="1:35" x14ac:dyDescent="0.35">
      <c r="A1099">
        <f t="shared" si="1302"/>
        <v>94</v>
      </c>
      <c r="B1099" s="35">
        <f t="array" ref="B1099">IF(B1098=0,0,MIN(IF(INDEX(DATOS,0,$N$2)=$U1099,IF(ISNUMBER(INDEX(DATOS,0,$C1099)),IF(INDEX(DATOS,0,$L$2)=0,IF(INDEX(DATOS,0,$M$2)=1,IF(ISNA(MATCH(INDEX(DATOS,0,$O$2),IF($E$7:E1098=E1099,$D$7:D1098),0)),INDEX(DATOS,0,$K$2))))))))</f>
        <v>0</v>
      </c>
      <c r="C1099" s="32">
        <f t="shared" si="1303"/>
        <v>20</v>
      </c>
      <c r="D1099" s="34" t="str">
        <f>IF($B1099=0,"--",INDEX(DATOS,$B1099,O$2))</f>
        <v>--</v>
      </c>
      <c r="E1099" s="64" t="s">
        <v>1</v>
      </c>
      <c r="F1099" s="36" t="str">
        <f>IFERROR(SUBSTITUTE(MID(D1099,1,FIND(",",D1099)-1),"Departamento de","Dpto."),D1099)</f>
        <v>--</v>
      </c>
      <c r="G1099" s="109" t="e">
        <f>VLOOKUP($D1099,LOC_UNICOS,G$2,0)</f>
        <v>#N/A</v>
      </c>
      <c r="H1099" s="109" t="e">
        <f>VLOOKUP($D1099,LOC_UNICOS,H$2,0)</f>
        <v>#N/A</v>
      </c>
      <c r="I1099" s="38">
        <f t="array" ref="I1099">IF($B1099=0,-999,IF(COUNTIFS($Z1099:Z1099,#N/A)&gt;0,-999,AVERAGE($Z1099:Z1099)))</f>
        <v>-999</v>
      </c>
      <c r="J1099" s="38">
        <f t="array" ref="J1099">IF($B1099=0,-999,IF(COUNTIFS($Z1099:AA1099,#N/A)&gt;0,-999,AVERAGE($Z1099:AA1099)))</f>
        <v>-999</v>
      </c>
      <c r="K1099" s="38">
        <f t="array" ref="K1099">IF($B1099=0,-999,IF(COUNTIFS($Z1099:AB1099,#N/A)&gt;0,-999,AVERAGE($Z1099:AB1099)))</f>
        <v>-999</v>
      </c>
      <c r="L1099" s="38">
        <f t="array" ref="L1099">IF($B1099=0,-999,IF(COUNTIFS($Z1099:AC1099,#N/A)&gt;0,-999,AVERAGE($Z1099:AC1099)))</f>
        <v>-999</v>
      </c>
      <c r="M1099" s="38">
        <f t="shared" si="1298"/>
        <v>-999</v>
      </c>
      <c r="N1099" s="38">
        <f t="shared" si="1262"/>
        <v>-999</v>
      </c>
      <c r="O1099" s="38">
        <f t="shared" si="1263"/>
        <v>-999</v>
      </c>
      <c r="P1099" s="38">
        <f t="shared" si="1264"/>
        <v>-999</v>
      </c>
      <c r="Q1099" s="37">
        <f t="shared" si="1299"/>
        <v>0</v>
      </c>
      <c r="R1099" s="37">
        <f t="shared" si="1328"/>
        <v>0</v>
      </c>
      <c r="S1099" s="37">
        <f t="shared" si="1329"/>
        <v>0</v>
      </c>
      <c r="T1099" s="37">
        <f t="shared" si="1330"/>
        <v>0</v>
      </c>
      <c r="U1099" s="37">
        <f t="shared" si="1300"/>
        <v>2018</v>
      </c>
      <c r="V1099" s="37">
        <f t="shared" ref="V1099:X1099" si="1335">U1099-1</f>
        <v>2017</v>
      </c>
      <c r="W1099" s="37">
        <f t="shared" si="1335"/>
        <v>2016</v>
      </c>
      <c r="X1099" s="37">
        <f t="shared" si="1335"/>
        <v>2015</v>
      </c>
      <c r="Y1099" s="39"/>
      <c r="Z1099" s="62" t="e">
        <f>IFERROR(IF($B1099=0,#N/A,AVERAGEIFS(INDEX(DATOS,0,$C1099),INDEX(DATOS,0,$C1099),"&lt;&gt;#N/D",INDEX(DATOS,0,$L$2),0,INDEX(DATOS,0,$M$2),1,INDEX(DATOS,0,$N$2),U1099,INDEX(DATOS,0,$O$2),$D1099)),#N/A)</f>
        <v>#N/A</v>
      </c>
      <c r="AA1099" s="62" t="e">
        <f>IFERROR(IF($B1099=0,#N/A,AVERAGEIFS(INDEX(DATOS,0,$C1099),INDEX(DATOS,0,$C1099),"&lt;&gt;#N/D",INDEX(DATOS,0,$L$2),0,INDEX(DATOS,0,$M$2),1,INDEX(DATOS,0,$N$2),V1099,INDEX(DATOS,0,$O$2),$D1099)),#N/A)</f>
        <v>#N/A</v>
      </c>
      <c r="AB1099" s="62" t="e">
        <f>IFERROR(IF($B1099=0,#N/A,AVERAGEIFS(INDEX(DATOS,0,$C1099),INDEX(DATOS,0,$C1099),"&lt;&gt;#N/D",INDEX(DATOS,0,$L$2),0,INDEX(DATOS,0,$M$2),1,INDEX(DATOS,0,$N$2),W1099,INDEX(DATOS,0,$O$2),$D1099)),#N/A)</f>
        <v>#N/A</v>
      </c>
      <c r="AC1099" s="62" t="e">
        <f>IFERROR(IF($B1099=0,#N/A,AVERAGEIFS(INDEX(DATOS,0,$C1099),INDEX(DATOS,0,$C1099),"&lt;&gt;#N/D",INDEX(DATOS,0,$L$2),0,INDEX(DATOS,0,$M$2),1,INDEX(DATOS,0,$N$2),X1099,INDEX(DATOS,0,$O$2),$D1099)),#N/A)</f>
        <v>#N/A</v>
      </c>
      <c r="AD1099" s="33"/>
      <c r="AE1099" s="40" t="e">
        <f>IFERROR(IF(ISNA(Z1099),#N/A,IF(I1099=0,0,_xlfn.STDEV.P($Z1099:Z1099)/I1099*100)),#N/A)</f>
        <v>#N/A</v>
      </c>
      <c r="AF1099" s="40" t="e">
        <f>IFERROR(IF(ISNA(AA1099),#N/A,IF(J1099=0,0,_xlfn.STDEV.P($Z1099:AA1099)/J1099*100)),#N/A)</f>
        <v>#N/A</v>
      </c>
      <c r="AG1099" s="40" t="e">
        <f>IFERROR(IF(ISNA(AB1099),#N/A,IF(K1099=0,0,_xlfn.STDEV.P($Z1099:AB1099)/K1099*100)),#N/A)</f>
        <v>#N/A</v>
      </c>
      <c r="AH1099" s="40" t="e">
        <f>IFERROR(IF(ISNA(AC1099),#N/A,IF(L1099=0,0,_xlfn.STDEV.P($Z1099:AC1099)/L1099*100)),#N/A)</f>
        <v>#N/A</v>
      </c>
      <c r="AI1099" s="40"/>
    </row>
    <row r="1100" spans="1:35" x14ac:dyDescent="0.35">
      <c r="A1100">
        <f t="shared" si="1302"/>
        <v>95</v>
      </c>
      <c r="B1100" s="35">
        <f t="array" ref="B1100">IF(B1099=0,0,MIN(IF(INDEX(DATOS,0,$N$2)=$U1100,IF(ISNUMBER(INDEX(DATOS,0,$C1100)),IF(INDEX(DATOS,0,$L$2)=0,IF(INDEX(DATOS,0,$M$2)=1,IF(ISNA(MATCH(INDEX(DATOS,0,$O$2),IF($E$7:E1099=E1100,$D$7:D1099),0)),INDEX(DATOS,0,$K$2))))))))</f>
        <v>0</v>
      </c>
      <c r="C1100" s="32">
        <f t="shared" si="1303"/>
        <v>20</v>
      </c>
      <c r="D1100" s="34" t="str">
        <f>IF($B1100=0,"--",INDEX(DATOS,$B1100,O$2))</f>
        <v>--</v>
      </c>
      <c r="E1100" s="64" t="s">
        <v>1</v>
      </c>
      <c r="F1100" s="36" t="str">
        <f t="shared" ref="F1100:F1163" si="1336">IFERROR(SUBSTITUTE(MID(D1100,1,FIND(",",D1100)-1),"Departamento de","Dpto."),D1100)</f>
        <v>--</v>
      </c>
      <c r="G1100" s="109" t="e">
        <f>VLOOKUP($D1100,LOC_UNICOS,G$2,0)</f>
        <v>#N/A</v>
      </c>
      <c r="H1100" s="109" t="e">
        <f>VLOOKUP($D1100,LOC_UNICOS,H$2,0)</f>
        <v>#N/A</v>
      </c>
      <c r="I1100" s="38">
        <f t="array" ref="I1100">IF($B1100=0,-999,IF(COUNTIFS($Z1100:Z1100,#N/A)&gt;0,-999,AVERAGE($Z1100:Z1100)))</f>
        <v>-999</v>
      </c>
      <c r="J1100" s="38">
        <f t="array" ref="J1100">IF($B1100=0,-999,IF(COUNTIFS($Z1100:AA1100,#N/A)&gt;0,-999,AVERAGE($Z1100:AA1100)))</f>
        <v>-999</v>
      </c>
      <c r="K1100" s="38">
        <f t="array" ref="K1100">IF($B1100=0,-999,IF(COUNTIFS($Z1100:AB1100,#N/A)&gt;0,-999,AVERAGE($Z1100:AB1100)))</f>
        <v>-999</v>
      </c>
      <c r="L1100" s="38">
        <f t="array" ref="L1100">IF($B1100=0,-999,IF(COUNTIFS($Z1100:AC1100,#N/A)&gt;0,-999,AVERAGE($Z1100:AC1100)))</f>
        <v>-999</v>
      </c>
      <c r="M1100" s="38">
        <f t="shared" si="1298"/>
        <v>-999</v>
      </c>
      <c r="N1100" s="38">
        <f t="shared" si="1262"/>
        <v>-999</v>
      </c>
      <c r="O1100" s="38">
        <f t="shared" si="1263"/>
        <v>-999</v>
      </c>
      <c r="P1100" s="38">
        <f t="shared" si="1264"/>
        <v>-999</v>
      </c>
      <c r="Q1100" s="37">
        <f t="shared" si="1299"/>
        <v>0</v>
      </c>
      <c r="R1100" s="37">
        <f t="shared" si="1328"/>
        <v>0</v>
      </c>
      <c r="S1100" s="37">
        <f t="shared" si="1329"/>
        <v>0</v>
      </c>
      <c r="T1100" s="37">
        <f t="shared" si="1330"/>
        <v>0</v>
      </c>
      <c r="U1100" s="37">
        <f t="shared" si="1300"/>
        <v>2018</v>
      </c>
      <c r="V1100" s="37">
        <f t="shared" ref="V1100:X1100" si="1337">U1100-1</f>
        <v>2017</v>
      </c>
      <c r="W1100" s="37">
        <f t="shared" si="1337"/>
        <v>2016</v>
      </c>
      <c r="X1100" s="37">
        <f t="shared" si="1337"/>
        <v>2015</v>
      </c>
      <c r="Y1100" s="39"/>
      <c r="Z1100" s="62" t="e">
        <f>IFERROR(IF($B1100=0,#N/A,AVERAGEIFS(INDEX(DATOS,0,$C1100),INDEX(DATOS,0,$C1100),"&lt;&gt;#N/D",INDEX(DATOS,0,$L$2),0,INDEX(DATOS,0,$M$2),1,INDEX(DATOS,0,$N$2),U1100,INDEX(DATOS,0,$O$2),$D1100)),#N/A)</f>
        <v>#N/A</v>
      </c>
      <c r="AA1100" s="62" t="e">
        <f>IFERROR(IF($B1100=0,#N/A,AVERAGEIFS(INDEX(DATOS,0,$C1100),INDEX(DATOS,0,$C1100),"&lt;&gt;#N/D",INDEX(DATOS,0,$L$2),0,INDEX(DATOS,0,$M$2),1,INDEX(DATOS,0,$N$2),V1100,INDEX(DATOS,0,$O$2),$D1100)),#N/A)</f>
        <v>#N/A</v>
      </c>
      <c r="AB1100" s="62" t="e">
        <f>IFERROR(IF($B1100=0,#N/A,AVERAGEIFS(INDEX(DATOS,0,$C1100),INDEX(DATOS,0,$C1100),"&lt;&gt;#N/D",INDEX(DATOS,0,$L$2),0,INDEX(DATOS,0,$M$2),1,INDEX(DATOS,0,$N$2),W1100,INDEX(DATOS,0,$O$2),$D1100)),#N/A)</f>
        <v>#N/A</v>
      </c>
      <c r="AC1100" s="62" t="e">
        <f>IFERROR(IF($B1100=0,#N/A,AVERAGEIFS(INDEX(DATOS,0,$C1100),INDEX(DATOS,0,$C1100),"&lt;&gt;#N/D",INDEX(DATOS,0,$L$2),0,INDEX(DATOS,0,$M$2),1,INDEX(DATOS,0,$N$2),X1100,INDEX(DATOS,0,$O$2),$D1100)),#N/A)</f>
        <v>#N/A</v>
      </c>
      <c r="AD1100" s="33"/>
      <c r="AE1100" s="40" t="e">
        <f>IFERROR(IF(ISNA(Z1100),#N/A,IF(I1100=0,0,_xlfn.STDEV.P($Z1100:Z1100)/I1100*100)),#N/A)</f>
        <v>#N/A</v>
      </c>
      <c r="AF1100" s="40" t="e">
        <f>IFERROR(IF(ISNA(AA1100),#N/A,IF(J1100=0,0,_xlfn.STDEV.P($Z1100:AA1100)/J1100*100)),#N/A)</f>
        <v>#N/A</v>
      </c>
      <c r="AG1100" s="40" t="e">
        <f>IFERROR(IF(ISNA(AB1100),#N/A,IF(K1100=0,0,_xlfn.STDEV.P($Z1100:AB1100)/K1100*100)),#N/A)</f>
        <v>#N/A</v>
      </c>
      <c r="AH1100" s="40" t="e">
        <f>IFERROR(IF(ISNA(AC1100),#N/A,IF(L1100=0,0,_xlfn.STDEV.P($Z1100:AC1100)/L1100*100)),#N/A)</f>
        <v>#N/A</v>
      </c>
      <c r="AI1100" s="40"/>
    </row>
    <row r="1101" spans="1:35" x14ac:dyDescent="0.35">
      <c r="A1101">
        <f t="shared" si="1302"/>
        <v>96</v>
      </c>
      <c r="B1101" s="35">
        <f t="array" ref="B1101">IF(B1100=0,0,MIN(IF(INDEX(DATOS,0,$N$2)=$U1101,IF(ISNUMBER(INDEX(DATOS,0,$C1101)),IF(INDEX(DATOS,0,$L$2)=0,IF(INDEX(DATOS,0,$M$2)=1,IF(ISNA(MATCH(INDEX(DATOS,0,$O$2),IF($E$7:E1100=E1101,$D$7:D1100),0)),INDEX(DATOS,0,$K$2))))))))</f>
        <v>0</v>
      </c>
      <c r="C1101" s="32">
        <f t="shared" si="1303"/>
        <v>20</v>
      </c>
      <c r="D1101" s="34" t="str">
        <f>IF($B1101=0,"--",INDEX(DATOS,$B1101,O$2))</f>
        <v>--</v>
      </c>
      <c r="E1101" s="64" t="s">
        <v>1</v>
      </c>
      <c r="F1101" s="36" t="str">
        <f t="shared" si="1336"/>
        <v>--</v>
      </c>
      <c r="G1101" s="109" t="e">
        <f>VLOOKUP($D1101,LOC_UNICOS,G$2,0)</f>
        <v>#N/A</v>
      </c>
      <c r="H1101" s="109" t="e">
        <f>VLOOKUP($D1101,LOC_UNICOS,H$2,0)</f>
        <v>#N/A</v>
      </c>
      <c r="I1101" s="38">
        <f t="array" ref="I1101">IF($B1101=0,-999,IF(COUNTIFS($Z1101:Z1101,#N/A)&gt;0,-999,AVERAGE($Z1101:Z1101)))</f>
        <v>-999</v>
      </c>
      <c r="J1101" s="38">
        <f t="array" ref="J1101">IF($B1101=0,-999,IF(COUNTIFS($Z1101:AA1101,#N/A)&gt;0,-999,AVERAGE($Z1101:AA1101)))</f>
        <v>-999</v>
      </c>
      <c r="K1101" s="38">
        <f t="array" ref="K1101">IF($B1101=0,-999,IF(COUNTIFS($Z1101:AB1101,#N/A)&gt;0,-999,AVERAGE($Z1101:AB1101)))</f>
        <v>-999</v>
      </c>
      <c r="L1101" s="38">
        <f t="array" ref="L1101">IF($B1101=0,-999,IF(COUNTIFS($Z1101:AC1101,#N/A)&gt;0,-999,AVERAGE($Z1101:AC1101)))</f>
        <v>-999</v>
      </c>
      <c r="M1101" s="38">
        <f t="shared" si="1298"/>
        <v>-999</v>
      </c>
      <c r="N1101" s="38">
        <f t="shared" si="1262"/>
        <v>-999</v>
      </c>
      <c r="O1101" s="38">
        <f t="shared" si="1263"/>
        <v>-999</v>
      </c>
      <c r="P1101" s="38">
        <f t="shared" si="1264"/>
        <v>-999</v>
      </c>
      <c r="Q1101" s="37">
        <f t="shared" si="1299"/>
        <v>0</v>
      </c>
      <c r="R1101" s="37">
        <f t="shared" si="1328"/>
        <v>0</v>
      </c>
      <c r="S1101" s="37">
        <f t="shared" si="1329"/>
        <v>0</v>
      </c>
      <c r="T1101" s="37">
        <f t="shared" si="1330"/>
        <v>0</v>
      </c>
      <c r="U1101" s="37">
        <f t="shared" si="1300"/>
        <v>2018</v>
      </c>
      <c r="V1101" s="37">
        <f t="shared" ref="V1101:X1101" si="1338">U1101-1</f>
        <v>2017</v>
      </c>
      <c r="W1101" s="37">
        <f t="shared" si="1338"/>
        <v>2016</v>
      </c>
      <c r="X1101" s="37">
        <f t="shared" si="1338"/>
        <v>2015</v>
      </c>
      <c r="Y1101" s="39"/>
      <c r="Z1101" s="62" t="e">
        <f>IFERROR(IF($B1101=0,#N/A,AVERAGEIFS(INDEX(DATOS,0,$C1101),INDEX(DATOS,0,$C1101),"&lt;&gt;#N/D",INDEX(DATOS,0,$L$2),0,INDEX(DATOS,0,$M$2),1,INDEX(DATOS,0,$N$2),U1101,INDEX(DATOS,0,$O$2),$D1101)),#N/A)</f>
        <v>#N/A</v>
      </c>
      <c r="AA1101" s="62" t="e">
        <f>IFERROR(IF($B1101=0,#N/A,AVERAGEIFS(INDEX(DATOS,0,$C1101),INDEX(DATOS,0,$C1101),"&lt;&gt;#N/D",INDEX(DATOS,0,$L$2),0,INDEX(DATOS,0,$M$2),1,INDEX(DATOS,0,$N$2),V1101,INDEX(DATOS,0,$O$2),$D1101)),#N/A)</f>
        <v>#N/A</v>
      </c>
      <c r="AB1101" s="62" t="e">
        <f>IFERROR(IF($B1101=0,#N/A,AVERAGEIFS(INDEX(DATOS,0,$C1101),INDEX(DATOS,0,$C1101),"&lt;&gt;#N/D",INDEX(DATOS,0,$L$2),0,INDEX(DATOS,0,$M$2),1,INDEX(DATOS,0,$N$2),W1101,INDEX(DATOS,0,$O$2),$D1101)),#N/A)</f>
        <v>#N/A</v>
      </c>
      <c r="AC1101" s="62" t="e">
        <f>IFERROR(IF($B1101=0,#N/A,AVERAGEIFS(INDEX(DATOS,0,$C1101),INDEX(DATOS,0,$C1101),"&lt;&gt;#N/D",INDEX(DATOS,0,$L$2),0,INDEX(DATOS,0,$M$2),1,INDEX(DATOS,0,$N$2),X1101,INDEX(DATOS,0,$O$2),$D1101)),#N/A)</f>
        <v>#N/A</v>
      </c>
      <c r="AD1101" s="33"/>
      <c r="AE1101" s="40" t="e">
        <f>IFERROR(IF(ISNA(Z1101),#N/A,IF(I1101=0,0,_xlfn.STDEV.P($Z1101:Z1101)/I1101*100)),#N/A)</f>
        <v>#N/A</v>
      </c>
      <c r="AF1101" s="40" t="e">
        <f>IFERROR(IF(ISNA(AA1101),#N/A,IF(J1101=0,0,_xlfn.STDEV.P($Z1101:AA1101)/J1101*100)),#N/A)</f>
        <v>#N/A</v>
      </c>
      <c r="AG1101" s="40" t="e">
        <f>IFERROR(IF(ISNA(AB1101),#N/A,IF(K1101=0,0,_xlfn.STDEV.P($Z1101:AB1101)/K1101*100)),#N/A)</f>
        <v>#N/A</v>
      </c>
      <c r="AH1101" s="40" t="e">
        <f>IFERROR(IF(ISNA(AC1101),#N/A,IF(L1101=0,0,_xlfn.STDEV.P($Z1101:AC1101)/L1101*100)),#N/A)</f>
        <v>#N/A</v>
      </c>
      <c r="AI1101" s="40"/>
    </row>
    <row r="1102" spans="1:35" x14ac:dyDescent="0.35">
      <c r="A1102">
        <f t="shared" si="1302"/>
        <v>97</v>
      </c>
      <c r="B1102" s="35">
        <f t="array" ref="B1102">IF(B1101=0,0,MIN(IF(INDEX(DATOS,0,$N$2)=$U1102,IF(ISNUMBER(INDEX(DATOS,0,$C1102)),IF(INDEX(DATOS,0,$L$2)=0,IF(INDEX(DATOS,0,$M$2)=1,IF(ISNA(MATCH(INDEX(DATOS,0,$O$2),IF($E$7:E1101=E1102,$D$7:D1101),0)),INDEX(DATOS,0,$K$2))))))))</f>
        <v>0</v>
      </c>
      <c r="C1102" s="32">
        <f t="shared" si="1303"/>
        <v>20</v>
      </c>
      <c r="D1102" s="34" t="str">
        <f>IF($B1102=0,"--",INDEX(DATOS,$B1102,O$2))</f>
        <v>--</v>
      </c>
      <c r="E1102" s="64" t="s">
        <v>1</v>
      </c>
      <c r="F1102" s="36" t="str">
        <f t="shared" si="1336"/>
        <v>--</v>
      </c>
      <c r="G1102" s="109" t="e">
        <f>VLOOKUP($D1102,LOC_UNICOS,G$2,0)</f>
        <v>#N/A</v>
      </c>
      <c r="H1102" s="109" t="e">
        <f>VLOOKUP($D1102,LOC_UNICOS,H$2,0)</f>
        <v>#N/A</v>
      </c>
      <c r="I1102" s="38">
        <f t="array" ref="I1102">IF($B1102=0,-999,IF(COUNTIFS($Z1102:Z1102,#N/A)&gt;0,-999,AVERAGE($Z1102:Z1102)))</f>
        <v>-999</v>
      </c>
      <c r="J1102" s="38">
        <f t="array" ref="J1102">IF($B1102=0,-999,IF(COUNTIFS($Z1102:AA1102,#N/A)&gt;0,-999,AVERAGE($Z1102:AA1102)))</f>
        <v>-999</v>
      </c>
      <c r="K1102" s="38">
        <f t="array" ref="K1102">IF($B1102=0,-999,IF(COUNTIFS($Z1102:AB1102,#N/A)&gt;0,-999,AVERAGE($Z1102:AB1102)))</f>
        <v>-999</v>
      </c>
      <c r="L1102" s="38">
        <f t="array" ref="L1102">IF($B1102=0,-999,IF(COUNTIFS($Z1102:AC1102,#N/A)&gt;0,-999,AVERAGE($Z1102:AC1102)))</f>
        <v>-999</v>
      </c>
      <c r="M1102" s="38">
        <f t="shared" si="1298"/>
        <v>-999</v>
      </c>
      <c r="N1102" s="38">
        <f t="shared" ref="N1102:N1165" si="1339">IFERROR(AF1102,-999)</f>
        <v>-999</v>
      </c>
      <c r="O1102" s="38">
        <f t="shared" ref="O1102:O1165" si="1340">IFERROR(AG1102,-999)</f>
        <v>-999</v>
      </c>
      <c r="P1102" s="38">
        <f t="shared" ref="P1102:P1165" si="1341">IFERROR(AH1102,-999)</f>
        <v>-999</v>
      </c>
      <c r="Q1102" s="37">
        <f t="shared" si="1299"/>
        <v>0</v>
      </c>
      <c r="R1102" s="37">
        <f t="shared" si="1328"/>
        <v>0</v>
      </c>
      <c r="S1102" s="37">
        <f t="shared" si="1329"/>
        <v>0</v>
      </c>
      <c r="T1102" s="37">
        <f t="shared" si="1330"/>
        <v>0</v>
      </c>
      <c r="U1102" s="37">
        <f t="shared" si="1300"/>
        <v>2018</v>
      </c>
      <c r="V1102" s="37">
        <f t="shared" ref="V1102:X1102" si="1342">U1102-1</f>
        <v>2017</v>
      </c>
      <c r="W1102" s="37">
        <f t="shared" si="1342"/>
        <v>2016</v>
      </c>
      <c r="X1102" s="37">
        <f t="shared" si="1342"/>
        <v>2015</v>
      </c>
      <c r="Y1102" s="39"/>
      <c r="Z1102" s="62" t="e">
        <f>IFERROR(IF($B1102=0,#N/A,AVERAGEIFS(INDEX(DATOS,0,$C1102),INDEX(DATOS,0,$C1102),"&lt;&gt;#N/D",INDEX(DATOS,0,$L$2),0,INDEX(DATOS,0,$M$2),1,INDEX(DATOS,0,$N$2),U1102,INDEX(DATOS,0,$O$2),$D1102)),#N/A)</f>
        <v>#N/A</v>
      </c>
      <c r="AA1102" s="62" t="e">
        <f>IFERROR(IF($B1102=0,#N/A,AVERAGEIFS(INDEX(DATOS,0,$C1102),INDEX(DATOS,0,$C1102),"&lt;&gt;#N/D",INDEX(DATOS,0,$L$2),0,INDEX(DATOS,0,$M$2),1,INDEX(DATOS,0,$N$2),V1102,INDEX(DATOS,0,$O$2),$D1102)),#N/A)</f>
        <v>#N/A</v>
      </c>
      <c r="AB1102" s="62" t="e">
        <f>IFERROR(IF($B1102=0,#N/A,AVERAGEIFS(INDEX(DATOS,0,$C1102),INDEX(DATOS,0,$C1102),"&lt;&gt;#N/D",INDEX(DATOS,0,$L$2),0,INDEX(DATOS,0,$M$2),1,INDEX(DATOS,0,$N$2),W1102,INDEX(DATOS,0,$O$2),$D1102)),#N/A)</f>
        <v>#N/A</v>
      </c>
      <c r="AC1102" s="62" t="e">
        <f>IFERROR(IF($B1102=0,#N/A,AVERAGEIFS(INDEX(DATOS,0,$C1102),INDEX(DATOS,0,$C1102),"&lt;&gt;#N/D",INDEX(DATOS,0,$L$2),0,INDEX(DATOS,0,$M$2),1,INDEX(DATOS,0,$N$2),X1102,INDEX(DATOS,0,$O$2),$D1102)),#N/A)</f>
        <v>#N/A</v>
      </c>
      <c r="AD1102" s="33"/>
      <c r="AE1102" s="40" t="e">
        <f>IFERROR(IF(ISNA(Z1102),#N/A,IF(I1102=0,0,_xlfn.STDEV.P($Z1102:Z1102)/I1102*100)),#N/A)</f>
        <v>#N/A</v>
      </c>
      <c r="AF1102" s="40" t="e">
        <f>IFERROR(IF(ISNA(AA1102),#N/A,IF(J1102=0,0,_xlfn.STDEV.P($Z1102:AA1102)/J1102*100)),#N/A)</f>
        <v>#N/A</v>
      </c>
      <c r="AG1102" s="40" t="e">
        <f>IFERROR(IF(ISNA(AB1102),#N/A,IF(K1102=0,0,_xlfn.STDEV.P($Z1102:AB1102)/K1102*100)),#N/A)</f>
        <v>#N/A</v>
      </c>
      <c r="AH1102" s="40" t="e">
        <f>IFERROR(IF(ISNA(AC1102),#N/A,IF(L1102=0,0,_xlfn.STDEV.P($Z1102:AC1102)/L1102*100)),#N/A)</f>
        <v>#N/A</v>
      </c>
      <c r="AI1102" s="40"/>
    </row>
    <row r="1103" spans="1:35" x14ac:dyDescent="0.35">
      <c r="A1103">
        <f t="shared" si="1302"/>
        <v>98</v>
      </c>
      <c r="B1103" s="35">
        <f t="array" ref="B1103">IF(B1102=0,0,MIN(IF(INDEX(DATOS,0,$N$2)=$U1103,IF(ISNUMBER(INDEX(DATOS,0,$C1103)),IF(INDEX(DATOS,0,$L$2)=0,IF(INDEX(DATOS,0,$M$2)=1,IF(ISNA(MATCH(INDEX(DATOS,0,$O$2),IF($E$7:E1102=E1103,$D$7:D1102),0)),INDEX(DATOS,0,$K$2))))))))</f>
        <v>0</v>
      </c>
      <c r="C1103" s="32">
        <f t="shared" si="1303"/>
        <v>20</v>
      </c>
      <c r="D1103" s="34" t="str">
        <f>IF($B1103=0,"--",INDEX(DATOS,$B1103,O$2))</f>
        <v>--</v>
      </c>
      <c r="E1103" s="64" t="s">
        <v>1</v>
      </c>
      <c r="F1103" s="36" t="str">
        <f t="shared" si="1336"/>
        <v>--</v>
      </c>
      <c r="G1103" s="109" t="e">
        <f>VLOOKUP($D1103,LOC_UNICOS,G$2,0)</f>
        <v>#N/A</v>
      </c>
      <c r="H1103" s="109" t="e">
        <f>VLOOKUP($D1103,LOC_UNICOS,H$2,0)</f>
        <v>#N/A</v>
      </c>
      <c r="I1103" s="38">
        <f t="array" ref="I1103">IF($B1103=0,-999,IF(COUNTIFS($Z1103:Z1103,#N/A)&gt;0,-999,AVERAGE($Z1103:Z1103)))</f>
        <v>-999</v>
      </c>
      <c r="J1103" s="38">
        <f t="array" ref="J1103">IF($B1103=0,-999,IF(COUNTIFS($Z1103:AA1103,#N/A)&gt;0,-999,AVERAGE($Z1103:AA1103)))</f>
        <v>-999</v>
      </c>
      <c r="K1103" s="38">
        <f t="array" ref="K1103">IF($B1103=0,-999,IF(COUNTIFS($Z1103:AB1103,#N/A)&gt;0,-999,AVERAGE($Z1103:AB1103)))</f>
        <v>-999</v>
      </c>
      <c r="L1103" s="38">
        <f t="array" ref="L1103">IF($B1103=0,-999,IF(COUNTIFS($Z1103:AC1103,#N/A)&gt;0,-999,AVERAGE($Z1103:AC1103)))</f>
        <v>-999</v>
      </c>
      <c r="M1103" s="38">
        <f t="shared" si="1298"/>
        <v>-999</v>
      </c>
      <c r="N1103" s="38">
        <f t="shared" si="1339"/>
        <v>-999</v>
      </c>
      <c r="O1103" s="38">
        <f t="shared" si="1340"/>
        <v>-999</v>
      </c>
      <c r="P1103" s="38">
        <f t="shared" si="1341"/>
        <v>-999</v>
      </c>
      <c r="Q1103" s="37">
        <f t="shared" si="1299"/>
        <v>0</v>
      </c>
      <c r="R1103" s="37">
        <f t="shared" si="1328"/>
        <v>0</v>
      </c>
      <c r="S1103" s="37">
        <f t="shared" si="1329"/>
        <v>0</v>
      </c>
      <c r="T1103" s="37">
        <f t="shared" si="1330"/>
        <v>0</v>
      </c>
      <c r="U1103" s="37">
        <f t="shared" si="1300"/>
        <v>2018</v>
      </c>
      <c r="V1103" s="37">
        <f t="shared" ref="V1103:X1103" si="1343">U1103-1</f>
        <v>2017</v>
      </c>
      <c r="W1103" s="37">
        <f t="shared" si="1343"/>
        <v>2016</v>
      </c>
      <c r="X1103" s="37">
        <f t="shared" si="1343"/>
        <v>2015</v>
      </c>
      <c r="Y1103" s="39"/>
      <c r="Z1103" s="62" t="e">
        <f>IFERROR(IF($B1103=0,#N/A,AVERAGEIFS(INDEX(DATOS,0,$C1103),INDEX(DATOS,0,$C1103),"&lt;&gt;#N/D",INDEX(DATOS,0,$L$2),0,INDEX(DATOS,0,$M$2),1,INDEX(DATOS,0,$N$2),U1103,INDEX(DATOS,0,$O$2),$D1103)),#N/A)</f>
        <v>#N/A</v>
      </c>
      <c r="AA1103" s="62" t="e">
        <f>IFERROR(IF($B1103=0,#N/A,AVERAGEIFS(INDEX(DATOS,0,$C1103),INDEX(DATOS,0,$C1103),"&lt;&gt;#N/D",INDEX(DATOS,0,$L$2),0,INDEX(DATOS,0,$M$2),1,INDEX(DATOS,0,$N$2),V1103,INDEX(DATOS,0,$O$2),$D1103)),#N/A)</f>
        <v>#N/A</v>
      </c>
      <c r="AB1103" s="62" t="e">
        <f>IFERROR(IF($B1103=0,#N/A,AVERAGEIFS(INDEX(DATOS,0,$C1103),INDEX(DATOS,0,$C1103),"&lt;&gt;#N/D",INDEX(DATOS,0,$L$2),0,INDEX(DATOS,0,$M$2),1,INDEX(DATOS,0,$N$2),W1103,INDEX(DATOS,0,$O$2),$D1103)),#N/A)</f>
        <v>#N/A</v>
      </c>
      <c r="AC1103" s="62" t="e">
        <f>IFERROR(IF($B1103=0,#N/A,AVERAGEIFS(INDEX(DATOS,0,$C1103),INDEX(DATOS,0,$C1103),"&lt;&gt;#N/D",INDEX(DATOS,0,$L$2),0,INDEX(DATOS,0,$M$2),1,INDEX(DATOS,0,$N$2),X1103,INDEX(DATOS,0,$O$2),$D1103)),#N/A)</f>
        <v>#N/A</v>
      </c>
      <c r="AD1103" s="33"/>
      <c r="AE1103" s="40" t="e">
        <f>IFERROR(IF(ISNA(Z1103),#N/A,IF(I1103=0,0,_xlfn.STDEV.P($Z1103:Z1103)/I1103*100)),#N/A)</f>
        <v>#N/A</v>
      </c>
      <c r="AF1103" s="40" t="e">
        <f>IFERROR(IF(ISNA(AA1103),#N/A,IF(J1103=0,0,_xlfn.STDEV.P($Z1103:AA1103)/J1103*100)),#N/A)</f>
        <v>#N/A</v>
      </c>
      <c r="AG1103" s="40" t="e">
        <f>IFERROR(IF(ISNA(AB1103),#N/A,IF(K1103=0,0,_xlfn.STDEV.P($Z1103:AB1103)/K1103*100)),#N/A)</f>
        <v>#N/A</v>
      </c>
      <c r="AH1103" s="40" t="e">
        <f>IFERROR(IF(ISNA(AC1103),#N/A,IF(L1103=0,0,_xlfn.STDEV.P($Z1103:AC1103)/L1103*100)),#N/A)</f>
        <v>#N/A</v>
      </c>
      <c r="AI1103" s="40"/>
    </row>
    <row r="1104" spans="1:35" x14ac:dyDescent="0.35">
      <c r="A1104">
        <f t="shared" si="1302"/>
        <v>99</v>
      </c>
      <c r="B1104" s="35">
        <f t="array" ref="B1104">IF(B1103=0,0,MIN(IF(INDEX(DATOS,0,$N$2)=$U1104,IF(ISNUMBER(INDEX(DATOS,0,$C1104)),IF(INDEX(DATOS,0,$L$2)=0,IF(INDEX(DATOS,0,$M$2)=1,IF(ISNA(MATCH(INDEX(DATOS,0,$O$2),IF($E$7:E1103=E1104,$D$7:D1103),0)),INDEX(DATOS,0,$K$2))))))))</f>
        <v>0</v>
      </c>
      <c r="C1104" s="32">
        <f t="shared" si="1303"/>
        <v>20</v>
      </c>
      <c r="D1104" s="34" t="str">
        <f>IF($B1104=0,"--",INDEX(DATOS,$B1104,O$2))</f>
        <v>--</v>
      </c>
      <c r="E1104" s="64" t="s">
        <v>1</v>
      </c>
      <c r="F1104" s="36" t="str">
        <f t="shared" si="1336"/>
        <v>--</v>
      </c>
      <c r="G1104" s="109" t="e">
        <f>VLOOKUP($D1104,LOC_UNICOS,G$2,0)</f>
        <v>#N/A</v>
      </c>
      <c r="H1104" s="109" t="e">
        <f>VLOOKUP($D1104,LOC_UNICOS,H$2,0)</f>
        <v>#N/A</v>
      </c>
      <c r="I1104" s="38">
        <f t="array" ref="I1104">IF($B1104=0,-999,IF(COUNTIFS($Z1104:Z1104,#N/A)&gt;0,-999,AVERAGE($Z1104:Z1104)))</f>
        <v>-999</v>
      </c>
      <c r="J1104" s="38">
        <f t="array" ref="J1104">IF($B1104=0,-999,IF(COUNTIFS($Z1104:AA1104,#N/A)&gt;0,-999,AVERAGE($Z1104:AA1104)))</f>
        <v>-999</v>
      </c>
      <c r="K1104" s="38">
        <f t="array" ref="K1104">IF($B1104=0,-999,IF(COUNTIFS($Z1104:AB1104,#N/A)&gt;0,-999,AVERAGE($Z1104:AB1104)))</f>
        <v>-999</v>
      </c>
      <c r="L1104" s="38">
        <f t="array" ref="L1104">IF($B1104=0,-999,IF(COUNTIFS($Z1104:AC1104,#N/A)&gt;0,-999,AVERAGE($Z1104:AC1104)))</f>
        <v>-999</v>
      </c>
      <c r="M1104" s="38">
        <f t="shared" si="1298"/>
        <v>-999</v>
      </c>
      <c r="N1104" s="38">
        <f t="shared" si="1339"/>
        <v>-999</v>
      </c>
      <c r="O1104" s="38">
        <f t="shared" si="1340"/>
        <v>-999</v>
      </c>
      <c r="P1104" s="38">
        <f t="shared" si="1341"/>
        <v>-999</v>
      </c>
      <c r="Q1104" s="37">
        <f t="shared" si="1299"/>
        <v>0</v>
      </c>
      <c r="R1104" s="37">
        <f t="shared" si="1328"/>
        <v>0</v>
      </c>
      <c r="S1104" s="37">
        <f t="shared" si="1329"/>
        <v>0</v>
      </c>
      <c r="T1104" s="37">
        <f t="shared" si="1330"/>
        <v>0</v>
      </c>
      <c r="U1104" s="37">
        <f t="shared" si="1300"/>
        <v>2018</v>
      </c>
      <c r="V1104" s="37">
        <f t="shared" ref="V1104:X1104" si="1344">U1104-1</f>
        <v>2017</v>
      </c>
      <c r="W1104" s="37">
        <f t="shared" si="1344"/>
        <v>2016</v>
      </c>
      <c r="X1104" s="37">
        <f t="shared" si="1344"/>
        <v>2015</v>
      </c>
      <c r="Y1104" s="39"/>
      <c r="Z1104" s="62" t="e">
        <f>IFERROR(IF($B1104=0,#N/A,AVERAGEIFS(INDEX(DATOS,0,$C1104),INDEX(DATOS,0,$C1104),"&lt;&gt;#N/D",INDEX(DATOS,0,$L$2),0,INDEX(DATOS,0,$M$2),1,INDEX(DATOS,0,$N$2),U1104,INDEX(DATOS,0,$O$2),$D1104)),#N/A)</f>
        <v>#N/A</v>
      </c>
      <c r="AA1104" s="62" t="e">
        <f>IFERROR(IF($B1104=0,#N/A,AVERAGEIFS(INDEX(DATOS,0,$C1104),INDEX(DATOS,0,$C1104),"&lt;&gt;#N/D",INDEX(DATOS,0,$L$2),0,INDEX(DATOS,0,$M$2),1,INDEX(DATOS,0,$N$2),V1104,INDEX(DATOS,0,$O$2),$D1104)),#N/A)</f>
        <v>#N/A</v>
      </c>
      <c r="AB1104" s="62" t="e">
        <f>IFERROR(IF($B1104=0,#N/A,AVERAGEIFS(INDEX(DATOS,0,$C1104),INDEX(DATOS,0,$C1104),"&lt;&gt;#N/D",INDEX(DATOS,0,$L$2),0,INDEX(DATOS,0,$M$2),1,INDEX(DATOS,0,$N$2),W1104,INDEX(DATOS,0,$O$2),$D1104)),#N/A)</f>
        <v>#N/A</v>
      </c>
      <c r="AC1104" s="62" t="e">
        <f>IFERROR(IF($B1104=0,#N/A,AVERAGEIFS(INDEX(DATOS,0,$C1104),INDEX(DATOS,0,$C1104),"&lt;&gt;#N/D",INDEX(DATOS,0,$L$2),0,INDEX(DATOS,0,$M$2),1,INDEX(DATOS,0,$N$2),X1104,INDEX(DATOS,0,$O$2),$D1104)),#N/A)</f>
        <v>#N/A</v>
      </c>
      <c r="AD1104" s="33"/>
      <c r="AE1104" s="40" t="e">
        <f>IFERROR(IF(ISNA(Z1104),#N/A,IF(I1104=0,0,_xlfn.STDEV.P($Z1104:Z1104)/I1104*100)),#N/A)</f>
        <v>#N/A</v>
      </c>
      <c r="AF1104" s="40" t="e">
        <f>IFERROR(IF(ISNA(AA1104),#N/A,IF(J1104=0,0,_xlfn.STDEV.P($Z1104:AA1104)/J1104*100)),#N/A)</f>
        <v>#N/A</v>
      </c>
      <c r="AG1104" s="40" t="e">
        <f>IFERROR(IF(ISNA(AB1104),#N/A,IF(K1104=0,0,_xlfn.STDEV.P($Z1104:AB1104)/K1104*100)),#N/A)</f>
        <v>#N/A</v>
      </c>
      <c r="AH1104" s="40" t="e">
        <f>IFERROR(IF(ISNA(AC1104),#N/A,IF(L1104=0,0,_xlfn.STDEV.P($Z1104:AC1104)/L1104*100)),#N/A)</f>
        <v>#N/A</v>
      </c>
      <c r="AI1104" s="40"/>
    </row>
    <row r="1105" spans="1:35" x14ac:dyDescent="0.35">
      <c r="A1105">
        <f t="shared" si="1302"/>
        <v>100</v>
      </c>
      <c r="B1105" s="35">
        <f t="array" ref="B1105">IF(B1104=0,0,MIN(IF(INDEX(DATOS,0,$N$2)=$U1105,IF(ISNUMBER(INDEX(DATOS,0,$C1105)),IF(INDEX(DATOS,0,$L$2)=0,IF(INDEX(DATOS,0,$M$2)=1,IF(ISNA(MATCH(INDEX(DATOS,0,$O$2),IF($E$7:E1104=E1105,$D$7:D1104),0)),INDEX(DATOS,0,$K$2))))))))</f>
        <v>0</v>
      </c>
      <c r="C1105" s="32">
        <f t="shared" si="1303"/>
        <v>20</v>
      </c>
      <c r="D1105" s="34" t="str">
        <f>IF($B1105=0,"--",INDEX(DATOS,$B1105,O$2))</f>
        <v>--</v>
      </c>
      <c r="E1105" s="64" t="s">
        <v>1</v>
      </c>
      <c r="F1105" s="36" t="str">
        <f t="shared" si="1336"/>
        <v>--</v>
      </c>
      <c r="G1105" s="109" t="e">
        <f>VLOOKUP($D1105,LOC_UNICOS,G$2,0)</f>
        <v>#N/A</v>
      </c>
      <c r="H1105" s="109" t="e">
        <f>VLOOKUP($D1105,LOC_UNICOS,H$2,0)</f>
        <v>#N/A</v>
      </c>
      <c r="I1105" s="38">
        <f t="array" ref="I1105">IF($B1105=0,-999,IF(COUNTIFS($Z1105:Z1105,#N/A)&gt;0,-999,AVERAGE($Z1105:Z1105)))</f>
        <v>-999</v>
      </c>
      <c r="J1105" s="38">
        <f t="array" ref="J1105">IF($B1105=0,-999,IF(COUNTIFS($Z1105:AA1105,#N/A)&gt;0,-999,AVERAGE($Z1105:AA1105)))</f>
        <v>-999</v>
      </c>
      <c r="K1105" s="38">
        <f t="array" ref="K1105">IF($B1105=0,-999,IF(COUNTIFS($Z1105:AB1105,#N/A)&gt;0,-999,AVERAGE($Z1105:AB1105)))</f>
        <v>-999</v>
      </c>
      <c r="L1105" s="38">
        <f t="array" ref="L1105">IF($B1105=0,-999,IF(COUNTIFS($Z1105:AC1105,#N/A)&gt;0,-999,AVERAGE($Z1105:AC1105)))</f>
        <v>-999</v>
      </c>
      <c r="M1105" s="38">
        <f t="shared" si="1298"/>
        <v>-999</v>
      </c>
      <c r="N1105" s="38">
        <f t="shared" si="1339"/>
        <v>-999</v>
      </c>
      <c r="O1105" s="38">
        <f t="shared" si="1340"/>
        <v>-999</v>
      </c>
      <c r="P1105" s="38">
        <f t="shared" si="1341"/>
        <v>-999</v>
      </c>
      <c r="Q1105" s="37">
        <f t="shared" si="1299"/>
        <v>0</v>
      </c>
      <c r="R1105" s="37">
        <f t="shared" si="1328"/>
        <v>0</v>
      </c>
      <c r="S1105" s="37">
        <f t="shared" si="1329"/>
        <v>0</v>
      </c>
      <c r="T1105" s="37">
        <f t="shared" si="1330"/>
        <v>0</v>
      </c>
      <c r="U1105" s="37">
        <f t="shared" si="1300"/>
        <v>2018</v>
      </c>
      <c r="V1105" s="37">
        <f t="shared" ref="V1105:X1105" si="1345">U1105-1</f>
        <v>2017</v>
      </c>
      <c r="W1105" s="37">
        <f t="shared" si="1345"/>
        <v>2016</v>
      </c>
      <c r="X1105" s="37">
        <f t="shared" si="1345"/>
        <v>2015</v>
      </c>
      <c r="Y1105" s="39"/>
      <c r="Z1105" s="62" t="e">
        <f>IFERROR(IF($B1105=0,#N/A,AVERAGEIFS(INDEX(DATOS,0,$C1105),INDEX(DATOS,0,$C1105),"&lt;&gt;#N/D",INDEX(DATOS,0,$L$2),0,INDEX(DATOS,0,$M$2),1,INDEX(DATOS,0,$N$2),U1105,INDEX(DATOS,0,$O$2),$D1105)),#N/A)</f>
        <v>#N/A</v>
      </c>
      <c r="AA1105" s="62" t="e">
        <f>IFERROR(IF($B1105=0,#N/A,AVERAGEIFS(INDEX(DATOS,0,$C1105),INDEX(DATOS,0,$C1105),"&lt;&gt;#N/D",INDEX(DATOS,0,$L$2),0,INDEX(DATOS,0,$M$2),1,INDEX(DATOS,0,$N$2),V1105,INDEX(DATOS,0,$O$2),$D1105)),#N/A)</f>
        <v>#N/A</v>
      </c>
      <c r="AB1105" s="62" t="e">
        <f>IFERROR(IF($B1105=0,#N/A,AVERAGEIFS(INDEX(DATOS,0,$C1105),INDEX(DATOS,0,$C1105),"&lt;&gt;#N/D",INDEX(DATOS,0,$L$2),0,INDEX(DATOS,0,$M$2),1,INDEX(DATOS,0,$N$2),W1105,INDEX(DATOS,0,$O$2),$D1105)),#N/A)</f>
        <v>#N/A</v>
      </c>
      <c r="AC1105" s="62" t="e">
        <f>IFERROR(IF($B1105=0,#N/A,AVERAGEIFS(INDEX(DATOS,0,$C1105),INDEX(DATOS,0,$C1105),"&lt;&gt;#N/D",INDEX(DATOS,0,$L$2),0,INDEX(DATOS,0,$M$2),1,INDEX(DATOS,0,$N$2),X1105,INDEX(DATOS,0,$O$2),$D1105)),#N/A)</f>
        <v>#N/A</v>
      </c>
      <c r="AD1105" s="33"/>
      <c r="AE1105" s="40" t="e">
        <f>IFERROR(IF(ISNA(Z1105),#N/A,IF(I1105=0,0,_xlfn.STDEV.P($Z1105:Z1105)/I1105*100)),#N/A)</f>
        <v>#N/A</v>
      </c>
      <c r="AF1105" s="40" t="e">
        <f>IFERROR(IF(ISNA(AA1105),#N/A,IF(J1105=0,0,_xlfn.STDEV.P($Z1105:AA1105)/J1105*100)),#N/A)</f>
        <v>#N/A</v>
      </c>
      <c r="AG1105" s="40" t="e">
        <f>IFERROR(IF(ISNA(AB1105),#N/A,IF(K1105=0,0,_xlfn.STDEV.P($Z1105:AB1105)/K1105*100)),#N/A)</f>
        <v>#N/A</v>
      </c>
      <c r="AH1105" s="40" t="e">
        <f>IFERROR(IF(ISNA(AC1105),#N/A,IF(L1105=0,0,_xlfn.STDEV.P($Z1105:AC1105)/L1105*100)),#N/A)</f>
        <v>#N/A</v>
      </c>
      <c r="AI1105" s="40"/>
    </row>
    <row r="1106" spans="1:35" x14ac:dyDescent="0.35">
      <c r="A1106">
        <f t="shared" si="1302"/>
        <v>101</v>
      </c>
      <c r="B1106" s="35">
        <f t="array" ref="B1106">IF(B1105=0,0,MIN(IF(INDEX(DATOS,0,$N$2)=$U1106,IF(ISNUMBER(INDEX(DATOS,0,$C1106)),IF(INDEX(DATOS,0,$L$2)=0,IF(INDEX(DATOS,0,$M$2)=1,IF(ISNA(MATCH(INDEX(DATOS,0,$O$2),IF($E$7:E1105=E1106,$D$7:D1105),0)),INDEX(DATOS,0,$K$2))))))))</f>
        <v>0</v>
      </c>
      <c r="C1106" s="32">
        <f t="shared" si="1303"/>
        <v>20</v>
      </c>
      <c r="D1106" s="34" t="str">
        <f>IF($B1106=0,"--",INDEX(DATOS,$B1106,O$2))</f>
        <v>--</v>
      </c>
      <c r="E1106" s="64" t="s">
        <v>1</v>
      </c>
      <c r="F1106" s="36" t="str">
        <f t="shared" si="1336"/>
        <v>--</v>
      </c>
      <c r="G1106" s="109" t="e">
        <f>VLOOKUP($D1106,LOC_UNICOS,G$2,0)</f>
        <v>#N/A</v>
      </c>
      <c r="H1106" s="109" t="e">
        <f>VLOOKUP($D1106,LOC_UNICOS,H$2,0)</f>
        <v>#N/A</v>
      </c>
      <c r="I1106" s="38">
        <f t="array" ref="I1106">IF($B1106=0,-999,IF(COUNTIFS($Z1106:Z1106,#N/A)&gt;0,-999,AVERAGE($Z1106:Z1106)))</f>
        <v>-999</v>
      </c>
      <c r="J1106" s="38">
        <f t="array" ref="J1106">IF($B1106=0,-999,IF(COUNTIFS($Z1106:AA1106,#N/A)&gt;0,-999,AVERAGE($Z1106:AA1106)))</f>
        <v>-999</v>
      </c>
      <c r="K1106" s="38">
        <f t="array" ref="K1106">IF($B1106=0,-999,IF(COUNTIFS($Z1106:AB1106,#N/A)&gt;0,-999,AVERAGE($Z1106:AB1106)))</f>
        <v>-999</v>
      </c>
      <c r="L1106" s="38">
        <f t="array" ref="L1106">IF($B1106=0,-999,IF(COUNTIFS($Z1106:AC1106,#N/A)&gt;0,-999,AVERAGE($Z1106:AC1106)))</f>
        <v>-999</v>
      </c>
      <c r="M1106" s="38">
        <f>IFERROR(AE1106,-999)</f>
        <v>-999</v>
      </c>
      <c r="N1106" s="38">
        <f t="shared" si="1339"/>
        <v>-999</v>
      </c>
      <c r="O1106" s="38">
        <f t="shared" si="1340"/>
        <v>-999</v>
      </c>
      <c r="P1106" s="38">
        <f t="shared" si="1341"/>
        <v>-999</v>
      </c>
      <c r="Q1106" s="37">
        <f t="shared" si="1299"/>
        <v>0</v>
      </c>
      <c r="R1106" s="37">
        <f t="shared" si="1328"/>
        <v>0</v>
      </c>
      <c r="S1106" s="37">
        <f t="shared" si="1329"/>
        <v>0</v>
      </c>
      <c r="T1106" s="37">
        <f t="shared" si="1330"/>
        <v>0</v>
      </c>
      <c r="U1106" s="37">
        <f t="shared" si="1300"/>
        <v>2018</v>
      </c>
      <c r="V1106" s="37">
        <f t="shared" ref="V1106:X1106" si="1346">U1106-1</f>
        <v>2017</v>
      </c>
      <c r="W1106" s="37">
        <f t="shared" si="1346"/>
        <v>2016</v>
      </c>
      <c r="X1106" s="37">
        <f t="shared" si="1346"/>
        <v>2015</v>
      </c>
      <c r="Y1106" s="39"/>
      <c r="Z1106" s="62" t="e">
        <f>IFERROR(IF($B1106=0,#N/A,AVERAGEIFS(INDEX(DATOS,0,$C1106),INDEX(DATOS,0,$C1106),"&lt;&gt;#N/D",INDEX(DATOS,0,$L$2),0,INDEX(DATOS,0,$M$2),1,INDEX(DATOS,0,$N$2),U1106,INDEX(DATOS,0,$O$2),$D1106)),#N/A)</f>
        <v>#N/A</v>
      </c>
      <c r="AA1106" s="62" t="e">
        <f>IFERROR(IF($B1106=0,#N/A,AVERAGEIFS(INDEX(DATOS,0,$C1106),INDEX(DATOS,0,$C1106),"&lt;&gt;#N/D",INDEX(DATOS,0,$L$2),0,INDEX(DATOS,0,$M$2),1,INDEX(DATOS,0,$N$2),V1106,INDEX(DATOS,0,$O$2),$D1106)),#N/A)</f>
        <v>#N/A</v>
      </c>
      <c r="AB1106" s="62" t="e">
        <f>IFERROR(IF($B1106=0,#N/A,AVERAGEIFS(INDEX(DATOS,0,$C1106),INDEX(DATOS,0,$C1106),"&lt;&gt;#N/D",INDEX(DATOS,0,$L$2),0,INDEX(DATOS,0,$M$2),1,INDEX(DATOS,0,$N$2),W1106,INDEX(DATOS,0,$O$2),$D1106)),#N/A)</f>
        <v>#N/A</v>
      </c>
      <c r="AC1106" s="62" t="e">
        <f>IFERROR(IF($B1106=0,#N/A,AVERAGEIFS(INDEX(DATOS,0,$C1106),INDEX(DATOS,0,$C1106),"&lt;&gt;#N/D",INDEX(DATOS,0,$L$2),0,INDEX(DATOS,0,$M$2),1,INDEX(DATOS,0,$N$2),X1106,INDEX(DATOS,0,$O$2),$D1106)),#N/A)</f>
        <v>#N/A</v>
      </c>
      <c r="AD1106" s="33"/>
      <c r="AE1106" s="40" t="e">
        <f>IFERROR(IF(ISNA(Z1106),#N/A,IF(I1106=0,0,_xlfn.STDEV.P($Z1106:Z1106)/I1106*100)),#N/A)</f>
        <v>#N/A</v>
      </c>
      <c r="AF1106" s="40" t="e">
        <f>IFERROR(IF(ISNA(AA1106),#N/A,IF(J1106=0,0,_xlfn.STDEV.P($Z1106:AA1106)/J1106*100)),#N/A)</f>
        <v>#N/A</v>
      </c>
      <c r="AG1106" s="40" t="e">
        <f>IFERROR(IF(ISNA(AB1106),#N/A,IF(K1106=0,0,_xlfn.STDEV.P($Z1106:AB1106)/K1106*100)),#N/A)</f>
        <v>#N/A</v>
      </c>
      <c r="AH1106" s="40" t="e">
        <f>IFERROR(IF(ISNA(AC1106),#N/A,IF(L1106=0,0,_xlfn.STDEV.P($Z1106:AC1106)/L1106*100)),#N/A)</f>
        <v>#N/A</v>
      </c>
      <c r="AI1106" s="40"/>
    </row>
    <row r="1107" spans="1:35" x14ac:dyDescent="0.35">
      <c r="A1107">
        <f t="shared" si="1302"/>
        <v>102</v>
      </c>
      <c r="B1107" s="35">
        <f t="array" ref="B1107">IF(B1106=0,0,MIN(IF(INDEX(DATOS,0,$N$2)=$U1107,IF(ISNUMBER(INDEX(DATOS,0,$C1107)),IF(INDEX(DATOS,0,$L$2)=0,IF(INDEX(DATOS,0,$M$2)=1,IF(ISNA(MATCH(INDEX(DATOS,0,$O$2),IF($E$7:E1106=E1107,$D$7:D1106),0)),INDEX(DATOS,0,$K$2))))))))</f>
        <v>0</v>
      </c>
      <c r="C1107" s="32">
        <f t="shared" si="1303"/>
        <v>20</v>
      </c>
      <c r="D1107" s="34" t="str">
        <f>IF($B1107=0,"--",INDEX(DATOS,$B1107,O$2))</f>
        <v>--</v>
      </c>
      <c r="E1107" s="64" t="s">
        <v>1</v>
      </c>
      <c r="F1107" s="36" t="str">
        <f t="shared" si="1336"/>
        <v>--</v>
      </c>
      <c r="G1107" s="109" t="e">
        <f>VLOOKUP($D1107,LOC_UNICOS,G$2,0)</f>
        <v>#N/A</v>
      </c>
      <c r="H1107" s="109" t="e">
        <f>VLOOKUP($D1107,LOC_UNICOS,H$2,0)</f>
        <v>#N/A</v>
      </c>
      <c r="I1107" s="38">
        <f t="array" ref="I1107">IF($B1107=0,-999,IF(COUNTIFS($Z1107:Z1107,#N/A)&gt;0,-999,AVERAGE($Z1107:Z1107)))</f>
        <v>-999</v>
      </c>
      <c r="J1107" s="38">
        <f t="array" ref="J1107">IF($B1107=0,-999,IF(COUNTIFS($Z1107:AA1107,#N/A)&gt;0,-999,AVERAGE($Z1107:AA1107)))</f>
        <v>-999</v>
      </c>
      <c r="K1107" s="38">
        <f t="array" ref="K1107">IF($B1107=0,-999,IF(COUNTIFS($Z1107:AB1107,#N/A)&gt;0,-999,AVERAGE($Z1107:AB1107)))</f>
        <v>-999</v>
      </c>
      <c r="L1107" s="38">
        <f t="array" ref="L1107">IF($B1107=0,-999,IF(COUNTIFS($Z1107:AC1107,#N/A)&gt;0,-999,AVERAGE($Z1107:AC1107)))</f>
        <v>-999</v>
      </c>
      <c r="M1107" s="38">
        <f t="shared" ref="M1107:M1170" si="1347">IFERROR(AE1107,-999)</f>
        <v>-999</v>
      </c>
      <c r="N1107" s="38">
        <f t="shared" si="1339"/>
        <v>-999</v>
      </c>
      <c r="O1107" s="38">
        <f t="shared" si="1340"/>
        <v>-999</v>
      </c>
      <c r="P1107" s="38">
        <f t="shared" si="1341"/>
        <v>-999</v>
      </c>
      <c r="Q1107" s="37">
        <f t="shared" si="1299"/>
        <v>0</v>
      </c>
      <c r="R1107" s="37">
        <f t="shared" si="1328"/>
        <v>0</v>
      </c>
      <c r="S1107" s="37">
        <f t="shared" si="1329"/>
        <v>0</v>
      </c>
      <c r="T1107" s="37">
        <f t="shared" si="1330"/>
        <v>0</v>
      </c>
      <c r="U1107" s="37">
        <f t="shared" si="1300"/>
        <v>2018</v>
      </c>
      <c r="V1107" s="37">
        <f t="shared" ref="V1107:X1107" si="1348">U1107-1</f>
        <v>2017</v>
      </c>
      <c r="W1107" s="37">
        <f t="shared" si="1348"/>
        <v>2016</v>
      </c>
      <c r="X1107" s="37">
        <f t="shared" si="1348"/>
        <v>2015</v>
      </c>
      <c r="Y1107" s="39"/>
      <c r="Z1107" s="62" t="e">
        <f>IFERROR(IF($B1107=0,#N/A,AVERAGEIFS(INDEX(DATOS,0,$C1107),INDEX(DATOS,0,$C1107),"&lt;&gt;#N/D",INDEX(DATOS,0,$L$2),0,INDEX(DATOS,0,$M$2),1,INDEX(DATOS,0,$N$2),U1107,INDEX(DATOS,0,$O$2),$D1107)),#N/A)</f>
        <v>#N/A</v>
      </c>
      <c r="AA1107" s="62" t="e">
        <f>IFERROR(IF($B1107=0,#N/A,AVERAGEIFS(INDEX(DATOS,0,$C1107),INDEX(DATOS,0,$C1107),"&lt;&gt;#N/D",INDEX(DATOS,0,$L$2),0,INDEX(DATOS,0,$M$2),1,INDEX(DATOS,0,$N$2),V1107,INDEX(DATOS,0,$O$2),$D1107)),#N/A)</f>
        <v>#N/A</v>
      </c>
      <c r="AB1107" s="62" t="e">
        <f>IFERROR(IF($B1107=0,#N/A,AVERAGEIFS(INDEX(DATOS,0,$C1107),INDEX(DATOS,0,$C1107),"&lt;&gt;#N/D",INDEX(DATOS,0,$L$2),0,INDEX(DATOS,0,$M$2),1,INDEX(DATOS,0,$N$2),W1107,INDEX(DATOS,0,$O$2),$D1107)),#N/A)</f>
        <v>#N/A</v>
      </c>
      <c r="AC1107" s="62" t="e">
        <f>IFERROR(IF($B1107=0,#N/A,AVERAGEIFS(INDEX(DATOS,0,$C1107),INDEX(DATOS,0,$C1107),"&lt;&gt;#N/D",INDEX(DATOS,0,$L$2),0,INDEX(DATOS,0,$M$2),1,INDEX(DATOS,0,$N$2),X1107,INDEX(DATOS,0,$O$2),$D1107)),#N/A)</f>
        <v>#N/A</v>
      </c>
      <c r="AD1107" s="33"/>
      <c r="AE1107" s="40" t="e">
        <f>IFERROR(IF(ISNA(Z1107),#N/A,IF(I1107=0,0,_xlfn.STDEV.P($Z1107:Z1107)/I1107*100)),#N/A)</f>
        <v>#N/A</v>
      </c>
      <c r="AF1107" s="40" t="e">
        <f>IFERROR(IF(ISNA(AA1107),#N/A,IF(J1107=0,0,_xlfn.STDEV.P($Z1107:AA1107)/J1107*100)),#N/A)</f>
        <v>#N/A</v>
      </c>
      <c r="AG1107" s="40" t="e">
        <f>IFERROR(IF(ISNA(AB1107),#N/A,IF(K1107=0,0,_xlfn.STDEV.P($Z1107:AB1107)/K1107*100)),#N/A)</f>
        <v>#N/A</v>
      </c>
      <c r="AH1107" s="40" t="e">
        <f>IFERROR(IF(ISNA(AC1107),#N/A,IF(L1107=0,0,_xlfn.STDEV.P($Z1107:AC1107)/L1107*100)),#N/A)</f>
        <v>#N/A</v>
      </c>
      <c r="AI1107" s="40"/>
    </row>
    <row r="1108" spans="1:35" x14ac:dyDescent="0.35">
      <c r="A1108">
        <f t="shared" si="1302"/>
        <v>103</v>
      </c>
      <c r="B1108" s="35">
        <f t="array" ref="B1108">IF(B1107=0,0,MIN(IF(INDEX(DATOS,0,$N$2)=$U1108,IF(ISNUMBER(INDEX(DATOS,0,$C1108)),IF(INDEX(DATOS,0,$L$2)=0,IF(INDEX(DATOS,0,$M$2)=1,IF(ISNA(MATCH(INDEX(DATOS,0,$O$2),IF($E$7:E1107=E1108,$D$7:D1107),0)),INDEX(DATOS,0,$K$2))))))))</f>
        <v>0</v>
      </c>
      <c r="C1108" s="32">
        <f t="shared" si="1303"/>
        <v>20</v>
      </c>
      <c r="D1108" s="34" t="str">
        <f>IF($B1108=0,"--",INDEX(DATOS,$B1108,O$2))</f>
        <v>--</v>
      </c>
      <c r="E1108" s="64" t="s">
        <v>1</v>
      </c>
      <c r="F1108" s="36" t="str">
        <f t="shared" si="1336"/>
        <v>--</v>
      </c>
      <c r="G1108" s="109" t="e">
        <f>VLOOKUP($D1108,LOC_UNICOS,G$2,0)</f>
        <v>#N/A</v>
      </c>
      <c r="H1108" s="109" t="e">
        <f>VLOOKUP($D1108,LOC_UNICOS,H$2,0)</f>
        <v>#N/A</v>
      </c>
      <c r="I1108" s="38">
        <f t="array" ref="I1108">IF($B1108=0,-999,IF(COUNTIFS($Z1108:Z1108,#N/A)&gt;0,-999,AVERAGE($Z1108:Z1108)))</f>
        <v>-999</v>
      </c>
      <c r="J1108" s="38">
        <f t="array" ref="J1108">IF($B1108=0,-999,IF(COUNTIFS($Z1108:AA1108,#N/A)&gt;0,-999,AVERAGE($Z1108:AA1108)))</f>
        <v>-999</v>
      </c>
      <c r="K1108" s="38">
        <f t="array" ref="K1108">IF($B1108=0,-999,IF(COUNTIFS($Z1108:AB1108,#N/A)&gt;0,-999,AVERAGE($Z1108:AB1108)))</f>
        <v>-999</v>
      </c>
      <c r="L1108" s="38">
        <f t="array" ref="L1108">IF($B1108=0,-999,IF(COUNTIFS($Z1108:AC1108,#N/A)&gt;0,-999,AVERAGE($Z1108:AC1108)))</f>
        <v>-999</v>
      </c>
      <c r="M1108" s="38">
        <f t="shared" si="1347"/>
        <v>-999</v>
      </c>
      <c r="N1108" s="38">
        <f t="shared" si="1339"/>
        <v>-999</v>
      </c>
      <c r="O1108" s="38">
        <f t="shared" si="1340"/>
        <v>-999</v>
      </c>
      <c r="P1108" s="38">
        <f t="shared" si="1341"/>
        <v>-999</v>
      </c>
      <c r="Q1108" s="37">
        <f t="shared" si="1299"/>
        <v>0</v>
      </c>
      <c r="R1108" s="37">
        <f t="shared" si="1328"/>
        <v>0</v>
      </c>
      <c r="S1108" s="37">
        <f t="shared" si="1329"/>
        <v>0</v>
      </c>
      <c r="T1108" s="37">
        <f t="shared" si="1330"/>
        <v>0</v>
      </c>
      <c r="U1108" s="37">
        <f t="shared" si="1300"/>
        <v>2018</v>
      </c>
      <c r="V1108" s="37">
        <f t="shared" ref="V1108:X1108" si="1349">U1108-1</f>
        <v>2017</v>
      </c>
      <c r="W1108" s="37">
        <f t="shared" si="1349"/>
        <v>2016</v>
      </c>
      <c r="X1108" s="37">
        <f t="shared" si="1349"/>
        <v>2015</v>
      </c>
      <c r="Y1108" s="39"/>
      <c r="Z1108" s="62" t="e">
        <f>IFERROR(IF($B1108=0,#N/A,AVERAGEIFS(INDEX(DATOS,0,$C1108),INDEX(DATOS,0,$C1108),"&lt;&gt;#N/D",INDEX(DATOS,0,$L$2),0,INDEX(DATOS,0,$M$2),1,INDEX(DATOS,0,$N$2),U1108,INDEX(DATOS,0,$O$2),$D1108)),#N/A)</f>
        <v>#N/A</v>
      </c>
      <c r="AA1108" s="62" t="e">
        <f>IFERROR(IF($B1108=0,#N/A,AVERAGEIFS(INDEX(DATOS,0,$C1108),INDEX(DATOS,0,$C1108),"&lt;&gt;#N/D",INDEX(DATOS,0,$L$2),0,INDEX(DATOS,0,$M$2),1,INDEX(DATOS,0,$N$2),V1108,INDEX(DATOS,0,$O$2),$D1108)),#N/A)</f>
        <v>#N/A</v>
      </c>
      <c r="AB1108" s="62" t="e">
        <f>IFERROR(IF($B1108=0,#N/A,AVERAGEIFS(INDEX(DATOS,0,$C1108),INDEX(DATOS,0,$C1108),"&lt;&gt;#N/D",INDEX(DATOS,0,$L$2),0,INDEX(DATOS,0,$M$2),1,INDEX(DATOS,0,$N$2),W1108,INDEX(DATOS,0,$O$2),$D1108)),#N/A)</f>
        <v>#N/A</v>
      </c>
      <c r="AC1108" s="62" t="e">
        <f>IFERROR(IF($B1108=0,#N/A,AVERAGEIFS(INDEX(DATOS,0,$C1108),INDEX(DATOS,0,$C1108),"&lt;&gt;#N/D",INDEX(DATOS,0,$L$2),0,INDEX(DATOS,0,$M$2),1,INDEX(DATOS,0,$N$2),X1108,INDEX(DATOS,0,$O$2),$D1108)),#N/A)</f>
        <v>#N/A</v>
      </c>
      <c r="AD1108" s="33"/>
      <c r="AE1108" s="40" t="e">
        <f>IFERROR(IF(ISNA(Z1108),#N/A,IF(I1108=0,0,_xlfn.STDEV.P($Z1108:Z1108)/I1108*100)),#N/A)</f>
        <v>#N/A</v>
      </c>
      <c r="AF1108" s="40" t="e">
        <f>IFERROR(IF(ISNA(AA1108),#N/A,IF(J1108=0,0,_xlfn.STDEV.P($Z1108:AA1108)/J1108*100)),#N/A)</f>
        <v>#N/A</v>
      </c>
      <c r="AG1108" s="40" t="e">
        <f>IFERROR(IF(ISNA(AB1108),#N/A,IF(K1108=0,0,_xlfn.STDEV.P($Z1108:AB1108)/K1108*100)),#N/A)</f>
        <v>#N/A</v>
      </c>
      <c r="AH1108" s="40" t="e">
        <f>IFERROR(IF(ISNA(AC1108),#N/A,IF(L1108=0,0,_xlfn.STDEV.P($Z1108:AC1108)/L1108*100)),#N/A)</f>
        <v>#N/A</v>
      </c>
      <c r="AI1108" s="40"/>
    </row>
    <row r="1109" spans="1:35" x14ac:dyDescent="0.35">
      <c r="A1109">
        <f t="shared" si="1302"/>
        <v>104</v>
      </c>
      <c r="B1109" s="35">
        <f t="array" ref="B1109">IF(B1108=0,0,MIN(IF(INDEX(DATOS,0,$N$2)=$U1109,IF(ISNUMBER(INDEX(DATOS,0,$C1109)),IF(INDEX(DATOS,0,$L$2)=0,IF(INDEX(DATOS,0,$M$2)=1,IF(ISNA(MATCH(INDEX(DATOS,0,$O$2),IF($E$7:E1108=E1109,$D$7:D1108),0)),INDEX(DATOS,0,$K$2))))))))</f>
        <v>0</v>
      </c>
      <c r="C1109" s="32">
        <f t="shared" si="1303"/>
        <v>20</v>
      </c>
      <c r="D1109" s="34" t="str">
        <f>IF($B1109=0,"--",INDEX(DATOS,$B1109,O$2))</f>
        <v>--</v>
      </c>
      <c r="E1109" s="64" t="s">
        <v>1</v>
      </c>
      <c r="F1109" s="36" t="str">
        <f t="shared" si="1336"/>
        <v>--</v>
      </c>
      <c r="G1109" s="109" t="e">
        <f>VLOOKUP($D1109,LOC_UNICOS,G$2,0)</f>
        <v>#N/A</v>
      </c>
      <c r="H1109" s="109" t="e">
        <f>VLOOKUP($D1109,LOC_UNICOS,H$2,0)</f>
        <v>#N/A</v>
      </c>
      <c r="I1109" s="38">
        <f t="array" ref="I1109">IF($B1109=0,-999,IF(COUNTIFS($Z1109:Z1109,#N/A)&gt;0,-999,AVERAGE($Z1109:Z1109)))</f>
        <v>-999</v>
      </c>
      <c r="J1109" s="38">
        <f t="array" ref="J1109">IF($B1109=0,-999,IF(COUNTIFS($Z1109:AA1109,#N/A)&gt;0,-999,AVERAGE($Z1109:AA1109)))</f>
        <v>-999</v>
      </c>
      <c r="K1109" s="38">
        <f t="array" ref="K1109">IF($B1109=0,-999,IF(COUNTIFS($Z1109:AB1109,#N/A)&gt;0,-999,AVERAGE($Z1109:AB1109)))</f>
        <v>-999</v>
      </c>
      <c r="L1109" s="38">
        <f t="array" ref="L1109">IF($B1109=0,-999,IF(COUNTIFS($Z1109:AC1109,#N/A)&gt;0,-999,AVERAGE($Z1109:AC1109)))</f>
        <v>-999</v>
      </c>
      <c r="M1109" s="38">
        <f t="shared" si="1347"/>
        <v>-999</v>
      </c>
      <c r="N1109" s="38">
        <f t="shared" si="1339"/>
        <v>-999</v>
      </c>
      <c r="O1109" s="38">
        <f t="shared" si="1340"/>
        <v>-999</v>
      </c>
      <c r="P1109" s="38">
        <f t="shared" si="1341"/>
        <v>-999</v>
      </c>
      <c r="Q1109" s="37">
        <f t="shared" si="1299"/>
        <v>0</v>
      </c>
      <c r="R1109" s="37">
        <f t="shared" si="1328"/>
        <v>0</v>
      </c>
      <c r="S1109" s="37">
        <f t="shared" si="1329"/>
        <v>0</v>
      </c>
      <c r="T1109" s="37">
        <f t="shared" si="1330"/>
        <v>0</v>
      </c>
      <c r="U1109" s="37">
        <f t="shared" si="1300"/>
        <v>2018</v>
      </c>
      <c r="V1109" s="37">
        <f t="shared" ref="V1109:X1109" si="1350">U1109-1</f>
        <v>2017</v>
      </c>
      <c r="W1109" s="37">
        <f t="shared" si="1350"/>
        <v>2016</v>
      </c>
      <c r="X1109" s="37">
        <f t="shared" si="1350"/>
        <v>2015</v>
      </c>
      <c r="Y1109" s="39"/>
      <c r="Z1109" s="62" t="e">
        <f>IFERROR(IF($B1109=0,#N/A,AVERAGEIFS(INDEX(DATOS,0,$C1109),INDEX(DATOS,0,$C1109),"&lt;&gt;#N/D",INDEX(DATOS,0,$L$2),0,INDEX(DATOS,0,$M$2),1,INDEX(DATOS,0,$N$2),U1109,INDEX(DATOS,0,$O$2),$D1109)),#N/A)</f>
        <v>#N/A</v>
      </c>
      <c r="AA1109" s="62" t="e">
        <f>IFERROR(IF($B1109=0,#N/A,AVERAGEIFS(INDEX(DATOS,0,$C1109),INDEX(DATOS,0,$C1109),"&lt;&gt;#N/D",INDEX(DATOS,0,$L$2),0,INDEX(DATOS,0,$M$2),1,INDEX(DATOS,0,$N$2),V1109,INDEX(DATOS,0,$O$2),$D1109)),#N/A)</f>
        <v>#N/A</v>
      </c>
      <c r="AB1109" s="62" t="e">
        <f>IFERROR(IF($B1109=0,#N/A,AVERAGEIFS(INDEX(DATOS,0,$C1109),INDEX(DATOS,0,$C1109),"&lt;&gt;#N/D",INDEX(DATOS,0,$L$2),0,INDEX(DATOS,0,$M$2),1,INDEX(DATOS,0,$N$2),W1109,INDEX(DATOS,0,$O$2),$D1109)),#N/A)</f>
        <v>#N/A</v>
      </c>
      <c r="AC1109" s="62" t="e">
        <f>IFERROR(IF($B1109=0,#N/A,AVERAGEIFS(INDEX(DATOS,0,$C1109),INDEX(DATOS,0,$C1109),"&lt;&gt;#N/D",INDEX(DATOS,0,$L$2),0,INDEX(DATOS,0,$M$2),1,INDEX(DATOS,0,$N$2),X1109,INDEX(DATOS,0,$O$2),$D1109)),#N/A)</f>
        <v>#N/A</v>
      </c>
      <c r="AD1109" s="33"/>
      <c r="AE1109" s="40" t="e">
        <f>IFERROR(IF(ISNA(Z1109),#N/A,IF(I1109=0,0,_xlfn.STDEV.P($Z1109:Z1109)/I1109*100)),#N/A)</f>
        <v>#N/A</v>
      </c>
      <c r="AF1109" s="40" t="e">
        <f>IFERROR(IF(ISNA(AA1109),#N/A,IF(J1109=0,0,_xlfn.STDEV.P($Z1109:AA1109)/J1109*100)),#N/A)</f>
        <v>#N/A</v>
      </c>
      <c r="AG1109" s="40" t="e">
        <f>IFERROR(IF(ISNA(AB1109),#N/A,IF(K1109=0,0,_xlfn.STDEV.P($Z1109:AB1109)/K1109*100)),#N/A)</f>
        <v>#N/A</v>
      </c>
      <c r="AH1109" s="40" t="e">
        <f>IFERROR(IF(ISNA(AC1109),#N/A,IF(L1109=0,0,_xlfn.STDEV.P($Z1109:AC1109)/L1109*100)),#N/A)</f>
        <v>#N/A</v>
      </c>
      <c r="AI1109" s="40"/>
    </row>
    <row r="1110" spans="1:35" x14ac:dyDescent="0.35">
      <c r="A1110">
        <f t="shared" si="1302"/>
        <v>105</v>
      </c>
      <c r="B1110" s="35">
        <f t="array" ref="B1110">IF(B1109=0,0,MIN(IF(INDEX(DATOS,0,$N$2)=$U1110,IF(ISNUMBER(INDEX(DATOS,0,$C1110)),IF(INDEX(DATOS,0,$L$2)=0,IF(INDEX(DATOS,0,$M$2)=1,IF(ISNA(MATCH(INDEX(DATOS,0,$O$2),IF($E$7:E1109=E1110,$D$7:D1109),0)),INDEX(DATOS,0,$K$2))))))))</f>
        <v>0</v>
      </c>
      <c r="C1110" s="32">
        <f t="shared" si="1303"/>
        <v>20</v>
      </c>
      <c r="D1110" s="34" t="str">
        <f>IF($B1110=0,"--",INDEX(DATOS,$B1110,O$2))</f>
        <v>--</v>
      </c>
      <c r="E1110" s="64" t="s">
        <v>1</v>
      </c>
      <c r="F1110" s="36" t="str">
        <f t="shared" si="1336"/>
        <v>--</v>
      </c>
      <c r="G1110" s="109" t="e">
        <f>VLOOKUP($D1110,LOC_UNICOS,G$2,0)</f>
        <v>#N/A</v>
      </c>
      <c r="H1110" s="109" t="e">
        <f>VLOOKUP($D1110,LOC_UNICOS,H$2,0)</f>
        <v>#N/A</v>
      </c>
      <c r="I1110" s="38">
        <f t="array" ref="I1110">IF($B1110=0,-999,IF(COUNTIFS($Z1110:Z1110,#N/A)&gt;0,-999,AVERAGE($Z1110:Z1110)))</f>
        <v>-999</v>
      </c>
      <c r="J1110" s="38">
        <f t="array" ref="J1110">IF($B1110=0,-999,IF(COUNTIFS($Z1110:AA1110,#N/A)&gt;0,-999,AVERAGE($Z1110:AA1110)))</f>
        <v>-999</v>
      </c>
      <c r="K1110" s="38">
        <f t="array" ref="K1110">IF($B1110=0,-999,IF(COUNTIFS($Z1110:AB1110,#N/A)&gt;0,-999,AVERAGE($Z1110:AB1110)))</f>
        <v>-999</v>
      </c>
      <c r="L1110" s="38">
        <f t="array" ref="L1110">IF($B1110=0,-999,IF(COUNTIFS($Z1110:AC1110,#N/A)&gt;0,-999,AVERAGE($Z1110:AC1110)))</f>
        <v>-999</v>
      </c>
      <c r="M1110" s="38">
        <f t="shared" si="1347"/>
        <v>-999</v>
      </c>
      <c r="N1110" s="38">
        <f t="shared" si="1339"/>
        <v>-999</v>
      </c>
      <c r="O1110" s="38">
        <f t="shared" si="1340"/>
        <v>-999</v>
      </c>
      <c r="P1110" s="38">
        <f t="shared" si="1341"/>
        <v>-999</v>
      </c>
      <c r="Q1110" s="37">
        <f t="shared" si="1299"/>
        <v>0</v>
      </c>
      <c r="R1110" s="37">
        <f t="shared" si="1328"/>
        <v>0</v>
      </c>
      <c r="S1110" s="37">
        <f t="shared" si="1329"/>
        <v>0</v>
      </c>
      <c r="T1110" s="37">
        <f t="shared" si="1330"/>
        <v>0</v>
      </c>
      <c r="U1110" s="37">
        <f t="shared" si="1300"/>
        <v>2018</v>
      </c>
      <c r="V1110" s="37">
        <f t="shared" ref="V1110:X1110" si="1351">U1110-1</f>
        <v>2017</v>
      </c>
      <c r="W1110" s="37">
        <f t="shared" si="1351"/>
        <v>2016</v>
      </c>
      <c r="X1110" s="37">
        <f t="shared" si="1351"/>
        <v>2015</v>
      </c>
      <c r="Y1110" s="39"/>
      <c r="Z1110" s="62" t="e">
        <f>IFERROR(IF($B1110=0,#N/A,AVERAGEIFS(INDEX(DATOS,0,$C1110),INDEX(DATOS,0,$C1110),"&lt;&gt;#N/D",INDEX(DATOS,0,$L$2),0,INDEX(DATOS,0,$M$2),1,INDEX(DATOS,0,$N$2),U1110,INDEX(DATOS,0,$O$2),$D1110)),#N/A)</f>
        <v>#N/A</v>
      </c>
      <c r="AA1110" s="62" t="e">
        <f>IFERROR(IF($B1110=0,#N/A,AVERAGEIFS(INDEX(DATOS,0,$C1110),INDEX(DATOS,0,$C1110),"&lt;&gt;#N/D",INDEX(DATOS,0,$L$2),0,INDEX(DATOS,0,$M$2),1,INDEX(DATOS,0,$N$2),V1110,INDEX(DATOS,0,$O$2),$D1110)),#N/A)</f>
        <v>#N/A</v>
      </c>
      <c r="AB1110" s="62" t="e">
        <f>IFERROR(IF($B1110=0,#N/A,AVERAGEIFS(INDEX(DATOS,0,$C1110),INDEX(DATOS,0,$C1110),"&lt;&gt;#N/D",INDEX(DATOS,0,$L$2),0,INDEX(DATOS,0,$M$2),1,INDEX(DATOS,0,$N$2),W1110,INDEX(DATOS,0,$O$2),$D1110)),#N/A)</f>
        <v>#N/A</v>
      </c>
      <c r="AC1110" s="62" t="e">
        <f>IFERROR(IF($B1110=0,#N/A,AVERAGEIFS(INDEX(DATOS,0,$C1110),INDEX(DATOS,0,$C1110),"&lt;&gt;#N/D",INDEX(DATOS,0,$L$2),0,INDEX(DATOS,0,$M$2),1,INDEX(DATOS,0,$N$2),X1110,INDEX(DATOS,0,$O$2),$D1110)),#N/A)</f>
        <v>#N/A</v>
      </c>
      <c r="AD1110" s="33"/>
      <c r="AE1110" s="40" t="e">
        <f>IFERROR(IF(ISNA(Z1110),#N/A,IF(I1110=0,0,_xlfn.STDEV.P($Z1110:Z1110)/I1110*100)),#N/A)</f>
        <v>#N/A</v>
      </c>
      <c r="AF1110" s="40" t="e">
        <f>IFERROR(IF(ISNA(AA1110),#N/A,IF(J1110=0,0,_xlfn.STDEV.P($Z1110:AA1110)/J1110*100)),#N/A)</f>
        <v>#N/A</v>
      </c>
      <c r="AG1110" s="40" t="e">
        <f>IFERROR(IF(ISNA(AB1110),#N/A,IF(K1110=0,0,_xlfn.STDEV.P($Z1110:AB1110)/K1110*100)),#N/A)</f>
        <v>#N/A</v>
      </c>
      <c r="AH1110" s="40" t="e">
        <f>IFERROR(IF(ISNA(AC1110),#N/A,IF(L1110=0,0,_xlfn.STDEV.P($Z1110:AC1110)/L1110*100)),#N/A)</f>
        <v>#N/A</v>
      </c>
      <c r="AI1110" s="40"/>
    </row>
    <row r="1111" spans="1:35" x14ac:dyDescent="0.35">
      <c r="A1111">
        <f t="shared" si="1302"/>
        <v>106</v>
      </c>
      <c r="B1111" s="35">
        <f t="array" ref="B1111">IF(B1110=0,0,MIN(IF(INDEX(DATOS,0,$N$2)=$U1111,IF(ISNUMBER(INDEX(DATOS,0,$C1111)),IF(INDEX(DATOS,0,$L$2)=0,IF(INDEX(DATOS,0,$M$2)=1,IF(ISNA(MATCH(INDEX(DATOS,0,$O$2),IF($E$7:E1110=E1111,$D$7:D1110),0)),INDEX(DATOS,0,$K$2))))))))</f>
        <v>0</v>
      </c>
      <c r="C1111" s="32">
        <f t="shared" si="1303"/>
        <v>20</v>
      </c>
      <c r="D1111" s="34" t="str">
        <f>IF($B1111=0,"--",INDEX(DATOS,$B1111,O$2))</f>
        <v>--</v>
      </c>
      <c r="E1111" s="64" t="s">
        <v>1</v>
      </c>
      <c r="F1111" s="36" t="str">
        <f t="shared" si="1336"/>
        <v>--</v>
      </c>
      <c r="G1111" s="109" t="e">
        <f>VLOOKUP($D1111,LOC_UNICOS,G$2,0)</f>
        <v>#N/A</v>
      </c>
      <c r="H1111" s="109" t="e">
        <f>VLOOKUP($D1111,LOC_UNICOS,H$2,0)</f>
        <v>#N/A</v>
      </c>
      <c r="I1111" s="38">
        <f t="array" ref="I1111">IF($B1111=0,-999,IF(COUNTIFS($Z1111:Z1111,#N/A)&gt;0,-999,AVERAGE($Z1111:Z1111)))</f>
        <v>-999</v>
      </c>
      <c r="J1111" s="38">
        <f t="array" ref="J1111">IF($B1111=0,-999,IF(COUNTIFS($Z1111:AA1111,#N/A)&gt;0,-999,AVERAGE($Z1111:AA1111)))</f>
        <v>-999</v>
      </c>
      <c r="K1111" s="38">
        <f t="array" ref="K1111">IF($B1111=0,-999,IF(COUNTIFS($Z1111:AB1111,#N/A)&gt;0,-999,AVERAGE($Z1111:AB1111)))</f>
        <v>-999</v>
      </c>
      <c r="L1111" s="38">
        <f t="array" ref="L1111">IF($B1111=0,-999,IF(COUNTIFS($Z1111:AC1111,#N/A)&gt;0,-999,AVERAGE($Z1111:AC1111)))</f>
        <v>-999</v>
      </c>
      <c r="M1111" s="38">
        <f t="shared" si="1347"/>
        <v>-999</v>
      </c>
      <c r="N1111" s="38">
        <f t="shared" si="1339"/>
        <v>-999</v>
      </c>
      <c r="O1111" s="38">
        <f t="shared" si="1340"/>
        <v>-999</v>
      </c>
      <c r="P1111" s="38">
        <f t="shared" si="1341"/>
        <v>-999</v>
      </c>
      <c r="Q1111" s="37">
        <f t="shared" si="1299"/>
        <v>0</v>
      </c>
      <c r="R1111" s="37">
        <f t="shared" si="1328"/>
        <v>0</v>
      </c>
      <c r="S1111" s="37">
        <f t="shared" si="1329"/>
        <v>0</v>
      </c>
      <c r="T1111" s="37">
        <f t="shared" si="1330"/>
        <v>0</v>
      </c>
      <c r="U1111" s="37">
        <f t="shared" si="1300"/>
        <v>2018</v>
      </c>
      <c r="V1111" s="37">
        <f t="shared" ref="V1111:X1111" si="1352">U1111-1</f>
        <v>2017</v>
      </c>
      <c r="W1111" s="37">
        <f t="shared" si="1352"/>
        <v>2016</v>
      </c>
      <c r="X1111" s="37">
        <f t="shared" si="1352"/>
        <v>2015</v>
      </c>
      <c r="Y1111" s="39"/>
      <c r="Z1111" s="62" t="e">
        <f>IFERROR(IF($B1111=0,#N/A,AVERAGEIFS(INDEX(DATOS,0,$C1111),INDEX(DATOS,0,$C1111),"&lt;&gt;#N/D",INDEX(DATOS,0,$L$2),0,INDEX(DATOS,0,$M$2),1,INDEX(DATOS,0,$N$2),U1111,INDEX(DATOS,0,$O$2),$D1111)),#N/A)</f>
        <v>#N/A</v>
      </c>
      <c r="AA1111" s="62" t="e">
        <f>IFERROR(IF($B1111=0,#N/A,AVERAGEIFS(INDEX(DATOS,0,$C1111),INDEX(DATOS,0,$C1111),"&lt;&gt;#N/D",INDEX(DATOS,0,$L$2),0,INDEX(DATOS,0,$M$2),1,INDEX(DATOS,0,$N$2),V1111,INDEX(DATOS,0,$O$2),$D1111)),#N/A)</f>
        <v>#N/A</v>
      </c>
      <c r="AB1111" s="62" t="e">
        <f>IFERROR(IF($B1111=0,#N/A,AVERAGEIFS(INDEX(DATOS,0,$C1111),INDEX(DATOS,0,$C1111),"&lt;&gt;#N/D",INDEX(DATOS,0,$L$2),0,INDEX(DATOS,0,$M$2),1,INDEX(DATOS,0,$N$2),W1111,INDEX(DATOS,0,$O$2),$D1111)),#N/A)</f>
        <v>#N/A</v>
      </c>
      <c r="AC1111" s="62" t="e">
        <f>IFERROR(IF($B1111=0,#N/A,AVERAGEIFS(INDEX(DATOS,0,$C1111),INDEX(DATOS,0,$C1111),"&lt;&gt;#N/D",INDEX(DATOS,0,$L$2),0,INDEX(DATOS,0,$M$2),1,INDEX(DATOS,0,$N$2),X1111,INDEX(DATOS,0,$O$2),$D1111)),#N/A)</f>
        <v>#N/A</v>
      </c>
      <c r="AD1111" s="33"/>
      <c r="AE1111" s="40" t="e">
        <f>IFERROR(IF(ISNA(Z1111),#N/A,IF(I1111=0,0,_xlfn.STDEV.P($Z1111:Z1111)/I1111*100)),#N/A)</f>
        <v>#N/A</v>
      </c>
      <c r="AF1111" s="40" t="e">
        <f>IFERROR(IF(ISNA(AA1111),#N/A,IF(J1111=0,0,_xlfn.STDEV.P($Z1111:AA1111)/J1111*100)),#N/A)</f>
        <v>#N/A</v>
      </c>
      <c r="AG1111" s="40" t="e">
        <f>IFERROR(IF(ISNA(AB1111),#N/A,IF(K1111=0,0,_xlfn.STDEV.P($Z1111:AB1111)/K1111*100)),#N/A)</f>
        <v>#N/A</v>
      </c>
      <c r="AH1111" s="40" t="e">
        <f>IFERROR(IF(ISNA(AC1111),#N/A,IF(L1111=0,0,_xlfn.STDEV.P($Z1111:AC1111)/L1111*100)),#N/A)</f>
        <v>#N/A</v>
      </c>
      <c r="AI1111" s="40"/>
    </row>
    <row r="1112" spans="1:35" x14ac:dyDescent="0.35">
      <c r="A1112">
        <f t="shared" si="1302"/>
        <v>107</v>
      </c>
      <c r="B1112" s="35">
        <f t="array" ref="B1112">IF(B1111=0,0,MIN(IF(INDEX(DATOS,0,$N$2)=$U1112,IF(ISNUMBER(INDEX(DATOS,0,$C1112)),IF(INDEX(DATOS,0,$L$2)=0,IF(INDEX(DATOS,0,$M$2)=1,IF(ISNA(MATCH(INDEX(DATOS,0,$O$2),IF($E$7:E1111=E1112,$D$7:D1111),0)),INDEX(DATOS,0,$K$2))))))))</f>
        <v>0</v>
      </c>
      <c r="C1112" s="32">
        <f t="shared" si="1303"/>
        <v>20</v>
      </c>
      <c r="D1112" s="34" t="str">
        <f>IF($B1112=0,"--",INDEX(DATOS,$B1112,O$2))</f>
        <v>--</v>
      </c>
      <c r="E1112" s="64" t="s">
        <v>1</v>
      </c>
      <c r="F1112" s="36" t="str">
        <f t="shared" si="1336"/>
        <v>--</v>
      </c>
      <c r="G1112" s="109" t="e">
        <f>VLOOKUP($D1112,LOC_UNICOS,G$2,0)</f>
        <v>#N/A</v>
      </c>
      <c r="H1112" s="109" t="e">
        <f>VLOOKUP($D1112,LOC_UNICOS,H$2,0)</f>
        <v>#N/A</v>
      </c>
      <c r="I1112" s="38">
        <f t="array" ref="I1112">IF($B1112=0,-999,IF(COUNTIFS($Z1112:Z1112,#N/A)&gt;0,-999,AVERAGE($Z1112:Z1112)))</f>
        <v>-999</v>
      </c>
      <c r="J1112" s="38">
        <f t="array" ref="J1112">IF($B1112=0,-999,IF(COUNTIFS($Z1112:AA1112,#N/A)&gt;0,-999,AVERAGE($Z1112:AA1112)))</f>
        <v>-999</v>
      </c>
      <c r="K1112" s="38">
        <f t="array" ref="K1112">IF($B1112=0,-999,IF(COUNTIFS($Z1112:AB1112,#N/A)&gt;0,-999,AVERAGE($Z1112:AB1112)))</f>
        <v>-999</v>
      </c>
      <c r="L1112" s="38">
        <f t="array" ref="L1112">IF($B1112=0,-999,IF(COUNTIFS($Z1112:AC1112,#N/A)&gt;0,-999,AVERAGE($Z1112:AC1112)))</f>
        <v>-999</v>
      </c>
      <c r="M1112" s="38">
        <f t="shared" si="1347"/>
        <v>-999</v>
      </c>
      <c r="N1112" s="38">
        <f t="shared" si="1339"/>
        <v>-999</v>
      </c>
      <c r="O1112" s="38">
        <f t="shared" si="1340"/>
        <v>-999</v>
      </c>
      <c r="P1112" s="38">
        <f t="shared" si="1341"/>
        <v>-999</v>
      </c>
      <c r="Q1112" s="37">
        <f t="shared" si="1299"/>
        <v>0</v>
      </c>
      <c r="R1112" s="37">
        <f t="shared" si="1328"/>
        <v>0</v>
      </c>
      <c r="S1112" s="37">
        <f t="shared" si="1329"/>
        <v>0</v>
      </c>
      <c r="T1112" s="37">
        <f t="shared" si="1330"/>
        <v>0</v>
      </c>
      <c r="U1112" s="37">
        <f t="shared" si="1300"/>
        <v>2018</v>
      </c>
      <c r="V1112" s="37">
        <f t="shared" ref="V1112:X1112" si="1353">U1112-1</f>
        <v>2017</v>
      </c>
      <c r="W1112" s="37">
        <f t="shared" si="1353"/>
        <v>2016</v>
      </c>
      <c r="X1112" s="37">
        <f t="shared" si="1353"/>
        <v>2015</v>
      </c>
      <c r="Y1112" s="39"/>
      <c r="Z1112" s="62" t="e">
        <f>IFERROR(IF($B1112=0,#N/A,AVERAGEIFS(INDEX(DATOS,0,$C1112),INDEX(DATOS,0,$C1112),"&lt;&gt;#N/D",INDEX(DATOS,0,$L$2),0,INDEX(DATOS,0,$M$2),1,INDEX(DATOS,0,$N$2),U1112,INDEX(DATOS,0,$O$2),$D1112)),#N/A)</f>
        <v>#N/A</v>
      </c>
      <c r="AA1112" s="62" t="e">
        <f>IFERROR(IF($B1112=0,#N/A,AVERAGEIFS(INDEX(DATOS,0,$C1112),INDEX(DATOS,0,$C1112),"&lt;&gt;#N/D",INDEX(DATOS,0,$L$2),0,INDEX(DATOS,0,$M$2),1,INDEX(DATOS,0,$N$2),V1112,INDEX(DATOS,0,$O$2),$D1112)),#N/A)</f>
        <v>#N/A</v>
      </c>
      <c r="AB1112" s="62" t="e">
        <f>IFERROR(IF($B1112=0,#N/A,AVERAGEIFS(INDEX(DATOS,0,$C1112),INDEX(DATOS,0,$C1112),"&lt;&gt;#N/D",INDEX(DATOS,0,$L$2),0,INDEX(DATOS,0,$M$2),1,INDEX(DATOS,0,$N$2),W1112,INDEX(DATOS,0,$O$2),$D1112)),#N/A)</f>
        <v>#N/A</v>
      </c>
      <c r="AC1112" s="62" t="e">
        <f>IFERROR(IF($B1112=0,#N/A,AVERAGEIFS(INDEX(DATOS,0,$C1112),INDEX(DATOS,0,$C1112),"&lt;&gt;#N/D",INDEX(DATOS,0,$L$2),0,INDEX(DATOS,0,$M$2),1,INDEX(DATOS,0,$N$2),X1112,INDEX(DATOS,0,$O$2),$D1112)),#N/A)</f>
        <v>#N/A</v>
      </c>
      <c r="AD1112" s="33"/>
      <c r="AE1112" s="40" t="e">
        <f>IFERROR(IF(ISNA(Z1112),#N/A,IF(I1112=0,0,_xlfn.STDEV.P($Z1112:Z1112)/I1112*100)),#N/A)</f>
        <v>#N/A</v>
      </c>
      <c r="AF1112" s="40" t="e">
        <f>IFERROR(IF(ISNA(AA1112),#N/A,IF(J1112=0,0,_xlfn.STDEV.P($Z1112:AA1112)/J1112*100)),#N/A)</f>
        <v>#N/A</v>
      </c>
      <c r="AG1112" s="40" t="e">
        <f>IFERROR(IF(ISNA(AB1112),#N/A,IF(K1112=0,0,_xlfn.STDEV.P($Z1112:AB1112)/K1112*100)),#N/A)</f>
        <v>#N/A</v>
      </c>
      <c r="AH1112" s="40" t="e">
        <f>IFERROR(IF(ISNA(AC1112),#N/A,IF(L1112=0,0,_xlfn.STDEV.P($Z1112:AC1112)/L1112*100)),#N/A)</f>
        <v>#N/A</v>
      </c>
      <c r="AI1112" s="40"/>
    </row>
    <row r="1113" spans="1:35" x14ac:dyDescent="0.35">
      <c r="A1113">
        <f t="shared" si="1302"/>
        <v>108</v>
      </c>
      <c r="B1113" s="35">
        <f t="array" ref="B1113">IF(B1112=0,0,MIN(IF(INDEX(DATOS,0,$N$2)=$U1113,IF(ISNUMBER(INDEX(DATOS,0,$C1113)),IF(INDEX(DATOS,0,$L$2)=0,IF(INDEX(DATOS,0,$M$2)=1,IF(ISNA(MATCH(INDEX(DATOS,0,$O$2),IF($E$7:E1112=E1113,$D$7:D1112),0)),INDEX(DATOS,0,$K$2))))))))</f>
        <v>0</v>
      </c>
      <c r="C1113" s="32">
        <f t="shared" si="1303"/>
        <v>20</v>
      </c>
      <c r="D1113" s="34" t="str">
        <f>IF($B1113=0,"--",INDEX(DATOS,$B1113,O$2))</f>
        <v>--</v>
      </c>
      <c r="E1113" s="64" t="s">
        <v>1</v>
      </c>
      <c r="F1113" s="36" t="str">
        <f t="shared" si="1336"/>
        <v>--</v>
      </c>
      <c r="G1113" s="109" t="e">
        <f>VLOOKUP($D1113,LOC_UNICOS,G$2,0)</f>
        <v>#N/A</v>
      </c>
      <c r="H1113" s="109" t="e">
        <f>VLOOKUP($D1113,LOC_UNICOS,H$2,0)</f>
        <v>#N/A</v>
      </c>
      <c r="I1113" s="38">
        <f t="array" ref="I1113">IF($B1113=0,-999,IF(COUNTIFS($Z1113:Z1113,#N/A)&gt;0,-999,AVERAGE($Z1113:Z1113)))</f>
        <v>-999</v>
      </c>
      <c r="J1113" s="38">
        <f t="array" ref="J1113">IF($B1113=0,-999,IF(COUNTIFS($Z1113:AA1113,#N/A)&gt;0,-999,AVERAGE($Z1113:AA1113)))</f>
        <v>-999</v>
      </c>
      <c r="K1113" s="38">
        <f t="array" ref="K1113">IF($B1113=0,-999,IF(COUNTIFS($Z1113:AB1113,#N/A)&gt;0,-999,AVERAGE($Z1113:AB1113)))</f>
        <v>-999</v>
      </c>
      <c r="L1113" s="38">
        <f t="array" ref="L1113">IF($B1113=0,-999,IF(COUNTIFS($Z1113:AC1113,#N/A)&gt;0,-999,AVERAGE($Z1113:AC1113)))</f>
        <v>-999</v>
      </c>
      <c r="M1113" s="38">
        <f t="shared" si="1347"/>
        <v>-999</v>
      </c>
      <c r="N1113" s="38">
        <f t="shared" si="1339"/>
        <v>-999</v>
      </c>
      <c r="O1113" s="38">
        <f t="shared" si="1340"/>
        <v>-999</v>
      </c>
      <c r="P1113" s="38">
        <f t="shared" si="1341"/>
        <v>-999</v>
      </c>
      <c r="Q1113" s="37">
        <f t="shared" si="1299"/>
        <v>0</v>
      </c>
      <c r="R1113" s="37">
        <f t="shared" si="1328"/>
        <v>0</v>
      </c>
      <c r="S1113" s="37">
        <f t="shared" si="1329"/>
        <v>0</v>
      </c>
      <c r="T1113" s="37">
        <f t="shared" si="1330"/>
        <v>0</v>
      </c>
      <c r="U1113" s="37">
        <f t="shared" si="1300"/>
        <v>2018</v>
      </c>
      <c r="V1113" s="37">
        <f t="shared" ref="V1113:X1113" si="1354">U1113-1</f>
        <v>2017</v>
      </c>
      <c r="W1113" s="37">
        <f t="shared" si="1354"/>
        <v>2016</v>
      </c>
      <c r="X1113" s="37">
        <f t="shared" si="1354"/>
        <v>2015</v>
      </c>
      <c r="Y1113" s="39"/>
      <c r="Z1113" s="62" t="e">
        <f>IFERROR(IF($B1113=0,#N/A,AVERAGEIFS(INDEX(DATOS,0,$C1113),INDEX(DATOS,0,$C1113),"&lt;&gt;#N/D",INDEX(DATOS,0,$L$2),0,INDEX(DATOS,0,$M$2),1,INDEX(DATOS,0,$N$2),U1113,INDEX(DATOS,0,$O$2),$D1113)),#N/A)</f>
        <v>#N/A</v>
      </c>
      <c r="AA1113" s="62" t="e">
        <f>IFERROR(IF($B1113=0,#N/A,AVERAGEIFS(INDEX(DATOS,0,$C1113),INDEX(DATOS,0,$C1113),"&lt;&gt;#N/D",INDEX(DATOS,0,$L$2),0,INDEX(DATOS,0,$M$2),1,INDEX(DATOS,0,$N$2),V1113,INDEX(DATOS,0,$O$2),$D1113)),#N/A)</f>
        <v>#N/A</v>
      </c>
      <c r="AB1113" s="62" t="e">
        <f>IFERROR(IF($B1113=0,#N/A,AVERAGEIFS(INDEX(DATOS,0,$C1113),INDEX(DATOS,0,$C1113),"&lt;&gt;#N/D",INDEX(DATOS,0,$L$2),0,INDEX(DATOS,0,$M$2),1,INDEX(DATOS,0,$N$2),W1113,INDEX(DATOS,0,$O$2),$D1113)),#N/A)</f>
        <v>#N/A</v>
      </c>
      <c r="AC1113" s="62" t="e">
        <f>IFERROR(IF($B1113=0,#N/A,AVERAGEIFS(INDEX(DATOS,0,$C1113),INDEX(DATOS,0,$C1113),"&lt;&gt;#N/D",INDEX(DATOS,0,$L$2),0,INDEX(DATOS,0,$M$2),1,INDEX(DATOS,0,$N$2),X1113,INDEX(DATOS,0,$O$2),$D1113)),#N/A)</f>
        <v>#N/A</v>
      </c>
      <c r="AD1113" s="33"/>
      <c r="AE1113" s="40" t="e">
        <f>IFERROR(IF(ISNA(Z1113),#N/A,IF(I1113=0,0,_xlfn.STDEV.P($Z1113:Z1113)/I1113*100)),#N/A)</f>
        <v>#N/A</v>
      </c>
      <c r="AF1113" s="40" t="e">
        <f>IFERROR(IF(ISNA(AA1113),#N/A,IF(J1113=0,0,_xlfn.STDEV.P($Z1113:AA1113)/J1113*100)),#N/A)</f>
        <v>#N/A</v>
      </c>
      <c r="AG1113" s="40" t="e">
        <f>IFERROR(IF(ISNA(AB1113),#N/A,IF(K1113=0,0,_xlfn.STDEV.P($Z1113:AB1113)/K1113*100)),#N/A)</f>
        <v>#N/A</v>
      </c>
      <c r="AH1113" s="40" t="e">
        <f>IFERROR(IF(ISNA(AC1113),#N/A,IF(L1113=0,0,_xlfn.STDEV.P($Z1113:AC1113)/L1113*100)),#N/A)</f>
        <v>#N/A</v>
      </c>
      <c r="AI1113" s="40"/>
    </row>
    <row r="1114" spans="1:35" x14ac:dyDescent="0.35">
      <c r="A1114">
        <f t="shared" si="1302"/>
        <v>109</v>
      </c>
      <c r="B1114" s="35">
        <f t="array" ref="B1114">IF(B1113=0,0,MIN(IF(INDEX(DATOS,0,$N$2)=$U1114,IF(ISNUMBER(INDEX(DATOS,0,$C1114)),IF(INDEX(DATOS,0,$L$2)=0,IF(INDEX(DATOS,0,$M$2)=1,IF(ISNA(MATCH(INDEX(DATOS,0,$O$2),IF($E$7:E1113=E1114,$D$7:D1113),0)),INDEX(DATOS,0,$K$2))))))))</f>
        <v>0</v>
      </c>
      <c r="C1114" s="32">
        <f t="shared" si="1303"/>
        <v>20</v>
      </c>
      <c r="D1114" s="34" t="str">
        <f>IF($B1114=0,"--",INDEX(DATOS,$B1114,O$2))</f>
        <v>--</v>
      </c>
      <c r="E1114" s="64" t="s">
        <v>1</v>
      </c>
      <c r="F1114" s="36" t="str">
        <f t="shared" si="1336"/>
        <v>--</v>
      </c>
      <c r="G1114" s="109" t="e">
        <f>VLOOKUP($D1114,LOC_UNICOS,G$2,0)</f>
        <v>#N/A</v>
      </c>
      <c r="H1114" s="109" t="e">
        <f>VLOOKUP($D1114,LOC_UNICOS,H$2,0)</f>
        <v>#N/A</v>
      </c>
      <c r="I1114" s="38">
        <f t="array" ref="I1114">IF($B1114=0,-999,IF(COUNTIFS($Z1114:Z1114,#N/A)&gt;0,-999,AVERAGE($Z1114:Z1114)))</f>
        <v>-999</v>
      </c>
      <c r="J1114" s="38">
        <f t="array" ref="J1114">IF($B1114=0,-999,IF(COUNTIFS($Z1114:AA1114,#N/A)&gt;0,-999,AVERAGE($Z1114:AA1114)))</f>
        <v>-999</v>
      </c>
      <c r="K1114" s="38">
        <f t="array" ref="K1114">IF($B1114=0,-999,IF(COUNTIFS($Z1114:AB1114,#N/A)&gt;0,-999,AVERAGE($Z1114:AB1114)))</f>
        <v>-999</v>
      </c>
      <c r="L1114" s="38">
        <f t="array" ref="L1114">IF($B1114=0,-999,IF(COUNTIFS($Z1114:AC1114,#N/A)&gt;0,-999,AVERAGE($Z1114:AC1114)))</f>
        <v>-999</v>
      </c>
      <c r="M1114" s="38">
        <f t="shared" si="1347"/>
        <v>-999</v>
      </c>
      <c r="N1114" s="38">
        <f t="shared" si="1339"/>
        <v>-999</v>
      </c>
      <c r="O1114" s="38">
        <f t="shared" si="1340"/>
        <v>-999</v>
      </c>
      <c r="P1114" s="38">
        <f t="shared" si="1341"/>
        <v>-999</v>
      </c>
      <c r="Q1114" s="37">
        <f t="shared" si="1299"/>
        <v>0</v>
      </c>
      <c r="R1114" s="37">
        <f t="shared" si="1328"/>
        <v>0</v>
      </c>
      <c r="S1114" s="37">
        <f t="shared" si="1329"/>
        <v>0</v>
      </c>
      <c r="T1114" s="37">
        <f t="shared" si="1330"/>
        <v>0</v>
      </c>
      <c r="U1114" s="37">
        <f t="shared" si="1300"/>
        <v>2018</v>
      </c>
      <c r="V1114" s="37">
        <f t="shared" ref="V1114:X1114" si="1355">U1114-1</f>
        <v>2017</v>
      </c>
      <c r="W1114" s="37">
        <f t="shared" si="1355"/>
        <v>2016</v>
      </c>
      <c r="X1114" s="37">
        <f t="shared" si="1355"/>
        <v>2015</v>
      </c>
      <c r="Y1114" s="39"/>
      <c r="Z1114" s="62" t="e">
        <f>IFERROR(IF($B1114=0,#N/A,AVERAGEIFS(INDEX(DATOS,0,$C1114),INDEX(DATOS,0,$C1114),"&lt;&gt;#N/D",INDEX(DATOS,0,$L$2),0,INDEX(DATOS,0,$M$2),1,INDEX(DATOS,0,$N$2),U1114,INDEX(DATOS,0,$O$2),$D1114)),#N/A)</f>
        <v>#N/A</v>
      </c>
      <c r="AA1114" s="62" t="e">
        <f>IFERROR(IF($B1114=0,#N/A,AVERAGEIFS(INDEX(DATOS,0,$C1114),INDEX(DATOS,0,$C1114),"&lt;&gt;#N/D",INDEX(DATOS,0,$L$2),0,INDEX(DATOS,0,$M$2),1,INDEX(DATOS,0,$N$2),V1114,INDEX(DATOS,0,$O$2),$D1114)),#N/A)</f>
        <v>#N/A</v>
      </c>
      <c r="AB1114" s="62" t="e">
        <f>IFERROR(IF($B1114=0,#N/A,AVERAGEIFS(INDEX(DATOS,0,$C1114),INDEX(DATOS,0,$C1114),"&lt;&gt;#N/D",INDEX(DATOS,0,$L$2),0,INDEX(DATOS,0,$M$2),1,INDEX(DATOS,0,$N$2),W1114,INDEX(DATOS,0,$O$2),$D1114)),#N/A)</f>
        <v>#N/A</v>
      </c>
      <c r="AC1114" s="62" t="e">
        <f>IFERROR(IF($B1114=0,#N/A,AVERAGEIFS(INDEX(DATOS,0,$C1114),INDEX(DATOS,0,$C1114),"&lt;&gt;#N/D",INDEX(DATOS,0,$L$2),0,INDEX(DATOS,0,$M$2),1,INDEX(DATOS,0,$N$2),X1114,INDEX(DATOS,0,$O$2),$D1114)),#N/A)</f>
        <v>#N/A</v>
      </c>
      <c r="AD1114" s="33"/>
      <c r="AE1114" s="40" t="e">
        <f>IFERROR(IF(ISNA(Z1114),#N/A,IF(I1114=0,0,_xlfn.STDEV.P($Z1114:Z1114)/I1114*100)),#N/A)</f>
        <v>#N/A</v>
      </c>
      <c r="AF1114" s="40" t="e">
        <f>IFERROR(IF(ISNA(AA1114),#N/A,IF(J1114=0,0,_xlfn.STDEV.P($Z1114:AA1114)/J1114*100)),#N/A)</f>
        <v>#N/A</v>
      </c>
      <c r="AG1114" s="40" t="e">
        <f>IFERROR(IF(ISNA(AB1114),#N/A,IF(K1114=0,0,_xlfn.STDEV.P($Z1114:AB1114)/K1114*100)),#N/A)</f>
        <v>#N/A</v>
      </c>
      <c r="AH1114" s="40" t="e">
        <f>IFERROR(IF(ISNA(AC1114),#N/A,IF(L1114=0,0,_xlfn.STDEV.P($Z1114:AC1114)/L1114*100)),#N/A)</f>
        <v>#N/A</v>
      </c>
      <c r="AI1114" s="40"/>
    </row>
    <row r="1115" spans="1:35" x14ac:dyDescent="0.35">
      <c r="A1115">
        <f t="shared" si="1302"/>
        <v>110</v>
      </c>
      <c r="B1115" s="35">
        <f t="array" ref="B1115">IF(B1114=0,0,MIN(IF(INDEX(DATOS,0,$N$2)=$U1115,IF(ISNUMBER(INDEX(DATOS,0,$C1115)),IF(INDEX(DATOS,0,$L$2)=0,IF(INDEX(DATOS,0,$M$2)=1,IF(ISNA(MATCH(INDEX(DATOS,0,$O$2),IF($E$7:E1114=E1115,$D$7:D1114),0)),INDEX(DATOS,0,$K$2))))))))</f>
        <v>0</v>
      </c>
      <c r="C1115" s="32">
        <f t="shared" si="1303"/>
        <v>20</v>
      </c>
      <c r="D1115" s="34" t="str">
        <f>IF($B1115=0,"--",INDEX(DATOS,$B1115,O$2))</f>
        <v>--</v>
      </c>
      <c r="E1115" s="64" t="s">
        <v>1</v>
      </c>
      <c r="F1115" s="36" t="str">
        <f t="shared" si="1336"/>
        <v>--</v>
      </c>
      <c r="G1115" s="109" t="e">
        <f>VLOOKUP($D1115,LOC_UNICOS,G$2,0)</f>
        <v>#N/A</v>
      </c>
      <c r="H1115" s="109" t="e">
        <f>VLOOKUP($D1115,LOC_UNICOS,H$2,0)</f>
        <v>#N/A</v>
      </c>
      <c r="I1115" s="38">
        <f t="array" ref="I1115">IF($B1115=0,-999,IF(COUNTIFS($Z1115:Z1115,#N/A)&gt;0,-999,AVERAGE($Z1115:Z1115)))</f>
        <v>-999</v>
      </c>
      <c r="J1115" s="38">
        <f t="array" ref="J1115">IF($B1115=0,-999,IF(COUNTIFS($Z1115:AA1115,#N/A)&gt;0,-999,AVERAGE($Z1115:AA1115)))</f>
        <v>-999</v>
      </c>
      <c r="K1115" s="38">
        <f t="array" ref="K1115">IF($B1115=0,-999,IF(COUNTIFS($Z1115:AB1115,#N/A)&gt;0,-999,AVERAGE($Z1115:AB1115)))</f>
        <v>-999</v>
      </c>
      <c r="L1115" s="38">
        <f t="array" ref="L1115">IF($B1115=0,-999,IF(COUNTIFS($Z1115:AC1115,#N/A)&gt;0,-999,AVERAGE($Z1115:AC1115)))</f>
        <v>-999</v>
      </c>
      <c r="M1115" s="38">
        <f t="shared" si="1347"/>
        <v>-999</v>
      </c>
      <c r="N1115" s="38">
        <f t="shared" si="1339"/>
        <v>-999</v>
      </c>
      <c r="O1115" s="38">
        <f t="shared" si="1340"/>
        <v>-999</v>
      </c>
      <c r="P1115" s="38">
        <f t="shared" si="1341"/>
        <v>-999</v>
      </c>
      <c r="Q1115" s="37">
        <f t="shared" si="1299"/>
        <v>0</v>
      </c>
      <c r="R1115" s="37">
        <f t="shared" si="1328"/>
        <v>0</v>
      </c>
      <c r="S1115" s="37">
        <f t="shared" si="1329"/>
        <v>0</v>
      </c>
      <c r="T1115" s="37">
        <f t="shared" si="1330"/>
        <v>0</v>
      </c>
      <c r="U1115" s="37">
        <f t="shared" si="1300"/>
        <v>2018</v>
      </c>
      <c r="V1115" s="37">
        <f t="shared" ref="V1115:X1115" si="1356">U1115-1</f>
        <v>2017</v>
      </c>
      <c r="W1115" s="37">
        <f t="shared" si="1356"/>
        <v>2016</v>
      </c>
      <c r="X1115" s="37">
        <f t="shared" si="1356"/>
        <v>2015</v>
      </c>
      <c r="Y1115" s="39"/>
      <c r="Z1115" s="62" t="e">
        <f>IFERROR(IF($B1115=0,#N/A,AVERAGEIFS(INDEX(DATOS,0,$C1115),INDEX(DATOS,0,$C1115),"&lt;&gt;#N/D",INDEX(DATOS,0,$L$2),0,INDEX(DATOS,0,$M$2),1,INDEX(DATOS,0,$N$2),U1115,INDEX(DATOS,0,$O$2),$D1115)),#N/A)</f>
        <v>#N/A</v>
      </c>
      <c r="AA1115" s="62" t="e">
        <f>IFERROR(IF($B1115=0,#N/A,AVERAGEIFS(INDEX(DATOS,0,$C1115),INDEX(DATOS,0,$C1115),"&lt;&gt;#N/D",INDEX(DATOS,0,$L$2),0,INDEX(DATOS,0,$M$2),1,INDEX(DATOS,0,$N$2),V1115,INDEX(DATOS,0,$O$2),$D1115)),#N/A)</f>
        <v>#N/A</v>
      </c>
      <c r="AB1115" s="62" t="e">
        <f>IFERROR(IF($B1115=0,#N/A,AVERAGEIFS(INDEX(DATOS,0,$C1115),INDEX(DATOS,0,$C1115),"&lt;&gt;#N/D",INDEX(DATOS,0,$L$2),0,INDEX(DATOS,0,$M$2),1,INDEX(DATOS,0,$N$2),W1115,INDEX(DATOS,0,$O$2),$D1115)),#N/A)</f>
        <v>#N/A</v>
      </c>
      <c r="AC1115" s="62" t="e">
        <f>IFERROR(IF($B1115=0,#N/A,AVERAGEIFS(INDEX(DATOS,0,$C1115),INDEX(DATOS,0,$C1115),"&lt;&gt;#N/D",INDEX(DATOS,0,$L$2),0,INDEX(DATOS,0,$M$2),1,INDEX(DATOS,0,$N$2),X1115,INDEX(DATOS,0,$O$2),$D1115)),#N/A)</f>
        <v>#N/A</v>
      </c>
      <c r="AD1115" s="33"/>
      <c r="AE1115" s="40" t="e">
        <f>IFERROR(IF(ISNA(Z1115),#N/A,IF(I1115=0,0,_xlfn.STDEV.P($Z1115:Z1115)/I1115*100)),#N/A)</f>
        <v>#N/A</v>
      </c>
      <c r="AF1115" s="40" t="e">
        <f>IFERROR(IF(ISNA(AA1115),#N/A,IF(J1115=0,0,_xlfn.STDEV.P($Z1115:AA1115)/J1115*100)),#N/A)</f>
        <v>#N/A</v>
      </c>
      <c r="AG1115" s="40" t="e">
        <f>IFERROR(IF(ISNA(AB1115),#N/A,IF(K1115=0,0,_xlfn.STDEV.P($Z1115:AB1115)/K1115*100)),#N/A)</f>
        <v>#N/A</v>
      </c>
      <c r="AH1115" s="40" t="e">
        <f>IFERROR(IF(ISNA(AC1115),#N/A,IF(L1115=0,0,_xlfn.STDEV.P($Z1115:AC1115)/L1115*100)),#N/A)</f>
        <v>#N/A</v>
      </c>
      <c r="AI1115" s="40"/>
    </row>
    <row r="1116" spans="1:35" x14ac:dyDescent="0.35">
      <c r="A1116">
        <f t="shared" si="1302"/>
        <v>111</v>
      </c>
      <c r="B1116" s="35">
        <f t="array" ref="B1116">IF(B1115=0,0,MIN(IF(INDEX(DATOS,0,$N$2)=$U1116,IF(ISNUMBER(INDEX(DATOS,0,$C1116)),IF(INDEX(DATOS,0,$L$2)=0,IF(INDEX(DATOS,0,$M$2)=1,IF(ISNA(MATCH(INDEX(DATOS,0,$O$2),IF($E$7:E1115=E1116,$D$7:D1115),0)),INDEX(DATOS,0,$K$2))))))))</f>
        <v>0</v>
      </c>
      <c r="C1116" s="32">
        <f t="shared" si="1303"/>
        <v>20</v>
      </c>
      <c r="D1116" s="34" t="str">
        <f>IF($B1116=0,"--",INDEX(DATOS,$B1116,O$2))</f>
        <v>--</v>
      </c>
      <c r="E1116" s="64" t="s">
        <v>1</v>
      </c>
      <c r="F1116" s="36" t="str">
        <f t="shared" si="1336"/>
        <v>--</v>
      </c>
      <c r="G1116" s="109" t="e">
        <f>VLOOKUP($D1116,LOC_UNICOS,G$2,0)</f>
        <v>#N/A</v>
      </c>
      <c r="H1116" s="109" t="e">
        <f>VLOOKUP($D1116,LOC_UNICOS,H$2,0)</f>
        <v>#N/A</v>
      </c>
      <c r="I1116" s="38">
        <f t="array" ref="I1116">IF($B1116=0,-999,IF(COUNTIFS($Z1116:Z1116,#N/A)&gt;0,-999,AVERAGE($Z1116:Z1116)))</f>
        <v>-999</v>
      </c>
      <c r="J1116" s="38">
        <f t="array" ref="J1116">IF($B1116=0,-999,IF(COUNTIFS($Z1116:AA1116,#N/A)&gt;0,-999,AVERAGE($Z1116:AA1116)))</f>
        <v>-999</v>
      </c>
      <c r="K1116" s="38">
        <f t="array" ref="K1116">IF($B1116=0,-999,IF(COUNTIFS($Z1116:AB1116,#N/A)&gt;0,-999,AVERAGE($Z1116:AB1116)))</f>
        <v>-999</v>
      </c>
      <c r="L1116" s="38">
        <f t="array" ref="L1116">IF($B1116=0,-999,IF(COUNTIFS($Z1116:AC1116,#N/A)&gt;0,-999,AVERAGE($Z1116:AC1116)))</f>
        <v>-999</v>
      </c>
      <c r="M1116" s="38">
        <f t="shared" si="1347"/>
        <v>-999</v>
      </c>
      <c r="N1116" s="38">
        <f t="shared" si="1339"/>
        <v>-999</v>
      </c>
      <c r="O1116" s="38">
        <f t="shared" si="1340"/>
        <v>-999</v>
      </c>
      <c r="P1116" s="38">
        <f t="shared" si="1341"/>
        <v>-999</v>
      </c>
      <c r="Q1116" s="37">
        <f t="shared" si="1299"/>
        <v>0</v>
      </c>
      <c r="R1116" s="37">
        <f t="shared" si="1328"/>
        <v>0</v>
      </c>
      <c r="S1116" s="37">
        <f t="shared" si="1329"/>
        <v>0</v>
      </c>
      <c r="T1116" s="37">
        <f t="shared" si="1330"/>
        <v>0</v>
      </c>
      <c r="U1116" s="37">
        <f t="shared" si="1300"/>
        <v>2018</v>
      </c>
      <c r="V1116" s="37">
        <f t="shared" ref="V1116:X1116" si="1357">U1116-1</f>
        <v>2017</v>
      </c>
      <c r="W1116" s="37">
        <f t="shared" si="1357"/>
        <v>2016</v>
      </c>
      <c r="X1116" s="37">
        <f t="shared" si="1357"/>
        <v>2015</v>
      </c>
      <c r="Y1116" s="39"/>
      <c r="Z1116" s="62" t="e">
        <f>IFERROR(IF($B1116=0,#N/A,AVERAGEIFS(INDEX(DATOS,0,$C1116),INDEX(DATOS,0,$C1116),"&lt;&gt;#N/D",INDEX(DATOS,0,$L$2),0,INDEX(DATOS,0,$M$2),1,INDEX(DATOS,0,$N$2),U1116,INDEX(DATOS,0,$O$2),$D1116)),#N/A)</f>
        <v>#N/A</v>
      </c>
      <c r="AA1116" s="62" t="e">
        <f>IFERROR(IF($B1116=0,#N/A,AVERAGEIFS(INDEX(DATOS,0,$C1116),INDEX(DATOS,0,$C1116),"&lt;&gt;#N/D",INDEX(DATOS,0,$L$2),0,INDEX(DATOS,0,$M$2),1,INDEX(DATOS,0,$N$2),V1116,INDEX(DATOS,0,$O$2),$D1116)),#N/A)</f>
        <v>#N/A</v>
      </c>
      <c r="AB1116" s="62" t="e">
        <f>IFERROR(IF($B1116=0,#N/A,AVERAGEIFS(INDEX(DATOS,0,$C1116),INDEX(DATOS,0,$C1116),"&lt;&gt;#N/D",INDEX(DATOS,0,$L$2),0,INDEX(DATOS,0,$M$2),1,INDEX(DATOS,0,$N$2),W1116,INDEX(DATOS,0,$O$2),$D1116)),#N/A)</f>
        <v>#N/A</v>
      </c>
      <c r="AC1116" s="62" t="e">
        <f>IFERROR(IF($B1116=0,#N/A,AVERAGEIFS(INDEX(DATOS,0,$C1116),INDEX(DATOS,0,$C1116),"&lt;&gt;#N/D",INDEX(DATOS,0,$L$2),0,INDEX(DATOS,0,$M$2),1,INDEX(DATOS,0,$N$2),X1116,INDEX(DATOS,0,$O$2),$D1116)),#N/A)</f>
        <v>#N/A</v>
      </c>
      <c r="AD1116" s="33"/>
      <c r="AE1116" s="40" t="e">
        <f>IFERROR(IF(ISNA(Z1116),#N/A,IF(I1116=0,0,_xlfn.STDEV.P($Z1116:Z1116)/I1116*100)),#N/A)</f>
        <v>#N/A</v>
      </c>
      <c r="AF1116" s="40" t="e">
        <f>IFERROR(IF(ISNA(AA1116),#N/A,IF(J1116=0,0,_xlfn.STDEV.P($Z1116:AA1116)/J1116*100)),#N/A)</f>
        <v>#N/A</v>
      </c>
      <c r="AG1116" s="40" t="e">
        <f>IFERROR(IF(ISNA(AB1116),#N/A,IF(K1116=0,0,_xlfn.STDEV.P($Z1116:AB1116)/K1116*100)),#N/A)</f>
        <v>#N/A</v>
      </c>
      <c r="AH1116" s="40" t="e">
        <f>IFERROR(IF(ISNA(AC1116),#N/A,IF(L1116=0,0,_xlfn.STDEV.P($Z1116:AC1116)/L1116*100)),#N/A)</f>
        <v>#N/A</v>
      </c>
      <c r="AI1116" s="40"/>
    </row>
    <row r="1117" spans="1:35" x14ac:dyDescent="0.35">
      <c r="A1117">
        <f t="shared" si="1302"/>
        <v>112</v>
      </c>
      <c r="B1117" s="35">
        <f t="array" ref="B1117">IF(B1116=0,0,MIN(IF(INDEX(DATOS,0,$N$2)=$U1117,IF(ISNUMBER(INDEX(DATOS,0,$C1117)),IF(INDEX(DATOS,0,$L$2)=0,IF(INDEX(DATOS,0,$M$2)=1,IF(ISNA(MATCH(INDEX(DATOS,0,$O$2),IF($E$7:E1116=E1117,$D$7:D1116),0)),INDEX(DATOS,0,$K$2))))))))</f>
        <v>0</v>
      </c>
      <c r="C1117" s="32">
        <f t="shared" si="1303"/>
        <v>20</v>
      </c>
      <c r="D1117" s="34" t="str">
        <f>IF($B1117=0,"--",INDEX(DATOS,$B1117,O$2))</f>
        <v>--</v>
      </c>
      <c r="E1117" s="64" t="s">
        <v>1</v>
      </c>
      <c r="F1117" s="36" t="str">
        <f t="shared" si="1336"/>
        <v>--</v>
      </c>
      <c r="G1117" s="109" t="e">
        <f>VLOOKUP($D1117,LOC_UNICOS,G$2,0)</f>
        <v>#N/A</v>
      </c>
      <c r="H1117" s="109" t="e">
        <f>VLOOKUP($D1117,LOC_UNICOS,H$2,0)</f>
        <v>#N/A</v>
      </c>
      <c r="I1117" s="38">
        <f t="array" ref="I1117">IF($B1117=0,-999,IF(COUNTIFS($Z1117:Z1117,#N/A)&gt;0,-999,AVERAGE($Z1117:Z1117)))</f>
        <v>-999</v>
      </c>
      <c r="J1117" s="38">
        <f t="array" ref="J1117">IF($B1117=0,-999,IF(COUNTIFS($Z1117:AA1117,#N/A)&gt;0,-999,AVERAGE($Z1117:AA1117)))</f>
        <v>-999</v>
      </c>
      <c r="K1117" s="38">
        <f t="array" ref="K1117">IF($B1117=0,-999,IF(COUNTIFS($Z1117:AB1117,#N/A)&gt;0,-999,AVERAGE($Z1117:AB1117)))</f>
        <v>-999</v>
      </c>
      <c r="L1117" s="38">
        <f t="array" ref="L1117">IF($B1117=0,-999,IF(COUNTIFS($Z1117:AC1117,#N/A)&gt;0,-999,AVERAGE($Z1117:AC1117)))</f>
        <v>-999</v>
      </c>
      <c r="M1117" s="38">
        <f t="shared" si="1347"/>
        <v>-999</v>
      </c>
      <c r="N1117" s="38">
        <f t="shared" si="1339"/>
        <v>-999</v>
      </c>
      <c r="O1117" s="38">
        <f t="shared" si="1340"/>
        <v>-999</v>
      </c>
      <c r="P1117" s="38">
        <f t="shared" si="1341"/>
        <v>-999</v>
      </c>
      <c r="Q1117" s="37">
        <f t="shared" si="1299"/>
        <v>0</v>
      </c>
      <c r="R1117" s="37">
        <f t="shared" si="1328"/>
        <v>0</v>
      </c>
      <c r="S1117" s="37">
        <f t="shared" si="1329"/>
        <v>0</v>
      </c>
      <c r="T1117" s="37">
        <f t="shared" si="1330"/>
        <v>0</v>
      </c>
      <c r="U1117" s="37">
        <f t="shared" si="1300"/>
        <v>2018</v>
      </c>
      <c r="V1117" s="37">
        <f t="shared" ref="V1117:X1117" si="1358">U1117-1</f>
        <v>2017</v>
      </c>
      <c r="W1117" s="37">
        <f t="shared" si="1358"/>
        <v>2016</v>
      </c>
      <c r="X1117" s="37">
        <f t="shared" si="1358"/>
        <v>2015</v>
      </c>
      <c r="Y1117" s="39"/>
      <c r="Z1117" s="62" t="e">
        <f>IFERROR(IF($B1117=0,#N/A,AVERAGEIFS(INDEX(DATOS,0,$C1117),INDEX(DATOS,0,$C1117),"&lt;&gt;#N/D",INDEX(DATOS,0,$L$2),0,INDEX(DATOS,0,$M$2),1,INDEX(DATOS,0,$N$2),U1117,INDEX(DATOS,0,$O$2),$D1117)),#N/A)</f>
        <v>#N/A</v>
      </c>
      <c r="AA1117" s="62" t="e">
        <f>IFERROR(IF($B1117=0,#N/A,AVERAGEIFS(INDEX(DATOS,0,$C1117),INDEX(DATOS,0,$C1117),"&lt;&gt;#N/D",INDEX(DATOS,0,$L$2),0,INDEX(DATOS,0,$M$2),1,INDEX(DATOS,0,$N$2),V1117,INDEX(DATOS,0,$O$2),$D1117)),#N/A)</f>
        <v>#N/A</v>
      </c>
      <c r="AB1117" s="62" t="e">
        <f>IFERROR(IF($B1117=0,#N/A,AVERAGEIFS(INDEX(DATOS,0,$C1117),INDEX(DATOS,0,$C1117),"&lt;&gt;#N/D",INDEX(DATOS,0,$L$2),0,INDEX(DATOS,0,$M$2),1,INDEX(DATOS,0,$N$2),W1117,INDEX(DATOS,0,$O$2),$D1117)),#N/A)</f>
        <v>#N/A</v>
      </c>
      <c r="AC1117" s="62" t="e">
        <f>IFERROR(IF($B1117=0,#N/A,AVERAGEIFS(INDEX(DATOS,0,$C1117),INDEX(DATOS,0,$C1117),"&lt;&gt;#N/D",INDEX(DATOS,0,$L$2),0,INDEX(DATOS,0,$M$2),1,INDEX(DATOS,0,$N$2),X1117,INDEX(DATOS,0,$O$2),$D1117)),#N/A)</f>
        <v>#N/A</v>
      </c>
      <c r="AD1117" s="33"/>
      <c r="AE1117" s="40" t="e">
        <f>IFERROR(IF(ISNA(Z1117),#N/A,IF(I1117=0,0,_xlfn.STDEV.P($Z1117:Z1117)/I1117*100)),#N/A)</f>
        <v>#N/A</v>
      </c>
      <c r="AF1117" s="40" t="e">
        <f>IFERROR(IF(ISNA(AA1117),#N/A,IF(J1117=0,0,_xlfn.STDEV.P($Z1117:AA1117)/J1117*100)),#N/A)</f>
        <v>#N/A</v>
      </c>
      <c r="AG1117" s="40" t="e">
        <f>IFERROR(IF(ISNA(AB1117),#N/A,IF(K1117=0,0,_xlfn.STDEV.P($Z1117:AB1117)/K1117*100)),#N/A)</f>
        <v>#N/A</v>
      </c>
      <c r="AH1117" s="40" t="e">
        <f>IFERROR(IF(ISNA(AC1117),#N/A,IF(L1117=0,0,_xlfn.STDEV.P($Z1117:AC1117)/L1117*100)),#N/A)</f>
        <v>#N/A</v>
      </c>
      <c r="AI1117" s="40"/>
    </row>
    <row r="1118" spans="1:35" x14ac:dyDescent="0.35">
      <c r="A1118">
        <f t="shared" si="1302"/>
        <v>113</v>
      </c>
      <c r="B1118" s="35">
        <f t="array" ref="B1118">IF(B1117=0,0,MIN(IF(INDEX(DATOS,0,$N$2)=$U1118,IF(ISNUMBER(INDEX(DATOS,0,$C1118)),IF(INDEX(DATOS,0,$L$2)=0,IF(INDEX(DATOS,0,$M$2)=1,IF(ISNA(MATCH(INDEX(DATOS,0,$O$2),IF($E$7:E1117=E1118,$D$7:D1117),0)),INDEX(DATOS,0,$K$2))))))))</f>
        <v>0</v>
      </c>
      <c r="C1118" s="32">
        <f t="shared" si="1303"/>
        <v>20</v>
      </c>
      <c r="D1118" s="34" t="str">
        <f>IF($B1118=0,"--",INDEX(DATOS,$B1118,O$2))</f>
        <v>--</v>
      </c>
      <c r="E1118" s="64" t="s">
        <v>1</v>
      </c>
      <c r="F1118" s="36" t="str">
        <f t="shared" si="1336"/>
        <v>--</v>
      </c>
      <c r="G1118" s="109" t="e">
        <f>VLOOKUP($D1118,LOC_UNICOS,G$2,0)</f>
        <v>#N/A</v>
      </c>
      <c r="H1118" s="109" t="e">
        <f>VLOOKUP($D1118,LOC_UNICOS,H$2,0)</f>
        <v>#N/A</v>
      </c>
      <c r="I1118" s="38">
        <f t="array" ref="I1118">IF($B1118=0,-999,IF(COUNTIFS($Z1118:Z1118,#N/A)&gt;0,-999,AVERAGE($Z1118:Z1118)))</f>
        <v>-999</v>
      </c>
      <c r="J1118" s="38">
        <f t="array" ref="J1118">IF($B1118=0,-999,IF(COUNTIFS($Z1118:AA1118,#N/A)&gt;0,-999,AVERAGE($Z1118:AA1118)))</f>
        <v>-999</v>
      </c>
      <c r="K1118" s="38">
        <f t="array" ref="K1118">IF($B1118=0,-999,IF(COUNTIFS($Z1118:AB1118,#N/A)&gt;0,-999,AVERAGE($Z1118:AB1118)))</f>
        <v>-999</v>
      </c>
      <c r="L1118" s="38">
        <f t="array" ref="L1118">IF($B1118=0,-999,IF(COUNTIFS($Z1118:AC1118,#N/A)&gt;0,-999,AVERAGE($Z1118:AC1118)))</f>
        <v>-999</v>
      </c>
      <c r="M1118" s="38">
        <f t="shared" si="1347"/>
        <v>-999</v>
      </c>
      <c r="N1118" s="38">
        <f t="shared" si="1339"/>
        <v>-999</v>
      </c>
      <c r="O1118" s="38">
        <f t="shared" si="1340"/>
        <v>-999</v>
      </c>
      <c r="P1118" s="38">
        <f t="shared" si="1341"/>
        <v>-999</v>
      </c>
      <c r="Q1118" s="37">
        <f t="shared" si="1299"/>
        <v>0</v>
      </c>
      <c r="R1118" s="37">
        <f t="shared" si="1328"/>
        <v>0</v>
      </c>
      <c r="S1118" s="37">
        <f t="shared" si="1329"/>
        <v>0</v>
      </c>
      <c r="T1118" s="37">
        <f t="shared" si="1330"/>
        <v>0</v>
      </c>
      <c r="U1118" s="37">
        <f t="shared" si="1300"/>
        <v>2018</v>
      </c>
      <c r="V1118" s="37">
        <f t="shared" ref="V1118:X1118" si="1359">U1118-1</f>
        <v>2017</v>
      </c>
      <c r="W1118" s="37">
        <f t="shared" si="1359"/>
        <v>2016</v>
      </c>
      <c r="X1118" s="37">
        <f t="shared" si="1359"/>
        <v>2015</v>
      </c>
      <c r="Y1118" s="39"/>
      <c r="Z1118" s="62" t="e">
        <f>IFERROR(IF($B1118=0,#N/A,AVERAGEIFS(INDEX(DATOS,0,$C1118),INDEX(DATOS,0,$C1118),"&lt;&gt;#N/D",INDEX(DATOS,0,$L$2),0,INDEX(DATOS,0,$M$2),1,INDEX(DATOS,0,$N$2),U1118,INDEX(DATOS,0,$O$2),$D1118)),#N/A)</f>
        <v>#N/A</v>
      </c>
      <c r="AA1118" s="62" t="e">
        <f>IFERROR(IF($B1118=0,#N/A,AVERAGEIFS(INDEX(DATOS,0,$C1118),INDEX(DATOS,0,$C1118),"&lt;&gt;#N/D",INDEX(DATOS,0,$L$2),0,INDEX(DATOS,0,$M$2),1,INDEX(DATOS,0,$N$2),V1118,INDEX(DATOS,0,$O$2),$D1118)),#N/A)</f>
        <v>#N/A</v>
      </c>
      <c r="AB1118" s="62" t="e">
        <f>IFERROR(IF($B1118=0,#N/A,AVERAGEIFS(INDEX(DATOS,0,$C1118),INDEX(DATOS,0,$C1118),"&lt;&gt;#N/D",INDEX(DATOS,0,$L$2),0,INDEX(DATOS,0,$M$2),1,INDEX(DATOS,0,$N$2),W1118,INDEX(DATOS,0,$O$2),$D1118)),#N/A)</f>
        <v>#N/A</v>
      </c>
      <c r="AC1118" s="62" t="e">
        <f>IFERROR(IF($B1118=0,#N/A,AVERAGEIFS(INDEX(DATOS,0,$C1118),INDEX(DATOS,0,$C1118),"&lt;&gt;#N/D",INDEX(DATOS,0,$L$2),0,INDEX(DATOS,0,$M$2),1,INDEX(DATOS,0,$N$2),X1118,INDEX(DATOS,0,$O$2),$D1118)),#N/A)</f>
        <v>#N/A</v>
      </c>
      <c r="AD1118" s="33"/>
      <c r="AE1118" s="40" t="e">
        <f>IFERROR(IF(ISNA(Z1118),#N/A,IF(I1118=0,0,_xlfn.STDEV.P($Z1118:Z1118)/I1118*100)),#N/A)</f>
        <v>#N/A</v>
      </c>
      <c r="AF1118" s="40" t="e">
        <f>IFERROR(IF(ISNA(AA1118),#N/A,IF(J1118=0,0,_xlfn.STDEV.P($Z1118:AA1118)/J1118*100)),#N/A)</f>
        <v>#N/A</v>
      </c>
      <c r="AG1118" s="40" t="e">
        <f>IFERROR(IF(ISNA(AB1118),#N/A,IF(K1118=0,0,_xlfn.STDEV.P($Z1118:AB1118)/K1118*100)),#N/A)</f>
        <v>#N/A</v>
      </c>
      <c r="AH1118" s="40" t="e">
        <f>IFERROR(IF(ISNA(AC1118),#N/A,IF(L1118=0,0,_xlfn.STDEV.P($Z1118:AC1118)/L1118*100)),#N/A)</f>
        <v>#N/A</v>
      </c>
      <c r="AI1118" s="40"/>
    </row>
    <row r="1119" spans="1:35" x14ac:dyDescent="0.35">
      <c r="A1119">
        <f t="shared" si="1302"/>
        <v>114</v>
      </c>
      <c r="B1119" s="35">
        <f t="array" ref="B1119">IF(B1118=0,0,MIN(IF(INDEX(DATOS,0,$N$2)=$U1119,IF(ISNUMBER(INDEX(DATOS,0,$C1119)),IF(INDEX(DATOS,0,$L$2)=0,IF(INDEX(DATOS,0,$M$2)=1,IF(ISNA(MATCH(INDEX(DATOS,0,$O$2),IF($E$7:E1118=E1119,$D$7:D1118),0)),INDEX(DATOS,0,$K$2))))))))</f>
        <v>0</v>
      </c>
      <c r="C1119" s="32">
        <f t="shared" si="1303"/>
        <v>20</v>
      </c>
      <c r="D1119" s="34" t="str">
        <f>IF($B1119=0,"--",INDEX(DATOS,$B1119,O$2))</f>
        <v>--</v>
      </c>
      <c r="E1119" s="64" t="s">
        <v>1</v>
      </c>
      <c r="F1119" s="36" t="str">
        <f t="shared" si="1336"/>
        <v>--</v>
      </c>
      <c r="G1119" s="109" t="e">
        <f>VLOOKUP($D1119,LOC_UNICOS,G$2,0)</f>
        <v>#N/A</v>
      </c>
      <c r="H1119" s="109" t="e">
        <f>VLOOKUP($D1119,LOC_UNICOS,H$2,0)</f>
        <v>#N/A</v>
      </c>
      <c r="I1119" s="38">
        <f t="array" ref="I1119">IF($B1119=0,-999,IF(COUNTIFS($Z1119:Z1119,#N/A)&gt;0,-999,AVERAGE($Z1119:Z1119)))</f>
        <v>-999</v>
      </c>
      <c r="J1119" s="38">
        <f t="array" ref="J1119">IF($B1119=0,-999,IF(COUNTIFS($Z1119:AA1119,#N/A)&gt;0,-999,AVERAGE($Z1119:AA1119)))</f>
        <v>-999</v>
      </c>
      <c r="K1119" s="38">
        <f t="array" ref="K1119">IF($B1119=0,-999,IF(COUNTIFS($Z1119:AB1119,#N/A)&gt;0,-999,AVERAGE($Z1119:AB1119)))</f>
        <v>-999</v>
      </c>
      <c r="L1119" s="38">
        <f t="array" ref="L1119">IF($B1119=0,-999,IF(COUNTIFS($Z1119:AC1119,#N/A)&gt;0,-999,AVERAGE($Z1119:AC1119)))</f>
        <v>-999</v>
      </c>
      <c r="M1119" s="38">
        <f t="shared" si="1347"/>
        <v>-999</v>
      </c>
      <c r="N1119" s="38">
        <f t="shared" si="1339"/>
        <v>-999</v>
      </c>
      <c r="O1119" s="38">
        <f t="shared" si="1340"/>
        <v>-999</v>
      </c>
      <c r="P1119" s="38">
        <f t="shared" si="1341"/>
        <v>-999</v>
      </c>
      <c r="Q1119" s="37">
        <f t="shared" si="1299"/>
        <v>0</v>
      </c>
      <c r="R1119" s="37">
        <f t="shared" si="1328"/>
        <v>0</v>
      </c>
      <c r="S1119" s="37">
        <f t="shared" si="1329"/>
        <v>0</v>
      </c>
      <c r="T1119" s="37">
        <f t="shared" si="1330"/>
        <v>0</v>
      </c>
      <c r="U1119" s="37">
        <f t="shared" si="1300"/>
        <v>2018</v>
      </c>
      <c r="V1119" s="37">
        <f t="shared" ref="V1119:X1119" si="1360">U1119-1</f>
        <v>2017</v>
      </c>
      <c r="W1119" s="37">
        <f t="shared" si="1360"/>
        <v>2016</v>
      </c>
      <c r="X1119" s="37">
        <f t="shared" si="1360"/>
        <v>2015</v>
      </c>
      <c r="Y1119" s="39"/>
      <c r="Z1119" s="62" t="e">
        <f>IFERROR(IF($B1119=0,#N/A,AVERAGEIFS(INDEX(DATOS,0,$C1119),INDEX(DATOS,0,$C1119),"&lt;&gt;#N/D",INDEX(DATOS,0,$L$2),0,INDEX(DATOS,0,$M$2),1,INDEX(DATOS,0,$N$2),U1119,INDEX(DATOS,0,$O$2),$D1119)),#N/A)</f>
        <v>#N/A</v>
      </c>
      <c r="AA1119" s="62" t="e">
        <f>IFERROR(IF($B1119=0,#N/A,AVERAGEIFS(INDEX(DATOS,0,$C1119),INDEX(DATOS,0,$C1119),"&lt;&gt;#N/D",INDEX(DATOS,0,$L$2),0,INDEX(DATOS,0,$M$2),1,INDEX(DATOS,0,$N$2),V1119,INDEX(DATOS,0,$O$2),$D1119)),#N/A)</f>
        <v>#N/A</v>
      </c>
      <c r="AB1119" s="62" t="e">
        <f>IFERROR(IF($B1119=0,#N/A,AVERAGEIFS(INDEX(DATOS,0,$C1119),INDEX(DATOS,0,$C1119),"&lt;&gt;#N/D",INDEX(DATOS,0,$L$2),0,INDEX(DATOS,0,$M$2),1,INDEX(DATOS,0,$N$2),W1119,INDEX(DATOS,0,$O$2),$D1119)),#N/A)</f>
        <v>#N/A</v>
      </c>
      <c r="AC1119" s="62" t="e">
        <f>IFERROR(IF($B1119=0,#N/A,AVERAGEIFS(INDEX(DATOS,0,$C1119),INDEX(DATOS,0,$C1119),"&lt;&gt;#N/D",INDEX(DATOS,0,$L$2),0,INDEX(DATOS,0,$M$2),1,INDEX(DATOS,0,$N$2),X1119,INDEX(DATOS,0,$O$2),$D1119)),#N/A)</f>
        <v>#N/A</v>
      </c>
      <c r="AD1119" s="33"/>
      <c r="AE1119" s="40" t="e">
        <f>IFERROR(IF(ISNA(Z1119),#N/A,IF(I1119=0,0,_xlfn.STDEV.P($Z1119:Z1119)/I1119*100)),#N/A)</f>
        <v>#N/A</v>
      </c>
      <c r="AF1119" s="40" t="e">
        <f>IFERROR(IF(ISNA(AA1119),#N/A,IF(J1119=0,0,_xlfn.STDEV.P($Z1119:AA1119)/J1119*100)),#N/A)</f>
        <v>#N/A</v>
      </c>
      <c r="AG1119" s="40" t="e">
        <f>IFERROR(IF(ISNA(AB1119),#N/A,IF(K1119=0,0,_xlfn.STDEV.P($Z1119:AB1119)/K1119*100)),#N/A)</f>
        <v>#N/A</v>
      </c>
      <c r="AH1119" s="40" t="e">
        <f>IFERROR(IF(ISNA(AC1119),#N/A,IF(L1119=0,0,_xlfn.STDEV.P($Z1119:AC1119)/L1119*100)),#N/A)</f>
        <v>#N/A</v>
      </c>
      <c r="AI1119" s="40"/>
    </row>
    <row r="1120" spans="1:35" x14ac:dyDescent="0.35">
      <c r="A1120">
        <f t="shared" si="1302"/>
        <v>115</v>
      </c>
      <c r="B1120" s="35">
        <f t="array" ref="B1120">IF(B1119=0,0,MIN(IF(INDEX(DATOS,0,$N$2)=$U1120,IF(ISNUMBER(INDEX(DATOS,0,$C1120)),IF(INDEX(DATOS,0,$L$2)=0,IF(INDEX(DATOS,0,$M$2)=1,IF(ISNA(MATCH(INDEX(DATOS,0,$O$2),IF($E$7:E1119=E1120,$D$7:D1119),0)),INDEX(DATOS,0,$K$2))))))))</f>
        <v>0</v>
      </c>
      <c r="C1120" s="32">
        <f t="shared" si="1303"/>
        <v>20</v>
      </c>
      <c r="D1120" s="34" t="str">
        <f>IF($B1120=0,"--",INDEX(DATOS,$B1120,O$2))</f>
        <v>--</v>
      </c>
      <c r="E1120" s="64" t="s">
        <v>1</v>
      </c>
      <c r="F1120" s="36" t="str">
        <f t="shared" si="1336"/>
        <v>--</v>
      </c>
      <c r="G1120" s="109" t="e">
        <f>VLOOKUP($D1120,LOC_UNICOS,G$2,0)</f>
        <v>#N/A</v>
      </c>
      <c r="H1120" s="109" t="e">
        <f>VLOOKUP($D1120,LOC_UNICOS,H$2,0)</f>
        <v>#N/A</v>
      </c>
      <c r="I1120" s="38">
        <f t="array" ref="I1120">IF($B1120=0,-999,IF(COUNTIFS($Z1120:Z1120,#N/A)&gt;0,-999,AVERAGE($Z1120:Z1120)))</f>
        <v>-999</v>
      </c>
      <c r="J1120" s="38">
        <f t="array" ref="J1120">IF($B1120=0,-999,IF(COUNTIFS($Z1120:AA1120,#N/A)&gt;0,-999,AVERAGE($Z1120:AA1120)))</f>
        <v>-999</v>
      </c>
      <c r="K1120" s="38">
        <f t="array" ref="K1120">IF($B1120=0,-999,IF(COUNTIFS($Z1120:AB1120,#N/A)&gt;0,-999,AVERAGE($Z1120:AB1120)))</f>
        <v>-999</v>
      </c>
      <c r="L1120" s="38">
        <f t="array" ref="L1120">IF($B1120=0,-999,IF(COUNTIFS($Z1120:AC1120,#N/A)&gt;0,-999,AVERAGE($Z1120:AC1120)))</f>
        <v>-999</v>
      </c>
      <c r="M1120" s="38">
        <f t="shared" si="1347"/>
        <v>-999</v>
      </c>
      <c r="N1120" s="38">
        <f t="shared" si="1339"/>
        <v>-999</v>
      </c>
      <c r="O1120" s="38">
        <f t="shared" si="1340"/>
        <v>-999</v>
      </c>
      <c r="P1120" s="38">
        <f t="shared" si="1341"/>
        <v>-999</v>
      </c>
      <c r="Q1120" s="37">
        <f t="shared" si="1299"/>
        <v>0</v>
      </c>
      <c r="R1120" s="37">
        <f t="shared" si="1328"/>
        <v>0</v>
      </c>
      <c r="S1120" s="37">
        <f t="shared" si="1329"/>
        <v>0</v>
      </c>
      <c r="T1120" s="37">
        <f t="shared" si="1330"/>
        <v>0</v>
      </c>
      <c r="U1120" s="37">
        <f t="shared" si="1300"/>
        <v>2018</v>
      </c>
      <c r="V1120" s="37">
        <f t="shared" ref="V1120:X1120" si="1361">U1120-1</f>
        <v>2017</v>
      </c>
      <c r="W1120" s="37">
        <f t="shared" si="1361"/>
        <v>2016</v>
      </c>
      <c r="X1120" s="37">
        <f t="shared" si="1361"/>
        <v>2015</v>
      </c>
      <c r="Y1120" s="39"/>
      <c r="Z1120" s="62" t="e">
        <f>IFERROR(IF($B1120=0,#N/A,AVERAGEIFS(INDEX(DATOS,0,$C1120),INDEX(DATOS,0,$C1120),"&lt;&gt;#N/D",INDEX(DATOS,0,$L$2),0,INDEX(DATOS,0,$M$2),1,INDEX(DATOS,0,$N$2),U1120,INDEX(DATOS,0,$O$2),$D1120)),#N/A)</f>
        <v>#N/A</v>
      </c>
      <c r="AA1120" s="62" t="e">
        <f>IFERROR(IF($B1120=0,#N/A,AVERAGEIFS(INDEX(DATOS,0,$C1120),INDEX(DATOS,0,$C1120),"&lt;&gt;#N/D",INDEX(DATOS,0,$L$2),0,INDEX(DATOS,0,$M$2),1,INDEX(DATOS,0,$N$2),V1120,INDEX(DATOS,0,$O$2),$D1120)),#N/A)</f>
        <v>#N/A</v>
      </c>
      <c r="AB1120" s="62" t="e">
        <f>IFERROR(IF($B1120=0,#N/A,AVERAGEIFS(INDEX(DATOS,0,$C1120),INDEX(DATOS,0,$C1120),"&lt;&gt;#N/D",INDEX(DATOS,0,$L$2),0,INDEX(DATOS,0,$M$2),1,INDEX(DATOS,0,$N$2),W1120,INDEX(DATOS,0,$O$2),$D1120)),#N/A)</f>
        <v>#N/A</v>
      </c>
      <c r="AC1120" s="62" t="e">
        <f>IFERROR(IF($B1120=0,#N/A,AVERAGEIFS(INDEX(DATOS,0,$C1120),INDEX(DATOS,0,$C1120),"&lt;&gt;#N/D",INDEX(DATOS,0,$L$2),0,INDEX(DATOS,0,$M$2),1,INDEX(DATOS,0,$N$2),X1120,INDEX(DATOS,0,$O$2),$D1120)),#N/A)</f>
        <v>#N/A</v>
      </c>
      <c r="AD1120" s="33"/>
      <c r="AE1120" s="40" t="e">
        <f>IFERROR(IF(ISNA(Z1120),#N/A,IF(I1120=0,0,_xlfn.STDEV.P($Z1120:Z1120)/I1120*100)),#N/A)</f>
        <v>#N/A</v>
      </c>
      <c r="AF1120" s="40" t="e">
        <f>IFERROR(IF(ISNA(AA1120),#N/A,IF(J1120=0,0,_xlfn.STDEV.P($Z1120:AA1120)/J1120*100)),#N/A)</f>
        <v>#N/A</v>
      </c>
      <c r="AG1120" s="40" t="e">
        <f>IFERROR(IF(ISNA(AB1120),#N/A,IF(K1120=0,0,_xlfn.STDEV.P($Z1120:AB1120)/K1120*100)),#N/A)</f>
        <v>#N/A</v>
      </c>
      <c r="AH1120" s="40" t="e">
        <f>IFERROR(IF(ISNA(AC1120),#N/A,IF(L1120=0,0,_xlfn.STDEV.P($Z1120:AC1120)/L1120*100)),#N/A)</f>
        <v>#N/A</v>
      </c>
      <c r="AI1120" s="40"/>
    </row>
    <row r="1121" spans="1:35" x14ac:dyDescent="0.35">
      <c r="A1121">
        <f t="shared" si="1302"/>
        <v>116</v>
      </c>
      <c r="B1121" s="35">
        <f t="array" ref="B1121">IF(B1120=0,0,MIN(IF(INDEX(DATOS,0,$N$2)=$U1121,IF(ISNUMBER(INDEX(DATOS,0,$C1121)),IF(INDEX(DATOS,0,$L$2)=0,IF(INDEX(DATOS,0,$M$2)=1,IF(ISNA(MATCH(INDEX(DATOS,0,$O$2),IF($E$7:E1120=E1121,$D$7:D1120),0)),INDEX(DATOS,0,$K$2))))))))</f>
        <v>0</v>
      </c>
      <c r="C1121" s="32">
        <f t="shared" si="1303"/>
        <v>20</v>
      </c>
      <c r="D1121" s="34" t="str">
        <f>IF($B1121=0,"--",INDEX(DATOS,$B1121,O$2))</f>
        <v>--</v>
      </c>
      <c r="E1121" s="64" t="s">
        <v>1</v>
      </c>
      <c r="F1121" s="36" t="str">
        <f t="shared" si="1336"/>
        <v>--</v>
      </c>
      <c r="G1121" s="109" t="e">
        <f>VLOOKUP($D1121,LOC_UNICOS,G$2,0)</f>
        <v>#N/A</v>
      </c>
      <c r="H1121" s="109" t="e">
        <f>VLOOKUP($D1121,LOC_UNICOS,H$2,0)</f>
        <v>#N/A</v>
      </c>
      <c r="I1121" s="38">
        <f t="array" ref="I1121">IF($B1121=0,-999,IF(COUNTIFS($Z1121:Z1121,#N/A)&gt;0,-999,AVERAGE($Z1121:Z1121)))</f>
        <v>-999</v>
      </c>
      <c r="J1121" s="38">
        <f t="array" ref="J1121">IF($B1121=0,-999,IF(COUNTIFS($Z1121:AA1121,#N/A)&gt;0,-999,AVERAGE($Z1121:AA1121)))</f>
        <v>-999</v>
      </c>
      <c r="K1121" s="38">
        <f t="array" ref="K1121">IF($B1121=0,-999,IF(COUNTIFS($Z1121:AB1121,#N/A)&gt;0,-999,AVERAGE($Z1121:AB1121)))</f>
        <v>-999</v>
      </c>
      <c r="L1121" s="38">
        <f t="array" ref="L1121">IF($B1121=0,-999,IF(COUNTIFS($Z1121:AC1121,#N/A)&gt;0,-999,AVERAGE($Z1121:AC1121)))</f>
        <v>-999</v>
      </c>
      <c r="M1121" s="38">
        <f t="shared" si="1347"/>
        <v>-999</v>
      </c>
      <c r="N1121" s="38">
        <f t="shared" si="1339"/>
        <v>-999</v>
      </c>
      <c r="O1121" s="38">
        <f t="shared" si="1340"/>
        <v>-999</v>
      </c>
      <c r="P1121" s="38">
        <f t="shared" si="1341"/>
        <v>-999</v>
      </c>
      <c r="Q1121" s="37">
        <f t="shared" si="1299"/>
        <v>0</v>
      </c>
      <c r="R1121" s="37">
        <f t="shared" si="1328"/>
        <v>0</v>
      </c>
      <c r="S1121" s="37">
        <f t="shared" si="1329"/>
        <v>0</v>
      </c>
      <c r="T1121" s="37">
        <f t="shared" si="1330"/>
        <v>0</v>
      </c>
      <c r="U1121" s="37">
        <f t="shared" si="1300"/>
        <v>2018</v>
      </c>
      <c r="V1121" s="37">
        <f t="shared" ref="V1121:X1121" si="1362">U1121-1</f>
        <v>2017</v>
      </c>
      <c r="W1121" s="37">
        <f t="shared" si="1362"/>
        <v>2016</v>
      </c>
      <c r="X1121" s="37">
        <f t="shared" si="1362"/>
        <v>2015</v>
      </c>
      <c r="Y1121" s="39"/>
      <c r="Z1121" s="62" t="e">
        <f>IFERROR(IF($B1121=0,#N/A,AVERAGEIFS(INDEX(DATOS,0,$C1121),INDEX(DATOS,0,$C1121),"&lt;&gt;#N/D",INDEX(DATOS,0,$L$2),0,INDEX(DATOS,0,$M$2),1,INDEX(DATOS,0,$N$2),U1121,INDEX(DATOS,0,$O$2),$D1121)),#N/A)</f>
        <v>#N/A</v>
      </c>
      <c r="AA1121" s="62" t="e">
        <f>IFERROR(IF($B1121=0,#N/A,AVERAGEIFS(INDEX(DATOS,0,$C1121),INDEX(DATOS,0,$C1121),"&lt;&gt;#N/D",INDEX(DATOS,0,$L$2),0,INDEX(DATOS,0,$M$2),1,INDEX(DATOS,0,$N$2),V1121,INDEX(DATOS,0,$O$2),$D1121)),#N/A)</f>
        <v>#N/A</v>
      </c>
      <c r="AB1121" s="62" t="e">
        <f>IFERROR(IF($B1121=0,#N/A,AVERAGEIFS(INDEX(DATOS,0,$C1121),INDEX(DATOS,0,$C1121),"&lt;&gt;#N/D",INDEX(DATOS,0,$L$2),0,INDEX(DATOS,0,$M$2),1,INDEX(DATOS,0,$N$2),W1121,INDEX(DATOS,0,$O$2),$D1121)),#N/A)</f>
        <v>#N/A</v>
      </c>
      <c r="AC1121" s="62" t="e">
        <f>IFERROR(IF($B1121=0,#N/A,AVERAGEIFS(INDEX(DATOS,0,$C1121),INDEX(DATOS,0,$C1121),"&lt;&gt;#N/D",INDEX(DATOS,0,$L$2),0,INDEX(DATOS,0,$M$2),1,INDEX(DATOS,0,$N$2),X1121,INDEX(DATOS,0,$O$2),$D1121)),#N/A)</f>
        <v>#N/A</v>
      </c>
      <c r="AD1121" s="33"/>
      <c r="AE1121" s="40" t="e">
        <f>IFERROR(IF(ISNA(Z1121),#N/A,IF(I1121=0,0,_xlfn.STDEV.P($Z1121:Z1121)/I1121*100)),#N/A)</f>
        <v>#N/A</v>
      </c>
      <c r="AF1121" s="40" t="e">
        <f>IFERROR(IF(ISNA(AA1121),#N/A,IF(J1121=0,0,_xlfn.STDEV.P($Z1121:AA1121)/J1121*100)),#N/A)</f>
        <v>#N/A</v>
      </c>
      <c r="AG1121" s="40" t="e">
        <f>IFERROR(IF(ISNA(AB1121),#N/A,IF(K1121=0,0,_xlfn.STDEV.P($Z1121:AB1121)/K1121*100)),#N/A)</f>
        <v>#N/A</v>
      </c>
      <c r="AH1121" s="40" t="e">
        <f>IFERROR(IF(ISNA(AC1121),#N/A,IF(L1121=0,0,_xlfn.STDEV.P($Z1121:AC1121)/L1121*100)),#N/A)</f>
        <v>#N/A</v>
      </c>
      <c r="AI1121" s="40"/>
    </row>
    <row r="1122" spans="1:35" x14ac:dyDescent="0.35">
      <c r="A1122">
        <f t="shared" si="1302"/>
        <v>117</v>
      </c>
      <c r="B1122" s="35">
        <f t="array" ref="B1122">IF(B1121=0,0,MIN(IF(INDEX(DATOS,0,$N$2)=$U1122,IF(ISNUMBER(INDEX(DATOS,0,$C1122)),IF(INDEX(DATOS,0,$L$2)=0,IF(INDEX(DATOS,0,$M$2)=1,IF(ISNA(MATCH(INDEX(DATOS,0,$O$2),IF($E$7:E1121=E1122,$D$7:D1121),0)),INDEX(DATOS,0,$K$2))))))))</f>
        <v>0</v>
      </c>
      <c r="C1122" s="32">
        <f t="shared" si="1303"/>
        <v>20</v>
      </c>
      <c r="D1122" s="34" t="str">
        <f>IF($B1122=0,"--",INDEX(DATOS,$B1122,O$2))</f>
        <v>--</v>
      </c>
      <c r="E1122" s="64" t="s">
        <v>1</v>
      </c>
      <c r="F1122" s="36" t="str">
        <f t="shared" si="1336"/>
        <v>--</v>
      </c>
      <c r="G1122" s="109" t="e">
        <f>VLOOKUP($D1122,LOC_UNICOS,G$2,0)</f>
        <v>#N/A</v>
      </c>
      <c r="H1122" s="109" t="e">
        <f>VLOOKUP($D1122,LOC_UNICOS,H$2,0)</f>
        <v>#N/A</v>
      </c>
      <c r="I1122" s="38">
        <f t="array" ref="I1122">IF($B1122=0,-999,IF(COUNTIFS($Z1122:Z1122,#N/A)&gt;0,-999,AVERAGE($Z1122:Z1122)))</f>
        <v>-999</v>
      </c>
      <c r="J1122" s="38">
        <f t="array" ref="J1122">IF($B1122=0,-999,IF(COUNTIFS($Z1122:AA1122,#N/A)&gt;0,-999,AVERAGE($Z1122:AA1122)))</f>
        <v>-999</v>
      </c>
      <c r="K1122" s="38">
        <f t="array" ref="K1122">IF($B1122=0,-999,IF(COUNTIFS($Z1122:AB1122,#N/A)&gt;0,-999,AVERAGE($Z1122:AB1122)))</f>
        <v>-999</v>
      </c>
      <c r="L1122" s="38">
        <f t="array" ref="L1122">IF($B1122=0,-999,IF(COUNTIFS($Z1122:AC1122,#N/A)&gt;0,-999,AVERAGE($Z1122:AC1122)))</f>
        <v>-999</v>
      </c>
      <c r="M1122" s="38">
        <f t="shared" si="1347"/>
        <v>-999</v>
      </c>
      <c r="N1122" s="38">
        <f t="shared" si="1339"/>
        <v>-999</v>
      </c>
      <c r="O1122" s="38">
        <f t="shared" si="1340"/>
        <v>-999</v>
      </c>
      <c r="P1122" s="38">
        <f t="shared" si="1341"/>
        <v>-999</v>
      </c>
      <c r="Q1122" s="37">
        <f t="shared" si="1299"/>
        <v>0</v>
      </c>
      <c r="R1122" s="37">
        <f t="shared" si="1328"/>
        <v>0</v>
      </c>
      <c r="S1122" s="37">
        <f t="shared" si="1329"/>
        <v>0</v>
      </c>
      <c r="T1122" s="37">
        <f t="shared" si="1330"/>
        <v>0</v>
      </c>
      <c r="U1122" s="37">
        <f t="shared" si="1300"/>
        <v>2018</v>
      </c>
      <c r="V1122" s="37">
        <f t="shared" ref="V1122:X1122" si="1363">U1122-1</f>
        <v>2017</v>
      </c>
      <c r="W1122" s="37">
        <f t="shared" si="1363"/>
        <v>2016</v>
      </c>
      <c r="X1122" s="37">
        <f t="shared" si="1363"/>
        <v>2015</v>
      </c>
      <c r="Y1122" s="39"/>
      <c r="Z1122" s="62" t="e">
        <f>IFERROR(IF($B1122=0,#N/A,AVERAGEIFS(INDEX(DATOS,0,$C1122),INDEX(DATOS,0,$C1122),"&lt;&gt;#N/D",INDEX(DATOS,0,$L$2),0,INDEX(DATOS,0,$M$2),1,INDEX(DATOS,0,$N$2),U1122,INDEX(DATOS,0,$O$2),$D1122)),#N/A)</f>
        <v>#N/A</v>
      </c>
      <c r="AA1122" s="62" t="e">
        <f>IFERROR(IF($B1122=0,#N/A,AVERAGEIFS(INDEX(DATOS,0,$C1122),INDEX(DATOS,0,$C1122),"&lt;&gt;#N/D",INDEX(DATOS,0,$L$2),0,INDEX(DATOS,0,$M$2),1,INDEX(DATOS,0,$N$2),V1122,INDEX(DATOS,0,$O$2),$D1122)),#N/A)</f>
        <v>#N/A</v>
      </c>
      <c r="AB1122" s="62" t="e">
        <f>IFERROR(IF($B1122=0,#N/A,AVERAGEIFS(INDEX(DATOS,0,$C1122),INDEX(DATOS,0,$C1122),"&lt;&gt;#N/D",INDEX(DATOS,0,$L$2),0,INDEX(DATOS,0,$M$2),1,INDEX(DATOS,0,$N$2),W1122,INDEX(DATOS,0,$O$2),$D1122)),#N/A)</f>
        <v>#N/A</v>
      </c>
      <c r="AC1122" s="62" t="e">
        <f>IFERROR(IF($B1122=0,#N/A,AVERAGEIFS(INDEX(DATOS,0,$C1122),INDEX(DATOS,0,$C1122),"&lt;&gt;#N/D",INDEX(DATOS,0,$L$2),0,INDEX(DATOS,0,$M$2),1,INDEX(DATOS,0,$N$2),X1122,INDEX(DATOS,0,$O$2),$D1122)),#N/A)</f>
        <v>#N/A</v>
      </c>
      <c r="AD1122" s="33"/>
      <c r="AE1122" s="40" t="e">
        <f>IFERROR(IF(ISNA(Z1122),#N/A,IF(I1122=0,0,_xlfn.STDEV.P($Z1122:Z1122)/I1122*100)),#N/A)</f>
        <v>#N/A</v>
      </c>
      <c r="AF1122" s="40" t="e">
        <f>IFERROR(IF(ISNA(AA1122),#N/A,IF(J1122=0,0,_xlfn.STDEV.P($Z1122:AA1122)/J1122*100)),#N/A)</f>
        <v>#N/A</v>
      </c>
      <c r="AG1122" s="40" t="e">
        <f>IFERROR(IF(ISNA(AB1122),#N/A,IF(K1122=0,0,_xlfn.STDEV.P($Z1122:AB1122)/K1122*100)),#N/A)</f>
        <v>#N/A</v>
      </c>
      <c r="AH1122" s="40" t="e">
        <f>IFERROR(IF(ISNA(AC1122),#N/A,IF(L1122=0,0,_xlfn.STDEV.P($Z1122:AC1122)/L1122*100)),#N/A)</f>
        <v>#N/A</v>
      </c>
      <c r="AI1122" s="40"/>
    </row>
    <row r="1123" spans="1:35" x14ac:dyDescent="0.35">
      <c r="A1123">
        <f t="shared" si="1302"/>
        <v>118</v>
      </c>
      <c r="B1123" s="35">
        <f t="array" ref="B1123">IF(B1122=0,0,MIN(IF(INDEX(DATOS,0,$N$2)=$U1123,IF(ISNUMBER(INDEX(DATOS,0,$C1123)),IF(INDEX(DATOS,0,$L$2)=0,IF(INDEX(DATOS,0,$M$2)=1,IF(ISNA(MATCH(INDEX(DATOS,0,$O$2),IF($E$7:E1122=E1123,$D$7:D1122),0)),INDEX(DATOS,0,$K$2))))))))</f>
        <v>0</v>
      </c>
      <c r="C1123" s="32">
        <f t="shared" si="1303"/>
        <v>20</v>
      </c>
      <c r="D1123" s="34" t="str">
        <f>IF($B1123=0,"--",INDEX(DATOS,$B1123,O$2))</f>
        <v>--</v>
      </c>
      <c r="E1123" s="64" t="s">
        <v>1</v>
      </c>
      <c r="F1123" s="36" t="str">
        <f t="shared" si="1336"/>
        <v>--</v>
      </c>
      <c r="G1123" s="109" t="e">
        <f>VLOOKUP($D1123,LOC_UNICOS,G$2,0)</f>
        <v>#N/A</v>
      </c>
      <c r="H1123" s="109" t="e">
        <f>VLOOKUP($D1123,LOC_UNICOS,H$2,0)</f>
        <v>#N/A</v>
      </c>
      <c r="I1123" s="38">
        <f t="array" ref="I1123">IF($B1123=0,-999,IF(COUNTIFS($Z1123:Z1123,#N/A)&gt;0,-999,AVERAGE($Z1123:Z1123)))</f>
        <v>-999</v>
      </c>
      <c r="J1123" s="38">
        <f t="array" ref="J1123">IF($B1123=0,-999,IF(COUNTIFS($Z1123:AA1123,#N/A)&gt;0,-999,AVERAGE($Z1123:AA1123)))</f>
        <v>-999</v>
      </c>
      <c r="K1123" s="38">
        <f t="array" ref="K1123">IF($B1123=0,-999,IF(COUNTIFS($Z1123:AB1123,#N/A)&gt;0,-999,AVERAGE($Z1123:AB1123)))</f>
        <v>-999</v>
      </c>
      <c r="L1123" s="38">
        <f t="array" ref="L1123">IF($B1123=0,-999,IF(COUNTIFS($Z1123:AC1123,#N/A)&gt;0,-999,AVERAGE($Z1123:AC1123)))</f>
        <v>-999</v>
      </c>
      <c r="M1123" s="38">
        <f t="shared" si="1347"/>
        <v>-999</v>
      </c>
      <c r="N1123" s="38">
        <f t="shared" si="1339"/>
        <v>-999</v>
      </c>
      <c r="O1123" s="38">
        <f t="shared" si="1340"/>
        <v>-999</v>
      </c>
      <c r="P1123" s="38">
        <f t="shared" si="1341"/>
        <v>-999</v>
      </c>
      <c r="Q1123" s="37">
        <f t="shared" si="1299"/>
        <v>0</v>
      </c>
      <c r="R1123" s="37">
        <f t="shared" si="1328"/>
        <v>0</v>
      </c>
      <c r="S1123" s="37">
        <f t="shared" si="1329"/>
        <v>0</v>
      </c>
      <c r="T1123" s="37">
        <f t="shared" si="1330"/>
        <v>0</v>
      </c>
      <c r="U1123" s="37">
        <f t="shared" si="1300"/>
        <v>2018</v>
      </c>
      <c r="V1123" s="37">
        <f t="shared" ref="V1123:X1123" si="1364">U1123-1</f>
        <v>2017</v>
      </c>
      <c r="W1123" s="37">
        <f t="shared" si="1364"/>
        <v>2016</v>
      </c>
      <c r="X1123" s="37">
        <f t="shared" si="1364"/>
        <v>2015</v>
      </c>
      <c r="Y1123" s="39"/>
      <c r="Z1123" s="62" t="e">
        <f>IFERROR(IF($B1123=0,#N/A,AVERAGEIFS(INDEX(DATOS,0,$C1123),INDEX(DATOS,0,$C1123),"&lt;&gt;#N/D",INDEX(DATOS,0,$L$2),0,INDEX(DATOS,0,$M$2),1,INDEX(DATOS,0,$N$2),U1123,INDEX(DATOS,0,$O$2),$D1123)),#N/A)</f>
        <v>#N/A</v>
      </c>
      <c r="AA1123" s="62" t="e">
        <f>IFERROR(IF($B1123=0,#N/A,AVERAGEIFS(INDEX(DATOS,0,$C1123),INDEX(DATOS,0,$C1123),"&lt;&gt;#N/D",INDEX(DATOS,0,$L$2),0,INDEX(DATOS,0,$M$2),1,INDEX(DATOS,0,$N$2),V1123,INDEX(DATOS,0,$O$2),$D1123)),#N/A)</f>
        <v>#N/A</v>
      </c>
      <c r="AB1123" s="62" t="e">
        <f>IFERROR(IF($B1123=0,#N/A,AVERAGEIFS(INDEX(DATOS,0,$C1123),INDEX(DATOS,0,$C1123),"&lt;&gt;#N/D",INDEX(DATOS,0,$L$2),0,INDEX(DATOS,0,$M$2),1,INDEX(DATOS,0,$N$2),W1123,INDEX(DATOS,0,$O$2),$D1123)),#N/A)</f>
        <v>#N/A</v>
      </c>
      <c r="AC1123" s="62" t="e">
        <f>IFERROR(IF($B1123=0,#N/A,AVERAGEIFS(INDEX(DATOS,0,$C1123),INDEX(DATOS,0,$C1123),"&lt;&gt;#N/D",INDEX(DATOS,0,$L$2),0,INDEX(DATOS,0,$M$2),1,INDEX(DATOS,0,$N$2),X1123,INDEX(DATOS,0,$O$2),$D1123)),#N/A)</f>
        <v>#N/A</v>
      </c>
      <c r="AD1123" s="33"/>
      <c r="AE1123" s="40" t="e">
        <f>IFERROR(IF(ISNA(Z1123),#N/A,IF(I1123=0,0,_xlfn.STDEV.P($Z1123:Z1123)/I1123*100)),#N/A)</f>
        <v>#N/A</v>
      </c>
      <c r="AF1123" s="40" t="e">
        <f>IFERROR(IF(ISNA(AA1123),#N/A,IF(J1123=0,0,_xlfn.STDEV.P($Z1123:AA1123)/J1123*100)),#N/A)</f>
        <v>#N/A</v>
      </c>
      <c r="AG1123" s="40" t="e">
        <f>IFERROR(IF(ISNA(AB1123),#N/A,IF(K1123=0,0,_xlfn.STDEV.P($Z1123:AB1123)/K1123*100)),#N/A)</f>
        <v>#N/A</v>
      </c>
      <c r="AH1123" s="40" t="e">
        <f>IFERROR(IF(ISNA(AC1123),#N/A,IF(L1123=0,0,_xlfn.STDEV.P($Z1123:AC1123)/L1123*100)),#N/A)</f>
        <v>#N/A</v>
      </c>
      <c r="AI1123" s="40"/>
    </row>
    <row r="1124" spans="1:35" x14ac:dyDescent="0.35">
      <c r="A1124">
        <f t="shared" si="1302"/>
        <v>119</v>
      </c>
      <c r="B1124" s="35">
        <f t="array" ref="B1124">IF(B1123=0,0,MIN(IF(INDEX(DATOS,0,$N$2)=$U1124,IF(ISNUMBER(INDEX(DATOS,0,$C1124)),IF(INDEX(DATOS,0,$L$2)=0,IF(INDEX(DATOS,0,$M$2)=1,IF(ISNA(MATCH(INDEX(DATOS,0,$O$2),IF($E$7:E1123=E1124,$D$7:D1123),0)),INDEX(DATOS,0,$K$2))))))))</f>
        <v>0</v>
      </c>
      <c r="C1124" s="32">
        <f t="shared" si="1303"/>
        <v>20</v>
      </c>
      <c r="D1124" s="34" t="str">
        <f>IF($B1124=0,"--",INDEX(DATOS,$B1124,O$2))</f>
        <v>--</v>
      </c>
      <c r="E1124" s="64" t="s">
        <v>1</v>
      </c>
      <c r="F1124" s="36" t="str">
        <f t="shared" si="1336"/>
        <v>--</v>
      </c>
      <c r="G1124" s="109" t="e">
        <f>VLOOKUP($D1124,LOC_UNICOS,G$2,0)</f>
        <v>#N/A</v>
      </c>
      <c r="H1124" s="109" t="e">
        <f>VLOOKUP($D1124,LOC_UNICOS,H$2,0)</f>
        <v>#N/A</v>
      </c>
      <c r="I1124" s="38">
        <f t="array" ref="I1124">IF($B1124=0,-999,IF(COUNTIFS($Z1124:Z1124,#N/A)&gt;0,-999,AVERAGE($Z1124:Z1124)))</f>
        <v>-999</v>
      </c>
      <c r="J1124" s="38">
        <f t="array" ref="J1124">IF($B1124=0,-999,IF(COUNTIFS($Z1124:AA1124,#N/A)&gt;0,-999,AVERAGE($Z1124:AA1124)))</f>
        <v>-999</v>
      </c>
      <c r="K1124" s="38">
        <f t="array" ref="K1124">IF($B1124=0,-999,IF(COUNTIFS($Z1124:AB1124,#N/A)&gt;0,-999,AVERAGE($Z1124:AB1124)))</f>
        <v>-999</v>
      </c>
      <c r="L1124" s="38">
        <f t="array" ref="L1124">IF($B1124=0,-999,IF(COUNTIFS($Z1124:AC1124,#N/A)&gt;0,-999,AVERAGE($Z1124:AC1124)))</f>
        <v>-999</v>
      </c>
      <c r="M1124" s="38">
        <f t="shared" si="1347"/>
        <v>-999</v>
      </c>
      <c r="N1124" s="38">
        <f t="shared" si="1339"/>
        <v>-999</v>
      </c>
      <c r="O1124" s="38">
        <f t="shared" si="1340"/>
        <v>-999</v>
      </c>
      <c r="P1124" s="38">
        <f t="shared" si="1341"/>
        <v>-999</v>
      </c>
      <c r="Q1124" s="37">
        <f t="shared" si="1299"/>
        <v>0</v>
      </c>
      <c r="R1124" s="37">
        <f t="shared" si="1328"/>
        <v>0</v>
      </c>
      <c r="S1124" s="37">
        <f t="shared" si="1329"/>
        <v>0</v>
      </c>
      <c r="T1124" s="37">
        <f t="shared" si="1330"/>
        <v>0</v>
      </c>
      <c r="U1124" s="37">
        <f t="shared" si="1300"/>
        <v>2018</v>
      </c>
      <c r="V1124" s="37">
        <f t="shared" ref="V1124:X1124" si="1365">U1124-1</f>
        <v>2017</v>
      </c>
      <c r="W1124" s="37">
        <f t="shared" si="1365"/>
        <v>2016</v>
      </c>
      <c r="X1124" s="37">
        <f t="shared" si="1365"/>
        <v>2015</v>
      </c>
      <c r="Y1124" s="39"/>
      <c r="Z1124" s="62" t="e">
        <f>IFERROR(IF($B1124=0,#N/A,AVERAGEIFS(INDEX(DATOS,0,$C1124),INDEX(DATOS,0,$C1124),"&lt;&gt;#N/D",INDEX(DATOS,0,$L$2),0,INDEX(DATOS,0,$M$2),1,INDEX(DATOS,0,$N$2),U1124,INDEX(DATOS,0,$O$2),$D1124)),#N/A)</f>
        <v>#N/A</v>
      </c>
      <c r="AA1124" s="62" t="e">
        <f>IFERROR(IF($B1124=0,#N/A,AVERAGEIFS(INDEX(DATOS,0,$C1124),INDEX(DATOS,0,$C1124),"&lt;&gt;#N/D",INDEX(DATOS,0,$L$2),0,INDEX(DATOS,0,$M$2),1,INDEX(DATOS,0,$N$2),V1124,INDEX(DATOS,0,$O$2),$D1124)),#N/A)</f>
        <v>#N/A</v>
      </c>
      <c r="AB1124" s="62" t="e">
        <f>IFERROR(IF($B1124=0,#N/A,AVERAGEIFS(INDEX(DATOS,0,$C1124),INDEX(DATOS,0,$C1124),"&lt;&gt;#N/D",INDEX(DATOS,0,$L$2),0,INDEX(DATOS,0,$M$2),1,INDEX(DATOS,0,$N$2),W1124,INDEX(DATOS,0,$O$2),$D1124)),#N/A)</f>
        <v>#N/A</v>
      </c>
      <c r="AC1124" s="62" t="e">
        <f>IFERROR(IF($B1124=0,#N/A,AVERAGEIFS(INDEX(DATOS,0,$C1124),INDEX(DATOS,0,$C1124),"&lt;&gt;#N/D",INDEX(DATOS,0,$L$2),0,INDEX(DATOS,0,$M$2),1,INDEX(DATOS,0,$N$2),X1124,INDEX(DATOS,0,$O$2),$D1124)),#N/A)</f>
        <v>#N/A</v>
      </c>
      <c r="AD1124" s="33"/>
      <c r="AE1124" s="40" t="e">
        <f>IFERROR(IF(ISNA(Z1124),#N/A,IF(I1124=0,0,_xlfn.STDEV.P($Z1124:Z1124)/I1124*100)),#N/A)</f>
        <v>#N/A</v>
      </c>
      <c r="AF1124" s="40" t="e">
        <f>IFERROR(IF(ISNA(AA1124),#N/A,IF(J1124=0,0,_xlfn.STDEV.P($Z1124:AA1124)/J1124*100)),#N/A)</f>
        <v>#N/A</v>
      </c>
      <c r="AG1124" s="40" t="e">
        <f>IFERROR(IF(ISNA(AB1124),#N/A,IF(K1124=0,0,_xlfn.STDEV.P($Z1124:AB1124)/K1124*100)),#N/A)</f>
        <v>#N/A</v>
      </c>
      <c r="AH1124" s="40" t="e">
        <f>IFERROR(IF(ISNA(AC1124),#N/A,IF(L1124=0,0,_xlfn.STDEV.P($Z1124:AC1124)/L1124*100)),#N/A)</f>
        <v>#N/A</v>
      </c>
      <c r="AI1124" s="40"/>
    </row>
    <row r="1125" spans="1:35" x14ac:dyDescent="0.35">
      <c r="A1125">
        <f t="shared" si="1302"/>
        <v>120</v>
      </c>
      <c r="B1125" s="35">
        <f t="array" ref="B1125">IF(B1124=0,0,MIN(IF(INDEX(DATOS,0,$N$2)=$U1125,IF(ISNUMBER(INDEX(DATOS,0,$C1125)),IF(INDEX(DATOS,0,$L$2)=0,IF(INDEX(DATOS,0,$M$2)=1,IF(ISNA(MATCH(INDEX(DATOS,0,$O$2),IF($E$7:E1124=E1125,$D$7:D1124),0)),INDEX(DATOS,0,$K$2))))))))</f>
        <v>0</v>
      </c>
      <c r="C1125" s="32">
        <f t="shared" si="1303"/>
        <v>20</v>
      </c>
      <c r="D1125" s="34" t="str">
        <f>IF($B1125=0,"--",INDEX(DATOS,$B1125,O$2))</f>
        <v>--</v>
      </c>
      <c r="E1125" s="64" t="s">
        <v>1</v>
      </c>
      <c r="F1125" s="36" t="str">
        <f t="shared" si="1336"/>
        <v>--</v>
      </c>
      <c r="G1125" s="109" t="e">
        <f>VLOOKUP($D1125,LOC_UNICOS,G$2,0)</f>
        <v>#N/A</v>
      </c>
      <c r="H1125" s="109" t="e">
        <f>VLOOKUP($D1125,LOC_UNICOS,H$2,0)</f>
        <v>#N/A</v>
      </c>
      <c r="I1125" s="38">
        <f t="array" ref="I1125">IF($B1125=0,-999,IF(COUNTIFS($Z1125:Z1125,#N/A)&gt;0,-999,AVERAGE($Z1125:Z1125)))</f>
        <v>-999</v>
      </c>
      <c r="J1125" s="38">
        <f t="array" ref="J1125">IF($B1125=0,-999,IF(COUNTIFS($Z1125:AA1125,#N/A)&gt;0,-999,AVERAGE($Z1125:AA1125)))</f>
        <v>-999</v>
      </c>
      <c r="K1125" s="38">
        <f t="array" ref="K1125">IF($B1125=0,-999,IF(COUNTIFS($Z1125:AB1125,#N/A)&gt;0,-999,AVERAGE($Z1125:AB1125)))</f>
        <v>-999</v>
      </c>
      <c r="L1125" s="38">
        <f t="array" ref="L1125">IF($B1125=0,-999,IF(COUNTIFS($Z1125:AC1125,#N/A)&gt;0,-999,AVERAGE($Z1125:AC1125)))</f>
        <v>-999</v>
      </c>
      <c r="M1125" s="38">
        <f t="shared" si="1347"/>
        <v>-999</v>
      </c>
      <c r="N1125" s="38">
        <f t="shared" si="1339"/>
        <v>-999</v>
      </c>
      <c r="O1125" s="38">
        <f t="shared" si="1340"/>
        <v>-999</v>
      </c>
      <c r="P1125" s="38">
        <f t="shared" si="1341"/>
        <v>-999</v>
      </c>
      <c r="Q1125" s="37">
        <f t="shared" si="1299"/>
        <v>0</v>
      </c>
      <c r="R1125" s="37">
        <f t="shared" si="1328"/>
        <v>0</v>
      </c>
      <c r="S1125" s="37">
        <f t="shared" si="1329"/>
        <v>0</v>
      </c>
      <c r="T1125" s="37">
        <f t="shared" si="1330"/>
        <v>0</v>
      </c>
      <c r="U1125" s="37">
        <f t="shared" si="1300"/>
        <v>2018</v>
      </c>
      <c r="V1125" s="37">
        <f t="shared" ref="V1125:X1125" si="1366">U1125-1</f>
        <v>2017</v>
      </c>
      <c r="W1125" s="37">
        <f t="shared" si="1366"/>
        <v>2016</v>
      </c>
      <c r="X1125" s="37">
        <f t="shared" si="1366"/>
        <v>2015</v>
      </c>
      <c r="Y1125" s="39"/>
      <c r="Z1125" s="62" t="e">
        <f>IFERROR(IF($B1125=0,#N/A,AVERAGEIFS(INDEX(DATOS,0,$C1125),INDEX(DATOS,0,$C1125),"&lt;&gt;#N/D",INDEX(DATOS,0,$L$2),0,INDEX(DATOS,0,$M$2),1,INDEX(DATOS,0,$N$2),U1125,INDEX(DATOS,0,$O$2),$D1125)),#N/A)</f>
        <v>#N/A</v>
      </c>
      <c r="AA1125" s="62" t="e">
        <f>IFERROR(IF($B1125=0,#N/A,AVERAGEIFS(INDEX(DATOS,0,$C1125),INDEX(DATOS,0,$C1125),"&lt;&gt;#N/D",INDEX(DATOS,0,$L$2),0,INDEX(DATOS,0,$M$2),1,INDEX(DATOS,0,$N$2),V1125,INDEX(DATOS,0,$O$2),$D1125)),#N/A)</f>
        <v>#N/A</v>
      </c>
      <c r="AB1125" s="62" t="e">
        <f>IFERROR(IF($B1125=0,#N/A,AVERAGEIFS(INDEX(DATOS,0,$C1125),INDEX(DATOS,0,$C1125),"&lt;&gt;#N/D",INDEX(DATOS,0,$L$2),0,INDEX(DATOS,0,$M$2),1,INDEX(DATOS,0,$N$2),W1125,INDEX(DATOS,0,$O$2),$D1125)),#N/A)</f>
        <v>#N/A</v>
      </c>
      <c r="AC1125" s="62" t="e">
        <f>IFERROR(IF($B1125=0,#N/A,AVERAGEIFS(INDEX(DATOS,0,$C1125),INDEX(DATOS,0,$C1125),"&lt;&gt;#N/D",INDEX(DATOS,0,$L$2),0,INDEX(DATOS,0,$M$2),1,INDEX(DATOS,0,$N$2),X1125,INDEX(DATOS,0,$O$2),$D1125)),#N/A)</f>
        <v>#N/A</v>
      </c>
      <c r="AD1125" s="33"/>
      <c r="AE1125" s="40" t="e">
        <f>IFERROR(IF(ISNA(Z1125),#N/A,IF(I1125=0,0,_xlfn.STDEV.P($Z1125:Z1125)/I1125*100)),#N/A)</f>
        <v>#N/A</v>
      </c>
      <c r="AF1125" s="40" t="e">
        <f>IFERROR(IF(ISNA(AA1125),#N/A,IF(J1125=0,0,_xlfn.STDEV.P($Z1125:AA1125)/J1125*100)),#N/A)</f>
        <v>#N/A</v>
      </c>
      <c r="AG1125" s="40" t="e">
        <f>IFERROR(IF(ISNA(AB1125),#N/A,IF(K1125=0,0,_xlfn.STDEV.P($Z1125:AB1125)/K1125*100)),#N/A)</f>
        <v>#N/A</v>
      </c>
      <c r="AH1125" s="40" t="e">
        <f>IFERROR(IF(ISNA(AC1125),#N/A,IF(L1125=0,0,_xlfn.STDEV.P($Z1125:AC1125)/L1125*100)),#N/A)</f>
        <v>#N/A</v>
      </c>
      <c r="AI1125" s="40"/>
    </row>
    <row r="1126" spans="1:35" x14ac:dyDescent="0.35">
      <c r="A1126">
        <f t="shared" si="1302"/>
        <v>121</v>
      </c>
      <c r="B1126" s="35">
        <f t="array" ref="B1126">IF(B1125=0,0,MIN(IF(INDEX(DATOS,0,$N$2)=$U1126,IF(ISNUMBER(INDEX(DATOS,0,$C1126)),IF(INDEX(DATOS,0,$L$2)=0,IF(INDEX(DATOS,0,$M$2)=1,IF(ISNA(MATCH(INDEX(DATOS,0,$O$2),IF($E$7:E1125=E1126,$D$7:D1125),0)),INDEX(DATOS,0,$K$2))))))))</f>
        <v>0</v>
      </c>
      <c r="C1126" s="32">
        <f t="shared" si="1303"/>
        <v>20</v>
      </c>
      <c r="D1126" s="34" t="str">
        <f>IF($B1126=0,"--",INDEX(DATOS,$B1126,O$2))</f>
        <v>--</v>
      </c>
      <c r="E1126" s="64" t="s">
        <v>1</v>
      </c>
      <c r="F1126" s="36" t="str">
        <f t="shared" si="1336"/>
        <v>--</v>
      </c>
      <c r="G1126" s="109" t="e">
        <f>VLOOKUP($D1126,LOC_UNICOS,G$2,0)</f>
        <v>#N/A</v>
      </c>
      <c r="H1126" s="109" t="e">
        <f>VLOOKUP($D1126,LOC_UNICOS,H$2,0)</f>
        <v>#N/A</v>
      </c>
      <c r="I1126" s="38">
        <f t="array" ref="I1126">IF($B1126=0,-999,IF(COUNTIFS($Z1126:Z1126,#N/A)&gt;0,-999,AVERAGE($Z1126:Z1126)))</f>
        <v>-999</v>
      </c>
      <c r="J1126" s="38">
        <f t="array" ref="J1126">IF($B1126=0,-999,IF(COUNTIFS($Z1126:AA1126,#N/A)&gt;0,-999,AVERAGE($Z1126:AA1126)))</f>
        <v>-999</v>
      </c>
      <c r="K1126" s="38">
        <f t="array" ref="K1126">IF($B1126=0,-999,IF(COUNTIFS($Z1126:AB1126,#N/A)&gt;0,-999,AVERAGE($Z1126:AB1126)))</f>
        <v>-999</v>
      </c>
      <c r="L1126" s="38">
        <f t="array" ref="L1126">IF($B1126=0,-999,IF(COUNTIFS($Z1126:AC1126,#N/A)&gt;0,-999,AVERAGE($Z1126:AC1126)))</f>
        <v>-999</v>
      </c>
      <c r="M1126" s="38">
        <f t="shared" si="1347"/>
        <v>-999</v>
      </c>
      <c r="N1126" s="38">
        <f t="shared" si="1339"/>
        <v>-999</v>
      </c>
      <c r="O1126" s="38">
        <f t="shared" si="1340"/>
        <v>-999</v>
      </c>
      <c r="P1126" s="38">
        <f t="shared" si="1341"/>
        <v>-999</v>
      </c>
      <c r="Q1126" s="37">
        <f t="shared" si="1299"/>
        <v>0</v>
      </c>
      <c r="R1126" s="37">
        <f t="shared" si="1328"/>
        <v>0</v>
      </c>
      <c r="S1126" s="37">
        <f t="shared" si="1329"/>
        <v>0</v>
      </c>
      <c r="T1126" s="37">
        <f t="shared" si="1330"/>
        <v>0</v>
      </c>
      <c r="U1126" s="37">
        <f t="shared" si="1300"/>
        <v>2018</v>
      </c>
      <c r="V1126" s="37">
        <f t="shared" ref="V1126:X1126" si="1367">U1126-1</f>
        <v>2017</v>
      </c>
      <c r="W1126" s="37">
        <f t="shared" si="1367"/>
        <v>2016</v>
      </c>
      <c r="X1126" s="37">
        <f t="shared" si="1367"/>
        <v>2015</v>
      </c>
      <c r="Y1126" s="39"/>
      <c r="Z1126" s="62" t="e">
        <f>IFERROR(IF($B1126=0,#N/A,AVERAGEIFS(INDEX(DATOS,0,$C1126),INDEX(DATOS,0,$C1126),"&lt;&gt;#N/D",INDEX(DATOS,0,$L$2),0,INDEX(DATOS,0,$M$2),1,INDEX(DATOS,0,$N$2),U1126,INDEX(DATOS,0,$O$2),$D1126)),#N/A)</f>
        <v>#N/A</v>
      </c>
      <c r="AA1126" s="62" t="e">
        <f>IFERROR(IF($B1126=0,#N/A,AVERAGEIFS(INDEX(DATOS,0,$C1126),INDEX(DATOS,0,$C1126),"&lt;&gt;#N/D",INDEX(DATOS,0,$L$2),0,INDEX(DATOS,0,$M$2),1,INDEX(DATOS,0,$N$2),V1126,INDEX(DATOS,0,$O$2),$D1126)),#N/A)</f>
        <v>#N/A</v>
      </c>
      <c r="AB1126" s="62" t="e">
        <f>IFERROR(IF($B1126=0,#N/A,AVERAGEIFS(INDEX(DATOS,0,$C1126),INDEX(DATOS,0,$C1126),"&lt;&gt;#N/D",INDEX(DATOS,0,$L$2),0,INDEX(DATOS,0,$M$2),1,INDEX(DATOS,0,$N$2),W1126,INDEX(DATOS,0,$O$2),$D1126)),#N/A)</f>
        <v>#N/A</v>
      </c>
      <c r="AC1126" s="62" t="e">
        <f>IFERROR(IF($B1126=0,#N/A,AVERAGEIFS(INDEX(DATOS,0,$C1126),INDEX(DATOS,0,$C1126),"&lt;&gt;#N/D",INDEX(DATOS,0,$L$2),0,INDEX(DATOS,0,$M$2),1,INDEX(DATOS,0,$N$2),X1126,INDEX(DATOS,0,$O$2),$D1126)),#N/A)</f>
        <v>#N/A</v>
      </c>
      <c r="AD1126" s="33"/>
      <c r="AE1126" s="40" t="e">
        <f>IFERROR(IF(ISNA(Z1126),#N/A,IF(I1126=0,0,_xlfn.STDEV.P($Z1126:Z1126)/I1126*100)),#N/A)</f>
        <v>#N/A</v>
      </c>
      <c r="AF1126" s="40" t="e">
        <f>IFERROR(IF(ISNA(AA1126),#N/A,IF(J1126=0,0,_xlfn.STDEV.P($Z1126:AA1126)/J1126*100)),#N/A)</f>
        <v>#N/A</v>
      </c>
      <c r="AG1126" s="40" t="e">
        <f>IFERROR(IF(ISNA(AB1126),#N/A,IF(K1126=0,0,_xlfn.STDEV.P($Z1126:AB1126)/K1126*100)),#N/A)</f>
        <v>#N/A</v>
      </c>
      <c r="AH1126" s="40" t="e">
        <f>IFERROR(IF(ISNA(AC1126),#N/A,IF(L1126=0,0,_xlfn.STDEV.P($Z1126:AC1126)/L1126*100)),#N/A)</f>
        <v>#N/A</v>
      </c>
      <c r="AI1126" s="40"/>
    </row>
    <row r="1127" spans="1:35" x14ac:dyDescent="0.35">
      <c r="A1127">
        <f t="shared" si="1302"/>
        <v>122</v>
      </c>
      <c r="B1127" s="35">
        <f t="array" ref="B1127">IF(B1126=0,0,MIN(IF(INDEX(DATOS,0,$N$2)=$U1127,IF(ISNUMBER(INDEX(DATOS,0,$C1127)),IF(INDEX(DATOS,0,$L$2)=0,IF(INDEX(DATOS,0,$M$2)=1,IF(ISNA(MATCH(INDEX(DATOS,0,$O$2),IF($E$7:E1126=E1127,$D$7:D1126),0)),INDEX(DATOS,0,$K$2))))))))</f>
        <v>0</v>
      </c>
      <c r="C1127" s="32">
        <f t="shared" si="1303"/>
        <v>20</v>
      </c>
      <c r="D1127" s="34" t="str">
        <f>IF($B1127=0,"--",INDEX(DATOS,$B1127,O$2))</f>
        <v>--</v>
      </c>
      <c r="E1127" s="64" t="s">
        <v>1</v>
      </c>
      <c r="F1127" s="36" t="str">
        <f t="shared" si="1336"/>
        <v>--</v>
      </c>
      <c r="G1127" s="109" t="e">
        <f>VLOOKUP($D1127,LOC_UNICOS,G$2,0)</f>
        <v>#N/A</v>
      </c>
      <c r="H1127" s="109" t="e">
        <f>VLOOKUP($D1127,LOC_UNICOS,H$2,0)</f>
        <v>#N/A</v>
      </c>
      <c r="I1127" s="38">
        <f t="array" ref="I1127">IF($B1127=0,-999,IF(COUNTIFS($Z1127:Z1127,#N/A)&gt;0,-999,AVERAGE($Z1127:Z1127)))</f>
        <v>-999</v>
      </c>
      <c r="J1127" s="38">
        <f t="array" ref="J1127">IF($B1127=0,-999,IF(COUNTIFS($Z1127:AA1127,#N/A)&gt;0,-999,AVERAGE($Z1127:AA1127)))</f>
        <v>-999</v>
      </c>
      <c r="K1127" s="38">
        <f t="array" ref="K1127">IF($B1127=0,-999,IF(COUNTIFS($Z1127:AB1127,#N/A)&gt;0,-999,AVERAGE($Z1127:AB1127)))</f>
        <v>-999</v>
      </c>
      <c r="L1127" s="38">
        <f t="array" ref="L1127">IF($B1127=0,-999,IF(COUNTIFS($Z1127:AC1127,#N/A)&gt;0,-999,AVERAGE($Z1127:AC1127)))</f>
        <v>-999</v>
      </c>
      <c r="M1127" s="38">
        <f t="shared" si="1347"/>
        <v>-999</v>
      </c>
      <c r="N1127" s="38">
        <f t="shared" si="1339"/>
        <v>-999</v>
      </c>
      <c r="O1127" s="38">
        <f t="shared" si="1340"/>
        <v>-999</v>
      </c>
      <c r="P1127" s="38">
        <f t="shared" si="1341"/>
        <v>-999</v>
      </c>
      <c r="Q1127" s="37">
        <f t="shared" si="1299"/>
        <v>0</v>
      </c>
      <c r="R1127" s="37">
        <f t="shared" si="1328"/>
        <v>0</v>
      </c>
      <c r="S1127" s="37">
        <f t="shared" si="1329"/>
        <v>0</v>
      </c>
      <c r="T1127" s="37">
        <f t="shared" si="1330"/>
        <v>0</v>
      </c>
      <c r="U1127" s="37">
        <f t="shared" si="1300"/>
        <v>2018</v>
      </c>
      <c r="V1127" s="37">
        <f t="shared" ref="V1127:X1127" si="1368">U1127-1</f>
        <v>2017</v>
      </c>
      <c r="W1127" s="37">
        <f t="shared" si="1368"/>
        <v>2016</v>
      </c>
      <c r="X1127" s="37">
        <f t="shared" si="1368"/>
        <v>2015</v>
      </c>
      <c r="Y1127" s="39"/>
      <c r="Z1127" s="62" t="e">
        <f>IFERROR(IF($B1127=0,#N/A,AVERAGEIFS(INDEX(DATOS,0,$C1127),INDEX(DATOS,0,$C1127),"&lt;&gt;#N/D",INDEX(DATOS,0,$L$2),0,INDEX(DATOS,0,$M$2),1,INDEX(DATOS,0,$N$2),U1127,INDEX(DATOS,0,$O$2),$D1127)),#N/A)</f>
        <v>#N/A</v>
      </c>
      <c r="AA1127" s="62" t="e">
        <f>IFERROR(IF($B1127=0,#N/A,AVERAGEIFS(INDEX(DATOS,0,$C1127),INDEX(DATOS,0,$C1127),"&lt;&gt;#N/D",INDEX(DATOS,0,$L$2),0,INDEX(DATOS,0,$M$2),1,INDEX(DATOS,0,$N$2),V1127,INDEX(DATOS,0,$O$2),$D1127)),#N/A)</f>
        <v>#N/A</v>
      </c>
      <c r="AB1127" s="62" t="e">
        <f>IFERROR(IF($B1127=0,#N/A,AVERAGEIFS(INDEX(DATOS,0,$C1127),INDEX(DATOS,0,$C1127),"&lt;&gt;#N/D",INDEX(DATOS,0,$L$2),0,INDEX(DATOS,0,$M$2),1,INDEX(DATOS,0,$N$2),W1127,INDEX(DATOS,0,$O$2),$D1127)),#N/A)</f>
        <v>#N/A</v>
      </c>
      <c r="AC1127" s="62" t="e">
        <f>IFERROR(IF($B1127=0,#N/A,AVERAGEIFS(INDEX(DATOS,0,$C1127),INDEX(DATOS,0,$C1127),"&lt;&gt;#N/D",INDEX(DATOS,0,$L$2),0,INDEX(DATOS,0,$M$2),1,INDEX(DATOS,0,$N$2),X1127,INDEX(DATOS,0,$O$2),$D1127)),#N/A)</f>
        <v>#N/A</v>
      </c>
      <c r="AD1127" s="33"/>
      <c r="AE1127" s="40" t="e">
        <f>IFERROR(IF(ISNA(Z1127),#N/A,IF(I1127=0,0,_xlfn.STDEV.P($Z1127:Z1127)/I1127*100)),#N/A)</f>
        <v>#N/A</v>
      </c>
      <c r="AF1127" s="40" t="e">
        <f>IFERROR(IF(ISNA(AA1127),#N/A,IF(J1127=0,0,_xlfn.STDEV.P($Z1127:AA1127)/J1127*100)),#N/A)</f>
        <v>#N/A</v>
      </c>
      <c r="AG1127" s="40" t="e">
        <f>IFERROR(IF(ISNA(AB1127),#N/A,IF(K1127=0,0,_xlfn.STDEV.P($Z1127:AB1127)/K1127*100)),#N/A)</f>
        <v>#N/A</v>
      </c>
      <c r="AH1127" s="40" t="e">
        <f>IFERROR(IF(ISNA(AC1127),#N/A,IF(L1127=0,0,_xlfn.STDEV.P($Z1127:AC1127)/L1127*100)),#N/A)</f>
        <v>#N/A</v>
      </c>
      <c r="AI1127" s="40"/>
    </row>
    <row r="1128" spans="1:35" x14ac:dyDescent="0.35">
      <c r="A1128">
        <f t="shared" si="1302"/>
        <v>123</v>
      </c>
      <c r="B1128" s="35">
        <f t="array" ref="B1128">IF(B1127=0,0,MIN(IF(INDEX(DATOS,0,$N$2)=$U1128,IF(ISNUMBER(INDEX(DATOS,0,$C1128)),IF(INDEX(DATOS,0,$L$2)=0,IF(INDEX(DATOS,0,$M$2)=1,IF(ISNA(MATCH(INDEX(DATOS,0,$O$2),IF($E$7:E1127=E1128,$D$7:D1127),0)),INDEX(DATOS,0,$K$2))))))))</f>
        <v>0</v>
      </c>
      <c r="C1128" s="32">
        <f t="shared" si="1303"/>
        <v>20</v>
      </c>
      <c r="D1128" s="34" t="str">
        <f>IF($B1128=0,"--",INDEX(DATOS,$B1128,O$2))</f>
        <v>--</v>
      </c>
      <c r="E1128" s="64" t="s">
        <v>1</v>
      </c>
      <c r="F1128" s="36" t="str">
        <f t="shared" si="1336"/>
        <v>--</v>
      </c>
      <c r="G1128" s="109" t="e">
        <f>VLOOKUP($D1128,LOC_UNICOS,G$2,0)</f>
        <v>#N/A</v>
      </c>
      <c r="H1128" s="109" t="e">
        <f>VLOOKUP($D1128,LOC_UNICOS,H$2,0)</f>
        <v>#N/A</v>
      </c>
      <c r="I1128" s="38">
        <f t="array" ref="I1128">IF($B1128=0,-999,IF(COUNTIFS($Z1128:Z1128,#N/A)&gt;0,-999,AVERAGE($Z1128:Z1128)))</f>
        <v>-999</v>
      </c>
      <c r="J1128" s="38">
        <f t="array" ref="J1128">IF($B1128=0,-999,IF(COUNTIFS($Z1128:AA1128,#N/A)&gt;0,-999,AVERAGE($Z1128:AA1128)))</f>
        <v>-999</v>
      </c>
      <c r="K1128" s="38">
        <f t="array" ref="K1128">IF($B1128=0,-999,IF(COUNTIFS($Z1128:AB1128,#N/A)&gt;0,-999,AVERAGE($Z1128:AB1128)))</f>
        <v>-999</v>
      </c>
      <c r="L1128" s="38">
        <f t="array" ref="L1128">IF($B1128=0,-999,IF(COUNTIFS($Z1128:AC1128,#N/A)&gt;0,-999,AVERAGE($Z1128:AC1128)))</f>
        <v>-999</v>
      </c>
      <c r="M1128" s="38">
        <f t="shared" si="1347"/>
        <v>-999</v>
      </c>
      <c r="N1128" s="38">
        <f t="shared" si="1339"/>
        <v>-999</v>
      </c>
      <c r="O1128" s="38">
        <f t="shared" si="1340"/>
        <v>-999</v>
      </c>
      <c r="P1128" s="38">
        <f t="shared" si="1341"/>
        <v>-999</v>
      </c>
      <c r="Q1128" s="37">
        <f t="shared" si="1299"/>
        <v>0</v>
      </c>
      <c r="R1128" s="37">
        <f t="shared" si="1328"/>
        <v>0</v>
      </c>
      <c r="S1128" s="37">
        <f t="shared" si="1329"/>
        <v>0</v>
      </c>
      <c r="T1128" s="37">
        <f t="shared" si="1330"/>
        <v>0</v>
      </c>
      <c r="U1128" s="37">
        <f t="shared" si="1300"/>
        <v>2018</v>
      </c>
      <c r="V1128" s="37">
        <f t="shared" ref="V1128:X1128" si="1369">U1128-1</f>
        <v>2017</v>
      </c>
      <c r="W1128" s="37">
        <f t="shared" si="1369"/>
        <v>2016</v>
      </c>
      <c r="X1128" s="37">
        <f t="shared" si="1369"/>
        <v>2015</v>
      </c>
      <c r="Y1128" s="39"/>
      <c r="Z1128" s="62" t="e">
        <f>IFERROR(IF($B1128=0,#N/A,AVERAGEIFS(INDEX(DATOS,0,$C1128),INDEX(DATOS,0,$C1128),"&lt;&gt;#N/D",INDEX(DATOS,0,$L$2),0,INDEX(DATOS,0,$M$2),1,INDEX(DATOS,0,$N$2),U1128,INDEX(DATOS,0,$O$2),$D1128)),#N/A)</f>
        <v>#N/A</v>
      </c>
      <c r="AA1128" s="62" t="e">
        <f>IFERROR(IF($B1128=0,#N/A,AVERAGEIFS(INDEX(DATOS,0,$C1128),INDEX(DATOS,0,$C1128),"&lt;&gt;#N/D",INDEX(DATOS,0,$L$2),0,INDEX(DATOS,0,$M$2),1,INDEX(DATOS,0,$N$2),V1128,INDEX(DATOS,0,$O$2),$D1128)),#N/A)</f>
        <v>#N/A</v>
      </c>
      <c r="AB1128" s="62" t="e">
        <f>IFERROR(IF($B1128=0,#N/A,AVERAGEIFS(INDEX(DATOS,0,$C1128),INDEX(DATOS,0,$C1128),"&lt;&gt;#N/D",INDEX(DATOS,0,$L$2),0,INDEX(DATOS,0,$M$2),1,INDEX(DATOS,0,$N$2),W1128,INDEX(DATOS,0,$O$2),$D1128)),#N/A)</f>
        <v>#N/A</v>
      </c>
      <c r="AC1128" s="62" t="e">
        <f>IFERROR(IF($B1128=0,#N/A,AVERAGEIFS(INDEX(DATOS,0,$C1128),INDEX(DATOS,0,$C1128),"&lt;&gt;#N/D",INDEX(DATOS,0,$L$2),0,INDEX(DATOS,0,$M$2),1,INDEX(DATOS,0,$N$2),X1128,INDEX(DATOS,0,$O$2),$D1128)),#N/A)</f>
        <v>#N/A</v>
      </c>
      <c r="AD1128" s="33"/>
      <c r="AE1128" s="40" t="e">
        <f>IFERROR(IF(ISNA(Z1128),#N/A,IF(I1128=0,0,_xlfn.STDEV.P($Z1128:Z1128)/I1128*100)),#N/A)</f>
        <v>#N/A</v>
      </c>
      <c r="AF1128" s="40" t="e">
        <f>IFERROR(IF(ISNA(AA1128),#N/A,IF(J1128=0,0,_xlfn.STDEV.P($Z1128:AA1128)/J1128*100)),#N/A)</f>
        <v>#N/A</v>
      </c>
      <c r="AG1128" s="40" t="e">
        <f>IFERROR(IF(ISNA(AB1128),#N/A,IF(K1128=0,0,_xlfn.STDEV.P($Z1128:AB1128)/K1128*100)),#N/A)</f>
        <v>#N/A</v>
      </c>
      <c r="AH1128" s="40" t="e">
        <f>IFERROR(IF(ISNA(AC1128),#N/A,IF(L1128=0,0,_xlfn.STDEV.P($Z1128:AC1128)/L1128*100)),#N/A)</f>
        <v>#N/A</v>
      </c>
      <c r="AI1128" s="40"/>
    </row>
    <row r="1129" spans="1:35" x14ac:dyDescent="0.35">
      <c r="A1129">
        <f t="shared" si="1302"/>
        <v>124</v>
      </c>
      <c r="B1129" s="35">
        <f t="array" ref="B1129">IF(B1128=0,0,MIN(IF(INDEX(DATOS,0,$N$2)=$U1129,IF(ISNUMBER(INDEX(DATOS,0,$C1129)),IF(INDEX(DATOS,0,$L$2)=0,IF(INDEX(DATOS,0,$M$2)=1,IF(ISNA(MATCH(INDEX(DATOS,0,$O$2),IF($E$7:E1128=E1129,$D$7:D1128),0)),INDEX(DATOS,0,$K$2))))))))</f>
        <v>0</v>
      </c>
      <c r="C1129" s="32">
        <f t="shared" si="1303"/>
        <v>20</v>
      </c>
      <c r="D1129" s="34" t="str">
        <f>IF($B1129=0,"--",INDEX(DATOS,$B1129,O$2))</f>
        <v>--</v>
      </c>
      <c r="E1129" s="64" t="s">
        <v>1</v>
      </c>
      <c r="F1129" s="36" t="str">
        <f t="shared" si="1336"/>
        <v>--</v>
      </c>
      <c r="G1129" s="109" t="e">
        <f>VLOOKUP($D1129,LOC_UNICOS,G$2,0)</f>
        <v>#N/A</v>
      </c>
      <c r="H1129" s="109" t="e">
        <f>VLOOKUP($D1129,LOC_UNICOS,H$2,0)</f>
        <v>#N/A</v>
      </c>
      <c r="I1129" s="38">
        <f t="array" ref="I1129">IF($B1129=0,-999,IF(COUNTIFS($Z1129:Z1129,#N/A)&gt;0,-999,AVERAGE($Z1129:Z1129)))</f>
        <v>-999</v>
      </c>
      <c r="J1129" s="38">
        <f t="array" ref="J1129">IF($B1129=0,-999,IF(COUNTIFS($Z1129:AA1129,#N/A)&gt;0,-999,AVERAGE($Z1129:AA1129)))</f>
        <v>-999</v>
      </c>
      <c r="K1129" s="38">
        <f t="array" ref="K1129">IF($B1129=0,-999,IF(COUNTIFS($Z1129:AB1129,#N/A)&gt;0,-999,AVERAGE($Z1129:AB1129)))</f>
        <v>-999</v>
      </c>
      <c r="L1129" s="38">
        <f t="array" ref="L1129">IF($B1129=0,-999,IF(COUNTIFS($Z1129:AC1129,#N/A)&gt;0,-999,AVERAGE($Z1129:AC1129)))</f>
        <v>-999</v>
      </c>
      <c r="M1129" s="38">
        <f t="shared" si="1347"/>
        <v>-999</v>
      </c>
      <c r="N1129" s="38">
        <f t="shared" si="1339"/>
        <v>-999</v>
      </c>
      <c r="O1129" s="38">
        <f t="shared" si="1340"/>
        <v>-999</v>
      </c>
      <c r="P1129" s="38">
        <f t="shared" si="1341"/>
        <v>-999</v>
      </c>
      <c r="Q1129" s="37">
        <f t="shared" si="1299"/>
        <v>0</v>
      </c>
      <c r="R1129" s="37">
        <f t="shared" si="1328"/>
        <v>0</v>
      </c>
      <c r="S1129" s="37">
        <f t="shared" si="1329"/>
        <v>0</v>
      </c>
      <c r="T1129" s="37">
        <f t="shared" si="1330"/>
        <v>0</v>
      </c>
      <c r="U1129" s="37">
        <f t="shared" si="1300"/>
        <v>2018</v>
      </c>
      <c r="V1129" s="37">
        <f t="shared" ref="V1129:X1129" si="1370">U1129-1</f>
        <v>2017</v>
      </c>
      <c r="W1129" s="37">
        <f t="shared" si="1370"/>
        <v>2016</v>
      </c>
      <c r="X1129" s="37">
        <f t="shared" si="1370"/>
        <v>2015</v>
      </c>
      <c r="Y1129" s="39"/>
      <c r="Z1129" s="62" t="e">
        <f>IFERROR(IF($B1129=0,#N/A,AVERAGEIFS(INDEX(DATOS,0,$C1129),INDEX(DATOS,0,$C1129),"&lt;&gt;#N/D",INDEX(DATOS,0,$L$2),0,INDEX(DATOS,0,$M$2),1,INDEX(DATOS,0,$N$2),U1129,INDEX(DATOS,0,$O$2),$D1129)),#N/A)</f>
        <v>#N/A</v>
      </c>
      <c r="AA1129" s="62" t="e">
        <f>IFERROR(IF($B1129=0,#N/A,AVERAGEIFS(INDEX(DATOS,0,$C1129),INDEX(DATOS,0,$C1129),"&lt;&gt;#N/D",INDEX(DATOS,0,$L$2),0,INDEX(DATOS,0,$M$2),1,INDEX(DATOS,0,$N$2),V1129,INDEX(DATOS,0,$O$2),$D1129)),#N/A)</f>
        <v>#N/A</v>
      </c>
      <c r="AB1129" s="62" t="e">
        <f>IFERROR(IF($B1129=0,#N/A,AVERAGEIFS(INDEX(DATOS,0,$C1129),INDEX(DATOS,0,$C1129),"&lt;&gt;#N/D",INDEX(DATOS,0,$L$2),0,INDEX(DATOS,0,$M$2),1,INDEX(DATOS,0,$N$2),W1129,INDEX(DATOS,0,$O$2),$D1129)),#N/A)</f>
        <v>#N/A</v>
      </c>
      <c r="AC1129" s="62" t="e">
        <f>IFERROR(IF($B1129=0,#N/A,AVERAGEIFS(INDEX(DATOS,0,$C1129),INDEX(DATOS,0,$C1129),"&lt;&gt;#N/D",INDEX(DATOS,0,$L$2),0,INDEX(DATOS,0,$M$2),1,INDEX(DATOS,0,$N$2),X1129,INDEX(DATOS,0,$O$2),$D1129)),#N/A)</f>
        <v>#N/A</v>
      </c>
      <c r="AD1129" s="33"/>
      <c r="AE1129" s="40" t="e">
        <f>IFERROR(IF(ISNA(Z1129),#N/A,IF(I1129=0,0,_xlfn.STDEV.P($Z1129:Z1129)/I1129*100)),#N/A)</f>
        <v>#N/A</v>
      </c>
      <c r="AF1129" s="40" t="e">
        <f>IFERROR(IF(ISNA(AA1129),#N/A,IF(J1129=0,0,_xlfn.STDEV.P($Z1129:AA1129)/J1129*100)),#N/A)</f>
        <v>#N/A</v>
      </c>
      <c r="AG1129" s="40" t="e">
        <f>IFERROR(IF(ISNA(AB1129),#N/A,IF(K1129=0,0,_xlfn.STDEV.P($Z1129:AB1129)/K1129*100)),#N/A)</f>
        <v>#N/A</v>
      </c>
      <c r="AH1129" s="40" t="e">
        <f>IFERROR(IF(ISNA(AC1129),#N/A,IF(L1129=0,0,_xlfn.STDEV.P($Z1129:AC1129)/L1129*100)),#N/A)</f>
        <v>#N/A</v>
      </c>
      <c r="AI1129" s="40"/>
    </row>
    <row r="1130" spans="1:35" x14ac:dyDescent="0.35">
      <c r="A1130">
        <f t="shared" si="1302"/>
        <v>125</v>
      </c>
      <c r="B1130" s="35">
        <f t="array" ref="B1130">IF(B1129=0,0,MIN(IF(INDEX(DATOS,0,$N$2)=$U1130,IF(ISNUMBER(INDEX(DATOS,0,$C1130)),IF(INDEX(DATOS,0,$L$2)=0,IF(INDEX(DATOS,0,$M$2)=1,IF(ISNA(MATCH(INDEX(DATOS,0,$O$2),IF($E$7:E1129=E1130,$D$7:D1129),0)),INDEX(DATOS,0,$K$2))))))))</f>
        <v>0</v>
      </c>
      <c r="C1130" s="32">
        <f t="shared" si="1303"/>
        <v>20</v>
      </c>
      <c r="D1130" s="34" t="str">
        <f>IF($B1130=0,"--",INDEX(DATOS,$B1130,O$2))</f>
        <v>--</v>
      </c>
      <c r="E1130" s="64" t="s">
        <v>1</v>
      </c>
      <c r="F1130" s="36" t="str">
        <f t="shared" si="1336"/>
        <v>--</v>
      </c>
      <c r="G1130" s="109" t="e">
        <f>VLOOKUP($D1130,LOC_UNICOS,G$2,0)</f>
        <v>#N/A</v>
      </c>
      <c r="H1130" s="109" t="e">
        <f>VLOOKUP($D1130,LOC_UNICOS,H$2,0)</f>
        <v>#N/A</v>
      </c>
      <c r="I1130" s="38">
        <f t="array" ref="I1130">IF($B1130=0,-999,IF(COUNTIFS($Z1130:Z1130,#N/A)&gt;0,-999,AVERAGE($Z1130:Z1130)))</f>
        <v>-999</v>
      </c>
      <c r="J1130" s="38">
        <f t="array" ref="J1130">IF($B1130=0,-999,IF(COUNTIFS($Z1130:AA1130,#N/A)&gt;0,-999,AVERAGE($Z1130:AA1130)))</f>
        <v>-999</v>
      </c>
      <c r="K1130" s="38">
        <f t="array" ref="K1130">IF($B1130=0,-999,IF(COUNTIFS($Z1130:AB1130,#N/A)&gt;0,-999,AVERAGE($Z1130:AB1130)))</f>
        <v>-999</v>
      </c>
      <c r="L1130" s="38">
        <f t="array" ref="L1130">IF($B1130=0,-999,IF(COUNTIFS($Z1130:AC1130,#N/A)&gt;0,-999,AVERAGE($Z1130:AC1130)))</f>
        <v>-999</v>
      </c>
      <c r="M1130" s="38">
        <f t="shared" si="1347"/>
        <v>-999</v>
      </c>
      <c r="N1130" s="38">
        <f t="shared" si="1339"/>
        <v>-999</v>
      </c>
      <c r="O1130" s="38">
        <f t="shared" si="1340"/>
        <v>-999</v>
      </c>
      <c r="P1130" s="38">
        <f t="shared" si="1341"/>
        <v>-999</v>
      </c>
      <c r="Q1130" s="37">
        <f t="shared" si="1299"/>
        <v>0</v>
      </c>
      <c r="R1130" s="37">
        <f t="shared" si="1328"/>
        <v>0</v>
      </c>
      <c r="S1130" s="37">
        <f t="shared" si="1329"/>
        <v>0</v>
      </c>
      <c r="T1130" s="37">
        <f t="shared" si="1330"/>
        <v>0</v>
      </c>
      <c r="U1130" s="37">
        <f t="shared" si="1300"/>
        <v>2018</v>
      </c>
      <c r="V1130" s="37">
        <f t="shared" ref="V1130:X1130" si="1371">U1130-1</f>
        <v>2017</v>
      </c>
      <c r="W1130" s="37">
        <f t="shared" si="1371"/>
        <v>2016</v>
      </c>
      <c r="X1130" s="37">
        <f t="shared" si="1371"/>
        <v>2015</v>
      </c>
      <c r="Y1130" s="39"/>
      <c r="Z1130" s="62" t="e">
        <f>IFERROR(IF($B1130=0,#N/A,AVERAGEIFS(INDEX(DATOS,0,$C1130),INDEX(DATOS,0,$C1130),"&lt;&gt;#N/D",INDEX(DATOS,0,$L$2),0,INDEX(DATOS,0,$M$2),1,INDEX(DATOS,0,$N$2),U1130,INDEX(DATOS,0,$O$2),$D1130)),#N/A)</f>
        <v>#N/A</v>
      </c>
      <c r="AA1130" s="62" t="e">
        <f>IFERROR(IF($B1130=0,#N/A,AVERAGEIFS(INDEX(DATOS,0,$C1130),INDEX(DATOS,0,$C1130),"&lt;&gt;#N/D",INDEX(DATOS,0,$L$2),0,INDEX(DATOS,0,$M$2),1,INDEX(DATOS,0,$N$2),V1130,INDEX(DATOS,0,$O$2),$D1130)),#N/A)</f>
        <v>#N/A</v>
      </c>
      <c r="AB1130" s="62" t="e">
        <f>IFERROR(IF($B1130=0,#N/A,AVERAGEIFS(INDEX(DATOS,0,$C1130),INDEX(DATOS,0,$C1130),"&lt;&gt;#N/D",INDEX(DATOS,0,$L$2),0,INDEX(DATOS,0,$M$2),1,INDEX(DATOS,0,$N$2),W1130,INDEX(DATOS,0,$O$2),$D1130)),#N/A)</f>
        <v>#N/A</v>
      </c>
      <c r="AC1130" s="62" t="e">
        <f>IFERROR(IF($B1130=0,#N/A,AVERAGEIFS(INDEX(DATOS,0,$C1130),INDEX(DATOS,0,$C1130),"&lt;&gt;#N/D",INDEX(DATOS,0,$L$2),0,INDEX(DATOS,0,$M$2),1,INDEX(DATOS,0,$N$2),X1130,INDEX(DATOS,0,$O$2),$D1130)),#N/A)</f>
        <v>#N/A</v>
      </c>
      <c r="AD1130" s="33"/>
      <c r="AE1130" s="40" t="e">
        <f>IFERROR(IF(ISNA(Z1130),#N/A,IF(I1130=0,0,_xlfn.STDEV.P($Z1130:Z1130)/I1130*100)),#N/A)</f>
        <v>#N/A</v>
      </c>
      <c r="AF1130" s="40" t="e">
        <f>IFERROR(IF(ISNA(AA1130),#N/A,IF(J1130=0,0,_xlfn.STDEV.P($Z1130:AA1130)/J1130*100)),#N/A)</f>
        <v>#N/A</v>
      </c>
      <c r="AG1130" s="40" t="e">
        <f>IFERROR(IF(ISNA(AB1130),#N/A,IF(K1130=0,0,_xlfn.STDEV.P($Z1130:AB1130)/K1130*100)),#N/A)</f>
        <v>#N/A</v>
      </c>
      <c r="AH1130" s="40" t="e">
        <f>IFERROR(IF(ISNA(AC1130),#N/A,IF(L1130=0,0,_xlfn.STDEV.P($Z1130:AC1130)/L1130*100)),#N/A)</f>
        <v>#N/A</v>
      </c>
      <c r="AI1130" s="40"/>
    </row>
    <row r="1131" spans="1:35" x14ac:dyDescent="0.35">
      <c r="A1131">
        <f t="shared" si="1302"/>
        <v>126</v>
      </c>
      <c r="B1131" s="35">
        <f t="array" ref="B1131">IF(B1130=0,0,MIN(IF(INDEX(DATOS,0,$N$2)=$U1131,IF(ISNUMBER(INDEX(DATOS,0,$C1131)),IF(INDEX(DATOS,0,$L$2)=0,IF(INDEX(DATOS,0,$M$2)=1,IF(ISNA(MATCH(INDEX(DATOS,0,$O$2),IF($E$7:E1130=E1131,$D$7:D1130),0)),INDEX(DATOS,0,$K$2))))))))</f>
        <v>0</v>
      </c>
      <c r="C1131" s="32">
        <f t="shared" si="1303"/>
        <v>20</v>
      </c>
      <c r="D1131" s="34" t="str">
        <f>IF($B1131=0,"--",INDEX(DATOS,$B1131,O$2))</f>
        <v>--</v>
      </c>
      <c r="E1131" s="64" t="s">
        <v>1</v>
      </c>
      <c r="F1131" s="36" t="str">
        <f t="shared" si="1336"/>
        <v>--</v>
      </c>
      <c r="G1131" s="109" t="e">
        <f>VLOOKUP($D1131,LOC_UNICOS,G$2,0)</f>
        <v>#N/A</v>
      </c>
      <c r="H1131" s="109" t="e">
        <f>VLOOKUP($D1131,LOC_UNICOS,H$2,0)</f>
        <v>#N/A</v>
      </c>
      <c r="I1131" s="38">
        <f t="array" ref="I1131">IF($B1131=0,-999,IF(COUNTIFS($Z1131:Z1131,#N/A)&gt;0,-999,AVERAGE($Z1131:Z1131)))</f>
        <v>-999</v>
      </c>
      <c r="J1131" s="38">
        <f t="array" ref="J1131">IF($B1131=0,-999,IF(COUNTIFS($Z1131:AA1131,#N/A)&gt;0,-999,AVERAGE($Z1131:AA1131)))</f>
        <v>-999</v>
      </c>
      <c r="K1131" s="38">
        <f t="array" ref="K1131">IF($B1131=0,-999,IF(COUNTIFS($Z1131:AB1131,#N/A)&gt;0,-999,AVERAGE($Z1131:AB1131)))</f>
        <v>-999</v>
      </c>
      <c r="L1131" s="38">
        <f t="array" ref="L1131">IF($B1131=0,-999,IF(COUNTIFS($Z1131:AC1131,#N/A)&gt;0,-999,AVERAGE($Z1131:AC1131)))</f>
        <v>-999</v>
      </c>
      <c r="M1131" s="38">
        <f t="shared" si="1347"/>
        <v>-999</v>
      </c>
      <c r="N1131" s="38">
        <f t="shared" si="1339"/>
        <v>-999</v>
      </c>
      <c r="O1131" s="38">
        <f t="shared" si="1340"/>
        <v>-999</v>
      </c>
      <c r="P1131" s="38">
        <f t="shared" si="1341"/>
        <v>-999</v>
      </c>
      <c r="Q1131" s="37">
        <f t="shared" si="1299"/>
        <v>0</v>
      </c>
      <c r="R1131" s="37">
        <f t="shared" si="1328"/>
        <v>0</v>
      </c>
      <c r="S1131" s="37">
        <f t="shared" si="1329"/>
        <v>0</v>
      </c>
      <c r="T1131" s="37">
        <f t="shared" si="1330"/>
        <v>0</v>
      </c>
      <c r="U1131" s="37">
        <f t="shared" si="1300"/>
        <v>2018</v>
      </c>
      <c r="V1131" s="37">
        <f t="shared" ref="V1131:X1131" si="1372">U1131-1</f>
        <v>2017</v>
      </c>
      <c r="W1131" s="37">
        <f t="shared" si="1372"/>
        <v>2016</v>
      </c>
      <c r="X1131" s="37">
        <f t="shared" si="1372"/>
        <v>2015</v>
      </c>
      <c r="Y1131" s="39"/>
      <c r="Z1131" s="62" t="e">
        <f>IFERROR(IF($B1131=0,#N/A,AVERAGEIFS(INDEX(DATOS,0,$C1131),INDEX(DATOS,0,$C1131),"&lt;&gt;#N/D",INDEX(DATOS,0,$L$2),0,INDEX(DATOS,0,$M$2),1,INDEX(DATOS,0,$N$2),U1131,INDEX(DATOS,0,$O$2),$D1131)),#N/A)</f>
        <v>#N/A</v>
      </c>
      <c r="AA1131" s="62" t="e">
        <f>IFERROR(IF($B1131=0,#N/A,AVERAGEIFS(INDEX(DATOS,0,$C1131),INDEX(DATOS,0,$C1131),"&lt;&gt;#N/D",INDEX(DATOS,0,$L$2),0,INDEX(DATOS,0,$M$2),1,INDEX(DATOS,0,$N$2),V1131,INDEX(DATOS,0,$O$2),$D1131)),#N/A)</f>
        <v>#N/A</v>
      </c>
      <c r="AB1131" s="62" t="e">
        <f>IFERROR(IF($B1131=0,#N/A,AVERAGEIFS(INDEX(DATOS,0,$C1131),INDEX(DATOS,0,$C1131),"&lt;&gt;#N/D",INDEX(DATOS,0,$L$2),0,INDEX(DATOS,0,$M$2),1,INDEX(DATOS,0,$N$2),W1131,INDEX(DATOS,0,$O$2),$D1131)),#N/A)</f>
        <v>#N/A</v>
      </c>
      <c r="AC1131" s="62" t="e">
        <f>IFERROR(IF($B1131=0,#N/A,AVERAGEIFS(INDEX(DATOS,0,$C1131),INDEX(DATOS,0,$C1131),"&lt;&gt;#N/D",INDEX(DATOS,0,$L$2),0,INDEX(DATOS,0,$M$2),1,INDEX(DATOS,0,$N$2),X1131,INDEX(DATOS,0,$O$2),$D1131)),#N/A)</f>
        <v>#N/A</v>
      </c>
      <c r="AD1131" s="33"/>
      <c r="AE1131" s="40" t="e">
        <f>IFERROR(IF(ISNA(Z1131),#N/A,IF(I1131=0,0,_xlfn.STDEV.P($Z1131:Z1131)/I1131*100)),#N/A)</f>
        <v>#N/A</v>
      </c>
      <c r="AF1131" s="40" t="e">
        <f>IFERROR(IF(ISNA(AA1131),#N/A,IF(J1131=0,0,_xlfn.STDEV.P($Z1131:AA1131)/J1131*100)),#N/A)</f>
        <v>#N/A</v>
      </c>
      <c r="AG1131" s="40" t="e">
        <f>IFERROR(IF(ISNA(AB1131),#N/A,IF(K1131=0,0,_xlfn.STDEV.P($Z1131:AB1131)/K1131*100)),#N/A)</f>
        <v>#N/A</v>
      </c>
      <c r="AH1131" s="40" t="e">
        <f>IFERROR(IF(ISNA(AC1131),#N/A,IF(L1131=0,0,_xlfn.STDEV.P($Z1131:AC1131)/L1131*100)),#N/A)</f>
        <v>#N/A</v>
      </c>
      <c r="AI1131" s="40"/>
    </row>
    <row r="1132" spans="1:35" x14ac:dyDescent="0.35">
      <c r="A1132">
        <f t="shared" si="1302"/>
        <v>127</v>
      </c>
      <c r="B1132" s="35">
        <f t="array" ref="B1132">IF(B1131=0,0,MIN(IF(INDEX(DATOS,0,$N$2)=$U1132,IF(ISNUMBER(INDEX(DATOS,0,$C1132)),IF(INDEX(DATOS,0,$L$2)=0,IF(INDEX(DATOS,0,$M$2)=1,IF(ISNA(MATCH(INDEX(DATOS,0,$O$2),IF($E$7:E1131=E1132,$D$7:D1131),0)),INDEX(DATOS,0,$K$2))))))))</f>
        <v>0</v>
      </c>
      <c r="C1132" s="32">
        <f t="shared" si="1303"/>
        <v>20</v>
      </c>
      <c r="D1132" s="34" t="str">
        <f>IF($B1132=0,"--",INDEX(DATOS,$B1132,O$2))</f>
        <v>--</v>
      </c>
      <c r="E1132" s="64" t="s">
        <v>1</v>
      </c>
      <c r="F1132" s="36" t="str">
        <f t="shared" si="1336"/>
        <v>--</v>
      </c>
      <c r="G1132" s="109" t="e">
        <f>VLOOKUP($D1132,LOC_UNICOS,G$2,0)</f>
        <v>#N/A</v>
      </c>
      <c r="H1132" s="109" t="e">
        <f>VLOOKUP($D1132,LOC_UNICOS,H$2,0)</f>
        <v>#N/A</v>
      </c>
      <c r="I1132" s="38">
        <f t="array" ref="I1132">IF($B1132=0,-999,IF(COUNTIFS($Z1132:Z1132,#N/A)&gt;0,-999,AVERAGE($Z1132:Z1132)))</f>
        <v>-999</v>
      </c>
      <c r="J1132" s="38">
        <f t="array" ref="J1132">IF($B1132=0,-999,IF(COUNTIFS($Z1132:AA1132,#N/A)&gt;0,-999,AVERAGE($Z1132:AA1132)))</f>
        <v>-999</v>
      </c>
      <c r="K1132" s="38">
        <f t="array" ref="K1132">IF($B1132=0,-999,IF(COUNTIFS($Z1132:AB1132,#N/A)&gt;0,-999,AVERAGE($Z1132:AB1132)))</f>
        <v>-999</v>
      </c>
      <c r="L1132" s="38">
        <f t="array" ref="L1132">IF($B1132=0,-999,IF(COUNTIFS($Z1132:AC1132,#N/A)&gt;0,-999,AVERAGE($Z1132:AC1132)))</f>
        <v>-999</v>
      </c>
      <c r="M1132" s="38">
        <f t="shared" si="1347"/>
        <v>-999</v>
      </c>
      <c r="N1132" s="38">
        <f t="shared" si="1339"/>
        <v>-999</v>
      </c>
      <c r="O1132" s="38">
        <f t="shared" si="1340"/>
        <v>-999</v>
      </c>
      <c r="P1132" s="38">
        <f t="shared" si="1341"/>
        <v>-999</v>
      </c>
      <c r="Q1132" s="37">
        <f t="shared" si="1299"/>
        <v>0</v>
      </c>
      <c r="R1132" s="37">
        <f t="shared" si="1328"/>
        <v>0</v>
      </c>
      <c r="S1132" s="37">
        <f t="shared" si="1329"/>
        <v>0</v>
      </c>
      <c r="T1132" s="37">
        <f t="shared" si="1330"/>
        <v>0</v>
      </c>
      <c r="U1132" s="37">
        <f t="shared" si="1300"/>
        <v>2018</v>
      </c>
      <c r="V1132" s="37">
        <f t="shared" ref="V1132:X1132" si="1373">U1132-1</f>
        <v>2017</v>
      </c>
      <c r="W1132" s="37">
        <f t="shared" si="1373"/>
        <v>2016</v>
      </c>
      <c r="X1132" s="37">
        <f t="shared" si="1373"/>
        <v>2015</v>
      </c>
      <c r="Y1132" s="39"/>
      <c r="Z1132" s="62" t="e">
        <f>IFERROR(IF($B1132=0,#N/A,AVERAGEIFS(INDEX(DATOS,0,$C1132),INDEX(DATOS,0,$C1132),"&lt;&gt;#N/D",INDEX(DATOS,0,$L$2),0,INDEX(DATOS,0,$M$2),1,INDEX(DATOS,0,$N$2),U1132,INDEX(DATOS,0,$O$2),$D1132)),#N/A)</f>
        <v>#N/A</v>
      </c>
      <c r="AA1132" s="62" t="e">
        <f>IFERROR(IF($B1132=0,#N/A,AVERAGEIFS(INDEX(DATOS,0,$C1132),INDEX(DATOS,0,$C1132),"&lt;&gt;#N/D",INDEX(DATOS,0,$L$2),0,INDEX(DATOS,0,$M$2),1,INDEX(DATOS,0,$N$2),V1132,INDEX(DATOS,0,$O$2),$D1132)),#N/A)</f>
        <v>#N/A</v>
      </c>
      <c r="AB1132" s="62" t="e">
        <f>IFERROR(IF($B1132=0,#N/A,AVERAGEIFS(INDEX(DATOS,0,$C1132),INDEX(DATOS,0,$C1132),"&lt;&gt;#N/D",INDEX(DATOS,0,$L$2),0,INDEX(DATOS,0,$M$2),1,INDEX(DATOS,0,$N$2),W1132,INDEX(DATOS,0,$O$2),$D1132)),#N/A)</f>
        <v>#N/A</v>
      </c>
      <c r="AC1132" s="62" t="e">
        <f>IFERROR(IF($B1132=0,#N/A,AVERAGEIFS(INDEX(DATOS,0,$C1132),INDEX(DATOS,0,$C1132),"&lt;&gt;#N/D",INDEX(DATOS,0,$L$2),0,INDEX(DATOS,0,$M$2),1,INDEX(DATOS,0,$N$2),X1132,INDEX(DATOS,0,$O$2),$D1132)),#N/A)</f>
        <v>#N/A</v>
      </c>
      <c r="AD1132" s="33"/>
      <c r="AE1132" s="40" t="e">
        <f>IFERROR(IF(ISNA(Z1132),#N/A,IF(I1132=0,0,_xlfn.STDEV.P($Z1132:Z1132)/I1132*100)),#N/A)</f>
        <v>#N/A</v>
      </c>
      <c r="AF1132" s="40" t="e">
        <f>IFERROR(IF(ISNA(AA1132),#N/A,IF(J1132=0,0,_xlfn.STDEV.P($Z1132:AA1132)/J1132*100)),#N/A)</f>
        <v>#N/A</v>
      </c>
      <c r="AG1132" s="40" t="e">
        <f>IFERROR(IF(ISNA(AB1132),#N/A,IF(K1132=0,0,_xlfn.STDEV.P($Z1132:AB1132)/K1132*100)),#N/A)</f>
        <v>#N/A</v>
      </c>
      <c r="AH1132" s="40" t="e">
        <f>IFERROR(IF(ISNA(AC1132),#N/A,IF(L1132=0,0,_xlfn.STDEV.P($Z1132:AC1132)/L1132*100)),#N/A)</f>
        <v>#N/A</v>
      </c>
      <c r="AI1132" s="40"/>
    </row>
    <row r="1133" spans="1:35" x14ac:dyDescent="0.35">
      <c r="A1133">
        <f t="shared" si="1302"/>
        <v>128</v>
      </c>
      <c r="B1133" s="35">
        <f t="array" ref="B1133">IF(B1132=0,0,MIN(IF(INDEX(DATOS,0,$N$2)=$U1133,IF(ISNUMBER(INDEX(DATOS,0,$C1133)),IF(INDEX(DATOS,0,$L$2)=0,IF(INDEX(DATOS,0,$M$2)=1,IF(ISNA(MATCH(INDEX(DATOS,0,$O$2),IF($E$7:E1132=E1133,$D$7:D1132),0)),INDEX(DATOS,0,$K$2))))))))</f>
        <v>0</v>
      </c>
      <c r="C1133" s="32">
        <f t="shared" si="1303"/>
        <v>20</v>
      </c>
      <c r="D1133" s="34" t="str">
        <f>IF($B1133=0,"--",INDEX(DATOS,$B1133,O$2))</f>
        <v>--</v>
      </c>
      <c r="E1133" s="64" t="s">
        <v>1</v>
      </c>
      <c r="F1133" s="36" t="str">
        <f t="shared" si="1336"/>
        <v>--</v>
      </c>
      <c r="G1133" s="109" t="e">
        <f>VLOOKUP($D1133,LOC_UNICOS,G$2,0)</f>
        <v>#N/A</v>
      </c>
      <c r="H1133" s="109" t="e">
        <f>VLOOKUP($D1133,LOC_UNICOS,H$2,0)</f>
        <v>#N/A</v>
      </c>
      <c r="I1133" s="38">
        <f t="array" ref="I1133">IF($B1133=0,-999,IF(COUNTIFS($Z1133:Z1133,#N/A)&gt;0,-999,AVERAGE($Z1133:Z1133)))</f>
        <v>-999</v>
      </c>
      <c r="J1133" s="38">
        <f t="array" ref="J1133">IF($B1133=0,-999,IF(COUNTIFS($Z1133:AA1133,#N/A)&gt;0,-999,AVERAGE($Z1133:AA1133)))</f>
        <v>-999</v>
      </c>
      <c r="K1133" s="38">
        <f t="array" ref="K1133">IF($B1133=0,-999,IF(COUNTIFS($Z1133:AB1133,#N/A)&gt;0,-999,AVERAGE($Z1133:AB1133)))</f>
        <v>-999</v>
      </c>
      <c r="L1133" s="38">
        <f t="array" ref="L1133">IF($B1133=0,-999,IF(COUNTIFS($Z1133:AC1133,#N/A)&gt;0,-999,AVERAGE($Z1133:AC1133)))</f>
        <v>-999</v>
      </c>
      <c r="M1133" s="38">
        <f t="shared" si="1347"/>
        <v>-999</v>
      </c>
      <c r="N1133" s="38">
        <f t="shared" si="1339"/>
        <v>-999</v>
      </c>
      <c r="O1133" s="38">
        <f t="shared" si="1340"/>
        <v>-999</v>
      </c>
      <c r="P1133" s="38">
        <f t="shared" si="1341"/>
        <v>-999</v>
      </c>
      <c r="Q1133" s="37">
        <f t="shared" si="1299"/>
        <v>0</v>
      </c>
      <c r="R1133" s="37">
        <f t="shared" si="1328"/>
        <v>0</v>
      </c>
      <c r="S1133" s="37">
        <f t="shared" si="1329"/>
        <v>0</v>
      </c>
      <c r="T1133" s="37">
        <f t="shared" si="1330"/>
        <v>0</v>
      </c>
      <c r="U1133" s="37">
        <f t="shared" si="1300"/>
        <v>2018</v>
      </c>
      <c r="V1133" s="37">
        <f t="shared" ref="V1133:X1133" si="1374">U1133-1</f>
        <v>2017</v>
      </c>
      <c r="W1133" s="37">
        <f t="shared" si="1374"/>
        <v>2016</v>
      </c>
      <c r="X1133" s="37">
        <f t="shared" si="1374"/>
        <v>2015</v>
      </c>
      <c r="Y1133" s="39"/>
      <c r="Z1133" s="62" t="e">
        <f>IFERROR(IF($B1133=0,#N/A,AVERAGEIFS(INDEX(DATOS,0,$C1133),INDEX(DATOS,0,$C1133),"&lt;&gt;#N/D",INDEX(DATOS,0,$L$2),0,INDEX(DATOS,0,$M$2),1,INDEX(DATOS,0,$N$2),U1133,INDEX(DATOS,0,$O$2),$D1133)),#N/A)</f>
        <v>#N/A</v>
      </c>
      <c r="AA1133" s="62" t="e">
        <f>IFERROR(IF($B1133=0,#N/A,AVERAGEIFS(INDEX(DATOS,0,$C1133),INDEX(DATOS,0,$C1133),"&lt;&gt;#N/D",INDEX(DATOS,0,$L$2),0,INDEX(DATOS,0,$M$2),1,INDEX(DATOS,0,$N$2),V1133,INDEX(DATOS,0,$O$2),$D1133)),#N/A)</f>
        <v>#N/A</v>
      </c>
      <c r="AB1133" s="62" t="e">
        <f>IFERROR(IF($B1133=0,#N/A,AVERAGEIFS(INDEX(DATOS,0,$C1133),INDEX(DATOS,0,$C1133),"&lt;&gt;#N/D",INDEX(DATOS,0,$L$2),0,INDEX(DATOS,0,$M$2),1,INDEX(DATOS,0,$N$2),W1133,INDEX(DATOS,0,$O$2),$D1133)),#N/A)</f>
        <v>#N/A</v>
      </c>
      <c r="AC1133" s="62" t="e">
        <f>IFERROR(IF($B1133=0,#N/A,AVERAGEIFS(INDEX(DATOS,0,$C1133),INDEX(DATOS,0,$C1133),"&lt;&gt;#N/D",INDEX(DATOS,0,$L$2),0,INDEX(DATOS,0,$M$2),1,INDEX(DATOS,0,$N$2),X1133,INDEX(DATOS,0,$O$2),$D1133)),#N/A)</f>
        <v>#N/A</v>
      </c>
      <c r="AD1133" s="33"/>
      <c r="AE1133" s="40" t="e">
        <f>IFERROR(IF(ISNA(Z1133),#N/A,IF(I1133=0,0,_xlfn.STDEV.P($Z1133:Z1133)/I1133*100)),#N/A)</f>
        <v>#N/A</v>
      </c>
      <c r="AF1133" s="40" t="e">
        <f>IFERROR(IF(ISNA(AA1133),#N/A,IF(J1133=0,0,_xlfn.STDEV.P($Z1133:AA1133)/J1133*100)),#N/A)</f>
        <v>#N/A</v>
      </c>
      <c r="AG1133" s="40" t="e">
        <f>IFERROR(IF(ISNA(AB1133),#N/A,IF(K1133=0,0,_xlfn.STDEV.P($Z1133:AB1133)/K1133*100)),#N/A)</f>
        <v>#N/A</v>
      </c>
      <c r="AH1133" s="40" t="e">
        <f>IFERROR(IF(ISNA(AC1133),#N/A,IF(L1133=0,0,_xlfn.STDEV.P($Z1133:AC1133)/L1133*100)),#N/A)</f>
        <v>#N/A</v>
      </c>
      <c r="AI1133" s="40"/>
    </row>
    <row r="1134" spans="1:35" x14ac:dyDescent="0.35">
      <c r="A1134">
        <f t="shared" si="1302"/>
        <v>129</v>
      </c>
      <c r="B1134" s="35">
        <f t="array" ref="B1134">IF(B1133=0,0,MIN(IF(INDEX(DATOS,0,$N$2)=$U1134,IF(ISNUMBER(INDEX(DATOS,0,$C1134)),IF(INDEX(DATOS,0,$L$2)=0,IF(INDEX(DATOS,0,$M$2)=1,IF(ISNA(MATCH(INDEX(DATOS,0,$O$2),IF($E$7:E1133=E1134,$D$7:D1133),0)),INDEX(DATOS,0,$K$2))))))))</f>
        <v>0</v>
      </c>
      <c r="C1134" s="32">
        <f t="shared" si="1303"/>
        <v>20</v>
      </c>
      <c r="D1134" s="34" t="str">
        <f>IF($B1134=0,"--",INDEX(DATOS,$B1134,O$2))</f>
        <v>--</v>
      </c>
      <c r="E1134" s="64" t="s">
        <v>1</v>
      </c>
      <c r="F1134" s="36" t="str">
        <f t="shared" si="1336"/>
        <v>--</v>
      </c>
      <c r="G1134" s="109" t="e">
        <f>VLOOKUP($D1134,LOC_UNICOS,G$2,0)</f>
        <v>#N/A</v>
      </c>
      <c r="H1134" s="109" t="e">
        <f>VLOOKUP($D1134,LOC_UNICOS,H$2,0)</f>
        <v>#N/A</v>
      </c>
      <c r="I1134" s="38">
        <f t="array" ref="I1134">IF($B1134=0,-999,IF(COUNTIFS($Z1134:Z1134,#N/A)&gt;0,-999,AVERAGE($Z1134:Z1134)))</f>
        <v>-999</v>
      </c>
      <c r="J1134" s="38">
        <f t="array" ref="J1134">IF($B1134=0,-999,IF(COUNTIFS($Z1134:AA1134,#N/A)&gt;0,-999,AVERAGE($Z1134:AA1134)))</f>
        <v>-999</v>
      </c>
      <c r="K1134" s="38">
        <f t="array" ref="K1134">IF($B1134=0,-999,IF(COUNTIFS($Z1134:AB1134,#N/A)&gt;0,-999,AVERAGE($Z1134:AB1134)))</f>
        <v>-999</v>
      </c>
      <c r="L1134" s="38">
        <f t="array" ref="L1134">IF($B1134=0,-999,IF(COUNTIFS($Z1134:AC1134,#N/A)&gt;0,-999,AVERAGE($Z1134:AC1134)))</f>
        <v>-999</v>
      </c>
      <c r="M1134" s="38">
        <f t="shared" si="1347"/>
        <v>-999</v>
      </c>
      <c r="N1134" s="38">
        <f t="shared" si="1339"/>
        <v>-999</v>
      </c>
      <c r="O1134" s="38">
        <f t="shared" si="1340"/>
        <v>-999</v>
      </c>
      <c r="P1134" s="38">
        <f t="shared" si="1341"/>
        <v>-999</v>
      </c>
      <c r="Q1134" s="37">
        <f t="shared" si="1299"/>
        <v>0</v>
      </c>
      <c r="R1134" s="37">
        <f t="shared" si="1328"/>
        <v>0</v>
      </c>
      <c r="S1134" s="37">
        <f t="shared" si="1329"/>
        <v>0</v>
      </c>
      <c r="T1134" s="37">
        <f t="shared" si="1330"/>
        <v>0</v>
      </c>
      <c r="U1134" s="37">
        <f t="shared" si="1300"/>
        <v>2018</v>
      </c>
      <c r="V1134" s="37">
        <f t="shared" ref="V1134:X1134" si="1375">U1134-1</f>
        <v>2017</v>
      </c>
      <c r="W1134" s="37">
        <f t="shared" si="1375"/>
        <v>2016</v>
      </c>
      <c r="X1134" s="37">
        <f t="shared" si="1375"/>
        <v>2015</v>
      </c>
      <c r="Y1134" s="39"/>
      <c r="Z1134" s="62" t="e">
        <f>IFERROR(IF($B1134=0,#N/A,AVERAGEIFS(INDEX(DATOS,0,$C1134),INDEX(DATOS,0,$C1134),"&lt;&gt;#N/D",INDEX(DATOS,0,$L$2),0,INDEX(DATOS,0,$M$2),1,INDEX(DATOS,0,$N$2),U1134,INDEX(DATOS,0,$O$2),$D1134)),#N/A)</f>
        <v>#N/A</v>
      </c>
      <c r="AA1134" s="62" t="e">
        <f>IFERROR(IF($B1134=0,#N/A,AVERAGEIFS(INDEX(DATOS,0,$C1134),INDEX(DATOS,0,$C1134),"&lt;&gt;#N/D",INDEX(DATOS,0,$L$2),0,INDEX(DATOS,0,$M$2),1,INDEX(DATOS,0,$N$2),V1134,INDEX(DATOS,0,$O$2),$D1134)),#N/A)</f>
        <v>#N/A</v>
      </c>
      <c r="AB1134" s="62" t="e">
        <f>IFERROR(IF($B1134=0,#N/A,AVERAGEIFS(INDEX(DATOS,0,$C1134),INDEX(DATOS,0,$C1134),"&lt;&gt;#N/D",INDEX(DATOS,0,$L$2),0,INDEX(DATOS,0,$M$2),1,INDEX(DATOS,0,$N$2),W1134,INDEX(DATOS,0,$O$2),$D1134)),#N/A)</f>
        <v>#N/A</v>
      </c>
      <c r="AC1134" s="62" t="e">
        <f>IFERROR(IF($B1134=0,#N/A,AVERAGEIFS(INDEX(DATOS,0,$C1134),INDEX(DATOS,0,$C1134),"&lt;&gt;#N/D",INDEX(DATOS,0,$L$2),0,INDEX(DATOS,0,$M$2),1,INDEX(DATOS,0,$N$2),X1134,INDEX(DATOS,0,$O$2),$D1134)),#N/A)</f>
        <v>#N/A</v>
      </c>
      <c r="AD1134" s="33"/>
      <c r="AE1134" s="40" t="e">
        <f>IFERROR(IF(ISNA(Z1134),#N/A,IF(I1134=0,0,_xlfn.STDEV.P($Z1134:Z1134)/I1134*100)),#N/A)</f>
        <v>#N/A</v>
      </c>
      <c r="AF1134" s="40" t="e">
        <f>IFERROR(IF(ISNA(AA1134),#N/A,IF(J1134=0,0,_xlfn.STDEV.P($Z1134:AA1134)/J1134*100)),#N/A)</f>
        <v>#N/A</v>
      </c>
      <c r="AG1134" s="40" t="e">
        <f>IFERROR(IF(ISNA(AB1134),#N/A,IF(K1134=0,0,_xlfn.STDEV.P($Z1134:AB1134)/K1134*100)),#N/A)</f>
        <v>#N/A</v>
      </c>
      <c r="AH1134" s="40" t="e">
        <f>IFERROR(IF(ISNA(AC1134),#N/A,IF(L1134=0,0,_xlfn.STDEV.P($Z1134:AC1134)/L1134*100)),#N/A)</f>
        <v>#N/A</v>
      </c>
      <c r="AI1134" s="40"/>
    </row>
    <row r="1135" spans="1:35" x14ac:dyDescent="0.35">
      <c r="A1135">
        <f t="shared" si="1302"/>
        <v>130</v>
      </c>
      <c r="B1135" s="35">
        <f t="array" ref="B1135">IF(B1134=0,0,MIN(IF(INDEX(DATOS,0,$N$2)=$U1135,IF(ISNUMBER(INDEX(DATOS,0,$C1135)),IF(INDEX(DATOS,0,$L$2)=0,IF(INDEX(DATOS,0,$M$2)=1,IF(ISNA(MATCH(INDEX(DATOS,0,$O$2),IF($E$7:E1134=E1135,$D$7:D1134),0)),INDEX(DATOS,0,$K$2))))))))</f>
        <v>0</v>
      </c>
      <c r="C1135" s="32">
        <f t="shared" si="1303"/>
        <v>20</v>
      </c>
      <c r="D1135" s="34" t="str">
        <f>IF($B1135=0,"--",INDEX(DATOS,$B1135,O$2))</f>
        <v>--</v>
      </c>
      <c r="E1135" s="64" t="s">
        <v>1</v>
      </c>
      <c r="F1135" s="36" t="str">
        <f t="shared" si="1336"/>
        <v>--</v>
      </c>
      <c r="G1135" s="109" t="e">
        <f>VLOOKUP($D1135,LOC_UNICOS,G$2,0)</f>
        <v>#N/A</v>
      </c>
      <c r="H1135" s="109" t="e">
        <f>VLOOKUP($D1135,LOC_UNICOS,H$2,0)</f>
        <v>#N/A</v>
      </c>
      <c r="I1135" s="38">
        <f t="array" ref="I1135">IF($B1135=0,-999,IF(COUNTIFS($Z1135:Z1135,#N/A)&gt;0,-999,AVERAGE($Z1135:Z1135)))</f>
        <v>-999</v>
      </c>
      <c r="J1135" s="38">
        <f t="array" ref="J1135">IF($B1135=0,-999,IF(COUNTIFS($Z1135:AA1135,#N/A)&gt;0,-999,AVERAGE($Z1135:AA1135)))</f>
        <v>-999</v>
      </c>
      <c r="K1135" s="38">
        <f t="array" ref="K1135">IF($B1135=0,-999,IF(COUNTIFS($Z1135:AB1135,#N/A)&gt;0,-999,AVERAGE($Z1135:AB1135)))</f>
        <v>-999</v>
      </c>
      <c r="L1135" s="38">
        <f t="array" ref="L1135">IF($B1135=0,-999,IF(COUNTIFS($Z1135:AC1135,#N/A)&gt;0,-999,AVERAGE($Z1135:AC1135)))</f>
        <v>-999</v>
      </c>
      <c r="M1135" s="38">
        <f t="shared" si="1347"/>
        <v>-999</v>
      </c>
      <c r="N1135" s="38">
        <f t="shared" si="1339"/>
        <v>-999</v>
      </c>
      <c r="O1135" s="38">
        <f t="shared" si="1340"/>
        <v>-999</v>
      </c>
      <c r="P1135" s="38">
        <f t="shared" si="1341"/>
        <v>-999</v>
      </c>
      <c r="Q1135" s="37">
        <f t="shared" ref="Q1135:Q1198" si="1376">IF($B1135=0,0,IF(I1135=-999,0,IF($D1135="--",0,1)))</f>
        <v>0</v>
      </c>
      <c r="R1135" s="37">
        <f t="shared" si="1328"/>
        <v>0</v>
      </c>
      <c r="S1135" s="37">
        <f t="shared" si="1329"/>
        <v>0</v>
      </c>
      <c r="T1135" s="37">
        <f t="shared" si="1330"/>
        <v>0</v>
      </c>
      <c r="U1135" s="37">
        <f t="shared" ref="U1135:U1198" si="1377">$B$1</f>
        <v>2018</v>
      </c>
      <c r="V1135" s="37">
        <f t="shared" ref="V1135:X1135" si="1378">U1135-1</f>
        <v>2017</v>
      </c>
      <c r="W1135" s="37">
        <f t="shared" si="1378"/>
        <v>2016</v>
      </c>
      <c r="X1135" s="37">
        <f t="shared" si="1378"/>
        <v>2015</v>
      </c>
      <c r="Y1135" s="39"/>
      <c r="Z1135" s="62" t="e">
        <f>IFERROR(IF($B1135=0,#N/A,AVERAGEIFS(INDEX(DATOS,0,$C1135),INDEX(DATOS,0,$C1135),"&lt;&gt;#N/D",INDEX(DATOS,0,$L$2),0,INDEX(DATOS,0,$M$2),1,INDEX(DATOS,0,$N$2),U1135,INDEX(DATOS,0,$O$2),$D1135)),#N/A)</f>
        <v>#N/A</v>
      </c>
      <c r="AA1135" s="62" t="e">
        <f>IFERROR(IF($B1135=0,#N/A,AVERAGEIFS(INDEX(DATOS,0,$C1135),INDEX(DATOS,0,$C1135),"&lt;&gt;#N/D",INDEX(DATOS,0,$L$2),0,INDEX(DATOS,0,$M$2),1,INDEX(DATOS,0,$N$2),V1135,INDEX(DATOS,0,$O$2),$D1135)),#N/A)</f>
        <v>#N/A</v>
      </c>
      <c r="AB1135" s="62" t="e">
        <f>IFERROR(IF($B1135=0,#N/A,AVERAGEIFS(INDEX(DATOS,0,$C1135),INDEX(DATOS,0,$C1135),"&lt;&gt;#N/D",INDEX(DATOS,0,$L$2),0,INDEX(DATOS,0,$M$2),1,INDEX(DATOS,0,$N$2),W1135,INDEX(DATOS,0,$O$2),$D1135)),#N/A)</f>
        <v>#N/A</v>
      </c>
      <c r="AC1135" s="62" t="e">
        <f>IFERROR(IF($B1135=0,#N/A,AVERAGEIFS(INDEX(DATOS,0,$C1135),INDEX(DATOS,0,$C1135),"&lt;&gt;#N/D",INDEX(DATOS,0,$L$2),0,INDEX(DATOS,0,$M$2),1,INDEX(DATOS,0,$N$2),X1135,INDEX(DATOS,0,$O$2),$D1135)),#N/A)</f>
        <v>#N/A</v>
      </c>
      <c r="AD1135" s="33"/>
      <c r="AE1135" s="40" t="e">
        <f>IFERROR(IF(ISNA(Z1135),#N/A,IF(I1135=0,0,_xlfn.STDEV.P($Z1135:Z1135)/I1135*100)),#N/A)</f>
        <v>#N/A</v>
      </c>
      <c r="AF1135" s="40" t="e">
        <f>IFERROR(IF(ISNA(AA1135),#N/A,IF(J1135=0,0,_xlfn.STDEV.P($Z1135:AA1135)/J1135*100)),#N/A)</f>
        <v>#N/A</v>
      </c>
      <c r="AG1135" s="40" t="e">
        <f>IFERROR(IF(ISNA(AB1135),#N/A,IF(K1135=0,0,_xlfn.STDEV.P($Z1135:AB1135)/K1135*100)),#N/A)</f>
        <v>#N/A</v>
      </c>
      <c r="AH1135" s="40" t="e">
        <f>IFERROR(IF(ISNA(AC1135),#N/A,IF(L1135=0,0,_xlfn.STDEV.P($Z1135:AC1135)/L1135*100)),#N/A)</f>
        <v>#N/A</v>
      </c>
      <c r="AI1135" s="40"/>
    </row>
    <row r="1136" spans="1:35" x14ac:dyDescent="0.35">
      <c r="A1136">
        <f t="shared" ref="A1136:A1199" si="1379">A1135+1</f>
        <v>131</v>
      </c>
      <c r="B1136" s="35">
        <f t="array" ref="B1136">IF(B1135=0,0,MIN(IF(INDEX(DATOS,0,$N$2)=$U1136,IF(ISNUMBER(INDEX(DATOS,0,$C1136)),IF(INDEX(DATOS,0,$L$2)=0,IF(INDEX(DATOS,0,$M$2)=1,IF(ISNA(MATCH(INDEX(DATOS,0,$O$2),IF($E$7:E1135=E1136,$D$7:D1135),0)),INDEX(DATOS,0,$K$2))))))))</f>
        <v>0</v>
      </c>
      <c r="C1136" s="32">
        <f t="shared" ref="C1136:C1199" si="1380">MATCH(E1136,INDEX(DATOS,1,),0)</f>
        <v>20</v>
      </c>
      <c r="D1136" s="34" t="str">
        <f>IF($B1136=0,"--",INDEX(DATOS,$B1136,O$2))</f>
        <v>--</v>
      </c>
      <c r="E1136" s="64" t="s">
        <v>1</v>
      </c>
      <c r="F1136" s="36" t="str">
        <f t="shared" si="1336"/>
        <v>--</v>
      </c>
      <c r="G1136" s="109" t="e">
        <f>VLOOKUP($D1136,LOC_UNICOS,G$2,0)</f>
        <v>#N/A</v>
      </c>
      <c r="H1136" s="109" t="e">
        <f>VLOOKUP($D1136,LOC_UNICOS,H$2,0)</f>
        <v>#N/A</v>
      </c>
      <c r="I1136" s="38">
        <f t="array" ref="I1136">IF($B1136=0,-999,IF(COUNTIFS($Z1136:Z1136,#N/A)&gt;0,-999,AVERAGE($Z1136:Z1136)))</f>
        <v>-999</v>
      </c>
      <c r="J1136" s="38">
        <f t="array" ref="J1136">IF($B1136=0,-999,IF(COUNTIFS($Z1136:AA1136,#N/A)&gt;0,-999,AVERAGE($Z1136:AA1136)))</f>
        <v>-999</v>
      </c>
      <c r="K1136" s="38">
        <f t="array" ref="K1136">IF($B1136=0,-999,IF(COUNTIFS($Z1136:AB1136,#N/A)&gt;0,-999,AVERAGE($Z1136:AB1136)))</f>
        <v>-999</v>
      </c>
      <c r="L1136" s="38">
        <f t="array" ref="L1136">IF($B1136=0,-999,IF(COUNTIFS($Z1136:AC1136,#N/A)&gt;0,-999,AVERAGE($Z1136:AC1136)))</f>
        <v>-999</v>
      </c>
      <c r="M1136" s="38">
        <f t="shared" si="1347"/>
        <v>-999</v>
      </c>
      <c r="N1136" s="38">
        <f t="shared" si="1339"/>
        <v>-999</v>
      </c>
      <c r="O1136" s="38">
        <f t="shared" si="1340"/>
        <v>-999</v>
      </c>
      <c r="P1136" s="38">
        <f t="shared" si="1341"/>
        <v>-999</v>
      </c>
      <c r="Q1136" s="37">
        <f t="shared" si="1376"/>
        <v>0</v>
      </c>
      <c r="R1136" s="37">
        <f t="shared" si="1328"/>
        <v>0</v>
      </c>
      <c r="S1136" s="37">
        <f t="shared" si="1329"/>
        <v>0</v>
      </c>
      <c r="T1136" s="37">
        <f t="shared" si="1330"/>
        <v>0</v>
      </c>
      <c r="U1136" s="37">
        <f t="shared" si="1377"/>
        <v>2018</v>
      </c>
      <c r="V1136" s="37">
        <f t="shared" ref="V1136:X1136" si="1381">U1136-1</f>
        <v>2017</v>
      </c>
      <c r="W1136" s="37">
        <f t="shared" si="1381"/>
        <v>2016</v>
      </c>
      <c r="X1136" s="37">
        <f t="shared" si="1381"/>
        <v>2015</v>
      </c>
      <c r="Y1136" s="39"/>
      <c r="Z1136" s="62" t="e">
        <f>IFERROR(IF($B1136=0,#N/A,AVERAGEIFS(INDEX(DATOS,0,$C1136),INDEX(DATOS,0,$C1136),"&lt;&gt;#N/D",INDEX(DATOS,0,$L$2),0,INDEX(DATOS,0,$M$2),1,INDEX(DATOS,0,$N$2),U1136,INDEX(DATOS,0,$O$2),$D1136)),#N/A)</f>
        <v>#N/A</v>
      </c>
      <c r="AA1136" s="62" t="e">
        <f>IFERROR(IF($B1136=0,#N/A,AVERAGEIFS(INDEX(DATOS,0,$C1136),INDEX(DATOS,0,$C1136),"&lt;&gt;#N/D",INDEX(DATOS,0,$L$2),0,INDEX(DATOS,0,$M$2),1,INDEX(DATOS,0,$N$2),V1136,INDEX(DATOS,0,$O$2),$D1136)),#N/A)</f>
        <v>#N/A</v>
      </c>
      <c r="AB1136" s="62" t="e">
        <f>IFERROR(IF($B1136=0,#N/A,AVERAGEIFS(INDEX(DATOS,0,$C1136),INDEX(DATOS,0,$C1136),"&lt;&gt;#N/D",INDEX(DATOS,0,$L$2),0,INDEX(DATOS,0,$M$2),1,INDEX(DATOS,0,$N$2),W1136,INDEX(DATOS,0,$O$2),$D1136)),#N/A)</f>
        <v>#N/A</v>
      </c>
      <c r="AC1136" s="62" t="e">
        <f>IFERROR(IF($B1136=0,#N/A,AVERAGEIFS(INDEX(DATOS,0,$C1136),INDEX(DATOS,0,$C1136),"&lt;&gt;#N/D",INDEX(DATOS,0,$L$2),0,INDEX(DATOS,0,$M$2),1,INDEX(DATOS,0,$N$2),X1136,INDEX(DATOS,0,$O$2),$D1136)),#N/A)</f>
        <v>#N/A</v>
      </c>
      <c r="AD1136" s="33"/>
      <c r="AE1136" s="40" t="e">
        <f>IFERROR(IF(ISNA(Z1136),#N/A,IF(I1136=0,0,_xlfn.STDEV.P($Z1136:Z1136)/I1136*100)),#N/A)</f>
        <v>#N/A</v>
      </c>
      <c r="AF1136" s="40" t="e">
        <f>IFERROR(IF(ISNA(AA1136),#N/A,IF(J1136=0,0,_xlfn.STDEV.P($Z1136:AA1136)/J1136*100)),#N/A)</f>
        <v>#N/A</v>
      </c>
      <c r="AG1136" s="40" t="e">
        <f>IFERROR(IF(ISNA(AB1136),#N/A,IF(K1136=0,0,_xlfn.STDEV.P($Z1136:AB1136)/K1136*100)),#N/A)</f>
        <v>#N/A</v>
      </c>
      <c r="AH1136" s="40" t="e">
        <f>IFERROR(IF(ISNA(AC1136),#N/A,IF(L1136=0,0,_xlfn.STDEV.P($Z1136:AC1136)/L1136*100)),#N/A)</f>
        <v>#N/A</v>
      </c>
      <c r="AI1136" s="40"/>
    </row>
    <row r="1137" spans="1:35" x14ac:dyDescent="0.35">
      <c r="A1137">
        <f t="shared" si="1379"/>
        <v>132</v>
      </c>
      <c r="B1137" s="35">
        <f t="array" ref="B1137">IF(B1136=0,0,MIN(IF(INDEX(DATOS,0,$N$2)=$U1137,IF(ISNUMBER(INDEX(DATOS,0,$C1137)),IF(INDEX(DATOS,0,$L$2)=0,IF(INDEX(DATOS,0,$M$2)=1,IF(ISNA(MATCH(INDEX(DATOS,0,$O$2),IF($E$7:E1136=E1137,$D$7:D1136),0)),INDEX(DATOS,0,$K$2))))))))</f>
        <v>0</v>
      </c>
      <c r="C1137" s="32">
        <f t="shared" si="1380"/>
        <v>20</v>
      </c>
      <c r="D1137" s="34" t="str">
        <f>IF($B1137=0,"--",INDEX(DATOS,$B1137,O$2))</f>
        <v>--</v>
      </c>
      <c r="E1137" s="64" t="s">
        <v>1</v>
      </c>
      <c r="F1137" s="36" t="str">
        <f t="shared" si="1336"/>
        <v>--</v>
      </c>
      <c r="G1137" s="109" t="e">
        <f>VLOOKUP($D1137,LOC_UNICOS,G$2,0)</f>
        <v>#N/A</v>
      </c>
      <c r="H1137" s="109" t="e">
        <f>VLOOKUP($D1137,LOC_UNICOS,H$2,0)</f>
        <v>#N/A</v>
      </c>
      <c r="I1137" s="38">
        <f t="array" ref="I1137">IF($B1137=0,-999,IF(COUNTIFS($Z1137:Z1137,#N/A)&gt;0,-999,AVERAGE($Z1137:Z1137)))</f>
        <v>-999</v>
      </c>
      <c r="J1137" s="38">
        <f t="array" ref="J1137">IF($B1137=0,-999,IF(COUNTIFS($Z1137:AA1137,#N/A)&gt;0,-999,AVERAGE($Z1137:AA1137)))</f>
        <v>-999</v>
      </c>
      <c r="K1137" s="38">
        <f t="array" ref="K1137">IF($B1137=0,-999,IF(COUNTIFS($Z1137:AB1137,#N/A)&gt;0,-999,AVERAGE($Z1137:AB1137)))</f>
        <v>-999</v>
      </c>
      <c r="L1137" s="38">
        <f t="array" ref="L1137">IF($B1137=0,-999,IF(COUNTIFS($Z1137:AC1137,#N/A)&gt;0,-999,AVERAGE($Z1137:AC1137)))</f>
        <v>-999</v>
      </c>
      <c r="M1137" s="38">
        <f t="shared" si="1347"/>
        <v>-999</v>
      </c>
      <c r="N1137" s="38">
        <f t="shared" si="1339"/>
        <v>-999</v>
      </c>
      <c r="O1137" s="38">
        <f t="shared" si="1340"/>
        <v>-999</v>
      </c>
      <c r="P1137" s="38">
        <f t="shared" si="1341"/>
        <v>-999</v>
      </c>
      <c r="Q1137" s="37">
        <f t="shared" si="1376"/>
        <v>0</v>
      </c>
      <c r="R1137" s="37">
        <f t="shared" si="1328"/>
        <v>0</v>
      </c>
      <c r="S1137" s="37">
        <f t="shared" si="1329"/>
        <v>0</v>
      </c>
      <c r="T1137" s="37">
        <f t="shared" si="1330"/>
        <v>0</v>
      </c>
      <c r="U1137" s="37">
        <f t="shared" si="1377"/>
        <v>2018</v>
      </c>
      <c r="V1137" s="37">
        <f t="shared" ref="V1137:X1137" si="1382">U1137-1</f>
        <v>2017</v>
      </c>
      <c r="W1137" s="37">
        <f t="shared" si="1382"/>
        <v>2016</v>
      </c>
      <c r="X1137" s="37">
        <f t="shared" si="1382"/>
        <v>2015</v>
      </c>
      <c r="Y1137" s="39"/>
      <c r="Z1137" s="62" t="e">
        <f>IFERROR(IF($B1137=0,#N/A,AVERAGEIFS(INDEX(DATOS,0,$C1137),INDEX(DATOS,0,$C1137),"&lt;&gt;#N/D",INDEX(DATOS,0,$L$2),0,INDEX(DATOS,0,$M$2),1,INDEX(DATOS,0,$N$2),U1137,INDEX(DATOS,0,$O$2),$D1137)),#N/A)</f>
        <v>#N/A</v>
      </c>
      <c r="AA1137" s="62" t="e">
        <f>IFERROR(IF($B1137=0,#N/A,AVERAGEIFS(INDEX(DATOS,0,$C1137),INDEX(DATOS,0,$C1137),"&lt;&gt;#N/D",INDEX(DATOS,0,$L$2),0,INDEX(DATOS,0,$M$2),1,INDEX(DATOS,0,$N$2),V1137,INDEX(DATOS,0,$O$2),$D1137)),#N/A)</f>
        <v>#N/A</v>
      </c>
      <c r="AB1137" s="62" t="e">
        <f>IFERROR(IF($B1137=0,#N/A,AVERAGEIFS(INDEX(DATOS,0,$C1137),INDEX(DATOS,0,$C1137),"&lt;&gt;#N/D",INDEX(DATOS,0,$L$2),0,INDEX(DATOS,0,$M$2),1,INDEX(DATOS,0,$N$2),W1137,INDEX(DATOS,0,$O$2),$D1137)),#N/A)</f>
        <v>#N/A</v>
      </c>
      <c r="AC1137" s="62" t="e">
        <f>IFERROR(IF($B1137=0,#N/A,AVERAGEIFS(INDEX(DATOS,0,$C1137),INDEX(DATOS,0,$C1137),"&lt;&gt;#N/D",INDEX(DATOS,0,$L$2),0,INDEX(DATOS,0,$M$2),1,INDEX(DATOS,0,$N$2),X1137,INDEX(DATOS,0,$O$2),$D1137)),#N/A)</f>
        <v>#N/A</v>
      </c>
      <c r="AD1137" s="33"/>
      <c r="AE1137" s="40" t="e">
        <f>IFERROR(IF(ISNA(Z1137),#N/A,IF(I1137=0,0,_xlfn.STDEV.P($Z1137:Z1137)/I1137*100)),#N/A)</f>
        <v>#N/A</v>
      </c>
      <c r="AF1137" s="40" t="e">
        <f>IFERROR(IF(ISNA(AA1137),#N/A,IF(J1137=0,0,_xlfn.STDEV.P($Z1137:AA1137)/J1137*100)),#N/A)</f>
        <v>#N/A</v>
      </c>
      <c r="AG1137" s="40" t="e">
        <f>IFERROR(IF(ISNA(AB1137),#N/A,IF(K1137=0,0,_xlfn.STDEV.P($Z1137:AB1137)/K1137*100)),#N/A)</f>
        <v>#N/A</v>
      </c>
      <c r="AH1137" s="40" t="e">
        <f>IFERROR(IF(ISNA(AC1137),#N/A,IF(L1137=0,0,_xlfn.STDEV.P($Z1137:AC1137)/L1137*100)),#N/A)</f>
        <v>#N/A</v>
      </c>
      <c r="AI1137" s="40"/>
    </row>
    <row r="1138" spans="1:35" x14ac:dyDescent="0.35">
      <c r="A1138">
        <f t="shared" si="1379"/>
        <v>133</v>
      </c>
      <c r="B1138" s="35">
        <f t="array" ref="B1138">IF(B1137=0,0,MIN(IF(INDEX(DATOS,0,$N$2)=$U1138,IF(ISNUMBER(INDEX(DATOS,0,$C1138)),IF(INDEX(DATOS,0,$L$2)=0,IF(INDEX(DATOS,0,$M$2)=1,IF(ISNA(MATCH(INDEX(DATOS,0,$O$2),IF($E$7:E1137=E1138,$D$7:D1137),0)),INDEX(DATOS,0,$K$2))))))))</f>
        <v>0</v>
      </c>
      <c r="C1138" s="32">
        <f t="shared" si="1380"/>
        <v>20</v>
      </c>
      <c r="D1138" s="34" t="str">
        <f>IF($B1138=0,"--",INDEX(DATOS,$B1138,O$2))</f>
        <v>--</v>
      </c>
      <c r="E1138" s="64" t="s">
        <v>1</v>
      </c>
      <c r="F1138" s="36" t="str">
        <f t="shared" si="1336"/>
        <v>--</v>
      </c>
      <c r="G1138" s="109" t="e">
        <f>VLOOKUP($D1138,LOC_UNICOS,G$2,0)</f>
        <v>#N/A</v>
      </c>
      <c r="H1138" s="109" t="e">
        <f>VLOOKUP($D1138,LOC_UNICOS,H$2,0)</f>
        <v>#N/A</v>
      </c>
      <c r="I1138" s="38">
        <f t="array" ref="I1138">IF($B1138=0,-999,IF(COUNTIFS($Z1138:Z1138,#N/A)&gt;0,-999,AVERAGE($Z1138:Z1138)))</f>
        <v>-999</v>
      </c>
      <c r="J1138" s="38">
        <f t="array" ref="J1138">IF($B1138=0,-999,IF(COUNTIFS($Z1138:AA1138,#N/A)&gt;0,-999,AVERAGE($Z1138:AA1138)))</f>
        <v>-999</v>
      </c>
      <c r="K1138" s="38">
        <f t="array" ref="K1138">IF($B1138=0,-999,IF(COUNTIFS($Z1138:AB1138,#N/A)&gt;0,-999,AVERAGE($Z1138:AB1138)))</f>
        <v>-999</v>
      </c>
      <c r="L1138" s="38">
        <f t="array" ref="L1138">IF($B1138=0,-999,IF(COUNTIFS($Z1138:AC1138,#N/A)&gt;0,-999,AVERAGE($Z1138:AC1138)))</f>
        <v>-999</v>
      </c>
      <c r="M1138" s="38">
        <f t="shared" si="1347"/>
        <v>-999</v>
      </c>
      <c r="N1138" s="38">
        <f t="shared" si="1339"/>
        <v>-999</v>
      </c>
      <c r="O1138" s="38">
        <f t="shared" si="1340"/>
        <v>-999</v>
      </c>
      <c r="P1138" s="38">
        <f t="shared" si="1341"/>
        <v>-999</v>
      </c>
      <c r="Q1138" s="37">
        <f t="shared" si="1376"/>
        <v>0</v>
      </c>
      <c r="R1138" s="37">
        <f t="shared" si="1328"/>
        <v>0</v>
      </c>
      <c r="S1138" s="37">
        <f t="shared" si="1329"/>
        <v>0</v>
      </c>
      <c r="T1138" s="37">
        <f t="shared" si="1330"/>
        <v>0</v>
      </c>
      <c r="U1138" s="37">
        <f t="shared" si="1377"/>
        <v>2018</v>
      </c>
      <c r="V1138" s="37">
        <f t="shared" ref="V1138:X1138" si="1383">U1138-1</f>
        <v>2017</v>
      </c>
      <c r="W1138" s="37">
        <f t="shared" si="1383"/>
        <v>2016</v>
      </c>
      <c r="X1138" s="37">
        <f t="shared" si="1383"/>
        <v>2015</v>
      </c>
      <c r="Y1138" s="39"/>
      <c r="Z1138" s="62" t="e">
        <f>IFERROR(IF($B1138=0,#N/A,AVERAGEIFS(INDEX(DATOS,0,$C1138),INDEX(DATOS,0,$C1138),"&lt;&gt;#N/D",INDEX(DATOS,0,$L$2),0,INDEX(DATOS,0,$M$2),1,INDEX(DATOS,0,$N$2),U1138,INDEX(DATOS,0,$O$2),$D1138)),#N/A)</f>
        <v>#N/A</v>
      </c>
      <c r="AA1138" s="62" t="e">
        <f>IFERROR(IF($B1138=0,#N/A,AVERAGEIFS(INDEX(DATOS,0,$C1138),INDEX(DATOS,0,$C1138),"&lt;&gt;#N/D",INDEX(DATOS,0,$L$2),0,INDEX(DATOS,0,$M$2),1,INDEX(DATOS,0,$N$2),V1138,INDEX(DATOS,0,$O$2),$D1138)),#N/A)</f>
        <v>#N/A</v>
      </c>
      <c r="AB1138" s="62" t="e">
        <f>IFERROR(IF($B1138=0,#N/A,AVERAGEIFS(INDEX(DATOS,0,$C1138),INDEX(DATOS,0,$C1138),"&lt;&gt;#N/D",INDEX(DATOS,0,$L$2),0,INDEX(DATOS,0,$M$2),1,INDEX(DATOS,0,$N$2),W1138,INDEX(DATOS,0,$O$2),$D1138)),#N/A)</f>
        <v>#N/A</v>
      </c>
      <c r="AC1138" s="62" t="e">
        <f>IFERROR(IF($B1138=0,#N/A,AVERAGEIFS(INDEX(DATOS,0,$C1138),INDEX(DATOS,0,$C1138),"&lt;&gt;#N/D",INDEX(DATOS,0,$L$2),0,INDEX(DATOS,0,$M$2),1,INDEX(DATOS,0,$N$2),X1138,INDEX(DATOS,0,$O$2),$D1138)),#N/A)</f>
        <v>#N/A</v>
      </c>
      <c r="AD1138" s="33"/>
      <c r="AE1138" s="40" t="e">
        <f>IFERROR(IF(ISNA(Z1138),#N/A,IF(I1138=0,0,_xlfn.STDEV.P($Z1138:Z1138)/I1138*100)),#N/A)</f>
        <v>#N/A</v>
      </c>
      <c r="AF1138" s="40" t="e">
        <f>IFERROR(IF(ISNA(AA1138),#N/A,IF(J1138=0,0,_xlfn.STDEV.P($Z1138:AA1138)/J1138*100)),#N/A)</f>
        <v>#N/A</v>
      </c>
      <c r="AG1138" s="40" t="e">
        <f>IFERROR(IF(ISNA(AB1138),#N/A,IF(K1138=0,0,_xlfn.STDEV.P($Z1138:AB1138)/K1138*100)),#N/A)</f>
        <v>#N/A</v>
      </c>
      <c r="AH1138" s="40" t="e">
        <f>IFERROR(IF(ISNA(AC1138),#N/A,IF(L1138=0,0,_xlfn.STDEV.P($Z1138:AC1138)/L1138*100)),#N/A)</f>
        <v>#N/A</v>
      </c>
      <c r="AI1138" s="40"/>
    </row>
    <row r="1139" spans="1:35" x14ac:dyDescent="0.35">
      <c r="A1139">
        <f t="shared" si="1379"/>
        <v>134</v>
      </c>
      <c r="B1139" s="35">
        <f t="array" ref="B1139">IF(B1138=0,0,MIN(IF(INDEX(DATOS,0,$N$2)=$U1139,IF(ISNUMBER(INDEX(DATOS,0,$C1139)),IF(INDEX(DATOS,0,$L$2)=0,IF(INDEX(DATOS,0,$M$2)=1,IF(ISNA(MATCH(INDEX(DATOS,0,$O$2),IF($E$7:E1138=E1139,$D$7:D1138),0)),INDEX(DATOS,0,$K$2))))))))</f>
        <v>0</v>
      </c>
      <c r="C1139" s="32">
        <f t="shared" si="1380"/>
        <v>20</v>
      </c>
      <c r="D1139" s="34" t="str">
        <f>IF($B1139=0,"--",INDEX(DATOS,$B1139,O$2))</f>
        <v>--</v>
      </c>
      <c r="E1139" s="64" t="s">
        <v>1</v>
      </c>
      <c r="F1139" s="36" t="str">
        <f t="shared" si="1336"/>
        <v>--</v>
      </c>
      <c r="G1139" s="109" t="e">
        <f>VLOOKUP($D1139,LOC_UNICOS,G$2,0)</f>
        <v>#N/A</v>
      </c>
      <c r="H1139" s="109" t="e">
        <f>VLOOKUP($D1139,LOC_UNICOS,H$2,0)</f>
        <v>#N/A</v>
      </c>
      <c r="I1139" s="38">
        <f t="array" ref="I1139">IF($B1139=0,-999,IF(COUNTIFS($Z1139:Z1139,#N/A)&gt;0,-999,AVERAGE($Z1139:Z1139)))</f>
        <v>-999</v>
      </c>
      <c r="J1139" s="38">
        <f t="array" ref="J1139">IF($B1139=0,-999,IF(COUNTIFS($Z1139:AA1139,#N/A)&gt;0,-999,AVERAGE($Z1139:AA1139)))</f>
        <v>-999</v>
      </c>
      <c r="K1139" s="38">
        <f t="array" ref="K1139">IF($B1139=0,-999,IF(COUNTIFS($Z1139:AB1139,#N/A)&gt;0,-999,AVERAGE($Z1139:AB1139)))</f>
        <v>-999</v>
      </c>
      <c r="L1139" s="38">
        <f t="array" ref="L1139">IF($B1139=0,-999,IF(COUNTIFS($Z1139:AC1139,#N/A)&gt;0,-999,AVERAGE($Z1139:AC1139)))</f>
        <v>-999</v>
      </c>
      <c r="M1139" s="38">
        <f t="shared" si="1347"/>
        <v>-999</v>
      </c>
      <c r="N1139" s="38">
        <f t="shared" si="1339"/>
        <v>-999</v>
      </c>
      <c r="O1139" s="38">
        <f t="shared" si="1340"/>
        <v>-999</v>
      </c>
      <c r="P1139" s="38">
        <f t="shared" si="1341"/>
        <v>-999</v>
      </c>
      <c r="Q1139" s="37">
        <f t="shared" si="1376"/>
        <v>0</v>
      </c>
      <c r="R1139" s="37">
        <f t="shared" si="1328"/>
        <v>0</v>
      </c>
      <c r="S1139" s="37">
        <f t="shared" si="1329"/>
        <v>0</v>
      </c>
      <c r="T1139" s="37">
        <f t="shared" si="1330"/>
        <v>0</v>
      </c>
      <c r="U1139" s="37">
        <f t="shared" si="1377"/>
        <v>2018</v>
      </c>
      <c r="V1139" s="37">
        <f t="shared" ref="V1139:X1139" si="1384">U1139-1</f>
        <v>2017</v>
      </c>
      <c r="W1139" s="37">
        <f t="shared" si="1384"/>
        <v>2016</v>
      </c>
      <c r="X1139" s="37">
        <f t="shared" si="1384"/>
        <v>2015</v>
      </c>
      <c r="Y1139" s="39"/>
      <c r="Z1139" s="62" t="e">
        <f>IFERROR(IF($B1139=0,#N/A,AVERAGEIFS(INDEX(DATOS,0,$C1139),INDEX(DATOS,0,$C1139),"&lt;&gt;#N/D",INDEX(DATOS,0,$L$2),0,INDEX(DATOS,0,$M$2),1,INDEX(DATOS,0,$N$2),U1139,INDEX(DATOS,0,$O$2),$D1139)),#N/A)</f>
        <v>#N/A</v>
      </c>
      <c r="AA1139" s="62" t="e">
        <f>IFERROR(IF($B1139=0,#N/A,AVERAGEIFS(INDEX(DATOS,0,$C1139),INDEX(DATOS,0,$C1139),"&lt;&gt;#N/D",INDEX(DATOS,0,$L$2),0,INDEX(DATOS,0,$M$2),1,INDEX(DATOS,0,$N$2),V1139,INDEX(DATOS,0,$O$2),$D1139)),#N/A)</f>
        <v>#N/A</v>
      </c>
      <c r="AB1139" s="62" t="e">
        <f>IFERROR(IF($B1139=0,#N/A,AVERAGEIFS(INDEX(DATOS,0,$C1139),INDEX(DATOS,0,$C1139),"&lt;&gt;#N/D",INDEX(DATOS,0,$L$2),0,INDEX(DATOS,0,$M$2),1,INDEX(DATOS,0,$N$2),W1139,INDEX(DATOS,0,$O$2),$D1139)),#N/A)</f>
        <v>#N/A</v>
      </c>
      <c r="AC1139" s="62" t="e">
        <f>IFERROR(IF($B1139=0,#N/A,AVERAGEIFS(INDEX(DATOS,0,$C1139),INDEX(DATOS,0,$C1139),"&lt;&gt;#N/D",INDEX(DATOS,0,$L$2),0,INDEX(DATOS,0,$M$2),1,INDEX(DATOS,0,$N$2),X1139,INDEX(DATOS,0,$O$2),$D1139)),#N/A)</f>
        <v>#N/A</v>
      </c>
      <c r="AD1139" s="33"/>
      <c r="AE1139" s="40" t="e">
        <f>IFERROR(IF(ISNA(Z1139),#N/A,IF(I1139=0,0,_xlfn.STDEV.P($Z1139:Z1139)/I1139*100)),#N/A)</f>
        <v>#N/A</v>
      </c>
      <c r="AF1139" s="40" t="e">
        <f>IFERROR(IF(ISNA(AA1139),#N/A,IF(J1139=0,0,_xlfn.STDEV.P($Z1139:AA1139)/J1139*100)),#N/A)</f>
        <v>#N/A</v>
      </c>
      <c r="AG1139" s="40" t="e">
        <f>IFERROR(IF(ISNA(AB1139),#N/A,IF(K1139=0,0,_xlfn.STDEV.P($Z1139:AB1139)/K1139*100)),#N/A)</f>
        <v>#N/A</v>
      </c>
      <c r="AH1139" s="40" t="e">
        <f>IFERROR(IF(ISNA(AC1139),#N/A,IF(L1139=0,0,_xlfn.STDEV.P($Z1139:AC1139)/L1139*100)),#N/A)</f>
        <v>#N/A</v>
      </c>
      <c r="AI1139" s="40"/>
    </row>
    <row r="1140" spans="1:35" x14ac:dyDescent="0.35">
      <c r="A1140">
        <f t="shared" si="1379"/>
        <v>135</v>
      </c>
      <c r="B1140" s="35">
        <f t="array" ref="B1140">IF(B1139=0,0,MIN(IF(INDEX(DATOS,0,$N$2)=$U1140,IF(ISNUMBER(INDEX(DATOS,0,$C1140)),IF(INDEX(DATOS,0,$L$2)=0,IF(INDEX(DATOS,0,$M$2)=1,IF(ISNA(MATCH(INDEX(DATOS,0,$O$2),IF($E$7:E1139=E1140,$D$7:D1139),0)),INDEX(DATOS,0,$K$2))))))))</f>
        <v>0</v>
      </c>
      <c r="C1140" s="32">
        <f t="shared" si="1380"/>
        <v>20</v>
      </c>
      <c r="D1140" s="34" t="str">
        <f>IF($B1140=0,"--",INDEX(DATOS,$B1140,O$2))</f>
        <v>--</v>
      </c>
      <c r="E1140" s="64" t="s">
        <v>1</v>
      </c>
      <c r="F1140" s="36" t="str">
        <f t="shared" si="1336"/>
        <v>--</v>
      </c>
      <c r="G1140" s="109" t="e">
        <f>VLOOKUP($D1140,LOC_UNICOS,G$2,0)</f>
        <v>#N/A</v>
      </c>
      <c r="H1140" s="109" t="e">
        <f>VLOOKUP($D1140,LOC_UNICOS,H$2,0)</f>
        <v>#N/A</v>
      </c>
      <c r="I1140" s="38">
        <f t="array" ref="I1140">IF($B1140=0,-999,IF(COUNTIFS($Z1140:Z1140,#N/A)&gt;0,-999,AVERAGE($Z1140:Z1140)))</f>
        <v>-999</v>
      </c>
      <c r="J1140" s="38">
        <f t="array" ref="J1140">IF($B1140=0,-999,IF(COUNTIFS($Z1140:AA1140,#N/A)&gt;0,-999,AVERAGE($Z1140:AA1140)))</f>
        <v>-999</v>
      </c>
      <c r="K1140" s="38">
        <f t="array" ref="K1140">IF($B1140=0,-999,IF(COUNTIFS($Z1140:AB1140,#N/A)&gt;0,-999,AVERAGE($Z1140:AB1140)))</f>
        <v>-999</v>
      </c>
      <c r="L1140" s="38">
        <f t="array" ref="L1140">IF($B1140=0,-999,IF(COUNTIFS($Z1140:AC1140,#N/A)&gt;0,-999,AVERAGE($Z1140:AC1140)))</f>
        <v>-999</v>
      </c>
      <c r="M1140" s="38">
        <f t="shared" si="1347"/>
        <v>-999</v>
      </c>
      <c r="N1140" s="38">
        <f t="shared" si="1339"/>
        <v>-999</v>
      </c>
      <c r="O1140" s="38">
        <f t="shared" si="1340"/>
        <v>-999</v>
      </c>
      <c r="P1140" s="38">
        <f t="shared" si="1341"/>
        <v>-999</v>
      </c>
      <c r="Q1140" s="37">
        <f t="shared" si="1376"/>
        <v>0</v>
      </c>
      <c r="R1140" s="37">
        <f t="shared" si="1328"/>
        <v>0</v>
      </c>
      <c r="S1140" s="37">
        <f t="shared" si="1329"/>
        <v>0</v>
      </c>
      <c r="T1140" s="37">
        <f t="shared" si="1330"/>
        <v>0</v>
      </c>
      <c r="U1140" s="37">
        <f t="shared" si="1377"/>
        <v>2018</v>
      </c>
      <c r="V1140" s="37">
        <f t="shared" ref="V1140:X1140" si="1385">U1140-1</f>
        <v>2017</v>
      </c>
      <c r="W1140" s="37">
        <f t="shared" si="1385"/>
        <v>2016</v>
      </c>
      <c r="X1140" s="37">
        <f t="shared" si="1385"/>
        <v>2015</v>
      </c>
      <c r="Y1140" s="39"/>
      <c r="Z1140" s="62" t="e">
        <f>IFERROR(IF($B1140=0,#N/A,AVERAGEIFS(INDEX(DATOS,0,$C1140),INDEX(DATOS,0,$C1140),"&lt;&gt;#N/D",INDEX(DATOS,0,$L$2),0,INDEX(DATOS,0,$M$2),1,INDEX(DATOS,0,$N$2),U1140,INDEX(DATOS,0,$O$2),$D1140)),#N/A)</f>
        <v>#N/A</v>
      </c>
      <c r="AA1140" s="62" t="e">
        <f>IFERROR(IF($B1140=0,#N/A,AVERAGEIFS(INDEX(DATOS,0,$C1140),INDEX(DATOS,0,$C1140),"&lt;&gt;#N/D",INDEX(DATOS,0,$L$2),0,INDEX(DATOS,0,$M$2),1,INDEX(DATOS,0,$N$2),V1140,INDEX(DATOS,0,$O$2),$D1140)),#N/A)</f>
        <v>#N/A</v>
      </c>
      <c r="AB1140" s="62" t="e">
        <f>IFERROR(IF($B1140=0,#N/A,AVERAGEIFS(INDEX(DATOS,0,$C1140),INDEX(DATOS,0,$C1140),"&lt;&gt;#N/D",INDEX(DATOS,0,$L$2),0,INDEX(DATOS,0,$M$2),1,INDEX(DATOS,0,$N$2),W1140,INDEX(DATOS,0,$O$2),$D1140)),#N/A)</f>
        <v>#N/A</v>
      </c>
      <c r="AC1140" s="62" t="e">
        <f>IFERROR(IF($B1140=0,#N/A,AVERAGEIFS(INDEX(DATOS,0,$C1140),INDEX(DATOS,0,$C1140),"&lt;&gt;#N/D",INDEX(DATOS,0,$L$2),0,INDEX(DATOS,0,$M$2),1,INDEX(DATOS,0,$N$2),X1140,INDEX(DATOS,0,$O$2),$D1140)),#N/A)</f>
        <v>#N/A</v>
      </c>
      <c r="AD1140" s="33"/>
      <c r="AE1140" s="40" t="e">
        <f>IFERROR(IF(ISNA(Z1140),#N/A,IF(I1140=0,0,_xlfn.STDEV.P($Z1140:Z1140)/I1140*100)),#N/A)</f>
        <v>#N/A</v>
      </c>
      <c r="AF1140" s="40" t="e">
        <f>IFERROR(IF(ISNA(AA1140),#N/A,IF(J1140=0,0,_xlfn.STDEV.P($Z1140:AA1140)/J1140*100)),#N/A)</f>
        <v>#N/A</v>
      </c>
      <c r="AG1140" s="40" t="e">
        <f>IFERROR(IF(ISNA(AB1140),#N/A,IF(K1140=0,0,_xlfn.STDEV.P($Z1140:AB1140)/K1140*100)),#N/A)</f>
        <v>#N/A</v>
      </c>
      <c r="AH1140" s="40" t="e">
        <f>IFERROR(IF(ISNA(AC1140),#N/A,IF(L1140=0,0,_xlfn.STDEV.P($Z1140:AC1140)/L1140*100)),#N/A)</f>
        <v>#N/A</v>
      </c>
      <c r="AI1140" s="40"/>
    </row>
    <row r="1141" spans="1:35" x14ac:dyDescent="0.35">
      <c r="A1141">
        <f t="shared" si="1379"/>
        <v>136</v>
      </c>
      <c r="B1141" s="35">
        <f t="array" ref="B1141">IF(B1140=0,0,MIN(IF(INDEX(DATOS,0,$N$2)=$U1141,IF(ISNUMBER(INDEX(DATOS,0,$C1141)),IF(INDEX(DATOS,0,$L$2)=0,IF(INDEX(DATOS,0,$M$2)=1,IF(ISNA(MATCH(INDEX(DATOS,0,$O$2),IF($E$7:E1140=E1141,$D$7:D1140),0)),INDEX(DATOS,0,$K$2))))))))</f>
        <v>0</v>
      </c>
      <c r="C1141" s="32">
        <f t="shared" si="1380"/>
        <v>20</v>
      </c>
      <c r="D1141" s="34" t="str">
        <f>IF($B1141=0,"--",INDEX(DATOS,$B1141,O$2))</f>
        <v>--</v>
      </c>
      <c r="E1141" s="64" t="s">
        <v>1</v>
      </c>
      <c r="F1141" s="36" t="str">
        <f t="shared" si="1336"/>
        <v>--</v>
      </c>
      <c r="G1141" s="109" t="e">
        <f>VLOOKUP($D1141,LOC_UNICOS,G$2,0)</f>
        <v>#N/A</v>
      </c>
      <c r="H1141" s="109" t="e">
        <f>VLOOKUP($D1141,LOC_UNICOS,H$2,0)</f>
        <v>#N/A</v>
      </c>
      <c r="I1141" s="38">
        <f t="array" ref="I1141">IF($B1141=0,-999,IF(COUNTIFS($Z1141:Z1141,#N/A)&gt;0,-999,AVERAGE($Z1141:Z1141)))</f>
        <v>-999</v>
      </c>
      <c r="J1141" s="38">
        <f t="array" ref="J1141">IF($B1141=0,-999,IF(COUNTIFS($Z1141:AA1141,#N/A)&gt;0,-999,AVERAGE($Z1141:AA1141)))</f>
        <v>-999</v>
      </c>
      <c r="K1141" s="38">
        <f t="array" ref="K1141">IF($B1141=0,-999,IF(COUNTIFS($Z1141:AB1141,#N/A)&gt;0,-999,AVERAGE($Z1141:AB1141)))</f>
        <v>-999</v>
      </c>
      <c r="L1141" s="38">
        <f t="array" ref="L1141">IF($B1141=0,-999,IF(COUNTIFS($Z1141:AC1141,#N/A)&gt;0,-999,AVERAGE($Z1141:AC1141)))</f>
        <v>-999</v>
      </c>
      <c r="M1141" s="38">
        <f t="shared" si="1347"/>
        <v>-999</v>
      </c>
      <c r="N1141" s="38">
        <f t="shared" si="1339"/>
        <v>-999</v>
      </c>
      <c r="O1141" s="38">
        <f t="shared" si="1340"/>
        <v>-999</v>
      </c>
      <c r="P1141" s="38">
        <f t="shared" si="1341"/>
        <v>-999</v>
      </c>
      <c r="Q1141" s="37">
        <f t="shared" si="1376"/>
        <v>0</v>
      </c>
      <c r="R1141" s="37">
        <f t="shared" si="1328"/>
        <v>0</v>
      </c>
      <c r="S1141" s="37">
        <f t="shared" si="1329"/>
        <v>0</v>
      </c>
      <c r="T1141" s="37">
        <f t="shared" si="1330"/>
        <v>0</v>
      </c>
      <c r="U1141" s="37">
        <f t="shared" si="1377"/>
        <v>2018</v>
      </c>
      <c r="V1141" s="37">
        <f t="shared" ref="V1141:X1141" si="1386">U1141-1</f>
        <v>2017</v>
      </c>
      <c r="W1141" s="37">
        <f t="shared" si="1386"/>
        <v>2016</v>
      </c>
      <c r="X1141" s="37">
        <f t="shared" si="1386"/>
        <v>2015</v>
      </c>
      <c r="Y1141" s="39"/>
      <c r="Z1141" s="62" t="e">
        <f>IFERROR(IF($B1141=0,#N/A,AVERAGEIFS(INDEX(DATOS,0,$C1141),INDEX(DATOS,0,$C1141),"&lt;&gt;#N/D",INDEX(DATOS,0,$L$2),0,INDEX(DATOS,0,$M$2),1,INDEX(DATOS,0,$N$2),U1141,INDEX(DATOS,0,$O$2),$D1141)),#N/A)</f>
        <v>#N/A</v>
      </c>
      <c r="AA1141" s="62" t="e">
        <f>IFERROR(IF($B1141=0,#N/A,AVERAGEIFS(INDEX(DATOS,0,$C1141),INDEX(DATOS,0,$C1141),"&lt;&gt;#N/D",INDEX(DATOS,0,$L$2),0,INDEX(DATOS,0,$M$2),1,INDEX(DATOS,0,$N$2),V1141,INDEX(DATOS,0,$O$2),$D1141)),#N/A)</f>
        <v>#N/A</v>
      </c>
      <c r="AB1141" s="62" t="e">
        <f>IFERROR(IF($B1141=0,#N/A,AVERAGEIFS(INDEX(DATOS,0,$C1141),INDEX(DATOS,0,$C1141),"&lt;&gt;#N/D",INDEX(DATOS,0,$L$2),0,INDEX(DATOS,0,$M$2),1,INDEX(DATOS,0,$N$2),W1141,INDEX(DATOS,0,$O$2),$D1141)),#N/A)</f>
        <v>#N/A</v>
      </c>
      <c r="AC1141" s="62" t="e">
        <f>IFERROR(IF($B1141=0,#N/A,AVERAGEIFS(INDEX(DATOS,0,$C1141),INDEX(DATOS,0,$C1141),"&lt;&gt;#N/D",INDEX(DATOS,0,$L$2),0,INDEX(DATOS,0,$M$2),1,INDEX(DATOS,0,$N$2),X1141,INDEX(DATOS,0,$O$2),$D1141)),#N/A)</f>
        <v>#N/A</v>
      </c>
      <c r="AD1141" s="33"/>
      <c r="AE1141" s="40" t="e">
        <f>IFERROR(IF(ISNA(Z1141),#N/A,IF(I1141=0,0,_xlfn.STDEV.P($Z1141:Z1141)/I1141*100)),#N/A)</f>
        <v>#N/A</v>
      </c>
      <c r="AF1141" s="40" t="e">
        <f>IFERROR(IF(ISNA(AA1141),#N/A,IF(J1141=0,0,_xlfn.STDEV.P($Z1141:AA1141)/J1141*100)),#N/A)</f>
        <v>#N/A</v>
      </c>
      <c r="AG1141" s="40" t="e">
        <f>IFERROR(IF(ISNA(AB1141),#N/A,IF(K1141=0,0,_xlfn.STDEV.P($Z1141:AB1141)/K1141*100)),#N/A)</f>
        <v>#N/A</v>
      </c>
      <c r="AH1141" s="40" t="e">
        <f>IFERROR(IF(ISNA(AC1141),#N/A,IF(L1141=0,0,_xlfn.STDEV.P($Z1141:AC1141)/L1141*100)),#N/A)</f>
        <v>#N/A</v>
      </c>
      <c r="AI1141" s="40"/>
    </row>
    <row r="1142" spans="1:35" x14ac:dyDescent="0.35">
      <c r="A1142">
        <f t="shared" si="1379"/>
        <v>137</v>
      </c>
      <c r="B1142" s="35">
        <f t="array" ref="B1142">IF(B1141=0,0,MIN(IF(INDEX(DATOS,0,$N$2)=$U1142,IF(ISNUMBER(INDEX(DATOS,0,$C1142)),IF(INDEX(DATOS,0,$L$2)=0,IF(INDEX(DATOS,0,$M$2)=1,IF(ISNA(MATCH(INDEX(DATOS,0,$O$2),IF($E$7:E1141=E1142,$D$7:D1141),0)),INDEX(DATOS,0,$K$2))))))))</f>
        <v>0</v>
      </c>
      <c r="C1142" s="32">
        <f t="shared" si="1380"/>
        <v>20</v>
      </c>
      <c r="D1142" s="34" t="str">
        <f>IF($B1142=0,"--",INDEX(DATOS,$B1142,O$2))</f>
        <v>--</v>
      </c>
      <c r="E1142" s="64" t="s">
        <v>1</v>
      </c>
      <c r="F1142" s="36" t="str">
        <f t="shared" si="1336"/>
        <v>--</v>
      </c>
      <c r="G1142" s="109" t="e">
        <f>VLOOKUP($D1142,LOC_UNICOS,G$2,0)</f>
        <v>#N/A</v>
      </c>
      <c r="H1142" s="109" t="e">
        <f>VLOOKUP($D1142,LOC_UNICOS,H$2,0)</f>
        <v>#N/A</v>
      </c>
      <c r="I1142" s="38">
        <f t="array" ref="I1142">IF($B1142=0,-999,IF(COUNTIFS($Z1142:Z1142,#N/A)&gt;0,-999,AVERAGE($Z1142:Z1142)))</f>
        <v>-999</v>
      </c>
      <c r="J1142" s="38">
        <f t="array" ref="J1142">IF($B1142=0,-999,IF(COUNTIFS($Z1142:AA1142,#N/A)&gt;0,-999,AVERAGE($Z1142:AA1142)))</f>
        <v>-999</v>
      </c>
      <c r="K1142" s="38">
        <f t="array" ref="K1142">IF($B1142=0,-999,IF(COUNTIFS($Z1142:AB1142,#N/A)&gt;0,-999,AVERAGE($Z1142:AB1142)))</f>
        <v>-999</v>
      </c>
      <c r="L1142" s="38">
        <f t="array" ref="L1142">IF($B1142=0,-999,IF(COUNTIFS($Z1142:AC1142,#N/A)&gt;0,-999,AVERAGE($Z1142:AC1142)))</f>
        <v>-999</v>
      </c>
      <c r="M1142" s="38">
        <f t="shared" si="1347"/>
        <v>-999</v>
      </c>
      <c r="N1142" s="38">
        <f t="shared" si="1339"/>
        <v>-999</v>
      </c>
      <c r="O1142" s="38">
        <f t="shared" si="1340"/>
        <v>-999</v>
      </c>
      <c r="P1142" s="38">
        <f t="shared" si="1341"/>
        <v>-999</v>
      </c>
      <c r="Q1142" s="37">
        <f t="shared" si="1376"/>
        <v>0</v>
      </c>
      <c r="R1142" s="37">
        <f t="shared" si="1328"/>
        <v>0</v>
      </c>
      <c r="S1142" s="37">
        <f t="shared" si="1329"/>
        <v>0</v>
      </c>
      <c r="T1142" s="37">
        <f t="shared" si="1330"/>
        <v>0</v>
      </c>
      <c r="U1142" s="37">
        <f t="shared" si="1377"/>
        <v>2018</v>
      </c>
      <c r="V1142" s="37">
        <f t="shared" ref="V1142:X1142" si="1387">U1142-1</f>
        <v>2017</v>
      </c>
      <c r="W1142" s="37">
        <f t="shared" si="1387"/>
        <v>2016</v>
      </c>
      <c r="X1142" s="37">
        <f t="shared" si="1387"/>
        <v>2015</v>
      </c>
      <c r="Y1142" s="39"/>
      <c r="Z1142" s="62" t="e">
        <f>IFERROR(IF($B1142=0,#N/A,AVERAGEIFS(INDEX(DATOS,0,$C1142),INDEX(DATOS,0,$C1142),"&lt;&gt;#N/D",INDEX(DATOS,0,$L$2),0,INDEX(DATOS,0,$M$2),1,INDEX(DATOS,0,$N$2),U1142,INDEX(DATOS,0,$O$2),$D1142)),#N/A)</f>
        <v>#N/A</v>
      </c>
      <c r="AA1142" s="62" t="e">
        <f>IFERROR(IF($B1142=0,#N/A,AVERAGEIFS(INDEX(DATOS,0,$C1142),INDEX(DATOS,0,$C1142),"&lt;&gt;#N/D",INDEX(DATOS,0,$L$2),0,INDEX(DATOS,0,$M$2),1,INDEX(DATOS,0,$N$2),V1142,INDEX(DATOS,0,$O$2),$D1142)),#N/A)</f>
        <v>#N/A</v>
      </c>
      <c r="AB1142" s="62" t="e">
        <f>IFERROR(IF($B1142=0,#N/A,AVERAGEIFS(INDEX(DATOS,0,$C1142),INDEX(DATOS,0,$C1142),"&lt;&gt;#N/D",INDEX(DATOS,0,$L$2),0,INDEX(DATOS,0,$M$2),1,INDEX(DATOS,0,$N$2),W1142,INDEX(DATOS,0,$O$2),$D1142)),#N/A)</f>
        <v>#N/A</v>
      </c>
      <c r="AC1142" s="62" t="e">
        <f>IFERROR(IF($B1142=0,#N/A,AVERAGEIFS(INDEX(DATOS,0,$C1142),INDEX(DATOS,0,$C1142),"&lt;&gt;#N/D",INDEX(DATOS,0,$L$2),0,INDEX(DATOS,0,$M$2),1,INDEX(DATOS,0,$N$2),X1142,INDEX(DATOS,0,$O$2),$D1142)),#N/A)</f>
        <v>#N/A</v>
      </c>
      <c r="AD1142" s="33"/>
      <c r="AE1142" s="40" t="e">
        <f>IFERROR(IF(ISNA(Z1142),#N/A,IF(I1142=0,0,_xlfn.STDEV.P($Z1142:Z1142)/I1142*100)),#N/A)</f>
        <v>#N/A</v>
      </c>
      <c r="AF1142" s="40" t="e">
        <f>IFERROR(IF(ISNA(AA1142),#N/A,IF(J1142=0,0,_xlfn.STDEV.P($Z1142:AA1142)/J1142*100)),#N/A)</f>
        <v>#N/A</v>
      </c>
      <c r="AG1142" s="40" t="e">
        <f>IFERROR(IF(ISNA(AB1142),#N/A,IF(K1142=0,0,_xlfn.STDEV.P($Z1142:AB1142)/K1142*100)),#N/A)</f>
        <v>#N/A</v>
      </c>
      <c r="AH1142" s="40" t="e">
        <f>IFERROR(IF(ISNA(AC1142),#N/A,IF(L1142=0,0,_xlfn.STDEV.P($Z1142:AC1142)/L1142*100)),#N/A)</f>
        <v>#N/A</v>
      </c>
      <c r="AI1142" s="40"/>
    </row>
    <row r="1143" spans="1:35" x14ac:dyDescent="0.35">
      <c r="A1143">
        <f t="shared" si="1379"/>
        <v>138</v>
      </c>
      <c r="B1143" s="35">
        <f t="array" ref="B1143">IF(B1142=0,0,MIN(IF(INDEX(DATOS,0,$N$2)=$U1143,IF(ISNUMBER(INDEX(DATOS,0,$C1143)),IF(INDEX(DATOS,0,$L$2)=0,IF(INDEX(DATOS,0,$M$2)=1,IF(ISNA(MATCH(INDEX(DATOS,0,$O$2),IF($E$7:E1142=E1143,$D$7:D1142),0)),INDEX(DATOS,0,$K$2))))))))</f>
        <v>0</v>
      </c>
      <c r="C1143" s="32">
        <f t="shared" si="1380"/>
        <v>20</v>
      </c>
      <c r="D1143" s="34" t="str">
        <f>IF($B1143=0,"--",INDEX(DATOS,$B1143,O$2))</f>
        <v>--</v>
      </c>
      <c r="E1143" s="64" t="s">
        <v>1</v>
      </c>
      <c r="F1143" s="36" t="str">
        <f t="shared" si="1336"/>
        <v>--</v>
      </c>
      <c r="G1143" s="109" t="e">
        <f>VLOOKUP($D1143,LOC_UNICOS,G$2,0)</f>
        <v>#N/A</v>
      </c>
      <c r="H1143" s="109" t="e">
        <f>VLOOKUP($D1143,LOC_UNICOS,H$2,0)</f>
        <v>#N/A</v>
      </c>
      <c r="I1143" s="38">
        <f t="array" ref="I1143">IF($B1143=0,-999,IF(COUNTIFS($Z1143:Z1143,#N/A)&gt;0,-999,AVERAGE($Z1143:Z1143)))</f>
        <v>-999</v>
      </c>
      <c r="J1143" s="38">
        <f t="array" ref="J1143">IF($B1143=0,-999,IF(COUNTIFS($Z1143:AA1143,#N/A)&gt;0,-999,AVERAGE($Z1143:AA1143)))</f>
        <v>-999</v>
      </c>
      <c r="K1143" s="38">
        <f t="array" ref="K1143">IF($B1143=0,-999,IF(COUNTIFS($Z1143:AB1143,#N/A)&gt;0,-999,AVERAGE($Z1143:AB1143)))</f>
        <v>-999</v>
      </c>
      <c r="L1143" s="38">
        <f t="array" ref="L1143">IF($B1143=0,-999,IF(COUNTIFS($Z1143:AC1143,#N/A)&gt;0,-999,AVERAGE($Z1143:AC1143)))</f>
        <v>-999</v>
      </c>
      <c r="M1143" s="38">
        <f t="shared" si="1347"/>
        <v>-999</v>
      </c>
      <c r="N1143" s="38">
        <f t="shared" si="1339"/>
        <v>-999</v>
      </c>
      <c r="O1143" s="38">
        <f t="shared" si="1340"/>
        <v>-999</v>
      </c>
      <c r="P1143" s="38">
        <f t="shared" si="1341"/>
        <v>-999</v>
      </c>
      <c r="Q1143" s="37">
        <f t="shared" si="1376"/>
        <v>0</v>
      </c>
      <c r="R1143" s="37">
        <f t="shared" si="1328"/>
        <v>0</v>
      </c>
      <c r="S1143" s="37">
        <f t="shared" si="1329"/>
        <v>0</v>
      </c>
      <c r="T1143" s="37">
        <f t="shared" si="1330"/>
        <v>0</v>
      </c>
      <c r="U1143" s="37">
        <f t="shared" si="1377"/>
        <v>2018</v>
      </c>
      <c r="V1143" s="37">
        <f t="shared" ref="V1143:X1143" si="1388">U1143-1</f>
        <v>2017</v>
      </c>
      <c r="W1143" s="37">
        <f t="shared" si="1388"/>
        <v>2016</v>
      </c>
      <c r="X1143" s="37">
        <f t="shared" si="1388"/>
        <v>2015</v>
      </c>
      <c r="Y1143" s="39"/>
      <c r="Z1143" s="62" t="e">
        <f>IFERROR(IF($B1143=0,#N/A,AVERAGEIFS(INDEX(DATOS,0,$C1143),INDEX(DATOS,0,$C1143),"&lt;&gt;#N/D",INDEX(DATOS,0,$L$2),0,INDEX(DATOS,0,$M$2),1,INDEX(DATOS,0,$N$2),U1143,INDEX(DATOS,0,$O$2),$D1143)),#N/A)</f>
        <v>#N/A</v>
      </c>
      <c r="AA1143" s="62" t="e">
        <f>IFERROR(IF($B1143=0,#N/A,AVERAGEIFS(INDEX(DATOS,0,$C1143),INDEX(DATOS,0,$C1143),"&lt;&gt;#N/D",INDEX(DATOS,0,$L$2),0,INDEX(DATOS,0,$M$2),1,INDEX(DATOS,0,$N$2),V1143,INDEX(DATOS,0,$O$2),$D1143)),#N/A)</f>
        <v>#N/A</v>
      </c>
      <c r="AB1143" s="62" t="e">
        <f>IFERROR(IF($B1143=0,#N/A,AVERAGEIFS(INDEX(DATOS,0,$C1143),INDEX(DATOS,0,$C1143),"&lt;&gt;#N/D",INDEX(DATOS,0,$L$2),0,INDEX(DATOS,0,$M$2),1,INDEX(DATOS,0,$N$2),W1143,INDEX(DATOS,0,$O$2),$D1143)),#N/A)</f>
        <v>#N/A</v>
      </c>
      <c r="AC1143" s="62" t="e">
        <f>IFERROR(IF($B1143=0,#N/A,AVERAGEIFS(INDEX(DATOS,0,$C1143),INDEX(DATOS,0,$C1143),"&lt;&gt;#N/D",INDEX(DATOS,0,$L$2),0,INDEX(DATOS,0,$M$2),1,INDEX(DATOS,0,$N$2),X1143,INDEX(DATOS,0,$O$2),$D1143)),#N/A)</f>
        <v>#N/A</v>
      </c>
      <c r="AD1143" s="33"/>
      <c r="AE1143" s="40" t="e">
        <f>IFERROR(IF(ISNA(Z1143),#N/A,IF(I1143=0,0,_xlfn.STDEV.P($Z1143:Z1143)/I1143*100)),#N/A)</f>
        <v>#N/A</v>
      </c>
      <c r="AF1143" s="40" t="e">
        <f>IFERROR(IF(ISNA(AA1143),#N/A,IF(J1143=0,0,_xlfn.STDEV.P($Z1143:AA1143)/J1143*100)),#N/A)</f>
        <v>#N/A</v>
      </c>
      <c r="AG1143" s="40" t="e">
        <f>IFERROR(IF(ISNA(AB1143),#N/A,IF(K1143=0,0,_xlfn.STDEV.P($Z1143:AB1143)/K1143*100)),#N/A)</f>
        <v>#N/A</v>
      </c>
      <c r="AH1143" s="40" t="e">
        <f>IFERROR(IF(ISNA(AC1143),#N/A,IF(L1143=0,0,_xlfn.STDEV.P($Z1143:AC1143)/L1143*100)),#N/A)</f>
        <v>#N/A</v>
      </c>
      <c r="AI1143" s="40"/>
    </row>
    <row r="1144" spans="1:35" x14ac:dyDescent="0.35">
      <c r="A1144">
        <f t="shared" si="1379"/>
        <v>139</v>
      </c>
      <c r="B1144" s="35">
        <f t="array" ref="B1144">IF(B1143=0,0,MIN(IF(INDEX(DATOS,0,$N$2)=$U1144,IF(ISNUMBER(INDEX(DATOS,0,$C1144)),IF(INDEX(DATOS,0,$L$2)=0,IF(INDEX(DATOS,0,$M$2)=1,IF(ISNA(MATCH(INDEX(DATOS,0,$O$2),IF($E$7:E1143=E1144,$D$7:D1143),0)),INDEX(DATOS,0,$K$2))))))))</f>
        <v>0</v>
      </c>
      <c r="C1144" s="32">
        <f t="shared" si="1380"/>
        <v>20</v>
      </c>
      <c r="D1144" s="34" t="str">
        <f>IF($B1144=0,"--",INDEX(DATOS,$B1144,O$2))</f>
        <v>--</v>
      </c>
      <c r="E1144" s="64" t="s">
        <v>1</v>
      </c>
      <c r="F1144" s="36" t="str">
        <f t="shared" si="1336"/>
        <v>--</v>
      </c>
      <c r="G1144" s="109" t="e">
        <f>VLOOKUP($D1144,LOC_UNICOS,G$2,0)</f>
        <v>#N/A</v>
      </c>
      <c r="H1144" s="109" t="e">
        <f>VLOOKUP($D1144,LOC_UNICOS,H$2,0)</f>
        <v>#N/A</v>
      </c>
      <c r="I1144" s="38">
        <f t="array" ref="I1144">IF($B1144=0,-999,IF(COUNTIFS($Z1144:Z1144,#N/A)&gt;0,-999,AVERAGE($Z1144:Z1144)))</f>
        <v>-999</v>
      </c>
      <c r="J1144" s="38">
        <f t="array" ref="J1144">IF($B1144=0,-999,IF(COUNTIFS($Z1144:AA1144,#N/A)&gt;0,-999,AVERAGE($Z1144:AA1144)))</f>
        <v>-999</v>
      </c>
      <c r="K1144" s="38">
        <f t="array" ref="K1144">IF($B1144=0,-999,IF(COUNTIFS($Z1144:AB1144,#N/A)&gt;0,-999,AVERAGE($Z1144:AB1144)))</f>
        <v>-999</v>
      </c>
      <c r="L1144" s="38">
        <f t="array" ref="L1144">IF($B1144=0,-999,IF(COUNTIFS($Z1144:AC1144,#N/A)&gt;0,-999,AVERAGE($Z1144:AC1144)))</f>
        <v>-999</v>
      </c>
      <c r="M1144" s="38">
        <f t="shared" si="1347"/>
        <v>-999</v>
      </c>
      <c r="N1144" s="38">
        <f t="shared" si="1339"/>
        <v>-999</v>
      </c>
      <c r="O1144" s="38">
        <f t="shared" si="1340"/>
        <v>-999</v>
      </c>
      <c r="P1144" s="38">
        <f t="shared" si="1341"/>
        <v>-999</v>
      </c>
      <c r="Q1144" s="37">
        <f t="shared" si="1376"/>
        <v>0</v>
      </c>
      <c r="R1144" s="37">
        <f t="shared" si="1328"/>
        <v>0</v>
      </c>
      <c r="S1144" s="37">
        <f t="shared" si="1329"/>
        <v>0</v>
      </c>
      <c r="T1144" s="37">
        <f t="shared" si="1330"/>
        <v>0</v>
      </c>
      <c r="U1144" s="37">
        <f t="shared" si="1377"/>
        <v>2018</v>
      </c>
      <c r="V1144" s="37">
        <f t="shared" ref="V1144:X1144" si="1389">U1144-1</f>
        <v>2017</v>
      </c>
      <c r="W1144" s="37">
        <f t="shared" si="1389"/>
        <v>2016</v>
      </c>
      <c r="X1144" s="37">
        <f t="shared" si="1389"/>
        <v>2015</v>
      </c>
      <c r="Y1144" s="39"/>
      <c r="Z1144" s="62" t="e">
        <f>IFERROR(IF($B1144=0,#N/A,AVERAGEIFS(INDEX(DATOS,0,$C1144),INDEX(DATOS,0,$C1144),"&lt;&gt;#N/D",INDEX(DATOS,0,$L$2),0,INDEX(DATOS,0,$M$2),1,INDEX(DATOS,0,$N$2),U1144,INDEX(DATOS,0,$O$2),$D1144)),#N/A)</f>
        <v>#N/A</v>
      </c>
      <c r="AA1144" s="62" t="e">
        <f>IFERROR(IF($B1144=0,#N/A,AVERAGEIFS(INDEX(DATOS,0,$C1144),INDEX(DATOS,0,$C1144),"&lt;&gt;#N/D",INDEX(DATOS,0,$L$2),0,INDEX(DATOS,0,$M$2),1,INDEX(DATOS,0,$N$2),V1144,INDEX(DATOS,0,$O$2),$D1144)),#N/A)</f>
        <v>#N/A</v>
      </c>
      <c r="AB1144" s="62" t="e">
        <f>IFERROR(IF($B1144=0,#N/A,AVERAGEIFS(INDEX(DATOS,0,$C1144),INDEX(DATOS,0,$C1144),"&lt;&gt;#N/D",INDEX(DATOS,0,$L$2),0,INDEX(DATOS,0,$M$2),1,INDEX(DATOS,0,$N$2),W1144,INDEX(DATOS,0,$O$2),$D1144)),#N/A)</f>
        <v>#N/A</v>
      </c>
      <c r="AC1144" s="62" t="e">
        <f>IFERROR(IF($B1144=0,#N/A,AVERAGEIFS(INDEX(DATOS,0,$C1144),INDEX(DATOS,0,$C1144),"&lt;&gt;#N/D",INDEX(DATOS,0,$L$2),0,INDEX(DATOS,0,$M$2),1,INDEX(DATOS,0,$N$2),X1144,INDEX(DATOS,0,$O$2),$D1144)),#N/A)</f>
        <v>#N/A</v>
      </c>
      <c r="AD1144" s="33"/>
      <c r="AE1144" s="40" t="e">
        <f>IFERROR(IF(ISNA(Z1144),#N/A,IF(I1144=0,0,_xlfn.STDEV.P($Z1144:Z1144)/I1144*100)),#N/A)</f>
        <v>#N/A</v>
      </c>
      <c r="AF1144" s="40" t="e">
        <f>IFERROR(IF(ISNA(AA1144),#N/A,IF(J1144=0,0,_xlfn.STDEV.P($Z1144:AA1144)/J1144*100)),#N/A)</f>
        <v>#N/A</v>
      </c>
      <c r="AG1144" s="40" t="e">
        <f>IFERROR(IF(ISNA(AB1144),#N/A,IF(K1144=0,0,_xlfn.STDEV.P($Z1144:AB1144)/K1144*100)),#N/A)</f>
        <v>#N/A</v>
      </c>
      <c r="AH1144" s="40" t="e">
        <f>IFERROR(IF(ISNA(AC1144),#N/A,IF(L1144=0,0,_xlfn.STDEV.P($Z1144:AC1144)/L1144*100)),#N/A)</f>
        <v>#N/A</v>
      </c>
      <c r="AI1144" s="40"/>
    </row>
    <row r="1145" spans="1:35" x14ac:dyDescent="0.35">
      <c r="A1145">
        <f t="shared" si="1379"/>
        <v>140</v>
      </c>
      <c r="B1145" s="35">
        <f t="array" ref="B1145">IF(B1144=0,0,MIN(IF(INDEX(DATOS,0,$N$2)=$U1145,IF(ISNUMBER(INDEX(DATOS,0,$C1145)),IF(INDEX(DATOS,0,$L$2)=0,IF(INDEX(DATOS,0,$M$2)=1,IF(ISNA(MATCH(INDEX(DATOS,0,$O$2),IF($E$7:E1144=E1145,$D$7:D1144),0)),INDEX(DATOS,0,$K$2))))))))</f>
        <v>0</v>
      </c>
      <c r="C1145" s="32">
        <f t="shared" si="1380"/>
        <v>20</v>
      </c>
      <c r="D1145" s="34" t="str">
        <f>IF($B1145=0,"--",INDEX(DATOS,$B1145,O$2))</f>
        <v>--</v>
      </c>
      <c r="E1145" s="64" t="s">
        <v>1</v>
      </c>
      <c r="F1145" s="36" t="str">
        <f t="shared" si="1336"/>
        <v>--</v>
      </c>
      <c r="G1145" s="109" t="e">
        <f>VLOOKUP($D1145,LOC_UNICOS,G$2,0)</f>
        <v>#N/A</v>
      </c>
      <c r="H1145" s="109" t="e">
        <f>VLOOKUP($D1145,LOC_UNICOS,H$2,0)</f>
        <v>#N/A</v>
      </c>
      <c r="I1145" s="38">
        <f t="array" ref="I1145">IF($B1145=0,-999,IF(COUNTIFS($Z1145:Z1145,#N/A)&gt;0,-999,AVERAGE($Z1145:Z1145)))</f>
        <v>-999</v>
      </c>
      <c r="J1145" s="38">
        <f t="array" ref="J1145">IF($B1145=0,-999,IF(COUNTIFS($Z1145:AA1145,#N/A)&gt;0,-999,AVERAGE($Z1145:AA1145)))</f>
        <v>-999</v>
      </c>
      <c r="K1145" s="38">
        <f t="array" ref="K1145">IF($B1145=0,-999,IF(COUNTIFS($Z1145:AB1145,#N/A)&gt;0,-999,AVERAGE($Z1145:AB1145)))</f>
        <v>-999</v>
      </c>
      <c r="L1145" s="38">
        <f t="array" ref="L1145">IF($B1145=0,-999,IF(COUNTIFS($Z1145:AC1145,#N/A)&gt;0,-999,AVERAGE($Z1145:AC1145)))</f>
        <v>-999</v>
      </c>
      <c r="M1145" s="38">
        <f t="shared" si="1347"/>
        <v>-999</v>
      </c>
      <c r="N1145" s="38">
        <f t="shared" si="1339"/>
        <v>-999</v>
      </c>
      <c r="O1145" s="38">
        <f t="shared" si="1340"/>
        <v>-999</v>
      </c>
      <c r="P1145" s="38">
        <f t="shared" si="1341"/>
        <v>-999</v>
      </c>
      <c r="Q1145" s="37">
        <f t="shared" si="1376"/>
        <v>0</v>
      </c>
      <c r="R1145" s="37">
        <f t="shared" si="1328"/>
        <v>0</v>
      </c>
      <c r="S1145" s="37">
        <f t="shared" si="1329"/>
        <v>0</v>
      </c>
      <c r="T1145" s="37">
        <f t="shared" si="1330"/>
        <v>0</v>
      </c>
      <c r="U1145" s="37">
        <f t="shared" si="1377"/>
        <v>2018</v>
      </c>
      <c r="V1145" s="37">
        <f t="shared" ref="V1145:X1145" si="1390">U1145-1</f>
        <v>2017</v>
      </c>
      <c r="W1145" s="37">
        <f t="shared" si="1390"/>
        <v>2016</v>
      </c>
      <c r="X1145" s="37">
        <f t="shared" si="1390"/>
        <v>2015</v>
      </c>
      <c r="Y1145" s="39"/>
      <c r="Z1145" s="62" t="e">
        <f>IFERROR(IF($B1145=0,#N/A,AVERAGEIFS(INDEX(DATOS,0,$C1145),INDEX(DATOS,0,$C1145),"&lt;&gt;#N/D",INDEX(DATOS,0,$L$2),0,INDEX(DATOS,0,$M$2),1,INDEX(DATOS,0,$N$2),U1145,INDEX(DATOS,0,$O$2),$D1145)),#N/A)</f>
        <v>#N/A</v>
      </c>
      <c r="AA1145" s="62" t="e">
        <f>IFERROR(IF($B1145=0,#N/A,AVERAGEIFS(INDEX(DATOS,0,$C1145),INDEX(DATOS,0,$C1145),"&lt;&gt;#N/D",INDEX(DATOS,0,$L$2),0,INDEX(DATOS,0,$M$2),1,INDEX(DATOS,0,$N$2),V1145,INDEX(DATOS,0,$O$2),$D1145)),#N/A)</f>
        <v>#N/A</v>
      </c>
      <c r="AB1145" s="62" t="e">
        <f>IFERROR(IF($B1145=0,#N/A,AVERAGEIFS(INDEX(DATOS,0,$C1145),INDEX(DATOS,0,$C1145),"&lt;&gt;#N/D",INDEX(DATOS,0,$L$2),0,INDEX(DATOS,0,$M$2),1,INDEX(DATOS,0,$N$2),W1145,INDEX(DATOS,0,$O$2),$D1145)),#N/A)</f>
        <v>#N/A</v>
      </c>
      <c r="AC1145" s="62" t="e">
        <f>IFERROR(IF($B1145=0,#N/A,AVERAGEIFS(INDEX(DATOS,0,$C1145),INDEX(DATOS,0,$C1145),"&lt;&gt;#N/D",INDEX(DATOS,0,$L$2),0,INDEX(DATOS,0,$M$2),1,INDEX(DATOS,0,$N$2),X1145,INDEX(DATOS,0,$O$2),$D1145)),#N/A)</f>
        <v>#N/A</v>
      </c>
      <c r="AD1145" s="33"/>
      <c r="AE1145" s="40" t="e">
        <f>IFERROR(IF(ISNA(Z1145),#N/A,IF(I1145=0,0,_xlfn.STDEV.P($Z1145:Z1145)/I1145*100)),#N/A)</f>
        <v>#N/A</v>
      </c>
      <c r="AF1145" s="40" t="e">
        <f>IFERROR(IF(ISNA(AA1145),#N/A,IF(J1145=0,0,_xlfn.STDEV.P($Z1145:AA1145)/J1145*100)),#N/A)</f>
        <v>#N/A</v>
      </c>
      <c r="AG1145" s="40" t="e">
        <f>IFERROR(IF(ISNA(AB1145),#N/A,IF(K1145=0,0,_xlfn.STDEV.P($Z1145:AB1145)/K1145*100)),#N/A)</f>
        <v>#N/A</v>
      </c>
      <c r="AH1145" s="40" t="e">
        <f>IFERROR(IF(ISNA(AC1145),#N/A,IF(L1145=0,0,_xlfn.STDEV.P($Z1145:AC1145)/L1145*100)),#N/A)</f>
        <v>#N/A</v>
      </c>
      <c r="AI1145" s="40"/>
    </row>
    <row r="1146" spans="1:35" x14ac:dyDescent="0.35">
      <c r="A1146">
        <f t="shared" si="1379"/>
        <v>141</v>
      </c>
      <c r="B1146" s="35">
        <f t="array" ref="B1146">IF(B1145=0,0,MIN(IF(INDEX(DATOS,0,$N$2)=$U1146,IF(ISNUMBER(INDEX(DATOS,0,$C1146)),IF(INDEX(DATOS,0,$L$2)=0,IF(INDEX(DATOS,0,$M$2)=1,IF(ISNA(MATCH(INDEX(DATOS,0,$O$2),IF($E$7:E1145=E1146,$D$7:D1145),0)),INDEX(DATOS,0,$K$2))))))))</f>
        <v>0</v>
      </c>
      <c r="C1146" s="32">
        <f t="shared" si="1380"/>
        <v>20</v>
      </c>
      <c r="D1146" s="34" t="str">
        <f>IF($B1146=0,"--",INDEX(DATOS,$B1146,O$2))</f>
        <v>--</v>
      </c>
      <c r="E1146" s="64" t="s">
        <v>1</v>
      </c>
      <c r="F1146" s="36" t="str">
        <f t="shared" si="1336"/>
        <v>--</v>
      </c>
      <c r="G1146" s="109" t="e">
        <f>VLOOKUP($D1146,LOC_UNICOS,G$2,0)</f>
        <v>#N/A</v>
      </c>
      <c r="H1146" s="109" t="e">
        <f>VLOOKUP($D1146,LOC_UNICOS,H$2,0)</f>
        <v>#N/A</v>
      </c>
      <c r="I1146" s="38">
        <f t="array" ref="I1146">IF($B1146=0,-999,IF(COUNTIFS($Z1146:Z1146,#N/A)&gt;0,-999,AVERAGE($Z1146:Z1146)))</f>
        <v>-999</v>
      </c>
      <c r="J1146" s="38">
        <f t="array" ref="J1146">IF($B1146=0,-999,IF(COUNTIFS($Z1146:AA1146,#N/A)&gt;0,-999,AVERAGE($Z1146:AA1146)))</f>
        <v>-999</v>
      </c>
      <c r="K1146" s="38">
        <f t="array" ref="K1146">IF($B1146=0,-999,IF(COUNTIFS($Z1146:AB1146,#N/A)&gt;0,-999,AVERAGE($Z1146:AB1146)))</f>
        <v>-999</v>
      </c>
      <c r="L1146" s="38">
        <f t="array" ref="L1146">IF($B1146=0,-999,IF(COUNTIFS($Z1146:AC1146,#N/A)&gt;0,-999,AVERAGE($Z1146:AC1146)))</f>
        <v>-999</v>
      </c>
      <c r="M1146" s="38">
        <f t="shared" si="1347"/>
        <v>-999</v>
      </c>
      <c r="N1146" s="38">
        <f t="shared" si="1339"/>
        <v>-999</v>
      </c>
      <c r="O1146" s="38">
        <f t="shared" si="1340"/>
        <v>-999</v>
      </c>
      <c r="P1146" s="38">
        <f t="shared" si="1341"/>
        <v>-999</v>
      </c>
      <c r="Q1146" s="37">
        <f t="shared" si="1376"/>
        <v>0</v>
      </c>
      <c r="R1146" s="37">
        <f t="shared" si="1328"/>
        <v>0</v>
      </c>
      <c r="S1146" s="37">
        <f t="shared" si="1329"/>
        <v>0</v>
      </c>
      <c r="T1146" s="37">
        <f t="shared" si="1330"/>
        <v>0</v>
      </c>
      <c r="U1146" s="37">
        <f t="shared" si="1377"/>
        <v>2018</v>
      </c>
      <c r="V1146" s="37">
        <f t="shared" ref="V1146:X1146" si="1391">U1146-1</f>
        <v>2017</v>
      </c>
      <c r="W1146" s="37">
        <f t="shared" si="1391"/>
        <v>2016</v>
      </c>
      <c r="X1146" s="37">
        <f t="shared" si="1391"/>
        <v>2015</v>
      </c>
      <c r="Y1146" s="39"/>
      <c r="Z1146" s="62" t="e">
        <f>IFERROR(IF($B1146=0,#N/A,AVERAGEIFS(INDEX(DATOS,0,$C1146),INDEX(DATOS,0,$C1146),"&lt;&gt;#N/D",INDEX(DATOS,0,$L$2),0,INDEX(DATOS,0,$M$2),1,INDEX(DATOS,0,$N$2),U1146,INDEX(DATOS,0,$O$2),$D1146)),#N/A)</f>
        <v>#N/A</v>
      </c>
      <c r="AA1146" s="62" t="e">
        <f>IFERROR(IF($B1146=0,#N/A,AVERAGEIFS(INDEX(DATOS,0,$C1146),INDEX(DATOS,0,$C1146),"&lt;&gt;#N/D",INDEX(DATOS,0,$L$2),0,INDEX(DATOS,0,$M$2),1,INDEX(DATOS,0,$N$2),V1146,INDEX(DATOS,0,$O$2),$D1146)),#N/A)</f>
        <v>#N/A</v>
      </c>
      <c r="AB1146" s="62" t="e">
        <f>IFERROR(IF($B1146=0,#N/A,AVERAGEIFS(INDEX(DATOS,0,$C1146),INDEX(DATOS,0,$C1146),"&lt;&gt;#N/D",INDEX(DATOS,0,$L$2),0,INDEX(DATOS,0,$M$2),1,INDEX(DATOS,0,$N$2),W1146,INDEX(DATOS,0,$O$2),$D1146)),#N/A)</f>
        <v>#N/A</v>
      </c>
      <c r="AC1146" s="62" t="e">
        <f>IFERROR(IF($B1146=0,#N/A,AVERAGEIFS(INDEX(DATOS,0,$C1146),INDEX(DATOS,0,$C1146),"&lt;&gt;#N/D",INDEX(DATOS,0,$L$2),0,INDEX(DATOS,0,$M$2),1,INDEX(DATOS,0,$N$2),X1146,INDEX(DATOS,0,$O$2),$D1146)),#N/A)</f>
        <v>#N/A</v>
      </c>
      <c r="AD1146" s="33"/>
      <c r="AE1146" s="40" t="e">
        <f>IFERROR(IF(ISNA(Z1146),#N/A,IF(I1146=0,0,_xlfn.STDEV.P($Z1146:Z1146)/I1146*100)),#N/A)</f>
        <v>#N/A</v>
      </c>
      <c r="AF1146" s="40" t="e">
        <f>IFERROR(IF(ISNA(AA1146),#N/A,IF(J1146=0,0,_xlfn.STDEV.P($Z1146:AA1146)/J1146*100)),#N/A)</f>
        <v>#N/A</v>
      </c>
      <c r="AG1146" s="40" t="e">
        <f>IFERROR(IF(ISNA(AB1146),#N/A,IF(K1146=0,0,_xlfn.STDEV.P($Z1146:AB1146)/K1146*100)),#N/A)</f>
        <v>#N/A</v>
      </c>
      <c r="AH1146" s="40" t="e">
        <f>IFERROR(IF(ISNA(AC1146),#N/A,IF(L1146=0,0,_xlfn.STDEV.P($Z1146:AC1146)/L1146*100)),#N/A)</f>
        <v>#N/A</v>
      </c>
      <c r="AI1146" s="40"/>
    </row>
    <row r="1147" spans="1:35" x14ac:dyDescent="0.35">
      <c r="A1147">
        <f t="shared" si="1379"/>
        <v>142</v>
      </c>
      <c r="B1147" s="35">
        <f t="array" ref="B1147">IF(B1146=0,0,MIN(IF(INDEX(DATOS,0,$N$2)=$U1147,IF(ISNUMBER(INDEX(DATOS,0,$C1147)),IF(INDEX(DATOS,0,$L$2)=0,IF(INDEX(DATOS,0,$M$2)=1,IF(ISNA(MATCH(INDEX(DATOS,0,$O$2),IF($E$7:E1146=E1147,$D$7:D1146),0)),INDEX(DATOS,0,$K$2))))))))</f>
        <v>0</v>
      </c>
      <c r="C1147" s="32">
        <f t="shared" si="1380"/>
        <v>20</v>
      </c>
      <c r="D1147" s="34" t="str">
        <f>IF($B1147=0,"--",INDEX(DATOS,$B1147,O$2))</f>
        <v>--</v>
      </c>
      <c r="E1147" s="64" t="s">
        <v>1</v>
      </c>
      <c r="F1147" s="36" t="str">
        <f t="shared" si="1336"/>
        <v>--</v>
      </c>
      <c r="G1147" s="109" t="e">
        <f>VLOOKUP($D1147,LOC_UNICOS,G$2,0)</f>
        <v>#N/A</v>
      </c>
      <c r="H1147" s="109" t="e">
        <f>VLOOKUP($D1147,LOC_UNICOS,H$2,0)</f>
        <v>#N/A</v>
      </c>
      <c r="I1147" s="38">
        <f t="array" ref="I1147">IF($B1147=0,-999,IF(COUNTIFS($Z1147:Z1147,#N/A)&gt;0,-999,AVERAGE($Z1147:Z1147)))</f>
        <v>-999</v>
      </c>
      <c r="J1147" s="38">
        <f t="array" ref="J1147">IF($B1147=0,-999,IF(COUNTIFS($Z1147:AA1147,#N/A)&gt;0,-999,AVERAGE($Z1147:AA1147)))</f>
        <v>-999</v>
      </c>
      <c r="K1147" s="38">
        <f t="array" ref="K1147">IF($B1147=0,-999,IF(COUNTIFS($Z1147:AB1147,#N/A)&gt;0,-999,AVERAGE($Z1147:AB1147)))</f>
        <v>-999</v>
      </c>
      <c r="L1147" s="38">
        <f t="array" ref="L1147">IF($B1147=0,-999,IF(COUNTIFS($Z1147:AC1147,#N/A)&gt;0,-999,AVERAGE($Z1147:AC1147)))</f>
        <v>-999</v>
      </c>
      <c r="M1147" s="38">
        <f t="shared" si="1347"/>
        <v>-999</v>
      </c>
      <c r="N1147" s="38">
        <f t="shared" si="1339"/>
        <v>-999</v>
      </c>
      <c r="O1147" s="38">
        <f t="shared" si="1340"/>
        <v>-999</v>
      </c>
      <c r="P1147" s="38">
        <f t="shared" si="1341"/>
        <v>-999</v>
      </c>
      <c r="Q1147" s="37">
        <f t="shared" si="1376"/>
        <v>0</v>
      </c>
      <c r="R1147" s="37">
        <f t="shared" si="1328"/>
        <v>0</v>
      </c>
      <c r="S1147" s="37">
        <f t="shared" si="1329"/>
        <v>0</v>
      </c>
      <c r="T1147" s="37">
        <f t="shared" si="1330"/>
        <v>0</v>
      </c>
      <c r="U1147" s="37">
        <f t="shared" si="1377"/>
        <v>2018</v>
      </c>
      <c r="V1147" s="37">
        <f t="shared" ref="V1147:X1147" si="1392">U1147-1</f>
        <v>2017</v>
      </c>
      <c r="W1147" s="37">
        <f t="shared" si="1392"/>
        <v>2016</v>
      </c>
      <c r="X1147" s="37">
        <f t="shared" si="1392"/>
        <v>2015</v>
      </c>
      <c r="Y1147" s="39"/>
      <c r="Z1147" s="62" t="e">
        <f>IFERROR(IF($B1147=0,#N/A,AVERAGEIFS(INDEX(DATOS,0,$C1147),INDEX(DATOS,0,$C1147),"&lt;&gt;#N/D",INDEX(DATOS,0,$L$2),0,INDEX(DATOS,0,$M$2),1,INDEX(DATOS,0,$N$2),U1147,INDEX(DATOS,0,$O$2),$D1147)),#N/A)</f>
        <v>#N/A</v>
      </c>
      <c r="AA1147" s="62" t="e">
        <f>IFERROR(IF($B1147=0,#N/A,AVERAGEIFS(INDEX(DATOS,0,$C1147),INDEX(DATOS,0,$C1147),"&lt;&gt;#N/D",INDEX(DATOS,0,$L$2),0,INDEX(DATOS,0,$M$2),1,INDEX(DATOS,0,$N$2),V1147,INDEX(DATOS,0,$O$2),$D1147)),#N/A)</f>
        <v>#N/A</v>
      </c>
      <c r="AB1147" s="62" t="e">
        <f>IFERROR(IF($B1147=0,#N/A,AVERAGEIFS(INDEX(DATOS,0,$C1147),INDEX(DATOS,0,$C1147),"&lt;&gt;#N/D",INDEX(DATOS,0,$L$2),0,INDEX(DATOS,0,$M$2),1,INDEX(DATOS,0,$N$2),W1147,INDEX(DATOS,0,$O$2),$D1147)),#N/A)</f>
        <v>#N/A</v>
      </c>
      <c r="AC1147" s="62" t="e">
        <f>IFERROR(IF($B1147=0,#N/A,AVERAGEIFS(INDEX(DATOS,0,$C1147),INDEX(DATOS,0,$C1147),"&lt;&gt;#N/D",INDEX(DATOS,0,$L$2),0,INDEX(DATOS,0,$M$2),1,INDEX(DATOS,0,$N$2),X1147,INDEX(DATOS,0,$O$2),$D1147)),#N/A)</f>
        <v>#N/A</v>
      </c>
      <c r="AD1147" s="33"/>
      <c r="AE1147" s="40" t="e">
        <f>IFERROR(IF(ISNA(Z1147),#N/A,IF(I1147=0,0,_xlfn.STDEV.P($Z1147:Z1147)/I1147*100)),#N/A)</f>
        <v>#N/A</v>
      </c>
      <c r="AF1147" s="40" t="e">
        <f>IFERROR(IF(ISNA(AA1147),#N/A,IF(J1147=0,0,_xlfn.STDEV.P($Z1147:AA1147)/J1147*100)),#N/A)</f>
        <v>#N/A</v>
      </c>
      <c r="AG1147" s="40" t="e">
        <f>IFERROR(IF(ISNA(AB1147),#N/A,IF(K1147=0,0,_xlfn.STDEV.P($Z1147:AB1147)/K1147*100)),#N/A)</f>
        <v>#N/A</v>
      </c>
      <c r="AH1147" s="40" t="e">
        <f>IFERROR(IF(ISNA(AC1147),#N/A,IF(L1147=0,0,_xlfn.STDEV.P($Z1147:AC1147)/L1147*100)),#N/A)</f>
        <v>#N/A</v>
      </c>
      <c r="AI1147" s="40"/>
    </row>
    <row r="1148" spans="1:35" x14ac:dyDescent="0.35">
      <c r="A1148">
        <f t="shared" si="1379"/>
        <v>143</v>
      </c>
      <c r="B1148" s="35">
        <f t="array" ref="B1148">IF(B1147=0,0,MIN(IF(INDEX(DATOS,0,$N$2)=$U1148,IF(ISNUMBER(INDEX(DATOS,0,$C1148)),IF(INDEX(DATOS,0,$L$2)=0,IF(INDEX(DATOS,0,$M$2)=1,IF(ISNA(MATCH(INDEX(DATOS,0,$O$2),IF($E$7:E1147=E1148,$D$7:D1147),0)),INDEX(DATOS,0,$K$2))))))))</f>
        <v>0</v>
      </c>
      <c r="C1148" s="32">
        <f t="shared" si="1380"/>
        <v>20</v>
      </c>
      <c r="D1148" s="34" t="str">
        <f>IF($B1148=0,"--",INDEX(DATOS,$B1148,O$2))</f>
        <v>--</v>
      </c>
      <c r="E1148" s="64" t="s">
        <v>1</v>
      </c>
      <c r="F1148" s="36" t="str">
        <f t="shared" si="1336"/>
        <v>--</v>
      </c>
      <c r="G1148" s="109" t="e">
        <f>VLOOKUP($D1148,LOC_UNICOS,G$2,0)</f>
        <v>#N/A</v>
      </c>
      <c r="H1148" s="109" t="e">
        <f>VLOOKUP($D1148,LOC_UNICOS,H$2,0)</f>
        <v>#N/A</v>
      </c>
      <c r="I1148" s="38">
        <f t="array" ref="I1148">IF($B1148=0,-999,IF(COUNTIFS($Z1148:Z1148,#N/A)&gt;0,-999,AVERAGE($Z1148:Z1148)))</f>
        <v>-999</v>
      </c>
      <c r="J1148" s="38">
        <f t="array" ref="J1148">IF($B1148=0,-999,IF(COUNTIFS($Z1148:AA1148,#N/A)&gt;0,-999,AVERAGE($Z1148:AA1148)))</f>
        <v>-999</v>
      </c>
      <c r="K1148" s="38">
        <f t="array" ref="K1148">IF($B1148=0,-999,IF(COUNTIFS($Z1148:AB1148,#N/A)&gt;0,-999,AVERAGE($Z1148:AB1148)))</f>
        <v>-999</v>
      </c>
      <c r="L1148" s="38">
        <f t="array" ref="L1148">IF($B1148=0,-999,IF(COUNTIFS($Z1148:AC1148,#N/A)&gt;0,-999,AVERAGE($Z1148:AC1148)))</f>
        <v>-999</v>
      </c>
      <c r="M1148" s="38">
        <f t="shared" si="1347"/>
        <v>-999</v>
      </c>
      <c r="N1148" s="38">
        <f t="shared" si="1339"/>
        <v>-999</v>
      </c>
      <c r="O1148" s="38">
        <f t="shared" si="1340"/>
        <v>-999</v>
      </c>
      <c r="P1148" s="38">
        <f t="shared" si="1341"/>
        <v>-999</v>
      </c>
      <c r="Q1148" s="37">
        <f t="shared" si="1376"/>
        <v>0</v>
      </c>
      <c r="R1148" s="37">
        <f t="shared" si="1328"/>
        <v>0</v>
      </c>
      <c r="S1148" s="37">
        <f t="shared" si="1329"/>
        <v>0</v>
      </c>
      <c r="T1148" s="37">
        <f t="shared" si="1330"/>
        <v>0</v>
      </c>
      <c r="U1148" s="37">
        <f t="shared" si="1377"/>
        <v>2018</v>
      </c>
      <c r="V1148" s="37">
        <f t="shared" ref="V1148:X1148" si="1393">U1148-1</f>
        <v>2017</v>
      </c>
      <c r="W1148" s="37">
        <f t="shared" si="1393"/>
        <v>2016</v>
      </c>
      <c r="X1148" s="37">
        <f t="shared" si="1393"/>
        <v>2015</v>
      </c>
      <c r="Y1148" s="39"/>
      <c r="Z1148" s="62" t="e">
        <f>IFERROR(IF($B1148=0,#N/A,AVERAGEIFS(INDEX(DATOS,0,$C1148),INDEX(DATOS,0,$C1148),"&lt;&gt;#N/D",INDEX(DATOS,0,$L$2),0,INDEX(DATOS,0,$M$2),1,INDEX(DATOS,0,$N$2),U1148,INDEX(DATOS,0,$O$2),$D1148)),#N/A)</f>
        <v>#N/A</v>
      </c>
      <c r="AA1148" s="62" t="e">
        <f>IFERROR(IF($B1148=0,#N/A,AVERAGEIFS(INDEX(DATOS,0,$C1148),INDEX(DATOS,0,$C1148),"&lt;&gt;#N/D",INDEX(DATOS,0,$L$2),0,INDEX(DATOS,0,$M$2),1,INDEX(DATOS,0,$N$2),V1148,INDEX(DATOS,0,$O$2),$D1148)),#N/A)</f>
        <v>#N/A</v>
      </c>
      <c r="AB1148" s="62" t="e">
        <f>IFERROR(IF($B1148=0,#N/A,AVERAGEIFS(INDEX(DATOS,0,$C1148),INDEX(DATOS,0,$C1148),"&lt;&gt;#N/D",INDEX(DATOS,0,$L$2),0,INDEX(DATOS,0,$M$2),1,INDEX(DATOS,0,$N$2),W1148,INDEX(DATOS,0,$O$2),$D1148)),#N/A)</f>
        <v>#N/A</v>
      </c>
      <c r="AC1148" s="62" t="e">
        <f>IFERROR(IF($B1148=0,#N/A,AVERAGEIFS(INDEX(DATOS,0,$C1148),INDEX(DATOS,0,$C1148),"&lt;&gt;#N/D",INDEX(DATOS,0,$L$2),0,INDEX(DATOS,0,$M$2),1,INDEX(DATOS,0,$N$2),X1148,INDEX(DATOS,0,$O$2),$D1148)),#N/A)</f>
        <v>#N/A</v>
      </c>
      <c r="AD1148" s="33"/>
      <c r="AE1148" s="40" t="e">
        <f>IFERROR(IF(ISNA(Z1148),#N/A,IF(I1148=0,0,_xlfn.STDEV.P($Z1148:Z1148)/I1148*100)),#N/A)</f>
        <v>#N/A</v>
      </c>
      <c r="AF1148" s="40" t="e">
        <f>IFERROR(IF(ISNA(AA1148),#N/A,IF(J1148=0,0,_xlfn.STDEV.P($Z1148:AA1148)/J1148*100)),#N/A)</f>
        <v>#N/A</v>
      </c>
      <c r="AG1148" s="40" t="e">
        <f>IFERROR(IF(ISNA(AB1148),#N/A,IF(K1148=0,0,_xlfn.STDEV.P($Z1148:AB1148)/K1148*100)),#N/A)</f>
        <v>#N/A</v>
      </c>
      <c r="AH1148" s="40" t="e">
        <f>IFERROR(IF(ISNA(AC1148),#N/A,IF(L1148=0,0,_xlfn.STDEV.P($Z1148:AC1148)/L1148*100)),#N/A)</f>
        <v>#N/A</v>
      </c>
      <c r="AI1148" s="40"/>
    </row>
    <row r="1149" spans="1:35" x14ac:dyDescent="0.35">
      <c r="A1149">
        <f t="shared" si="1379"/>
        <v>144</v>
      </c>
      <c r="B1149" s="35">
        <f t="array" ref="B1149">IF(B1148=0,0,MIN(IF(INDEX(DATOS,0,$N$2)=$U1149,IF(ISNUMBER(INDEX(DATOS,0,$C1149)),IF(INDEX(DATOS,0,$L$2)=0,IF(INDEX(DATOS,0,$M$2)=1,IF(ISNA(MATCH(INDEX(DATOS,0,$O$2),IF($E$7:E1148=E1149,$D$7:D1148),0)),INDEX(DATOS,0,$K$2))))))))</f>
        <v>0</v>
      </c>
      <c r="C1149" s="32">
        <f t="shared" si="1380"/>
        <v>20</v>
      </c>
      <c r="D1149" s="34" t="str">
        <f>IF($B1149=0,"--",INDEX(DATOS,$B1149,O$2))</f>
        <v>--</v>
      </c>
      <c r="E1149" s="64" t="s">
        <v>1</v>
      </c>
      <c r="F1149" s="36" t="str">
        <f t="shared" si="1336"/>
        <v>--</v>
      </c>
      <c r="G1149" s="109" t="e">
        <f>VLOOKUP($D1149,LOC_UNICOS,G$2,0)</f>
        <v>#N/A</v>
      </c>
      <c r="H1149" s="109" t="e">
        <f>VLOOKUP($D1149,LOC_UNICOS,H$2,0)</f>
        <v>#N/A</v>
      </c>
      <c r="I1149" s="38">
        <f t="array" ref="I1149">IF($B1149=0,-999,IF(COUNTIFS($Z1149:Z1149,#N/A)&gt;0,-999,AVERAGE($Z1149:Z1149)))</f>
        <v>-999</v>
      </c>
      <c r="J1149" s="38">
        <f t="array" ref="J1149">IF($B1149=0,-999,IF(COUNTIFS($Z1149:AA1149,#N/A)&gt;0,-999,AVERAGE($Z1149:AA1149)))</f>
        <v>-999</v>
      </c>
      <c r="K1149" s="38">
        <f t="array" ref="K1149">IF($B1149=0,-999,IF(COUNTIFS($Z1149:AB1149,#N/A)&gt;0,-999,AVERAGE($Z1149:AB1149)))</f>
        <v>-999</v>
      </c>
      <c r="L1149" s="38">
        <f t="array" ref="L1149">IF($B1149=0,-999,IF(COUNTIFS($Z1149:AC1149,#N/A)&gt;0,-999,AVERAGE($Z1149:AC1149)))</f>
        <v>-999</v>
      </c>
      <c r="M1149" s="38">
        <f t="shared" si="1347"/>
        <v>-999</v>
      </c>
      <c r="N1149" s="38">
        <f t="shared" si="1339"/>
        <v>-999</v>
      </c>
      <c r="O1149" s="38">
        <f t="shared" si="1340"/>
        <v>-999</v>
      </c>
      <c r="P1149" s="38">
        <f t="shared" si="1341"/>
        <v>-999</v>
      </c>
      <c r="Q1149" s="37">
        <f t="shared" si="1376"/>
        <v>0</v>
      </c>
      <c r="R1149" s="37">
        <f t="shared" si="1328"/>
        <v>0</v>
      </c>
      <c r="S1149" s="37">
        <f t="shared" si="1329"/>
        <v>0</v>
      </c>
      <c r="T1149" s="37">
        <f t="shared" si="1330"/>
        <v>0</v>
      </c>
      <c r="U1149" s="37">
        <f t="shared" si="1377"/>
        <v>2018</v>
      </c>
      <c r="V1149" s="37">
        <f t="shared" ref="V1149:X1149" si="1394">U1149-1</f>
        <v>2017</v>
      </c>
      <c r="W1149" s="37">
        <f t="shared" si="1394"/>
        <v>2016</v>
      </c>
      <c r="X1149" s="37">
        <f t="shared" si="1394"/>
        <v>2015</v>
      </c>
      <c r="Y1149" s="39"/>
      <c r="Z1149" s="62" t="e">
        <f>IFERROR(IF($B1149=0,#N/A,AVERAGEIFS(INDEX(DATOS,0,$C1149),INDEX(DATOS,0,$C1149),"&lt;&gt;#N/D",INDEX(DATOS,0,$L$2),0,INDEX(DATOS,0,$M$2),1,INDEX(DATOS,0,$N$2),U1149,INDEX(DATOS,0,$O$2),$D1149)),#N/A)</f>
        <v>#N/A</v>
      </c>
      <c r="AA1149" s="62" t="e">
        <f>IFERROR(IF($B1149=0,#N/A,AVERAGEIFS(INDEX(DATOS,0,$C1149),INDEX(DATOS,0,$C1149),"&lt;&gt;#N/D",INDEX(DATOS,0,$L$2),0,INDEX(DATOS,0,$M$2),1,INDEX(DATOS,0,$N$2),V1149,INDEX(DATOS,0,$O$2),$D1149)),#N/A)</f>
        <v>#N/A</v>
      </c>
      <c r="AB1149" s="62" t="e">
        <f>IFERROR(IF($B1149=0,#N/A,AVERAGEIFS(INDEX(DATOS,0,$C1149),INDEX(DATOS,0,$C1149),"&lt;&gt;#N/D",INDEX(DATOS,0,$L$2),0,INDEX(DATOS,0,$M$2),1,INDEX(DATOS,0,$N$2),W1149,INDEX(DATOS,0,$O$2),$D1149)),#N/A)</f>
        <v>#N/A</v>
      </c>
      <c r="AC1149" s="62" t="e">
        <f>IFERROR(IF($B1149=0,#N/A,AVERAGEIFS(INDEX(DATOS,0,$C1149),INDEX(DATOS,0,$C1149),"&lt;&gt;#N/D",INDEX(DATOS,0,$L$2),0,INDEX(DATOS,0,$M$2),1,INDEX(DATOS,0,$N$2),X1149,INDEX(DATOS,0,$O$2),$D1149)),#N/A)</f>
        <v>#N/A</v>
      </c>
      <c r="AD1149" s="33"/>
      <c r="AE1149" s="40" t="e">
        <f>IFERROR(IF(ISNA(Z1149),#N/A,IF(I1149=0,0,_xlfn.STDEV.P($Z1149:Z1149)/I1149*100)),#N/A)</f>
        <v>#N/A</v>
      </c>
      <c r="AF1149" s="40" t="e">
        <f>IFERROR(IF(ISNA(AA1149),#N/A,IF(J1149=0,0,_xlfn.STDEV.P($Z1149:AA1149)/J1149*100)),#N/A)</f>
        <v>#N/A</v>
      </c>
      <c r="AG1149" s="40" t="e">
        <f>IFERROR(IF(ISNA(AB1149),#N/A,IF(K1149=0,0,_xlfn.STDEV.P($Z1149:AB1149)/K1149*100)),#N/A)</f>
        <v>#N/A</v>
      </c>
      <c r="AH1149" s="40" t="e">
        <f>IFERROR(IF(ISNA(AC1149),#N/A,IF(L1149=0,0,_xlfn.STDEV.P($Z1149:AC1149)/L1149*100)),#N/A)</f>
        <v>#N/A</v>
      </c>
      <c r="AI1149" s="40"/>
    </row>
    <row r="1150" spans="1:35" x14ac:dyDescent="0.35">
      <c r="A1150">
        <f t="shared" si="1379"/>
        <v>145</v>
      </c>
      <c r="B1150" s="35">
        <f t="array" ref="B1150">IF(B1149=0,0,MIN(IF(INDEX(DATOS,0,$N$2)=$U1150,IF(ISNUMBER(INDEX(DATOS,0,$C1150)),IF(INDEX(DATOS,0,$L$2)=0,IF(INDEX(DATOS,0,$M$2)=1,IF(ISNA(MATCH(INDEX(DATOS,0,$O$2),IF($E$7:E1149=E1150,$D$7:D1149),0)),INDEX(DATOS,0,$K$2))))))))</f>
        <v>0</v>
      </c>
      <c r="C1150" s="32">
        <f t="shared" si="1380"/>
        <v>20</v>
      </c>
      <c r="D1150" s="34" t="str">
        <f>IF($B1150=0,"--",INDEX(DATOS,$B1150,O$2))</f>
        <v>--</v>
      </c>
      <c r="E1150" s="64" t="s">
        <v>1</v>
      </c>
      <c r="F1150" s="36" t="str">
        <f t="shared" si="1336"/>
        <v>--</v>
      </c>
      <c r="G1150" s="109" t="e">
        <f>VLOOKUP($D1150,LOC_UNICOS,G$2,0)</f>
        <v>#N/A</v>
      </c>
      <c r="H1150" s="109" t="e">
        <f>VLOOKUP($D1150,LOC_UNICOS,H$2,0)</f>
        <v>#N/A</v>
      </c>
      <c r="I1150" s="38">
        <f t="array" ref="I1150">IF($B1150=0,-999,IF(COUNTIFS($Z1150:Z1150,#N/A)&gt;0,-999,AVERAGE($Z1150:Z1150)))</f>
        <v>-999</v>
      </c>
      <c r="J1150" s="38">
        <f t="array" ref="J1150">IF($B1150=0,-999,IF(COUNTIFS($Z1150:AA1150,#N/A)&gt;0,-999,AVERAGE($Z1150:AA1150)))</f>
        <v>-999</v>
      </c>
      <c r="K1150" s="38">
        <f t="array" ref="K1150">IF($B1150=0,-999,IF(COUNTIFS($Z1150:AB1150,#N/A)&gt;0,-999,AVERAGE($Z1150:AB1150)))</f>
        <v>-999</v>
      </c>
      <c r="L1150" s="38">
        <f t="array" ref="L1150">IF($B1150=0,-999,IF(COUNTIFS($Z1150:AC1150,#N/A)&gt;0,-999,AVERAGE($Z1150:AC1150)))</f>
        <v>-999</v>
      </c>
      <c r="M1150" s="38">
        <f t="shared" si="1347"/>
        <v>-999</v>
      </c>
      <c r="N1150" s="38">
        <f t="shared" si="1339"/>
        <v>-999</v>
      </c>
      <c r="O1150" s="38">
        <f t="shared" si="1340"/>
        <v>-999</v>
      </c>
      <c r="P1150" s="38">
        <f t="shared" si="1341"/>
        <v>-999</v>
      </c>
      <c r="Q1150" s="37">
        <f t="shared" si="1376"/>
        <v>0</v>
      </c>
      <c r="R1150" s="37">
        <f t="shared" si="1328"/>
        <v>0</v>
      </c>
      <c r="S1150" s="37">
        <f t="shared" si="1329"/>
        <v>0</v>
      </c>
      <c r="T1150" s="37">
        <f t="shared" si="1330"/>
        <v>0</v>
      </c>
      <c r="U1150" s="37">
        <f t="shared" si="1377"/>
        <v>2018</v>
      </c>
      <c r="V1150" s="37">
        <f t="shared" ref="V1150:X1150" si="1395">U1150-1</f>
        <v>2017</v>
      </c>
      <c r="W1150" s="37">
        <f t="shared" si="1395"/>
        <v>2016</v>
      </c>
      <c r="X1150" s="37">
        <f t="shared" si="1395"/>
        <v>2015</v>
      </c>
      <c r="Y1150" s="39"/>
      <c r="Z1150" s="62" t="e">
        <f>IFERROR(IF($B1150=0,#N/A,AVERAGEIFS(INDEX(DATOS,0,$C1150),INDEX(DATOS,0,$C1150),"&lt;&gt;#N/D",INDEX(DATOS,0,$L$2),0,INDEX(DATOS,0,$M$2),1,INDEX(DATOS,0,$N$2),U1150,INDEX(DATOS,0,$O$2),$D1150)),#N/A)</f>
        <v>#N/A</v>
      </c>
      <c r="AA1150" s="62" t="e">
        <f>IFERROR(IF($B1150=0,#N/A,AVERAGEIFS(INDEX(DATOS,0,$C1150),INDEX(DATOS,0,$C1150),"&lt;&gt;#N/D",INDEX(DATOS,0,$L$2),0,INDEX(DATOS,0,$M$2),1,INDEX(DATOS,0,$N$2),V1150,INDEX(DATOS,0,$O$2),$D1150)),#N/A)</f>
        <v>#N/A</v>
      </c>
      <c r="AB1150" s="62" t="e">
        <f>IFERROR(IF($B1150=0,#N/A,AVERAGEIFS(INDEX(DATOS,0,$C1150),INDEX(DATOS,0,$C1150),"&lt;&gt;#N/D",INDEX(DATOS,0,$L$2),0,INDEX(DATOS,0,$M$2),1,INDEX(DATOS,0,$N$2),W1150,INDEX(DATOS,0,$O$2),$D1150)),#N/A)</f>
        <v>#N/A</v>
      </c>
      <c r="AC1150" s="62" t="e">
        <f>IFERROR(IF($B1150=0,#N/A,AVERAGEIFS(INDEX(DATOS,0,$C1150),INDEX(DATOS,0,$C1150),"&lt;&gt;#N/D",INDEX(DATOS,0,$L$2),0,INDEX(DATOS,0,$M$2),1,INDEX(DATOS,0,$N$2),X1150,INDEX(DATOS,0,$O$2),$D1150)),#N/A)</f>
        <v>#N/A</v>
      </c>
      <c r="AD1150" s="33"/>
      <c r="AE1150" s="40" t="e">
        <f>IFERROR(IF(ISNA(Z1150),#N/A,IF(I1150=0,0,_xlfn.STDEV.P($Z1150:Z1150)/I1150*100)),#N/A)</f>
        <v>#N/A</v>
      </c>
      <c r="AF1150" s="40" t="e">
        <f>IFERROR(IF(ISNA(AA1150),#N/A,IF(J1150=0,0,_xlfn.STDEV.P($Z1150:AA1150)/J1150*100)),#N/A)</f>
        <v>#N/A</v>
      </c>
      <c r="AG1150" s="40" t="e">
        <f>IFERROR(IF(ISNA(AB1150),#N/A,IF(K1150=0,0,_xlfn.STDEV.P($Z1150:AB1150)/K1150*100)),#N/A)</f>
        <v>#N/A</v>
      </c>
      <c r="AH1150" s="40" t="e">
        <f>IFERROR(IF(ISNA(AC1150),#N/A,IF(L1150=0,0,_xlfn.STDEV.P($Z1150:AC1150)/L1150*100)),#N/A)</f>
        <v>#N/A</v>
      </c>
      <c r="AI1150" s="40"/>
    </row>
    <row r="1151" spans="1:35" x14ac:dyDescent="0.35">
      <c r="A1151">
        <f t="shared" si="1379"/>
        <v>146</v>
      </c>
      <c r="B1151" s="35">
        <f t="array" ref="B1151">IF(B1150=0,0,MIN(IF(INDEX(DATOS,0,$N$2)=$U1151,IF(ISNUMBER(INDEX(DATOS,0,$C1151)),IF(INDEX(DATOS,0,$L$2)=0,IF(INDEX(DATOS,0,$M$2)=1,IF(ISNA(MATCH(INDEX(DATOS,0,$O$2),IF($E$7:E1150=E1151,$D$7:D1150),0)),INDEX(DATOS,0,$K$2))))))))</f>
        <v>0</v>
      </c>
      <c r="C1151" s="32">
        <f t="shared" si="1380"/>
        <v>20</v>
      </c>
      <c r="D1151" s="34" t="str">
        <f>IF($B1151=0,"--",INDEX(DATOS,$B1151,O$2))</f>
        <v>--</v>
      </c>
      <c r="E1151" s="64" t="s">
        <v>1</v>
      </c>
      <c r="F1151" s="36" t="str">
        <f t="shared" si="1336"/>
        <v>--</v>
      </c>
      <c r="G1151" s="109" t="e">
        <f>VLOOKUP($D1151,LOC_UNICOS,G$2,0)</f>
        <v>#N/A</v>
      </c>
      <c r="H1151" s="109" t="e">
        <f>VLOOKUP($D1151,LOC_UNICOS,H$2,0)</f>
        <v>#N/A</v>
      </c>
      <c r="I1151" s="38">
        <f t="array" ref="I1151">IF($B1151=0,-999,IF(COUNTIFS($Z1151:Z1151,#N/A)&gt;0,-999,AVERAGE($Z1151:Z1151)))</f>
        <v>-999</v>
      </c>
      <c r="J1151" s="38">
        <f t="array" ref="J1151">IF($B1151=0,-999,IF(COUNTIFS($Z1151:AA1151,#N/A)&gt;0,-999,AVERAGE($Z1151:AA1151)))</f>
        <v>-999</v>
      </c>
      <c r="K1151" s="38">
        <f t="array" ref="K1151">IF($B1151=0,-999,IF(COUNTIFS($Z1151:AB1151,#N/A)&gt;0,-999,AVERAGE($Z1151:AB1151)))</f>
        <v>-999</v>
      </c>
      <c r="L1151" s="38">
        <f t="array" ref="L1151">IF($B1151=0,-999,IF(COUNTIFS($Z1151:AC1151,#N/A)&gt;0,-999,AVERAGE($Z1151:AC1151)))</f>
        <v>-999</v>
      </c>
      <c r="M1151" s="38">
        <f t="shared" si="1347"/>
        <v>-999</v>
      </c>
      <c r="N1151" s="38">
        <f t="shared" si="1339"/>
        <v>-999</v>
      </c>
      <c r="O1151" s="38">
        <f t="shared" si="1340"/>
        <v>-999</v>
      </c>
      <c r="P1151" s="38">
        <f t="shared" si="1341"/>
        <v>-999</v>
      </c>
      <c r="Q1151" s="37">
        <f t="shared" si="1376"/>
        <v>0</v>
      </c>
      <c r="R1151" s="37">
        <f t="shared" si="1328"/>
        <v>0</v>
      </c>
      <c r="S1151" s="37">
        <f t="shared" si="1329"/>
        <v>0</v>
      </c>
      <c r="T1151" s="37">
        <f t="shared" si="1330"/>
        <v>0</v>
      </c>
      <c r="U1151" s="37">
        <f t="shared" si="1377"/>
        <v>2018</v>
      </c>
      <c r="V1151" s="37">
        <f t="shared" ref="V1151:X1151" si="1396">U1151-1</f>
        <v>2017</v>
      </c>
      <c r="W1151" s="37">
        <f t="shared" si="1396"/>
        <v>2016</v>
      </c>
      <c r="X1151" s="37">
        <f t="shared" si="1396"/>
        <v>2015</v>
      </c>
      <c r="Y1151" s="39"/>
      <c r="Z1151" s="62" t="e">
        <f>IFERROR(IF($B1151=0,#N/A,AVERAGEIFS(INDEX(DATOS,0,$C1151),INDEX(DATOS,0,$C1151),"&lt;&gt;#N/D",INDEX(DATOS,0,$L$2),0,INDEX(DATOS,0,$M$2),1,INDEX(DATOS,0,$N$2),U1151,INDEX(DATOS,0,$O$2),$D1151)),#N/A)</f>
        <v>#N/A</v>
      </c>
      <c r="AA1151" s="62" t="e">
        <f>IFERROR(IF($B1151=0,#N/A,AVERAGEIFS(INDEX(DATOS,0,$C1151),INDEX(DATOS,0,$C1151),"&lt;&gt;#N/D",INDEX(DATOS,0,$L$2),0,INDEX(DATOS,0,$M$2),1,INDEX(DATOS,0,$N$2),V1151,INDEX(DATOS,0,$O$2),$D1151)),#N/A)</f>
        <v>#N/A</v>
      </c>
      <c r="AB1151" s="62" t="e">
        <f>IFERROR(IF($B1151=0,#N/A,AVERAGEIFS(INDEX(DATOS,0,$C1151),INDEX(DATOS,0,$C1151),"&lt;&gt;#N/D",INDEX(DATOS,0,$L$2),0,INDEX(DATOS,0,$M$2),1,INDEX(DATOS,0,$N$2),W1151,INDEX(DATOS,0,$O$2),$D1151)),#N/A)</f>
        <v>#N/A</v>
      </c>
      <c r="AC1151" s="62" t="e">
        <f>IFERROR(IF($B1151=0,#N/A,AVERAGEIFS(INDEX(DATOS,0,$C1151),INDEX(DATOS,0,$C1151),"&lt;&gt;#N/D",INDEX(DATOS,0,$L$2),0,INDEX(DATOS,0,$M$2),1,INDEX(DATOS,0,$N$2),X1151,INDEX(DATOS,0,$O$2),$D1151)),#N/A)</f>
        <v>#N/A</v>
      </c>
      <c r="AD1151" s="33"/>
      <c r="AE1151" s="40" t="e">
        <f>IFERROR(IF(ISNA(Z1151),#N/A,IF(I1151=0,0,_xlfn.STDEV.P($Z1151:Z1151)/I1151*100)),#N/A)</f>
        <v>#N/A</v>
      </c>
      <c r="AF1151" s="40" t="e">
        <f>IFERROR(IF(ISNA(AA1151),#N/A,IF(J1151=0,0,_xlfn.STDEV.P($Z1151:AA1151)/J1151*100)),#N/A)</f>
        <v>#N/A</v>
      </c>
      <c r="AG1151" s="40" t="e">
        <f>IFERROR(IF(ISNA(AB1151),#N/A,IF(K1151=0,0,_xlfn.STDEV.P($Z1151:AB1151)/K1151*100)),#N/A)</f>
        <v>#N/A</v>
      </c>
      <c r="AH1151" s="40" t="e">
        <f>IFERROR(IF(ISNA(AC1151),#N/A,IF(L1151=0,0,_xlfn.STDEV.P($Z1151:AC1151)/L1151*100)),#N/A)</f>
        <v>#N/A</v>
      </c>
      <c r="AI1151" s="40"/>
    </row>
    <row r="1152" spans="1:35" x14ac:dyDescent="0.35">
      <c r="A1152">
        <f t="shared" si="1379"/>
        <v>147</v>
      </c>
      <c r="B1152" s="35">
        <f t="array" ref="B1152">IF(B1151=0,0,MIN(IF(INDEX(DATOS,0,$N$2)=$U1152,IF(ISNUMBER(INDEX(DATOS,0,$C1152)),IF(INDEX(DATOS,0,$L$2)=0,IF(INDEX(DATOS,0,$M$2)=1,IF(ISNA(MATCH(INDEX(DATOS,0,$O$2),IF($E$7:E1151=E1152,$D$7:D1151),0)),INDEX(DATOS,0,$K$2))))))))</f>
        <v>0</v>
      </c>
      <c r="C1152" s="32">
        <f t="shared" si="1380"/>
        <v>20</v>
      </c>
      <c r="D1152" s="34" t="str">
        <f>IF($B1152=0,"--",INDEX(DATOS,$B1152,O$2))</f>
        <v>--</v>
      </c>
      <c r="E1152" s="64" t="s">
        <v>1</v>
      </c>
      <c r="F1152" s="36" t="str">
        <f t="shared" si="1336"/>
        <v>--</v>
      </c>
      <c r="G1152" s="109" t="e">
        <f>VLOOKUP($D1152,LOC_UNICOS,G$2,0)</f>
        <v>#N/A</v>
      </c>
      <c r="H1152" s="109" t="e">
        <f>VLOOKUP($D1152,LOC_UNICOS,H$2,0)</f>
        <v>#N/A</v>
      </c>
      <c r="I1152" s="38">
        <f t="array" ref="I1152">IF($B1152=0,-999,IF(COUNTIFS($Z1152:Z1152,#N/A)&gt;0,-999,AVERAGE($Z1152:Z1152)))</f>
        <v>-999</v>
      </c>
      <c r="J1152" s="38">
        <f t="array" ref="J1152">IF($B1152=0,-999,IF(COUNTIFS($Z1152:AA1152,#N/A)&gt;0,-999,AVERAGE($Z1152:AA1152)))</f>
        <v>-999</v>
      </c>
      <c r="K1152" s="38">
        <f t="array" ref="K1152">IF($B1152=0,-999,IF(COUNTIFS($Z1152:AB1152,#N/A)&gt;0,-999,AVERAGE($Z1152:AB1152)))</f>
        <v>-999</v>
      </c>
      <c r="L1152" s="38">
        <f t="array" ref="L1152">IF($B1152=0,-999,IF(COUNTIFS($Z1152:AC1152,#N/A)&gt;0,-999,AVERAGE($Z1152:AC1152)))</f>
        <v>-999</v>
      </c>
      <c r="M1152" s="38">
        <f t="shared" si="1347"/>
        <v>-999</v>
      </c>
      <c r="N1152" s="38">
        <f t="shared" si="1339"/>
        <v>-999</v>
      </c>
      <c r="O1152" s="38">
        <f t="shared" si="1340"/>
        <v>-999</v>
      </c>
      <c r="P1152" s="38">
        <f t="shared" si="1341"/>
        <v>-999</v>
      </c>
      <c r="Q1152" s="37">
        <f t="shared" si="1376"/>
        <v>0</v>
      </c>
      <c r="R1152" s="37">
        <f t="shared" si="1328"/>
        <v>0</v>
      </c>
      <c r="S1152" s="37">
        <f t="shared" si="1329"/>
        <v>0</v>
      </c>
      <c r="T1152" s="37">
        <f t="shared" si="1330"/>
        <v>0</v>
      </c>
      <c r="U1152" s="37">
        <f t="shared" si="1377"/>
        <v>2018</v>
      </c>
      <c r="V1152" s="37">
        <f t="shared" ref="V1152:X1152" si="1397">U1152-1</f>
        <v>2017</v>
      </c>
      <c r="W1152" s="37">
        <f t="shared" si="1397"/>
        <v>2016</v>
      </c>
      <c r="X1152" s="37">
        <f t="shared" si="1397"/>
        <v>2015</v>
      </c>
      <c r="Y1152" s="39"/>
      <c r="Z1152" s="62" t="e">
        <f>IFERROR(IF($B1152=0,#N/A,AVERAGEIFS(INDEX(DATOS,0,$C1152),INDEX(DATOS,0,$C1152),"&lt;&gt;#N/D",INDEX(DATOS,0,$L$2),0,INDEX(DATOS,0,$M$2),1,INDEX(DATOS,0,$N$2),U1152,INDEX(DATOS,0,$O$2),$D1152)),#N/A)</f>
        <v>#N/A</v>
      </c>
      <c r="AA1152" s="62" t="e">
        <f>IFERROR(IF($B1152=0,#N/A,AVERAGEIFS(INDEX(DATOS,0,$C1152),INDEX(DATOS,0,$C1152),"&lt;&gt;#N/D",INDEX(DATOS,0,$L$2),0,INDEX(DATOS,0,$M$2),1,INDEX(DATOS,0,$N$2),V1152,INDEX(DATOS,0,$O$2),$D1152)),#N/A)</f>
        <v>#N/A</v>
      </c>
      <c r="AB1152" s="62" t="e">
        <f>IFERROR(IF($B1152=0,#N/A,AVERAGEIFS(INDEX(DATOS,0,$C1152),INDEX(DATOS,0,$C1152),"&lt;&gt;#N/D",INDEX(DATOS,0,$L$2),0,INDEX(DATOS,0,$M$2),1,INDEX(DATOS,0,$N$2),W1152,INDEX(DATOS,0,$O$2),$D1152)),#N/A)</f>
        <v>#N/A</v>
      </c>
      <c r="AC1152" s="62" t="e">
        <f>IFERROR(IF($B1152=0,#N/A,AVERAGEIFS(INDEX(DATOS,0,$C1152),INDEX(DATOS,0,$C1152),"&lt;&gt;#N/D",INDEX(DATOS,0,$L$2),0,INDEX(DATOS,0,$M$2),1,INDEX(DATOS,0,$N$2),X1152,INDEX(DATOS,0,$O$2),$D1152)),#N/A)</f>
        <v>#N/A</v>
      </c>
      <c r="AD1152" s="33"/>
      <c r="AE1152" s="40" t="e">
        <f>IFERROR(IF(ISNA(Z1152),#N/A,IF(I1152=0,0,_xlfn.STDEV.P($Z1152:Z1152)/I1152*100)),#N/A)</f>
        <v>#N/A</v>
      </c>
      <c r="AF1152" s="40" t="e">
        <f>IFERROR(IF(ISNA(AA1152),#N/A,IF(J1152=0,0,_xlfn.STDEV.P($Z1152:AA1152)/J1152*100)),#N/A)</f>
        <v>#N/A</v>
      </c>
      <c r="AG1152" s="40" t="e">
        <f>IFERROR(IF(ISNA(AB1152),#N/A,IF(K1152=0,0,_xlfn.STDEV.P($Z1152:AB1152)/K1152*100)),#N/A)</f>
        <v>#N/A</v>
      </c>
      <c r="AH1152" s="40" t="e">
        <f>IFERROR(IF(ISNA(AC1152),#N/A,IF(L1152=0,0,_xlfn.STDEV.P($Z1152:AC1152)/L1152*100)),#N/A)</f>
        <v>#N/A</v>
      </c>
      <c r="AI1152" s="40"/>
    </row>
    <row r="1153" spans="1:35" x14ac:dyDescent="0.35">
      <c r="A1153">
        <f t="shared" si="1379"/>
        <v>148</v>
      </c>
      <c r="B1153" s="35">
        <f t="array" ref="B1153">IF(B1152=0,0,MIN(IF(INDEX(DATOS,0,$N$2)=$U1153,IF(ISNUMBER(INDEX(DATOS,0,$C1153)),IF(INDEX(DATOS,0,$L$2)=0,IF(INDEX(DATOS,0,$M$2)=1,IF(ISNA(MATCH(INDEX(DATOS,0,$O$2),IF($E$7:E1152=E1153,$D$7:D1152),0)),INDEX(DATOS,0,$K$2))))))))</f>
        <v>0</v>
      </c>
      <c r="C1153" s="32">
        <f t="shared" si="1380"/>
        <v>20</v>
      </c>
      <c r="D1153" s="34" t="str">
        <f>IF($B1153=0,"--",INDEX(DATOS,$B1153,O$2))</f>
        <v>--</v>
      </c>
      <c r="E1153" s="64" t="s">
        <v>1</v>
      </c>
      <c r="F1153" s="36" t="str">
        <f t="shared" si="1336"/>
        <v>--</v>
      </c>
      <c r="G1153" s="109" t="e">
        <f>VLOOKUP($D1153,LOC_UNICOS,G$2,0)</f>
        <v>#N/A</v>
      </c>
      <c r="H1153" s="109" t="e">
        <f>VLOOKUP($D1153,LOC_UNICOS,H$2,0)</f>
        <v>#N/A</v>
      </c>
      <c r="I1153" s="38">
        <f t="array" ref="I1153">IF($B1153=0,-999,IF(COUNTIFS($Z1153:Z1153,#N/A)&gt;0,-999,AVERAGE($Z1153:Z1153)))</f>
        <v>-999</v>
      </c>
      <c r="J1153" s="38">
        <f t="array" ref="J1153">IF($B1153=0,-999,IF(COUNTIFS($Z1153:AA1153,#N/A)&gt;0,-999,AVERAGE($Z1153:AA1153)))</f>
        <v>-999</v>
      </c>
      <c r="K1153" s="38">
        <f t="array" ref="K1153">IF($B1153=0,-999,IF(COUNTIFS($Z1153:AB1153,#N/A)&gt;0,-999,AVERAGE($Z1153:AB1153)))</f>
        <v>-999</v>
      </c>
      <c r="L1153" s="38">
        <f t="array" ref="L1153">IF($B1153=0,-999,IF(COUNTIFS($Z1153:AC1153,#N/A)&gt;0,-999,AVERAGE($Z1153:AC1153)))</f>
        <v>-999</v>
      </c>
      <c r="M1153" s="38">
        <f t="shared" si="1347"/>
        <v>-999</v>
      </c>
      <c r="N1153" s="38">
        <f t="shared" si="1339"/>
        <v>-999</v>
      </c>
      <c r="O1153" s="38">
        <f t="shared" si="1340"/>
        <v>-999</v>
      </c>
      <c r="P1153" s="38">
        <f t="shared" si="1341"/>
        <v>-999</v>
      </c>
      <c r="Q1153" s="37">
        <f t="shared" si="1376"/>
        <v>0</v>
      </c>
      <c r="R1153" s="37">
        <f t="shared" si="1328"/>
        <v>0</v>
      </c>
      <c r="S1153" s="37">
        <f t="shared" si="1329"/>
        <v>0</v>
      </c>
      <c r="T1153" s="37">
        <f t="shared" si="1330"/>
        <v>0</v>
      </c>
      <c r="U1153" s="37">
        <f t="shared" si="1377"/>
        <v>2018</v>
      </c>
      <c r="V1153" s="37">
        <f t="shared" ref="V1153:X1153" si="1398">U1153-1</f>
        <v>2017</v>
      </c>
      <c r="W1153" s="37">
        <f t="shared" si="1398"/>
        <v>2016</v>
      </c>
      <c r="X1153" s="37">
        <f t="shared" si="1398"/>
        <v>2015</v>
      </c>
      <c r="Y1153" s="39"/>
      <c r="Z1153" s="62" t="e">
        <f>IFERROR(IF($B1153=0,#N/A,AVERAGEIFS(INDEX(DATOS,0,$C1153),INDEX(DATOS,0,$C1153),"&lt;&gt;#N/D",INDEX(DATOS,0,$L$2),0,INDEX(DATOS,0,$M$2),1,INDEX(DATOS,0,$N$2),U1153,INDEX(DATOS,0,$O$2),$D1153)),#N/A)</f>
        <v>#N/A</v>
      </c>
      <c r="AA1153" s="62" t="e">
        <f>IFERROR(IF($B1153=0,#N/A,AVERAGEIFS(INDEX(DATOS,0,$C1153),INDEX(DATOS,0,$C1153),"&lt;&gt;#N/D",INDEX(DATOS,0,$L$2),0,INDEX(DATOS,0,$M$2),1,INDEX(DATOS,0,$N$2),V1153,INDEX(DATOS,0,$O$2),$D1153)),#N/A)</f>
        <v>#N/A</v>
      </c>
      <c r="AB1153" s="62" t="e">
        <f>IFERROR(IF($B1153=0,#N/A,AVERAGEIFS(INDEX(DATOS,0,$C1153),INDEX(DATOS,0,$C1153),"&lt;&gt;#N/D",INDEX(DATOS,0,$L$2),0,INDEX(DATOS,0,$M$2),1,INDEX(DATOS,0,$N$2),W1153,INDEX(DATOS,0,$O$2),$D1153)),#N/A)</f>
        <v>#N/A</v>
      </c>
      <c r="AC1153" s="62" t="e">
        <f>IFERROR(IF($B1153=0,#N/A,AVERAGEIFS(INDEX(DATOS,0,$C1153),INDEX(DATOS,0,$C1153),"&lt;&gt;#N/D",INDEX(DATOS,0,$L$2),0,INDEX(DATOS,0,$M$2),1,INDEX(DATOS,0,$N$2),X1153,INDEX(DATOS,0,$O$2),$D1153)),#N/A)</f>
        <v>#N/A</v>
      </c>
      <c r="AD1153" s="33"/>
      <c r="AE1153" s="40" t="e">
        <f>IFERROR(IF(ISNA(Z1153),#N/A,IF(I1153=0,0,_xlfn.STDEV.P($Z1153:Z1153)/I1153*100)),#N/A)</f>
        <v>#N/A</v>
      </c>
      <c r="AF1153" s="40" t="e">
        <f>IFERROR(IF(ISNA(AA1153),#N/A,IF(J1153=0,0,_xlfn.STDEV.P($Z1153:AA1153)/J1153*100)),#N/A)</f>
        <v>#N/A</v>
      </c>
      <c r="AG1153" s="40" t="e">
        <f>IFERROR(IF(ISNA(AB1153),#N/A,IF(K1153=0,0,_xlfn.STDEV.P($Z1153:AB1153)/K1153*100)),#N/A)</f>
        <v>#N/A</v>
      </c>
      <c r="AH1153" s="40" t="e">
        <f>IFERROR(IF(ISNA(AC1153),#N/A,IF(L1153=0,0,_xlfn.STDEV.P($Z1153:AC1153)/L1153*100)),#N/A)</f>
        <v>#N/A</v>
      </c>
      <c r="AI1153" s="40"/>
    </row>
    <row r="1154" spans="1:35" x14ac:dyDescent="0.35">
      <c r="A1154">
        <f t="shared" si="1379"/>
        <v>149</v>
      </c>
      <c r="B1154" s="35">
        <f t="array" ref="B1154">IF(B1153=0,0,MIN(IF(INDEX(DATOS,0,$N$2)=$U1154,IF(ISNUMBER(INDEX(DATOS,0,$C1154)),IF(INDEX(DATOS,0,$L$2)=0,IF(INDEX(DATOS,0,$M$2)=1,IF(ISNA(MATCH(INDEX(DATOS,0,$O$2),IF($E$7:E1153=E1154,$D$7:D1153),0)),INDEX(DATOS,0,$K$2))))))))</f>
        <v>0</v>
      </c>
      <c r="C1154" s="32">
        <f t="shared" si="1380"/>
        <v>20</v>
      </c>
      <c r="D1154" s="34" t="str">
        <f>IF($B1154=0,"--",INDEX(DATOS,$B1154,O$2))</f>
        <v>--</v>
      </c>
      <c r="E1154" s="64" t="s">
        <v>1</v>
      </c>
      <c r="F1154" s="36" t="str">
        <f t="shared" si="1336"/>
        <v>--</v>
      </c>
      <c r="G1154" s="109" t="e">
        <f>VLOOKUP($D1154,LOC_UNICOS,G$2,0)</f>
        <v>#N/A</v>
      </c>
      <c r="H1154" s="109" t="e">
        <f>VLOOKUP($D1154,LOC_UNICOS,H$2,0)</f>
        <v>#N/A</v>
      </c>
      <c r="I1154" s="38">
        <f t="array" ref="I1154">IF($B1154=0,-999,IF(COUNTIFS($Z1154:Z1154,#N/A)&gt;0,-999,AVERAGE($Z1154:Z1154)))</f>
        <v>-999</v>
      </c>
      <c r="J1154" s="38">
        <f t="array" ref="J1154">IF($B1154=0,-999,IF(COUNTIFS($Z1154:AA1154,#N/A)&gt;0,-999,AVERAGE($Z1154:AA1154)))</f>
        <v>-999</v>
      </c>
      <c r="K1154" s="38">
        <f t="array" ref="K1154">IF($B1154=0,-999,IF(COUNTIFS($Z1154:AB1154,#N/A)&gt;0,-999,AVERAGE($Z1154:AB1154)))</f>
        <v>-999</v>
      </c>
      <c r="L1154" s="38">
        <f t="array" ref="L1154">IF($B1154=0,-999,IF(COUNTIFS($Z1154:AC1154,#N/A)&gt;0,-999,AVERAGE($Z1154:AC1154)))</f>
        <v>-999</v>
      </c>
      <c r="M1154" s="38">
        <f t="shared" si="1347"/>
        <v>-999</v>
      </c>
      <c r="N1154" s="38">
        <f t="shared" si="1339"/>
        <v>-999</v>
      </c>
      <c r="O1154" s="38">
        <f t="shared" si="1340"/>
        <v>-999</v>
      </c>
      <c r="P1154" s="38">
        <f t="shared" si="1341"/>
        <v>-999</v>
      </c>
      <c r="Q1154" s="37">
        <f t="shared" si="1376"/>
        <v>0</v>
      </c>
      <c r="R1154" s="37">
        <f t="shared" si="1328"/>
        <v>0</v>
      </c>
      <c r="S1154" s="37">
        <f t="shared" si="1329"/>
        <v>0</v>
      </c>
      <c r="T1154" s="37">
        <f t="shared" si="1330"/>
        <v>0</v>
      </c>
      <c r="U1154" s="37">
        <f t="shared" si="1377"/>
        <v>2018</v>
      </c>
      <c r="V1154" s="37">
        <f t="shared" ref="V1154:X1154" si="1399">U1154-1</f>
        <v>2017</v>
      </c>
      <c r="W1154" s="37">
        <f t="shared" si="1399"/>
        <v>2016</v>
      </c>
      <c r="X1154" s="37">
        <f t="shared" si="1399"/>
        <v>2015</v>
      </c>
      <c r="Y1154" s="39"/>
      <c r="Z1154" s="62" t="e">
        <f>IFERROR(IF($B1154=0,#N/A,AVERAGEIFS(INDEX(DATOS,0,$C1154),INDEX(DATOS,0,$C1154),"&lt;&gt;#N/D",INDEX(DATOS,0,$L$2),0,INDEX(DATOS,0,$M$2),1,INDEX(DATOS,0,$N$2),U1154,INDEX(DATOS,0,$O$2),$D1154)),#N/A)</f>
        <v>#N/A</v>
      </c>
      <c r="AA1154" s="62" t="e">
        <f>IFERROR(IF($B1154=0,#N/A,AVERAGEIFS(INDEX(DATOS,0,$C1154),INDEX(DATOS,0,$C1154),"&lt;&gt;#N/D",INDEX(DATOS,0,$L$2),0,INDEX(DATOS,0,$M$2),1,INDEX(DATOS,0,$N$2),V1154,INDEX(DATOS,0,$O$2),$D1154)),#N/A)</f>
        <v>#N/A</v>
      </c>
      <c r="AB1154" s="62" t="e">
        <f>IFERROR(IF($B1154=0,#N/A,AVERAGEIFS(INDEX(DATOS,0,$C1154),INDEX(DATOS,0,$C1154),"&lt;&gt;#N/D",INDEX(DATOS,0,$L$2),0,INDEX(DATOS,0,$M$2),1,INDEX(DATOS,0,$N$2),W1154,INDEX(DATOS,0,$O$2),$D1154)),#N/A)</f>
        <v>#N/A</v>
      </c>
      <c r="AC1154" s="62" t="e">
        <f>IFERROR(IF($B1154=0,#N/A,AVERAGEIFS(INDEX(DATOS,0,$C1154),INDEX(DATOS,0,$C1154),"&lt;&gt;#N/D",INDEX(DATOS,0,$L$2),0,INDEX(DATOS,0,$M$2),1,INDEX(DATOS,0,$N$2),X1154,INDEX(DATOS,0,$O$2),$D1154)),#N/A)</f>
        <v>#N/A</v>
      </c>
      <c r="AD1154" s="33"/>
      <c r="AE1154" s="40" t="e">
        <f>IFERROR(IF(ISNA(Z1154),#N/A,IF(I1154=0,0,_xlfn.STDEV.P($Z1154:Z1154)/I1154*100)),#N/A)</f>
        <v>#N/A</v>
      </c>
      <c r="AF1154" s="40" t="e">
        <f>IFERROR(IF(ISNA(AA1154),#N/A,IF(J1154=0,0,_xlfn.STDEV.P($Z1154:AA1154)/J1154*100)),#N/A)</f>
        <v>#N/A</v>
      </c>
      <c r="AG1154" s="40" t="e">
        <f>IFERROR(IF(ISNA(AB1154),#N/A,IF(K1154=0,0,_xlfn.STDEV.P($Z1154:AB1154)/K1154*100)),#N/A)</f>
        <v>#N/A</v>
      </c>
      <c r="AH1154" s="40" t="e">
        <f>IFERROR(IF(ISNA(AC1154),#N/A,IF(L1154=0,0,_xlfn.STDEV.P($Z1154:AC1154)/L1154*100)),#N/A)</f>
        <v>#N/A</v>
      </c>
      <c r="AI1154" s="40"/>
    </row>
    <row r="1155" spans="1:35" x14ac:dyDescent="0.35">
      <c r="A1155">
        <f t="shared" si="1379"/>
        <v>150</v>
      </c>
      <c r="B1155" s="35">
        <f t="array" ref="B1155">IF(B1154=0,0,MIN(IF(INDEX(DATOS,0,$N$2)=$U1155,IF(ISNUMBER(INDEX(DATOS,0,$C1155)),IF(INDEX(DATOS,0,$L$2)=0,IF(INDEX(DATOS,0,$M$2)=1,IF(ISNA(MATCH(INDEX(DATOS,0,$O$2),IF($E$7:E1154=E1155,$D$7:D1154),0)),INDEX(DATOS,0,$K$2))))))))</f>
        <v>0</v>
      </c>
      <c r="C1155" s="32">
        <f t="shared" si="1380"/>
        <v>20</v>
      </c>
      <c r="D1155" s="34" t="str">
        <f>IF($B1155=0,"--",INDEX(DATOS,$B1155,O$2))</f>
        <v>--</v>
      </c>
      <c r="E1155" s="64" t="s">
        <v>1</v>
      </c>
      <c r="F1155" s="36" t="str">
        <f t="shared" si="1336"/>
        <v>--</v>
      </c>
      <c r="G1155" s="109" t="e">
        <f>VLOOKUP($D1155,LOC_UNICOS,G$2,0)</f>
        <v>#N/A</v>
      </c>
      <c r="H1155" s="109" t="e">
        <f>VLOOKUP($D1155,LOC_UNICOS,H$2,0)</f>
        <v>#N/A</v>
      </c>
      <c r="I1155" s="38">
        <f t="array" ref="I1155">IF($B1155=0,-999,IF(COUNTIFS($Z1155:Z1155,#N/A)&gt;0,-999,AVERAGE($Z1155:Z1155)))</f>
        <v>-999</v>
      </c>
      <c r="J1155" s="38">
        <f t="array" ref="J1155">IF($B1155=0,-999,IF(COUNTIFS($Z1155:AA1155,#N/A)&gt;0,-999,AVERAGE($Z1155:AA1155)))</f>
        <v>-999</v>
      </c>
      <c r="K1155" s="38">
        <f t="array" ref="K1155">IF($B1155=0,-999,IF(COUNTIFS($Z1155:AB1155,#N/A)&gt;0,-999,AVERAGE($Z1155:AB1155)))</f>
        <v>-999</v>
      </c>
      <c r="L1155" s="38">
        <f t="array" ref="L1155">IF($B1155=0,-999,IF(COUNTIFS($Z1155:AC1155,#N/A)&gt;0,-999,AVERAGE($Z1155:AC1155)))</f>
        <v>-999</v>
      </c>
      <c r="M1155" s="38">
        <f t="shared" si="1347"/>
        <v>-999</v>
      </c>
      <c r="N1155" s="38">
        <f t="shared" si="1339"/>
        <v>-999</v>
      </c>
      <c r="O1155" s="38">
        <f t="shared" si="1340"/>
        <v>-999</v>
      </c>
      <c r="P1155" s="38">
        <f t="shared" si="1341"/>
        <v>-999</v>
      </c>
      <c r="Q1155" s="37">
        <f t="shared" si="1376"/>
        <v>0</v>
      </c>
      <c r="R1155" s="37">
        <f t="shared" si="1328"/>
        <v>0</v>
      </c>
      <c r="S1155" s="37">
        <f t="shared" si="1329"/>
        <v>0</v>
      </c>
      <c r="T1155" s="37">
        <f t="shared" si="1330"/>
        <v>0</v>
      </c>
      <c r="U1155" s="37">
        <f t="shared" si="1377"/>
        <v>2018</v>
      </c>
      <c r="V1155" s="37">
        <f t="shared" ref="V1155:X1155" si="1400">U1155-1</f>
        <v>2017</v>
      </c>
      <c r="W1155" s="37">
        <f t="shared" si="1400"/>
        <v>2016</v>
      </c>
      <c r="X1155" s="37">
        <f t="shared" si="1400"/>
        <v>2015</v>
      </c>
      <c r="Y1155" s="39"/>
      <c r="Z1155" s="62" t="e">
        <f>IFERROR(IF($B1155=0,#N/A,AVERAGEIFS(INDEX(DATOS,0,$C1155),INDEX(DATOS,0,$C1155),"&lt;&gt;#N/D",INDEX(DATOS,0,$L$2),0,INDEX(DATOS,0,$M$2),1,INDEX(DATOS,0,$N$2),U1155,INDEX(DATOS,0,$O$2),$D1155)),#N/A)</f>
        <v>#N/A</v>
      </c>
      <c r="AA1155" s="62" t="e">
        <f>IFERROR(IF($B1155=0,#N/A,AVERAGEIFS(INDEX(DATOS,0,$C1155),INDEX(DATOS,0,$C1155),"&lt;&gt;#N/D",INDEX(DATOS,0,$L$2),0,INDEX(DATOS,0,$M$2),1,INDEX(DATOS,0,$N$2),V1155,INDEX(DATOS,0,$O$2),$D1155)),#N/A)</f>
        <v>#N/A</v>
      </c>
      <c r="AB1155" s="62" t="e">
        <f>IFERROR(IF($B1155=0,#N/A,AVERAGEIFS(INDEX(DATOS,0,$C1155),INDEX(DATOS,0,$C1155),"&lt;&gt;#N/D",INDEX(DATOS,0,$L$2),0,INDEX(DATOS,0,$M$2),1,INDEX(DATOS,0,$N$2),W1155,INDEX(DATOS,0,$O$2),$D1155)),#N/A)</f>
        <v>#N/A</v>
      </c>
      <c r="AC1155" s="62" t="e">
        <f>IFERROR(IF($B1155=0,#N/A,AVERAGEIFS(INDEX(DATOS,0,$C1155),INDEX(DATOS,0,$C1155),"&lt;&gt;#N/D",INDEX(DATOS,0,$L$2),0,INDEX(DATOS,0,$M$2),1,INDEX(DATOS,0,$N$2),X1155,INDEX(DATOS,0,$O$2),$D1155)),#N/A)</f>
        <v>#N/A</v>
      </c>
      <c r="AD1155" s="33"/>
      <c r="AE1155" s="40" t="e">
        <f>IFERROR(IF(ISNA(Z1155),#N/A,IF(I1155=0,0,_xlfn.STDEV.P($Z1155:Z1155)/I1155*100)),#N/A)</f>
        <v>#N/A</v>
      </c>
      <c r="AF1155" s="40" t="e">
        <f>IFERROR(IF(ISNA(AA1155),#N/A,IF(J1155=0,0,_xlfn.STDEV.P($Z1155:AA1155)/J1155*100)),#N/A)</f>
        <v>#N/A</v>
      </c>
      <c r="AG1155" s="40" t="e">
        <f>IFERROR(IF(ISNA(AB1155),#N/A,IF(K1155=0,0,_xlfn.STDEV.P($Z1155:AB1155)/K1155*100)),#N/A)</f>
        <v>#N/A</v>
      </c>
      <c r="AH1155" s="40" t="e">
        <f>IFERROR(IF(ISNA(AC1155),#N/A,IF(L1155=0,0,_xlfn.STDEV.P($Z1155:AC1155)/L1155*100)),#N/A)</f>
        <v>#N/A</v>
      </c>
      <c r="AI1155" s="40"/>
    </row>
    <row r="1156" spans="1:35" x14ac:dyDescent="0.35">
      <c r="A1156">
        <f t="shared" si="1379"/>
        <v>151</v>
      </c>
      <c r="B1156" s="35">
        <f t="array" ref="B1156">IF(B1155=0,0,MIN(IF(INDEX(DATOS,0,$N$2)=$U1156,IF(ISNUMBER(INDEX(DATOS,0,$C1156)),IF(INDEX(DATOS,0,$L$2)=0,IF(INDEX(DATOS,0,$M$2)=1,IF(ISNA(MATCH(INDEX(DATOS,0,$O$2),IF($E$7:E1155=E1156,$D$7:D1155),0)),INDEX(DATOS,0,$K$2))))))))</f>
        <v>0</v>
      </c>
      <c r="C1156" s="32">
        <f t="shared" si="1380"/>
        <v>20</v>
      </c>
      <c r="D1156" s="34" t="str">
        <f>IF($B1156=0,"--",INDEX(DATOS,$B1156,O$2))</f>
        <v>--</v>
      </c>
      <c r="E1156" s="64" t="s">
        <v>1</v>
      </c>
      <c r="F1156" s="36" t="str">
        <f t="shared" si="1336"/>
        <v>--</v>
      </c>
      <c r="G1156" s="109" t="e">
        <f>VLOOKUP($D1156,LOC_UNICOS,G$2,0)</f>
        <v>#N/A</v>
      </c>
      <c r="H1156" s="109" t="e">
        <f>VLOOKUP($D1156,LOC_UNICOS,H$2,0)</f>
        <v>#N/A</v>
      </c>
      <c r="I1156" s="38">
        <f t="array" ref="I1156">IF($B1156=0,-999,IF(COUNTIFS($Z1156:Z1156,#N/A)&gt;0,-999,AVERAGE($Z1156:Z1156)))</f>
        <v>-999</v>
      </c>
      <c r="J1156" s="38">
        <f t="array" ref="J1156">IF($B1156=0,-999,IF(COUNTIFS($Z1156:AA1156,#N/A)&gt;0,-999,AVERAGE($Z1156:AA1156)))</f>
        <v>-999</v>
      </c>
      <c r="K1156" s="38">
        <f t="array" ref="K1156">IF($B1156=0,-999,IF(COUNTIFS($Z1156:AB1156,#N/A)&gt;0,-999,AVERAGE($Z1156:AB1156)))</f>
        <v>-999</v>
      </c>
      <c r="L1156" s="38">
        <f t="array" ref="L1156">IF($B1156=0,-999,IF(COUNTIFS($Z1156:AC1156,#N/A)&gt;0,-999,AVERAGE($Z1156:AC1156)))</f>
        <v>-999</v>
      </c>
      <c r="M1156" s="38">
        <f t="shared" si="1347"/>
        <v>0</v>
      </c>
      <c r="N1156" s="38">
        <f t="shared" si="1339"/>
        <v>0</v>
      </c>
      <c r="O1156" s="38">
        <f t="shared" si="1340"/>
        <v>0</v>
      </c>
      <c r="P1156" s="38">
        <f t="shared" si="1341"/>
        <v>0</v>
      </c>
      <c r="Q1156" s="37">
        <f t="shared" si="1376"/>
        <v>0</v>
      </c>
      <c r="R1156" s="37">
        <f t="shared" si="1328"/>
        <v>0</v>
      </c>
      <c r="S1156" s="37">
        <f t="shared" si="1329"/>
        <v>0</v>
      </c>
      <c r="T1156" s="37">
        <f t="shared" si="1330"/>
        <v>0</v>
      </c>
      <c r="U1156" s="37">
        <f t="shared" si="1377"/>
        <v>2018</v>
      </c>
      <c r="V1156" s="37">
        <f t="shared" ref="V1156:X1156" si="1401">U1156-1</f>
        <v>2017</v>
      </c>
      <c r="W1156" s="37">
        <f t="shared" si="1401"/>
        <v>2016</v>
      </c>
      <c r="X1156" s="37">
        <f t="shared" si="1401"/>
        <v>2015</v>
      </c>
      <c r="Y1156" s="39"/>
      <c r="Z1156" s="62" t="e">
        <f>IFERROR(IF($B1156=0,#N/A,AVERAGEIFS(INDEX(DATOS,0,$C1156),INDEX(DATOS,0,$C1156),"&lt;&gt;#N/D",INDEX(DATOS,0,$L$2),0,INDEX(DATOS,0,$M$2),1,INDEX(DATOS,0,$N$2),U1156,INDEX(DATOS,0,$O$2),$D1156)),#N/A)</f>
        <v>#N/A</v>
      </c>
      <c r="AA1156" s="62" t="e">
        <f>IFERROR(IF($B1156=0,#N/A,AVERAGEIFS(INDEX(DATOS,0,$C1156),INDEX(DATOS,0,$C1156),"&lt;&gt;#N/D",INDEX(DATOS,0,$L$2),0,INDEX(DATOS,0,$M$2),1,INDEX(DATOS,0,$N$2),V1156,INDEX(DATOS,0,$O$2),$D1156)),#N/A)</f>
        <v>#N/A</v>
      </c>
      <c r="AB1156" s="62" t="e">
        <f>IFERROR(IF($B1156=0,#N/A,AVERAGEIFS(INDEX(DATOS,0,$C1156),INDEX(DATOS,0,$C1156),"&lt;&gt;#N/D",INDEX(DATOS,0,$L$2),0,INDEX(DATOS,0,$M$2),1,INDEX(DATOS,0,$N$2),W1156,INDEX(DATOS,0,$O$2),$D1156)),#N/A)</f>
        <v>#N/A</v>
      </c>
      <c r="AC1156" s="62" t="e">
        <f>IFERROR(IF($B1156=0,#N/A,AVERAGEIFS(INDEX(DATOS,0,$C1156),INDEX(DATOS,0,$C1156),"&lt;&gt;#N/D",INDEX(DATOS,0,$L$2),0,INDEX(DATOS,0,$M$2),1,INDEX(DATOS,0,$N$2),X1156,INDEX(DATOS,0,$O$2),$D1156)),#N/A)</f>
        <v>#N/A</v>
      </c>
      <c r="AD1156" s="33"/>
      <c r="AE1156" s="40"/>
      <c r="AF1156" s="40"/>
      <c r="AG1156" s="40"/>
      <c r="AH1156" s="40"/>
      <c r="AI1156" s="40"/>
    </row>
    <row r="1157" spans="1:35" x14ac:dyDescent="0.35">
      <c r="A1157">
        <f t="shared" si="1379"/>
        <v>152</v>
      </c>
      <c r="B1157" s="35">
        <f t="array" ref="B1157">IF(B1156=0,0,MIN(IF(INDEX(DATOS,0,$N$2)=$U1157,IF(ISNUMBER(INDEX(DATOS,0,$C1157)),IF(INDEX(DATOS,0,$L$2)=0,IF(INDEX(DATOS,0,$M$2)=1,IF(ISNA(MATCH(INDEX(DATOS,0,$O$2),IF($E$7:E1156=E1157,$D$7:D1156),0)),INDEX(DATOS,0,$K$2))))))))</f>
        <v>0</v>
      </c>
      <c r="C1157" s="32">
        <f t="shared" si="1380"/>
        <v>20</v>
      </c>
      <c r="D1157" s="34" t="str">
        <f>IF($B1157=0,"--",INDEX(DATOS,$B1157,O$2))</f>
        <v>--</v>
      </c>
      <c r="E1157" s="64" t="s">
        <v>1</v>
      </c>
      <c r="F1157" s="36" t="str">
        <f t="shared" si="1336"/>
        <v>--</v>
      </c>
      <c r="G1157" s="109" t="e">
        <f>VLOOKUP($D1157,LOC_UNICOS,G$2,0)</f>
        <v>#N/A</v>
      </c>
      <c r="H1157" s="109" t="e">
        <f>VLOOKUP($D1157,LOC_UNICOS,H$2,0)</f>
        <v>#N/A</v>
      </c>
      <c r="I1157" s="38">
        <f t="array" ref="I1157">IF($B1157=0,-999,IF(COUNTIFS($Z1157:Z1157,#N/A)&gt;0,-999,AVERAGE($Z1157:Z1157)))</f>
        <v>-999</v>
      </c>
      <c r="J1157" s="38">
        <f t="array" ref="J1157">IF($B1157=0,-999,IF(COUNTIFS($Z1157:AA1157,#N/A)&gt;0,-999,AVERAGE($Z1157:AA1157)))</f>
        <v>-999</v>
      </c>
      <c r="K1157" s="38">
        <f t="array" ref="K1157">IF($B1157=0,-999,IF(COUNTIFS($Z1157:AB1157,#N/A)&gt;0,-999,AVERAGE($Z1157:AB1157)))</f>
        <v>-999</v>
      </c>
      <c r="L1157" s="38">
        <f t="array" ref="L1157">IF($B1157=0,-999,IF(COUNTIFS($Z1157:AC1157,#N/A)&gt;0,-999,AVERAGE($Z1157:AC1157)))</f>
        <v>-999</v>
      </c>
      <c r="M1157" s="38">
        <f t="shared" si="1347"/>
        <v>-999</v>
      </c>
      <c r="N1157" s="38">
        <f t="shared" si="1339"/>
        <v>-999</v>
      </c>
      <c r="O1157" s="38">
        <f t="shared" si="1340"/>
        <v>-999</v>
      </c>
      <c r="P1157" s="38">
        <f t="shared" si="1341"/>
        <v>-999</v>
      </c>
      <c r="Q1157" s="37">
        <f t="shared" si="1376"/>
        <v>0</v>
      </c>
      <c r="R1157" s="37">
        <f t="shared" si="1328"/>
        <v>0</v>
      </c>
      <c r="S1157" s="37">
        <f t="shared" si="1329"/>
        <v>0</v>
      </c>
      <c r="T1157" s="37">
        <f t="shared" si="1330"/>
        <v>0</v>
      </c>
      <c r="U1157" s="37">
        <f t="shared" si="1377"/>
        <v>2018</v>
      </c>
      <c r="V1157" s="37">
        <f t="shared" ref="V1157:X1157" si="1402">U1157-1</f>
        <v>2017</v>
      </c>
      <c r="W1157" s="37">
        <f t="shared" si="1402"/>
        <v>2016</v>
      </c>
      <c r="X1157" s="37">
        <f t="shared" si="1402"/>
        <v>2015</v>
      </c>
      <c r="Y1157" s="39"/>
      <c r="Z1157" s="62" t="e">
        <f>IFERROR(IF($B1157=0,#N/A,AVERAGEIFS(INDEX(DATOS,0,$C1157),INDEX(DATOS,0,$C1157),"&lt;&gt;#N/D",INDEX(DATOS,0,$L$2),0,INDEX(DATOS,0,$M$2),1,INDEX(DATOS,0,$N$2),U1157,INDEX(DATOS,0,$O$2),$D1157)),#N/A)</f>
        <v>#N/A</v>
      </c>
      <c r="AA1157" s="62" t="e">
        <f>IFERROR(IF($B1157=0,#N/A,AVERAGEIFS(INDEX(DATOS,0,$C1157),INDEX(DATOS,0,$C1157),"&lt;&gt;#N/D",INDEX(DATOS,0,$L$2),0,INDEX(DATOS,0,$M$2),1,INDEX(DATOS,0,$N$2),V1157,INDEX(DATOS,0,$O$2),$D1157)),#N/A)</f>
        <v>#N/A</v>
      </c>
      <c r="AB1157" s="62" t="e">
        <f>IFERROR(IF($B1157=0,#N/A,AVERAGEIFS(INDEX(DATOS,0,$C1157),INDEX(DATOS,0,$C1157),"&lt;&gt;#N/D",INDEX(DATOS,0,$L$2),0,INDEX(DATOS,0,$M$2),1,INDEX(DATOS,0,$N$2),W1157,INDEX(DATOS,0,$O$2),$D1157)),#N/A)</f>
        <v>#N/A</v>
      </c>
      <c r="AC1157" s="62" t="e">
        <f>IFERROR(IF($B1157=0,#N/A,AVERAGEIFS(INDEX(DATOS,0,$C1157),INDEX(DATOS,0,$C1157),"&lt;&gt;#N/D",INDEX(DATOS,0,$L$2),0,INDEX(DATOS,0,$M$2),1,INDEX(DATOS,0,$N$2),X1157,INDEX(DATOS,0,$O$2),$D1157)),#N/A)</f>
        <v>#N/A</v>
      </c>
      <c r="AD1157" s="33"/>
      <c r="AE1157" s="40">
        <f>IFERROR(IF(ISNA(#REF!),-999,IF(I1157=0,0,_xlfn.STDEV.P(#REF!)/I1157*100)),-999)</f>
        <v>-999</v>
      </c>
      <c r="AF1157" s="40">
        <f>IFERROR(IF(ISNA(#REF!),-999,IF(J1157=0,0,_xlfn.STDEV.P(#REF!)/J1157*100)),-999)</f>
        <v>-999</v>
      </c>
      <c r="AG1157" s="40">
        <f>IFERROR(IF(ISNA(#REF!),-999,IF(K1157=0,0,_xlfn.STDEV.P(#REF!)/K1157*100)),-999)</f>
        <v>-999</v>
      </c>
      <c r="AH1157" s="40">
        <f>IFERROR(IF(ISNA(#REF!),-999,IF(L1157=0,0,_xlfn.STDEV.P(#REF!)/L1157*100)),-999)</f>
        <v>-999</v>
      </c>
      <c r="AI1157" s="40"/>
    </row>
    <row r="1158" spans="1:35" x14ac:dyDescent="0.35">
      <c r="A1158">
        <f t="shared" si="1379"/>
        <v>153</v>
      </c>
      <c r="B1158" s="35">
        <f t="array" ref="B1158">IF(B1157=0,0,MIN(IF(INDEX(DATOS,0,$N$2)=$U1158,IF(ISNUMBER(INDEX(DATOS,0,$C1158)),IF(INDEX(DATOS,0,$L$2)=0,IF(INDEX(DATOS,0,$M$2)=1,IF(ISNA(MATCH(INDEX(DATOS,0,$O$2),IF($E$7:E1157=E1158,$D$7:D1157),0)),INDEX(DATOS,0,$K$2))))))))</f>
        <v>0</v>
      </c>
      <c r="C1158" s="32">
        <f t="shared" si="1380"/>
        <v>20</v>
      </c>
      <c r="D1158" s="34" t="str">
        <f>IF($B1158=0,"--",INDEX(DATOS,$B1158,O$2))</f>
        <v>--</v>
      </c>
      <c r="E1158" s="64" t="s">
        <v>1</v>
      </c>
      <c r="F1158" s="36" t="str">
        <f t="shared" si="1336"/>
        <v>--</v>
      </c>
      <c r="G1158" s="109" t="e">
        <f>VLOOKUP($D1158,LOC_UNICOS,G$2,0)</f>
        <v>#N/A</v>
      </c>
      <c r="H1158" s="109" t="e">
        <f>VLOOKUP($D1158,LOC_UNICOS,H$2,0)</f>
        <v>#N/A</v>
      </c>
      <c r="I1158" s="38">
        <f t="array" ref="I1158">IF($B1158=0,-999,IF(COUNTIFS($Z1158:Z1158,#N/A)&gt;0,-999,AVERAGE($Z1158:Z1158)))</f>
        <v>-999</v>
      </c>
      <c r="J1158" s="38">
        <f t="array" ref="J1158">IF($B1158=0,-999,IF(COUNTIFS($Z1158:AA1158,#N/A)&gt;0,-999,AVERAGE($Z1158:AA1158)))</f>
        <v>-999</v>
      </c>
      <c r="K1158" s="38">
        <f t="array" ref="K1158">IF($B1158=0,-999,IF(COUNTIFS($Z1158:AB1158,#N/A)&gt;0,-999,AVERAGE($Z1158:AB1158)))</f>
        <v>-999</v>
      </c>
      <c r="L1158" s="38">
        <f t="array" ref="L1158">IF($B1158=0,-999,IF(COUNTIFS($Z1158:AC1158,#N/A)&gt;0,-999,AVERAGE($Z1158:AC1158)))</f>
        <v>-999</v>
      </c>
      <c r="M1158" s="38">
        <f t="shared" si="1347"/>
        <v>-999</v>
      </c>
      <c r="N1158" s="38">
        <f t="shared" si="1339"/>
        <v>-999</v>
      </c>
      <c r="O1158" s="38">
        <f t="shared" si="1340"/>
        <v>-999</v>
      </c>
      <c r="P1158" s="38">
        <f t="shared" si="1341"/>
        <v>-999</v>
      </c>
      <c r="Q1158" s="37">
        <f t="shared" si="1376"/>
        <v>0</v>
      </c>
      <c r="R1158" s="37">
        <f t="shared" si="1328"/>
        <v>0</v>
      </c>
      <c r="S1158" s="37">
        <f t="shared" si="1329"/>
        <v>0</v>
      </c>
      <c r="T1158" s="37">
        <f t="shared" si="1330"/>
        <v>0</v>
      </c>
      <c r="U1158" s="37">
        <f t="shared" si="1377"/>
        <v>2018</v>
      </c>
      <c r="V1158" s="37">
        <f t="shared" ref="V1158:X1158" si="1403">U1158-1</f>
        <v>2017</v>
      </c>
      <c r="W1158" s="37">
        <f t="shared" si="1403"/>
        <v>2016</v>
      </c>
      <c r="X1158" s="37">
        <f t="shared" si="1403"/>
        <v>2015</v>
      </c>
      <c r="Y1158" s="39"/>
      <c r="Z1158" s="62" t="e">
        <f>IFERROR(IF($B1158=0,#N/A,AVERAGEIFS(INDEX(DATOS,0,$C1158),INDEX(DATOS,0,$C1158),"&lt;&gt;#N/D",INDEX(DATOS,0,$L$2),0,INDEX(DATOS,0,$M$2),1,INDEX(DATOS,0,$N$2),U1158,INDEX(DATOS,0,$O$2),$D1158)),#N/A)</f>
        <v>#N/A</v>
      </c>
      <c r="AA1158" s="62" t="e">
        <f>IFERROR(IF($B1158=0,#N/A,AVERAGEIFS(INDEX(DATOS,0,$C1158),INDEX(DATOS,0,$C1158),"&lt;&gt;#N/D",INDEX(DATOS,0,$L$2),0,INDEX(DATOS,0,$M$2),1,INDEX(DATOS,0,$N$2),V1158,INDEX(DATOS,0,$O$2),$D1158)),#N/A)</f>
        <v>#N/A</v>
      </c>
      <c r="AB1158" s="62" t="e">
        <f>IFERROR(IF($B1158=0,#N/A,AVERAGEIFS(INDEX(DATOS,0,$C1158),INDEX(DATOS,0,$C1158),"&lt;&gt;#N/D",INDEX(DATOS,0,$L$2),0,INDEX(DATOS,0,$M$2),1,INDEX(DATOS,0,$N$2),W1158,INDEX(DATOS,0,$O$2),$D1158)),#N/A)</f>
        <v>#N/A</v>
      </c>
      <c r="AC1158" s="62" t="e">
        <f>IFERROR(IF($B1158=0,#N/A,AVERAGEIFS(INDEX(DATOS,0,$C1158),INDEX(DATOS,0,$C1158),"&lt;&gt;#N/D",INDEX(DATOS,0,$L$2),0,INDEX(DATOS,0,$M$2),1,INDEX(DATOS,0,$N$2),X1158,INDEX(DATOS,0,$O$2),$D1158)),#N/A)</f>
        <v>#N/A</v>
      </c>
      <c r="AD1158" s="33"/>
      <c r="AE1158" s="40">
        <f>IFERROR(IF(ISNA(#REF!),-999,IF(I1158=0,0,_xlfn.STDEV.P(#REF!)/I1158*100)),-999)</f>
        <v>-999</v>
      </c>
      <c r="AF1158" s="40">
        <f>IFERROR(IF(ISNA(#REF!),-999,IF(J1158=0,0,_xlfn.STDEV.P(#REF!)/J1158*100)),-999)</f>
        <v>-999</v>
      </c>
      <c r="AG1158" s="40">
        <f>IFERROR(IF(ISNA(#REF!),-999,IF(K1158=0,0,_xlfn.STDEV.P(#REF!)/K1158*100)),-999)</f>
        <v>-999</v>
      </c>
      <c r="AH1158" s="40">
        <f>IFERROR(IF(ISNA(#REF!),-999,IF(L1158=0,0,_xlfn.STDEV.P(#REF!)/L1158*100)),-999)</f>
        <v>-999</v>
      </c>
      <c r="AI1158" s="40"/>
    </row>
    <row r="1159" spans="1:35" x14ac:dyDescent="0.35">
      <c r="A1159">
        <f t="shared" si="1379"/>
        <v>154</v>
      </c>
      <c r="B1159" s="35">
        <f t="array" ref="B1159">IF(B1158=0,0,MIN(IF(INDEX(DATOS,0,$N$2)=$U1159,IF(ISNUMBER(INDEX(DATOS,0,$C1159)),IF(INDEX(DATOS,0,$L$2)=0,IF(INDEX(DATOS,0,$M$2)=1,IF(ISNA(MATCH(INDEX(DATOS,0,$O$2),IF($E$7:E1158=E1159,$D$7:D1158),0)),INDEX(DATOS,0,$K$2))))))))</f>
        <v>0</v>
      </c>
      <c r="C1159" s="32">
        <f t="shared" si="1380"/>
        <v>20</v>
      </c>
      <c r="D1159" s="34" t="str">
        <f>IF($B1159=0,"--",INDEX(DATOS,$B1159,O$2))</f>
        <v>--</v>
      </c>
      <c r="E1159" s="64" t="s">
        <v>1</v>
      </c>
      <c r="F1159" s="36" t="str">
        <f t="shared" si="1336"/>
        <v>--</v>
      </c>
      <c r="G1159" s="109" t="e">
        <f>VLOOKUP($D1159,LOC_UNICOS,G$2,0)</f>
        <v>#N/A</v>
      </c>
      <c r="H1159" s="109" t="e">
        <f>VLOOKUP($D1159,LOC_UNICOS,H$2,0)</f>
        <v>#N/A</v>
      </c>
      <c r="I1159" s="38">
        <f t="array" ref="I1159">IF($B1159=0,-999,IF(COUNTIFS($Z1159:Z1159,#N/A)&gt;0,-999,AVERAGE($Z1159:Z1159)))</f>
        <v>-999</v>
      </c>
      <c r="J1159" s="38">
        <f t="array" ref="J1159">IF($B1159=0,-999,IF(COUNTIFS($Z1159:AA1159,#N/A)&gt;0,-999,AVERAGE($Z1159:AA1159)))</f>
        <v>-999</v>
      </c>
      <c r="K1159" s="38">
        <f t="array" ref="K1159">IF($B1159=0,-999,IF(COUNTIFS($Z1159:AB1159,#N/A)&gt;0,-999,AVERAGE($Z1159:AB1159)))</f>
        <v>-999</v>
      </c>
      <c r="L1159" s="38">
        <f t="array" ref="L1159">IF($B1159=0,-999,IF(COUNTIFS($Z1159:AC1159,#N/A)&gt;0,-999,AVERAGE($Z1159:AC1159)))</f>
        <v>-999</v>
      </c>
      <c r="M1159" s="38">
        <f t="shared" si="1347"/>
        <v>-999</v>
      </c>
      <c r="N1159" s="38">
        <f t="shared" si="1339"/>
        <v>-999</v>
      </c>
      <c r="O1159" s="38">
        <f t="shared" si="1340"/>
        <v>-999</v>
      </c>
      <c r="P1159" s="38">
        <f t="shared" si="1341"/>
        <v>-999</v>
      </c>
      <c r="Q1159" s="37">
        <f t="shared" si="1376"/>
        <v>0</v>
      </c>
      <c r="R1159" s="37">
        <f t="shared" ref="R1159:R1222" si="1404">IF($B1159=0,0,IF(J1159=-999,0,IF($D1159="--",0,1)))</f>
        <v>0</v>
      </c>
      <c r="S1159" s="37">
        <f t="shared" ref="S1159:S1222" si="1405">IF($B1159=0,0,IF(K1159=-999,0,IF($D1159="--",0,1)))</f>
        <v>0</v>
      </c>
      <c r="T1159" s="37">
        <f t="shared" ref="T1159:T1222" si="1406">IF($B1159=0,0,IF(L1159=-999,0,IF($D1159="--",0,1)))</f>
        <v>0</v>
      </c>
      <c r="U1159" s="37">
        <f t="shared" si="1377"/>
        <v>2018</v>
      </c>
      <c r="V1159" s="37">
        <f t="shared" ref="V1159:X1159" si="1407">U1159-1</f>
        <v>2017</v>
      </c>
      <c r="W1159" s="37">
        <f t="shared" si="1407"/>
        <v>2016</v>
      </c>
      <c r="X1159" s="37">
        <f t="shared" si="1407"/>
        <v>2015</v>
      </c>
      <c r="Y1159" s="39"/>
      <c r="Z1159" s="62" t="e">
        <f>IFERROR(IF($B1159=0,#N/A,AVERAGEIFS(INDEX(DATOS,0,$C1159),INDEX(DATOS,0,$C1159),"&lt;&gt;#N/D",INDEX(DATOS,0,$L$2),0,INDEX(DATOS,0,$M$2),1,INDEX(DATOS,0,$N$2),U1159,INDEX(DATOS,0,$O$2),$D1159)),#N/A)</f>
        <v>#N/A</v>
      </c>
      <c r="AA1159" s="62" t="e">
        <f>IFERROR(IF($B1159=0,#N/A,AVERAGEIFS(INDEX(DATOS,0,$C1159),INDEX(DATOS,0,$C1159),"&lt;&gt;#N/D",INDEX(DATOS,0,$L$2),0,INDEX(DATOS,0,$M$2),1,INDEX(DATOS,0,$N$2),V1159,INDEX(DATOS,0,$O$2),$D1159)),#N/A)</f>
        <v>#N/A</v>
      </c>
      <c r="AB1159" s="62" t="e">
        <f>IFERROR(IF($B1159=0,#N/A,AVERAGEIFS(INDEX(DATOS,0,$C1159),INDEX(DATOS,0,$C1159),"&lt;&gt;#N/D",INDEX(DATOS,0,$L$2),0,INDEX(DATOS,0,$M$2),1,INDEX(DATOS,0,$N$2),W1159,INDEX(DATOS,0,$O$2),$D1159)),#N/A)</f>
        <v>#N/A</v>
      </c>
      <c r="AC1159" s="62" t="e">
        <f>IFERROR(IF($B1159=0,#N/A,AVERAGEIFS(INDEX(DATOS,0,$C1159),INDEX(DATOS,0,$C1159),"&lt;&gt;#N/D",INDEX(DATOS,0,$L$2),0,INDEX(DATOS,0,$M$2),1,INDEX(DATOS,0,$N$2),X1159,INDEX(DATOS,0,$O$2),$D1159)),#N/A)</f>
        <v>#N/A</v>
      </c>
      <c r="AD1159" s="33"/>
      <c r="AE1159" s="40">
        <f>IFERROR(IF(ISNA(#REF!),-999,IF(I1159=0,0,_xlfn.STDEV.P(#REF!)/I1159*100)),-999)</f>
        <v>-999</v>
      </c>
      <c r="AF1159" s="40">
        <f>IFERROR(IF(ISNA(#REF!),-999,IF(J1159=0,0,_xlfn.STDEV.P(#REF!)/J1159*100)),-999)</f>
        <v>-999</v>
      </c>
      <c r="AG1159" s="40">
        <f>IFERROR(IF(ISNA(#REF!),-999,IF(K1159=0,0,_xlfn.STDEV.P(#REF!)/K1159*100)),-999)</f>
        <v>-999</v>
      </c>
      <c r="AH1159" s="40">
        <f>IFERROR(IF(ISNA(#REF!),-999,IF(L1159=0,0,_xlfn.STDEV.P(#REF!)/L1159*100)),-999)</f>
        <v>-999</v>
      </c>
      <c r="AI1159" s="40"/>
    </row>
    <row r="1160" spans="1:35" x14ac:dyDescent="0.35">
      <c r="A1160">
        <f t="shared" si="1379"/>
        <v>155</v>
      </c>
      <c r="B1160" s="35">
        <f t="array" ref="B1160">IF(B1159=0,0,MIN(IF(INDEX(DATOS,0,$N$2)=$U1160,IF(ISNUMBER(INDEX(DATOS,0,$C1160)),IF(INDEX(DATOS,0,$L$2)=0,IF(INDEX(DATOS,0,$M$2)=1,IF(ISNA(MATCH(INDEX(DATOS,0,$O$2),IF($E$7:E1159=E1160,$D$7:D1159),0)),INDEX(DATOS,0,$K$2))))))))</f>
        <v>0</v>
      </c>
      <c r="C1160" s="32">
        <f t="shared" si="1380"/>
        <v>20</v>
      </c>
      <c r="D1160" s="34" t="str">
        <f>IF($B1160=0,"--",INDEX(DATOS,$B1160,O$2))</f>
        <v>--</v>
      </c>
      <c r="E1160" s="64" t="s">
        <v>1</v>
      </c>
      <c r="F1160" s="36" t="str">
        <f t="shared" si="1336"/>
        <v>--</v>
      </c>
      <c r="G1160" s="109" t="e">
        <f>VLOOKUP($D1160,LOC_UNICOS,G$2,0)</f>
        <v>#N/A</v>
      </c>
      <c r="H1160" s="109" t="e">
        <f>VLOOKUP($D1160,LOC_UNICOS,H$2,0)</f>
        <v>#N/A</v>
      </c>
      <c r="I1160" s="38">
        <f t="array" ref="I1160">IF($B1160=0,-999,IF(COUNTIFS($Z1160:Z1160,#N/A)&gt;0,-999,AVERAGE($Z1160:Z1160)))</f>
        <v>-999</v>
      </c>
      <c r="J1160" s="38">
        <f t="array" ref="J1160">IF($B1160=0,-999,IF(COUNTIFS($Z1160:AA1160,#N/A)&gt;0,-999,AVERAGE($Z1160:AA1160)))</f>
        <v>-999</v>
      </c>
      <c r="K1160" s="38">
        <f t="array" ref="K1160">IF($B1160=0,-999,IF(COUNTIFS($Z1160:AB1160,#N/A)&gt;0,-999,AVERAGE($Z1160:AB1160)))</f>
        <v>-999</v>
      </c>
      <c r="L1160" s="38">
        <f t="array" ref="L1160">IF($B1160=0,-999,IF(COUNTIFS($Z1160:AC1160,#N/A)&gt;0,-999,AVERAGE($Z1160:AC1160)))</f>
        <v>-999</v>
      </c>
      <c r="M1160" s="38">
        <f t="shared" si="1347"/>
        <v>-999</v>
      </c>
      <c r="N1160" s="38">
        <f t="shared" si="1339"/>
        <v>-999</v>
      </c>
      <c r="O1160" s="38">
        <f t="shared" si="1340"/>
        <v>-999</v>
      </c>
      <c r="P1160" s="38">
        <f t="shared" si="1341"/>
        <v>-999</v>
      </c>
      <c r="Q1160" s="37">
        <f t="shared" si="1376"/>
        <v>0</v>
      </c>
      <c r="R1160" s="37">
        <f t="shared" si="1404"/>
        <v>0</v>
      </c>
      <c r="S1160" s="37">
        <f t="shared" si="1405"/>
        <v>0</v>
      </c>
      <c r="T1160" s="37">
        <f t="shared" si="1406"/>
        <v>0</v>
      </c>
      <c r="U1160" s="37">
        <f t="shared" si="1377"/>
        <v>2018</v>
      </c>
      <c r="V1160" s="37">
        <f t="shared" ref="V1160:X1160" si="1408">U1160-1</f>
        <v>2017</v>
      </c>
      <c r="W1160" s="37">
        <f t="shared" si="1408"/>
        <v>2016</v>
      </c>
      <c r="X1160" s="37">
        <f t="shared" si="1408"/>
        <v>2015</v>
      </c>
      <c r="Y1160" s="39"/>
      <c r="Z1160" s="62" t="e">
        <f>IFERROR(IF($B1160=0,#N/A,AVERAGEIFS(INDEX(DATOS,0,$C1160),INDEX(DATOS,0,$C1160),"&lt;&gt;#N/D",INDEX(DATOS,0,$L$2),0,INDEX(DATOS,0,$M$2),1,INDEX(DATOS,0,$N$2),U1160,INDEX(DATOS,0,$O$2),$D1160)),#N/A)</f>
        <v>#N/A</v>
      </c>
      <c r="AA1160" s="62" t="e">
        <f>IFERROR(IF($B1160=0,#N/A,AVERAGEIFS(INDEX(DATOS,0,$C1160),INDEX(DATOS,0,$C1160),"&lt;&gt;#N/D",INDEX(DATOS,0,$L$2),0,INDEX(DATOS,0,$M$2),1,INDEX(DATOS,0,$N$2),V1160,INDEX(DATOS,0,$O$2),$D1160)),#N/A)</f>
        <v>#N/A</v>
      </c>
      <c r="AB1160" s="62" t="e">
        <f>IFERROR(IF($B1160=0,#N/A,AVERAGEIFS(INDEX(DATOS,0,$C1160),INDEX(DATOS,0,$C1160),"&lt;&gt;#N/D",INDEX(DATOS,0,$L$2),0,INDEX(DATOS,0,$M$2),1,INDEX(DATOS,0,$N$2),W1160,INDEX(DATOS,0,$O$2),$D1160)),#N/A)</f>
        <v>#N/A</v>
      </c>
      <c r="AC1160" s="62" t="e">
        <f>IFERROR(IF($B1160=0,#N/A,AVERAGEIFS(INDEX(DATOS,0,$C1160),INDEX(DATOS,0,$C1160),"&lt;&gt;#N/D",INDEX(DATOS,0,$L$2),0,INDEX(DATOS,0,$M$2),1,INDEX(DATOS,0,$N$2),X1160,INDEX(DATOS,0,$O$2),$D1160)),#N/A)</f>
        <v>#N/A</v>
      </c>
      <c r="AD1160" s="33"/>
      <c r="AE1160" s="40">
        <f>IFERROR(IF(ISNA(#REF!),-999,IF(I1160=0,0,_xlfn.STDEV.P(#REF!)/I1160*100)),-999)</f>
        <v>-999</v>
      </c>
      <c r="AF1160" s="40">
        <f>IFERROR(IF(ISNA(#REF!),-999,IF(J1160=0,0,_xlfn.STDEV.P(#REF!)/J1160*100)),-999)</f>
        <v>-999</v>
      </c>
      <c r="AG1160" s="40">
        <f>IFERROR(IF(ISNA(#REF!),-999,IF(K1160=0,0,_xlfn.STDEV.P(#REF!)/K1160*100)),-999)</f>
        <v>-999</v>
      </c>
      <c r="AH1160" s="40">
        <f>IFERROR(IF(ISNA(#REF!),-999,IF(L1160=0,0,_xlfn.STDEV.P(#REF!)/L1160*100)),-999)</f>
        <v>-999</v>
      </c>
      <c r="AI1160" s="40"/>
    </row>
    <row r="1161" spans="1:35" x14ac:dyDescent="0.35">
      <c r="A1161">
        <f t="shared" si="1379"/>
        <v>156</v>
      </c>
      <c r="B1161" s="35">
        <f t="array" ref="B1161">IF(B1160=0,0,MIN(IF(INDEX(DATOS,0,$N$2)=$U1161,IF(ISNUMBER(INDEX(DATOS,0,$C1161)),IF(INDEX(DATOS,0,$L$2)=0,IF(INDEX(DATOS,0,$M$2)=1,IF(ISNA(MATCH(INDEX(DATOS,0,$O$2),IF($E$7:E1160=E1161,$D$7:D1160),0)),INDEX(DATOS,0,$K$2))))))))</f>
        <v>0</v>
      </c>
      <c r="C1161" s="32">
        <f t="shared" si="1380"/>
        <v>20</v>
      </c>
      <c r="D1161" s="34" t="str">
        <f>IF($B1161=0,"--",INDEX(DATOS,$B1161,O$2))</f>
        <v>--</v>
      </c>
      <c r="E1161" s="64" t="s">
        <v>1</v>
      </c>
      <c r="F1161" s="36" t="str">
        <f t="shared" si="1336"/>
        <v>--</v>
      </c>
      <c r="G1161" s="109" t="e">
        <f>VLOOKUP($D1161,LOC_UNICOS,G$2,0)</f>
        <v>#N/A</v>
      </c>
      <c r="H1161" s="109" t="e">
        <f>VLOOKUP($D1161,LOC_UNICOS,H$2,0)</f>
        <v>#N/A</v>
      </c>
      <c r="I1161" s="38">
        <f t="array" ref="I1161">IF($B1161=0,-999,IF(COUNTIFS($Z1161:Z1161,#N/A)&gt;0,-999,AVERAGE($Z1161:Z1161)))</f>
        <v>-999</v>
      </c>
      <c r="J1161" s="38">
        <f t="array" ref="J1161">IF($B1161=0,-999,IF(COUNTIFS($Z1161:AA1161,#N/A)&gt;0,-999,AVERAGE($Z1161:AA1161)))</f>
        <v>-999</v>
      </c>
      <c r="K1161" s="38">
        <f t="array" ref="K1161">IF($B1161=0,-999,IF(COUNTIFS($Z1161:AB1161,#N/A)&gt;0,-999,AVERAGE($Z1161:AB1161)))</f>
        <v>-999</v>
      </c>
      <c r="L1161" s="38">
        <f t="array" ref="L1161">IF($B1161=0,-999,IF(COUNTIFS($Z1161:AC1161,#N/A)&gt;0,-999,AVERAGE($Z1161:AC1161)))</f>
        <v>-999</v>
      </c>
      <c r="M1161" s="38">
        <f t="shared" si="1347"/>
        <v>-999</v>
      </c>
      <c r="N1161" s="38">
        <f t="shared" si="1339"/>
        <v>-999</v>
      </c>
      <c r="O1161" s="38">
        <f t="shared" si="1340"/>
        <v>-999</v>
      </c>
      <c r="P1161" s="38">
        <f t="shared" si="1341"/>
        <v>-999</v>
      </c>
      <c r="Q1161" s="37">
        <f t="shared" si="1376"/>
        <v>0</v>
      </c>
      <c r="R1161" s="37">
        <f t="shared" si="1404"/>
        <v>0</v>
      </c>
      <c r="S1161" s="37">
        <f t="shared" si="1405"/>
        <v>0</v>
      </c>
      <c r="T1161" s="37">
        <f t="shared" si="1406"/>
        <v>0</v>
      </c>
      <c r="U1161" s="37">
        <f t="shared" si="1377"/>
        <v>2018</v>
      </c>
      <c r="V1161" s="37">
        <f t="shared" ref="V1161:X1161" si="1409">U1161-1</f>
        <v>2017</v>
      </c>
      <c r="W1161" s="37">
        <f t="shared" si="1409"/>
        <v>2016</v>
      </c>
      <c r="X1161" s="37">
        <f t="shared" si="1409"/>
        <v>2015</v>
      </c>
      <c r="Y1161" s="39"/>
      <c r="Z1161" s="62" t="e">
        <f>IFERROR(IF($B1161=0,#N/A,AVERAGEIFS(INDEX(DATOS,0,$C1161),INDEX(DATOS,0,$C1161),"&lt;&gt;#N/D",INDEX(DATOS,0,$L$2),0,INDEX(DATOS,0,$M$2),1,INDEX(DATOS,0,$N$2),U1161,INDEX(DATOS,0,$O$2),$D1161)),#N/A)</f>
        <v>#N/A</v>
      </c>
      <c r="AA1161" s="62" t="e">
        <f>IFERROR(IF($B1161=0,#N/A,AVERAGEIFS(INDEX(DATOS,0,$C1161),INDEX(DATOS,0,$C1161),"&lt;&gt;#N/D",INDEX(DATOS,0,$L$2),0,INDEX(DATOS,0,$M$2),1,INDEX(DATOS,0,$N$2),V1161,INDEX(DATOS,0,$O$2),$D1161)),#N/A)</f>
        <v>#N/A</v>
      </c>
      <c r="AB1161" s="62" t="e">
        <f>IFERROR(IF($B1161=0,#N/A,AVERAGEIFS(INDEX(DATOS,0,$C1161),INDEX(DATOS,0,$C1161),"&lt;&gt;#N/D",INDEX(DATOS,0,$L$2),0,INDEX(DATOS,0,$M$2),1,INDEX(DATOS,0,$N$2),W1161,INDEX(DATOS,0,$O$2),$D1161)),#N/A)</f>
        <v>#N/A</v>
      </c>
      <c r="AC1161" s="62" t="e">
        <f>IFERROR(IF($B1161=0,#N/A,AVERAGEIFS(INDEX(DATOS,0,$C1161),INDEX(DATOS,0,$C1161),"&lt;&gt;#N/D",INDEX(DATOS,0,$L$2),0,INDEX(DATOS,0,$M$2),1,INDEX(DATOS,0,$N$2),X1161,INDEX(DATOS,0,$O$2),$D1161)),#N/A)</f>
        <v>#N/A</v>
      </c>
      <c r="AD1161" s="33"/>
      <c r="AE1161" s="40">
        <f>IFERROR(IF(ISNA(#REF!),-999,IF(I1161=0,0,_xlfn.STDEV.P(#REF!)/I1161*100)),-999)</f>
        <v>-999</v>
      </c>
      <c r="AF1161" s="40">
        <f>IFERROR(IF(ISNA(#REF!),-999,IF(J1161=0,0,_xlfn.STDEV.P(#REF!)/J1161*100)),-999)</f>
        <v>-999</v>
      </c>
      <c r="AG1161" s="40">
        <f>IFERROR(IF(ISNA(#REF!),-999,IF(K1161=0,0,_xlfn.STDEV.P(#REF!)/K1161*100)),-999)</f>
        <v>-999</v>
      </c>
      <c r="AH1161" s="40">
        <f>IFERROR(IF(ISNA(#REF!),-999,IF(L1161=0,0,_xlfn.STDEV.P(#REF!)/L1161*100)),-999)</f>
        <v>-999</v>
      </c>
      <c r="AI1161" s="40"/>
    </row>
    <row r="1162" spans="1:35" x14ac:dyDescent="0.35">
      <c r="A1162">
        <f t="shared" si="1379"/>
        <v>157</v>
      </c>
      <c r="B1162" s="35">
        <f t="array" ref="B1162">IF(B1161=0,0,MIN(IF(INDEX(DATOS,0,$N$2)=$U1162,IF(ISNUMBER(INDEX(DATOS,0,$C1162)),IF(INDEX(DATOS,0,$L$2)=0,IF(INDEX(DATOS,0,$M$2)=1,IF(ISNA(MATCH(INDEX(DATOS,0,$O$2),IF($E$7:E1161=E1162,$D$7:D1161),0)),INDEX(DATOS,0,$K$2))))))))</f>
        <v>0</v>
      </c>
      <c r="C1162" s="32">
        <f t="shared" si="1380"/>
        <v>20</v>
      </c>
      <c r="D1162" s="34" t="str">
        <f>IF($B1162=0,"--",INDEX(DATOS,$B1162,O$2))</f>
        <v>--</v>
      </c>
      <c r="E1162" s="64" t="s">
        <v>1</v>
      </c>
      <c r="F1162" s="36" t="str">
        <f t="shared" si="1336"/>
        <v>--</v>
      </c>
      <c r="G1162" s="109" t="e">
        <f>VLOOKUP($D1162,LOC_UNICOS,G$2,0)</f>
        <v>#N/A</v>
      </c>
      <c r="H1162" s="109" t="e">
        <f>VLOOKUP($D1162,LOC_UNICOS,H$2,0)</f>
        <v>#N/A</v>
      </c>
      <c r="I1162" s="38">
        <f t="array" ref="I1162">IF($B1162=0,-999,IF(COUNTIFS($Z1162:Z1162,#N/A)&gt;0,-999,AVERAGE($Z1162:Z1162)))</f>
        <v>-999</v>
      </c>
      <c r="J1162" s="38">
        <f t="array" ref="J1162">IF($B1162=0,-999,IF(COUNTIFS($Z1162:AA1162,#N/A)&gt;0,-999,AVERAGE($Z1162:AA1162)))</f>
        <v>-999</v>
      </c>
      <c r="K1162" s="38">
        <f t="array" ref="K1162">IF($B1162=0,-999,IF(COUNTIFS($Z1162:AB1162,#N/A)&gt;0,-999,AVERAGE($Z1162:AB1162)))</f>
        <v>-999</v>
      </c>
      <c r="L1162" s="38">
        <f t="array" ref="L1162">IF($B1162=0,-999,IF(COUNTIFS($Z1162:AC1162,#N/A)&gt;0,-999,AVERAGE($Z1162:AC1162)))</f>
        <v>-999</v>
      </c>
      <c r="M1162" s="38">
        <f t="shared" si="1347"/>
        <v>-999</v>
      </c>
      <c r="N1162" s="38">
        <f t="shared" si="1339"/>
        <v>-999</v>
      </c>
      <c r="O1162" s="38">
        <f t="shared" si="1340"/>
        <v>-999</v>
      </c>
      <c r="P1162" s="38">
        <f t="shared" si="1341"/>
        <v>-999</v>
      </c>
      <c r="Q1162" s="37">
        <f t="shared" si="1376"/>
        <v>0</v>
      </c>
      <c r="R1162" s="37">
        <f t="shared" si="1404"/>
        <v>0</v>
      </c>
      <c r="S1162" s="37">
        <f t="shared" si="1405"/>
        <v>0</v>
      </c>
      <c r="T1162" s="37">
        <f t="shared" si="1406"/>
        <v>0</v>
      </c>
      <c r="U1162" s="37">
        <f t="shared" si="1377"/>
        <v>2018</v>
      </c>
      <c r="V1162" s="37">
        <f t="shared" ref="V1162:X1162" si="1410">U1162-1</f>
        <v>2017</v>
      </c>
      <c r="W1162" s="37">
        <f t="shared" si="1410"/>
        <v>2016</v>
      </c>
      <c r="X1162" s="37">
        <f t="shared" si="1410"/>
        <v>2015</v>
      </c>
      <c r="Y1162" s="39"/>
      <c r="Z1162" s="62" t="e">
        <f>IFERROR(IF($B1162=0,#N/A,AVERAGEIFS(INDEX(DATOS,0,$C1162),INDEX(DATOS,0,$C1162),"&lt;&gt;#N/D",INDEX(DATOS,0,$L$2),0,INDEX(DATOS,0,$M$2),1,INDEX(DATOS,0,$N$2),U1162,INDEX(DATOS,0,$O$2),$D1162)),#N/A)</f>
        <v>#N/A</v>
      </c>
      <c r="AA1162" s="62" t="e">
        <f>IFERROR(IF($B1162=0,#N/A,AVERAGEIFS(INDEX(DATOS,0,$C1162),INDEX(DATOS,0,$C1162),"&lt;&gt;#N/D",INDEX(DATOS,0,$L$2),0,INDEX(DATOS,0,$M$2),1,INDEX(DATOS,0,$N$2),V1162,INDEX(DATOS,0,$O$2),$D1162)),#N/A)</f>
        <v>#N/A</v>
      </c>
      <c r="AB1162" s="62" t="e">
        <f>IFERROR(IF($B1162=0,#N/A,AVERAGEIFS(INDEX(DATOS,0,$C1162),INDEX(DATOS,0,$C1162),"&lt;&gt;#N/D",INDEX(DATOS,0,$L$2),0,INDEX(DATOS,0,$M$2),1,INDEX(DATOS,0,$N$2),W1162,INDEX(DATOS,0,$O$2),$D1162)),#N/A)</f>
        <v>#N/A</v>
      </c>
      <c r="AC1162" s="62" t="e">
        <f>IFERROR(IF($B1162=0,#N/A,AVERAGEIFS(INDEX(DATOS,0,$C1162),INDEX(DATOS,0,$C1162),"&lt;&gt;#N/D",INDEX(DATOS,0,$L$2),0,INDEX(DATOS,0,$M$2),1,INDEX(DATOS,0,$N$2),X1162,INDEX(DATOS,0,$O$2),$D1162)),#N/A)</f>
        <v>#N/A</v>
      </c>
      <c r="AD1162" s="33"/>
      <c r="AE1162" s="40">
        <f>IFERROR(IF(ISNA(#REF!),-999,IF(I1162=0,0,_xlfn.STDEV.P(#REF!)/I1162*100)),-999)</f>
        <v>-999</v>
      </c>
      <c r="AF1162" s="40">
        <f>IFERROR(IF(ISNA(#REF!),-999,IF(J1162=0,0,_xlfn.STDEV.P(#REF!)/J1162*100)),-999)</f>
        <v>-999</v>
      </c>
      <c r="AG1162" s="40">
        <f>IFERROR(IF(ISNA(#REF!),-999,IF(K1162=0,0,_xlfn.STDEV.P(#REF!)/K1162*100)),-999)</f>
        <v>-999</v>
      </c>
      <c r="AH1162" s="40">
        <f>IFERROR(IF(ISNA(#REF!),-999,IF(L1162=0,0,_xlfn.STDEV.P(#REF!)/L1162*100)),-999)</f>
        <v>-999</v>
      </c>
      <c r="AI1162" s="40"/>
    </row>
    <row r="1163" spans="1:35" x14ac:dyDescent="0.35">
      <c r="A1163">
        <f t="shared" si="1379"/>
        <v>158</v>
      </c>
      <c r="B1163" s="35">
        <f t="array" ref="B1163">IF(B1162=0,0,MIN(IF(INDEX(DATOS,0,$N$2)=$U1163,IF(ISNUMBER(INDEX(DATOS,0,$C1163)),IF(INDEX(DATOS,0,$L$2)=0,IF(INDEX(DATOS,0,$M$2)=1,IF(ISNA(MATCH(INDEX(DATOS,0,$O$2),IF($E$7:E1162=E1163,$D$7:D1162),0)),INDEX(DATOS,0,$K$2))))))))</f>
        <v>0</v>
      </c>
      <c r="C1163" s="32">
        <f t="shared" si="1380"/>
        <v>20</v>
      </c>
      <c r="D1163" s="34" t="str">
        <f>IF($B1163=0,"--",INDEX(DATOS,$B1163,O$2))</f>
        <v>--</v>
      </c>
      <c r="E1163" s="64" t="s">
        <v>1</v>
      </c>
      <c r="F1163" s="36" t="str">
        <f t="shared" si="1336"/>
        <v>--</v>
      </c>
      <c r="G1163" s="109" t="e">
        <f>VLOOKUP($D1163,LOC_UNICOS,G$2,0)</f>
        <v>#N/A</v>
      </c>
      <c r="H1163" s="109" t="e">
        <f>VLOOKUP($D1163,LOC_UNICOS,H$2,0)</f>
        <v>#N/A</v>
      </c>
      <c r="I1163" s="38">
        <f t="array" ref="I1163">IF($B1163=0,-999,IF(COUNTIFS($Z1163:Z1163,#N/A)&gt;0,-999,AVERAGE($Z1163:Z1163)))</f>
        <v>-999</v>
      </c>
      <c r="J1163" s="38">
        <f t="array" ref="J1163">IF($B1163=0,-999,IF(COUNTIFS($Z1163:AA1163,#N/A)&gt;0,-999,AVERAGE($Z1163:AA1163)))</f>
        <v>-999</v>
      </c>
      <c r="K1163" s="38">
        <f t="array" ref="K1163">IF($B1163=0,-999,IF(COUNTIFS($Z1163:AB1163,#N/A)&gt;0,-999,AVERAGE($Z1163:AB1163)))</f>
        <v>-999</v>
      </c>
      <c r="L1163" s="38">
        <f t="array" ref="L1163">IF($B1163=0,-999,IF(COUNTIFS($Z1163:AC1163,#N/A)&gt;0,-999,AVERAGE($Z1163:AC1163)))</f>
        <v>-999</v>
      </c>
      <c r="M1163" s="38">
        <f t="shared" si="1347"/>
        <v>-999</v>
      </c>
      <c r="N1163" s="38">
        <f t="shared" si="1339"/>
        <v>-999</v>
      </c>
      <c r="O1163" s="38">
        <f t="shared" si="1340"/>
        <v>-999</v>
      </c>
      <c r="P1163" s="38">
        <f t="shared" si="1341"/>
        <v>-999</v>
      </c>
      <c r="Q1163" s="37">
        <f t="shared" si="1376"/>
        <v>0</v>
      </c>
      <c r="R1163" s="37">
        <f t="shared" si="1404"/>
        <v>0</v>
      </c>
      <c r="S1163" s="37">
        <f t="shared" si="1405"/>
        <v>0</v>
      </c>
      <c r="T1163" s="37">
        <f t="shared" si="1406"/>
        <v>0</v>
      </c>
      <c r="U1163" s="37">
        <f t="shared" si="1377"/>
        <v>2018</v>
      </c>
      <c r="V1163" s="37">
        <f t="shared" ref="V1163:X1163" si="1411">U1163-1</f>
        <v>2017</v>
      </c>
      <c r="W1163" s="37">
        <f t="shared" si="1411"/>
        <v>2016</v>
      </c>
      <c r="X1163" s="37">
        <f t="shared" si="1411"/>
        <v>2015</v>
      </c>
      <c r="Y1163" s="39"/>
      <c r="Z1163" s="62" t="e">
        <f>IFERROR(IF($B1163=0,#N/A,AVERAGEIFS(INDEX(DATOS,0,$C1163),INDEX(DATOS,0,$C1163),"&lt;&gt;#N/D",INDEX(DATOS,0,$L$2),0,INDEX(DATOS,0,$M$2),1,INDEX(DATOS,0,$N$2),U1163,INDEX(DATOS,0,$O$2),$D1163)),#N/A)</f>
        <v>#N/A</v>
      </c>
      <c r="AA1163" s="62" t="e">
        <f>IFERROR(IF($B1163=0,#N/A,AVERAGEIFS(INDEX(DATOS,0,$C1163),INDEX(DATOS,0,$C1163),"&lt;&gt;#N/D",INDEX(DATOS,0,$L$2),0,INDEX(DATOS,0,$M$2),1,INDEX(DATOS,0,$N$2),V1163,INDEX(DATOS,0,$O$2),$D1163)),#N/A)</f>
        <v>#N/A</v>
      </c>
      <c r="AB1163" s="62" t="e">
        <f>IFERROR(IF($B1163=0,#N/A,AVERAGEIFS(INDEX(DATOS,0,$C1163),INDEX(DATOS,0,$C1163),"&lt;&gt;#N/D",INDEX(DATOS,0,$L$2),0,INDEX(DATOS,0,$M$2),1,INDEX(DATOS,0,$N$2),W1163,INDEX(DATOS,0,$O$2),$D1163)),#N/A)</f>
        <v>#N/A</v>
      </c>
      <c r="AC1163" s="62" t="e">
        <f>IFERROR(IF($B1163=0,#N/A,AVERAGEIFS(INDEX(DATOS,0,$C1163),INDEX(DATOS,0,$C1163),"&lt;&gt;#N/D",INDEX(DATOS,0,$L$2),0,INDEX(DATOS,0,$M$2),1,INDEX(DATOS,0,$N$2),X1163,INDEX(DATOS,0,$O$2),$D1163)),#N/A)</f>
        <v>#N/A</v>
      </c>
      <c r="AD1163" s="33"/>
      <c r="AE1163" s="40">
        <f>IFERROR(IF(ISNA(#REF!),-999,IF(I1163=0,0,_xlfn.STDEV.P(#REF!)/I1163*100)),-999)</f>
        <v>-999</v>
      </c>
      <c r="AF1163" s="40">
        <f>IFERROR(IF(ISNA(#REF!),-999,IF(J1163=0,0,_xlfn.STDEV.P(#REF!)/J1163*100)),-999)</f>
        <v>-999</v>
      </c>
      <c r="AG1163" s="40">
        <f>IFERROR(IF(ISNA(#REF!),-999,IF(K1163=0,0,_xlfn.STDEV.P(#REF!)/K1163*100)),-999)</f>
        <v>-999</v>
      </c>
      <c r="AH1163" s="40">
        <f>IFERROR(IF(ISNA(#REF!),-999,IF(L1163=0,0,_xlfn.STDEV.P(#REF!)/L1163*100)),-999)</f>
        <v>-999</v>
      </c>
      <c r="AI1163" s="40"/>
    </row>
    <row r="1164" spans="1:35" x14ac:dyDescent="0.35">
      <c r="A1164">
        <f t="shared" si="1379"/>
        <v>159</v>
      </c>
      <c r="B1164" s="35">
        <f t="array" ref="B1164">IF(B1163=0,0,MIN(IF(INDEX(DATOS,0,$N$2)=$U1164,IF(ISNUMBER(INDEX(DATOS,0,$C1164)),IF(INDEX(DATOS,0,$L$2)=0,IF(INDEX(DATOS,0,$M$2)=1,IF(ISNA(MATCH(INDEX(DATOS,0,$O$2),IF($E$7:E1163=E1164,$D$7:D1163),0)),INDEX(DATOS,0,$K$2))))))))</f>
        <v>0</v>
      </c>
      <c r="C1164" s="32">
        <f t="shared" si="1380"/>
        <v>20</v>
      </c>
      <c r="D1164" s="34" t="str">
        <f>IF($B1164=0,"--",INDEX(DATOS,$B1164,O$2))</f>
        <v>--</v>
      </c>
      <c r="E1164" s="64" t="s">
        <v>1</v>
      </c>
      <c r="F1164" s="36" t="str">
        <f t="shared" ref="F1164:F1227" si="1412">IFERROR(SUBSTITUTE(MID(D1164,1,FIND(",",D1164)-1),"Departamento de","Dpto."),D1164)</f>
        <v>--</v>
      </c>
      <c r="G1164" s="109" t="e">
        <f>VLOOKUP($D1164,LOC_UNICOS,G$2,0)</f>
        <v>#N/A</v>
      </c>
      <c r="H1164" s="109" t="e">
        <f>VLOOKUP($D1164,LOC_UNICOS,H$2,0)</f>
        <v>#N/A</v>
      </c>
      <c r="I1164" s="38">
        <f t="array" ref="I1164">IF($B1164=0,-999,IF(COUNTIFS($Z1164:Z1164,#N/A)&gt;0,-999,AVERAGE($Z1164:Z1164)))</f>
        <v>-999</v>
      </c>
      <c r="J1164" s="38">
        <f t="array" ref="J1164">IF($B1164=0,-999,IF(COUNTIFS($Z1164:AA1164,#N/A)&gt;0,-999,AVERAGE($Z1164:AA1164)))</f>
        <v>-999</v>
      </c>
      <c r="K1164" s="38">
        <f t="array" ref="K1164">IF($B1164=0,-999,IF(COUNTIFS($Z1164:AB1164,#N/A)&gt;0,-999,AVERAGE($Z1164:AB1164)))</f>
        <v>-999</v>
      </c>
      <c r="L1164" s="38">
        <f t="array" ref="L1164">IF($B1164=0,-999,IF(COUNTIFS($Z1164:AC1164,#N/A)&gt;0,-999,AVERAGE($Z1164:AC1164)))</f>
        <v>-999</v>
      </c>
      <c r="M1164" s="38">
        <f t="shared" si="1347"/>
        <v>-999</v>
      </c>
      <c r="N1164" s="38">
        <f t="shared" si="1339"/>
        <v>-999</v>
      </c>
      <c r="O1164" s="38">
        <f t="shared" si="1340"/>
        <v>-999</v>
      </c>
      <c r="P1164" s="38">
        <f t="shared" si="1341"/>
        <v>-999</v>
      </c>
      <c r="Q1164" s="37">
        <f t="shared" si="1376"/>
        <v>0</v>
      </c>
      <c r="R1164" s="37">
        <f t="shared" si="1404"/>
        <v>0</v>
      </c>
      <c r="S1164" s="37">
        <f t="shared" si="1405"/>
        <v>0</v>
      </c>
      <c r="T1164" s="37">
        <f t="shared" si="1406"/>
        <v>0</v>
      </c>
      <c r="U1164" s="37">
        <f t="shared" si="1377"/>
        <v>2018</v>
      </c>
      <c r="V1164" s="37">
        <f t="shared" ref="V1164:X1164" si="1413">U1164-1</f>
        <v>2017</v>
      </c>
      <c r="W1164" s="37">
        <f t="shared" si="1413"/>
        <v>2016</v>
      </c>
      <c r="X1164" s="37">
        <f t="shared" si="1413"/>
        <v>2015</v>
      </c>
      <c r="Y1164" s="39"/>
      <c r="Z1164" s="62" t="e">
        <f>IFERROR(IF($B1164=0,#N/A,AVERAGEIFS(INDEX(DATOS,0,$C1164),INDEX(DATOS,0,$C1164),"&lt;&gt;#N/D",INDEX(DATOS,0,$L$2),0,INDEX(DATOS,0,$M$2),1,INDEX(DATOS,0,$N$2),U1164,INDEX(DATOS,0,$O$2),$D1164)),#N/A)</f>
        <v>#N/A</v>
      </c>
      <c r="AA1164" s="62" t="e">
        <f>IFERROR(IF($B1164=0,#N/A,AVERAGEIFS(INDEX(DATOS,0,$C1164),INDEX(DATOS,0,$C1164),"&lt;&gt;#N/D",INDEX(DATOS,0,$L$2),0,INDEX(DATOS,0,$M$2),1,INDEX(DATOS,0,$N$2),V1164,INDEX(DATOS,0,$O$2),$D1164)),#N/A)</f>
        <v>#N/A</v>
      </c>
      <c r="AB1164" s="62" t="e">
        <f>IFERROR(IF($B1164=0,#N/A,AVERAGEIFS(INDEX(DATOS,0,$C1164),INDEX(DATOS,0,$C1164),"&lt;&gt;#N/D",INDEX(DATOS,0,$L$2),0,INDEX(DATOS,0,$M$2),1,INDEX(DATOS,0,$N$2),W1164,INDEX(DATOS,0,$O$2),$D1164)),#N/A)</f>
        <v>#N/A</v>
      </c>
      <c r="AC1164" s="62" t="e">
        <f>IFERROR(IF($B1164=0,#N/A,AVERAGEIFS(INDEX(DATOS,0,$C1164),INDEX(DATOS,0,$C1164),"&lt;&gt;#N/D",INDEX(DATOS,0,$L$2),0,INDEX(DATOS,0,$M$2),1,INDEX(DATOS,0,$N$2),X1164,INDEX(DATOS,0,$O$2),$D1164)),#N/A)</f>
        <v>#N/A</v>
      </c>
      <c r="AD1164" s="33"/>
      <c r="AE1164" s="40">
        <f>IFERROR(IF(ISNA(#REF!),-999,IF(I1164=0,0,_xlfn.STDEV.P(#REF!)/I1164*100)),-999)</f>
        <v>-999</v>
      </c>
      <c r="AF1164" s="40">
        <f>IFERROR(IF(ISNA(#REF!),-999,IF(J1164=0,0,_xlfn.STDEV.P(#REF!)/J1164*100)),-999)</f>
        <v>-999</v>
      </c>
      <c r="AG1164" s="40">
        <f>IFERROR(IF(ISNA(#REF!),-999,IF(K1164=0,0,_xlfn.STDEV.P(#REF!)/K1164*100)),-999)</f>
        <v>-999</v>
      </c>
      <c r="AH1164" s="40">
        <f>IFERROR(IF(ISNA(#REF!),-999,IF(L1164=0,0,_xlfn.STDEV.P(#REF!)/L1164*100)),-999)</f>
        <v>-999</v>
      </c>
      <c r="AI1164" s="40"/>
    </row>
    <row r="1165" spans="1:35" x14ac:dyDescent="0.35">
      <c r="A1165">
        <f t="shared" si="1379"/>
        <v>160</v>
      </c>
      <c r="B1165" s="35">
        <f t="array" ref="B1165">IF(B1164=0,0,MIN(IF(INDEX(DATOS,0,$N$2)=$U1165,IF(ISNUMBER(INDEX(DATOS,0,$C1165)),IF(INDEX(DATOS,0,$L$2)=0,IF(INDEX(DATOS,0,$M$2)=1,IF(ISNA(MATCH(INDEX(DATOS,0,$O$2),IF($E$7:E1164=E1165,$D$7:D1164),0)),INDEX(DATOS,0,$K$2))))))))</f>
        <v>0</v>
      </c>
      <c r="C1165" s="32">
        <f t="shared" si="1380"/>
        <v>20</v>
      </c>
      <c r="D1165" s="34" t="str">
        <f>IF($B1165=0,"--",INDEX(DATOS,$B1165,O$2))</f>
        <v>--</v>
      </c>
      <c r="E1165" s="64" t="s">
        <v>1</v>
      </c>
      <c r="F1165" s="36" t="str">
        <f t="shared" si="1412"/>
        <v>--</v>
      </c>
      <c r="G1165" s="109" t="e">
        <f>VLOOKUP($D1165,LOC_UNICOS,G$2,0)</f>
        <v>#N/A</v>
      </c>
      <c r="H1165" s="109" t="e">
        <f>VLOOKUP($D1165,LOC_UNICOS,H$2,0)</f>
        <v>#N/A</v>
      </c>
      <c r="I1165" s="38">
        <f t="array" ref="I1165">IF($B1165=0,-999,IF(COUNTIFS($Z1165:Z1165,#N/A)&gt;0,-999,AVERAGE($Z1165:Z1165)))</f>
        <v>-999</v>
      </c>
      <c r="J1165" s="38">
        <f t="array" ref="J1165">IF($B1165=0,-999,IF(COUNTIFS($Z1165:AA1165,#N/A)&gt;0,-999,AVERAGE($Z1165:AA1165)))</f>
        <v>-999</v>
      </c>
      <c r="K1165" s="38">
        <f t="array" ref="K1165">IF($B1165=0,-999,IF(COUNTIFS($Z1165:AB1165,#N/A)&gt;0,-999,AVERAGE($Z1165:AB1165)))</f>
        <v>-999</v>
      </c>
      <c r="L1165" s="38">
        <f t="array" ref="L1165">IF($B1165=0,-999,IF(COUNTIFS($Z1165:AC1165,#N/A)&gt;0,-999,AVERAGE($Z1165:AC1165)))</f>
        <v>-999</v>
      </c>
      <c r="M1165" s="38">
        <f t="shared" si="1347"/>
        <v>-999</v>
      </c>
      <c r="N1165" s="38">
        <f t="shared" si="1339"/>
        <v>-999</v>
      </c>
      <c r="O1165" s="38">
        <f t="shared" si="1340"/>
        <v>-999</v>
      </c>
      <c r="P1165" s="38">
        <f t="shared" si="1341"/>
        <v>-999</v>
      </c>
      <c r="Q1165" s="37">
        <f t="shared" si="1376"/>
        <v>0</v>
      </c>
      <c r="R1165" s="37">
        <f t="shared" si="1404"/>
        <v>0</v>
      </c>
      <c r="S1165" s="37">
        <f t="shared" si="1405"/>
        <v>0</v>
      </c>
      <c r="T1165" s="37">
        <f t="shared" si="1406"/>
        <v>0</v>
      </c>
      <c r="U1165" s="37">
        <f t="shared" si="1377"/>
        <v>2018</v>
      </c>
      <c r="V1165" s="37">
        <f t="shared" ref="V1165:X1165" si="1414">U1165-1</f>
        <v>2017</v>
      </c>
      <c r="W1165" s="37">
        <f t="shared" si="1414"/>
        <v>2016</v>
      </c>
      <c r="X1165" s="37">
        <f t="shared" si="1414"/>
        <v>2015</v>
      </c>
      <c r="Y1165" s="39"/>
      <c r="Z1165" s="62" t="e">
        <f>IFERROR(IF($B1165=0,#N/A,AVERAGEIFS(INDEX(DATOS,0,$C1165),INDEX(DATOS,0,$C1165),"&lt;&gt;#N/D",INDEX(DATOS,0,$L$2),0,INDEX(DATOS,0,$M$2),1,INDEX(DATOS,0,$N$2),U1165,INDEX(DATOS,0,$O$2),$D1165)),#N/A)</f>
        <v>#N/A</v>
      </c>
      <c r="AA1165" s="62" t="e">
        <f>IFERROR(IF($B1165=0,#N/A,AVERAGEIFS(INDEX(DATOS,0,$C1165),INDEX(DATOS,0,$C1165),"&lt;&gt;#N/D",INDEX(DATOS,0,$L$2),0,INDEX(DATOS,0,$M$2),1,INDEX(DATOS,0,$N$2),V1165,INDEX(DATOS,0,$O$2),$D1165)),#N/A)</f>
        <v>#N/A</v>
      </c>
      <c r="AB1165" s="62" t="e">
        <f>IFERROR(IF($B1165=0,#N/A,AVERAGEIFS(INDEX(DATOS,0,$C1165),INDEX(DATOS,0,$C1165),"&lt;&gt;#N/D",INDEX(DATOS,0,$L$2),0,INDEX(DATOS,0,$M$2),1,INDEX(DATOS,0,$N$2),W1165,INDEX(DATOS,0,$O$2),$D1165)),#N/A)</f>
        <v>#N/A</v>
      </c>
      <c r="AC1165" s="62" t="e">
        <f>IFERROR(IF($B1165=0,#N/A,AVERAGEIFS(INDEX(DATOS,0,$C1165),INDEX(DATOS,0,$C1165),"&lt;&gt;#N/D",INDEX(DATOS,0,$L$2),0,INDEX(DATOS,0,$M$2),1,INDEX(DATOS,0,$N$2),X1165,INDEX(DATOS,0,$O$2),$D1165)),#N/A)</f>
        <v>#N/A</v>
      </c>
      <c r="AD1165" s="33"/>
      <c r="AE1165" s="40">
        <f>IFERROR(IF(ISNA(#REF!),-999,IF(I1165=0,0,_xlfn.STDEV.P(#REF!)/I1165*100)),-999)</f>
        <v>-999</v>
      </c>
      <c r="AF1165" s="40">
        <f>IFERROR(IF(ISNA(#REF!),-999,IF(J1165=0,0,_xlfn.STDEV.P(#REF!)/J1165*100)),-999)</f>
        <v>-999</v>
      </c>
      <c r="AG1165" s="40">
        <f>IFERROR(IF(ISNA(#REF!),-999,IF(K1165=0,0,_xlfn.STDEV.P(#REF!)/K1165*100)),-999)</f>
        <v>-999</v>
      </c>
      <c r="AH1165" s="40">
        <f>IFERROR(IF(ISNA(#REF!),-999,IF(L1165=0,0,_xlfn.STDEV.P(#REF!)/L1165*100)),-999)</f>
        <v>-999</v>
      </c>
      <c r="AI1165" s="40"/>
    </row>
    <row r="1166" spans="1:35" x14ac:dyDescent="0.35">
      <c r="A1166">
        <f t="shared" si="1379"/>
        <v>161</v>
      </c>
      <c r="B1166" s="35">
        <f t="array" ref="B1166">IF(B1165=0,0,MIN(IF(INDEX(DATOS,0,$N$2)=$U1166,IF(ISNUMBER(INDEX(DATOS,0,$C1166)),IF(INDEX(DATOS,0,$L$2)=0,IF(INDEX(DATOS,0,$M$2)=1,IF(ISNA(MATCH(INDEX(DATOS,0,$O$2),IF($E$7:E1165=E1166,$D$7:D1165),0)),INDEX(DATOS,0,$K$2))))))))</f>
        <v>0</v>
      </c>
      <c r="C1166" s="32">
        <f t="shared" si="1380"/>
        <v>20</v>
      </c>
      <c r="D1166" s="34" t="str">
        <f>IF($B1166=0,"--",INDEX(DATOS,$B1166,O$2))</f>
        <v>--</v>
      </c>
      <c r="E1166" s="64" t="s">
        <v>1</v>
      </c>
      <c r="F1166" s="36" t="str">
        <f t="shared" si="1412"/>
        <v>--</v>
      </c>
      <c r="G1166" s="109" t="e">
        <f>VLOOKUP($D1166,LOC_UNICOS,G$2,0)</f>
        <v>#N/A</v>
      </c>
      <c r="H1166" s="109" t="e">
        <f>VLOOKUP($D1166,LOC_UNICOS,H$2,0)</f>
        <v>#N/A</v>
      </c>
      <c r="I1166" s="38">
        <f t="array" ref="I1166">IF($B1166=0,-999,IF(COUNTIFS($Z1166:Z1166,#N/A)&gt;0,-999,AVERAGE($Z1166:Z1166)))</f>
        <v>-999</v>
      </c>
      <c r="J1166" s="38">
        <f t="array" ref="J1166">IF($B1166=0,-999,IF(COUNTIFS($Z1166:AA1166,#N/A)&gt;0,-999,AVERAGE($Z1166:AA1166)))</f>
        <v>-999</v>
      </c>
      <c r="K1166" s="38">
        <f t="array" ref="K1166">IF($B1166=0,-999,IF(COUNTIFS($Z1166:AB1166,#N/A)&gt;0,-999,AVERAGE($Z1166:AB1166)))</f>
        <v>-999</v>
      </c>
      <c r="L1166" s="38">
        <f t="array" ref="L1166">IF($B1166=0,-999,IF(COUNTIFS($Z1166:AC1166,#N/A)&gt;0,-999,AVERAGE($Z1166:AC1166)))</f>
        <v>-999</v>
      </c>
      <c r="M1166" s="38">
        <f t="shared" si="1347"/>
        <v>-999</v>
      </c>
      <c r="N1166" s="38">
        <f t="shared" ref="N1166:N1229" si="1415">IFERROR(AF1166,-999)</f>
        <v>-999</v>
      </c>
      <c r="O1166" s="38">
        <f t="shared" ref="O1166:O1229" si="1416">IFERROR(AG1166,-999)</f>
        <v>-999</v>
      </c>
      <c r="P1166" s="38">
        <f t="shared" ref="P1166:P1229" si="1417">IFERROR(AH1166,-999)</f>
        <v>-999</v>
      </c>
      <c r="Q1166" s="37">
        <f t="shared" si="1376"/>
        <v>0</v>
      </c>
      <c r="R1166" s="37">
        <f t="shared" si="1404"/>
        <v>0</v>
      </c>
      <c r="S1166" s="37">
        <f t="shared" si="1405"/>
        <v>0</v>
      </c>
      <c r="T1166" s="37">
        <f t="shared" si="1406"/>
        <v>0</v>
      </c>
      <c r="U1166" s="37">
        <f t="shared" si="1377"/>
        <v>2018</v>
      </c>
      <c r="V1166" s="37">
        <f t="shared" ref="V1166:X1166" si="1418">U1166-1</f>
        <v>2017</v>
      </c>
      <c r="W1166" s="37">
        <f t="shared" si="1418"/>
        <v>2016</v>
      </c>
      <c r="X1166" s="37">
        <f t="shared" si="1418"/>
        <v>2015</v>
      </c>
      <c r="Y1166" s="39"/>
      <c r="Z1166" s="62" t="e">
        <f>IFERROR(IF($B1166=0,#N/A,AVERAGEIFS(INDEX(DATOS,0,$C1166),INDEX(DATOS,0,$C1166),"&lt;&gt;#N/D",INDEX(DATOS,0,$L$2),0,INDEX(DATOS,0,$M$2),1,INDEX(DATOS,0,$N$2),U1166,INDEX(DATOS,0,$O$2),$D1166)),#N/A)</f>
        <v>#N/A</v>
      </c>
      <c r="AA1166" s="62" t="e">
        <f>IFERROR(IF($B1166=0,#N/A,AVERAGEIFS(INDEX(DATOS,0,$C1166),INDEX(DATOS,0,$C1166),"&lt;&gt;#N/D",INDEX(DATOS,0,$L$2),0,INDEX(DATOS,0,$M$2),1,INDEX(DATOS,0,$N$2),V1166,INDEX(DATOS,0,$O$2),$D1166)),#N/A)</f>
        <v>#N/A</v>
      </c>
      <c r="AB1166" s="62" t="e">
        <f>IFERROR(IF($B1166=0,#N/A,AVERAGEIFS(INDEX(DATOS,0,$C1166),INDEX(DATOS,0,$C1166),"&lt;&gt;#N/D",INDEX(DATOS,0,$L$2),0,INDEX(DATOS,0,$M$2),1,INDEX(DATOS,0,$N$2),W1166,INDEX(DATOS,0,$O$2),$D1166)),#N/A)</f>
        <v>#N/A</v>
      </c>
      <c r="AC1166" s="62" t="e">
        <f>IFERROR(IF($B1166=0,#N/A,AVERAGEIFS(INDEX(DATOS,0,$C1166),INDEX(DATOS,0,$C1166),"&lt;&gt;#N/D",INDEX(DATOS,0,$L$2),0,INDEX(DATOS,0,$M$2),1,INDEX(DATOS,0,$N$2),X1166,INDEX(DATOS,0,$O$2),$D1166)),#N/A)</f>
        <v>#N/A</v>
      </c>
      <c r="AD1166" s="33"/>
      <c r="AE1166" s="40">
        <f>IFERROR(IF(ISNA(#REF!),-999,IF(I1166=0,0,_xlfn.STDEV.P(#REF!)/I1166*100)),-999)</f>
        <v>-999</v>
      </c>
      <c r="AF1166" s="40">
        <f>IFERROR(IF(ISNA(#REF!),-999,IF(J1166=0,0,_xlfn.STDEV.P(#REF!)/J1166*100)),-999)</f>
        <v>-999</v>
      </c>
      <c r="AG1166" s="40">
        <f>IFERROR(IF(ISNA(#REF!),-999,IF(K1166=0,0,_xlfn.STDEV.P(#REF!)/K1166*100)),-999)</f>
        <v>-999</v>
      </c>
      <c r="AH1166" s="40">
        <f>IFERROR(IF(ISNA(#REF!),-999,IF(L1166=0,0,_xlfn.STDEV.P(#REF!)/L1166*100)),-999)</f>
        <v>-999</v>
      </c>
      <c r="AI1166" s="40"/>
    </row>
    <row r="1167" spans="1:35" x14ac:dyDescent="0.35">
      <c r="A1167">
        <f t="shared" si="1379"/>
        <v>162</v>
      </c>
      <c r="B1167" s="35">
        <f t="array" ref="B1167">IF(B1166=0,0,MIN(IF(INDEX(DATOS,0,$N$2)=$U1167,IF(ISNUMBER(INDEX(DATOS,0,$C1167)),IF(INDEX(DATOS,0,$L$2)=0,IF(INDEX(DATOS,0,$M$2)=1,IF(ISNA(MATCH(INDEX(DATOS,0,$O$2),IF($E$7:E1166=E1167,$D$7:D1166),0)),INDEX(DATOS,0,$K$2))))))))</f>
        <v>0</v>
      </c>
      <c r="C1167" s="32">
        <f t="shared" si="1380"/>
        <v>20</v>
      </c>
      <c r="D1167" s="34" t="str">
        <f>IF($B1167=0,"--",INDEX(DATOS,$B1167,O$2))</f>
        <v>--</v>
      </c>
      <c r="E1167" s="64" t="s">
        <v>1</v>
      </c>
      <c r="F1167" s="36" t="str">
        <f t="shared" si="1412"/>
        <v>--</v>
      </c>
      <c r="G1167" s="109" t="e">
        <f>VLOOKUP($D1167,LOC_UNICOS,G$2,0)</f>
        <v>#N/A</v>
      </c>
      <c r="H1167" s="109" t="e">
        <f>VLOOKUP($D1167,LOC_UNICOS,H$2,0)</f>
        <v>#N/A</v>
      </c>
      <c r="I1167" s="38">
        <f t="array" ref="I1167">IF($B1167=0,-999,IF(COUNTIFS($Z1167:Z1167,#N/A)&gt;0,-999,AVERAGE($Z1167:Z1167)))</f>
        <v>-999</v>
      </c>
      <c r="J1167" s="38">
        <f t="array" ref="J1167">IF($B1167=0,-999,IF(COUNTIFS($Z1167:AA1167,#N/A)&gt;0,-999,AVERAGE($Z1167:AA1167)))</f>
        <v>-999</v>
      </c>
      <c r="K1167" s="38">
        <f t="array" ref="K1167">IF($B1167=0,-999,IF(COUNTIFS($Z1167:AB1167,#N/A)&gt;0,-999,AVERAGE($Z1167:AB1167)))</f>
        <v>-999</v>
      </c>
      <c r="L1167" s="38">
        <f t="array" ref="L1167">IF($B1167=0,-999,IF(COUNTIFS($Z1167:AC1167,#N/A)&gt;0,-999,AVERAGE($Z1167:AC1167)))</f>
        <v>-999</v>
      </c>
      <c r="M1167" s="38">
        <f t="shared" si="1347"/>
        <v>-999</v>
      </c>
      <c r="N1167" s="38">
        <f t="shared" si="1415"/>
        <v>-999</v>
      </c>
      <c r="O1167" s="38">
        <f t="shared" si="1416"/>
        <v>-999</v>
      </c>
      <c r="P1167" s="38">
        <f t="shared" si="1417"/>
        <v>-999</v>
      </c>
      <c r="Q1167" s="37">
        <f t="shared" si="1376"/>
        <v>0</v>
      </c>
      <c r="R1167" s="37">
        <f t="shared" si="1404"/>
        <v>0</v>
      </c>
      <c r="S1167" s="37">
        <f t="shared" si="1405"/>
        <v>0</v>
      </c>
      <c r="T1167" s="37">
        <f t="shared" si="1406"/>
        <v>0</v>
      </c>
      <c r="U1167" s="37">
        <f t="shared" si="1377"/>
        <v>2018</v>
      </c>
      <c r="V1167" s="37">
        <f t="shared" ref="V1167:X1167" si="1419">U1167-1</f>
        <v>2017</v>
      </c>
      <c r="W1167" s="37">
        <f t="shared" si="1419"/>
        <v>2016</v>
      </c>
      <c r="X1167" s="37">
        <f t="shared" si="1419"/>
        <v>2015</v>
      </c>
      <c r="Y1167" s="39"/>
      <c r="Z1167" s="62" t="e">
        <f>IFERROR(IF($B1167=0,#N/A,AVERAGEIFS(INDEX(DATOS,0,$C1167),INDEX(DATOS,0,$C1167),"&lt;&gt;#N/D",INDEX(DATOS,0,$L$2),0,INDEX(DATOS,0,$M$2),1,INDEX(DATOS,0,$N$2),U1167,INDEX(DATOS,0,$O$2),$D1167)),#N/A)</f>
        <v>#N/A</v>
      </c>
      <c r="AA1167" s="62" t="e">
        <f>IFERROR(IF($B1167=0,#N/A,AVERAGEIFS(INDEX(DATOS,0,$C1167),INDEX(DATOS,0,$C1167),"&lt;&gt;#N/D",INDEX(DATOS,0,$L$2),0,INDEX(DATOS,0,$M$2),1,INDEX(DATOS,0,$N$2),V1167,INDEX(DATOS,0,$O$2),$D1167)),#N/A)</f>
        <v>#N/A</v>
      </c>
      <c r="AB1167" s="62" t="e">
        <f>IFERROR(IF($B1167=0,#N/A,AVERAGEIFS(INDEX(DATOS,0,$C1167),INDEX(DATOS,0,$C1167),"&lt;&gt;#N/D",INDEX(DATOS,0,$L$2),0,INDEX(DATOS,0,$M$2),1,INDEX(DATOS,0,$N$2),W1167,INDEX(DATOS,0,$O$2),$D1167)),#N/A)</f>
        <v>#N/A</v>
      </c>
      <c r="AC1167" s="62" t="e">
        <f>IFERROR(IF($B1167=0,#N/A,AVERAGEIFS(INDEX(DATOS,0,$C1167),INDEX(DATOS,0,$C1167),"&lt;&gt;#N/D",INDEX(DATOS,0,$L$2),0,INDEX(DATOS,0,$M$2),1,INDEX(DATOS,0,$N$2),X1167,INDEX(DATOS,0,$O$2),$D1167)),#N/A)</f>
        <v>#N/A</v>
      </c>
      <c r="AD1167" s="33"/>
      <c r="AE1167" s="40">
        <f>IFERROR(IF(ISNA(#REF!),-999,IF(I1167=0,0,_xlfn.STDEV.P(#REF!)/I1167*100)),-999)</f>
        <v>-999</v>
      </c>
      <c r="AF1167" s="40">
        <f>IFERROR(IF(ISNA(#REF!),-999,IF(J1167=0,0,_xlfn.STDEV.P(#REF!)/J1167*100)),-999)</f>
        <v>-999</v>
      </c>
      <c r="AG1167" s="40">
        <f>IFERROR(IF(ISNA(#REF!),-999,IF(K1167=0,0,_xlfn.STDEV.P(#REF!)/K1167*100)),-999)</f>
        <v>-999</v>
      </c>
      <c r="AH1167" s="40">
        <f>IFERROR(IF(ISNA(#REF!),-999,IF(L1167=0,0,_xlfn.STDEV.P(#REF!)/L1167*100)),-999)</f>
        <v>-999</v>
      </c>
      <c r="AI1167" s="40"/>
    </row>
    <row r="1168" spans="1:35" x14ac:dyDescent="0.35">
      <c r="A1168">
        <f t="shared" si="1379"/>
        <v>163</v>
      </c>
      <c r="B1168" s="35">
        <f t="array" ref="B1168">IF(B1167=0,0,MIN(IF(INDEX(DATOS,0,$N$2)=$U1168,IF(ISNUMBER(INDEX(DATOS,0,$C1168)),IF(INDEX(DATOS,0,$L$2)=0,IF(INDEX(DATOS,0,$M$2)=1,IF(ISNA(MATCH(INDEX(DATOS,0,$O$2),IF($E$7:E1167=E1168,$D$7:D1167),0)),INDEX(DATOS,0,$K$2))))))))</f>
        <v>0</v>
      </c>
      <c r="C1168" s="32">
        <f t="shared" si="1380"/>
        <v>20</v>
      </c>
      <c r="D1168" s="34" t="str">
        <f>IF($B1168=0,"--",INDEX(DATOS,$B1168,O$2))</f>
        <v>--</v>
      </c>
      <c r="E1168" s="64" t="s">
        <v>1</v>
      </c>
      <c r="F1168" s="36" t="str">
        <f t="shared" si="1412"/>
        <v>--</v>
      </c>
      <c r="G1168" s="109" t="e">
        <f>VLOOKUP($D1168,LOC_UNICOS,G$2,0)</f>
        <v>#N/A</v>
      </c>
      <c r="H1168" s="109" t="e">
        <f>VLOOKUP($D1168,LOC_UNICOS,H$2,0)</f>
        <v>#N/A</v>
      </c>
      <c r="I1168" s="38">
        <f t="array" ref="I1168">IF($B1168=0,-999,IF(COUNTIFS($Z1168:Z1168,#N/A)&gt;0,-999,AVERAGE($Z1168:Z1168)))</f>
        <v>-999</v>
      </c>
      <c r="J1168" s="38">
        <f t="array" ref="J1168">IF($B1168=0,-999,IF(COUNTIFS($Z1168:AA1168,#N/A)&gt;0,-999,AVERAGE($Z1168:AA1168)))</f>
        <v>-999</v>
      </c>
      <c r="K1168" s="38">
        <f t="array" ref="K1168">IF($B1168=0,-999,IF(COUNTIFS($Z1168:AB1168,#N/A)&gt;0,-999,AVERAGE($Z1168:AB1168)))</f>
        <v>-999</v>
      </c>
      <c r="L1168" s="38">
        <f t="array" ref="L1168">IF($B1168=0,-999,IF(COUNTIFS($Z1168:AC1168,#N/A)&gt;0,-999,AVERAGE($Z1168:AC1168)))</f>
        <v>-999</v>
      </c>
      <c r="M1168" s="38">
        <f t="shared" si="1347"/>
        <v>-999</v>
      </c>
      <c r="N1168" s="38">
        <f t="shared" si="1415"/>
        <v>-999</v>
      </c>
      <c r="O1168" s="38">
        <f t="shared" si="1416"/>
        <v>-999</v>
      </c>
      <c r="P1168" s="38">
        <f t="shared" si="1417"/>
        <v>-999</v>
      </c>
      <c r="Q1168" s="37">
        <f t="shared" si="1376"/>
        <v>0</v>
      </c>
      <c r="R1168" s="37">
        <f t="shared" si="1404"/>
        <v>0</v>
      </c>
      <c r="S1168" s="37">
        <f t="shared" si="1405"/>
        <v>0</v>
      </c>
      <c r="T1168" s="37">
        <f t="shared" si="1406"/>
        <v>0</v>
      </c>
      <c r="U1168" s="37">
        <f t="shared" si="1377"/>
        <v>2018</v>
      </c>
      <c r="V1168" s="37">
        <f t="shared" ref="V1168:X1168" si="1420">U1168-1</f>
        <v>2017</v>
      </c>
      <c r="W1168" s="37">
        <f t="shared" si="1420"/>
        <v>2016</v>
      </c>
      <c r="X1168" s="37">
        <f t="shared" si="1420"/>
        <v>2015</v>
      </c>
      <c r="Y1168" s="39"/>
      <c r="Z1168" s="62" t="e">
        <f>IFERROR(IF($B1168=0,#N/A,AVERAGEIFS(INDEX(DATOS,0,$C1168),INDEX(DATOS,0,$C1168),"&lt;&gt;#N/D",INDEX(DATOS,0,$L$2),0,INDEX(DATOS,0,$M$2),1,INDEX(DATOS,0,$N$2),U1168,INDEX(DATOS,0,$O$2),$D1168)),#N/A)</f>
        <v>#N/A</v>
      </c>
      <c r="AA1168" s="62" t="e">
        <f>IFERROR(IF($B1168=0,#N/A,AVERAGEIFS(INDEX(DATOS,0,$C1168),INDEX(DATOS,0,$C1168),"&lt;&gt;#N/D",INDEX(DATOS,0,$L$2),0,INDEX(DATOS,0,$M$2),1,INDEX(DATOS,0,$N$2),V1168,INDEX(DATOS,0,$O$2),$D1168)),#N/A)</f>
        <v>#N/A</v>
      </c>
      <c r="AB1168" s="62" t="e">
        <f>IFERROR(IF($B1168=0,#N/A,AVERAGEIFS(INDEX(DATOS,0,$C1168),INDEX(DATOS,0,$C1168),"&lt;&gt;#N/D",INDEX(DATOS,0,$L$2),0,INDEX(DATOS,0,$M$2),1,INDEX(DATOS,0,$N$2),W1168,INDEX(DATOS,0,$O$2),$D1168)),#N/A)</f>
        <v>#N/A</v>
      </c>
      <c r="AC1168" s="62" t="e">
        <f>IFERROR(IF($B1168=0,#N/A,AVERAGEIFS(INDEX(DATOS,0,$C1168),INDEX(DATOS,0,$C1168),"&lt;&gt;#N/D",INDEX(DATOS,0,$L$2),0,INDEX(DATOS,0,$M$2),1,INDEX(DATOS,0,$N$2),X1168,INDEX(DATOS,0,$O$2),$D1168)),#N/A)</f>
        <v>#N/A</v>
      </c>
      <c r="AD1168" s="33"/>
      <c r="AE1168" s="40">
        <f>IFERROR(IF(ISNA(#REF!),-999,IF(I1168=0,0,_xlfn.STDEV.P(#REF!)/I1168*100)),-999)</f>
        <v>-999</v>
      </c>
      <c r="AF1168" s="40">
        <f>IFERROR(IF(ISNA(#REF!),-999,IF(J1168=0,0,_xlfn.STDEV.P(#REF!)/J1168*100)),-999)</f>
        <v>-999</v>
      </c>
      <c r="AG1168" s="40">
        <f>IFERROR(IF(ISNA(#REF!),-999,IF(K1168=0,0,_xlfn.STDEV.P(#REF!)/K1168*100)),-999)</f>
        <v>-999</v>
      </c>
      <c r="AH1168" s="40">
        <f>IFERROR(IF(ISNA(#REF!),-999,IF(L1168=0,0,_xlfn.STDEV.P(#REF!)/L1168*100)),-999)</f>
        <v>-999</v>
      </c>
      <c r="AI1168" s="40"/>
    </row>
    <row r="1169" spans="1:35" x14ac:dyDescent="0.35">
      <c r="A1169">
        <f t="shared" si="1379"/>
        <v>164</v>
      </c>
      <c r="B1169" s="35">
        <f t="array" ref="B1169">IF(B1168=0,0,MIN(IF(INDEX(DATOS,0,$N$2)=$U1169,IF(ISNUMBER(INDEX(DATOS,0,$C1169)),IF(INDEX(DATOS,0,$L$2)=0,IF(INDEX(DATOS,0,$M$2)=1,IF(ISNA(MATCH(INDEX(DATOS,0,$O$2),IF($E$7:E1168=E1169,$D$7:D1168),0)),INDEX(DATOS,0,$K$2))))))))</f>
        <v>0</v>
      </c>
      <c r="C1169" s="32">
        <f t="shared" si="1380"/>
        <v>20</v>
      </c>
      <c r="D1169" s="34" t="str">
        <f>IF($B1169=0,"--",INDEX(DATOS,$B1169,O$2))</f>
        <v>--</v>
      </c>
      <c r="E1169" s="64" t="s">
        <v>1</v>
      </c>
      <c r="F1169" s="36" t="str">
        <f t="shared" si="1412"/>
        <v>--</v>
      </c>
      <c r="G1169" s="109" t="e">
        <f>VLOOKUP($D1169,LOC_UNICOS,G$2,0)</f>
        <v>#N/A</v>
      </c>
      <c r="H1169" s="109" t="e">
        <f>VLOOKUP($D1169,LOC_UNICOS,H$2,0)</f>
        <v>#N/A</v>
      </c>
      <c r="I1169" s="38">
        <f t="array" ref="I1169">IF($B1169=0,-999,IF(COUNTIFS($Z1169:Z1169,#N/A)&gt;0,-999,AVERAGE($Z1169:Z1169)))</f>
        <v>-999</v>
      </c>
      <c r="J1169" s="38">
        <f t="array" ref="J1169">IF($B1169=0,-999,IF(COUNTIFS($Z1169:AA1169,#N/A)&gt;0,-999,AVERAGE($Z1169:AA1169)))</f>
        <v>-999</v>
      </c>
      <c r="K1169" s="38">
        <f t="array" ref="K1169">IF($B1169=0,-999,IF(COUNTIFS($Z1169:AB1169,#N/A)&gt;0,-999,AVERAGE($Z1169:AB1169)))</f>
        <v>-999</v>
      </c>
      <c r="L1169" s="38">
        <f t="array" ref="L1169">IF($B1169=0,-999,IF(COUNTIFS($Z1169:AC1169,#N/A)&gt;0,-999,AVERAGE($Z1169:AC1169)))</f>
        <v>-999</v>
      </c>
      <c r="M1169" s="38">
        <f t="shared" si="1347"/>
        <v>-999</v>
      </c>
      <c r="N1169" s="38">
        <f t="shared" si="1415"/>
        <v>-999</v>
      </c>
      <c r="O1169" s="38">
        <f t="shared" si="1416"/>
        <v>-999</v>
      </c>
      <c r="P1169" s="38">
        <f t="shared" si="1417"/>
        <v>-999</v>
      </c>
      <c r="Q1169" s="37">
        <f t="shared" si="1376"/>
        <v>0</v>
      </c>
      <c r="R1169" s="37">
        <f t="shared" si="1404"/>
        <v>0</v>
      </c>
      <c r="S1169" s="37">
        <f t="shared" si="1405"/>
        <v>0</v>
      </c>
      <c r="T1169" s="37">
        <f t="shared" si="1406"/>
        <v>0</v>
      </c>
      <c r="U1169" s="37">
        <f t="shared" si="1377"/>
        <v>2018</v>
      </c>
      <c r="V1169" s="37">
        <f t="shared" ref="V1169:X1169" si="1421">U1169-1</f>
        <v>2017</v>
      </c>
      <c r="W1169" s="37">
        <f t="shared" si="1421"/>
        <v>2016</v>
      </c>
      <c r="X1169" s="37">
        <f t="shared" si="1421"/>
        <v>2015</v>
      </c>
      <c r="Y1169" s="39"/>
      <c r="Z1169" s="62" t="e">
        <f>IFERROR(IF($B1169=0,#N/A,AVERAGEIFS(INDEX(DATOS,0,$C1169),INDEX(DATOS,0,$C1169),"&lt;&gt;#N/D",INDEX(DATOS,0,$L$2),0,INDEX(DATOS,0,$M$2),1,INDEX(DATOS,0,$N$2),U1169,INDEX(DATOS,0,$O$2),$D1169)),#N/A)</f>
        <v>#N/A</v>
      </c>
      <c r="AA1169" s="62" t="e">
        <f>IFERROR(IF($B1169=0,#N/A,AVERAGEIFS(INDEX(DATOS,0,$C1169),INDEX(DATOS,0,$C1169),"&lt;&gt;#N/D",INDEX(DATOS,0,$L$2),0,INDEX(DATOS,0,$M$2),1,INDEX(DATOS,0,$N$2),V1169,INDEX(DATOS,0,$O$2),$D1169)),#N/A)</f>
        <v>#N/A</v>
      </c>
      <c r="AB1169" s="62" t="e">
        <f>IFERROR(IF($B1169=0,#N/A,AVERAGEIFS(INDEX(DATOS,0,$C1169),INDEX(DATOS,0,$C1169),"&lt;&gt;#N/D",INDEX(DATOS,0,$L$2),0,INDEX(DATOS,0,$M$2),1,INDEX(DATOS,0,$N$2),W1169,INDEX(DATOS,0,$O$2),$D1169)),#N/A)</f>
        <v>#N/A</v>
      </c>
      <c r="AC1169" s="62" t="e">
        <f>IFERROR(IF($B1169=0,#N/A,AVERAGEIFS(INDEX(DATOS,0,$C1169),INDEX(DATOS,0,$C1169),"&lt;&gt;#N/D",INDEX(DATOS,0,$L$2),0,INDEX(DATOS,0,$M$2),1,INDEX(DATOS,0,$N$2),X1169,INDEX(DATOS,0,$O$2),$D1169)),#N/A)</f>
        <v>#N/A</v>
      </c>
      <c r="AD1169" s="33"/>
      <c r="AE1169" s="40">
        <f>IFERROR(IF(ISNA(#REF!),-999,IF(I1169=0,0,_xlfn.STDEV.P(#REF!)/I1169*100)),-999)</f>
        <v>-999</v>
      </c>
      <c r="AF1169" s="40">
        <f>IFERROR(IF(ISNA(#REF!),-999,IF(J1169=0,0,_xlfn.STDEV.P(#REF!)/J1169*100)),-999)</f>
        <v>-999</v>
      </c>
      <c r="AG1169" s="40">
        <f>IFERROR(IF(ISNA(#REF!),-999,IF(K1169=0,0,_xlfn.STDEV.P(#REF!)/K1169*100)),-999)</f>
        <v>-999</v>
      </c>
      <c r="AH1169" s="40">
        <f>IFERROR(IF(ISNA(#REF!),-999,IF(L1169=0,0,_xlfn.STDEV.P(#REF!)/L1169*100)),-999)</f>
        <v>-999</v>
      </c>
      <c r="AI1169" s="40"/>
    </row>
    <row r="1170" spans="1:35" x14ac:dyDescent="0.35">
      <c r="A1170">
        <f t="shared" si="1379"/>
        <v>165</v>
      </c>
      <c r="B1170" s="35">
        <f t="array" ref="B1170">IF(B1169=0,0,MIN(IF(INDEX(DATOS,0,$N$2)=$U1170,IF(ISNUMBER(INDEX(DATOS,0,$C1170)),IF(INDEX(DATOS,0,$L$2)=0,IF(INDEX(DATOS,0,$M$2)=1,IF(ISNA(MATCH(INDEX(DATOS,0,$O$2),IF($E$7:E1169=E1170,$D$7:D1169),0)),INDEX(DATOS,0,$K$2))))))))</f>
        <v>0</v>
      </c>
      <c r="C1170" s="32">
        <f t="shared" si="1380"/>
        <v>20</v>
      </c>
      <c r="D1170" s="34" t="str">
        <f>IF($B1170=0,"--",INDEX(DATOS,$B1170,O$2))</f>
        <v>--</v>
      </c>
      <c r="E1170" s="64" t="s">
        <v>1</v>
      </c>
      <c r="F1170" s="36" t="str">
        <f t="shared" si="1412"/>
        <v>--</v>
      </c>
      <c r="G1170" s="109" t="e">
        <f>VLOOKUP($D1170,LOC_UNICOS,G$2,0)</f>
        <v>#N/A</v>
      </c>
      <c r="H1170" s="109" t="e">
        <f>VLOOKUP($D1170,LOC_UNICOS,H$2,0)</f>
        <v>#N/A</v>
      </c>
      <c r="I1170" s="38">
        <f t="array" ref="I1170">IF($B1170=0,-999,IF(COUNTIFS($Z1170:Z1170,#N/A)&gt;0,-999,AVERAGE($Z1170:Z1170)))</f>
        <v>-999</v>
      </c>
      <c r="J1170" s="38">
        <f t="array" ref="J1170">IF($B1170=0,-999,IF(COUNTIFS($Z1170:AA1170,#N/A)&gt;0,-999,AVERAGE($Z1170:AA1170)))</f>
        <v>-999</v>
      </c>
      <c r="K1170" s="38">
        <f t="array" ref="K1170">IF($B1170=0,-999,IF(COUNTIFS($Z1170:AB1170,#N/A)&gt;0,-999,AVERAGE($Z1170:AB1170)))</f>
        <v>-999</v>
      </c>
      <c r="L1170" s="38">
        <f t="array" ref="L1170">IF($B1170=0,-999,IF(COUNTIFS($Z1170:AC1170,#N/A)&gt;0,-999,AVERAGE($Z1170:AC1170)))</f>
        <v>-999</v>
      </c>
      <c r="M1170" s="38">
        <f t="shared" si="1347"/>
        <v>-999</v>
      </c>
      <c r="N1170" s="38">
        <f t="shared" si="1415"/>
        <v>-999</v>
      </c>
      <c r="O1170" s="38">
        <f t="shared" si="1416"/>
        <v>-999</v>
      </c>
      <c r="P1170" s="38">
        <f t="shared" si="1417"/>
        <v>-999</v>
      </c>
      <c r="Q1170" s="37">
        <f t="shared" si="1376"/>
        <v>0</v>
      </c>
      <c r="R1170" s="37">
        <f t="shared" si="1404"/>
        <v>0</v>
      </c>
      <c r="S1170" s="37">
        <f t="shared" si="1405"/>
        <v>0</v>
      </c>
      <c r="T1170" s="37">
        <f t="shared" si="1406"/>
        <v>0</v>
      </c>
      <c r="U1170" s="37">
        <f t="shared" si="1377"/>
        <v>2018</v>
      </c>
      <c r="V1170" s="37">
        <f t="shared" ref="V1170:X1170" si="1422">U1170-1</f>
        <v>2017</v>
      </c>
      <c r="W1170" s="37">
        <f t="shared" si="1422"/>
        <v>2016</v>
      </c>
      <c r="X1170" s="37">
        <f t="shared" si="1422"/>
        <v>2015</v>
      </c>
      <c r="Y1170" s="39"/>
      <c r="Z1170" s="62" t="e">
        <f>IFERROR(IF($B1170=0,#N/A,AVERAGEIFS(INDEX(DATOS,0,$C1170),INDEX(DATOS,0,$C1170),"&lt;&gt;#N/D",INDEX(DATOS,0,$L$2),0,INDEX(DATOS,0,$M$2),1,INDEX(DATOS,0,$N$2),U1170,INDEX(DATOS,0,$O$2),$D1170)),#N/A)</f>
        <v>#N/A</v>
      </c>
      <c r="AA1170" s="62" t="e">
        <f>IFERROR(IF($B1170=0,#N/A,AVERAGEIFS(INDEX(DATOS,0,$C1170),INDEX(DATOS,0,$C1170),"&lt;&gt;#N/D",INDEX(DATOS,0,$L$2),0,INDEX(DATOS,0,$M$2),1,INDEX(DATOS,0,$N$2),V1170,INDEX(DATOS,0,$O$2),$D1170)),#N/A)</f>
        <v>#N/A</v>
      </c>
      <c r="AB1170" s="62" t="e">
        <f>IFERROR(IF($B1170=0,#N/A,AVERAGEIFS(INDEX(DATOS,0,$C1170),INDEX(DATOS,0,$C1170),"&lt;&gt;#N/D",INDEX(DATOS,0,$L$2),0,INDEX(DATOS,0,$M$2),1,INDEX(DATOS,0,$N$2),W1170,INDEX(DATOS,0,$O$2),$D1170)),#N/A)</f>
        <v>#N/A</v>
      </c>
      <c r="AC1170" s="62" t="e">
        <f>IFERROR(IF($B1170=0,#N/A,AVERAGEIFS(INDEX(DATOS,0,$C1170),INDEX(DATOS,0,$C1170),"&lt;&gt;#N/D",INDEX(DATOS,0,$L$2),0,INDEX(DATOS,0,$M$2),1,INDEX(DATOS,0,$N$2),X1170,INDEX(DATOS,0,$O$2),$D1170)),#N/A)</f>
        <v>#N/A</v>
      </c>
      <c r="AD1170" s="33"/>
      <c r="AE1170" s="40">
        <f>IFERROR(IF(ISNA(#REF!),-999,IF(I1170=0,0,_xlfn.STDEV.P(#REF!)/I1170*100)),-999)</f>
        <v>-999</v>
      </c>
      <c r="AF1170" s="40">
        <f>IFERROR(IF(ISNA(#REF!),-999,IF(J1170=0,0,_xlfn.STDEV.P(#REF!)/J1170*100)),-999)</f>
        <v>-999</v>
      </c>
      <c r="AG1170" s="40">
        <f>IFERROR(IF(ISNA(#REF!),-999,IF(K1170=0,0,_xlfn.STDEV.P(#REF!)/K1170*100)),-999)</f>
        <v>-999</v>
      </c>
      <c r="AH1170" s="40">
        <f>IFERROR(IF(ISNA(#REF!),-999,IF(L1170=0,0,_xlfn.STDEV.P(#REF!)/L1170*100)),-999)</f>
        <v>-999</v>
      </c>
      <c r="AI1170" s="40"/>
    </row>
    <row r="1171" spans="1:35" x14ac:dyDescent="0.35">
      <c r="A1171">
        <f t="shared" si="1379"/>
        <v>166</v>
      </c>
      <c r="B1171" s="35">
        <f t="array" ref="B1171">IF(B1170=0,0,MIN(IF(INDEX(DATOS,0,$N$2)=$U1171,IF(ISNUMBER(INDEX(DATOS,0,$C1171)),IF(INDEX(DATOS,0,$L$2)=0,IF(INDEX(DATOS,0,$M$2)=1,IF(ISNA(MATCH(INDEX(DATOS,0,$O$2),IF($E$7:E1170=E1171,$D$7:D1170),0)),INDEX(DATOS,0,$K$2))))))))</f>
        <v>0</v>
      </c>
      <c r="C1171" s="32">
        <f t="shared" si="1380"/>
        <v>20</v>
      </c>
      <c r="D1171" s="34" t="str">
        <f>IF($B1171=0,"--",INDEX(DATOS,$B1171,O$2))</f>
        <v>--</v>
      </c>
      <c r="E1171" s="64" t="s">
        <v>1</v>
      </c>
      <c r="F1171" s="36" t="str">
        <f t="shared" si="1412"/>
        <v>--</v>
      </c>
      <c r="G1171" s="109" t="e">
        <f>VLOOKUP($D1171,LOC_UNICOS,G$2,0)</f>
        <v>#N/A</v>
      </c>
      <c r="H1171" s="109" t="e">
        <f>VLOOKUP($D1171,LOC_UNICOS,H$2,0)</f>
        <v>#N/A</v>
      </c>
      <c r="I1171" s="38">
        <f t="array" ref="I1171">IF($B1171=0,-999,IF(COUNTIFS($Z1171:Z1171,#N/A)&gt;0,-999,AVERAGE($Z1171:Z1171)))</f>
        <v>-999</v>
      </c>
      <c r="J1171" s="38">
        <f t="array" ref="J1171">IF($B1171=0,-999,IF(COUNTIFS($Z1171:AA1171,#N/A)&gt;0,-999,AVERAGE($Z1171:AA1171)))</f>
        <v>-999</v>
      </c>
      <c r="K1171" s="38">
        <f t="array" ref="K1171">IF($B1171=0,-999,IF(COUNTIFS($Z1171:AB1171,#N/A)&gt;0,-999,AVERAGE($Z1171:AB1171)))</f>
        <v>-999</v>
      </c>
      <c r="L1171" s="38">
        <f t="array" ref="L1171">IF($B1171=0,-999,IF(COUNTIFS($Z1171:AC1171,#N/A)&gt;0,-999,AVERAGE($Z1171:AC1171)))</f>
        <v>-999</v>
      </c>
      <c r="M1171" s="38">
        <f t="shared" ref="M1171:M1205" si="1423">IFERROR(AE1171,-999)</f>
        <v>-999</v>
      </c>
      <c r="N1171" s="38">
        <f t="shared" si="1415"/>
        <v>-999</v>
      </c>
      <c r="O1171" s="38">
        <f t="shared" si="1416"/>
        <v>-999</v>
      </c>
      <c r="P1171" s="38">
        <f t="shared" si="1417"/>
        <v>-999</v>
      </c>
      <c r="Q1171" s="37">
        <f t="shared" si="1376"/>
        <v>0</v>
      </c>
      <c r="R1171" s="37">
        <f t="shared" si="1404"/>
        <v>0</v>
      </c>
      <c r="S1171" s="37">
        <f t="shared" si="1405"/>
        <v>0</v>
      </c>
      <c r="T1171" s="37">
        <f t="shared" si="1406"/>
        <v>0</v>
      </c>
      <c r="U1171" s="37">
        <f t="shared" si="1377"/>
        <v>2018</v>
      </c>
      <c r="V1171" s="37">
        <f t="shared" ref="V1171:X1171" si="1424">U1171-1</f>
        <v>2017</v>
      </c>
      <c r="W1171" s="37">
        <f t="shared" si="1424"/>
        <v>2016</v>
      </c>
      <c r="X1171" s="37">
        <f t="shared" si="1424"/>
        <v>2015</v>
      </c>
      <c r="Y1171" s="39"/>
      <c r="Z1171" s="62" t="e">
        <f>IFERROR(IF($B1171=0,#N/A,AVERAGEIFS(INDEX(DATOS,0,$C1171),INDEX(DATOS,0,$C1171),"&lt;&gt;#N/D",INDEX(DATOS,0,$L$2),0,INDEX(DATOS,0,$M$2),1,INDEX(DATOS,0,$N$2),U1171,INDEX(DATOS,0,$O$2),$D1171)),#N/A)</f>
        <v>#N/A</v>
      </c>
      <c r="AA1171" s="62" t="e">
        <f>IFERROR(IF($B1171=0,#N/A,AVERAGEIFS(INDEX(DATOS,0,$C1171),INDEX(DATOS,0,$C1171),"&lt;&gt;#N/D",INDEX(DATOS,0,$L$2),0,INDEX(DATOS,0,$M$2),1,INDEX(DATOS,0,$N$2),V1171,INDEX(DATOS,0,$O$2),$D1171)),#N/A)</f>
        <v>#N/A</v>
      </c>
      <c r="AB1171" s="62" t="e">
        <f>IFERROR(IF($B1171=0,#N/A,AVERAGEIFS(INDEX(DATOS,0,$C1171),INDEX(DATOS,0,$C1171),"&lt;&gt;#N/D",INDEX(DATOS,0,$L$2),0,INDEX(DATOS,0,$M$2),1,INDEX(DATOS,0,$N$2),W1171,INDEX(DATOS,0,$O$2),$D1171)),#N/A)</f>
        <v>#N/A</v>
      </c>
      <c r="AC1171" s="62" t="e">
        <f>IFERROR(IF($B1171=0,#N/A,AVERAGEIFS(INDEX(DATOS,0,$C1171),INDEX(DATOS,0,$C1171),"&lt;&gt;#N/D",INDEX(DATOS,0,$L$2),0,INDEX(DATOS,0,$M$2),1,INDEX(DATOS,0,$N$2),X1171,INDEX(DATOS,0,$O$2),$D1171)),#N/A)</f>
        <v>#N/A</v>
      </c>
      <c r="AD1171" s="33"/>
      <c r="AE1171" s="40">
        <f>IFERROR(IF(ISNA(#REF!),-999,IF(I1171=0,0,_xlfn.STDEV.P(#REF!)/I1171*100)),-999)</f>
        <v>-999</v>
      </c>
      <c r="AF1171" s="40">
        <f>IFERROR(IF(ISNA(#REF!),-999,IF(J1171=0,0,_xlfn.STDEV.P(#REF!)/J1171*100)),-999)</f>
        <v>-999</v>
      </c>
      <c r="AG1171" s="40">
        <f>IFERROR(IF(ISNA(#REF!),-999,IF(K1171=0,0,_xlfn.STDEV.P(#REF!)/K1171*100)),-999)</f>
        <v>-999</v>
      </c>
      <c r="AH1171" s="40">
        <f>IFERROR(IF(ISNA(#REF!),-999,IF(L1171=0,0,_xlfn.STDEV.P(#REF!)/L1171*100)),-999)</f>
        <v>-999</v>
      </c>
      <c r="AI1171" s="40"/>
    </row>
    <row r="1172" spans="1:35" x14ac:dyDescent="0.35">
      <c r="A1172">
        <f t="shared" si="1379"/>
        <v>167</v>
      </c>
      <c r="B1172" s="35">
        <f t="array" ref="B1172">IF(B1171=0,0,MIN(IF(INDEX(DATOS,0,$N$2)=$U1172,IF(ISNUMBER(INDEX(DATOS,0,$C1172)),IF(INDEX(DATOS,0,$L$2)=0,IF(INDEX(DATOS,0,$M$2)=1,IF(ISNA(MATCH(INDEX(DATOS,0,$O$2),IF($E$7:E1171=E1172,$D$7:D1171),0)),INDEX(DATOS,0,$K$2))))))))</f>
        <v>0</v>
      </c>
      <c r="C1172" s="32">
        <f t="shared" si="1380"/>
        <v>20</v>
      </c>
      <c r="D1172" s="34" t="str">
        <f>IF($B1172=0,"--",INDEX(DATOS,$B1172,O$2))</f>
        <v>--</v>
      </c>
      <c r="E1172" s="64" t="s">
        <v>1</v>
      </c>
      <c r="F1172" s="36" t="str">
        <f t="shared" si="1412"/>
        <v>--</v>
      </c>
      <c r="G1172" s="109" t="e">
        <f>VLOOKUP($D1172,LOC_UNICOS,G$2,0)</f>
        <v>#N/A</v>
      </c>
      <c r="H1172" s="109" t="e">
        <f>VLOOKUP($D1172,LOC_UNICOS,H$2,0)</f>
        <v>#N/A</v>
      </c>
      <c r="I1172" s="38">
        <f t="array" ref="I1172">IF($B1172=0,-999,IF(COUNTIFS($Z1172:Z1172,#N/A)&gt;0,-999,AVERAGE($Z1172:Z1172)))</f>
        <v>-999</v>
      </c>
      <c r="J1172" s="38">
        <f t="array" ref="J1172">IF($B1172=0,-999,IF(COUNTIFS($Z1172:AA1172,#N/A)&gt;0,-999,AVERAGE($Z1172:AA1172)))</f>
        <v>-999</v>
      </c>
      <c r="K1172" s="38">
        <f t="array" ref="K1172">IF($B1172=0,-999,IF(COUNTIFS($Z1172:AB1172,#N/A)&gt;0,-999,AVERAGE($Z1172:AB1172)))</f>
        <v>-999</v>
      </c>
      <c r="L1172" s="38">
        <f t="array" ref="L1172">IF($B1172=0,-999,IF(COUNTIFS($Z1172:AC1172,#N/A)&gt;0,-999,AVERAGE($Z1172:AC1172)))</f>
        <v>-999</v>
      </c>
      <c r="M1172" s="38">
        <f t="shared" si="1423"/>
        <v>-999</v>
      </c>
      <c r="N1172" s="38">
        <f t="shared" si="1415"/>
        <v>-999</v>
      </c>
      <c r="O1172" s="38">
        <f t="shared" si="1416"/>
        <v>-999</v>
      </c>
      <c r="P1172" s="38">
        <f t="shared" si="1417"/>
        <v>-999</v>
      </c>
      <c r="Q1172" s="37">
        <f t="shared" si="1376"/>
        <v>0</v>
      </c>
      <c r="R1172" s="37">
        <f t="shared" si="1404"/>
        <v>0</v>
      </c>
      <c r="S1172" s="37">
        <f t="shared" si="1405"/>
        <v>0</v>
      </c>
      <c r="T1172" s="37">
        <f t="shared" si="1406"/>
        <v>0</v>
      </c>
      <c r="U1172" s="37">
        <f t="shared" si="1377"/>
        <v>2018</v>
      </c>
      <c r="V1172" s="37">
        <f t="shared" ref="V1172:X1172" si="1425">U1172-1</f>
        <v>2017</v>
      </c>
      <c r="W1172" s="37">
        <f t="shared" si="1425"/>
        <v>2016</v>
      </c>
      <c r="X1172" s="37">
        <f t="shared" si="1425"/>
        <v>2015</v>
      </c>
      <c r="Y1172" s="39"/>
      <c r="Z1172" s="62" t="e">
        <f>IFERROR(IF($B1172=0,#N/A,AVERAGEIFS(INDEX(DATOS,0,$C1172),INDEX(DATOS,0,$C1172),"&lt;&gt;#N/D",INDEX(DATOS,0,$L$2),0,INDEX(DATOS,0,$M$2),1,INDEX(DATOS,0,$N$2),U1172,INDEX(DATOS,0,$O$2),$D1172)),#N/A)</f>
        <v>#N/A</v>
      </c>
      <c r="AA1172" s="62" t="e">
        <f>IFERROR(IF($B1172=0,#N/A,AVERAGEIFS(INDEX(DATOS,0,$C1172),INDEX(DATOS,0,$C1172),"&lt;&gt;#N/D",INDEX(DATOS,0,$L$2),0,INDEX(DATOS,0,$M$2),1,INDEX(DATOS,0,$N$2),V1172,INDEX(DATOS,0,$O$2),$D1172)),#N/A)</f>
        <v>#N/A</v>
      </c>
      <c r="AB1172" s="62" t="e">
        <f>IFERROR(IF($B1172=0,#N/A,AVERAGEIFS(INDEX(DATOS,0,$C1172),INDEX(DATOS,0,$C1172),"&lt;&gt;#N/D",INDEX(DATOS,0,$L$2),0,INDEX(DATOS,0,$M$2),1,INDEX(DATOS,0,$N$2),W1172,INDEX(DATOS,0,$O$2),$D1172)),#N/A)</f>
        <v>#N/A</v>
      </c>
      <c r="AC1172" s="62" t="e">
        <f>IFERROR(IF($B1172=0,#N/A,AVERAGEIFS(INDEX(DATOS,0,$C1172),INDEX(DATOS,0,$C1172),"&lt;&gt;#N/D",INDEX(DATOS,0,$L$2),0,INDEX(DATOS,0,$M$2),1,INDEX(DATOS,0,$N$2),X1172,INDEX(DATOS,0,$O$2),$D1172)),#N/A)</f>
        <v>#N/A</v>
      </c>
      <c r="AD1172" s="33"/>
      <c r="AE1172" s="40">
        <f>IFERROR(IF(ISNA(#REF!),-999,IF(I1172=0,0,_xlfn.STDEV.P(#REF!)/I1172*100)),-999)</f>
        <v>-999</v>
      </c>
      <c r="AF1172" s="40">
        <f>IFERROR(IF(ISNA(#REF!),-999,IF(J1172=0,0,_xlfn.STDEV.P(#REF!)/J1172*100)),-999)</f>
        <v>-999</v>
      </c>
      <c r="AG1172" s="40">
        <f>IFERROR(IF(ISNA(#REF!),-999,IF(K1172=0,0,_xlfn.STDEV.P(#REF!)/K1172*100)),-999)</f>
        <v>-999</v>
      </c>
      <c r="AH1172" s="40">
        <f>IFERROR(IF(ISNA(#REF!),-999,IF(L1172=0,0,_xlfn.STDEV.P(#REF!)/L1172*100)),-999)</f>
        <v>-999</v>
      </c>
      <c r="AI1172" s="40"/>
    </row>
    <row r="1173" spans="1:35" x14ac:dyDescent="0.35">
      <c r="A1173">
        <f t="shared" si="1379"/>
        <v>168</v>
      </c>
      <c r="B1173" s="35">
        <f t="array" ref="B1173">IF(B1172=0,0,MIN(IF(INDEX(DATOS,0,$N$2)=$U1173,IF(ISNUMBER(INDEX(DATOS,0,$C1173)),IF(INDEX(DATOS,0,$L$2)=0,IF(INDEX(DATOS,0,$M$2)=1,IF(ISNA(MATCH(INDEX(DATOS,0,$O$2),IF($E$7:E1172=E1173,$D$7:D1172),0)),INDEX(DATOS,0,$K$2))))))))</f>
        <v>0</v>
      </c>
      <c r="C1173" s="32">
        <f t="shared" si="1380"/>
        <v>20</v>
      </c>
      <c r="D1173" s="34" t="str">
        <f>IF($B1173=0,"--",INDEX(DATOS,$B1173,O$2))</f>
        <v>--</v>
      </c>
      <c r="E1173" s="64" t="s">
        <v>1</v>
      </c>
      <c r="F1173" s="36" t="str">
        <f t="shared" si="1412"/>
        <v>--</v>
      </c>
      <c r="G1173" s="109" t="e">
        <f>VLOOKUP($D1173,LOC_UNICOS,G$2,0)</f>
        <v>#N/A</v>
      </c>
      <c r="H1173" s="109" t="e">
        <f>VLOOKUP($D1173,LOC_UNICOS,H$2,0)</f>
        <v>#N/A</v>
      </c>
      <c r="I1173" s="38">
        <f t="array" ref="I1173">IF($B1173=0,-999,IF(COUNTIFS($Z1173:Z1173,#N/A)&gt;0,-999,AVERAGE($Z1173:Z1173)))</f>
        <v>-999</v>
      </c>
      <c r="J1173" s="38">
        <f t="array" ref="J1173">IF($B1173=0,-999,IF(COUNTIFS($Z1173:AA1173,#N/A)&gt;0,-999,AVERAGE($Z1173:AA1173)))</f>
        <v>-999</v>
      </c>
      <c r="K1173" s="38">
        <f t="array" ref="K1173">IF($B1173=0,-999,IF(COUNTIFS($Z1173:AB1173,#N/A)&gt;0,-999,AVERAGE($Z1173:AB1173)))</f>
        <v>-999</v>
      </c>
      <c r="L1173" s="38">
        <f t="array" ref="L1173">IF($B1173=0,-999,IF(COUNTIFS($Z1173:AC1173,#N/A)&gt;0,-999,AVERAGE($Z1173:AC1173)))</f>
        <v>-999</v>
      </c>
      <c r="M1173" s="38">
        <f t="shared" si="1423"/>
        <v>-999</v>
      </c>
      <c r="N1173" s="38">
        <f t="shared" si="1415"/>
        <v>-999</v>
      </c>
      <c r="O1173" s="38">
        <f t="shared" si="1416"/>
        <v>-999</v>
      </c>
      <c r="P1173" s="38">
        <f t="shared" si="1417"/>
        <v>-999</v>
      </c>
      <c r="Q1173" s="37">
        <f t="shared" si="1376"/>
        <v>0</v>
      </c>
      <c r="R1173" s="37">
        <f t="shared" si="1404"/>
        <v>0</v>
      </c>
      <c r="S1173" s="37">
        <f t="shared" si="1405"/>
        <v>0</v>
      </c>
      <c r="T1173" s="37">
        <f t="shared" si="1406"/>
        <v>0</v>
      </c>
      <c r="U1173" s="37">
        <f t="shared" si="1377"/>
        <v>2018</v>
      </c>
      <c r="V1173" s="37">
        <f t="shared" ref="V1173:X1173" si="1426">U1173-1</f>
        <v>2017</v>
      </c>
      <c r="W1173" s="37">
        <f t="shared" si="1426"/>
        <v>2016</v>
      </c>
      <c r="X1173" s="37">
        <f t="shared" si="1426"/>
        <v>2015</v>
      </c>
      <c r="Y1173" s="39"/>
      <c r="Z1173" s="62" t="e">
        <f>IFERROR(IF($B1173=0,#N/A,AVERAGEIFS(INDEX(DATOS,0,$C1173),INDEX(DATOS,0,$C1173),"&lt;&gt;#N/D",INDEX(DATOS,0,$L$2),0,INDEX(DATOS,0,$M$2),1,INDEX(DATOS,0,$N$2),U1173,INDEX(DATOS,0,$O$2),$D1173)),#N/A)</f>
        <v>#N/A</v>
      </c>
      <c r="AA1173" s="62" t="e">
        <f>IFERROR(IF($B1173=0,#N/A,AVERAGEIFS(INDEX(DATOS,0,$C1173),INDEX(DATOS,0,$C1173),"&lt;&gt;#N/D",INDEX(DATOS,0,$L$2),0,INDEX(DATOS,0,$M$2),1,INDEX(DATOS,0,$N$2),V1173,INDEX(DATOS,0,$O$2),$D1173)),#N/A)</f>
        <v>#N/A</v>
      </c>
      <c r="AB1173" s="62" t="e">
        <f>IFERROR(IF($B1173=0,#N/A,AVERAGEIFS(INDEX(DATOS,0,$C1173),INDEX(DATOS,0,$C1173),"&lt;&gt;#N/D",INDEX(DATOS,0,$L$2),0,INDEX(DATOS,0,$M$2),1,INDEX(DATOS,0,$N$2),W1173,INDEX(DATOS,0,$O$2),$D1173)),#N/A)</f>
        <v>#N/A</v>
      </c>
      <c r="AC1173" s="62" t="e">
        <f>IFERROR(IF($B1173=0,#N/A,AVERAGEIFS(INDEX(DATOS,0,$C1173),INDEX(DATOS,0,$C1173),"&lt;&gt;#N/D",INDEX(DATOS,0,$L$2),0,INDEX(DATOS,0,$M$2),1,INDEX(DATOS,0,$N$2),X1173,INDEX(DATOS,0,$O$2),$D1173)),#N/A)</f>
        <v>#N/A</v>
      </c>
      <c r="AD1173" s="33"/>
      <c r="AE1173" s="40">
        <f>IFERROR(IF(ISNA(#REF!),-999,IF(I1173=0,0,_xlfn.STDEV.P(#REF!)/I1173*100)),-999)</f>
        <v>-999</v>
      </c>
      <c r="AF1173" s="40">
        <f>IFERROR(IF(ISNA(#REF!),-999,IF(J1173=0,0,_xlfn.STDEV.P(#REF!)/J1173*100)),-999)</f>
        <v>-999</v>
      </c>
      <c r="AG1173" s="40">
        <f>IFERROR(IF(ISNA(#REF!),-999,IF(K1173=0,0,_xlfn.STDEV.P(#REF!)/K1173*100)),-999)</f>
        <v>-999</v>
      </c>
      <c r="AH1173" s="40">
        <f>IFERROR(IF(ISNA(#REF!),-999,IF(L1173=0,0,_xlfn.STDEV.P(#REF!)/L1173*100)),-999)</f>
        <v>-999</v>
      </c>
      <c r="AI1173" s="40"/>
    </row>
    <row r="1174" spans="1:35" x14ac:dyDescent="0.35">
      <c r="A1174">
        <f t="shared" si="1379"/>
        <v>169</v>
      </c>
      <c r="B1174" s="35">
        <f t="array" ref="B1174">IF(B1173=0,0,MIN(IF(INDEX(DATOS,0,$N$2)=$U1174,IF(ISNUMBER(INDEX(DATOS,0,$C1174)),IF(INDEX(DATOS,0,$L$2)=0,IF(INDEX(DATOS,0,$M$2)=1,IF(ISNA(MATCH(INDEX(DATOS,0,$O$2),IF($E$7:E1173=E1174,$D$7:D1173),0)),INDEX(DATOS,0,$K$2))))))))</f>
        <v>0</v>
      </c>
      <c r="C1174" s="32">
        <f t="shared" si="1380"/>
        <v>20</v>
      </c>
      <c r="D1174" s="34" t="str">
        <f>IF($B1174=0,"--",INDEX(DATOS,$B1174,O$2))</f>
        <v>--</v>
      </c>
      <c r="E1174" s="64" t="s">
        <v>1</v>
      </c>
      <c r="F1174" s="36" t="str">
        <f t="shared" si="1412"/>
        <v>--</v>
      </c>
      <c r="G1174" s="109" t="e">
        <f>VLOOKUP($D1174,LOC_UNICOS,G$2,0)</f>
        <v>#N/A</v>
      </c>
      <c r="H1174" s="109" t="e">
        <f>VLOOKUP($D1174,LOC_UNICOS,H$2,0)</f>
        <v>#N/A</v>
      </c>
      <c r="I1174" s="38">
        <f t="array" ref="I1174">IF($B1174=0,-999,IF(COUNTIFS($Z1174:Z1174,#N/A)&gt;0,-999,AVERAGE($Z1174:Z1174)))</f>
        <v>-999</v>
      </c>
      <c r="J1174" s="38">
        <f t="array" ref="J1174">IF($B1174=0,-999,IF(COUNTIFS($Z1174:AA1174,#N/A)&gt;0,-999,AVERAGE($Z1174:AA1174)))</f>
        <v>-999</v>
      </c>
      <c r="K1174" s="38">
        <f t="array" ref="K1174">IF($B1174=0,-999,IF(COUNTIFS($Z1174:AB1174,#N/A)&gt;0,-999,AVERAGE($Z1174:AB1174)))</f>
        <v>-999</v>
      </c>
      <c r="L1174" s="38">
        <f t="array" ref="L1174">IF($B1174=0,-999,IF(COUNTIFS($Z1174:AC1174,#N/A)&gt;0,-999,AVERAGE($Z1174:AC1174)))</f>
        <v>-999</v>
      </c>
      <c r="M1174" s="38">
        <f t="shared" si="1423"/>
        <v>-999</v>
      </c>
      <c r="N1174" s="38">
        <f t="shared" si="1415"/>
        <v>-999</v>
      </c>
      <c r="O1174" s="38">
        <f t="shared" si="1416"/>
        <v>-999</v>
      </c>
      <c r="P1174" s="38">
        <f t="shared" si="1417"/>
        <v>-999</v>
      </c>
      <c r="Q1174" s="37">
        <f t="shared" si="1376"/>
        <v>0</v>
      </c>
      <c r="R1174" s="37">
        <f t="shared" si="1404"/>
        <v>0</v>
      </c>
      <c r="S1174" s="37">
        <f t="shared" si="1405"/>
        <v>0</v>
      </c>
      <c r="T1174" s="37">
        <f t="shared" si="1406"/>
        <v>0</v>
      </c>
      <c r="U1174" s="37">
        <f t="shared" si="1377"/>
        <v>2018</v>
      </c>
      <c r="V1174" s="37">
        <f t="shared" ref="V1174:X1174" si="1427">U1174-1</f>
        <v>2017</v>
      </c>
      <c r="W1174" s="37">
        <f t="shared" si="1427"/>
        <v>2016</v>
      </c>
      <c r="X1174" s="37">
        <f t="shared" si="1427"/>
        <v>2015</v>
      </c>
      <c r="Y1174" s="39"/>
      <c r="Z1174" s="62" t="e">
        <f>IFERROR(IF($B1174=0,#N/A,AVERAGEIFS(INDEX(DATOS,0,$C1174),INDEX(DATOS,0,$C1174),"&lt;&gt;#N/D",INDEX(DATOS,0,$L$2),0,INDEX(DATOS,0,$M$2),1,INDEX(DATOS,0,$N$2),U1174,INDEX(DATOS,0,$O$2),$D1174)),#N/A)</f>
        <v>#N/A</v>
      </c>
      <c r="AA1174" s="62" t="e">
        <f>IFERROR(IF($B1174=0,#N/A,AVERAGEIFS(INDEX(DATOS,0,$C1174),INDEX(DATOS,0,$C1174),"&lt;&gt;#N/D",INDEX(DATOS,0,$L$2),0,INDEX(DATOS,0,$M$2),1,INDEX(DATOS,0,$N$2),V1174,INDEX(DATOS,0,$O$2),$D1174)),#N/A)</f>
        <v>#N/A</v>
      </c>
      <c r="AB1174" s="62" t="e">
        <f>IFERROR(IF($B1174=0,#N/A,AVERAGEIFS(INDEX(DATOS,0,$C1174),INDEX(DATOS,0,$C1174),"&lt;&gt;#N/D",INDEX(DATOS,0,$L$2),0,INDEX(DATOS,0,$M$2),1,INDEX(DATOS,0,$N$2),W1174,INDEX(DATOS,0,$O$2),$D1174)),#N/A)</f>
        <v>#N/A</v>
      </c>
      <c r="AC1174" s="62" t="e">
        <f>IFERROR(IF($B1174=0,#N/A,AVERAGEIFS(INDEX(DATOS,0,$C1174),INDEX(DATOS,0,$C1174),"&lt;&gt;#N/D",INDEX(DATOS,0,$L$2),0,INDEX(DATOS,0,$M$2),1,INDEX(DATOS,0,$N$2),X1174,INDEX(DATOS,0,$O$2),$D1174)),#N/A)</f>
        <v>#N/A</v>
      </c>
      <c r="AD1174" s="33"/>
      <c r="AE1174" s="40">
        <f>IFERROR(IF(ISNA(#REF!),-999,IF(I1174=0,0,_xlfn.STDEV.P(#REF!)/I1174*100)),-999)</f>
        <v>-999</v>
      </c>
      <c r="AF1174" s="40">
        <f>IFERROR(IF(ISNA(#REF!),-999,IF(J1174=0,0,_xlfn.STDEV.P(#REF!)/J1174*100)),-999)</f>
        <v>-999</v>
      </c>
      <c r="AG1174" s="40">
        <f>IFERROR(IF(ISNA(#REF!),-999,IF(K1174=0,0,_xlfn.STDEV.P(#REF!)/K1174*100)),-999)</f>
        <v>-999</v>
      </c>
      <c r="AH1174" s="40">
        <f>IFERROR(IF(ISNA(#REF!),-999,IF(L1174=0,0,_xlfn.STDEV.P(#REF!)/L1174*100)),-999)</f>
        <v>-999</v>
      </c>
      <c r="AI1174" s="40"/>
    </row>
    <row r="1175" spans="1:35" x14ac:dyDescent="0.35">
      <c r="A1175">
        <f t="shared" si="1379"/>
        <v>170</v>
      </c>
      <c r="B1175" s="35">
        <f t="array" ref="B1175">IF(B1174=0,0,MIN(IF(INDEX(DATOS,0,$N$2)=$U1175,IF(ISNUMBER(INDEX(DATOS,0,$C1175)),IF(INDEX(DATOS,0,$L$2)=0,IF(INDEX(DATOS,0,$M$2)=1,IF(ISNA(MATCH(INDEX(DATOS,0,$O$2),IF($E$7:E1174=E1175,$D$7:D1174),0)),INDEX(DATOS,0,$K$2))))))))</f>
        <v>0</v>
      </c>
      <c r="C1175" s="32">
        <f t="shared" si="1380"/>
        <v>20</v>
      </c>
      <c r="D1175" s="34" t="str">
        <f>IF($B1175=0,"--",INDEX(DATOS,$B1175,O$2))</f>
        <v>--</v>
      </c>
      <c r="E1175" s="64" t="s">
        <v>1</v>
      </c>
      <c r="F1175" s="36" t="str">
        <f t="shared" si="1412"/>
        <v>--</v>
      </c>
      <c r="G1175" s="109" t="e">
        <f>VLOOKUP($D1175,LOC_UNICOS,G$2,0)</f>
        <v>#N/A</v>
      </c>
      <c r="H1175" s="109" t="e">
        <f>VLOOKUP($D1175,LOC_UNICOS,H$2,0)</f>
        <v>#N/A</v>
      </c>
      <c r="I1175" s="38">
        <f t="array" ref="I1175">IF($B1175=0,-999,IF(COUNTIFS($Z1175:Z1175,#N/A)&gt;0,-999,AVERAGE($Z1175:Z1175)))</f>
        <v>-999</v>
      </c>
      <c r="J1175" s="38">
        <f t="array" ref="J1175">IF($B1175=0,-999,IF(COUNTIFS($Z1175:AA1175,#N/A)&gt;0,-999,AVERAGE($Z1175:AA1175)))</f>
        <v>-999</v>
      </c>
      <c r="K1175" s="38">
        <f t="array" ref="K1175">IF($B1175=0,-999,IF(COUNTIFS($Z1175:AB1175,#N/A)&gt;0,-999,AVERAGE($Z1175:AB1175)))</f>
        <v>-999</v>
      </c>
      <c r="L1175" s="38">
        <f t="array" ref="L1175">IF($B1175=0,-999,IF(COUNTIFS($Z1175:AC1175,#N/A)&gt;0,-999,AVERAGE($Z1175:AC1175)))</f>
        <v>-999</v>
      </c>
      <c r="M1175" s="38">
        <f t="shared" si="1423"/>
        <v>-999</v>
      </c>
      <c r="N1175" s="38">
        <f t="shared" si="1415"/>
        <v>-999</v>
      </c>
      <c r="O1175" s="38">
        <f t="shared" si="1416"/>
        <v>-999</v>
      </c>
      <c r="P1175" s="38">
        <f t="shared" si="1417"/>
        <v>-999</v>
      </c>
      <c r="Q1175" s="37">
        <f t="shared" si="1376"/>
        <v>0</v>
      </c>
      <c r="R1175" s="37">
        <f t="shared" si="1404"/>
        <v>0</v>
      </c>
      <c r="S1175" s="37">
        <f t="shared" si="1405"/>
        <v>0</v>
      </c>
      <c r="T1175" s="37">
        <f t="shared" si="1406"/>
        <v>0</v>
      </c>
      <c r="U1175" s="37">
        <f t="shared" si="1377"/>
        <v>2018</v>
      </c>
      <c r="V1175" s="37">
        <f t="shared" ref="V1175:X1175" si="1428">U1175-1</f>
        <v>2017</v>
      </c>
      <c r="W1175" s="37">
        <f t="shared" si="1428"/>
        <v>2016</v>
      </c>
      <c r="X1175" s="37">
        <f t="shared" si="1428"/>
        <v>2015</v>
      </c>
      <c r="Y1175" s="39"/>
      <c r="Z1175" s="62" t="e">
        <f>IFERROR(IF($B1175=0,#N/A,AVERAGEIFS(INDEX(DATOS,0,$C1175),INDEX(DATOS,0,$C1175),"&lt;&gt;#N/D",INDEX(DATOS,0,$L$2),0,INDEX(DATOS,0,$M$2),1,INDEX(DATOS,0,$N$2),U1175,INDEX(DATOS,0,$O$2),$D1175)),#N/A)</f>
        <v>#N/A</v>
      </c>
      <c r="AA1175" s="62" t="e">
        <f>IFERROR(IF($B1175=0,#N/A,AVERAGEIFS(INDEX(DATOS,0,$C1175),INDEX(DATOS,0,$C1175),"&lt;&gt;#N/D",INDEX(DATOS,0,$L$2),0,INDEX(DATOS,0,$M$2),1,INDEX(DATOS,0,$N$2),V1175,INDEX(DATOS,0,$O$2),$D1175)),#N/A)</f>
        <v>#N/A</v>
      </c>
      <c r="AB1175" s="62" t="e">
        <f>IFERROR(IF($B1175=0,#N/A,AVERAGEIFS(INDEX(DATOS,0,$C1175),INDEX(DATOS,0,$C1175),"&lt;&gt;#N/D",INDEX(DATOS,0,$L$2),0,INDEX(DATOS,0,$M$2),1,INDEX(DATOS,0,$N$2),W1175,INDEX(DATOS,0,$O$2),$D1175)),#N/A)</f>
        <v>#N/A</v>
      </c>
      <c r="AC1175" s="62" t="e">
        <f>IFERROR(IF($B1175=0,#N/A,AVERAGEIFS(INDEX(DATOS,0,$C1175),INDEX(DATOS,0,$C1175),"&lt;&gt;#N/D",INDEX(DATOS,0,$L$2),0,INDEX(DATOS,0,$M$2),1,INDEX(DATOS,0,$N$2),X1175,INDEX(DATOS,0,$O$2),$D1175)),#N/A)</f>
        <v>#N/A</v>
      </c>
      <c r="AD1175" s="33"/>
      <c r="AE1175" s="40">
        <f>IFERROR(IF(ISNA(#REF!),-999,IF(I1175=0,0,_xlfn.STDEV.P(#REF!)/I1175*100)),-999)</f>
        <v>-999</v>
      </c>
      <c r="AF1175" s="40">
        <f>IFERROR(IF(ISNA(#REF!),-999,IF(J1175=0,0,_xlfn.STDEV.P(#REF!)/J1175*100)),-999)</f>
        <v>-999</v>
      </c>
      <c r="AG1175" s="40">
        <f>IFERROR(IF(ISNA(#REF!),-999,IF(K1175=0,0,_xlfn.STDEV.P(#REF!)/K1175*100)),-999)</f>
        <v>-999</v>
      </c>
      <c r="AH1175" s="40">
        <f>IFERROR(IF(ISNA(#REF!),-999,IF(L1175=0,0,_xlfn.STDEV.P(#REF!)/L1175*100)),-999)</f>
        <v>-999</v>
      </c>
      <c r="AI1175" s="40"/>
    </row>
    <row r="1176" spans="1:35" x14ac:dyDescent="0.35">
      <c r="A1176">
        <f t="shared" si="1379"/>
        <v>171</v>
      </c>
      <c r="B1176" s="35">
        <f t="array" ref="B1176">IF(B1175=0,0,MIN(IF(INDEX(DATOS,0,$N$2)=$U1176,IF(ISNUMBER(INDEX(DATOS,0,$C1176)),IF(INDEX(DATOS,0,$L$2)=0,IF(INDEX(DATOS,0,$M$2)=1,IF(ISNA(MATCH(INDEX(DATOS,0,$O$2),IF($E$7:E1175=E1176,$D$7:D1175),0)),INDEX(DATOS,0,$K$2))))))))</f>
        <v>0</v>
      </c>
      <c r="C1176" s="32">
        <f t="shared" si="1380"/>
        <v>20</v>
      </c>
      <c r="D1176" s="34" t="str">
        <f>IF($B1176=0,"--",INDEX(DATOS,$B1176,O$2))</f>
        <v>--</v>
      </c>
      <c r="E1176" s="64" t="s">
        <v>1</v>
      </c>
      <c r="F1176" s="36" t="str">
        <f t="shared" si="1412"/>
        <v>--</v>
      </c>
      <c r="G1176" s="109" t="e">
        <f>VLOOKUP($D1176,LOC_UNICOS,G$2,0)</f>
        <v>#N/A</v>
      </c>
      <c r="H1176" s="109" t="e">
        <f>VLOOKUP($D1176,LOC_UNICOS,H$2,0)</f>
        <v>#N/A</v>
      </c>
      <c r="I1176" s="38">
        <f t="array" ref="I1176">IF($B1176=0,-999,IF(COUNTIFS($Z1176:Z1176,#N/A)&gt;0,-999,AVERAGE($Z1176:Z1176)))</f>
        <v>-999</v>
      </c>
      <c r="J1176" s="38">
        <f t="array" ref="J1176">IF($B1176=0,-999,IF(COUNTIFS($Z1176:AA1176,#N/A)&gt;0,-999,AVERAGE($Z1176:AA1176)))</f>
        <v>-999</v>
      </c>
      <c r="K1176" s="38">
        <f t="array" ref="K1176">IF($B1176=0,-999,IF(COUNTIFS($Z1176:AB1176,#N/A)&gt;0,-999,AVERAGE($Z1176:AB1176)))</f>
        <v>-999</v>
      </c>
      <c r="L1176" s="38">
        <f t="array" ref="L1176">IF($B1176=0,-999,IF(COUNTIFS($Z1176:AC1176,#N/A)&gt;0,-999,AVERAGE($Z1176:AC1176)))</f>
        <v>-999</v>
      </c>
      <c r="M1176" s="38">
        <f t="shared" si="1423"/>
        <v>-999</v>
      </c>
      <c r="N1176" s="38">
        <f t="shared" si="1415"/>
        <v>-999</v>
      </c>
      <c r="O1176" s="38">
        <f t="shared" si="1416"/>
        <v>-999</v>
      </c>
      <c r="P1176" s="38">
        <f t="shared" si="1417"/>
        <v>-999</v>
      </c>
      <c r="Q1176" s="37">
        <f t="shared" si="1376"/>
        <v>0</v>
      </c>
      <c r="R1176" s="37">
        <f t="shared" si="1404"/>
        <v>0</v>
      </c>
      <c r="S1176" s="37">
        <f t="shared" si="1405"/>
        <v>0</v>
      </c>
      <c r="T1176" s="37">
        <f t="shared" si="1406"/>
        <v>0</v>
      </c>
      <c r="U1176" s="37">
        <f t="shared" si="1377"/>
        <v>2018</v>
      </c>
      <c r="V1176" s="37">
        <f t="shared" ref="V1176:X1176" si="1429">U1176-1</f>
        <v>2017</v>
      </c>
      <c r="W1176" s="37">
        <f t="shared" si="1429"/>
        <v>2016</v>
      </c>
      <c r="X1176" s="37">
        <f t="shared" si="1429"/>
        <v>2015</v>
      </c>
      <c r="Y1176" s="39"/>
      <c r="Z1176" s="62" t="e">
        <f>IFERROR(IF($B1176=0,#N/A,AVERAGEIFS(INDEX(DATOS,0,$C1176),INDEX(DATOS,0,$C1176),"&lt;&gt;#N/D",INDEX(DATOS,0,$L$2),0,INDEX(DATOS,0,$M$2),1,INDEX(DATOS,0,$N$2),U1176,INDEX(DATOS,0,$O$2),$D1176)),#N/A)</f>
        <v>#N/A</v>
      </c>
      <c r="AA1176" s="62" t="e">
        <f>IFERROR(IF($B1176=0,#N/A,AVERAGEIFS(INDEX(DATOS,0,$C1176),INDEX(DATOS,0,$C1176),"&lt;&gt;#N/D",INDEX(DATOS,0,$L$2),0,INDEX(DATOS,0,$M$2),1,INDEX(DATOS,0,$N$2),V1176,INDEX(DATOS,0,$O$2),$D1176)),#N/A)</f>
        <v>#N/A</v>
      </c>
      <c r="AB1176" s="62" t="e">
        <f>IFERROR(IF($B1176=0,#N/A,AVERAGEIFS(INDEX(DATOS,0,$C1176),INDEX(DATOS,0,$C1176),"&lt;&gt;#N/D",INDEX(DATOS,0,$L$2),0,INDEX(DATOS,0,$M$2),1,INDEX(DATOS,0,$N$2),W1176,INDEX(DATOS,0,$O$2),$D1176)),#N/A)</f>
        <v>#N/A</v>
      </c>
      <c r="AC1176" s="62" t="e">
        <f>IFERROR(IF($B1176=0,#N/A,AVERAGEIFS(INDEX(DATOS,0,$C1176),INDEX(DATOS,0,$C1176),"&lt;&gt;#N/D",INDEX(DATOS,0,$L$2),0,INDEX(DATOS,0,$M$2),1,INDEX(DATOS,0,$N$2),X1176,INDEX(DATOS,0,$O$2),$D1176)),#N/A)</f>
        <v>#N/A</v>
      </c>
      <c r="AD1176" s="33"/>
      <c r="AE1176" s="40">
        <f>IFERROR(IF(ISNA(#REF!),-999,IF(I1176=0,0,_xlfn.STDEV.P(#REF!)/I1176*100)),-999)</f>
        <v>-999</v>
      </c>
      <c r="AF1176" s="40">
        <f>IFERROR(IF(ISNA(#REF!),-999,IF(J1176=0,0,_xlfn.STDEV.P(#REF!)/J1176*100)),-999)</f>
        <v>-999</v>
      </c>
      <c r="AG1176" s="40">
        <f>IFERROR(IF(ISNA(#REF!),-999,IF(K1176=0,0,_xlfn.STDEV.P(#REF!)/K1176*100)),-999)</f>
        <v>-999</v>
      </c>
      <c r="AH1176" s="40">
        <f>IFERROR(IF(ISNA(#REF!),-999,IF(L1176=0,0,_xlfn.STDEV.P(#REF!)/L1176*100)),-999)</f>
        <v>-999</v>
      </c>
      <c r="AI1176" s="40"/>
    </row>
    <row r="1177" spans="1:35" x14ac:dyDescent="0.35">
      <c r="A1177">
        <f t="shared" si="1379"/>
        <v>172</v>
      </c>
      <c r="B1177" s="35">
        <f t="array" ref="B1177">IF(B1176=0,0,MIN(IF(INDEX(DATOS,0,$N$2)=$U1177,IF(ISNUMBER(INDEX(DATOS,0,$C1177)),IF(INDEX(DATOS,0,$L$2)=0,IF(INDEX(DATOS,0,$M$2)=1,IF(ISNA(MATCH(INDEX(DATOS,0,$O$2),IF($E$7:E1176=E1177,$D$7:D1176),0)),INDEX(DATOS,0,$K$2))))))))</f>
        <v>0</v>
      </c>
      <c r="C1177" s="32">
        <f t="shared" si="1380"/>
        <v>20</v>
      </c>
      <c r="D1177" s="34" t="str">
        <f>IF($B1177=0,"--",INDEX(DATOS,$B1177,O$2))</f>
        <v>--</v>
      </c>
      <c r="E1177" s="64" t="s">
        <v>1</v>
      </c>
      <c r="F1177" s="36" t="str">
        <f t="shared" si="1412"/>
        <v>--</v>
      </c>
      <c r="G1177" s="109" t="e">
        <f>VLOOKUP($D1177,LOC_UNICOS,G$2,0)</f>
        <v>#N/A</v>
      </c>
      <c r="H1177" s="109" t="e">
        <f>VLOOKUP($D1177,LOC_UNICOS,H$2,0)</f>
        <v>#N/A</v>
      </c>
      <c r="I1177" s="38">
        <f t="array" ref="I1177">IF($B1177=0,-999,IF(COUNTIFS($Z1177:Z1177,#N/A)&gt;0,-999,AVERAGE($Z1177:Z1177)))</f>
        <v>-999</v>
      </c>
      <c r="J1177" s="38">
        <f t="array" ref="J1177">IF($B1177=0,-999,IF(COUNTIFS($Z1177:AA1177,#N/A)&gt;0,-999,AVERAGE($Z1177:AA1177)))</f>
        <v>-999</v>
      </c>
      <c r="K1177" s="38">
        <f t="array" ref="K1177">IF($B1177=0,-999,IF(COUNTIFS($Z1177:AB1177,#N/A)&gt;0,-999,AVERAGE($Z1177:AB1177)))</f>
        <v>-999</v>
      </c>
      <c r="L1177" s="38">
        <f t="array" ref="L1177">IF($B1177=0,-999,IF(COUNTIFS($Z1177:AC1177,#N/A)&gt;0,-999,AVERAGE($Z1177:AC1177)))</f>
        <v>-999</v>
      </c>
      <c r="M1177" s="38">
        <f t="shared" si="1423"/>
        <v>-999</v>
      </c>
      <c r="N1177" s="38">
        <f t="shared" si="1415"/>
        <v>-999</v>
      </c>
      <c r="O1177" s="38">
        <f t="shared" si="1416"/>
        <v>-999</v>
      </c>
      <c r="P1177" s="38">
        <f t="shared" si="1417"/>
        <v>-999</v>
      </c>
      <c r="Q1177" s="37">
        <f t="shared" si="1376"/>
        <v>0</v>
      </c>
      <c r="R1177" s="37">
        <f t="shared" si="1404"/>
        <v>0</v>
      </c>
      <c r="S1177" s="37">
        <f t="shared" si="1405"/>
        <v>0</v>
      </c>
      <c r="T1177" s="37">
        <f t="shared" si="1406"/>
        <v>0</v>
      </c>
      <c r="U1177" s="37">
        <f t="shared" si="1377"/>
        <v>2018</v>
      </c>
      <c r="V1177" s="37">
        <f t="shared" ref="V1177:X1177" si="1430">U1177-1</f>
        <v>2017</v>
      </c>
      <c r="W1177" s="37">
        <f t="shared" si="1430"/>
        <v>2016</v>
      </c>
      <c r="X1177" s="37">
        <f t="shared" si="1430"/>
        <v>2015</v>
      </c>
      <c r="Y1177" s="39"/>
      <c r="Z1177" s="62" t="e">
        <f>IFERROR(IF($B1177=0,#N/A,AVERAGEIFS(INDEX(DATOS,0,$C1177),INDEX(DATOS,0,$C1177),"&lt;&gt;#N/D",INDEX(DATOS,0,$L$2),0,INDEX(DATOS,0,$M$2),1,INDEX(DATOS,0,$N$2),U1177,INDEX(DATOS,0,$O$2),$D1177)),#N/A)</f>
        <v>#N/A</v>
      </c>
      <c r="AA1177" s="62" t="e">
        <f>IFERROR(IF($B1177=0,#N/A,AVERAGEIFS(INDEX(DATOS,0,$C1177),INDEX(DATOS,0,$C1177),"&lt;&gt;#N/D",INDEX(DATOS,0,$L$2),0,INDEX(DATOS,0,$M$2),1,INDEX(DATOS,0,$N$2),V1177,INDEX(DATOS,0,$O$2),$D1177)),#N/A)</f>
        <v>#N/A</v>
      </c>
      <c r="AB1177" s="62" t="e">
        <f>IFERROR(IF($B1177=0,#N/A,AVERAGEIFS(INDEX(DATOS,0,$C1177),INDEX(DATOS,0,$C1177),"&lt;&gt;#N/D",INDEX(DATOS,0,$L$2),0,INDEX(DATOS,0,$M$2),1,INDEX(DATOS,0,$N$2),W1177,INDEX(DATOS,0,$O$2),$D1177)),#N/A)</f>
        <v>#N/A</v>
      </c>
      <c r="AC1177" s="62" t="e">
        <f>IFERROR(IF($B1177=0,#N/A,AVERAGEIFS(INDEX(DATOS,0,$C1177),INDEX(DATOS,0,$C1177),"&lt;&gt;#N/D",INDEX(DATOS,0,$L$2),0,INDEX(DATOS,0,$M$2),1,INDEX(DATOS,0,$N$2),X1177,INDEX(DATOS,0,$O$2),$D1177)),#N/A)</f>
        <v>#N/A</v>
      </c>
      <c r="AD1177" s="33"/>
      <c r="AE1177" s="40">
        <f>IFERROR(IF(ISNA(#REF!),-999,IF(I1177=0,0,_xlfn.STDEV.P(#REF!)/I1177*100)),-999)</f>
        <v>-999</v>
      </c>
      <c r="AF1177" s="40">
        <f>IFERROR(IF(ISNA(#REF!),-999,IF(J1177=0,0,_xlfn.STDEV.P(#REF!)/J1177*100)),-999)</f>
        <v>-999</v>
      </c>
      <c r="AG1177" s="40">
        <f>IFERROR(IF(ISNA(#REF!),-999,IF(K1177=0,0,_xlfn.STDEV.P(#REF!)/K1177*100)),-999)</f>
        <v>-999</v>
      </c>
      <c r="AH1177" s="40">
        <f>IFERROR(IF(ISNA(#REF!),-999,IF(L1177=0,0,_xlfn.STDEV.P(#REF!)/L1177*100)),-999)</f>
        <v>-999</v>
      </c>
      <c r="AI1177" s="40"/>
    </row>
    <row r="1178" spans="1:35" x14ac:dyDescent="0.35">
      <c r="A1178">
        <f t="shared" si="1379"/>
        <v>173</v>
      </c>
      <c r="B1178" s="35">
        <f t="array" ref="B1178">IF(B1177=0,0,MIN(IF(INDEX(DATOS,0,$N$2)=$U1178,IF(ISNUMBER(INDEX(DATOS,0,$C1178)),IF(INDEX(DATOS,0,$L$2)=0,IF(INDEX(DATOS,0,$M$2)=1,IF(ISNA(MATCH(INDEX(DATOS,0,$O$2),IF($E$7:E1177=E1178,$D$7:D1177),0)),INDEX(DATOS,0,$K$2))))))))</f>
        <v>0</v>
      </c>
      <c r="C1178" s="32">
        <f t="shared" si="1380"/>
        <v>20</v>
      </c>
      <c r="D1178" s="34" t="str">
        <f>IF($B1178=0,"--",INDEX(DATOS,$B1178,O$2))</f>
        <v>--</v>
      </c>
      <c r="E1178" s="64" t="s">
        <v>1</v>
      </c>
      <c r="F1178" s="36" t="str">
        <f t="shared" si="1412"/>
        <v>--</v>
      </c>
      <c r="G1178" s="109" t="e">
        <f>VLOOKUP($D1178,LOC_UNICOS,G$2,0)</f>
        <v>#N/A</v>
      </c>
      <c r="H1178" s="109" t="e">
        <f>VLOOKUP($D1178,LOC_UNICOS,H$2,0)</f>
        <v>#N/A</v>
      </c>
      <c r="I1178" s="38">
        <f t="array" ref="I1178">IF($B1178=0,-999,IF(COUNTIFS($Z1178:Z1178,#N/A)&gt;0,-999,AVERAGE($Z1178:Z1178)))</f>
        <v>-999</v>
      </c>
      <c r="J1178" s="38">
        <f t="array" ref="J1178">IF($B1178=0,-999,IF(COUNTIFS($Z1178:AA1178,#N/A)&gt;0,-999,AVERAGE($Z1178:AA1178)))</f>
        <v>-999</v>
      </c>
      <c r="K1178" s="38">
        <f t="array" ref="K1178">IF($B1178=0,-999,IF(COUNTIFS($Z1178:AB1178,#N/A)&gt;0,-999,AVERAGE($Z1178:AB1178)))</f>
        <v>-999</v>
      </c>
      <c r="L1178" s="38">
        <f t="array" ref="L1178">IF($B1178=0,-999,IF(COUNTIFS($Z1178:AC1178,#N/A)&gt;0,-999,AVERAGE($Z1178:AC1178)))</f>
        <v>-999</v>
      </c>
      <c r="M1178" s="38">
        <f t="shared" si="1423"/>
        <v>-999</v>
      </c>
      <c r="N1178" s="38">
        <f t="shared" si="1415"/>
        <v>-999</v>
      </c>
      <c r="O1178" s="38">
        <f t="shared" si="1416"/>
        <v>-999</v>
      </c>
      <c r="P1178" s="38">
        <f t="shared" si="1417"/>
        <v>-999</v>
      </c>
      <c r="Q1178" s="37">
        <f t="shared" si="1376"/>
        <v>0</v>
      </c>
      <c r="R1178" s="37">
        <f t="shared" si="1404"/>
        <v>0</v>
      </c>
      <c r="S1178" s="37">
        <f t="shared" si="1405"/>
        <v>0</v>
      </c>
      <c r="T1178" s="37">
        <f t="shared" si="1406"/>
        <v>0</v>
      </c>
      <c r="U1178" s="37">
        <f t="shared" si="1377"/>
        <v>2018</v>
      </c>
      <c r="V1178" s="37">
        <f t="shared" ref="V1178:X1178" si="1431">U1178-1</f>
        <v>2017</v>
      </c>
      <c r="W1178" s="37">
        <f t="shared" si="1431"/>
        <v>2016</v>
      </c>
      <c r="X1178" s="37">
        <f t="shared" si="1431"/>
        <v>2015</v>
      </c>
      <c r="Y1178" s="39"/>
      <c r="Z1178" s="62" t="e">
        <f>IFERROR(IF($B1178=0,#N/A,AVERAGEIFS(INDEX(DATOS,0,$C1178),INDEX(DATOS,0,$C1178),"&lt;&gt;#N/D",INDEX(DATOS,0,$L$2),0,INDEX(DATOS,0,$M$2),1,INDEX(DATOS,0,$N$2),U1178,INDEX(DATOS,0,$O$2),$D1178)),#N/A)</f>
        <v>#N/A</v>
      </c>
      <c r="AA1178" s="62" t="e">
        <f>IFERROR(IF($B1178=0,#N/A,AVERAGEIFS(INDEX(DATOS,0,$C1178),INDEX(DATOS,0,$C1178),"&lt;&gt;#N/D",INDEX(DATOS,0,$L$2),0,INDEX(DATOS,0,$M$2),1,INDEX(DATOS,0,$N$2),V1178,INDEX(DATOS,0,$O$2),$D1178)),#N/A)</f>
        <v>#N/A</v>
      </c>
      <c r="AB1178" s="62" t="e">
        <f>IFERROR(IF($B1178=0,#N/A,AVERAGEIFS(INDEX(DATOS,0,$C1178),INDEX(DATOS,0,$C1178),"&lt;&gt;#N/D",INDEX(DATOS,0,$L$2),0,INDEX(DATOS,0,$M$2),1,INDEX(DATOS,0,$N$2),W1178,INDEX(DATOS,0,$O$2),$D1178)),#N/A)</f>
        <v>#N/A</v>
      </c>
      <c r="AC1178" s="62" t="e">
        <f>IFERROR(IF($B1178=0,#N/A,AVERAGEIFS(INDEX(DATOS,0,$C1178),INDEX(DATOS,0,$C1178),"&lt;&gt;#N/D",INDEX(DATOS,0,$L$2),0,INDEX(DATOS,0,$M$2),1,INDEX(DATOS,0,$N$2),X1178,INDEX(DATOS,0,$O$2),$D1178)),#N/A)</f>
        <v>#N/A</v>
      </c>
      <c r="AD1178" s="33"/>
      <c r="AE1178" s="40">
        <f>IFERROR(IF(ISNA(#REF!),-999,IF(I1178=0,0,_xlfn.STDEV.P(#REF!)/I1178*100)),-999)</f>
        <v>-999</v>
      </c>
      <c r="AF1178" s="40">
        <f>IFERROR(IF(ISNA(#REF!),-999,IF(J1178=0,0,_xlfn.STDEV.P(#REF!)/J1178*100)),-999)</f>
        <v>-999</v>
      </c>
      <c r="AG1178" s="40">
        <f>IFERROR(IF(ISNA(#REF!),-999,IF(K1178=0,0,_xlfn.STDEV.P(#REF!)/K1178*100)),-999)</f>
        <v>-999</v>
      </c>
      <c r="AH1178" s="40">
        <f>IFERROR(IF(ISNA(#REF!),-999,IF(L1178=0,0,_xlfn.STDEV.P(#REF!)/L1178*100)),-999)</f>
        <v>-999</v>
      </c>
      <c r="AI1178" s="40"/>
    </row>
    <row r="1179" spans="1:35" x14ac:dyDescent="0.35">
      <c r="A1179">
        <f t="shared" si="1379"/>
        <v>174</v>
      </c>
      <c r="B1179" s="35">
        <f t="array" ref="B1179">IF(B1178=0,0,MIN(IF(INDEX(DATOS,0,$N$2)=$U1179,IF(ISNUMBER(INDEX(DATOS,0,$C1179)),IF(INDEX(DATOS,0,$L$2)=0,IF(INDEX(DATOS,0,$M$2)=1,IF(ISNA(MATCH(INDEX(DATOS,0,$O$2),IF($E$7:E1178=E1179,$D$7:D1178),0)),INDEX(DATOS,0,$K$2))))))))</f>
        <v>0</v>
      </c>
      <c r="C1179" s="32">
        <f t="shared" si="1380"/>
        <v>20</v>
      </c>
      <c r="D1179" s="34" t="str">
        <f>IF($B1179=0,"--",INDEX(DATOS,$B1179,O$2))</f>
        <v>--</v>
      </c>
      <c r="E1179" s="64" t="s">
        <v>1</v>
      </c>
      <c r="F1179" s="36" t="str">
        <f t="shared" si="1412"/>
        <v>--</v>
      </c>
      <c r="G1179" s="109" t="e">
        <f>VLOOKUP($D1179,LOC_UNICOS,G$2,0)</f>
        <v>#N/A</v>
      </c>
      <c r="H1179" s="109" t="e">
        <f>VLOOKUP($D1179,LOC_UNICOS,H$2,0)</f>
        <v>#N/A</v>
      </c>
      <c r="I1179" s="38">
        <f t="array" ref="I1179">IF($B1179=0,-999,IF(COUNTIFS($Z1179:Z1179,#N/A)&gt;0,-999,AVERAGE($Z1179:Z1179)))</f>
        <v>-999</v>
      </c>
      <c r="J1179" s="38">
        <f t="array" ref="J1179">IF($B1179=0,-999,IF(COUNTIFS($Z1179:AA1179,#N/A)&gt;0,-999,AVERAGE($Z1179:AA1179)))</f>
        <v>-999</v>
      </c>
      <c r="K1179" s="38">
        <f t="array" ref="K1179">IF($B1179=0,-999,IF(COUNTIFS($Z1179:AB1179,#N/A)&gt;0,-999,AVERAGE($Z1179:AB1179)))</f>
        <v>-999</v>
      </c>
      <c r="L1179" s="38">
        <f t="array" ref="L1179">IF($B1179=0,-999,IF(COUNTIFS($Z1179:AC1179,#N/A)&gt;0,-999,AVERAGE($Z1179:AC1179)))</f>
        <v>-999</v>
      </c>
      <c r="M1179" s="38">
        <f t="shared" si="1423"/>
        <v>-999</v>
      </c>
      <c r="N1179" s="38">
        <f t="shared" si="1415"/>
        <v>-999</v>
      </c>
      <c r="O1179" s="38">
        <f t="shared" si="1416"/>
        <v>-999</v>
      </c>
      <c r="P1179" s="38">
        <f t="shared" si="1417"/>
        <v>-999</v>
      </c>
      <c r="Q1179" s="37">
        <f t="shared" si="1376"/>
        <v>0</v>
      </c>
      <c r="R1179" s="37">
        <f t="shared" si="1404"/>
        <v>0</v>
      </c>
      <c r="S1179" s="37">
        <f t="shared" si="1405"/>
        <v>0</v>
      </c>
      <c r="T1179" s="37">
        <f t="shared" si="1406"/>
        <v>0</v>
      </c>
      <c r="U1179" s="37">
        <f t="shared" si="1377"/>
        <v>2018</v>
      </c>
      <c r="V1179" s="37">
        <f t="shared" ref="V1179:X1179" si="1432">U1179-1</f>
        <v>2017</v>
      </c>
      <c r="W1179" s="37">
        <f t="shared" si="1432"/>
        <v>2016</v>
      </c>
      <c r="X1179" s="37">
        <f t="shared" si="1432"/>
        <v>2015</v>
      </c>
      <c r="Y1179" s="39"/>
      <c r="Z1179" s="62" t="e">
        <f>IFERROR(IF($B1179=0,#N/A,AVERAGEIFS(INDEX(DATOS,0,$C1179),INDEX(DATOS,0,$C1179),"&lt;&gt;#N/D",INDEX(DATOS,0,$L$2),0,INDEX(DATOS,0,$M$2),1,INDEX(DATOS,0,$N$2),U1179,INDEX(DATOS,0,$O$2),$D1179)),#N/A)</f>
        <v>#N/A</v>
      </c>
      <c r="AA1179" s="62" t="e">
        <f>IFERROR(IF($B1179=0,#N/A,AVERAGEIFS(INDEX(DATOS,0,$C1179),INDEX(DATOS,0,$C1179),"&lt;&gt;#N/D",INDEX(DATOS,0,$L$2),0,INDEX(DATOS,0,$M$2),1,INDEX(DATOS,0,$N$2),V1179,INDEX(DATOS,0,$O$2),$D1179)),#N/A)</f>
        <v>#N/A</v>
      </c>
      <c r="AB1179" s="62" t="e">
        <f>IFERROR(IF($B1179=0,#N/A,AVERAGEIFS(INDEX(DATOS,0,$C1179),INDEX(DATOS,0,$C1179),"&lt;&gt;#N/D",INDEX(DATOS,0,$L$2),0,INDEX(DATOS,0,$M$2),1,INDEX(DATOS,0,$N$2),W1179,INDEX(DATOS,0,$O$2),$D1179)),#N/A)</f>
        <v>#N/A</v>
      </c>
      <c r="AC1179" s="62" t="e">
        <f>IFERROR(IF($B1179=0,#N/A,AVERAGEIFS(INDEX(DATOS,0,$C1179),INDEX(DATOS,0,$C1179),"&lt;&gt;#N/D",INDEX(DATOS,0,$L$2),0,INDEX(DATOS,0,$M$2),1,INDEX(DATOS,0,$N$2),X1179,INDEX(DATOS,0,$O$2),$D1179)),#N/A)</f>
        <v>#N/A</v>
      </c>
      <c r="AD1179" s="33"/>
      <c r="AE1179" s="40">
        <f>IFERROR(IF(ISNA(#REF!),-999,IF(I1179=0,0,_xlfn.STDEV.P(#REF!)/I1179*100)),-999)</f>
        <v>-999</v>
      </c>
      <c r="AF1179" s="40">
        <f>IFERROR(IF(ISNA(#REF!),-999,IF(J1179=0,0,_xlfn.STDEV.P(#REF!)/J1179*100)),-999)</f>
        <v>-999</v>
      </c>
      <c r="AG1179" s="40">
        <f>IFERROR(IF(ISNA(#REF!),-999,IF(K1179=0,0,_xlfn.STDEV.P(#REF!)/K1179*100)),-999)</f>
        <v>-999</v>
      </c>
      <c r="AH1179" s="40">
        <f>IFERROR(IF(ISNA(#REF!),-999,IF(L1179=0,0,_xlfn.STDEV.P(#REF!)/L1179*100)),-999)</f>
        <v>-999</v>
      </c>
      <c r="AI1179" s="40"/>
    </row>
    <row r="1180" spans="1:35" x14ac:dyDescent="0.35">
      <c r="A1180">
        <f t="shared" si="1379"/>
        <v>175</v>
      </c>
      <c r="B1180" s="35">
        <f t="array" ref="B1180">IF(B1179=0,0,MIN(IF(INDEX(DATOS,0,$N$2)=$U1180,IF(ISNUMBER(INDEX(DATOS,0,$C1180)),IF(INDEX(DATOS,0,$L$2)=0,IF(INDEX(DATOS,0,$M$2)=1,IF(ISNA(MATCH(INDEX(DATOS,0,$O$2),IF($E$7:E1179=E1180,$D$7:D1179),0)),INDEX(DATOS,0,$K$2))))))))</f>
        <v>0</v>
      </c>
      <c r="C1180" s="32">
        <f t="shared" si="1380"/>
        <v>20</v>
      </c>
      <c r="D1180" s="34" t="str">
        <f>IF($B1180=0,"--",INDEX(DATOS,$B1180,O$2))</f>
        <v>--</v>
      </c>
      <c r="E1180" s="64" t="s">
        <v>1</v>
      </c>
      <c r="F1180" s="36" t="str">
        <f t="shared" si="1412"/>
        <v>--</v>
      </c>
      <c r="G1180" s="109" t="e">
        <f>VLOOKUP($D1180,LOC_UNICOS,G$2,0)</f>
        <v>#N/A</v>
      </c>
      <c r="H1180" s="109" t="e">
        <f>VLOOKUP($D1180,LOC_UNICOS,H$2,0)</f>
        <v>#N/A</v>
      </c>
      <c r="I1180" s="38">
        <f t="array" ref="I1180">IF($B1180=0,-999,IF(COUNTIFS($Z1180:Z1180,#N/A)&gt;0,-999,AVERAGE($Z1180:Z1180)))</f>
        <v>-999</v>
      </c>
      <c r="J1180" s="38">
        <f t="array" ref="J1180">IF($B1180=0,-999,IF(COUNTIFS($Z1180:AA1180,#N/A)&gt;0,-999,AVERAGE($Z1180:AA1180)))</f>
        <v>-999</v>
      </c>
      <c r="K1180" s="38">
        <f t="array" ref="K1180">IF($B1180=0,-999,IF(COUNTIFS($Z1180:AB1180,#N/A)&gt;0,-999,AVERAGE($Z1180:AB1180)))</f>
        <v>-999</v>
      </c>
      <c r="L1180" s="38">
        <f t="array" ref="L1180">IF($B1180=0,-999,IF(COUNTIFS($Z1180:AC1180,#N/A)&gt;0,-999,AVERAGE($Z1180:AC1180)))</f>
        <v>-999</v>
      </c>
      <c r="M1180" s="38">
        <f t="shared" si="1423"/>
        <v>-999</v>
      </c>
      <c r="N1180" s="38">
        <f t="shared" si="1415"/>
        <v>-999</v>
      </c>
      <c r="O1180" s="38">
        <f t="shared" si="1416"/>
        <v>-999</v>
      </c>
      <c r="P1180" s="38">
        <f t="shared" si="1417"/>
        <v>-999</v>
      </c>
      <c r="Q1180" s="37">
        <f t="shared" si="1376"/>
        <v>0</v>
      </c>
      <c r="R1180" s="37">
        <f t="shared" si="1404"/>
        <v>0</v>
      </c>
      <c r="S1180" s="37">
        <f t="shared" si="1405"/>
        <v>0</v>
      </c>
      <c r="T1180" s="37">
        <f t="shared" si="1406"/>
        <v>0</v>
      </c>
      <c r="U1180" s="37">
        <f t="shared" si="1377"/>
        <v>2018</v>
      </c>
      <c r="V1180" s="37">
        <f t="shared" ref="V1180:X1180" si="1433">U1180-1</f>
        <v>2017</v>
      </c>
      <c r="W1180" s="37">
        <f t="shared" si="1433"/>
        <v>2016</v>
      </c>
      <c r="X1180" s="37">
        <f t="shared" si="1433"/>
        <v>2015</v>
      </c>
      <c r="Y1180" s="39"/>
      <c r="Z1180" s="62" t="e">
        <f>IFERROR(IF($B1180=0,#N/A,AVERAGEIFS(INDEX(DATOS,0,$C1180),INDEX(DATOS,0,$C1180),"&lt;&gt;#N/D",INDEX(DATOS,0,$L$2),0,INDEX(DATOS,0,$M$2),1,INDEX(DATOS,0,$N$2),U1180,INDEX(DATOS,0,$O$2),$D1180)),#N/A)</f>
        <v>#N/A</v>
      </c>
      <c r="AA1180" s="62" t="e">
        <f>IFERROR(IF($B1180=0,#N/A,AVERAGEIFS(INDEX(DATOS,0,$C1180),INDEX(DATOS,0,$C1180),"&lt;&gt;#N/D",INDEX(DATOS,0,$L$2),0,INDEX(DATOS,0,$M$2),1,INDEX(DATOS,0,$N$2),V1180,INDEX(DATOS,0,$O$2),$D1180)),#N/A)</f>
        <v>#N/A</v>
      </c>
      <c r="AB1180" s="62" t="e">
        <f>IFERROR(IF($B1180=0,#N/A,AVERAGEIFS(INDEX(DATOS,0,$C1180),INDEX(DATOS,0,$C1180),"&lt;&gt;#N/D",INDEX(DATOS,0,$L$2),0,INDEX(DATOS,0,$M$2),1,INDEX(DATOS,0,$N$2),W1180,INDEX(DATOS,0,$O$2),$D1180)),#N/A)</f>
        <v>#N/A</v>
      </c>
      <c r="AC1180" s="62" t="e">
        <f>IFERROR(IF($B1180=0,#N/A,AVERAGEIFS(INDEX(DATOS,0,$C1180),INDEX(DATOS,0,$C1180),"&lt;&gt;#N/D",INDEX(DATOS,0,$L$2),0,INDEX(DATOS,0,$M$2),1,INDEX(DATOS,0,$N$2),X1180,INDEX(DATOS,0,$O$2),$D1180)),#N/A)</f>
        <v>#N/A</v>
      </c>
      <c r="AD1180" s="33"/>
      <c r="AE1180" s="40">
        <f>IFERROR(IF(ISNA(#REF!),-999,IF(I1180=0,0,_xlfn.STDEV.P(#REF!)/I1180*100)),-999)</f>
        <v>-999</v>
      </c>
      <c r="AF1180" s="40">
        <f>IFERROR(IF(ISNA(#REF!),-999,IF(J1180=0,0,_xlfn.STDEV.P(#REF!)/J1180*100)),-999)</f>
        <v>-999</v>
      </c>
      <c r="AG1180" s="40">
        <f>IFERROR(IF(ISNA(#REF!),-999,IF(K1180=0,0,_xlfn.STDEV.P(#REF!)/K1180*100)),-999)</f>
        <v>-999</v>
      </c>
      <c r="AH1180" s="40">
        <f>IFERROR(IF(ISNA(#REF!),-999,IF(L1180=0,0,_xlfn.STDEV.P(#REF!)/L1180*100)),-999)</f>
        <v>-999</v>
      </c>
      <c r="AI1180" s="40"/>
    </row>
    <row r="1181" spans="1:35" x14ac:dyDescent="0.35">
      <c r="A1181">
        <f t="shared" si="1379"/>
        <v>176</v>
      </c>
      <c r="B1181" s="35">
        <f t="array" ref="B1181">IF(B1180=0,0,MIN(IF(INDEX(DATOS,0,$N$2)=$U1181,IF(ISNUMBER(INDEX(DATOS,0,$C1181)),IF(INDEX(DATOS,0,$L$2)=0,IF(INDEX(DATOS,0,$M$2)=1,IF(ISNA(MATCH(INDEX(DATOS,0,$O$2),IF($E$7:E1180=E1181,$D$7:D1180),0)),INDEX(DATOS,0,$K$2))))))))</f>
        <v>0</v>
      </c>
      <c r="C1181" s="32">
        <f t="shared" si="1380"/>
        <v>20</v>
      </c>
      <c r="D1181" s="34" t="str">
        <f>IF($B1181=0,"--",INDEX(DATOS,$B1181,O$2))</f>
        <v>--</v>
      </c>
      <c r="E1181" s="64" t="s">
        <v>1</v>
      </c>
      <c r="F1181" s="36" t="str">
        <f t="shared" si="1412"/>
        <v>--</v>
      </c>
      <c r="G1181" s="109" t="e">
        <f>VLOOKUP($D1181,LOC_UNICOS,G$2,0)</f>
        <v>#N/A</v>
      </c>
      <c r="H1181" s="109" t="e">
        <f>VLOOKUP($D1181,LOC_UNICOS,H$2,0)</f>
        <v>#N/A</v>
      </c>
      <c r="I1181" s="38">
        <f t="array" ref="I1181">IF($B1181=0,-999,IF(COUNTIFS($Z1181:Z1181,#N/A)&gt;0,-999,AVERAGE($Z1181:Z1181)))</f>
        <v>-999</v>
      </c>
      <c r="J1181" s="38">
        <f t="array" ref="J1181">IF($B1181=0,-999,IF(COUNTIFS($Z1181:AA1181,#N/A)&gt;0,-999,AVERAGE($Z1181:AA1181)))</f>
        <v>-999</v>
      </c>
      <c r="K1181" s="38">
        <f t="array" ref="K1181">IF($B1181=0,-999,IF(COUNTIFS($Z1181:AB1181,#N/A)&gt;0,-999,AVERAGE($Z1181:AB1181)))</f>
        <v>-999</v>
      </c>
      <c r="L1181" s="38">
        <f t="array" ref="L1181">IF($B1181=0,-999,IF(COUNTIFS($Z1181:AC1181,#N/A)&gt;0,-999,AVERAGE($Z1181:AC1181)))</f>
        <v>-999</v>
      </c>
      <c r="M1181" s="38">
        <f t="shared" si="1423"/>
        <v>-999</v>
      </c>
      <c r="N1181" s="38">
        <f t="shared" si="1415"/>
        <v>-999</v>
      </c>
      <c r="O1181" s="38">
        <f t="shared" si="1416"/>
        <v>-999</v>
      </c>
      <c r="P1181" s="38">
        <f t="shared" si="1417"/>
        <v>-999</v>
      </c>
      <c r="Q1181" s="37">
        <f t="shared" si="1376"/>
        <v>0</v>
      </c>
      <c r="R1181" s="37">
        <f t="shared" si="1404"/>
        <v>0</v>
      </c>
      <c r="S1181" s="37">
        <f t="shared" si="1405"/>
        <v>0</v>
      </c>
      <c r="T1181" s="37">
        <f t="shared" si="1406"/>
        <v>0</v>
      </c>
      <c r="U1181" s="37">
        <f t="shared" si="1377"/>
        <v>2018</v>
      </c>
      <c r="V1181" s="37">
        <f t="shared" ref="V1181:X1181" si="1434">U1181-1</f>
        <v>2017</v>
      </c>
      <c r="W1181" s="37">
        <f t="shared" si="1434"/>
        <v>2016</v>
      </c>
      <c r="X1181" s="37">
        <f t="shared" si="1434"/>
        <v>2015</v>
      </c>
      <c r="Y1181" s="39"/>
      <c r="Z1181" s="62" t="e">
        <f>IFERROR(IF($B1181=0,#N/A,AVERAGEIFS(INDEX(DATOS,0,$C1181),INDEX(DATOS,0,$C1181),"&lt;&gt;#N/D",INDEX(DATOS,0,$L$2),0,INDEX(DATOS,0,$M$2),1,INDEX(DATOS,0,$N$2),U1181,INDEX(DATOS,0,$O$2),$D1181)),#N/A)</f>
        <v>#N/A</v>
      </c>
      <c r="AA1181" s="62" t="e">
        <f>IFERROR(IF($B1181=0,#N/A,AVERAGEIFS(INDEX(DATOS,0,$C1181),INDEX(DATOS,0,$C1181),"&lt;&gt;#N/D",INDEX(DATOS,0,$L$2),0,INDEX(DATOS,0,$M$2),1,INDEX(DATOS,0,$N$2),V1181,INDEX(DATOS,0,$O$2),$D1181)),#N/A)</f>
        <v>#N/A</v>
      </c>
      <c r="AB1181" s="62" t="e">
        <f>IFERROR(IF($B1181=0,#N/A,AVERAGEIFS(INDEX(DATOS,0,$C1181),INDEX(DATOS,0,$C1181),"&lt;&gt;#N/D",INDEX(DATOS,0,$L$2),0,INDEX(DATOS,0,$M$2),1,INDEX(DATOS,0,$N$2),W1181,INDEX(DATOS,0,$O$2),$D1181)),#N/A)</f>
        <v>#N/A</v>
      </c>
      <c r="AC1181" s="62" t="e">
        <f>IFERROR(IF($B1181=0,#N/A,AVERAGEIFS(INDEX(DATOS,0,$C1181),INDEX(DATOS,0,$C1181),"&lt;&gt;#N/D",INDEX(DATOS,0,$L$2),0,INDEX(DATOS,0,$M$2),1,INDEX(DATOS,0,$N$2),X1181,INDEX(DATOS,0,$O$2),$D1181)),#N/A)</f>
        <v>#N/A</v>
      </c>
      <c r="AD1181" s="33"/>
      <c r="AE1181" s="40">
        <f>IFERROR(IF(ISNA(#REF!),-999,IF(I1181=0,0,_xlfn.STDEV.P(#REF!)/I1181*100)),-999)</f>
        <v>-999</v>
      </c>
      <c r="AF1181" s="40">
        <f>IFERROR(IF(ISNA(#REF!),-999,IF(J1181=0,0,_xlfn.STDEV.P(#REF!)/J1181*100)),-999)</f>
        <v>-999</v>
      </c>
      <c r="AG1181" s="40">
        <f>IFERROR(IF(ISNA(#REF!),-999,IF(K1181=0,0,_xlfn.STDEV.P(#REF!)/K1181*100)),-999)</f>
        <v>-999</v>
      </c>
      <c r="AH1181" s="40">
        <f>IFERROR(IF(ISNA(#REF!),-999,IF(L1181=0,0,_xlfn.STDEV.P(#REF!)/L1181*100)),-999)</f>
        <v>-999</v>
      </c>
      <c r="AI1181" s="40"/>
    </row>
    <row r="1182" spans="1:35" x14ac:dyDescent="0.35">
      <c r="A1182">
        <f t="shared" si="1379"/>
        <v>177</v>
      </c>
      <c r="B1182" s="35">
        <f t="array" ref="B1182">IF(B1181=0,0,MIN(IF(INDEX(DATOS,0,$N$2)=$U1182,IF(ISNUMBER(INDEX(DATOS,0,$C1182)),IF(INDEX(DATOS,0,$L$2)=0,IF(INDEX(DATOS,0,$M$2)=1,IF(ISNA(MATCH(INDEX(DATOS,0,$O$2),IF($E$7:E1181=E1182,$D$7:D1181),0)),INDEX(DATOS,0,$K$2))))))))</f>
        <v>0</v>
      </c>
      <c r="C1182" s="32">
        <f t="shared" si="1380"/>
        <v>20</v>
      </c>
      <c r="D1182" s="34" t="str">
        <f>IF($B1182=0,"--",INDEX(DATOS,$B1182,O$2))</f>
        <v>--</v>
      </c>
      <c r="E1182" s="64" t="s">
        <v>1</v>
      </c>
      <c r="F1182" s="36" t="str">
        <f t="shared" si="1412"/>
        <v>--</v>
      </c>
      <c r="G1182" s="109" t="e">
        <f>VLOOKUP($D1182,LOC_UNICOS,G$2,0)</f>
        <v>#N/A</v>
      </c>
      <c r="H1182" s="109" t="e">
        <f>VLOOKUP($D1182,LOC_UNICOS,H$2,0)</f>
        <v>#N/A</v>
      </c>
      <c r="I1182" s="38">
        <f t="array" ref="I1182">IF($B1182=0,-999,IF(COUNTIFS($Z1182:Z1182,#N/A)&gt;0,-999,AVERAGE($Z1182:Z1182)))</f>
        <v>-999</v>
      </c>
      <c r="J1182" s="38">
        <f t="array" ref="J1182">IF($B1182=0,-999,IF(COUNTIFS($Z1182:AA1182,#N/A)&gt;0,-999,AVERAGE($Z1182:AA1182)))</f>
        <v>-999</v>
      </c>
      <c r="K1182" s="38">
        <f t="array" ref="K1182">IF($B1182=0,-999,IF(COUNTIFS($Z1182:AB1182,#N/A)&gt;0,-999,AVERAGE($Z1182:AB1182)))</f>
        <v>-999</v>
      </c>
      <c r="L1182" s="38">
        <f t="array" ref="L1182">IF($B1182=0,-999,IF(COUNTIFS($Z1182:AC1182,#N/A)&gt;0,-999,AVERAGE($Z1182:AC1182)))</f>
        <v>-999</v>
      </c>
      <c r="M1182" s="38">
        <f t="shared" si="1423"/>
        <v>-999</v>
      </c>
      <c r="N1182" s="38">
        <f t="shared" si="1415"/>
        <v>-999</v>
      </c>
      <c r="O1182" s="38">
        <f t="shared" si="1416"/>
        <v>-999</v>
      </c>
      <c r="P1182" s="38">
        <f t="shared" si="1417"/>
        <v>-999</v>
      </c>
      <c r="Q1182" s="37">
        <f t="shared" si="1376"/>
        <v>0</v>
      </c>
      <c r="R1182" s="37">
        <f t="shared" si="1404"/>
        <v>0</v>
      </c>
      <c r="S1182" s="37">
        <f t="shared" si="1405"/>
        <v>0</v>
      </c>
      <c r="T1182" s="37">
        <f t="shared" si="1406"/>
        <v>0</v>
      </c>
      <c r="U1182" s="37">
        <f t="shared" si="1377"/>
        <v>2018</v>
      </c>
      <c r="V1182" s="37">
        <f t="shared" ref="V1182:X1182" si="1435">U1182-1</f>
        <v>2017</v>
      </c>
      <c r="W1182" s="37">
        <f t="shared" si="1435"/>
        <v>2016</v>
      </c>
      <c r="X1182" s="37">
        <f t="shared" si="1435"/>
        <v>2015</v>
      </c>
      <c r="Y1182" s="39"/>
      <c r="Z1182" s="62" t="e">
        <f>IFERROR(IF($B1182=0,#N/A,AVERAGEIFS(INDEX(DATOS,0,$C1182),INDEX(DATOS,0,$C1182),"&lt;&gt;#N/D",INDEX(DATOS,0,$L$2),0,INDEX(DATOS,0,$M$2),1,INDEX(DATOS,0,$N$2),U1182,INDEX(DATOS,0,$O$2),$D1182)),#N/A)</f>
        <v>#N/A</v>
      </c>
      <c r="AA1182" s="62" t="e">
        <f>IFERROR(IF($B1182=0,#N/A,AVERAGEIFS(INDEX(DATOS,0,$C1182),INDEX(DATOS,0,$C1182),"&lt;&gt;#N/D",INDEX(DATOS,0,$L$2),0,INDEX(DATOS,0,$M$2),1,INDEX(DATOS,0,$N$2),V1182,INDEX(DATOS,0,$O$2),$D1182)),#N/A)</f>
        <v>#N/A</v>
      </c>
      <c r="AB1182" s="62" t="e">
        <f>IFERROR(IF($B1182=0,#N/A,AVERAGEIFS(INDEX(DATOS,0,$C1182),INDEX(DATOS,0,$C1182),"&lt;&gt;#N/D",INDEX(DATOS,0,$L$2),0,INDEX(DATOS,0,$M$2),1,INDEX(DATOS,0,$N$2),W1182,INDEX(DATOS,0,$O$2),$D1182)),#N/A)</f>
        <v>#N/A</v>
      </c>
      <c r="AC1182" s="62" t="e">
        <f>IFERROR(IF($B1182=0,#N/A,AVERAGEIFS(INDEX(DATOS,0,$C1182),INDEX(DATOS,0,$C1182),"&lt;&gt;#N/D",INDEX(DATOS,0,$L$2),0,INDEX(DATOS,0,$M$2),1,INDEX(DATOS,0,$N$2),X1182,INDEX(DATOS,0,$O$2),$D1182)),#N/A)</f>
        <v>#N/A</v>
      </c>
      <c r="AD1182" s="33"/>
      <c r="AE1182" s="40">
        <f>IFERROR(IF(ISNA(#REF!),-999,IF(I1182=0,0,_xlfn.STDEV.P(#REF!)/I1182*100)),-999)</f>
        <v>-999</v>
      </c>
      <c r="AF1182" s="40">
        <f>IFERROR(IF(ISNA(#REF!),-999,IF(J1182=0,0,_xlfn.STDEV.P(#REF!)/J1182*100)),-999)</f>
        <v>-999</v>
      </c>
      <c r="AG1182" s="40">
        <f>IFERROR(IF(ISNA(#REF!),-999,IF(K1182=0,0,_xlfn.STDEV.P(#REF!)/K1182*100)),-999)</f>
        <v>-999</v>
      </c>
      <c r="AH1182" s="40">
        <f>IFERROR(IF(ISNA(#REF!),-999,IF(L1182=0,0,_xlfn.STDEV.P(#REF!)/L1182*100)),-999)</f>
        <v>-999</v>
      </c>
      <c r="AI1182" s="40"/>
    </row>
    <row r="1183" spans="1:35" x14ac:dyDescent="0.35">
      <c r="A1183">
        <f t="shared" si="1379"/>
        <v>178</v>
      </c>
      <c r="B1183" s="35">
        <f t="array" ref="B1183">IF(B1182=0,0,MIN(IF(INDEX(DATOS,0,$N$2)=$U1183,IF(ISNUMBER(INDEX(DATOS,0,$C1183)),IF(INDEX(DATOS,0,$L$2)=0,IF(INDEX(DATOS,0,$M$2)=1,IF(ISNA(MATCH(INDEX(DATOS,0,$O$2),IF($E$7:E1182=E1183,$D$7:D1182),0)),INDEX(DATOS,0,$K$2))))))))</f>
        <v>0</v>
      </c>
      <c r="C1183" s="32">
        <f t="shared" si="1380"/>
        <v>20</v>
      </c>
      <c r="D1183" s="34" t="str">
        <f>IF($B1183=0,"--",INDEX(DATOS,$B1183,O$2))</f>
        <v>--</v>
      </c>
      <c r="E1183" s="64" t="s">
        <v>1</v>
      </c>
      <c r="F1183" s="36" t="str">
        <f t="shared" si="1412"/>
        <v>--</v>
      </c>
      <c r="G1183" s="109" t="e">
        <f>VLOOKUP($D1183,LOC_UNICOS,G$2,0)</f>
        <v>#N/A</v>
      </c>
      <c r="H1183" s="109" t="e">
        <f>VLOOKUP($D1183,LOC_UNICOS,H$2,0)</f>
        <v>#N/A</v>
      </c>
      <c r="I1183" s="38">
        <f t="array" ref="I1183">IF($B1183=0,-999,IF(COUNTIFS($Z1183:Z1183,#N/A)&gt;0,-999,AVERAGE($Z1183:Z1183)))</f>
        <v>-999</v>
      </c>
      <c r="J1183" s="38">
        <f t="array" ref="J1183">IF($B1183=0,-999,IF(COUNTIFS($Z1183:AA1183,#N/A)&gt;0,-999,AVERAGE($Z1183:AA1183)))</f>
        <v>-999</v>
      </c>
      <c r="K1183" s="38">
        <f t="array" ref="K1183">IF($B1183=0,-999,IF(COUNTIFS($Z1183:AB1183,#N/A)&gt;0,-999,AVERAGE($Z1183:AB1183)))</f>
        <v>-999</v>
      </c>
      <c r="L1183" s="38">
        <f t="array" ref="L1183">IF($B1183=0,-999,IF(COUNTIFS($Z1183:AC1183,#N/A)&gt;0,-999,AVERAGE($Z1183:AC1183)))</f>
        <v>-999</v>
      </c>
      <c r="M1183" s="38">
        <f t="shared" si="1423"/>
        <v>-999</v>
      </c>
      <c r="N1183" s="38">
        <f t="shared" si="1415"/>
        <v>-999</v>
      </c>
      <c r="O1183" s="38">
        <f t="shared" si="1416"/>
        <v>-999</v>
      </c>
      <c r="P1183" s="38">
        <f t="shared" si="1417"/>
        <v>-999</v>
      </c>
      <c r="Q1183" s="37">
        <f t="shared" si="1376"/>
        <v>0</v>
      </c>
      <c r="R1183" s="37">
        <f t="shared" si="1404"/>
        <v>0</v>
      </c>
      <c r="S1183" s="37">
        <f t="shared" si="1405"/>
        <v>0</v>
      </c>
      <c r="T1183" s="37">
        <f t="shared" si="1406"/>
        <v>0</v>
      </c>
      <c r="U1183" s="37">
        <f t="shared" si="1377"/>
        <v>2018</v>
      </c>
      <c r="V1183" s="37">
        <f t="shared" ref="V1183:X1183" si="1436">U1183-1</f>
        <v>2017</v>
      </c>
      <c r="W1183" s="37">
        <f t="shared" si="1436"/>
        <v>2016</v>
      </c>
      <c r="X1183" s="37">
        <f t="shared" si="1436"/>
        <v>2015</v>
      </c>
      <c r="Y1183" s="39"/>
      <c r="Z1183" s="62" t="e">
        <f>IFERROR(IF($B1183=0,#N/A,AVERAGEIFS(INDEX(DATOS,0,$C1183),INDEX(DATOS,0,$C1183),"&lt;&gt;#N/D",INDEX(DATOS,0,$L$2),0,INDEX(DATOS,0,$M$2),1,INDEX(DATOS,0,$N$2),U1183,INDEX(DATOS,0,$O$2),$D1183)),#N/A)</f>
        <v>#N/A</v>
      </c>
      <c r="AA1183" s="62" t="e">
        <f>IFERROR(IF($B1183=0,#N/A,AVERAGEIFS(INDEX(DATOS,0,$C1183),INDEX(DATOS,0,$C1183),"&lt;&gt;#N/D",INDEX(DATOS,0,$L$2),0,INDEX(DATOS,0,$M$2),1,INDEX(DATOS,0,$N$2),V1183,INDEX(DATOS,0,$O$2),$D1183)),#N/A)</f>
        <v>#N/A</v>
      </c>
      <c r="AB1183" s="62" t="e">
        <f>IFERROR(IF($B1183=0,#N/A,AVERAGEIFS(INDEX(DATOS,0,$C1183),INDEX(DATOS,0,$C1183),"&lt;&gt;#N/D",INDEX(DATOS,0,$L$2),0,INDEX(DATOS,0,$M$2),1,INDEX(DATOS,0,$N$2),W1183,INDEX(DATOS,0,$O$2),$D1183)),#N/A)</f>
        <v>#N/A</v>
      </c>
      <c r="AC1183" s="62" t="e">
        <f>IFERROR(IF($B1183=0,#N/A,AVERAGEIFS(INDEX(DATOS,0,$C1183),INDEX(DATOS,0,$C1183),"&lt;&gt;#N/D",INDEX(DATOS,0,$L$2),0,INDEX(DATOS,0,$M$2),1,INDEX(DATOS,0,$N$2),X1183,INDEX(DATOS,0,$O$2),$D1183)),#N/A)</f>
        <v>#N/A</v>
      </c>
      <c r="AD1183" s="33"/>
      <c r="AE1183" s="40">
        <f>IFERROR(IF(ISNA(#REF!),-999,IF(I1183=0,0,_xlfn.STDEV.P(#REF!)/I1183*100)),-999)</f>
        <v>-999</v>
      </c>
      <c r="AF1183" s="40">
        <f>IFERROR(IF(ISNA(#REF!),-999,IF(J1183=0,0,_xlfn.STDEV.P(#REF!)/J1183*100)),-999)</f>
        <v>-999</v>
      </c>
      <c r="AG1183" s="40">
        <f>IFERROR(IF(ISNA(#REF!),-999,IF(K1183=0,0,_xlfn.STDEV.P(#REF!)/K1183*100)),-999)</f>
        <v>-999</v>
      </c>
      <c r="AH1183" s="40">
        <f>IFERROR(IF(ISNA(#REF!),-999,IF(L1183=0,0,_xlfn.STDEV.P(#REF!)/L1183*100)),-999)</f>
        <v>-999</v>
      </c>
      <c r="AI1183" s="40"/>
    </row>
    <row r="1184" spans="1:35" x14ac:dyDescent="0.35">
      <c r="A1184">
        <f t="shared" si="1379"/>
        <v>179</v>
      </c>
      <c r="B1184" s="35">
        <f t="array" ref="B1184">IF(B1183=0,0,MIN(IF(INDEX(DATOS,0,$N$2)=$U1184,IF(ISNUMBER(INDEX(DATOS,0,$C1184)),IF(INDEX(DATOS,0,$L$2)=0,IF(INDEX(DATOS,0,$M$2)=1,IF(ISNA(MATCH(INDEX(DATOS,0,$O$2),IF($E$7:E1183=E1184,$D$7:D1183),0)),INDEX(DATOS,0,$K$2))))))))</f>
        <v>0</v>
      </c>
      <c r="C1184" s="32">
        <f t="shared" si="1380"/>
        <v>20</v>
      </c>
      <c r="D1184" s="34" t="str">
        <f>IF($B1184=0,"--",INDEX(DATOS,$B1184,O$2))</f>
        <v>--</v>
      </c>
      <c r="E1184" s="64" t="s">
        <v>1</v>
      </c>
      <c r="F1184" s="36" t="str">
        <f t="shared" si="1412"/>
        <v>--</v>
      </c>
      <c r="G1184" s="109" t="e">
        <f>VLOOKUP($D1184,LOC_UNICOS,G$2,0)</f>
        <v>#N/A</v>
      </c>
      <c r="H1184" s="109" t="e">
        <f>VLOOKUP($D1184,LOC_UNICOS,H$2,0)</f>
        <v>#N/A</v>
      </c>
      <c r="I1184" s="38">
        <f t="array" ref="I1184">IF($B1184=0,-999,IF(COUNTIFS($Z1184:Z1184,#N/A)&gt;0,-999,AVERAGE($Z1184:Z1184)))</f>
        <v>-999</v>
      </c>
      <c r="J1184" s="38">
        <f t="array" ref="J1184">IF($B1184=0,-999,IF(COUNTIFS($Z1184:AA1184,#N/A)&gt;0,-999,AVERAGE($Z1184:AA1184)))</f>
        <v>-999</v>
      </c>
      <c r="K1184" s="38">
        <f t="array" ref="K1184">IF($B1184=0,-999,IF(COUNTIFS($Z1184:AB1184,#N/A)&gt;0,-999,AVERAGE($Z1184:AB1184)))</f>
        <v>-999</v>
      </c>
      <c r="L1184" s="38">
        <f t="array" ref="L1184">IF($B1184=0,-999,IF(COUNTIFS($Z1184:AC1184,#N/A)&gt;0,-999,AVERAGE($Z1184:AC1184)))</f>
        <v>-999</v>
      </c>
      <c r="M1184" s="38">
        <f t="shared" si="1423"/>
        <v>-999</v>
      </c>
      <c r="N1184" s="38">
        <f t="shared" si="1415"/>
        <v>-999</v>
      </c>
      <c r="O1184" s="38">
        <f t="shared" si="1416"/>
        <v>-999</v>
      </c>
      <c r="P1184" s="38">
        <f t="shared" si="1417"/>
        <v>-999</v>
      </c>
      <c r="Q1184" s="37">
        <f t="shared" si="1376"/>
        <v>0</v>
      </c>
      <c r="R1184" s="37">
        <f t="shared" si="1404"/>
        <v>0</v>
      </c>
      <c r="S1184" s="37">
        <f t="shared" si="1405"/>
        <v>0</v>
      </c>
      <c r="T1184" s="37">
        <f t="shared" si="1406"/>
        <v>0</v>
      </c>
      <c r="U1184" s="37">
        <f t="shared" si="1377"/>
        <v>2018</v>
      </c>
      <c r="V1184" s="37">
        <f t="shared" ref="V1184:X1184" si="1437">U1184-1</f>
        <v>2017</v>
      </c>
      <c r="W1184" s="37">
        <f t="shared" si="1437"/>
        <v>2016</v>
      </c>
      <c r="X1184" s="37">
        <f t="shared" si="1437"/>
        <v>2015</v>
      </c>
      <c r="Y1184" s="39"/>
      <c r="Z1184" s="62" t="e">
        <f>IFERROR(IF($B1184=0,#N/A,AVERAGEIFS(INDEX(DATOS,0,$C1184),INDEX(DATOS,0,$C1184),"&lt;&gt;#N/D",INDEX(DATOS,0,$L$2),0,INDEX(DATOS,0,$M$2),1,INDEX(DATOS,0,$N$2),U1184,INDEX(DATOS,0,$O$2),$D1184)),#N/A)</f>
        <v>#N/A</v>
      </c>
      <c r="AA1184" s="62" t="e">
        <f>IFERROR(IF($B1184=0,#N/A,AVERAGEIFS(INDEX(DATOS,0,$C1184),INDEX(DATOS,0,$C1184),"&lt;&gt;#N/D",INDEX(DATOS,0,$L$2),0,INDEX(DATOS,0,$M$2),1,INDEX(DATOS,0,$N$2),V1184,INDEX(DATOS,0,$O$2),$D1184)),#N/A)</f>
        <v>#N/A</v>
      </c>
      <c r="AB1184" s="62" t="e">
        <f>IFERROR(IF($B1184=0,#N/A,AVERAGEIFS(INDEX(DATOS,0,$C1184),INDEX(DATOS,0,$C1184),"&lt;&gt;#N/D",INDEX(DATOS,0,$L$2),0,INDEX(DATOS,0,$M$2),1,INDEX(DATOS,0,$N$2),W1184,INDEX(DATOS,0,$O$2),$D1184)),#N/A)</f>
        <v>#N/A</v>
      </c>
      <c r="AC1184" s="62" t="e">
        <f>IFERROR(IF($B1184=0,#N/A,AVERAGEIFS(INDEX(DATOS,0,$C1184),INDEX(DATOS,0,$C1184),"&lt;&gt;#N/D",INDEX(DATOS,0,$L$2),0,INDEX(DATOS,0,$M$2),1,INDEX(DATOS,0,$N$2),X1184,INDEX(DATOS,0,$O$2),$D1184)),#N/A)</f>
        <v>#N/A</v>
      </c>
      <c r="AD1184" s="33"/>
      <c r="AE1184" s="40">
        <f>IFERROR(IF(ISNA(#REF!),-999,IF(I1184=0,0,_xlfn.STDEV.P(#REF!)/I1184*100)),-999)</f>
        <v>-999</v>
      </c>
      <c r="AF1184" s="40">
        <f>IFERROR(IF(ISNA(#REF!),-999,IF(J1184=0,0,_xlfn.STDEV.P(#REF!)/J1184*100)),-999)</f>
        <v>-999</v>
      </c>
      <c r="AG1184" s="40">
        <f>IFERROR(IF(ISNA(#REF!),-999,IF(K1184=0,0,_xlfn.STDEV.P(#REF!)/K1184*100)),-999)</f>
        <v>-999</v>
      </c>
      <c r="AH1184" s="40">
        <f>IFERROR(IF(ISNA(#REF!),-999,IF(L1184=0,0,_xlfn.STDEV.P(#REF!)/L1184*100)),-999)</f>
        <v>-999</v>
      </c>
      <c r="AI1184" s="40"/>
    </row>
    <row r="1185" spans="1:35" x14ac:dyDescent="0.35">
      <c r="A1185">
        <f t="shared" si="1379"/>
        <v>180</v>
      </c>
      <c r="B1185" s="35">
        <f t="array" ref="B1185">IF(B1184=0,0,MIN(IF(INDEX(DATOS,0,$N$2)=$U1185,IF(ISNUMBER(INDEX(DATOS,0,$C1185)),IF(INDEX(DATOS,0,$L$2)=0,IF(INDEX(DATOS,0,$M$2)=1,IF(ISNA(MATCH(INDEX(DATOS,0,$O$2),IF($E$7:E1184=E1185,$D$7:D1184),0)),INDEX(DATOS,0,$K$2))))))))</f>
        <v>0</v>
      </c>
      <c r="C1185" s="32">
        <f t="shared" si="1380"/>
        <v>20</v>
      </c>
      <c r="D1185" s="34" t="str">
        <f>IF($B1185=0,"--",INDEX(DATOS,$B1185,O$2))</f>
        <v>--</v>
      </c>
      <c r="E1185" s="64" t="s">
        <v>1</v>
      </c>
      <c r="F1185" s="36" t="str">
        <f t="shared" si="1412"/>
        <v>--</v>
      </c>
      <c r="G1185" s="109" t="e">
        <f>VLOOKUP($D1185,LOC_UNICOS,G$2,0)</f>
        <v>#N/A</v>
      </c>
      <c r="H1185" s="109" t="e">
        <f>VLOOKUP($D1185,LOC_UNICOS,H$2,0)</f>
        <v>#N/A</v>
      </c>
      <c r="I1185" s="38">
        <f t="array" ref="I1185">IF($B1185=0,-999,IF(COUNTIFS($Z1185:Z1185,#N/A)&gt;0,-999,AVERAGE($Z1185:Z1185)))</f>
        <v>-999</v>
      </c>
      <c r="J1185" s="38">
        <f t="array" ref="J1185">IF($B1185=0,-999,IF(COUNTIFS($Z1185:AA1185,#N/A)&gt;0,-999,AVERAGE($Z1185:AA1185)))</f>
        <v>-999</v>
      </c>
      <c r="K1185" s="38">
        <f t="array" ref="K1185">IF($B1185=0,-999,IF(COUNTIFS($Z1185:AB1185,#N/A)&gt;0,-999,AVERAGE($Z1185:AB1185)))</f>
        <v>-999</v>
      </c>
      <c r="L1185" s="38">
        <f t="array" ref="L1185">IF($B1185=0,-999,IF(COUNTIFS($Z1185:AC1185,#N/A)&gt;0,-999,AVERAGE($Z1185:AC1185)))</f>
        <v>-999</v>
      </c>
      <c r="M1185" s="38">
        <f t="shared" si="1423"/>
        <v>-999</v>
      </c>
      <c r="N1185" s="38">
        <f t="shared" si="1415"/>
        <v>-999</v>
      </c>
      <c r="O1185" s="38">
        <f t="shared" si="1416"/>
        <v>-999</v>
      </c>
      <c r="P1185" s="38">
        <f t="shared" si="1417"/>
        <v>-999</v>
      </c>
      <c r="Q1185" s="37">
        <f t="shared" si="1376"/>
        <v>0</v>
      </c>
      <c r="R1185" s="37">
        <f t="shared" si="1404"/>
        <v>0</v>
      </c>
      <c r="S1185" s="37">
        <f t="shared" si="1405"/>
        <v>0</v>
      </c>
      <c r="T1185" s="37">
        <f t="shared" si="1406"/>
        <v>0</v>
      </c>
      <c r="U1185" s="37">
        <f t="shared" si="1377"/>
        <v>2018</v>
      </c>
      <c r="V1185" s="37">
        <f t="shared" ref="V1185:X1185" si="1438">U1185-1</f>
        <v>2017</v>
      </c>
      <c r="W1185" s="37">
        <f t="shared" si="1438"/>
        <v>2016</v>
      </c>
      <c r="X1185" s="37">
        <f t="shared" si="1438"/>
        <v>2015</v>
      </c>
      <c r="Y1185" s="39"/>
      <c r="Z1185" s="62" t="e">
        <f>IFERROR(IF($B1185=0,#N/A,AVERAGEIFS(INDEX(DATOS,0,$C1185),INDEX(DATOS,0,$C1185),"&lt;&gt;#N/D",INDEX(DATOS,0,$L$2),0,INDEX(DATOS,0,$M$2),1,INDEX(DATOS,0,$N$2),U1185,INDEX(DATOS,0,$O$2),$D1185)),#N/A)</f>
        <v>#N/A</v>
      </c>
      <c r="AA1185" s="62" t="e">
        <f>IFERROR(IF($B1185=0,#N/A,AVERAGEIFS(INDEX(DATOS,0,$C1185),INDEX(DATOS,0,$C1185),"&lt;&gt;#N/D",INDEX(DATOS,0,$L$2),0,INDEX(DATOS,0,$M$2),1,INDEX(DATOS,0,$N$2),V1185,INDEX(DATOS,0,$O$2),$D1185)),#N/A)</f>
        <v>#N/A</v>
      </c>
      <c r="AB1185" s="62" t="e">
        <f>IFERROR(IF($B1185=0,#N/A,AVERAGEIFS(INDEX(DATOS,0,$C1185),INDEX(DATOS,0,$C1185),"&lt;&gt;#N/D",INDEX(DATOS,0,$L$2),0,INDEX(DATOS,0,$M$2),1,INDEX(DATOS,0,$N$2),W1185,INDEX(DATOS,0,$O$2),$D1185)),#N/A)</f>
        <v>#N/A</v>
      </c>
      <c r="AC1185" s="62" t="e">
        <f>IFERROR(IF($B1185=0,#N/A,AVERAGEIFS(INDEX(DATOS,0,$C1185),INDEX(DATOS,0,$C1185),"&lt;&gt;#N/D",INDEX(DATOS,0,$L$2),0,INDEX(DATOS,0,$M$2),1,INDEX(DATOS,0,$N$2),X1185,INDEX(DATOS,0,$O$2),$D1185)),#N/A)</f>
        <v>#N/A</v>
      </c>
      <c r="AD1185" s="33"/>
      <c r="AE1185" s="40">
        <f>IFERROR(IF(ISNA(#REF!),-999,IF(I1185=0,0,_xlfn.STDEV.P(#REF!)/I1185*100)),-999)</f>
        <v>-999</v>
      </c>
      <c r="AF1185" s="40">
        <f>IFERROR(IF(ISNA(#REF!),-999,IF(J1185=0,0,_xlfn.STDEV.P(#REF!)/J1185*100)),-999)</f>
        <v>-999</v>
      </c>
      <c r="AG1185" s="40">
        <f>IFERROR(IF(ISNA(#REF!),-999,IF(K1185=0,0,_xlfn.STDEV.P(#REF!)/K1185*100)),-999)</f>
        <v>-999</v>
      </c>
      <c r="AH1185" s="40">
        <f>IFERROR(IF(ISNA(#REF!),-999,IF(L1185=0,0,_xlfn.STDEV.P(#REF!)/L1185*100)),-999)</f>
        <v>-999</v>
      </c>
      <c r="AI1185" s="40"/>
    </row>
    <row r="1186" spans="1:35" x14ac:dyDescent="0.35">
      <c r="A1186">
        <f t="shared" si="1379"/>
        <v>181</v>
      </c>
      <c r="B1186" s="35">
        <f t="array" ref="B1186">IF(B1185=0,0,MIN(IF(INDEX(DATOS,0,$N$2)=$U1186,IF(ISNUMBER(INDEX(DATOS,0,$C1186)),IF(INDEX(DATOS,0,$L$2)=0,IF(INDEX(DATOS,0,$M$2)=1,IF(ISNA(MATCH(INDEX(DATOS,0,$O$2),IF($E$7:E1185=E1186,$D$7:D1185),0)),INDEX(DATOS,0,$K$2))))))))</f>
        <v>0</v>
      </c>
      <c r="C1186" s="32">
        <f t="shared" si="1380"/>
        <v>20</v>
      </c>
      <c r="D1186" s="34" t="str">
        <f>IF($B1186=0,"--",INDEX(DATOS,$B1186,O$2))</f>
        <v>--</v>
      </c>
      <c r="E1186" s="64" t="s">
        <v>1</v>
      </c>
      <c r="F1186" s="36" t="str">
        <f t="shared" si="1412"/>
        <v>--</v>
      </c>
      <c r="G1186" s="109" t="e">
        <f>VLOOKUP($D1186,LOC_UNICOS,G$2,0)</f>
        <v>#N/A</v>
      </c>
      <c r="H1186" s="109" t="e">
        <f>VLOOKUP($D1186,LOC_UNICOS,H$2,0)</f>
        <v>#N/A</v>
      </c>
      <c r="I1186" s="38">
        <f t="array" ref="I1186">IF($B1186=0,-999,IF(COUNTIFS($Z1186:Z1186,#N/A)&gt;0,-999,AVERAGE($Z1186:Z1186)))</f>
        <v>-999</v>
      </c>
      <c r="J1186" s="38">
        <f t="array" ref="J1186">IF($B1186=0,-999,IF(COUNTIFS($Z1186:AA1186,#N/A)&gt;0,-999,AVERAGE($Z1186:AA1186)))</f>
        <v>-999</v>
      </c>
      <c r="K1186" s="38">
        <f t="array" ref="K1186">IF($B1186=0,-999,IF(COUNTIFS($Z1186:AB1186,#N/A)&gt;0,-999,AVERAGE($Z1186:AB1186)))</f>
        <v>-999</v>
      </c>
      <c r="L1186" s="38">
        <f t="array" ref="L1186">IF($B1186=0,-999,IF(COUNTIFS($Z1186:AC1186,#N/A)&gt;0,-999,AVERAGE($Z1186:AC1186)))</f>
        <v>-999</v>
      </c>
      <c r="M1186" s="38">
        <f t="shared" si="1423"/>
        <v>-999</v>
      </c>
      <c r="N1186" s="38">
        <f t="shared" si="1415"/>
        <v>-999</v>
      </c>
      <c r="O1186" s="38">
        <f t="shared" si="1416"/>
        <v>-999</v>
      </c>
      <c r="P1186" s="38">
        <f t="shared" si="1417"/>
        <v>-999</v>
      </c>
      <c r="Q1186" s="37">
        <f t="shared" si="1376"/>
        <v>0</v>
      </c>
      <c r="R1186" s="37">
        <f t="shared" si="1404"/>
        <v>0</v>
      </c>
      <c r="S1186" s="37">
        <f t="shared" si="1405"/>
        <v>0</v>
      </c>
      <c r="T1186" s="37">
        <f t="shared" si="1406"/>
        <v>0</v>
      </c>
      <c r="U1186" s="37">
        <f t="shared" si="1377"/>
        <v>2018</v>
      </c>
      <c r="V1186" s="37">
        <f t="shared" ref="V1186:X1186" si="1439">U1186-1</f>
        <v>2017</v>
      </c>
      <c r="W1186" s="37">
        <f t="shared" si="1439"/>
        <v>2016</v>
      </c>
      <c r="X1186" s="37">
        <f t="shared" si="1439"/>
        <v>2015</v>
      </c>
      <c r="Y1186" s="39"/>
      <c r="Z1186" s="62" t="e">
        <f>IFERROR(IF($B1186=0,#N/A,AVERAGEIFS(INDEX(DATOS,0,$C1186),INDEX(DATOS,0,$C1186),"&lt;&gt;#N/D",INDEX(DATOS,0,$L$2),0,INDEX(DATOS,0,$M$2),1,INDEX(DATOS,0,$N$2),U1186,INDEX(DATOS,0,$O$2),$D1186)),#N/A)</f>
        <v>#N/A</v>
      </c>
      <c r="AA1186" s="62" t="e">
        <f>IFERROR(IF($B1186=0,#N/A,AVERAGEIFS(INDEX(DATOS,0,$C1186),INDEX(DATOS,0,$C1186),"&lt;&gt;#N/D",INDEX(DATOS,0,$L$2),0,INDEX(DATOS,0,$M$2),1,INDEX(DATOS,0,$N$2),V1186,INDEX(DATOS,0,$O$2),$D1186)),#N/A)</f>
        <v>#N/A</v>
      </c>
      <c r="AB1186" s="62" t="e">
        <f>IFERROR(IF($B1186=0,#N/A,AVERAGEIFS(INDEX(DATOS,0,$C1186),INDEX(DATOS,0,$C1186),"&lt;&gt;#N/D",INDEX(DATOS,0,$L$2),0,INDEX(DATOS,0,$M$2),1,INDEX(DATOS,0,$N$2),W1186,INDEX(DATOS,0,$O$2),$D1186)),#N/A)</f>
        <v>#N/A</v>
      </c>
      <c r="AC1186" s="62" t="e">
        <f>IFERROR(IF($B1186=0,#N/A,AVERAGEIFS(INDEX(DATOS,0,$C1186),INDEX(DATOS,0,$C1186),"&lt;&gt;#N/D",INDEX(DATOS,0,$L$2),0,INDEX(DATOS,0,$M$2),1,INDEX(DATOS,0,$N$2),X1186,INDEX(DATOS,0,$O$2),$D1186)),#N/A)</f>
        <v>#N/A</v>
      </c>
      <c r="AD1186" s="33"/>
      <c r="AE1186" s="40">
        <f>IFERROR(IF(ISNA(#REF!),-999,IF(I1186=0,0,_xlfn.STDEV.P(#REF!)/I1186*100)),-999)</f>
        <v>-999</v>
      </c>
      <c r="AF1186" s="40">
        <f>IFERROR(IF(ISNA(#REF!),-999,IF(J1186=0,0,_xlfn.STDEV.P(#REF!)/J1186*100)),-999)</f>
        <v>-999</v>
      </c>
      <c r="AG1186" s="40">
        <f>IFERROR(IF(ISNA(#REF!),-999,IF(K1186=0,0,_xlfn.STDEV.P(#REF!)/K1186*100)),-999)</f>
        <v>-999</v>
      </c>
      <c r="AH1186" s="40">
        <f>IFERROR(IF(ISNA(#REF!),-999,IF(L1186=0,0,_xlfn.STDEV.P(#REF!)/L1186*100)),-999)</f>
        <v>-999</v>
      </c>
      <c r="AI1186" s="40"/>
    </row>
    <row r="1187" spans="1:35" x14ac:dyDescent="0.35">
      <c r="A1187">
        <f t="shared" si="1379"/>
        <v>182</v>
      </c>
      <c r="B1187" s="35">
        <f t="array" ref="B1187">IF(B1186=0,0,MIN(IF(INDEX(DATOS,0,$N$2)=$U1187,IF(ISNUMBER(INDEX(DATOS,0,$C1187)),IF(INDEX(DATOS,0,$L$2)=0,IF(INDEX(DATOS,0,$M$2)=1,IF(ISNA(MATCH(INDEX(DATOS,0,$O$2),IF($E$7:E1186=E1187,$D$7:D1186),0)),INDEX(DATOS,0,$K$2))))))))</f>
        <v>0</v>
      </c>
      <c r="C1187" s="32">
        <f t="shared" si="1380"/>
        <v>20</v>
      </c>
      <c r="D1187" s="34" t="str">
        <f>IF($B1187=0,"--",INDEX(DATOS,$B1187,O$2))</f>
        <v>--</v>
      </c>
      <c r="E1187" s="64" t="s">
        <v>1</v>
      </c>
      <c r="F1187" s="36" t="str">
        <f t="shared" si="1412"/>
        <v>--</v>
      </c>
      <c r="G1187" s="109" t="e">
        <f>VLOOKUP($D1187,LOC_UNICOS,G$2,0)</f>
        <v>#N/A</v>
      </c>
      <c r="H1187" s="109" t="e">
        <f>VLOOKUP($D1187,LOC_UNICOS,H$2,0)</f>
        <v>#N/A</v>
      </c>
      <c r="I1187" s="38">
        <f t="array" ref="I1187">IF($B1187=0,-999,IF(COUNTIFS($Z1187:Z1187,#N/A)&gt;0,-999,AVERAGE($Z1187:Z1187)))</f>
        <v>-999</v>
      </c>
      <c r="J1187" s="38">
        <f t="array" ref="J1187">IF($B1187=0,-999,IF(COUNTIFS($Z1187:AA1187,#N/A)&gt;0,-999,AVERAGE($Z1187:AA1187)))</f>
        <v>-999</v>
      </c>
      <c r="K1187" s="38">
        <f t="array" ref="K1187">IF($B1187=0,-999,IF(COUNTIFS($Z1187:AB1187,#N/A)&gt;0,-999,AVERAGE($Z1187:AB1187)))</f>
        <v>-999</v>
      </c>
      <c r="L1187" s="38">
        <f t="array" ref="L1187">IF($B1187=0,-999,IF(COUNTIFS($Z1187:AC1187,#N/A)&gt;0,-999,AVERAGE($Z1187:AC1187)))</f>
        <v>-999</v>
      </c>
      <c r="M1187" s="38">
        <f t="shared" si="1423"/>
        <v>-999</v>
      </c>
      <c r="N1187" s="38">
        <f t="shared" si="1415"/>
        <v>-999</v>
      </c>
      <c r="O1187" s="38">
        <f t="shared" si="1416"/>
        <v>-999</v>
      </c>
      <c r="P1187" s="38">
        <f t="shared" si="1417"/>
        <v>-999</v>
      </c>
      <c r="Q1187" s="37">
        <f t="shared" si="1376"/>
        <v>0</v>
      </c>
      <c r="R1187" s="37">
        <f t="shared" si="1404"/>
        <v>0</v>
      </c>
      <c r="S1187" s="37">
        <f t="shared" si="1405"/>
        <v>0</v>
      </c>
      <c r="T1187" s="37">
        <f t="shared" si="1406"/>
        <v>0</v>
      </c>
      <c r="U1187" s="37">
        <f t="shared" si="1377"/>
        <v>2018</v>
      </c>
      <c r="V1187" s="37">
        <f t="shared" ref="V1187:X1187" si="1440">U1187-1</f>
        <v>2017</v>
      </c>
      <c r="W1187" s="37">
        <f t="shared" si="1440"/>
        <v>2016</v>
      </c>
      <c r="X1187" s="37">
        <f t="shared" si="1440"/>
        <v>2015</v>
      </c>
      <c r="Y1187" s="39"/>
      <c r="Z1187" s="62" t="e">
        <f>IFERROR(IF($B1187=0,#N/A,AVERAGEIFS(INDEX(DATOS,0,$C1187),INDEX(DATOS,0,$C1187),"&lt;&gt;#N/D",INDEX(DATOS,0,$L$2),0,INDEX(DATOS,0,$M$2),1,INDEX(DATOS,0,$N$2),U1187,INDEX(DATOS,0,$O$2),$D1187)),#N/A)</f>
        <v>#N/A</v>
      </c>
      <c r="AA1187" s="62" t="e">
        <f>IFERROR(IF($B1187=0,#N/A,AVERAGEIFS(INDEX(DATOS,0,$C1187),INDEX(DATOS,0,$C1187),"&lt;&gt;#N/D",INDEX(DATOS,0,$L$2),0,INDEX(DATOS,0,$M$2),1,INDEX(DATOS,0,$N$2),V1187,INDEX(DATOS,0,$O$2),$D1187)),#N/A)</f>
        <v>#N/A</v>
      </c>
      <c r="AB1187" s="62" t="e">
        <f>IFERROR(IF($B1187=0,#N/A,AVERAGEIFS(INDEX(DATOS,0,$C1187),INDEX(DATOS,0,$C1187),"&lt;&gt;#N/D",INDEX(DATOS,0,$L$2),0,INDEX(DATOS,0,$M$2),1,INDEX(DATOS,0,$N$2),W1187,INDEX(DATOS,0,$O$2),$D1187)),#N/A)</f>
        <v>#N/A</v>
      </c>
      <c r="AC1187" s="62" t="e">
        <f>IFERROR(IF($B1187=0,#N/A,AVERAGEIFS(INDEX(DATOS,0,$C1187),INDEX(DATOS,0,$C1187),"&lt;&gt;#N/D",INDEX(DATOS,0,$L$2),0,INDEX(DATOS,0,$M$2),1,INDEX(DATOS,0,$N$2),X1187,INDEX(DATOS,0,$O$2),$D1187)),#N/A)</f>
        <v>#N/A</v>
      </c>
      <c r="AD1187" s="33"/>
      <c r="AE1187" s="40">
        <f>IFERROR(IF(ISNA(#REF!),-999,IF(I1187=0,0,_xlfn.STDEV.P(#REF!)/I1187*100)),-999)</f>
        <v>-999</v>
      </c>
      <c r="AF1187" s="40">
        <f>IFERROR(IF(ISNA(#REF!),-999,IF(J1187=0,0,_xlfn.STDEV.P(#REF!)/J1187*100)),-999)</f>
        <v>-999</v>
      </c>
      <c r="AG1187" s="40">
        <f>IFERROR(IF(ISNA(#REF!),-999,IF(K1187=0,0,_xlfn.STDEV.P(#REF!)/K1187*100)),-999)</f>
        <v>-999</v>
      </c>
      <c r="AH1187" s="40">
        <f>IFERROR(IF(ISNA(#REF!),-999,IF(L1187=0,0,_xlfn.STDEV.P(#REF!)/L1187*100)),-999)</f>
        <v>-999</v>
      </c>
      <c r="AI1187" s="40"/>
    </row>
    <row r="1188" spans="1:35" x14ac:dyDescent="0.35">
      <c r="A1188">
        <f t="shared" si="1379"/>
        <v>183</v>
      </c>
      <c r="B1188" s="35">
        <f t="array" ref="B1188">IF(B1187=0,0,MIN(IF(INDEX(DATOS,0,$N$2)=$U1188,IF(ISNUMBER(INDEX(DATOS,0,$C1188)),IF(INDEX(DATOS,0,$L$2)=0,IF(INDEX(DATOS,0,$M$2)=1,IF(ISNA(MATCH(INDEX(DATOS,0,$O$2),IF($E$7:E1187=E1188,$D$7:D1187),0)),INDEX(DATOS,0,$K$2))))))))</f>
        <v>0</v>
      </c>
      <c r="C1188" s="32">
        <f t="shared" si="1380"/>
        <v>20</v>
      </c>
      <c r="D1188" s="34" t="str">
        <f>IF($B1188=0,"--",INDEX(DATOS,$B1188,O$2))</f>
        <v>--</v>
      </c>
      <c r="E1188" s="64" t="s">
        <v>1</v>
      </c>
      <c r="F1188" s="36" t="str">
        <f t="shared" si="1412"/>
        <v>--</v>
      </c>
      <c r="G1188" s="109" t="e">
        <f>VLOOKUP($D1188,LOC_UNICOS,G$2,0)</f>
        <v>#N/A</v>
      </c>
      <c r="H1188" s="109" t="e">
        <f>VLOOKUP($D1188,LOC_UNICOS,H$2,0)</f>
        <v>#N/A</v>
      </c>
      <c r="I1188" s="38">
        <f t="array" ref="I1188">IF($B1188=0,-999,IF(COUNTIFS($Z1188:Z1188,#N/A)&gt;0,-999,AVERAGE($Z1188:Z1188)))</f>
        <v>-999</v>
      </c>
      <c r="J1188" s="38">
        <f t="array" ref="J1188">IF($B1188=0,-999,IF(COUNTIFS($Z1188:AA1188,#N/A)&gt;0,-999,AVERAGE($Z1188:AA1188)))</f>
        <v>-999</v>
      </c>
      <c r="K1188" s="38">
        <f t="array" ref="K1188">IF($B1188=0,-999,IF(COUNTIFS($Z1188:AB1188,#N/A)&gt;0,-999,AVERAGE($Z1188:AB1188)))</f>
        <v>-999</v>
      </c>
      <c r="L1188" s="38">
        <f t="array" ref="L1188">IF($B1188=0,-999,IF(COUNTIFS($Z1188:AC1188,#N/A)&gt;0,-999,AVERAGE($Z1188:AC1188)))</f>
        <v>-999</v>
      </c>
      <c r="M1188" s="38">
        <f t="shared" si="1423"/>
        <v>-999</v>
      </c>
      <c r="N1188" s="38">
        <f t="shared" si="1415"/>
        <v>-999</v>
      </c>
      <c r="O1188" s="38">
        <f t="shared" si="1416"/>
        <v>-999</v>
      </c>
      <c r="P1188" s="38">
        <f t="shared" si="1417"/>
        <v>-999</v>
      </c>
      <c r="Q1188" s="37">
        <f t="shared" si="1376"/>
        <v>0</v>
      </c>
      <c r="R1188" s="37">
        <f t="shared" si="1404"/>
        <v>0</v>
      </c>
      <c r="S1188" s="37">
        <f t="shared" si="1405"/>
        <v>0</v>
      </c>
      <c r="T1188" s="37">
        <f t="shared" si="1406"/>
        <v>0</v>
      </c>
      <c r="U1188" s="37">
        <f t="shared" si="1377"/>
        <v>2018</v>
      </c>
      <c r="V1188" s="37">
        <f t="shared" ref="V1188:X1188" si="1441">U1188-1</f>
        <v>2017</v>
      </c>
      <c r="W1188" s="37">
        <f t="shared" si="1441"/>
        <v>2016</v>
      </c>
      <c r="X1188" s="37">
        <f t="shared" si="1441"/>
        <v>2015</v>
      </c>
      <c r="Y1188" s="39"/>
      <c r="Z1188" s="62" t="e">
        <f>IFERROR(IF($B1188=0,#N/A,AVERAGEIFS(INDEX(DATOS,0,$C1188),INDEX(DATOS,0,$C1188),"&lt;&gt;#N/D",INDEX(DATOS,0,$L$2),0,INDEX(DATOS,0,$M$2),1,INDEX(DATOS,0,$N$2),U1188,INDEX(DATOS,0,$O$2),$D1188)),#N/A)</f>
        <v>#N/A</v>
      </c>
      <c r="AA1188" s="62" t="e">
        <f>IFERROR(IF($B1188=0,#N/A,AVERAGEIFS(INDEX(DATOS,0,$C1188),INDEX(DATOS,0,$C1188),"&lt;&gt;#N/D",INDEX(DATOS,0,$L$2),0,INDEX(DATOS,0,$M$2),1,INDEX(DATOS,0,$N$2),V1188,INDEX(DATOS,0,$O$2),$D1188)),#N/A)</f>
        <v>#N/A</v>
      </c>
      <c r="AB1188" s="62" t="e">
        <f>IFERROR(IF($B1188=0,#N/A,AVERAGEIFS(INDEX(DATOS,0,$C1188),INDEX(DATOS,0,$C1188),"&lt;&gt;#N/D",INDEX(DATOS,0,$L$2),0,INDEX(DATOS,0,$M$2),1,INDEX(DATOS,0,$N$2),W1188,INDEX(DATOS,0,$O$2),$D1188)),#N/A)</f>
        <v>#N/A</v>
      </c>
      <c r="AC1188" s="62" t="e">
        <f>IFERROR(IF($B1188=0,#N/A,AVERAGEIFS(INDEX(DATOS,0,$C1188),INDEX(DATOS,0,$C1188),"&lt;&gt;#N/D",INDEX(DATOS,0,$L$2),0,INDEX(DATOS,0,$M$2),1,INDEX(DATOS,0,$N$2),X1188,INDEX(DATOS,0,$O$2),$D1188)),#N/A)</f>
        <v>#N/A</v>
      </c>
      <c r="AD1188" s="33"/>
      <c r="AE1188" s="40">
        <f>IFERROR(IF(ISNA(#REF!),-999,IF(I1188=0,0,_xlfn.STDEV.P(#REF!)/I1188*100)),-999)</f>
        <v>-999</v>
      </c>
      <c r="AF1188" s="40">
        <f>IFERROR(IF(ISNA(#REF!),-999,IF(J1188=0,0,_xlfn.STDEV.P(#REF!)/J1188*100)),-999)</f>
        <v>-999</v>
      </c>
      <c r="AG1188" s="40">
        <f>IFERROR(IF(ISNA(#REF!),-999,IF(K1188=0,0,_xlfn.STDEV.P(#REF!)/K1188*100)),-999)</f>
        <v>-999</v>
      </c>
      <c r="AH1188" s="40">
        <f>IFERROR(IF(ISNA(#REF!),-999,IF(L1188=0,0,_xlfn.STDEV.P(#REF!)/L1188*100)),-999)</f>
        <v>-999</v>
      </c>
      <c r="AI1188" s="40"/>
    </row>
    <row r="1189" spans="1:35" x14ac:dyDescent="0.35">
      <c r="A1189">
        <f t="shared" si="1379"/>
        <v>184</v>
      </c>
      <c r="B1189" s="35">
        <f t="array" ref="B1189">IF(B1188=0,0,MIN(IF(INDEX(DATOS,0,$N$2)=$U1189,IF(ISNUMBER(INDEX(DATOS,0,$C1189)),IF(INDEX(DATOS,0,$L$2)=0,IF(INDEX(DATOS,0,$M$2)=1,IF(ISNA(MATCH(INDEX(DATOS,0,$O$2),IF($E$7:E1188=E1189,$D$7:D1188),0)),INDEX(DATOS,0,$K$2))))))))</f>
        <v>0</v>
      </c>
      <c r="C1189" s="32">
        <f t="shared" si="1380"/>
        <v>20</v>
      </c>
      <c r="D1189" s="34" t="str">
        <f>IF($B1189=0,"--",INDEX(DATOS,$B1189,O$2))</f>
        <v>--</v>
      </c>
      <c r="E1189" s="64" t="s">
        <v>1</v>
      </c>
      <c r="F1189" s="36" t="str">
        <f t="shared" si="1412"/>
        <v>--</v>
      </c>
      <c r="G1189" s="109" t="e">
        <f>VLOOKUP($D1189,LOC_UNICOS,G$2,0)</f>
        <v>#N/A</v>
      </c>
      <c r="H1189" s="109" t="e">
        <f>VLOOKUP($D1189,LOC_UNICOS,H$2,0)</f>
        <v>#N/A</v>
      </c>
      <c r="I1189" s="38">
        <f t="array" ref="I1189">IF($B1189=0,-999,IF(COUNTIFS($Z1189:Z1189,#N/A)&gt;0,-999,AVERAGE($Z1189:Z1189)))</f>
        <v>-999</v>
      </c>
      <c r="J1189" s="38">
        <f t="array" ref="J1189">IF($B1189=0,-999,IF(COUNTIFS($Z1189:AA1189,#N/A)&gt;0,-999,AVERAGE($Z1189:AA1189)))</f>
        <v>-999</v>
      </c>
      <c r="K1189" s="38">
        <f t="array" ref="K1189">IF($B1189=0,-999,IF(COUNTIFS($Z1189:AB1189,#N/A)&gt;0,-999,AVERAGE($Z1189:AB1189)))</f>
        <v>-999</v>
      </c>
      <c r="L1189" s="38">
        <f t="array" ref="L1189">IF($B1189=0,-999,IF(COUNTIFS($Z1189:AC1189,#N/A)&gt;0,-999,AVERAGE($Z1189:AC1189)))</f>
        <v>-999</v>
      </c>
      <c r="M1189" s="38">
        <f t="shared" si="1423"/>
        <v>-999</v>
      </c>
      <c r="N1189" s="38">
        <f t="shared" si="1415"/>
        <v>-999</v>
      </c>
      <c r="O1189" s="38">
        <f t="shared" si="1416"/>
        <v>-999</v>
      </c>
      <c r="P1189" s="38">
        <f t="shared" si="1417"/>
        <v>-999</v>
      </c>
      <c r="Q1189" s="37">
        <f t="shared" si="1376"/>
        <v>0</v>
      </c>
      <c r="R1189" s="37">
        <f t="shared" si="1404"/>
        <v>0</v>
      </c>
      <c r="S1189" s="37">
        <f t="shared" si="1405"/>
        <v>0</v>
      </c>
      <c r="T1189" s="37">
        <f t="shared" si="1406"/>
        <v>0</v>
      </c>
      <c r="U1189" s="37">
        <f t="shared" si="1377"/>
        <v>2018</v>
      </c>
      <c r="V1189" s="37">
        <f t="shared" ref="V1189:X1189" si="1442">U1189-1</f>
        <v>2017</v>
      </c>
      <c r="W1189" s="37">
        <f t="shared" si="1442"/>
        <v>2016</v>
      </c>
      <c r="X1189" s="37">
        <f t="shared" si="1442"/>
        <v>2015</v>
      </c>
      <c r="Y1189" s="39"/>
      <c r="Z1189" s="62" t="e">
        <f>IFERROR(IF($B1189=0,#N/A,AVERAGEIFS(INDEX(DATOS,0,$C1189),INDEX(DATOS,0,$C1189),"&lt;&gt;#N/D",INDEX(DATOS,0,$L$2),0,INDEX(DATOS,0,$M$2),1,INDEX(DATOS,0,$N$2),U1189,INDEX(DATOS,0,$O$2),$D1189)),#N/A)</f>
        <v>#N/A</v>
      </c>
      <c r="AA1189" s="62" t="e">
        <f>IFERROR(IF($B1189=0,#N/A,AVERAGEIFS(INDEX(DATOS,0,$C1189),INDEX(DATOS,0,$C1189),"&lt;&gt;#N/D",INDEX(DATOS,0,$L$2),0,INDEX(DATOS,0,$M$2),1,INDEX(DATOS,0,$N$2),V1189,INDEX(DATOS,0,$O$2),$D1189)),#N/A)</f>
        <v>#N/A</v>
      </c>
      <c r="AB1189" s="62" t="e">
        <f>IFERROR(IF($B1189=0,#N/A,AVERAGEIFS(INDEX(DATOS,0,$C1189),INDEX(DATOS,0,$C1189),"&lt;&gt;#N/D",INDEX(DATOS,0,$L$2),0,INDEX(DATOS,0,$M$2),1,INDEX(DATOS,0,$N$2),W1189,INDEX(DATOS,0,$O$2),$D1189)),#N/A)</f>
        <v>#N/A</v>
      </c>
      <c r="AC1189" s="62" t="e">
        <f>IFERROR(IF($B1189=0,#N/A,AVERAGEIFS(INDEX(DATOS,0,$C1189),INDEX(DATOS,0,$C1189),"&lt;&gt;#N/D",INDEX(DATOS,0,$L$2),0,INDEX(DATOS,0,$M$2),1,INDEX(DATOS,0,$N$2),X1189,INDEX(DATOS,0,$O$2),$D1189)),#N/A)</f>
        <v>#N/A</v>
      </c>
      <c r="AD1189" s="33"/>
      <c r="AE1189" s="40">
        <f>IFERROR(IF(ISNA(#REF!),-999,IF(I1189=0,0,_xlfn.STDEV.P(#REF!)/I1189*100)),-999)</f>
        <v>-999</v>
      </c>
      <c r="AF1189" s="40">
        <f>IFERROR(IF(ISNA(#REF!),-999,IF(J1189=0,0,_xlfn.STDEV.P(#REF!)/J1189*100)),-999)</f>
        <v>-999</v>
      </c>
      <c r="AG1189" s="40">
        <f>IFERROR(IF(ISNA(#REF!),-999,IF(K1189=0,0,_xlfn.STDEV.P(#REF!)/K1189*100)),-999)</f>
        <v>-999</v>
      </c>
      <c r="AH1189" s="40">
        <f>IFERROR(IF(ISNA(#REF!),-999,IF(L1189=0,0,_xlfn.STDEV.P(#REF!)/L1189*100)),-999)</f>
        <v>-999</v>
      </c>
      <c r="AI1189" s="40"/>
    </row>
    <row r="1190" spans="1:35" x14ac:dyDescent="0.35">
      <c r="A1190">
        <f t="shared" si="1379"/>
        <v>185</v>
      </c>
      <c r="B1190" s="35">
        <f t="array" ref="B1190">IF(B1189=0,0,MIN(IF(INDEX(DATOS,0,$N$2)=$U1190,IF(ISNUMBER(INDEX(DATOS,0,$C1190)),IF(INDEX(DATOS,0,$L$2)=0,IF(INDEX(DATOS,0,$M$2)=1,IF(ISNA(MATCH(INDEX(DATOS,0,$O$2),IF($E$7:E1189=E1190,$D$7:D1189),0)),INDEX(DATOS,0,$K$2))))))))</f>
        <v>0</v>
      </c>
      <c r="C1190" s="32">
        <f t="shared" si="1380"/>
        <v>20</v>
      </c>
      <c r="D1190" s="34" t="str">
        <f>IF($B1190=0,"--",INDEX(DATOS,$B1190,O$2))</f>
        <v>--</v>
      </c>
      <c r="E1190" s="64" t="s">
        <v>1</v>
      </c>
      <c r="F1190" s="36" t="str">
        <f t="shared" si="1412"/>
        <v>--</v>
      </c>
      <c r="G1190" s="109" t="e">
        <f>VLOOKUP($D1190,LOC_UNICOS,G$2,0)</f>
        <v>#N/A</v>
      </c>
      <c r="H1190" s="109" t="e">
        <f>VLOOKUP($D1190,LOC_UNICOS,H$2,0)</f>
        <v>#N/A</v>
      </c>
      <c r="I1190" s="38">
        <f t="array" ref="I1190">IF($B1190=0,-999,IF(COUNTIFS($Z1190:Z1190,#N/A)&gt;0,-999,AVERAGE($Z1190:Z1190)))</f>
        <v>-999</v>
      </c>
      <c r="J1190" s="38">
        <f t="array" ref="J1190">IF($B1190=0,-999,IF(COUNTIFS($Z1190:AA1190,#N/A)&gt;0,-999,AVERAGE($Z1190:AA1190)))</f>
        <v>-999</v>
      </c>
      <c r="K1190" s="38">
        <f t="array" ref="K1190">IF($B1190=0,-999,IF(COUNTIFS($Z1190:AB1190,#N/A)&gt;0,-999,AVERAGE($Z1190:AB1190)))</f>
        <v>-999</v>
      </c>
      <c r="L1190" s="38">
        <f t="array" ref="L1190">IF($B1190=0,-999,IF(COUNTIFS($Z1190:AC1190,#N/A)&gt;0,-999,AVERAGE($Z1190:AC1190)))</f>
        <v>-999</v>
      </c>
      <c r="M1190" s="38">
        <f t="shared" si="1423"/>
        <v>-999</v>
      </c>
      <c r="N1190" s="38">
        <f t="shared" si="1415"/>
        <v>-999</v>
      </c>
      <c r="O1190" s="38">
        <f t="shared" si="1416"/>
        <v>-999</v>
      </c>
      <c r="P1190" s="38">
        <f t="shared" si="1417"/>
        <v>-999</v>
      </c>
      <c r="Q1190" s="37">
        <f t="shared" si="1376"/>
        <v>0</v>
      </c>
      <c r="R1190" s="37">
        <f t="shared" si="1404"/>
        <v>0</v>
      </c>
      <c r="S1190" s="37">
        <f t="shared" si="1405"/>
        <v>0</v>
      </c>
      <c r="T1190" s="37">
        <f t="shared" si="1406"/>
        <v>0</v>
      </c>
      <c r="U1190" s="37">
        <f t="shared" si="1377"/>
        <v>2018</v>
      </c>
      <c r="V1190" s="37">
        <f t="shared" ref="V1190:X1190" si="1443">U1190-1</f>
        <v>2017</v>
      </c>
      <c r="W1190" s="37">
        <f t="shared" si="1443"/>
        <v>2016</v>
      </c>
      <c r="X1190" s="37">
        <f t="shared" si="1443"/>
        <v>2015</v>
      </c>
      <c r="Y1190" s="39"/>
      <c r="Z1190" s="62" t="e">
        <f>IFERROR(IF($B1190=0,#N/A,AVERAGEIFS(INDEX(DATOS,0,$C1190),INDEX(DATOS,0,$C1190),"&lt;&gt;#N/D",INDEX(DATOS,0,$L$2),0,INDEX(DATOS,0,$M$2),1,INDEX(DATOS,0,$N$2),U1190,INDEX(DATOS,0,$O$2),$D1190)),#N/A)</f>
        <v>#N/A</v>
      </c>
      <c r="AA1190" s="62" t="e">
        <f>IFERROR(IF($B1190=0,#N/A,AVERAGEIFS(INDEX(DATOS,0,$C1190),INDEX(DATOS,0,$C1190),"&lt;&gt;#N/D",INDEX(DATOS,0,$L$2),0,INDEX(DATOS,0,$M$2),1,INDEX(DATOS,0,$N$2),V1190,INDEX(DATOS,0,$O$2),$D1190)),#N/A)</f>
        <v>#N/A</v>
      </c>
      <c r="AB1190" s="62" t="e">
        <f>IFERROR(IF($B1190=0,#N/A,AVERAGEIFS(INDEX(DATOS,0,$C1190),INDEX(DATOS,0,$C1190),"&lt;&gt;#N/D",INDEX(DATOS,0,$L$2),0,INDEX(DATOS,0,$M$2),1,INDEX(DATOS,0,$N$2),W1190,INDEX(DATOS,0,$O$2),$D1190)),#N/A)</f>
        <v>#N/A</v>
      </c>
      <c r="AC1190" s="62" t="e">
        <f>IFERROR(IF($B1190=0,#N/A,AVERAGEIFS(INDEX(DATOS,0,$C1190),INDEX(DATOS,0,$C1190),"&lt;&gt;#N/D",INDEX(DATOS,0,$L$2),0,INDEX(DATOS,0,$M$2),1,INDEX(DATOS,0,$N$2),X1190,INDEX(DATOS,0,$O$2),$D1190)),#N/A)</f>
        <v>#N/A</v>
      </c>
      <c r="AD1190" s="33"/>
      <c r="AE1190" s="40">
        <f>IFERROR(IF(ISNA(#REF!),-999,IF(I1190=0,0,_xlfn.STDEV.P(#REF!)/I1190*100)),-999)</f>
        <v>-999</v>
      </c>
      <c r="AF1190" s="40">
        <f>IFERROR(IF(ISNA(#REF!),-999,IF(J1190=0,0,_xlfn.STDEV.P(#REF!)/J1190*100)),-999)</f>
        <v>-999</v>
      </c>
      <c r="AG1190" s="40">
        <f>IFERROR(IF(ISNA(#REF!),-999,IF(K1190=0,0,_xlfn.STDEV.P(#REF!)/K1190*100)),-999)</f>
        <v>-999</v>
      </c>
      <c r="AH1190" s="40">
        <f>IFERROR(IF(ISNA(#REF!),-999,IF(L1190=0,0,_xlfn.STDEV.P(#REF!)/L1190*100)),-999)</f>
        <v>-999</v>
      </c>
      <c r="AI1190" s="40"/>
    </row>
    <row r="1191" spans="1:35" x14ac:dyDescent="0.35">
      <c r="A1191">
        <f t="shared" si="1379"/>
        <v>186</v>
      </c>
      <c r="B1191" s="35">
        <f t="array" ref="B1191">IF(B1190=0,0,MIN(IF(INDEX(DATOS,0,$N$2)=$U1191,IF(ISNUMBER(INDEX(DATOS,0,$C1191)),IF(INDEX(DATOS,0,$L$2)=0,IF(INDEX(DATOS,0,$M$2)=1,IF(ISNA(MATCH(INDEX(DATOS,0,$O$2),IF($E$7:E1190=E1191,$D$7:D1190),0)),INDEX(DATOS,0,$K$2))))))))</f>
        <v>0</v>
      </c>
      <c r="C1191" s="32">
        <f t="shared" si="1380"/>
        <v>20</v>
      </c>
      <c r="D1191" s="34" t="str">
        <f>IF($B1191=0,"--",INDEX(DATOS,$B1191,O$2))</f>
        <v>--</v>
      </c>
      <c r="E1191" s="64" t="s">
        <v>1</v>
      </c>
      <c r="F1191" s="36" t="str">
        <f t="shared" si="1412"/>
        <v>--</v>
      </c>
      <c r="G1191" s="109" t="e">
        <f>VLOOKUP($D1191,LOC_UNICOS,G$2,0)</f>
        <v>#N/A</v>
      </c>
      <c r="H1191" s="109" t="e">
        <f>VLOOKUP($D1191,LOC_UNICOS,H$2,0)</f>
        <v>#N/A</v>
      </c>
      <c r="I1191" s="38">
        <f t="array" ref="I1191">IF($B1191=0,-999,IF(COUNTIFS($Z1191:Z1191,#N/A)&gt;0,-999,AVERAGE($Z1191:Z1191)))</f>
        <v>-999</v>
      </c>
      <c r="J1191" s="38">
        <f t="array" ref="J1191">IF($B1191=0,-999,IF(COUNTIFS($Z1191:AA1191,#N/A)&gt;0,-999,AVERAGE($Z1191:AA1191)))</f>
        <v>-999</v>
      </c>
      <c r="K1191" s="38">
        <f t="array" ref="K1191">IF($B1191=0,-999,IF(COUNTIFS($Z1191:AB1191,#N/A)&gt;0,-999,AVERAGE($Z1191:AB1191)))</f>
        <v>-999</v>
      </c>
      <c r="L1191" s="38">
        <f t="array" ref="L1191">IF($B1191=0,-999,IF(COUNTIFS($Z1191:AC1191,#N/A)&gt;0,-999,AVERAGE($Z1191:AC1191)))</f>
        <v>-999</v>
      </c>
      <c r="M1191" s="38">
        <f t="shared" si="1423"/>
        <v>-999</v>
      </c>
      <c r="N1191" s="38">
        <f t="shared" si="1415"/>
        <v>-999</v>
      </c>
      <c r="O1191" s="38">
        <f t="shared" si="1416"/>
        <v>-999</v>
      </c>
      <c r="P1191" s="38">
        <f t="shared" si="1417"/>
        <v>-999</v>
      </c>
      <c r="Q1191" s="37">
        <f t="shared" si="1376"/>
        <v>0</v>
      </c>
      <c r="R1191" s="37">
        <f t="shared" si="1404"/>
        <v>0</v>
      </c>
      <c r="S1191" s="37">
        <f t="shared" si="1405"/>
        <v>0</v>
      </c>
      <c r="T1191" s="37">
        <f t="shared" si="1406"/>
        <v>0</v>
      </c>
      <c r="U1191" s="37">
        <f t="shared" si="1377"/>
        <v>2018</v>
      </c>
      <c r="V1191" s="37">
        <f t="shared" ref="V1191:X1191" si="1444">U1191-1</f>
        <v>2017</v>
      </c>
      <c r="W1191" s="37">
        <f t="shared" si="1444"/>
        <v>2016</v>
      </c>
      <c r="X1191" s="37">
        <f t="shared" si="1444"/>
        <v>2015</v>
      </c>
      <c r="Y1191" s="39"/>
      <c r="Z1191" s="62" t="e">
        <f>IFERROR(IF($B1191=0,#N/A,AVERAGEIFS(INDEX(DATOS,0,$C1191),INDEX(DATOS,0,$C1191),"&lt;&gt;#N/D",INDEX(DATOS,0,$L$2),0,INDEX(DATOS,0,$M$2),1,INDEX(DATOS,0,$N$2),U1191,INDEX(DATOS,0,$O$2),$D1191)),#N/A)</f>
        <v>#N/A</v>
      </c>
      <c r="AA1191" s="62" t="e">
        <f>IFERROR(IF($B1191=0,#N/A,AVERAGEIFS(INDEX(DATOS,0,$C1191),INDEX(DATOS,0,$C1191),"&lt;&gt;#N/D",INDEX(DATOS,0,$L$2),0,INDEX(DATOS,0,$M$2),1,INDEX(DATOS,0,$N$2),V1191,INDEX(DATOS,0,$O$2),$D1191)),#N/A)</f>
        <v>#N/A</v>
      </c>
      <c r="AB1191" s="62" t="e">
        <f>IFERROR(IF($B1191=0,#N/A,AVERAGEIFS(INDEX(DATOS,0,$C1191),INDEX(DATOS,0,$C1191),"&lt;&gt;#N/D",INDEX(DATOS,0,$L$2),0,INDEX(DATOS,0,$M$2),1,INDEX(DATOS,0,$N$2),W1191,INDEX(DATOS,0,$O$2),$D1191)),#N/A)</f>
        <v>#N/A</v>
      </c>
      <c r="AC1191" s="62" t="e">
        <f>IFERROR(IF($B1191=0,#N/A,AVERAGEIFS(INDEX(DATOS,0,$C1191),INDEX(DATOS,0,$C1191),"&lt;&gt;#N/D",INDEX(DATOS,0,$L$2),0,INDEX(DATOS,0,$M$2),1,INDEX(DATOS,0,$N$2),X1191,INDEX(DATOS,0,$O$2),$D1191)),#N/A)</f>
        <v>#N/A</v>
      </c>
      <c r="AD1191" s="33"/>
      <c r="AE1191" s="40">
        <f>IFERROR(IF(ISNA(#REF!),-999,IF(I1191=0,0,_xlfn.STDEV.P(#REF!)/I1191*100)),-999)</f>
        <v>-999</v>
      </c>
      <c r="AF1191" s="40">
        <f>IFERROR(IF(ISNA(#REF!),-999,IF(J1191=0,0,_xlfn.STDEV.P(#REF!)/J1191*100)),-999)</f>
        <v>-999</v>
      </c>
      <c r="AG1191" s="40">
        <f>IFERROR(IF(ISNA(#REF!),-999,IF(K1191=0,0,_xlfn.STDEV.P(#REF!)/K1191*100)),-999)</f>
        <v>-999</v>
      </c>
      <c r="AH1191" s="40">
        <f>IFERROR(IF(ISNA(#REF!),-999,IF(L1191=0,0,_xlfn.STDEV.P(#REF!)/L1191*100)),-999)</f>
        <v>-999</v>
      </c>
      <c r="AI1191" s="40"/>
    </row>
    <row r="1192" spans="1:35" x14ac:dyDescent="0.35">
      <c r="A1192">
        <f t="shared" si="1379"/>
        <v>187</v>
      </c>
      <c r="B1192" s="35">
        <f t="array" ref="B1192">IF(B1191=0,0,MIN(IF(INDEX(DATOS,0,$N$2)=$U1192,IF(ISNUMBER(INDEX(DATOS,0,$C1192)),IF(INDEX(DATOS,0,$L$2)=0,IF(INDEX(DATOS,0,$M$2)=1,IF(ISNA(MATCH(INDEX(DATOS,0,$O$2),IF($E$7:E1191=E1192,$D$7:D1191),0)),INDEX(DATOS,0,$K$2))))))))</f>
        <v>0</v>
      </c>
      <c r="C1192" s="32">
        <f t="shared" si="1380"/>
        <v>20</v>
      </c>
      <c r="D1192" s="34" t="str">
        <f>IF($B1192=0,"--",INDEX(DATOS,$B1192,O$2))</f>
        <v>--</v>
      </c>
      <c r="E1192" s="64" t="s">
        <v>1</v>
      </c>
      <c r="F1192" s="36" t="str">
        <f t="shared" si="1412"/>
        <v>--</v>
      </c>
      <c r="G1192" s="109" t="e">
        <f>VLOOKUP($D1192,LOC_UNICOS,G$2,0)</f>
        <v>#N/A</v>
      </c>
      <c r="H1192" s="109" t="e">
        <f>VLOOKUP($D1192,LOC_UNICOS,H$2,0)</f>
        <v>#N/A</v>
      </c>
      <c r="I1192" s="38">
        <f t="array" ref="I1192">IF($B1192=0,-999,IF(COUNTIFS($Z1192:Z1192,#N/A)&gt;0,-999,AVERAGE($Z1192:Z1192)))</f>
        <v>-999</v>
      </c>
      <c r="J1192" s="38">
        <f t="array" ref="J1192">IF($B1192=0,-999,IF(COUNTIFS($Z1192:AA1192,#N/A)&gt;0,-999,AVERAGE($Z1192:AA1192)))</f>
        <v>-999</v>
      </c>
      <c r="K1192" s="38">
        <f t="array" ref="K1192">IF($B1192=0,-999,IF(COUNTIFS($Z1192:AB1192,#N/A)&gt;0,-999,AVERAGE($Z1192:AB1192)))</f>
        <v>-999</v>
      </c>
      <c r="L1192" s="38">
        <f t="array" ref="L1192">IF($B1192=0,-999,IF(COUNTIFS($Z1192:AC1192,#N/A)&gt;0,-999,AVERAGE($Z1192:AC1192)))</f>
        <v>-999</v>
      </c>
      <c r="M1192" s="38">
        <f t="shared" si="1423"/>
        <v>-999</v>
      </c>
      <c r="N1192" s="38">
        <f t="shared" si="1415"/>
        <v>-999</v>
      </c>
      <c r="O1192" s="38">
        <f t="shared" si="1416"/>
        <v>-999</v>
      </c>
      <c r="P1192" s="38">
        <f t="shared" si="1417"/>
        <v>-999</v>
      </c>
      <c r="Q1192" s="37">
        <f t="shared" si="1376"/>
        <v>0</v>
      </c>
      <c r="R1192" s="37">
        <f t="shared" si="1404"/>
        <v>0</v>
      </c>
      <c r="S1192" s="37">
        <f t="shared" si="1405"/>
        <v>0</v>
      </c>
      <c r="T1192" s="37">
        <f t="shared" si="1406"/>
        <v>0</v>
      </c>
      <c r="U1192" s="37">
        <f t="shared" si="1377"/>
        <v>2018</v>
      </c>
      <c r="V1192" s="37">
        <f t="shared" ref="V1192:X1192" si="1445">U1192-1</f>
        <v>2017</v>
      </c>
      <c r="W1192" s="37">
        <f t="shared" si="1445"/>
        <v>2016</v>
      </c>
      <c r="X1192" s="37">
        <f t="shared" si="1445"/>
        <v>2015</v>
      </c>
      <c r="Y1192" s="39"/>
      <c r="Z1192" s="62" t="e">
        <f>IFERROR(IF($B1192=0,#N/A,AVERAGEIFS(INDEX(DATOS,0,$C1192),INDEX(DATOS,0,$C1192),"&lt;&gt;#N/D",INDEX(DATOS,0,$L$2),0,INDEX(DATOS,0,$M$2),1,INDEX(DATOS,0,$N$2),U1192,INDEX(DATOS,0,$O$2),$D1192)),#N/A)</f>
        <v>#N/A</v>
      </c>
      <c r="AA1192" s="62" t="e">
        <f>IFERROR(IF($B1192=0,#N/A,AVERAGEIFS(INDEX(DATOS,0,$C1192),INDEX(DATOS,0,$C1192),"&lt;&gt;#N/D",INDEX(DATOS,0,$L$2),0,INDEX(DATOS,0,$M$2),1,INDEX(DATOS,0,$N$2),V1192,INDEX(DATOS,0,$O$2),$D1192)),#N/A)</f>
        <v>#N/A</v>
      </c>
      <c r="AB1192" s="62" t="e">
        <f>IFERROR(IF($B1192=0,#N/A,AVERAGEIFS(INDEX(DATOS,0,$C1192),INDEX(DATOS,0,$C1192),"&lt;&gt;#N/D",INDEX(DATOS,0,$L$2),0,INDEX(DATOS,0,$M$2),1,INDEX(DATOS,0,$N$2),W1192,INDEX(DATOS,0,$O$2),$D1192)),#N/A)</f>
        <v>#N/A</v>
      </c>
      <c r="AC1192" s="62" t="e">
        <f>IFERROR(IF($B1192=0,#N/A,AVERAGEIFS(INDEX(DATOS,0,$C1192),INDEX(DATOS,0,$C1192),"&lt;&gt;#N/D",INDEX(DATOS,0,$L$2),0,INDEX(DATOS,0,$M$2),1,INDEX(DATOS,0,$N$2),X1192,INDEX(DATOS,0,$O$2),$D1192)),#N/A)</f>
        <v>#N/A</v>
      </c>
      <c r="AD1192" s="33"/>
      <c r="AE1192" s="40">
        <f>IFERROR(IF(ISNA(#REF!),-999,IF(I1192=0,0,_xlfn.STDEV.P(#REF!)/I1192*100)),-999)</f>
        <v>-999</v>
      </c>
      <c r="AF1192" s="40">
        <f>IFERROR(IF(ISNA(#REF!),-999,IF(J1192=0,0,_xlfn.STDEV.P(#REF!)/J1192*100)),-999)</f>
        <v>-999</v>
      </c>
      <c r="AG1192" s="40">
        <f>IFERROR(IF(ISNA(#REF!),-999,IF(K1192=0,0,_xlfn.STDEV.P(#REF!)/K1192*100)),-999)</f>
        <v>-999</v>
      </c>
      <c r="AH1192" s="40">
        <f>IFERROR(IF(ISNA(#REF!),-999,IF(L1192=0,0,_xlfn.STDEV.P(#REF!)/L1192*100)),-999)</f>
        <v>-999</v>
      </c>
      <c r="AI1192" s="40"/>
    </row>
    <row r="1193" spans="1:35" x14ac:dyDescent="0.35">
      <c r="A1193">
        <f t="shared" si="1379"/>
        <v>188</v>
      </c>
      <c r="B1193" s="35">
        <f t="array" ref="B1193">IF(B1192=0,0,MIN(IF(INDEX(DATOS,0,$N$2)=$U1193,IF(ISNUMBER(INDEX(DATOS,0,$C1193)),IF(INDEX(DATOS,0,$L$2)=0,IF(INDEX(DATOS,0,$M$2)=1,IF(ISNA(MATCH(INDEX(DATOS,0,$O$2),IF($E$7:E1192=E1193,$D$7:D1192),0)),INDEX(DATOS,0,$K$2))))))))</f>
        <v>0</v>
      </c>
      <c r="C1193" s="32">
        <f t="shared" si="1380"/>
        <v>20</v>
      </c>
      <c r="D1193" s="34" t="str">
        <f>IF($B1193=0,"--",INDEX(DATOS,$B1193,O$2))</f>
        <v>--</v>
      </c>
      <c r="E1193" s="64" t="s">
        <v>1</v>
      </c>
      <c r="F1193" s="36" t="str">
        <f t="shared" si="1412"/>
        <v>--</v>
      </c>
      <c r="G1193" s="109" t="e">
        <f>VLOOKUP($D1193,LOC_UNICOS,G$2,0)</f>
        <v>#N/A</v>
      </c>
      <c r="H1193" s="109" t="e">
        <f>VLOOKUP($D1193,LOC_UNICOS,H$2,0)</f>
        <v>#N/A</v>
      </c>
      <c r="I1193" s="38">
        <f t="array" ref="I1193">IF($B1193=0,-999,IF(COUNTIFS($Z1193:Z1193,#N/A)&gt;0,-999,AVERAGE($Z1193:Z1193)))</f>
        <v>-999</v>
      </c>
      <c r="J1193" s="38">
        <f t="array" ref="J1193">IF($B1193=0,-999,IF(COUNTIFS($Z1193:AA1193,#N/A)&gt;0,-999,AVERAGE($Z1193:AA1193)))</f>
        <v>-999</v>
      </c>
      <c r="K1193" s="38">
        <f t="array" ref="K1193">IF($B1193=0,-999,IF(COUNTIFS($Z1193:AB1193,#N/A)&gt;0,-999,AVERAGE($Z1193:AB1193)))</f>
        <v>-999</v>
      </c>
      <c r="L1193" s="38">
        <f t="array" ref="L1193">IF($B1193=0,-999,IF(COUNTIFS($Z1193:AC1193,#N/A)&gt;0,-999,AVERAGE($Z1193:AC1193)))</f>
        <v>-999</v>
      </c>
      <c r="M1193" s="38">
        <f t="shared" si="1423"/>
        <v>-999</v>
      </c>
      <c r="N1193" s="38">
        <f t="shared" si="1415"/>
        <v>-999</v>
      </c>
      <c r="O1193" s="38">
        <f t="shared" si="1416"/>
        <v>-999</v>
      </c>
      <c r="P1193" s="38">
        <f t="shared" si="1417"/>
        <v>-999</v>
      </c>
      <c r="Q1193" s="37">
        <f t="shared" si="1376"/>
        <v>0</v>
      </c>
      <c r="R1193" s="37">
        <f t="shared" si="1404"/>
        <v>0</v>
      </c>
      <c r="S1193" s="37">
        <f t="shared" si="1405"/>
        <v>0</v>
      </c>
      <c r="T1193" s="37">
        <f t="shared" si="1406"/>
        <v>0</v>
      </c>
      <c r="U1193" s="37">
        <f t="shared" si="1377"/>
        <v>2018</v>
      </c>
      <c r="V1193" s="37">
        <f t="shared" ref="V1193:X1193" si="1446">U1193-1</f>
        <v>2017</v>
      </c>
      <c r="W1193" s="37">
        <f t="shared" si="1446"/>
        <v>2016</v>
      </c>
      <c r="X1193" s="37">
        <f t="shared" si="1446"/>
        <v>2015</v>
      </c>
      <c r="Y1193" s="39"/>
      <c r="Z1193" s="62" t="e">
        <f>IFERROR(IF($B1193=0,#N/A,AVERAGEIFS(INDEX(DATOS,0,$C1193),INDEX(DATOS,0,$C1193),"&lt;&gt;#N/D",INDEX(DATOS,0,$L$2),0,INDEX(DATOS,0,$M$2),1,INDEX(DATOS,0,$N$2),U1193,INDEX(DATOS,0,$O$2),$D1193)),#N/A)</f>
        <v>#N/A</v>
      </c>
      <c r="AA1193" s="62" t="e">
        <f>IFERROR(IF($B1193=0,#N/A,AVERAGEIFS(INDEX(DATOS,0,$C1193),INDEX(DATOS,0,$C1193),"&lt;&gt;#N/D",INDEX(DATOS,0,$L$2),0,INDEX(DATOS,0,$M$2),1,INDEX(DATOS,0,$N$2),V1193,INDEX(DATOS,0,$O$2),$D1193)),#N/A)</f>
        <v>#N/A</v>
      </c>
      <c r="AB1193" s="62" t="e">
        <f>IFERROR(IF($B1193=0,#N/A,AVERAGEIFS(INDEX(DATOS,0,$C1193),INDEX(DATOS,0,$C1193),"&lt;&gt;#N/D",INDEX(DATOS,0,$L$2),0,INDEX(DATOS,0,$M$2),1,INDEX(DATOS,0,$N$2),W1193,INDEX(DATOS,0,$O$2),$D1193)),#N/A)</f>
        <v>#N/A</v>
      </c>
      <c r="AC1193" s="62" t="e">
        <f>IFERROR(IF($B1193=0,#N/A,AVERAGEIFS(INDEX(DATOS,0,$C1193),INDEX(DATOS,0,$C1193),"&lt;&gt;#N/D",INDEX(DATOS,0,$L$2),0,INDEX(DATOS,0,$M$2),1,INDEX(DATOS,0,$N$2),X1193,INDEX(DATOS,0,$O$2),$D1193)),#N/A)</f>
        <v>#N/A</v>
      </c>
      <c r="AD1193" s="33"/>
      <c r="AE1193" s="40">
        <f>IFERROR(IF(ISNA(#REF!),-999,IF(I1193=0,0,_xlfn.STDEV.P(#REF!)/I1193*100)),-999)</f>
        <v>-999</v>
      </c>
      <c r="AF1193" s="40">
        <f>IFERROR(IF(ISNA(#REF!),-999,IF(J1193=0,0,_xlfn.STDEV.P(#REF!)/J1193*100)),-999)</f>
        <v>-999</v>
      </c>
      <c r="AG1193" s="40">
        <f>IFERROR(IF(ISNA(#REF!),-999,IF(K1193=0,0,_xlfn.STDEV.P(#REF!)/K1193*100)),-999)</f>
        <v>-999</v>
      </c>
      <c r="AH1193" s="40">
        <f>IFERROR(IF(ISNA(#REF!),-999,IF(L1193=0,0,_xlfn.STDEV.P(#REF!)/L1193*100)),-999)</f>
        <v>-999</v>
      </c>
      <c r="AI1193" s="40"/>
    </row>
    <row r="1194" spans="1:35" x14ac:dyDescent="0.35">
      <c r="A1194">
        <f t="shared" si="1379"/>
        <v>189</v>
      </c>
      <c r="B1194" s="35">
        <f t="array" ref="B1194">IF(B1193=0,0,MIN(IF(INDEX(DATOS,0,$N$2)=$U1194,IF(ISNUMBER(INDEX(DATOS,0,$C1194)),IF(INDEX(DATOS,0,$L$2)=0,IF(INDEX(DATOS,0,$M$2)=1,IF(ISNA(MATCH(INDEX(DATOS,0,$O$2),IF($E$7:E1193=E1194,$D$7:D1193),0)),INDEX(DATOS,0,$K$2))))))))</f>
        <v>0</v>
      </c>
      <c r="C1194" s="32">
        <f t="shared" si="1380"/>
        <v>20</v>
      </c>
      <c r="D1194" s="34" t="str">
        <f>IF($B1194=0,"--",INDEX(DATOS,$B1194,O$2))</f>
        <v>--</v>
      </c>
      <c r="E1194" s="64" t="s">
        <v>1</v>
      </c>
      <c r="F1194" s="36" t="str">
        <f t="shared" si="1412"/>
        <v>--</v>
      </c>
      <c r="G1194" s="109" t="e">
        <f>VLOOKUP($D1194,LOC_UNICOS,G$2,0)</f>
        <v>#N/A</v>
      </c>
      <c r="H1194" s="109" t="e">
        <f>VLOOKUP($D1194,LOC_UNICOS,H$2,0)</f>
        <v>#N/A</v>
      </c>
      <c r="I1194" s="38">
        <f t="array" ref="I1194">IF($B1194=0,-999,IF(COUNTIFS($Z1194:Z1194,#N/A)&gt;0,-999,AVERAGE($Z1194:Z1194)))</f>
        <v>-999</v>
      </c>
      <c r="J1194" s="38">
        <f t="array" ref="J1194">IF($B1194=0,-999,IF(COUNTIFS($Z1194:AA1194,#N/A)&gt;0,-999,AVERAGE($Z1194:AA1194)))</f>
        <v>-999</v>
      </c>
      <c r="K1194" s="38">
        <f t="array" ref="K1194">IF($B1194=0,-999,IF(COUNTIFS($Z1194:AB1194,#N/A)&gt;0,-999,AVERAGE($Z1194:AB1194)))</f>
        <v>-999</v>
      </c>
      <c r="L1194" s="38">
        <f t="array" ref="L1194">IF($B1194=0,-999,IF(COUNTIFS($Z1194:AC1194,#N/A)&gt;0,-999,AVERAGE($Z1194:AC1194)))</f>
        <v>-999</v>
      </c>
      <c r="M1194" s="38">
        <f t="shared" si="1423"/>
        <v>-999</v>
      </c>
      <c r="N1194" s="38">
        <f t="shared" si="1415"/>
        <v>-999</v>
      </c>
      <c r="O1194" s="38">
        <f t="shared" si="1416"/>
        <v>-999</v>
      </c>
      <c r="P1194" s="38">
        <f t="shared" si="1417"/>
        <v>-999</v>
      </c>
      <c r="Q1194" s="37">
        <f t="shared" si="1376"/>
        <v>0</v>
      </c>
      <c r="R1194" s="37">
        <f t="shared" si="1404"/>
        <v>0</v>
      </c>
      <c r="S1194" s="37">
        <f t="shared" si="1405"/>
        <v>0</v>
      </c>
      <c r="T1194" s="37">
        <f t="shared" si="1406"/>
        <v>0</v>
      </c>
      <c r="U1194" s="37">
        <f t="shared" si="1377"/>
        <v>2018</v>
      </c>
      <c r="V1194" s="37">
        <f t="shared" ref="V1194:X1194" si="1447">U1194-1</f>
        <v>2017</v>
      </c>
      <c r="W1194" s="37">
        <f t="shared" si="1447"/>
        <v>2016</v>
      </c>
      <c r="X1194" s="37">
        <f t="shared" si="1447"/>
        <v>2015</v>
      </c>
      <c r="Y1194" s="39"/>
      <c r="Z1194" s="62" t="e">
        <f>IFERROR(IF($B1194=0,#N/A,AVERAGEIFS(INDEX(DATOS,0,$C1194),INDEX(DATOS,0,$C1194),"&lt;&gt;#N/D",INDEX(DATOS,0,$L$2),0,INDEX(DATOS,0,$M$2),1,INDEX(DATOS,0,$N$2),U1194,INDEX(DATOS,0,$O$2),$D1194)),#N/A)</f>
        <v>#N/A</v>
      </c>
      <c r="AA1194" s="62" t="e">
        <f>IFERROR(IF($B1194=0,#N/A,AVERAGEIFS(INDEX(DATOS,0,$C1194),INDEX(DATOS,0,$C1194),"&lt;&gt;#N/D",INDEX(DATOS,0,$L$2),0,INDEX(DATOS,0,$M$2),1,INDEX(DATOS,0,$N$2),V1194,INDEX(DATOS,0,$O$2),$D1194)),#N/A)</f>
        <v>#N/A</v>
      </c>
      <c r="AB1194" s="62" t="e">
        <f>IFERROR(IF($B1194=0,#N/A,AVERAGEIFS(INDEX(DATOS,0,$C1194),INDEX(DATOS,0,$C1194),"&lt;&gt;#N/D",INDEX(DATOS,0,$L$2),0,INDEX(DATOS,0,$M$2),1,INDEX(DATOS,0,$N$2),W1194,INDEX(DATOS,0,$O$2),$D1194)),#N/A)</f>
        <v>#N/A</v>
      </c>
      <c r="AC1194" s="62" t="e">
        <f>IFERROR(IF($B1194=0,#N/A,AVERAGEIFS(INDEX(DATOS,0,$C1194),INDEX(DATOS,0,$C1194),"&lt;&gt;#N/D",INDEX(DATOS,0,$L$2),0,INDEX(DATOS,0,$M$2),1,INDEX(DATOS,0,$N$2),X1194,INDEX(DATOS,0,$O$2),$D1194)),#N/A)</f>
        <v>#N/A</v>
      </c>
      <c r="AD1194" s="33"/>
      <c r="AE1194" s="40">
        <f>IFERROR(IF(ISNA(#REF!),-999,IF(I1194=0,0,_xlfn.STDEV.P(#REF!)/I1194*100)),-999)</f>
        <v>-999</v>
      </c>
      <c r="AF1194" s="40">
        <f>IFERROR(IF(ISNA(#REF!),-999,IF(J1194=0,0,_xlfn.STDEV.P(#REF!)/J1194*100)),-999)</f>
        <v>-999</v>
      </c>
      <c r="AG1194" s="40">
        <f>IFERROR(IF(ISNA(#REF!),-999,IF(K1194=0,0,_xlfn.STDEV.P(#REF!)/K1194*100)),-999)</f>
        <v>-999</v>
      </c>
      <c r="AH1194" s="40">
        <f>IFERROR(IF(ISNA(#REF!),-999,IF(L1194=0,0,_xlfn.STDEV.P(#REF!)/L1194*100)),-999)</f>
        <v>-999</v>
      </c>
      <c r="AI1194" s="40"/>
    </row>
    <row r="1195" spans="1:35" x14ac:dyDescent="0.35">
      <c r="A1195">
        <f t="shared" si="1379"/>
        <v>190</v>
      </c>
      <c r="B1195" s="35">
        <f t="array" ref="B1195">IF(B1194=0,0,MIN(IF(INDEX(DATOS,0,$N$2)=$U1195,IF(ISNUMBER(INDEX(DATOS,0,$C1195)),IF(INDEX(DATOS,0,$L$2)=0,IF(INDEX(DATOS,0,$M$2)=1,IF(ISNA(MATCH(INDEX(DATOS,0,$O$2),IF($E$7:E1194=E1195,$D$7:D1194),0)),INDEX(DATOS,0,$K$2))))))))</f>
        <v>0</v>
      </c>
      <c r="C1195" s="32">
        <f t="shared" si="1380"/>
        <v>20</v>
      </c>
      <c r="D1195" s="34" t="str">
        <f>IF($B1195=0,"--",INDEX(DATOS,$B1195,O$2))</f>
        <v>--</v>
      </c>
      <c r="E1195" s="64" t="s">
        <v>1</v>
      </c>
      <c r="F1195" s="36" t="str">
        <f t="shared" si="1412"/>
        <v>--</v>
      </c>
      <c r="G1195" s="109" t="e">
        <f>VLOOKUP($D1195,LOC_UNICOS,G$2,0)</f>
        <v>#N/A</v>
      </c>
      <c r="H1195" s="109" t="e">
        <f>VLOOKUP($D1195,LOC_UNICOS,H$2,0)</f>
        <v>#N/A</v>
      </c>
      <c r="I1195" s="38">
        <f t="array" ref="I1195">IF($B1195=0,-999,IF(COUNTIFS($Z1195:Z1195,#N/A)&gt;0,-999,AVERAGE($Z1195:Z1195)))</f>
        <v>-999</v>
      </c>
      <c r="J1195" s="38">
        <f t="array" ref="J1195">IF($B1195=0,-999,IF(COUNTIFS($Z1195:AA1195,#N/A)&gt;0,-999,AVERAGE($Z1195:AA1195)))</f>
        <v>-999</v>
      </c>
      <c r="K1195" s="38">
        <f t="array" ref="K1195">IF($B1195=0,-999,IF(COUNTIFS($Z1195:AB1195,#N/A)&gt;0,-999,AVERAGE($Z1195:AB1195)))</f>
        <v>-999</v>
      </c>
      <c r="L1195" s="38">
        <f t="array" ref="L1195">IF($B1195=0,-999,IF(COUNTIFS($Z1195:AC1195,#N/A)&gt;0,-999,AVERAGE($Z1195:AC1195)))</f>
        <v>-999</v>
      </c>
      <c r="M1195" s="38">
        <f t="shared" si="1423"/>
        <v>-999</v>
      </c>
      <c r="N1195" s="38">
        <f t="shared" si="1415"/>
        <v>-999</v>
      </c>
      <c r="O1195" s="38">
        <f t="shared" si="1416"/>
        <v>-999</v>
      </c>
      <c r="P1195" s="38">
        <f t="shared" si="1417"/>
        <v>-999</v>
      </c>
      <c r="Q1195" s="37">
        <f t="shared" si="1376"/>
        <v>0</v>
      </c>
      <c r="R1195" s="37">
        <f t="shared" si="1404"/>
        <v>0</v>
      </c>
      <c r="S1195" s="37">
        <f t="shared" si="1405"/>
        <v>0</v>
      </c>
      <c r="T1195" s="37">
        <f t="shared" si="1406"/>
        <v>0</v>
      </c>
      <c r="U1195" s="37">
        <f t="shared" si="1377"/>
        <v>2018</v>
      </c>
      <c r="V1195" s="37">
        <f t="shared" ref="V1195:X1195" si="1448">U1195-1</f>
        <v>2017</v>
      </c>
      <c r="W1195" s="37">
        <f t="shared" si="1448"/>
        <v>2016</v>
      </c>
      <c r="X1195" s="37">
        <f t="shared" si="1448"/>
        <v>2015</v>
      </c>
      <c r="Y1195" s="39"/>
      <c r="Z1195" s="62" t="e">
        <f>IFERROR(IF($B1195=0,#N/A,AVERAGEIFS(INDEX(DATOS,0,$C1195),INDEX(DATOS,0,$C1195),"&lt;&gt;#N/D",INDEX(DATOS,0,$L$2),0,INDEX(DATOS,0,$M$2),1,INDEX(DATOS,0,$N$2),U1195,INDEX(DATOS,0,$O$2),$D1195)),#N/A)</f>
        <v>#N/A</v>
      </c>
      <c r="AA1195" s="62" t="e">
        <f>IFERROR(IF($B1195=0,#N/A,AVERAGEIFS(INDEX(DATOS,0,$C1195),INDEX(DATOS,0,$C1195),"&lt;&gt;#N/D",INDEX(DATOS,0,$L$2),0,INDEX(DATOS,0,$M$2),1,INDEX(DATOS,0,$N$2),V1195,INDEX(DATOS,0,$O$2),$D1195)),#N/A)</f>
        <v>#N/A</v>
      </c>
      <c r="AB1195" s="62" t="e">
        <f>IFERROR(IF($B1195=0,#N/A,AVERAGEIFS(INDEX(DATOS,0,$C1195),INDEX(DATOS,0,$C1195),"&lt;&gt;#N/D",INDEX(DATOS,0,$L$2),0,INDEX(DATOS,0,$M$2),1,INDEX(DATOS,0,$N$2),W1195,INDEX(DATOS,0,$O$2),$D1195)),#N/A)</f>
        <v>#N/A</v>
      </c>
      <c r="AC1195" s="62" t="e">
        <f>IFERROR(IF($B1195=0,#N/A,AVERAGEIFS(INDEX(DATOS,0,$C1195),INDEX(DATOS,0,$C1195),"&lt;&gt;#N/D",INDEX(DATOS,0,$L$2),0,INDEX(DATOS,0,$M$2),1,INDEX(DATOS,0,$N$2),X1195,INDEX(DATOS,0,$O$2),$D1195)),#N/A)</f>
        <v>#N/A</v>
      </c>
      <c r="AD1195" s="33"/>
      <c r="AE1195" s="40">
        <f>IFERROR(IF(ISNA(#REF!),-999,IF(I1195=0,0,_xlfn.STDEV.P(#REF!)/I1195*100)),-999)</f>
        <v>-999</v>
      </c>
      <c r="AF1195" s="40">
        <f>IFERROR(IF(ISNA(#REF!),-999,IF(J1195=0,0,_xlfn.STDEV.P(#REF!)/J1195*100)),-999)</f>
        <v>-999</v>
      </c>
      <c r="AG1195" s="40">
        <f>IFERROR(IF(ISNA(#REF!),-999,IF(K1195=0,0,_xlfn.STDEV.P(#REF!)/K1195*100)),-999)</f>
        <v>-999</v>
      </c>
      <c r="AH1195" s="40">
        <f>IFERROR(IF(ISNA(#REF!),-999,IF(L1195=0,0,_xlfn.STDEV.P(#REF!)/L1195*100)),-999)</f>
        <v>-999</v>
      </c>
      <c r="AI1195" s="40"/>
    </row>
    <row r="1196" spans="1:35" x14ac:dyDescent="0.35">
      <c r="A1196">
        <f t="shared" si="1379"/>
        <v>191</v>
      </c>
      <c r="B1196" s="35">
        <f t="array" ref="B1196">IF(B1195=0,0,MIN(IF(INDEX(DATOS,0,$N$2)=$U1196,IF(ISNUMBER(INDEX(DATOS,0,$C1196)),IF(INDEX(DATOS,0,$L$2)=0,IF(INDEX(DATOS,0,$M$2)=1,IF(ISNA(MATCH(INDEX(DATOS,0,$O$2),IF($E$7:E1195=E1196,$D$7:D1195),0)),INDEX(DATOS,0,$K$2))))))))</f>
        <v>0</v>
      </c>
      <c r="C1196" s="32">
        <f t="shared" si="1380"/>
        <v>20</v>
      </c>
      <c r="D1196" s="34" t="str">
        <f>IF($B1196=0,"--",INDEX(DATOS,$B1196,O$2))</f>
        <v>--</v>
      </c>
      <c r="E1196" s="64" t="s">
        <v>1</v>
      </c>
      <c r="F1196" s="36" t="str">
        <f t="shared" si="1412"/>
        <v>--</v>
      </c>
      <c r="G1196" s="109" t="e">
        <f>VLOOKUP($D1196,LOC_UNICOS,G$2,0)</f>
        <v>#N/A</v>
      </c>
      <c r="H1196" s="109" t="e">
        <f>VLOOKUP($D1196,LOC_UNICOS,H$2,0)</f>
        <v>#N/A</v>
      </c>
      <c r="I1196" s="38">
        <f t="array" ref="I1196">IF($B1196=0,-999,IF(COUNTIFS($Z1196:Z1196,#N/A)&gt;0,-999,AVERAGE($Z1196:Z1196)))</f>
        <v>-999</v>
      </c>
      <c r="J1196" s="38">
        <f t="array" ref="J1196">IF($B1196=0,-999,IF(COUNTIFS($Z1196:AA1196,#N/A)&gt;0,-999,AVERAGE($Z1196:AA1196)))</f>
        <v>-999</v>
      </c>
      <c r="K1196" s="38">
        <f t="array" ref="K1196">IF($B1196=0,-999,IF(COUNTIFS($Z1196:AB1196,#N/A)&gt;0,-999,AVERAGE($Z1196:AB1196)))</f>
        <v>-999</v>
      </c>
      <c r="L1196" s="38">
        <f t="array" ref="L1196">IF($B1196=0,-999,IF(COUNTIFS($Z1196:AC1196,#N/A)&gt;0,-999,AVERAGE($Z1196:AC1196)))</f>
        <v>-999</v>
      </c>
      <c r="M1196" s="38">
        <f t="shared" si="1423"/>
        <v>-999</v>
      </c>
      <c r="N1196" s="38">
        <f t="shared" si="1415"/>
        <v>-999</v>
      </c>
      <c r="O1196" s="38">
        <f t="shared" si="1416"/>
        <v>-999</v>
      </c>
      <c r="P1196" s="38">
        <f t="shared" si="1417"/>
        <v>-999</v>
      </c>
      <c r="Q1196" s="37">
        <f t="shared" si="1376"/>
        <v>0</v>
      </c>
      <c r="R1196" s="37">
        <f t="shared" si="1404"/>
        <v>0</v>
      </c>
      <c r="S1196" s="37">
        <f t="shared" si="1405"/>
        <v>0</v>
      </c>
      <c r="T1196" s="37">
        <f t="shared" si="1406"/>
        <v>0</v>
      </c>
      <c r="U1196" s="37">
        <f t="shared" si="1377"/>
        <v>2018</v>
      </c>
      <c r="V1196" s="37">
        <f t="shared" ref="V1196:X1196" si="1449">U1196-1</f>
        <v>2017</v>
      </c>
      <c r="W1196" s="37">
        <f t="shared" si="1449"/>
        <v>2016</v>
      </c>
      <c r="X1196" s="37">
        <f t="shared" si="1449"/>
        <v>2015</v>
      </c>
      <c r="Y1196" s="39"/>
      <c r="Z1196" s="62" t="e">
        <f>IFERROR(IF($B1196=0,#N/A,AVERAGEIFS(INDEX(DATOS,0,$C1196),INDEX(DATOS,0,$C1196),"&lt;&gt;#N/D",INDEX(DATOS,0,$L$2),0,INDEX(DATOS,0,$M$2),1,INDEX(DATOS,0,$N$2),U1196,INDEX(DATOS,0,$O$2),$D1196)),#N/A)</f>
        <v>#N/A</v>
      </c>
      <c r="AA1196" s="62" t="e">
        <f>IFERROR(IF($B1196=0,#N/A,AVERAGEIFS(INDEX(DATOS,0,$C1196),INDEX(DATOS,0,$C1196),"&lt;&gt;#N/D",INDEX(DATOS,0,$L$2),0,INDEX(DATOS,0,$M$2),1,INDEX(DATOS,0,$N$2),V1196,INDEX(DATOS,0,$O$2),$D1196)),#N/A)</f>
        <v>#N/A</v>
      </c>
      <c r="AB1196" s="62" t="e">
        <f>IFERROR(IF($B1196=0,#N/A,AVERAGEIFS(INDEX(DATOS,0,$C1196),INDEX(DATOS,0,$C1196),"&lt;&gt;#N/D",INDEX(DATOS,0,$L$2),0,INDEX(DATOS,0,$M$2),1,INDEX(DATOS,0,$N$2),W1196,INDEX(DATOS,0,$O$2),$D1196)),#N/A)</f>
        <v>#N/A</v>
      </c>
      <c r="AC1196" s="62" t="e">
        <f>IFERROR(IF($B1196=0,#N/A,AVERAGEIFS(INDEX(DATOS,0,$C1196),INDEX(DATOS,0,$C1196),"&lt;&gt;#N/D",INDEX(DATOS,0,$L$2),0,INDEX(DATOS,0,$M$2),1,INDEX(DATOS,0,$N$2),X1196,INDEX(DATOS,0,$O$2),$D1196)),#N/A)</f>
        <v>#N/A</v>
      </c>
      <c r="AD1196" s="33"/>
      <c r="AE1196" s="40">
        <f>IFERROR(IF(ISNA(#REF!),-999,IF(I1196=0,0,_xlfn.STDEV.P(#REF!)/I1196*100)),-999)</f>
        <v>-999</v>
      </c>
      <c r="AF1196" s="40">
        <f>IFERROR(IF(ISNA(#REF!),-999,IF(J1196=0,0,_xlfn.STDEV.P(#REF!)/J1196*100)),-999)</f>
        <v>-999</v>
      </c>
      <c r="AG1196" s="40">
        <f>IFERROR(IF(ISNA(#REF!),-999,IF(K1196=0,0,_xlfn.STDEV.P(#REF!)/K1196*100)),-999)</f>
        <v>-999</v>
      </c>
      <c r="AH1196" s="40">
        <f>IFERROR(IF(ISNA(#REF!),-999,IF(L1196=0,0,_xlfn.STDEV.P(#REF!)/L1196*100)),-999)</f>
        <v>-999</v>
      </c>
      <c r="AI1196" s="40"/>
    </row>
    <row r="1197" spans="1:35" x14ac:dyDescent="0.35">
      <c r="A1197">
        <f t="shared" si="1379"/>
        <v>192</v>
      </c>
      <c r="B1197" s="35">
        <f t="array" ref="B1197">IF(B1196=0,0,MIN(IF(INDEX(DATOS,0,$N$2)=$U1197,IF(ISNUMBER(INDEX(DATOS,0,$C1197)),IF(INDEX(DATOS,0,$L$2)=0,IF(INDEX(DATOS,0,$M$2)=1,IF(ISNA(MATCH(INDEX(DATOS,0,$O$2),IF($E$7:E1196=E1197,$D$7:D1196),0)),INDEX(DATOS,0,$K$2))))))))</f>
        <v>0</v>
      </c>
      <c r="C1197" s="32">
        <f t="shared" si="1380"/>
        <v>20</v>
      </c>
      <c r="D1197" s="34" t="str">
        <f>IF($B1197=0,"--",INDEX(DATOS,$B1197,O$2))</f>
        <v>--</v>
      </c>
      <c r="E1197" s="64" t="s">
        <v>1</v>
      </c>
      <c r="F1197" s="36" t="str">
        <f t="shared" si="1412"/>
        <v>--</v>
      </c>
      <c r="G1197" s="109" t="e">
        <f>VLOOKUP($D1197,LOC_UNICOS,G$2,0)</f>
        <v>#N/A</v>
      </c>
      <c r="H1197" s="109" t="e">
        <f>VLOOKUP($D1197,LOC_UNICOS,H$2,0)</f>
        <v>#N/A</v>
      </c>
      <c r="I1197" s="38">
        <f t="array" ref="I1197">IF($B1197=0,-999,IF(COUNTIFS($Z1197:Z1197,#N/A)&gt;0,-999,AVERAGE($Z1197:Z1197)))</f>
        <v>-999</v>
      </c>
      <c r="J1197" s="38">
        <f t="array" ref="J1197">IF($B1197=0,-999,IF(COUNTIFS($Z1197:AA1197,#N/A)&gt;0,-999,AVERAGE($Z1197:AA1197)))</f>
        <v>-999</v>
      </c>
      <c r="K1197" s="38">
        <f t="array" ref="K1197">IF($B1197=0,-999,IF(COUNTIFS($Z1197:AB1197,#N/A)&gt;0,-999,AVERAGE($Z1197:AB1197)))</f>
        <v>-999</v>
      </c>
      <c r="L1197" s="38">
        <f t="array" ref="L1197">IF($B1197=0,-999,IF(COUNTIFS($Z1197:AC1197,#N/A)&gt;0,-999,AVERAGE($Z1197:AC1197)))</f>
        <v>-999</v>
      </c>
      <c r="M1197" s="38">
        <f t="shared" si="1423"/>
        <v>-999</v>
      </c>
      <c r="N1197" s="38">
        <f t="shared" si="1415"/>
        <v>-999</v>
      </c>
      <c r="O1197" s="38">
        <f t="shared" si="1416"/>
        <v>-999</v>
      </c>
      <c r="P1197" s="38">
        <f t="shared" si="1417"/>
        <v>-999</v>
      </c>
      <c r="Q1197" s="37">
        <f t="shared" si="1376"/>
        <v>0</v>
      </c>
      <c r="R1197" s="37">
        <f t="shared" si="1404"/>
        <v>0</v>
      </c>
      <c r="S1197" s="37">
        <f t="shared" si="1405"/>
        <v>0</v>
      </c>
      <c r="T1197" s="37">
        <f t="shared" si="1406"/>
        <v>0</v>
      </c>
      <c r="U1197" s="37">
        <f t="shared" si="1377"/>
        <v>2018</v>
      </c>
      <c r="V1197" s="37">
        <f t="shared" ref="V1197:X1197" si="1450">U1197-1</f>
        <v>2017</v>
      </c>
      <c r="W1197" s="37">
        <f t="shared" si="1450"/>
        <v>2016</v>
      </c>
      <c r="X1197" s="37">
        <f t="shared" si="1450"/>
        <v>2015</v>
      </c>
      <c r="Y1197" s="39"/>
      <c r="Z1197" s="62" t="e">
        <f>IFERROR(IF($B1197=0,#N/A,AVERAGEIFS(INDEX(DATOS,0,$C1197),INDEX(DATOS,0,$C1197),"&lt;&gt;#N/D",INDEX(DATOS,0,$L$2),0,INDEX(DATOS,0,$M$2),1,INDEX(DATOS,0,$N$2),U1197,INDEX(DATOS,0,$O$2),$D1197)),#N/A)</f>
        <v>#N/A</v>
      </c>
      <c r="AA1197" s="62" t="e">
        <f>IFERROR(IF($B1197=0,#N/A,AVERAGEIFS(INDEX(DATOS,0,$C1197),INDEX(DATOS,0,$C1197),"&lt;&gt;#N/D",INDEX(DATOS,0,$L$2),0,INDEX(DATOS,0,$M$2),1,INDEX(DATOS,0,$N$2),V1197,INDEX(DATOS,0,$O$2),$D1197)),#N/A)</f>
        <v>#N/A</v>
      </c>
      <c r="AB1197" s="62" t="e">
        <f>IFERROR(IF($B1197=0,#N/A,AVERAGEIFS(INDEX(DATOS,0,$C1197),INDEX(DATOS,0,$C1197),"&lt;&gt;#N/D",INDEX(DATOS,0,$L$2),0,INDEX(DATOS,0,$M$2),1,INDEX(DATOS,0,$N$2),W1197,INDEX(DATOS,0,$O$2),$D1197)),#N/A)</f>
        <v>#N/A</v>
      </c>
      <c r="AC1197" s="62" t="e">
        <f>IFERROR(IF($B1197=0,#N/A,AVERAGEIFS(INDEX(DATOS,0,$C1197),INDEX(DATOS,0,$C1197),"&lt;&gt;#N/D",INDEX(DATOS,0,$L$2),0,INDEX(DATOS,0,$M$2),1,INDEX(DATOS,0,$N$2),X1197,INDEX(DATOS,0,$O$2),$D1197)),#N/A)</f>
        <v>#N/A</v>
      </c>
      <c r="AD1197" s="33"/>
      <c r="AE1197" s="40">
        <f>IFERROR(IF(ISNA(#REF!),-999,IF(I1197=0,0,_xlfn.STDEV.P(#REF!)/I1197*100)),-999)</f>
        <v>-999</v>
      </c>
      <c r="AF1197" s="40">
        <f>IFERROR(IF(ISNA(#REF!),-999,IF(J1197=0,0,_xlfn.STDEV.P(#REF!)/J1197*100)),-999)</f>
        <v>-999</v>
      </c>
      <c r="AG1197" s="40">
        <f>IFERROR(IF(ISNA(#REF!),-999,IF(K1197=0,0,_xlfn.STDEV.P(#REF!)/K1197*100)),-999)</f>
        <v>-999</v>
      </c>
      <c r="AH1197" s="40">
        <f>IFERROR(IF(ISNA(#REF!),-999,IF(L1197=0,0,_xlfn.STDEV.P(#REF!)/L1197*100)),-999)</f>
        <v>-999</v>
      </c>
      <c r="AI1197" s="40"/>
    </row>
    <row r="1198" spans="1:35" x14ac:dyDescent="0.35">
      <c r="A1198">
        <f t="shared" si="1379"/>
        <v>193</v>
      </c>
      <c r="B1198" s="35">
        <f t="array" ref="B1198">IF(B1197=0,0,MIN(IF(INDEX(DATOS,0,$N$2)=$U1198,IF(ISNUMBER(INDEX(DATOS,0,$C1198)),IF(INDEX(DATOS,0,$L$2)=0,IF(INDEX(DATOS,0,$M$2)=1,IF(ISNA(MATCH(INDEX(DATOS,0,$O$2),IF($E$7:E1197=E1198,$D$7:D1197),0)),INDEX(DATOS,0,$K$2))))))))</f>
        <v>0</v>
      </c>
      <c r="C1198" s="32">
        <f t="shared" si="1380"/>
        <v>20</v>
      </c>
      <c r="D1198" s="34" t="str">
        <f>IF($B1198=0,"--",INDEX(DATOS,$B1198,O$2))</f>
        <v>--</v>
      </c>
      <c r="E1198" s="64" t="s">
        <v>1</v>
      </c>
      <c r="F1198" s="36" t="str">
        <f t="shared" si="1412"/>
        <v>--</v>
      </c>
      <c r="G1198" s="109" t="e">
        <f>VLOOKUP($D1198,LOC_UNICOS,G$2,0)</f>
        <v>#N/A</v>
      </c>
      <c r="H1198" s="109" t="e">
        <f>VLOOKUP($D1198,LOC_UNICOS,H$2,0)</f>
        <v>#N/A</v>
      </c>
      <c r="I1198" s="38">
        <f t="array" ref="I1198">IF($B1198=0,-999,IF(COUNTIFS($Z1198:Z1198,#N/A)&gt;0,-999,AVERAGE($Z1198:Z1198)))</f>
        <v>-999</v>
      </c>
      <c r="J1198" s="38">
        <f t="array" ref="J1198">IF($B1198=0,-999,IF(COUNTIFS($Z1198:AA1198,#N/A)&gt;0,-999,AVERAGE($Z1198:AA1198)))</f>
        <v>-999</v>
      </c>
      <c r="K1198" s="38">
        <f t="array" ref="K1198">IF($B1198=0,-999,IF(COUNTIFS($Z1198:AB1198,#N/A)&gt;0,-999,AVERAGE($Z1198:AB1198)))</f>
        <v>-999</v>
      </c>
      <c r="L1198" s="38">
        <f t="array" ref="L1198">IF($B1198=0,-999,IF(COUNTIFS($Z1198:AC1198,#N/A)&gt;0,-999,AVERAGE($Z1198:AC1198)))</f>
        <v>-999</v>
      </c>
      <c r="M1198" s="38">
        <f t="shared" si="1423"/>
        <v>-999</v>
      </c>
      <c r="N1198" s="38">
        <f t="shared" si="1415"/>
        <v>-999</v>
      </c>
      <c r="O1198" s="38">
        <f t="shared" si="1416"/>
        <v>-999</v>
      </c>
      <c r="P1198" s="38">
        <f t="shared" si="1417"/>
        <v>-999</v>
      </c>
      <c r="Q1198" s="37">
        <f t="shared" si="1376"/>
        <v>0</v>
      </c>
      <c r="R1198" s="37">
        <f t="shared" si="1404"/>
        <v>0</v>
      </c>
      <c r="S1198" s="37">
        <f t="shared" si="1405"/>
        <v>0</v>
      </c>
      <c r="T1198" s="37">
        <f t="shared" si="1406"/>
        <v>0</v>
      </c>
      <c r="U1198" s="37">
        <f t="shared" si="1377"/>
        <v>2018</v>
      </c>
      <c r="V1198" s="37">
        <f t="shared" ref="V1198:X1198" si="1451">U1198-1</f>
        <v>2017</v>
      </c>
      <c r="W1198" s="37">
        <f t="shared" si="1451"/>
        <v>2016</v>
      </c>
      <c r="X1198" s="37">
        <f t="shared" si="1451"/>
        <v>2015</v>
      </c>
      <c r="Y1198" s="39"/>
      <c r="Z1198" s="62" t="e">
        <f>IFERROR(IF($B1198=0,#N/A,AVERAGEIFS(INDEX(DATOS,0,$C1198),INDEX(DATOS,0,$C1198),"&lt;&gt;#N/D",INDEX(DATOS,0,$L$2),0,INDEX(DATOS,0,$M$2),1,INDEX(DATOS,0,$N$2),U1198,INDEX(DATOS,0,$O$2),$D1198)),#N/A)</f>
        <v>#N/A</v>
      </c>
      <c r="AA1198" s="62" t="e">
        <f>IFERROR(IF($B1198=0,#N/A,AVERAGEIFS(INDEX(DATOS,0,$C1198),INDEX(DATOS,0,$C1198),"&lt;&gt;#N/D",INDEX(DATOS,0,$L$2),0,INDEX(DATOS,0,$M$2),1,INDEX(DATOS,0,$N$2),V1198,INDEX(DATOS,0,$O$2),$D1198)),#N/A)</f>
        <v>#N/A</v>
      </c>
      <c r="AB1198" s="62" t="e">
        <f>IFERROR(IF($B1198=0,#N/A,AVERAGEIFS(INDEX(DATOS,0,$C1198),INDEX(DATOS,0,$C1198),"&lt;&gt;#N/D",INDEX(DATOS,0,$L$2),0,INDEX(DATOS,0,$M$2),1,INDEX(DATOS,0,$N$2),W1198,INDEX(DATOS,0,$O$2),$D1198)),#N/A)</f>
        <v>#N/A</v>
      </c>
      <c r="AC1198" s="62" t="e">
        <f>IFERROR(IF($B1198=0,#N/A,AVERAGEIFS(INDEX(DATOS,0,$C1198),INDEX(DATOS,0,$C1198),"&lt;&gt;#N/D",INDEX(DATOS,0,$L$2),0,INDEX(DATOS,0,$M$2),1,INDEX(DATOS,0,$N$2),X1198,INDEX(DATOS,0,$O$2),$D1198)),#N/A)</f>
        <v>#N/A</v>
      </c>
      <c r="AD1198" s="33"/>
      <c r="AE1198" s="40">
        <f>IFERROR(IF(ISNA(#REF!),-999,IF(I1198=0,0,_xlfn.STDEV.P(#REF!)/I1198*100)),-999)</f>
        <v>-999</v>
      </c>
      <c r="AF1198" s="40">
        <f>IFERROR(IF(ISNA(#REF!),-999,IF(J1198=0,0,_xlfn.STDEV.P(#REF!)/J1198*100)),-999)</f>
        <v>-999</v>
      </c>
      <c r="AG1198" s="40">
        <f>IFERROR(IF(ISNA(#REF!),-999,IF(K1198=0,0,_xlfn.STDEV.P(#REF!)/K1198*100)),-999)</f>
        <v>-999</v>
      </c>
      <c r="AH1198" s="40">
        <f>IFERROR(IF(ISNA(#REF!),-999,IF(L1198=0,0,_xlfn.STDEV.P(#REF!)/L1198*100)),-999)</f>
        <v>-999</v>
      </c>
      <c r="AI1198" s="40"/>
    </row>
    <row r="1199" spans="1:35" x14ac:dyDescent="0.35">
      <c r="A1199">
        <f t="shared" si="1379"/>
        <v>194</v>
      </c>
      <c r="B1199" s="35">
        <f t="array" ref="B1199">IF(B1198=0,0,MIN(IF(INDEX(DATOS,0,$N$2)=$U1199,IF(ISNUMBER(INDEX(DATOS,0,$C1199)),IF(INDEX(DATOS,0,$L$2)=0,IF(INDEX(DATOS,0,$M$2)=1,IF(ISNA(MATCH(INDEX(DATOS,0,$O$2),IF($E$7:E1198=E1199,$D$7:D1198),0)),INDEX(DATOS,0,$K$2))))))))</f>
        <v>0</v>
      </c>
      <c r="C1199" s="32">
        <f t="shared" si="1380"/>
        <v>20</v>
      </c>
      <c r="D1199" s="34" t="str">
        <f>IF($B1199=0,"--",INDEX(DATOS,$B1199,O$2))</f>
        <v>--</v>
      </c>
      <c r="E1199" s="64" t="s">
        <v>1</v>
      </c>
      <c r="F1199" s="36" t="str">
        <f t="shared" si="1412"/>
        <v>--</v>
      </c>
      <c r="G1199" s="109" t="e">
        <f>VLOOKUP($D1199,LOC_UNICOS,G$2,0)</f>
        <v>#N/A</v>
      </c>
      <c r="H1199" s="109" t="e">
        <f>VLOOKUP($D1199,LOC_UNICOS,H$2,0)</f>
        <v>#N/A</v>
      </c>
      <c r="I1199" s="38">
        <f t="array" ref="I1199">IF($B1199=0,-999,IF(COUNTIFS($Z1199:Z1199,#N/A)&gt;0,-999,AVERAGE($Z1199:Z1199)))</f>
        <v>-999</v>
      </c>
      <c r="J1199" s="38">
        <f t="array" ref="J1199">IF($B1199=0,-999,IF(COUNTIFS($Z1199:AA1199,#N/A)&gt;0,-999,AVERAGE($Z1199:AA1199)))</f>
        <v>-999</v>
      </c>
      <c r="K1199" s="38">
        <f t="array" ref="K1199">IF($B1199=0,-999,IF(COUNTIFS($Z1199:AB1199,#N/A)&gt;0,-999,AVERAGE($Z1199:AB1199)))</f>
        <v>-999</v>
      </c>
      <c r="L1199" s="38">
        <f t="array" ref="L1199">IF($B1199=0,-999,IF(COUNTIFS($Z1199:AC1199,#N/A)&gt;0,-999,AVERAGE($Z1199:AC1199)))</f>
        <v>-999</v>
      </c>
      <c r="M1199" s="38">
        <f t="shared" si="1423"/>
        <v>-999</v>
      </c>
      <c r="N1199" s="38">
        <f t="shared" si="1415"/>
        <v>-999</v>
      </c>
      <c r="O1199" s="38">
        <f t="shared" si="1416"/>
        <v>-999</v>
      </c>
      <c r="P1199" s="38">
        <f t="shared" si="1417"/>
        <v>-999</v>
      </c>
      <c r="Q1199" s="37">
        <f t="shared" ref="Q1199:Q1205" si="1452">IF($B1199=0,0,IF(I1199=-999,0,IF($D1199="--",0,1)))</f>
        <v>0</v>
      </c>
      <c r="R1199" s="37">
        <f t="shared" si="1404"/>
        <v>0</v>
      </c>
      <c r="S1199" s="37">
        <f t="shared" si="1405"/>
        <v>0</v>
      </c>
      <c r="T1199" s="37">
        <f t="shared" si="1406"/>
        <v>0</v>
      </c>
      <c r="U1199" s="37">
        <f t="shared" ref="U1199:U1205" si="1453">$B$1</f>
        <v>2018</v>
      </c>
      <c r="V1199" s="37">
        <f t="shared" ref="V1199:X1199" si="1454">U1199-1</f>
        <v>2017</v>
      </c>
      <c r="W1199" s="37">
        <f t="shared" si="1454"/>
        <v>2016</v>
      </c>
      <c r="X1199" s="37">
        <f t="shared" si="1454"/>
        <v>2015</v>
      </c>
      <c r="Y1199" s="39"/>
      <c r="Z1199" s="62" t="e">
        <f>IFERROR(IF($B1199=0,#N/A,AVERAGEIFS(INDEX(DATOS,0,$C1199),INDEX(DATOS,0,$C1199),"&lt;&gt;#N/D",INDEX(DATOS,0,$L$2),0,INDEX(DATOS,0,$M$2),1,INDEX(DATOS,0,$N$2),U1199,INDEX(DATOS,0,$O$2),$D1199)),#N/A)</f>
        <v>#N/A</v>
      </c>
      <c r="AA1199" s="62" t="e">
        <f>IFERROR(IF($B1199=0,#N/A,AVERAGEIFS(INDEX(DATOS,0,$C1199),INDEX(DATOS,0,$C1199),"&lt;&gt;#N/D",INDEX(DATOS,0,$L$2),0,INDEX(DATOS,0,$M$2),1,INDEX(DATOS,0,$N$2),V1199,INDEX(DATOS,0,$O$2),$D1199)),#N/A)</f>
        <v>#N/A</v>
      </c>
      <c r="AB1199" s="62" t="e">
        <f>IFERROR(IF($B1199=0,#N/A,AVERAGEIFS(INDEX(DATOS,0,$C1199),INDEX(DATOS,0,$C1199),"&lt;&gt;#N/D",INDEX(DATOS,0,$L$2),0,INDEX(DATOS,0,$M$2),1,INDEX(DATOS,0,$N$2),W1199,INDEX(DATOS,0,$O$2),$D1199)),#N/A)</f>
        <v>#N/A</v>
      </c>
      <c r="AC1199" s="62" t="e">
        <f>IFERROR(IF($B1199=0,#N/A,AVERAGEIFS(INDEX(DATOS,0,$C1199),INDEX(DATOS,0,$C1199),"&lt;&gt;#N/D",INDEX(DATOS,0,$L$2),0,INDEX(DATOS,0,$M$2),1,INDEX(DATOS,0,$N$2),X1199,INDEX(DATOS,0,$O$2),$D1199)),#N/A)</f>
        <v>#N/A</v>
      </c>
      <c r="AD1199" s="33"/>
      <c r="AE1199" s="40">
        <f>IFERROR(IF(ISNA(#REF!),-999,IF(I1199=0,0,_xlfn.STDEV.P(#REF!)/I1199*100)),-999)</f>
        <v>-999</v>
      </c>
      <c r="AF1199" s="40">
        <f>IFERROR(IF(ISNA(#REF!),-999,IF(J1199=0,0,_xlfn.STDEV.P(#REF!)/J1199*100)),-999)</f>
        <v>-999</v>
      </c>
      <c r="AG1199" s="40">
        <f>IFERROR(IF(ISNA(#REF!),-999,IF(K1199=0,0,_xlfn.STDEV.P(#REF!)/K1199*100)),-999)</f>
        <v>-999</v>
      </c>
      <c r="AH1199" s="40">
        <f>IFERROR(IF(ISNA(#REF!),-999,IF(L1199=0,0,_xlfn.STDEV.P(#REF!)/L1199*100)),-999)</f>
        <v>-999</v>
      </c>
      <c r="AI1199" s="40"/>
    </row>
    <row r="1200" spans="1:35" x14ac:dyDescent="0.35">
      <c r="A1200">
        <f t="shared" ref="A1200:A1205" si="1455">A1199+1</f>
        <v>195</v>
      </c>
      <c r="B1200" s="35">
        <f t="array" ref="B1200">IF(B1199=0,0,MIN(IF(INDEX(DATOS,0,$N$2)=$U1200,IF(ISNUMBER(INDEX(DATOS,0,$C1200)),IF(INDEX(DATOS,0,$L$2)=0,IF(INDEX(DATOS,0,$M$2)=1,IF(ISNA(MATCH(INDEX(DATOS,0,$O$2),IF($E$7:E1199=E1200,$D$7:D1199),0)),INDEX(DATOS,0,$K$2))))))))</f>
        <v>0</v>
      </c>
      <c r="C1200" s="32">
        <f t="shared" ref="C1200:C1205" si="1456">MATCH(E1200,INDEX(DATOS,1,),0)</f>
        <v>20</v>
      </c>
      <c r="D1200" s="34" t="str">
        <f>IF($B1200=0,"--",INDEX(DATOS,$B1200,O$2))</f>
        <v>--</v>
      </c>
      <c r="E1200" s="64" t="s">
        <v>1</v>
      </c>
      <c r="F1200" s="36" t="str">
        <f t="shared" si="1412"/>
        <v>--</v>
      </c>
      <c r="G1200" s="109" t="e">
        <f>VLOOKUP($D1200,LOC_UNICOS,G$2,0)</f>
        <v>#N/A</v>
      </c>
      <c r="H1200" s="109" t="e">
        <f>VLOOKUP($D1200,LOC_UNICOS,H$2,0)</f>
        <v>#N/A</v>
      </c>
      <c r="I1200" s="38">
        <f t="array" ref="I1200">IF($B1200=0,-999,IF(COUNTIFS($Z1200:Z1200,#N/A)&gt;0,-999,AVERAGE($Z1200:Z1200)))</f>
        <v>-999</v>
      </c>
      <c r="J1200" s="38">
        <f t="array" ref="J1200">IF($B1200=0,-999,IF(COUNTIFS($Z1200:AA1200,#N/A)&gt;0,-999,AVERAGE($Z1200:AA1200)))</f>
        <v>-999</v>
      </c>
      <c r="K1200" s="38">
        <f t="array" ref="K1200">IF($B1200=0,-999,IF(COUNTIFS($Z1200:AB1200,#N/A)&gt;0,-999,AVERAGE($Z1200:AB1200)))</f>
        <v>-999</v>
      </c>
      <c r="L1200" s="38">
        <f t="array" ref="L1200">IF($B1200=0,-999,IF(COUNTIFS($Z1200:AC1200,#N/A)&gt;0,-999,AVERAGE($Z1200:AC1200)))</f>
        <v>-999</v>
      </c>
      <c r="M1200" s="38">
        <f t="shared" si="1423"/>
        <v>-999</v>
      </c>
      <c r="N1200" s="38">
        <f t="shared" si="1415"/>
        <v>-999</v>
      </c>
      <c r="O1200" s="38">
        <f t="shared" si="1416"/>
        <v>-999</v>
      </c>
      <c r="P1200" s="38">
        <f t="shared" si="1417"/>
        <v>-999</v>
      </c>
      <c r="Q1200" s="37">
        <f t="shared" si="1452"/>
        <v>0</v>
      </c>
      <c r="R1200" s="37">
        <f t="shared" si="1404"/>
        <v>0</v>
      </c>
      <c r="S1200" s="37">
        <f t="shared" si="1405"/>
        <v>0</v>
      </c>
      <c r="T1200" s="37">
        <f t="shared" si="1406"/>
        <v>0</v>
      </c>
      <c r="U1200" s="37">
        <f t="shared" si="1453"/>
        <v>2018</v>
      </c>
      <c r="V1200" s="37">
        <f t="shared" ref="V1200:X1200" si="1457">U1200-1</f>
        <v>2017</v>
      </c>
      <c r="W1200" s="37">
        <f t="shared" si="1457"/>
        <v>2016</v>
      </c>
      <c r="X1200" s="37">
        <f t="shared" si="1457"/>
        <v>2015</v>
      </c>
      <c r="Y1200" s="39"/>
      <c r="Z1200" s="62" t="e">
        <f>IFERROR(IF($B1200=0,#N/A,AVERAGEIFS(INDEX(DATOS,0,$C1200),INDEX(DATOS,0,$C1200),"&lt;&gt;#N/D",INDEX(DATOS,0,$L$2),0,INDEX(DATOS,0,$M$2),1,INDEX(DATOS,0,$N$2),U1200,INDEX(DATOS,0,$O$2),$D1200)),#N/A)</f>
        <v>#N/A</v>
      </c>
      <c r="AA1200" s="62" t="e">
        <f>IFERROR(IF($B1200=0,#N/A,AVERAGEIFS(INDEX(DATOS,0,$C1200),INDEX(DATOS,0,$C1200),"&lt;&gt;#N/D",INDEX(DATOS,0,$L$2),0,INDEX(DATOS,0,$M$2),1,INDEX(DATOS,0,$N$2),V1200,INDEX(DATOS,0,$O$2),$D1200)),#N/A)</f>
        <v>#N/A</v>
      </c>
      <c r="AB1200" s="62" t="e">
        <f>IFERROR(IF($B1200=0,#N/A,AVERAGEIFS(INDEX(DATOS,0,$C1200),INDEX(DATOS,0,$C1200),"&lt;&gt;#N/D",INDEX(DATOS,0,$L$2),0,INDEX(DATOS,0,$M$2),1,INDEX(DATOS,0,$N$2),W1200,INDEX(DATOS,0,$O$2),$D1200)),#N/A)</f>
        <v>#N/A</v>
      </c>
      <c r="AC1200" s="62" t="e">
        <f>IFERROR(IF($B1200=0,#N/A,AVERAGEIFS(INDEX(DATOS,0,$C1200),INDEX(DATOS,0,$C1200),"&lt;&gt;#N/D",INDEX(DATOS,0,$L$2),0,INDEX(DATOS,0,$M$2),1,INDEX(DATOS,0,$N$2),X1200,INDEX(DATOS,0,$O$2),$D1200)),#N/A)</f>
        <v>#N/A</v>
      </c>
      <c r="AD1200" s="33"/>
      <c r="AE1200" s="40">
        <f>IFERROR(IF(ISNA(#REF!),-999,IF(I1200=0,0,_xlfn.STDEV.P(#REF!)/I1200*100)),-999)</f>
        <v>-999</v>
      </c>
      <c r="AF1200" s="40">
        <f>IFERROR(IF(ISNA(#REF!),-999,IF(J1200=0,0,_xlfn.STDEV.P(#REF!)/J1200*100)),-999)</f>
        <v>-999</v>
      </c>
      <c r="AG1200" s="40">
        <f>IFERROR(IF(ISNA(#REF!),-999,IF(K1200=0,0,_xlfn.STDEV.P(#REF!)/K1200*100)),-999)</f>
        <v>-999</v>
      </c>
      <c r="AH1200" s="40">
        <f>IFERROR(IF(ISNA(#REF!),-999,IF(L1200=0,0,_xlfn.STDEV.P(#REF!)/L1200*100)),-999)</f>
        <v>-999</v>
      </c>
      <c r="AI1200" s="40"/>
    </row>
    <row r="1201" spans="1:35" x14ac:dyDescent="0.35">
      <c r="A1201">
        <f t="shared" si="1455"/>
        <v>196</v>
      </c>
      <c r="B1201" s="35">
        <f t="array" ref="B1201">IF(B1200=0,0,MIN(IF(INDEX(DATOS,0,$N$2)=$U1201,IF(ISNUMBER(INDEX(DATOS,0,$C1201)),IF(INDEX(DATOS,0,$L$2)=0,IF(INDEX(DATOS,0,$M$2)=1,IF(ISNA(MATCH(INDEX(DATOS,0,$O$2),IF($E$7:E1200=E1201,$D$7:D1200),0)),INDEX(DATOS,0,$K$2))))))))</f>
        <v>0</v>
      </c>
      <c r="C1201" s="32">
        <f t="shared" si="1456"/>
        <v>20</v>
      </c>
      <c r="D1201" s="34" t="str">
        <f>IF($B1201=0,"--",INDEX(DATOS,$B1201,O$2))</f>
        <v>--</v>
      </c>
      <c r="E1201" s="64" t="s">
        <v>1</v>
      </c>
      <c r="F1201" s="36" t="str">
        <f t="shared" si="1412"/>
        <v>--</v>
      </c>
      <c r="G1201" s="109" t="e">
        <f>VLOOKUP($D1201,LOC_UNICOS,G$2,0)</f>
        <v>#N/A</v>
      </c>
      <c r="H1201" s="109" t="e">
        <f>VLOOKUP($D1201,LOC_UNICOS,H$2,0)</f>
        <v>#N/A</v>
      </c>
      <c r="I1201" s="38">
        <f t="array" ref="I1201">IF($B1201=0,-999,IF(COUNTIFS($Z1201:Z1201,#N/A)&gt;0,-999,AVERAGE($Z1201:Z1201)))</f>
        <v>-999</v>
      </c>
      <c r="J1201" s="38">
        <f t="array" ref="J1201">IF($B1201=0,-999,IF(COUNTIFS($Z1201:AA1201,#N/A)&gt;0,-999,AVERAGE($Z1201:AA1201)))</f>
        <v>-999</v>
      </c>
      <c r="K1201" s="38">
        <f t="array" ref="K1201">IF($B1201=0,-999,IF(COUNTIFS($Z1201:AB1201,#N/A)&gt;0,-999,AVERAGE($Z1201:AB1201)))</f>
        <v>-999</v>
      </c>
      <c r="L1201" s="38">
        <f t="array" ref="L1201">IF($B1201=0,-999,IF(COUNTIFS($Z1201:AC1201,#N/A)&gt;0,-999,AVERAGE($Z1201:AC1201)))</f>
        <v>-999</v>
      </c>
      <c r="M1201" s="38">
        <f t="shared" si="1423"/>
        <v>-999</v>
      </c>
      <c r="N1201" s="38">
        <f t="shared" si="1415"/>
        <v>-999</v>
      </c>
      <c r="O1201" s="38">
        <f t="shared" si="1416"/>
        <v>-999</v>
      </c>
      <c r="P1201" s="38">
        <f t="shared" si="1417"/>
        <v>-999</v>
      </c>
      <c r="Q1201" s="37">
        <f t="shared" si="1452"/>
        <v>0</v>
      </c>
      <c r="R1201" s="37">
        <f t="shared" si="1404"/>
        <v>0</v>
      </c>
      <c r="S1201" s="37">
        <f t="shared" si="1405"/>
        <v>0</v>
      </c>
      <c r="T1201" s="37">
        <f t="shared" si="1406"/>
        <v>0</v>
      </c>
      <c r="U1201" s="37">
        <f t="shared" si="1453"/>
        <v>2018</v>
      </c>
      <c r="V1201" s="37">
        <f t="shared" ref="V1201:X1201" si="1458">U1201-1</f>
        <v>2017</v>
      </c>
      <c r="W1201" s="37">
        <f t="shared" si="1458"/>
        <v>2016</v>
      </c>
      <c r="X1201" s="37">
        <f t="shared" si="1458"/>
        <v>2015</v>
      </c>
      <c r="Y1201" s="39"/>
      <c r="Z1201" s="62" t="e">
        <f>IFERROR(IF($B1201=0,#N/A,AVERAGEIFS(INDEX(DATOS,0,$C1201),INDEX(DATOS,0,$C1201),"&lt;&gt;#N/D",INDEX(DATOS,0,$L$2),0,INDEX(DATOS,0,$M$2),1,INDEX(DATOS,0,$N$2),U1201,INDEX(DATOS,0,$O$2),$D1201)),#N/A)</f>
        <v>#N/A</v>
      </c>
      <c r="AA1201" s="62" t="e">
        <f>IFERROR(IF($B1201=0,#N/A,AVERAGEIFS(INDEX(DATOS,0,$C1201),INDEX(DATOS,0,$C1201),"&lt;&gt;#N/D",INDEX(DATOS,0,$L$2),0,INDEX(DATOS,0,$M$2),1,INDEX(DATOS,0,$N$2),V1201,INDEX(DATOS,0,$O$2),$D1201)),#N/A)</f>
        <v>#N/A</v>
      </c>
      <c r="AB1201" s="62" t="e">
        <f>IFERROR(IF($B1201=0,#N/A,AVERAGEIFS(INDEX(DATOS,0,$C1201),INDEX(DATOS,0,$C1201),"&lt;&gt;#N/D",INDEX(DATOS,0,$L$2),0,INDEX(DATOS,0,$M$2),1,INDEX(DATOS,0,$N$2),W1201,INDEX(DATOS,0,$O$2),$D1201)),#N/A)</f>
        <v>#N/A</v>
      </c>
      <c r="AC1201" s="62" t="e">
        <f>IFERROR(IF($B1201=0,#N/A,AVERAGEIFS(INDEX(DATOS,0,$C1201),INDEX(DATOS,0,$C1201),"&lt;&gt;#N/D",INDEX(DATOS,0,$L$2),0,INDEX(DATOS,0,$M$2),1,INDEX(DATOS,0,$N$2),X1201,INDEX(DATOS,0,$O$2),$D1201)),#N/A)</f>
        <v>#N/A</v>
      </c>
      <c r="AD1201" s="33"/>
      <c r="AE1201" s="40">
        <f>IFERROR(IF(ISNA(#REF!),-999,IF(I1201=0,0,_xlfn.STDEV.P(#REF!)/I1201*100)),-999)</f>
        <v>-999</v>
      </c>
      <c r="AF1201" s="40">
        <f>IFERROR(IF(ISNA(#REF!),-999,IF(J1201=0,0,_xlfn.STDEV.P(#REF!)/J1201*100)),-999)</f>
        <v>-999</v>
      </c>
      <c r="AG1201" s="40">
        <f>IFERROR(IF(ISNA(#REF!),-999,IF(K1201=0,0,_xlfn.STDEV.P(#REF!)/K1201*100)),-999)</f>
        <v>-999</v>
      </c>
      <c r="AH1201" s="40">
        <f>IFERROR(IF(ISNA(#REF!),-999,IF(L1201=0,0,_xlfn.STDEV.P(#REF!)/L1201*100)),-999)</f>
        <v>-999</v>
      </c>
      <c r="AI1201" s="40"/>
    </row>
    <row r="1202" spans="1:35" x14ac:dyDescent="0.35">
      <c r="A1202">
        <f t="shared" si="1455"/>
        <v>197</v>
      </c>
      <c r="B1202" s="35">
        <f t="array" ref="B1202">IF(B1201=0,0,MIN(IF(INDEX(DATOS,0,$N$2)=$U1202,IF(ISNUMBER(INDEX(DATOS,0,$C1202)),IF(INDEX(DATOS,0,$L$2)=0,IF(INDEX(DATOS,0,$M$2)=1,IF(ISNA(MATCH(INDEX(DATOS,0,$O$2),IF($E$7:E1201=E1202,$D$7:D1201),0)),INDEX(DATOS,0,$K$2))))))))</f>
        <v>0</v>
      </c>
      <c r="C1202" s="32">
        <f t="shared" si="1456"/>
        <v>20</v>
      </c>
      <c r="D1202" s="34" t="str">
        <f>IF($B1202=0,"--",INDEX(DATOS,$B1202,O$2))</f>
        <v>--</v>
      </c>
      <c r="E1202" s="64" t="s">
        <v>1</v>
      </c>
      <c r="F1202" s="36" t="str">
        <f t="shared" si="1412"/>
        <v>--</v>
      </c>
      <c r="G1202" s="109" t="e">
        <f>VLOOKUP($D1202,LOC_UNICOS,G$2,0)</f>
        <v>#N/A</v>
      </c>
      <c r="H1202" s="109" t="e">
        <f>VLOOKUP($D1202,LOC_UNICOS,H$2,0)</f>
        <v>#N/A</v>
      </c>
      <c r="I1202" s="38">
        <f t="array" ref="I1202">IF($B1202=0,-999,IF(COUNTIFS($Z1202:Z1202,#N/A)&gt;0,-999,AVERAGE($Z1202:Z1202)))</f>
        <v>-999</v>
      </c>
      <c r="J1202" s="38">
        <f t="array" ref="J1202">IF($B1202=0,-999,IF(COUNTIFS($Z1202:AA1202,#N/A)&gt;0,-999,AVERAGE($Z1202:AA1202)))</f>
        <v>-999</v>
      </c>
      <c r="K1202" s="38">
        <f t="array" ref="K1202">IF($B1202=0,-999,IF(COUNTIFS($Z1202:AB1202,#N/A)&gt;0,-999,AVERAGE($Z1202:AB1202)))</f>
        <v>-999</v>
      </c>
      <c r="L1202" s="38">
        <f t="array" ref="L1202">IF($B1202=0,-999,IF(COUNTIFS($Z1202:AC1202,#N/A)&gt;0,-999,AVERAGE($Z1202:AC1202)))</f>
        <v>-999</v>
      </c>
      <c r="M1202" s="38">
        <f t="shared" si="1423"/>
        <v>-999</v>
      </c>
      <c r="N1202" s="38">
        <f t="shared" si="1415"/>
        <v>-999</v>
      </c>
      <c r="O1202" s="38">
        <f t="shared" si="1416"/>
        <v>-999</v>
      </c>
      <c r="P1202" s="38">
        <f t="shared" si="1417"/>
        <v>-999</v>
      </c>
      <c r="Q1202" s="37">
        <f t="shared" si="1452"/>
        <v>0</v>
      </c>
      <c r="R1202" s="37">
        <f t="shared" si="1404"/>
        <v>0</v>
      </c>
      <c r="S1202" s="37">
        <f t="shared" si="1405"/>
        <v>0</v>
      </c>
      <c r="T1202" s="37">
        <f t="shared" si="1406"/>
        <v>0</v>
      </c>
      <c r="U1202" s="37">
        <f t="shared" si="1453"/>
        <v>2018</v>
      </c>
      <c r="V1202" s="37">
        <f t="shared" ref="V1202:X1202" si="1459">U1202-1</f>
        <v>2017</v>
      </c>
      <c r="W1202" s="37">
        <f t="shared" si="1459"/>
        <v>2016</v>
      </c>
      <c r="X1202" s="37">
        <f t="shared" si="1459"/>
        <v>2015</v>
      </c>
      <c r="Y1202" s="39"/>
      <c r="Z1202" s="62" t="e">
        <f>IFERROR(IF($B1202=0,#N/A,AVERAGEIFS(INDEX(DATOS,0,$C1202),INDEX(DATOS,0,$C1202),"&lt;&gt;#N/D",INDEX(DATOS,0,$L$2),0,INDEX(DATOS,0,$M$2),1,INDEX(DATOS,0,$N$2),U1202,INDEX(DATOS,0,$O$2),$D1202)),#N/A)</f>
        <v>#N/A</v>
      </c>
      <c r="AA1202" s="62" t="e">
        <f>IFERROR(IF($B1202=0,#N/A,AVERAGEIFS(INDEX(DATOS,0,$C1202),INDEX(DATOS,0,$C1202),"&lt;&gt;#N/D",INDEX(DATOS,0,$L$2),0,INDEX(DATOS,0,$M$2),1,INDEX(DATOS,0,$N$2),V1202,INDEX(DATOS,0,$O$2),$D1202)),#N/A)</f>
        <v>#N/A</v>
      </c>
      <c r="AB1202" s="62" t="e">
        <f>IFERROR(IF($B1202=0,#N/A,AVERAGEIFS(INDEX(DATOS,0,$C1202),INDEX(DATOS,0,$C1202),"&lt;&gt;#N/D",INDEX(DATOS,0,$L$2),0,INDEX(DATOS,0,$M$2),1,INDEX(DATOS,0,$N$2),W1202,INDEX(DATOS,0,$O$2),$D1202)),#N/A)</f>
        <v>#N/A</v>
      </c>
      <c r="AC1202" s="62" t="e">
        <f>IFERROR(IF($B1202=0,#N/A,AVERAGEIFS(INDEX(DATOS,0,$C1202),INDEX(DATOS,0,$C1202),"&lt;&gt;#N/D",INDEX(DATOS,0,$L$2),0,INDEX(DATOS,0,$M$2),1,INDEX(DATOS,0,$N$2),X1202,INDEX(DATOS,0,$O$2),$D1202)),#N/A)</f>
        <v>#N/A</v>
      </c>
      <c r="AD1202" s="33"/>
      <c r="AE1202" s="40">
        <f>IFERROR(IF(ISNA(#REF!),-999,IF(I1202=0,0,_xlfn.STDEV.P(#REF!)/I1202*100)),-999)</f>
        <v>-999</v>
      </c>
      <c r="AF1202" s="40">
        <f>IFERROR(IF(ISNA(#REF!),-999,IF(J1202=0,0,_xlfn.STDEV.P(#REF!)/J1202*100)),-999)</f>
        <v>-999</v>
      </c>
      <c r="AG1202" s="40">
        <f>IFERROR(IF(ISNA(#REF!),-999,IF(K1202=0,0,_xlfn.STDEV.P(#REF!)/K1202*100)),-999)</f>
        <v>-999</v>
      </c>
      <c r="AH1202" s="40">
        <f>IFERROR(IF(ISNA(#REF!),-999,IF(L1202=0,0,_xlfn.STDEV.P(#REF!)/L1202*100)),-999)</f>
        <v>-999</v>
      </c>
      <c r="AI1202" s="40"/>
    </row>
    <row r="1203" spans="1:35" x14ac:dyDescent="0.35">
      <c r="A1203">
        <f t="shared" si="1455"/>
        <v>198</v>
      </c>
      <c r="B1203" s="35">
        <f t="array" ref="B1203">IF(B1202=0,0,MIN(IF(INDEX(DATOS,0,$N$2)=$U1203,IF(ISNUMBER(INDEX(DATOS,0,$C1203)),IF(INDEX(DATOS,0,$L$2)=0,IF(INDEX(DATOS,0,$M$2)=1,IF(ISNA(MATCH(INDEX(DATOS,0,$O$2),IF($E$7:E1202=E1203,$D$7:D1202),0)),INDEX(DATOS,0,$K$2))))))))</f>
        <v>0</v>
      </c>
      <c r="C1203" s="32">
        <f t="shared" si="1456"/>
        <v>20</v>
      </c>
      <c r="D1203" s="34" t="str">
        <f>IF($B1203=0,"--",INDEX(DATOS,$B1203,O$2))</f>
        <v>--</v>
      </c>
      <c r="E1203" s="64" t="s">
        <v>1</v>
      </c>
      <c r="F1203" s="36" t="str">
        <f t="shared" si="1412"/>
        <v>--</v>
      </c>
      <c r="G1203" s="109" t="e">
        <f>VLOOKUP($D1203,LOC_UNICOS,G$2,0)</f>
        <v>#N/A</v>
      </c>
      <c r="H1203" s="109" t="e">
        <f>VLOOKUP($D1203,LOC_UNICOS,H$2,0)</f>
        <v>#N/A</v>
      </c>
      <c r="I1203" s="38">
        <f t="array" ref="I1203">IF($B1203=0,-999,IF(COUNTIFS($Z1203:Z1203,#N/A)&gt;0,-999,AVERAGE($Z1203:Z1203)))</f>
        <v>-999</v>
      </c>
      <c r="J1203" s="38">
        <f t="array" ref="J1203">IF($B1203=0,-999,IF(COUNTIFS($Z1203:AA1203,#N/A)&gt;0,-999,AVERAGE($Z1203:AA1203)))</f>
        <v>-999</v>
      </c>
      <c r="K1203" s="38">
        <f t="array" ref="K1203">IF($B1203=0,-999,IF(COUNTIFS($Z1203:AB1203,#N/A)&gt;0,-999,AVERAGE($Z1203:AB1203)))</f>
        <v>-999</v>
      </c>
      <c r="L1203" s="38">
        <f t="array" ref="L1203">IF($B1203=0,-999,IF(COUNTIFS($Z1203:AC1203,#N/A)&gt;0,-999,AVERAGE($Z1203:AC1203)))</f>
        <v>-999</v>
      </c>
      <c r="M1203" s="38">
        <f t="shared" si="1423"/>
        <v>-999</v>
      </c>
      <c r="N1203" s="38">
        <f t="shared" si="1415"/>
        <v>-999</v>
      </c>
      <c r="O1203" s="38">
        <f t="shared" si="1416"/>
        <v>-999</v>
      </c>
      <c r="P1203" s="38">
        <f t="shared" si="1417"/>
        <v>-999</v>
      </c>
      <c r="Q1203" s="37">
        <f t="shared" si="1452"/>
        <v>0</v>
      </c>
      <c r="R1203" s="37">
        <f t="shared" si="1404"/>
        <v>0</v>
      </c>
      <c r="S1203" s="37">
        <f t="shared" si="1405"/>
        <v>0</v>
      </c>
      <c r="T1203" s="37">
        <f t="shared" si="1406"/>
        <v>0</v>
      </c>
      <c r="U1203" s="37">
        <f t="shared" si="1453"/>
        <v>2018</v>
      </c>
      <c r="V1203" s="37">
        <f t="shared" ref="V1203:X1203" si="1460">U1203-1</f>
        <v>2017</v>
      </c>
      <c r="W1203" s="37">
        <f t="shared" si="1460"/>
        <v>2016</v>
      </c>
      <c r="X1203" s="37">
        <f t="shared" si="1460"/>
        <v>2015</v>
      </c>
      <c r="Y1203" s="39"/>
      <c r="Z1203" s="62" t="e">
        <f>IFERROR(IF($B1203=0,#N/A,AVERAGEIFS(INDEX(DATOS,0,$C1203),INDEX(DATOS,0,$C1203),"&lt;&gt;#N/D",INDEX(DATOS,0,$L$2),0,INDEX(DATOS,0,$M$2),1,INDEX(DATOS,0,$N$2),U1203,INDEX(DATOS,0,$O$2),$D1203)),#N/A)</f>
        <v>#N/A</v>
      </c>
      <c r="AA1203" s="62" t="e">
        <f>IFERROR(IF($B1203=0,#N/A,AVERAGEIFS(INDEX(DATOS,0,$C1203),INDEX(DATOS,0,$C1203),"&lt;&gt;#N/D",INDEX(DATOS,0,$L$2),0,INDEX(DATOS,0,$M$2),1,INDEX(DATOS,0,$N$2),V1203,INDEX(DATOS,0,$O$2),$D1203)),#N/A)</f>
        <v>#N/A</v>
      </c>
      <c r="AB1203" s="62" t="e">
        <f>IFERROR(IF($B1203=0,#N/A,AVERAGEIFS(INDEX(DATOS,0,$C1203),INDEX(DATOS,0,$C1203),"&lt;&gt;#N/D",INDEX(DATOS,0,$L$2),0,INDEX(DATOS,0,$M$2),1,INDEX(DATOS,0,$N$2),W1203,INDEX(DATOS,0,$O$2),$D1203)),#N/A)</f>
        <v>#N/A</v>
      </c>
      <c r="AC1203" s="62" t="e">
        <f>IFERROR(IF($B1203=0,#N/A,AVERAGEIFS(INDEX(DATOS,0,$C1203),INDEX(DATOS,0,$C1203),"&lt;&gt;#N/D",INDEX(DATOS,0,$L$2),0,INDEX(DATOS,0,$M$2),1,INDEX(DATOS,0,$N$2),X1203,INDEX(DATOS,0,$O$2),$D1203)),#N/A)</f>
        <v>#N/A</v>
      </c>
      <c r="AD1203" s="33"/>
      <c r="AE1203" s="40">
        <f>IFERROR(IF(ISNA(#REF!),-999,IF(I1203=0,0,_xlfn.STDEV.P(#REF!)/I1203*100)),-999)</f>
        <v>-999</v>
      </c>
      <c r="AF1203" s="40">
        <f>IFERROR(IF(ISNA(#REF!),-999,IF(J1203=0,0,_xlfn.STDEV.P(#REF!)/J1203*100)),-999)</f>
        <v>-999</v>
      </c>
      <c r="AG1203" s="40">
        <f>IFERROR(IF(ISNA(#REF!),-999,IF(K1203=0,0,_xlfn.STDEV.P(#REF!)/K1203*100)),-999)</f>
        <v>-999</v>
      </c>
      <c r="AH1203" s="40">
        <f>IFERROR(IF(ISNA(#REF!),-999,IF(L1203=0,0,_xlfn.STDEV.P(#REF!)/L1203*100)),-999)</f>
        <v>-999</v>
      </c>
      <c r="AI1203" s="40"/>
    </row>
    <row r="1204" spans="1:35" x14ac:dyDescent="0.35">
      <c r="A1204">
        <f t="shared" si="1455"/>
        <v>199</v>
      </c>
      <c r="B1204" s="35">
        <f t="array" ref="B1204">IF(B1203=0,0,MIN(IF(INDEX(DATOS,0,$N$2)=$U1204,IF(ISNUMBER(INDEX(DATOS,0,$C1204)),IF(INDEX(DATOS,0,$L$2)=0,IF(INDEX(DATOS,0,$M$2)=1,IF(ISNA(MATCH(INDEX(DATOS,0,$O$2),IF($E$7:E1203=E1204,$D$7:D1203),0)),INDEX(DATOS,0,$K$2))))))))</f>
        <v>0</v>
      </c>
      <c r="C1204" s="32">
        <f t="shared" si="1456"/>
        <v>20</v>
      </c>
      <c r="D1204" s="34" t="str">
        <f>IF($B1204=0,"--",INDEX(DATOS,$B1204,O$2))</f>
        <v>--</v>
      </c>
      <c r="E1204" s="64" t="s">
        <v>1</v>
      </c>
      <c r="F1204" s="36" t="str">
        <f t="shared" si="1412"/>
        <v>--</v>
      </c>
      <c r="G1204" s="109" t="e">
        <f>VLOOKUP($D1204,LOC_UNICOS,G$2,0)</f>
        <v>#N/A</v>
      </c>
      <c r="H1204" s="109" t="e">
        <f>VLOOKUP($D1204,LOC_UNICOS,H$2,0)</f>
        <v>#N/A</v>
      </c>
      <c r="I1204" s="38">
        <f t="array" ref="I1204">IF($B1204=0,-999,IF(COUNTIFS($Z1204:Z1204,#N/A)&gt;0,-999,AVERAGE($Z1204:Z1204)))</f>
        <v>-999</v>
      </c>
      <c r="J1204" s="38">
        <f t="array" ref="J1204">IF($B1204=0,-999,IF(COUNTIFS($Z1204:AA1204,#N/A)&gt;0,-999,AVERAGE($Z1204:AA1204)))</f>
        <v>-999</v>
      </c>
      <c r="K1204" s="38">
        <f t="array" ref="K1204">IF($B1204=0,-999,IF(COUNTIFS($Z1204:AB1204,#N/A)&gt;0,-999,AVERAGE($Z1204:AB1204)))</f>
        <v>-999</v>
      </c>
      <c r="L1204" s="38">
        <f t="array" ref="L1204">IF($B1204=0,-999,IF(COUNTIFS($Z1204:AC1204,#N/A)&gt;0,-999,AVERAGE($Z1204:AC1204)))</f>
        <v>-999</v>
      </c>
      <c r="M1204" s="38">
        <f t="shared" si="1423"/>
        <v>-999</v>
      </c>
      <c r="N1204" s="38">
        <f t="shared" si="1415"/>
        <v>-999</v>
      </c>
      <c r="O1204" s="38">
        <f t="shared" si="1416"/>
        <v>-999</v>
      </c>
      <c r="P1204" s="38">
        <f t="shared" si="1417"/>
        <v>-999</v>
      </c>
      <c r="Q1204" s="37">
        <f t="shared" si="1452"/>
        <v>0</v>
      </c>
      <c r="R1204" s="37">
        <f t="shared" si="1404"/>
        <v>0</v>
      </c>
      <c r="S1204" s="37">
        <f t="shared" si="1405"/>
        <v>0</v>
      </c>
      <c r="T1204" s="37">
        <f t="shared" si="1406"/>
        <v>0</v>
      </c>
      <c r="U1204" s="37">
        <f t="shared" si="1453"/>
        <v>2018</v>
      </c>
      <c r="V1204" s="37">
        <f t="shared" ref="V1204:X1204" si="1461">U1204-1</f>
        <v>2017</v>
      </c>
      <c r="W1204" s="37">
        <f t="shared" si="1461"/>
        <v>2016</v>
      </c>
      <c r="X1204" s="37">
        <f t="shared" si="1461"/>
        <v>2015</v>
      </c>
      <c r="Y1204" s="39"/>
      <c r="Z1204" s="62" t="e">
        <f>IFERROR(IF($B1204=0,#N/A,AVERAGEIFS(INDEX(DATOS,0,$C1204),INDEX(DATOS,0,$C1204),"&lt;&gt;#N/D",INDEX(DATOS,0,$L$2),0,INDEX(DATOS,0,$M$2),1,INDEX(DATOS,0,$N$2),U1204,INDEX(DATOS,0,$O$2),$D1204)),#N/A)</f>
        <v>#N/A</v>
      </c>
      <c r="AA1204" s="62" t="e">
        <f>IFERROR(IF($B1204=0,#N/A,AVERAGEIFS(INDEX(DATOS,0,$C1204),INDEX(DATOS,0,$C1204),"&lt;&gt;#N/D",INDEX(DATOS,0,$L$2),0,INDEX(DATOS,0,$M$2),1,INDEX(DATOS,0,$N$2),V1204,INDEX(DATOS,0,$O$2),$D1204)),#N/A)</f>
        <v>#N/A</v>
      </c>
      <c r="AB1204" s="62" t="e">
        <f>IFERROR(IF($B1204=0,#N/A,AVERAGEIFS(INDEX(DATOS,0,$C1204),INDEX(DATOS,0,$C1204),"&lt;&gt;#N/D",INDEX(DATOS,0,$L$2),0,INDEX(DATOS,0,$M$2),1,INDEX(DATOS,0,$N$2),W1204,INDEX(DATOS,0,$O$2),$D1204)),#N/A)</f>
        <v>#N/A</v>
      </c>
      <c r="AC1204" s="62" t="e">
        <f>IFERROR(IF($B1204=0,#N/A,AVERAGEIFS(INDEX(DATOS,0,$C1204),INDEX(DATOS,0,$C1204),"&lt;&gt;#N/D",INDEX(DATOS,0,$L$2),0,INDEX(DATOS,0,$M$2),1,INDEX(DATOS,0,$N$2),X1204,INDEX(DATOS,0,$O$2),$D1204)),#N/A)</f>
        <v>#N/A</v>
      </c>
      <c r="AD1204" s="33"/>
      <c r="AE1204" s="40">
        <f>IFERROR(IF(ISNA(#REF!),-999,IF(I1204=0,0,_xlfn.STDEV.P(#REF!)/I1204*100)),-999)</f>
        <v>-999</v>
      </c>
      <c r="AF1204" s="40">
        <f>IFERROR(IF(ISNA(#REF!),-999,IF(J1204=0,0,_xlfn.STDEV.P(#REF!)/J1204*100)),-999)</f>
        <v>-999</v>
      </c>
      <c r="AG1204" s="40">
        <f>IFERROR(IF(ISNA(#REF!),-999,IF(K1204=0,0,_xlfn.STDEV.P(#REF!)/K1204*100)),-999)</f>
        <v>-999</v>
      </c>
      <c r="AH1204" s="40">
        <f>IFERROR(IF(ISNA(#REF!),-999,IF(L1204=0,0,_xlfn.STDEV.P(#REF!)/L1204*100)),-999)</f>
        <v>-999</v>
      </c>
      <c r="AI1204" s="40"/>
    </row>
    <row r="1205" spans="1:35" x14ac:dyDescent="0.35">
      <c r="A1205">
        <f t="shared" si="1455"/>
        <v>200</v>
      </c>
      <c r="B1205" s="35">
        <f t="array" ref="B1205">IF(B1204=0,0,MIN(IF(INDEX(DATOS,0,$N$2)=$U1205,IF(ISNUMBER(INDEX(DATOS,0,$C1205)),IF(INDEX(DATOS,0,$L$2)=0,IF(INDEX(DATOS,0,$M$2)=1,IF(ISNA(MATCH(INDEX(DATOS,0,$O$2),IF($E$7:E1204=E1205,$D$7:D1204),0)),INDEX(DATOS,0,$K$2))))))))</f>
        <v>0</v>
      </c>
      <c r="C1205" s="32">
        <f t="shared" si="1456"/>
        <v>20</v>
      </c>
      <c r="D1205" s="34" t="str">
        <f>IF($B1205=0,"--",INDEX(DATOS,$B1205,O$2))</f>
        <v>--</v>
      </c>
      <c r="E1205" s="64" t="s">
        <v>1</v>
      </c>
      <c r="F1205" s="36" t="str">
        <f t="shared" si="1412"/>
        <v>--</v>
      </c>
      <c r="G1205" s="109" t="e">
        <f>VLOOKUP($D1205,LOC_UNICOS,G$2,0)</f>
        <v>#N/A</v>
      </c>
      <c r="H1205" s="109" t="e">
        <f>VLOOKUP($D1205,LOC_UNICOS,H$2,0)</f>
        <v>#N/A</v>
      </c>
      <c r="I1205" s="38">
        <f t="array" ref="I1205">IF($B1205=0,-999,IF(COUNTIFS($Z1205:Z1205,#N/A)&gt;0,-999,AVERAGE($Z1205:Z1205)))</f>
        <v>-999</v>
      </c>
      <c r="J1205" s="38">
        <f t="array" ref="J1205">IF($B1205=0,-999,IF(COUNTIFS($Z1205:AA1205,#N/A)&gt;0,-999,AVERAGE($Z1205:AA1205)))</f>
        <v>-999</v>
      </c>
      <c r="K1205" s="38">
        <f t="array" ref="K1205">IF($B1205=0,-999,IF(COUNTIFS($Z1205:AB1205,#N/A)&gt;0,-999,AVERAGE($Z1205:AB1205)))</f>
        <v>-999</v>
      </c>
      <c r="L1205" s="38">
        <f t="array" ref="L1205">IF($B1205=0,-999,IF(COUNTIFS($Z1205:AC1205,#N/A)&gt;0,-999,AVERAGE($Z1205:AC1205)))</f>
        <v>-999</v>
      </c>
      <c r="M1205" s="38">
        <f t="shared" si="1423"/>
        <v>-999</v>
      </c>
      <c r="N1205" s="38">
        <f t="shared" si="1415"/>
        <v>-999</v>
      </c>
      <c r="O1205" s="38">
        <f t="shared" si="1416"/>
        <v>-999</v>
      </c>
      <c r="P1205" s="38">
        <f t="shared" si="1417"/>
        <v>-999</v>
      </c>
      <c r="Q1205" s="37">
        <f t="shared" si="1452"/>
        <v>0</v>
      </c>
      <c r="R1205" s="37">
        <f t="shared" si="1404"/>
        <v>0</v>
      </c>
      <c r="S1205" s="37">
        <f t="shared" si="1405"/>
        <v>0</v>
      </c>
      <c r="T1205" s="37">
        <f t="shared" si="1406"/>
        <v>0</v>
      </c>
      <c r="U1205" s="37">
        <f t="shared" si="1453"/>
        <v>2018</v>
      </c>
      <c r="V1205" s="37">
        <f t="shared" ref="V1205:X1205" si="1462">U1205-1</f>
        <v>2017</v>
      </c>
      <c r="W1205" s="37">
        <f t="shared" si="1462"/>
        <v>2016</v>
      </c>
      <c r="X1205" s="37">
        <f t="shared" si="1462"/>
        <v>2015</v>
      </c>
      <c r="Y1205" s="39"/>
      <c r="Z1205" s="62" t="e">
        <f>IFERROR(IF($B1205=0,#N/A,AVERAGEIFS(INDEX(DATOS,0,$C1205),INDEX(DATOS,0,$C1205),"&lt;&gt;#N/D",INDEX(DATOS,0,$L$2),0,INDEX(DATOS,0,$M$2),1,INDEX(DATOS,0,$N$2),U1205,INDEX(DATOS,0,$O$2),$D1205)),#N/A)</f>
        <v>#N/A</v>
      </c>
      <c r="AA1205" s="62" t="e">
        <f>IFERROR(IF($B1205=0,#N/A,AVERAGEIFS(INDEX(DATOS,0,$C1205),INDEX(DATOS,0,$C1205),"&lt;&gt;#N/D",INDEX(DATOS,0,$L$2),0,INDEX(DATOS,0,$M$2),1,INDEX(DATOS,0,$N$2),V1205,INDEX(DATOS,0,$O$2),$D1205)),#N/A)</f>
        <v>#N/A</v>
      </c>
      <c r="AB1205" s="62" t="e">
        <f>IFERROR(IF($B1205=0,#N/A,AVERAGEIFS(INDEX(DATOS,0,$C1205),INDEX(DATOS,0,$C1205),"&lt;&gt;#N/D",INDEX(DATOS,0,$L$2),0,INDEX(DATOS,0,$M$2),1,INDEX(DATOS,0,$N$2),W1205,INDEX(DATOS,0,$O$2),$D1205)),#N/A)</f>
        <v>#N/A</v>
      </c>
      <c r="AC1205" s="62" t="e">
        <f>IFERROR(IF($B1205=0,#N/A,AVERAGEIFS(INDEX(DATOS,0,$C1205),INDEX(DATOS,0,$C1205),"&lt;&gt;#N/D",INDEX(DATOS,0,$L$2),0,INDEX(DATOS,0,$M$2),1,INDEX(DATOS,0,$N$2),X1205,INDEX(DATOS,0,$O$2),$D1205)),#N/A)</f>
        <v>#N/A</v>
      </c>
      <c r="AD1205" s="33"/>
      <c r="AE1205" s="40">
        <f>IFERROR(IF(ISNA(#REF!),-999,IF(I1205=0,0,_xlfn.STDEV.P(#REF!)/I1205*100)),-999)</f>
        <v>-999</v>
      </c>
      <c r="AF1205" s="40">
        <f>IFERROR(IF(ISNA(#REF!),-999,IF(J1205=0,0,_xlfn.STDEV.P(#REF!)/J1205*100)),-999)</f>
        <v>-999</v>
      </c>
      <c r="AG1205" s="40">
        <f>IFERROR(IF(ISNA(#REF!),-999,IF(K1205=0,0,_xlfn.STDEV.P(#REF!)/K1205*100)),-999)</f>
        <v>-999</v>
      </c>
      <c r="AH1205" s="40">
        <f>IFERROR(IF(ISNA(#REF!),-999,IF(L1205=0,0,_xlfn.STDEV.P(#REF!)/L1205*100)),-999)</f>
        <v>-999</v>
      </c>
      <c r="AI1205" s="40"/>
    </row>
    <row r="1206" spans="1:35" x14ac:dyDescent="0.35">
      <c r="A1206">
        <v>1</v>
      </c>
      <c r="B1206" s="35">
        <f t="array" ref="B1206">MIN(IF(INDEX(DATOS,0,$N$2)=$U1206,IF(ISNUMBER(INDEX(DATOS,0,C1206)),IF(INDEX(DATOS,0,$L$2)=0,IF(INDEX(DATOS,0,$M$2)=1,INDEX(DATOS,0,$K$2))))))</f>
        <v>565</v>
      </c>
      <c r="C1206" s="32">
        <f>MATCH(E1206,INDEX(DATOS,1,),0)</f>
        <v>20</v>
      </c>
      <c r="D1206" s="34" t="str">
        <f>IF($B1206=0,"--",INDEX(DATOS,$B1206,O$2))</f>
        <v>Departamento de General Obligado, SF</v>
      </c>
      <c r="E1206" s="64" t="s">
        <v>1</v>
      </c>
      <c r="F1206" s="36" t="str">
        <f t="shared" si="1412"/>
        <v>Dpto. General Obligado</v>
      </c>
      <c r="G1206" s="109">
        <f>VLOOKUP($D1206,LOC_UNICOS,G$2,0)</f>
        <v>-28.75</v>
      </c>
      <c r="H1206" s="109">
        <f>VLOOKUP($D1206,LOC_UNICOS,H$2,0)</f>
        <v>-59.75</v>
      </c>
      <c r="I1206" s="38">
        <f t="array" ref="I1206">IF($B1206=0,-999,IF(COUNTIFS($Z1206:Z1206,#N/A)&gt;0,-999,AVERAGE($Z1206:Z1206)))</f>
        <v>82.7</v>
      </c>
      <c r="J1206" s="38">
        <f t="array" ref="J1206">IF($B1206=0,-999,IF(COUNTIFS($Z1206:AA1206,#N/A)&gt;0,-999,AVERAGE($Z1206:AA1206)))</f>
        <v>81.550000000000011</v>
      </c>
      <c r="K1206" s="38">
        <f t="array" ref="K1206">IF($B1206=0,-999,IF(COUNTIFS($Z1206:AB1206,#N/A)&gt;0,-999,AVERAGE($Z1206:AB1206)))</f>
        <v>81.466666666666683</v>
      </c>
      <c r="L1206" s="38">
        <f t="array" ref="L1206">IF($B1206=0,-999,IF(COUNTIFS($Z1206:AC1206,#N/A)&gt;0,-999,AVERAGE($Z1206:AC1206)))</f>
        <v>-999</v>
      </c>
      <c r="M1206" s="38">
        <f>IFERROR(AE1206,-999)</f>
        <v>0</v>
      </c>
      <c r="N1206" s="38">
        <f t="shared" si="1415"/>
        <v>1.4101778050275884</v>
      </c>
      <c r="O1206" s="38">
        <f t="shared" si="1416"/>
        <v>1.161625987445039</v>
      </c>
      <c r="P1206" s="38">
        <f t="shared" si="1417"/>
        <v>-999</v>
      </c>
      <c r="Q1206" s="37">
        <f>IF($B1206=0,0,IF(I1206=-999,0,IF($D1206="--",0,1)))</f>
        <v>1</v>
      </c>
      <c r="R1206" s="37">
        <f t="shared" si="1404"/>
        <v>1</v>
      </c>
      <c r="S1206" s="37">
        <f t="shared" si="1405"/>
        <v>1</v>
      </c>
      <c r="T1206" s="37">
        <f t="shared" si="1406"/>
        <v>0</v>
      </c>
      <c r="U1206" s="37">
        <f>$B$1</f>
        <v>2018</v>
      </c>
      <c r="V1206" s="37">
        <f>U1206-1</f>
        <v>2017</v>
      </c>
      <c r="W1206" s="37">
        <f t="shared" ref="W1206:X1206" si="1463">V1206-1</f>
        <v>2016</v>
      </c>
      <c r="X1206" s="37">
        <f t="shared" si="1463"/>
        <v>2015</v>
      </c>
      <c r="Y1206" s="39"/>
      <c r="Z1206" s="62">
        <f>IFERROR(IF($B1206=0,#N/A,AVERAGEIFS(INDEX(DATOS,0,$C1206),INDEX(DATOS,0,$C1206),"&lt;&gt;#N/D",INDEX(DATOS,0,$L$2),0,INDEX(DATOS,0,$M$2),1,INDEX(DATOS,0,$N$2),U1206,INDEX(DATOS,0,$O$2),$D1206)),#N/A)</f>
        <v>82.7</v>
      </c>
      <c r="AA1206" s="62">
        <f>IFERROR(IF($B1206=0,#N/A,AVERAGEIFS(INDEX(DATOS,0,$C1206),INDEX(DATOS,0,$C1206),"&lt;&gt;#N/D",INDEX(DATOS,0,$L$2),0,INDEX(DATOS,0,$M$2),1,INDEX(DATOS,0,$N$2),V1206,INDEX(DATOS,0,$O$2),$D1206)),#N/A)</f>
        <v>80.400000000000006</v>
      </c>
      <c r="AB1206" s="62">
        <f>IFERROR(IF($B1206=0,#N/A,AVERAGEIFS(INDEX(DATOS,0,$C1206),INDEX(DATOS,0,$C1206),"&lt;&gt;#N/D",INDEX(DATOS,0,$L$2),0,INDEX(DATOS,0,$M$2),1,INDEX(DATOS,0,$N$2),W1206,INDEX(DATOS,0,$O$2),$D1206)),#N/A)</f>
        <v>81.3</v>
      </c>
      <c r="AC1206" s="62" t="e">
        <f>IFERROR(IF($B1206=0,#N/A,AVERAGEIFS(INDEX(DATOS,0,$C1206),INDEX(DATOS,0,$C1206),"&lt;&gt;#N/D",INDEX(DATOS,0,$L$2),0,INDEX(DATOS,0,$M$2),1,INDEX(DATOS,0,$N$2),X1206,INDEX(DATOS,0,$O$2),$D1206)),#N/A)</f>
        <v>#N/A</v>
      </c>
      <c r="AD1206" s="33"/>
      <c r="AE1206" s="40">
        <f>IFERROR(IF(ISNA(Z1206),#N/A,IF(I1206=0,0,_xlfn.STDEV.P($Z1206:Z1206)/I1206*100)),#N/A)</f>
        <v>0</v>
      </c>
      <c r="AF1206" s="40">
        <f>IFERROR(IF(ISNA(AA1206),#N/A,IF(J1206=0,0,_xlfn.STDEV.P($Z1206:AA1206)/J1206*100)),#N/A)</f>
        <v>1.4101778050275884</v>
      </c>
      <c r="AG1206" s="40">
        <f>IFERROR(IF(ISNA(AB1206),#N/A,IF(K1206=0,0,_xlfn.STDEV.P($Z1206:AB1206)/K1206*100)),#N/A)</f>
        <v>1.161625987445039</v>
      </c>
      <c r="AH1206" s="40" t="e">
        <f>IFERROR(IF(ISNA(AC1206),#N/A,IF(L1206=0,0,_xlfn.STDEV.P($Z1206:AC1206)/L1206*100)),#N/A)</f>
        <v>#N/A</v>
      </c>
      <c r="AI1206" s="40"/>
    </row>
    <row r="1207" spans="1:35" x14ac:dyDescent="0.35">
      <c r="A1207">
        <f>A1206+1</f>
        <v>2</v>
      </c>
      <c r="B1207" s="35">
        <f t="array" ref="B1207">IF(B1206=0,0,MIN(IF(INDEX(DATOS,0,$N$2)=$U1207,IF(ISNUMBER(INDEX(DATOS,0,$C1207)),IF(INDEX(DATOS,0,$L$2)=0,IF(INDEX(DATOS,0,$M$2)=1,IF(ISNA(MATCH(INDEX(DATOS,0,$O$2),IF($E$7:E1206=E1207,$D$7:D1206),0)),INDEX(DATOS,0,$K$2))))))))</f>
        <v>0</v>
      </c>
      <c r="C1207" s="32">
        <f>MATCH(E1207,INDEX(DATOS,1,),0)</f>
        <v>20</v>
      </c>
      <c r="D1207" s="34" t="str">
        <f>IF($B1207=0,"--",INDEX(DATOS,$B1207,O$2))</f>
        <v>--</v>
      </c>
      <c r="E1207" s="64" t="s">
        <v>1</v>
      </c>
      <c r="F1207" s="36" t="str">
        <f t="shared" si="1412"/>
        <v>--</v>
      </c>
      <c r="G1207" s="109" t="e">
        <f>VLOOKUP($D1207,LOC_UNICOS,G$2,0)</f>
        <v>#N/A</v>
      </c>
      <c r="H1207" s="109" t="e">
        <f>VLOOKUP($D1207,LOC_UNICOS,H$2,0)</f>
        <v>#N/A</v>
      </c>
      <c r="I1207" s="38">
        <f t="array" ref="I1207">IF($B1207=0,-999,IF(COUNTIFS($Z1207:Z1207,#N/A)&gt;0,-999,AVERAGE($Z1207:Z1207)))</f>
        <v>-999</v>
      </c>
      <c r="J1207" s="38">
        <f t="array" ref="J1207">IF($B1207=0,-999,IF(COUNTIFS($Z1207:AA1207,#N/A)&gt;0,-999,AVERAGE($Z1207:AA1207)))</f>
        <v>-999</v>
      </c>
      <c r="K1207" s="38">
        <f t="array" ref="K1207">IF($B1207=0,-999,IF(COUNTIFS($Z1207:AB1207,#N/A)&gt;0,-999,AVERAGE($Z1207:AB1207)))</f>
        <v>-999</v>
      </c>
      <c r="L1207" s="38">
        <f t="array" ref="L1207">IF($B1207=0,-999,IF(COUNTIFS($Z1207:AC1207,#N/A)&gt;0,-999,AVERAGE($Z1207:AC1207)))</f>
        <v>-999</v>
      </c>
      <c r="M1207" s="38">
        <f t="shared" ref="M1207:M1270" si="1464">IFERROR(AE1207,-999)</f>
        <v>-999</v>
      </c>
      <c r="N1207" s="38">
        <f t="shared" si="1415"/>
        <v>-999</v>
      </c>
      <c r="O1207" s="38">
        <f t="shared" si="1416"/>
        <v>-999</v>
      </c>
      <c r="P1207" s="38">
        <f t="shared" si="1417"/>
        <v>-999</v>
      </c>
      <c r="Q1207" s="37">
        <f t="shared" ref="Q1207:Q1270" si="1465">IF($B1207=0,0,IF(I1207=-999,0,IF($D1207="--",0,1)))</f>
        <v>0</v>
      </c>
      <c r="R1207" s="37">
        <f t="shared" si="1404"/>
        <v>0</v>
      </c>
      <c r="S1207" s="37">
        <f t="shared" si="1405"/>
        <v>0</v>
      </c>
      <c r="T1207" s="37">
        <f t="shared" si="1406"/>
        <v>0</v>
      </c>
      <c r="U1207" s="37">
        <f t="shared" ref="U1207:U1270" si="1466">$B$1</f>
        <v>2018</v>
      </c>
      <c r="V1207" s="37">
        <f t="shared" ref="V1207:X1207" si="1467">U1207-1</f>
        <v>2017</v>
      </c>
      <c r="W1207" s="37">
        <f t="shared" si="1467"/>
        <v>2016</v>
      </c>
      <c r="X1207" s="37">
        <f t="shared" si="1467"/>
        <v>2015</v>
      </c>
      <c r="Y1207" s="39"/>
      <c r="Z1207" s="62" t="e">
        <f>IFERROR(IF($B1207=0,#N/A,AVERAGEIFS(INDEX(DATOS,0,$C1207),INDEX(DATOS,0,$C1207),"&lt;&gt;#N/D",INDEX(DATOS,0,$L$2),0,INDEX(DATOS,0,$M$2),1,INDEX(DATOS,0,$N$2),U1207,INDEX(DATOS,0,$O$2),$D1207)),#N/A)</f>
        <v>#N/A</v>
      </c>
      <c r="AA1207" s="62" t="e">
        <f>IFERROR(IF($B1207=0,#N/A,AVERAGEIFS(INDEX(DATOS,0,$C1207),INDEX(DATOS,0,$C1207),"&lt;&gt;#N/D",INDEX(DATOS,0,$L$2),0,INDEX(DATOS,0,$M$2),1,INDEX(DATOS,0,$N$2),V1207,INDEX(DATOS,0,$O$2),$D1207)),#N/A)</f>
        <v>#N/A</v>
      </c>
      <c r="AB1207" s="62" t="e">
        <f>IFERROR(IF($B1207=0,#N/A,AVERAGEIFS(INDEX(DATOS,0,$C1207),INDEX(DATOS,0,$C1207),"&lt;&gt;#N/D",INDEX(DATOS,0,$L$2),0,INDEX(DATOS,0,$M$2),1,INDEX(DATOS,0,$N$2),W1207,INDEX(DATOS,0,$O$2),$D1207)),#N/A)</f>
        <v>#N/A</v>
      </c>
      <c r="AC1207" s="62" t="e">
        <f>IFERROR(IF($B1207=0,#N/A,AVERAGEIFS(INDEX(DATOS,0,$C1207),INDEX(DATOS,0,$C1207),"&lt;&gt;#N/D",INDEX(DATOS,0,$L$2),0,INDEX(DATOS,0,$M$2),1,INDEX(DATOS,0,$N$2),X1207,INDEX(DATOS,0,$O$2),$D1207)),#N/A)</f>
        <v>#N/A</v>
      </c>
      <c r="AD1207" s="33"/>
      <c r="AE1207" s="40" t="e">
        <f>IFERROR(IF(ISNA(Z1207),#N/A,IF(I1207=0,0,_xlfn.STDEV.P($Z1207:Z1207)/I1207*100)),#N/A)</f>
        <v>#N/A</v>
      </c>
      <c r="AF1207" s="40" t="e">
        <f>IFERROR(IF(ISNA(AA1207),#N/A,IF(J1207=0,0,_xlfn.STDEV.P($Z1207:AA1207)/J1207*100)),#N/A)</f>
        <v>#N/A</v>
      </c>
      <c r="AG1207" s="40" t="e">
        <f>IFERROR(IF(ISNA(AB1207),#N/A,IF(K1207=0,0,_xlfn.STDEV.P($Z1207:AB1207)/K1207*100)),#N/A)</f>
        <v>#N/A</v>
      </c>
      <c r="AH1207" s="40" t="e">
        <f>IFERROR(IF(ISNA(AC1207),#N/A,IF(L1207=0,0,_xlfn.STDEV.P($Z1207:AC1207)/L1207*100)),#N/A)</f>
        <v>#N/A</v>
      </c>
      <c r="AI1207" s="40"/>
    </row>
    <row r="1208" spans="1:35" x14ac:dyDescent="0.35">
      <c r="A1208">
        <f t="shared" ref="A1208:A1271" si="1468">A1207+1</f>
        <v>3</v>
      </c>
      <c r="B1208" s="35">
        <f t="array" ref="B1208">IF(B1207=0,0,MIN(IF(INDEX(DATOS,0,$N$2)=$U1208,IF(ISNUMBER(INDEX(DATOS,0,$C1208)),IF(INDEX(DATOS,0,$L$2)=0,IF(INDEX(DATOS,0,$M$2)=1,IF(ISNA(MATCH(INDEX(DATOS,0,$O$2),IF($E$7:E1207=E1208,$D$7:D1207),0)),INDEX(DATOS,0,$K$2))))))))</f>
        <v>0</v>
      </c>
      <c r="C1208" s="32">
        <f t="shared" ref="C1208:C1271" si="1469">MATCH(E1208,INDEX(DATOS,1,),0)</f>
        <v>20</v>
      </c>
      <c r="D1208" s="34" t="str">
        <f>IF($B1208=0,"--",INDEX(DATOS,$B1208,O$2))</f>
        <v>--</v>
      </c>
      <c r="E1208" s="64" t="s">
        <v>1</v>
      </c>
      <c r="F1208" s="36" t="str">
        <f t="shared" si="1412"/>
        <v>--</v>
      </c>
      <c r="G1208" s="109" t="e">
        <f>VLOOKUP($D1208,LOC_UNICOS,G$2,0)</f>
        <v>#N/A</v>
      </c>
      <c r="H1208" s="109" t="e">
        <f>VLOOKUP($D1208,LOC_UNICOS,H$2,0)</f>
        <v>#N/A</v>
      </c>
      <c r="I1208" s="38">
        <f t="array" ref="I1208">IF($B1208=0,-999,IF(COUNTIFS($Z1208:Z1208,#N/A)&gt;0,-999,AVERAGE($Z1208:Z1208)))</f>
        <v>-999</v>
      </c>
      <c r="J1208" s="38">
        <f t="array" ref="J1208">IF($B1208=0,-999,IF(COUNTIFS($Z1208:AA1208,#N/A)&gt;0,-999,AVERAGE($Z1208:AA1208)))</f>
        <v>-999</v>
      </c>
      <c r="K1208" s="38">
        <f t="array" ref="K1208">IF($B1208=0,-999,IF(COUNTIFS($Z1208:AB1208,#N/A)&gt;0,-999,AVERAGE($Z1208:AB1208)))</f>
        <v>-999</v>
      </c>
      <c r="L1208" s="38">
        <f t="array" ref="L1208">IF($B1208=0,-999,IF(COUNTIFS($Z1208:AC1208,#N/A)&gt;0,-999,AVERAGE($Z1208:AC1208)))</f>
        <v>-999</v>
      </c>
      <c r="M1208" s="38">
        <f t="shared" si="1464"/>
        <v>-999</v>
      </c>
      <c r="N1208" s="38">
        <f t="shared" si="1415"/>
        <v>-999</v>
      </c>
      <c r="O1208" s="38">
        <f t="shared" si="1416"/>
        <v>-999</v>
      </c>
      <c r="P1208" s="38">
        <f t="shared" si="1417"/>
        <v>-999</v>
      </c>
      <c r="Q1208" s="37">
        <f t="shared" si="1465"/>
        <v>0</v>
      </c>
      <c r="R1208" s="37">
        <f t="shared" si="1404"/>
        <v>0</v>
      </c>
      <c r="S1208" s="37">
        <f t="shared" si="1405"/>
        <v>0</v>
      </c>
      <c r="T1208" s="37">
        <f t="shared" si="1406"/>
        <v>0</v>
      </c>
      <c r="U1208" s="37">
        <f t="shared" si="1466"/>
        <v>2018</v>
      </c>
      <c r="V1208" s="37">
        <f t="shared" ref="V1208:X1208" si="1470">U1208-1</f>
        <v>2017</v>
      </c>
      <c r="W1208" s="37">
        <f t="shared" si="1470"/>
        <v>2016</v>
      </c>
      <c r="X1208" s="37">
        <f t="shared" si="1470"/>
        <v>2015</v>
      </c>
      <c r="Y1208" s="39"/>
      <c r="Z1208" s="62" t="e">
        <f>IFERROR(IF($B1208=0,#N/A,AVERAGEIFS(INDEX(DATOS,0,$C1208),INDEX(DATOS,0,$C1208),"&lt;&gt;#N/D",INDEX(DATOS,0,$L$2),0,INDEX(DATOS,0,$M$2),1,INDEX(DATOS,0,$N$2),U1208,INDEX(DATOS,0,$O$2),$D1208)),#N/A)</f>
        <v>#N/A</v>
      </c>
      <c r="AA1208" s="62" t="e">
        <f>IFERROR(IF($B1208=0,#N/A,AVERAGEIFS(INDEX(DATOS,0,$C1208),INDEX(DATOS,0,$C1208),"&lt;&gt;#N/D",INDEX(DATOS,0,$L$2),0,INDEX(DATOS,0,$M$2),1,INDEX(DATOS,0,$N$2),V1208,INDEX(DATOS,0,$O$2),$D1208)),#N/A)</f>
        <v>#N/A</v>
      </c>
      <c r="AB1208" s="62" t="e">
        <f>IFERROR(IF($B1208=0,#N/A,AVERAGEIFS(INDEX(DATOS,0,$C1208),INDEX(DATOS,0,$C1208),"&lt;&gt;#N/D",INDEX(DATOS,0,$L$2),0,INDEX(DATOS,0,$M$2),1,INDEX(DATOS,0,$N$2),W1208,INDEX(DATOS,0,$O$2),$D1208)),#N/A)</f>
        <v>#N/A</v>
      </c>
      <c r="AC1208" s="62" t="e">
        <f>IFERROR(IF($B1208=0,#N/A,AVERAGEIFS(INDEX(DATOS,0,$C1208),INDEX(DATOS,0,$C1208),"&lt;&gt;#N/D",INDEX(DATOS,0,$L$2),0,INDEX(DATOS,0,$M$2),1,INDEX(DATOS,0,$N$2),X1208,INDEX(DATOS,0,$O$2),$D1208)),#N/A)</f>
        <v>#N/A</v>
      </c>
      <c r="AD1208" s="33"/>
      <c r="AE1208" s="40" t="e">
        <f>IFERROR(IF(ISNA(Z1208),#N/A,IF(I1208=0,0,_xlfn.STDEV.P($Z1208:Z1208)/I1208*100)),#N/A)</f>
        <v>#N/A</v>
      </c>
      <c r="AF1208" s="40" t="e">
        <f>IFERROR(IF(ISNA(AA1208),#N/A,IF(J1208=0,0,_xlfn.STDEV.P($Z1208:AA1208)/J1208*100)),#N/A)</f>
        <v>#N/A</v>
      </c>
      <c r="AG1208" s="40" t="e">
        <f>IFERROR(IF(ISNA(AB1208),#N/A,IF(K1208=0,0,_xlfn.STDEV.P($Z1208:AB1208)/K1208*100)),#N/A)</f>
        <v>#N/A</v>
      </c>
      <c r="AH1208" s="40" t="e">
        <f>IFERROR(IF(ISNA(AC1208),#N/A,IF(L1208=0,0,_xlfn.STDEV.P($Z1208:AC1208)/L1208*100)),#N/A)</f>
        <v>#N/A</v>
      </c>
      <c r="AI1208" s="40"/>
    </row>
    <row r="1209" spans="1:35" x14ac:dyDescent="0.35">
      <c r="A1209">
        <f t="shared" si="1468"/>
        <v>4</v>
      </c>
      <c r="B1209" s="35">
        <f t="array" ref="B1209">IF(B1208=0,0,MIN(IF(INDEX(DATOS,0,$N$2)=$U1209,IF(ISNUMBER(INDEX(DATOS,0,$C1209)),IF(INDEX(DATOS,0,$L$2)=0,IF(INDEX(DATOS,0,$M$2)=1,IF(ISNA(MATCH(INDEX(DATOS,0,$O$2),IF($E$7:E1208=E1209,$D$7:D1208),0)),INDEX(DATOS,0,$K$2))))))))</f>
        <v>0</v>
      </c>
      <c r="C1209" s="32">
        <f t="shared" si="1469"/>
        <v>20</v>
      </c>
      <c r="D1209" s="34" t="str">
        <f>IF($B1209=0,"--",INDEX(DATOS,$B1209,O$2))</f>
        <v>--</v>
      </c>
      <c r="E1209" s="64" t="s">
        <v>1</v>
      </c>
      <c r="F1209" s="36" t="str">
        <f t="shared" si="1412"/>
        <v>--</v>
      </c>
      <c r="G1209" s="109" t="e">
        <f>VLOOKUP($D1209,LOC_UNICOS,G$2,0)</f>
        <v>#N/A</v>
      </c>
      <c r="H1209" s="109" t="e">
        <f>VLOOKUP($D1209,LOC_UNICOS,H$2,0)</f>
        <v>#N/A</v>
      </c>
      <c r="I1209" s="38">
        <f t="array" ref="I1209">IF($B1209=0,-999,IF(COUNTIFS($Z1209:Z1209,#N/A)&gt;0,-999,AVERAGE($Z1209:Z1209)))</f>
        <v>-999</v>
      </c>
      <c r="J1209" s="38">
        <f t="array" ref="J1209">IF($B1209=0,-999,IF(COUNTIFS($Z1209:AA1209,#N/A)&gt;0,-999,AVERAGE($Z1209:AA1209)))</f>
        <v>-999</v>
      </c>
      <c r="K1209" s="38">
        <f t="array" ref="K1209">IF($B1209=0,-999,IF(COUNTIFS($Z1209:AB1209,#N/A)&gt;0,-999,AVERAGE($Z1209:AB1209)))</f>
        <v>-999</v>
      </c>
      <c r="L1209" s="38">
        <f t="array" ref="L1209">IF($B1209=0,-999,IF(COUNTIFS($Z1209:AC1209,#N/A)&gt;0,-999,AVERAGE($Z1209:AC1209)))</f>
        <v>-999</v>
      </c>
      <c r="M1209" s="38">
        <f t="shared" si="1464"/>
        <v>-999</v>
      </c>
      <c r="N1209" s="38">
        <f t="shared" si="1415"/>
        <v>-999</v>
      </c>
      <c r="O1209" s="38">
        <f t="shared" si="1416"/>
        <v>-999</v>
      </c>
      <c r="P1209" s="38">
        <f t="shared" si="1417"/>
        <v>-999</v>
      </c>
      <c r="Q1209" s="37">
        <f t="shared" si="1465"/>
        <v>0</v>
      </c>
      <c r="R1209" s="37">
        <f t="shared" si="1404"/>
        <v>0</v>
      </c>
      <c r="S1209" s="37">
        <f t="shared" si="1405"/>
        <v>0</v>
      </c>
      <c r="T1209" s="37">
        <f t="shared" si="1406"/>
        <v>0</v>
      </c>
      <c r="U1209" s="37">
        <f t="shared" si="1466"/>
        <v>2018</v>
      </c>
      <c r="V1209" s="37">
        <f t="shared" ref="V1209:X1209" si="1471">U1209-1</f>
        <v>2017</v>
      </c>
      <c r="W1209" s="37">
        <f t="shared" si="1471"/>
        <v>2016</v>
      </c>
      <c r="X1209" s="37">
        <f t="shared" si="1471"/>
        <v>2015</v>
      </c>
      <c r="Y1209" s="39"/>
      <c r="Z1209" s="62" t="e">
        <f>IFERROR(IF($B1209=0,#N/A,AVERAGEIFS(INDEX(DATOS,0,$C1209),INDEX(DATOS,0,$C1209),"&lt;&gt;#N/D",INDEX(DATOS,0,$L$2),0,INDEX(DATOS,0,$M$2),1,INDEX(DATOS,0,$N$2),U1209,INDEX(DATOS,0,$O$2),$D1209)),#N/A)</f>
        <v>#N/A</v>
      </c>
      <c r="AA1209" s="62" t="e">
        <f>IFERROR(IF($B1209=0,#N/A,AVERAGEIFS(INDEX(DATOS,0,$C1209),INDEX(DATOS,0,$C1209),"&lt;&gt;#N/D",INDEX(DATOS,0,$L$2),0,INDEX(DATOS,0,$M$2),1,INDEX(DATOS,0,$N$2),V1209,INDEX(DATOS,0,$O$2),$D1209)),#N/A)</f>
        <v>#N/A</v>
      </c>
      <c r="AB1209" s="62" t="e">
        <f>IFERROR(IF($B1209=0,#N/A,AVERAGEIFS(INDEX(DATOS,0,$C1209),INDEX(DATOS,0,$C1209),"&lt;&gt;#N/D",INDEX(DATOS,0,$L$2),0,INDEX(DATOS,0,$M$2),1,INDEX(DATOS,0,$N$2),W1209,INDEX(DATOS,0,$O$2),$D1209)),#N/A)</f>
        <v>#N/A</v>
      </c>
      <c r="AC1209" s="62" t="e">
        <f>IFERROR(IF($B1209=0,#N/A,AVERAGEIFS(INDEX(DATOS,0,$C1209),INDEX(DATOS,0,$C1209),"&lt;&gt;#N/D",INDEX(DATOS,0,$L$2),0,INDEX(DATOS,0,$M$2),1,INDEX(DATOS,0,$N$2),X1209,INDEX(DATOS,0,$O$2),$D1209)),#N/A)</f>
        <v>#N/A</v>
      </c>
      <c r="AD1209" s="33"/>
      <c r="AE1209" s="40" t="e">
        <f>IFERROR(IF(ISNA(Z1209),#N/A,IF(I1209=0,0,_xlfn.STDEV.P($Z1209:Z1209)/I1209*100)),#N/A)</f>
        <v>#N/A</v>
      </c>
      <c r="AF1209" s="40" t="e">
        <f>IFERROR(IF(ISNA(AA1209),#N/A,IF(J1209=0,0,_xlfn.STDEV.P($Z1209:AA1209)/J1209*100)),#N/A)</f>
        <v>#N/A</v>
      </c>
      <c r="AG1209" s="40" t="e">
        <f>IFERROR(IF(ISNA(AB1209),#N/A,IF(K1209=0,0,_xlfn.STDEV.P($Z1209:AB1209)/K1209*100)),#N/A)</f>
        <v>#N/A</v>
      </c>
      <c r="AH1209" s="40" t="e">
        <f>IFERROR(IF(ISNA(AC1209),#N/A,IF(L1209=0,0,_xlfn.STDEV.P($Z1209:AC1209)/L1209*100)),#N/A)</f>
        <v>#N/A</v>
      </c>
      <c r="AI1209" s="40"/>
    </row>
    <row r="1210" spans="1:35" x14ac:dyDescent="0.35">
      <c r="A1210">
        <f t="shared" si="1468"/>
        <v>5</v>
      </c>
      <c r="B1210" s="35">
        <f t="array" ref="B1210">IF(B1209=0,0,MIN(IF(INDEX(DATOS,0,$N$2)=$U1210,IF(ISNUMBER(INDEX(DATOS,0,$C1210)),IF(INDEX(DATOS,0,$L$2)=0,IF(INDEX(DATOS,0,$M$2)=1,IF(ISNA(MATCH(INDEX(DATOS,0,$O$2),IF($E$7:E1209=E1210,$D$7:D1209),0)),INDEX(DATOS,0,$K$2))))))))</f>
        <v>0</v>
      </c>
      <c r="C1210" s="32">
        <f t="shared" si="1469"/>
        <v>20</v>
      </c>
      <c r="D1210" s="34" t="str">
        <f>IF($B1210=0,"--",INDEX(DATOS,$B1210,O$2))</f>
        <v>--</v>
      </c>
      <c r="E1210" s="64" t="s">
        <v>1</v>
      </c>
      <c r="F1210" s="36" t="str">
        <f t="shared" si="1412"/>
        <v>--</v>
      </c>
      <c r="G1210" s="109" t="e">
        <f>VLOOKUP($D1210,LOC_UNICOS,G$2,0)</f>
        <v>#N/A</v>
      </c>
      <c r="H1210" s="109" t="e">
        <f>VLOOKUP($D1210,LOC_UNICOS,H$2,0)</f>
        <v>#N/A</v>
      </c>
      <c r="I1210" s="38">
        <f t="array" ref="I1210">IF($B1210=0,-999,IF(COUNTIFS($Z1210:Z1210,#N/A)&gt;0,-999,AVERAGE($Z1210:Z1210)))</f>
        <v>-999</v>
      </c>
      <c r="J1210" s="38">
        <f t="array" ref="J1210">IF($B1210=0,-999,IF(COUNTIFS($Z1210:AA1210,#N/A)&gt;0,-999,AVERAGE($Z1210:AA1210)))</f>
        <v>-999</v>
      </c>
      <c r="K1210" s="38">
        <f t="array" ref="K1210">IF($B1210=0,-999,IF(COUNTIFS($Z1210:AB1210,#N/A)&gt;0,-999,AVERAGE($Z1210:AB1210)))</f>
        <v>-999</v>
      </c>
      <c r="L1210" s="38">
        <f t="array" ref="L1210">IF($B1210=0,-999,IF(COUNTIFS($Z1210:AC1210,#N/A)&gt;0,-999,AVERAGE($Z1210:AC1210)))</f>
        <v>-999</v>
      </c>
      <c r="M1210" s="38">
        <f t="shared" si="1464"/>
        <v>-999</v>
      </c>
      <c r="N1210" s="38">
        <f t="shared" si="1415"/>
        <v>-999</v>
      </c>
      <c r="O1210" s="38">
        <f t="shared" si="1416"/>
        <v>-999</v>
      </c>
      <c r="P1210" s="38">
        <f t="shared" si="1417"/>
        <v>-999</v>
      </c>
      <c r="Q1210" s="37">
        <f t="shared" si="1465"/>
        <v>0</v>
      </c>
      <c r="R1210" s="37">
        <f t="shared" si="1404"/>
        <v>0</v>
      </c>
      <c r="S1210" s="37">
        <f t="shared" si="1405"/>
        <v>0</v>
      </c>
      <c r="T1210" s="37">
        <f t="shared" si="1406"/>
        <v>0</v>
      </c>
      <c r="U1210" s="37">
        <f t="shared" si="1466"/>
        <v>2018</v>
      </c>
      <c r="V1210" s="37">
        <f t="shared" ref="V1210:X1210" si="1472">U1210-1</f>
        <v>2017</v>
      </c>
      <c r="W1210" s="37">
        <f t="shared" si="1472"/>
        <v>2016</v>
      </c>
      <c r="X1210" s="37">
        <f t="shared" si="1472"/>
        <v>2015</v>
      </c>
      <c r="Y1210" s="39"/>
      <c r="Z1210" s="62" t="e">
        <f>IFERROR(IF($B1210=0,#N/A,AVERAGEIFS(INDEX(DATOS,0,$C1210),INDEX(DATOS,0,$C1210),"&lt;&gt;#N/D",INDEX(DATOS,0,$L$2),0,INDEX(DATOS,0,$M$2),1,INDEX(DATOS,0,$N$2),U1210,INDEX(DATOS,0,$O$2),$D1210)),#N/A)</f>
        <v>#N/A</v>
      </c>
      <c r="AA1210" s="62" t="e">
        <f>IFERROR(IF($B1210=0,#N/A,AVERAGEIFS(INDEX(DATOS,0,$C1210),INDEX(DATOS,0,$C1210),"&lt;&gt;#N/D",INDEX(DATOS,0,$L$2),0,INDEX(DATOS,0,$M$2),1,INDEX(DATOS,0,$N$2),V1210,INDEX(DATOS,0,$O$2),$D1210)),#N/A)</f>
        <v>#N/A</v>
      </c>
      <c r="AB1210" s="62" t="e">
        <f>IFERROR(IF($B1210=0,#N/A,AVERAGEIFS(INDEX(DATOS,0,$C1210),INDEX(DATOS,0,$C1210),"&lt;&gt;#N/D",INDEX(DATOS,0,$L$2),0,INDEX(DATOS,0,$M$2),1,INDEX(DATOS,0,$N$2),W1210,INDEX(DATOS,0,$O$2),$D1210)),#N/A)</f>
        <v>#N/A</v>
      </c>
      <c r="AC1210" s="62" t="e">
        <f>IFERROR(IF($B1210=0,#N/A,AVERAGEIFS(INDEX(DATOS,0,$C1210),INDEX(DATOS,0,$C1210),"&lt;&gt;#N/D",INDEX(DATOS,0,$L$2),0,INDEX(DATOS,0,$M$2),1,INDEX(DATOS,0,$N$2),X1210,INDEX(DATOS,0,$O$2),$D1210)),#N/A)</f>
        <v>#N/A</v>
      </c>
      <c r="AD1210" s="33"/>
      <c r="AE1210" s="40" t="e">
        <f>IFERROR(IF(ISNA(Z1210),#N/A,IF(I1210=0,0,_xlfn.STDEV.P($Z1210:Z1210)/I1210*100)),#N/A)</f>
        <v>#N/A</v>
      </c>
      <c r="AF1210" s="40" t="e">
        <f>IFERROR(IF(ISNA(AA1210),#N/A,IF(J1210=0,0,_xlfn.STDEV.P($Z1210:AA1210)/J1210*100)),#N/A)</f>
        <v>#N/A</v>
      </c>
      <c r="AG1210" s="40" t="e">
        <f>IFERROR(IF(ISNA(AB1210),#N/A,IF(K1210=0,0,_xlfn.STDEV.P($Z1210:AB1210)/K1210*100)),#N/A)</f>
        <v>#N/A</v>
      </c>
      <c r="AH1210" s="40" t="e">
        <f>IFERROR(IF(ISNA(AC1210),#N/A,IF(L1210=0,0,_xlfn.STDEV.P($Z1210:AC1210)/L1210*100)),#N/A)</f>
        <v>#N/A</v>
      </c>
      <c r="AI1210" s="40"/>
    </row>
    <row r="1211" spans="1:35" x14ac:dyDescent="0.35">
      <c r="A1211">
        <f t="shared" si="1468"/>
        <v>6</v>
      </c>
      <c r="B1211" s="35">
        <f t="array" ref="B1211">IF(B1210=0,0,MIN(IF(INDEX(DATOS,0,$N$2)=$U1211,IF(ISNUMBER(INDEX(DATOS,0,$C1211)),IF(INDEX(DATOS,0,$L$2)=0,IF(INDEX(DATOS,0,$M$2)=1,IF(ISNA(MATCH(INDEX(DATOS,0,$O$2),IF($E$7:E1210=E1211,$D$7:D1210),0)),INDEX(DATOS,0,$K$2))))))))</f>
        <v>0</v>
      </c>
      <c r="C1211" s="32">
        <f t="shared" si="1469"/>
        <v>20</v>
      </c>
      <c r="D1211" s="34" t="str">
        <f>IF($B1211=0,"--",INDEX(DATOS,$B1211,O$2))</f>
        <v>--</v>
      </c>
      <c r="E1211" s="64" t="s">
        <v>1</v>
      </c>
      <c r="F1211" s="36" t="str">
        <f t="shared" si="1412"/>
        <v>--</v>
      </c>
      <c r="G1211" s="109" t="e">
        <f>VLOOKUP($D1211,LOC_UNICOS,G$2,0)</f>
        <v>#N/A</v>
      </c>
      <c r="H1211" s="109" t="e">
        <f>VLOOKUP($D1211,LOC_UNICOS,H$2,0)</f>
        <v>#N/A</v>
      </c>
      <c r="I1211" s="38">
        <f t="array" ref="I1211">IF($B1211=0,-999,IF(COUNTIFS($Z1211:Z1211,#N/A)&gt;0,-999,AVERAGE($Z1211:Z1211)))</f>
        <v>-999</v>
      </c>
      <c r="J1211" s="38">
        <f t="array" ref="J1211">IF($B1211=0,-999,IF(COUNTIFS($Z1211:AA1211,#N/A)&gt;0,-999,AVERAGE($Z1211:AA1211)))</f>
        <v>-999</v>
      </c>
      <c r="K1211" s="38">
        <f t="array" ref="K1211">IF($B1211=0,-999,IF(COUNTIFS($Z1211:AB1211,#N/A)&gt;0,-999,AVERAGE($Z1211:AB1211)))</f>
        <v>-999</v>
      </c>
      <c r="L1211" s="38">
        <f t="array" ref="L1211">IF($B1211=0,-999,IF(COUNTIFS($Z1211:AC1211,#N/A)&gt;0,-999,AVERAGE($Z1211:AC1211)))</f>
        <v>-999</v>
      </c>
      <c r="M1211" s="38">
        <f t="shared" si="1464"/>
        <v>-999</v>
      </c>
      <c r="N1211" s="38">
        <f t="shared" si="1415"/>
        <v>-999</v>
      </c>
      <c r="O1211" s="38">
        <f t="shared" si="1416"/>
        <v>-999</v>
      </c>
      <c r="P1211" s="38">
        <f t="shared" si="1417"/>
        <v>-999</v>
      </c>
      <c r="Q1211" s="37">
        <f t="shared" si="1465"/>
        <v>0</v>
      </c>
      <c r="R1211" s="37">
        <f t="shared" si="1404"/>
        <v>0</v>
      </c>
      <c r="S1211" s="37">
        <f t="shared" si="1405"/>
        <v>0</v>
      </c>
      <c r="T1211" s="37">
        <f t="shared" si="1406"/>
        <v>0</v>
      </c>
      <c r="U1211" s="37">
        <f t="shared" si="1466"/>
        <v>2018</v>
      </c>
      <c r="V1211" s="37">
        <f t="shared" ref="V1211:X1211" si="1473">U1211-1</f>
        <v>2017</v>
      </c>
      <c r="W1211" s="37">
        <f t="shared" si="1473"/>
        <v>2016</v>
      </c>
      <c r="X1211" s="37">
        <f t="shared" si="1473"/>
        <v>2015</v>
      </c>
      <c r="Y1211" s="39"/>
      <c r="Z1211" s="62" t="e">
        <f>IFERROR(IF($B1211=0,#N/A,AVERAGEIFS(INDEX(DATOS,0,$C1211),INDEX(DATOS,0,$C1211),"&lt;&gt;#N/D",INDEX(DATOS,0,$L$2),0,INDEX(DATOS,0,$M$2),1,INDEX(DATOS,0,$N$2),U1211,INDEX(DATOS,0,$O$2),$D1211)),#N/A)</f>
        <v>#N/A</v>
      </c>
      <c r="AA1211" s="62" t="e">
        <f>IFERROR(IF($B1211=0,#N/A,AVERAGEIFS(INDEX(DATOS,0,$C1211),INDEX(DATOS,0,$C1211),"&lt;&gt;#N/D",INDEX(DATOS,0,$L$2),0,INDEX(DATOS,0,$M$2),1,INDEX(DATOS,0,$N$2),V1211,INDEX(DATOS,0,$O$2),$D1211)),#N/A)</f>
        <v>#N/A</v>
      </c>
      <c r="AB1211" s="62" t="e">
        <f>IFERROR(IF($B1211=0,#N/A,AVERAGEIFS(INDEX(DATOS,0,$C1211),INDEX(DATOS,0,$C1211),"&lt;&gt;#N/D",INDEX(DATOS,0,$L$2),0,INDEX(DATOS,0,$M$2),1,INDEX(DATOS,0,$N$2),W1211,INDEX(DATOS,0,$O$2),$D1211)),#N/A)</f>
        <v>#N/A</v>
      </c>
      <c r="AC1211" s="62" t="e">
        <f>IFERROR(IF($B1211=0,#N/A,AVERAGEIFS(INDEX(DATOS,0,$C1211),INDEX(DATOS,0,$C1211),"&lt;&gt;#N/D",INDEX(DATOS,0,$L$2),0,INDEX(DATOS,0,$M$2),1,INDEX(DATOS,0,$N$2),X1211,INDEX(DATOS,0,$O$2),$D1211)),#N/A)</f>
        <v>#N/A</v>
      </c>
      <c r="AD1211" s="33"/>
      <c r="AE1211" s="40" t="e">
        <f>IFERROR(IF(ISNA(Z1211),#N/A,IF(I1211=0,0,_xlfn.STDEV.P($Z1211:Z1211)/I1211*100)),#N/A)</f>
        <v>#N/A</v>
      </c>
      <c r="AF1211" s="40" t="e">
        <f>IFERROR(IF(ISNA(AA1211),#N/A,IF(J1211=0,0,_xlfn.STDEV.P($Z1211:AA1211)/J1211*100)),#N/A)</f>
        <v>#N/A</v>
      </c>
      <c r="AG1211" s="40" t="e">
        <f>IFERROR(IF(ISNA(AB1211),#N/A,IF(K1211=0,0,_xlfn.STDEV.P($Z1211:AB1211)/K1211*100)),#N/A)</f>
        <v>#N/A</v>
      </c>
      <c r="AH1211" s="40" t="e">
        <f>IFERROR(IF(ISNA(AC1211),#N/A,IF(L1211=0,0,_xlfn.STDEV.P($Z1211:AC1211)/L1211*100)),#N/A)</f>
        <v>#N/A</v>
      </c>
      <c r="AI1211" s="40"/>
    </row>
    <row r="1212" spans="1:35" x14ac:dyDescent="0.35">
      <c r="A1212">
        <f t="shared" si="1468"/>
        <v>7</v>
      </c>
      <c r="B1212" s="35">
        <f t="array" ref="B1212">IF(B1211=0,0,MIN(IF(INDEX(DATOS,0,$N$2)=$U1212,IF(ISNUMBER(INDEX(DATOS,0,$C1212)),IF(INDEX(DATOS,0,$L$2)=0,IF(INDEX(DATOS,0,$M$2)=1,IF(ISNA(MATCH(INDEX(DATOS,0,$O$2),IF($E$7:E1211=E1212,$D$7:D1211),0)),INDEX(DATOS,0,$K$2))))))))</f>
        <v>0</v>
      </c>
      <c r="C1212" s="32">
        <f t="shared" si="1469"/>
        <v>20</v>
      </c>
      <c r="D1212" s="34" t="str">
        <f>IF($B1212=0,"--",INDEX(DATOS,$B1212,O$2))</f>
        <v>--</v>
      </c>
      <c r="E1212" s="64" t="s">
        <v>1</v>
      </c>
      <c r="F1212" s="36" t="str">
        <f t="shared" si="1412"/>
        <v>--</v>
      </c>
      <c r="G1212" s="109" t="e">
        <f>VLOOKUP($D1212,LOC_UNICOS,G$2,0)</f>
        <v>#N/A</v>
      </c>
      <c r="H1212" s="109" t="e">
        <f>VLOOKUP($D1212,LOC_UNICOS,H$2,0)</f>
        <v>#N/A</v>
      </c>
      <c r="I1212" s="38">
        <f t="array" ref="I1212">IF($B1212=0,-999,IF(COUNTIFS($Z1212:Z1212,#N/A)&gt;0,-999,AVERAGE($Z1212:Z1212)))</f>
        <v>-999</v>
      </c>
      <c r="J1212" s="38">
        <f t="array" ref="J1212">IF($B1212=0,-999,IF(COUNTIFS($Z1212:AA1212,#N/A)&gt;0,-999,AVERAGE($Z1212:AA1212)))</f>
        <v>-999</v>
      </c>
      <c r="K1212" s="38">
        <f t="array" ref="K1212">IF($B1212=0,-999,IF(COUNTIFS($Z1212:AB1212,#N/A)&gt;0,-999,AVERAGE($Z1212:AB1212)))</f>
        <v>-999</v>
      </c>
      <c r="L1212" s="38">
        <f t="array" ref="L1212">IF($B1212=0,-999,IF(COUNTIFS($Z1212:AC1212,#N/A)&gt;0,-999,AVERAGE($Z1212:AC1212)))</f>
        <v>-999</v>
      </c>
      <c r="M1212" s="38">
        <f t="shared" si="1464"/>
        <v>-999</v>
      </c>
      <c r="N1212" s="38">
        <f t="shared" si="1415"/>
        <v>-999</v>
      </c>
      <c r="O1212" s="38">
        <f t="shared" si="1416"/>
        <v>-999</v>
      </c>
      <c r="P1212" s="38">
        <f t="shared" si="1417"/>
        <v>-999</v>
      </c>
      <c r="Q1212" s="37">
        <f t="shared" si="1465"/>
        <v>0</v>
      </c>
      <c r="R1212" s="37">
        <f t="shared" si="1404"/>
        <v>0</v>
      </c>
      <c r="S1212" s="37">
        <f t="shared" si="1405"/>
        <v>0</v>
      </c>
      <c r="T1212" s="37">
        <f t="shared" si="1406"/>
        <v>0</v>
      </c>
      <c r="U1212" s="37">
        <f t="shared" si="1466"/>
        <v>2018</v>
      </c>
      <c r="V1212" s="37">
        <f t="shared" ref="V1212:X1212" si="1474">U1212-1</f>
        <v>2017</v>
      </c>
      <c r="W1212" s="37">
        <f t="shared" si="1474"/>
        <v>2016</v>
      </c>
      <c r="X1212" s="37">
        <f t="shared" si="1474"/>
        <v>2015</v>
      </c>
      <c r="Y1212" s="39"/>
      <c r="Z1212" s="62" t="e">
        <f>IFERROR(IF($B1212=0,#N/A,AVERAGEIFS(INDEX(DATOS,0,$C1212),INDEX(DATOS,0,$C1212),"&lt;&gt;#N/D",INDEX(DATOS,0,$L$2),0,INDEX(DATOS,0,$M$2),1,INDEX(DATOS,0,$N$2),U1212,INDEX(DATOS,0,$O$2),$D1212)),#N/A)</f>
        <v>#N/A</v>
      </c>
      <c r="AA1212" s="62" t="e">
        <f>IFERROR(IF($B1212=0,#N/A,AVERAGEIFS(INDEX(DATOS,0,$C1212),INDEX(DATOS,0,$C1212),"&lt;&gt;#N/D",INDEX(DATOS,0,$L$2),0,INDEX(DATOS,0,$M$2),1,INDEX(DATOS,0,$N$2),V1212,INDEX(DATOS,0,$O$2),$D1212)),#N/A)</f>
        <v>#N/A</v>
      </c>
      <c r="AB1212" s="62" t="e">
        <f>IFERROR(IF($B1212=0,#N/A,AVERAGEIFS(INDEX(DATOS,0,$C1212),INDEX(DATOS,0,$C1212),"&lt;&gt;#N/D",INDEX(DATOS,0,$L$2),0,INDEX(DATOS,0,$M$2),1,INDEX(DATOS,0,$N$2),W1212,INDEX(DATOS,0,$O$2),$D1212)),#N/A)</f>
        <v>#N/A</v>
      </c>
      <c r="AC1212" s="62" t="e">
        <f>IFERROR(IF($B1212=0,#N/A,AVERAGEIFS(INDEX(DATOS,0,$C1212),INDEX(DATOS,0,$C1212),"&lt;&gt;#N/D",INDEX(DATOS,0,$L$2),0,INDEX(DATOS,0,$M$2),1,INDEX(DATOS,0,$N$2),X1212,INDEX(DATOS,0,$O$2),$D1212)),#N/A)</f>
        <v>#N/A</v>
      </c>
      <c r="AD1212" s="33"/>
      <c r="AE1212" s="40" t="e">
        <f>IFERROR(IF(ISNA(Z1212),#N/A,IF(I1212=0,0,_xlfn.STDEV.P($Z1212:Z1212)/I1212*100)),#N/A)</f>
        <v>#N/A</v>
      </c>
      <c r="AF1212" s="40" t="e">
        <f>IFERROR(IF(ISNA(AA1212),#N/A,IF(J1212=0,0,_xlfn.STDEV.P($Z1212:AA1212)/J1212*100)),#N/A)</f>
        <v>#N/A</v>
      </c>
      <c r="AG1212" s="40" t="e">
        <f>IFERROR(IF(ISNA(AB1212),#N/A,IF(K1212=0,0,_xlfn.STDEV.P($Z1212:AB1212)/K1212*100)),#N/A)</f>
        <v>#N/A</v>
      </c>
      <c r="AH1212" s="40" t="e">
        <f>IFERROR(IF(ISNA(AC1212),#N/A,IF(L1212=0,0,_xlfn.STDEV.P($Z1212:AC1212)/L1212*100)),#N/A)</f>
        <v>#N/A</v>
      </c>
      <c r="AI1212" s="40"/>
    </row>
    <row r="1213" spans="1:35" x14ac:dyDescent="0.35">
      <c r="A1213">
        <f t="shared" si="1468"/>
        <v>8</v>
      </c>
      <c r="B1213" s="35">
        <f t="array" ref="B1213">IF(B1212=0,0,MIN(IF(INDEX(DATOS,0,$N$2)=$U1213,IF(ISNUMBER(INDEX(DATOS,0,$C1213)),IF(INDEX(DATOS,0,$L$2)=0,IF(INDEX(DATOS,0,$M$2)=1,IF(ISNA(MATCH(INDEX(DATOS,0,$O$2),IF($E$7:E1212=E1213,$D$7:D1212),0)),INDEX(DATOS,0,$K$2))))))))</f>
        <v>0</v>
      </c>
      <c r="C1213" s="32">
        <f t="shared" si="1469"/>
        <v>20</v>
      </c>
      <c r="D1213" s="34" t="str">
        <f>IF($B1213=0,"--",INDEX(DATOS,$B1213,O$2))</f>
        <v>--</v>
      </c>
      <c r="E1213" s="64" t="s">
        <v>1</v>
      </c>
      <c r="F1213" s="36" t="str">
        <f t="shared" si="1412"/>
        <v>--</v>
      </c>
      <c r="G1213" s="109" t="e">
        <f>VLOOKUP($D1213,LOC_UNICOS,G$2,0)</f>
        <v>#N/A</v>
      </c>
      <c r="H1213" s="109" t="e">
        <f>VLOOKUP($D1213,LOC_UNICOS,H$2,0)</f>
        <v>#N/A</v>
      </c>
      <c r="I1213" s="38">
        <f t="array" ref="I1213">IF($B1213=0,-999,IF(COUNTIFS($Z1213:Z1213,#N/A)&gt;0,-999,AVERAGE($Z1213:Z1213)))</f>
        <v>-999</v>
      </c>
      <c r="J1213" s="38">
        <f t="array" ref="J1213">IF($B1213=0,-999,IF(COUNTIFS($Z1213:AA1213,#N/A)&gt;0,-999,AVERAGE($Z1213:AA1213)))</f>
        <v>-999</v>
      </c>
      <c r="K1213" s="38">
        <f t="array" ref="K1213">IF($B1213=0,-999,IF(COUNTIFS($Z1213:AB1213,#N/A)&gt;0,-999,AVERAGE($Z1213:AB1213)))</f>
        <v>-999</v>
      </c>
      <c r="L1213" s="38">
        <f t="array" ref="L1213">IF($B1213=0,-999,IF(COUNTIFS($Z1213:AC1213,#N/A)&gt;0,-999,AVERAGE($Z1213:AC1213)))</f>
        <v>-999</v>
      </c>
      <c r="M1213" s="38">
        <f t="shared" si="1464"/>
        <v>-999</v>
      </c>
      <c r="N1213" s="38">
        <f t="shared" si="1415"/>
        <v>-999</v>
      </c>
      <c r="O1213" s="38">
        <f t="shared" si="1416"/>
        <v>-999</v>
      </c>
      <c r="P1213" s="38">
        <f t="shared" si="1417"/>
        <v>-999</v>
      </c>
      <c r="Q1213" s="37">
        <f t="shared" si="1465"/>
        <v>0</v>
      </c>
      <c r="R1213" s="37">
        <f t="shared" si="1404"/>
        <v>0</v>
      </c>
      <c r="S1213" s="37">
        <f t="shared" si="1405"/>
        <v>0</v>
      </c>
      <c r="T1213" s="37">
        <f t="shared" si="1406"/>
        <v>0</v>
      </c>
      <c r="U1213" s="37">
        <f t="shared" si="1466"/>
        <v>2018</v>
      </c>
      <c r="V1213" s="37">
        <f t="shared" ref="V1213:X1213" si="1475">U1213-1</f>
        <v>2017</v>
      </c>
      <c r="W1213" s="37">
        <f t="shared" si="1475"/>
        <v>2016</v>
      </c>
      <c r="X1213" s="37">
        <f t="shared" si="1475"/>
        <v>2015</v>
      </c>
      <c r="Y1213" s="39"/>
      <c r="Z1213" s="62" t="e">
        <f>IFERROR(IF($B1213=0,#N/A,AVERAGEIFS(INDEX(DATOS,0,$C1213),INDEX(DATOS,0,$C1213),"&lt;&gt;#N/D",INDEX(DATOS,0,$L$2),0,INDEX(DATOS,0,$M$2),1,INDEX(DATOS,0,$N$2),U1213,INDEX(DATOS,0,$O$2),$D1213)),#N/A)</f>
        <v>#N/A</v>
      </c>
      <c r="AA1213" s="62" t="e">
        <f>IFERROR(IF($B1213=0,#N/A,AVERAGEIFS(INDEX(DATOS,0,$C1213),INDEX(DATOS,0,$C1213),"&lt;&gt;#N/D",INDEX(DATOS,0,$L$2),0,INDEX(DATOS,0,$M$2),1,INDEX(DATOS,0,$N$2),V1213,INDEX(DATOS,0,$O$2),$D1213)),#N/A)</f>
        <v>#N/A</v>
      </c>
      <c r="AB1213" s="62" t="e">
        <f>IFERROR(IF($B1213=0,#N/A,AVERAGEIFS(INDEX(DATOS,0,$C1213),INDEX(DATOS,0,$C1213),"&lt;&gt;#N/D",INDEX(DATOS,0,$L$2),0,INDEX(DATOS,0,$M$2),1,INDEX(DATOS,0,$N$2),W1213,INDEX(DATOS,0,$O$2),$D1213)),#N/A)</f>
        <v>#N/A</v>
      </c>
      <c r="AC1213" s="62" t="e">
        <f>IFERROR(IF($B1213=0,#N/A,AVERAGEIFS(INDEX(DATOS,0,$C1213),INDEX(DATOS,0,$C1213),"&lt;&gt;#N/D",INDEX(DATOS,0,$L$2),0,INDEX(DATOS,0,$M$2),1,INDEX(DATOS,0,$N$2),X1213,INDEX(DATOS,0,$O$2),$D1213)),#N/A)</f>
        <v>#N/A</v>
      </c>
      <c r="AD1213" s="33"/>
      <c r="AE1213" s="40" t="e">
        <f>IFERROR(IF(ISNA(Z1213),#N/A,IF(I1213=0,0,_xlfn.STDEV.P($Z1213:Z1213)/I1213*100)),#N/A)</f>
        <v>#N/A</v>
      </c>
      <c r="AF1213" s="40" t="e">
        <f>IFERROR(IF(ISNA(AA1213),#N/A,IF(J1213=0,0,_xlfn.STDEV.P($Z1213:AA1213)/J1213*100)),#N/A)</f>
        <v>#N/A</v>
      </c>
      <c r="AG1213" s="40" t="e">
        <f>IFERROR(IF(ISNA(AB1213),#N/A,IF(K1213=0,0,_xlfn.STDEV.P($Z1213:AB1213)/K1213*100)),#N/A)</f>
        <v>#N/A</v>
      </c>
      <c r="AH1213" s="40" t="e">
        <f>IFERROR(IF(ISNA(AC1213),#N/A,IF(L1213=0,0,_xlfn.STDEV.P($Z1213:AC1213)/L1213*100)),#N/A)</f>
        <v>#N/A</v>
      </c>
      <c r="AI1213" s="40"/>
    </row>
    <row r="1214" spans="1:35" x14ac:dyDescent="0.35">
      <c r="A1214">
        <f t="shared" si="1468"/>
        <v>9</v>
      </c>
      <c r="B1214" s="35">
        <f t="array" ref="B1214">IF(B1213=0,0,MIN(IF(INDEX(DATOS,0,$N$2)=$U1214,IF(ISNUMBER(INDEX(DATOS,0,$C1214)),IF(INDEX(DATOS,0,$L$2)=0,IF(INDEX(DATOS,0,$M$2)=1,IF(ISNA(MATCH(INDEX(DATOS,0,$O$2),IF($E$7:E1213=E1214,$D$7:D1213),0)),INDEX(DATOS,0,$K$2))))))))</f>
        <v>0</v>
      </c>
      <c r="C1214" s="32">
        <f t="shared" si="1469"/>
        <v>20</v>
      </c>
      <c r="D1214" s="34" t="str">
        <f>IF($B1214=0,"--",INDEX(DATOS,$B1214,O$2))</f>
        <v>--</v>
      </c>
      <c r="E1214" s="64" t="s">
        <v>1</v>
      </c>
      <c r="F1214" s="36" t="str">
        <f t="shared" si="1412"/>
        <v>--</v>
      </c>
      <c r="G1214" s="109" t="e">
        <f>VLOOKUP($D1214,LOC_UNICOS,G$2,0)</f>
        <v>#N/A</v>
      </c>
      <c r="H1214" s="109" t="e">
        <f>VLOOKUP($D1214,LOC_UNICOS,H$2,0)</f>
        <v>#N/A</v>
      </c>
      <c r="I1214" s="38">
        <f t="array" ref="I1214">IF($B1214=0,-999,IF(COUNTIFS($Z1214:Z1214,#N/A)&gt;0,-999,AVERAGE($Z1214:Z1214)))</f>
        <v>-999</v>
      </c>
      <c r="J1214" s="38">
        <f t="array" ref="J1214">IF($B1214=0,-999,IF(COUNTIFS($Z1214:AA1214,#N/A)&gt;0,-999,AVERAGE($Z1214:AA1214)))</f>
        <v>-999</v>
      </c>
      <c r="K1214" s="38">
        <f t="array" ref="K1214">IF($B1214=0,-999,IF(COUNTIFS($Z1214:AB1214,#N/A)&gt;0,-999,AVERAGE($Z1214:AB1214)))</f>
        <v>-999</v>
      </c>
      <c r="L1214" s="38">
        <f t="array" ref="L1214">IF($B1214=0,-999,IF(COUNTIFS($Z1214:AC1214,#N/A)&gt;0,-999,AVERAGE($Z1214:AC1214)))</f>
        <v>-999</v>
      </c>
      <c r="M1214" s="38">
        <f t="shared" si="1464"/>
        <v>-999</v>
      </c>
      <c r="N1214" s="38">
        <f t="shared" si="1415"/>
        <v>-999</v>
      </c>
      <c r="O1214" s="38">
        <f t="shared" si="1416"/>
        <v>-999</v>
      </c>
      <c r="P1214" s="38">
        <f t="shared" si="1417"/>
        <v>-999</v>
      </c>
      <c r="Q1214" s="37">
        <f t="shared" si="1465"/>
        <v>0</v>
      </c>
      <c r="R1214" s="37">
        <f t="shared" si="1404"/>
        <v>0</v>
      </c>
      <c r="S1214" s="37">
        <f t="shared" si="1405"/>
        <v>0</v>
      </c>
      <c r="T1214" s="37">
        <f t="shared" si="1406"/>
        <v>0</v>
      </c>
      <c r="U1214" s="37">
        <f t="shared" si="1466"/>
        <v>2018</v>
      </c>
      <c r="V1214" s="37">
        <f t="shared" ref="V1214:X1214" si="1476">U1214-1</f>
        <v>2017</v>
      </c>
      <c r="W1214" s="37">
        <f t="shared" si="1476"/>
        <v>2016</v>
      </c>
      <c r="X1214" s="37">
        <f t="shared" si="1476"/>
        <v>2015</v>
      </c>
      <c r="Y1214" s="39"/>
      <c r="Z1214" s="62" t="e">
        <f>IFERROR(IF($B1214=0,#N/A,AVERAGEIFS(INDEX(DATOS,0,$C1214),INDEX(DATOS,0,$C1214),"&lt;&gt;#N/D",INDEX(DATOS,0,$L$2),0,INDEX(DATOS,0,$M$2),1,INDEX(DATOS,0,$N$2),U1214,INDEX(DATOS,0,$O$2),$D1214)),#N/A)</f>
        <v>#N/A</v>
      </c>
      <c r="AA1214" s="62" t="e">
        <f>IFERROR(IF($B1214=0,#N/A,AVERAGEIFS(INDEX(DATOS,0,$C1214),INDEX(DATOS,0,$C1214),"&lt;&gt;#N/D",INDEX(DATOS,0,$L$2),0,INDEX(DATOS,0,$M$2),1,INDEX(DATOS,0,$N$2),V1214,INDEX(DATOS,0,$O$2),$D1214)),#N/A)</f>
        <v>#N/A</v>
      </c>
      <c r="AB1214" s="62" t="e">
        <f>IFERROR(IF($B1214=0,#N/A,AVERAGEIFS(INDEX(DATOS,0,$C1214),INDEX(DATOS,0,$C1214),"&lt;&gt;#N/D",INDEX(DATOS,0,$L$2),0,INDEX(DATOS,0,$M$2),1,INDEX(DATOS,0,$N$2),W1214,INDEX(DATOS,0,$O$2),$D1214)),#N/A)</f>
        <v>#N/A</v>
      </c>
      <c r="AC1214" s="62" t="e">
        <f>IFERROR(IF($B1214=0,#N/A,AVERAGEIFS(INDEX(DATOS,0,$C1214),INDEX(DATOS,0,$C1214),"&lt;&gt;#N/D",INDEX(DATOS,0,$L$2),0,INDEX(DATOS,0,$M$2),1,INDEX(DATOS,0,$N$2),X1214,INDEX(DATOS,0,$O$2),$D1214)),#N/A)</f>
        <v>#N/A</v>
      </c>
      <c r="AD1214" s="33"/>
      <c r="AE1214" s="40" t="e">
        <f>IFERROR(IF(ISNA(Z1214),#N/A,IF(I1214=0,0,_xlfn.STDEV.P($Z1214:Z1214)/I1214*100)),#N/A)</f>
        <v>#N/A</v>
      </c>
      <c r="AF1214" s="40" t="e">
        <f>IFERROR(IF(ISNA(AA1214),#N/A,IF(J1214=0,0,_xlfn.STDEV.P($Z1214:AA1214)/J1214*100)),#N/A)</f>
        <v>#N/A</v>
      </c>
      <c r="AG1214" s="40" t="e">
        <f>IFERROR(IF(ISNA(AB1214),#N/A,IF(K1214=0,0,_xlfn.STDEV.P($Z1214:AB1214)/K1214*100)),#N/A)</f>
        <v>#N/A</v>
      </c>
      <c r="AH1214" s="40" t="e">
        <f>IFERROR(IF(ISNA(AC1214),#N/A,IF(L1214=0,0,_xlfn.STDEV.P($Z1214:AC1214)/L1214*100)),#N/A)</f>
        <v>#N/A</v>
      </c>
      <c r="AI1214" s="40"/>
    </row>
    <row r="1215" spans="1:35" x14ac:dyDescent="0.35">
      <c r="A1215">
        <f t="shared" si="1468"/>
        <v>10</v>
      </c>
      <c r="B1215" s="35">
        <f t="array" ref="B1215">IF(B1214=0,0,MIN(IF(INDEX(DATOS,0,$N$2)=$U1215,IF(ISNUMBER(INDEX(DATOS,0,$C1215)),IF(INDEX(DATOS,0,$L$2)=0,IF(INDEX(DATOS,0,$M$2)=1,IF(ISNA(MATCH(INDEX(DATOS,0,$O$2),IF($E$7:E1214=E1215,$D$7:D1214),0)),INDEX(DATOS,0,$K$2))))))))</f>
        <v>0</v>
      </c>
      <c r="C1215" s="32">
        <f t="shared" si="1469"/>
        <v>20</v>
      </c>
      <c r="D1215" s="34" t="str">
        <f>IF($B1215=0,"--",INDEX(DATOS,$B1215,O$2))</f>
        <v>--</v>
      </c>
      <c r="E1215" s="64" t="s">
        <v>1</v>
      </c>
      <c r="F1215" s="36" t="str">
        <f t="shared" si="1412"/>
        <v>--</v>
      </c>
      <c r="G1215" s="109" t="e">
        <f>VLOOKUP($D1215,LOC_UNICOS,G$2,0)</f>
        <v>#N/A</v>
      </c>
      <c r="H1215" s="109" t="e">
        <f>VLOOKUP($D1215,LOC_UNICOS,H$2,0)</f>
        <v>#N/A</v>
      </c>
      <c r="I1215" s="38">
        <f t="array" ref="I1215">IF($B1215=0,-999,IF(COUNTIFS($Z1215:Z1215,#N/A)&gt;0,-999,AVERAGE($Z1215:Z1215)))</f>
        <v>-999</v>
      </c>
      <c r="J1215" s="38">
        <f t="array" ref="J1215">IF($B1215=0,-999,IF(COUNTIFS($Z1215:AA1215,#N/A)&gt;0,-999,AVERAGE($Z1215:AA1215)))</f>
        <v>-999</v>
      </c>
      <c r="K1215" s="38">
        <f t="array" ref="K1215">IF($B1215=0,-999,IF(COUNTIFS($Z1215:AB1215,#N/A)&gt;0,-999,AVERAGE($Z1215:AB1215)))</f>
        <v>-999</v>
      </c>
      <c r="L1215" s="38">
        <f t="array" ref="L1215">IF($B1215=0,-999,IF(COUNTIFS($Z1215:AC1215,#N/A)&gt;0,-999,AVERAGE($Z1215:AC1215)))</f>
        <v>-999</v>
      </c>
      <c r="M1215" s="38">
        <f t="shared" si="1464"/>
        <v>-999</v>
      </c>
      <c r="N1215" s="38">
        <f t="shared" si="1415"/>
        <v>-999</v>
      </c>
      <c r="O1215" s="38">
        <f t="shared" si="1416"/>
        <v>-999</v>
      </c>
      <c r="P1215" s="38">
        <f t="shared" si="1417"/>
        <v>-999</v>
      </c>
      <c r="Q1215" s="37">
        <f t="shared" si="1465"/>
        <v>0</v>
      </c>
      <c r="R1215" s="37">
        <f t="shared" si="1404"/>
        <v>0</v>
      </c>
      <c r="S1215" s="37">
        <f t="shared" si="1405"/>
        <v>0</v>
      </c>
      <c r="T1215" s="37">
        <f t="shared" si="1406"/>
        <v>0</v>
      </c>
      <c r="U1215" s="37">
        <f t="shared" si="1466"/>
        <v>2018</v>
      </c>
      <c r="V1215" s="37">
        <f t="shared" ref="V1215:X1215" si="1477">U1215-1</f>
        <v>2017</v>
      </c>
      <c r="W1215" s="37">
        <f t="shared" si="1477"/>
        <v>2016</v>
      </c>
      <c r="X1215" s="37">
        <f t="shared" si="1477"/>
        <v>2015</v>
      </c>
      <c r="Y1215" s="39"/>
      <c r="Z1215" s="62" t="e">
        <f>IFERROR(IF($B1215=0,#N/A,AVERAGEIFS(INDEX(DATOS,0,$C1215),INDEX(DATOS,0,$C1215),"&lt;&gt;#N/D",INDEX(DATOS,0,$L$2),0,INDEX(DATOS,0,$M$2),1,INDEX(DATOS,0,$N$2),U1215,INDEX(DATOS,0,$O$2),$D1215)),#N/A)</f>
        <v>#N/A</v>
      </c>
      <c r="AA1215" s="62" t="e">
        <f>IFERROR(IF($B1215=0,#N/A,AVERAGEIFS(INDEX(DATOS,0,$C1215),INDEX(DATOS,0,$C1215),"&lt;&gt;#N/D",INDEX(DATOS,0,$L$2),0,INDEX(DATOS,0,$M$2),1,INDEX(DATOS,0,$N$2),V1215,INDEX(DATOS,0,$O$2),$D1215)),#N/A)</f>
        <v>#N/A</v>
      </c>
      <c r="AB1215" s="62" t="e">
        <f>IFERROR(IF($B1215=0,#N/A,AVERAGEIFS(INDEX(DATOS,0,$C1215),INDEX(DATOS,0,$C1215),"&lt;&gt;#N/D",INDEX(DATOS,0,$L$2),0,INDEX(DATOS,0,$M$2),1,INDEX(DATOS,0,$N$2),W1215,INDEX(DATOS,0,$O$2),$D1215)),#N/A)</f>
        <v>#N/A</v>
      </c>
      <c r="AC1215" s="62" t="e">
        <f>IFERROR(IF($B1215=0,#N/A,AVERAGEIFS(INDEX(DATOS,0,$C1215),INDEX(DATOS,0,$C1215),"&lt;&gt;#N/D",INDEX(DATOS,0,$L$2),0,INDEX(DATOS,0,$M$2),1,INDEX(DATOS,0,$N$2),X1215,INDEX(DATOS,0,$O$2),$D1215)),#N/A)</f>
        <v>#N/A</v>
      </c>
      <c r="AD1215" s="33"/>
      <c r="AE1215" s="40" t="e">
        <f>IFERROR(IF(ISNA(Z1215),#N/A,IF(I1215=0,0,_xlfn.STDEV.P($Z1215:Z1215)/I1215*100)),#N/A)</f>
        <v>#N/A</v>
      </c>
      <c r="AF1215" s="40" t="e">
        <f>IFERROR(IF(ISNA(AA1215),#N/A,IF(J1215=0,0,_xlfn.STDEV.P($Z1215:AA1215)/J1215*100)),#N/A)</f>
        <v>#N/A</v>
      </c>
      <c r="AG1215" s="40" t="e">
        <f>IFERROR(IF(ISNA(AB1215),#N/A,IF(K1215=0,0,_xlfn.STDEV.P($Z1215:AB1215)/K1215*100)),#N/A)</f>
        <v>#N/A</v>
      </c>
      <c r="AH1215" s="40" t="e">
        <f>IFERROR(IF(ISNA(AC1215),#N/A,IF(L1215=0,0,_xlfn.STDEV.P($Z1215:AC1215)/L1215*100)),#N/A)</f>
        <v>#N/A</v>
      </c>
      <c r="AI1215" s="40"/>
    </row>
    <row r="1216" spans="1:35" x14ac:dyDescent="0.35">
      <c r="A1216">
        <f t="shared" si="1468"/>
        <v>11</v>
      </c>
      <c r="B1216" s="35">
        <f t="array" ref="B1216">IF(B1215=0,0,MIN(IF(INDEX(DATOS,0,$N$2)=$U1216,IF(ISNUMBER(INDEX(DATOS,0,$C1216)),IF(INDEX(DATOS,0,$L$2)=0,IF(INDEX(DATOS,0,$M$2)=1,IF(ISNA(MATCH(INDEX(DATOS,0,$O$2),IF($E$7:E1215=E1216,$D$7:D1215),0)),INDEX(DATOS,0,$K$2))))))))</f>
        <v>0</v>
      </c>
      <c r="C1216" s="32">
        <f t="shared" si="1469"/>
        <v>20</v>
      </c>
      <c r="D1216" s="34" t="str">
        <f>IF($B1216=0,"--",INDEX(DATOS,$B1216,O$2))</f>
        <v>--</v>
      </c>
      <c r="E1216" s="64" t="s">
        <v>1</v>
      </c>
      <c r="F1216" s="36" t="str">
        <f t="shared" si="1412"/>
        <v>--</v>
      </c>
      <c r="G1216" s="109" t="e">
        <f>VLOOKUP($D1216,LOC_UNICOS,G$2,0)</f>
        <v>#N/A</v>
      </c>
      <c r="H1216" s="109" t="e">
        <f>VLOOKUP($D1216,LOC_UNICOS,H$2,0)</f>
        <v>#N/A</v>
      </c>
      <c r="I1216" s="38">
        <f t="array" ref="I1216">IF($B1216=0,-999,IF(COUNTIFS($Z1216:Z1216,#N/A)&gt;0,-999,AVERAGE($Z1216:Z1216)))</f>
        <v>-999</v>
      </c>
      <c r="J1216" s="38">
        <f t="array" ref="J1216">IF($B1216=0,-999,IF(COUNTIFS($Z1216:AA1216,#N/A)&gt;0,-999,AVERAGE($Z1216:AA1216)))</f>
        <v>-999</v>
      </c>
      <c r="K1216" s="38">
        <f t="array" ref="K1216">IF($B1216=0,-999,IF(COUNTIFS($Z1216:AB1216,#N/A)&gt;0,-999,AVERAGE($Z1216:AB1216)))</f>
        <v>-999</v>
      </c>
      <c r="L1216" s="38">
        <f t="array" ref="L1216">IF($B1216=0,-999,IF(COUNTIFS($Z1216:AC1216,#N/A)&gt;0,-999,AVERAGE($Z1216:AC1216)))</f>
        <v>-999</v>
      </c>
      <c r="M1216" s="38">
        <f t="shared" si="1464"/>
        <v>-999</v>
      </c>
      <c r="N1216" s="38">
        <f t="shared" si="1415"/>
        <v>-999</v>
      </c>
      <c r="O1216" s="38">
        <f t="shared" si="1416"/>
        <v>-999</v>
      </c>
      <c r="P1216" s="38">
        <f t="shared" si="1417"/>
        <v>-999</v>
      </c>
      <c r="Q1216" s="37">
        <f t="shared" si="1465"/>
        <v>0</v>
      </c>
      <c r="R1216" s="37">
        <f t="shared" si="1404"/>
        <v>0</v>
      </c>
      <c r="S1216" s="37">
        <f t="shared" si="1405"/>
        <v>0</v>
      </c>
      <c r="T1216" s="37">
        <f t="shared" si="1406"/>
        <v>0</v>
      </c>
      <c r="U1216" s="37">
        <f t="shared" si="1466"/>
        <v>2018</v>
      </c>
      <c r="V1216" s="37">
        <f t="shared" ref="V1216:X1216" si="1478">U1216-1</f>
        <v>2017</v>
      </c>
      <c r="W1216" s="37">
        <f t="shared" si="1478"/>
        <v>2016</v>
      </c>
      <c r="X1216" s="37">
        <f t="shared" si="1478"/>
        <v>2015</v>
      </c>
      <c r="Y1216" s="39"/>
      <c r="Z1216" s="62" t="e">
        <f>IFERROR(IF($B1216=0,#N/A,AVERAGEIFS(INDEX(DATOS,0,$C1216),INDEX(DATOS,0,$C1216),"&lt;&gt;#N/D",INDEX(DATOS,0,$L$2),0,INDEX(DATOS,0,$M$2),1,INDEX(DATOS,0,$N$2),U1216,INDEX(DATOS,0,$O$2),$D1216)),#N/A)</f>
        <v>#N/A</v>
      </c>
      <c r="AA1216" s="62" t="e">
        <f>IFERROR(IF($B1216=0,#N/A,AVERAGEIFS(INDEX(DATOS,0,$C1216),INDEX(DATOS,0,$C1216),"&lt;&gt;#N/D",INDEX(DATOS,0,$L$2),0,INDEX(DATOS,0,$M$2),1,INDEX(DATOS,0,$N$2),V1216,INDEX(DATOS,0,$O$2),$D1216)),#N/A)</f>
        <v>#N/A</v>
      </c>
      <c r="AB1216" s="62" t="e">
        <f>IFERROR(IF($B1216=0,#N/A,AVERAGEIFS(INDEX(DATOS,0,$C1216),INDEX(DATOS,0,$C1216),"&lt;&gt;#N/D",INDEX(DATOS,0,$L$2),0,INDEX(DATOS,0,$M$2),1,INDEX(DATOS,0,$N$2),W1216,INDEX(DATOS,0,$O$2),$D1216)),#N/A)</f>
        <v>#N/A</v>
      </c>
      <c r="AC1216" s="62" t="e">
        <f>IFERROR(IF($B1216=0,#N/A,AVERAGEIFS(INDEX(DATOS,0,$C1216),INDEX(DATOS,0,$C1216),"&lt;&gt;#N/D",INDEX(DATOS,0,$L$2),0,INDEX(DATOS,0,$M$2),1,INDEX(DATOS,0,$N$2),X1216,INDEX(DATOS,0,$O$2),$D1216)),#N/A)</f>
        <v>#N/A</v>
      </c>
      <c r="AD1216" s="33"/>
      <c r="AE1216" s="40" t="e">
        <f>IFERROR(IF(ISNA(Z1216),#N/A,IF(I1216=0,0,_xlfn.STDEV.P($Z1216:Z1216)/I1216*100)),#N/A)</f>
        <v>#N/A</v>
      </c>
      <c r="AF1216" s="40" t="e">
        <f>IFERROR(IF(ISNA(AA1216),#N/A,IF(J1216=0,0,_xlfn.STDEV.P($Z1216:AA1216)/J1216*100)),#N/A)</f>
        <v>#N/A</v>
      </c>
      <c r="AG1216" s="40" t="e">
        <f>IFERROR(IF(ISNA(AB1216),#N/A,IF(K1216=0,0,_xlfn.STDEV.P($Z1216:AB1216)/K1216*100)),#N/A)</f>
        <v>#N/A</v>
      </c>
      <c r="AH1216" s="40" t="e">
        <f>IFERROR(IF(ISNA(AC1216),#N/A,IF(L1216=0,0,_xlfn.STDEV.P($Z1216:AC1216)/L1216*100)),#N/A)</f>
        <v>#N/A</v>
      </c>
      <c r="AI1216" s="40"/>
    </row>
    <row r="1217" spans="1:35" x14ac:dyDescent="0.35">
      <c r="A1217">
        <f t="shared" si="1468"/>
        <v>12</v>
      </c>
      <c r="B1217" s="35">
        <f t="array" ref="B1217">IF(B1216=0,0,MIN(IF(INDEX(DATOS,0,$N$2)=$U1217,IF(ISNUMBER(INDEX(DATOS,0,$C1217)),IF(INDEX(DATOS,0,$L$2)=0,IF(INDEX(DATOS,0,$M$2)=1,IF(ISNA(MATCH(INDEX(DATOS,0,$O$2),IF($E$7:E1216=E1217,$D$7:D1216),0)),INDEX(DATOS,0,$K$2))))))))</f>
        <v>0</v>
      </c>
      <c r="C1217" s="32">
        <f t="shared" si="1469"/>
        <v>20</v>
      </c>
      <c r="D1217" s="34" t="str">
        <f>IF($B1217=0,"--",INDEX(DATOS,$B1217,O$2))</f>
        <v>--</v>
      </c>
      <c r="E1217" s="64" t="s">
        <v>1</v>
      </c>
      <c r="F1217" s="36" t="str">
        <f t="shared" si="1412"/>
        <v>--</v>
      </c>
      <c r="G1217" s="109" t="e">
        <f>VLOOKUP($D1217,LOC_UNICOS,G$2,0)</f>
        <v>#N/A</v>
      </c>
      <c r="H1217" s="109" t="e">
        <f>VLOOKUP($D1217,LOC_UNICOS,H$2,0)</f>
        <v>#N/A</v>
      </c>
      <c r="I1217" s="38">
        <f t="array" ref="I1217">IF($B1217=0,-999,IF(COUNTIFS($Z1217:Z1217,#N/A)&gt;0,-999,AVERAGE($Z1217:Z1217)))</f>
        <v>-999</v>
      </c>
      <c r="J1217" s="38">
        <f t="array" ref="J1217">IF($B1217=0,-999,IF(COUNTIFS($Z1217:AA1217,#N/A)&gt;0,-999,AVERAGE($Z1217:AA1217)))</f>
        <v>-999</v>
      </c>
      <c r="K1217" s="38">
        <f t="array" ref="K1217">IF($B1217=0,-999,IF(COUNTIFS($Z1217:AB1217,#N/A)&gt;0,-999,AVERAGE($Z1217:AB1217)))</f>
        <v>-999</v>
      </c>
      <c r="L1217" s="38">
        <f t="array" ref="L1217">IF($B1217=0,-999,IF(COUNTIFS($Z1217:AC1217,#N/A)&gt;0,-999,AVERAGE($Z1217:AC1217)))</f>
        <v>-999</v>
      </c>
      <c r="M1217" s="38">
        <f t="shared" si="1464"/>
        <v>-999</v>
      </c>
      <c r="N1217" s="38">
        <f t="shared" si="1415"/>
        <v>-999</v>
      </c>
      <c r="O1217" s="38">
        <f t="shared" si="1416"/>
        <v>-999</v>
      </c>
      <c r="P1217" s="38">
        <f t="shared" si="1417"/>
        <v>-999</v>
      </c>
      <c r="Q1217" s="37">
        <f t="shared" si="1465"/>
        <v>0</v>
      </c>
      <c r="R1217" s="37">
        <f t="shared" si="1404"/>
        <v>0</v>
      </c>
      <c r="S1217" s="37">
        <f t="shared" si="1405"/>
        <v>0</v>
      </c>
      <c r="T1217" s="37">
        <f t="shared" si="1406"/>
        <v>0</v>
      </c>
      <c r="U1217" s="37">
        <f t="shared" si="1466"/>
        <v>2018</v>
      </c>
      <c r="V1217" s="37">
        <f t="shared" ref="V1217:X1217" si="1479">U1217-1</f>
        <v>2017</v>
      </c>
      <c r="W1217" s="37">
        <f t="shared" si="1479"/>
        <v>2016</v>
      </c>
      <c r="X1217" s="37">
        <f t="shared" si="1479"/>
        <v>2015</v>
      </c>
      <c r="Y1217" s="39"/>
      <c r="Z1217" s="62" t="e">
        <f>IFERROR(IF($B1217=0,#N/A,AVERAGEIFS(INDEX(DATOS,0,$C1217),INDEX(DATOS,0,$C1217),"&lt;&gt;#N/D",INDEX(DATOS,0,$L$2),0,INDEX(DATOS,0,$M$2),1,INDEX(DATOS,0,$N$2),U1217,INDEX(DATOS,0,$O$2),$D1217)),#N/A)</f>
        <v>#N/A</v>
      </c>
      <c r="AA1217" s="62" t="e">
        <f>IFERROR(IF($B1217=0,#N/A,AVERAGEIFS(INDEX(DATOS,0,$C1217),INDEX(DATOS,0,$C1217),"&lt;&gt;#N/D",INDEX(DATOS,0,$L$2),0,INDEX(DATOS,0,$M$2),1,INDEX(DATOS,0,$N$2),V1217,INDEX(DATOS,0,$O$2),$D1217)),#N/A)</f>
        <v>#N/A</v>
      </c>
      <c r="AB1217" s="62" t="e">
        <f>IFERROR(IF($B1217=0,#N/A,AVERAGEIFS(INDEX(DATOS,0,$C1217),INDEX(DATOS,0,$C1217),"&lt;&gt;#N/D",INDEX(DATOS,0,$L$2),0,INDEX(DATOS,0,$M$2),1,INDEX(DATOS,0,$N$2),W1217,INDEX(DATOS,0,$O$2),$D1217)),#N/A)</f>
        <v>#N/A</v>
      </c>
      <c r="AC1217" s="62" t="e">
        <f>IFERROR(IF($B1217=0,#N/A,AVERAGEIFS(INDEX(DATOS,0,$C1217),INDEX(DATOS,0,$C1217),"&lt;&gt;#N/D",INDEX(DATOS,0,$L$2),0,INDEX(DATOS,0,$M$2),1,INDEX(DATOS,0,$N$2),X1217,INDEX(DATOS,0,$O$2),$D1217)),#N/A)</f>
        <v>#N/A</v>
      </c>
      <c r="AD1217" s="33"/>
      <c r="AE1217" s="40" t="e">
        <f>IFERROR(IF(ISNA(Z1217),#N/A,IF(I1217=0,0,_xlfn.STDEV.P($Z1217:Z1217)/I1217*100)),#N/A)</f>
        <v>#N/A</v>
      </c>
      <c r="AF1217" s="40" t="e">
        <f>IFERROR(IF(ISNA(AA1217),#N/A,IF(J1217=0,0,_xlfn.STDEV.P($Z1217:AA1217)/J1217*100)),#N/A)</f>
        <v>#N/A</v>
      </c>
      <c r="AG1217" s="40" t="e">
        <f>IFERROR(IF(ISNA(AB1217),#N/A,IF(K1217=0,0,_xlfn.STDEV.P($Z1217:AB1217)/K1217*100)),#N/A)</f>
        <v>#N/A</v>
      </c>
      <c r="AH1217" s="40" t="e">
        <f>IFERROR(IF(ISNA(AC1217),#N/A,IF(L1217=0,0,_xlfn.STDEV.P($Z1217:AC1217)/L1217*100)),#N/A)</f>
        <v>#N/A</v>
      </c>
      <c r="AI1217" s="40"/>
    </row>
    <row r="1218" spans="1:35" x14ac:dyDescent="0.35">
      <c r="A1218">
        <f t="shared" si="1468"/>
        <v>13</v>
      </c>
      <c r="B1218" s="35">
        <f t="array" ref="B1218">IF(B1217=0,0,MIN(IF(INDEX(DATOS,0,$N$2)=$U1218,IF(ISNUMBER(INDEX(DATOS,0,$C1218)),IF(INDEX(DATOS,0,$L$2)=0,IF(INDEX(DATOS,0,$M$2)=1,IF(ISNA(MATCH(INDEX(DATOS,0,$O$2),IF($E$7:E1217=E1218,$D$7:D1217),0)),INDEX(DATOS,0,$K$2))))))))</f>
        <v>0</v>
      </c>
      <c r="C1218" s="32">
        <f t="shared" si="1469"/>
        <v>20</v>
      </c>
      <c r="D1218" s="34" t="str">
        <f>IF($B1218=0,"--",INDEX(DATOS,$B1218,O$2))</f>
        <v>--</v>
      </c>
      <c r="E1218" s="64" t="s">
        <v>1</v>
      </c>
      <c r="F1218" s="36" t="str">
        <f t="shared" si="1412"/>
        <v>--</v>
      </c>
      <c r="G1218" s="109" t="e">
        <f>VLOOKUP($D1218,LOC_UNICOS,G$2,0)</f>
        <v>#N/A</v>
      </c>
      <c r="H1218" s="109" t="e">
        <f>VLOOKUP($D1218,LOC_UNICOS,H$2,0)</f>
        <v>#N/A</v>
      </c>
      <c r="I1218" s="38">
        <f t="array" ref="I1218">IF($B1218=0,-999,IF(COUNTIFS($Z1218:Z1218,#N/A)&gt;0,-999,AVERAGE($Z1218:Z1218)))</f>
        <v>-999</v>
      </c>
      <c r="J1218" s="38">
        <f t="array" ref="J1218">IF($B1218=0,-999,IF(COUNTIFS($Z1218:AA1218,#N/A)&gt;0,-999,AVERAGE($Z1218:AA1218)))</f>
        <v>-999</v>
      </c>
      <c r="K1218" s="38">
        <f t="array" ref="K1218">IF($B1218=0,-999,IF(COUNTIFS($Z1218:AB1218,#N/A)&gt;0,-999,AVERAGE($Z1218:AB1218)))</f>
        <v>-999</v>
      </c>
      <c r="L1218" s="38">
        <f t="array" ref="L1218">IF($B1218=0,-999,IF(COUNTIFS($Z1218:AC1218,#N/A)&gt;0,-999,AVERAGE($Z1218:AC1218)))</f>
        <v>-999</v>
      </c>
      <c r="M1218" s="38">
        <f t="shared" si="1464"/>
        <v>-999</v>
      </c>
      <c r="N1218" s="38">
        <f t="shared" si="1415"/>
        <v>-999</v>
      </c>
      <c r="O1218" s="38">
        <f t="shared" si="1416"/>
        <v>-999</v>
      </c>
      <c r="P1218" s="38">
        <f t="shared" si="1417"/>
        <v>-999</v>
      </c>
      <c r="Q1218" s="37">
        <f t="shared" si="1465"/>
        <v>0</v>
      </c>
      <c r="R1218" s="37">
        <f t="shared" si="1404"/>
        <v>0</v>
      </c>
      <c r="S1218" s="37">
        <f t="shared" si="1405"/>
        <v>0</v>
      </c>
      <c r="T1218" s="37">
        <f t="shared" si="1406"/>
        <v>0</v>
      </c>
      <c r="U1218" s="37">
        <f t="shared" si="1466"/>
        <v>2018</v>
      </c>
      <c r="V1218" s="37">
        <f t="shared" ref="V1218:X1218" si="1480">U1218-1</f>
        <v>2017</v>
      </c>
      <c r="W1218" s="37">
        <f t="shared" si="1480"/>
        <v>2016</v>
      </c>
      <c r="X1218" s="37">
        <f t="shared" si="1480"/>
        <v>2015</v>
      </c>
      <c r="Y1218" s="39"/>
      <c r="Z1218" s="62" t="e">
        <f>IFERROR(IF($B1218=0,#N/A,AVERAGEIFS(INDEX(DATOS,0,$C1218),INDEX(DATOS,0,$C1218),"&lt;&gt;#N/D",INDEX(DATOS,0,$L$2),0,INDEX(DATOS,0,$M$2),1,INDEX(DATOS,0,$N$2),U1218,INDEX(DATOS,0,$O$2),$D1218)),#N/A)</f>
        <v>#N/A</v>
      </c>
      <c r="AA1218" s="62" t="e">
        <f>IFERROR(IF($B1218=0,#N/A,AVERAGEIFS(INDEX(DATOS,0,$C1218),INDEX(DATOS,0,$C1218),"&lt;&gt;#N/D",INDEX(DATOS,0,$L$2),0,INDEX(DATOS,0,$M$2),1,INDEX(DATOS,0,$N$2),V1218,INDEX(DATOS,0,$O$2),$D1218)),#N/A)</f>
        <v>#N/A</v>
      </c>
      <c r="AB1218" s="62" t="e">
        <f>IFERROR(IF($B1218=0,#N/A,AVERAGEIFS(INDEX(DATOS,0,$C1218),INDEX(DATOS,0,$C1218),"&lt;&gt;#N/D",INDEX(DATOS,0,$L$2),0,INDEX(DATOS,0,$M$2),1,INDEX(DATOS,0,$N$2),W1218,INDEX(DATOS,0,$O$2),$D1218)),#N/A)</f>
        <v>#N/A</v>
      </c>
      <c r="AC1218" s="62" t="e">
        <f>IFERROR(IF($B1218=0,#N/A,AVERAGEIFS(INDEX(DATOS,0,$C1218),INDEX(DATOS,0,$C1218),"&lt;&gt;#N/D",INDEX(DATOS,0,$L$2),0,INDEX(DATOS,0,$M$2),1,INDEX(DATOS,0,$N$2),X1218,INDEX(DATOS,0,$O$2),$D1218)),#N/A)</f>
        <v>#N/A</v>
      </c>
      <c r="AD1218" s="33"/>
      <c r="AE1218" s="40" t="e">
        <f>IFERROR(IF(ISNA(Z1218),#N/A,IF(I1218=0,0,_xlfn.STDEV.P($Z1218:Z1218)/I1218*100)),#N/A)</f>
        <v>#N/A</v>
      </c>
      <c r="AF1218" s="40" t="e">
        <f>IFERROR(IF(ISNA(AA1218),#N/A,IF(J1218=0,0,_xlfn.STDEV.P($Z1218:AA1218)/J1218*100)),#N/A)</f>
        <v>#N/A</v>
      </c>
      <c r="AG1218" s="40" t="e">
        <f>IFERROR(IF(ISNA(AB1218),#N/A,IF(K1218=0,0,_xlfn.STDEV.P($Z1218:AB1218)/K1218*100)),#N/A)</f>
        <v>#N/A</v>
      </c>
      <c r="AH1218" s="40" t="e">
        <f>IFERROR(IF(ISNA(AC1218),#N/A,IF(L1218=0,0,_xlfn.STDEV.P($Z1218:AC1218)/L1218*100)),#N/A)</f>
        <v>#N/A</v>
      </c>
      <c r="AI1218" s="40"/>
    </row>
    <row r="1219" spans="1:35" x14ac:dyDescent="0.35">
      <c r="A1219">
        <f t="shared" si="1468"/>
        <v>14</v>
      </c>
      <c r="B1219" s="35">
        <f t="array" ref="B1219">IF(B1218=0,0,MIN(IF(INDEX(DATOS,0,$N$2)=$U1219,IF(ISNUMBER(INDEX(DATOS,0,$C1219)),IF(INDEX(DATOS,0,$L$2)=0,IF(INDEX(DATOS,0,$M$2)=1,IF(ISNA(MATCH(INDEX(DATOS,0,$O$2),IF($E$7:E1218=E1219,$D$7:D1218),0)),INDEX(DATOS,0,$K$2))))))))</f>
        <v>0</v>
      </c>
      <c r="C1219" s="32">
        <f t="shared" si="1469"/>
        <v>20</v>
      </c>
      <c r="D1219" s="34" t="str">
        <f>IF($B1219=0,"--",INDEX(DATOS,$B1219,O$2))</f>
        <v>--</v>
      </c>
      <c r="E1219" s="64" t="s">
        <v>1</v>
      </c>
      <c r="F1219" s="36" t="str">
        <f t="shared" si="1412"/>
        <v>--</v>
      </c>
      <c r="G1219" s="109" t="e">
        <f>VLOOKUP($D1219,LOC_UNICOS,G$2,0)</f>
        <v>#N/A</v>
      </c>
      <c r="H1219" s="109" t="e">
        <f>VLOOKUP($D1219,LOC_UNICOS,H$2,0)</f>
        <v>#N/A</v>
      </c>
      <c r="I1219" s="38">
        <f t="array" ref="I1219">IF($B1219=0,-999,IF(COUNTIFS($Z1219:Z1219,#N/A)&gt;0,-999,AVERAGE($Z1219:Z1219)))</f>
        <v>-999</v>
      </c>
      <c r="J1219" s="38">
        <f t="array" ref="J1219">IF($B1219=0,-999,IF(COUNTIFS($Z1219:AA1219,#N/A)&gt;0,-999,AVERAGE($Z1219:AA1219)))</f>
        <v>-999</v>
      </c>
      <c r="K1219" s="38">
        <f t="array" ref="K1219">IF($B1219=0,-999,IF(COUNTIFS($Z1219:AB1219,#N/A)&gt;0,-999,AVERAGE($Z1219:AB1219)))</f>
        <v>-999</v>
      </c>
      <c r="L1219" s="38">
        <f t="array" ref="L1219">IF($B1219=0,-999,IF(COUNTIFS($Z1219:AC1219,#N/A)&gt;0,-999,AVERAGE($Z1219:AC1219)))</f>
        <v>-999</v>
      </c>
      <c r="M1219" s="38">
        <f t="shared" si="1464"/>
        <v>-999</v>
      </c>
      <c r="N1219" s="38">
        <f t="shared" si="1415"/>
        <v>-999</v>
      </c>
      <c r="O1219" s="38">
        <f t="shared" si="1416"/>
        <v>-999</v>
      </c>
      <c r="P1219" s="38">
        <f t="shared" si="1417"/>
        <v>-999</v>
      </c>
      <c r="Q1219" s="37">
        <f t="shared" si="1465"/>
        <v>0</v>
      </c>
      <c r="R1219" s="37">
        <f t="shared" si="1404"/>
        <v>0</v>
      </c>
      <c r="S1219" s="37">
        <f t="shared" si="1405"/>
        <v>0</v>
      </c>
      <c r="T1219" s="37">
        <f t="shared" si="1406"/>
        <v>0</v>
      </c>
      <c r="U1219" s="37">
        <f t="shared" si="1466"/>
        <v>2018</v>
      </c>
      <c r="V1219" s="37">
        <f t="shared" ref="V1219:X1219" si="1481">U1219-1</f>
        <v>2017</v>
      </c>
      <c r="W1219" s="37">
        <f t="shared" si="1481"/>
        <v>2016</v>
      </c>
      <c r="X1219" s="37">
        <f t="shared" si="1481"/>
        <v>2015</v>
      </c>
      <c r="Y1219" s="39"/>
      <c r="Z1219" s="62" t="e">
        <f>IFERROR(IF($B1219=0,#N/A,AVERAGEIFS(INDEX(DATOS,0,$C1219),INDEX(DATOS,0,$C1219),"&lt;&gt;#N/D",INDEX(DATOS,0,$L$2),0,INDEX(DATOS,0,$M$2),1,INDEX(DATOS,0,$N$2),U1219,INDEX(DATOS,0,$O$2),$D1219)),#N/A)</f>
        <v>#N/A</v>
      </c>
      <c r="AA1219" s="62" t="e">
        <f>IFERROR(IF($B1219=0,#N/A,AVERAGEIFS(INDEX(DATOS,0,$C1219),INDEX(DATOS,0,$C1219),"&lt;&gt;#N/D",INDEX(DATOS,0,$L$2),0,INDEX(DATOS,0,$M$2),1,INDEX(DATOS,0,$N$2),V1219,INDEX(DATOS,0,$O$2),$D1219)),#N/A)</f>
        <v>#N/A</v>
      </c>
      <c r="AB1219" s="62" t="e">
        <f>IFERROR(IF($B1219=0,#N/A,AVERAGEIFS(INDEX(DATOS,0,$C1219),INDEX(DATOS,0,$C1219),"&lt;&gt;#N/D",INDEX(DATOS,0,$L$2),0,INDEX(DATOS,0,$M$2),1,INDEX(DATOS,0,$N$2),W1219,INDEX(DATOS,0,$O$2),$D1219)),#N/A)</f>
        <v>#N/A</v>
      </c>
      <c r="AC1219" s="62" t="e">
        <f>IFERROR(IF($B1219=0,#N/A,AVERAGEIFS(INDEX(DATOS,0,$C1219),INDEX(DATOS,0,$C1219),"&lt;&gt;#N/D",INDEX(DATOS,0,$L$2),0,INDEX(DATOS,0,$M$2),1,INDEX(DATOS,0,$N$2),X1219,INDEX(DATOS,0,$O$2),$D1219)),#N/A)</f>
        <v>#N/A</v>
      </c>
      <c r="AD1219" s="33"/>
      <c r="AE1219" s="40" t="e">
        <f>IFERROR(IF(ISNA(Z1219),#N/A,IF(I1219=0,0,_xlfn.STDEV.P($Z1219:Z1219)/I1219*100)),#N/A)</f>
        <v>#N/A</v>
      </c>
      <c r="AF1219" s="40" t="e">
        <f>IFERROR(IF(ISNA(AA1219),#N/A,IF(J1219=0,0,_xlfn.STDEV.P($Z1219:AA1219)/J1219*100)),#N/A)</f>
        <v>#N/A</v>
      </c>
      <c r="AG1219" s="40" t="e">
        <f>IFERROR(IF(ISNA(AB1219),#N/A,IF(K1219=0,0,_xlfn.STDEV.P($Z1219:AB1219)/K1219*100)),#N/A)</f>
        <v>#N/A</v>
      </c>
      <c r="AH1219" s="40" t="e">
        <f>IFERROR(IF(ISNA(AC1219),#N/A,IF(L1219=0,0,_xlfn.STDEV.P($Z1219:AC1219)/L1219*100)),#N/A)</f>
        <v>#N/A</v>
      </c>
      <c r="AI1219" s="40"/>
    </row>
    <row r="1220" spans="1:35" x14ac:dyDescent="0.35">
      <c r="A1220">
        <f t="shared" si="1468"/>
        <v>15</v>
      </c>
      <c r="B1220" s="35">
        <f t="array" ref="B1220">IF(B1219=0,0,MIN(IF(INDEX(DATOS,0,$N$2)=$U1220,IF(ISNUMBER(INDEX(DATOS,0,$C1220)),IF(INDEX(DATOS,0,$L$2)=0,IF(INDEX(DATOS,0,$M$2)=1,IF(ISNA(MATCH(INDEX(DATOS,0,$O$2),IF($E$7:E1219=E1220,$D$7:D1219),0)),INDEX(DATOS,0,$K$2))))))))</f>
        <v>0</v>
      </c>
      <c r="C1220" s="32">
        <f t="shared" si="1469"/>
        <v>20</v>
      </c>
      <c r="D1220" s="34" t="str">
        <f>IF($B1220=0,"--",INDEX(DATOS,$B1220,O$2))</f>
        <v>--</v>
      </c>
      <c r="E1220" s="64" t="s">
        <v>1</v>
      </c>
      <c r="F1220" s="36" t="str">
        <f t="shared" si="1412"/>
        <v>--</v>
      </c>
      <c r="G1220" s="109" t="e">
        <f>VLOOKUP($D1220,LOC_UNICOS,G$2,0)</f>
        <v>#N/A</v>
      </c>
      <c r="H1220" s="109" t="e">
        <f>VLOOKUP($D1220,LOC_UNICOS,H$2,0)</f>
        <v>#N/A</v>
      </c>
      <c r="I1220" s="38">
        <f t="array" ref="I1220">IF($B1220=0,-999,IF(COUNTIFS($Z1220:Z1220,#N/A)&gt;0,-999,AVERAGE($Z1220:Z1220)))</f>
        <v>-999</v>
      </c>
      <c r="J1220" s="38">
        <f t="array" ref="J1220">IF($B1220=0,-999,IF(COUNTIFS($Z1220:AA1220,#N/A)&gt;0,-999,AVERAGE($Z1220:AA1220)))</f>
        <v>-999</v>
      </c>
      <c r="K1220" s="38">
        <f t="array" ref="K1220">IF($B1220=0,-999,IF(COUNTIFS($Z1220:AB1220,#N/A)&gt;0,-999,AVERAGE($Z1220:AB1220)))</f>
        <v>-999</v>
      </c>
      <c r="L1220" s="38">
        <f t="array" ref="L1220">IF($B1220=0,-999,IF(COUNTIFS($Z1220:AC1220,#N/A)&gt;0,-999,AVERAGE($Z1220:AC1220)))</f>
        <v>-999</v>
      </c>
      <c r="M1220" s="38">
        <f t="shared" si="1464"/>
        <v>-999</v>
      </c>
      <c r="N1220" s="38">
        <f t="shared" si="1415"/>
        <v>-999</v>
      </c>
      <c r="O1220" s="38">
        <f t="shared" si="1416"/>
        <v>-999</v>
      </c>
      <c r="P1220" s="38">
        <f t="shared" si="1417"/>
        <v>-999</v>
      </c>
      <c r="Q1220" s="37">
        <f t="shared" si="1465"/>
        <v>0</v>
      </c>
      <c r="R1220" s="37">
        <f t="shared" si="1404"/>
        <v>0</v>
      </c>
      <c r="S1220" s="37">
        <f t="shared" si="1405"/>
        <v>0</v>
      </c>
      <c r="T1220" s="37">
        <f t="shared" si="1406"/>
        <v>0</v>
      </c>
      <c r="U1220" s="37">
        <f t="shared" si="1466"/>
        <v>2018</v>
      </c>
      <c r="V1220" s="37">
        <f t="shared" ref="V1220:X1220" si="1482">U1220-1</f>
        <v>2017</v>
      </c>
      <c r="W1220" s="37">
        <f t="shared" si="1482"/>
        <v>2016</v>
      </c>
      <c r="X1220" s="37">
        <f t="shared" si="1482"/>
        <v>2015</v>
      </c>
      <c r="Y1220" s="39"/>
      <c r="Z1220" s="62" t="e">
        <f>IFERROR(IF($B1220=0,#N/A,AVERAGEIFS(INDEX(DATOS,0,$C1220),INDEX(DATOS,0,$C1220),"&lt;&gt;#N/D",INDEX(DATOS,0,$L$2),0,INDEX(DATOS,0,$M$2),1,INDEX(DATOS,0,$N$2),U1220,INDEX(DATOS,0,$O$2),$D1220)),#N/A)</f>
        <v>#N/A</v>
      </c>
      <c r="AA1220" s="62" t="e">
        <f>IFERROR(IF($B1220=0,#N/A,AVERAGEIFS(INDEX(DATOS,0,$C1220),INDEX(DATOS,0,$C1220),"&lt;&gt;#N/D",INDEX(DATOS,0,$L$2),0,INDEX(DATOS,0,$M$2),1,INDEX(DATOS,0,$N$2),V1220,INDEX(DATOS,0,$O$2),$D1220)),#N/A)</f>
        <v>#N/A</v>
      </c>
      <c r="AB1220" s="62" t="e">
        <f>IFERROR(IF($B1220=0,#N/A,AVERAGEIFS(INDEX(DATOS,0,$C1220),INDEX(DATOS,0,$C1220),"&lt;&gt;#N/D",INDEX(DATOS,0,$L$2),0,INDEX(DATOS,0,$M$2),1,INDEX(DATOS,0,$N$2),W1220,INDEX(DATOS,0,$O$2),$D1220)),#N/A)</f>
        <v>#N/A</v>
      </c>
      <c r="AC1220" s="62" t="e">
        <f>IFERROR(IF($B1220=0,#N/A,AVERAGEIFS(INDEX(DATOS,0,$C1220),INDEX(DATOS,0,$C1220),"&lt;&gt;#N/D",INDEX(DATOS,0,$L$2),0,INDEX(DATOS,0,$M$2),1,INDEX(DATOS,0,$N$2),X1220,INDEX(DATOS,0,$O$2),$D1220)),#N/A)</f>
        <v>#N/A</v>
      </c>
      <c r="AD1220" s="33"/>
      <c r="AE1220" s="40" t="e">
        <f>IFERROR(IF(ISNA(Z1220),#N/A,IF(I1220=0,0,_xlfn.STDEV.P($Z1220:Z1220)/I1220*100)),#N/A)</f>
        <v>#N/A</v>
      </c>
      <c r="AF1220" s="40" t="e">
        <f>IFERROR(IF(ISNA(AA1220),#N/A,IF(J1220=0,0,_xlfn.STDEV.P($Z1220:AA1220)/J1220*100)),#N/A)</f>
        <v>#N/A</v>
      </c>
      <c r="AG1220" s="40" t="e">
        <f>IFERROR(IF(ISNA(AB1220),#N/A,IF(K1220=0,0,_xlfn.STDEV.P($Z1220:AB1220)/K1220*100)),#N/A)</f>
        <v>#N/A</v>
      </c>
      <c r="AH1220" s="40" t="e">
        <f>IFERROR(IF(ISNA(AC1220),#N/A,IF(L1220=0,0,_xlfn.STDEV.P($Z1220:AC1220)/L1220*100)),#N/A)</f>
        <v>#N/A</v>
      </c>
      <c r="AI1220" s="40"/>
    </row>
    <row r="1221" spans="1:35" x14ac:dyDescent="0.35">
      <c r="A1221">
        <f t="shared" si="1468"/>
        <v>16</v>
      </c>
      <c r="B1221" s="35">
        <f t="array" ref="B1221">IF(B1220=0,0,MIN(IF(INDEX(DATOS,0,$N$2)=$U1221,IF(ISNUMBER(INDEX(DATOS,0,$C1221)),IF(INDEX(DATOS,0,$L$2)=0,IF(INDEX(DATOS,0,$M$2)=1,IF(ISNA(MATCH(INDEX(DATOS,0,$O$2),IF($E$7:E1220=E1221,$D$7:D1220),0)),INDEX(DATOS,0,$K$2))))))))</f>
        <v>0</v>
      </c>
      <c r="C1221" s="32">
        <f t="shared" si="1469"/>
        <v>20</v>
      </c>
      <c r="D1221" s="34" t="str">
        <f>IF($B1221=0,"--",INDEX(DATOS,$B1221,O$2))</f>
        <v>--</v>
      </c>
      <c r="E1221" s="64" t="s">
        <v>1</v>
      </c>
      <c r="F1221" s="36" t="str">
        <f t="shared" si="1412"/>
        <v>--</v>
      </c>
      <c r="G1221" s="109" t="e">
        <f>VLOOKUP($D1221,LOC_UNICOS,G$2,0)</f>
        <v>#N/A</v>
      </c>
      <c r="H1221" s="109" t="e">
        <f>VLOOKUP($D1221,LOC_UNICOS,H$2,0)</f>
        <v>#N/A</v>
      </c>
      <c r="I1221" s="38">
        <f t="array" ref="I1221">IF($B1221=0,-999,IF(COUNTIFS($Z1221:Z1221,#N/A)&gt;0,-999,AVERAGE($Z1221:Z1221)))</f>
        <v>-999</v>
      </c>
      <c r="J1221" s="38">
        <f t="array" ref="J1221">IF($B1221=0,-999,IF(COUNTIFS($Z1221:AA1221,#N/A)&gt;0,-999,AVERAGE($Z1221:AA1221)))</f>
        <v>-999</v>
      </c>
      <c r="K1221" s="38">
        <f t="array" ref="K1221">IF($B1221=0,-999,IF(COUNTIFS($Z1221:AB1221,#N/A)&gt;0,-999,AVERAGE($Z1221:AB1221)))</f>
        <v>-999</v>
      </c>
      <c r="L1221" s="38">
        <f t="array" ref="L1221">IF($B1221=0,-999,IF(COUNTIFS($Z1221:AC1221,#N/A)&gt;0,-999,AVERAGE($Z1221:AC1221)))</f>
        <v>-999</v>
      </c>
      <c r="M1221" s="38">
        <f t="shared" si="1464"/>
        <v>-999</v>
      </c>
      <c r="N1221" s="38">
        <f t="shared" si="1415"/>
        <v>-999</v>
      </c>
      <c r="O1221" s="38">
        <f t="shared" si="1416"/>
        <v>-999</v>
      </c>
      <c r="P1221" s="38">
        <f t="shared" si="1417"/>
        <v>-999</v>
      </c>
      <c r="Q1221" s="37">
        <f t="shared" si="1465"/>
        <v>0</v>
      </c>
      <c r="R1221" s="37">
        <f t="shared" si="1404"/>
        <v>0</v>
      </c>
      <c r="S1221" s="37">
        <f t="shared" si="1405"/>
        <v>0</v>
      </c>
      <c r="T1221" s="37">
        <f t="shared" si="1406"/>
        <v>0</v>
      </c>
      <c r="U1221" s="37">
        <f t="shared" si="1466"/>
        <v>2018</v>
      </c>
      <c r="V1221" s="37">
        <f t="shared" ref="V1221:X1221" si="1483">U1221-1</f>
        <v>2017</v>
      </c>
      <c r="W1221" s="37">
        <f t="shared" si="1483"/>
        <v>2016</v>
      </c>
      <c r="X1221" s="37">
        <f t="shared" si="1483"/>
        <v>2015</v>
      </c>
      <c r="Y1221" s="39"/>
      <c r="Z1221" s="62" t="e">
        <f>IFERROR(IF($B1221=0,#N/A,AVERAGEIFS(INDEX(DATOS,0,$C1221),INDEX(DATOS,0,$C1221),"&lt;&gt;#N/D",INDEX(DATOS,0,$L$2),0,INDEX(DATOS,0,$M$2),1,INDEX(DATOS,0,$N$2),U1221,INDEX(DATOS,0,$O$2),$D1221)),#N/A)</f>
        <v>#N/A</v>
      </c>
      <c r="AA1221" s="62" t="e">
        <f>IFERROR(IF($B1221=0,#N/A,AVERAGEIFS(INDEX(DATOS,0,$C1221),INDEX(DATOS,0,$C1221),"&lt;&gt;#N/D",INDEX(DATOS,0,$L$2),0,INDEX(DATOS,0,$M$2),1,INDEX(DATOS,0,$N$2),V1221,INDEX(DATOS,0,$O$2),$D1221)),#N/A)</f>
        <v>#N/A</v>
      </c>
      <c r="AB1221" s="62" t="e">
        <f>IFERROR(IF($B1221=0,#N/A,AVERAGEIFS(INDEX(DATOS,0,$C1221),INDEX(DATOS,0,$C1221),"&lt;&gt;#N/D",INDEX(DATOS,0,$L$2),0,INDEX(DATOS,0,$M$2),1,INDEX(DATOS,0,$N$2),W1221,INDEX(DATOS,0,$O$2),$D1221)),#N/A)</f>
        <v>#N/A</v>
      </c>
      <c r="AC1221" s="62" t="e">
        <f>IFERROR(IF($B1221=0,#N/A,AVERAGEIFS(INDEX(DATOS,0,$C1221),INDEX(DATOS,0,$C1221),"&lt;&gt;#N/D",INDEX(DATOS,0,$L$2),0,INDEX(DATOS,0,$M$2),1,INDEX(DATOS,0,$N$2),X1221,INDEX(DATOS,0,$O$2),$D1221)),#N/A)</f>
        <v>#N/A</v>
      </c>
      <c r="AD1221" s="33"/>
      <c r="AE1221" s="40" t="e">
        <f>IFERROR(IF(ISNA(Z1221),#N/A,IF(I1221=0,0,_xlfn.STDEV.P($Z1221:Z1221)/I1221*100)),#N/A)</f>
        <v>#N/A</v>
      </c>
      <c r="AF1221" s="40" t="e">
        <f>IFERROR(IF(ISNA(AA1221),#N/A,IF(J1221=0,0,_xlfn.STDEV.P($Z1221:AA1221)/J1221*100)),#N/A)</f>
        <v>#N/A</v>
      </c>
      <c r="AG1221" s="40" t="e">
        <f>IFERROR(IF(ISNA(AB1221),#N/A,IF(K1221=0,0,_xlfn.STDEV.P($Z1221:AB1221)/K1221*100)),#N/A)</f>
        <v>#N/A</v>
      </c>
      <c r="AH1221" s="40" t="e">
        <f>IFERROR(IF(ISNA(AC1221),#N/A,IF(L1221=0,0,_xlfn.STDEV.P($Z1221:AC1221)/L1221*100)),#N/A)</f>
        <v>#N/A</v>
      </c>
      <c r="AI1221" s="40"/>
    </row>
    <row r="1222" spans="1:35" x14ac:dyDescent="0.35">
      <c r="A1222">
        <f t="shared" si="1468"/>
        <v>17</v>
      </c>
      <c r="B1222" s="35">
        <f t="array" ref="B1222">IF(B1221=0,0,MIN(IF(INDEX(DATOS,0,$N$2)=$U1222,IF(ISNUMBER(INDEX(DATOS,0,$C1222)),IF(INDEX(DATOS,0,$L$2)=0,IF(INDEX(DATOS,0,$M$2)=1,IF(ISNA(MATCH(INDEX(DATOS,0,$O$2),IF($E$7:E1221=E1222,$D$7:D1221),0)),INDEX(DATOS,0,$K$2))))))))</f>
        <v>0</v>
      </c>
      <c r="C1222" s="32">
        <f t="shared" si="1469"/>
        <v>20</v>
      </c>
      <c r="D1222" s="34" t="str">
        <f>IF($B1222=0,"--",INDEX(DATOS,$B1222,O$2))</f>
        <v>--</v>
      </c>
      <c r="E1222" s="64" t="s">
        <v>1</v>
      </c>
      <c r="F1222" s="36" t="str">
        <f t="shared" si="1412"/>
        <v>--</v>
      </c>
      <c r="G1222" s="109" t="e">
        <f>VLOOKUP($D1222,LOC_UNICOS,G$2,0)</f>
        <v>#N/A</v>
      </c>
      <c r="H1222" s="109" t="e">
        <f>VLOOKUP($D1222,LOC_UNICOS,H$2,0)</f>
        <v>#N/A</v>
      </c>
      <c r="I1222" s="38">
        <f t="array" ref="I1222">IF($B1222=0,-999,IF(COUNTIFS($Z1222:Z1222,#N/A)&gt;0,-999,AVERAGE($Z1222:Z1222)))</f>
        <v>-999</v>
      </c>
      <c r="J1222" s="38">
        <f t="array" ref="J1222">IF($B1222=0,-999,IF(COUNTIFS($Z1222:AA1222,#N/A)&gt;0,-999,AVERAGE($Z1222:AA1222)))</f>
        <v>-999</v>
      </c>
      <c r="K1222" s="38">
        <f t="array" ref="K1222">IF($B1222=0,-999,IF(COUNTIFS($Z1222:AB1222,#N/A)&gt;0,-999,AVERAGE($Z1222:AB1222)))</f>
        <v>-999</v>
      </c>
      <c r="L1222" s="38">
        <f t="array" ref="L1222">IF($B1222=0,-999,IF(COUNTIFS($Z1222:AC1222,#N/A)&gt;0,-999,AVERAGE($Z1222:AC1222)))</f>
        <v>-999</v>
      </c>
      <c r="M1222" s="38">
        <f t="shared" si="1464"/>
        <v>-999</v>
      </c>
      <c r="N1222" s="38">
        <f t="shared" si="1415"/>
        <v>-999</v>
      </c>
      <c r="O1222" s="38">
        <f t="shared" si="1416"/>
        <v>-999</v>
      </c>
      <c r="P1222" s="38">
        <f t="shared" si="1417"/>
        <v>-999</v>
      </c>
      <c r="Q1222" s="37">
        <f t="shared" si="1465"/>
        <v>0</v>
      </c>
      <c r="R1222" s="37">
        <f t="shared" si="1404"/>
        <v>0</v>
      </c>
      <c r="S1222" s="37">
        <f t="shared" si="1405"/>
        <v>0</v>
      </c>
      <c r="T1222" s="37">
        <f t="shared" si="1406"/>
        <v>0</v>
      </c>
      <c r="U1222" s="37">
        <f t="shared" si="1466"/>
        <v>2018</v>
      </c>
      <c r="V1222" s="37">
        <f t="shared" ref="V1222:X1222" si="1484">U1222-1</f>
        <v>2017</v>
      </c>
      <c r="W1222" s="37">
        <f t="shared" si="1484"/>
        <v>2016</v>
      </c>
      <c r="X1222" s="37">
        <f t="shared" si="1484"/>
        <v>2015</v>
      </c>
      <c r="Y1222" s="39"/>
      <c r="Z1222" s="62" t="e">
        <f>IFERROR(IF($B1222=0,#N/A,AVERAGEIFS(INDEX(DATOS,0,$C1222),INDEX(DATOS,0,$C1222),"&lt;&gt;#N/D",INDEX(DATOS,0,$L$2),0,INDEX(DATOS,0,$M$2),1,INDEX(DATOS,0,$N$2),U1222,INDEX(DATOS,0,$O$2),$D1222)),#N/A)</f>
        <v>#N/A</v>
      </c>
      <c r="AA1222" s="62" t="e">
        <f>IFERROR(IF($B1222=0,#N/A,AVERAGEIFS(INDEX(DATOS,0,$C1222),INDEX(DATOS,0,$C1222),"&lt;&gt;#N/D",INDEX(DATOS,0,$L$2),0,INDEX(DATOS,0,$M$2),1,INDEX(DATOS,0,$N$2),V1222,INDEX(DATOS,0,$O$2),$D1222)),#N/A)</f>
        <v>#N/A</v>
      </c>
      <c r="AB1222" s="62" t="e">
        <f>IFERROR(IF($B1222=0,#N/A,AVERAGEIFS(INDEX(DATOS,0,$C1222),INDEX(DATOS,0,$C1222),"&lt;&gt;#N/D",INDEX(DATOS,0,$L$2),0,INDEX(DATOS,0,$M$2),1,INDEX(DATOS,0,$N$2),W1222,INDEX(DATOS,0,$O$2),$D1222)),#N/A)</f>
        <v>#N/A</v>
      </c>
      <c r="AC1222" s="62" t="e">
        <f>IFERROR(IF($B1222=0,#N/A,AVERAGEIFS(INDEX(DATOS,0,$C1222),INDEX(DATOS,0,$C1222),"&lt;&gt;#N/D",INDEX(DATOS,0,$L$2),0,INDEX(DATOS,0,$M$2),1,INDEX(DATOS,0,$N$2),X1222,INDEX(DATOS,0,$O$2),$D1222)),#N/A)</f>
        <v>#N/A</v>
      </c>
      <c r="AD1222" s="33"/>
      <c r="AE1222" s="40" t="e">
        <f>IFERROR(IF(ISNA(Z1222),#N/A,IF(I1222=0,0,_xlfn.STDEV.P($Z1222:Z1222)/I1222*100)),#N/A)</f>
        <v>#N/A</v>
      </c>
      <c r="AF1222" s="40" t="e">
        <f>IFERROR(IF(ISNA(AA1222),#N/A,IF(J1222=0,0,_xlfn.STDEV.P($Z1222:AA1222)/J1222*100)),#N/A)</f>
        <v>#N/A</v>
      </c>
      <c r="AG1222" s="40" t="e">
        <f>IFERROR(IF(ISNA(AB1222),#N/A,IF(K1222=0,0,_xlfn.STDEV.P($Z1222:AB1222)/K1222*100)),#N/A)</f>
        <v>#N/A</v>
      </c>
      <c r="AH1222" s="40" t="e">
        <f>IFERROR(IF(ISNA(AC1222),#N/A,IF(L1222=0,0,_xlfn.STDEV.P($Z1222:AC1222)/L1222*100)),#N/A)</f>
        <v>#N/A</v>
      </c>
      <c r="AI1222" s="40"/>
    </row>
    <row r="1223" spans="1:35" x14ac:dyDescent="0.35">
      <c r="A1223">
        <f t="shared" si="1468"/>
        <v>18</v>
      </c>
      <c r="B1223" s="35">
        <f t="array" ref="B1223">IF(B1222=0,0,MIN(IF(INDEX(DATOS,0,$N$2)=$U1223,IF(ISNUMBER(INDEX(DATOS,0,$C1223)),IF(INDEX(DATOS,0,$L$2)=0,IF(INDEX(DATOS,0,$M$2)=1,IF(ISNA(MATCH(INDEX(DATOS,0,$O$2),IF($E$7:E1222=E1223,$D$7:D1222),0)),INDEX(DATOS,0,$K$2))))))))</f>
        <v>0</v>
      </c>
      <c r="C1223" s="32">
        <f t="shared" si="1469"/>
        <v>20</v>
      </c>
      <c r="D1223" s="34" t="str">
        <f>IF($B1223=0,"--",INDEX(DATOS,$B1223,O$2))</f>
        <v>--</v>
      </c>
      <c r="E1223" s="64" t="s">
        <v>1</v>
      </c>
      <c r="F1223" s="36" t="str">
        <f t="shared" si="1412"/>
        <v>--</v>
      </c>
      <c r="G1223" s="109" t="e">
        <f>VLOOKUP($D1223,LOC_UNICOS,G$2,0)</f>
        <v>#N/A</v>
      </c>
      <c r="H1223" s="109" t="e">
        <f>VLOOKUP($D1223,LOC_UNICOS,H$2,0)</f>
        <v>#N/A</v>
      </c>
      <c r="I1223" s="38">
        <f t="array" ref="I1223">IF($B1223=0,-999,IF(COUNTIFS($Z1223:Z1223,#N/A)&gt;0,-999,AVERAGE($Z1223:Z1223)))</f>
        <v>-999</v>
      </c>
      <c r="J1223" s="38">
        <f t="array" ref="J1223">IF($B1223=0,-999,IF(COUNTIFS($Z1223:AA1223,#N/A)&gt;0,-999,AVERAGE($Z1223:AA1223)))</f>
        <v>-999</v>
      </c>
      <c r="K1223" s="38">
        <f t="array" ref="K1223">IF($B1223=0,-999,IF(COUNTIFS($Z1223:AB1223,#N/A)&gt;0,-999,AVERAGE($Z1223:AB1223)))</f>
        <v>-999</v>
      </c>
      <c r="L1223" s="38">
        <f t="array" ref="L1223">IF($B1223=0,-999,IF(COUNTIFS($Z1223:AC1223,#N/A)&gt;0,-999,AVERAGE($Z1223:AC1223)))</f>
        <v>-999</v>
      </c>
      <c r="M1223" s="38">
        <f t="shared" si="1464"/>
        <v>-999</v>
      </c>
      <c r="N1223" s="38">
        <f t="shared" si="1415"/>
        <v>-999</v>
      </c>
      <c r="O1223" s="38">
        <f t="shared" si="1416"/>
        <v>-999</v>
      </c>
      <c r="P1223" s="38">
        <f t="shared" si="1417"/>
        <v>-999</v>
      </c>
      <c r="Q1223" s="37">
        <f t="shared" si="1465"/>
        <v>0</v>
      </c>
      <c r="R1223" s="37">
        <f t="shared" ref="R1223:R1286" si="1485">IF($B1223=0,0,IF(J1223=-999,0,IF($D1223="--",0,1)))</f>
        <v>0</v>
      </c>
      <c r="S1223" s="37">
        <f t="shared" ref="S1223:S1286" si="1486">IF($B1223=0,0,IF(K1223=-999,0,IF($D1223="--",0,1)))</f>
        <v>0</v>
      </c>
      <c r="T1223" s="37">
        <f t="shared" ref="T1223:T1286" si="1487">IF($B1223=0,0,IF(L1223=-999,0,IF($D1223="--",0,1)))</f>
        <v>0</v>
      </c>
      <c r="U1223" s="37">
        <f t="shared" si="1466"/>
        <v>2018</v>
      </c>
      <c r="V1223" s="37">
        <f t="shared" ref="V1223:X1223" si="1488">U1223-1</f>
        <v>2017</v>
      </c>
      <c r="W1223" s="37">
        <f t="shared" si="1488"/>
        <v>2016</v>
      </c>
      <c r="X1223" s="37">
        <f t="shared" si="1488"/>
        <v>2015</v>
      </c>
      <c r="Y1223" s="39"/>
      <c r="Z1223" s="62" t="e">
        <f>IFERROR(IF($B1223=0,#N/A,AVERAGEIFS(INDEX(DATOS,0,$C1223),INDEX(DATOS,0,$C1223),"&lt;&gt;#N/D",INDEX(DATOS,0,$L$2),0,INDEX(DATOS,0,$M$2),1,INDEX(DATOS,0,$N$2),U1223,INDEX(DATOS,0,$O$2),$D1223)),#N/A)</f>
        <v>#N/A</v>
      </c>
      <c r="AA1223" s="62" t="e">
        <f>IFERROR(IF($B1223=0,#N/A,AVERAGEIFS(INDEX(DATOS,0,$C1223),INDEX(DATOS,0,$C1223),"&lt;&gt;#N/D",INDEX(DATOS,0,$L$2),0,INDEX(DATOS,0,$M$2),1,INDEX(DATOS,0,$N$2),V1223,INDEX(DATOS,0,$O$2),$D1223)),#N/A)</f>
        <v>#N/A</v>
      </c>
      <c r="AB1223" s="62" t="e">
        <f>IFERROR(IF($B1223=0,#N/A,AVERAGEIFS(INDEX(DATOS,0,$C1223),INDEX(DATOS,0,$C1223),"&lt;&gt;#N/D",INDEX(DATOS,0,$L$2),0,INDEX(DATOS,0,$M$2),1,INDEX(DATOS,0,$N$2),W1223,INDEX(DATOS,0,$O$2),$D1223)),#N/A)</f>
        <v>#N/A</v>
      </c>
      <c r="AC1223" s="62" t="e">
        <f>IFERROR(IF($B1223=0,#N/A,AVERAGEIFS(INDEX(DATOS,0,$C1223),INDEX(DATOS,0,$C1223),"&lt;&gt;#N/D",INDEX(DATOS,0,$L$2),0,INDEX(DATOS,0,$M$2),1,INDEX(DATOS,0,$N$2),X1223,INDEX(DATOS,0,$O$2),$D1223)),#N/A)</f>
        <v>#N/A</v>
      </c>
      <c r="AD1223" s="33"/>
      <c r="AE1223" s="40" t="e">
        <f>IFERROR(IF(ISNA(Z1223),#N/A,IF(I1223=0,0,_xlfn.STDEV.P($Z1223:Z1223)/I1223*100)),#N/A)</f>
        <v>#N/A</v>
      </c>
      <c r="AF1223" s="40" t="e">
        <f>IFERROR(IF(ISNA(AA1223),#N/A,IF(J1223=0,0,_xlfn.STDEV.P($Z1223:AA1223)/J1223*100)),#N/A)</f>
        <v>#N/A</v>
      </c>
      <c r="AG1223" s="40" t="e">
        <f>IFERROR(IF(ISNA(AB1223),#N/A,IF(K1223=0,0,_xlfn.STDEV.P($Z1223:AB1223)/K1223*100)),#N/A)</f>
        <v>#N/A</v>
      </c>
      <c r="AH1223" s="40" t="e">
        <f>IFERROR(IF(ISNA(AC1223),#N/A,IF(L1223=0,0,_xlfn.STDEV.P($Z1223:AC1223)/L1223*100)),#N/A)</f>
        <v>#N/A</v>
      </c>
      <c r="AI1223" s="40"/>
    </row>
    <row r="1224" spans="1:35" x14ac:dyDescent="0.35">
      <c r="A1224">
        <f t="shared" si="1468"/>
        <v>19</v>
      </c>
      <c r="B1224" s="35">
        <f t="array" ref="B1224">IF(B1223=0,0,MIN(IF(INDEX(DATOS,0,$N$2)=$U1224,IF(ISNUMBER(INDEX(DATOS,0,$C1224)),IF(INDEX(DATOS,0,$L$2)=0,IF(INDEX(DATOS,0,$M$2)=1,IF(ISNA(MATCH(INDEX(DATOS,0,$O$2),IF($E$7:E1223=E1224,$D$7:D1223),0)),INDEX(DATOS,0,$K$2))))))))</f>
        <v>0</v>
      </c>
      <c r="C1224" s="32">
        <f t="shared" si="1469"/>
        <v>20</v>
      </c>
      <c r="D1224" s="34" t="str">
        <f>IF($B1224=0,"--",INDEX(DATOS,$B1224,O$2))</f>
        <v>--</v>
      </c>
      <c r="E1224" s="64" t="s">
        <v>1</v>
      </c>
      <c r="F1224" s="36" t="str">
        <f t="shared" si="1412"/>
        <v>--</v>
      </c>
      <c r="G1224" s="109" t="e">
        <f>VLOOKUP($D1224,LOC_UNICOS,G$2,0)</f>
        <v>#N/A</v>
      </c>
      <c r="H1224" s="109" t="e">
        <f>VLOOKUP($D1224,LOC_UNICOS,H$2,0)</f>
        <v>#N/A</v>
      </c>
      <c r="I1224" s="38">
        <f t="array" ref="I1224">IF($B1224=0,-999,IF(COUNTIFS($Z1224:Z1224,#N/A)&gt;0,-999,AVERAGE($Z1224:Z1224)))</f>
        <v>-999</v>
      </c>
      <c r="J1224" s="38">
        <f t="array" ref="J1224">IF($B1224=0,-999,IF(COUNTIFS($Z1224:AA1224,#N/A)&gt;0,-999,AVERAGE($Z1224:AA1224)))</f>
        <v>-999</v>
      </c>
      <c r="K1224" s="38">
        <f t="array" ref="K1224">IF($B1224=0,-999,IF(COUNTIFS($Z1224:AB1224,#N/A)&gt;0,-999,AVERAGE($Z1224:AB1224)))</f>
        <v>-999</v>
      </c>
      <c r="L1224" s="38">
        <f t="array" ref="L1224">IF($B1224=0,-999,IF(COUNTIFS($Z1224:AC1224,#N/A)&gt;0,-999,AVERAGE($Z1224:AC1224)))</f>
        <v>-999</v>
      </c>
      <c r="M1224" s="38">
        <f t="shared" si="1464"/>
        <v>-999</v>
      </c>
      <c r="N1224" s="38">
        <f t="shared" si="1415"/>
        <v>-999</v>
      </c>
      <c r="O1224" s="38">
        <f t="shared" si="1416"/>
        <v>-999</v>
      </c>
      <c r="P1224" s="38">
        <f t="shared" si="1417"/>
        <v>-999</v>
      </c>
      <c r="Q1224" s="37">
        <f t="shared" si="1465"/>
        <v>0</v>
      </c>
      <c r="R1224" s="37">
        <f t="shared" si="1485"/>
        <v>0</v>
      </c>
      <c r="S1224" s="37">
        <f t="shared" si="1486"/>
        <v>0</v>
      </c>
      <c r="T1224" s="37">
        <f t="shared" si="1487"/>
        <v>0</v>
      </c>
      <c r="U1224" s="37">
        <f t="shared" si="1466"/>
        <v>2018</v>
      </c>
      <c r="V1224" s="37">
        <f t="shared" ref="V1224:X1224" si="1489">U1224-1</f>
        <v>2017</v>
      </c>
      <c r="W1224" s="37">
        <f t="shared" si="1489"/>
        <v>2016</v>
      </c>
      <c r="X1224" s="37">
        <f t="shared" si="1489"/>
        <v>2015</v>
      </c>
      <c r="Y1224" s="39"/>
      <c r="Z1224" s="62" t="e">
        <f>IFERROR(IF($B1224=0,#N/A,AVERAGEIFS(INDEX(DATOS,0,$C1224),INDEX(DATOS,0,$C1224),"&lt;&gt;#N/D",INDEX(DATOS,0,$L$2),0,INDEX(DATOS,0,$M$2),1,INDEX(DATOS,0,$N$2),U1224,INDEX(DATOS,0,$O$2),$D1224)),#N/A)</f>
        <v>#N/A</v>
      </c>
      <c r="AA1224" s="62" t="e">
        <f>IFERROR(IF($B1224=0,#N/A,AVERAGEIFS(INDEX(DATOS,0,$C1224),INDEX(DATOS,0,$C1224),"&lt;&gt;#N/D",INDEX(DATOS,0,$L$2),0,INDEX(DATOS,0,$M$2),1,INDEX(DATOS,0,$N$2),V1224,INDEX(DATOS,0,$O$2),$D1224)),#N/A)</f>
        <v>#N/A</v>
      </c>
      <c r="AB1224" s="62" t="e">
        <f>IFERROR(IF($B1224=0,#N/A,AVERAGEIFS(INDEX(DATOS,0,$C1224),INDEX(DATOS,0,$C1224),"&lt;&gt;#N/D",INDEX(DATOS,0,$L$2),0,INDEX(DATOS,0,$M$2),1,INDEX(DATOS,0,$N$2),W1224,INDEX(DATOS,0,$O$2),$D1224)),#N/A)</f>
        <v>#N/A</v>
      </c>
      <c r="AC1224" s="62" t="e">
        <f>IFERROR(IF($B1224=0,#N/A,AVERAGEIFS(INDEX(DATOS,0,$C1224),INDEX(DATOS,0,$C1224),"&lt;&gt;#N/D",INDEX(DATOS,0,$L$2),0,INDEX(DATOS,0,$M$2),1,INDEX(DATOS,0,$N$2),X1224,INDEX(DATOS,0,$O$2),$D1224)),#N/A)</f>
        <v>#N/A</v>
      </c>
      <c r="AD1224" s="33"/>
      <c r="AE1224" s="40" t="e">
        <f>IFERROR(IF(ISNA(Z1224),#N/A,IF(I1224=0,0,_xlfn.STDEV.P($Z1224:Z1224)/I1224*100)),#N/A)</f>
        <v>#N/A</v>
      </c>
      <c r="AF1224" s="40" t="e">
        <f>IFERROR(IF(ISNA(AA1224),#N/A,IF(J1224=0,0,_xlfn.STDEV.P($Z1224:AA1224)/J1224*100)),#N/A)</f>
        <v>#N/A</v>
      </c>
      <c r="AG1224" s="40" t="e">
        <f>IFERROR(IF(ISNA(AB1224),#N/A,IF(K1224=0,0,_xlfn.STDEV.P($Z1224:AB1224)/K1224*100)),#N/A)</f>
        <v>#N/A</v>
      </c>
      <c r="AH1224" s="40" t="e">
        <f>IFERROR(IF(ISNA(AC1224),#N/A,IF(L1224=0,0,_xlfn.STDEV.P($Z1224:AC1224)/L1224*100)),#N/A)</f>
        <v>#N/A</v>
      </c>
      <c r="AI1224" s="40"/>
    </row>
    <row r="1225" spans="1:35" x14ac:dyDescent="0.35">
      <c r="A1225">
        <f t="shared" si="1468"/>
        <v>20</v>
      </c>
      <c r="B1225" s="35">
        <f t="array" ref="B1225">IF(B1224=0,0,MIN(IF(INDEX(DATOS,0,$N$2)=$U1225,IF(ISNUMBER(INDEX(DATOS,0,$C1225)),IF(INDEX(DATOS,0,$L$2)=0,IF(INDEX(DATOS,0,$M$2)=1,IF(ISNA(MATCH(INDEX(DATOS,0,$O$2),IF($E$7:E1224=E1225,$D$7:D1224),0)),INDEX(DATOS,0,$K$2))))))))</f>
        <v>0</v>
      </c>
      <c r="C1225" s="32">
        <f t="shared" si="1469"/>
        <v>20</v>
      </c>
      <c r="D1225" s="34" t="str">
        <f>IF($B1225=0,"--",INDEX(DATOS,$B1225,O$2))</f>
        <v>--</v>
      </c>
      <c r="E1225" s="64" t="s">
        <v>1</v>
      </c>
      <c r="F1225" s="36" t="str">
        <f t="shared" si="1412"/>
        <v>--</v>
      </c>
      <c r="G1225" s="109" t="e">
        <f>VLOOKUP($D1225,LOC_UNICOS,G$2,0)</f>
        <v>#N/A</v>
      </c>
      <c r="H1225" s="109" t="e">
        <f>VLOOKUP($D1225,LOC_UNICOS,H$2,0)</f>
        <v>#N/A</v>
      </c>
      <c r="I1225" s="38">
        <f t="array" ref="I1225">IF($B1225=0,-999,IF(COUNTIFS($Z1225:Z1225,#N/A)&gt;0,-999,AVERAGE($Z1225:Z1225)))</f>
        <v>-999</v>
      </c>
      <c r="J1225" s="38">
        <f t="array" ref="J1225">IF($B1225=0,-999,IF(COUNTIFS($Z1225:AA1225,#N/A)&gt;0,-999,AVERAGE($Z1225:AA1225)))</f>
        <v>-999</v>
      </c>
      <c r="K1225" s="38">
        <f t="array" ref="K1225">IF($B1225=0,-999,IF(COUNTIFS($Z1225:AB1225,#N/A)&gt;0,-999,AVERAGE($Z1225:AB1225)))</f>
        <v>-999</v>
      </c>
      <c r="L1225" s="38">
        <f t="array" ref="L1225">IF($B1225=0,-999,IF(COUNTIFS($Z1225:AC1225,#N/A)&gt;0,-999,AVERAGE($Z1225:AC1225)))</f>
        <v>-999</v>
      </c>
      <c r="M1225" s="38">
        <f t="shared" si="1464"/>
        <v>-999</v>
      </c>
      <c r="N1225" s="38">
        <f t="shared" si="1415"/>
        <v>-999</v>
      </c>
      <c r="O1225" s="38">
        <f t="shared" si="1416"/>
        <v>-999</v>
      </c>
      <c r="P1225" s="38">
        <f t="shared" si="1417"/>
        <v>-999</v>
      </c>
      <c r="Q1225" s="37">
        <f t="shared" si="1465"/>
        <v>0</v>
      </c>
      <c r="R1225" s="37">
        <f t="shared" si="1485"/>
        <v>0</v>
      </c>
      <c r="S1225" s="37">
        <f t="shared" si="1486"/>
        <v>0</v>
      </c>
      <c r="T1225" s="37">
        <f t="shared" si="1487"/>
        <v>0</v>
      </c>
      <c r="U1225" s="37">
        <f t="shared" si="1466"/>
        <v>2018</v>
      </c>
      <c r="V1225" s="37">
        <f t="shared" ref="V1225:X1225" si="1490">U1225-1</f>
        <v>2017</v>
      </c>
      <c r="W1225" s="37">
        <f t="shared" si="1490"/>
        <v>2016</v>
      </c>
      <c r="X1225" s="37">
        <f t="shared" si="1490"/>
        <v>2015</v>
      </c>
      <c r="Y1225" s="39"/>
      <c r="Z1225" s="62" t="e">
        <f>IFERROR(IF($B1225=0,#N/A,AVERAGEIFS(INDEX(DATOS,0,$C1225),INDEX(DATOS,0,$C1225),"&lt;&gt;#N/D",INDEX(DATOS,0,$L$2),0,INDEX(DATOS,0,$M$2),1,INDEX(DATOS,0,$N$2),U1225,INDEX(DATOS,0,$O$2),$D1225)),#N/A)</f>
        <v>#N/A</v>
      </c>
      <c r="AA1225" s="62" t="e">
        <f>IFERROR(IF($B1225=0,#N/A,AVERAGEIFS(INDEX(DATOS,0,$C1225),INDEX(DATOS,0,$C1225),"&lt;&gt;#N/D",INDEX(DATOS,0,$L$2),0,INDEX(DATOS,0,$M$2),1,INDEX(DATOS,0,$N$2),V1225,INDEX(DATOS,0,$O$2),$D1225)),#N/A)</f>
        <v>#N/A</v>
      </c>
      <c r="AB1225" s="62" t="e">
        <f>IFERROR(IF($B1225=0,#N/A,AVERAGEIFS(INDEX(DATOS,0,$C1225),INDEX(DATOS,0,$C1225),"&lt;&gt;#N/D",INDEX(DATOS,0,$L$2),0,INDEX(DATOS,0,$M$2),1,INDEX(DATOS,0,$N$2),W1225,INDEX(DATOS,0,$O$2),$D1225)),#N/A)</f>
        <v>#N/A</v>
      </c>
      <c r="AC1225" s="62" t="e">
        <f>IFERROR(IF($B1225=0,#N/A,AVERAGEIFS(INDEX(DATOS,0,$C1225),INDEX(DATOS,0,$C1225),"&lt;&gt;#N/D",INDEX(DATOS,0,$L$2),0,INDEX(DATOS,0,$M$2),1,INDEX(DATOS,0,$N$2),X1225,INDEX(DATOS,0,$O$2),$D1225)),#N/A)</f>
        <v>#N/A</v>
      </c>
      <c r="AD1225" s="33"/>
      <c r="AE1225" s="40" t="e">
        <f>IFERROR(IF(ISNA(Z1225),#N/A,IF(I1225=0,0,_xlfn.STDEV.P($Z1225:Z1225)/I1225*100)),#N/A)</f>
        <v>#N/A</v>
      </c>
      <c r="AF1225" s="40" t="e">
        <f>IFERROR(IF(ISNA(AA1225),#N/A,IF(J1225=0,0,_xlfn.STDEV.P($Z1225:AA1225)/J1225*100)),#N/A)</f>
        <v>#N/A</v>
      </c>
      <c r="AG1225" s="40" t="e">
        <f>IFERROR(IF(ISNA(AB1225),#N/A,IF(K1225=0,0,_xlfn.STDEV.P($Z1225:AB1225)/K1225*100)),#N/A)</f>
        <v>#N/A</v>
      </c>
      <c r="AH1225" s="40" t="e">
        <f>IFERROR(IF(ISNA(AC1225),#N/A,IF(L1225=0,0,_xlfn.STDEV.P($Z1225:AC1225)/L1225*100)),#N/A)</f>
        <v>#N/A</v>
      </c>
      <c r="AI1225" s="40"/>
    </row>
    <row r="1226" spans="1:35" x14ac:dyDescent="0.35">
      <c r="A1226">
        <f t="shared" si="1468"/>
        <v>21</v>
      </c>
      <c r="B1226" s="35">
        <f t="array" ref="B1226">IF(B1225=0,0,MIN(IF(INDEX(DATOS,0,$N$2)=$U1226,IF(ISNUMBER(INDEX(DATOS,0,$C1226)),IF(INDEX(DATOS,0,$L$2)=0,IF(INDEX(DATOS,0,$M$2)=1,IF(ISNA(MATCH(INDEX(DATOS,0,$O$2),IF($E$7:E1225=E1226,$D$7:D1225),0)),INDEX(DATOS,0,$K$2))))))))</f>
        <v>0</v>
      </c>
      <c r="C1226" s="32">
        <f t="shared" si="1469"/>
        <v>20</v>
      </c>
      <c r="D1226" s="34" t="str">
        <f>IF($B1226=0,"--",INDEX(DATOS,$B1226,O$2))</f>
        <v>--</v>
      </c>
      <c r="E1226" s="64" t="s">
        <v>1</v>
      </c>
      <c r="F1226" s="36" t="str">
        <f t="shared" si="1412"/>
        <v>--</v>
      </c>
      <c r="G1226" s="109" t="e">
        <f>VLOOKUP($D1226,LOC_UNICOS,G$2,0)</f>
        <v>#N/A</v>
      </c>
      <c r="H1226" s="109" t="e">
        <f>VLOOKUP($D1226,LOC_UNICOS,H$2,0)</f>
        <v>#N/A</v>
      </c>
      <c r="I1226" s="38">
        <f t="array" ref="I1226">IF($B1226=0,-999,IF(COUNTIFS($Z1226:Z1226,#N/A)&gt;0,-999,AVERAGE($Z1226:Z1226)))</f>
        <v>-999</v>
      </c>
      <c r="J1226" s="38">
        <f t="array" ref="J1226">IF($B1226=0,-999,IF(COUNTIFS($Z1226:AA1226,#N/A)&gt;0,-999,AVERAGE($Z1226:AA1226)))</f>
        <v>-999</v>
      </c>
      <c r="K1226" s="38">
        <f t="array" ref="K1226">IF($B1226=0,-999,IF(COUNTIFS($Z1226:AB1226,#N/A)&gt;0,-999,AVERAGE($Z1226:AB1226)))</f>
        <v>-999</v>
      </c>
      <c r="L1226" s="38">
        <f t="array" ref="L1226">IF($B1226=0,-999,IF(COUNTIFS($Z1226:AC1226,#N/A)&gt;0,-999,AVERAGE($Z1226:AC1226)))</f>
        <v>-999</v>
      </c>
      <c r="M1226" s="38">
        <f t="shared" si="1464"/>
        <v>-999</v>
      </c>
      <c r="N1226" s="38">
        <f t="shared" si="1415"/>
        <v>-999</v>
      </c>
      <c r="O1226" s="38">
        <f t="shared" si="1416"/>
        <v>-999</v>
      </c>
      <c r="P1226" s="38">
        <f t="shared" si="1417"/>
        <v>-999</v>
      </c>
      <c r="Q1226" s="37">
        <f t="shared" si="1465"/>
        <v>0</v>
      </c>
      <c r="R1226" s="37">
        <f t="shared" si="1485"/>
        <v>0</v>
      </c>
      <c r="S1226" s="37">
        <f t="shared" si="1486"/>
        <v>0</v>
      </c>
      <c r="T1226" s="37">
        <f t="shared" si="1487"/>
        <v>0</v>
      </c>
      <c r="U1226" s="37">
        <f t="shared" si="1466"/>
        <v>2018</v>
      </c>
      <c r="V1226" s="37">
        <f t="shared" ref="V1226:X1226" si="1491">U1226-1</f>
        <v>2017</v>
      </c>
      <c r="W1226" s="37">
        <f t="shared" si="1491"/>
        <v>2016</v>
      </c>
      <c r="X1226" s="37">
        <f t="shared" si="1491"/>
        <v>2015</v>
      </c>
      <c r="Y1226" s="39"/>
      <c r="Z1226" s="62" t="e">
        <f>IFERROR(IF($B1226=0,#N/A,AVERAGEIFS(INDEX(DATOS,0,$C1226),INDEX(DATOS,0,$C1226),"&lt;&gt;#N/D",INDEX(DATOS,0,$L$2),0,INDEX(DATOS,0,$M$2),1,INDEX(DATOS,0,$N$2),U1226,INDEX(DATOS,0,$O$2),$D1226)),#N/A)</f>
        <v>#N/A</v>
      </c>
      <c r="AA1226" s="62" t="e">
        <f>IFERROR(IF($B1226=0,#N/A,AVERAGEIFS(INDEX(DATOS,0,$C1226),INDEX(DATOS,0,$C1226),"&lt;&gt;#N/D",INDEX(DATOS,0,$L$2),0,INDEX(DATOS,0,$M$2),1,INDEX(DATOS,0,$N$2),V1226,INDEX(DATOS,0,$O$2),$D1226)),#N/A)</f>
        <v>#N/A</v>
      </c>
      <c r="AB1226" s="62" t="e">
        <f>IFERROR(IF($B1226=0,#N/A,AVERAGEIFS(INDEX(DATOS,0,$C1226),INDEX(DATOS,0,$C1226),"&lt;&gt;#N/D",INDEX(DATOS,0,$L$2),0,INDEX(DATOS,0,$M$2),1,INDEX(DATOS,0,$N$2),W1226,INDEX(DATOS,0,$O$2),$D1226)),#N/A)</f>
        <v>#N/A</v>
      </c>
      <c r="AC1226" s="62" t="e">
        <f>IFERROR(IF($B1226=0,#N/A,AVERAGEIFS(INDEX(DATOS,0,$C1226),INDEX(DATOS,0,$C1226),"&lt;&gt;#N/D",INDEX(DATOS,0,$L$2),0,INDEX(DATOS,0,$M$2),1,INDEX(DATOS,0,$N$2),X1226,INDEX(DATOS,0,$O$2),$D1226)),#N/A)</f>
        <v>#N/A</v>
      </c>
      <c r="AD1226" s="33"/>
      <c r="AE1226" s="40" t="e">
        <f>IFERROR(IF(ISNA(Z1226),#N/A,IF(I1226=0,0,_xlfn.STDEV.P($Z1226:Z1226)/I1226*100)),#N/A)</f>
        <v>#N/A</v>
      </c>
      <c r="AF1226" s="40" t="e">
        <f>IFERROR(IF(ISNA(AA1226),#N/A,IF(J1226=0,0,_xlfn.STDEV.P($Z1226:AA1226)/J1226*100)),#N/A)</f>
        <v>#N/A</v>
      </c>
      <c r="AG1226" s="40" t="e">
        <f>IFERROR(IF(ISNA(AB1226),#N/A,IF(K1226=0,0,_xlfn.STDEV.P($Z1226:AB1226)/K1226*100)),#N/A)</f>
        <v>#N/A</v>
      </c>
      <c r="AH1226" s="40" t="e">
        <f>IFERROR(IF(ISNA(AC1226),#N/A,IF(L1226=0,0,_xlfn.STDEV.P($Z1226:AC1226)/L1226*100)),#N/A)</f>
        <v>#N/A</v>
      </c>
      <c r="AI1226" s="40"/>
    </row>
    <row r="1227" spans="1:35" x14ac:dyDescent="0.35">
      <c r="A1227">
        <f t="shared" si="1468"/>
        <v>22</v>
      </c>
      <c r="B1227" s="35">
        <f t="array" ref="B1227">IF(B1226=0,0,MIN(IF(INDEX(DATOS,0,$N$2)=$U1227,IF(ISNUMBER(INDEX(DATOS,0,$C1227)),IF(INDEX(DATOS,0,$L$2)=0,IF(INDEX(DATOS,0,$M$2)=1,IF(ISNA(MATCH(INDEX(DATOS,0,$O$2),IF($E$7:E1226=E1227,$D$7:D1226),0)),INDEX(DATOS,0,$K$2))))))))</f>
        <v>0</v>
      </c>
      <c r="C1227" s="32">
        <f t="shared" si="1469"/>
        <v>20</v>
      </c>
      <c r="D1227" s="34" t="str">
        <f>IF($B1227=0,"--",INDEX(DATOS,$B1227,O$2))</f>
        <v>--</v>
      </c>
      <c r="E1227" s="64" t="s">
        <v>1</v>
      </c>
      <c r="F1227" s="36" t="str">
        <f t="shared" si="1412"/>
        <v>--</v>
      </c>
      <c r="G1227" s="109" t="e">
        <f>VLOOKUP($D1227,LOC_UNICOS,G$2,0)</f>
        <v>#N/A</v>
      </c>
      <c r="H1227" s="109" t="e">
        <f>VLOOKUP($D1227,LOC_UNICOS,H$2,0)</f>
        <v>#N/A</v>
      </c>
      <c r="I1227" s="38">
        <f t="array" ref="I1227">IF($B1227=0,-999,IF(COUNTIFS($Z1227:Z1227,#N/A)&gt;0,-999,AVERAGE($Z1227:Z1227)))</f>
        <v>-999</v>
      </c>
      <c r="J1227" s="38">
        <f t="array" ref="J1227">IF($B1227=0,-999,IF(COUNTIFS($Z1227:AA1227,#N/A)&gt;0,-999,AVERAGE($Z1227:AA1227)))</f>
        <v>-999</v>
      </c>
      <c r="K1227" s="38">
        <f t="array" ref="K1227">IF($B1227=0,-999,IF(COUNTIFS($Z1227:AB1227,#N/A)&gt;0,-999,AVERAGE($Z1227:AB1227)))</f>
        <v>-999</v>
      </c>
      <c r="L1227" s="38">
        <f t="array" ref="L1227">IF($B1227=0,-999,IF(COUNTIFS($Z1227:AC1227,#N/A)&gt;0,-999,AVERAGE($Z1227:AC1227)))</f>
        <v>-999</v>
      </c>
      <c r="M1227" s="38">
        <f t="shared" si="1464"/>
        <v>-999</v>
      </c>
      <c r="N1227" s="38">
        <f t="shared" si="1415"/>
        <v>-999</v>
      </c>
      <c r="O1227" s="38">
        <f t="shared" si="1416"/>
        <v>-999</v>
      </c>
      <c r="P1227" s="38">
        <f t="shared" si="1417"/>
        <v>-999</v>
      </c>
      <c r="Q1227" s="37">
        <f t="shared" si="1465"/>
        <v>0</v>
      </c>
      <c r="R1227" s="37">
        <f t="shared" si="1485"/>
        <v>0</v>
      </c>
      <c r="S1227" s="37">
        <f t="shared" si="1486"/>
        <v>0</v>
      </c>
      <c r="T1227" s="37">
        <f t="shared" si="1487"/>
        <v>0</v>
      </c>
      <c r="U1227" s="37">
        <f t="shared" si="1466"/>
        <v>2018</v>
      </c>
      <c r="V1227" s="37">
        <f t="shared" ref="V1227:X1227" si="1492">U1227-1</f>
        <v>2017</v>
      </c>
      <c r="W1227" s="37">
        <f t="shared" si="1492"/>
        <v>2016</v>
      </c>
      <c r="X1227" s="37">
        <f t="shared" si="1492"/>
        <v>2015</v>
      </c>
      <c r="Y1227" s="39"/>
      <c r="Z1227" s="62" t="e">
        <f>IFERROR(IF($B1227=0,#N/A,AVERAGEIFS(INDEX(DATOS,0,$C1227),INDEX(DATOS,0,$C1227),"&lt;&gt;#N/D",INDEX(DATOS,0,$L$2),0,INDEX(DATOS,0,$M$2),1,INDEX(DATOS,0,$N$2),U1227,INDEX(DATOS,0,$O$2),$D1227)),#N/A)</f>
        <v>#N/A</v>
      </c>
      <c r="AA1227" s="62" t="e">
        <f>IFERROR(IF($B1227=0,#N/A,AVERAGEIFS(INDEX(DATOS,0,$C1227),INDEX(DATOS,0,$C1227),"&lt;&gt;#N/D",INDEX(DATOS,0,$L$2),0,INDEX(DATOS,0,$M$2),1,INDEX(DATOS,0,$N$2),V1227,INDEX(DATOS,0,$O$2),$D1227)),#N/A)</f>
        <v>#N/A</v>
      </c>
      <c r="AB1227" s="62" t="e">
        <f>IFERROR(IF($B1227=0,#N/A,AVERAGEIFS(INDEX(DATOS,0,$C1227),INDEX(DATOS,0,$C1227),"&lt;&gt;#N/D",INDEX(DATOS,0,$L$2),0,INDEX(DATOS,0,$M$2),1,INDEX(DATOS,0,$N$2),W1227,INDEX(DATOS,0,$O$2),$D1227)),#N/A)</f>
        <v>#N/A</v>
      </c>
      <c r="AC1227" s="62" t="e">
        <f>IFERROR(IF($B1227=0,#N/A,AVERAGEIFS(INDEX(DATOS,0,$C1227),INDEX(DATOS,0,$C1227),"&lt;&gt;#N/D",INDEX(DATOS,0,$L$2),0,INDEX(DATOS,0,$M$2),1,INDEX(DATOS,0,$N$2),X1227,INDEX(DATOS,0,$O$2),$D1227)),#N/A)</f>
        <v>#N/A</v>
      </c>
      <c r="AD1227" s="33"/>
      <c r="AE1227" s="40" t="e">
        <f>IFERROR(IF(ISNA(Z1227),#N/A,IF(I1227=0,0,_xlfn.STDEV.P($Z1227:Z1227)/I1227*100)),#N/A)</f>
        <v>#N/A</v>
      </c>
      <c r="AF1227" s="40" t="e">
        <f>IFERROR(IF(ISNA(AA1227),#N/A,IF(J1227=0,0,_xlfn.STDEV.P($Z1227:AA1227)/J1227*100)),#N/A)</f>
        <v>#N/A</v>
      </c>
      <c r="AG1227" s="40" t="e">
        <f>IFERROR(IF(ISNA(AB1227),#N/A,IF(K1227=0,0,_xlfn.STDEV.P($Z1227:AB1227)/K1227*100)),#N/A)</f>
        <v>#N/A</v>
      </c>
      <c r="AH1227" s="40" t="e">
        <f>IFERROR(IF(ISNA(AC1227),#N/A,IF(L1227=0,0,_xlfn.STDEV.P($Z1227:AC1227)/L1227*100)),#N/A)</f>
        <v>#N/A</v>
      </c>
      <c r="AI1227" s="40"/>
    </row>
    <row r="1228" spans="1:35" x14ac:dyDescent="0.35">
      <c r="A1228">
        <f t="shared" si="1468"/>
        <v>23</v>
      </c>
      <c r="B1228" s="35">
        <f t="array" ref="B1228">IF(B1227=0,0,MIN(IF(INDEX(DATOS,0,$N$2)=$U1228,IF(ISNUMBER(INDEX(DATOS,0,$C1228)),IF(INDEX(DATOS,0,$L$2)=0,IF(INDEX(DATOS,0,$M$2)=1,IF(ISNA(MATCH(INDEX(DATOS,0,$O$2),IF($E$7:E1227=E1228,$D$7:D1227),0)),INDEX(DATOS,0,$K$2))))))))</f>
        <v>0</v>
      </c>
      <c r="C1228" s="32">
        <f t="shared" si="1469"/>
        <v>20</v>
      </c>
      <c r="D1228" s="34" t="str">
        <f>IF($B1228=0,"--",INDEX(DATOS,$B1228,O$2))</f>
        <v>--</v>
      </c>
      <c r="E1228" s="64" t="s">
        <v>1</v>
      </c>
      <c r="F1228" s="36" t="str">
        <f t="shared" ref="F1228:F1291" si="1493">IFERROR(SUBSTITUTE(MID(D1228,1,FIND(",",D1228)-1),"Departamento de","Dpto."),D1228)</f>
        <v>--</v>
      </c>
      <c r="G1228" s="109" t="e">
        <f>VLOOKUP($D1228,LOC_UNICOS,G$2,0)</f>
        <v>#N/A</v>
      </c>
      <c r="H1228" s="109" t="e">
        <f>VLOOKUP($D1228,LOC_UNICOS,H$2,0)</f>
        <v>#N/A</v>
      </c>
      <c r="I1228" s="38">
        <f t="array" ref="I1228">IF($B1228=0,-999,IF(COUNTIFS($Z1228:Z1228,#N/A)&gt;0,-999,AVERAGE($Z1228:Z1228)))</f>
        <v>-999</v>
      </c>
      <c r="J1228" s="38">
        <f t="array" ref="J1228">IF($B1228=0,-999,IF(COUNTIFS($Z1228:AA1228,#N/A)&gt;0,-999,AVERAGE($Z1228:AA1228)))</f>
        <v>-999</v>
      </c>
      <c r="K1228" s="38">
        <f t="array" ref="K1228">IF($B1228=0,-999,IF(COUNTIFS($Z1228:AB1228,#N/A)&gt;0,-999,AVERAGE($Z1228:AB1228)))</f>
        <v>-999</v>
      </c>
      <c r="L1228" s="38">
        <f t="array" ref="L1228">IF($B1228=0,-999,IF(COUNTIFS($Z1228:AC1228,#N/A)&gt;0,-999,AVERAGE($Z1228:AC1228)))</f>
        <v>-999</v>
      </c>
      <c r="M1228" s="38">
        <f t="shared" si="1464"/>
        <v>-999</v>
      </c>
      <c r="N1228" s="38">
        <f t="shared" si="1415"/>
        <v>-999</v>
      </c>
      <c r="O1228" s="38">
        <f t="shared" si="1416"/>
        <v>-999</v>
      </c>
      <c r="P1228" s="38">
        <f t="shared" si="1417"/>
        <v>-999</v>
      </c>
      <c r="Q1228" s="37">
        <f t="shared" si="1465"/>
        <v>0</v>
      </c>
      <c r="R1228" s="37">
        <f t="shared" si="1485"/>
        <v>0</v>
      </c>
      <c r="S1228" s="37">
        <f t="shared" si="1486"/>
        <v>0</v>
      </c>
      <c r="T1228" s="37">
        <f t="shared" si="1487"/>
        <v>0</v>
      </c>
      <c r="U1228" s="37">
        <f t="shared" si="1466"/>
        <v>2018</v>
      </c>
      <c r="V1228" s="37">
        <f t="shared" ref="V1228:X1228" si="1494">U1228-1</f>
        <v>2017</v>
      </c>
      <c r="W1228" s="37">
        <f t="shared" si="1494"/>
        <v>2016</v>
      </c>
      <c r="X1228" s="37">
        <f t="shared" si="1494"/>
        <v>2015</v>
      </c>
      <c r="Y1228" s="39"/>
      <c r="Z1228" s="62" t="e">
        <f>IFERROR(IF($B1228=0,#N/A,AVERAGEIFS(INDEX(DATOS,0,$C1228),INDEX(DATOS,0,$C1228),"&lt;&gt;#N/D",INDEX(DATOS,0,$L$2),0,INDEX(DATOS,0,$M$2),1,INDEX(DATOS,0,$N$2),U1228,INDEX(DATOS,0,$O$2),$D1228)),#N/A)</f>
        <v>#N/A</v>
      </c>
      <c r="AA1228" s="62" t="e">
        <f>IFERROR(IF($B1228=0,#N/A,AVERAGEIFS(INDEX(DATOS,0,$C1228),INDEX(DATOS,0,$C1228),"&lt;&gt;#N/D",INDEX(DATOS,0,$L$2),0,INDEX(DATOS,0,$M$2),1,INDEX(DATOS,0,$N$2),V1228,INDEX(DATOS,0,$O$2),$D1228)),#N/A)</f>
        <v>#N/A</v>
      </c>
      <c r="AB1228" s="62" t="e">
        <f>IFERROR(IF($B1228=0,#N/A,AVERAGEIFS(INDEX(DATOS,0,$C1228),INDEX(DATOS,0,$C1228),"&lt;&gt;#N/D",INDEX(DATOS,0,$L$2),0,INDEX(DATOS,0,$M$2),1,INDEX(DATOS,0,$N$2),W1228,INDEX(DATOS,0,$O$2),$D1228)),#N/A)</f>
        <v>#N/A</v>
      </c>
      <c r="AC1228" s="62" t="e">
        <f>IFERROR(IF($B1228=0,#N/A,AVERAGEIFS(INDEX(DATOS,0,$C1228),INDEX(DATOS,0,$C1228),"&lt;&gt;#N/D",INDEX(DATOS,0,$L$2),0,INDEX(DATOS,0,$M$2),1,INDEX(DATOS,0,$N$2),X1228,INDEX(DATOS,0,$O$2),$D1228)),#N/A)</f>
        <v>#N/A</v>
      </c>
      <c r="AD1228" s="33"/>
      <c r="AE1228" s="40" t="e">
        <f>IFERROR(IF(ISNA(Z1228),#N/A,IF(I1228=0,0,_xlfn.STDEV.P($Z1228:Z1228)/I1228*100)),#N/A)</f>
        <v>#N/A</v>
      </c>
      <c r="AF1228" s="40" t="e">
        <f>IFERROR(IF(ISNA(AA1228),#N/A,IF(J1228=0,0,_xlfn.STDEV.P($Z1228:AA1228)/J1228*100)),#N/A)</f>
        <v>#N/A</v>
      </c>
      <c r="AG1228" s="40" t="e">
        <f>IFERROR(IF(ISNA(AB1228),#N/A,IF(K1228=0,0,_xlfn.STDEV.P($Z1228:AB1228)/K1228*100)),#N/A)</f>
        <v>#N/A</v>
      </c>
      <c r="AH1228" s="40" t="e">
        <f>IFERROR(IF(ISNA(AC1228),#N/A,IF(L1228=0,0,_xlfn.STDEV.P($Z1228:AC1228)/L1228*100)),#N/A)</f>
        <v>#N/A</v>
      </c>
      <c r="AI1228" s="40"/>
    </row>
    <row r="1229" spans="1:35" x14ac:dyDescent="0.35">
      <c r="A1229">
        <f t="shared" si="1468"/>
        <v>24</v>
      </c>
      <c r="B1229" s="35">
        <f t="array" ref="B1229">IF(B1228=0,0,MIN(IF(INDEX(DATOS,0,$N$2)=$U1229,IF(ISNUMBER(INDEX(DATOS,0,$C1229)),IF(INDEX(DATOS,0,$L$2)=0,IF(INDEX(DATOS,0,$M$2)=1,IF(ISNA(MATCH(INDEX(DATOS,0,$O$2),IF($E$7:E1228=E1229,$D$7:D1228),0)),INDEX(DATOS,0,$K$2))))))))</f>
        <v>0</v>
      </c>
      <c r="C1229" s="32">
        <f t="shared" si="1469"/>
        <v>20</v>
      </c>
      <c r="D1229" s="34" t="str">
        <f>IF($B1229=0,"--",INDEX(DATOS,$B1229,O$2))</f>
        <v>--</v>
      </c>
      <c r="E1229" s="64" t="s">
        <v>1</v>
      </c>
      <c r="F1229" s="36" t="str">
        <f t="shared" si="1493"/>
        <v>--</v>
      </c>
      <c r="G1229" s="109" t="e">
        <f>VLOOKUP($D1229,LOC_UNICOS,G$2,0)</f>
        <v>#N/A</v>
      </c>
      <c r="H1229" s="109" t="e">
        <f>VLOOKUP($D1229,LOC_UNICOS,H$2,0)</f>
        <v>#N/A</v>
      </c>
      <c r="I1229" s="38">
        <f t="array" ref="I1229">IF($B1229=0,-999,IF(COUNTIFS($Z1229:Z1229,#N/A)&gt;0,-999,AVERAGE($Z1229:Z1229)))</f>
        <v>-999</v>
      </c>
      <c r="J1229" s="38">
        <f t="array" ref="J1229">IF($B1229=0,-999,IF(COUNTIFS($Z1229:AA1229,#N/A)&gt;0,-999,AVERAGE($Z1229:AA1229)))</f>
        <v>-999</v>
      </c>
      <c r="K1229" s="38">
        <f t="array" ref="K1229">IF($B1229=0,-999,IF(COUNTIFS($Z1229:AB1229,#N/A)&gt;0,-999,AVERAGE($Z1229:AB1229)))</f>
        <v>-999</v>
      </c>
      <c r="L1229" s="38">
        <f t="array" ref="L1229">IF($B1229=0,-999,IF(COUNTIFS($Z1229:AC1229,#N/A)&gt;0,-999,AVERAGE($Z1229:AC1229)))</f>
        <v>-999</v>
      </c>
      <c r="M1229" s="38">
        <f t="shared" si="1464"/>
        <v>-999</v>
      </c>
      <c r="N1229" s="38">
        <f t="shared" si="1415"/>
        <v>-999</v>
      </c>
      <c r="O1229" s="38">
        <f t="shared" si="1416"/>
        <v>-999</v>
      </c>
      <c r="P1229" s="38">
        <f t="shared" si="1417"/>
        <v>-999</v>
      </c>
      <c r="Q1229" s="37">
        <f t="shared" si="1465"/>
        <v>0</v>
      </c>
      <c r="R1229" s="37">
        <f t="shared" si="1485"/>
        <v>0</v>
      </c>
      <c r="S1229" s="37">
        <f t="shared" si="1486"/>
        <v>0</v>
      </c>
      <c r="T1229" s="37">
        <f t="shared" si="1487"/>
        <v>0</v>
      </c>
      <c r="U1229" s="37">
        <f t="shared" si="1466"/>
        <v>2018</v>
      </c>
      <c r="V1229" s="37">
        <f t="shared" ref="V1229:X1229" si="1495">U1229-1</f>
        <v>2017</v>
      </c>
      <c r="W1229" s="37">
        <f t="shared" si="1495"/>
        <v>2016</v>
      </c>
      <c r="X1229" s="37">
        <f t="shared" si="1495"/>
        <v>2015</v>
      </c>
      <c r="Y1229" s="39"/>
      <c r="Z1229" s="62" t="e">
        <f>IFERROR(IF($B1229=0,#N/A,AVERAGEIFS(INDEX(DATOS,0,$C1229),INDEX(DATOS,0,$C1229),"&lt;&gt;#N/D",INDEX(DATOS,0,$L$2),0,INDEX(DATOS,0,$M$2),1,INDEX(DATOS,0,$N$2),U1229,INDEX(DATOS,0,$O$2),$D1229)),#N/A)</f>
        <v>#N/A</v>
      </c>
      <c r="AA1229" s="62" t="e">
        <f>IFERROR(IF($B1229=0,#N/A,AVERAGEIFS(INDEX(DATOS,0,$C1229),INDEX(DATOS,0,$C1229),"&lt;&gt;#N/D",INDEX(DATOS,0,$L$2),0,INDEX(DATOS,0,$M$2),1,INDEX(DATOS,0,$N$2),V1229,INDEX(DATOS,0,$O$2),$D1229)),#N/A)</f>
        <v>#N/A</v>
      </c>
      <c r="AB1229" s="62" t="e">
        <f>IFERROR(IF($B1229=0,#N/A,AVERAGEIFS(INDEX(DATOS,0,$C1229),INDEX(DATOS,0,$C1229),"&lt;&gt;#N/D",INDEX(DATOS,0,$L$2),0,INDEX(DATOS,0,$M$2),1,INDEX(DATOS,0,$N$2),W1229,INDEX(DATOS,0,$O$2),$D1229)),#N/A)</f>
        <v>#N/A</v>
      </c>
      <c r="AC1229" s="62" t="e">
        <f>IFERROR(IF($B1229=0,#N/A,AVERAGEIFS(INDEX(DATOS,0,$C1229),INDEX(DATOS,0,$C1229),"&lt;&gt;#N/D",INDEX(DATOS,0,$L$2),0,INDEX(DATOS,0,$M$2),1,INDEX(DATOS,0,$N$2),X1229,INDEX(DATOS,0,$O$2),$D1229)),#N/A)</f>
        <v>#N/A</v>
      </c>
      <c r="AD1229" s="33"/>
      <c r="AE1229" s="40" t="e">
        <f>IFERROR(IF(ISNA(Z1229),#N/A,IF(I1229=0,0,_xlfn.STDEV.P($Z1229:Z1229)/I1229*100)),#N/A)</f>
        <v>#N/A</v>
      </c>
      <c r="AF1229" s="40" t="e">
        <f>IFERROR(IF(ISNA(AA1229),#N/A,IF(J1229=0,0,_xlfn.STDEV.P($Z1229:AA1229)/J1229*100)),#N/A)</f>
        <v>#N/A</v>
      </c>
      <c r="AG1229" s="40" t="e">
        <f>IFERROR(IF(ISNA(AB1229),#N/A,IF(K1229=0,0,_xlfn.STDEV.P($Z1229:AB1229)/K1229*100)),#N/A)</f>
        <v>#N/A</v>
      </c>
      <c r="AH1229" s="40" t="e">
        <f>IFERROR(IF(ISNA(AC1229),#N/A,IF(L1229=0,0,_xlfn.STDEV.P($Z1229:AC1229)/L1229*100)),#N/A)</f>
        <v>#N/A</v>
      </c>
      <c r="AI1229" s="40"/>
    </row>
    <row r="1230" spans="1:35" x14ac:dyDescent="0.35">
      <c r="A1230">
        <f t="shared" si="1468"/>
        <v>25</v>
      </c>
      <c r="B1230" s="35">
        <f t="array" ref="B1230">IF(B1229=0,0,MIN(IF(INDEX(DATOS,0,$N$2)=$U1230,IF(ISNUMBER(INDEX(DATOS,0,$C1230)),IF(INDEX(DATOS,0,$L$2)=0,IF(INDEX(DATOS,0,$M$2)=1,IF(ISNA(MATCH(INDEX(DATOS,0,$O$2),IF($E$7:E1229=E1230,$D$7:D1229),0)),INDEX(DATOS,0,$K$2))))))))</f>
        <v>0</v>
      </c>
      <c r="C1230" s="32">
        <f t="shared" si="1469"/>
        <v>20</v>
      </c>
      <c r="D1230" s="34" t="str">
        <f>IF($B1230=0,"--",INDEX(DATOS,$B1230,O$2))</f>
        <v>--</v>
      </c>
      <c r="E1230" s="64" t="s">
        <v>1</v>
      </c>
      <c r="F1230" s="36" t="str">
        <f t="shared" si="1493"/>
        <v>--</v>
      </c>
      <c r="G1230" s="109" t="e">
        <f>VLOOKUP($D1230,LOC_UNICOS,G$2,0)</f>
        <v>#N/A</v>
      </c>
      <c r="H1230" s="109" t="e">
        <f>VLOOKUP($D1230,LOC_UNICOS,H$2,0)</f>
        <v>#N/A</v>
      </c>
      <c r="I1230" s="38">
        <f t="array" ref="I1230">IF($B1230=0,-999,IF(COUNTIFS($Z1230:Z1230,#N/A)&gt;0,-999,AVERAGE($Z1230:Z1230)))</f>
        <v>-999</v>
      </c>
      <c r="J1230" s="38">
        <f t="array" ref="J1230">IF($B1230=0,-999,IF(COUNTIFS($Z1230:AA1230,#N/A)&gt;0,-999,AVERAGE($Z1230:AA1230)))</f>
        <v>-999</v>
      </c>
      <c r="K1230" s="38">
        <f t="array" ref="K1230">IF($B1230=0,-999,IF(COUNTIFS($Z1230:AB1230,#N/A)&gt;0,-999,AVERAGE($Z1230:AB1230)))</f>
        <v>-999</v>
      </c>
      <c r="L1230" s="38">
        <f t="array" ref="L1230">IF($B1230=0,-999,IF(COUNTIFS($Z1230:AC1230,#N/A)&gt;0,-999,AVERAGE($Z1230:AC1230)))</f>
        <v>-999</v>
      </c>
      <c r="M1230" s="38">
        <f t="shared" si="1464"/>
        <v>-999</v>
      </c>
      <c r="N1230" s="38">
        <f t="shared" ref="N1230:N1293" si="1496">IFERROR(AF1230,-999)</f>
        <v>-999</v>
      </c>
      <c r="O1230" s="38">
        <f t="shared" ref="O1230:O1293" si="1497">IFERROR(AG1230,-999)</f>
        <v>-999</v>
      </c>
      <c r="P1230" s="38">
        <f t="shared" ref="P1230:P1293" si="1498">IFERROR(AH1230,-999)</f>
        <v>-999</v>
      </c>
      <c r="Q1230" s="37">
        <f t="shared" si="1465"/>
        <v>0</v>
      </c>
      <c r="R1230" s="37">
        <f t="shared" si="1485"/>
        <v>0</v>
      </c>
      <c r="S1230" s="37">
        <f t="shared" si="1486"/>
        <v>0</v>
      </c>
      <c r="T1230" s="37">
        <f t="shared" si="1487"/>
        <v>0</v>
      </c>
      <c r="U1230" s="37">
        <f t="shared" si="1466"/>
        <v>2018</v>
      </c>
      <c r="V1230" s="37">
        <f t="shared" ref="V1230:X1230" si="1499">U1230-1</f>
        <v>2017</v>
      </c>
      <c r="W1230" s="37">
        <f t="shared" si="1499"/>
        <v>2016</v>
      </c>
      <c r="X1230" s="37">
        <f t="shared" si="1499"/>
        <v>2015</v>
      </c>
      <c r="Y1230" s="39"/>
      <c r="Z1230" s="62" t="e">
        <f>IFERROR(IF($B1230=0,#N/A,AVERAGEIFS(INDEX(DATOS,0,$C1230),INDEX(DATOS,0,$C1230),"&lt;&gt;#N/D",INDEX(DATOS,0,$L$2),0,INDEX(DATOS,0,$M$2),1,INDEX(DATOS,0,$N$2),U1230,INDEX(DATOS,0,$O$2),$D1230)),#N/A)</f>
        <v>#N/A</v>
      </c>
      <c r="AA1230" s="62" t="e">
        <f>IFERROR(IF($B1230=0,#N/A,AVERAGEIFS(INDEX(DATOS,0,$C1230),INDEX(DATOS,0,$C1230),"&lt;&gt;#N/D",INDEX(DATOS,0,$L$2),0,INDEX(DATOS,0,$M$2),1,INDEX(DATOS,0,$N$2),V1230,INDEX(DATOS,0,$O$2),$D1230)),#N/A)</f>
        <v>#N/A</v>
      </c>
      <c r="AB1230" s="62" t="e">
        <f>IFERROR(IF($B1230=0,#N/A,AVERAGEIFS(INDEX(DATOS,0,$C1230),INDEX(DATOS,0,$C1230),"&lt;&gt;#N/D",INDEX(DATOS,0,$L$2),0,INDEX(DATOS,0,$M$2),1,INDEX(DATOS,0,$N$2),W1230,INDEX(DATOS,0,$O$2),$D1230)),#N/A)</f>
        <v>#N/A</v>
      </c>
      <c r="AC1230" s="62" t="e">
        <f>IFERROR(IF($B1230=0,#N/A,AVERAGEIFS(INDEX(DATOS,0,$C1230),INDEX(DATOS,0,$C1230),"&lt;&gt;#N/D",INDEX(DATOS,0,$L$2),0,INDEX(DATOS,0,$M$2),1,INDEX(DATOS,0,$N$2),X1230,INDEX(DATOS,0,$O$2),$D1230)),#N/A)</f>
        <v>#N/A</v>
      </c>
      <c r="AD1230" s="33"/>
      <c r="AE1230" s="40" t="e">
        <f>IFERROR(IF(ISNA(Z1230),#N/A,IF(I1230=0,0,_xlfn.STDEV.P($Z1230:Z1230)/I1230*100)),#N/A)</f>
        <v>#N/A</v>
      </c>
      <c r="AF1230" s="40" t="e">
        <f>IFERROR(IF(ISNA(AA1230),#N/A,IF(J1230=0,0,_xlfn.STDEV.P($Z1230:AA1230)/J1230*100)),#N/A)</f>
        <v>#N/A</v>
      </c>
      <c r="AG1230" s="40" t="e">
        <f>IFERROR(IF(ISNA(AB1230),#N/A,IF(K1230=0,0,_xlfn.STDEV.P($Z1230:AB1230)/K1230*100)),#N/A)</f>
        <v>#N/A</v>
      </c>
      <c r="AH1230" s="40" t="e">
        <f>IFERROR(IF(ISNA(AC1230),#N/A,IF(L1230=0,0,_xlfn.STDEV.P($Z1230:AC1230)/L1230*100)),#N/A)</f>
        <v>#N/A</v>
      </c>
      <c r="AI1230" s="40"/>
    </row>
    <row r="1231" spans="1:35" x14ac:dyDescent="0.35">
      <c r="A1231">
        <f t="shared" si="1468"/>
        <v>26</v>
      </c>
      <c r="B1231" s="35">
        <f t="array" ref="B1231">IF(B1230=0,0,MIN(IF(INDEX(DATOS,0,$N$2)=$U1231,IF(ISNUMBER(INDEX(DATOS,0,$C1231)),IF(INDEX(DATOS,0,$L$2)=0,IF(INDEX(DATOS,0,$M$2)=1,IF(ISNA(MATCH(INDEX(DATOS,0,$O$2),IF($E$7:E1230=E1231,$D$7:D1230),0)),INDEX(DATOS,0,$K$2))))))))</f>
        <v>0</v>
      </c>
      <c r="C1231" s="32">
        <f t="shared" si="1469"/>
        <v>20</v>
      </c>
      <c r="D1231" s="34" t="str">
        <f>IF($B1231=0,"--",INDEX(DATOS,$B1231,O$2))</f>
        <v>--</v>
      </c>
      <c r="E1231" s="64" t="s">
        <v>1</v>
      </c>
      <c r="F1231" s="36" t="str">
        <f t="shared" si="1493"/>
        <v>--</v>
      </c>
      <c r="G1231" s="109" t="e">
        <f>VLOOKUP($D1231,LOC_UNICOS,G$2,0)</f>
        <v>#N/A</v>
      </c>
      <c r="H1231" s="109" t="e">
        <f>VLOOKUP($D1231,LOC_UNICOS,H$2,0)</f>
        <v>#N/A</v>
      </c>
      <c r="I1231" s="38">
        <f t="array" ref="I1231">IF($B1231=0,-999,IF(COUNTIFS($Z1231:Z1231,#N/A)&gt;0,-999,AVERAGE($Z1231:Z1231)))</f>
        <v>-999</v>
      </c>
      <c r="J1231" s="38">
        <f t="array" ref="J1231">IF($B1231=0,-999,IF(COUNTIFS($Z1231:AA1231,#N/A)&gt;0,-999,AVERAGE($Z1231:AA1231)))</f>
        <v>-999</v>
      </c>
      <c r="K1231" s="38">
        <f t="array" ref="K1231">IF($B1231=0,-999,IF(COUNTIFS($Z1231:AB1231,#N/A)&gt;0,-999,AVERAGE($Z1231:AB1231)))</f>
        <v>-999</v>
      </c>
      <c r="L1231" s="38">
        <f t="array" ref="L1231">IF($B1231=0,-999,IF(COUNTIFS($Z1231:AC1231,#N/A)&gt;0,-999,AVERAGE($Z1231:AC1231)))</f>
        <v>-999</v>
      </c>
      <c r="M1231" s="38">
        <f t="shared" si="1464"/>
        <v>-999</v>
      </c>
      <c r="N1231" s="38">
        <f t="shared" si="1496"/>
        <v>-999</v>
      </c>
      <c r="O1231" s="38">
        <f t="shared" si="1497"/>
        <v>-999</v>
      </c>
      <c r="P1231" s="38">
        <f t="shared" si="1498"/>
        <v>-999</v>
      </c>
      <c r="Q1231" s="37">
        <f t="shared" si="1465"/>
        <v>0</v>
      </c>
      <c r="R1231" s="37">
        <f t="shared" si="1485"/>
        <v>0</v>
      </c>
      <c r="S1231" s="37">
        <f t="shared" si="1486"/>
        <v>0</v>
      </c>
      <c r="T1231" s="37">
        <f t="shared" si="1487"/>
        <v>0</v>
      </c>
      <c r="U1231" s="37">
        <f t="shared" si="1466"/>
        <v>2018</v>
      </c>
      <c r="V1231" s="37">
        <f t="shared" ref="V1231:X1231" si="1500">U1231-1</f>
        <v>2017</v>
      </c>
      <c r="W1231" s="37">
        <f t="shared" si="1500"/>
        <v>2016</v>
      </c>
      <c r="X1231" s="37">
        <f t="shared" si="1500"/>
        <v>2015</v>
      </c>
      <c r="Y1231" s="39"/>
      <c r="Z1231" s="62" t="e">
        <f>IFERROR(IF($B1231=0,#N/A,AVERAGEIFS(INDEX(DATOS,0,$C1231),INDEX(DATOS,0,$C1231),"&lt;&gt;#N/D",INDEX(DATOS,0,$L$2),0,INDEX(DATOS,0,$M$2),1,INDEX(DATOS,0,$N$2),U1231,INDEX(DATOS,0,$O$2),$D1231)),#N/A)</f>
        <v>#N/A</v>
      </c>
      <c r="AA1231" s="62" t="e">
        <f>IFERROR(IF($B1231=0,#N/A,AVERAGEIFS(INDEX(DATOS,0,$C1231),INDEX(DATOS,0,$C1231),"&lt;&gt;#N/D",INDEX(DATOS,0,$L$2),0,INDEX(DATOS,0,$M$2),1,INDEX(DATOS,0,$N$2),V1231,INDEX(DATOS,0,$O$2),$D1231)),#N/A)</f>
        <v>#N/A</v>
      </c>
      <c r="AB1231" s="62" t="e">
        <f>IFERROR(IF($B1231=0,#N/A,AVERAGEIFS(INDEX(DATOS,0,$C1231),INDEX(DATOS,0,$C1231),"&lt;&gt;#N/D",INDEX(DATOS,0,$L$2),0,INDEX(DATOS,0,$M$2),1,INDEX(DATOS,0,$N$2),W1231,INDEX(DATOS,0,$O$2),$D1231)),#N/A)</f>
        <v>#N/A</v>
      </c>
      <c r="AC1231" s="62" t="e">
        <f>IFERROR(IF($B1231=0,#N/A,AVERAGEIFS(INDEX(DATOS,0,$C1231),INDEX(DATOS,0,$C1231),"&lt;&gt;#N/D",INDEX(DATOS,0,$L$2),0,INDEX(DATOS,0,$M$2),1,INDEX(DATOS,0,$N$2),X1231,INDEX(DATOS,0,$O$2),$D1231)),#N/A)</f>
        <v>#N/A</v>
      </c>
      <c r="AD1231" s="33"/>
      <c r="AE1231" s="40" t="e">
        <f>IFERROR(IF(ISNA(Z1231),#N/A,IF(I1231=0,0,_xlfn.STDEV.P($Z1231:Z1231)/I1231*100)),#N/A)</f>
        <v>#N/A</v>
      </c>
      <c r="AF1231" s="40" t="e">
        <f>IFERROR(IF(ISNA(AA1231),#N/A,IF(J1231=0,0,_xlfn.STDEV.P($Z1231:AA1231)/J1231*100)),#N/A)</f>
        <v>#N/A</v>
      </c>
      <c r="AG1231" s="40" t="e">
        <f>IFERROR(IF(ISNA(AB1231),#N/A,IF(K1231=0,0,_xlfn.STDEV.P($Z1231:AB1231)/K1231*100)),#N/A)</f>
        <v>#N/A</v>
      </c>
      <c r="AH1231" s="40" t="e">
        <f>IFERROR(IF(ISNA(AC1231),#N/A,IF(L1231=0,0,_xlfn.STDEV.P($Z1231:AC1231)/L1231*100)),#N/A)</f>
        <v>#N/A</v>
      </c>
      <c r="AI1231" s="40"/>
    </row>
    <row r="1232" spans="1:35" x14ac:dyDescent="0.35">
      <c r="A1232">
        <f t="shared" si="1468"/>
        <v>27</v>
      </c>
      <c r="B1232" s="35">
        <f t="array" ref="B1232">IF(B1231=0,0,MIN(IF(INDEX(DATOS,0,$N$2)=$U1232,IF(ISNUMBER(INDEX(DATOS,0,$C1232)),IF(INDEX(DATOS,0,$L$2)=0,IF(INDEX(DATOS,0,$M$2)=1,IF(ISNA(MATCH(INDEX(DATOS,0,$O$2),IF($E$7:E1231=E1232,$D$7:D1231),0)),INDEX(DATOS,0,$K$2))))))))</f>
        <v>0</v>
      </c>
      <c r="C1232" s="32">
        <f t="shared" si="1469"/>
        <v>20</v>
      </c>
      <c r="D1232" s="34" t="str">
        <f>IF($B1232=0,"--",INDEX(DATOS,$B1232,O$2))</f>
        <v>--</v>
      </c>
      <c r="E1232" s="64" t="s">
        <v>1</v>
      </c>
      <c r="F1232" s="36" t="str">
        <f t="shared" si="1493"/>
        <v>--</v>
      </c>
      <c r="G1232" s="109" t="e">
        <f>VLOOKUP($D1232,LOC_UNICOS,G$2,0)</f>
        <v>#N/A</v>
      </c>
      <c r="H1232" s="109" t="e">
        <f>VLOOKUP($D1232,LOC_UNICOS,H$2,0)</f>
        <v>#N/A</v>
      </c>
      <c r="I1232" s="38">
        <f t="array" ref="I1232">IF($B1232=0,-999,IF(COUNTIFS($Z1232:Z1232,#N/A)&gt;0,-999,AVERAGE($Z1232:Z1232)))</f>
        <v>-999</v>
      </c>
      <c r="J1232" s="38">
        <f t="array" ref="J1232">IF($B1232=0,-999,IF(COUNTIFS($Z1232:AA1232,#N/A)&gt;0,-999,AVERAGE($Z1232:AA1232)))</f>
        <v>-999</v>
      </c>
      <c r="K1232" s="38">
        <f t="array" ref="K1232">IF($B1232=0,-999,IF(COUNTIFS($Z1232:AB1232,#N/A)&gt;0,-999,AVERAGE($Z1232:AB1232)))</f>
        <v>-999</v>
      </c>
      <c r="L1232" s="38">
        <f t="array" ref="L1232">IF($B1232=0,-999,IF(COUNTIFS($Z1232:AC1232,#N/A)&gt;0,-999,AVERAGE($Z1232:AC1232)))</f>
        <v>-999</v>
      </c>
      <c r="M1232" s="38">
        <f t="shared" si="1464"/>
        <v>-999</v>
      </c>
      <c r="N1232" s="38">
        <f t="shared" si="1496"/>
        <v>-999</v>
      </c>
      <c r="O1232" s="38">
        <f t="shared" si="1497"/>
        <v>-999</v>
      </c>
      <c r="P1232" s="38">
        <f t="shared" si="1498"/>
        <v>-999</v>
      </c>
      <c r="Q1232" s="37">
        <f t="shared" si="1465"/>
        <v>0</v>
      </c>
      <c r="R1232" s="37">
        <f t="shared" si="1485"/>
        <v>0</v>
      </c>
      <c r="S1232" s="37">
        <f t="shared" si="1486"/>
        <v>0</v>
      </c>
      <c r="T1232" s="37">
        <f t="shared" si="1487"/>
        <v>0</v>
      </c>
      <c r="U1232" s="37">
        <f t="shared" si="1466"/>
        <v>2018</v>
      </c>
      <c r="V1232" s="37">
        <f t="shared" ref="V1232:X1232" si="1501">U1232-1</f>
        <v>2017</v>
      </c>
      <c r="W1232" s="37">
        <f t="shared" si="1501"/>
        <v>2016</v>
      </c>
      <c r="X1232" s="37">
        <f t="shared" si="1501"/>
        <v>2015</v>
      </c>
      <c r="Y1232" s="39"/>
      <c r="Z1232" s="62" t="e">
        <f>IFERROR(IF($B1232=0,#N/A,AVERAGEIFS(INDEX(DATOS,0,$C1232),INDEX(DATOS,0,$C1232),"&lt;&gt;#N/D",INDEX(DATOS,0,$L$2),0,INDEX(DATOS,0,$M$2),1,INDEX(DATOS,0,$N$2),U1232,INDEX(DATOS,0,$O$2),$D1232)),#N/A)</f>
        <v>#N/A</v>
      </c>
      <c r="AA1232" s="62" t="e">
        <f>IFERROR(IF($B1232=0,#N/A,AVERAGEIFS(INDEX(DATOS,0,$C1232),INDEX(DATOS,0,$C1232),"&lt;&gt;#N/D",INDEX(DATOS,0,$L$2),0,INDEX(DATOS,0,$M$2),1,INDEX(DATOS,0,$N$2),V1232,INDEX(DATOS,0,$O$2),$D1232)),#N/A)</f>
        <v>#N/A</v>
      </c>
      <c r="AB1232" s="62" t="e">
        <f>IFERROR(IF($B1232=0,#N/A,AVERAGEIFS(INDEX(DATOS,0,$C1232),INDEX(DATOS,0,$C1232),"&lt;&gt;#N/D",INDEX(DATOS,0,$L$2),0,INDEX(DATOS,0,$M$2),1,INDEX(DATOS,0,$N$2),W1232,INDEX(DATOS,0,$O$2),$D1232)),#N/A)</f>
        <v>#N/A</v>
      </c>
      <c r="AC1232" s="62" t="e">
        <f>IFERROR(IF($B1232=0,#N/A,AVERAGEIFS(INDEX(DATOS,0,$C1232),INDEX(DATOS,0,$C1232),"&lt;&gt;#N/D",INDEX(DATOS,0,$L$2),0,INDEX(DATOS,0,$M$2),1,INDEX(DATOS,0,$N$2),X1232,INDEX(DATOS,0,$O$2),$D1232)),#N/A)</f>
        <v>#N/A</v>
      </c>
      <c r="AD1232" s="33"/>
      <c r="AE1232" s="40" t="e">
        <f>IFERROR(IF(ISNA(Z1232),#N/A,IF(I1232=0,0,_xlfn.STDEV.P($Z1232:Z1232)/I1232*100)),#N/A)</f>
        <v>#N/A</v>
      </c>
      <c r="AF1232" s="40" t="e">
        <f>IFERROR(IF(ISNA(AA1232),#N/A,IF(J1232=0,0,_xlfn.STDEV.P($Z1232:AA1232)/J1232*100)),#N/A)</f>
        <v>#N/A</v>
      </c>
      <c r="AG1232" s="40" t="e">
        <f>IFERROR(IF(ISNA(AB1232),#N/A,IF(K1232=0,0,_xlfn.STDEV.P($Z1232:AB1232)/K1232*100)),#N/A)</f>
        <v>#N/A</v>
      </c>
      <c r="AH1232" s="40" t="e">
        <f>IFERROR(IF(ISNA(AC1232),#N/A,IF(L1232=0,0,_xlfn.STDEV.P($Z1232:AC1232)/L1232*100)),#N/A)</f>
        <v>#N/A</v>
      </c>
      <c r="AI1232" s="40"/>
    </row>
    <row r="1233" spans="1:35" x14ac:dyDescent="0.35">
      <c r="A1233">
        <f t="shared" si="1468"/>
        <v>28</v>
      </c>
      <c r="B1233" s="35">
        <f t="array" ref="B1233">IF(B1232=0,0,MIN(IF(INDEX(DATOS,0,$N$2)=$U1233,IF(ISNUMBER(INDEX(DATOS,0,$C1233)),IF(INDEX(DATOS,0,$L$2)=0,IF(INDEX(DATOS,0,$M$2)=1,IF(ISNA(MATCH(INDEX(DATOS,0,$O$2),IF($E$7:E1232=E1233,$D$7:D1232),0)),INDEX(DATOS,0,$K$2))))))))</f>
        <v>0</v>
      </c>
      <c r="C1233" s="32">
        <f t="shared" si="1469"/>
        <v>20</v>
      </c>
      <c r="D1233" s="34" t="str">
        <f>IF($B1233=0,"--",INDEX(DATOS,$B1233,O$2))</f>
        <v>--</v>
      </c>
      <c r="E1233" s="64" t="s">
        <v>1</v>
      </c>
      <c r="F1233" s="36" t="str">
        <f t="shared" si="1493"/>
        <v>--</v>
      </c>
      <c r="G1233" s="109" t="e">
        <f>VLOOKUP($D1233,LOC_UNICOS,G$2,0)</f>
        <v>#N/A</v>
      </c>
      <c r="H1233" s="109" t="e">
        <f>VLOOKUP($D1233,LOC_UNICOS,H$2,0)</f>
        <v>#N/A</v>
      </c>
      <c r="I1233" s="38">
        <f t="array" ref="I1233">IF($B1233=0,-999,IF(COUNTIFS($Z1233:Z1233,#N/A)&gt;0,-999,AVERAGE($Z1233:Z1233)))</f>
        <v>-999</v>
      </c>
      <c r="J1233" s="38">
        <f t="array" ref="J1233">IF($B1233=0,-999,IF(COUNTIFS($Z1233:AA1233,#N/A)&gt;0,-999,AVERAGE($Z1233:AA1233)))</f>
        <v>-999</v>
      </c>
      <c r="K1233" s="38">
        <f t="array" ref="K1233">IF($B1233=0,-999,IF(COUNTIFS($Z1233:AB1233,#N/A)&gt;0,-999,AVERAGE($Z1233:AB1233)))</f>
        <v>-999</v>
      </c>
      <c r="L1233" s="38">
        <f t="array" ref="L1233">IF($B1233=0,-999,IF(COUNTIFS($Z1233:AC1233,#N/A)&gt;0,-999,AVERAGE($Z1233:AC1233)))</f>
        <v>-999</v>
      </c>
      <c r="M1233" s="38">
        <f t="shared" si="1464"/>
        <v>-999</v>
      </c>
      <c r="N1233" s="38">
        <f t="shared" si="1496"/>
        <v>-999</v>
      </c>
      <c r="O1233" s="38">
        <f t="shared" si="1497"/>
        <v>-999</v>
      </c>
      <c r="P1233" s="38">
        <f t="shared" si="1498"/>
        <v>-999</v>
      </c>
      <c r="Q1233" s="37">
        <f t="shared" si="1465"/>
        <v>0</v>
      </c>
      <c r="R1233" s="37">
        <f t="shared" si="1485"/>
        <v>0</v>
      </c>
      <c r="S1233" s="37">
        <f t="shared" si="1486"/>
        <v>0</v>
      </c>
      <c r="T1233" s="37">
        <f t="shared" si="1487"/>
        <v>0</v>
      </c>
      <c r="U1233" s="37">
        <f t="shared" si="1466"/>
        <v>2018</v>
      </c>
      <c r="V1233" s="37">
        <f t="shared" ref="V1233:X1233" si="1502">U1233-1</f>
        <v>2017</v>
      </c>
      <c r="W1233" s="37">
        <f t="shared" si="1502"/>
        <v>2016</v>
      </c>
      <c r="X1233" s="37">
        <f t="shared" si="1502"/>
        <v>2015</v>
      </c>
      <c r="Y1233" s="39"/>
      <c r="Z1233" s="62" t="e">
        <f>IFERROR(IF($B1233=0,#N/A,AVERAGEIFS(INDEX(DATOS,0,$C1233),INDEX(DATOS,0,$C1233),"&lt;&gt;#N/D",INDEX(DATOS,0,$L$2),0,INDEX(DATOS,0,$M$2),1,INDEX(DATOS,0,$N$2),U1233,INDEX(DATOS,0,$O$2),$D1233)),#N/A)</f>
        <v>#N/A</v>
      </c>
      <c r="AA1233" s="62" t="e">
        <f>IFERROR(IF($B1233=0,#N/A,AVERAGEIFS(INDEX(DATOS,0,$C1233),INDEX(DATOS,0,$C1233),"&lt;&gt;#N/D",INDEX(DATOS,0,$L$2),0,INDEX(DATOS,0,$M$2),1,INDEX(DATOS,0,$N$2),V1233,INDEX(DATOS,0,$O$2),$D1233)),#N/A)</f>
        <v>#N/A</v>
      </c>
      <c r="AB1233" s="62" t="e">
        <f>IFERROR(IF($B1233=0,#N/A,AVERAGEIFS(INDEX(DATOS,0,$C1233),INDEX(DATOS,0,$C1233),"&lt;&gt;#N/D",INDEX(DATOS,0,$L$2),0,INDEX(DATOS,0,$M$2),1,INDEX(DATOS,0,$N$2),W1233,INDEX(DATOS,0,$O$2),$D1233)),#N/A)</f>
        <v>#N/A</v>
      </c>
      <c r="AC1233" s="62" t="e">
        <f>IFERROR(IF($B1233=0,#N/A,AVERAGEIFS(INDEX(DATOS,0,$C1233),INDEX(DATOS,0,$C1233),"&lt;&gt;#N/D",INDEX(DATOS,0,$L$2),0,INDEX(DATOS,0,$M$2),1,INDEX(DATOS,0,$N$2),X1233,INDEX(DATOS,0,$O$2),$D1233)),#N/A)</f>
        <v>#N/A</v>
      </c>
      <c r="AD1233" s="33"/>
      <c r="AE1233" s="40" t="e">
        <f>IFERROR(IF(ISNA(Z1233),#N/A,IF(I1233=0,0,_xlfn.STDEV.P($Z1233:Z1233)/I1233*100)),#N/A)</f>
        <v>#N/A</v>
      </c>
      <c r="AF1233" s="40" t="e">
        <f>IFERROR(IF(ISNA(AA1233),#N/A,IF(J1233=0,0,_xlfn.STDEV.P($Z1233:AA1233)/J1233*100)),#N/A)</f>
        <v>#N/A</v>
      </c>
      <c r="AG1233" s="40" t="e">
        <f>IFERROR(IF(ISNA(AB1233),#N/A,IF(K1233=0,0,_xlfn.STDEV.P($Z1233:AB1233)/K1233*100)),#N/A)</f>
        <v>#N/A</v>
      </c>
      <c r="AH1233" s="40" t="e">
        <f>IFERROR(IF(ISNA(AC1233),#N/A,IF(L1233=0,0,_xlfn.STDEV.P($Z1233:AC1233)/L1233*100)),#N/A)</f>
        <v>#N/A</v>
      </c>
      <c r="AI1233" s="40"/>
    </row>
    <row r="1234" spans="1:35" x14ac:dyDescent="0.35">
      <c r="A1234">
        <f t="shared" si="1468"/>
        <v>29</v>
      </c>
      <c r="B1234" s="35">
        <f t="array" ref="B1234">IF(B1233=0,0,MIN(IF(INDEX(DATOS,0,$N$2)=$U1234,IF(ISNUMBER(INDEX(DATOS,0,$C1234)),IF(INDEX(DATOS,0,$L$2)=0,IF(INDEX(DATOS,0,$M$2)=1,IF(ISNA(MATCH(INDEX(DATOS,0,$O$2),IF($E$7:E1233=E1234,$D$7:D1233),0)),INDEX(DATOS,0,$K$2))))))))</f>
        <v>0</v>
      </c>
      <c r="C1234" s="32">
        <f t="shared" si="1469"/>
        <v>20</v>
      </c>
      <c r="D1234" s="34" t="str">
        <f>IF($B1234=0,"--",INDEX(DATOS,$B1234,O$2))</f>
        <v>--</v>
      </c>
      <c r="E1234" s="64" t="s">
        <v>1</v>
      </c>
      <c r="F1234" s="36" t="str">
        <f t="shared" si="1493"/>
        <v>--</v>
      </c>
      <c r="G1234" s="109" t="e">
        <f>VLOOKUP($D1234,LOC_UNICOS,G$2,0)</f>
        <v>#N/A</v>
      </c>
      <c r="H1234" s="109" t="e">
        <f>VLOOKUP($D1234,LOC_UNICOS,H$2,0)</f>
        <v>#N/A</v>
      </c>
      <c r="I1234" s="38">
        <f t="array" ref="I1234">IF($B1234=0,-999,IF(COUNTIFS($Z1234:Z1234,#N/A)&gt;0,-999,AVERAGE($Z1234:Z1234)))</f>
        <v>-999</v>
      </c>
      <c r="J1234" s="38">
        <f t="array" ref="J1234">IF($B1234=0,-999,IF(COUNTIFS($Z1234:AA1234,#N/A)&gt;0,-999,AVERAGE($Z1234:AA1234)))</f>
        <v>-999</v>
      </c>
      <c r="K1234" s="38">
        <f t="array" ref="K1234">IF($B1234=0,-999,IF(COUNTIFS($Z1234:AB1234,#N/A)&gt;0,-999,AVERAGE($Z1234:AB1234)))</f>
        <v>-999</v>
      </c>
      <c r="L1234" s="38">
        <f t="array" ref="L1234">IF($B1234=0,-999,IF(COUNTIFS($Z1234:AC1234,#N/A)&gt;0,-999,AVERAGE($Z1234:AC1234)))</f>
        <v>-999</v>
      </c>
      <c r="M1234" s="38">
        <f t="shared" si="1464"/>
        <v>-999</v>
      </c>
      <c r="N1234" s="38">
        <f t="shared" si="1496"/>
        <v>-999</v>
      </c>
      <c r="O1234" s="38">
        <f t="shared" si="1497"/>
        <v>-999</v>
      </c>
      <c r="P1234" s="38">
        <f t="shared" si="1498"/>
        <v>-999</v>
      </c>
      <c r="Q1234" s="37">
        <f t="shared" si="1465"/>
        <v>0</v>
      </c>
      <c r="R1234" s="37">
        <f t="shared" si="1485"/>
        <v>0</v>
      </c>
      <c r="S1234" s="37">
        <f t="shared" si="1486"/>
        <v>0</v>
      </c>
      <c r="T1234" s="37">
        <f t="shared" si="1487"/>
        <v>0</v>
      </c>
      <c r="U1234" s="37">
        <f t="shared" si="1466"/>
        <v>2018</v>
      </c>
      <c r="V1234" s="37">
        <f t="shared" ref="V1234:X1234" si="1503">U1234-1</f>
        <v>2017</v>
      </c>
      <c r="W1234" s="37">
        <f t="shared" si="1503"/>
        <v>2016</v>
      </c>
      <c r="X1234" s="37">
        <f t="shared" si="1503"/>
        <v>2015</v>
      </c>
      <c r="Y1234" s="39"/>
      <c r="Z1234" s="62" t="e">
        <f>IFERROR(IF($B1234=0,#N/A,AVERAGEIFS(INDEX(DATOS,0,$C1234),INDEX(DATOS,0,$C1234),"&lt;&gt;#N/D",INDEX(DATOS,0,$L$2),0,INDEX(DATOS,0,$M$2),1,INDEX(DATOS,0,$N$2),U1234,INDEX(DATOS,0,$O$2),$D1234)),#N/A)</f>
        <v>#N/A</v>
      </c>
      <c r="AA1234" s="62" t="e">
        <f>IFERROR(IF($B1234=0,#N/A,AVERAGEIFS(INDEX(DATOS,0,$C1234),INDEX(DATOS,0,$C1234),"&lt;&gt;#N/D",INDEX(DATOS,0,$L$2),0,INDEX(DATOS,0,$M$2),1,INDEX(DATOS,0,$N$2),V1234,INDEX(DATOS,0,$O$2),$D1234)),#N/A)</f>
        <v>#N/A</v>
      </c>
      <c r="AB1234" s="62" t="e">
        <f>IFERROR(IF($B1234=0,#N/A,AVERAGEIFS(INDEX(DATOS,0,$C1234),INDEX(DATOS,0,$C1234),"&lt;&gt;#N/D",INDEX(DATOS,0,$L$2),0,INDEX(DATOS,0,$M$2),1,INDEX(DATOS,0,$N$2),W1234,INDEX(DATOS,0,$O$2),$D1234)),#N/A)</f>
        <v>#N/A</v>
      </c>
      <c r="AC1234" s="62" t="e">
        <f>IFERROR(IF($B1234=0,#N/A,AVERAGEIFS(INDEX(DATOS,0,$C1234),INDEX(DATOS,0,$C1234),"&lt;&gt;#N/D",INDEX(DATOS,0,$L$2),0,INDEX(DATOS,0,$M$2),1,INDEX(DATOS,0,$N$2),X1234,INDEX(DATOS,0,$O$2),$D1234)),#N/A)</f>
        <v>#N/A</v>
      </c>
      <c r="AD1234" s="33"/>
      <c r="AE1234" s="40" t="e">
        <f>IFERROR(IF(ISNA(Z1234),#N/A,IF(I1234=0,0,_xlfn.STDEV.P($Z1234:Z1234)/I1234*100)),#N/A)</f>
        <v>#N/A</v>
      </c>
      <c r="AF1234" s="40" t="e">
        <f>IFERROR(IF(ISNA(AA1234),#N/A,IF(J1234=0,0,_xlfn.STDEV.P($Z1234:AA1234)/J1234*100)),#N/A)</f>
        <v>#N/A</v>
      </c>
      <c r="AG1234" s="40" t="e">
        <f>IFERROR(IF(ISNA(AB1234),#N/A,IF(K1234=0,0,_xlfn.STDEV.P($Z1234:AB1234)/K1234*100)),#N/A)</f>
        <v>#N/A</v>
      </c>
      <c r="AH1234" s="40" t="e">
        <f>IFERROR(IF(ISNA(AC1234),#N/A,IF(L1234=0,0,_xlfn.STDEV.P($Z1234:AC1234)/L1234*100)),#N/A)</f>
        <v>#N/A</v>
      </c>
      <c r="AI1234" s="40"/>
    </row>
    <row r="1235" spans="1:35" x14ac:dyDescent="0.35">
      <c r="A1235">
        <f t="shared" si="1468"/>
        <v>30</v>
      </c>
      <c r="B1235" s="35">
        <f t="array" ref="B1235">IF(B1234=0,0,MIN(IF(INDEX(DATOS,0,$N$2)=$U1235,IF(ISNUMBER(INDEX(DATOS,0,$C1235)),IF(INDEX(DATOS,0,$L$2)=0,IF(INDEX(DATOS,0,$M$2)=1,IF(ISNA(MATCH(INDEX(DATOS,0,$O$2),IF($E$7:E1234=E1235,$D$7:D1234),0)),INDEX(DATOS,0,$K$2))))))))</f>
        <v>0</v>
      </c>
      <c r="C1235" s="32">
        <f t="shared" si="1469"/>
        <v>20</v>
      </c>
      <c r="D1235" s="34" t="str">
        <f>IF($B1235=0,"--",INDEX(DATOS,$B1235,O$2))</f>
        <v>--</v>
      </c>
      <c r="E1235" s="64" t="s">
        <v>1</v>
      </c>
      <c r="F1235" s="36" t="str">
        <f t="shared" si="1493"/>
        <v>--</v>
      </c>
      <c r="G1235" s="109" t="e">
        <f>VLOOKUP($D1235,LOC_UNICOS,G$2,0)</f>
        <v>#N/A</v>
      </c>
      <c r="H1235" s="109" t="e">
        <f>VLOOKUP($D1235,LOC_UNICOS,H$2,0)</f>
        <v>#N/A</v>
      </c>
      <c r="I1235" s="38">
        <f t="array" ref="I1235">IF($B1235=0,-999,IF(COUNTIFS($Z1235:Z1235,#N/A)&gt;0,-999,AVERAGE($Z1235:Z1235)))</f>
        <v>-999</v>
      </c>
      <c r="J1235" s="38">
        <f t="array" ref="J1235">IF($B1235=0,-999,IF(COUNTIFS($Z1235:AA1235,#N/A)&gt;0,-999,AVERAGE($Z1235:AA1235)))</f>
        <v>-999</v>
      </c>
      <c r="K1235" s="38">
        <f t="array" ref="K1235">IF($B1235=0,-999,IF(COUNTIFS($Z1235:AB1235,#N/A)&gt;0,-999,AVERAGE($Z1235:AB1235)))</f>
        <v>-999</v>
      </c>
      <c r="L1235" s="38">
        <f t="array" ref="L1235">IF($B1235=0,-999,IF(COUNTIFS($Z1235:AC1235,#N/A)&gt;0,-999,AVERAGE($Z1235:AC1235)))</f>
        <v>-999</v>
      </c>
      <c r="M1235" s="38">
        <f t="shared" si="1464"/>
        <v>-999</v>
      </c>
      <c r="N1235" s="38">
        <f t="shared" si="1496"/>
        <v>-999</v>
      </c>
      <c r="O1235" s="38">
        <f t="shared" si="1497"/>
        <v>-999</v>
      </c>
      <c r="P1235" s="38">
        <f t="shared" si="1498"/>
        <v>-999</v>
      </c>
      <c r="Q1235" s="37">
        <f t="shared" si="1465"/>
        <v>0</v>
      </c>
      <c r="R1235" s="37">
        <f t="shared" si="1485"/>
        <v>0</v>
      </c>
      <c r="S1235" s="37">
        <f t="shared" si="1486"/>
        <v>0</v>
      </c>
      <c r="T1235" s="37">
        <f t="shared" si="1487"/>
        <v>0</v>
      </c>
      <c r="U1235" s="37">
        <f t="shared" si="1466"/>
        <v>2018</v>
      </c>
      <c r="V1235" s="37">
        <f t="shared" ref="V1235:X1235" si="1504">U1235-1</f>
        <v>2017</v>
      </c>
      <c r="W1235" s="37">
        <f t="shared" si="1504"/>
        <v>2016</v>
      </c>
      <c r="X1235" s="37">
        <f t="shared" si="1504"/>
        <v>2015</v>
      </c>
      <c r="Y1235" s="39"/>
      <c r="Z1235" s="62" t="e">
        <f>IFERROR(IF($B1235=0,#N/A,AVERAGEIFS(INDEX(DATOS,0,$C1235),INDEX(DATOS,0,$C1235),"&lt;&gt;#N/D",INDEX(DATOS,0,$L$2),0,INDEX(DATOS,0,$M$2),1,INDEX(DATOS,0,$N$2),U1235,INDEX(DATOS,0,$O$2),$D1235)),#N/A)</f>
        <v>#N/A</v>
      </c>
      <c r="AA1235" s="62" t="e">
        <f>IFERROR(IF($B1235=0,#N/A,AVERAGEIFS(INDEX(DATOS,0,$C1235),INDEX(DATOS,0,$C1235),"&lt;&gt;#N/D",INDEX(DATOS,0,$L$2),0,INDEX(DATOS,0,$M$2),1,INDEX(DATOS,0,$N$2),V1235,INDEX(DATOS,0,$O$2),$D1235)),#N/A)</f>
        <v>#N/A</v>
      </c>
      <c r="AB1235" s="62" t="e">
        <f>IFERROR(IF($B1235=0,#N/A,AVERAGEIFS(INDEX(DATOS,0,$C1235),INDEX(DATOS,0,$C1235),"&lt;&gt;#N/D",INDEX(DATOS,0,$L$2),0,INDEX(DATOS,0,$M$2),1,INDEX(DATOS,0,$N$2),W1235,INDEX(DATOS,0,$O$2),$D1235)),#N/A)</f>
        <v>#N/A</v>
      </c>
      <c r="AC1235" s="62" t="e">
        <f>IFERROR(IF($B1235=0,#N/A,AVERAGEIFS(INDEX(DATOS,0,$C1235),INDEX(DATOS,0,$C1235),"&lt;&gt;#N/D",INDEX(DATOS,0,$L$2),0,INDEX(DATOS,0,$M$2),1,INDEX(DATOS,0,$N$2),X1235,INDEX(DATOS,0,$O$2),$D1235)),#N/A)</f>
        <v>#N/A</v>
      </c>
      <c r="AD1235" s="33"/>
      <c r="AE1235" s="40" t="e">
        <f>IFERROR(IF(ISNA(Z1235),#N/A,IF(I1235=0,0,_xlfn.STDEV.P($Z1235:Z1235)/I1235*100)),#N/A)</f>
        <v>#N/A</v>
      </c>
      <c r="AF1235" s="40" t="e">
        <f>IFERROR(IF(ISNA(AA1235),#N/A,IF(J1235=0,0,_xlfn.STDEV.P($Z1235:AA1235)/J1235*100)),#N/A)</f>
        <v>#N/A</v>
      </c>
      <c r="AG1235" s="40" t="e">
        <f>IFERROR(IF(ISNA(AB1235),#N/A,IF(K1235=0,0,_xlfn.STDEV.P($Z1235:AB1235)/K1235*100)),#N/A)</f>
        <v>#N/A</v>
      </c>
      <c r="AH1235" s="40" t="e">
        <f>IFERROR(IF(ISNA(AC1235),#N/A,IF(L1235=0,0,_xlfn.STDEV.P($Z1235:AC1235)/L1235*100)),#N/A)</f>
        <v>#N/A</v>
      </c>
      <c r="AI1235" s="40"/>
    </row>
    <row r="1236" spans="1:35" x14ac:dyDescent="0.35">
      <c r="A1236">
        <f t="shared" si="1468"/>
        <v>31</v>
      </c>
      <c r="B1236" s="35">
        <f t="array" ref="B1236">IF(B1235=0,0,MIN(IF(INDEX(DATOS,0,$N$2)=$U1236,IF(ISNUMBER(INDEX(DATOS,0,$C1236)),IF(INDEX(DATOS,0,$L$2)=0,IF(INDEX(DATOS,0,$M$2)=1,IF(ISNA(MATCH(INDEX(DATOS,0,$O$2),IF($E$7:E1235=E1236,$D$7:D1235),0)),INDEX(DATOS,0,$K$2))))))))</f>
        <v>0</v>
      </c>
      <c r="C1236" s="32">
        <f t="shared" si="1469"/>
        <v>20</v>
      </c>
      <c r="D1236" s="34" t="str">
        <f>IF($B1236=0,"--",INDEX(DATOS,$B1236,O$2))</f>
        <v>--</v>
      </c>
      <c r="E1236" s="64" t="s">
        <v>1</v>
      </c>
      <c r="F1236" s="36" t="str">
        <f t="shared" si="1493"/>
        <v>--</v>
      </c>
      <c r="G1236" s="109" t="e">
        <f>VLOOKUP($D1236,LOC_UNICOS,G$2,0)</f>
        <v>#N/A</v>
      </c>
      <c r="H1236" s="109" t="e">
        <f>VLOOKUP($D1236,LOC_UNICOS,H$2,0)</f>
        <v>#N/A</v>
      </c>
      <c r="I1236" s="38">
        <f t="array" ref="I1236">IF($B1236=0,-999,IF(COUNTIFS($Z1236:Z1236,#N/A)&gt;0,-999,AVERAGE($Z1236:Z1236)))</f>
        <v>-999</v>
      </c>
      <c r="J1236" s="38">
        <f t="array" ref="J1236">IF($B1236=0,-999,IF(COUNTIFS($Z1236:AA1236,#N/A)&gt;0,-999,AVERAGE($Z1236:AA1236)))</f>
        <v>-999</v>
      </c>
      <c r="K1236" s="38">
        <f t="array" ref="K1236">IF($B1236=0,-999,IF(COUNTIFS($Z1236:AB1236,#N/A)&gt;0,-999,AVERAGE($Z1236:AB1236)))</f>
        <v>-999</v>
      </c>
      <c r="L1236" s="38">
        <f t="array" ref="L1236">IF($B1236=0,-999,IF(COUNTIFS($Z1236:AC1236,#N/A)&gt;0,-999,AVERAGE($Z1236:AC1236)))</f>
        <v>-999</v>
      </c>
      <c r="M1236" s="38">
        <f t="shared" si="1464"/>
        <v>-999</v>
      </c>
      <c r="N1236" s="38">
        <f t="shared" si="1496"/>
        <v>-999</v>
      </c>
      <c r="O1236" s="38">
        <f t="shared" si="1497"/>
        <v>-999</v>
      </c>
      <c r="P1236" s="38">
        <f t="shared" si="1498"/>
        <v>-999</v>
      </c>
      <c r="Q1236" s="37">
        <f t="shared" si="1465"/>
        <v>0</v>
      </c>
      <c r="R1236" s="37">
        <f t="shared" si="1485"/>
        <v>0</v>
      </c>
      <c r="S1236" s="37">
        <f t="shared" si="1486"/>
        <v>0</v>
      </c>
      <c r="T1236" s="37">
        <f t="shared" si="1487"/>
        <v>0</v>
      </c>
      <c r="U1236" s="37">
        <f t="shared" si="1466"/>
        <v>2018</v>
      </c>
      <c r="V1236" s="37">
        <f t="shared" ref="V1236:X1236" si="1505">U1236-1</f>
        <v>2017</v>
      </c>
      <c r="W1236" s="37">
        <f t="shared" si="1505"/>
        <v>2016</v>
      </c>
      <c r="X1236" s="37">
        <f t="shared" si="1505"/>
        <v>2015</v>
      </c>
      <c r="Y1236" s="39"/>
      <c r="Z1236" s="62" t="e">
        <f>IFERROR(IF($B1236=0,#N/A,AVERAGEIFS(INDEX(DATOS,0,$C1236),INDEX(DATOS,0,$C1236),"&lt;&gt;#N/D",INDEX(DATOS,0,$L$2),0,INDEX(DATOS,0,$M$2),1,INDEX(DATOS,0,$N$2),U1236,INDEX(DATOS,0,$O$2),$D1236)),#N/A)</f>
        <v>#N/A</v>
      </c>
      <c r="AA1236" s="62" t="e">
        <f>IFERROR(IF($B1236=0,#N/A,AVERAGEIFS(INDEX(DATOS,0,$C1236),INDEX(DATOS,0,$C1236),"&lt;&gt;#N/D",INDEX(DATOS,0,$L$2),0,INDEX(DATOS,0,$M$2),1,INDEX(DATOS,0,$N$2),V1236,INDEX(DATOS,0,$O$2),$D1236)),#N/A)</f>
        <v>#N/A</v>
      </c>
      <c r="AB1236" s="62" t="e">
        <f>IFERROR(IF($B1236=0,#N/A,AVERAGEIFS(INDEX(DATOS,0,$C1236),INDEX(DATOS,0,$C1236),"&lt;&gt;#N/D",INDEX(DATOS,0,$L$2),0,INDEX(DATOS,0,$M$2),1,INDEX(DATOS,0,$N$2),W1236,INDEX(DATOS,0,$O$2),$D1236)),#N/A)</f>
        <v>#N/A</v>
      </c>
      <c r="AC1236" s="62" t="e">
        <f>IFERROR(IF($B1236=0,#N/A,AVERAGEIFS(INDEX(DATOS,0,$C1236),INDEX(DATOS,0,$C1236),"&lt;&gt;#N/D",INDEX(DATOS,0,$L$2),0,INDEX(DATOS,0,$M$2),1,INDEX(DATOS,0,$N$2),X1236,INDEX(DATOS,0,$O$2),$D1236)),#N/A)</f>
        <v>#N/A</v>
      </c>
      <c r="AD1236" s="33"/>
      <c r="AE1236" s="40" t="e">
        <f>IFERROR(IF(ISNA(Z1236),#N/A,IF(I1236=0,0,_xlfn.STDEV.P($Z1236:Z1236)/I1236*100)),#N/A)</f>
        <v>#N/A</v>
      </c>
      <c r="AF1236" s="40" t="e">
        <f>IFERROR(IF(ISNA(AA1236),#N/A,IF(J1236=0,0,_xlfn.STDEV.P($Z1236:AA1236)/J1236*100)),#N/A)</f>
        <v>#N/A</v>
      </c>
      <c r="AG1236" s="40" t="e">
        <f>IFERROR(IF(ISNA(AB1236),#N/A,IF(K1236=0,0,_xlfn.STDEV.P($Z1236:AB1236)/K1236*100)),#N/A)</f>
        <v>#N/A</v>
      </c>
      <c r="AH1236" s="40" t="e">
        <f>IFERROR(IF(ISNA(AC1236),#N/A,IF(L1236=0,0,_xlfn.STDEV.P($Z1236:AC1236)/L1236*100)),#N/A)</f>
        <v>#N/A</v>
      </c>
      <c r="AI1236" s="40"/>
    </row>
    <row r="1237" spans="1:35" x14ac:dyDescent="0.35">
      <c r="A1237">
        <f t="shared" si="1468"/>
        <v>32</v>
      </c>
      <c r="B1237" s="35">
        <f t="array" ref="B1237">IF(B1236=0,0,MIN(IF(INDEX(DATOS,0,$N$2)=$U1237,IF(ISNUMBER(INDEX(DATOS,0,$C1237)),IF(INDEX(DATOS,0,$L$2)=0,IF(INDEX(DATOS,0,$M$2)=1,IF(ISNA(MATCH(INDEX(DATOS,0,$O$2),IF($E$7:E1236=E1237,$D$7:D1236),0)),INDEX(DATOS,0,$K$2))))))))</f>
        <v>0</v>
      </c>
      <c r="C1237" s="32">
        <f t="shared" si="1469"/>
        <v>20</v>
      </c>
      <c r="D1237" s="34" t="str">
        <f>IF($B1237=0,"--",INDEX(DATOS,$B1237,O$2))</f>
        <v>--</v>
      </c>
      <c r="E1237" s="64" t="s">
        <v>1</v>
      </c>
      <c r="F1237" s="36" t="str">
        <f t="shared" si="1493"/>
        <v>--</v>
      </c>
      <c r="G1237" s="109" t="e">
        <f>VLOOKUP($D1237,LOC_UNICOS,G$2,0)</f>
        <v>#N/A</v>
      </c>
      <c r="H1237" s="109" t="e">
        <f>VLOOKUP($D1237,LOC_UNICOS,H$2,0)</f>
        <v>#N/A</v>
      </c>
      <c r="I1237" s="38">
        <f t="array" ref="I1237">IF($B1237=0,-999,IF(COUNTIFS($Z1237:Z1237,#N/A)&gt;0,-999,AVERAGE($Z1237:Z1237)))</f>
        <v>-999</v>
      </c>
      <c r="J1237" s="38">
        <f t="array" ref="J1237">IF($B1237=0,-999,IF(COUNTIFS($Z1237:AA1237,#N/A)&gt;0,-999,AVERAGE($Z1237:AA1237)))</f>
        <v>-999</v>
      </c>
      <c r="K1237" s="38">
        <f t="array" ref="K1237">IF($B1237=0,-999,IF(COUNTIFS($Z1237:AB1237,#N/A)&gt;0,-999,AVERAGE($Z1237:AB1237)))</f>
        <v>-999</v>
      </c>
      <c r="L1237" s="38">
        <f t="array" ref="L1237">IF($B1237=0,-999,IF(COUNTIFS($Z1237:AC1237,#N/A)&gt;0,-999,AVERAGE($Z1237:AC1237)))</f>
        <v>-999</v>
      </c>
      <c r="M1237" s="38">
        <f t="shared" si="1464"/>
        <v>-999</v>
      </c>
      <c r="N1237" s="38">
        <f t="shared" si="1496"/>
        <v>-999</v>
      </c>
      <c r="O1237" s="38">
        <f t="shared" si="1497"/>
        <v>-999</v>
      </c>
      <c r="P1237" s="38">
        <f t="shared" si="1498"/>
        <v>-999</v>
      </c>
      <c r="Q1237" s="37">
        <f t="shared" si="1465"/>
        <v>0</v>
      </c>
      <c r="R1237" s="37">
        <f t="shared" si="1485"/>
        <v>0</v>
      </c>
      <c r="S1237" s="37">
        <f t="shared" si="1486"/>
        <v>0</v>
      </c>
      <c r="T1237" s="37">
        <f t="shared" si="1487"/>
        <v>0</v>
      </c>
      <c r="U1237" s="37">
        <f t="shared" si="1466"/>
        <v>2018</v>
      </c>
      <c r="V1237" s="37">
        <f t="shared" ref="V1237:X1237" si="1506">U1237-1</f>
        <v>2017</v>
      </c>
      <c r="W1237" s="37">
        <f t="shared" si="1506"/>
        <v>2016</v>
      </c>
      <c r="X1237" s="37">
        <f t="shared" si="1506"/>
        <v>2015</v>
      </c>
      <c r="Y1237" s="39"/>
      <c r="Z1237" s="62" t="e">
        <f>IFERROR(IF($B1237=0,#N/A,AVERAGEIFS(INDEX(DATOS,0,$C1237),INDEX(DATOS,0,$C1237),"&lt;&gt;#N/D",INDEX(DATOS,0,$L$2),0,INDEX(DATOS,0,$M$2),1,INDEX(DATOS,0,$N$2),U1237,INDEX(DATOS,0,$O$2),$D1237)),#N/A)</f>
        <v>#N/A</v>
      </c>
      <c r="AA1237" s="62" t="e">
        <f>IFERROR(IF($B1237=0,#N/A,AVERAGEIFS(INDEX(DATOS,0,$C1237),INDEX(DATOS,0,$C1237),"&lt;&gt;#N/D",INDEX(DATOS,0,$L$2),0,INDEX(DATOS,0,$M$2),1,INDEX(DATOS,0,$N$2),V1237,INDEX(DATOS,0,$O$2),$D1237)),#N/A)</f>
        <v>#N/A</v>
      </c>
      <c r="AB1237" s="62" t="e">
        <f>IFERROR(IF($B1237=0,#N/A,AVERAGEIFS(INDEX(DATOS,0,$C1237),INDEX(DATOS,0,$C1237),"&lt;&gt;#N/D",INDEX(DATOS,0,$L$2),0,INDEX(DATOS,0,$M$2),1,INDEX(DATOS,0,$N$2),W1237,INDEX(DATOS,0,$O$2),$D1237)),#N/A)</f>
        <v>#N/A</v>
      </c>
      <c r="AC1237" s="62" t="e">
        <f>IFERROR(IF($B1237=0,#N/A,AVERAGEIFS(INDEX(DATOS,0,$C1237),INDEX(DATOS,0,$C1237),"&lt;&gt;#N/D",INDEX(DATOS,0,$L$2),0,INDEX(DATOS,0,$M$2),1,INDEX(DATOS,0,$N$2),X1237,INDEX(DATOS,0,$O$2),$D1237)),#N/A)</f>
        <v>#N/A</v>
      </c>
      <c r="AD1237" s="33"/>
      <c r="AE1237" s="40" t="e">
        <f>IFERROR(IF(ISNA(Z1237),#N/A,IF(I1237=0,0,_xlfn.STDEV.P($Z1237:Z1237)/I1237*100)),#N/A)</f>
        <v>#N/A</v>
      </c>
      <c r="AF1237" s="40" t="e">
        <f>IFERROR(IF(ISNA(AA1237),#N/A,IF(J1237=0,0,_xlfn.STDEV.P($Z1237:AA1237)/J1237*100)),#N/A)</f>
        <v>#N/A</v>
      </c>
      <c r="AG1237" s="40" t="e">
        <f>IFERROR(IF(ISNA(AB1237),#N/A,IF(K1237=0,0,_xlfn.STDEV.P($Z1237:AB1237)/K1237*100)),#N/A)</f>
        <v>#N/A</v>
      </c>
      <c r="AH1237" s="40" t="e">
        <f>IFERROR(IF(ISNA(AC1237),#N/A,IF(L1237=0,0,_xlfn.STDEV.P($Z1237:AC1237)/L1237*100)),#N/A)</f>
        <v>#N/A</v>
      </c>
      <c r="AI1237" s="40"/>
    </row>
    <row r="1238" spans="1:35" x14ac:dyDescent="0.35">
      <c r="A1238">
        <f t="shared" si="1468"/>
        <v>33</v>
      </c>
      <c r="B1238" s="35">
        <f t="array" ref="B1238">IF(B1237=0,0,MIN(IF(INDEX(DATOS,0,$N$2)=$U1238,IF(ISNUMBER(INDEX(DATOS,0,$C1238)),IF(INDEX(DATOS,0,$L$2)=0,IF(INDEX(DATOS,0,$M$2)=1,IF(ISNA(MATCH(INDEX(DATOS,0,$O$2),IF($E$7:E1237=E1238,$D$7:D1237),0)),INDEX(DATOS,0,$K$2))))))))</f>
        <v>0</v>
      </c>
      <c r="C1238" s="32">
        <f t="shared" si="1469"/>
        <v>20</v>
      </c>
      <c r="D1238" s="34" t="str">
        <f>IF($B1238=0,"--",INDEX(DATOS,$B1238,O$2))</f>
        <v>--</v>
      </c>
      <c r="E1238" s="64" t="s">
        <v>1</v>
      </c>
      <c r="F1238" s="36" t="str">
        <f t="shared" si="1493"/>
        <v>--</v>
      </c>
      <c r="G1238" s="109" t="e">
        <f>VLOOKUP($D1238,LOC_UNICOS,G$2,0)</f>
        <v>#N/A</v>
      </c>
      <c r="H1238" s="109" t="e">
        <f>VLOOKUP($D1238,LOC_UNICOS,H$2,0)</f>
        <v>#N/A</v>
      </c>
      <c r="I1238" s="38">
        <f t="array" ref="I1238">IF($B1238=0,-999,IF(COUNTIFS($Z1238:Z1238,#N/A)&gt;0,-999,AVERAGE($Z1238:Z1238)))</f>
        <v>-999</v>
      </c>
      <c r="J1238" s="38">
        <f t="array" ref="J1238">IF($B1238=0,-999,IF(COUNTIFS($Z1238:AA1238,#N/A)&gt;0,-999,AVERAGE($Z1238:AA1238)))</f>
        <v>-999</v>
      </c>
      <c r="K1238" s="38">
        <f t="array" ref="K1238">IF($B1238=0,-999,IF(COUNTIFS($Z1238:AB1238,#N/A)&gt;0,-999,AVERAGE($Z1238:AB1238)))</f>
        <v>-999</v>
      </c>
      <c r="L1238" s="38">
        <f t="array" ref="L1238">IF($B1238=0,-999,IF(COUNTIFS($Z1238:AC1238,#N/A)&gt;0,-999,AVERAGE($Z1238:AC1238)))</f>
        <v>-999</v>
      </c>
      <c r="M1238" s="38">
        <f t="shared" si="1464"/>
        <v>-999</v>
      </c>
      <c r="N1238" s="38">
        <f t="shared" si="1496"/>
        <v>-999</v>
      </c>
      <c r="O1238" s="38">
        <f t="shared" si="1497"/>
        <v>-999</v>
      </c>
      <c r="P1238" s="38">
        <f t="shared" si="1498"/>
        <v>-999</v>
      </c>
      <c r="Q1238" s="37">
        <f t="shared" si="1465"/>
        <v>0</v>
      </c>
      <c r="R1238" s="37">
        <f t="shared" si="1485"/>
        <v>0</v>
      </c>
      <c r="S1238" s="37">
        <f t="shared" si="1486"/>
        <v>0</v>
      </c>
      <c r="T1238" s="37">
        <f t="shared" si="1487"/>
        <v>0</v>
      </c>
      <c r="U1238" s="37">
        <f t="shared" si="1466"/>
        <v>2018</v>
      </c>
      <c r="V1238" s="37">
        <f t="shared" ref="V1238:X1238" si="1507">U1238-1</f>
        <v>2017</v>
      </c>
      <c r="W1238" s="37">
        <f t="shared" si="1507"/>
        <v>2016</v>
      </c>
      <c r="X1238" s="37">
        <f t="shared" si="1507"/>
        <v>2015</v>
      </c>
      <c r="Y1238" s="39"/>
      <c r="Z1238" s="62" t="e">
        <f>IFERROR(IF($B1238=0,#N/A,AVERAGEIFS(INDEX(DATOS,0,$C1238),INDEX(DATOS,0,$C1238),"&lt;&gt;#N/D",INDEX(DATOS,0,$L$2),0,INDEX(DATOS,0,$M$2),1,INDEX(DATOS,0,$N$2),U1238,INDEX(DATOS,0,$O$2),$D1238)),#N/A)</f>
        <v>#N/A</v>
      </c>
      <c r="AA1238" s="62" t="e">
        <f>IFERROR(IF($B1238=0,#N/A,AVERAGEIFS(INDEX(DATOS,0,$C1238),INDEX(DATOS,0,$C1238),"&lt;&gt;#N/D",INDEX(DATOS,0,$L$2),0,INDEX(DATOS,0,$M$2),1,INDEX(DATOS,0,$N$2),V1238,INDEX(DATOS,0,$O$2),$D1238)),#N/A)</f>
        <v>#N/A</v>
      </c>
      <c r="AB1238" s="62" t="e">
        <f>IFERROR(IF($B1238=0,#N/A,AVERAGEIFS(INDEX(DATOS,0,$C1238),INDEX(DATOS,0,$C1238),"&lt;&gt;#N/D",INDEX(DATOS,0,$L$2),0,INDEX(DATOS,0,$M$2),1,INDEX(DATOS,0,$N$2),W1238,INDEX(DATOS,0,$O$2),$D1238)),#N/A)</f>
        <v>#N/A</v>
      </c>
      <c r="AC1238" s="62" t="e">
        <f>IFERROR(IF($B1238=0,#N/A,AVERAGEIFS(INDEX(DATOS,0,$C1238),INDEX(DATOS,0,$C1238),"&lt;&gt;#N/D",INDEX(DATOS,0,$L$2),0,INDEX(DATOS,0,$M$2),1,INDEX(DATOS,0,$N$2),X1238,INDEX(DATOS,0,$O$2),$D1238)),#N/A)</f>
        <v>#N/A</v>
      </c>
      <c r="AD1238" s="33"/>
      <c r="AE1238" s="40" t="e">
        <f>IFERROR(IF(ISNA(Z1238),#N/A,IF(I1238=0,0,_xlfn.STDEV.P($Z1238:Z1238)/I1238*100)),#N/A)</f>
        <v>#N/A</v>
      </c>
      <c r="AF1238" s="40" t="e">
        <f>IFERROR(IF(ISNA(AA1238),#N/A,IF(J1238=0,0,_xlfn.STDEV.P($Z1238:AA1238)/J1238*100)),#N/A)</f>
        <v>#N/A</v>
      </c>
      <c r="AG1238" s="40" t="e">
        <f>IFERROR(IF(ISNA(AB1238),#N/A,IF(K1238=0,0,_xlfn.STDEV.P($Z1238:AB1238)/K1238*100)),#N/A)</f>
        <v>#N/A</v>
      </c>
      <c r="AH1238" s="40" t="e">
        <f>IFERROR(IF(ISNA(AC1238),#N/A,IF(L1238=0,0,_xlfn.STDEV.P($Z1238:AC1238)/L1238*100)),#N/A)</f>
        <v>#N/A</v>
      </c>
      <c r="AI1238" s="40"/>
    </row>
    <row r="1239" spans="1:35" x14ac:dyDescent="0.35">
      <c r="A1239">
        <f t="shared" si="1468"/>
        <v>34</v>
      </c>
      <c r="B1239" s="35">
        <f t="array" ref="B1239">IF(B1238=0,0,MIN(IF(INDEX(DATOS,0,$N$2)=$U1239,IF(ISNUMBER(INDEX(DATOS,0,$C1239)),IF(INDEX(DATOS,0,$L$2)=0,IF(INDEX(DATOS,0,$M$2)=1,IF(ISNA(MATCH(INDEX(DATOS,0,$O$2),IF($E$7:E1238=E1239,$D$7:D1238),0)),INDEX(DATOS,0,$K$2))))))))</f>
        <v>0</v>
      </c>
      <c r="C1239" s="32">
        <f t="shared" si="1469"/>
        <v>20</v>
      </c>
      <c r="D1239" s="34" t="str">
        <f>IF($B1239=0,"--",INDEX(DATOS,$B1239,O$2))</f>
        <v>--</v>
      </c>
      <c r="E1239" s="64" t="s">
        <v>1</v>
      </c>
      <c r="F1239" s="36" t="str">
        <f t="shared" si="1493"/>
        <v>--</v>
      </c>
      <c r="G1239" s="109" t="e">
        <f>VLOOKUP($D1239,LOC_UNICOS,G$2,0)</f>
        <v>#N/A</v>
      </c>
      <c r="H1239" s="109" t="e">
        <f>VLOOKUP($D1239,LOC_UNICOS,H$2,0)</f>
        <v>#N/A</v>
      </c>
      <c r="I1239" s="38">
        <f t="array" ref="I1239">IF($B1239=0,-999,IF(COUNTIFS($Z1239:Z1239,#N/A)&gt;0,-999,AVERAGE($Z1239:Z1239)))</f>
        <v>-999</v>
      </c>
      <c r="J1239" s="38">
        <f t="array" ref="J1239">IF($B1239=0,-999,IF(COUNTIFS($Z1239:AA1239,#N/A)&gt;0,-999,AVERAGE($Z1239:AA1239)))</f>
        <v>-999</v>
      </c>
      <c r="K1239" s="38">
        <f t="array" ref="K1239">IF($B1239=0,-999,IF(COUNTIFS($Z1239:AB1239,#N/A)&gt;0,-999,AVERAGE($Z1239:AB1239)))</f>
        <v>-999</v>
      </c>
      <c r="L1239" s="38">
        <f t="array" ref="L1239">IF($B1239=0,-999,IF(COUNTIFS($Z1239:AC1239,#N/A)&gt;0,-999,AVERAGE($Z1239:AC1239)))</f>
        <v>-999</v>
      </c>
      <c r="M1239" s="38">
        <f t="shared" si="1464"/>
        <v>-999</v>
      </c>
      <c r="N1239" s="38">
        <f t="shared" si="1496"/>
        <v>-999</v>
      </c>
      <c r="O1239" s="38">
        <f t="shared" si="1497"/>
        <v>-999</v>
      </c>
      <c r="P1239" s="38">
        <f t="shared" si="1498"/>
        <v>-999</v>
      </c>
      <c r="Q1239" s="37">
        <f t="shared" si="1465"/>
        <v>0</v>
      </c>
      <c r="R1239" s="37">
        <f t="shared" si="1485"/>
        <v>0</v>
      </c>
      <c r="S1239" s="37">
        <f t="shared" si="1486"/>
        <v>0</v>
      </c>
      <c r="T1239" s="37">
        <f t="shared" si="1487"/>
        <v>0</v>
      </c>
      <c r="U1239" s="37">
        <f t="shared" si="1466"/>
        <v>2018</v>
      </c>
      <c r="V1239" s="37">
        <f t="shared" ref="V1239:X1239" si="1508">U1239-1</f>
        <v>2017</v>
      </c>
      <c r="W1239" s="37">
        <f t="shared" si="1508"/>
        <v>2016</v>
      </c>
      <c r="X1239" s="37">
        <f t="shared" si="1508"/>
        <v>2015</v>
      </c>
      <c r="Y1239" s="39"/>
      <c r="Z1239" s="62" t="e">
        <f>IFERROR(IF($B1239=0,#N/A,AVERAGEIFS(INDEX(DATOS,0,$C1239),INDEX(DATOS,0,$C1239),"&lt;&gt;#N/D",INDEX(DATOS,0,$L$2),0,INDEX(DATOS,0,$M$2),1,INDEX(DATOS,0,$N$2),U1239,INDEX(DATOS,0,$O$2),$D1239)),#N/A)</f>
        <v>#N/A</v>
      </c>
      <c r="AA1239" s="62" t="e">
        <f>IFERROR(IF($B1239=0,#N/A,AVERAGEIFS(INDEX(DATOS,0,$C1239),INDEX(DATOS,0,$C1239),"&lt;&gt;#N/D",INDEX(DATOS,0,$L$2),0,INDEX(DATOS,0,$M$2),1,INDEX(DATOS,0,$N$2),V1239,INDEX(DATOS,0,$O$2),$D1239)),#N/A)</f>
        <v>#N/A</v>
      </c>
      <c r="AB1239" s="62" t="e">
        <f>IFERROR(IF($B1239=0,#N/A,AVERAGEIFS(INDEX(DATOS,0,$C1239),INDEX(DATOS,0,$C1239),"&lt;&gt;#N/D",INDEX(DATOS,0,$L$2),0,INDEX(DATOS,0,$M$2),1,INDEX(DATOS,0,$N$2),W1239,INDEX(DATOS,0,$O$2),$D1239)),#N/A)</f>
        <v>#N/A</v>
      </c>
      <c r="AC1239" s="62" t="e">
        <f>IFERROR(IF($B1239=0,#N/A,AVERAGEIFS(INDEX(DATOS,0,$C1239),INDEX(DATOS,0,$C1239),"&lt;&gt;#N/D",INDEX(DATOS,0,$L$2),0,INDEX(DATOS,0,$M$2),1,INDEX(DATOS,0,$N$2),X1239,INDEX(DATOS,0,$O$2),$D1239)),#N/A)</f>
        <v>#N/A</v>
      </c>
      <c r="AD1239" s="33"/>
      <c r="AE1239" s="40" t="e">
        <f>IFERROR(IF(ISNA(Z1239),#N/A,IF(I1239=0,0,_xlfn.STDEV.P($Z1239:Z1239)/I1239*100)),#N/A)</f>
        <v>#N/A</v>
      </c>
      <c r="AF1239" s="40" t="e">
        <f>IFERROR(IF(ISNA(AA1239),#N/A,IF(J1239=0,0,_xlfn.STDEV.P($Z1239:AA1239)/J1239*100)),#N/A)</f>
        <v>#N/A</v>
      </c>
      <c r="AG1239" s="40" t="e">
        <f>IFERROR(IF(ISNA(AB1239),#N/A,IF(K1239=0,0,_xlfn.STDEV.P($Z1239:AB1239)/K1239*100)),#N/A)</f>
        <v>#N/A</v>
      </c>
      <c r="AH1239" s="40" t="e">
        <f>IFERROR(IF(ISNA(AC1239),#N/A,IF(L1239=0,0,_xlfn.STDEV.P($Z1239:AC1239)/L1239*100)),#N/A)</f>
        <v>#N/A</v>
      </c>
      <c r="AI1239" s="40"/>
    </row>
    <row r="1240" spans="1:35" x14ac:dyDescent="0.35">
      <c r="A1240">
        <f t="shared" si="1468"/>
        <v>35</v>
      </c>
      <c r="B1240" s="35">
        <f t="array" ref="B1240">IF(B1239=0,0,MIN(IF(INDEX(DATOS,0,$N$2)=$U1240,IF(ISNUMBER(INDEX(DATOS,0,$C1240)),IF(INDEX(DATOS,0,$L$2)=0,IF(INDEX(DATOS,0,$M$2)=1,IF(ISNA(MATCH(INDEX(DATOS,0,$O$2),IF($E$7:E1239=E1240,$D$7:D1239),0)),INDEX(DATOS,0,$K$2))))))))</f>
        <v>0</v>
      </c>
      <c r="C1240" s="32">
        <f t="shared" si="1469"/>
        <v>20</v>
      </c>
      <c r="D1240" s="34" t="str">
        <f>IF($B1240=0,"--",INDEX(DATOS,$B1240,O$2))</f>
        <v>--</v>
      </c>
      <c r="E1240" s="64" t="s">
        <v>1</v>
      </c>
      <c r="F1240" s="36" t="str">
        <f t="shared" si="1493"/>
        <v>--</v>
      </c>
      <c r="G1240" s="109" t="e">
        <f>VLOOKUP($D1240,LOC_UNICOS,G$2,0)</f>
        <v>#N/A</v>
      </c>
      <c r="H1240" s="109" t="e">
        <f>VLOOKUP($D1240,LOC_UNICOS,H$2,0)</f>
        <v>#N/A</v>
      </c>
      <c r="I1240" s="38">
        <f t="array" ref="I1240">IF($B1240=0,-999,IF(COUNTIFS($Z1240:Z1240,#N/A)&gt;0,-999,AVERAGE($Z1240:Z1240)))</f>
        <v>-999</v>
      </c>
      <c r="J1240" s="38">
        <f t="array" ref="J1240">IF($B1240=0,-999,IF(COUNTIFS($Z1240:AA1240,#N/A)&gt;0,-999,AVERAGE($Z1240:AA1240)))</f>
        <v>-999</v>
      </c>
      <c r="K1240" s="38">
        <f t="array" ref="K1240">IF($B1240=0,-999,IF(COUNTIFS($Z1240:AB1240,#N/A)&gt;0,-999,AVERAGE($Z1240:AB1240)))</f>
        <v>-999</v>
      </c>
      <c r="L1240" s="38">
        <f t="array" ref="L1240">IF($B1240=0,-999,IF(COUNTIFS($Z1240:AC1240,#N/A)&gt;0,-999,AVERAGE($Z1240:AC1240)))</f>
        <v>-999</v>
      </c>
      <c r="M1240" s="38">
        <f t="shared" si="1464"/>
        <v>-999</v>
      </c>
      <c r="N1240" s="38">
        <f t="shared" si="1496"/>
        <v>-999</v>
      </c>
      <c r="O1240" s="38">
        <f t="shared" si="1497"/>
        <v>-999</v>
      </c>
      <c r="P1240" s="38">
        <f t="shared" si="1498"/>
        <v>-999</v>
      </c>
      <c r="Q1240" s="37">
        <f t="shared" si="1465"/>
        <v>0</v>
      </c>
      <c r="R1240" s="37">
        <f t="shared" si="1485"/>
        <v>0</v>
      </c>
      <c r="S1240" s="37">
        <f t="shared" si="1486"/>
        <v>0</v>
      </c>
      <c r="T1240" s="37">
        <f t="shared" si="1487"/>
        <v>0</v>
      </c>
      <c r="U1240" s="37">
        <f t="shared" si="1466"/>
        <v>2018</v>
      </c>
      <c r="V1240" s="37">
        <f t="shared" ref="V1240:X1240" si="1509">U1240-1</f>
        <v>2017</v>
      </c>
      <c r="W1240" s="37">
        <f t="shared" si="1509"/>
        <v>2016</v>
      </c>
      <c r="X1240" s="37">
        <f t="shared" si="1509"/>
        <v>2015</v>
      </c>
      <c r="Y1240" s="39"/>
      <c r="Z1240" s="62" t="e">
        <f>IFERROR(IF($B1240=0,#N/A,AVERAGEIFS(INDEX(DATOS,0,$C1240),INDEX(DATOS,0,$C1240),"&lt;&gt;#N/D",INDEX(DATOS,0,$L$2),0,INDEX(DATOS,0,$M$2),1,INDEX(DATOS,0,$N$2),U1240,INDEX(DATOS,0,$O$2),$D1240)),#N/A)</f>
        <v>#N/A</v>
      </c>
      <c r="AA1240" s="62" t="e">
        <f>IFERROR(IF($B1240=0,#N/A,AVERAGEIFS(INDEX(DATOS,0,$C1240),INDEX(DATOS,0,$C1240),"&lt;&gt;#N/D",INDEX(DATOS,0,$L$2),0,INDEX(DATOS,0,$M$2),1,INDEX(DATOS,0,$N$2),V1240,INDEX(DATOS,0,$O$2),$D1240)),#N/A)</f>
        <v>#N/A</v>
      </c>
      <c r="AB1240" s="62" t="e">
        <f>IFERROR(IF($B1240=0,#N/A,AVERAGEIFS(INDEX(DATOS,0,$C1240),INDEX(DATOS,0,$C1240),"&lt;&gt;#N/D",INDEX(DATOS,0,$L$2),0,INDEX(DATOS,0,$M$2),1,INDEX(DATOS,0,$N$2),W1240,INDEX(DATOS,0,$O$2),$D1240)),#N/A)</f>
        <v>#N/A</v>
      </c>
      <c r="AC1240" s="62" t="e">
        <f>IFERROR(IF($B1240=0,#N/A,AVERAGEIFS(INDEX(DATOS,0,$C1240),INDEX(DATOS,0,$C1240),"&lt;&gt;#N/D",INDEX(DATOS,0,$L$2),0,INDEX(DATOS,0,$M$2),1,INDEX(DATOS,0,$N$2),X1240,INDEX(DATOS,0,$O$2),$D1240)),#N/A)</f>
        <v>#N/A</v>
      </c>
      <c r="AD1240" s="33"/>
      <c r="AE1240" s="40" t="e">
        <f>IFERROR(IF(ISNA(Z1240),#N/A,IF(I1240=0,0,_xlfn.STDEV.P($Z1240:Z1240)/I1240*100)),#N/A)</f>
        <v>#N/A</v>
      </c>
      <c r="AF1240" s="40" t="e">
        <f>IFERROR(IF(ISNA(AA1240),#N/A,IF(J1240=0,0,_xlfn.STDEV.P($Z1240:AA1240)/J1240*100)),#N/A)</f>
        <v>#N/A</v>
      </c>
      <c r="AG1240" s="40" t="e">
        <f>IFERROR(IF(ISNA(AB1240),#N/A,IF(K1240=0,0,_xlfn.STDEV.P($Z1240:AB1240)/K1240*100)),#N/A)</f>
        <v>#N/A</v>
      </c>
      <c r="AH1240" s="40" t="e">
        <f>IFERROR(IF(ISNA(AC1240),#N/A,IF(L1240=0,0,_xlfn.STDEV.P($Z1240:AC1240)/L1240*100)),#N/A)</f>
        <v>#N/A</v>
      </c>
      <c r="AI1240" s="40"/>
    </row>
    <row r="1241" spans="1:35" x14ac:dyDescent="0.35">
      <c r="A1241">
        <f t="shared" si="1468"/>
        <v>36</v>
      </c>
      <c r="B1241" s="35">
        <f t="array" ref="B1241">IF(B1240=0,0,MIN(IF(INDEX(DATOS,0,$N$2)=$U1241,IF(ISNUMBER(INDEX(DATOS,0,$C1241)),IF(INDEX(DATOS,0,$L$2)=0,IF(INDEX(DATOS,0,$M$2)=1,IF(ISNA(MATCH(INDEX(DATOS,0,$O$2),IF($E$7:E1240=E1241,$D$7:D1240),0)),INDEX(DATOS,0,$K$2))))))))</f>
        <v>0</v>
      </c>
      <c r="C1241" s="32">
        <f t="shared" si="1469"/>
        <v>20</v>
      </c>
      <c r="D1241" s="34" t="str">
        <f>IF($B1241=0,"--",INDEX(DATOS,$B1241,O$2))</f>
        <v>--</v>
      </c>
      <c r="E1241" s="64" t="s">
        <v>1</v>
      </c>
      <c r="F1241" s="36" t="str">
        <f t="shared" si="1493"/>
        <v>--</v>
      </c>
      <c r="G1241" s="109" t="e">
        <f>VLOOKUP($D1241,LOC_UNICOS,G$2,0)</f>
        <v>#N/A</v>
      </c>
      <c r="H1241" s="109" t="e">
        <f>VLOOKUP($D1241,LOC_UNICOS,H$2,0)</f>
        <v>#N/A</v>
      </c>
      <c r="I1241" s="38">
        <f t="array" ref="I1241">IF($B1241=0,-999,IF(COUNTIFS($Z1241:Z1241,#N/A)&gt;0,-999,AVERAGE($Z1241:Z1241)))</f>
        <v>-999</v>
      </c>
      <c r="J1241" s="38">
        <f t="array" ref="J1241">IF($B1241=0,-999,IF(COUNTIFS($Z1241:AA1241,#N/A)&gt;0,-999,AVERAGE($Z1241:AA1241)))</f>
        <v>-999</v>
      </c>
      <c r="K1241" s="38">
        <f t="array" ref="K1241">IF($B1241=0,-999,IF(COUNTIFS($Z1241:AB1241,#N/A)&gt;0,-999,AVERAGE($Z1241:AB1241)))</f>
        <v>-999</v>
      </c>
      <c r="L1241" s="38">
        <f t="array" ref="L1241">IF($B1241=0,-999,IF(COUNTIFS($Z1241:AC1241,#N/A)&gt;0,-999,AVERAGE($Z1241:AC1241)))</f>
        <v>-999</v>
      </c>
      <c r="M1241" s="38">
        <f t="shared" si="1464"/>
        <v>-999</v>
      </c>
      <c r="N1241" s="38">
        <f t="shared" si="1496"/>
        <v>-999</v>
      </c>
      <c r="O1241" s="38">
        <f t="shared" si="1497"/>
        <v>-999</v>
      </c>
      <c r="P1241" s="38">
        <f t="shared" si="1498"/>
        <v>-999</v>
      </c>
      <c r="Q1241" s="37">
        <f t="shared" si="1465"/>
        <v>0</v>
      </c>
      <c r="R1241" s="37">
        <f t="shared" si="1485"/>
        <v>0</v>
      </c>
      <c r="S1241" s="37">
        <f t="shared" si="1486"/>
        <v>0</v>
      </c>
      <c r="T1241" s="37">
        <f t="shared" si="1487"/>
        <v>0</v>
      </c>
      <c r="U1241" s="37">
        <f t="shared" si="1466"/>
        <v>2018</v>
      </c>
      <c r="V1241" s="37">
        <f t="shared" ref="V1241:X1241" si="1510">U1241-1</f>
        <v>2017</v>
      </c>
      <c r="W1241" s="37">
        <f t="shared" si="1510"/>
        <v>2016</v>
      </c>
      <c r="X1241" s="37">
        <f t="shared" si="1510"/>
        <v>2015</v>
      </c>
      <c r="Y1241" s="39"/>
      <c r="Z1241" s="62" t="e">
        <f>IFERROR(IF($B1241=0,#N/A,AVERAGEIFS(INDEX(DATOS,0,$C1241),INDEX(DATOS,0,$C1241),"&lt;&gt;#N/D",INDEX(DATOS,0,$L$2),0,INDEX(DATOS,0,$M$2),1,INDEX(DATOS,0,$N$2),U1241,INDEX(DATOS,0,$O$2),$D1241)),#N/A)</f>
        <v>#N/A</v>
      </c>
      <c r="AA1241" s="62" t="e">
        <f>IFERROR(IF($B1241=0,#N/A,AVERAGEIFS(INDEX(DATOS,0,$C1241),INDEX(DATOS,0,$C1241),"&lt;&gt;#N/D",INDEX(DATOS,0,$L$2),0,INDEX(DATOS,0,$M$2),1,INDEX(DATOS,0,$N$2),V1241,INDEX(DATOS,0,$O$2),$D1241)),#N/A)</f>
        <v>#N/A</v>
      </c>
      <c r="AB1241" s="62" t="e">
        <f>IFERROR(IF($B1241=0,#N/A,AVERAGEIFS(INDEX(DATOS,0,$C1241),INDEX(DATOS,0,$C1241),"&lt;&gt;#N/D",INDEX(DATOS,0,$L$2),0,INDEX(DATOS,0,$M$2),1,INDEX(DATOS,0,$N$2),W1241,INDEX(DATOS,0,$O$2),$D1241)),#N/A)</f>
        <v>#N/A</v>
      </c>
      <c r="AC1241" s="62" t="e">
        <f>IFERROR(IF($B1241=0,#N/A,AVERAGEIFS(INDEX(DATOS,0,$C1241),INDEX(DATOS,0,$C1241),"&lt;&gt;#N/D",INDEX(DATOS,0,$L$2),0,INDEX(DATOS,0,$M$2),1,INDEX(DATOS,0,$N$2),X1241,INDEX(DATOS,0,$O$2),$D1241)),#N/A)</f>
        <v>#N/A</v>
      </c>
      <c r="AD1241" s="33"/>
      <c r="AE1241" s="40" t="e">
        <f>IFERROR(IF(ISNA(Z1241),#N/A,IF(I1241=0,0,_xlfn.STDEV.P($Z1241:Z1241)/I1241*100)),#N/A)</f>
        <v>#N/A</v>
      </c>
      <c r="AF1241" s="40" t="e">
        <f>IFERROR(IF(ISNA(AA1241),#N/A,IF(J1241=0,0,_xlfn.STDEV.P($Z1241:AA1241)/J1241*100)),#N/A)</f>
        <v>#N/A</v>
      </c>
      <c r="AG1241" s="40" t="e">
        <f>IFERROR(IF(ISNA(AB1241),#N/A,IF(K1241=0,0,_xlfn.STDEV.P($Z1241:AB1241)/K1241*100)),#N/A)</f>
        <v>#N/A</v>
      </c>
      <c r="AH1241" s="40" t="e">
        <f>IFERROR(IF(ISNA(AC1241),#N/A,IF(L1241=0,0,_xlfn.STDEV.P($Z1241:AC1241)/L1241*100)),#N/A)</f>
        <v>#N/A</v>
      </c>
      <c r="AI1241" s="40"/>
    </row>
    <row r="1242" spans="1:35" x14ac:dyDescent="0.35">
      <c r="A1242">
        <f t="shared" si="1468"/>
        <v>37</v>
      </c>
      <c r="B1242" s="35">
        <f t="array" ref="B1242">IF(B1241=0,0,MIN(IF(INDEX(DATOS,0,$N$2)=$U1242,IF(ISNUMBER(INDEX(DATOS,0,$C1242)),IF(INDEX(DATOS,0,$L$2)=0,IF(INDEX(DATOS,0,$M$2)=1,IF(ISNA(MATCH(INDEX(DATOS,0,$O$2),IF($E$7:E1241=E1242,$D$7:D1241),0)),INDEX(DATOS,0,$K$2))))))))</f>
        <v>0</v>
      </c>
      <c r="C1242" s="32">
        <f t="shared" si="1469"/>
        <v>20</v>
      </c>
      <c r="D1242" s="34" t="str">
        <f>IF($B1242=0,"--",INDEX(DATOS,$B1242,O$2))</f>
        <v>--</v>
      </c>
      <c r="E1242" s="64" t="s">
        <v>1</v>
      </c>
      <c r="F1242" s="36" t="str">
        <f t="shared" si="1493"/>
        <v>--</v>
      </c>
      <c r="G1242" s="109" t="e">
        <f>VLOOKUP($D1242,LOC_UNICOS,G$2,0)</f>
        <v>#N/A</v>
      </c>
      <c r="H1242" s="109" t="e">
        <f>VLOOKUP($D1242,LOC_UNICOS,H$2,0)</f>
        <v>#N/A</v>
      </c>
      <c r="I1242" s="38">
        <f t="array" ref="I1242">IF($B1242=0,-999,IF(COUNTIFS($Z1242:Z1242,#N/A)&gt;0,-999,AVERAGE($Z1242:Z1242)))</f>
        <v>-999</v>
      </c>
      <c r="J1242" s="38">
        <f t="array" ref="J1242">IF($B1242=0,-999,IF(COUNTIFS($Z1242:AA1242,#N/A)&gt;0,-999,AVERAGE($Z1242:AA1242)))</f>
        <v>-999</v>
      </c>
      <c r="K1242" s="38">
        <f t="array" ref="K1242">IF($B1242=0,-999,IF(COUNTIFS($Z1242:AB1242,#N/A)&gt;0,-999,AVERAGE($Z1242:AB1242)))</f>
        <v>-999</v>
      </c>
      <c r="L1242" s="38">
        <f t="array" ref="L1242">IF($B1242=0,-999,IF(COUNTIFS($Z1242:AC1242,#N/A)&gt;0,-999,AVERAGE($Z1242:AC1242)))</f>
        <v>-999</v>
      </c>
      <c r="M1242" s="38">
        <f t="shared" si="1464"/>
        <v>-999</v>
      </c>
      <c r="N1242" s="38">
        <f t="shared" si="1496"/>
        <v>-999</v>
      </c>
      <c r="O1242" s="38">
        <f t="shared" si="1497"/>
        <v>-999</v>
      </c>
      <c r="P1242" s="38">
        <f t="shared" si="1498"/>
        <v>-999</v>
      </c>
      <c r="Q1242" s="37">
        <f t="shared" si="1465"/>
        <v>0</v>
      </c>
      <c r="R1242" s="37">
        <f t="shared" si="1485"/>
        <v>0</v>
      </c>
      <c r="S1242" s="37">
        <f t="shared" si="1486"/>
        <v>0</v>
      </c>
      <c r="T1242" s="37">
        <f t="shared" si="1487"/>
        <v>0</v>
      </c>
      <c r="U1242" s="37">
        <f t="shared" si="1466"/>
        <v>2018</v>
      </c>
      <c r="V1242" s="37">
        <f t="shared" ref="V1242:X1242" si="1511">U1242-1</f>
        <v>2017</v>
      </c>
      <c r="W1242" s="37">
        <f t="shared" si="1511"/>
        <v>2016</v>
      </c>
      <c r="X1242" s="37">
        <f t="shared" si="1511"/>
        <v>2015</v>
      </c>
      <c r="Y1242" s="39"/>
      <c r="Z1242" s="62" t="e">
        <f>IFERROR(IF($B1242=0,#N/A,AVERAGEIFS(INDEX(DATOS,0,$C1242),INDEX(DATOS,0,$C1242),"&lt;&gt;#N/D",INDEX(DATOS,0,$L$2),0,INDEX(DATOS,0,$M$2),1,INDEX(DATOS,0,$N$2),U1242,INDEX(DATOS,0,$O$2),$D1242)),#N/A)</f>
        <v>#N/A</v>
      </c>
      <c r="AA1242" s="62" t="e">
        <f>IFERROR(IF($B1242=0,#N/A,AVERAGEIFS(INDEX(DATOS,0,$C1242),INDEX(DATOS,0,$C1242),"&lt;&gt;#N/D",INDEX(DATOS,0,$L$2),0,INDEX(DATOS,0,$M$2),1,INDEX(DATOS,0,$N$2),V1242,INDEX(DATOS,0,$O$2),$D1242)),#N/A)</f>
        <v>#N/A</v>
      </c>
      <c r="AB1242" s="62" t="e">
        <f>IFERROR(IF($B1242=0,#N/A,AVERAGEIFS(INDEX(DATOS,0,$C1242),INDEX(DATOS,0,$C1242),"&lt;&gt;#N/D",INDEX(DATOS,0,$L$2),0,INDEX(DATOS,0,$M$2),1,INDEX(DATOS,0,$N$2),W1242,INDEX(DATOS,0,$O$2),$D1242)),#N/A)</f>
        <v>#N/A</v>
      </c>
      <c r="AC1242" s="62" t="e">
        <f>IFERROR(IF($B1242=0,#N/A,AVERAGEIFS(INDEX(DATOS,0,$C1242),INDEX(DATOS,0,$C1242),"&lt;&gt;#N/D",INDEX(DATOS,0,$L$2),0,INDEX(DATOS,0,$M$2),1,INDEX(DATOS,0,$N$2),X1242,INDEX(DATOS,0,$O$2),$D1242)),#N/A)</f>
        <v>#N/A</v>
      </c>
      <c r="AD1242" s="33"/>
      <c r="AE1242" s="40" t="e">
        <f>IFERROR(IF(ISNA(Z1242),#N/A,IF(I1242=0,0,_xlfn.STDEV.P($Z1242:Z1242)/I1242*100)),#N/A)</f>
        <v>#N/A</v>
      </c>
      <c r="AF1242" s="40" t="e">
        <f>IFERROR(IF(ISNA(AA1242),#N/A,IF(J1242=0,0,_xlfn.STDEV.P($Z1242:AA1242)/J1242*100)),#N/A)</f>
        <v>#N/A</v>
      </c>
      <c r="AG1242" s="40" t="e">
        <f>IFERROR(IF(ISNA(AB1242),#N/A,IF(K1242=0,0,_xlfn.STDEV.P($Z1242:AB1242)/K1242*100)),#N/A)</f>
        <v>#N/A</v>
      </c>
      <c r="AH1242" s="40" t="e">
        <f>IFERROR(IF(ISNA(AC1242),#N/A,IF(L1242=0,0,_xlfn.STDEV.P($Z1242:AC1242)/L1242*100)),#N/A)</f>
        <v>#N/A</v>
      </c>
      <c r="AI1242" s="40"/>
    </row>
    <row r="1243" spans="1:35" x14ac:dyDescent="0.35">
      <c r="A1243">
        <f t="shared" si="1468"/>
        <v>38</v>
      </c>
      <c r="B1243" s="35">
        <f t="array" ref="B1243">IF(B1242=0,0,MIN(IF(INDEX(DATOS,0,$N$2)=$U1243,IF(ISNUMBER(INDEX(DATOS,0,$C1243)),IF(INDEX(DATOS,0,$L$2)=0,IF(INDEX(DATOS,0,$M$2)=1,IF(ISNA(MATCH(INDEX(DATOS,0,$O$2),IF($E$7:E1242=E1243,$D$7:D1242),0)),INDEX(DATOS,0,$K$2))))))))</f>
        <v>0</v>
      </c>
      <c r="C1243" s="32">
        <f t="shared" si="1469"/>
        <v>20</v>
      </c>
      <c r="D1243" s="34" t="str">
        <f>IF($B1243=0,"--",INDEX(DATOS,$B1243,O$2))</f>
        <v>--</v>
      </c>
      <c r="E1243" s="64" t="s">
        <v>1</v>
      </c>
      <c r="F1243" s="36" t="str">
        <f t="shared" si="1493"/>
        <v>--</v>
      </c>
      <c r="G1243" s="109" t="e">
        <f>VLOOKUP($D1243,LOC_UNICOS,G$2,0)</f>
        <v>#N/A</v>
      </c>
      <c r="H1243" s="109" t="e">
        <f>VLOOKUP($D1243,LOC_UNICOS,H$2,0)</f>
        <v>#N/A</v>
      </c>
      <c r="I1243" s="38">
        <f t="array" ref="I1243">IF($B1243=0,-999,IF(COUNTIFS($Z1243:Z1243,#N/A)&gt;0,-999,AVERAGE($Z1243:Z1243)))</f>
        <v>-999</v>
      </c>
      <c r="J1243" s="38">
        <f t="array" ref="J1243">IF($B1243=0,-999,IF(COUNTIFS($Z1243:AA1243,#N/A)&gt;0,-999,AVERAGE($Z1243:AA1243)))</f>
        <v>-999</v>
      </c>
      <c r="K1243" s="38">
        <f t="array" ref="K1243">IF($B1243=0,-999,IF(COUNTIFS($Z1243:AB1243,#N/A)&gt;0,-999,AVERAGE($Z1243:AB1243)))</f>
        <v>-999</v>
      </c>
      <c r="L1243" s="38">
        <f t="array" ref="L1243">IF($B1243=0,-999,IF(COUNTIFS($Z1243:AC1243,#N/A)&gt;0,-999,AVERAGE($Z1243:AC1243)))</f>
        <v>-999</v>
      </c>
      <c r="M1243" s="38">
        <f t="shared" si="1464"/>
        <v>-999</v>
      </c>
      <c r="N1243" s="38">
        <f t="shared" si="1496"/>
        <v>-999</v>
      </c>
      <c r="O1243" s="38">
        <f t="shared" si="1497"/>
        <v>-999</v>
      </c>
      <c r="P1243" s="38">
        <f t="shared" si="1498"/>
        <v>-999</v>
      </c>
      <c r="Q1243" s="37">
        <f t="shared" si="1465"/>
        <v>0</v>
      </c>
      <c r="R1243" s="37">
        <f t="shared" si="1485"/>
        <v>0</v>
      </c>
      <c r="S1243" s="37">
        <f t="shared" si="1486"/>
        <v>0</v>
      </c>
      <c r="T1243" s="37">
        <f t="shared" si="1487"/>
        <v>0</v>
      </c>
      <c r="U1243" s="37">
        <f t="shared" si="1466"/>
        <v>2018</v>
      </c>
      <c r="V1243" s="37">
        <f t="shared" ref="V1243:X1243" si="1512">U1243-1</f>
        <v>2017</v>
      </c>
      <c r="W1243" s="37">
        <f t="shared" si="1512"/>
        <v>2016</v>
      </c>
      <c r="X1243" s="37">
        <f t="shared" si="1512"/>
        <v>2015</v>
      </c>
      <c r="Y1243" s="39"/>
      <c r="Z1243" s="62" t="e">
        <f>IFERROR(IF($B1243=0,#N/A,AVERAGEIFS(INDEX(DATOS,0,$C1243),INDEX(DATOS,0,$C1243),"&lt;&gt;#N/D",INDEX(DATOS,0,$L$2),0,INDEX(DATOS,0,$M$2),1,INDEX(DATOS,0,$N$2),U1243,INDEX(DATOS,0,$O$2),$D1243)),#N/A)</f>
        <v>#N/A</v>
      </c>
      <c r="AA1243" s="62" t="e">
        <f>IFERROR(IF($B1243=0,#N/A,AVERAGEIFS(INDEX(DATOS,0,$C1243),INDEX(DATOS,0,$C1243),"&lt;&gt;#N/D",INDEX(DATOS,0,$L$2),0,INDEX(DATOS,0,$M$2),1,INDEX(DATOS,0,$N$2),V1243,INDEX(DATOS,0,$O$2),$D1243)),#N/A)</f>
        <v>#N/A</v>
      </c>
      <c r="AB1243" s="62" t="e">
        <f>IFERROR(IF($B1243=0,#N/A,AVERAGEIFS(INDEX(DATOS,0,$C1243),INDEX(DATOS,0,$C1243),"&lt;&gt;#N/D",INDEX(DATOS,0,$L$2),0,INDEX(DATOS,0,$M$2),1,INDEX(DATOS,0,$N$2),W1243,INDEX(DATOS,0,$O$2),$D1243)),#N/A)</f>
        <v>#N/A</v>
      </c>
      <c r="AC1243" s="62" t="e">
        <f>IFERROR(IF($B1243=0,#N/A,AVERAGEIFS(INDEX(DATOS,0,$C1243),INDEX(DATOS,0,$C1243),"&lt;&gt;#N/D",INDEX(DATOS,0,$L$2),0,INDEX(DATOS,0,$M$2),1,INDEX(DATOS,0,$N$2),X1243,INDEX(DATOS,0,$O$2),$D1243)),#N/A)</f>
        <v>#N/A</v>
      </c>
      <c r="AD1243" s="33"/>
      <c r="AE1243" s="40" t="e">
        <f>IFERROR(IF(ISNA(Z1243),#N/A,IF(I1243=0,0,_xlfn.STDEV.P($Z1243:Z1243)/I1243*100)),#N/A)</f>
        <v>#N/A</v>
      </c>
      <c r="AF1243" s="40" t="e">
        <f>IFERROR(IF(ISNA(AA1243),#N/A,IF(J1243=0,0,_xlfn.STDEV.P($Z1243:AA1243)/J1243*100)),#N/A)</f>
        <v>#N/A</v>
      </c>
      <c r="AG1243" s="40" t="e">
        <f>IFERROR(IF(ISNA(AB1243),#N/A,IF(K1243=0,0,_xlfn.STDEV.P($Z1243:AB1243)/K1243*100)),#N/A)</f>
        <v>#N/A</v>
      </c>
      <c r="AH1243" s="40" t="e">
        <f>IFERROR(IF(ISNA(AC1243),#N/A,IF(L1243=0,0,_xlfn.STDEV.P($Z1243:AC1243)/L1243*100)),#N/A)</f>
        <v>#N/A</v>
      </c>
      <c r="AI1243" s="40"/>
    </row>
    <row r="1244" spans="1:35" x14ac:dyDescent="0.35">
      <c r="A1244">
        <f t="shared" si="1468"/>
        <v>39</v>
      </c>
      <c r="B1244" s="35">
        <f t="array" ref="B1244">IF(B1243=0,0,MIN(IF(INDEX(DATOS,0,$N$2)=$U1244,IF(ISNUMBER(INDEX(DATOS,0,$C1244)),IF(INDEX(DATOS,0,$L$2)=0,IF(INDEX(DATOS,0,$M$2)=1,IF(ISNA(MATCH(INDEX(DATOS,0,$O$2),IF($E$7:E1243=E1244,$D$7:D1243),0)),INDEX(DATOS,0,$K$2))))))))</f>
        <v>0</v>
      </c>
      <c r="C1244" s="32">
        <f t="shared" si="1469"/>
        <v>20</v>
      </c>
      <c r="D1244" s="34" t="str">
        <f>IF($B1244=0,"--",INDEX(DATOS,$B1244,O$2))</f>
        <v>--</v>
      </c>
      <c r="E1244" s="64" t="s">
        <v>1</v>
      </c>
      <c r="F1244" s="36" t="str">
        <f t="shared" si="1493"/>
        <v>--</v>
      </c>
      <c r="G1244" s="109" t="e">
        <f>VLOOKUP($D1244,LOC_UNICOS,G$2,0)</f>
        <v>#N/A</v>
      </c>
      <c r="H1244" s="109" t="e">
        <f>VLOOKUP($D1244,LOC_UNICOS,H$2,0)</f>
        <v>#N/A</v>
      </c>
      <c r="I1244" s="38">
        <f t="array" ref="I1244">IF($B1244=0,-999,IF(COUNTIFS($Z1244:Z1244,#N/A)&gt;0,-999,AVERAGE($Z1244:Z1244)))</f>
        <v>-999</v>
      </c>
      <c r="J1244" s="38">
        <f t="array" ref="J1244">IF($B1244=0,-999,IF(COUNTIFS($Z1244:AA1244,#N/A)&gt;0,-999,AVERAGE($Z1244:AA1244)))</f>
        <v>-999</v>
      </c>
      <c r="K1244" s="38">
        <f t="array" ref="K1244">IF($B1244=0,-999,IF(COUNTIFS($Z1244:AB1244,#N/A)&gt;0,-999,AVERAGE($Z1244:AB1244)))</f>
        <v>-999</v>
      </c>
      <c r="L1244" s="38">
        <f t="array" ref="L1244">IF($B1244=0,-999,IF(COUNTIFS($Z1244:AC1244,#N/A)&gt;0,-999,AVERAGE($Z1244:AC1244)))</f>
        <v>-999</v>
      </c>
      <c r="M1244" s="38">
        <f t="shared" si="1464"/>
        <v>-999</v>
      </c>
      <c r="N1244" s="38">
        <f t="shared" si="1496"/>
        <v>-999</v>
      </c>
      <c r="O1244" s="38">
        <f t="shared" si="1497"/>
        <v>-999</v>
      </c>
      <c r="P1244" s="38">
        <f t="shared" si="1498"/>
        <v>-999</v>
      </c>
      <c r="Q1244" s="37">
        <f t="shared" si="1465"/>
        <v>0</v>
      </c>
      <c r="R1244" s="37">
        <f t="shared" si="1485"/>
        <v>0</v>
      </c>
      <c r="S1244" s="37">
        <f t="shared" si="1486"/>
        <v>0</v>
      </c>
      <c r="T1244" s="37">
        <f t="shared" si="1487"/>
        <v>0</v>
      </c>
      <c r="U1244" s="37">
        <f t="shared" si="1466"/>
        <v>2018</v>
      </c>
      <c r="V1244" s="37">
        <f t="shared" ref="V1244:X1244" si="1513">U1244-1</f>
        <v>2017</v>
      </c>
      <c r="W1244" s="37">
        <f t="shared" si="1513"/>
        <v>2016</v>
      </c>
      <c r="X1244" s="37">
        <f t="shared" si="1513"/>
        <v>2015</v>
      </c>
      <c r="Y1244" s="39"/>
      <c r="Z1244" s="62" t="e">
        <f>IFERROR(IF($B1244=0,#N/A,AVERAGEIFS(INDEX(DATOS,0,$C1244),INDEX(DATOS,0,$C1244),"&lt;&gt;#N/D",INDEX(DATOS,0,$L$2),0,INDEX(DATOS,0,$M$2),1,INDEX(DATOS,0,$N$2),U1244,INDEX(DATOS,0,$O$2),$D1244)),#N/A)</f>
        <v>#N/A</v>
      </c>
      <c r="AA1244" s="62" t="e">
        <f>IFERROR(IF($B1244=0,#N/A,AVERAGEIFS(INDEX(DATOS,0,$C1244),INDEX(DATOS,0,$C1244),"&lt;&gt;#N/D",INDEX(DATOS,0,$L$2),0,INDEX(DATOS,0,$M$2),1,INDEX(DATOS,0,$N$2),V1244,INDEX(DATOS,0,$O$2),$D1244)),#N/A)</f>
        <v>#N/A</v>
      </c>
      <c r="AB1244" s="62" t="e">
        <f>IFERROR(IF($B1244=0,#N/A,AVERAGEIFS(INDEX(DATOS,0,$C1244),INDEX(DATOS,0,$C1244),"&lt;&gt;#N/D",INDEX(DATOS,0,$L$2),0,INDEX(DATOS,0,$M$2),1,INDEX(DATOS,0,$N$2),W1244,INDEX(DATOS,0,$O$2),$D1244)),#N/A)</f>
        <v>#N/A</v>
      </c>
      <c r="AC1244" s="62" t="e">
        <f>IFERROR(IF($B1244=0,#N/A,AVERAGEIFS(INDEX(DATOS,0,$C1244),INDEX(DATOS,0,$C1244),"&lt;&gt;#N/D",INDEX(DATOS,0,$L$2),0,INDEX(DATOS,0,$M$2),1,INDEX(DATOS,0,$N$2),X1244,INDEX(DATOS,0,$O$2),$D1244)),#N/A)</f>
        <v>#N/A</v>
      </c>
      <c r="AD1244" s="33"/>
      <c r="AE1244" s="40" t="e">
        <f>IFERROR(IF(ISNA(Z1244),#N/A,IF(I1244=0,0,_xlfn.STDEV.P($Z1244:Z1244)/I1244*100)),#N/A)</f>
        <v>#N/A</v>
      </c>
      <c r="AF1244" s="40" t="e">
        <f>IFERROR(IF(ISNA(AA1244),#N/A,IF(J1244=0,0,_xlfn.STDEV.P($Z1244:AA1244)/J1244*100)),#N/A)</f>
        <v>#N/A</v>
      </c>
      <c r="AG1244" s="40" t="e">
        <f>IFERROR(IF(ISNA(AB1244),#N/A,IF(K1244=0,0,_xlfn.STDEV.P($Z1244:AB1244)/K1244*100)),#N/A)</f>
        <v>#N/A</v>
      </c>
      <c r="AH1244" s="40" t="e">
        <f>IFERROR(IF(ISNA(AC1244),#N/A,IF(L1244=0,0,_xlfn.STDEV.P($Z1244:AC1244)/L1244*100)),#N/A)</f>
        <v>#N/A</v>
      </c>
      <c r="AI1244" s="40"/>
    </row>
    <row r="1245" spans="1:35" x14ac:dyDescent="0.35">
      <c r="A1245">
        <f t="shared" si="1468"/>
        <v>40</v>
      </c>
      <c r="B1245" s="35">
        <f t="array" ref="B1245">IF(B1244=0,0,MIN(IF(INDEX(DATOS,0,$N$2)=$U1245,IF(ISNUMBER(INDEX(DATOS,0,$C1245)),IF(INDEX(DATOS,0,$L$2)=0,IF(INDEX(DATOS,0,$M$2)=1,IF(ISNA(MATCH(INDEX(DATOS,0,$O$2),IF($E$7:E1244=E1245,$D$7:D1244),0)),INDEX(DATOS,0,$K$2))))))))</f>
        <v>0</v>
      </c>
      <c r="C1245" s="32">
        <f t="shared" si="1469"/>
        <v>20</v>
      </c>
      <c r="D1245" s="34" t="str">
        <f>IF($B1245=0,"--",INDEX(DATOS,$B1245,O$2))</f>
        <v>--</v>
      </c>
      <c r="E1245" s="64" t="s">
        <v>1</v>
      </c>
      <c r="F1245" s="36" t="str">
        <f t="shared" si="1493"/>
        <v>--</v>
      </c>
      <c r="G1245" s="109" t="e">
        <f>VLOOKUP($D1245,LOC_UNICOS,G$2,0)</f>
        <v>#N/A</v>
      </c>
      <c r="H1245" s="109" t="e">
        <f>VLOOKUP($D1245,LOC_UNICOS,H$2,0)</f>
        <v>#N/A</v>
      </c>
      <c r="I1245" s="38">
        <f t="array" ref="I1245">IF($B1245=0,-999,IF(COUNTIFS($Z1245:Z1245,#N/A)&gt;0,-999,AVERAGE($Z1245:Z1245)))</f>
        <v>-999</v>
      </c>
      <c r="J1245" s="38">
        <f t="array" ref="J1245">IF($B1245=0,-999,IF(COUNTIFS($Z1245:AA1245,#N/A)&gt;0,-999,AVERAGE($Z1245:AA1245)))</f>
        <v>-999</v>
      </c>
      <c r="K1245" s="38">
        <f t="array" ref="K1245">IF($B1245=0,-999,IF(COUNTIFS($Z1245:AB1245,#N/A)&gt;0,-999,AVERAGE($Z1245:AB1245)))</f>
        <v>-999</v>
      </c>
      <c r="L1245" s="38">
        <f t="array" ref="L1245">IF($B1245=0,-999,IF(COUNTIFS($Z1245:AC1245,#N/A)&gt;0,-999,AVERAGE($Z1245:AC1245)))</f>
        <v>-999</v>
      </c>
      <c r="M1245" s="38">
        <f t="shared" si="1464"/>
        <v>-999</v>
      </c>
      <c r="N1245" s="38">
        <f t="shared" si="1496"/>
        <v>-999</v>
      </c>
      <c r="O1245" s="38">
        <f t="shared" si="1497"/>
        <v>-999</v>
      </c>
      <c r="P1245" s="38">
        <f t="shared" si="1498"/>
        <v>-999</v>
      </c>
      <c r="Q1245" s="37">
        <f t="shared" si="1465"/>
        <v>0</v>
      </c>
      <c r="R1245" s="37">
        <f t="shared" si="1485"/>
        <v>0</v>
      </c>
      <c r="S1245" s="37">
        <f t="shared" si="1486"/>
        <v>0</v>
      </c>
      <c r="T1245" s="37">
        <f t="shared" si="1487"/>
        <v>0</v>
      </c>
      <c r="U1245" s="37">
        <f t="shared" si="1466"/>
        <v>2018</v>
      </c>
      <c r="V1245" s="37">
        <f t="shared" ref="V1245:X1245" si="1514">U1245-1</f>
        <v>2017</v>
      </c>
      <c r="W1245" s="37">
        <f t="shared" si="1514"/>
        <v>2016</v>
      </c>
      <c r="X1245" s="37">
        <f t="shared" si="1514"/>
        <v>2015</v>
      </c>
      <c r="Y1245" s="39"/>
      <c r="Z1245" s="62" t="e">
        <f>IFERROR(IF($B1245=0,#N/A,AVERAGEIFS(INDEX(DATOS,0,$C1245),INDEX(DATOS,0,$C1245),"&lt;&gt;#N/D",INDEX(DATOS,0,$L$2),0,INDEX(DATOS,0,$M$2),1,INDEX(DATOS,0,$N$2),U1245,INDEX(DATOS,0,$O$2),$D1245)),#N/A)</f>
        <v>#N/A</v>
      </c>
      <c r="AA1245" s="62" t="e">
        <f>IFERROR(IF($B1245=0,#N/A,AVERAGEIFS(INDEX(DATOS,0,$C1245),INDEX(DATOS,0,$C1245),"&lt;&gt;#N/D",INDEX(DATOS,0,$L$2),0,INDEX(DATOS,0,$M$2),1,INDEX(DATOS,0,$N$2),V1245,INDEX(DATOS,0,$O$2),$D1245)),#N/A)</f>
        <v>#N/A</v>
      </c>
      <c r="AB1245" s="62" t="e">
        <f>IFERROR(IF($B1245=0,#N/A,AVERAGEIFS(INDEX(DATOS,0,$C1245),INDEX(DATOS,0,$C1245),"&lt;&gt;#N/D",INDEX(DATOS,0,$L$2),0,INDEX(DATOS,0,$M$2),1,INDEX(DATOS,0,$N$2),W1245,INDEX(DATOS,0,$O$2),$D1245)),#N/A)</f>
        <v>#N/A</v>
      </c>
      <c r="AC1245" s="62" t="e">
        <f>IFERROR(IF($B1245=0,#N/A,AVERAGEIFS(INDEX(DATOS,0,$C1245),INDEX(DATOS,0,$C1245),"&lt;&gt;#N/D",INDEX(DATOS,0,$L$2),0,INDEX(DATOS,0,$M$2),1,INDEX(DATOS,0,$N$2),X1245,INDEX(DATOS,0,$O$2),$D1245)),#N/A)</f>
        <v>#N/A</v>
      </c>
      <c r="AD1245" s="33"/>
      <c r="AE1245" s="40" t="e">
        <f>IFERROR(IF(ISNA(Z1245),#N/A,IF(I1245=0,0,_xlfn.STDEV.P($Z1245:Z1245)/I1245*100)),#N/A)</f>
        <v>#N/A</v>
      </c>
      <c r="AF1245" s="40" t="e">
        <f>IFERROR(IF(ISNA(AA1245),#N/A,IF(J1245=0,0,_xlfn.STDEV.P($Z1245:AA1245)/J1245*100)),#N/A)</f>
        <v>#N/A</v>
      </c>
      <c r="AG1245" s="40" t="e">
        <f>IFERROR(IF(ISNA(AB1245),#N/A,IF(K1245=0,0,_xlfn.STDEV.P($Z1245:AB1245)/K1245*100)),#N/A)</f>
        <v>#N/A</v>
      </c>
      <c r="AH1245" s="40" t="e">
        <f>IFERROR(IF(ISNA(AC1245),#N/A,IF(L1245=0,0,_xlfn.STDEV.P($Z1245:AC1245)/L1245*100)),#N/A)</f>
        <v>#N/A</v>
      </c>
      <c r="AI1245" s="40"/>
    </row>
    <row r="1246" spans="1:35" x14ac:dyDescent="0.35">
      <c r="A1246">
        <f t="shared" si="1468"/>
        <v>41</v>
      </c>
      <c r="B1246" s="35">
        <f t="array" ref="B1246">IF(B1245=0,0,MIN(IF(INDEX(DATOS,0,$N$2)=$U1246,IF(ISNUMBER(INDEX(DATOS,0,$C1246)),IF(INDEX(DATOS,0,$L$2)=0,IF(INDEX(DATOS,0,$M$2)=1,IF(ISNA(MATCH(INDEX(DATOS,0,$O$2),IF($E$7:E1245=E1246,$D$7:D1245),0)),INDEX(DATOS,0,$K$2))))))))</f>
        <v>0</v>
      </c>
      <c r="C1246" s="32">
        <f t="shared" si="1469"/>
        <v>20</v>
      </c>
      <c r="D1246" s="34" t="str">
        <f>IF($B1246=0,"--",INDEX(DATOS,$B1246,O$2))</f>
        <v>--</v>
      </c>
      <c r="E1246" s="64" t="s">
        <v>1</v>
      </c>
      <c r="F1246" s="36" t="str">
        <f t="shared" si="1493"/>
        <v>--</v>
      </c>
      <c r="G1246" s="109" t="e">
        <f>VLOOKUP($D1246,LOC_UNICOS,G$2,0)</f>
        <v>#N/A</v>
      </c>
      <c r="H1246" s="109" t="e">
        <f>VLOOKUP($D1246,LOC_UNICOS,H$2,0)</f>
        <v>#N/A</v>
      </c>
      <c r="I1246" s="38">
        <f t="array" ref="I1246">IF($B1246=0,-999,IF(COUNTIFS($Z1246:Z1246,#N/A)&gt;0,-999,AVERAGE($Z1246:Z1246)))</f>
        <v>-999</v>
      </c>
      <c r="J1246" s="38">
        <f t="array" ref="J1246">IF($B1246=0,-999,IF(COUNTIFS($Z1246:AA1246,#N/A)&gt;0,-999,AVERAGE($Z1246:AA1246)))</f>
        <v>-999</v>
      </c>
      <c r="K1246" s="38">
        <f t="array" ref="K1246">IF($B1246=0,-999,IF(COUNTIFS($Z1246:AB1246,#N/A)&gt;0,-999,AVERAGE($Z1246:AB1246)))</f>
        <v>-999</v>
      </c>
      <c r="L1246" s="38">
        <f t="array" ref="L1246">IF($B1246=0,-999,IF(COUNTIFS($Z1246:AC1246,#N/A)&gt;0,-999,AVERAGE($Z1246:AC1246)))</f>
        <v>-999</v>
      </c>
      <c r="M1246" s="38">
        <f t="shared" si="1464"/>
        <v>-999</v>
      </c>
      <c r="N1246" s="38">
        <f t="shared" si="1496"/>
        <v>-999</v>
      </c>
      <c r="O1246" s="38">
        <f t="shared" si="1497"/>
        <v>-999</v>
      </c>
      <c r="P1246" s="38">
        <f t="shared" si="1498"/>
        <v>-999</v>
      </c>
      <c r="Q1246" s="37">
        <f t="shared" si="1465"/>
        <v>0</v>
      </c>
      <c r="R1246" s="37">
        <f t="shared" si="1485"/>
        <v>0</v>
      </c>
      <c r="S1246" s="37">
        <f t="shared" si="1486"/>
        <v>0</v>
      </c>
      <c r="T1246" s="37">
        <f t="shared" si="1487"/>
        <v>0</v>
      </c>
      <c r="U1246" s="37">
        <f t="shared" si="1466"/>
        <v>2018</v>
      </c>
      <c r="V1246" s="37">
        <f t="shared" ref="V1246:X1246" si="1515">U1246-1</f>
        <v>2017</v>
      </c>
      <c r="W1246" s="37">
        <f t="shared" si="1515"/>
        <v>2016</v>
      </c>
      <c r="X1246" s="37">
        <f t="shared" si="1515"/>
        <v>2015</v>
      </c>
      <c r="Y1246" s="39"/>
      <c r="Z1246" s="62" t="e">
        <f>IFERROR(IF($B1246=0,#N/A,AVERAGEIFS(INDEX(DATOS,0,$C1246),INDEX(DATOS,0,$C1246),"&lt;&gt;#N/D",INDEX(DATOS,0,$L$2),0,INDEX(DATOS,0,$M$2),1,INDEX(DATOS,0,$N$2),U1246,INDEX(DATOS,0,$O$2),$D1246)),#N/A)</f>
        <v>#N/A</v>
      </c>
      <c r="AA1246" s="62" t="e">
        <f>IFERROR(IF($B1246=0,#N/A,AVERAGEIFS(INDEX(DATOS,0,$C1246),INDEX(DATOS,0,$C1246),"&lt;&gt;#N/D",INDEX(DATOS,0,$L$2),0,INDEX(DATOS,0,$M$2),1,INDEX(DATOS,0,$N$2),V1246,INDEX(DATOS,0,$O$2),$D1246)),#N/A)</f>
        <v>#N/A</v>
      </c>
      <c r="AB1246" s="62" t="e">
        <f>IFERROR(IF($B1246=0,#N/A,AVERAGEIFS(INDEX(DATOS,0,$C1246),INDEX(DATOS,0,$C1246),"&lt;&gt;#N/D",INDEX(DATOS,0,$L$2),0,INDEX(DATOS,0,$M$2),1,INDEX(DATOS,0,$N$2),W1246,INDEX(DATOS,0,$O$2),$D1246)),#N/A)</f>
        <v>#N/A</v>
      </c>
      <c r="AC1246" s="62" t="e">
        <f>IFERROR(IF($B1246=0,#N/A,AVERAGEIFS(INDEX(DATOS,0,$C1246),INDEX(DATOS,0,$C1246),"&lt;&gt;#N/D",INDEX(DATOS,0,$L$2),0,INDEX(DATOS,0,$M$2),1,INDEX(DATOS,0,$N$2),X1246,INDEX(DATOS,0,$O$2),$D1246)),#N/A)</f>
        <v>#N/A</v>
      </c>
      <c r="AD1246" s="33"/>
      <c r="AE1246" s="40" t="e">
        <f>IFERROR(IF(ISNA(Z1246),#N/A,IF(I1246=0,0,_xlfn.STDEV.P($Z1246:Z1246)/I1246*100)),#N/A)</f>
        <v>#N/A</v>
      </c>
      <c r="AF1246" s="40" t="e">
        <f>IFERROR(IF(ISNA(AA1246),#N/A,IF(J1246=0,0,_xlfn.STDEV.P($Z1246:AA1246)/J1246*100)),#N/A)</f>
        <v>#N/A</v>
      </c>
      <c r="AG1246" s="40" t="e">
        <f>IFERROR(IF(ISNA(AB1246),#N/A,IF(K1246=0,0,_xlfn.STDEV.P($Z1246:AB1246)/K1246*100)),#N/A)</f>
        <v>#N/A</v>
      </c>
      <c r="AH1246" s="40" t="e">
        <f>IFERROR(IF(ISNA(AC1246),#N/A,IF(L1246=0,0,_xlfn.STDEV.P($Z1246:AC1246)/L1246*100)),#N/A)</f>
        <v>#N/A</v>
      </c>
      <c r="AI1246" s="40"/>
    </row>
    <row r="1247" spans="1:35" x14ac:dyDescent="0.35">
      <c r="A1247">
        <f t="shared" si="1468"/>
        <v>42</v>
      </c>
      <c r="B1247" s="35">
        <f t="array" ref="B1247">IF(B1246=0,0,MIN(IF(INDEX(DATOS,0,$N$2)=$U1247,IF(ISNUMBER(INDEX(DATOS,0,$C1247)),IF(INDEX(DATOS,0,$L$2)=0,IF(INDEX(DATOS,0,$M$2)=1,IF(ISNA(MATCH(INDEX(DATOS,0,$O$2),IF($E$7:E1246=E1247,$D$7:D1246),0)),INDEX(DATOS,0,$K$2))))))))</f>
        <v>0</v>
      </c>
      <c r="C1247" s="32">
        <f t="shared" si="1469"/>
        <v>20</v>
      </c>
      <c r="D1247" s="34" t="str">
        <f>IF($B1247=0,"--",INDEX(DATOS,$B1247,O$2))</f>
        <v>--</v>
      </c>
      <c r="E1247" s="64" t="s">
        <v>1</v>
      </c>
      <c r="F1247" s="36" t="str">
        <f t="shared" si="1493"/>
        <v>--</v>
      </c>
      <c r="G1247" s="109" t="e">
        <f>VLOOKUP($D1247,LOC_UNICOS,G$2,0)</f>
        <v>#N/A</v>
      </c>
      <c r="H1247" s="109" t="e">
        <f>VLOOKUP($D1247,LOC_UNICOS,H$2,0)</f>
        <v>#N/A</v>
      </c>
      <c r="I1247" s="38">
        <f t="array" ref="I1247">IF($B1247=0,-999,IF(COUNTIFS($Z1247:Z1247,#N/A)&gt;0,-999,AVERAGE($Z1247:Z1247)))</f>
        <v>-999</v>
      </c>
      <c r="J1247" s="38">
        <f t="array" ref="J1247">IF($B1247=0,-999,IF(COUNTIFS($Z1247:AA1247,#N/A)&gt;0,-999,AVERAGE($Z1247:AA1247)))</f>
        <v>-999</v>
      </c>
      <c r="K1247" s="38">
        <f t="array" ref="K1247">IF($B1247=0,-999,IF(COUNTIFS($Z1247:AB1247,#N/A)&gt;0,-999,AVERAGE($Z1247:AB1247)))</f>
        <v>-999</v>
      </c>
      <c r="L1247" s="38">
        <f t="array" ref="L1247">IF($B1247=0,-999,IF(COUNTIFS($Z1247:AC1247,#N/A)&gt;0,-999,AVERAGE($Z1247:AC1247)))</f>
        <v>-999</v>
      </c>
      <c r="M1247" s="38">
        <f t="shared" si="1464"/>
        <v>-999</v>
      </c>
      <c r="N1247" s="38">
        <f t="shared" si="1496"/>
        <v>-999</v>
      </c>
      <c r="O1247" s="38">
        <f t="shared" si="1497"/>
        <v>-999</v>
      </c>
      <c r="P1247" s="38">
        <f t="shared" si="1498"/>
        <v>-999</v>
      </c>
      <c r="Q1247" s="37">
        <f t="shared" si="1465"/>
        <v>0</v>
      </c>
      <c r="R1247" s="37">
        <f t="shared" si="1485"/>
        <v>0</v>
      </c>
      <c r="S1247" s="37">
        <f t="shared" si="1486"/>
        <v>0</v>
      </c>
      <c r="T1247" s="37">
        <f t="shared" si="1487"/>
        <v>0</v>
      </c>
      <c r="U1247" s="37">
        <f t="shared" si="1466"/>
        <v>2018</v>
      </c>
      <c r="V1247" s="37">
        <f t="shared" ref="V1247:X1247" si="1516">U1247-1</f>
        <v>2017</v>
      </c>
      <c r="W1247" s="37">
        <f t="shared" si="1516"/>
        <v>2016</v>
      </c>
      <c r="X1247" s="37">
        <f t="shared" si="1516"/>
        <v>2015</v>
      </c>
      <c r="Y1247" s="39"/>
      <c r="Z1247" s="62" t="e">
        <f>IFERROR(IF($B1247=0,#N/A,AVERAGEIFS(INDEX(DATOS,0,$C1247),INDEX(DATOS,0,$C1247),"&lt;&gt;#N/D",INDEX(DATOS,0,$L$2),0,INDEX(DATOS,0,$M$2),1,INDEX(DATOS,0,$N$2),U1247,INDEX(DATOS,0,$O$2),$D1247)),#N/A)</f>
        <v>#N/A</v>
      </c>
      <c r="AA1247" s="62" t="e">
        <f>IFERROR(IF($B1247=0,#N/A,AVERAGEIFS(INDEX(DATOS,0,$C1247),INDEX(DATOS,0,$C1247),"&lt;&gt;#N/D",INDEX(DATOS,0,$L$2),0,INDEX(DATOS,0,$M$2),1,INDEX(DATOS,0,$N$2),V1247,INDEX(DATOS,0,$O$2),$D1247)),#N/A)</f>
        <v>#N/A</v>
      </c>
      <c r="AB1247" s="62" t="e">
        <f>IFERROR(IF($B1247=0,#N/A,AVERAGEIFS(INDEX(DATOS,0,$C1247),INDEX(DATOS,0,$C1247),"&lt;&gt;#N/D",INDEX(DATOS,0,$L$2),0,INDEX(DATOS,0,$M$2),1,INDEX(DATOS,0,$N$2),W1247,INDEX(DATOS,0,$O$2),$D1247)),#N/A)</f>
        <v>#N/A</v>
      </c>
      <c r="AC1247" s="62" t="e">
        <f>IFERROR(IF($B1247=0,#N/A,AVERAGEIFS(INDEX(DATOS,0,$C1247),INDEX(DATOS,0,$C1247),"&lt;&gt;#N/D",INDEX(DATOS,0,$L$2),0,INDEX(DATOS,0,$M$2),1,INDEX(DATOS,0,$N$2),X1247,INDEX(DATOS,0,$O$2),$D1247)),#N/A)</f>
        <v>#N/A</v>
      </c>
      <c r="AD1247" s="33"/>
      <c r="AE1247" s="40" t="e">
        <f>IFERROR(IF(ISNA(Z1247),#N/A,IF(I1247=0,0,_xlfn.STDEV.P($Z1247:Z1247)/I1247*100)),#N/A)</f>
        <v>#N/A</v>
      </c>
      <c r="AF1247" s="40" t="e">
        <f>IFERROR(IF(ISNA(AA1247),#N/A,IF(J1247=0,0,_xlfn.STDEV.P($Z1247:AA1247)/J1247*100)),#N/A)</f>
        <v>#N/A</v>
      </c>
      <c r="AG1247" s="40" t="e">
        <f>IFERROR(IF(ISNA(AB1247),#N/A,IF(K1247=0,0,_xlfn.STDEV.P($Z1247:AB1247)/K1247*100)),#N/A)</f>
        <v>#N/A</v>
      </c>
      <c r="AH1247" s="40" t="e">
        <f>IFERROR(IF(ISNA(AC1247),#N/A,IF(L1247=0,0,_xlfn.STDEV.P($Z1247:AC1247)/L1247*100)),#N/A)</f>
        <v>#N/A</v>
      </c>
      <c r="AI1247" s="40"/>
    </row>
    <row r="1248" spans="1:35" x14ac:dyDescent="0.35">
      <c r="A1248">
        <f t="shared" si="1468"/>
        <v>43</v>
      </c>
      <c r="B1248" s="35">
        <f t="array" ref="B1248">IF(B1247=0,0,MIN(IF(INDEX(DATOS,0,$N$2)=$U1248,IF(ISNUMBER(INDEX(DATOS,0,$C1248)),IF(INDEX(DATOS,0,$L$2)=0,IF(INDEX(DATOS,0,$M$2)=1,IF(ISNA(MATCH(INDEX(DATOS,0,$O$2),IF($E$7:E1247=E1248,$D$7:D1247),0)),INDEX(DATOS,0,$K$2))))))))</f>
        <v>0</v>
      </c>
      <c r="C1248" s="32">
        <f t="shared" si="1469"/>
        <v>20</v>
      </c>
      <c r="D1248" s="34" t="str">
        <f>IF($B1248=0,"--",INDEX(DATOS,$B1248,O$2))</f>
        <v>--</v>
      </c>
      <c r="E1248" s="64" t="s">
        <v>1</v>
      </c>
      <c r="F1248" s="36" t="str">
        <f t="shared" si="1493"/>
        <v>--</v>
      </c>
      <c r="G1248" s="109" t="e">
        <f>VLOOKUP($D1248,LOC_UNICOS,G$2,0)</f>
        <v>#N/A</v>
      </c>
      <c r="H1248" s="109" t="e">
        <f>VLOOKUP($D1248,LOC_UNICOS,H$2,0)</f>
        <v>#N/A</v>
      </c>
      <c r="I1248" s="38">
        <f t="array" ref="I1248">IF($B1248=0,-999,IF(COUNTIFS($Z1248:Z1248,#N/A)&gt;0,-999,AVERAGE($Z1248:Z1248)))</f>
        <v>-999</v>
      </c>
      <c r="J1248" s="38">
        <f t="array" ref="J1248">IF($B1248=0,-999,IF(COUNTIFS($Z1248:AA1248,#N/A)&gt;0,-999,AVERAGE($Z1248:AA1248)))</f>
        <v>-999</v>
      </c>
      <c r="K1248" s="38">
        <f t="array" ref="K1248">IF($B1248=0,-999,IF(COUNTIFS($Z1248:AB1248,#N/A)&gt;0,-999,AVERAGE($Z1248:AB1248)))</f>
        <v>-999</v>
      </c>
      <c r="L1248" s="38">
        <f t="array" ref="L1248">IF($B1248=0,-999,IF(COUNTIFS($Z1248:AC1248,#N/A)&gt;0,-999,AVERAGE($Z1248:AC1248)))</f>
        <v>-999</v>
      </c>
      <c r="M1248" s="38">
        <f t="shared" si="1464"/>
        <v>-999</v>
      </c>
      <c r="N1248" s="38">
        <f t="shared" si="1496"/>
        <v>-999</v>
      </c>
      <c r="O1248" s="38">
        <f t="shared" si="1497"/>
        <v>-999</v>
      </c>
      <c r="P1248" s="38">
        <f t="shared" si="1498"/>
        <v>-999</v>
      </c>
      <c r="Q1248" s="37">
        <f t="shared" si="1465"/>
        <v>0</v>
      </c>
      <c r="R1248" s="37">
        <f t="shared" si="1485"/>
        <v>0</v>
      </c>
      <c r="S1248" s="37">
        <f t="shared" si="1486"/>
        <v>0</v>
      </c>
      <c r="T1248" s="37">
        <f t="shared" si="1487"/>
        <v>0</v>
      </c>
      <c r="U1248" s="37">
        <f t="shared" si="1466"/>
        <v>2018</v>
      </c>
      <c r="V1248" s="37">
        <f t="shared" ref="V1248:X1248" si="1517">U1248-1</f>
        <v>2017</v>
      </c>
      <c r="W1248" s="37">
        <f t="shared" si="1517"/>
        <v>2016</v>
      </c>
      <c r="X1248" s="37">
        <f t="shared" si="1517"/>
        <v>2015</v>
      </c>
      <c r="Y1248" s="39"/>
      <c r="Z1248" s="62" t="e">
        <f>IFERROR(IF($B1248=0,#N/A,AVERAGEIFS(INDEX(DATOS,0,$C1248),INDEX(DATOS,0,$C1248),"&lt;&gt;#N/D",INDEX(DATOS,0,$L$2),0,INDEX(DATOS,0,$M$2),1,INDEX(DATOS,0,$N$2),U1248,INDEX(DATOS,0,$O$2),$D1248)),#N/A)</f>
        <v>#N/A</v>
      </c>
      <c r="AA1248" s="62" t="e">
        <f>IFERROR(IF($B1248=0,#N/A,AVERAGEIFS(INDEX(DATOS,0,$C1248),INDEX(DATOS,0,$C1248),"&lt;&gt;#N/D",INDEX(DATOS,0,$L$2),0,INDEX(DATOS,0,$M$2),1,INDEX(DATOS,0,$N$2),V1248,INDEX(DATOS,0,$O$2),$D1248)),#N/A)</f>
        <v>#N/A</v>
      </c>
      <c r="AB1248" s="62" t="e">
        <f>IFERROR(IF($B1248=0,#N/A,AVERAGEIFS(INDEX(DATOS,0,$C1248),INDEX(DATOS,0,$C1248),"&lt;&gt;#N/D",INDEX(DATOS,0,$L$2),0,INDEX(DATOS,0,$M$2),1,INDEX(DATOS,0,$N$2),W1248,INDEX(DATOS,0,$O$2),$D1248)),#N/A)</f>
        <v>#N/A</v>
      </c>
      <c r="AC1248" s="62" t="e">
        <f>IFERROR(IF($B1248=0,#N/A,AVERAGEIFS(INDEX(DATOS,0,$C1248),INDEX(DATOS,0,$C1248),"&lt;&gt;#N/D",INDEX(DATOS,0,$L$2),0,INDEX(DATOS,0,$M$2),1,INDEX(DATOS,0,$N$2),X1248,INDEX(DATOS,0,$O$2),$D1248)),#N/A)</f>
        <v>#N/A</v>
      </c>
      <c r="AD1248" s="33"/>
      <c r="AE1248" s="40" t="e">
        <f>IFERROR(IF(ISNA(Z1248),#N/A,IF(I1248=0,0,_xlfn.STDEV.P($Z1248:Z1248)/I1248*100)),#N/A)</f>
        <v>#N/A</v>
      </c>
      <c r="AF1248" s="40" t="e">
        <f>IFERROR(IF(ISNA(AA1248),#N/A,IF(J1248=0,0,_xlfn.STDEV.P($Z1248:AA1248)/J1248*100)),#N/A)</f>
        <v>#N/A</v>
      </c>
      <c r="AG1248" s="40" t="e">
        <f>IFERROR(IF(ISNA(AB1248),#N/A,IF(K1248=0,0,_xlfn.STDEV.P($Z1248:AB1248)/K1248*100)),#N/A)</f>
        <v>#N/A</v>
      </c>
      <c r="AH1248" s="40" t="e">
        <f>IFERROR(IF(ISNA(AC1248),#N/A,IF(L1248=0,0,_xlfn.STDEV.P($Z1248:AC1248)/L1248*100)),#N/A)</f>
        <v>#N/A</v>
      </c>
      <c r="AI1248" s="40"/>
    </row>
    <row r="1249" spans="1:35" x14ac:dyDescent="0.35">
      <c r="A1249">
        <f t="shared" si="1468"/>
        <v>44</v>
      </c>
      <c r="B1249" s="35">
        <f t="array" ref="B1249">IF(B1248=0,0,MIN(IF(INDEX(DATOS,0,$N$2)=$U1249,IF(ISNUMBER(INDEX(DATOS,0,$C1249)),IF(INDEX(DATOS,0,$L$2)=0,IF(INDEX(DATOS,0,$M$2)=1,IF(ISNA(MATCH(INDEX(DATOS,0,$O$2),IF($E$7:E1248=E1249,$D$7:D1248),0)),INDEX(DATOS,0,$K$2))))))))</f>
        <v>0</v>
      </c>
      <c r="C1249" s="32">
        <f t="shared" si="1469"/>
        <v>20</v>
      </c>
      <c r="D1249" s="34" t="str">
        <f>IF($B1249=0,"--",INDEX(DATOS,$B1249,O$2))</f>
        <v>--</v>
      </c>
      <c r="E1249" s="64" t="s">
        <v>1</v>
      </c>
      <c r="F1249" s="36" t="str">
        <f t="shared" si="1493"/>
        <v>--</v>
      </c>
      <c r="G1249" s="109" t="e">
        <f>VLOOKUP($D1249,LOC_UNICOS,G$2,0)</f>
        <v>#N/A</v>
      </c>
      <c r="H1249" s="109" t="e">
        <f>VLOOKUP($D1249,LOC_UNICOS,H$2,0)</f>
        <v>#N/A</v>
      </c>
      <c r="I1249" s="38">
        <f t="array" ref="I1249">IF($B1249=0,-999,IF(COUNTIFS($Z1249:Z1249,#N/A)&gt;0,-999,AVERAGE($Z1249:Z1249)))</f>
        <v>-999</v>
      </c>
      <c r="J1249" s="38">
        <f t="array" ref="J1249">IF($B1249=0,-999,IF(COUNTIFS($Z1249:AA1249,#N/A)&gt;0,-999,AVERAGE($Z1249:AA1249)))</f>
        <v>-999</v>
      </c>
      <c r="K1249" s="38">
        <f t="array" ref="K1249">IF($B1249=0,-999,IF(COUNTIFS($Z1249:AB1249,#N/A)&gt;0,-999,AVERAGE($Z1249:AB1249)))</f>
        <v>-999</v>
      </c>
      <c r="L1249" s="38">
        <f t="array" ref="L1249">IF($B1249=0,-999,IF(COUNTIFS($Z1249:AC1249,#N/A)&gt;0,-999,AVERAGE($Z1249:AC1249)))</f>
        <v>-999</v>
      </c>
      <c r="M1249" s="38">
        <f t="shared" si="1464"/>
        <v>-999</v>
      </c>
      <c r="N1249" s="38">
        <f t="shared" si="1496"/>
        <v>-999</v>
      </c>
      <c r="O1249" s="38">
        <f t="shared" si="1497"/>
        <v>-999</v>
      </c>
      <c r="P1249" s="38">
        <f t="shared" si="1498"/>
        <v>-999</v>
      </c>
      <c r="Q1249" s="37">
        <f t="shared" si="1465"/>
        <v>0</v>
      </c>
      <c r="R1249" s="37">
        <f t="shared" si="1485"/>
        <v>0</v>
      </c>
      <c r="S1249" s="37">
        <f t="shared" si="1486"/>
        <v>0</v>
      </c>
      <c r="T1249" s="37">
        <f t="shared" si="1487"/>
        <v>0</v>
      </c>
      <c r="U1249" s="37">
        <f t="shared" si="1466"/>
        <v>2018</v>
      </c>
      <c r="V1249" s="37">
        <f t="shared" ref="V1249:X1249" si="1518">U1249-1</f>
        <v>2017</v>
      </c>
      <c r="W1249" s="37">
        <f t="shared" si="1518"/>
        <v>2016</v>
      </c>
      <c r="X1249" s="37">
        <f t="shared" si="1518"/>
        <v>2015</v>
      </c>
      <c r="Y1249" s="39"/>
      <c r="Z1249" s="62" t="e">
        <f>IFERROR(IF($B1249=0,#N/A,AVERAGEIFS(INDEX(DATOS,0,$C1249),INDEX(DATOS,0,$C1249),"&lt;&gt;#N/D",INDEX(DATOS,0,$L$2),0,INDEX(DATOS,0,$M$2),1,INDEX(DATOS,0,$N$2),U1249,INDEX(DATOS,0,$O$2),$D1249)),#N/A)</f>
        <v>#N/A</v>
      </c>
      <c r="AA1249" s="62" t="e">
        <f>IFERROR(IF($B1249=0,#N/A,AVERAGEIFS(INDEX(DATOS,0,$C1249),INDEX(DATOS,0,$C1249),"&lt;&gt;#N/D",INDEX(DATOS,0,$L$2),0,INDEX(DATOS,0,$M$2),1,INDEX(DATOS,0,$N$2),V1249,INDEX(DATOS,0,$O$2),$D1249)),#N/A)</f>
        <v>#N/A</v>
      </c>
      <c r="AB1249" s="62" t="e">
        <f>IFERROR(IF($B1249=0,#N/A,AVERAGEIFS(INDEX(DATOS,0,$C1249),INDEX(DATOS,0,$C1249),"&lt;&gt;#N/D",INDEX(DATOS,0,$L$2),0,INDEX(DATOS,0,$M$2),1,INDEX(DATOS,0,$N$2),W1249,INDEX(DATOS,0,$O$2),$D1249)),#N/A)</f>
        <v>#N/A</v>
      </c>
      <c r="AC1249" s="62" t="e">
        <f>IFERROR(IF($B1249=0,#N/A,AVERAGEIFS(INDEX(DATOS,0,$C1249),INDEX(DATOS,0,$C1249),"&lt;&gt;#N/D",INDEX(DATOS,0,$L$2),0,INDEX(DATOS,0,$M$2),1,INDEX(DATOS,0,$N$2),X1249,INDEX(DATOS,0,$O$2),$D1249)),#N/A)</f>
        <v>#N/A</v>
      </c>
      <c r="AD1249" s="33"/>
      <c r="AE1249" s="40" t="e">
        <f>IFERROR(IF(ISNA(Z1249),#N/A,IF(I1249=0,0,_xlfn.STDEV.P($Z1249:Z1249)/I1249*100)),#N/A)</f>
        <v>#N/A</v>
      </c>
      <c r="AF1249" s="40" t="e">
        <f>IFERROR(IF(ISNA(AA1249),#N/A,IF(J1249=0,0,_xlfn.STDEV.P($Z1249:AA1249)/J1249*100)),#N/A)</f>
        <v>#N/A</v>
      </c>
      <c r="AG1249" s="40" t="e">
        <f>IFERROR(IF(ISNA(AB1249),#N/A,IF(K1249=0,0,_xlfn.STDEV.P($Z1249:AB1249)/K1249*100)),#N/A)</f>
        <v>#N/A</v>
      </c>
      <c r="AH1249" s="40" t="e">
        <f>IFERROR(IF(ISNA(AC1249),#N/A,IF(L1249=0,0,_xlfn.STDEV.P($Z1249:AC1249)/L1249*100)),#N/A)</f>
        <v>#N/A</v>
      </c>
      <c r="AI1249" s="40"/>
    </row>
    <row r="1250" spans="1:35" x14ac:dyDescent="0.35">
      <c r="A1250">
        <f t="shared" si="1468"/>
        <v>45</v>
      </c>
      <c r="B1250" s="35">
        <f t="array" ref="B1250">IF(B1249=0,0,MIN(IF(INDEX(DATOS,0,$N$2)=$U1250,IF(ISNUMBER(INDEX(DATOS,0,$C1250)),IF(INDEX(DATOS,0,$L$2)=0,IF(INDEX(DATOS,0,$M$2)=1,IF(ISNA(MATCH(INDEX(DATOS,0,$O$2),IF($E$7:E1249=E1250,$D$7:D1249),0)),INDEX(DATOS,0,$K$2))))))))</f>
        <v>0</v>
      </c>
      <c r="C1250" s="32">
        <f t="shared" si="1469"/>
        <v>20</v>
      </c>
      <c r="D1250" s="34" t="str">
        <f>IF($B1250=0,"--",INDEX(DATOS,$B1250,O$2))</f>
        <v>--</v>
      </c>
      <c r="E1250" s="64" t="s">
        <v>1</v>
      </c>
      <c r="F1250" s="36" t="str">
        <f t="shared" si="1493"/>
        <v>--</v>
      </c>
      <c r="G1250" s="109" t="e">
        <f>VLOOKUP($D1250,LOC_UNICOS,G$2,0)</f>
        <v>#N/A</v>
      </c>
      <c r="H1250" s="109" t="e">
        <f>VLOOKUP($D1250,LOC_UNICOS,H$2,0)</f>
        <v>#N/A</v>
      </c>
      <c r="I1250" s="38">
        <f t="array" ref="I1250">IF($B1250=0,-999,IF(COUNTIFS($Z1250:Z1250,#N/A)&gt;0,-999,AVERAGE($Z1250:Z1250)))</f>
        <v>-999</v>
      </c>
      <c r="J1250" s="38">
        <f t="array" ref="J1250">IF($B1250=0,-999,IF(COUNTIFS($Z1250:AA1250,#N/A)&gt;0,-999,AVERAGE($Z1250:AA1250)))</f>
        <v>-999</v>
      </c>
      <c r="K1250" s="38">
        <f t="array" ref="K1250">IF($B1250=0,-999,IF(COUNTIFS($Z1250:AB1250,#N/A)&gt;0,-999,AVERAGE($Z1250:AB1250)))</f>
        <v>-999</v>
      </c>
      <c r="L1250" s="38">
        <f t="array" ref="L1250">IF($B1250=0,-999,IF(COUNTIFS($Z1250:AC1250,#N/A)&gt;0,-999,AVERAGE($Z1250:AC1250)))</f>
        <v>-999</v>
      </c>
      <c r="M1250" s="38">
        <f t="shared" si="1464"/>
        <v>-999</v>
      </c>
      <c r="N1250" s="38">
        <f t="shared" si="1496"/>
        <v>-999</v>
      </c>
      <c r="O1250" s="38">
        <f t="shared" si="1497"/>
        <v>-999</v>
      </c>
      <c r="P1250" s="38">
        <f t="shared" si="1498"/>
        <v>-999</v>
      </c>
      <c r="Q1250" s="37">
        <f t="shared" si="1465"/>
        <v>0</v>
      </c>
      <c r="R1250" s="37">
        <f t="shared" si="1485"/>
        <v>0</v>
      </c>
      <c r="S1250" s="37">
        <f t="shared" si="1486"/>
        <v>0</v>
      </c>
      <c r="T1250" s="37">
        <f t="shared" si="1487"/>
        <v>0</v>
      </c>
      <c r="U1250" s="37">
        <f t="shared" si="1466"/>
        <v>2018</v>
      </c>
      <c r="V1250" s="37">
        <f t="shared" ref="V1250:X1250" si="1519">U1250-1</f>
        <v>2017</v>
      </c>
      <c r="W1250" s="37">
        <f t="shared" si="1519"/>
        <v>2016</v>
      </c>
      <c r="X1250" s="37">
        <f t="shared" si="1519"/>
        <v>2015</v>
      </c>
      <c r="Y1250" s="39"/>
      <c r="Z1250" s="62" t="e">
        <f>IFERROR(IF($B1250=0,#N/A,AVERAGEIFS(INDEX(DATOS,0,$C1250),INDEX(DATOS,0,$C1250),"&lt;&gt;#N/D",INDEX(DATOS,0,$L$2),0,INDEX(DATOS,0,$M$2),1,INDEX(DATOS,0,$N$2),U1250,INDEX(DATOS,0,$O$2),$D1250)),#N/A)</f>
        <v>#N/A</v>
      </c>
      <c r="AA1250" s="62" t="e">
        <f>IFERROR(IF($B1250=0,#N/A,AVERAGEIFS(INDEX(DATOS,0,$C1250),INDEX(DATOS,0,$C1250),"&lt;&gt;#N/D",INDEX(DATOS,0,$L$2),0,INDEX(DATOS,0,$M$2),1,INDEX(DATOS,0,$N$2),V1250,INDEX(DATOS,0,$O$2),$D1250)),#N/A)</f>
        <v>#N/A</v>
      </c>
      <c r="AB1250" s="62" t="e">
        <f>IFERROR(IF($B1250=0,#N/A,AVERAGEIFS(INDEX(DATOS,0,$C1250),INDEX(DATOS,0,$C1250),"&lt;&gt;#N/D",INDEX(DATOS,0,$L$2),0,INDEX(DATOS,0,$M$2),1,INDEX(DATOS,0,$N$2),W1250,INDEX(DATOS,0,$O$2),$D1250)),#N/A)</f>
        <v>#N/A</v>
      </c>
      <c r="AC1250" s="62" t="e">
        <f>IFERROR(IF($B1250=0,#N/A,AVERAGEIFS(INDEX(DATOS,0,$C1250),INDEX(DATOS,0,$C1250),"&lt;&gt;#N/D",INDEX(DATOS,0,$L$2),0,INDEX(DATOS,0,$M$2),1,INDEX(DATOS,0,$N$2),X1250,INDEX(DATOS,0,$O$2),$D1250)),#N/A)</f>
        <v>#N/A</v>
      </c>
      <c r="AD1250" s="33"/>
      <c r="AE1250" s="40" t="e">
        <f>IFERROR(IF(ISNA(Z1250),#N/A,IF(I1250=0,0,_xlfn.STDEV.P($Z1250:Z1250)/I1250*100)),#N/A)</f>
        <v>#N/A</v>
      </c>
      <c r="AF1250" s="40" t="e">
        <f>IFERROR(IF(ISNA(AA1250),#N/A,IF(J1250=0,0,_xlfn.STDEV.P($Z1250:AA1250)/J1250*100)),#N/A)</f>
        <v>#N/A</v>
      </c>
      <c r="AG1250" s="40" t="e">
        <f>IFERROR(IF(ISNA(AB1250),#N/A,IF(K1250=0,0,_xlfn.STDEV.P($Z1250:AB1250)/K1250*100)),#N/A)</f>
        <v>#N/A</v>
      </c>
      <c r="AH1250" s="40" t="e">
        <f>IFERROR(IF(ISNA(AC1250),#N/A,IF(L1250=0,0,_xlfn.STDEV.P($Z1250:AC1250)/L1250*100)),#N/A)</f>
        <v>#N/A</v>
      </c>
      <c r="AI1250" s="40"/>
    </row>
    <row r="1251" spans="1:35" x14ac:dyDescent="0.35">
      <c r="A1251">
        <f t="shared" si="1468"/>
        <v>46</v>
      </c>
      <c r="B1251" s="35">
        <f t="array" ref="B1251">IF(B1250=0,0,MIN(IF(INDEX(DATOS,0,$N$2)=$U1251,IF(ISNUMBER(INDEX(DATOS,0,$C1251)),IF(INDEX(DATOS,0,$L$2)=0,IF(INDEX(DATOS,0,$M$2)=1,IF(ISNA(MATCH(INDEX(DATOS,0,$O$2),IF($E$7:E1250=E1251,$D$7:D1250),0)),INDEX(DATOS,0,$K$2))))))))</f>
        <v>0</v>
      </c>
      <c r="C1251" s="32">
        <f t="shared" si="1469"/>
        <v>20</v>
      </c>
      <c r="D1251" s="34" t="str">
        <f>IF($B1251=0,"--",INDEX(DATOS,$B1251,O$2))</f>
        <v>--</v>
      </c>
      <c r="E1251" s="64" t="s">
        <v>1</v>
      </c>
      <c r="F1251" s="36" t="str">
        <f t="shared" si="1493"/>
        <v>--</v>
      </c>
      <c r="G1251" s="109" t="e">
        <f>VLOOKUP($D1251,LOC_UNICOS,G$2,0)</f>
        <v>#N/A</v>
      </c>
      <c r="H1251" s="109" t="e">
        <f>VLOOKUP($D1251,LOC_UNICOS,H$2,0)</f>
        <v>#N/A</v>
      </c>
      <c r="I1251" s="38">
        <f t="array" ref="I1251">IF($B1251=0,-999,IF(COUNTIFS($Z1251:Z1251,#N/A)&gt;0,-999,AVERAGE($Z1251:Z1251)))</f>
        <v>-999</v>
      </c>
      <c r="J1251" s="38">
        <f t="array" ref="J1251">IF($B1251=0,-999,IF(COUNTIFS($Z1251:AA1251,#N/A)&gt;0,-999,AVERAGE($Z1251:AA1251)))</f>
        <v>-999</v>
      </c>
      <c r="K1251" s="38">
        <f t="array" ref="K1251">IF($B1251=0,-999,IF(COUNTIFS($Z1251:AB1251,#N/A)&gt;0,-999,AVERAGE($Z1251:AB1251)))</f>
        <v>-999</v>
      </c>
      <c r="L1251" s="38">
        <f t="array" ref="L1251">IF($B1251=0,-999,IF(COUNTIFS($Z1251:AC1251,#N/A)&gt;0,-999,AVERAGE($Z1251:AC1251)))</f>
        <v>-999</v>
      </c>
      <c r="M1251" s="38">
        <f t="shared" si="1464"/>
        <v>-999</v>
      </c>
      <c r="N1251" s="38">
        <f t="shared" si="1496"/>
        <v>-999</v>
      </c>
      <c r="O1251" s="38">
        <f t="shared" si="1497"/>
        <v>-999</v>
      </c>
      <c r="P1251" s="38">
        <f t="shared" si="1498"/>
        <v>-999</v>
      </c>
      <c r="Q1251" s="37">
        <f t="shared" si="1465"/>
        <v>0</v>
      </c>
      <c r="R1251" s="37">
        <f t="shared" si="1485"/>
        <v>0</v>
      </c>
      <c r="S1251" s="37">
        <f t="shared" si="1486"/>
        <v>0</v>
      </c>
      <c r="T1251" s="37">
        <f t="shared" si="1487"/>
        <v>0</v>
      </c>
      <c r="U1251" s="37">
        <f t="shared" si="1466"/>
        <v>2018</v>
      </c>
      <c r="V1251" s="37">
        <f t="shared" ref="V1251:X1251" si="1520">U1251-1</f>
        <v>2017</v>
      </c>
      <c r="W1251" s="37">
        <f t="shared" si="1520"/>
        <v>2016</v>
      </c>
      <c r="X1251" s="37">
        <f t="shared" si="1520"/>
        <v>2015</v>
      </c>
      <c r="Y1251" s="39"/>
      <c r="Z1251" s="62" t="e">
        <f>IFERROR(IF($B1251=0,#N/A,AVERAGEIFS(INDEX(DATOS,0,$C1251),INDEX(DATOS,0,$C1251),"&lt;&gt;#N/D",INDEX(DATOS,0,$L$2),0,INDEX(DATOS,0,$M$2),1,INDEX(DATOS,0,$N$2),U1251,INDEX(DATOS,0,$O$2),$D1251)),#N/A)</f>
        <v>#N/A</v>
      </c>
      <c r="AA1251" s="62" t="e">
        <f>IFERROR(IF($B1251=0,#N/A,AVERAGEIFS(INDEX(DATOS,0,$C1251),INDEX(DATOS,0,$C1251),"&lt;&gt;#N/D",INDEX(DATOS,0,$L$2),0,INDEX(DATOS,0,$M$2),1,INDEX(DATOS,0,$N$2),V1251,INDEX(DATOS,0,$O$2),$D1251)),#N/A)</f>
        <v>#N/A</v>
      </c>
      <c r="AB1251" s="62" t="e">
        <f>IFERROR(IF($B1251=0,#N/A,AVERAGEIFS(INDEX(DATOS,0,$C1251),INDEX(DATOS,0,$C1251),"&lt;&gt;#N/D",INDEX(DATOS,0,$L$2),0,INDEX(DATOS,0,$M$2),1,INDEX(DATOS,0,$N$2),W1251,INDEX(DATOS,0,$O$2),$D1251)),#N/A)</f>
        <v>#N/A</v>
      </c>
      <c r="AC1251" s="62" t="e">
        <f>IFERROR(IF($B1251=0,#N/A,AVERAGEIFS(INDEX(DATOS,0,$C1251),INDEX(DATOS,0,$C1251),"&lt;&gt;#N/D",INDEX(DATOS,0,$L$2),0,INDEX(DATOS,0,$M$2),1,INDEX(DATOS,0,$N$2),X1251,INDEX(DATOS,0,$O$2),$D1251)),#N/A)</f>
        <v>#N/A</v>
      </c>
      <c r="AD1251" s="33"/>
      <c r="AE1251" s="40" t="e">
        <f>IFERROR(IF(ISNA(Z1251),#N/A,IF(I1251=0,0,_xlfn.STDEV.P($Z1251:Z1251)/I1251*100)),#N/A)</f>
        <v>#N/A</v>
      </c>
      <c r="AF1251" s="40" t="e">
        <f>IFERROR(IF(ISNA(AA1251),#N/A,IF(J1251=0,0,_xlfn.STDEV.P($Z1251:AA1251)/J1251*100)),#N/A)</f>
        <v>#N/A</v>
      </c>
      <c r="AG1251" s="40" t="e">
        <f>IFERROR(IF(ISNA(AB1251),#N/A,IF(K1251=0,0,_xlfn.STDEV.P($Z1251:AB1251)/K1251*100)),#N/A)</f>
        <v>#N/A</v>
      </c>
      <c r="AH1251" s="40" t="e">
        <f>IFERROR(IF(ISNA(AC1251),#N/A,IF(L1251=0,0,_xlfn.STDEV.P($Z1251:AC1251)/L1251*100)),#N/A)</f>
        <v>#N/A</v>
      </c>
      <c r="AI1251" s="40"/>
    </row>
    <row r="1252" spans="1:35" x14ac:dyDescent="0.35">
      <c r="A1252">
        <f t="shared" si="1468"/>
        <v>47</v>
      </c>
      <c r="B1252" s="35">
        <f t="array" ref="B1252">IF(B1251=0,0,MIN(IF(INDEX(DATOS,0,$N$2)=$U1252,IF(ISNUMBER(INDEX(DATOS,0,$C1252)),IF(INDEX(DATOS,0,$L$2)=0,IF(INDEX(DATOS,0,$M$2)=1,IF(ISNA(MATCH(INDEX(DATOS,0,$O$2),IF($E$7:E1251=E1252,$D$7:D1251),0)),INDEX(DATOS,0,$K$2))))))))</f>
        <v>0</v>
      </c>
      <c r="C1252" s="32">
        <f t="shared" si="1469"/>
        <v>20</v>
      </c>
      <c r="D1252" s="34" t="str">
        <f>IF($B1252=0,"--",INDEX(DATOS,$B1252,O$2))</f>
        <v>--</v>
      </c>
      <c r="E1252" s="64" t="s">
        <v>1</v>
      </c>
      <c r="F1252" s="36" t="str">
        <f t="shared" si="1493"/>
        <v>--</v>
      </c>
      <c r="G1252" s="109" t="e">
        <f>VLOOKUP($D1252,LOC_UNICOS,G$2,0)</f>
        <v>#N/A</v>
      </c>
      <c r="H1252" s="109" t="e">
        <f>VLOOKUP($D1252,LOC_UNICOS,H$2,0)</f>
        <v>#N/A</v>
      </c>
      <c r="I1252" s="38">
        <f t="array" ref="I1252">IF($B1252=0,-999,IF(COUNTIFS($Z1252:Z1252,#N/A)&gt;0,-999,AVERAGE($Z1252:Z1252)))</f>
        <v>-999</v>
      </c>
      <c r="J1252" s="38">
        <f t="array" ref="J1252">IF($B1252=0,-999,IF(COUNTIFS($Z1252:AA1252,#N/A)&gt;0,-999,AVERAGE($Z1252:AA1252)))</f>
        <v>-999</v>
      </c>
      <c r="K1252" s="38">
        <f t="array" ref="K1252">IF($B1252=0,-999,IF(COUNTIFS($Z1252:AB1252,#N/A)&gt;0,-999,AVERAGE($Z1252:AB1252)))</f>
        <v>-999</v>
      </c>
      <c r="L1252" s="38">
        <f t="array" ref="L1252">IF($B1252=0,-999,IF(COUNTIFS($Z1252:AC1252,#N/A)&gt;0,-999,AVERAGE($Z1252:AC1252)))</f>
        <v>-999</v>
      </c>
      <c r="M1252" s="38">
        <f t="shared" si="1464"/>
        <v>-999</v>
      </c>
      <c r="N1252" s="38">
        <f t="shared" si="1496"/>
        <v>-999</v>
      </c>
      <c r="O1252" s="38">
        <f t="shared" si="1497"/>
        <v>-999</v>
      </c>
      <c r="P1252" s="38">
        <f t="shared" si="1498"/>
        <v>-999</v>
      </c>
      <c r="Q1252" s="37">
        <f t="shared" si="1465"/>
        <v>0</v>
      </c>
      <c r="R1252" s="37">
        <f t="shared" si="1485"/>
        <v>0</v>
      </c>
      <c r="S1252" s="37">
        <f t="shared" si="1486"/>
        <v>0</v>
      </c>
      <c r="T1252" s="37">
        <f t="shared" si="1487"/>
        <v>0</v>
      </c>
      <c r="U1252" s="37">
        <f t="shared" si="1466"/>
        <v>2018</v>
      </c>
      <c r="V1252" s="37">
        <f t="shared" ref="V1252:X1252" si="1521">U1252-1</f>
        <v>2017</v>
      </c>
      <c r="W1252" s="37">
        <f t="shared" si="1521"/>
        <v>2016</v>
      </c>
      <c r="X1252" s="37">
        <f t="shared" si="1521"/>
        <v>2015</v>
      </c>
      <c r="Y1252" s="39"/>
      <c r="Z1252" s="62" t="e">
        <f>IFERROR(IF($B1252=0,#N/A,AVERAGEIFS(INDEX(DATOS,0,$C1252),INDEX(DATOS,0,$C1252),"&lt;&gt;#N/D",INDEX(DATOS,0,$L$2),0,INDEX(DATOS,0,$M$2),1,INDEX(DATOS,0,$N$2),U1252,INDEX(DATOS,0,$O$2),$D1252)),#N/A)</f>
        <v>#N/A</v>
      </c>
      <c r="AA1252" s="62" t="e">
        <f>IFERROR(IF($B1252=0,#N/A,AVERAGEIFS(INDEX(DATOS,0,$C1252),INDEX(DATOS,0,$C1252),"&lt;&gt;#N/D",INDEX(DATOS,0,$L$2),0,INDEX(DATOS,0,$M$2),1,INDEX(DATOS,0,$N$2),V1252,INDEX(DATOS,0,$O$2),$D1252)),#N/A)</f>
        <v>#N/A</v>
      </c>
      <c r="AB1252" s="62" t="e">
        <f>IFERROR(IF($B1252=0,#N/A,AVERAGEIFS(INDEX(DATOS,0,$C1252),INDEX(DATOS,0,$C1252),"&lt;&gt;#N/D",INDEX(DATOS,0,$L$2),0,INDEX(DATOS,0,$M$2),1,INDEX(DATOS,0,$N$2),W1252,INDEX(DATOS,0,$O$2),$D1252)),#N/A)</f>
        <v>#N/A</v>
      </c>
      <c r="AC1252" s="62" t="e">
        <f>IFERROR(IF($B1252=0,#N/A,AVERAGEIFS(INDEX(DATOS,0,$C1252),INDEX(DATOS,0,$C1252),"&lt;&gt;#N/D",INDEX(DATOS,0,$L$2),0,INDEX(DATOS,0,$M$2),1,INDEX(DATOS,0,$N$2),X1252,INDEX(DATOS,0,$O$2),$D1252)),#N/A)</f>
        <v>#N/A</v>
      </c>
      <c r="AD1252" s="33"/>
      <c r="AE1252" s="40" t="e">
        <f>IFERROR(IF(ISNA(Z1252),#N/A,IF(I1252=0,0,_xlfn.STDEV.P($Z1252:Z1252)/I1252*100)),#N/A)</f>
        <v>#N/A</v>
      </c>
      <c r="AF1252" s="40" t="e">
        <f>IFERROR(IF(ISNA(AA1252),#N/A,IF(J1252=0,0,_xlfn.STDEV.P($Z1252:AA1252)/J1252*100)),#N/A)</f>
        <v>#N/A</v>
      </c>
      <c r="AG1252" s="40" t="e">
        <f>IFERROR(IF(ISNA(AB1252),#N/A,IF(K1252=0,0,_xlfn.STDEV.P($Z1252:AB1252)/K1252*100)),#N/A)</f>
        <v>#N/A</v>
      </c>
      <c r="AH1252" s="40" t="e">
        <f>IFERROR(IF(ISNA(AC1252),#N/A,IF(L1252=0,0,_xlfn.STDEV.P($Z1252:AC1252)/L1252*100)),#N/A)</f>
        <v>#N/A</v>
      </c>
      <c r="AI1252" s="40"/>
    </row>
    <row r="1253" spans="1:35" x14ac:dyDescent="0.35">
      <c r="A1253">
        <f t="shared" si="1468"/>
        <v>48</v>
      </c>
      <c r="B1253" s="35">
        <f t="array" ref="B1253">IF(B1252=0,0,MIN(IF(INDEX(DATOS,0,$N$2)=$U1253,IF(ISNUMBER(INDEX(DATOS,0,$C1253)),IF(INDEX(DATOS,0,$L$2)=0,IF(INDEX(DATOS,0,$M$2)=1,IF(ISNA(MATCH(INDEX(DATOS,0,$O$2),IF($E$7:E1252=E1253,$D$7:D1252),0)),INDEX(DATOS,0,$K$2))))))))</f>
        <v>0</v>
      </c>
      <c r="C1253" s="32">
        <f t="shared" si="1469"/>
        <v>20</v>
      </c>
      <c r="D1253" s="34" t="str">
        <f>IF($B1253=0,"--",INDEX(DATOS,$B1253,O$2))</f>
        <v>--</v>
      </c>
      <c r="E1253" s="64" t="s">
        <v>1</v>
      </c>
      <c r="F1253" s="36" t="str">
        <f t="shared" si="1493"/>
        <v>--</v>
      </c>
      <c r="G1253" s="109" t="e">
        <f>VLOOKUP($D1253,LOC_UNICOS,G$2,0)</f>
        <v>#N/A</v>
      </c>
      <c r="H1253" s="109" t="e">
        <f>VLOOKUP($D1253,LOC_UNICOS,H$2,0)</f>
        <v>#N/A</v>
      </c>
      <c r="I1253" s="38">
        <f t="array" ref="I1253">IF($B1253=0,-999,IF(COUNTIFS($Z1253:Z1253,#N/A)&gt;0,-999,AVERAGE($Z1253:Z1253)))</f>
        <v>-999</v>
      </c>
      <c r="J1253" s="38">
        <f t="array" ref="J1253">IF($B1253=0,-999,IF(COUNTIFS($Z1253:AA1253,#N/A)&gt;0,-999,AVERAGE($Z1253:AA1253)))</f>
        <v>-999</v>
      </c>
      <c r="K1253" s="38">
        <f t="array" ref="K1253">IF($B1253=0,-999,IF(COUNTIFS($Z1253:AB1253,#N/A)&gt;0,-999,AVERAGE($Z1253:AB1253)))</f>
        <v>-999</v>
      </c>
      <c r="L1253" s="38">
        <f t="array" ref="L1253">IF($B1253=0,-999,IF(COUNTIFS($Z1253:AC1253,#N/A)&gt;0,-999,AVERAGE($Z1253:AC1253)))</f>
        <v>-999</v>
      </c>
      <c r="M1253" s="38">
        <f t="shared" si="1464"/>
        <v>-999</v>
      </c>
      <c r="N1253" s="38">
        <f t="shared" si="1496"/>
        <v>-999</v>
      </c>
      <c r="O1253" s="38">
        <f t="shared" si="1497"/>
        <v>-999</v>
      </c>
      <c r="P1253" s="38">
        <f t="shared" si="1498"/>
        <v>-999</v>
      </c>
      <c r="Q1253" s="37">
        <f t="shared" si="1465"/>
        <v>0</v>
      </c>
      <c r="R1253" s="37">
        <f t="shared" si="1485"/>
        <v>0</v>
      </c>
      <c r="S1253" s="37">
        <f t="shared" si="1486"/>
        <v>0</v>
      </c>
      <c r="T1253" s="37">
        <f t="shared" si="1487"/>
        <v>0</v>
      </c>
      <c r="U1253" s="37">
        <f t="shared" si="1466"/>
        <v>2018</v>
      </c>
      <c r="V1253" s="37">
        <f t="shared" ref="V1253:X1253" si="1522">U1253-1</f>
        <v>2017</v>
      </c>
      <c r="W1253" s="37">
        <f t="shared" si="1522"/>
        <v>2016</v>
      </c>
      <c r="X1253" s="37">
        <f t="shared" si="1522"/>
        <v>2015</v>
      </c>
      <c r="Y1253" s="39"/>
      <c r="Z1253" s="62" t="e">
        <f>IFERROR(IF($B1253=0,#N/A,AVERAGEIFS(INDEX(DATOS,0,$C1253),INDEX(DATOS,0,$C1253),"&lt;&gt;#N/D",INDEX(DATOS,0,$L$2),0,INDEX(DATOS,0,$M$2),1,INDEX(DATOS,0,$N$2),U1253,INDEX(DATOS,0,$O$2),$D1253)),#N/A)</f>
        <v>#N/A</v>
      </c>
      <c r="AA1253" s="62" t="e">
        <f>IFERROR(IF($B1253=0,#N/A,AVERAGEIFS(INDEX(DATOS,0,$C1253),INDEX(DATOS,0,$C1253),"&lt;&gt;#N/D",INDEX(DATOS,0,$L$2),0,INDEX(DATOS,0,$M$2),1,INDEX(DATOS,0,$N$2),V1253,INDEX(DATOS,0,$O$2),$D1253)),#N/A)</f>
        <v>#N/A</v>
      </c>
      <c r="AB1253" s="62" t="e">
        <f>IFERROR(IF($B1253=0,#N/A,AVERAGEIFS(INDEX(DATOS,0,$C1253),INDEX(DATOS,0,$C1253),"&lt;&gt;#N/D",INDEX(DATOS,0,$L$2),0,INDEX(DATOS,0,$M$2),1,INDEX(DATOS,0,$N$2),W1253,INDEX(DATOS,0,$O$2),$D1253)),#N/A)</f>
        <v>#N/A</v>
      </c>
      <c r="AC1253" s="62" t="e">
        <f>IFERROR(IF($B1253=0,#N/A,AVERAGEIFS(INDEX(DATOS,0,$C1253),INDEX(DATOS,0,$C1253),"&lt;&gt;#N/D",INDEX(DATOS,0,$L$2),0,INDEX(DATOS,0,$M$2),1,INDEX(DATOS,0,$N$2),X1253,INDEX(DATOS,0,$O$2),$D1253)),#N/A)</f>
        <v>#N/A</v>
      </c>
      <c r="AD1253" s="33"/>
      <c r="AE1253" s="40" t="e">
        <f>IFERROR(IF(ISNA(Z1253),#N/A,IF(I1253=0,0,_xlfn.STDEV.P($Z1253:Z1253)/I1253*100)),#N/A)</f>
        <v>#N/A</v>
      </c>
      <c r="AF1253" s="40" t="e">
        <f>IFERROR(IF(ISNA(AA1253),#N/A,IF(J1253=0,0,_xlfn.STDEV.P($Z1253:AA1253)/J1253*100)),#N/A)</f>
        <v>#N/A</v>
      </c>
      <c r="AG1253" s="40" t="e">
        <f>IFERROR(IF(ISNA(AB1253),#N/A,IF(K1253=0,0,_xlfn.STDEV.P($Z1253:AB1253)/K1253*100)),#N/A)</f>
        <v>#N/A</v>
      </c>
      <c r="AH1253" s="40" t="e">
        <f>IFERROR(IF(ISNA(AC1253),#N/A,IF(L1253=0,0,_xlfn.STDEV.P($Z1253:AC1253)/L1253*100)),#N/A)</f>
        <v>#N/A</v>
      </c>
      <c r="AI1253" s="40"/>
    </row>
    <row r="1254" spans="1:35" x14ac:dyDescent="0.35">
      <c r="A1254">
        <f t="shared" si="1468"/>
        <v>49</v>
      </c>
      <c r="B1254" s="35">
        <f t="array" ref="B1254">IF(B1253=0,0,MIN(IF(INDEX(DATOS,0,$N$2)=$U1254,IF(ISNUMBER(INDEX(DATOS,0,$C1254)),IF(INDEX(DATOS,0,$L$2)=0,IF(INDEX(DATOS,0,$M$2)=1,IF(ISNA(MATCH(INDEX(DATOS,0,$O$2),IF($E$7:E1253=E1254,$D$7:D1253),0)),INDEX(DATOS,0,$K$2))))))))</f>
        <v>0</v>
      </c>
      <c r="C1254" s="32">
        <f t="shared" si="1469"/>
        <v>20</v>
      </c>
      <c r="D1254" s="34" t="str">
        <f>IF($B1254=0,"--",INDEX(DATOS,$B1254,O$2))</f>
        <v>--</v>
      </c>
      <c r="E1254" s="64" t="s">
        <v>1</v>
      </c>
      <c r="F1254" s="36" t="str">
        <f t="shared" si="1493"/>
        <v>--</v>
      </c>
      <c r="G1254" s="109" t="e">
        <f>VLOOKUP($D1254,LOC_UNICOS,G$2,0)</f>
        <v>#N/A</v>
      </c>
      <c r="H1254" s="109" t="e">
        <f>VLOOKUP($D1254,LOC_UNICOS,H$2,0)</f>
        <v>#N/A</v>
      </c>
      <c r="I1254" s="38">
        <f t="array" ref="I1254">IF($B1254=0,-999,IF(COUNTIFS($Z1254:Z1254,#N/A)&gt;0,-999,AVERAGE($Z1254:Z1254)))</f>
        <v>-999</v>
      </c>
      <c r="J1254" s="38">
        <f t="array" ref="J1254">IF($B1254=0,-999,IF(COUNTIFS($Z1254:AA1254,#N/A)&gt;0,-999,AVERAGE($Z1254:AA1254)))</f>
        <v>-999</v>
      </c>
      <c r="K1254" s="38">
        <f t="array" ref="K1254">IF($B1254=0,-999,IF(COUNTIFS($Z1254:AB1254,#N/A)&gt;0,-999,AVERAGE($Z1254:AB1254)))</f>
        <v>-999</v>
      </c>
      <c r="L1254" s="38">
        <f t="array" ref="L1254">IF($B1254=0,-999,IF(COUNTIFS($Z1254:AC1254,#N/A)&gt;0,-999,AVERAGE($Z1254:AC1254)))</f>
        <v>-999</v>
      </c>
      <c r="M1254" s="38">
        <f t="shared" si="1464"/>
        <v>-999</v>
      </c>
      <c r="N1254" s="38">
        <f t="shared" si="1496"/>
        <v>-999</v>
      </c>
      <c r="O1254" s="38">
        <f t="shared" si="1497"/>
        <v>-999</v>
      </c>
      <c r="P1254" s="38">
        <f t="shared" si="1498"/>
        <v>-999</v>
      </c>
      <c r="Q1254" s="37">
        <f t="shared" si="1465"/>
        <v>0</v>
      </c>
      <c r="R1254" s="37">
        <f t="shared" si="1485"/>
        <v>0</v>
      </c>
      <c r="S1254" s="37">
        <f t="shared" si="1486"/>
        <v>0</v>
      </c>
      <c r="T1254" s="37">
        <f t="shared" si="1487"/>
        <v>0</v>
      </c>
      <c r="U1254" s="37">
        <f t="shared" si="1466"/>
        <v>2018</v>
      </c>
      <c r="V1254" s="37">
        <f t="shared" ref="V1254:X1254" si="1523">U1254-1</f>
        <v>2017</v>
      </c>
      <c r="W1254" s="37">
        <f t="shared" si="1523"/>
        <v>2016</v>
      </c>
      <c r="X1254" s="37">
        <f t="shared" si="1523"/>
        <v>2015</v>
      </c>
      <c r="Y1254" s="39"/>
      <c r="Z1254" s="62" t="e">
        <f>IFERROR(IF($B1254=0,#N/A,AVERAGEIFS(INDEX(DATOS,0,$C1254),INDEX(DATOS,0,$C1254),"&lt;&gt;#N/D",INDEX(DATOS,0,$L$2),0,INDEX(DATOS,0,$M$2),1,INDEX(DATOS,0,$N$2),U1254,INDEX(DATOS,0,$O$2),$D1254)),#N/A)</f>
        <v>#N/A</v>
      </c>
      <c r="AA1254" s="62" t="e">
        <f>IFERROR(IF($B1254=0,#N/A,AVERAGEIFS(INDEX(DATOS,0,$C1254),INDEX(DATOS,0,$C1254),"&lt;&gt;#N/D",INDEX(DATOS,0,$L$2),0,INDEX(DATOS,0,$M$2),1,INDEX(DATOS,0,$N$2),V1254,INDEX(DATOS,0,$O$2),$D1254)),#N/A)</f>
        <v>#N/A</v>
      </c>
      <c r="AB1254" s="62" t="e">
        <f>IFERROR(IF($B1254=0,#N/A,AVERAGEIFS(INDEX(DATOS,0,$C1254),INDEX(DATOS,0,$C1254),"&lt;&gt;#N/D",INDEX(DATOS,0,$L$2),0,INDEX(DATOS,0,$M$2),1,INDEX(DATOS,0,$N$2),W1254,INDEX(DATOS,0,$O$2),$D1254)),#N/A)</f>
        <v>#N/A</v>
      </c>
      <c r="AC1254" s="62" t="e">
        <f>IFERROR(IF($B1254=0,#N/A,AVERAGEIFS(INDEX(DATOS,0,$C1254),INDEX(DATOS,0,$C1254),"&lt;&gt;#N/D",INDEX(DATOS,0,$L$2),0,INDEX(DATOS,0,$M$2),1,INDEX(DATOS,0,$N$2),X1254,INDEX(DATOS,0,$O$2),$D1254)),#N/A)</f>
        <v>#N/A</v>
      </c>
      <c r="AD1254" s="33"/>
      <c r="AE1254" s="40" t="e">
        <f>IFERROR(IF(ISNA(Z1254),#N/A,IF(I1254=0,0,_xlfn.STDEV.P($Z1254:Z1254)/I1254*100)),#N/A)</f>
        <v>#N/A</v>
      </c>
      <c r="AF1254" s="40" t="e">
        <f>IFERROR(IF(ISNA(AA1254),#N/A,IF(J1254=0,0,_xlfn.STDEV.P($Z1254:AA1254)/J1254*100)),#N/A)</f>
        <v>#N/A</v>
      </c>
      <c r="AG1254" s="40" t="e">
        <f>IFERROR(IF(ISNA(AB1254),#N/A,IF(K1254=0,0,_xlfn.STDEV.P($Z1254:AB1254)/K1254*100)),#N/A)</f>
        <v>#N/A</v>
      </c>
      <c r="AH1254" s="40" t="e">
        <f>IFERROR(IF(ISNA(AC1254),#N/A,IF(L1254=0,0,_xlfn.STDEV.P($Z1254:AC1254)/L1254*100)),#N/A)</f>
        <v>#N/A</v>
      </c>
      <c r="AI1254" s="40"/>
    </row>
    <row r="1255" spans="1:35" x14ac:dyDescent="0.35">
      <c r="A1255">
        <f t="shared" si="1468"/>
        <v>50</v>
      </c>
      <c r="B1255" s="35">
        <f t="array" ref="B1255">IF(B1254=0,0,MIN(IF(INDEX(DATOS,0,$N$2)=$U1255,IF(ISNUMBER(INDEX(DATOS,0,$C1255)),IF(INDEX(DATOS,0,$L$2)=0,IF(INDEX(DATOS,0,$M$2)=1,IF(ISNA(MATCH(INDEX(DATOS,0,$O$2),IF($E$7:E1254=E1255,$D$7:D1254),0)),INDEX(DATOS,0,$K$2))))))))</f>
        <v>0</v>
      </c>
      <c r="C1255" s="32">
        <f t="shared" si="1469"/>
        <v>20</v>
      </c>
      <c r="D1255" s="34" t="str">
        <f>IF($B1255=0,"--",INDEX(DATOS,$B1255,O$2))</f>
        <v>--</v>
      </c>
      <c r="E1255" s="64" t="s">
        <v>1</v>
      </c>
      <c r="F1255" s="36" t="str">
        <f t="shared" si="1493"/>
        <v>--</v>
      </c>
      <c r="G1255" s="109" t="e">
        <f>VLOOKUP($D1255,LOC_UNICOS,G$2,0)</f>
        <v>#N/A</v>
      </c>
      <c r="H1255" s="109" t="e">
        <f>VLOOKUP($D1255,LOC_UNICOS,H$2,0)</f>
        <v>#N/A</v>
      </c>
      <c r="I1255" s="38">
        <f t="array" ref="I1255">IF($B1255=0,-999,IF(COUNTIFS($Z1255:Z1255,#N/A)&gt;0,-999,AVERAGE($Z1255:Z1255)))</f>
        <v>-999</v>
      </c>
      <c r="J1255" s="38">
        <f t="array" ref="J1255">IF($B1255=0,-999,IF(COUNTIFS($Z1255:AA1255,#N/A)&gt;0,-999,AVERAGE($Z1255:AA1255)))</f>
        <v>-999</v>
      </c>
      <c r="K1255" s="38">
        <f t="array" ref="K1255">IF($B1255=0,-999,IF(COUNTIFS($Z1255:AB1255,#N/A)&gt;0,-999,AVERAGE($Z1255:AB1255)))</f>
        <v>-999</v>
      </c>
      <c r="L1255" s="38">
        <f t="array" ref="L1255">IF($B1255=0,-999,IF(COUNTIFS($Z1255:AC1255,#N/A)&gt;0,-999,AVERAGE($Z1255:AC1255)))</f>
        <v>-999</v>
      </c>
      <c r="M1255" s="38">
        <f t="shared" si="1464"/>
        <v>-999</v>
      </c>
      <c r="N1255" s="38">
        <f t="shared" si="1496"/>
        <v>-999</v>
      </c>
      <c r="O1255" s="38">
        <f t="shared" si="1497"/>
        <v>-999</v>
      </c>
      <c r="P1255" s="38">
        <f t="shared" si="1498"/>
        <v>-999</v>
      </c>
      <c r="Q1255" s="37">
        <f t="shared" si="1465"/>
        <v>0</v>
      </c>
      <c r="R1255" s="37">
        <f t="shared" si="1485"/>
        <v>0</v>
      </c>
      <c r="S1255" s="37">
        <f t="shared" si="1486"/>
        <v>0</v>
      </c>
      <c r="T1255" s="37">
        <f t="shared" si="1487"/>
        <v>0</v>
      </c>
      <c r="U1255" s="37">
        <f t="shared" si="1466"/>
        <v>2018</v>
      </c>
      <c r="V1255" s="37">
        <f t="shared" ref="V1255:X1255" si="1524">U1255-1</f>
        <v>2017</v>
      </c>
      <c r="W1255" s="37">
        <f t="shared" si="1524"/>
        <v>2016</v>
      </c>
      <c r="X1255" s="37">
        <f t="shared" si="1524"/>
        <v>2015</v>
      </c>
      <c r="Y1255" s="39"/>
      <c r="Z1255" s="62" t="e">
        <f>IFERROR(IF($B1255=0,#N/A,AVERAGEIFS(INDEX(DATOS,0,$C1255),INDEX(DATOS,0,$C1255),"&lt;&gt;#N/D",INDEX(DATOS,0,$L$2),0,INDEX(DATOS,0,$M$2),1,INDEX(DATOS,0,$N$2),U1255,INDEX(DATOS,0,$O$2),$D1255)),#N/A)</f>
        <v>#N/A</v>
      </c>
      <c r="AA1255" s="62" t="e">
        <f>IFERROR(IF($B1255=0,#N/A,AVERAGEIFS(INDEX(DATOS,0,$C1255),INDEX(DATOS,0,$C1255),"&lt;&gt;#N/D",INDEX(DATOS,0,$L$2),0,INDEX(DATOS,0,$M$2),1,INDEX(DATOS,0,$N$2),V1255,INDEX(DATOS,0,$O$2),$D1255)),#N/A)</f>
        <v>#N/A</v>
      </c>
      <c r="AB1255" s="62" t="e">
        <f>IFERROR(IF($B1255=0,#N/A,AVERAGEIFS(INDEX(DATOS,0,$C1255),INDEX(DATOS,0,$C1255),"&lt;&gt;#N/D",INDEX(DATOS,0,$L$2),0,INDEX(DATOS,0,$M$2),1,INDEX(DATOS,0,$N$2),W1255,INDEX(DATOS,0,$O$2),$D1255)),#N/A)</f>
        <v>#N/A</v>
      </c>
      <c r="AC1255" s="62" t="e">
        <f>IFERROR(IF($B1255=0,#N/A,AVERAGEIFS(INDEX(DATOS,0,$C1255),INDEX(DATOS,0,$C1255),"&lt;&gt;#N/D",INDEX(DATOS,0,$L$2),0,INDEX(DATOS,0,$M$2),1,INDEX(DATOS,0,$N$2),X1255,INDEX(DATOS,0,$O$2),$D1255)),#N/A)</f>
        <v>#N/A</v>
      </c>
      <c r="AD1255" s="33"/>
      <c r="AE1255" s="40" t="e">
        <f>IFERROR(IF(ISNA(Z1255),#N/A,IF(I1255=0,0,_xlfn.STDEV.P($Z1255:Z1255)/I1255*100)),#N/A)</f>
        <v>#N/A</v>
      </c>
      <c r="AF1255" s="40" t="e">
        <f>IFERROR(IF(ISNA(AA1255),#N/A,IF(J1255=0,0,_xlfn.STDEV.P($Z1255:AA1255)/J1255*100)),#N/A)</f>
        <v>#N/A</v>
      </c>
      <c r="AG1255" s="40" t="e">
        <f>IFERROR(IF(ISNA(AB1255),#N/A,IF(K1255=0,0,_xlfn.STDEV.P($Z1255:AB1255)/K1255*100)),#N/A)</f>
        <v>#N/A</v>
      </c>
      <c r="AH1255" s="40" t="e">
        <f>IFERROR(IF(ISNA(AC1255),#N/A,IF(L1255=0,0,_xlfn.STDEV.P($Z1255:AC1255)/L1255*100)),#N/A)</f>
        <v>#N/A</v>
      </c>
      <c r="AI1255" s="40"/>
    </row>
    <row r="1256" spans="1:35" x14ac:dyDescent="0.35">
      <c r="A1256">
        <f t="shared" si="1468"/>
        <v>51</v>
      </c>
      <c r="B1256" s="35">
        <f t="array" ref="B1256">IF(B1255=0,0,MIN(IF(INDEX(DATOS,0,$N$2)=$U1256,IF(ISNUMBER(INDEX(DATOS,0,$C1256)),IF(INDEX(DATOS,0,$L$2)=0,IF(INDEX(DATOS,0,$M$2)=1,IF(ISNA(MATCH(INDEX(DATOS,0,$O$2),IF($E$7:E1255=E1256,$D$7:D1255),0)),INDEX(DATOS,0,$K$2))))))))</f>
        <v>0</v>
      </c>
      <c r="C1256" s="32">
        <f t="shared" si="1469"/>
        <v>20</v>
      </c>
      <c r="D1256" s="34" t="str">
        <f>IF($B1256=0,"--",INDEX(DATOS,$B1256,O$2))</f>
        <v>--</v>
      </c>
      <c r="E1256" s="64" t="s">
        <v>1</v>
      </c>
      <c r="F1256" s="36" t="str">
        <f t="shared" si="1493"/>
        <v>--</v>
      </c>
      <c r="G1256" s="109" t="e">
        <f>VLOOKUP($D1256,LOC_UNICOS,G$2,0)</f>
        <v>#N/A</v>
      </c>
      <c r="H1256" s="109" t="e">
        <f>VLOOKUP($D1256,LOC_UNICOS,H$2,0)</f>
        <v>#N/A</v>
      </c>
      <c r="I1256" s="38">
        <f t="array" ref="I1256">IF($B1256=0,-999,IF(COUNTIFS($Z1256:Z1256,#N/A)&gt;0,-999,AVERAGE($Z1256:Z1256)))</f>
        <v>-999</v>
      </c>
      <c r="J1256" s="38">
        <f t="array" ref="J1256">IF($B1256=0,-999,IF(COUNTIFS($Z1256:AA1256,#N/A)&gt;0,-999,AVERAGE($Z1256:AA1256)))</f>
        <v>-999</v>
      </c>
      <c r="K1256" s="38">
        <f t="array" ref="K1256">IF($B1256=0,-999,IF(COUNTIFS($Z1256:AB1256,#N/A)&gt;0,-999,AVERAGE($Z1256:AB1256)))</f>
        <v>-999</v>
      </c>
      <c r="L1256" s="38">
        <f t="array" ref="L1256">IF($B1256=0,-999,IF(COUNTIFS($Z1256:AC1256,#N/A)&gt;0,-999,AVERAGE($Z1256:AC1256)))</f>
        <v>-999</v>
      </c>
      <c r="M1256" s="38">
        <f t="shared" si="1464"/>
        <v>-999</v>
      </c>
      <c r="N1256" s="38">
        <f t="shared" si="1496"/>
        <v>-999</v>
      </c>
      <c r="O1256" s="38">
        <f t="shared" si="1497"/>
        <v>-999</v>
      </c>
      <c r="P1256" s="38">
        <f t="shared" si="1498"/>
        <v>-999</v>
      </c>
      <c r="Q1256" s="37">
        <f t="shared" si="1465"/>
        <v>0</v>
      </c>
      <c r="R1256" s="37">
        <f t="shared" si="1485"/>
        <v>0</v>
      </c>
      <c r="S1256" s="37">
        <f t="shared" si="1486"/>
        <v>0</v>
      </c>
      <c r="T1256" s="37">
        <f t="shared" si="1487"/>
        <v>0</v>
      </c>
      <c r="U1256" s="37">
        <f t="shared" si="1466"/>
        <v>2018</v>
      </c>
      <c r="V1256" s="37">
        <f t="shared" ref="V1256:X1256" si="1525">U1256-1</f>
        <v>2017</v>
      </c>
      <c r="W1256" s="37">
        <f t="shared" si="1525"/>
        <v>2016</v>
      </c>
      <c r="X1256" s="37">
        <f t="shared" si="1525"/>
        <v>2015</v>
      </c>
      <c r="Y1256" s="41"/>
      <c r="Z1256" s="62" t="e">
        <f>IFERROR(IF($B1256=0,#N/A,AVERAGEIFS(INDEX(DATOS,0,$C1256),INDEX(DATOS,0,$C1256),"&lt;&gt;#N/D",INDEX(DATOS,0,$L$2),0,INDEX(DATOS,0,$M$2),1,INDEX(DATOS,0,$N$2),U1256,INDEX(DATOS,0,$O$2),$D1256)),#N/A)</f>
        <v>#N/A</v>
      </c>
      <c r="AA1256" s="62" t="e">
        <f>IFERROR(IF($B1256=0,#N/A,AVERAGEIFS(INDEX(DATOS,0,$C1256),INDEX(DATOS,0,$C1256),"&lt;&gt;#N/D",INDEX(DATOS,0,$L$2),0,INDEX(DATOS,0,$M$2),1,INDEX(DATOS,0,$N$2),V1256,INDEX(DATOS,0,$O$2),$D1256)),#N/A)</f>
        <v>#N/A</v>
      </c>
      <c r="AB1256" s="62" t="e">
        <f>IFERROR(IF($B1256=0,#N/A,AVERAGEIFS(INDEX(DATOS,0,$C1256),INDEX(DATOS,0,$C1256),"&lt;&gt;#N/D",INDEX(DATOS,0,$L$2),0,INDEX(DATOS,0,$M$2),1,INDEX(DATOS,0,$N$2),W1256,INDEX(DATOS,0,$O$2),$D1256)),#N/A)</f>
        <v>#N/A</v>
      </c>
      <c r="AC1256" s="62" t="e">
        <f>IFERROR(IF($B1256=0,#N/A,AVERAGEIFS(INDEX(DATOS,0,$C1256),INDEX(DATOS,0,$C1256),"&lt;&gt;#N/D",INDEX(DATOS,0,$L$2),0,INDEX(DATOS,0,$M$2),1,INDEX(DATOS,0,$N$2),X1256,INDEX(DATOS,0,$O$2),$D1256)),#N/A)</f>
        <v>#N/A</v>
      </c>
      <c r="AD1256" s="33"/>
      <c r="AE1256" s="40" t="e">
        <f>IFERROR(IF(ISNA(Z1256),#N/A,IF(I1256=0,0,_xlfn.STDEV.P($Z1256:Z1256)/I1256*100)),#N/A)</f>
        <v>#N/A</v>
      </c>
      <c r="AF1256" s="40" t="e">
        <f>IFERROR(IF(ISNA(AA1256),#N/A,IF(J1256=0,0,_xlfn.STDEV.P($Z1256:AA1256)/J1256*100)),#N/A)</f>
        <v>#N/A</v>
      </c>
      <c r="AG1256" s="40" t="e">
        <f>IFERROR(IF(ISNA(AB1256),#N/A,IF(K1256=0,0,_xlfn.STDEV.P($Z1256:AB1256)/K1256*100)),#N/A)</f>
        <v>#N/A</v>
      </c>
      <c r="AH1256" s="40" t="e">
        <f>IFERROR(IF(ISNA(AC1256),#N/A,IF(L1256=0,0,_xlfn.STDEV.P($Z1256:AC1256)/L1256*100)),#N/A)</f>
        <v>#N/A</v>
      </c>
      <c r="AI1256" s="40"/>
    </row>
    <row r="1257" spans="1:35" x14ac:dyDescent="0.35">
      <c r="A1257">
        <f t="shared" si="1468"/>
        <v>52</v>
      </c>
      <c r="B1257" s="35">
        <f t="array" ref="B1257">IF(B1256=0,0,MIN(IF(INDEX(DATOS,0,$N$2)=$U1257,IF(ISNUMBER(INDEX(DATOS,0,$C1257)),IF(INDEX(DATOS,0,$L$2)=0,IF(INDEX(DATOS,0,$M$2)=1,IF(ISNA(MATCH(INDEX(DATOS,0,$O$2),IF($E$7:E1256=E1257,$D$7:D1256),0)),INDEX(DATOS,0,$K$2))))))))</f>
        <v>0</v>
      </c>
      <c r="C1257" s="32">
        <f t="shared" si="1469"/>
        <v>20</v>
      </c>
      <c r="D1257" s="34" t="str">
        <f>IF($B1257=0,"--",INDEX(DATOS,$B1257,O$2))</f>
        <v>--</v>
      </c>
      <c r="E1257" s="64" t="s">
        <v>1</v>
      </c>
      <c r="F1257" s="36" t="str">
        <f t="shared" si="1493"/>
        <v>--</v>
      </c>
      <c r="G1257" s="109" t="e">
        <f>VLOOKUP($D1257,LOC_UNICOS,G$2,0)</f>
        <v>#N/A</v>
      </c>
      <c r="H1257" s="109" t="e">
        <f>VLOOKUP($D1257,LOC_UNICOS,H$2,0)</f>
        <v>#N/A</v>
      </c>
      <c r="I1257" s="38">
        <f t="array" ref="I1257">IF($B1257=0,-999,IF(COUNTIFS($Z1257:Z1257,#N/A)&gt;0,-999,AVERAGE($Z1257:Z1257)))</f>
        <v>-999</v>
      </c>
      <c r="J1257" s="38">
        <f t="array" ref="J1257">IF($B1257=0,-999,IF(COUNTIFS($Z1257:AA1257,#N/A)&gt;0,-999,AVERAGE($Z1257:AA1257)))</f>
        <v>-999</v>
      </c>
      <c r="K1257" s="38">
        <f t="array" ref="K1257">IF($B1257=0,-999,IF(COUNTIFS($Z1257:AB1257,#N/A)&gt;0,-999,AVERAGE($Z1257:AB1257)))</f>
        <v>-999</v>
      </c>
      <c r="L1257" s="38">
        <f t="array" ref="L1257">IF($B1257=0,-999,IF(COUNTIFS($Z1257:AC1257,#N/A)&gt;0,-999,AVERAGE($Z1257:AC1257)))</f>
        <v>-999</v>
      </c>
      <c r="M1257" s="38">
        <f t="shared" si="1464"/>
        <v>-999</v>
      </c>
      <c r="N1257" s="38">
        <f t="shared" si="1496"/>
        <v>-999</v>
      </c>
      <c r="O1257" s="38">
        <f t="shared" si="1497"/>
        <v>-999</v>
      </c>
      <c r="P1257" s="38">
        <f t="shared" si="1498"/>
        <v>-999</v>
      </c>
      <c r="Q1257" s="37">
        <f t="shared" si="1465"/>
        <v>0</v>
      </c>
      <c r="R1257" s="37">
        <f t="shared" si="1485"/>
        <v>0</v>
      </c>
      <c r="S1257" s="37">
        <f t="shared" si="1486"/>
        <v>0</v>
      </c>
      <c r="T1257" s="37">
        <f t="shared" si="1487"/>
        <v>0</v>
      </c>
      <c r="U1257" s="37">
        <f t="shared" si="1466"/>
        <v>2018</v>
      </c>
      <c r="V1257" s="37">
        <f t="shared" ref="V1257:X1257" si="1526">U1257-1</f>
        <v>2017</v>
      </c>
      <c r="W1257" s="37">
        <f t="shared" si="1526"/>
        <v>2016</v>
      </c>
      <c r="X1257" s="37">
        <f t="shared" si="1526"/>
        <v>2015</v>
      </c>
      <c r="Y1257" s="39"/>
      <c r="Z1257" s="62" t="e">
        <f>IFERROR(IF($B1257=0,#N/A,AVERAGEIFS(INDEX(DATOS,0,$C1257),INDEX(DATOS,0,$C1257),"&lt;&gt;#N/D",INDEX(DATOS,0,$L$2),0,INDEX(DATOS,0,$M$2),1,INDEX(DATOS,0,$N$2),U1257,INDEX(DATOS,0,$O$2),$D1257)),#N/A)</f>
        <v>#N/A</v>
      </c>
      <c r="AA1257" s="62" t="e">
        <f>IFERROR(IF($B1257=0,#N/A,AVERAGEIFS(INDEX(DATOS,0,$C1257),INDEX(DATOS,0,$C1257),"&lt;&gt;#N/D",INDEX(DATOS,0,$L$2),0,INDEX(DATOS,0,$M$2),1,INDEX(DATOS,0,$N$2),V1257,INDEX(DATOS,0,$O$2),$D1257)),#N/A)</f>
        <v>#N/A</v>
      </c>
      <c r="AB1257" s="62" t="e">
        <f>IFERROR(IF($B1257=0,#N/A,AVERAGEIFS(INDEX(DATOS,0,$C1257),INDEX(DATOS,0,$C1257),"&lt;&gt;#N/D",INDEX(DATOS,0,$L$2),0,INDEX(DATOS,0,$M$2),1,INDEX(DATOS,0,$N$2),W1257,INDEX(DATOS,0,$O$2),$D1257)),#N/A)</f>
        <v>#N/A</v>
      </c>
      <c r="AC1257" s="62" t="e">
        <f>IFERROR(IF($B1257=0,#N/A,AVERAGEIFS(INDEX(DATOS,0,$C1257),INDEX(DATOS,0,$C1257),"&lt;&gt;#N/D",INDEX(DATOS,0,$L$2),0,INDEX(DATOS,0,$M$2),1,INDEX(DATOS,0,$N$2),X1257,INDEX(DATOS,0,$O$2),$D1257)),#N/A)</f>
        <v>#N/A</v>
      </c>
      <c r="AD1257" s="33"/>
      <c r="AE1257" s="40" t="e">
        <f>IFERROR(IF(ISNA(Z1257),#N/A,IF(I1257=0,0,_xlfn.STDEV.P($Z1257:Z1257)/I1257*100)),#N/A)</f>
        <v>#N/A</v>
      </c>
      <c r="AF1257" s="40" t="e">
        <f>IFERROR(IF(ISNA(AA1257),#N/A,IF(J1257=0,0,_xlfn.STDEV.P($Z1257:AA1257)/J1257*100)),#N/A)</f>
        <v>#N/A</v>
      </c>
      <c r="AG1257" s="40" t="e">
        <f>IFERROR(IF(ISNA(AB1257),#N/A,IF(K1257=0,0,_xlfn.STDEV.P($Z1257:AB1257)/K1257*100)),#N/A)</f>
        <v>#N/A</v>
      </c>
      <c r="AH1257" s="40" t="e">
        <f>IFERROR(IF(ISNA(AC1257),#N/A,IF(L1257=0,0,_xlfn.STDEV.P($Z1257:AC1257)/L1257*100)),#N/A)</f>
        <v>#N/A</v>
      </c>
      <c r="AI1257" s="40"/>
    </row>
    <row r="1258" spans="1:35" x14ac:dyDescent="0.35">
      <c r="A1258">
        <f t="shared" si="1468"/>
        <v>53</v>
      </c>
      <c r="B1258" s="35">
        <f t="array" ref="B1258">IF(B1257=0,0,MIN(IF(INDEX(DATOS,0,$N$2)=$U1258,IF(ISNUMBER(INDEX(DATOS,0,$C1258)),IF(INDEX(DATOS,0,$L$2)=0,IF(INDEX(DATOS,0,$M$2)=1,IF(ISNA(MATCH(INDEX(DATOS,0,$O$2),IF($E$7:E1257=E1258,$D$7:D1257),0)),INDEX(DATOS,0,$K$2))))))))</f>
        <v>0</v>
      </c>
      <c r="C1258" s="32">
        <f t="shared" si="1469"/>
        <v>20</v>
      </c>
      <c r="D1258" s="34" t="str">
        <f>IF($B1258=0,"--",INDEX(DATOS,$B1258,O$2))</f>
        <v>--</v>
      </c>
      <c r="E1258" s="64" t="s">
        <v>1</v>
      </c>
      <c r="F1258" s="36" t="str">
        <f t="shared" si="1493"/>
        <v>--</v>
      </c>
      <c r="G1258" s="109" t="e">
        <f>VLOOKUP($D1258,LOC_UNICOS,G$2,0)</f>
        <v>#N/A</v>
      </c>
      <c r="H1258" s="109" t="e">
        <f>VLOOKUP($D1258,LOC_UNICOS,H$2,0)</f>
        <v>#N/A</v>
      </c>
      <c r="I1258" s="38">
        <f t="array" ref="I1258">IF($B1258=0,-999,IF(COUNTIFS($Z1258:Z1258,#N/A)&gt;0,-999,AVERAGE($Z1258:Z1258)))</f>
        <v>-999</v>
      </c>
      <c r="J1258" s="38">
        <f t="array" ref="J1258">IF($B1258=0,-999,IF(COUNTIFS($Z1258:AA1258,#N/A)&gt;0,-999,AVERAGE($Z1258:AA1258)))</f>
        <v>-999</v>
      </c>
      <c r="K1258" s="38">
        <f t="array" ref="K1258">IF($B1258=0,-999,IF(COUNTIFS($Z1258:AB1258,#N/A)&gt;0,-999,AVERAGE($Z1258:AB1258)))</f>
        <v>-999</v>
      </c>
      <c r="L1258" s="38">
        <f t="array" ref="L1258">IF($B1258=0,-999,IF(COUNTIFS($Z1258:AC1258,#N/A)&gt;0,-999,AVERAGE($Z1258:AC1258)))</f>
        <v>-999</v>
      </c>
      <c r="M1258" s="38">
        <f t="shared" si="1464"/>
        <v>-999</v>
      </c>
      <c r="N1258" s="38">
        <f t="shared" si="1496"/>
        <v>-999</v>
      </c>
      <c r="O1258" s="38">
        <f t="shared" si="1497"/>
        <v>-999</v>
      </c>
      <c r="P1258" s="38">
        <f t="shared" si="1498"/>
        <v>-999</v>
      </c>
      <c r="Q1258" s="37">
        <f t="shared" si="1465"/>
        <v>0</v>
      </c>
      <c r="R1258" s="37">
        <f t="shared" si="1485"/>
        <v>0</v>
      </c>
      <c r="S1258" s="37">
        <f t="shared" si="1486"/>
        <v>0</v>
      </c>
      <c r="T1258" s="37">
        <f t="shared" si="1487"/>
        <v>0</v>
      </c>
      <c r="U1258" s="37">
        <f t="shared" si="1466"/>
        <v>2018</v>
      </c>
      <c r="V1258" s="37">
        <f t="shared" ref="V1258:X1258" si="1527">U1258-1</f>
        <v>2017</v>
      </c>
      <c r="W1258" s="37">
        <f t="shared" si="1527"/>
        <v>2016</v>
      </c>
      <c r="X1258" s="37">
        <f t="shared" si="1527"/>
        <v>2015</v>
      </c>
      <c r="Y1258" s="39"/>
      <c r="Z1258" s="62" t="e">
        <f>IFERROR(IF($B1258=0,#N/A,AVERAGEIFS(INDEX(DATOS,0,$C1258),INDEX(DATOS,0,$C1258),"&lt;&gt;#N/D",INDEX(DATOS,0,$L$2),0,INDEX(DATOS,0,$M$2),1,INDEX(DATOS,0,$N$2),U1258,INDEX(DATOS,0,$O$2),$D1258)),#N/A)</f>
        <v>#N/A</v>
      </c>
      <c r="AA1258" s="62" t="e">
        <f>IFERROR(IF($B1258=0,#N/A,AVERAGEIFS(INDEX(DATOS,0,$C1258),INDEX(DATOS,0,$C1258),"&lt;&gt;#N/D",INDEX(DATOS,0,$L$2),0,INDEX(DATOS,0,$M$2),1,INDEX(DATOS,0,$N$2),V1258,INDEX(DATOS,0,$O$2),$D1258)),#N/A)</f>
        <v>#N/A</v>
      </c>
      <c r="AB1258" s="62" t="e">
        <f>IFERROR(IF($B1258=0,#N/A,AVERAGEIFS(INDEX(DATOS,0,$C1258),INDEX(DATOS,0,$C1258),"&lt;&gt;#N/D",INDEX(DATOS,0,$L$2),0,INDEX(DATOS,0,$M$2),1,INDEX(DATOS,0,$N$2),W1258,INDEX(DATOS,0,$O$2),$D1258)),#N/A)</f>
        <v>#N/A</v>
      </c>
      <c r="AC1258" s="62" t="e">
        <f>IFERROR(IF($B1258=0,#N/A,AVERAGEIFS(INDEX(DATOS,0,$C1258),INDEX(DATOS,0,$C1258),"&lt;&gt;#N/D",INDEX(DATOS,0,$L$2),0,INDEX(DATOS,0,$M$2),1,INDEX(DATOS,0,$N$2),X1258,INDEX(DATOS,0,$O$2),$D1258)),#N/A)</f>
        <v>#N/A</v>
      </c>
      <c r="AD1258" s="33"/>
      <c r="AE1258" s="40" t="e">
        <f>IFERROR(IF(ISNA(Z1258),#N/A,IF(I1258=0,0,_xlfn.STDEV.P($Z1258:Z1258)/I1258*100)),#N/A)</f>
        <v>#N/A</v>
      </c>
      <c r="AF1258" s="40" t="e">
        <f>IFERROR(IF(ISNA(AA1258),#N/A,IF(J1258=0,0,_xlfn.STDEV.P($Z1258:AA1258)/J1258*100)),#N/A)</f>
        <v>#N/A</v>
      </c>
      <c r="AG1258" s="40" t="e">
        <f>IFERROR(IF(ISNA(AB1258),#N/A,IF(K1258=0,0,_xlfn.STDEV.P($Z1258:AB1258)/K1258*100)),#N/A)</f>
        <v>#N/A</v>
      </c>
      <c r="AH1258" s="40" t="e">
        <f>IFERROR(IF(ISNA(AC1258),#N/A,IF(L1258=0,0,_xlfn.STDEV.P($Z1258:AC1258)/L1258*100)),#N/A)</f>
        <v>#N/A</v>
      </c>
      <c r="AI1258" s="40"/>
    </row>
    <row r="1259" spans="1:35" x14ac:dyDescent="0.35">
      <c r="A1259">
        <f t="shared" si="1468"/>
        <v>54</v>
      </c>
      <c r="B1259" s="35">
        <f t="array" ref="B1259">IF(B1258=0,0,MIN(IF(INDEX(DATOS,0,$N$2)=$U1259,IF(ISNUMBER(INDEX(DATOS,0,$C1259)),IF(INDEX(DATOS,0,$L$2)=0,IF(INDEX(DATOS,0,$M$2)=1,IF(ISNA(MATCH(INDEX(DATOS,0,$O$2),IF($E$7:E1258=E1259,$D$7:D1258),0)),INDEX(DATOS,0,$K$2))))))))</f>
        <v>0</v>
      </c>
      <c r="C1259" s="32">
        <f t="shared" si="1469"/>
        <v>20</v>
      </c>
      <c r="D1259" s="34" t="str">
        <f>IF($B1259=0,"--",INDEX(DATOS,$B1259,O$2))</f>
        <v>--</v>
      </c>
      <c r="E1259" s="64" t="s">
        <v>1</v>
      </c>
      <c r="F1259" s="36" t="str">
        <f t="shared" si="1493"/>
        <v>--</v>
      </c>
      <c r="G1259" s="109" t="e">
        <f>VLOOKUP($D1259,LOC_UNICOS,G$2,0)</f>
        <v>#N/A</v>
      </c>
      <c r="H1259" s="109" t="e">
        <f>VLOOKUP($D1259,LOC_UNICOS,H$2,0)</f>
        <v>#N/A</v>
      </c>
      <c r="I1259" s="38">
        <f t="array" ref="I1259">IF($B1259=0,-999,IF(COUNTIFS($Z1259:Z1259,#N/A)&gt;0,-999,AVERAGE($Z1259:Z1259)))</f>
        <v>-999</v>
      </c>
      <c r="J1259" s="38">
        <f t="array" ref="J1259">IF($B1259=0,-999,IF(COUNTIFS($Z1259:AA1259,#N/A)&gt;0,-999,AVERAGE($Z1259:AA1259)))</f>
        <v>-999</v>
      </c>
      <c r="K1259" s="38">
        <f t="array" ref="K1259">IF($B1259=0,-999,IF(COUNTIFS($Z1259:AB1259,#N/A)&gt;0,-999,AVERAGE($Z1259:AB1259)))</f>
        <v>-999</v>
      </c>
      <c r="L1259" s="38">
        <f t="array" ref="L1259">IF($B1259=0,-999,IF(COUNTIFS($Z1259:AC1259,#N/A)&gt;0,-999,AVERAGE($Z1259:AC1259)))</f>
        <v>-999</v>
      </c>
      <c r="M1259" s="38">
        <f t="shared" si="1464"/>
        <v>-999</v>
      </c>
      <c r="N1259" s="38">
        <f t="shared" si="1496"/>
        <v>-999</v>
      </c>
      <c r="O1259" s="38">
        <f t="shared" si="1497"/>
        <v>-999</v>
      </c>
      <c r="P1259" s="38">
        <f t="shared" si="1498"/>
        <v>-999</v>
      </c>
      <c r="Q1259" s="37">
        <f t="shared" si="1465"/>
        <v>0</v>
      </c>
      <c r="R1259" s="37">
        <f t="shared" si="1485"/>
        <v>0</v>
      </c>
      <c r="S1259" s="37">
        <f t="shared" si="1486"/>
        <v>0</v>
      </c>
      <c r="T1259" s="37">
        <f t="shared" si="1487"/>
        <v>0</v>
      </c>
      <c r="U1259" s="37">
        <f t="shared" si="1466"/>
        <v>2018</v>
      </c>
      <c r="V1259" s="37">
        <f t="shared" ref="V1259:X1259" si="1528">U1259-1</f>
        <v>2017</v>
      </c>
      <c r="W1259" s="37">
        <f t="shared" si="1528"/>
        <v>2016</v>
      </c>
      <c r="X1259" s="37">
        <f t="shared" si="1528"/>
        <v>2015</v>
      </c>
      <c r="Y1259" s="39"/>
      <c r="Z1259" s="62" t="e">
        <f>IFERROR(IF($B1259=0,#N/A,AVERAGEIFS(INDEX(DATOS,0,$C1259),INDEX(DATOS,0,$C1259),"&lt;&gt;#N/D",INDEX(DATOS,0,$L$2),0,INDEX(DATOS,0,$M$2),1,INDEX(DATOS,0,$N$2),U1259,INDEX(DATOS,0,$O$2),$D1259)),#N/A)</f>
        <v>#N/A</v>
      </c>
      <c r="AA1259" s="62" t="e">
        <f>IFERROR(IF($B1259=0,#N/A,AVERAGEIFS(INDEX(DATOS,0,$C1259),INDEX(DATOS,0,$C1259),"&lt;&gt;#N/D",INDEX(DATOS,0,$L$2),0,INDEX(DATOS,0,$M$2),1,INDEX(DATOS,0,$N$2),V1259,INDEX(DATOS,0,$O$2),$D1259)),#N/A)</f>
        <v>#N/A</v>
      </c>
      <c r="AB1259" s="62" t="e">
        <f>IFERROR(IF($B1259=0,#N/A,AVERAGEIFS(INDEX(DATOS,0,$C1259),INDEX(DATOS,0,$C1259),"&lt;&gt;#N/D",INDEX(DATOS,0,$L$2),0,INDEX(DATOS,0,$M$2),1,INDEX(DATOS,0,$N$2),W1259,INDEX(DATOS,0,$O$2),$D1259)),#N/A)</f>
        <v>#N/A</v>
      </c>
      <c r="AC1259" s="62" t="e">
        <f>IFERROR(IF($B1259=0,#N/A,AVERAGEIFS(INDEX(DATOS,0,$C1259),INDEX(DATOS,0,$C1259),"&lt;&gt;#N/D",INDEX(DATOS,0,$L$2),0,INDEX(DATOS,0,$M$2),1,INDEX(DATOS,0,$N$2),X1259,INDEX(DATOS,0,$O$2),$D1259)),#N/A)</f>
        <v>#N/A</v>
      </c>
      <c r="AD1259" s="33"/>
      <c r="AE1259" s="40" t="e">
        <f>IFERROR(IF(ISNA(Z1259),#N/A,IF(I1259=0,0,_xlfn.STDEV.P($Z1259:Z1259)/I1259*100)),#N/A)</f>
        <v>#N/A</v>
      </c>
      <c r="AF1259" s="40" t="e">
        <f>IFERROR(IF(ISNA(AA1259),#N/A,IF(J1259=0,0,_xlfn.STDEV.P($Z1259:AA1259)/J1259*100)),#N/A)</f>
        <v>#N/A</v>
      </c>
      <c r="AG1259" s="40" t="e">
        <f>IFERROR(IF(ISNA(AB1259),#N/A,IF(K1259=0,0,_xlfn.STDEV.P($Z1259:AB1259)/K1259*100)),#N/A)</f>
        <v>#N/A</v>
      </c>
      <c r="AH1259" s="40" t="e">
        <f>IFERROR(IF(ISNA(AC1259),#N/A,IF(L1259=0,0,_xlfn.STDEV.P($Z1259:AC1259)/L1259*100)),#N/A)</f>
        <v>#N/A</v>
      </c>
      <c r="AI1259" s="40"/>
    </row>
    <row r="1260" spans="1:35" x14ac:dyDescent="0.35">
      <c r="A1260">
        <f t="shared" si="1468"/>
        <v>55</v>
      </c>
      <c r="B1260" s="35">
        <f t="array" ref="B1260">IF(B1259=0,0,MIN(IF(INDEX(DATOS,0,$N$2)=$U1260,IF(ISNUMBER(INDEX(DATOS,0,$C1260)),IF(INDEX(DATOS,0,$L$2)=0,IF(INDEX(DATOS,0,$M$2)=1,IF(ISNA(MATCH(INDEX(DATOS,0,$O$2),IF($E$7:E1259=E1260,$D$7:D1259),0)),INDEX(DATOS,0,$K$2))))))))</f>
        <v>0</v>
      </c>
      <c r="C1260" s="32">
        <f t="shared" si="1469"/>
        <v>20</v>
      </c>
      <c r="D1260" s="34" t="str">
        <f>IF($B1260=0,"--",INDEX(DATOS,$B1260,O$2))</f>
        <v>--</v>
      </c>
      <c r="E1260" s="64" t="s">
        <v>1</v>
      </c>
      <c r="F1260" s="36" t="str">
        <f t="shared" si="1493"/>
        <v>--</v>
      </c>
      <c r="G1260" s="109" t="e">
        <f>VLOOKUP($D1260,LOC_UNICOS,G$2,0)</f>
        <v>#N/A</v>
      </c>
      <c r="H1260" s="109" t="e">
        <f>VLOOKUP($D1260,LOC_UNICOS,H$2,0)</f>
        <v>#N/A</v>
      </c>
      <c r="I1260" s="38">
        <f t="array" ref="I1260">IF($B1260=0,-999,IF(COUNTIFS($Z1260:Z1260,#N/A)&gt;0,-999,AVERAGE($Z1260:Z1260)))</f>
        <v>-999</v>
      </c>
      <c r="J1260" s="38">
        <f t="array" ref="J1260">IF($B1260=0,-999,IF(COUNTIFS($Z1260:AA1260,#N/A)&gt;0,-999,AVERAGE($Z1260:AA1260)))</f>
        <v>-999</v>
      </c>
      <c r="K1260" s="38">
        <f t="array" ref="K1260">IF($B1260=0,-999,IF(COUNTIFS($Z1260:AB1260,#N/A)&gt;0,-999,AVERAGE($Z1260:AB1260)))</f>
        <v>-999</v>
      </c>
      <c r="L1260" s="38">
        <f t="array" ref="L1260">IF($B1260=0,-999,IF(COUNTIFS($Z1260:AC1260,#N/A)&gt;0,-999,AVERAGE($Z1260:AC1260)))</f>
        <v>-999</v>
      </c>
      <c r="M1260" s="38">
        <f t="shared" si="1464"/>
        <v>-999</v>
      </c>
      <c r="N1260" s="38">
        <f t="shared" si="1496"/>
        <v>-999</v>
      </c>
      <c r="O1260" s="38">
        <f t="shared" si="1497"/>
        <v>-999</v>
      </c>
      <c r="P1260" s="38">
        <f t="shared" si="1498"/>
        <v>-999</v>
      </c>
      <c r="Q1260" s="37">
        <f t="shared" si="1465"/>
        <v>0</v>
      </c>
      <c r="R1260" s="37">
        <f t="shared" si="1485"/>
        <v>0</v>
      </c>
      <c r="S1260" s="37">
        <f t="shared" si="1486"/>
        <v>0</v>
      </c>
      <c r="T1260" s="37">
        <f t="shared" si="1487"/>
        <v>0</v>
      </c>
      <c r="U1260" s="37">
        <f t="shared" si="1466"/>
        <v>2018</v>
      </c>
      <c r="V1260" s="37">
        <f t="shared" ref="V1260:X1260" si="1529">U1260-1</f>
        <v>2017</v>
      </c>
      <c r="W1260" s="37">
        <f t="shared" si="1529"/>
        <v>2016</v>
      </c>
      <c r="X1260" s="37">
        <f t="shared" si="1529"/>
        <v>2015</v>
      </c>
      <c r="Y1260" s="39"/>
      <c r="Z1260" s="62" t="e">
        <f>IFERROR(IF($B1260=0,#N/A,AVERAGEIFS(INDEX(DATOS,0,$C1260),INDEX(DATOS,0,$C1260),"&lt;&gt;#N/D",INDEX(DATOS,0,$L$2),0,INDEX(DATOS,0,$M$2),1,INDEX(DATOS,0,$N$2),U1260,INDEX(DATOS,0,$O$2),$D1260)),#N/A)</f>
        <v>#N/A</v>
      </c>
      <c r="AA1260" s="62" t="e">
        <f>IFERROR(IF($B1260=0,#N/A,AVERAGEIFS(INDEX(DATOS,0,$C1260),INDEX(DATOS,0,$C1260),"&lt;&gt;#N/D",INDEX(DATOS,0,$L$2),0,INDEX(DATOS,0,$M$2),1,INDEX(DATOS,0,$N$2),V1260,INDEX(DATOS,0,$O$2),$D1260)),#N/A)</f>
        <v>#N/A</v>
      </c>
      <c r="AB1260" s="62" t="e">
        <f>IFERROR(IF($B1260=0,#N/A,AVERAGEIFS(INDEX(DATOS,0,$C1260),INDEX(DATOS,0,$C1260),"&lt;&gt;#N/D",INDEX(DATOS,0,$L$2),0,INDEX(DATOS,0,$M$2),1,INDEX(DATOS,0,$N$2),W1260,INDEX(DATOS,0,$O$2),$D1260)),#N/A)</f>
        <v>#N/A</v>
      </c>
      <c r="AC1260" s="62" t="e">
        <f>IFERROR(IF($B1260=0,#N/A,AVERAGEIFS(INDEX(DATOS,0,$C1260),INDEX(DATOS,0,$C1260),"&lt;&gt;#N/D",INDEX(DATOS,0,$L$2),0,INDEX(DATOS,0,$M$2),1,INDEX(DATOS,0,$N$2),X1260,INDEX(DATOS,0,$O$2),$D1260)),#N/A)</f>
        <v>#N/A</v>
      </c>
      <c r="AD1260" s="33"/>
      <c r="AE1260" s="40" t="e">
        <f>IFERROR(IF(ISNA(Z1260),#N/A,IF(I1260=0,0,_xlfn.STDEV.P($Z1260:Z1260)/I1260*100)),#N/A)</f>
        <v>#N/A</v>
      </c>
      <c r="AF1260" s="40" t="e">
        <f>IFERROR(IF(ISNA(AA1260),#N/A,IF(J1260=0,0,_xlfn.STDEV.P($Z1260:AA1260)/J1260*100)),#N/A)</f>
        <v>#N/A</v>
      </c>
      <c r="AG1260" s="40" t="e">
        <f>IFERROR(IF(ISNA(AB1260),#N/A,IF(K1260=0,0,_xlfn.STDEV.P($Z1260:AB1260)/K1260*100)),#N/A)</f>
        <v>#N/A</v>
      </c>
      <c r="AH1260" s="40" t="e">
        <f>IFERROR(IF(ISNA(AC1260),#N/A,IF(L1260=0,0,_xlfn.STDEV.P($Z1260:AC1260)/L1260*100)),#N/A)</f>
        <v>#N/A</v>
      </c>
      <c r="AI1260" s="40"/>
    </row>
    <row r="1261" spans="1:35" x14ac:dyDescent="0.35">
      <c r="A1261">
        <f t="shared" si="1468"/>
        <v>56</v>
      </c>
      <c r="B1261" s="35">
        <f t="array" ref="B1261">IF(B1260=0,0,MIN(IF(INDEX(DATOS,0,$N$2)=$U1261,IF(ISNUMBER(INDEX(DATOS,0,$C1261)),IF(INDEX(DATOS,0,$L$2)=0,IF(INDEX(DATOS,0,$M$2)=1,IF(ISNA(MATCH(INDEX(DATOS,0,$O$2),IF($E$7:E1260=E1261,$D$7:D1260),0)),INDEX(DATOS,0,$K$2))))))))</f>
        <v>0</v>
      </c>
      <c r="C1261" s="32">
        <f t="shared" si="1469"/>
        <v>20</v>
      </c>
      <c r="D1261" s="34" t="str">
        <f>IF($B1261=0,"--",INDEX(DATOS,$B1261,O$2))</f>
        <v>--</v>
      </c>
      <c r="E1261" s="64" t="s">
        <v>1</v>
      </c>
      <c r="F1261" s="36" t="str">
        <f t="shared" si="1493"/>
        <v>--</v>
      </c>
      <c r="G1261" s="109" t="e">
        <f>VLOOKUP($D1261,LOC_UNICOS,G$2,0)</f>
        <v>#N/A</v>
      </c>
      <c r="H1261" s="109" t="e">
        <f>VLOOKUP($D1261,LOC_UNICOS,H$2,0)</f>
        <v>#N/A</v>
      </c>
      <c r="I1261" s="38">
        <f t="array" ref="I1261">IF($B1261=0,-999,IF(COUNTIFS($Z1261:Z1261,#N/A)&gt;0,-999,AVERAGE($Z1261:Z1261)))</f>
        <v>-999</v>
      </c>
      <c r="J1261" s="38">
        <f t="array" ref="J1261">IF($B1261=0,-999,IF(COUNTIFS($Z1261:AA1261,#N/A)&gt;0,-999,AVERAGE($Z1261:AA1261)))</f>
        <v>-999</v>
      </c>
      <c r="K1261" s="38">
        <f t="array" ref="K1261">IF($B1261=0,-999,IF(COUNTIFS($Z1261:AB1261,#N/A)&gt;0,-999,AVERAGE($Z1261:AB1261)))</f>
        <v>-999</v>
      </c>
      <c r="L1261" s="38">
        <f t="array" ref="L1261">IF($B1261=0,-999,IF(COUNTIFS($Z1261:AC1261,#N/A)&gt;0,-999,AVERAGE($Z1261:AC1261)))</f>
        <v>-999</v>
      </c>
      <c r="M1261" s="38">
        <f t="shared" si="1464"/>
        <v>-999</v>
      </c>
      <c r="N1261" s="38">
        <f t="shared" si="1496"/>
        <v>-999</v>
      </c>
      <c r="O1261" s="38">
        <f t="shared" si="1497"/>
        <v>-999</v>
      </c>
      <c r="P1261" s="38">
        <f t="shared" si="1498"/>
        <v>-999</v>
      </c>
      <c r="Q1261" s="37">
        <f t="shared" si="1465"/>
        <v>0</v>
      </c>
      <c r="R1261" s="37">
        <f t="shared" si="1485"/>
        <v>0</v>
      </c>
      <c r="S1261" s="37">
        <f t="shared" si="1486"/>
        <v>0</v>
      </c>
      <c r="T1261" s="37">
        <f t="shared" si="1487"/>
        <v>0</v>
      </c>
      <c r="U1261" s="37">
        <f t="shared" si="1466"/>
        <v>2018</v>
      </c>
      <c r="V1261" s="37">
        <f t="shared" ref="V1261:X1261" si="1530">U1261-1</f>
        <v>2017</v>
      </c>
      <c r="W1261" s="37">
        <f t="shared" si="1530"/>
        <v>2016</v>
      </c>
      <c r="X1261" s="37">
        <f t="shared" si="1530"/>
        <v>2015</v>
      </c>
      <c r="Y1261" s="39"/>
      <c r="Z1261" s="62" t="e">
        <f>IFERROR(IF($B1261=0,#N/A,AVERAGEIFS(INDEX(DATOS,0,$C1261),INDEX(DATOS,0,$C1261),"&lt;&gt;#N/D",INDEX(DATOS,0,$L$2),0,INDEX(DATOS,0,$M$2),1,INDEX(DATOS,0,$N$2),U1261,INDEX(DATOS,0,$O$2),$D1261)),#N/A)</f>
        <v>#N/A</v>
      </c>
      <c r="AA1261" s="62" t="e">
        <f>IFERROR(IF($B1261=0,#N/A,AVERAGEIFS(INDEX(DATOS,0,$C1261),INDEX(DATOS,0,$C1261),"&lt;&gt;#N/D",INDEX(DATOS,0,$L$2),0,INDEX(DATOS,0,$M$2),1,INDEX(DATOS,0,$N$2),V1261,INDEX(DATOS,0,$O$2),$D1261)),#N/A)</f>
        <v>#N/A</v>
      </c>
      <c r="AB1261" s="62" t="e">
        <f>IFERROR(IF($B1261=0,#N/A,AVERAGEIFS(INDEX(DATOS,0,$C1261),INDEX(DATOS,0,$C1261),"&lt;&gt;#N/D",INDEX(DATOS,0,$L$2),0,INDEX(DATOS,0,$M$2),1,INDEX(DATOS,0,$N$2),W1261,INDEX(DATOS,0,$O$2),$D1261)),#N/A)</f>
        <v>#N/A</v>
      </c>
      <c r="AC1261" s="62" t="e">
        <f>IFERROR(IF($B1261=0,#N/A,AVERAGEIFS(INDEX(DATOS,0,$C1261),INDEX(DATOS,0,$C1261),"&lt;&gt;#N/D",INDEX(DATOS,0,$L$2),0,INDEX(DATOS,0,$M$2),1,INDEX(DATOS,0,$N$2),X1261,INDEX(DATOS,0,$O$2),$D1261)),#N/A)</f>
        <v>#N/A</v>
      </c>
      <c r="AD1261" s="33"/>
      <c r="AE1261" s="40" t="e">
        <f>IFERROR(IF(ISNA(Z1261),#N/A,IF(I1261=0,0,_xlfn.STDEV.P($Z1261:Z1261)/I1261*100)),#N/A)</f>
        <v>#N/A</v>
      </c>
      <c r="AF1261" s="40" t="e">
        <f>IFERROR(IF(ISNA(AA1261),#N/A,IF(J1261=0,0,_xlfn.STDEV.P($Z1261:AA1261)/J1261*100)),#N/A)</f>
        <v>#N/A</v>
      </c>
      <c r="AG1261" s="40" t="e">
        <f>IFERROR(IF(ISNA(AB1261),#N/A,IF(K1261=0,0,_xlfn.STDEV.P($Z1261:AB1261)/K1261*100)),#N/A)</f>
        <v>#N/A</v>
      </c>
      <c r="AH1261" s="40" t="e">
        <f>IFERROR(IF(ISNA(AC1261),#N/A,IF(L1261=0,0,_xlfn.STDEV.P($Z1261:AC1261)/L1261*100)),#N/A)</f>
        <v>#N/A</v>
      </c>
      <c r="AI1261" s="40"/>
    </row>
    <row r="1262" spans="1:35" x14ac:dyDescent="0.35">
      <c r="A1262">
        <f t="shared" si="1468"/>
        <v>57</v>
      </c>
      <c r="B1262" s="35">
        <f t="array" ref="B1262">IF(B1261=0,0,MIN(IF(INDEX(DATOS,0,$N$2)=$U1262,IF(ISNUMBER(INDEX(DATOS,0,$C1262)),IF(INDEX(DATOS,0,$L$2)=0,IF(INDEX(DATOS,0,$M$2)=1,IF(ISNA(MATCH(INDEX(DATOS,0,$O$2),IF($E$7:E1261=E1262,$D$7:D1261),0)),INDEX(DATOS,0,$K$2))))))))</f>
        <v>0</v>
      </c>
      <c r="C1262" s="32">
        <f t="shared" si="1469"/>
        <v>20</v>
      </c>
      <c r="D1262" s="34" t="str">
        <f>IF($B1262=0,"--",INDEX(DATOS,$B1262,O$2))</f>
        <v>--</v>
      </c>
      <c r="E1262" s="64" t="s">
        <v>1</v>
      </c>
      <c r="F1262" s="36" t="str">
        <f t="shared" si="1493"/>
        <v>--</v>
      </c>
      <c r="G1262" s="109" t="e">
        <f>VLOOKUP($D1262,LOC_UNICOS,G$2,0)</f>
        <v>#N/A</v>
      </c>
      <c r="H1262" s="109" t="e">
        <f>VLOOKUP($D1262,LOC_UNICOS,H$2,0)</f>
        <v>#N/A</v>
      </c>
      <c r="I1262" s="38">
        <f t="array" ref="I1262">IF($B1262=0,-999,IF(COUNTIFS($Z1262:Z1262,#N/A)&gt;0,-999,AVERAGE($Z1262:Z1262)))</f>
        <v>-999</v>
      </c>
      <c r="J1262" s="38">
        <f t="array" ref="J1262">IF($B1262=0,-999,IF(COUNTIFS($Z1262:AA1262,#N/A)&gt;0,-999,AVERAGE($Z1262:AA1262)))</f>
        <v>-999</v>
      </c>
      <c r="K1262" s="38">
        <f t="array" ref="K1262">IF($B1262=0,-999,IF(COUNTIFS($Z1262:AB1262,#N/A)&gt;0,-999,AVERAGE($Z1262:AB1262)))</f>
        <v>-999</v>
      </c>
      <c r="L1262" s="38">
        <f t="array" ref="L1262">IF($B1262=0,-999,IF(COUNTIFS($Z1262:AC1262,#N/A)&gt;0,-999,AVERAGE($Z1262:AC1262)))</f>
        <v>-999</v>
      </c>
      <c r="M1262" s="38">
        <f t="shared" si="1464"/>
        <v>-999</v>
      </c>
      <c r="N1262" s="38">
        <f t="shared" si="1496"/>
        <v>-999</v>
      </c>
      <c r="O1262" s="38">
        <f t="shared" si="1497"/>
        <v>-999</v>
      </c>
      <c r="P1262" s="38">
        <f t="shared" si="1498"/>
        <v>-999</v>
      </c>
      <c r="Q1262" s="37">
        <f t="shared" si="1465"/>
        <v>0</v>
      </c>
      <c r="R1262" s="37">
        <f t="shared" si="1485"/>
        <v>0</v>
      </c>
      <c r="S1262" s="37">
        <f t="shared" si="1486"/>
        <v>0</v>
      </c>
      <c r="T1262" s="37">
        <f t="shared" si="1487"/>
        <v>0</v>
      </c>
      <c r="U1262" s="37">
        <f t="shared" si="1466"/>
        <v>2018</v>
      </c>
      <c r="V1262" s="37">
        <f t="shared" ref="V1262:X1262" si="1531">U1262-1</f>
        <v>2017</v>
      </c>
      <c r="W1262" s="37">
        <f t="shared" si="1531"/>
        <v>2016</v>
      </c>
      <c r="X1262" s="37">
        <f t="shared" si="1531"/>
        <v>2015</v>
      </c>
      <c r="Y1262" s="39"/>
      <c r="Z1262" s="62" t="e">
        <f>IFERROR(IF($B1262=0,#N/A,AVERAGEIFS(INDEX(DATOS,0,$C1262),INDEX(DATOS,0,$C1262),"&lt;&gt;#N/D",INDEX(DATOS,0,$L$2),0,INDEX(DATOS,0,$M$2),1,INDEX(DATOS,0,$N$2),U1262,INDEX(DATOS,0,$O$2),$D1262)),#N/A)</f>
        <v>#N/A</v>
      </c>
      <c r="AA1262" s="62" t="e">
        <f>IFERROR(IF($B1262=0,#N/A,AVERAGEIFS(INDEX(DATOS,0,$C1262),INDEX(DATOS,0,$C1262),"&lt;&gt;#N/D",INDEX(DATOS,0,$L$2),0,INDEX(DATOS,0,$M$2),1,INDEX(DATOS,0,$N$2),V1262,INDEX(DATOS,0,$O$2),$D1262)),#N/A)</f>
        <v>#N/A</v>
      </c>
      <c r="AB1262" s="62" t="e">
        <f>IFERROR(IF($B1262=0,#N/A,AVERAGEIFS(INDEX(DATOS,0,$C1262),INDEX(DATOS,0,$C1262),"&lt;&gt;#N/D",INDEX(DATOS,0,$L$2),0,INDEX(DATOS,0,$M$2),1,INDEX(DATOS,0,$N$2),W1262,INDEX(DATOS,0,$O$2),$D1262)),#N/A)</f>
        <v>#N/A</v>
      </c>
      <c r="AC1262" s="62" t="e">
        <f>IFERROR(IF($B1262=0,#N/A,AVERAGEIFS(INDEX(DATOS,0,$C1262),INDEX(DATOS,0,$C1262),"&lt;&gt;#N/D",INDEX(DATOS,0,$L$2),0,INDEX(DATOS,0,$M$2),1,INDEX(DATOS,0,$N$2),X1262,INDEX(DATOS,0,$O$2),$D1262)),#N/A)</f>
        <v>#N/A</v>
      </c>
      <c r="AD1262" s="33"/>
      <c r="AE1262" s="40" t="e">
        <f>IFERROR(IF(ISNA(Z1262),#N/A,IF(I1262=0,0,_xlfn.STDEV.P($Z1262:Z1262)/I1262*100)),#N/A)</f>
        <v>#N/A</v>
      </c>
      <c r="AF1262" s="40" t="e">
        <f>IFERROR(IF(ISNA(AA1262),#N/A,IF(J1262=0,0,_xlfn.STDEV.P($Z1262:AA1262)/J1262*100)),#N/A)</f>
        <v>#N/A</v>
      </c>
      <c r="AG1262" s="40" t="e">
        <f>IFERROR(IF(ISNA(AB1262),#N/A,IF(K1262=0,0,_xlfn.STDEV.P($Z1262:AB1262)/K1262*100)),#N/A)</f>
        <v>#N/A</v>
      </c>
      <c r="AH1262" s="40" t="e">
        <f>IFERROR(IF(ISNA(AC1262),#N/A,IF(L1262=0,0,_xlfn.STDEV.P($Z1262:AC1262)/L1262*100)),#N/A)</f>
        <v>#N/A</v>
      </c>
      <c r="AI1262" s="40"/>
    </row>
    <row r="1263" spans="1:35" x14ac:dyDescent="0.35">
      <c r="A1263">
        <f t="shared" si="1468"/>
        <v>58</v>
      </c>
      <c r="B1263" s="35">
        <f t="array" ref="B1263">IF(B1262=0,0,MIN(IF(INDEX(DATOS,0,$N$2)=$U1263,IF(ISNUMBER(INDEX(DATOS,0,$C1263)),IF(INDEX(DATOS,0,$L$2)=0,IF(INDEX(DATOS,0,$M$2)=1,IF(ISNA(MATCH(INDEX(DATOS,0,$O$2),IF($E$7:E1262=E1263,$D$7:D1262),0)),INDEX(DATOS,0,$K$2))))))))</f>
        <v>0</v>
      </c>
      <c r="C1263" s="32">
        <f t="shared" si="1469"/>
        <v>20</v>
      </c>
      <c r="D1263" s="34" t="str">
        <f>IF($B1263=0,"--",INDEX(DATOS,$B1263,O$2))</f>
        <v>--</v>
      </c>
      <c r="E1263" s="64" t="s">
        <v>1</v>
      </c>
      <c r="F1263" s="36" t="str">
        <f t="shared" si="1493"/>
        <v>--</v>
      </c>
      <c r="G1263" s="109" t="e">
        <f>VLOOKUP($D1263,LOC_UNICOS,G$2,0)</f>
        <v>#N/A</v>
      </c>
      <c r="H1263" s="109" t="e">
        <f>VLOOKUP($D1263,LOC_UNICOS,H$2,0)</f>
        <v>#N/A</v>
      </c>
      <c r="I1263" s="38">
        <f t="array" ref="I1263">IF($B1263=0,-999,IF(COUNTIFS($Z1263:Z1263,#N/A)&gt;0,-999,AVERAGE($Z1263:Z1263)))</f>
        <v>-999</v>
      </c>
      <c r="J1263" s="38">
        <f t="array" ref="J1263">IF($B1263=0,-999,IF(COUNTIFS($Z1263:AA1263,#N/A)&gt;0,-999,AVERAGE($Z1263:AA1263)))</f>
        <v>-999</v>
      </c>
      <c r="K1263" s="38">
        <f t="array" ref="K1263">IF($B1263=0,-999,IF(COUNTIFS($Z1263:AB1263,#N/A)&gt;0,-999,AVERAGE($Z1263:AB1263)))</f>
        <v>-999</v>
      </c>
      <c r="L1263" s="38">
        <f t="array" ref="L1263">IF($B1263=0,-999,IF(COUNTIFS($Z1263:AC1263,#N/A)&gt;0,-999,AVERAGE($Z1263:AC1263)))</f>
        <v>-999</v>
      </c>
      <c r="M1263" s="38">
        <f t="shared" si="1464"/>
        <v>-999</v>
      </c>
      <c r="N1263" s="38">
        <f t="shared" si="1496"/>
        <v>-999</v>
      </c>
      <c r="O1263" s="38">
        <f t="shared" si="1497"/>
        <v>-999</v>
      </c>
      <c r="P1263" s="38">
        <f t="shared" si="1498"/>
        <v>-999</v>
      </c>
      <c r="Q1263" s="37">
        <f t="shared" si="1465"/>
        <v>0</v>
      </c>
      <c r="R1263" s="37">
        <f t="shared" si="1485"/>
        <v>0</v>
      </c>
      <c r="S1263" s="37">
        <f t="shared" si="1486"/>
        <v>0</v>
      </c>
      <c r="T1263" s="37">
        <f t="shared" si="1487"/>
        <v>0</v>
      </c>
      <c r="U1263" s="37">
        <f t="shared" si="1466"/>
        <v>2018</v>
      </c>
      <c r="V1263" s="37">
        <f t="shared" ref="V1263:X1263" si="1532">U1263-1</f>
        <v>2017</v>
      </c>
      <c r="W1263" s="37">
        <f t="shared" si="1532"/>
        <v>2016</v>
      </c>
      <c r="X1263" s="37">
        <f t="shared" si="1532"/>
        <v>2015</v>
      </c>
      <c r="Y1263" s="39"/>
      <c r="Z1263" s="62" t="e">
        <f>IFERROR(IF($B1263=0,#N/A,AVERAGEIFS(INDEX(DATOS,0,$C1263),INDEX(DATOS,0,$C1263),"&lt;&gt;#N/D",INDEX(DATOS,0,$L$2),0,INDEX(DATOS,0,$M$2),1,INDEX(DATOS,0,$N$2),U1263,INDEX(DATOS,0,$O$2),$D1263)),#N/A)</f>
        <v>#N/A</v>
      </c>
      <c r="AA1263" s="62" t="e">
        <f>IFERROR(IF($B1263=0,#N/A,AVERAGEIFS(INDEX(DATOS,0,$C1263),INDEX(DATOS,0,$C1263),"&lt;&gt;#N/D",INDEX(DATOS,0,$L$2),0,INDEX(DATOS,0,$M$2),1,INDEX(DATOS,0,$N$2),V1263,INDEX(DATOS,0,$O$2),$D1263)),#N/A)</f>
        <v>#N/A</v>
      </c>
      <c r="AB1263" s="62" t="e">
        <f>IFERROR(IF($B1263=0,#N/A,AVERAGEIFS(INDEX(DATOS,0,$C1263),INDEX(DATOS,0,$C1263),"&lt;&gt;#N/D",INDEX(DATOS,0,$L$2),0,INDEX(DATOS,0,$M$2),1,INDEX(DATOS,0,$N$2),W1263,INDEX(DATOS,0,$O$2),$D1263)),#N/A)</f>
        <v>#N/A</v>
      </c>
      <c r="AC1263" s="62" t="e">
        <f>IFERROR(IF($B1263=0,#N/A,AVERAGEIFS(INDEX(DATOS,0,$C1263),INDEX(DATOS,0,$C1263),"&lt;&gt;#N/D",INDEX(DATOS,0,$L$2),0,INDEX(DATOS,0,$M$2),1,INDEX(DATOS,0,$N$2),X1263,INDEX(DATOS,0,$O$2),$D1263)),#N/A)</f>
        <v>#N/A</v>
      </c>
      <c r="AD1263" s="33"/>
      <c r="AE1263" s="40" t="e">
        <f>IFERROR(IF(ISNA(Z1263),#N/A,IF(I1263=0,0,_xlfn.STDEV.P($Z1263:Z1263)/I1263*100)),#N/A)</f>
        <v>#N/A</v>
      </c>
      <c r="AF1263" s="40" t="e">
        <f>IFERROR(IF(ISNA(AA1263),#N/A,IF(J1263=0,0,_xlfn.STDEV.P($Z1263:AA1263)/J1263*100)),#N/A)</f>
        <v>#N/A</v>
      </c>
      <c r="AG1263" s="40" t="e">
        <f>IFERROR(IF(ISNA(AB1263),#N/A,IF(K1263=0,0,_xlfn.STDEV.P($Z1263:AB1263)/K1263*100)),#N/A)</f>
        <v>#N/A</v>
      </c>
      <c r="AH1263" s="40" t="e">
        <f>IFERROR(IF(ISNA(AC1263),#N/A,IF(L1263=0,0,_xlfn.STDEV.P($Z1263:AC1263)/L1263*100)),#N/A)</f>
        <v>#N/A</v>
      </c>
      <c r="AI1263" s="40"/>
    </row>
    <row r="1264" spans="1:35" x14ac:dyDescent="0.35">
      <c r="A1264">
        <f t="shared" si="1468"/>
        <v>59</v>
      </c>
      <c r="B1264" s="35">
        <f t="array" ref="B1264">IF(B1263=0,0,MIN(IF(INDEX(DATOS,0,$N$2)=$U1264,IF(ISNUMBER(INDEX(DATOS,0,$C1264)),IF(INDEX(DATOS,0,$L$2)=0,IF(INDEX(DATOS,0,$M$2)=1,IF(ISNA(MATCH(INDEX(DATOS,0,$O$2),IF($E$7:E1263=E1264,$D$7:D1263),0)),INDEX(DATOS,0,$K$2))))))))</f>
        <v>0</v>
      </c>
      <c r="C1264" s="32">
        <f t="shared" si="1469"/>
        <v>20</v>
      </c>
      <c r="D1264" s="34" t="str">
        <f>IF($B1264=0,"--",INDEX(DATOS,$B1264,O$2))</f>
        <v>--</v>
      </c>
      <c r="E1264" s="64" t="s">
        <v>1</v>
      </c>
      <c r="F1264" s="36" t="str">
        <f t="shared" si="1493"/>
        <v>--</v>
      </c>
      <c r="G1264" s="109" t="e">
        <f>VLOOKUP($D1264,LOC_UNICOS,G$2,0)</f>
        <v>#N/A</v>
      </c>
      <c r="H1264" s="109" t="e">
        <f>VLOOKUP($D1264,LOC_UNICOS,H$2,0)</f>
        <v>#N/A</v>
      </c>
      <c r="I1264" s="38">
        <f t="array" ref="I1264">IF($B1264=0,-999,IF(COUNTIFS($Z1264:Z1264,#N/A)&gt;0,-999,AVERAGE($Z1264:Z1264)))</f>
        <v>-999</v>
      </c>
      <c r="J1264" s="38">
        <f t="array" ref="J1264">IF($B1264=0,-999,IF(COUNTIFS($Z1264:AA1264,#N/A)&gt;0,-999,AVERAGE($Z1264:AA1264)))</f>
        <v>-999</v>
      </c>
      <c r="K1264" s="38">
        <f t="array" ref="K1264">IF($B1264=0,-999,IF(COUNTIFS($Z1264:AB1264,#N/A)&gt;0,-999,AVERAGE($Z1264:AB1264)))</f>
        <v>-999</v>
      </c>
      <c r="L1264" s="38">
        <f t="array" ref="L1264">IF($B1264=0,-999,IF(COUNTIFS($Z1264:AC1264,#N/A)&gt;0,-999,AVERAGE($Z1264:AC1264)))</f>
        <v>-999</v>
      </c>
      <c r="M1264" s="38">
        <f t="shared" si="1464"/>
        <v>-999</v>
      </c>
      <c r="N1264" s="38">
        <f t="shared" si="1496"/>
        <v>-999</v>
      </c>
      <c r="O1264" s="38">
        <f t="shared" si="1497"/>
        <v>-999</v>
      </c>
      <c r="P1264" s="38">
        <f t="shared" si="1498"/>
        <v>-999</v>
      </c>
      <c r="Q1264" s="37">
        <f t="shared" si="1465"/>
        <v>0</v>
      </c>
      <c r="R1264" s="37">
        <f t="shared" si="1485"/>
        <v>0</v>
      </c>
      <c r="S1264" s="37">
        <f t="shared" si="1486"/>
        <v>0</v>
      </c>
      <c r="T1264" s="37">
        <f t="shared" si="1487"/>
        <v>0</v>
      </c>
      <c r="U1264" s="37">
        <f t="shared" si="1466"/>
        <v>2018</v>
      </c>
      <c r="V1264" s="37">
        <f t="shared" ref="V1264:X1264" si="1533">U1264-1</f>
        <v>2017</v>
      </c>
      <c r="W1264" s="37">
        <f t="shared" si="1533"/>
        <v>2016</v>
      </c>
      <c r="X1264" s="37">
        <f t="shared" si="1533"/>
        <v>2015</v>
      </c>
      <c r="Y1264" s="39"/>
      <c r="Z1264" s="62" t="e">
        <f>IFERROR(IF($B1264=0,#N/A,AVERAGEIFS(INDEX(DATOS,0,$C1264),INDEX(DATOS,0,$C1264),"&lt;&gt;#N/D",INDEX(DATOS,0,$L$2),0,INDEX(DATOS,0,$M$2),1,INDEX(DATOS,0,$N$2),U1264,INDEX(DATOS,0,$O$2),$D1264)),#N/A)</f>
        <v>#N/A</v>
      </c>
      <c r="AA1264" s="62" t="e">
        <f>IFERROR(IF($B1264=0,#N/A,AVERAGEIFS(INDEX(DATOS,0,$C1264),INDEX(DATOS,0,$C1264),"&lt;&gt;#N/D",INDEX(DATOS,0,$L$2),0,INDEX(DATOS,0,$M$2),1,INDEX(DATOS,0,$N$2),V1264,INDEX(DATOS,0,$O$2),$D1264)),#N/A)</f>
        <v>#N/A</v>
      </c>
      <c r="AB1264" s="62" t="e">
        <f>IFERROR(IF($B1264=0,#N/A,AVERAGEIFS(INDEX(DATOS,0,$C1264),INDEX(DATOS,0,$C1264),"&lt;&gt;#N/D",INDEX(DATOS,0,$L$2),0,INDEX(DATOS,0,$M$2),1,INDEX(DATOS,0,$N$2),W1264,INDEX(DATOS,0,$O$2),$D1264)),#N/A)</f>
        <v>#N/A</v>
      </c>
      <c r="AC1264" s="62" t="e">
        <f>IFERROR(IF($B1264=0,#N/A,AVERAGEIFS(INDEX(DATOS,0,$C1264),INDEX(DATOS,0,$C1264),"&lt;&gt;#N/D",INDEX(DATOS,0,$L$2),0,INDEX(DATOS,0,$M$2),1,INDEX(DATOS,0,$N$2),X1264,INDEX(DATOS,0,$O$2),$D1264)),#N/A)</f>
        <v>#N/A</v>
      </c>
      <c r="AD1264" s="33"/>
      <c r="AE1264" s="40" t="e">
        <f>IFERROR(IF(ISNA(Z1264),#N/A,IF(I1264=0,0,_xlfn.STDEV.P($Z1264:Z1264)/I1264*100)),#N/A)</f>
        <v>#N/A</v>
      </c>
      <c r="AF1264" s="40" t="e">
        <f>IFERROR(IF(ISNA(AA1264),#N/A,IF(J1264=0,0,_xlfn.STDEV.P($Z1264:AA1264)/J1264*100)),#N/A)</f>
        <v>#N/A</v>
      </c>
      <c r="AG1264" s="40" t="e">
        <f>IFERROR(IF(ISNA(AB1264),#N/A,IF(K1264=0,0,_xlfn.STDEV.P($Z1264:AB1264)/K1264*100)),#N/A)</f>
        <v>#N/A</v>
      </c>
      <c r="AH1264" s="40" t="e">
        <f>IFERROR(IF(ISNA(AC1264),#N/A,IF(L1264=0,0,_xlfn.STDEV.P($Z1264:AC1264)/L1264*100)),#N/A)</f>
        <v>#N/A</v>
      </c>
      <c r="AI1264" s="40"/>
    </row>
    <row r="1265" spans="1:35" x14ac:dyDescent="0.35">
      <c r="A1265">
        <f t="shared" si="1468"/>
        <v>60</v>
      </c>
      <c r="B1265" s="35">
        <f t="array" ref="B1265">IF(B1264=0,0,MIN(IF(INDEX(DATOS,0,$N$2)=$U1265,IF(ISNUMBER(INDEX(DATOS,0,$C1265)),IF(INDEX(DATOS,0,$L$2)=0,IF(INDEX(DATOS,0,$M$2)=1,IF(ISNA(MATCH(INDEX(DATOS,0,$O$2),IF($E$7:E1264=E1265,$D$7:D1264),0)),INDEX(DATOS,0,$K$2))))))))</f>
        <v>0</v>
      </c>
      <c r="C1265" s="32">
        <f t="shared" si="1469"/>
        <v>20</v>
      </c>
      <c r="D1265" s="34" t="str">
        <f>IF($B1265=0,"--",INDEX(DATOS,$B1265,O$2))</f>
        <v>--</v>
      </c>
      <c r="E1265" s="64" t="s">
        <v>1</v>
      </c>
      <c r="F1265" s="36" t="str">
        <f t="shared" si="1493"/>
        <v>--</v>
      </c>
      <c r="G1265" s="109" t="e">
        <f>VLOOKUP($D1265,LOC_UNICOS,G$2,0)</f>
        <v>#N/A</v>
      </c>
      <c r="H1265" s="109" t="e">
        <f>VLOOKUP($D1265,LOC_UNICOS,H$2,0)</f>
        <v>#N/A</v>
      </c>
      <c r="I1265" s="38">
        <f t="array" ref="I1265">IF($B1265=0,-999,IF(COUNTIFS($Z1265:Z1265,#N/A)&gt;0,-999,AVERAGE($Z1265:Z1265)))</f>
        <v>-999</v>
      </c>
      <c r="J1265" s="38">
        <f t="array" ref="J1265">IF($B1265=0,-999,IF(COUNTIFS($Z1265:AA1265,#N/A)&gt;0,-999,AVERAGE($Z1265:AA1265)))</f>
        <v>-999</v>
      </c>
      <c r="K1265" s="38">
        <f t="array" ref="K1265">IF($B1265=0,-999,IF(COUNTIFS($Z1265:AB1265,#N/A)&gt;0,-999,AVERAGE($Z1265:AB1265)))</f>
        <v>-999</v>
      </c>
      <c r="L1265" s="38">
        <f t="array" ref="L1265">IF($B1265=0,-999,IF(COUNTIFS($Z1265:AC1265,#N/A)&gt;0,-999,AVERAGE($Z1265:AC1265)))</f>
        <v>-999</v>
      </c>
      <c r="M1265" s="38">
        <f t="shared" si="1464"/>
        <v>-999</v>
      </c>
      <c r="N1265" s="38">
        <f t="shared" si="1496"/>
        <v>-999</v>
      </c>
      <c r="O1265" s="38">
        <f t="shared" si="1497"/>
        <v>-999</v>
      </c>
      <c r="P1265" s="38">
        <f t="shared" si="1498"/>
        <v>-999</v>
      </c>
      <c r="Q1265" s="37">
        <f t="shared" si="1465"/>
        <v>0</v>
      </c>
      <c r="R1265" s="37">
        <f t="shared" si="1485"/>
        <v>0</v>
      </c>
      <c r="S1265" s="37">
        <f t="shared" si="1486"/>
        <v>0</v>
      </c>
      <c r="T1265" s="37">
        <f t="shared" si="1487"/>
        <v>0</v>
      </c>
      <c r="U1265" s="37">
        <f t="shared" si="1466"/>
        <v>2018</v>
      </c>
      <c r="V1265" s="37">
        <f t="shared" ref="V1265:X1265" si="1534">U1265-1</f>
        <v>2017</v>
      </c>
      <c r="W1265" s="37">
        <f t="shared" si="1534"/>
        <v>2016</v>
      </c>
      <c r="X1265" s="37">
        <f t="shared" si="1534"/>
        <v>2015</v>
      </c>
      <c r="Y1265" s="39"/>
      <c r="Z1265" s="62" t="e">
        <f>IFERROR(IF($B1265=0,#N/A,AVERAGEIFS(INDEX(DATOS,0,$C1265),INDEX(DATOS,0,$C1265),"&lt;&gt;#N/D",INDEX(DATOS,0,$L$2),0,INDEX(DATOS,0,$M$2),1,INDEX(DATOS,0,$N$2),U1265,INDEX(DATOS,0,$O$2),$D1265)),#N/A)</f>
        <v>#N/A</v>
      </c>
      <c r="AA1265" s="62" t="e">
        <f>IFERROR(IF($B1265=0,#N/A,AVERAGEIFS(INDEX(DATOS,0,$C1265),INDEX(DATOS,0,$C1265),"&lt;&gt;#N/D",INDEX(DATOS,0,$L$2),0,INDEX(DATOS,0,$M$2),1,INDEX(DATOS,0,$N$2),V1265,INDEX(DATOS,0,$O$2),$D1265)),#N/A)</f>
        <v>#N/A</v>
      </c>
      <c r="AB1265" s="62" t="e">
        <f>IFERROR(IF($B1265=0,#N/A,AVERAGEIFS(INDEX(DATOS,0,$C1265),INDEX(DATOS,0,$C1265),"&lt;&gt;#N/D",INDEX(DATOS,0,$L$2),0,INDEX(DATOS,0,$M$2),1,INDEX(DATOS,0,$N$2),W1265,INDEX(DATOS,0,$O$2),$D1265)),#N/A)</f>
        <v>#N/A</v>
      </c>
      <c r="AC1265" s="62" t="e">
        <f>IFERROR(IF($B1265=0,#N/A,AVERAGEIFS(INDEX(DATOS,0,$C1265),INDEX(DATOS,0,$C1265),"&lt;&gt;#N/D",INDEX(DATOS,0,$L$2),0,INDEX(DATOS,0,$M$2),1,INDEX(DATOS,0,$N$2),X1265,INDEX(DATOS,0,$O$2),$D1265)),#N/A)</f>
        <v>#N/A</v>
      </c>
      <c r="AD1265" s="33"/>
      <c r="AE1265" s="40" t="e">
        <f>IFERROR(IF(ISNA(Z1265),#N/A,IF(I1265=0,0,_xlfn.STDEV.P($Z1265:Z1265)/I1265*100)),#N/A)</f>
        <v>#N/A</v>
      </c>
      <c r="AF1265" s="40" t="e">
        <f>IFERROR(IF(ISNA(AA1265),#N/A,IF(J1265=0,0,_xlfn.STDEV.P($Z1265:AA1265)/J1265*100)),#N/A)</f>
        <v>#N/A</v>
      </c>
      <c r="AG1265" s="40" t="e">
        <f>IFERROR(IF(ISNA(AB1265),#N/A,IF(K1265=0,0,_xlfn.STDEV.P($Z1265:AB1265)/K1265*100)),#N/A)</f>
        <v>#N/A</v>
      </c>
      <c r="AH1265" s="40" t="e">
        <f>IFERROR(IF(ISNA(AC1265),#N/A,IF(L1265=0,0,_xlfn.STDEV.P($Z1265:AC1265)/L1265*100)),#N/A)</f>
        <v>#N/A</v>
      </c>
      <c r="AI1265" s="40"/>
    </row>
    <row r="1266" spans="1:35" x14ac:dyDescent="0.35">
      <c r="A1266">
        <f t="shared" si="1468"/>
        <v>61</v>
      </c>
      <c r="B1266" s="35">
        <f t="array" ref="B1266">IF(B1265=0,0,MIN(IF(INDEX(DATOS,0,$N$2)=$U1266,IF(ISNUMBER(INDEX(DATOS,0,$C1266)),IF(INDEX(DATOS,0,$L$2)=0,IF(INDEX(DATOS,0,$M$2)=1,IF(ISNA(MATCH(INDEX(DATOS,0,$O$2),IF($E$7:E1265=E1266,$D$7:D1265),0)),INDEX(DATOS,0,$K$2))))))))</f>
        <v>0</v>
      </c>
      <c r="C1266" s="32">
        <f t="shared" si="1469"/>
        <v>20</v>
      </c>
      <c r="D1266" s="34" t="str">
        <f>IF($B1266=0,"--",INDEX(DATOS,$B1266,O$2))</f>
        <v>--</v>
      </c>
      <c r="E1266" s="64" t="s">
        <v>1</v>
      </c>
      <c r="F1266" s="36" t="str">
        <f t="shared" si="1493"/>
        <v>--</v>
      </c>
      <c r="G1266" s="109" t="e">
        <f>VLOOKUP($D1266,LOC_UNICOS,G$2,0)</f>
        <v>#N/A</v>
      </c>
      <c r="H1266" s="109" t="e">
        <f>VLOOKUP($D1266,LOC_UNICOS,H$2,0)</f>
        <v>#N/A</v>
      </c>
      <c r="I1266" s="38">
        <f t="array" ref="I1266">IF($B1266=0,-999,IF(COUNTIFS($Z1266:Z1266,#N/A)&gt;0,-999,AVERAGE($Z1266:Z1266)))</f>
        <v>-999</v>
      </c>
      <c r="J1266" s="38">
        <f t="array" ref="J1266">IF($B1266=0,-999,IF(COUNTIFS($Z1266:AA1266,#N/A)&gt;0,-999,AVERAGE($Z1266:AA1266)))</f>
        <v>-999</v>
      </c>
      <c r="K1266" s="38">
        <f t="array" ref="K1266">IF($B1266=0,-999,IF(COUNTIFS($Z1266:AB1266,#N/A)&gt;0,-999,AVERAGE($Z1266:AB1266)))</f>
        <v>-999</v>
      </c>
      <c r="L1266" s="38">
        <f t="array" ref="L1266">IF($B1266=0,-999,IF(COUNTIFS($Z1266:AC1266,#N/A)&gt;0,-999,AVERAGE($Z1266:AC1266)))</f>
        <v>-999</v>
      </c>
      <c r="M1266" s="38">
        <f t="shared" si="1464"/>
        <v>-999</v>
      </c>
      <c r="N1266" s="38">
        <f t="shared" si="1496"/>
        <v>-999</v>
      </c>
      <c r="O1266" s="38">
        <f t="shared" si="1497"/>
        <v>-999</v>
      </c>
      <c r="P1266" s="38">
        <f t="shared" si="1498"/>
        <v>-999</v>
      </c>
      <c r="Q1266" s="37">
        <f t="shared" si="1465"/>
        <v>0</v>
      </c>
      <c r="R1266" s="37">
        <f t="shared" si="1485"/>
        <v>0</v>
      </c>
      <c r="S1266" s="37">
        <f t="shared" si="1486"/>
        <v>0</v>
      </c>
      <c r="T1266" s="37">
        <f t="shared" si="1487"/>
        <v>0</v>
      </c>
      <c r="U1266" s="37">
        <f t="shared" si="1466"/>
        <v>2018</v>
      </c>
      <c r="V1266" s="37">
        <f t="shared" ref="V1266:X1266" si="1535">U1266-1</f>
        <v>2017</v>
      </c>
      <c r="W1266" s="37">
        <f t="shared" si="1535"/>
        <v>2016</v>
      </c>
      <c r="X1266" s="37">
        <f t="shared" si="1535"/>
        <v>2015</v>
      </c>
      <c r="Y1266" s="39"/>
      <c r="Z1266" s="62" t="e">
        <f>IFERROR(IF($B1266=0,#N/A,AVERAGEIFS(INDEX(DATOS,0,$C1266),INDEX(DATOS,0,$C1266),"&lt;&gt;#N/D",INDEX(DATOS,0,$L$2),0,INDEX(DATOS,0,$M$2),1,INDEX(DATOS,0,$N$2),U1266,INDEX(DATOS,0,$O$2),$D1266)),#N/A)</f>
        <v>#N/A</v>
      </c>
      <c r="AA1266" s="62" t="e">
        <f>IFERROR(IF($B1266=0,#N/A,AVERAGEIFS(INDEX(DATOS,0,$C1266),INDEX(DATOS,0,$C1266),"&lt;&gt;#N/D",INDEX(DATOS,0,$L$2),0,INDEX(DATOS,0,$M$2),1,INDEX(DATOS,0,$N$2),V1266,INDEX(DATOS,0,$O$2),$D1266)),#N/A)</f>
        <v>#N/A</v>
      </c>
      <c r="AB1266" s="62" t="e">
        <f>IFERROR(IF($B1266=0,#N/A,AVERAGEIFS(INDEX(DATOS,0,$C1266),INDEX(DATOS,0,$C1266),"&lt;&gt;#N/D",INDEX(DATOS,0,$L$2),0,INDEX(DATOS,0,$M$2),1,INDEX(DATOS,0,$N$2),W1266,INDEX(DATOS,0,$O$2),$D1266)),#N/A)</f>
        <v>#N/A</v>
      </c>
      <c r="AC1266" s="62" t="e">
        <f>IFERROR(IF($B1266=0,#N/A,AVERAGEIFS(INDEX(DATOS,0,$C1266),INDEX(DATOS,0,$C1266),"&lt;&gt;#N/D",INDEX(DATOS,0,$L$2),0,INDEX(DATOS,0,$M$2),1,INDEX(DATOS,0,$N$2),X1266,INDEX(DATOS,0,$O$2),$D1266)),#N/A)</f>
        <v>#N/A</v>
      </c>
      <c r="AD1266" s="33"/>
      <c r="AE1266" s="40" t="e">
        <f>IFERROR(IF(ISNA(Z1266),#N/A,IF(I1266=0,0,_xlfn.STDEV.P($Z1266:Z1266)/I1266*100)),#N/A)</f>
        <v>#N/A</v>
      </c>
      <c r="AF1266" s="40" t="e">
        <f>IFERROR(IF(ISNA(AA1266),#N/A,IF(J1266=0,0,_xlfn.STDEV.P($Z1266:AA1266)/J1266*100)),#N/A)</f>
        <v>#N/A</v>
      </c>
      <c r="AG1266" s="40" t="e">
        <f>IFERROR(IF(ISNA(AB1266),#N/A,IF(K1266=0,0,_xlfn.STDEV.P($Z1266:AB1266)/K1266*100)),#N/A)</f>
        <v>#N/A</v>
      </c>
      <c r="AH1266" s="40" t="e">
        <f>IFERROR(IF(ISNA(AC1266),#N/A,IF(L1266=0,0,_xlfn.STDEV.P($Z1266:AC1266)/L1266*100)),#N/A)</f>
        <v>#N/A</v>
      </c>
      <c r="AI1266" s="40"/>
    </row>
    <row r="1267" spans="1:35" x14ac:dyDescent="0.35">
      <c r="A1267">
        <f t="shared" si="1468"/>
        <v>62</v>
      </c>
      <c r="B1267" s="35">
        <f t="array" ref="B1267">IF(B1266=0,0,MIN(IF(INDEX(DATOS,0,$N$2)=$U1267,IF(ISNUMBER(INDEX(DATOS,0,$C1267)),IF(INDEX(DATOS,0,$L$2)=0,IF(INDEX(DATOS,0,$M$2)=1,IF(ISNA(MATCH(INDEX(DATOS,0,$O$2),IF($E$7:E1266=E1267,$D$7:D1266),0)),INDEX(DATOS,0,$K$2))))))))</f>
        <v>0</v>
      </c>
      <c r="C1267" s="32">
        <f t="shared" si="1469"/>
        <v>20</v>
      </c>
      <c r="D1267" s="34" t="str">
        <f>IF($B1267=0,"--",INDEX(DATOS,$B1267,O$2))</f>
        <v>--</v>
      </c>
      <c r="E1267" s="64" t="s">
        <v>1</v>
      </c>
      <c r="F1267" s="36" t="str">
        <f t="shared" si="1493"/>
        <v>--</v>
      </c>
      <c r="G1267" s="109" t="e">
        <f>VLOOKUP($D1267,LOC_UNICOS,G$2,0)</f>
        <v>#N/A</v>
      </c>
      <c r="H1267" s="109" t="e">
        <f>VLOOKUP($D1267,LOC_UNICOS,H$2,0)</f>
        <v>#N/A</v>
      </c>
      <c r="I1267" s="38">
        <f t="array" ref="I1267">IF($B1267=0,-999,IF(COUNTIFS($Z1267:Z1267,#N/A)&gt;0,-999,AVERAGE($Z1267:Z1267)))</f>
        <v>-999</v>
      </c>
      <c r="J1267" s="38">
        <f t="array" ref="J1267">IF($B1267=0,-999,IF(COUNTIFS($Z1267:AA1267,#N/A)&gt;0,-999,AVERAGE($Z1267:AA1267)))</f>
        <v>-999</v>
      </c>
      <c r="K1267" s="38">
        <f t="array" ref="K1267">IF($B1267=0,-999,IF(COUNTIFS($Z1267:AB1267,#N/A)&gt;0,-999,AVERAGE($Z1267:AB1267)))</f>
        <v>-999</v>
      </c>
      <c r="L1267" s="38">
        <f t="array" ref="L1267">IF($B1267=0,-999,IF(COUNTIFS($Z1267:AC1267,#N/A)&gt;0,-999,AVERAGE($Z1267:AC1267)))</f>
        <v>-999</v>
      </c>
      <c r="M1267" s="38">
        <f t="shared" si="1464"/>
        <v>-999</v>
      </c>
      <c r="N1267" s="38">
        <f t="shared" si="1496"/>
        <v>-999</v>
      </c>
      <c r="O1267" s="38">
        <f t="shared" si="1497"/>
        <v>-999</v>
      </c>
      <c r="P1267" s="38">
        <f t="shared" si="1498"/>
        <v>-999</v>
      </c>
      <c r="Q1267" s="37">
        <f t="shared" si="1465"/>
        <v>0</v>
      </c>
      <c r="R1267" s="37">
        <f t="shared" si="1485"/>
        <v>0</v>
      </c>
      <c r="S1267" s="37">
        <f t="shared" si="1486"/>
        <v>0</v>
      </c>
      <c r="T1267" s="37">
        <f t="shared" si="1487"/>
        <v>0</v>
      </c>
      <c r="U1267" s="37">
        <f t="shared" si="1466"/>
        <v>2018</v>
      </c>
      <c r="V1267" s="37">
        <f t="shared" ref="V1267:X1267" si="1536">U1267-1</f>
        <v>2017</v>
      </c>
      <c r="W1267" s="37">
        <f t="shared" si="1536"/>
        <v>2016</v>
      </c>
      <c r="X1267" s="37">
        <f t="shared" si="1536"/>
        <v>2015</v>
      </c>
      <c r="Y1267" s="39"/>
      <c r="Z1267" s="62" t="e">
        <f>IFERROR(IF($B1267=0,#N/A,AVERAGEIFS(INDEX(DATOS,0,$C1267),INDEX(DATOS,0,$C1267),"&lt;&gt;#N/D",INDEX(DATOS,0,$L$2),0,INDEX(DATOS,0,$M$2),1,INDEX(DATOS,0,$N$2),U1267,INDEX(DATOS,0,$O$2),$D1267)),#N/A)</f>
        <v>#N/A</v>
      </c>
      <c r="AA1267" s="62" t="e">
        <f>IFERROR(IF($B1267=0,#N/A,AVERAGEIFS(INDEX(DATOS,0,$C1267),INDEX(DATOS,0,$C1267),"&lt;&gt;#N/D",INDEX(DATOS,0,$L$2),0,INDEX(DATOS,0,$M$2),1,INDEX(DATOS,0,$N$2),V1267,INDEX(DATOS,0,$O$2),$D1267)),#N/A)</f>
        <v>#N/A</v>
      </c>
      <c r="AB1267" s="62" t="e">
        <f>IFERROR(IF($B1267=0,#N/A,AVERAGEIFS(INDEX(DATOS,0,$C1267),INDEX(DATOS,0,$C1267),"&lt;&gt;#N/D",INDEX(DATOS,0,$L$2),0,INDEX(DATOS,0,$M$2),1,INDEX(DATOS,0,$N$2),W1267,INDEX(DATOS,0,$O$2),$D1267)),#N/A)</f>
        <v>#N/A</v>
      </c>
      <c r="AC1267" s="62" t="e">
        <f>IFERROR(IF($B1267=0,#N/A,AVERAGEIFS(INDEX(DATOS,0,$C1267),INDEX(DATOS,0,$C1267),"&lt;&gt;#N/D",INDEX(DATOS,0,$L$2),0,INDEX(DATOS,0,$M$2),1,INDEX(DATOS,0,$N$2),X1267,INDEX(DATOS,0,$O$2),$D1267)),#N/A)</f>
        <v>#N/A</v>
      </c>
      <c r="AD1267" s="33"/>
      <c r="AE1267" s="40" t="e">
        <f>IFERROR(IF(ISNA(Z1267),#N/A,IF(I1267=0,0,_xlfn.STDEV.P($Z1267:Z1267)/I1267*100)),#N/A)</f>
        <v>#N/A</v>
      </c>
      <c r="AF1267" s="40" t="e">
        <f>IFERROR(IF(ISNA(AA1267),#N/A,IF(J1267=0,0,_xlfn.STDEV.P($Z1267:AA1267)/J1267*100)),#N/A)</f>
        <v>#N/A</v>
      </c>
      <c r="AG1267" s="40" t="e">
        <f>IFERROR(IF(ISNA(AB1267),#N/A,IF(K1267=0,0,_xlfn.STDEV.P($Z1267:AB1267)/K1267*100)),#N/A)</f>
        <v>#N/A</v>
      </c>
      <c r="AH1267" s="40" t="e">
        <f>IFERROR(IF(ISNA(AC1267),#N/A,IF(L1267=0,0,_xlfn.STDEV.P($Z1267:AC1267)/L1267*100)),#N/A)</f>
        <v>#N/A</v>
      </c>
      <c r="AI1267" s="40"/>
    </row>
    <row r="1268" spans="1:35" x14ac:dyDescent="0.35">
      <c r="A1268">
        <f t="shared" si="1468"/>
        <v>63</v>
      </c>
      <c r="B1268" s="35">
        <f t="array" ref="B1268">IF(B1267=0,0,MIN(IF(INDEX(DATOS,0,$N$2)=$U1268,IF(ISNUMBER(INDEX(DATOS,0,$C1268)),IF(INDEX(DATOS,0,$L$2)=0,IF(INDEX(DATOS,0,$M$2)=1,IF(ISNA(MATCH(INDEX(DATOS,0,$O$2),IF($E$7:E1267=E1268,$D$7:D1267),0)),INDEX(DATOS,0,$K$2))))))))</f>
        <v>0</v>
      </c>
      <c r="C1268" s="32">
        <f t="shared" si="1469"/>
        <v>20</v>
      </c>
      <c r="D1268" s="34" t="str">
        <f>IF($B1268=0,"--",INDEX(DATOS,$B1268,O$2))</f>
        <v>--</v>
      </c>
      <c r="E1268" s="64" t="s">
        <v>1</v>
      </c>
      <c r="F1268" s="36" t="str">
        <f t="shared" si="1493"/>
        <v>--</v>
      </c>
      <c r="G1268" s="109" t="e">
        <f>VLOOKUP($D1268,LOC_UNICOS,G$2,0)</f>
        <v>#N/A</v>
      </c>
      <c r="H1268" s="109" t="e">
        <f>VLOOKUP($D1268,LOC_UNICOS,H$2,0)</f>
        <v>#N/A</v>
      </c>
      <c r="I1268" s="38">
        <f t="array" ref="I1268">IF($B1268=0,-999,IF(COUNTIFS($Z1268:Z1268,#N/A)&gt;0,-999,AVERAGE($Z1268:Z1268)))</f>
        <v>-999</v>
      </c>
      <c r="J1268" s="38">
        <f t="array" ref="J1268">IF($B1268=0,-999,IF(COUNTIFS($Z1268:AA1268,#N/A)&gt;0,-999,AVERAGE($Z1268:AA1268)))</f>
        <v>-999</v>
      </c>
      <c r="K1268" s="38">
        <f t="array" ref="K1268">IF($B1268=0,-999,IF(COUNTIFS($Z1268:AB1268,#N/A)&gt;0,-999,AVERAGE($Z1268:AB1268)))</f>
        <v>-999</v>
      </c>
      <c r="L1268" s="38">
        <f t="array" ref="L1268">IF($B1268=0,-999,IF(COUNTIFS($Z1268:AC1268,#N/A)&gt;0,-999,AVERAGE($Z1268:AC1268)))</f>
        <v>-999</v>
      </c>
      <c r="M1268" s="38">
        <f t="shared" si="1464"/>
        <v>-999</v>
      </c>
      <c r="N1268" s="38">
        <f t="shared" si="1496"/>
        <v>-999</v>
      </c>
      <c r="O1268" s="38">
        <f t="shared" si="1497"/>
        <v>-999</v>
      </c>
      <c r="P1268" s="38">
        <f t="shared" si="1498"/>
        <v>-999</v>
      </c>
      <c r="Q1268" s="37">
        <f t="shared" si="1465"/>
        <v>0</v>
      </c>
      <c r="R1268" s="37">
        <f t="shared" si="1485"/>
        <v>0</v>
      </c>
      <c r="S1268" s="37">
        <f t="shared" si="1486"/>
        <v>0</v>
      </c>
      <c r="T1268" s="37">
        <f t="shared" si="1487"/>
        <v>0</v>
      </c>
      <c r="U1268" s="37">
        <f t="shared" si="1466"/>
        <v>2018</v>
      </c>
      <c r="V1268" s="37">
        <f t="shared" ref="V1268:X1268" si="1537">U1268-1</f>
        <v>2017</v>
      </c>
      <c r="W1268" s="37">
        <f t="shared" si="1537"/>
        <v>2016</v>
      </c>
      <c r="X1268" s="37">
        <f t="shared" si="1537"/>
        <v>2015</v>
      </c>
      <c r="Y1268" s="39"/>
      <c r="Z1268" s="62" t="e">
        <f>IFERROR(IF($B1268=0,#N/A,AVERAGEIFS(INDEX(DATOS,0,$C1268),INDEX(DATOS,0,$C1268),"&lt;&gt;#N/D",INDEX(DATOS,0,$L$2),0,INDEX(DATOS,0,$M$2),1,INDEX(DATOS,0,$N$2),U1268,INDEX(DATOS,0,$O$2),$D1268)),#N/A)</f>
        <v>#N/A</v>
      </c>
      <c r="AA1268" s="62" t="e">
        <f>IFERROR(IF($B1268=0,#N/A,AVERAGEIFS(INDEX(DATOS,0,$C1268),INDEX(DATOS,0,$C1268),"&lt;&gt;#N/D",INDEX(DATOS,0,$L$2),0,INDEX(DATOS,0,$M$2),1,INDEX(DATOS,0,$N$2),V1268,INDEX(DATOS,0,$O$2),$D1268)),#N/A)</f>
        <v>#N/A</v>
      </c>
      <c r="AB1268" s="62" t="e">
        <f>IFERROR(IF($B1268=0,#N/A,AVERAGEIFS(INDEX(DATOS,0,$C1268),INDEX(DATOS,0,$C1268),"&lt;&gt;#N/D",INDEX(DATOS,0,$L$2),0,INDEX(DATOS,0,$M$2),1,INDEX(DATOS,0,$N$2),W1268,INDEX(DATOS,0,$O$2),$D1268)),#N/A)</f>
        <v>#N/A</v>
      </c>
      <c r="AC1268" s="62" t="e">
        <f>IFERROR(IF($B1268=0,#N/A,AVERAGEIFS(INDEX(DATOS,0,$C1268),INDEX(DATOS,0,$C1268),"&lt;&gt;#N/D",INDEX(DATOS,0,$L$2),0,INDEX(DATOS,0,$M$2),1,INDEX(DATOS,0,$N$2),X1268,INDEX(DATOS,0,$O$2),$D1268)),#N/A)</f>
        <v>#N/A</v>
      </c>
      <c r="AD1268" s="33"/>
      <c r="AE1268" s="40" t="e">
        <f>IFERROR(IF(ISNA(Z1268),#N/A,IF(I1268=0,0,_xlfn.STDEV.P($Z1268:Z1268)/I1268*100)),#N/A)</f>
        <v>#N/A</v>
      </c>
      <c r="AF1268" s="40" t="e">
        <f>IFERROR(IF(ISNA(AA1268),#N/A,IF(J1268=0,0,_xlfn.STDEV.P($Z1268:AA1268)/J1268*100)),#N/A)</f>
        <v>#N/A</v>
      </c>
      <c r="AG1268" s="40" t="e">
        <f>IFERROR(IF(ISNA(AB1268),#N/A,IF(K1268=0,0,_xlfn.STDEV.P($Z1268:AB1268)/K1268*100)),#N/A)</f>
        <v>#N/A</v>
      </c>
      <c r="AH1268" s="40" t="e">
        <f>IFERROR(IF(ISNA(AC1268),#N/A,IF(L1268=0,0,_xlfn.STDEV.P($Z1268:AC1268)/L1268*100)),#N/A)</f>
        <v>#N/A</v>
      </c>
      <c r="AI1268" s="40"/>
    </row>
    <row r="1269" spans="1:35" x14ac:dyDescent="0.35">
      <c r="A1269">
        <f t="shared" si="1468"/>
        <v>64</v>
      </c>
      <c r="B1269" s="35">
        <f t="array" ref="B1269">IF(B1268=0,0,MIN(IF(INDEX(DATOS,0,$N$2)=$U1269,IF(ISNUMBER(INDEX(DATOS,0,$C1269)),IF(INDEX(DATOS,0,$L$2)=0,IF(INDEX(DATOS,0,$M$2)=1,IF(ISNA(MATCH(INDEX(DATOS,0,$O$2),IF($E$7:E1268=E1269,$D$7:D1268),0)),INDEX(DATOS,0,$K$2))))))))</f>
        <v>0</v>
      </c>
      <c r="C1269" s="32">
        <f t="shared" si="1469"/>
        <v>20</v>
      </c>
      <c r="D1269" s="34" t="str">
        <f>IF($B1269=0,"--",INDEX(DATOS,$B1269,O$2))</f>
        <v>--</v>
      </c>
      <c r="E1269" s="64" t="s">
        <v>1</v>
      </c>
      <c r="F1269" s="36" t="str">
        <f t="shared" si="1493"/>
        <v>--</v>
      </c>
      <c r="G1269" s="109" t="e">
        <f>VLOOKUP($D1269,LOC_UNICOS,G$2,0)</f>
        <v>#N/A</v>
      </c>
      <c r="H1269" s="109" t="e">
        <f>VLOOKUP($D1269,LOC_UNICOS,H$2,0)</f>
        <v>#N/A</v>
      </c>
      <c r="I1269" s="38">
        <f t="array" ref="I1269">IF($B1269=0,-999,IF(COUNTIFS($Z1269:Z1269,#N/A)&gt;0,-999,AVERAGE($Z1269:Z1269)))</f>
        <v>-999</v>
      </c>
      <c r="J1269" s="38">
        <f t="array" ref="J1269">IF($B1269=0,-999,IF(COUNTIFS($Z1269:AA1269,#N/A)&gt;0,-999,AVERAGE($Z1269:AA1269)))</f>
        <v>-999</v>
      </c>
      <c r="K1269" s="38">
        <f t="array" ref="K1269">IF($B1269=0,-999,IF(COUNTIFS($Z1269:AB1269,#N/A)&gt;0,-999,AVERAGE($Z1269:AB1269)))</f>
        <v>-999</v>
      </c>
      <c r="L1269" s="38">
        <f t="array" ref="L1269">IF($B1269=0,-999,IF(COUNTIFS($Z1269:AC1269,#N/A)&gt;0,-999,AVERAGE($Z1269:AC1269)))</f>
        <v>-999</v>
      </c>
      <c r="M1269" s="38">
        <f t="shared" si="1464"/>
        <v>-999</v>
      </c>
      <c r="N1269" s="38">
        <f t="shared" si="1496"/>
        <v>-999</v>
      </c>
      <c r="O1269" s="38">
        <f t="shared" si="1497"/>
        <v>-999</v>
      </c>
      <c r="P1269" s="38">
        <f t="shared" si="1498"/>
        <v>-999</v>
      </c>
      <c r="Q1269" s="37">
        <f t="shared" si="1465"/>
        <v>0</v>
      </c>
      <c r="R1269" s="37">
        <f t="shared" si="1485"/>
        <v>0</v>
      </c>
      <c r="S1269" s="37">
        <f t="shared" si="1486"/>
        <v>0</v>
      </c>
      <c r="T1269" s="37">
        <f t="shared" si="1487"/>
        <v>0</v>
      </c>
      <c r="U1269" s="37">
        <f t="shared" si="1466"/>
        <v>2018</v>
      </c>
      <c r="V1269" s="37">
        <f t="shared" ref="V1269:X1269" si="1538">U1269-1</f>
        <v>2017</v>
      </c>
      <c r="W1269" s="37">
        <f t="shared" si="1538"/>
        <v>2016</v>
      </c>
      <c r="X1269" s="37">
        <f t="shared" si="1538"/>
        <v>2015</v>
      </c>
      <c r="Y1269" s="39"/>
      <c r="Z1269" s="62" t="e">
        <f>IFERROR(IF($B1269=0,#N/A,AVERAGEIFS(INDEX(DATOS,0,$C1269),INDEX(DATOS,0,$C1269),"&lt;&gt;#N/D",INDEX(DATOS,0,$L$2),0,INDEX(DATOS,0,$M$2),1,INDEX(DATOS,0,$N$2),U1269,INDEX(DATOS,0,$O$2),$D1269)),#N/A)</f>
        <v>#N/A</v>
      </c>
      <c r="AA1269" s="62" t="e">
        <f>IFERROR(IF($B1269=0,#N/A,AVERAGEIFS(INDEX(DATOS,0,$C1269),INDEX(DATOS,0,$C1269),"&lt;&gt;#N/D",INDEX(DATOS,0,$L$2),0,INDEX(DATOS,0,$M$2),1,INDEX(DATOS,0,$N$2),V1269,INDEX(DATOS,0,$O$2),$D1269)),#N/A)</f>
        <v>#N/A</v>
      </c>
      <c r="AB1269" s="62" t="e">
        <f>IFERROR(IF($B1269=0,#N/A,AVERAGEIFS(INDEX(DATOS,0,$C1269),INDEX(DATOS,0,$C1269),"&lt;&gt;#N/D",INDEX(DATOS,0,$L$2),0,INDEX(DATOS,0,$M$2),1,INDEX(DATOS,0,$N$2),W1269,INDEX(DATOS,0,$O$2),$D1269)),#N/A)</f>
        <v>#N/A</v>
      </c>
      <c r="AC1269" s="62" t="e">
        <f>IFERROR(IF($B1269=0,#N/A,AVERAGEIFS(INDEX(DATOS,0,$C1269),INDEX(DATOS,0,$C1269),"&lt;&gt;#N/D",INDEX(DATOS,0,$L$2),0,INDEX(DATOS,0,$M$2),1,INDEX(DATOS,0,$N$2),X1269,INDEX(DATOS,0,$O$2),$D1269)),#N/A)</f>
        <v>#N/A</v>
      </c>
      <c r="AD1269" s="33"/>
      <c r="AE1269" s="40" t="e">
        <f>IFERROR(IF(ISNA(Z1269),#N/A,IF(I1269=0,0,_xlfn.STDEV.P($Z1269:Z1269)/I1269*100)),#N/A)</f>
        <v>#N/A</v>
      </c>
      <c r="AF1269" s="40" t="e">
        <f>IFERROR(IF(ISNA(AA1269),#N/A,IF(J1269=0,0,_xlfn.STDEV.P($Z1269:AA1269)/J1269*100)),#N/A)</f>
        <v>#N/A</v>
      </c>
      <c r="AG1269" s="40" t="e">
        <f>IFERROR(IF(ISNA(AB1269),#N/A,IF(K1269=0,0,_xlfn.STDEV.P($Z1269:AB1269)/K1269*100)),#N/A)</f>
        <v>#N/A</v>
      </c>
      <c r="AH1269" s="40" t="e">
        <f>IFERROR(IF(ISNA(AC1269),#N/A,IF(L1269=0,0,_xlfn.STDEV.P($Z1269:AC1269)/L1269*100)),#N/A)</f>
        <v>#N/A</v>
      </c>
      <c r="AI1269" s="40"/>
    </row>
    <row r="1270" spans="1:35" x14ac:dyDescent="0.35">
      <c r="A1270">
        <f t="shared" si="1468"/>
        <v>65</v>
      </c>
      <c r="B1270" s="35">
        <f t="array" ref="B1270">IF(B1269=0,0,MIN(IF(INDEX(DATOS,0,$N$2)=$U1270,IF(ISNUMBER(INDEX(DATOS,0,$C1270)),IF(INDEX(DATOS,0,$L$2)=0,IF(INDEX(DATOS,0,$M$2)=1,IF(ISNA(MATCH(INDEX(DATOS,0,$O$2),IF($E$7:E1269=E1270,$D$7:D1269),0)),INDEX(DATOS,0,$K$2))))))))</f>
        <v>0</v>
      </c>
      <c r="C1270" s="32">
        <f t="shared" si="1469"/>
        <v>20</v>
      </c>
      <c r="D1270" s="34" t="str">
        <f>IF($B1270=0,"--",INDEX(DATOS,$B1270,O$2))</f>
        <v>--</v>
      </c>
      <c r="E1270" s="64" t="s">
        <v>1</v>
      </c>
      <c r="F1270" s="36" t="str">
        <f t="shared" si="1493"/>
        <v>--</v>
      </c>
      <c r="G1270" s="109" t="e">
        <f>VLOOKUP($D1270,LOC_UNICOS,G$2,0)</f>
        <v>#N/A</v>
      </c>
      <c r="H1270" s="109" t="e">
        <f>VLOOKUP($D1270,LOC_UNICOS,H$2,0)</f>
        <v>#N/A</v>
      </c>
      <c r="I1270" s="38">
        <f t="array" ref="I1270">IF($B1270=0,-999,IF(COUNTIFS($Z1270:Z1270,#N/A)&gt;0,-999,AVERAGE($Z1270:Z1270)))</f>
        <v>-999</v>
      </c>
      <c r="J1270" s="38">
        <f t="array" ref="J1270">IF($B1270=0,-999,IF(COUNTIFS($Z1270:AA1270,#N/A)&gt;0,-999,AVERAGE($Z1270:AA1270)))</f>
        <v>-999</v>
      </c>
      <c r="K1270" s="38">
        <f t="array" ref="K1270">IF($B1270=0,-999,IF(COUNTIFS($Z1270:AB1270,#N/A)&gt;0,-999,AVERAGE($Z1270:AB1270)))</f>
        <v>-999</v>
      </c>
      <c r="L1270" s="38">
        <f t="array" ref="L1270">IF($B1270=0,-999,IF(COUNTIFS($Z1270:AC1270,#N/A)&gt;0,-999,AVERAGE($Z1270:AC1270)))</f>
        <v>-999</v>
      </c>
      <c r="M1270" s="38">
        <f t="shared" si="1464"/>
        <v>-999</v>
      </c>
      <c r="N1270" s="38">
        <f t="shared" si="1496"/>
        <v>-999</v>
      </c>
      <c r="O1270" s="38">
        <f t="shared" si="1497"/>
        <v>-999</v>
      </c>
      <c r="P1270" s="38">
        <f t="shared" si="1498"/>
        <v>-999</v>
      </c>
      <c r="Q1270" s="37">
        <f t="shared" si="1465"/>
        <v>0</v>
      </c>
      <c r="R1270" s="37">
        <f t="shared" si="1485"/>
        <v>0</v>
      </c>
      <c r="S1270" s="37">
        <f t="shared" si="1486"/>
        <v>0</v>
      </c>
      <c r="T1270" s="37">
        <f t="shared" si="1487"/>
        <v>0</v>
      </c>
      <c r="U1270" s="37">
        <f t="shared" si="1466"/>
        <v>2018</v>
      </c>
      <c r="V1270" s="37">
        <f t="shared" ref="V1270:X1270" si="1539">U1270-1</f>
        <v>2017</v>
      </c>
      <c r="W1270" s="37">
        <f t="shared" si="1539"/>
        <v>2016</v>
      </c>
      <c r="X1270" s="37">
        <f t="shared" si="1539"/>
        <v>2015</v>
      </c>
      <c r="Y1270" s="39"/>
      <c r="Z1270" s="62" t="e">
        <f>IFERROR(IF($B1270=0,#N/A,AVERAGEIFS(INDEX(DATOS,0,$C1270),INDEX(DATOS,0,$C1270),"&lt;&gt;#N/D",INDEX(DATOS,0,$L$2),0,INDEX(DATOS,0,$M$2),1,INDEX(DATOS,0,$N$2),U1270,INDEX(DATOS,0,$O$2),$D1270)),#N/A)</f>
        <v>#N/A</v>
      </c>
      <c r="AA1270" s="62" t="e">
        <f>IFERROR(IF($B1270=0,#N/A,AVERAGEIFS(INDEX(DATOS,0,$C1270),INDEX(DATOS,0,$C1270),"&lt;&gt;#N/D",INDEX(DATOS,0,$L$2),0,INDEX(DATOS,0,$M$2),1,INDEX(DATOS,0,$N$2),V1270,INDEX(DATOS,0,$O$2),$D1270)),#N/A)</f>
        <v>#N/A</v>
      </c>
      <c r="AB1270" s="62" t="e">
        <f>IFERROR(IF($B1270=0,#N/A,AVERAGEIFS(INDEX(DATOS,0,$C1270),INDEX(DATOS,0,$C1270),"&lt;&gt;#N/D",INDEX(DATOS,0,$L$2),0,INDEX(DATOS,0,$M$2),1,INDEX(DATOS,0,$N$2),W1270,INDEX(DATOS,0,$O$2),$D1270)),#N/A)</f>
        <v>#N/A</v>
      </c>
      <c r="AC1270" s="62" t="e">
        <f>IFERROR(IF($B1270=0,#N/A,AVERAGEIFS(INDEX(DATOS,0,$C1270),INDEX(DATOS,0,$C1270),"&lt;&gt;#N/D",INDEX(DATOS,0,$L$2),0,INDEX(DATOS,0,$M$2),1,INDEX(DATOS,0,$N$2),X1270,INDEX(DATOS,0,$O$2),$D1270)),#N/A)</f>
        <v>#N/A</v>
      </c>
      <c r="AD1270" s="33"/>
      <c r="AE1270" s="40" t="e">
        <f>IFERROR(IF(ISNA(Z1270),#N/A,IF(I1270=0,0,_xlfn.STDEV.P($Z1270:Z1270)/I1270*100)),#N/A)</f>
        <v>#N/A</v>
      </c>
      <c r="AF1270" s="40" t="e">
        <f>IFERROR(IF(ISNA(AA1270),#N/A,IF(J1270=0,0,_xlfn.STDEV.P($Z1270:AA1270)/J1270*100)),#N/A)</f>
        <v>#N/A</v>
      </c>
      <c r="AG1270" s="40" t="e">
        <f>IFERROR(IF(ISNA(AB1270),#N/A,IF(K1270=0,0,_xlfn.STDEV.P($Z1270:AB1270)/K1270*100)),#N/A)</f>
        <v>#N/A</v>
      </c>
      <c r="AH1270" s="40" t="e">
        <f>IFERROR(IF(ISNA(AC1270),#N/A,IF(L1270=0,0,_xlfn.STDEV.P($Z1270:AC1270)/L1270*100)),#N/A)</f>
        <v>#N/A</v>
      </c>
      <c r="AI1270" s="40"/>
    </row>
    <row r="1271" spans="1:35" x14ac:dyDescent="0.35">
      <c r="A1271">
        <f t="shared" si="1468"/>
        <v>66</v>
      </c>
      <c r="B1271" s="35">
        <f t="array" ref="B1271">IF(B1270=0,0,MIN(IF(INDEX(DATOS,0,$N$2)=$U1271,IF(ISNUMBER(INDEX(DATOS,0,$C1271)),IF(INDEX(DATOS,0,$L$2)=0,IF(INDEX(DATOS,0,$M$2)=1,IF(ISNA(MATCH(INDEX(DATOS,0,$O$2),IF($E$7:E1270=E1271,$D$7:D1270),0)),INDEX(DATOS,0,$K$2))))))))</f>
        <v>0</v>
      </c>
      <c r="C1271" s="32">
        <f t="shared" si="1469"/>
        <v>20</v>
      </c>
      <c r="D1271" s="34" t="str">
        <f>IF($B1271=0,"--",INDEX(DATOS,$B1271,O$2))</f>
        <v>--</v>
      </c>
      <c r="E1271" s="64" t="s">
        <v>1</v>
      </c>
      <c r="F1271" s="36" t="str">
        <f t="shared" si="1493"/>
        <v>--</v>
      </c>
      <c r="G1271" s="109" t="e">
        <f>VLOOKUP($D1271,LOC_UNICOS,G$2,0)</f>
        <v>#N/A</v>
      </c>
      <c r="H1271" s="109" t="e">
        <f>VLOOKUP($D1271,LOC_UNICOS,H$2,0)</f>
        <v>#N/A</v>
      </c>
      <c r="I1271" s="38">
        <f t="array" ref="I1271">IF($B1271=0,-999,IF(COUNTIFS($Z1271:Z1271,#N/A)&gt;0,-999,AVERAGE($Z1271:Z1271)))</f>
        <v>-999</v>
      </c>
      <c r="J1271" s="38">
        <f t="array" ref="J1271">IF($B1271=0,-999,IF(COUNTIFS($Z1271:AA1271,#N/A)&gt;0,-999,AVERAGE($Z1271:AA1271)))</f>
        <v>-999</v>
      </c>
      <c r="K1271" s="38">
        <f t="array" ref="K1271">IF($B1271=0,-999,IF(COUNTIFS($Z1271:AB1271,#N/A)&gt;0,-999,AVERAGE($Z1271:AB1271)))</f>
        <v>-999</v>
      </c>
      <c r="L1271" s="38">
        <f t="array" ref="L1271">IF($B1271=0,-999,IF(COUNTIFS($Z1271:AC1271,#N/A)&gt;0,-999,AVERAGE($Z1271:AC1271)))</f>
        <v>-999</v>
      </c>
      <c r="M1271" s="38">
        <f t="shared" ref="M1271:M1305" si="1540">IFERROR(AE1271,-999)</f>
        <v>-999</v>
      </c>
      <c r="N1271" s="38">
        <f t="shared" si="1496"/>
        <v>-999</v>
      </c>
      <c r="O1271" s="38">
        <f t="shared" si="1497"/>
        <v>-999</v>
      </c>
      <c r="P1271" s="38">
        <f t="shared" si="1498"/>
        <v>-999</v>
      </c>
      <c r="Q1271" s="37">
        <f t="shared" ref="Q1271:Q1334" si="1541">IF($B1271=0,0,IF(I1271=-999,0,IF($D1271="--",0,1)))</f>
        <v>0</v>
      </c>
      <c r="R1271" s="37">
        <f t="shared" si="1485"/>
        <v>0</v>
      </c>
      <c r="S1271" s="37">
        <f t="shared" si="1486"/>
        <v>0</v>
      </c>
      <c r="T1271" s="37">
        <f t="shared" si="1487"/>
        <v>0</v>
      </c>
      <c r="U1271" s="37">
        <f t="shared" ref="U1271:U1334" si="1542">$B$1</f>
        <v>2018</v>
      </c>
      <c r="V1271" s="37">
        <f t="shared" ref="V1271:X1271" si="1543">U1271-1</f>
        <v>2017</v>
      </c>
      <c r="W1271" s="37">
        <f t="shared" si="1543"/>
        <v>2016</v>
      </c>
      <c r="X1271" s="37">
        <f t="shared" si="1543"/>
        <v>2015</v>
      </c>
      <c r="Y1271" s="39"/>
      <c r="Z1271" s="62" t="e">
        <f>IFERROR(IF($B1271=0,#N/A,AVERAGEIFS(INDEX(DATOS,0,$C1271),INDEX(DATOS,0,$C1271),"&lt;&gt;#N/D",INDEX(DATOS,0,$L$2),0,INDEX(DATOS,0,$M$2),1,INDEX(DATOS,0,$N$2),U1271,INDEX(DATOS,0,$O$2),$D1271)),#N/A)</f>
        <v>#N/A</v>
      </c>
      <c r="AA1271" s="62" t="e">
        <f>IFERROR(IF($B1271=0,#N/A,AVERAGEIFS(INDEX(DATOS,0,$C1271),INDEX(DATOS,0,$C1271),"&lt;&gt;#N/D",INDEX(DATOS,0,$L$2),0,INDEX(DATOS,0,$M$2),1,INDEX(DATOS,0,$N$2),V1271,INDEX(DATOS,0,$O$2),$D1271)),#N/A)</f>
        <v>#N/A</v>
      </c>
      <c r="AB1271" s="62" t="e">
        <f>IFERROR(IF($B1271=0,#N/A,AVERAGEIFS(INDEX(DATOS,0,$C1271),INDEX(DATOS,0,$C1271),"&lt;&gt;#N/D",INDEX(DATOS,0,$L$2),0,INDEX(DATOS,0,$M$2),1,INDEX(DATOS,0,$N$2),W1271,INDEX(DATOS,0,$O$2),$D1271)),#N/A)</f>
        <v>#N/A</v>
      </c>
      <c r="AC1271" s="62" t="e">
        <f>IFERROR(IF($B1271=0,#N/A,AVERAGEIFS(INDEX(DATOS,0,$C1271),INDEX(DATOS,0,$C1271),"&lt;&gt;#N/D",INDEX(DATOS,0,$L$2),0,INDEX(DATOS,0,$M$2),1,INDEX(DATOS,0,$N$2),X1271,INDEX(DATOS,0,$O$2),$D1271)),#N/A)</f>
        <v>#N/A</v>
      </c>
      <c r="AD1271" s="33"/>
      <c r="AE1271" s="40" t="e">
        <f>IFERROR(IF(ISNA(Z1271),#N/A,IF(I1271=0,0,_xlfn.STDEV.P($Z1271:Z1271)/I1271*100)),#N/A)</f>
        <v>#N/A</v>
      </c>
      <c r="AF1271" s="40" t="e">
        <f>IFERROR(IF(ISNA(AA1271),#N/A,IF(J1271=0,0,_xlfn.STDEV.P($Z1271:AA1271)/J1271*100)),#N/A)</f>
        <v>#N/A</v>
      </c>
      <c r="AG1271" s="40" t="e">
        <f>IFERROR(IF(ISNA(AB1271),#N/A,IF(K1271=0,0,_xlfn.STDEV.P($Z1271:AB1271)/K1271*100)),#N/A)</f>
        <v>#N/A</v>
      </c>
      <c r="AH1271" s="40" t="e">
        <f>IFERROR(IF(ISNA(AC1271),#N/A,IF(L1271=0,0,_xlfn.STDEV.P($Z1271:AC1271)/L1271*100)),#N/A)</f>
        <v>#N/A</v>
      </c>
      <c r="AI1271" s="40"/>
    </row>
    <row r="1272" spans="1:35" x14ac:dyDescent="0.35">
      <c r="A1272">
        <f t="shared" ref="A1272:A1335" si="1544">A1271+1</f>
        <v>67</v>
      </c>
      <c r="B1272" s="35">
        <f t="array" ref="B1272">IF(B1271=0,0,MIN(IF(INDEX(DATOS,0,$N$2)=$U1272,IF(ISNUMBER(INDEX(DATOS,0,$C1272)),IF(INDEX(DATOS,0,$L$2)=0,IF(INDEX(DATOS,0,$M$2)=1,IF(ISNA(MATCH(INDEX(DATOS,0,$O$2),IF($E$7:E1271=E1272,$D$7:D1271),0)),INDEX(DATOS,0,$K$2))))))))</f>
        <v>0</v>
      </c>
      <c r="C1272" s="32">
        <f t="shared" ref="C1272:C1335" si="1545">MATCH(E1272,INDEX(DATOS,1,),0)</f>
        <v>20</v>
      </c>
      <c r="D1272" s="34" t="str">
        <f>IF($B1272=0,"--",INDEX(DATOS,$B1272,O$2))</f>
        <v>--</v>
      </c>
      <c r="E1272" s="64" t="s">
        <v>1</v>
      </c>
      <c r="F1272" s="36" t="str">
        <f t="shared" si="1493"/>
        <v>--</v>
      </c>
      <c r="G1272" s="109" t="e">
        <f>VLOOKUP($D1272,LOC_UNICOS,G$2,0)</f>
        <v>#N/A</v>
      </c>
      <c r="H1272" s="109" t="e">
        <f>VLOOKUP($D1272,LOC_UNICOS,H$2,0)</f>
        <v>#N/A</v>
      </c>
      <c r="I1272" s="38">
        <f t="array" ref="I1272">IF($B1272=0,-999,IF(COUNTIFS($Z1272:Z1272,#N/A)&gt;0,-999,AVERAGE($Z1272:Z1272)))</f>
        <v>-999</v>
      </c>
      <c r="J1272" s="38">
        <f t="array" ref="J1272">IF($B1272=0,-999,IF(COUNTIFS($Z1272:AA1272,#N/A)&gt;0,-999,AVERAGE($Z1272:AA1272)))</f>
        <v>-999</v>
      </c>
      <c r="K1272" s="38">
        <f t="array" ref="K1272">IF($B1272=0,-999,IF(COUNTIFS($Z1272:AB1272,#N/A)&gt;0,-999,AVERAGE($Z1272:AB1272)))</f>
        <v>-999</v>
      </c>
      <c r="L1272" s="38">
        <f t="array" ref="L1272">IF($B1272=0,-999,IF(COUNTIFS($Z1272:AC1272,#N/A)&gt;0,-999,AVERAGE($Z1272:AC1272)))</f>
        <v>-999</v>
      </c>
      <c r="M1272" s="38">
        <f t="shared" si="1540"/>
        <v>-999</v>
      </c>
      <c r="N1272" s="38">
        <f t="shared" si="1496"/>
        <v>-999</v>
      </c>
      <c r="O1272" s="38">
        <f t="shared" si="1497"/>
        <v>-999</v>
      </c>
      <c r="P1272" s="38">
        <f t="shared" si="1498"/>
        <v>-999</v>
      </c>
      <c r="Q1272" s="37">
        <f t="shared" si="1541"/>
        <v>0</v>
      </c>
      <c r="R1272" s="37">
        <f t="shared" si="1485"/>
        <v>0</v>
      </c>
      <c r="S1272" s="37">
        <f t="shared" si="1486"/>
        <v>0</v>
      </c>
      <c r="T1272" s="37">
        <f t="shared" si="1487"/>
        <v>0</v>
      </c>
      <c r="U1272" s="37">
        <f t="shared" si="1542"/>
        <v>2018</v>
      </c>
      <c r="V1272" s="37">
        <f t="shared" ref="V1272:X1272" si="1546">U1272-1</f>
        <v>2017</v>
      </c>
      <c r="W1272" s="37">
        <f t="shared" si="1546"/>
        <v>2016</v>
      </c>
      <c r="X1272" s="37">
        <f t="shared" si="1546"/>
        <v>2015</v>
      </c>
      <c r="Y1272" s="39"/>
      <c r="Z1272" s="62" t="e">
        <f>IFERROR(IF($B1272=0,#N/A,AVERAGEIFS(INDEX(DATOS,0,$C1272),INDEX(DATOS,0,$C1272),"&lt;&gt;#N/D",INDEX(DATOS,0,$L$2),0,INDEX(DATOS,0,$M$2),1,INDEX(DATOS,0,$N$2),U1272,INDEX(DATOS,0,$O$2),$D1272)),#N/A)</f>
        <v>#N/A</v>
      </c>
      <c r="AA1272" s="62" t="e">
        <f>IFERROR(IF($B1272=0,#N/A,AVERAGEIFS(INDEX(DATOS,0,$C1272),INDEX(DATOS,0,$C1272),"&lt;&gt;#N/D",INDEX(DATOS,0,$L$2),0,INDEX(DATOS,0,$M$2),1,INDEX(DATOS,0,$N$2),V1272,INDEX(DATOS,0,$O$2),$D1272)),#N/A)</f>
        <v>#N/A</v>
      </c>
      <c r="AB1272" s="62" t="e">
        <f>IFERROR(IF($B1272=0,#N/A,AVERAGEIFS(INDEX(DATOS,0,$C1272),INDEX(DATOS,0,$C1272),"&lt;&gt;#N/D",INDEX(DATOS,0,$L$2),0,INDEX(DATOS,0,$M$2),1,INDEX(DATOS,0,$N$2),W1272,INDEX(DATOS,0,$O$2),$D1272)),#N/A)</f>
        <v>#N/A</v>
      </c>
      <c r="AC1272" s="62" t="e">
        <f>IFERROR(IF($B1272=0,#N/A,AVERAGEIFS(INDEX(DATOS,0,$C1272),INDEX(DATOS,0,$C1272),"&lt;&gt;#N/D",INDEX(DATOS,0,$L$2),0,INDEX(DATOS,0,$M$2),1,INDEX(DATOS,0,$N$2),X1272,INDEX(DATOS,0,$O$2),$D1272)),#N/A)</f>
        <v>#N/A</v>
      </c>
      <c r="AD1272" s="33"/>
      <c r="AE1272" s="40" t="e">
        <f>IFERROR(IF(ISNA(Z1272),#N/A,IF(I1272=0,0,_xlfn.STDEV.P($Z1272:Z1272)/I1272*100)),#N/A)</f>
        <v>#N/A</v>
      </c>
      <c r="AF1272" s="40" t="e">
        <f>IFERROR(IF(ISNA(AA1272),#N/A,IF(J1272=0,0,_xlfn.STDEV.P($Z1272:AA1272)/J1272*100)),#N/A)</f>
        <v>#N/A</v>
      </c>
      <c r="AG1272" s="40" t="e">
        <f>IFERROR(IF(ISNA(AB1272),#N/A,IF(K1272=0,0,_xlfn.STDEV.P($Z1272:AB1272)/K1272*100)),#N/A)</f>
        <v>#N/A</v>
      </c>
      <c r="AH1272" s="40" t="e">
        <f>IFERROR(IF(ISNA(AC1272),#N/A,IF(L1272=0,0,_xlfn.STDEV.P($Z1272:AC1272)/L1272*100)),#N/A)</f>
        <v>#N/A</v>
      </c>
      <c r="AI1272" s="40"/>
    </row>
    <row r="1273" spans="1:35" x14ac:dyDescent="0.35">
      <c r="A1273">
        <f t="shared" si="1544"/>
        <v>68</v>
      </c>
      <c r="B1273" s="35">
        <f t="array" ref="B1273">IF(B1272=0,0,MIN(IF(INDEX(DATOS,0,$N$2)=$U1273,IF(ISNUMBER(INDEX(DATOS,0,$C1273)),IF(INDEX(DATOS,0,$L$2)=0,IF(INDEX(DATOS,0,$M$2)=1,IF(ISNA(MATCH(INDEX(DATOS,0,$O$2),IF($E$7:E1272=E1273,$D$7:D1272),0)),INDEX(DATOS,0,$K$2))))))))</f>
        <v>0</v>
      </c>
      <c r="C1273" s="32">
        <f t="shared" si="1545"/>
        <v>20</v>
      </c>
      <c r="D1273" s="34" t="str">
        <f>IF($B1273=0,"--",INDEX(DATOS,$B1273,O$2))</f>
        <v>--</v>
      </c>
      <c r="E1273" s="64" t="s">
        <v>1</v>
      </c>
      <c r="F1273" s="36" t="str">
        <f t="shared" si="1493"/>
        <v>--</v>
      </c>
      <c r="G1273" s="109" t="e">
        <f>VLOOKUP($D1273,LOC_UNICOS,G$2,0)</f>
        <v>#N/A</v>
      </c>
      <c r="H1273" s="109" t="e">
        <f>VLOOKUP($D1273,LOC_UNICOS,H$2,0)</f>
        <v>#N/A</v>
      </c>
      <c r="I1273" s="38">
        <f t="array" ref="I1273">IF($B1273=0,-999,IF(COUNTIFS($Z1273:Z1273,#N/A)&gt;0,-999,AVERAGE($Z1273:Z1273)))</f>
        <v>-999</v>
      </c>
      <c r="J1273" s="38">
        <f t="array" ref="J1273">IF($B1273=0,-999,IF(COUNTIFS($Z1273:AA1273,#N/A)&gt;0,-999,AVERAGE($Z1273:AA1273)))</f>
        <v>-999</v>
      </c>
      <c r="K1273" s="38">
        <f t="array" ref="K1273">IF($B1273=0,-999,IF(COUNTIFS($Z1273:AB1273,#N/A)&gt;0,-999,AVERAGE($Z1273:AB1273)))</f>
        <v>-999</v>
      </c>
      <c r="L1273" s="38">
        <f t="array" ref="L1273">IF($B1273=0,-999,IF(COUNTIFS($Z1273:AC1273,#N/A)&gt;0,-999,AVERAGE($Z1273:AC1273)))</f>
        <v>-999</v>
      </c>
      <c r="M1273" s="38">
        <f t="shared" si="1540"/>
        <v>-999</v>
      </c>
      <c r="N1273" s="38">
        <f t="shared" si="1496"/>
        <v>-999</v>
      </c>
      <c r="O1273" s="38">
        <f t="shared" si="1497"/>
        <v>-999</v>
      </c>
      <c r="P1273" s="38">
        <f t="shared" si="1498"/>
        <v>-999</v>
      </c>
      <c r="Q1273" s="37">
        <f t="shared" si="1541"/>
        <v>0</v>
      </c>
      <c r="R1273" s="37">
        <f t="shared" si="1485"/>
        <v>0</v>
      </c>
      <c r="S1273" s="37">
        <f t="shared" si="1486"/>
        <v>0</v>
      </c>
      <c r="T1273" s="37">
        <f t="shared" si="1487"/>
        <v>0</v>
      </c>
      <c r="U1273" s="37">
        <f t="shared" si="1542"/>
        <v>2018</v>
      </c>
      <c r="V1273" s="37">
        <f t="shared" ref="V1273:X1273" si="1547">U1273-1</f>
        <v>2017</v>
      </c>
      <c r="W1273" s="37">
        <f t="shared" si="1547"/>
        <v>2016</v>
      </c>
      <c r="X1273" s="37">
        <f t="shared" si="1547"/>
        <v>2015</v>
      </c>
      <c r="Y1273" s="39"/>
      <c r="Z1273" s="62" t="e">
        <f>IFERROR(IF($B1273=0,#N/A,AVERAGEIFS(INDEX(DATOS,0,$C1273),INDEX(DATOS,0,$C1273),"&lt;&gt;#N/D",INDEX(DATOS,0,$L$2),0,INDEX(DATOS,0,$M$2),1,INDEX(DATOS,0,$N$2),U1273,INDEX(DATOS,0,$O$2),$D1273)),#N/A)</f>
        <v>#N/A</v>
      </c>
      <c r="AA1273" s="62" t="e">
        <f>IFERROR(IF($B1273=0,#N/A,AVERAGEIFS(INDEX(DATOS,0,$C1273),INDEX(DATOS,0,$C1273),"&lt;&gt;#N/D",INDEX(DATOS,0,$L$2),0,INDEX(DATOS,0,$M$2),1,INDEX(DATOS,0,$N$2),V1273,INDEX(DATOS,0,$O$2),$D1273)),#N/A)</f>
        <v>#N/A</v>
      </c>
      <c r="AB1273" s="62" t="e">
        <f>IFERROR(IF($B1273=0,#N/A,AVERAGEIFS(INDEX(DATOS,0,$C1273),INDEX(DATOS,0,$C1273),"&lt;&gt;#N/D",INDEX(DATOS,0,$L$2),0,INDEX(DATOS,0,$M$2),1,INDEX(DATOS,0,$N$2),W1273,INDEX(DATOS,0,$O$2),$D1273)),#N/A)</f>
        <v>#N/A</v>
      </c>
      <c r="AC1273" s="62" t="e">
        <f>IFERROR(IF($B1273=0,#N/A,AVERAGEIFS(INDEX(DATOS,0,$C1273),INDEX(DATOS,0,$C1273),"&lt;&gt;#N/D",INDEX(DATOS,0,$L$2),0,INDEX(DATOS,0,$M$2),1,INDEX(DATOS,0,$N$2),X1273,INDEX(DATOS,0,$O$2),$D1273)),#N/A)</f>
        <v>#N/A</v>
      </c>
      <c r="AD1273" s="33"/>
      <c r="AE1273" s="40" t="e">
        <f>IFERROR(IF(ISNA(Z1273),#N/A,IF(I1273=0,0,_xlfn.STDEV.P($Z1273:Z1273)/I1273*100)),#N/A)</f>
        <v>#N/A</v>
      </c>
      <c r="AF1273" s="40" t="e">
        <f>IFERROR(IF(ISNA(AA1273),#N/A,IF(J1273=0,0,_xlfn.STDEV.P($Z1273:AA1273)/J1273*100)),#N/A)</f>
        <v>#N/A</v>
      </c>
      <c r="AG1273" s="40" t="e">
        <f>IFERROR(IF(ISNA(AB1273),#N/A,IF(K1273=0,0,_xlfn.STDEV.P($Z1273:AB1273)/K1273*100)),#N/A)</f>
        <v>#N/A</v>
      </c>
      <c r="AH1273" s="40" t="e">
        <f>IFERROR(IF(ISNA(AC1273),#N/A,IF(L1273=0,0,_xlfn.STDEV.P($Z1273:AC1273)/L1273*100)),#N/A)</f>
        <v>#N/A</v>
      </c>
      <c r="AI1273" s="40"/>
    </row>
    <row r="1274" spans="1:35" x14ac:dyDescent="0.35">
      <c r="A1274">
        <f t="shared" si="1544"/>
        <v>69</v>
      </c>
      <c r="B1274" s="35">
        <f t="array" ref="B1274">IF(B1273=0,0,MIN(IF(INDEX(DATOS,0,$N$2)=$U1274,IF(ISNUMBER(INDEX(DATOS,0,$C1274)),IF(INDEX(DATOS,0,$L$2)=0,IF(INDEX(DATOS,0,$M$2)=1,IF(ISNA(MATCH(INDEX(DATOS,0,$O$2),IF($E$7:E1273=E1274,$D$7:D1273),0)),INDEX(DATOS,0,$K$2))))))))</f>
        <v>0</v>
      </c>
      <c r="C1274" s="32">
        <f t="shared" si="1545"/>
        <v>20</v>
      </c>
      <c r="D1274" s="34" t="str">
        <f>IF($B1274=0,"--",INDEX(DATOS,$B1274,O$2))</f>
        <v>--</v>
      </c>
      <c r="E1274" s="64" t="s">
        <v>1</v>
      </c>
      <c r="F1274" s="36" t="str">
        <f t="shared" si="1493"/>
        <v>--</v>
      </c>
      <c r="G1274" s="109" t="e">
        <f>VLOOKUP($D1274,LOC_UNICOS,G$2,0)</f>
        <v>#N/A</v>
      </c>
      <c r="H1274" s="109" t="e">
        <f>VLOOKUP($D1274,LOC_UNICOS,H$2,0)</f>
        <v>#N/A</v>
      </c>
      <c r="I1274" s="38">
        <f t="array" ref="I1274">IF($B1274=0,-999,IF(COUNTIFS($Z1274:Z1274,#N/A)&gt;0,-999,AVERAGE($Z1274:Z1274)))</f>
        <v>-999</v>
      </c>
      <c r="J1274" s="38">
        <f t="array" ref="J1274">IF($B1274=0,-999,IF(COUNTIFS($Z1274:AA1274,#N/A)&gt;0,-999,AVERAGE($Z1274:AA1274)))</f>
        <v>-999</v>
      </c>
      <c r="K1274" s="38">
        <f t="array" ref="K1274">IF($B1274=0,-999,IF(COUNTIFS($Z1274:AB1274,#N/A)&gt;0,-999,AVERAGE($Z1274:AB1274)))</f>
        <v>-999</v>
      </c>
      <c r="L1274" s="38">
        <f t="array" ref="L1274">IF($B1274=0,-999,IF(COUNTIFS($Z1274:AC1274,#N/A)&gt;0,-999,AVERAGE($Z1274:AC1274)))</f>
        <v>-999</v>
      </c>
      <c r="M1274" s="38">
        <f t="shared" si="1540"/>
        <v>-999</v>
      </c>
      <c r="N1274" s="38">
        <f t="shared" si="1496"/>
        <v>-999</v>
      </c>
      <c r="O1274" s="38">
        <f t="shared" si="1497"/>
        <v>-999</v>
      </c>
      <c r="P1274" s="38">
        <f t="shared" si="1498"/>
        <v>-999</v>
      </c>
      <c r="Q1274" s="37">
        <f t="shared" si="1541"/>
        <v>0</v>
      </c>
      <c r="R1274" s="37">
        <f t="shared" si="1485"/>
        <v>0</v>
      </c>
      <c r="S1274" s="37">
        <f t="shared" si="1486"/>
        <v>0</v>
      </c>
      <c r="T1274" s="37">
        <f t="shared" si="1487"/>
        <v>0</v>
      </c>
      <c r="U1274" s="37">
        <f t="shared" si="1542"/>
        <v>2018</v>
      </c>
      <c r="V1274" s="37">
        <f t="shared" ref="V1274:X1274" si="1548">U1274-1</f>
        <v>2017</v>
      </c>
      <c r="W1274" s="37">
        <f t="shared" si="1548"/>
        <v>2016</v>
      </c>
      <c r="X1274" s="37">
        <f t="shared" si="1548"/>
        <v>2015</v>
      </c>
      <c r="Y1274" s="39"/>
      <c r="Z1274" s="62" t="e">
        <f>IFERROR(IF($B1274=0,#N/A,AVERAGEIFS(INDEX(DATOS,0,$C1274),INDEX(DATOS,0,$C1274),"&lt;&gt;#N/D",INDEX(DATOS,0,$L$2),0,INDEX(DATOS,0,$M$2),1,INDEX(DATOS,0,$N$2),U1274,INDEX(DATOS,0,$O$2),$D1274)),#N/A)</f>
        <v>#N/A</v>
      </c>
      <c r="AA1274" s="62" t="e">
        <f>IFERROR(IF($B1274=0,#N/A,AVERAGEIFS(INDEX(DATOS,0,$C1274),INDEX(DATOS,0,$C1274),"&lt;&gt;#N/D",INDEX(DATOS,0,$L$2),0,INDEX(DATOS,0,$M$2),1,INDEX(DATOS,0,$N$2),V1274,INDEX(DATOS,0,$O$2),$D1274)),#N/A)</f>
        <v>#N/A</v>
      </c>
      <c r="AB1274" s="62" t="e">
        <f>IFERROR(IF($B1274=0,#N/A,AVERAGEIFS(INDEX(DATOS,0,$C1274),INDEX(DATOS,0,$C1274),"&lt;&gt;#N/D",INDEX(DATOS,0,$L$2),0,INDEX(DATOS,0,$M$2),1,INDEX(DATOS,0,$N$2),W1274,INDEX(DATOS,0,$O$2),$D1274)),#N/A)</f>
        <v>#N/A</v>
      </c>
      <c r="AC1274" s="62" t="e">
        <f>IFERROR(IF($B1274=0,#N/A,AVERAGEIFS(INDEX(DATOS,0,$C1274),INDEX(DATOS,0,$C1274),"&lt;&gt;#N/D",INDEX(DATOS,0,$L$2),0,INDEX(DATOS,0,$M$2),1,INDEX(DATOS,0,$N$2),X1274,INDEX(DATOS,0,$O$2),$D1274)),#N/A)</f>
        <v>#N/A</v>
      </c>
      <c r="AD1274" s="33"/>
      <c r="AE1274" s="40" t="e">
        <f>IFERROR(IF(ISNA(Z1274),#N/A,IF(I1274=0,0,_xlfn.STDEV.P($Z1274:Z1274)/I1274*100)),#N/A)</f>
        <v>#N/A</v>
      </c>
      <c r="AF1274" s="40" t="e">
        <f>IFERROR(IF(ISNA(AA1274),#N/A,IF(J1274=0,0,_xlfn.STDEV.P($Z1274:AA1274)/J1274*100)),#N/A)</f>
        <v>#N/A</v>
      </c>
      <c r="AG1274" s="40" t="e">
        <f>IFERROR(IF(ISNA(AB1274),#N/A,IF(K1274=0,0,_xlfn.STDEV.P($Z1274:AB1274)/K1274*100)),#N/A)</f>
        <v>#N/A</v>
      </c>
      <c r="AH1274" s="40" t="e">
        <f>IFERROR(IF(ISNA(AC1274),#N/A,IF(L1274=0,0,_xlfn.STDEV.P($Z1274:AC1274)/L1274*100)),#N/A)</f>
        <v>#N/A</v>
      </c>
      <c r="AI1274" s="40"/>
    </row>
    <row r="1275" spans="1:35" x14ac:dyDescent="0.35">
      <c r="A1275">
        <f t="shared" si="1544"/>
        <v>70</v>
      </c>
      <c r="B1275" s="35">
        <f t="array" ref="B1275">IF(B1274=0,0,MIN(IF(INDEX(DATOS,0,$N$2)=$U1275,IF(ISNUMBER(INDEX(DATOS,0,$C1275)),IF(INDEX(DATOS,0,$L$2)=0,IF(INDEX(DATOS,0,$M$2)=1,IF(ISNA(MATCH(INDEX(DATOS,0,$O$2),IF($E$7:E1274=E1275,$D$7:D1274),0)),INDEX(DATOS,0,$K$2))))))))</f>
        <v>0</v>
      </c>
      <c r="C1275" s="32">
        <f t="shared" si="1545"/>
        <v>20</v>
      </c>
      <c r="D1275" s="34" t="str">
        <f>IF($B1275=0,"--",INDEX(DATOS,$B1275,O$2))</f>
        <v>--</v>
      </c>
      <c r="E1275" s="64" t="s">
        <v>1</v>
      </c>
      <c r="F1275" s="36" t="str">
        <f t="shared" si="1493"/>
        <v>--</v>
      </c>
      <c r="G1275" s="109" t="e">
        <f>VLOOKUP($D1275,LOC_UNICOS,G$2,0)</f>
        <v>#N/A</v>
      </c>
      <c r="H1275" s="109" t="e">
        <f>VLOOKUP($D1275,LOC_UNICOS,H$2,0)</f>
        <v>#N/A</v>
      </c>
      <c r="I1275" s="38">
        <f t="array" ref="I1275">IF($B1275=0,-999,IF(COUNTIFS($Z1275:Z1275,#N/A)&gt;0,-999,AVERAGE($Z1275:Z1275)))</f>
        <v>-999</v>
      </c>
      <c r="J1275" s="38">
        <f t="array" ref="J1275">IF($B1275=0,-999,IF(COUNTIFS($Z1275:AA1275,#N/A)&gt;0,-999,AVERAGE($Z1275:AA1275)))</f>
        <v>-999</v>
      </c>
      <c r="K1275" s="38">
        <f t="array" ref="K1275">IF($B1275=0,-999,IF(COUNTIFS($Z1275:AB1275,#N/A)&gt;0,-999,AVERAGE($Z1275:AB1275)))</f>
        <v>-999</v>
      </c>
      <c r="L1275" s="38">
        <f t="array" ref="L1275">IF($B1275=0,-999,IF(COUNTIFS($Z1275:AC1275,#N/A)&gt;0,-999,AVERAGE($Z1275:AC1275)))</f>
        <v>-999</v>
      </c>
      <c r="M1275" s="38">
        <f t="shared" si="1540"/>
        <v>-999</v>
      </c>
      <c r="N1275" s="38">
        <f t="shared" si="1496"/>
        <v>-999</v>
      </c>
      <c r="O1275" s="38">
        <f t="shared" si="1497"/>
        <v>-999</v>
      </c>
      <c r="P1275" s="38">
        <f t="shared" si="1498"/>
        <v>-999</v>
      </c>
      <c r="Q1275" s="37">
        <f t="shared" si="1541"/>
        <v>0</v>
      </c>
      <c r="R1275" s="37">
        <f t="shared" si="1485"/>
        <v>0</v>
      </c>
      <c r="S1275" s="37">
        <f t="shared" si="1486"/>
        <v>0</v>
      </c>
      <c r="T1275" s="37">
        <f t="shared" si="1487"/>
        <v>0</v>
      </c>
      <c r="U1275" s="37">
        <f t="shared" si="1542"/>
        <v>2018</v>
      </c>
      <c r="V1275" s="37">
        <f t="shared" ref="V1275:X1275" si="1549">U1275-1</f>
        <v>2017</v>
      </c>
      <c r="W1275" s="37">
        <f t="shared" si="1549"/>
        <v>2016</v>
      </c>
      <c r="X1275" s="37">
        <f t="shared" si="1549"/>
        <v>2015</v>
      </c>
      <c r="Y1275" s="39"/>
      <c r="Z1275" s="62" t="e">
        <f>IFERROR(IF($B1275=0,#N/A,AVERAGEIFS(INDEX(DATOS,0,$C1275),INDEX(DATOS,0,$C1275),"&lt;&gt;#N/D",INDEX(DATOS,0,$L$2),0,INDEX(DATOS,0,$M$2),1,INDEX(DATOS,0,$N$2),U1275,INDEX(DATOS,0,$O$2),$D1275)),#N/A)</f>
        <v>#N/A</v>
      </c>
      <c r="AA1275" s="62" t="e">
        <f>IFERROR(IF($B1275=0,#N/A,AVERAGEIFS(INDEX(DATOS,0,$C1275),INDEX(DATOS,0,$C1275),"&lt;&gt;#N/D",INDEX(DATOS,0,$L$2),0,INDEX(DATOS,0,$M$2),1,INDEX(DATOS,0,$N$2),V1275,INDEX(DATOS,0,$O$2),$D1275)),#N/A)</f>
        <v>#N/A</v>
      </c>
      <c r="AB1275" s="62" t="e">
        <f>IFERROR(IF($B1275=0,#N/A,AVERAGEIFS(INDEX(DATOS,0,$C1275),INDEX(DATOS,0,$C1275),"&lt;&gt;#N/D",INDEX(DATOS,0,$L$2),0,INDEX(DATOS,0,$M$2),1,INDEX(DATOS,0,$N$2),W1275,INDEX(DATOS,0,$O$2),$D1275)),#N/A)</f>
        <v>#N/A</v>
      </c>
      <c r="AC1275" s="62" t="e">
        <f>IFERROR(IF($B1275=0,#N/A,AVERAGEIFS(INDEX(DATOS,0,$C1275),INDEX(DATOS,0,$C1275),"&lt;&gt;#N/D",INDEX(DATOS,0,$L$2),0,INDEX(DATOS,0,$M$2),1,INDEX(DATOS,0,$N$2),X1275,INDEX(DATOS,0,$O$2),$D1275)),#N/A)</f>
        <v>#N/A</v>
      </c>
      <c r="AD1275" s="33"/>
      <c r="AE1275" s="40" t="e">
        <f>IFERROR(IF(ISNA(Z1275),#N/A,IF(I1275=0,0,_xlfn.STDEV.P($Z1275:Z1275)/I1275*100)),#N/A)</f>
        <v>#N/A</v>
      </c>
      <c r="AF1275" s="40" t="e">
        <f>IFERROR(IF(ISNA(AA1275),#N/A,IF(J1275=0,0,_xlfn.STDEV.P($Z1275:AA1275)/J1275*100)),#N/A)</f>
        <v>#N/A</v>
      </c>
      <c r="AG1275" s="40" t="e">
        <f>IFERROR(IF(ISNA(AB1275),#N/A,IF(K1275=0,0,_xlfn.STDEV.P($Z1275:AB1275)/K1275*100)),#N/A)</f>
        <v>#N/A</v>
      </c>
      <c r="AH1275" s="40" t="e">
        <f>IFERROR(IF(ISNA(AC1275),#N/A,IF(L1275=0,0,_xlfn.STDEV.P($Z1275:AC1275)/L1275*100)),#N/A)</f>
        <v>#N/A</v>
      </c>
      <c r="AI1275" s="40"/>
    </row>
    <row r="1276" spans="1:35" x14ac:dyDescent="0.35">
      <c r="A1276">
        <f t="shared" si="1544"/>
        <v>71</v>
      </c>
      <c r="B1276" s="35">
        <f t="array" ref="B1276">IF(B1275=0,0,MIN(IF(INDEX(DATOS,0,$N$2)=$U1276,IF(ISNUMBER(INDEX(DATOS,0,$C1276)),IF(INDEX(DATOS,0,$L$2)=0,IF(INDEX(DATOS,0,$M$2)=1,IF(ISNA(MATCH(INDEX(DATOS,0,$O$2),IF($E$7:E1275=E1276,$D$7:D1275),0)),INDEX(DATOS,0,$K$2))))))))</f>
        <v>0</v>
      </c>
      <c r="C1276" s="32">
        <f t="shared" si="1545"/>
        <v>20</v>
      </c>
      <c r="D1276" s="34" t="str">
        <f>IF($B1276=0,"--",INDEX(DATOS,$B1276,O$2))</f>
        <v>--</v>
      </c>
      <c r="E1276" s="64" t="s">
        <v>1</v>
      </c>
      <c r="F1276" s="36" t="str">
        <f t="shared" si="1493"/>
        <v>--</v>
      </c>
      <c r="G1276" s="109" t="e">
        <f>VLOOKUP($D1276,LOC_UNICOS,G$2,0)</f>
        <v>#N/A</v>
      </c>
      <c r="H1276" s="109" t="e">
        <f>VLOOKUP($D1276,LOC_UNICOS,H$2,0)</f>
        <v>#N/A</v>
      </c>
      <c r="I1276" s="38">
        <f t="array" ref="I1276">IF($B1276=0,-999,IF(COUNTIFS($Z1276:Z1276,#N/A)&gt;0,-999,AVERAGE($Z1276:Z1276)))</f>
        <v>-999</v>
      </c>
      <c r="J1276" s="38">
        <f t="array" ref="J1276">IF($B1276=0,-999,IF(COUNTIFS($Z1276:AA1276,#N/A)&gt;0,-999,AVERAGE($Z1276:AA1276)))</f>
        <v>-999</v>
      </c>
      <c r="K1276" s="38">
        <f t="array" ref="K1276">IF($B1276=0,-999,IF(COUNTIFS($Z1276:AB1276,#N/A)&gt;0,-999,AVERAGE($Z1276:AB1276)))</f>
        <v>-999</v>
      </c>
      <c r="L1276" s="38">
        <f t="array" ref="L1276">IF($B1276=0,-999,IF(COUNTIFS($Z1276:AC1276,#N/A)&gt;0,-999,AVERAGE($Z1276:AC1276)))</f>
        <v>-999</v>
      </c>
      <c r="M1276" s="38">
        <f t="shared" si="1540"/>
        <v>-999</v>
      </c>
      <c r="N1276" s="38">
        <f t="shared" si="1496"/>
        <v>-999</v>
      </c>
      <c r="O1276" s="38">
        <f t="shared" si="1497"/>
        <v>-999</v>
      </c>
      <c r="P1276" s="38">
        <f t="shared" si="1498"/>
        <v>-999</v>
      </c>
      <c r="Q1276" s="37">
        <f t="shared" si="1541"/>
        <v>0</v>
      </c>
      <c r="R1276" s="37">
        <f t="shared" si="1485"/>
        <v>0</v>
      </c>
      <c r="S1276" s="37">
        <f t="shared" si="1486"/>
        <v>0</v>
      </c>
      <c r="T1276" s="37">
        <f t="shared" si="1487"/>
        <v>0</v>
      </c>
      <c r="U1276" s="37">
        <f t="shared" si="1542"/>
        <v>2018</v>
      </c>
      <c r="V1276" s="37">
        <f t="shared" ref="V1276:X1276" si="1550">U1276-1</f>
        <v>2017</v>
      </c>
      <c r="W1276" s="37">
        <f t="shared" si="1550"/>
        <v>2016</v>
      </c>
      <c r="X1276" s="37">
        <f t="shared" si="1550"/>
        <v>2015</v>
      </c>
      <c r="Y1276" s="39"/>
      <c r="Z1276" s="62" t="e">
        <f>IFERROR(IF($B1276=0,#N/A,AVERAGEIFS(INDEX(DATOS,0,$C1276),INDEX(DATOS,0,$C1276),"&lt;&gt;#N/D",INDEX(DATOS,0,$L$2),0,INDEX(DATOS,0,$M$2),1,INDEX(DATOS,0,$N$2),U1276,INDEX(DATOS,0,$O$2),$D1276)),#N/A)</f>
        <v>#N/A</v>
      </c>
      <c r="AA1276" s="62" t="e">
        <f>IFERROR(IF($B1276=0,#N/A,AVERAGEIFS(INDEX(DATOS,0,$C1276),INDEX(DATOS,0,$C1276),"&lt;&gt;#N/D",INDEX(DATOS,0,$L$2),0,INDEX(DATOS,0,$M$2),1,INDEX(DATOS,0,$N$2),V1276,INDEX(DATOS,0,$O$2),$D1276)),#N/A)</f>
        <v>#N/A</v>
      </c>
      <c r="AB1276" s="62" t="e">
        <f>IFERROR(IF($B1276=0,#N/A,AVERAGEIFS(INDEX(DATOS,0,$C1276),INDEX(DATOS,0,$C1276),"&lt;&gt;#N/D",INDEX(DATOS,0,$L$2),0,INDEX(DATOS,0,$M$2),1,INDEX(DATOS,0,$N$2),W1276,INDEX(DATOS,0,$O$2),$D1276)),#N/A)</f>
        <v>#N/A</v>
      </c>
      <c r="AC1276" s="62" t="e">
        <f>IFERROR(IF($B1276=0,#N/A,AVERAGEIFS(INDEX(DATOS,0,$C1276),INDEX(DATOS,0,$C1276),"&lt;&gt;#N/D",INDEX(DATOS,0,$L$2),0,INDEX(DATOS,0,$M$2),1,INDEX(DATOS,0,$N$2),X1276,INDEX(DATOS,0,$O$2),$D1276)),#N/A)</f>
        <v>#N/A</v>
      </c>
      <c r="AD1276" s="33"/>
      <c r="AE1276" s="40" t="e">
        <f>IFERROR(IF(ISNA(Z1276),#N/A,IF(I1276=0,0,_xlfn.STDEV.P($Z1276:Z1276)/I1276*100)),#N/A)</f>
        <v>#N/A</v>
      </c>
      <c r="AF1276" s="40" t="e">
        <f>IFERROR(IF(ISNA(AA1276),#N/A,IF(J1276=0,0,_xlfn.STDEV.P($Z1276:AA1276)/J1276*100)),#N/A)</f>
        <v>#N/A</v>
      </c>
      <c r="AG1276" s="40" t="e">
        <f>IFERROR(IF(ISNA(AB1276),#N/A,IF(K1276=0,0,_xlfn.STDEV.P($Z1276:AB1276)/K1276*100)),#N/A)</f>
        <v>#N/A</v>
      </c>
      <c r="AH1276" s="40" t="e">
        <f>IFERROR(IF(ISNA(AC1276),#N/A,IF(L1276=0,0,_xlfn.STDEV.P($Z1276:AC1276)/L1276*100)),#N/A)</f>
        <v>#N/A</v>
      </c>
      <c r="AI1276" s="40"/>
    </row>
    <row r="1277" spans="1:35" x14ac:dyDescent="0.35">
      <c r="A1277">
        <f t="shared" si="1544"/>
        <v>72</v>
      </c>
      <c r="B1277" s="35">
        <f t="array" ref="B1277">IF(B1276=0,0,MIN(IF(INDEX(DATOS,0,$N$2)=$U1277,IF(ISNUMBER(INDEX(DATOS,0,$C1277)),IF(INDEX(DATOS,0,$L$2)=0,IF(INDEX(DATOS,0,$M$2)=1,IF(ISNA(MATCH(INDEX(DATOS,0,$O$2),IF($E$7:E1276=E1277,$D$7:D1276),0)),INDEX(DATOS,0,$K$2))))))))</f>
        <v>0</v>
      </c>
      <c r="C1277" s="32">
        <f t="shared" si="1545"/>
        <v>20</v>
      </c>
      <c r="D1277" s="34" t="str">
        <f>IF($B1277=0,"--",INDEX(DATOS,$B1277,O$2))</f>
        <v>--</v>
      </c>
      <c r="E1277" s="64" t="s">
        <v>1</v>
      </c>
      <c r="F1277" s="36" t="str">
        <f t="shared" si="1493"/>
        <v>--</v>
      </c>
      <c r="G1277" s="109" t="e">
        <f>VLOOKUP($D1277,LOC_UNICOS,G$2,0)</f>
        <v>#N/A</v>
      </c>
      <c r="H1277" s="109" t="e">
        <f>VLOOKUP($D1277,LOC_UNICOS,H$2,0)</f>
        <v>#N/A</v>
      </c>
      <c r="I1277" s="38">
        <f t="array" ref="I1277">IF($B1277=0,-999,IF(COUNTIFS($Z1277:Z1277,#N/A)&gt;0,-999,AVERAGE($Z1277:Z1277)))</f>
        <v>-999</v>
      </c>
      <c r="J1277" s="38">
        <f t="array" ref="J1277">IF($B1277=0,-999,IF(COUNTIFS($Z1277:AA1277,#N/A)&gt;0,-999,AVERAGE($Z1277:AA1277)))</f>
        <v>-999</v>
      </c>
      <c r="K1277" s="38">
        <f t="array" ref="K1277">IF($B1277=0,-999,IF(COUNTIFS($Z1277:AB1277,#N/A)&gt;0,-999,AVERAGE($Z1277:AB1277)))</f>
        <v>-999</v>
      </c>
      <c r="L1277" s="38">
        <f t="array" ref="L1277">IF($B1277=0,-999,IF(COUNTIFS($Z1277:AC1277,#N/A)&gt;0,-999,AVERAGE($Z1277:AC1277)))</f>
        <v>-999</v>
      </c>
      <c r="M1277" s="38">
        <f t="shared" si="1540"/>
        <v>-999</v>
      </c>
      <c r="N1277" s="38">
        <f t="shared" si="1496"/>
        <v>-999</v>
      </c>
      <c r="O1277" s="38">
        <f t="shared" si="1497"/>
        <v>-999</v>
      </c>
      <c r="P1277" s="38">
        <f t="shared" si="1498"/>
        <v>-999</v>
      </c>
      <c r="Q1277" s="37">
        <f t="shared" si="1541"/>
        <v>0</v>
      </c>
      <c r="R1277" s="37">
        <f t="shared" si="1485"/>
        <v>0</v>
      </c>
      <c r="S1277" s="37">
        <f t="shared" si="1486"/>
        <v>0</v>
      </c>
      <c r="T1277" s="37">
        <f t="shared" si="1487"/>
        <v>0</v>
      </c>
      <c r="U1277" s="37">
        <f t="shared" si="1542"/>
        <v>2018</v>
      </c>
      <c r="V1277" s="37">
        <f t="shared" ref="V1277:X1277" si="1551">U1277-1</f>
        <v>2017</v>
      </c>
      <c r="W1277" s="37">
        <f t="shared" si="1551"/>
        <v>2016</v>
      </c>
      <c r="X1277" s="37">
        <f t="shared" si="1551"/>
        <v>2015</v>
      </c>
      <c r="Y1277" s="39"/>
      <c r="Z1277" s="62" t="e">
        <f>IFERROR(IF($B1277=0,#N/A,AVERAGEIFS(INDEX(DATOS,0,$C1277),INDEX(DATOS,0,$C1277),"&lt;&gt;#N/D",INDEX(DATOS,0,$L$2),0,INDEX(DATOS,0,$M$2),1,INDEX(DATOS,0,$N$2),U1277,INDEX(DATOS,0,$O$2),$D1277)),#N/A)</f>
        <v>#N/A</v>
      </c>
      <c r="AA1277" s="62" t="e">
        <f>IFERROR(IF($B1277=0,#N/A,AVERAGEIFS(INDEX(DATOS,0,$C1277),INDEX(DATOS,0,$C1277),"&lt;&gt;#N/D",INDEX(DATOS,0,$L$2),0,INDEX(DATOS,0,$M$2),1,INDEX(DATOS,0,$N$2),V1277,INDEX(DATOS,0,$O$2),$D1277)),#N/A)</f>
        <v>#N/A</v>
      </c>
      <c r="AB1277" s="62" t="e">
        <f>IFERROR(IF($B1277=0,#N/A,AVERAGEIFS(INDEX(DATOS,0,$C1277),INDEX(DATOS,0,$C1277),"&lt;&gt;#N/D",INDEX(DATOS,0,$L$2),0,INDEX(DATOS,0,$M$2),1,INDEX(DATOS,0,$N$2),W1277,INDEX(DATOS,0,$O$2),$D1277)),#N/A)</f>
        <v>#N/A</v>
      </c>
      <c r="AC1277" s="62" t="e">
        <f>IFERROR(IF($B1277=0,#N/A,AVERAGEIFS(INDEX(DATOS,0,$C1277),INDEX(DATOS,0,$C1277),"&lt;&gt;#N/D",INDEX(DATOS,0,$L$2),0,INDEX(DATOS,0,$M$2),1,INDEX(DATOS,0,$N$2),X1277,INDEX(DATOS,0,$O$2),$D1277)),#N/A)</f>
        <v>#N/A</v>
      </c>
      <c r="AD1277" s="33"/>
      <c r="AE1277" s="40" t="e">
        <f>IFERROR(IF(ISNA(Z1277),#N/A,IF(I1277=0,0,_xlfn.STDEV.P($Z1277:Z1277)/I1277*100)),#N/A)</f>
        <v>#N/A</v>
      </c>
      <c r="AF1277" s="40" t="e">
        <f>IFERROR(IF(ISNA(AA1277),#N/A,IF(J1277=0,0,_xlfn.STDEV.P($Z1277:AA1277)/J1277*100)),#N/A)</f>
        <v>#N/A</v>
      </c>
      <c r="AG1277" s="40" t="e">
        <f>IFERROR(IF(ISNA(AB1277),#N/A,IF(K1277=0,0,_xlfn.STDEV.P($Z1277:AB1277)/K1277*100)),#N/A)</f>
        <v>#N/A</v>
      </c>
      <c r="AH1277" s="40" t="e">
        <f>IFERROR(IF(ISNA(AC1277),#N/A,IF(L1277=0,0,_xlfn.STDEV.P($Z1277:AC1277)/L1277*100)),#N/A)</f>
        <v>#N/A</v>
      </c>
      <c r="AI1277" s="40"/>
    </row>
    <row r="1278" spans="1:35" x14ac:dyDescent="0.35">
      <c r="A1278">
        <f t="shared" si="1544"/>
        <v>73</v>
      </c>
      <c r="B1278" s="35">
        <f t="array" ref="B1278">IF(B1277=0,0,MIN(IF(INDEX(DATOS,0,$N$2)=$U1278,IF(ISNUMBER(INDEX(DATOS,0,$C1278)),IF(INDEX(DATOS,0,$L$2)=0,IF(INDEX(DATOS,0,$M$2)=1,IF(ISNA(MATCH(INDEX(DATOS,0,$O$2),IF($E$7:E1277=E1278,$D$7:D1277),0)),INDEX(DATOS,0,$K$2))))))))</f>
        <v>0</v>
      </c>
      <c r="C1278" s="32">
        <f t="shared" si="1545"/>
        <v>20</v>
      </c>
      <c r="D1278" s="34" t="str">
        <f>IF($B1278=0,"--",INDEX(DATOS,$B1278,O$2))</f>
        <v>--</v>
      </c>
      <c r="E1278" s="64" t="s">
        <v>1</v>
      </c>
      <c r="F1278" s="36" t="str">
        <f t="shared" si="1493"/>
        <v>--</v>
      </c>
      <c r="G1278" s="109" t="e">
        <f>VLOOKUP($D1278,LOC_UNICOS,G$2,0)</f>
        <v>#N/A</v>
      </c>
      <c r="H1278" s="109" t="e">
        <f>VLOOKUP($D1278,LOC_UNICOS,H$2,0)</f>
        <v>#N/A</v>
      </c>
      <c r="I1278" s="38">
        <f t="array" ref="I1278">IF($B1278=0,-999,IF(COUNTIFS($Z1278:Z1278,#N/A)&gt;0,-999,AVERAGE($Z1278:Z1278)))</f>
        <v>-999</v>
      </c>
      <c r="J1278" s="38">
        <f t="array" ref="J1278">IF($B1278=0,-999,IF(COUNTIFS($Z1278:AA1278,#N/A)&gt;0,-999,AVERAGE($Z1278:AA1278)))</f>
        <v>-999</v>
      </c>
      <c r="K1278" s="38">
        <f t="array" ref="K1278">IF($B1278=0,-999,IF(COUNTIFS($Z1278:AB1278,#N/A)&gt;0,-999,AVERAGE($Z1278:AB1278)))</f>
        <v>-999</v>
      </c>
      <c r="L1278" s="38">
        <f t="array" ref="L1278">IF($B1278=0,-999,IF(COUNTIFS($Z1278:AC1278,#N/A)&gt;0,-999,AVERAGE($Z1278:AC1278)))</f>
        <v>-999</v>
      </c>
      <c r="M1278" s="38">
        <f t="shared" si="1540"/>
        <v>-999</v>
      </c>
      <c r="N1278" s="38">
        <f t="shared" si="1496"/>
        <v>-999</v>
      </c>
      <c r="O1278" s="38">
        <f t="shared" si="1497"/>
        <v>-999</v>
      </c>
      <c r="P1278" s="38">
        <f t="shared" si="1498"/>
        <v>-999</v>
      </c>
      <c r="Q1278" s="37">
        <f t="shared" si="1541"/>
        <v>0</v>
      </c>
      <c r="R1278" s="37">
        <f t="shared" si="1485"/>
        <v>0</v>
      </c>
      <c r="S1278" s="37">
        <f t="shared" si="1486"/>
        <v>0</v>
      </c>
      <c r="T1278" s="37">
        <f t="shared" si="1487"/>
        <v>0</v>
      </c>
      <c r="U1278" s="37">
        <f t="shared" si="1542"/>
        <v>2018</v>
      </c>
      <c r="V1278" s="37">
        <f t="shared" ref="V1278:X1278" si="1552">U1278-1</f>
        <v>2017</v>
      </c>
      <c r="W1278" s="37">
        <f t="shared" si="1552"/>
        <v>2016</v>
      </c>
      <c r="X1278" s="37">
        <f t="shared" si="1552"/>
        <v>2015</v>
      </c>
      <c r="Y1278" s="39"/>
      <c r="Z1278" s="62" t="e">
        <f>IFERROR(IF($B1278=0,#N/A,AVERAGEIFS(INDEX(DATOS,0,$C1278),INDEX(DATOS,0,$C1278),"&lt;&gt;#N/D",INDEX(DATOS,0,$L$2),0,INDEX(DATOS,0,$M$2),1,INDEX(DATOS,0,$N$2),U1278,INDEX(DATOS,0,$O$2),$D1278)),#N/A)</f>
        <v>#N/A</v>
      </c>
      <c r="AA1278" s="62" t="e">
        <f>IFERROR(IF($B1278=0,#N/A,AVERAGEIFS(INDEX(DATOS,0,$C1278),INDEX(DATOS,0,$C1278),"&lt;&gt;#N/D",INDEX(DATOS,0,$L$2),0,INDEX(DATOS,0,$M$2),1,INDEX(DATOS,0,$N$2),V1278,INDEX(DATOS,0,$O$2),$D1278)),#N/A)</f>
        <v>#N/A</v>
      </c>
      <c r="AB1278" s="62" t="e">
        <f>IFERROR(IF($B1278=0,#N/A,AVERAGEIFS(INDEX(DATOS,0,$C1278),INDEX(DATOS,0,$C1278),"&lt;&gt;#N/D",INDEX(DATOS,0,$L$2),0,INDEX(DATOS,0,$M$2),1,INDEX(DATOS,0,$N$2),W1278,INDEX(DATOS,0,$O$2),$D1278)),#N/A)</f>
        <v>#N/A</v>
      </c>
      <c r="AC1278" s="62" t="e">
        <f>IFERROR(IF($B1278=0,#N/A,AVERAGEIFS(INDEX(DATOS,0,$C1278),INDEX(DATOS,0,$C1278),"&lt;&gt;#N/D",INDEX(DATOS,0,$L$2),0,INDEX(DATOS,0,$M$2),1,INDEX(DATOS,0,$N$2),X1278,INDEX(DATOS,0,$O$2),$D1278)),#N/A)</f>
        <v>#N/A</v>
      </c>
      <c r="AD1278" s="33"/>
      <c r="AE1278" s="40" t="e">
        <f>IFERROR(IF(ISNA(Z1278),#N/A,IF(I1278=0,0,_xlfn.STDEV.P($Z1278:Z1278)/I1278*100)),#N/A)</f>
        <v>#N/A</v>
      </c>
      <c r="AF1278" s="40" t="e">
        <f>IFERROR(IF(ISNA(AA1278),#N/A,IF(J1278=0,0,_xlfn.STDEV.P($Z1278:AA1278)/J1278*100)),#N/A)</f>
        <v>#N/A</v>
      </c>
      <c r="AG1278" s="40" t="e">
        <f>IFERROR(IF(ISNA(AB1278),#N/A,IF(K1278=0,0,_xlfn.STDEV.P($Z1278:AB1278)/K1278*100)),#N/A)</f>
        <v>#N/A</v>
      </c>
      <c r="AH1278" s="40" t="e">
        <f>IFERROR(IF(ISNA(AC1278),#N/A,IF(L1278=0,0,_xlfn.STDEV.P($Z1278:AC1278)/L1278*100)),#N/A)</f>
        <v>#N/A</v>
      </c>
      <c r="AI1278" s="40"/>
    </row>
    <row r="1279" spans="1:35" x14ac:dyDescent="0.35">
      <c r="A1279">
        <f t="shared" si="1544"/>
        <v>74</v>
      </c>
      <c r="B1279" s="35">
        <f t="array" ref="B1279">IF(B1278=0,0,MIN(IF(INDEX(DATOS,0,$N$2)=$U1279,IF(ISNUMBER(INDEX(DATOS,0,$C1279)),IF(INDEX(DATOS,0,$L$2)=0,IF(INDEX(DATOS,0,$M$2)=1,IF(ISNA(MATCH(INDEX(DATOS,0,$O$2),IF($E$7:E1278=E1279,$D$7:D1278),0)),INDEX(DATOS,0,$K$2))))))))</f>
        <v>0</v>
      </c>
      <c r="C1279" s="32">
        <f t="shared" si="1545"/>
        <v>20</v>
      </c>
      <c r="D1279" s="34" t="str">
        <f>IF($B1279=0,"--",INDEX(DATOS,$B1279,O$2))</f>
        <v>--</v>
      </c>
      <c r="E1279" s="64" t="s">
        <v>1</v>
      </c>
      <c r="F1279" s="36" t="str">
        <f t="shared" si="1493"/>
        <v>--</v>
      </c>
      <c r="G1279" s="109" t="e">
        <f>VLOOKUP($D1279,LOC_UNICOS,G$2,0)</f>
        <v>#N/A</v>
      </c>
      <c r="H1279" s="109" t="e">
        <f>VLOOKUP($D1279,LOC_UNICOS,H$2,0)</f>
        <v>#N/A</v>
      </c>
      <c r="I1279" s="38">
        <f t="array" ref="I1279">IF($B1279=0,-999,IF(COUNTIFS($Z1279:Z1279,#N/A)&gt;0,-999,AVERAGE($Z1279:Z1279)))</f>
        <v>-999</v>
      </c>
      <c r="J1279" s="38">
        <f t="array" ref="J1279">IF($B1279=0,-999,IF(COUNTIFS($Z1279:AA1279,#N/A)&gt;0,-999,AVERAGE($Z1279:AA1279)))</f>
        <v>-999</v>
      </c>
      <c r="K1279" s="38">
        <f t="array" ref="K1279">IF($B1279=0,-999,IF(COUNTIFS($Z1279:AB1279,#N/A)&gt;0,-999,AVERAGE($Z1279:AB1279)))</f>
        <v>-999</v>
      </c>
      <c r="L1279" s="38">
        <f t="array" ref="L1279">IF($B1279=0,-999,IF(COUNTIFS($Z1279:AC1279,#N/A)&gt;0,-999,AVERAGE($Z1279:AC1279)))</f>
        <v>-999</v>
      </c>
      <c r="M1279" s="38">
        <f t="shared" si="1540"/>
        <v>-999</v>
      </c>
      <c r="N1279" s="38">
        <f t="shared" si="1496"/>
        <v>-999</v>
      </c>
      <c r="O1279" s="38">
        <f t="shared" si="1497"/>
        <v>-999</v>
      </c>
      <c r="P1279" s="38">
        <f t="shared" si="1498"/>
        <v>-999</v>
      </c>
      <c r="Q1279" s="37">
        <f t="shared" si="1541"/>
        <v>0</v>
      </c>
      <c r="R1279" s="37">
        <f t="shared" si="1485"/>
        <v>0</v>
      </c>
      <c r="S1279" s="37">
        <f t="shared" si="1486"/>
        <v>0</v>
      </c>
      <c r="T1279" s="37">
        <f t="shared" si="1487"/>
        <v>0</v>
      </c>
      <c r="U1279" s="37">
        <f t="shared" si="1542"/>
        <v>2018</v>
      </c>
      <c r="V1279" s="37">
        <f t="shared" ref="V1279:X1279" si="1553">U1279-1</f>
        <v>2017</v>
      </c>
      <c r="W1279" s="37">
        <f t="shared" si="1553"/>
        <v>2016</v>
      </c>
      <c r="X1279" s="37">
        <f t="shared" si="1553"/>
        <v>2015</v>
      </c>
      <c r="Y1279" s="39"/>
      <c r="Z1279" s="62" t="e">
        <f>IFERROR(IF($B1279=0,#N/A,AVERAGEIFS(INDEX(DATOS,0,$C1279),INDEX(DATOS,0,$C1279),"&lt;&gt;#N/D",INDEX(DATOS,0,$L$2),0,INDEX(DATOS,0,$M$2),1,INDEX(DATOS,0,$N$2),U1279,INDEX(DATOS,0,$O$2),$D1279)),#N/A)</f>
        <v>#N/A</v>
      </c>
      <c r="AA1279" s="62" t="e">
        <f>IFERROR(IF($B1279=0,#N/A,AVERAGEIFS(INDEX(DATOS,0,$C1279),INDEX(DATOS,0,$C1279),"&lt;&gt;#N/D",INDEX(DATOS,0,$L$2),0,INDEX(DATOS,0,$M$2),1,INDEX(DATOS,0,$N$2),V1279,INDEX(DATOS,0,$O$2),$D1279)),#N/A)</f>
        <v>#N/A</v>
      </c>
      <c r="AB1279" s="62" t="e">
        <f>IFERROR(IF($B1279=0,#N/A,AVERAGEIFS(INDEX(DATOS,0,$C1279),INDEX(DATOS,0,$C1279),"&lt;&gt;#N/D",INDEX(DATOS,0,$L$2),0,INDEX(DATOS,0,$M$2),1,INDEX(DATOS,0,$N$2),W1279,INDEX(DATOS,0,$O$2),$D1279)),#N/A)</f>
        <v>#N/A</v>
      </c>
      <c r="AC1279" s="62" t="e">
        <f>IFERROR(IF($B1279=0,#N/A,AVERAGEIFS(INDEX(DATOS,0,$C1279),INDEX(DATOS,0,$C1279),"&lt;&gt;#N/D",INDEX(DATOS,0,$L$2),0,INDEX(DATOS,0,$M$2),1,INDEX(DATOS,0,$N$2),X1279,INDEX(DATOS,0,$O$2),$D1279)),#N/A)</f>
        <v>#N/A</v>
      </c>
      <c r="AD1279" s="33"/>
      <c r="AE1279" s="40" t="e">
        <f>IFERROR(IF(ISNA(Z1279),#N/A,IF(I1279=0,0,_xlfn.STDEV.P($Z1279:Z1279)/I1279*100)),#N/A)</f>
        <v>#N/A</v>
      </c>
      <c r="AF1279" s="40" t="e">
        <f>IFERROR(IF(ISNA(AA1279),#N/A,IF(J1279=0,0,_xlfn.STDEV.P($Z1279:AA1279)/J1279*100)),#N/A)</f>
        <v>#N/A</v>
      </c>
      <c r="AG1279" s="40" t="e">
        <f>IFERROR(IF(ISNA(AB1279),#N/A,IF(K1279=0,0,_xlfn.STDEV.P($Z1279:AB1279)/K1279*100)),#N/A)</f>
        <v>#N/A</v>
      </c>
      <c r="AH1279" s="40" t="e">
        <f>IFERROR(IF(ISNA(AC1279),#N/A,IF(L1279=0,0,_xlfn.STDEV.P($Z1279:AC1279)/L1279*100)),#N/A)</f>
        <v>#N/A</v>
      </c>
      <c r="AI1279" s="40"/>
    </row>
    <row r="1280" spans="1:35" x14ac:dyDescent="0.35">
      <c r="A1280">
        <f t="shared" si="1544"/>
        <v>75</v>
      </c>
      <c r="B1280" s="35">
        <f t="array" ref="B1280">IF(B1279=0,0,MIN(IF(INDEX(DATOS,0,$N$2)=$U1280,IF(ISNUMBER(INDEX(DATOS,0,$C1280)),IF(INDEX(DATOS,0,$L$2)=0,IF(INDEX(DATOS,0,$M$2)=1,IF(ISNA(MATCH(INDEX(DATOS,0,$O$2),IF($E$7:E1279=E1280,$D$7:D1279),0)),INDEX(DATOS,0,$K$2))))))))</f>
        <v>0</v>
      </c>
      <c r="C1280" s="32">
        <f t="shared" si="1545"/>
        <v>20</v>
      </c>
      <c r="D1280" s="34" t="str">
        <f>IF($B1280=0,"--",INDEX(DATOS,$B1280,O$2))</f>
        <v>--</v>
      </c>
      <c r="E1280" s="64" t="s">
        <v>1</v>
      </c>
      <c r="F1280" s="36" t="str">
        <f t="shared" si="1493"/>
        <v>--</v>
      </c>
      <c r="G1280" s="109" t="e">
        <f>VLOOKUP($D1280,LOC_UNICOS,G$2,0)</f>
        <v>#N/A</v>
      </c>
      <c r="H1280" s="109" t="e">
        <f>VLOOKUP($D1280,LOC_UNICOS,H$2,0)</f>
        <v>#N/A</v>
      </c>
      <c r="I1280" s="38">
        <f t="array" ref="I1280">IF($B1280=0,-999,IF(COUNTIFS($Z1280:Z1280,#N/A)&gt;0,-999,AVERAGE($Z1280:Z1280)))</f>
        <v>-999</v>
      </c>
      <c r="J1280" s="38">
        <f t="array" ref="J1280">IF($B1280=0,-999,IF(COUNTIFS($Z1280:AA1280,#N/A)&gt;0,-999,AVERAGE($Z1280:AA1280)))</f>
        <v>-999</v>
      </c>
      <c r="K1280" s="38">
        <f t="array" ref="K1280">IF($B1280=0,-999,IF(COUNTIFS($Z1280:AB1280,#N/A)&gt;0,-999,AVERAGE($Z1280:AB1280)))</f>
        <v>-999</v>
      </c>
      <c r="L1280" s="38">
        <f t="array" ref="L1280">IF($B1280=0,-999,IF(COUNTIFS($Z1280:AC1280,#N/A)&gt;0,-999,AVERAGE($Z1280:AC1280)))</f>
        <v>-999</v>
      </c>
      <c r="M1280" s="38">
        <f t="shared" si="1540"/>
        <v>-999</v>
      </c>
      <c r="N1280" s="38">
        <f t="shared" si="1496"/>
        <v>-999</v>
      </c>
      <c r="O1280" s="38">
        <f t="shared" si="1497"/>
        <v>-999</v>
      </c>
      <c r="P1280" s="38">
        <f t="shared" si="1498"/>
        <v>-999</v>
      </c>
      <c r="Q1280" s="37">
        <f t="shared" si="1541"/>
        <v>0</v>
      </c>
      <c r="R1280" s="37">
        <f t="shared" si="1485"/>
        <v>0</v>
      </c>
      <c r="S1280" s="37">
        <f t="shared" si="1486"/>
        <v>0</v>
      </c>
      <c r="T1280" s="37">
        <f t="shared" si="1487"/>
        <v>0</v>
      </c>
      <c r="U1280" s="37">
        <f t="shared" si="1542"/>
        <v>2018</v>
      </c>
      <c r="V1280" s="37">
        <f t="shared" ref="V1280:X1280" si="1554">U1280-1</f>
        <v>2017</v>
      </c>
      <c r="W1280" s="37">
        <f t="shared" si="1554"/>
        <v>2016</v>
      </c>
      <c r="X1280" s="37">
        <f t="shared" si="1554"/>
        <v>2015</v>
      </c>
      <c r="Y1280" s="39"/>
      <c r="Z1280" s="62" t="e">
        <f>IFERROR(IF($B1280=0,#N/A,AVERAGEIFS(INDEX(DATOS,0,$C1280),INDEX(DATOS,0,$C1280),"&lt;&gt;#N/D",INDEX(DATOS,0,$L$2),0,INDEX(DATOS,0,$M$2),1,INDEX(DATOS,0,$N$2),U1280,INDEX(DATOS,0,$O$2),$D1280)),#N/A)</f>
        <v>#N/A</v>
      </c>
      <c r="AA1280" s="62" t="e">
        <f>IFERROR(IF($B1280=0,#N/A,AVERAGEIFS(INDEX(DATOS,0,$C1280),INDEX(DATOS,0,$C1280),"&lt;&gt;#N/D",INDEX(DATOS,0,$L$2),0,INDEX(DATOS,0,$M$2),1,INDEX(DATOS,0,$N$2),V1280,INDEX(DATOS,0,$O$2),$D1280)),#N/A)</f>
        <v>#N/A</v>
      </c>
      <c r="AB1280" s="62" t="e">
        <f>IFERROR(IF($B1280=0,#N/A,AVERAGEIFS(INDEX(DATOS,0,$C1280),INDEX(DATOS,0,$C1280),"&lt;&gt;#N/D",INDEX(DATOS,0,$L$2),0,INDEX(DATOS,0,$M$2),1,INDEX(DATOS,0,$N$2),W1280,INDEX(DATOS,0,$O$2),$D1280)),#N/A)</f>
        <v>#N/A</v>
      </c>
      <c r="AC1280" s="62" t="e">
        <f>IFERROR(IF($B1280=0,#N/A,AVERAGEIFS(INDEX(DATOS,0,$C1280),INDEX(DATOS,0,$C1280),"&lt;&gt;#N/D",INDEX(DATOS,0,$L$2),0,INDEX(DATOS,0,$M$2),1,INDEX(DATOS,0,$N$2),X1280,INDEX(DATOS,0,$O$2),$D1280)),#N/A)</f>
        <v>#N/A</v>
      </c>
      <c r="AD1280" s="33"/>
      <c r="AE1280" s="40" t="e">
        <f>IFERROR(IF(ISNA(Z1280),#N/A,IF(I1280=0,0,_xlfn.STDEV.P($Z1280:Z1280)/I1280*100)),#N/A)</f>
        <v>#N/A</v>
      </c>
      <c r="AF1280" s="40" t="e">
        <f>IFERROR(IF(ISNA(AA1280),#N/A,IF(J1280=0,0,_xlfn.STDEV.P($Z1280:AA1280)/J1280*100)),#N/A)</f>
        <v>#N/A</v>
      </c>
      <c r="AG1280" s="40" t="e">
        <f>IFERROR(IF(ISNA(AB1280),#N/A,IF(K1280=0,0,_xlfn.STDEV.P($Z1280:AB1280)/K1280*100)),#N/A)</f>
        <v>#N/A</v>
      </c>
      <c r="AH1280" s="40" t="e">
        <f>IFERROR(IF(ISNA(AC1280),#N/A,IF(L1280=0,0,_xlfn.STDEV.P($Z1280:AC1280)/L1280*100)),#N/A)</f>
        <v>#N/A</v>
      </c>
      <c r="AI1280" s="40"/>
    </row>
    <row r="1281" spans="1:35" x14ac:dyDescent="0.35">
      <c r="A1281">
        <f t="shared" si="1544"/>
        <v>76</v>
      </c>
      <c r="B1281" s="35">
        <f t="array" ref="B1281">IF(B1280=0,0,MIN(IF(INDEX(DATOS,0,$N$2)=$U1281,IF(ISNUMBER(INDEX(DATOS,0,$C1281)),IF(INDEX(DATOS,0,$L$2)=0,IF(INDEX(DATOS,0,$M$2)=1,IF(ISNA(MATCH(INDEX(DATOS,0,$O$2),IF($E$7:E1280=E1281,$D$7:D1280),0)),INDEX(DATOS,0,$K$2))))))))</f>
        <v>0</v>
      </c>
      <c r="C1281" s="32">
        <f t="shared" si="1545"/>
        <v>20</v>
      </c>
      <c r="D1281" s="34" t="str">
        <f>IF($B1281=0,"--",INDEX(DATOS,$B1281,O$2))</f>
        <v>--</v>
      </c>
      <c r="E1281" s="64" t="s">
        <v>1</v>
      </c>
      <c r="F1281" s="36" t="str">
        <f t="shared" si="1493"/>
        <v>--</v>
      </c>
      <c r="G1281" s="109" t="e">
        <f>VLOOKUP($D1281,LOC_UNICOS,G$2,0)</f>
        <v>#N/A</v>
      </c>
      <c r="H1281" s="109" t="e">
        <f>VLOOKUP($D1281,LOC_UNICOS,H$2,0)</f>
        <v>#N/A</v>
      </c>
      <c r="I1281" s="38">
        <f t="array" ref="I1281">IF($B1281=0,-999,IF(COUNTIFS($Z1281:Z1281,#N/A)&gt;0,-999,AVERAGE($Z1281:Z1281)))</f>
        <v>-999</v>
      </c>
      <c r="J1281" s="38">
        <f t="array" ref="J1281">IF($B1281=0,-999,IF(COUNTIFS($Z1281:AA1281,#N/A)&gt;0,-999,AVERAGE($Z1281:AA1281)))</f>
        <v>-999</v>
      </c>
      <c r="K1281" s="38">
        <f t="array" ref="K1281">IF($B1281=0,-999,IF(COUNTIFS($Z1281:AB1281,#N/A)&gt;0,-999,AVERAGE($Z1281:AB1281)))</f>
        <v>-999</v>
      </c>
      <c r="L1281" s="38">
        <f t="array" ref="L1281">IF($B1281=0,-999,IF(COUNTIFS($Z1281:AC1281,#N/A)&gt;0,-999,AVERAGE($Z1281:AC1281)))</f>
        <v>-999</v>
      </c>
      <c r="M1281" s="38">
        <f t="shared" si="1540"/>
        <v>-999</v>
      </c>
      <c r="N1281" s="38">
        <f t="shared" si="1496"/>
        <v>-999</v>
      </c>
      <c r="O1281" s="38">
        <f t="shared" si="1497"/>
        <v>-999</v>
      </c>
      <c r="P1281" s="38">
        <f t="shared" si="1498"/>
        <v>-999</v>
      </c>
      <c r="Q1281" s="37">
        <f t="shared" si="1541"/>
        <v>0</v>
      </c>
      <c r="R1281" s="37">
        <f t="shared" si="1485"/>
        <v>0</v>
      </c>
      <c r="S1281" s="37">
        <f t="shared" si="1486"/>
        <v>0</v>
      </c>
      <c r="T1281" s="37">
        <f t="shared" si="1487"/>
        <v>0</v>
      </c>
      <c r="U1281" s="37">
        <f t="shared" si="1542"/>
        <v>2018</v>
      </c>
      <c r="V1281" s="37">
        <f t="shared" ref="V1281:X1281" si="1555">U1281-1</f>
        <v>2017</v>
      </c>
      <c r="W1281" s="37">
        <f t="shared" si="1555"/>
        <v>2016</v>
      </c>
      <c r="X1281" s="37">
        <f t="shared" si="1555"/>
        <v>2015</v>
      </c>
      <c r="Y1281" s="39"/>
      <c r="Z1281" s="62" t="e">
        <f>IFERROR(IF($B1281=0,#N/A,AVERAGEIFS(INDEX(DATOS,0,$C1281),INDEX(DATOS,0,$C1281),"&lt;&gt;#N/D",INDEX(DATOS,0,$L$2),0,INDEX(DATOS,0,$M$2),1,INDEX(DATOS,0,$N$2),U1281,INDEX(DATOS,0,$O$2),$D1281)),#N/A)</f>
        <v>#N/A</v>
      </c>
      <c r="AA1281" s="62" t="e">
        <f>IFERROR(IF($B1281=0,#N/A,AVERAGEIFS(INDEX(DATOS,0,$C1281),INDEX(DATOS,0,$C1281),"&lt;&gt;#N/D",INDEX(DATOS,0,$L$2),0,INDEX(DATOS,0,$M$2),1,INDEX(DATOS,0,$N$2),V1281,INDEX(DATOS,0,$O$2),$D1281)),#N/A)</f>
        <v>#N/A</v>
      </c>
      <c r="AB1281" s="62" t="e">
        <f>IFERROR(IF($B1281=0,#N/A,AVERAGEIFS(INDEX(DATOS,0,$C1281),INDEX(DATOS,0,$C1281),"&lt;&gt;#N/D",INDEX(DATOS,0,$L$2),0,INDEX(DATOS,0,$M$2),1,INDEX(DATOS,0,$N$2),W1281,INDEX(DATOS,0,$O$2),$D1281)),#N/A)</f>
        <v>#N/A</v>
      </c>
      <c r="AC1281" s="62" t="e">
        <f>IFERROR(IF($B1281=0,#N/A,AVERAGEIFS(INDEX(DATOS,0,$C1281),INDEX(DATOS,0,$C1281),"&lt;&gt;#N/D",INDEX(DATOS,0,$L$2),0,INDEX(DATOS,0,$M$2),1,INDEX(DATOS,0,$N$2),X1281,INDEX(DATOS,0,$O$2),$D1281)),#N/A)</f>
        <v>#N/A</v>
      </c>
      <c r="AD1281" s="33"/>
      <c r="AE1281" s="40" t="e">
        <f>IFERROR(IF(ISNA(Z1281),#N/A,IF(I1281=0,0,_xlfn.STDEV.P($Z1281:Z1281)/I1281*100)),#N/A)</f>
        <v>#N/A</v>
      </c>
      <c r="AF1281" s="40" t="e">
        <f>IFERROR(IF(ISNA(AA1281),#N/A,IF(J1281=0,0,_xlfn.STDEV.P($Z1281:AA1281)/J1281*100)),#N/A)</f>
        <v>#N/A</v>
      </c>
      <c r="AG1281" s="40" t="e">
        <f>IFERROR(IF(ISNA(AB1281),#N/A,IF(K1281=0,0,_xlfn.STDEV.P($Z1281:AB1281)/K1281*100)),#N/A)</f>
        <v>#N/A</v>
      </c>
      <c r="AH1281" s="40" t="e">
        <f>IFERROR(IF(ISNA(AC1281),#N/A,IF(L1281=0,0,_xlfn.STDEV.P($Z1281:AC1281)/L1281*100)),#N/A)</f>
        <v>#N/A</v>
      </c>
      <c r="AI1281" s="40"/>
    </row>
    <row r="1282" spans="1:35" x14ac:dyDescent="0.35">
      <c r="A1282">
        <f t="shared" si="1544"/>
        <v>77</v>
      </c>
      <c r="B1282" s="35">
        <f t="array" ref="B1282">IF(B1281=0,0,MIN(IF(INDEX(DATOS,0,$N$2)=$U1282,IF(ISNUMBER(INDEX(DATOS,0,$C1282)),IF(INDEX(DATOS,0,$L$2)=0,IF(INDEX(DATOS,0,$M$2)=1,IF(ISNA(MATCH(INDEX(DATOS,0,$O$2),IF($E$7:E1281=E1282,$D$7:D1281),0)),INDEX(DATOS,0,$K$2))))))))</f>
        <v>0</v>
      </c>
      <c r="C1282" s="32">
        <f t="shared" si="1545"/>
        <v>20</v>
      </c>
      <c r="D1282" s="34" t="str">
        <f>IF($B1282=0,"--",INDEX(DATOS,$B1282,O$2))</f>
        <v>--</v>
      </c>
      <c r="E1282" s="64" t="s">
        <v>1</v>
      </c>
      <c r="F1282" s="36" t="str">
        <f t="shared" si="1493"/>
        <v>--</v>
      </c>
      <c r="G1282" s="109" t="e">
        <f>VLOOKUP($D1282,LOC_UNICOS,G$2,0)</f>
        <v>#N/A</v>
      </c>
      <c r="H1282" s="109" t="e">
        <f>VLOOKUP($D1282,LOC_UNICOS,H$2,0)</f>
        <v>#N/A</v>
      </c>
      <c r="I1282" s="38">
        <f t="array" ref="I1282">IF($B1282=0,-999,IF(COUNTIFS($Z1282:Z1282,#N/A)&gt;0,-999,AVERAGE($Z1282:Z1282)))</f>
        <v>-999</v>
      </c>
      <c r="J1282" s="38">
        <f t="array" ref="J1282">IF($B1282=0,-999,IF(COUNTIFS($Z1282:AA1282,#N/A)&gt;0,-999,AVERAGE($Z1282:AA1282)))</f>
        <v>-999</v>
      </c>
      <c r="K1282" s="38">
        <f t="array" ref="K1282">IF($B1282=0,-999,IF(COUNTIFS($Z1282:AB1282,#N/A)&gt;0,-999,AVERAGE($Z1282:AB1282)))</f>
        <v>-999</v>
      </c>
      <c r="L1282" s="38">
        <f t="array" ref="L1282">IF($B1282=0,-999,IF(COUNTIFS($Z1282:AC1282,#N/A)&gt;0,-999,AVERAGE($Z1282:AC1282)))</f>
        <v>-999</v>
      </c>
      <c r="M1282" s="38">
        <f t="shared" si="1540"/>
        <v>-999</v>
      </c>
      <c r="N1282" s="38">
        <f t="shared" si="1496"/>
        <v>-999</v>
      </c>
      <c r="O1282" s="38">
        <f t="shared" si="1497"/>
        <v>-999</v>
      </c>
      <c r="P1282" s="38">
        <f t="shared" si="1498"/>
        <v>-999</v>
      </c>
      <c r="Q1282" s="37">
        <f t="shared" si="1541"/>
        <v>0</v>
      </c>
      <c r="R1282" s="37">
        <f t="shared" si="1485"/>
        <v>0</v>
      </c>
      <c r="S1282" s="37">
        <f t="shared" si="1486"/>
        <v>0</v>
      </c>
      <c r="T1282" s="37">
        <f t="shared" si="1487"/>
        <v>0</v>
      </c>
      <c r="U1282" s="37">
        <f t="shared" si="1542"/>
        <v>2018</v>
      </c>
      <c r="V1282" s="37">
        <f t="shared" ref="V1282:X1282" si="1556">U1282-1</f>
        <v>2017</v>
      </c>
      <c r="W1282" s="37">
        <f t="shared" si="1556"/>
        <v>2016</v>
      </c>
      <c r="X1282" s="37">
        <f t="shared" si="1556"/>
        <v>2015</v>
      </c>
      <c r="Y1282" s="39"/>
      <c r="Z1282" s="62" t="e">
        <f>IFERROR(IF($B1282=0,#N/A,AVERAGEIFS(INDEX(DATOS,0,$C1282),INDEX(DATOS,0,$C1282),"&lt;&gt;#N/D",INDEX(DATOS,0,$L$2),0,INDEX(DATOS,0,$M$2),1,INDEX(DATOS,0,$N$2),U1282,INDEX(DATOS,0,$O$2),$D1282)),#N/A)</f>
        <v>#N/A</v>
      </c>
      <c r="AA1282" s="62" t="e">
        <f>IFERROR(IF($B1282=0,#N/A,AVERAGEIFS(INDEX(DATOS,0,$C1282),INDEX(DATOS,0,$C1282),"&lt;&gt;#N/D",INDEX(DATOS,0,$L$2),0,INDEX(DATOS,0,$M$2),1,INDEX(DATOS,0,$N$2),V1282,INDEX(DATOS,0,$O$2),$D1282)),#N/A)</f>
        <v>#N/A</v>
      </c>
      <c r="AB1282" s="62" t="e">
        <f>IFERROR(IF($B1282=0,#N/A,AVERAGEIFS(INDEX(DATOS,0,$C1282),INDEX(DATOS,0,$C1282),"&lt;&gt;#N/D",INDEX(DATOS,0,$L$2),0,INDEX(DATOS,0,$M$2),1,INDEX(DATOS,0,$N$2),W1282,INDEX(DATOS,0,$O$2),$D1282)),#N/A)</f>
        <v>#N/A</v>
      </c>
      <c r="AC1282" s="62" t="e">
        <f>IFERROR(IF($B1282=0,#N/A,AVERAGEIFS(INDEX(DATOS,0,$C1282),INDEX(DATOS,0,$C1282),"&lt;&gt;#N/D",INDEX(DATOS,0,$L$2),0,INDEX(DATOS,0,$M$2),1,INDEX(DATOS,0,$N$2),X1282,INDEX(DATOS,0,$O$2),$D1282)),#N/A)</f>
        <v>#N/A</v>
      </c>
      <c r="AD1282" s="33"/>
      <c r="AE1282" s="40" t="e">
        <f>IFERROR(IF(ISNA(Z1282),#N/A,IF(I1282=0,0,_xlfn.STDEV.P($Z1282:Z1282)/I1282*100)),#N/A)</f>
        <v>#N/A</v>
      </c>
      <c r="AF1282" s="40" t="e">
        <f>IFERROR(IF(ISNA(AA1282),#N/A,IF(J1282=0,0,_xlfn.STDEV.P($Z1282:AA1282)/J1282*100)),#N/A)</f>
        <v>#N/A</v>
      </c>
      <c r="AG1282" s="40" t="e">
        <f>IFERROR(IF(ISNA(AB1282),#N/A,IF(K1282=0,0,_xlfn.STDEV.P($Z1282:AB1282)/K1282*100)),#N/A)</f>
        <v>#N/A</v>
      </c>
      <c r="AH1282" s="40" t="e">
        <f>IFERROR(IF(ISNA(AC1282),#N/A,IF(L1282=0,0,_xlfn.STDEV.P($Z1282:AC1282)/L1282*100)),#N/A)</f>
        <v>#N/A</v>
      </c>
      <c r="AI1282" s="40"/>
    </row>
    <row r="1283" spans="1:35" x14ac:dyDescent="0.35">
      <c r="A1283">
        <f t="shared" si="1544"/>
        <v>78</v>
      </c>
      <c r="B1283" s="35">
        <f t="array" ref="B1283">IF(B1282=0,0,MIN(IF(INDEX(DATOS,0,$N$2)=$U1283,IF(ISNUMBER(INDEX(DATOS,0,$C1283)),IF(INDEX(DATOS,0,$L$2)=0,IF(INDEX(DATOS,0,$M$2)=1,IF(ISNA(MATCH(INDEX(DATOS,0,$O$2),IF($E$7:E1282=E1283,$D$7:D1282),0)),INDEX(DATOS,0,$K$2))))))))</f>
        <v>0</v>
      </c>
      <c r="C1283" s="32">
        <f t="shared" si="1545"/>
        <v>20</v>
      </c>
      <c r="D1283" s="34" t="str">
        <f>IF($B1283=0,"--",INDEX(DATOS,$B1283,O$2))</f>
        <v>--</v>
      </c>
      <c r="E1283" s="64" t="s">
        <v>1</v>
      </c>
      <c r="F1283" s="36" t="str">
        <f t="shared" si="1493"/>
        <v>--</v>
      </c>
      <c r="G1283" s="109" t="e">
        <f>VLOOKUP($D1283,LOC_UNICOS,G$2,0)</f>
        <v>#N/A</v>
      </c>
      <c r="H1283" s="109" t="e">
        <f>VLOOKUP($D1283,LOC_UNICOS,H$2,0)</f>
        <v>#N/A</v>
      </c>
      <c r="I1283" s="38">
        <f t="array" ref="I1283">IF($B1283=0,-999,IF(COUNTIFS($Z1283:Z1283,#N/A)&gt;0,-999,AVERAGE($Z1283:Z1283)))</f>
        <v>-999</v>
      </c>
      <c r="J1283" s="38">
        <f t="array" ref="J1283">IF($B1283=0,-999,IF(COUNTIFS($Z1283:AA1283,#N/A)&gt;0,-999,AVERAGE($Z1283:AA1283)))</f>
        <v>-999</v>
      </c>
      <c r="K1283" s="38">
        <f t="array" ref="K1283">IF($B1283=0,-999,IF(COUNTIFS($Z1283:AB1283,#N/A)&gt;0,-999,AVERAGE($Z1283:AB1283)))</f>
        <v>-999</v>
      </c>
      <c r="L1283" s="38">
        <f t="array" ref="L1283">IF($B1283=0,-999,IF(COUNTIFS($Z1283:AC1283,#N/A)&gt;0,-999,AVERAGE($Z1283:AC1283)))</f>
        <v>-999</v>
      </c>
      <c r="M1283" s="38">
        <f t="shared" si="1540"/>
        <v>-999</v>
      </c>
      <c r="N1283" s="38">
        <f t="shared" si="1496"/>
        <v>-999</v>
      </c>
      <c r="O1283" s="38">
        <f t="shared" si="1497"/>
        <v>-999</v>
      </c>
      <c r="P1283" s="38">
        <f t="shared" si="1498"/>
        <v>-999</v>
      </c>
      <c r="Q1283" s="37">
        <f t="shared" si="1541"/>
        <v>0</v>
      </c>
      <c r="R1283" s="37">
        <f t="shared" si="1485"/>
        <v>0</v>
      </c>
      <c r="S1283" s="37">
        <f t="shared" si="1486"/>
        <v>0</v>
      </c>
      <c r="T1283" s="37">
        <f t="shared" si="1487"/>
        <v>0</v>
      </c>
      <c r="U1283" s="37">
        <f t="shared" si="1542"/>
        <v>2018</v>
      </c>
      <c r="V1283" s="37">
        <f t="shared" ref="V1283:X1283" si="1557">U1283-1</f>
        <v>2017</v>
      </c>
      <c r="W1283" s="37">
        <f t="shared" si="1557"/>
        <v>2016</v>
      </c>
      <c r="X1283" s="37">
        <f t="shared" si="1557"/>
        <v>2015</v>
      </c>
      <c r="Y1283" s="39"/>
      <c r="Z1283" s="62" t="e">
        <f>IFERROR(IF($B1283=0,#N/A,AVERAGEIFS(INDEX(DATOS,0,$C1283),INDEX(DATOS,0,$C1283),"&lt;&gt;#N/D",INDEX(DATOS,0,$L$2),0,INDEX(DATOS,0,$M$2),1,INDEX(DATOS,0,$N$2),U1283,INDEX(DATOS,0,$O$2),$D1283)),#N/A)</f>
        <v>#N/A</v>
      </c>
      <c r="AA1283" s="62" t="e">
        <f>IFERROR(IF($B1283=0,#N/A,AVERAGEIFS(INDEX(DATOS,0,$C1283),INDEX(DATOS,0,$C1283),"&lt;&gt;#N/D",INDEX(DATOS,0,$L$2),0,INDEX(DATOS,0,$M$2),1,INDEX(DATOS,0,$N$2),V1283,INDEX(DATOS,0,$O$2),$D1283)),#N/A)</f>
        <v>#N/A</v>
      </c>
      <c r="AB1283" s="62" t="e">
        <f>IFERROR(IF($B1283=0,#N/A,AVERAGEIFS(INDEX(DATOS,0,$C1283),INDEX(DATOS,0,$C1283),"&lt;&gt;#N/D",INDEX(DATOS,0,$L$2),0,INDEX(DATOS,0,$M$2),1,INDEX(DATOS,0,$N$2),W1283,INDEX(DATOS,0,$O$2),$D1283)),#N/A)</f>
        <v>#N/A</v>
      </c>
      <c r="AC1283" s="62" t="e">
        <f>IFERROR(IF($B1283=0,#N/A,AVERAGEIFS(INDEX(DATOS,0,$C1283),INDEX(DATOS,0,$C1283),"&lt;&gt;#N/D",INDEX(DATOS,0,$L$2),0,INDEX(DATOS,0,$M$2),1,INDEX(DATOS,0,$N$2),X1283,INDEX(DATOS,0,$O$2),$D1283)),#N/A)</f>
        <v>#N/A</v>
      </c>
      <c r="AD1283" s="33"/>
      <c r="AE1283" s="40" t="e">
        <f>IFERROR(IF(ISNA(Z1283),#N/A,IF(I1283=0,0,_xlfn.STDEV.P($Z1283:Z1283)/I1283*100)),#N/A)</f>
        <v>#N/A</v>
      </c>
      <c r="AF1283" s="40" t="e">
        <f>IFERROR(IF(ISNA(AA1283),#N/A,IF(J1283=0,0,_xlfn.STDEV.P($Z1283:AA1283)/J1283*100)),#N/A)</f>
        <v>#N/A</v>
      </c>
      <c r="AG1283" s="40" t="e">
        <f>IFERROR(IF(ISNA(AB1283),#N/A,IF(K1283=0,0,_xlfn.STDEV.P($Z1283:AB1283)/K1283*100)),#N/A)</f>
        <v>#N/A</v>
      </c>
      <c r="AH1283" s="40" t="e">
        <f>IFERROR(IF(ISNA(AC1283),#N/A,IF(L1283=0,0,_xlfn.STDEV.P($Z1283:AC1283)/L1283*100)),#N/A)</f>
        <v>#N/A</v>
      </c>
      <c r="AI1283" s="40"/>
    </row>
    <row r="1284" spans="1:35" x14ac:dyDescent="0.35">
      <c r="A1284">
        <f t="shared" si="1544"/>
        <v>79</v>
      </c>
      <c r="B1284" s="35">
        <f t="array" ref="B1284">IF(B1283=0,0,MIN(IF(INDEX(DATOS,0,$N$2)=$U1284,IF(ISNUMBER(INDEX(DATOS,0,$C1284)),IF(INDEX(DATOS,0,$L$2)=0,IF(INDEX(DATOS,0,$M$2)=1,IF(ISNA(MATCH(INDEX(DATOS,0,$O$2),IF($E$7:E1283=E1284,$D$7:D1283),0)),INDEX(DATOS,0,$K$2))))))))</f>
        <v>0</v>
      </c>
      <c r="C1284" s="32">
        <f t="shared" si="1545"/>
        <v>20</v>
      </c>
      <c r="D1284" s="34" t="str">
        <f>IF($B1284=0,"--",INDEX(DATOS,$B1284,O$2))</f>
        <v>--</v>
      </c>
      <c r="E1284" s="64" t="s">
        <v>1</v>
      </c>
      <c r="F1284" s="36" t="str">
        <f t="shared" si="1493"/>
        <v>--</v>
      </c>
      <c r="G1284" s="109" t="e">
        <f>VLOOKUP($D1284,LOC_UNICOS,G$2,0)</f>
        <v>#N/A</v>
      </c>
      <c r="H1284" s="109" t="e">
        <f>VLOOKUP($D1284,LOC_UNICOS,H$2,0)</f>
        <v>#N/A</v>
      </c>
      <c r="I1284" s="38">
        <f t="array" ref="I1284">IF($B1284=0,-999,IF(COUNTIFS($Z1284:Z1284,#N/A)&gt;0,-999,AVERAGE($Z1284:Z1284)))</f>
        <v>-999</v>
      </c>
      <c r="J1284" s="38">
        <f t="array" ref="J1284">IF($B1284=0,-999,IF(COUNTIFS($Z1284:AA1284,#N/A)&gt;0,-999,AVERAGE($Z1284:AA1284)))</f>
        <v>-999</v>
      </c>
      <c r="K1284" s="38">
        <f t="array" ref="K1284">IF($B1284=0,-999,IF(COUNTIFS($Z1284:AB1284,#N/A)&gt;0,-999,AVERAGE($Z1284:AB1284)))</f>
        <v>-999</v>
      </c>
      <c r="L1284" s="38">
        <f t="array" ref="L1284">IF($B1284=0,-999,IF(COUNTIFS($Z1284:AC1284,#N/A)&gt;0,-999,AVERAGE($Z1284:AC1284)))</f>
        <v>-999</v>
      </c>
      <c r="M1284" s="38">
        <f t="shared" si="1540"/>
        <v>-999</v>
      </c>
      <c r="N1284" s="38">
        <f t="shared" si="1496"/>
        <v>-999</v>
      </c>
      <c r="O1284" s="38">
        <f t="shared" si="1497"/>
        <v>-999</v>
      </c>
      <c r="P1284" s="38">
        <f t="shared" si="1498"/>
        <v>-999</v>
      </c>
      <c r="Q1284" s="37">
        <f t="shared" si="1541"/>
        <v>0</v>
      </c>
      <c r="R1284" s="37">
        <f t="shared" si="1485"/>
        <v>0</v>
      </c>
      <c r="S1284" s="37">
        <f t="shared" si="1486"/>
        <v>0</v>
      </c>
      <c r="T1284" s="37">
        <f t="shared" si="1487"/>
        <v>0</v>
      </c>
      <c r="U1284" s="37">
        <f t="shared" si="1542"/>
        <v>2018</v>
      </c>
      <c r="V1284" s="37">
        <f t="shared" ref="V1284:X1284" si="1558">U1284-1</f>
        <v>2017</v>
      </c>
      <c r="W1284" s="37">
        <f t="shared" si="1558"/>
        <v>2016</v>
      </c>
      <c r="X1284" s="37">
        <f t="shared" si="1558"/>
        <v>2015</v>
      </c>
      <c r="Y1284" s="39"/>
      <c r="Z1284" s="62" t="e">
        <f>IFERROR(IF($B1284=0,#N/A,AVERAGEIFS(INDEX(DATOS,0,$C1284),INDEX(DATOS,0,$C1284),"&lt;&gt;#N/D",INDEX(DATOS,0,$L$2),0,INDEX(DATOS,0,$M$2),1,INDEX(DATOS,0,$N$2),U1284,INDEX(DATOS,0,$O$2),$D1284)),#N/A)</f>
        <v>#N/A</v>
      </c>
      <c r="AA1284" s="62" t="e">
        <f>IFERROR(IF($B1284=0,#N/A,AVERAGEIFS(INDEX(DATOS,0,$C1284),INDEX(DATOS,0,$C1284),"&lt;&gt;#N/D",INDEX(DATOS,0,$L$2),0,INDEX(DATOS,0,$M$2),1,INDEX(DATOS,0,$N$2),V1284,INDEX(DATOS,0,$O$2),$D1284)),#N/A)</f>
        <v>#N/A</v>
      </c>
      <c r="AB1284" s="62" t="e">
        <f>IFERROR(IF($B1284=0,#N/A,AVERAGEIFS(INDEX(DATOS,0,$C1284),INDEX(DATOS,0,$C1284),"&lt;&gt;#N/D",INDEX(DATOS,0,$L$2),0,INDEX(DATOS,0,$M$2),1,INDEX(DATOS,0,$N$2),W1284,INDEX(DATOS,0,$O$2),$D1284)),#N/A)</f>
        <v>#N/A</v>
      </c>
      <c r="AC1284" s="62" t="e">
        <f>IFERROR(IF($B1284=0,#N/A,AVERAGEIFS(INDEX(DATOS,0,$C1284),INDEX(DATOS,0,$C1284),"&lt;&gt;#N/D",INDEX(DATOS,0,$L$2),0,INDEX(DATOS,0,$M$2),1,INDEX(DATOS,0,$N$2),X1284,INDEX(DATOS,0,$O$2),$D1284)),#N/A)</f>
        <v>#N/A</v>
      </c>
      <c r="AD1284" s="33"/>
      <c r="AE1284" s="40" t="e">
        <f>IFERROR(IF(ISNA(Z1284),#N/A,IF(I1284=0,0,_xlfn.STDEV.P($Z1284:Z1284)/I1284*100)),#N/A)</f>
        <v>#N/A</v>
      </c>
      <c r="AF1284" s="40" t="e">
        <f>IFERROR(IF(ISNA(AA1284),#N/A,IF(J1284=0,0,_xlfn.STDEV.P($Z1284:AA1284)/J1284*100)),#N/A)</f>
        <v>#N/A</v>
      </c>
      <c r="AG1284" s="40" t="e">
        <f>IFERROR(IF(ISNA(AB1284),#N/A,IF(K1284=0,0,_xlfn.STDEV.P($Z1284:AB1284)/K1284*100)),#N/A)</f>
        <v>#N/A</v>
      </c>
      <c r="AH1284" s="40" t="e">
        <f>IFERROR(IF(ISNA(AC1284),#N/A,IF(L1284=0,0,_xlfn.STDEV.P($Z1284:AC1284)/L1284*100)),#N/A)</f>
        <v>#N/A</v>
      </c>
      <c r="AI1284" s="40"/>
    </row>
    <row r="1285" spans="1:35" x14ac:dyDescent="0.35">
      <c r="A1285">
        <f t="shared" si="1544"/>
        <v>80</v>
      </c>
      <c r="B1285" s="35">
        <f t="array" ref="B1285">IF(B1284=0,0,MIN(IF(INDEX(DATOS,0,$N$2)=$U1285,IF(ISNUMBER(INDEX(DATOS,0,$C1285)),IF(INDEX(DATOS,0,$L$2)=0,IF(INDEX(DATOS,0,$M$2)=1,IF(ISNA(MATCH(INDEX(DATOS,0,$O$2),IF($E$7:E1284=E1285,$D$7:D1284),0)),INDEX(DATOS,0,$K$2))))))))</f>
        <v>0</v>
      </c>
      <c r="C1285" s="32">
        <f t="shared" si="1545"/>
        <v>20</v>
      </c>
      <c r="D1285" s="34" t="str">
        <f>IF($B1285=0,"--",INDEX(DATOS,$B1285,O$2))</f>
        <v>--</v>
      </c>
      <c r="E1285" s="64" t="s">
        <v>1</v>
      </c>
      <c r="F1285" s="36" t="str">
        <f t="shared" si="1493"/>
        <v>--</v>
      </c>
      <c r="G1285" s="109" t="e">
        <f>VLOOKUP($D1285,LOC_UNICOS,G$2,0)</f>
        <v>#N/A</v>
      </c>
      <c r="H1285" s="109" t="e">
        <f>VLOOKUP($D1285,LOC_UNICOS,H$2,0)</f>
        <v>#N/A</v>
      </c>
      <c r="I1285" s="38">
        <f t="array" ref="I1285">IF($B1285=0,-999,IF(COUNTIFS($Z1285:Z1285,#N/A)&gt;0,-999,AVERAGE($Z1285:Z1285)))</f>
        <v>-999</v>
      </c>
      <c r="J1285" s="38">
        <f t="array" ref="J1285">IF($B1285=0,-999,IF(COUNTIFS($Z1285:AA1285,#N/A)&gt;0,-999,AVERAGE($Z1285:AA1285)))</f>
        <v>-999</v>
      </c>
      <c r="K1285" s="38">
        <f t="array" ref="K1285">IF($B1285=0,-999,IF(COUNTIFS($Z1285:AB1285,#N/A)&gt;0,-999,AVERAGE($Z1285:AB1285)))</f>
        <v>-999</v>
      </c>
      <c r="L1285" s="38">
        <f t="array" ref="L1285">IF($B1285=0,-999,IF(COUNTIFS($Z1285:AC1285,#N/A)&gt;0,-999,AVERAGE($Z1285:AC1285)))</f>
        <v>-999</v>
      </c>
      <c r="M1285" s="38">
        <f t="shared" si="1540"/>
        <v>-999</v>
      </c>
      <c r="N1285" s="38">
        <f t="shared" si="1496"/>
        <v>-999</v>
      </c>
      <c r="O1285" s="38">
        <f t="shared" si="1497"/>
        <v>-999</v>
      </c>
      <c r="P1285" s="38">
        <f t="shared" si="1498"/>
        <v>-999</v>
      </c>
      <c r="Q1285" s="37">
        <f t="shared" si="1541"/>
        <v>0</v>
      </c>
      <c r="R1285" s="37">
        <f t="shared" si="1485"/>
        <v>0</v>
      </c>
      <c r="S1285" s="37">
        <f t="shared" si="1486"/>
        <v>0</v>
      </c>
      <c r="T1285" s="37">
        <f t="shared" si="1487"/>
        <v>0</v>
      </c>
      <c r="U1285" s="37">
        <f t="shared" si="1542"/>
        <v>2018</v>
      </c>
      <c r="V1285" s="37">
        <f t="shared" ref="V1285:X1285" si="1559">U1285-1</f>
        <v>2017</v>
      </c>
      <c r="W1285" s="37">
        <f t="shared" si="1559"/>
        <v>2016</v>
      </c>
      <c r="X1285" s="37">
        <f t="shared" si="1559"/>
        <v>2015</v>
      </c>
      <c r="Y1285" s="39"/>
      <c r="Z1285" s="62" t="e">
        <f>IFERROR(IF($B1285=0,#N/A,AVERAGEIFS(INDEX(DATOS,0,$C1285),INDEX(DATOS,0,$C1285),"&lt;&gt;#N/D",INDEX(DATOS,0,$L$2),0,INDEX(DATOS,0,$M$2),1,INDEX(DATOS,0,$N$2),U1285,INDEX(DATOS,0,$O$2),$D1285)),#N/A)</f>
        <v>#N/A</v>
      </c>
      <c r="AA1285" s="62" t="e">
        <f>IFERROR(IF($B1285=0,#N/A,AVERAGEIFS(INDEX(DATOS,0,$C1285),INDEX(DATOS,0,$C1285),"&lt;&gt;#N/D",INDEX(DATOS,0,$L$2),0,INDEX(DATOS,0,$M$2),1,INDEX(DATOS,0,$N$2),V1285,INDEX(DATOS,0,$O$2),$D1285)),#N/A)</f>
        <v>#N/A</v>
      </c>
      <c r="AB1285" s="62" t="e">
        <f>IFERROR(IF($B1285=0,#N/A,AVERAGEIFS(INDEX(DATOS,0,$C1285),INDEX(DATOS,0,$C1285),"&lt;&gt;#N/D",INDEX(DATOS,0,$L$2),0,INDEX(DATOS,0,$M$2),1,INDEX(DATOS,0,$N$2),W1285,INDEX(DATOS,0,$O$2),$D1285)),#N/A)</f>
        <v>#N/A</v>
      </c>
      <c r="AC1285" s="62" t="e">
        <f>IFERROR(IF($B1285=0,#N/A,AVERAGEIFS(INDEX(DATOS,0,$C1285),INDEX(DATOS,0,$C1285),"&lt;&gt;#N/D",INDEX(DATOS,0,$L$2),0,INDEX(DATOS,0,$M$2),1,INDEX(DATOS,0,$N$2),X1285,INDEX(DATOS,0,$O$2),$D1285)),#N/A)</f>
        <v>#N/A</v>
      </c>
      <c r="AD1285" s="33"/>
      <c r="AE1285" s="40" t="e">
        <f>IFERROR(IF(ISNA(Z1285),#N/A,IF(I1285=0,0,_xlfn.STDEV.P($Z1285:Z1285)/I1285*100)),#N/A)</f>
        <v>#N/A</v>
      </c>
      <c r="AF1285" s="40" t="e">
        <f>IFERROR(IF(ISNA(AA1285),#N/A,IF(J1285=0,0,_xlfn.STDEV.P($Z1285:AA1285)/J1285*100)),#N/A)</f>
        <v>#N/A</v>
      </c>
      <c r="AG1285" s="40" t="e">
        <f>IFERROR(IF(ISNA(AB1285),#N/A,IF(K1285=0,0,_xlfn.STDEV.P($Z1285:AB1285)/K1285*100)),#N/A)</f>
        <v>#N/A</v>
      </c>
      <c r="AH1285" s="40" t="e">
        <f>IFERROR(IF(ISNA(AC1285),#N/A,IF(L1285=0,0,_xlfn.STDEV.P($Z1285:AC1285)/L1285*100)),#N/A)</f>
        <v>#N/A</v>
      </c>
      <c r="AI1285" s="40"/>
    </row>
    <row r="1286" spans="1:35" x14ac:dyDescent="0.35">
      <c r="A1286">
        <f t="shared" si="1544"/>
        <v>81</v>
      </c>
      <c r="B1286" s="35">
        <f t="array" ref="B1286">IF(B1285=0,0,MIN(IF(INDEX(DATOS,0,$N$2)=$U1286,IF(ISNUMBER(INDEX(DATOS,0,$C1286)),IF(INDEX(DATOS,0,$L$2)=0,IF(INDEX(DATOS,0,$M$2)=1,IF(ISNA(MATCH(INDEX(DATOS,0,$O$2),IF($E$7:E1285=E1286,$D$7:D1285),0)),INDEX(DATOS,0,$K$2))))))))</f>
        <v>0</v>
      </c>
      <c r="C1286" s="32">
        <f t="shared" si="1545"/>
        <v>20</v>
      </c>
      <c r="D1286" s="34" t="str">
        <f>IF($B1286=0,"--",INDEX(DATOS,$B1286,O$2))</f>
        <v>--</v>
      </c>
      <c r="E1286" s="64" t="s">
        <v>1</v>
      </c>
      <c r="F1286" s="36" t="str">
        <f t="shared" si="1493"/>
        <v>--</v>
      </c>
      <c r="G1286" s="109" t="e">
        <f>VLOOKUP($D1286,LOC_UNICOS,G$2,0)</f>
        <v>#N/A</v>
      </c>
      <c r="H1286" s="109" t="e">
        <f>VLOOKUP($D1286,LOC_UNICOS,H$2,0)</f>
        <v>#N/A</v>
      </c>
      <c r="I1286" s="38">
        <f t="array" ref="I1286">IF($B1286=0,-999,IF(COUNTIFS($Z1286:Z1286,#N/A)&gt;0,-999,AVERAGE($Z1286:Z1286)))</f>
        <v>-999</v>
      </c>
      <c r="J1286" s="38">
        <f t="array" ref="J1286">IF($B1286=0,-999,IF(COUNTIFS($Z1286:AA1286,#N/A)&gt;0,-999,AVERAGE($Z1286:AA1286)))</f>
        <v>-999</v>
      </c>
      <c r="K1286" s="38">
        <f t="array" ref="K1286">IF($B1286=0,-999,IF(COUNTIFS($Z1286:AB1286,#N/A)&gt;0,-999,AVERAGE($Z1286:AB1286)))</f>
        <v>-999</v>
      </c>
      <c r="L1286" s="38">
        <f t="array" ref="L1286">IF($B1286=0,-999,IF(COUNTIFS($Z1286:AC1286,#N/A)&gt;0,-999,AVERAGE($Z1286:AC1286)))</f>
        <v>-999</v>
      </c>
      <c r="M1286" s="38">
        <f t="shared" si="1540"/>
        <v>-999</v>
      </c>
      <c r="N1286" s="38">
        <f t="shared" si="1496"/>
        <v>-999</v>
      </c>
      <c r="O1286" s="38">
        <f t="shared" si="1497"/>
        <v>-999</v>
      </c>
      <c r="P1286" s="38">
        <f t="shared" si="1498"/>
        <v>-999</v>
      </c>
      <c r="Q1286" s="37">
        <f t="shared" si="1541"/>
        <v>0</v>
      </c>
      <c r="R1286" s="37">
        <f t="shared" si="1485"/>
        <v>0</v>
      </c>
      <c r="S1286" s="37">
        <f t="shared" si="1486"/>
        <v>0</v>
      </c>
      <c r="T1286" s="37">
        <f t="shared" si="1487"/>
        <v>0</v>
      </c>
      <c r="U1286" s="37">
        <f t="shared" si="1542"/>
        <v>2018</v>
      </c>
      <c r="V1286" s="37">
        <f t="shared" ref="V1286:X1286" si="1560">U1286-1</f>
        <v>2017</v>
      </c>
      <c r="W1286" s="37">
        <f t="shared" si="1560"/>
        <v>2016</v>
      </c>
      <c r="X1286" s="37">
        <f t="shared" si="1560"/>
        <v>2015</v>
      </c>
      <c r="Y1286" s="39"/>
      <c r="Z1286" s="62" t="e">
        <f>IFERROR(IF($B1286=0,#N/A,AVERAGEIFS(INDEX(DATOS,0,$C1286),INDEX(DATOS,0,$C1286),"&lt;&gt;#N/D",INDEX(DATOS,0,$L$2),0,INDEX(DATOS,0,$M$2),1,INDEX(DATOS,0,$N$2),U1286,INDEX(DATOS,0,$O$2),$D1286)),#N/A)</f>
        <v>#N/A</v>
      </c>
      <c r="AA1286" s="62" t="e">
        <f>IFERROR(IF($B1286=0,#N/A,AVERAGEIFS(INDEX(DATOS,0,$C1286),INDEX(DATOS,0,$C1286),"&lt;&gt;#N/D",INDEX(DATOS,0,$L$2),0,INDEX(DATOS,0,$M$2),1,INDEX(DATOS,0,$N$2),V1286,INDEX(DATOS,0,$O$2),$D1286)),#N/A)</f>
        <v>#N/A</v>
      </c>
      <c r="AB1286" s="62" t="e">
        <f>IFERROR(IF($B1286=0,#N/A,AVERAGEIFS(INDEX(DATOS,0,$C1286),INDEX(DATOS,0,$C1286),"&lt;&gt;#N/D",INDEX(DATOS,0,$L$2),0,INDEX(DATOS,0,$M$2),1,INDEX(DATOS,0,$N$2),W1286,INDEX(DATOS,0,$O$2),$D1286)),#N/A)</f>
        <v>#N/A</v>
      </c>
      <c r="AC1286" s="62" t="e">
        <f>IFERROR(IF($B1286=0,#N/A,AVERAGEIFS(INDEX(DATOS,0,$C1286),INDEX(DATOS,0,$C1286),"&lt;&gt;#N/D",INDEX(DATOS,0,$L$2),0,INDEX(DATOS,0,$M$2),1,INDEX(DATOS,0,$N$2),X1286,INDEX(DATOS,0,$O$2),$D1286)),#N/A)</f>
        <v>#N/A</v>
      </c>
      <c r="AD1286" s="33"/>
      <c r="AE1286" s="40" t="e">
        <f>IFERROR(IF(ISNA(Z1286),#N/A,IF(I1286=0,0,_xlfn.STDEV.P($Z1286:Z1286)/I1286*100)),#N/A)</f>
        <v>#N/A</v>
      </c>
      <c r="AF1286" s="40" t="e">
        <f>IFERROR(IF(ISNA(AA1286),#N/A,IF(J1286=0,0,_xlfn.STDEV.P($Z1286:AA1286)/J1286*100)),#N/A)</f>
        <v>#N/A</v>
      </c>
      <c r="AG1286" s="40" t="e">
        <f>IFERROR(IF(ISNA(AB1286),#N/A,IF(K1286=0,0,_xlfn.STDEV.P($Z1286:AB1286)/K1286*100)),#N/A)</f>
        <v>#N/A</v>
      </c>
      <c r="AH1286" s="40" t="e">
        <f>IFERROR(IF(ISNA(AC1286),#N/A,IF(L1286=0,0,_xlfn.STDEV.P($Z1286:AC1286)/L1286*100)),#N/A)</f>
        <v>#N/A</v>
      </c>
      <c r="AI1286" s="40"/>
    </row>
    <row r="1287" spans="1:35" x14ac:dyDescent="0.35">
      <c r="A1287">
        <f t="shared" si="1544"/>
        <v>82</v>
      </c>
      <c r="B1287" s="35">
        <f t="array" ref="B1287">IF(B1286=0,0,MIN(IF(INDEX(DATOS,0,$N$2)=$U1287,IF(ISNUMBER(INDEX(DATOS,0,$C1287)),IF(INDEX(DATOS,0,$L$2)=0,IF(INDEX(DATOS,0,$M$2)=1,IF(ISNA(MATCH(INDEX(DATOS,0,$O$2),IF($E$7:E1286=E1287,$D$7:D1286),0)),INDEX(DATOS,0,$K$2))))))))</f>
        <v>0</v>
      </c>
      <c r="C1287" s="32">
        <f t="shared" si="1545"/>
        <v>20</v>
      </c>
      <c r="D1287" s="34" t="str">
        <f>IF($B1287=0,"--",INDEX(DATOS,$B1287,O$2))</f>
        <v>--</v>
      </c>
      <c r="E1287" s="64" t="s">
        <v>1</v>
      </c>
      <c r="F1287" s="36" t="str">
        <f t="shared" si="1493"/>
        <v>--</v>
      </c>
      <c r="G1287" s="109" t="e">
        <f>VLOOKUP($D1287,LOC_UNICOS,G$2,0)</f>
        <v>#N/A</v>
      </c>
      <c r="H1287" s="109" t="e">
        <f>VLOOKUP($D1287,LOC_UNICOS,H$2,0)</f>
        <v>#N/A</v>
      </c>
      <c r="I1287" s="38">
        <f t="array" ref="I1287">IF($B1287=0,-999,IF(COUNTIFS($Z1287:Z1287,#N/A)&gt;0,-999,AVERAGE($Z1287:Z1287)))</f>
        <v>-999</v>
      </c>
      <c r="J1287" s="38">
        <f t="array" ref="J1287">IF($B1287=0,-999,IF(COUNTIFS($Z1287:AA1287,#N/A)&gt;0,-999,AVERAGE($Z1287:AA1287)))</f>
        <v>-999</v>
      </c>
      <c r="K1287" s="38">
        <f t="array" ref="K1287">IF($B1287=0,-999,IF(COUNTIFS($Z1287:AB1287,#N/A)&gt;0,-999,AVERAGE($Z1287:AB1287)))</f>
        <v>-999</v>
      </c>
      <c r="L1287" s="38">
        <f t="array" ref="L1287">IF($B1287=0,-999,IF(COUNTIFS($Z1287:AC1287,#N/A)&gt;0,-999,AVERAGE($Z1287:AC1287)))</f>
        <v>-999</v>
      </c>
      <c r="M1287" s="38">
        <f t="shared" si="1540"/>
        <v>-999</v>
      </c>
      <c r="N1287" s="38">
        <f t="shared" si="1496"/>
        <v>-999</v>
      </c>
      <c r="O1287" s="38">
        <f t="shared" si="1497"/>
        <v>-999</v>
      </c>
      <c r="P1287" s="38">
        <f t="shared" si="1498"/>
        <v>-999</v>
      </c>
      <c r="Q1287" s="37">
        <f t="shared" si="1541"/>
        <v>0</v>
      </c>
      <c r="R1287" s="37">
        <f t="shared" ref="R1287:R1350" si="1561">IF($B1287=0,0,IF(J1287=-999,0,IF($D1287="--",0,1)))</f>
        <v>0</v>
      </c>
      <c r="S1287" s="37">
        <f t="shared" ref="S1287:S1350" si="1562">IF($B1287=0,0,IF(K1287=-999,0,IF($D1287="--",0,1)))</f>
        <v>0</v>
      </c>
      <c r="T1287" s="37">
        <f t="shared" ref="T1287:T1350" si="1563">IF($B1287=0,0,IF(L1287=-999,0,IF($D1287="--",0,1)))</f>
        <v>0</v>
      </c>
      <c r="U1287" s="37">
        <f t="shared" si="1542"/>
        <v>2018</v>
      </c>
      <c r="V1287" s="37">
        <f t="shared" ref="V1287:X1287" si="1564">U1287-1</f>
        <v>2017</v>
      </c>
      <c r="W1287" s="37">
        <f t="shared" si="1564"/>
        <v>2016</v>
      </c>
      <c r="X1287" s="37">
        <f t="shared" si="1564"/>
        <v>2015</v>
      </c>
      <c r="Y1287" s="39"/>
      <c r="Z1287" s="62" t="e">
        <f>IFERROR(IF($B1287=0,#N/A,AVERAGEIFS(INDEX(DATOS,0,$C1287),INDEX(DATOS,0,$C1287),"&lt;&gt;#N/D",INDEX(DATOS,0,$L$2),0,INDEX(DATOS,0,$M$2),1,INDEX(DATOS,0,$N$2),U1287,INDEX(DATOS,0,$O$2),$D1287)),#N/A)</f>
        <v>#N/A</v>
      </c>
      <c r="AA1287" s="62" t="e">
        <f>IFERROR(IF($B1287=0,#N/A,AVERAGEIFS(INDEX(DATOS,0,$C1287),INDEX(DATOS,0,$C1287),"&lt;&gt;#N/D",INDEX(DATOS,0,$L$2),0,INDEX(DATOS,0,$M$2),1,INDEX(DATOS,0,$N$2),V1287,INDEX(DATOS,0,$O$2),$D1287)),#N/A)</f>
        <v>#N/A</v>
      </c>
      <c r="AB1287" s="62" t="e">
        <f>IFERROR(IF($B1287=0,#N/A,AVERAGEIFS(INDEX(DATOS,0,$C1287),INDEX(DATOS,0,$C1287),"&lt;&gt;#N/D",INDEX(DATOS,0,$L$2),0,INDEX(DATOS,0,$M$2),1,INDEX(DATOS,0,$N$2),W1287,INDEX(DATOS,0,$O$2),$D1287)),#N/A)</f>
        <v>#N/A</v>
      </c>
      <c r="AC1287" s="62" t="e">
        <f>IFERROR(IF($B1287=0,#N/A,AVERAGEIFS(INDEX(DATOS,0,$C1287),INDEX(DATOS,0,$C1287),"&lt;&gt;#N/D",INDEX(DATOS,0,$L$2),0,INDEX(DATOS,0,$M$2),1,INDEX(DATOS,0,$N$2),X1287,INDEX(DATOS,0,$O$2),$D1287)),#N/A)</f>
        <v>#N/A</v>
      </c>
      <c r="AD1287" s="33"/>
      <c r="AE1287" s="40" t="e">
        <f>IFERROR(IF(ISNA(Z1287),#N/A,IF(I1287=0,0,_xlfn.STDEV.P($Z1287:Z1287)/I1287*100)),#N/A)</f>
        <v>#N/A</v>
      </c>
      <c r="AF1287" s="40" t="e">
        <f>IFERROR(IF(ISNA(AA1287),#N/A,IF(J1287=0,0,_xlfn.STDEV.P($Z1287:AA1287)/J1287*100)),#N/A)</f>
        <v>#N/A</v>
      </c>
      <c r="AG1287" s="40" t="e">
        <f>IFERROR(IF(ISNA(AB1287),#N/A,IF(K1287=0,0,_xlfn.STDEV.P($Z1287:AB1287)/K1287*100)),#N/A)</f>
        <v>#N/A</v>
      </c>
      <c r="AH1287" s="40" t="e">
        <f>IFERROR(IF(ISNA(AC1287),#N/A,IF(L1287=0,0,_xlfn.STDEV.P($Z1287:AC1287)/L1287*100)),#N/A)</f>
        <v>#N/A</v>
      </c>
      <c r="AI1287" s="40"/>
    </row>
    <row r="1288" spans="1:35" x14ac:dyDescent="0.35">
      <c r="A1288">
        <f t="shared" si="1544"/>
        <v>83</v>
      </c>
      <c r="B1288" s="35">
        <f t="array" ref="B1288">IF(B1287=0,0,MIN(IF(INDEX(DATOS,0,$N$2)=$U1288,IF(ISNUMBER(INDEX(DATOS,0,$C1288)),IF(INDEX(DATOS,0,$L$2)=0,IF(INDEX(DATOS,0,$M$2)=1,IF(ISNA(MATCH(INDEX(DATOS,0,$O$2),IF($E$7:E1287=E1288,$D$7:D1287),0)),INDEX(DATOS,0,$K$2))))))))</f>
        <v>0</v>
      </c>
      <c r="C1288" s="32">
        <f t="shared" si="1545"/>
        <v>20</v>
      </c>
      <c r="D1288" s="34" t="str">
        <f>IF($B1288=0,"--",INDEX(DATOS,$B1288,O$2))</f>
        <v>--</v>
      </c>
      <c r="E1288" s="64" t="s">
        <v>1</v>
      </c>
      <c r="F1288" s="36" t="str">
        <f t="shared" si="1493"/>
        <v>--</v>
      </c>
      <c r="G1288" s="109" t="e">
        <f>VLOOKUP($D1288,LOC_UNICOS,G$2,0)</f>
        <v>#N/A</v>
      </c>
      <c r="H1288" s="109" t="e">
        <f>VLOOKUP($D1288,LOC_UNICOS,H$2,0)</f>
        <v>#N/A</v>
      </c>
      <c r="I1288" s="38">
        <f t="array" ref="I1288">IF($B1288=0,-999,IF(COUNTIFS($Z1288:Z1288,#N/A)&gt;0,-999,AVERAGE($Z1288:Z1288)))</f>
        <v>-999</v>
      </c>
      <c r="J1288" s="38">
        <f t="array" ref="J1288">IF($B1288=0,-999,IF(COUNTIFS($Z1288:AA1288,#N/A)&gt;0,-999,AVERAGE($Z1288:AA1288)))</f>
        <v>-999</v>
      </c>
      <c r="K1288" s="38">
        <f t="array" ref="K1288">IF($B1288=0,-999,IF(COUNTIFS($Z1288:AB1288,#N/A)&gt;0,-999,AVERAGE($Z1288:AB1288)))</f>
        <v>-999</v>
      </c>
      <c r="L1288" s="38">
        <f t="array" ref="L1288">IF($B1288=0,-999,IF(COUNTIFS($Z1288:AC1288,#N/A)&gt;0,-999,AVERAGE($Z1288:AC1288)))</f>
        <v>-999</v>
      </c>
      <c r="M1288" s="38">
        <f t="shared" si="1540"/>
        <v>-999</v>
      </c>
      <c r="N1288" s="38">
        <f t="shared" si="1496"/>
        <v>-999</v>
      </c>
      <c r="O1288" s="38">
        <f t="shared" si="1497"/>
        <v>-999</v>
      </c>
      <c r="P1288" s="38">
        <f t="shared" si="1498"/>
        <v>-999</v>
      </c>
      <c r="Q1288" s="37">
        <f t="shared" si="1541"/>
        <v>0</v>
      </c>
      <c r="R1288" s="37">
        <f t="shared" si="1561"/>
        <v>0</v>
      </c>
      <c r="S1288" s="37">
        <f t="shared" si="1562"/>
        <v>0</v>
      </c>
      <c r="T1288" s="37">
        <f t="shared" si="1563"/>
        <v>0</v>
      </c>
      <c r="U1288" s="37">
        <f t="shared" si="1542"/>
        <v>2018</v>
      </c>
      <c r="V1288" s="37">
        <f t="shared" ref="V1288:X1288" si="1565">U1288-1</f>
        <v>2017</v>
      </c>
      <c r="W1288" s="37">
        <f t="shared" si="1565"/>
        <v>2016</v>
      </c>
      <c r="X1288" s="37">
        <f t="shared" si="1565"/>
        <v>2015</v>
      </c>
      <c r="Y1288" s="39"/>
      <c r="Z1288" s="62" t="e">
        <f>IFERROR(IF($B1288=0,#N/A,AVERAGEIFS(INDEX(DATOS,0,$C1288),INDEX(DATOS,0,$C1288),"&lt;&gt;#N/D",INDEX(DATOS,0,$L$2),0,INDEX(DATOS,0,$M$2),1,INDEX(DATOS,0,$N$2),U1288,INDEX(DATOS,0,$O$2),$D1288)),#N/A)</f>
        <v>#N/A</v>
      </c>
      <c r="AA1288" s="62" t="e">
        <f>IFERROR(IF($B1288=0,#N/A,AVERAGEIFS(INDEX(DATOS,0,$C1288),INDEX(DATOS,0,$C1288),"&lt;&gt;#N/D",INDEX(DATOS,0,$L$2),0,INDEX(DATOS,0,$M$2),1,INDEX(DATOS,0,$N$2),V1288,INDEX(DATOS,0,$O$2),$D1288)),#N/A)</f>
        <v>#N/A</v>
      </c>
      <c r="AB1288" s="62" t="e">
        <f>IFERROR(IF($B1288=0,#N/A,AVERAGEIFS(INDEX(DATOS,0,$C1288),INDEX(DATOS,0,$C1288),"&lt;&gt;#N/D",INDEX(DATOS,0,$L$2),0,INDEX(DATOS,0,$M$2),1,INDEX(DATOS,0,$N$2),W1288,INDEX(DATOS,0,$O$2),$D1288)),#N/A)</f>
        <v>#N/A</v>
      </c>
      <c r="AC1288" s="62" t="e">
        <f>IFERROR(IF($B1288=0,#N/A,AVERAGEIFS(INDEX(DATOS,0,$C1288),INDEX(DATOS,0,$C1288),"&lt;&gt;#N/D",INDEX(DATOS,0,$L$2),0,INDEX(DATOS,0,$M$2),1,INDEX(DATOS,0,$N$2),X1288,INDEX(DATOS,0,$O$2),$D1288)),#N/A)</f>
        <v>#N/A</v>
      </c>
      <c r="AD1288" s="33"/>
      <c r="AE1288" s="40" t="e">
        <f>IFERROR(IF(ISNA(Z1288),#N/A,IF(I1288=0,0,_xlfn.STDEV.P($Z1288:Z1288)/I1288*100)),#N/A)</f>
        <v>#N/A</v>
      </c>
      <c r="AF1288" s="40" t="e">
        <f>IFERROR(IF(ISNA(AA1288),#N/A,IF(J1288=0,0,_xlfn.STDEV.P($Z1288:AA1288)/J1288*100)),#N/A)</f>
        <v>#N/A</v>
      </c>
      <c r="AG1288" s="40" t="e">
        <f>IFERROR(IF(ISNA(AB1288),#N/A,IF(K1288=0,0,_xlfn.STDEV.P($Z1288:AB1288)/K1288*100)),#N/A)</f>
        <v>#N/A</v>
      </c>
      <c r="AH1288" s="40" t="e">
        <f>IFERROR(IF(ISNA(AC1288),#N/A,IF(L1288=0,0,_xlfn.STDEV.P($Z1288:AC1288)/L1288*100)),#N/A)</f>
        <v>#N/A</v>
      </c>
      <c r="AI1288" s="40"/>
    </row>
    <row r="1289" spans="1:35" x14ac:dyDescent="0.35">
      <c r="A1289">
        <f t="shared" si="1544"/>
        <v>84</v>
      </c>
      <c r="B1289" s="35">
        <f t="array" ref="B1289">IF(B1288=0,0,MIN(IF(INDEX(DATOS,0,$N$2)=$U1289,IF(ISNUMBER(INDEX(DATOS,0,$C1289)),IF(INDEX(DATOS,0,$L$2)=0,IF(INDEX(DATOS,0,$M$2)=1,IF(ISNA(MATCH(INDEX(DATOS,0,$O$2),IF($E$7:E1288=E1289,$D$7:D1288),0)),INDEX(DATOS,0,$K$2))))))))</f>
        <v>0</v>
      </c>
      <c r="C1289" s="32">
        <f t="shared" si="1545"/>
        <v>20</v>
      </c>
      <c r="D1289" s="34" t="str">
        <f>IF($B1289=0,"--",INDEX(DATOS,$B1289,O$2))</f>
        <v>--</v>
      </c>
      <c r="E1289" s="64" t="s">
        <v>1</v>
      </c>
      <c r="F1289" s="36" t="str">
        <f t="shared" si="1493"/>
        <v>--</v>
      </c>
      <c r="G1289" s="109" t="e">
        <f>VLOOKUP($D1289,LOC_UNICOS,G$2,0)</f>
        <v>#N/A</v>
      </c>
      <c r="H1289" s="109" t="e">
        <f>VLOOKUP($D1289,LOC_UNICOS,H$2,0)</f>
        <v>#N/A</v>
      </c>
      <c r="I1289" s="38">
        <f t="array" ref="I1289">IF($B1289=0,-999,IF(COUNTIFS($Z1289:Z1289,#N/A)&gt;0,-999,AVERAGE($Z1289:Z1289)))</f>
        <v>-999</v>
      </c>
      <c r="J1289" s="38">
        <f t="array" ref="J1289">IF($B1289=0,-999,IF(COUNTIFS($Z1289:AA1289,#N/A)&gt;0,-999,AVERAGE($Z1289:AA1289)))</f>
        <v>-999</v>
      </c>
      <c r="K1289" s="38">
        <f t="array" ref="K1289">IF($B1289=0,-999,IF(COUNTIFS($Z1289:AB1289,#N/A)&gt;0,-999,AVERAGE($Z1289:AB1289)))</f>
        <v>-999</v>
      </c>
      <c r="L1289" s="38">
        <f t="array" ref="L1289">IF($B1289=0,-999,IF(COUNTIFS($Z1289:AC1289,#N/A)&gt;0,-999,AVERAGE($Z1289:AC1289)))</f>
        <v>-999</v>
      </c>
      <c r="M1289" s="38">
        <f t="shared" si="1540"/>
        <v>-999</v>
      </c>
      <c r="N1289" s="38">
        <f t="shared" si="1496"/>
        <v>-999</v>
      </c>
      <c r="O1289" s="38">
        <f t="shared" si="1497"/>
        <v>-999</v>
      </c>
      <c r="P1289" s="38">
        <f t="shared" si="1498"/>
        <v>-999</v>
      </c>
      <c r="Q1289" s="37">
        <f t="shared" si="1541"/>
        <v>0</v>
      </c>
      <c r="R1289" s="37">
        <f t="shared" si="1561"/>
        <v>0</v>
      </c>
      <c r="S1289" s="37">
        <f t="shared" si="1562"/>
        <v>0</v>
      </c>
      <c r="T1289" s="37">
        <f t="shared" si="1563"/>
        <v>0</v>
      </c>
      <c r="U1289" s="37">
        <f t="shared" si="1542"/>
        <v>2018</v>
      </c>
      <c r="V1289" s="37">
        <f t="shared" ref="V1289:X1289" si="1566">U1289-1</f>
        <v>2017</v>
      </c>
      <c r="W1289" s="37">
        <f t="shared" si="1566"/>
        <v>2016</v>
      </c>
      <c r="X1289" s="37">
        <f t="shared" si="1566"/>
        <v>2015</v>
      </c>
      <c r="Y1289" s="39"/>
      <c r="Z1289" s="62" t="e">
        <f>IFERROR(IF($B1289=0,#N/A,AVERAGEIFS(INDEX(DATOS,0,$C1289),INDEX(DATOS,0,$C1289),"&lt;&gt;#N/D",INDEX(DATOS,0,$L$2),0,INDEX(DATOS,0,$M$2),1,INDEX(DATOS,0,$N$2),U1289,INDEX(DATOS,0,$O$2),$D1289)),#N/A)</f>
        <v>#N/A</v>
      </c>
      <c r="AA1289" s="62" t="e">
        <f>IFERROR(IF($B1289=0,#N/A,AVERAGEIFS(INDEX(DATOS,0,$C1289),INDEX(DATOS,0,$C1289),"&lt;&gt;#N/D",INDEX(DATOS,0,$L$2),0,INDEX(DATOS,0,$M$2),1,INDEX(DATOS,0,$N$2),V1289,INDEX(DATOS,0,$O$2),$D1289)),#N/A)</f>
        <v>#N/A</v>
      </c>
      <c r="AB1289" s="62" t="e">
        <f>IFERROR(IF($B1289=0,#N/A,AVERAGEIFS(INDEX(DATOS,0,$C1289),INDEX(DATOS,0,$C1289),"&lt;&gt;#N/D",INDEX(DATOS,0,$L$2),0,INDEX(DATOS,0,$M$2),1,INDEX(DATOS,0,$N$2),W1289,INDEX(DATOS,0,$O$2),$D1289)),#N/A)</f>
        <v>#N/A</v>
      </c>
      <c r="AC1289" s="62" t="e">
        <f>IFERROR(IF($B1289=0,#N/A,AVERAGEIFS(INDEX(DATOS,0,$C1289),INDEX(DATOS,0,$C1289),"&lt;&gt;#N/D",INDEX(DATOS,0,$L$2),0,INDEX(DATOS,0,$M$2),1,INDEX(DATOS,0,$N$2),X1289,INDEX(DATOS,0,$O$2),$D1289)),#N/A)</f>
        <v>#N/A</v>
      </c>
      <c r="AD1289" s="33"/>
      <c r="AE1289" s="40" t="e">
        <f>IFERROR(IF(ISNA(Z1289),#N/A,IF(I1289=0,0,_xlfn.STDEV.P($Z1289:Z1289)/I1289*100)),#N/A)</f>
        <v>#N/A</v>
      </c>
      <c r="AF1289" s="40" t="e">
        <f>IFERROR(IF(ISNA(AA1289),#N/A,IF(J1289=0,0,_xlfn.STDEV.P($Z1289:AA1289)/J1289*100)),#N/A)</f>
        <v>#N/A</v>
      </c>
      <c r="AG1289" s="40" t="e">
        <f>IFERROR(IF(ISNA(AB1289),#N/A,IF(K1289=0,0,_xlfn.STDEV.P($Z1289:AB1289)/K1289*100)),#N/A)</f>
        <v>#N/A</v>
      </c>
      <c r="AH1289" s="40" t="e">
        <f>IFERROR(IF(ISNA(AC1289),#N/A,IF(L1289=0,0,_xlfn.STDEV.P($Z1289:AC1289)/L1289*100)),#N/A)</f>
        <v>#N/A</v>
      </c>
      <c r="AI1289" s="40"/>
    </row>
    <row r="1290" spans="1:35" x14ac:dyDescent="0.35">
      <c r="A1290">
        <f t="shared" si="1544"/>
        <v>85</v>
      </c>
      <c r="B1290" s="35">
        <f t="array" ref="B1290">IF(B1289=0,0,MIN(IF(INDEX(DATOS,0,$N$2)=$U1290,IF(ISNUMBER(INDEX(DATOS,0,$C1290)),IF(INDEX(DATOS,0,$L$2)=0,IF(INDEX(DATOS,0,$M$2)=1,IF(ISNA(MATCH(INDEX(DATOS,0,$O$2),IF($E$7:E1289=E1290,$D$7:D1289),0)),INDEX(DATOS,0,$K$2))))))))</f>
        <v>0</v>
      </c>
      <c r="C1290" s="32">
        <f t="shared" si="1545"/>
        <v>20</v>
      </c>
      <c r="D1290" s="34" t="str">
        <f>IF($B1290=0,"--",INDEX(DATOS,$B1290,O$2))</f>
        <v>--</v>
      </c>
      <c r="E1290" s="64" t="s">
        <v>1</v>
      </c>
      <c r="F1290" s="36" t="str">
        <f t="shared" si="1493"/>
        <v>--</v>
      </c>
      <c r="G1290" s="109" t="e">
        <f>VLOOKUP($D1290,LOC_UNICOS,G$2,0)</f>
        <v>#N/A</v>
      </c>
      <c r="H1290" s="109" t="e">
        <f>VLOOKUP($D1290,LOC_UNICOS,H$2,0)</f>
        <v>#N/A</v>
      </c>
      <c r="I1290" s="38">
        <f t="array" ref="I1290">IF($B1290=0,-999,IF(COUNTIFS($Z1290:Z1290,#N/A)&gt;0,-999,AVERAGE($Z1290:Z1290)))</f>
        <v>-999</v>
      </c>
      <c r="J1290" s="38">
        <f t="array" ref="J1290">IF($B1290=0,-999,IF(COUNTIFS($Z1290:AA1290,#N/A)&gt;0,-999,AVERAGE($Z1290:AA1290)))</f>
        <v>-999</v>
      </c>
      <c r="K1290" s="38">
        <f t="array" ref="K1290">IF($B1290=0,-999,IF(COUNTIFS($Z1290:AB1290,#N/A)&gt;0,-999,AVERAGE($Z1290:AB1290)))</f>
        <v>-999</v>
      </c>
      <c r="L1290" s="38">
        <f t="array" ref="L1290">IF($B1290=0,-999,IF(COUNTIFS($Z1290:AC1290,#N/A)&gt;0,-999,AVERAGE($Z1290:AC1290)))</f>
        <v>-999</v>
      </c>
      <c r="M1290" s="38">
        <f t="shared" si="1540"/>
        <v>-999</v>
      </c>
      <c r="N1290" s="38">
        <f t="shared" si="1496"/>
        <v>-999</v>
      </c>
      <c r="O1290" s="38">
        <f t="shared" si="1497"/>
        <v>-999</v>
      </c>
      <c r="P1290" s="38">
        <f t="shared" si="1498"/>
        <v>-999</v>
      </c>
      <c r="Q1290" s="37">
        <f t="shared" si="1541"/>
        <v>0</v>
      </c>
      <c r="R1290" s="37">
        <f t="shared" si="1561"/>
        <v>0</v>
      </c>
      <c r="S1290" s="37">
        <f t="shared" si="1562"/>
        <v>0</v>
      </c>
      <c r="T1290" s="37">
        <f t="shared" si="1563"/>
        <v>0</v>
      </c>
      <c r="U1290" s="37">
        <f t="shared" si="1542"/>
        <v>2018</v>
      </c>
      <c r="V1290" s="37">
        <f t="shared" ref="V1290:X1290" si="1567">U1290-1</f>
        <v>2017</v>
      </c>
      <c r="W1290" s="37">
        <f t="shared" si="1567"/>
        <v>2016</v>
      </c>
      <c r="X1290" s="37">
        <f t="shared" si="1567"/>
        <v>2015</v>
      </c>
      <c r="Y1290" s="39"/>
      <c r="Z1290" s="62" t="e">
        <f>IFERROR(IF($B1290=0,#N/A,AVERAGEIFS(INDEX(DATOS,0,$C1290),INDEX(DATOS,0,$C1290),"&lt;&gt;#N/D",INDEX(DATOS,0,$L$2),0,INDEX(DATOS,0,$M$2),1,INDEX(DATOS,0,$N$2),U1290,INDEX(DATOS,0,$O$2),$D1290)),#N/A)</f>
        <v>#N/A</v>
      </c>
      <c r="AA1290" s="62" t="e">
        <f>IFERROR(IF($B1290=0,#N/A,AVERAGEIFS(INDEX(DATOS,0,$C1290),INDEX(DATOS,0,$C1290),"&lt;&gt;#N/D",INDEX(DATOS,0,$L$2),0,INDEX(DATOS,0,$M$2),1,INDEX(DATOS,0,$N$2),V1290,INDEX(DATOS,0,$O$2),$D1290)),#N/A)</f>
        <v>#N/A</v>
      </c>
      <c r="AB1290" s="62" t="e">
        <f>IFERROR(IF($B1290=0,#N/A,AVERAGEIFS(INDEX(DATOS,0,$C1290),INDEX(DATOS,0,$C1290),"&lt;&gt;#N/D",INDEX(DATOS,0,$L$2),0,INDEX(DATOS,0,$M$2),1,INDEX(DATOS,0,$N$2),W1290,INDEX(DATOS,0,$O$2),$D1290)),#N/A)</f>
        <v>#N/A</v>
      </c>
      <c r="AC1290" s="62" t="e">
        <f>IFERROR(IF($B1290=0,#N/A,AVERAGEIFS(INDEX(DATOS,0,$C1290),INDEX(DATOS,0,$C1290),"&lt;&gt;#N/D",INDEX(DATOS,0,$L$2),0,INDEX(DATOS,0,$M$2),1,INDEX(DATOS,0,$N$2),X1290,INDEX(DATOS,0,$O$2),$D1290)),#N/A)</f>
        <v>#N/A</v>
      </c>
      <c r="AD1290" s="33"/>
      <c r="AE1290" s="40" t="e">
        <f>IFERROR(IF(ISNA(Z1290),#N/A,IF(I1290=0,0,_xlfn.STDEV.P($Z1290:Z1290)/I1290*100)),#N/A)</f>
        <v>#N/A</v>
      </c>
      <c r="AF1290" s="40" t="e">
        <f>IFERROR(IF(ISNA(AA1290),#N/A,IF(J1290=0,0,_xlfn.STDEV.P($Z1290:AA1290)/J1290*100)),#N/A)</f>
        <v>#N/A</v>
      </c>
      <c r="AG1290" s="40" t="e">
        <f>IFERROR(IF(ISNA(AB1290),#N/A,IF(K1290=0,0,_xlfn.STDEV.P($Z1290:AB1290)/K1290*100)),#N/A)</f>
        <v>#N/A</v>
      </c>
      <c r="AH1290" s="40" t="e">
        <f>IFERROR(IF(ISNA(AC1290),#N/A,IF(L1290=0,0,_xlfn.STDEV.P($Z1290:AC1290)/L1290*100)),#N/A)</f>
        <v>#N/A</v>
      </c>
      <c r="AI1290" s="40"/>
    </row>
    <row r="1291" spans="1:35" x14ac:dyDescent="0.35">
      <c r="A1291">
        <f t="shared" si="1544"/>
        <v>86</v>
      </c>
      <c r="B1291" s="35">
        <f t="array" ref="B1291">IF(B1290=0,0,MIN(IF(INDEX(DATOS,0,$N$2)=$U1291,IF(ISNUMBER(INDEX(DATOS,0,$C1291)),IF(INDEX(DATOS,0,$L$2)=0,IF(INDEX(DATOS,0,$M$2)=1,IF(ISNA(MATCH(INDEX(DATOS,0,$O$2),IF($E$7:E1290=E1291,$D$7:D1290),0)),INDEX(DATOS,0,$K$2))))))))</f>
        <v>0</v>
      </c>
      <c r="C1291" s="32">
        <f t="shared" si="1545"/>
        <v>20</v>
      </c>
      <c r="D1291" s="34" t="str">
        <f>IF($B1291=0,"--",INDEX(DATOS,$B1291,O$2))</f>
        <v>--</v>
      </c>
      <c r="E1291" s="64" t="s">
        <v>1</v>
      </c>
      <c r="F1291" s="36" t="str">
        <f t="shared" si="1493"/>
        <v>--</v>
      </c>
      <c r="G1291" s="109" t="e">
        <f>VLOOKUP($D1291,LOC_UNICOS,G$2,0)</f>
        <v>#N/A</v>
      </c>
      <c r="H1291" s="109" t="e">
        <f>VLOOKUP($D1291,LOC_UNICOS,H$2,0)</f>
        <v>#N/A</v>
      </c>
      <c r="I1291" s="38">
        <f t="array" ref="I1291">IF($B1291=0,-999,IF(COUNTIFS($Z1291:Z1291,#N/A)&gt;0,-999,AVERAGE($Z1291:Z1291)))</f>
        <v>-999</v>
      </c>
      <c r="J1291" s="38">
        <f t="array" ref="J1291">IF($B1291=0,-999,IF(COUNTIFS($Z1291:AA1291,#N/A)&gt;0,-999,AVERAGE($Z1291:AA1291)))</f>
        <v>-999</v>
      </c>
      <c r="K1291" s="38">
        <f t="array" ref="K1291">IF($B1291=0,-999,IF(COUNTIFS($Z1291:AB1291,#N/A)&gt;0,-999,AVERAGE($Z1291:AB1291)))</f>
        <v>-999</v>
      </c>
      <c r="L1291" s="38">
        <f t="array" ref="L1291">IF($B1291=0,-999,IF(COUNTIFS($Z1291:AC1291,#N/A)&gt;0,-999,AVERAGE($Z1291:AC1291)))</f>
        <v>-999</v>
      </c>
      <c r="M1291" s="38">
        <f t="shared" si="1540"/>
        <v>-999</v>
      </c>
      <c r="N1291" s="38">
        <f t="shared" si="1496"/>
        <v>-999</v>
      </c>
      <c r="O1291" s="38">
        <f t="shared" si="1497"/>
        <v>-999</v>
      </c>
      <c r="P1291" s="38">
        <f t="shared" si="1498"/>
        <v>-999</v>
      </c>
      <c r="Q1291" s="37">
        <f t="shared" si="1541"/>
        <v>0</v>
      </c>
      <c r="R1291" s="37">
        <f t="shared" si="1561"/>
        <v>0</v>
      </c>
      <c r="S1291" s="37">
        <f t="shared" si="1562"/>
        <v>0</v>
      </c>
      <c r="T1291" s="37">
        <f t="shared" si="1563"/>
        <v>0</v>
      </c>
      <c r="U1291" s="37">
        <f t="shared" si="1542"/>
        <v>2018</v>
      </c>
      <c r="V1291" s="37">
        <f t="shared" ref="V1291:X1291" si="1568">U1291-1</f>
        <v>2017</v>
      </c>
      <c r="W1291" s="37">
        <f t="shared" si="1568"/>
        <v>2016</v>
      </c>
      <c r="X1291" s="37">
        <f t="shared" si="1568"/>
        <v>2015</v>
      </c>
      <c r="Y1291" s="39"/>
      <c r="Z1291" s="62" t="e">
        <f>IFERROR(IF($B1291=0,#N/A,AVERAGEIFS(INDEX(DATOS,0,$C1291),INDEX(DATOS,0,$C1291),"&lt;&gt;#N/D",INDEX(DATOS,0,$L$2),0,INDEX(DATOS,0,$M$2),1,INDEX(DATOS,0,$N$2),U1291,INDEX(DATOS,0,$O$2),$D1291)),#N/A)</f>
        <v>#N/A</v>
      </c>
      <c r="AA1291" s="62" t="e">
        <f>IFERROR(IF($B1291=0,#N/A,AVERAGEIFS(INDEX(DATOS,0,$C1291),INDEX(DATOS,0,$C1291),"&lt;&gt;#N/D",INDEX(DATOS,0,$L$2),0,INDEX(DATOS,0,$M$2),1,INDEX(DATOS,0,$N$2),V1291,INDEX(DATOS,0,$O$2),$D1291)),#N/A)</f>
        <v>#N/A</v>
      </c>
      <c r="AB1291" s="62" t="e">
        <f>IFERROR(IF($B1291=0,#N/A,AVERAGEIFS(INDEX(DATOS,0,$C1291),INDEX(DATOS,0,$C1291),"&lt;&gt;#N/D",INDEX(DATOS,0,$L$2),0,INDEX(DATOS,0,$M$2),1,INDEX(DATOS,0,$N$2),W1291,INDEX(DATOS,0,$O$2),$D1291)),#N/A)</f>
        <v>#N/A</v>
      </c>
      <c r="AC1291" s="62" t="e">
        <f>IFERROR(IF($B1291=0,#N/A,AVERAGEIFS(INDEX(DATOS,0,$C1291),INDEX(DATOS,0,$C1291),"&lt;&gt;#N/D",INDEX(DATOS,0,$L$2),0,INDEX(DATOS,0,$M$2),1,INDEX(DATOS,0,$N$2),X1291,INDEX(DATOS,0,$O$2),$D1291)),#N/A)</f>
        <v>#N/A</v>
      </c>
      <c r="AD1291" s="33"/>
      <c r="AE1291" s="40" t="e">
        <f>IFERROR(IF(ISNA(Z1291),#N/A,IF(I1291=0,0,_xlfn.STDEV.P($Z1291:Z1291)/I1291*100)),#N/A)</f>
        <v>#N/A</v>
      </c>
      <c r="AF1291" s="40" t="e">
        <f>IFERROR(IF(ISNA(AA1291),#N/A,IF(J1291=0,0,_xlfn.STDEV.P($Z1291:AA1291)/J1291*100)),#N/A)</f>
        <v>#N/A</v>
      </c>
      <c r="AG1291" s="40" t="e">
        <f>IFERROR(IF(ISNA(AB1291),#N/A,IF(K1291=0,0,_xlfn.STDEV.P($Z1291:AB1291)/K1291*100)),#N/A)</f>
        <v>#N/A</v>
      </c>
      <c r="AH1291" s="40" t="e">
        <f>IFERROR(IF(ISNA(AC1291),#N/A,IF(L1291=0,0,_xlfn.STDEV.P($Z1291:AC1291)/L1291*100)),#N/A)</f>
        <v>#N/A</v>
      </c>
      <c r="AI1291" s="40"/>
    </row>
    <row r="1292" spans="1:35" x14ac:dyDescent="0.35">
      <c r="A1292">
        <f t="shared" si="1544"/>
        <v>87</v>
      </c>
      <c r="B1292" s="35">
        <f t="array" ref="B1292">IF(B1291=0,0,MIN(IF(INDEX(DATOS,0,$N$2)=$U1292,IF(ISNUMBER(INDEX(DATOS,0,$C1292)),IF(INDEX(DATOS,0,$L$2)=0,IF(INDEX(DATOS,0,$M$2)=1,IF(ISNA(MATCH(INDEX(DATOS,0,$O$2),IF($E$7:E1291=E1292,$D$7:D1291),0)),INDEX(DATOS,0,$K$2))))))))</f>
        <v>0</v>
      </c>
      <c r="C1292" s="32">
        <f t="shared" si="1545"/>
        <v>20</v>
      </c>
      <c r="D1292" s="34" t="str">
        <f>IF($B1292=0,"--",INDEX(DATOS,$B1292,O$2))</f>
        <v>--</v>
      </c>
      <c r="E1292" s="64" t="s">
        <v>1</v>
      </c>
      <c r="F1292" s="36" t="str">
        <f t="shared" ref="F1292:F1320" si="1569">IFERROR(SUBSTITUTE(MID(D1292,1,FIND(",",D1292)-1),"Departamento de","Dpto."),D1292)</f>
        <v>--</v>
      </c>
      <c r="G1292" s="109" t="e">
        <f>VLOOKUP($D1292,LOC_UNICOS,G$2,0)</f>
        <v>#N/A</v>
      </c>
      <c r="H1292" s="109" t="e">
        <f>VLOOKUP($D1292,LOC_UNICOS,H$2,0)</f>
        <v>#N/A</v>
      </c>
      <c r="I1292" s="38">
        <f t="array" ref="I1292">IF($B1292=0,-999,IF(COUNTIFS($Z1292:Z1292,#N/A)&gt;0,-999,AVERAGE($Z1292:Z1292)))</f>
        <v>-999</v>
      </c>
      <c r="J1292" s="38">
        <f t="array" ref="J1292">IF($B1292=0,-999,IF(COUNTIFS($Z1292:AA1292,#N/A)&gt;0,-999,AVERAGE($Z1292:AA1292)))</f>
        <v>-999</v>
      </c>
      <c r="K1292" s="38">
        <f t="array" ref="K1292">IF($B1292=0,-999,IF(COUNTIFS($Z1292:AB1292,#N/A)&gt;0,-999,AVERAGE($Z1292:AB1292)))</f>
        <v>-999</v>
      </c>
      <c r="L1292" s="38">
        <f t="array" ref="L1292">IF($B1292=0,-999,IF(COUNTIFS($Z1292:AC1292,#N/A)&gt;0,-999,AVERAGE($Z1292:AC1292)))</f>
        <v>-999</v>
      </c>
      <c r="M1292" s="38">
        <f t="shared" si="1540"/>
        <v>-999</v>
      </c>
      <c r="N1292" s="38">
        <f t="shared" si="1496"/>
        <v>-999</v>
      </c>
      <c r="O1292" s="38">
        <f t="shared" si="1497"/>
        <v>-999</v>
      </c>
      <c r="P1292" s="38">
        <f t="shared" si="1498"/>
        <v>-999</v>
      </c>
      <c r="Q1292" s="37">
        <f t="shared" si="1541"/>
        <v>0</v>
      </c>
      <c r="R1292" s="37">
        <f t="shared" si="1561"/>
        <v>0</v>
      </c>
      <c r="S1292" s="37">
        <f t="shared" si="1562"/>
        <v>0</v>
      </c>
      <c r="T1292" s="37">
        <f t="shared" si="1563"/>
        <v>0</v>
      </c>
      <c r="U1292" s="37">
        <f t="shared" si="1542"/>
        <v>2018</v>
      </c>
      <c r="V1292" s="37">
        <f t="shared" ref="V1292:X1292" si="1570">U1292-1</f>
        <v>2017</v>
      </c>
      <c r="W1292" s="37">
        <f t="shared" si="1570"/>
        <v>2016</v>
      </c>
      <c r="X1292" s="37">
        <f t="shared" si="1570"/>
        <v>2015</v>
      </c>
      <c r="Y1292" s="39"/>
      <c r="Z1292" s="62" t="e">
        <f>IFERROR(IF($B1292=0,#N/A,AVERAGEIFS(INDEX(DATOS,0,$C1292),INDEX(DATOS,0,$C1292),"&lt;&gt;#N/D",INDEX(DATOS,0,$L$2),0,INDEX(DATOS,0,$M$2),1,INDEX(DATOS,0,$N$2),U1292,INDEX(DATOS,0,$O$2),$D1292)),#N/A)</f>
        <v>#N/A</v>
      </c>
      <c r="AA1292" s="62" t="e">
        <f>IFERROR(IF($B1292=0,#N/A,AVERAGEIFS(INDEX(DATOS,0,$C1292),INDEX(DATOS,0,$C1292),"&lt;&gt;#N/D",INDEX(DATOS,0,$L$2),0,INDEX(DATOS,0,$M$2),1,INDEX(DATOS,0,$N$2),V1292,INDEX(DATOS,0,$O$2),$D1292)),#N/A)</f>
        <v>#N/A</v>
      </c>
      <c r="AB1292" s="62" t="e">
        <f>IFERROR(IF($B1292=0,#N/A,AVERAGEIFS(INDEX(DATOS,0,$C1292),INDEX(DATOS,0,$C1292),"&lt;&gt;#N/D",INDEX(DATOS,0,$L$2),0,INDEX(DATOS,0,$M$2),1,INDEX(DATOS,0,$N$2),W1292,INDEX(DATOS,0,$O$2),$D1292)),#N/A)</f>
        <v>#N/A</v>
      </c>
      <c r="AC1292" s="62" t="e">
        <f>IFERROR(IF($B1292=0,#N/A,AVERAGEIFS(INDEX(DATOS,0,$C1292),INDEX(DATOS,0,$C1292),"&lt;&gt;#N/D",INDEX(DATOS,0,$L$2),0,INDEX(DATOS,0,$M$2),1,INDEX(DATOS,0,$N$2),X1292,INDEX(DATOS,0,$O$2),$D1292)),#N/A)</f>
        <v>#N/A</v>
      </c>
      <c r="AD1292" s="33"/>
      <c r="AE1292" s="40" t="e">
        <f>IFERROR(IF(ISNA(Z1292),#N/A,IF(I1292=0,0,_xlfn.STDEV.P($Z1292:Z1292)/I1292*100)),#N/A)</f>
        <v>#N/A</v>
      </c>
      <c r="AF1292" s="40" t="e">
        <f>IFERROR(IF(ISNA(AA1292),#N/A,IF(J1292=0,0,_xlfn.STDEV.P($Z1292:AA1292)/J1292*100)),#N/A)</f>
        <v>#N/A</v>
      </c>
      <c r="AG1292" s="40" t="e">
        <f>IFERROR(IF(ISNA(AB1292),#N/A,IF(K1292=0,0,_xlfn.STDEV.P($Z1292:AB1292)/K1292*100)),#N/A)</f>
        <v>#N/A</v>
      </c>
      <c r="AH1292" s="40" t="e">
        <f>IFERROR(IF(ISNA(AC1292),#N/A,IF(L1292=0,0,_xlfn.STDEV.P($Z1292:AC1292)/L1292*100)),#N/A)</f>
        <v>#N/A</v>
      </c>
      <c r="AI1292" s="40"/>
    </row>
    <row r="1293" spans="1:35" x14ac:dyDescent="0.35">
      <c r="A1293">
        <f t="shared" si="1544"/>
        <v>88</v>
      </c>
      <c r="B1293" s="35">
        <f t="array" ref="B1293">IF(B1292=0,0,MIN(IF(INDEX(DATOS,0,$N$2)=$U1293,IF(ISNUMBER(INDEX(DATOS,0,$C1293)),IF(INDEX(DATOS,0,$L$2)=0,IF(INDEX(DATOS,0,$M$2)=1,IF(ISNA(MATCH(INDEX(DATOS,0,$O$2),IF($E$7:E1292=E1293,$D$7:D1292),0)),INDEX(DATOS,0,$K$2))))))))</f>
        <v>0</v>
      </c>
      <c r="C1293" s="32">
        <f t="shared" si="1545"/>
        <v>20</v>
      </c>
      <c r="D1293" s="34" t="str">
        <f>IF($B1293=0,"--",INDEX(DATOS,$B1293,O$2))</f>
        <v>--</v>
      </c>
      <c r="E1293" s="64" t="s">
        <v>1</v>
      </c>
      <c r="F1293" s="36" t="str">
        <f t="shared" si="1569"/>
        <v>--</v>
      </c>
      <c r="G1293" s="109" t="e">
        <f>VLOOKUP($D1293,LOC_UNICOS,G$2,0)</f>
        <v>#N/A</v>
      </c>
      <c r="H1293" s="109" t="e">
        <f>VLOOKUP($D1293,LOC_UNICOS,H$2,0)</f>
        <v>#N/A</v>
      </c>
      <c r="I1293" s="38">
        <f t="array" ref="I1293">IF($B1293=0,-999,IF(COUNTIFS($Z1293:Z1293,#N/A)&gt;0,-999,AVERAGE($Z1293:Z1293)))</f>
        <v>-999</v>
      </c>
      <c r="J1293" s="38">
        <f t="array" ref="J1293">IF($B1293=0,-999,IF(COUNTIFS($Z1293:AA1293,#N/A)&gt;0,-999,AVERAGE($Z1293:AA1293)))</f>
        <v>-999</v>
      </c>
      <c r="K1293" s="38">
        <f t="array" ref="K1293">IF($B1293=0,-999,IF(COUNTIFS($Z1293:AB1293,#N/A)&gt;0,-999,AVERAGE($Z1293:AB1293)))</f>
        <v>-999</v>
      </c>
      <c r="L1293" s="38">
        <f t="array" ref="L1293">IF($B1293=0,-999,IF(COUNTIFS($Z1293:AC1293,#N/A)&gt;0,-999,AVERAGE($Z1293:AC1293)))</f>
        <v>-999</v>
      </c>
      <c r="M1293" s="38">
        <f t="shared" si="1540"/>
        <v>-999</v>
      </c>
      <c r="N1293" s="38">
        <f t="shared" si="1496"/>
        <v>-999</v>
      </c>
      <c r="O1293" s="38">
        <f t="shared" si="1497"/>
        <v>-999</v>
      </c>
      <c r="P1293" s="38">
        <f t="shared" si="1498"/>
        <v>-999</v>
      </c>
      <c r="Q1293" s="37">
        <f t="shared" si="1541"/>
        <v>0</v>
      </c>
      <c r="R1293" s="37">
        <f t="shared" si="1561"/>
        <v>0</v>
      </c>
      <c r="S1293" s="37">
        <f t="shared" si="1562"/>
        <v>0</v>
      </c>
      <c r="T1293" s="37">
        <f t="shared" si="1563"/>
        <v>0</v>
      </c>
      <c r="U1293" s="37">
        <f t="shared" si="1542"/>
        <v>2018</v>
      </c>
      <c r="V1293" s="37">
        <f t="shared" ref="V1293:X1293" si="1571">U1293-1</f>
        <v>2017</v>
      </c>
      <c r="W1293" s="37">
        <f t="shared" si="1571"/>
        <v>2016</v>
      </c>
      <c r="X1293" s="37">
        <f t="shared" si="1571"/>
        <v>2015</v>
      </c>
      <c r="Y1293" s="39"/>
      <c r="Z1293" s="62" t="e">
        <f>IFERROR(IF($B1293=0,#N/A,AVERAGEIFS(INDEX(DATOS,0,$C1293),INDEX(DATOS,0,$C1293),"&lt;&gt;#N/D",INDEX(DATOS,0,$L$2),0,INDEX(DATOS,0,$M$2),1,INDEX(DATOS,0,$N$2),U1293,INDEX(DATOS,0,$O$2),$D1293)),#N/A)</f>
        <v>#N/A</v>
      </c>
      <c r="AA1293" s="62" t="e">
        <f>IFERROR(IF($B1293=0,#N/A,AVERAGEIFS(INDEX(DATOS,0,$C1293),INDEX(DATOS,0,$C1293),"&lt;&gt;#N/D",INDEX(DATOS,0,$L$2),0,INDEX(DATOS,0,$M$2),1,INDEX(DATOS,0,$N$2),V1293,INDEX(DATOS,0,$O$2),$D1293)),#N/A)</f>
        <v>#N/A</v>
      </c>
      <c r="AB1293" s="62" t="e">
        <f>IFERROR(IF($B1293=0,#N/A,AVERAGEIFS(INDEX(DATOS,0,$C1293),INDEX(DATOS,0,$C1293),"&lt;&gt;#N/D",INDEX(DATOS,0,$L$2),0,INDEX(DATOS,0,$M$2),1,INDEX(DATOS,0,$N$2),W1293,INDEX(DATOS,0,$O$2),$D1293)),#N/A)</f>
        <v>#N/A</v>
      </c>
      <c r="AC1293" s="62" t="e">
        <f>IFERROR(IF($B1293=0,#N/A,AVERAGEIFS(INDEX(DATOS,0,$C1293),INDEX(DATOS,0,$C1293),"&lt;&gt;#N/D",INDEX(DATOS,0,$L$2),0,INDEX(DATOS,0,$M$2),1,INDEX(DATOS,0,$N$2),X1293,INDEX(DATOS,0,$O$2),$D1293)),#N/A)</f>
        <v>#N/A</v>
      </c>
      <c r="AD1293" s="33"/>
      <c r="AE1293" s="40" t="e">
        <f>IFERROR(IF(ISNA(Z1293),#N/A,IF(I1293=0,0,_xlfn.STDEV.P($Z1293:Z1293)/I1293*100)),#N/A)</f>
        <v>#N/A</v>
      </c>
      <c r="AF1293" s="40" t="e">
        <f>IFERROR(IF(ISNA(AA1293),#N/A,IF(J1293=0,0,_xlfn.STDEV.P($Z1293:AA1293)/J1293*100)),#N/A)</f>
        <v>#N/A</v>
      </c>
      <c r="AG1293" s="40" t="e">
        <f>IFERROR(IF(ISNA(AB1293),#N/A,IF(K1293=0,0,_xlfn.STDEV.P($Z1293:AB1293)/K1293*100)),#N/A)</f>
        <v>#N/A</v>
      </c>
      <c r="AH1293" s="40" t="e">
        <f>IFERROR(IF(ISNA(AC1293),#N/A,IF(L1293=0,0,_xlfn.STDEV.P($Z1293:AC1293)/L1293*100)),#N/A)</f>
        <v>#N/A</v>
      </c>
      <c r="AI1293" s="40"/>
    </row>
    <row r="1294" spans="1:35" x14ac:dyDescent="0.35">
      <c r="A1294">
        <f t="shared" si="1544"/>
        <v>89</v>
      </c>
      <c r="B1294" s="35">
        <f t="array" ref="B1294">IF(B1293=0,0,MIN(IF(INDEX(DATOS,0,$N$2)=$U1294,IF(ISNUMBER(INDEX(DATOS,0,$C1294)),IF(INDEX(DATOS,0,$L$2)=0,IF(INDEX(DATOS,0,$M$2)=1,IF(ISNA(MATCH(INDEX(DATOS,0,$O$2),IF($E$7:E1293=E1294,$D$7:D1293),0)),INDEX(DATOS,0,$K$2))))))))</f>
        <v>0</v>
      </c>
      <c r="C1294" s="32">
        <f t="shared" si="1545"/>
        <v>20</v>
      </c>
      <c r="D1294" s="34" t="str">
        <f>IF($B1294=0,"--",INDEX(DATOS,$B1294,O$2))</f>
        <v>--</v>
      </c>
      <c r="E1294" s="64" t="s">
        <v>1</v>
      </c>
      <c r="F1294" s="36" t="str">
        <f t="shared" si="1569"/>
        <v>--</v>
      </c>
      <c r="G1294" s="109" t="e">
        <f>VLOOKUP($D1294,LOC_UNICOS,G$2,0)</f>
        <v>#N/A</v>
      </c>
      <c r="H1294" s="109" t="e">
        <f>VLOOKUP($D1294,LOC_UNICOS,H$2,0)</f>
        <v>#N/A</v>
      </c>
      <c r="I1294" s="38">
        <f t="array" ref="I1294">IF($B1294=0,-999,IF(COUNTIFS($Z1294:Z1294,#N/A)&gt;0,-999,AVERAGE($Z1294:Z1294)))</f>
        <v>-999</v>
      </c>
      <c r="J1294" s="38">
        <f t="array" ref="J1294">IF($B1294=0,-999,IF(COUNTIFS($Z1294:AA1294,#N/A)&gt;0,-999,AVERAGE($Z1294:AA1294)))</f>
        <v>-999</v>
      </c>
      <c r="K1294" s="38">
        <f t="array" ref="K1294">IF($B1294=0,-999,IF(COUNTIFS($Z1294:AB1294,#N/A)&gt;0,-999,AVERAGE($Z1294:AB1294)))</f>
        <v>-999</v>
      </c>
      <c r="L1294" s="38">
        <f t="array" ref="L1294">IF($B1294=0,-999,IF(COUNTIFS($Z1294:AC1294,#N/A)&gt;0,-999,AVERAGE($Z1294:AC1294)))</f>
        <v>-999</v>
      </c>
      <c r="M1294" s="38">
        <f t="shared" si="1540"/>
        <v>-999</v>
      </c>
      <c r="N1294" s="38">
        <f t="shared" ref="N1294:N1357" si="1572">IFERROR(AF1294,-999)</f>
        <v>-999</v>
      </c>
      <c r="O1294" s="38">
        <f t="shared" ref="O1294:O1357" si="1573">IFERROR(AG1294,-999)</f>
        <v>-999</v>
      </c>
      <c r="P1294" s="38">
        <f t="shared" ref="P1294:P1357" si="1574">IFERROR(AH1294,-999)</f>
        <v>-999</v>
      </c>
      <c r="Q1294" s="37">
        <f t="shared" si="1541"/>
        <v>0</v>
      </c>
      <c r="R1294" s="37">
        <f t="shared" si="1561"/>
        <v>0</v>
      </c>
      <c r="S1294" s="37">
        <f t="shared" si="1562"/>
        <v>0</v>
      </c>
      <c r="T1294" s="37">
        <f t="shared" si="1563"/>
        <v>0</v>
      </c>
      <c r="U1294" s="37">
        <f t="shared" si="1542"/>
        <v>2018</v>
      </c>
      <c r="V1294" s="37">
        <f t="shared" ref="V1294:X1294" si="1575">U1294-1</f>
        <v>2017</v>
      </c>
      <c r="W1294" s="37">
        <f t="shared" si="1575"/>
        <v>2016</v>
      </c>
      <c r="X1294" s="37">
        <f t="shared" si="1575"/>
        <v>2015</v>
      </c>
      <c r="Y1294" s="39"/>
      <c r="Z1294" s="62" t="e">
        <f>IFERROR(IF($B1294=0,#N/A,AVERAGEIFS(INDEX(DATOS,0,$C1294),INDEX(DATOS,0,$C1294),"&lt;&gt;#N/D",INDEX(DATOS,0,$L$2),0,INDEX(DATOS,0,$M$2),1,INDEX(DATOS,0,$N$2),U1294,INDEX(DATOS,0,$O$2),$D1294)),#N/A)</f>
        <v>#N/A</v>
      </c>
      <c r="AA1294" s="62" t="e">
        <f>IFERROR(IF($B1294=0,#N/A,AVERAGEIFS(INDEX(DATOS,0,$C1294),INDEX(DATOS,0,$C1294),"&lt;&gt;#N/D",INDEX(DATOS,0,$L$2),0,INDEX(DATOS,0,$M$2),1,INDEX(DATOS,0,$N$2),V1294,INDEX(DATOS,0,$O$2),$D1294)),#N/A)</f>
        <v>#N/A</v>
      </c>
      <c r="AB1294" s="62" t="e">
        <f>IFERROR(IF($B1294=0,#N/A,AVERAGEIFS(INDEX(DATOS,0,$C1294),INDEX(DATOS,0,$C1294),"&lt;&gt;#N/D",INDEX(DATOS,0,$L$2),0,INDEX(DATOS,0,$M$2),1,INDEX(DATOS,0,$N$2),W1294,INDEX(DATOS,0,$O$2),$D1294)),#N/A)</f>
        <v>#N/A</v>
      </c>
      <c r="AC1294" s="62" t="e">
        <f>IFERROR(IF($B1294=0,#N/A,AVERAGEIFS(INDEX(DATOS,0,$C1294),INDEX(DATOS,0,$C1294),"&lt;&gt;#N/D",INDEX(DATOS,0,$L$2),0,INDEX(DATOS,0,$M$2),1,INDEX(DATOS,0,$N$2),X1294,INDEX(DATOS,0,$O$2),$D1294)),#N/A)</f>
        <v>#N/A</v>
      </c>
      <c r="AD1294" s="33"/>
      <c r="AE1294" s="40" t="e">
        <f>IFERROR(IF(ISNA(Z1294),#N/A,IF(I1294=0,0,_xlfn.STDEV.P($Z1294:Z1294)/I1294*100)),#N/A)</f>
        <v>#N/A</v>
      </c>
      <c r="AF1294" s="40" t="e">
        <f>IFERROR(IF(ISNA(AA1294),#N/A,IF(J1294=0,0,_xlfn.STDEV.P($Z1294:AA1294)/J1294*100)),#N/A)</f>
        <v>#N/A</v>
      </c>
      <c r="AG1294" s="40" t="e">
        <f>IFERROR(IF(ISNA(AB1294),#N/A,IF(K1294=0,0,_xlfn.STDEV.P($Z1294:AB1294)/K1294*100)),#N/A)</f>
        <v>#N/A</v>
      </c>
      <c r="AH1294" s="40" t="e">
        <f>IFERROR(IF(ISNA(AC1294),#N/A,IF(L1294=0,0,_xlfn.STDEV.P($Z1294:AC1294)/L1294*100)),#N/A)</f>
        <v>#N/A</v>
      </c>
      <c r="AI1294" s="40"/>
    </row>
    <row r="1295" spans="1:35" x14ac:dyDescent="0.35">
      <c r="A1295">
        <f t="shared" si="1544"/>
        <v>90</v>
      </c>
      <c r="B1295" s="35">
        <f t="array" ref="B1295">IF(B1294=0,0,MIN(IF(INDEX(DATOS,0,$N$2)=$U1295,IF(ISNUMBER(INDEX(DATOS,0,$C1295)),IF(INDEX(DATOS,0,$L$2)=0,IF(INDEX(DATOS,0,$M$2)=1,IF(ISNA(MATCH(INDEX(DATOS,0,$O$2),IF($E$7:E1294=E1295,$D$7:D1294),0)),INDEX(DATOS,0,$K$2))))))))</f>
        <v>0</v>
      </c>
      <c r="C1295" s="32">
        <f t="shared" si="1545"/>
        <v>20</v>
      </c>
      <c r="D1295" s="34" t="str">
        <f>IF($B1295=0,"--",INDEX(DATOS,$B1295,O$2))</f>
        <v>--</v>
      </c>
      <c r="E1295" s="64" t="s">
        <v>1</v>
      </c>
      <c r="F1295" s="36" t="str">
        <f t="shared" si="1569"/>
        <v>--</v>
      </c>
      <c r="G1295" s="109" t="e">
        <f>VLOOKUP($D1295,LOC_UNICOS,G$2,0)</f>
        <v>#N/A</v>
      </c>
      <c r="H1295" s="109" t="e">
        <f>VLOOKUP($D1295,LOC_UNICOS,H$2,0)</f>
        <v>#N/A</v>
      </c>
      <c r="I1295" s="38">
        <f t="array" ref="I1295">IF($B1295=0,-999,IF(COUNTIFS($Z1295:Z1295,#N/A)&gt;0,-999,AVERAGE($Z1295:Z1295)))</f>
        <v>-999</v>
      </c>
      <c r="J1295" s="38">
        <f t="array" ref="J1295">IF($B1295=0,-999,IF(COUNTIFS($Z1295:AA1295,#N/A)&gt;0,-999,AVERAGE($Z1295:AA1295)))</f>
        <v>-999</v>
      </c>
      <c r="K1295" s="38">
        <f t="array" ref="K1295">IF($B1295=0,-999,IF(COUNTIFS($Z1295:AB1295,#N/A)&gt;0,-999,AVERAGE($Z1295:AB1295)))</f>
        <v>-999</v>
      </c>
      <c r="L1295" s="38">
        <f t="array" ref="L1295">IF($B1295=0,-999,IF(COUNTIFS($Z1295:AC1295,#N/A)&gt;0,-999,AVERAGE($Z1295:AC1295)))</f>
        <v>-999</v>
      </c>
      <c r="M1295" s="38">
        <f t="shared" si="1540"/>
        <v>-999</v>
      </c>
      <c r="N1295" s="38">
        <f t="shared" si="1572"/>
        <v>-999</v>
      </c>
      <c r="O1295" s="38">
        <f t="shared" si="1573"/>
        <v>-999</v>
      </c>
      <c r="P1295" s="38">
        <f t="shared" si="1574"/>
        <v>-999</v>
      </c>
      <c r="Q1295" s="37">
        <f t="shared" si="1541"/>
        <v>0</v>
      </c>
      <c r="R1295" s="37">
        <f t="shared" si="1561"/>
        <v>0</v>
      </c>
      <c r="S1295" s="37">
        <f t="shared" si="1562"/>
        <v>0</v>
      </c>
      <c r="T1295" s="37">
        <f t="shared" si="1563"/>
        <v>0</v>
      </c>
      <c r="U1295" s="37">
        <f t="shared" si="1542"/>
        <v>2018</v>
      </c>
      <c r="V1295" s="37">
        <f t="shared" ref="V1295:X1295" si="1576">U1295-1</f>
        <v>2017</v>
      </c>
      <c r="W1295" s="37">
        <f t="shared" si="1576"/>
        <v>2016</v>
      </c>
      <c r="X1295" s="37">
        <f t="shared" si="1576"/>
        <v>2015</v>
      </c>
      <c r="Y1295" s="39"/>
      <c r="Z1295" s="62" t="e">
        <f>IFERROR(IF($B1295=0,#N/A,AVERAGEIFS(INDEX(DATOS,0,$C1295),INDEX(DATOS,0,$C1295),"&lt;&gt;#N/D",INDEX(DATOS,0,$L$2),0,INDEX(DATOS,0,$M$2),1,INDEX(DATOS,0,$N$2),U1295,INDEX(DATOS,0,$O$2),$D1295)),#N/A)</f>
        <v>#N/A</v>
      </c>
      <c r="AA1295" s="62" t="e">
        <f>IFERROR(IF($B1295=0,#N/A,AVERAGEIFS(INDEX(DATOS,0,$C1295),INDEX(DATOS,0,$C1295),"&lt;&gt;#N/D",INDEX(DATOS,0,$L$2),0,INDEX(DATOS,0,$M$2),1,INDEX(DATOS,0,$N$2),V1295,INDEX(DATOS,0,$O$2),$D1295)),#N/A)</f>
        <v>#N/A</v>
      </c>
      <c r="AB1295" s="62" t="e">
        <f>IFERROR(IF($B1295=0,#N/A,AVERAGEIFS(INDEX(DATOS,0,$C1295),INDEX(DATOS,0,$C1295),"&lt;&gt;#N/D",INDEX(DATOS,0,$L$2),0,INDEX(DATOS,0,$M$2),1,INDEX(DATOS,0,$N$2),W1295,INDEX(DATOS,0,$O$2),$D1295)),#N/A)</f>
        <v>#N/A</v>
      </c>
      <c r="AC1295" s="62" t="e">
        <f>IFERROR(IF($B1295=0,#N/A,AVERAGEIFS(INDEX(DATOS,0,$C1295),INDEX(DATOS,0,$C1295),"&lt;&gt;#N/D",INDEX(DATOS,0,$L$2),0,INDEX(DATOS,0,$M$2),1,INDEX(DATOS,0,$N$2),X1295,INDEX(DATOS,0,$O$2),$D1295)),#N/A)</f>
        <v>#N/A</v>
      </c>
      <c r="AD1295" s="33"/>
      <c r="AE1295" s="40" t="e">
        <f>IFERROR(IF(ISNA(Z1295),#N/A,IF(I1295=0,0,_xlfn.STDEV.P($Z1295:Z1295)/I1295*100)),#N/A)</f>
        <v>#N/A</v>
      </c>
      <c r="AF1295" s="40" t="e">
        <f>IFERROR(IF(ISNA(AA1295),#N/A,IF(J1295=0,0,_xlfn.STDEV.P($Z1295:AA1295)/J1295*100)),#N/A)</f>
        <v>#N/A</v>
      </c>
      <c r="AG1295" s="40" t="e">
        <f>IFERROR(IF(ISNA(AB1295),#N/A,IF(K1295=0,0,_xlfn.STDEV.P($Z1295:AB1295)/K1295*100)),#N/A)</f>
        <v>#N/A</v>
      </c>
      <c r="AH1295" s="40" t="e">
        <f>IFERROR(IF(ISNA(AC1295),#N/A,IF(L1295=0,0,_xlfn.STDEV.P($Z1295:AC1295)/L1295*100)),#N/A)</f>
        <v>#N/A</v>
      </c>
      <c r="AI1295" s="40"/>
    </row>
    <row r="1296" spans="1:35" x14ac:dyDescent="0.35">
      <c r="A1296">
        <f t="shared" si="1544"/>
        <v>91</v>
      </c>
      <c r="B1296" s="35">
        <f t="array" ref="B1296">IF(B1295=0,0,MIN(IF(INDEX(DATOS,0,$N$2)=$U1296,IF(ISNUMBER(INDEX(DATOS,0,$C1296)),IF(INDEX(DATOS,0,$L$2)=0,IF(INDEX(DATOS,0,$M$2)=1,IF(ISNA(MATCH(INDEX(DATOS,0,$O$2),IF($E$7:E1295=E1296,$D$7:D1295),0)),INDEX(DATOS,0,$K$2))))))))</f>
        <v>0</v>
      </c>
      <c r="C1296" s="32">
        <f t="shared" si="1545"/>
        <v>20</v>
      </c>
      <c r="D1296" s="34" t="str">
        <f>IF($B1296=0,"--",INDEX(DATOS,$B1296,O$2))</f>
        <v>--</v>
      </c>
      <c r="E1296" s="64" t="s">
        <v>1</v>
      </c>
      <c r="F1296" s="36" t="str">
        <f t="shared" si="1569"/>
        <v>--</v>
      </c>
      <c r="G1296" s="109" t="e">
        <f>VLOOKUP($D1296,LOC_UNICOS,G$2,0)</f>
        <v>#N/A</v>
      </c>
      <c r="H1296" s="109" t="e">
        <f>VLOOKUP($D1296,LOC_UNICOS,H$2,0)</f>
        <v>#N/A</v>
      </c>
      <c r="I1296" s="38">
        <f t="array" ref="I1296">IF($B1296=0,-999,IF(COUNTIFS($Z1296:Z1296,#N/A)&gt;0,-999,AVERAGE($Z1296:Z1296)))</f>
        <v>-999</v>
      </c>
      <c r="J1296" s="38">
        <f t="array" ref="J1296">IF($B1296=0,-999,IF(COUNTIFS($Z1296:AA1296,#N/A)&gt;0,-999,AVERAGE($Z1296:AA1296)))</f>
        <v>-999</v>
      </c>
      <c r="K1296" s="38">
        <f t="array" ref="K1296">IF($B1296=0,-999,IF(COUNTIFS($Z1296:AB1296,#N/A)&gt;0,-999,AVERAGE($Z1296:AB1296)))</f>
        <v>-999</v>
      </c>
      <c r="L1296" s="38">
        <f t="array" ref="L1296">IF($B1296=0,-999,IF(COUNTIFS($Z1296:AC1296,#N/A)&gt;0,-999,AVERAGE($Z1296:AC1296)))</f>
        <v>-999</v>
      </c>
      <c r="M1296" s="38">
        <f t="shared" si="1540"/>
        <v>-999</v>
      </c>
      <c r="N1296" s="38">
        <f t="shared" si="1572"/>
        <v>-999</v>
      </c>
      <c r="O1296" s="38">
        <f t="shared" si="1573"/>
        <v>-999</v>
      </c>
      <c r="P1296" s="38">
        <f t="shared" si="1574"/>
        <v>-999</v>
      </c>
      <c r="Q1296" s="37">
        <f t="shared" si="1541"/>
        <v>0</v>
      </c>
      <c r="R1296" s="37">
        <f t="shared" si="1561"/>
        <v>0</v>
      </c>
      <c r="S1296" s="37">
        <f t="shared" si="1562"/>
        <v>0</v>
      </c>
      <c r="T1296" s="37">
        <f t="shared" si="1563"/>
        <v>0</v>
      </c>
      <c r="U1296" s="37">
        <f t="shared" si="1542"/>
        <v>2018</v>
      </c>
      <c r="V1296" s="37">
        <f t="shared" ref="V1296:X1296" si="1577">U1296-1</f>
        <v>2017</v>
      </c>
      <c r="W1296" s="37">
        <f t="shared" si="1577"/>
        <v>2016</v>
      </c>
      <c r="X1296" s="37">
        <f t="shared" si="1577"/>
        <v>2015</v>
      </c>
      <c r="Y1296" s="39"/>
      <c r="Z1296" s="62" t="e">
        <f>IFERROR(IF($B1296=0,#N/A,AVERAGEIFS(INDEX(DATOS,0,$C1296),INDEX(DATOS,0,$C1296),"&lt;&gt;#N/D",INDEX(DATOS,0,$L$2),0,INDEX(DATOS,0,$M$2),1,INDEX(DATOS,0,$N$2),U1296,INDEX(DATOS,0,$O$2),$D1296)),#N/A)</f>
        <v>#N/A</v>
      </c>
      <c r="AA1296" s="62" t="e">
        <f>IFERROR(IF($B1296=0,#N/A,AVERAGEIFS(INDEX(DATOS,0,$C1296),INDEX(DATOS,0,$C1296),"&lt;&gt;#N/D",INDEX(DATOS,0,$L$2),0,INDEX(DATOS,0,$M$2),1,INDEX(DATOS,0,$N$2),V1296,INDEX(DATOS,0,$O$2),$D1296)),#N/A)</f>
        <v>#N/A</v>
      </c>
      <c r="AB1296" s="62" t="e">
        <f>IFERROR(IF($B1296=0,#N/A,AVERAGEIFS(INDEX(DATOS,0,$C1296),INDEX(DATOS,0,$C1296),"&lt;&gt;#N/D",INDEX(DATOS,0,$L$2),0,INDEX(DATOS,0,$M$2),1,INDEX(DATOS,0,$N$2),W1296,INDEX(DATOS,0,$O$2),$D1296)),#N/A)</f>
        <v>#N/A</v>
      </c>
      <c r="AC1296" s="62" t="e">
        <f>IFERROR(IF($B1296=0,#N/A,AVERAGEIFS(INDEX(DATOS,0,$C1296),INDEX(DATOS,0,$C1296),"&lt;&gt;#N/D",INDEX(DATOS,0,$L$2),0,INDEX(DATOS,0,$M$2),1,INDEX(DATOS,0,$N$2),X1296,INDEX(DATOS,0,$O$2),$D1296)),#N/A)</f>
        <v>#N/A</v>
      </c>
      <c r="AD1296" s="33"/>
      <c r="AE1296" s="40" t="e">
        <f>IFERROR(IF(ISNA(Z1296),#N/A,IF(I1296=0,0,_xlfn.STDEV.P($Z1296:Z1296)/I1296*100)),#N/A)</f>
        <v>#N/A</v>
      </c>
      <c r="AF1296" s="40" t="e">
        <f>IFERROR(IF(ISNA(AA1296),#N/A,IF(J1296=0,0,_xlfn.STDEV.P($Z1296:AA1296)/J1296*100)),#N/A)</f>
        <v>#N/A</v>
      </c>
      <c r="AG1296" s="40" t="e">
        <f>IFERROR(IF(ISNA(AB1296),#N/A,IF(K1296=0,0,_xlfn.STDEV.P($Z1296:AB1296)/K1296*100)),#N/A)</f>
        <v>#N/A</v>
      </c>
      <c r="AH1296" s="40" t="e">
        <f>IFERROR(IF(ISNA(AC1296),#N/A,IF(L1296=0,0,_xlfn.STDEV.P($Z1296:AC1296)/L1296*100)),#N/A)</f>
        <v>#N/A</v>
      </c>
      <c r="AI1296" s="40"/>
    </row>
    <row r="1297" spans="1:35" x14ac:dyDescent="0.35">
      <c r="A1297">
        <f t="shared" si="1544"/>
        <v>92</v>
      </c>
      <c r="B1297" s="35">
        <f t="array" ref="B1297">IF(B1296=0,0,MIN(IF(INDEX(DATOS,0,$N$2)=$U1297,IF(ISNUMBER(INDEX(DATOS,0,$C1297)),IF(INDEX(DATOS,0,$L$2)=0,IF(INDEX(DATOS,0,$M$2)=1,IF(ISNA(MATCH(INDEX(DATOS,0,$O$2),IF($E$7:E1296=E1297,$D$7:D1296),0)),INDEX(DATOS,0,$K$2))))))))</f>
        <v>0</v>
      </c>
      <c r="C1297" s="32">
        <f t="shared" si="1545"/>
        <v>20</v>
      </c>
      <c r="D1297" s="34" t="str">
        <f>IF($B1297=0,"--",INDEX(DATOS,$B1297,O$2))</f>
        <v>--</v>
      </c>
      <c r="E1297" s="64" t="s">
        <v>1</v>
      </c>
      <c r="F1297" s="36" t="str">
        <f t="shared" si="1569"/>
        <v>--</v>
      </c>
      <c r="G1297" s="109" t="e">
        <f>VLOOKUP($D1297,LOC_UNICOS,G$2,0)</f>
        <v>#N/A</v>
      </c>
      <c r="H1297" s="109" t="e">
        <f>VLOOKUP($D1297,LOC_UNICOS,H$2,0)</f>
        <v>#N/A</v>
      </c>
      <c r="I1297" s="38">
        <f t="array" ref="I1297">IF($B1297=0,-999,IF(COUNTIFS($Z1297:Z1297,#N/A)&gt;0,-999,AVERAGE($Z1297:Z1297)))</f>
        <v>-999</v>
      </c>
      <c r="J1297" s="38">
        <f t="array" ref="J1297">IF($B1297=0,-999,IF(COUNTIFS($Z1297:AA1297,#N/A)&gt;0,-999,AVERAGE($Z1297:AA1297)))</f>
        <v>-999</v>
      </c>
      <c r="K1297" s="38">
        <f t="array" ref="K1297">IF($B1297=0,-999,IF(COUNTIFS($Z1297:AB1297,#N/A)&gt;0,-999,AVERAGE($Z1297:AB1297)))</f>
        <v>-999</v>
      </c>
      <c r="L1297" s="38">
        <f t="array" ref="L1297">IF($B1297=0,-999,IF(COUNTIFS($Z1297:AC1297,#N/A)&gt;0,-999,AVERAGE($Z1297:AC1297)))</f>
        <v>-999</v>
      </c>
      <c r="M1297" s="38">
        <f t="shared" si="1540"/>
        <v>-999</v>
      </c>
      <c r="N1297" s="38">
        <f t="shared" si="1572"/>
        <v>-999</v>
      </c>
      <c r="O1297" s="38">
        <f t="shared" si="1573"/>
        <v>-999</v>
      </c>
      <c r="P1297" s="38">
        <f t="shared" si="1574"/>
        <v>-999</v>
      </c>
      <c r="Q1297" s="37">
        <f t="shared" si="1541"/>
        <v>0</v>
      </c>
      <c r="R1297" s="37">
        <f t="shared" si="1561"/>
        <v>0</v>
      </c>
      <c r="S1297" s="37">
        <f t="shared" si="1562"/>
        <v>0</v>
      </c>
      <c r="T1297" s="37">
        <f t="shared" si="1563"/>
        <v>0</v>
      </c>
      <c r="U1297" s="37">
        <f t="shared" si="1542"/>
        <v>2018</v>
      </c>
      <c r="V1297" s="37">
        <f t="shared" ref="V1297:X1297" si="1578">U1297-1</f>
        <v>2017</v>
      </c>
      <c r="W1297" s="37">
        <f t="shared" si="1578"/>
        <v>2016</v>
      </c>
      <c r="X1297" s="37">
        <f t="shared" si="1578"/>
        <v>2015</v>
      </c>
      <c r="Y1297" s="39"/>
      <c r="Z1297" s="62" t="e">
        <f>IFERROR(IF($B1297=0,#N/A,AVERAGEIFS(INDEX(DATOS,0,$C1297),INDEX(DATOS,0,$C1297),"&lt;&gt;#N/D",INDEX(DATOS,0,$L$2),0,INDEX(DATOS,0,$M$2),1,INDEX(DATOS,0,$N$2),U1297,INDEX(DATOS,0,$O$2),$D1297)),#N/A)</f>
        <v>#N/A</v>
      </c>
      <c r="AA1297" s="62" t="e">
        <f>IFERROR(IF($B1297=0,#N/A,AVERAGEIFS(INDEX(DATOS,0,$C1297),INDEX(DATOS,0,$C1297),"&lt;&gt;#N/D",INDEX(DATOS,0,$L$2),0,INDEX(DATOS,0,$M$2),1,INDEX(DATOS,0,$N$2),V1297,INDEX(DATOS,0,$O$2),$D1297)),#N/A)</f>
        <v>#N/A</v>
      </c>
      <c r="AB1297" s="62" t="e">
        <f>IFERROR(IF($B1297=0,#N/A,AVERAGEIFS(INDEX(DATOS,0,$C1297),INDEX(DATOS,0,$C1297),"&lt;&gt;#N/D",INDEX(DATOS,0,$L$2),0,INDEX(DATOS,0,$M$2),1,INDEX(DATOS,0,$N$2),W1297,INDEX(DATOS,0,$O$2),$D1297)),#N/A)</f>
        <v>#N/A</v>
      </c>
      <c r="AC1297" s="62" t="e">
        <f>IFERROR(IF($B1297=0,#N/A,AVERAGEIFS(INDEX(DATOS,0,$C1297),INDEX(DATOS,0,$C1297),"&lt;&gt;#N/D",INDEX(DATOS,0,$L$2),0,INDEX(DATOS,0,$M$2),1,INDEX(DATOS,0,$N$2),X1297,INDEX(DATOS,0,$O$2),$D1297)),#N/A)</f>
        <v>#N/A</v>
      </c>
      <c r="AD1297" s="33"/>
      <c r="AE1297" s="40" t="e">
        <f>IFERROR(IF(ISNA(Z1297),#N/A,IF(I1297=0,0,_xlfn.STDEV.P($Z1297:Z1297)/I1297*100)),#N/A)</f>
        <v>#N/A</v>
      </c>
      <c r="AF1297" s="40" t="e">
        <f>IFERROR(IF(ISNA(AA1297),#N/A,IF(J1297=0,0,_xlfn.STDEV.P($Z1297:AA1297)/J1297*100)),#N/A)</f>
        <v>#N/A</v>
      </c>
      <c r="AG1297" s="40" t="e">
        <f>IFERROR(IF(ISNA(AB1297),#N/A,IF(K1297=0,0,_xlfn.STDEV.P($Z1297:AB1297)/K1297*100)),#N/A)</f>
        <v>#N/A</v>
      </c>
      <c r="AH1297" s="40" t="e">
        <f>IFERROR(IF(ISNA(AC1297),#N/A,IF(L1297=0,0,_xlfn.STDEV.P($Z1297:AC1297)/L1297*100)),#N/A)</f>
        <v>#N/A</v>
      </c>
      <c r="AI1297" s="40"/>
    </row>
    <row r="1298" spans="1:35" x14ac:dyDescent="0.35">
      <c r="A1298">
        <f t="shared" si="1544"/>
        <v>93</v>
      </c>
      <c r="B1298" s="35">
        <f t="array" ref="B1298">IF(B1297=0,0,MIN(IF(INDEX(DATOS,0,$N$2)=$U1298,IF(ISNUMBER(INDEX(DATOS,0,$C1298)),IF(INDEX(DATOS,0,$L$2)=0,IF(INDEX(DATOS,0,$M$2)=1,IF(ISNA(MATCH(INDEX(DATOS,0,$O$2),IF($E$7:E1297=E1298,$D$7:D1297),0)),INDEX(DATOS,0,$K$2))))))))</f>
        <v>0</v>
      </c>
      <c r="C1298" s="32">
        <f t="shared" si="1545"/>
        <v>20</v>
      </c>
      <c r="D1298" s="34" t="str">
        <f>IF($B1298=0,"--",INDEX(DATOS,$B1298,O$2))</f>
        <v>--</v>
      </c>
      <c r="E1298" s="64" t="s">
        <v>1</v>
      </c>
      <c r="F1298" s="36" t="str">
        <f t="shared" si="1569"/>
        <v>--</v>
      </c>
      <c r="G1298" s="109" t="e">
        <f>VLOOKUP($D1298,LOC_UNICOS,G$2,0)</f>
        <v>#N/A</v>
      </c>
      <c r="H1298" s="109" t="e">
        <f>VLOOKUP($D1298,LOC_UNICOS,H$2,0)</f>
        <v>#N/A</v>
      </c>
      <c r="I1298" s="38">
        <f t="array" ref="I1298">IF($B1298=0,-999,IF(COUNTIFS($Z1298:Z1298,#N/A)&gt;0,-999,AVERAGE($Z1298:Z1298)))</f>
        <v>-999</v>
      </c>
      <c r="J1298" s="38">
        <f t="array" ref="J1298">IF($B1298=0,-999,IF(COUNTIFS($Z1298:AA1298,#N/A)&gt;0,-999,AVERAGE($Z1298:AA1298)))</f>
        <v>-999</v>
      </c>
      <c r="K1298" s="38">
        <f t="array" ref="K1298">IF($B1298=0,-999,IF(COUNTIFS($Z1298:AB1298,#N/A)&gt;0,-999,AVERAGE($Z1298:AB1298)))</f>
        <v>-999</v>
      </c>
      <c r="L1298" s="38">
        <f t="array" ref="L1298">IF($B1298=0,-999,IF(COUNTIFS($Z1298:AC1298,#N/A)&gt;0,-999,AVERAGE($Z1298:AC1298)))</f>
        <v>-999</v>
      </c>
      <c r="M1298" s="38">
        <f t="shared" si="1540"/>
        <v>-999</v>
      </c>
      <c r="N1298" s="38">
        <f t="shared" si="1572"/>
        <v>-999</v>
      </c>
      <c r="O1298" s="38">
        <f t="shared" si="1573"/>
        <v>-999</v>
      </c>
      <c r="P1298" s="38">
        <f t="shared" si="1574"/>
        <v>-999</v>
      </c>
      <c r="Q1298" s="37">
        <f t="shared" si="1541"/>
        <v>0</v>
      </c>
      <c r="R1298" s="37">
        <f t="shared" si="1561"/>
        <v>0</v>
      </c>
      <c r="S1298" s="37">
        <f t="shared" si="1562"/>
        <v>0</v>
      </c>
      <c r="T1298" s="37">
        <f t="shared" si="1563"/>
        <v>0</v>
      </c>
      <c r="U1298" s="37">
        <f t="shared" si="1542"/>
        <v>2018</v>
      </c>
      <c r="V1298" s="37">
        <f t="shared" ref="V1298:X1298" si="1579">U1298-1</f>
        <v>2017</v>
      </c>
      <c r="W1298" s="37">
        <f t="shared" si="1579"/>
        <v>2016</v>
      </c>
      <c r="X1298" s="37">
        <f t="shared" si="1579"/>
        <v>2015</v>
      </c>
      <c r="Y1298" s="39"/>
      <c r="Z1298" s="62" t="e">
        <f>IFERROR(IF($B1298=0,#N/A,AVERAGEIFS(INDEX(DATOS,0,$C1298),INDEX(DATOS,0,$C1298),"&lt;&gt;#N/D",INDEX(DATOS,0,$L$2),0,INDEX(DATOS,0,$M$2),1,INDEX(DATOS,0,$N$2),U1298,INDEX(DATOS,0,$O$2),$D1298)),#N/A)</f>
        <v>#N/A</v>
      </c>
      <c r="AA1298" s="62" t="e">
        <f>IFERROR(IF($B1298=0,#N/A,AVERAGEIFS(INDEX(DATOS,0,$C1298),INDEX(DATOS,0,$C1298),"&lt;&gt;#N/D",INDEX(DATOS,0,$L$2),0,INDEX(DATOS,0,$M$2),1,INDEX(DATOS,0,$N$2),V1298,INDEX(DATOS,0,$O$2),$D1298)),#N/A)</f>
        <v>#N/A</v>
      </c>
      <c r="AB1298" s="62" t="e">
        <f>IFERROR(IF($B1298=0,#N/A,AVERAGEIFS(INDEX(DATOS,0,$C1298),INDEX(DATOS,0,$C1298),"&lt;&gt;#N/D",INDEX(DATOS,0,$L$2),0,INDEX(DATOS,0,$M$2),1,INDEX(DATOS,0,$N$2),W1298,INDEX(DATOS,0,$O$2),$D1298)),#N/A)</f>
        <v>#N/A</v>
      </c>
      <c r="AC1298" s="62" t="e">
        <f>IFERROR(IF($B1298=0,#N/A,AVERAGEIFS(INDEX(DATOS,0,$C1298),INDEX(DATOS,0,$C1298),"&lt;&gt;#N/D",INDEX(DATOS,0,$L$2),0,INDEX(DATOS,0,$M$2),1,INDEX(DATOS,0,$N$2),X1298,INDEX(DATOS,0,$O$2),$D1298)),#N/A)</f>
        <v>#N/A</v>
      </c>
      <c r="AD1298" s="33"/>
      <c r="AE1298" s="40" t="e">
        <f>IFERROR(IF(ISNA(Z1298),#N/A,IF(I1298=0,0,_xlfn.STDEV.P($Z1298:Z1298)/I1298*100)),#N/A)</f>
        <v>#N/A</v>
      </c>
      <c r="AF1298" s="40" t="e">
        <f>IFERROR(IF(ISNA(AA1298),#N/A,IF(J1298=0,0,_xlfn.STDEV.P($Z1298:AA1298)/J1298*100)),#N/A)</f>
        <v>#N/A</v>
      </c>
      <c r="AG1298" s="40" t="e">
        <f>IFERROR(IF(ISNA(AB1298),#N/A,IF(K1298=0,0,_xlfn.STDEV.P($Z1298:AB1298)/K1298*100)),#N/A)</f>
        <v>#N/A</v>
      </c>
      <c r="AH1298" s="40" t="e">
        <f>IFERROR(IF(ISNA(AC1298),#N/A,IF(L1298=0,0,_xlfn.STDEV.P($Z1298:AC1298)/L1298*100)),#N/A)</f>
        <v>#N/A</v>
      </c>
      <c r="AI1298" s="40"/>
    </row>
    <row r="1299" spans="1:35" x14ac:dyDescent="0.35">
      <c r="A1299">
        <f t="shared" si="1544"/>
        <v>94</v>
      </c>
      <c r="B1299" s="35">
        <f t="array" ref="B1299">IF(B1298=0,0,MIN(IF(INDEX(DATOS,0,$N$2)=$U1299,IF(ISNUMBER(INDEX(DATOS,0,$C1299)),IF(INDEX(DATOS,0,$L$2)=0,IF(INDEX(DATOS,0,$M$2)=1,IF(ISNA(MATCH(INDEX(DATOS,0,$O$2),IF($E$7:E1298=E1299,$D$7:D1298),0)),INDEX(DATOS,0,$K$2))))))))</f>
        <v>0</v>
      </c>
      <c r="C1299" s="32">
        <f t="shared" si="1545"/>
        <v>20</v>
      </c>
      <c r="D1299" s="34" t="str">
        <f>IF($B1299=0,"--",INDEX(DATOS,$B1299,O$2))</f>
        <v>--</v>
      </c>
      <c r="E1299" s="64" t="s">
        <v>1</v>
      </c>
      <c r="F1299" s="36" t="str">
        <f>IFERROR(SUBSTITUTE(MID(D1299,1,FIND(",",D1299)-1),"Departamento de","Dpto."),D1299)</f>
        <v>--</v>
      </c>
      <c r="G1299" s="109" t="e">
        <f>VLOOKUP($D1299,LOC_UNICOS,G$2,0)</f>
        <v>#N/A</v>
      </c>
      <c r="H1299" s="109" t="e">
        <f>VLOOKUP($D1299,LOC_UNICOS,H$2,0)</f>
        <v>#N/A</v>
      </c>
      <c r="I1299" s="38">
        <f t="array" ref="I1299">IF($B1299=0,-999,IF(COUNTIFS($Z1299:Z1299,#N/A)&gt;0,-999,AVERAGE($Z1299:Z1299)))</f>
        <v>-999</v>
      </c>
      <c r="J1299" s="38">
        <f t="array" ref="J1299">IF($B1299=0,-999,IF(COUNTIFS($Z1299:AA1299,#N/A)&gt;0,-999,AVERAGE($Z1299:AA1299)))</f>
        <v>-999</v>
      </c>
      <c r="K1299" s="38">
        <f t="array" ref="K1299">IF($B1299=0,-999,IF(COUNTIFS($Z1299:AB1299,#N/A)&gt;0,-999,AVERAGE($Z1299:AB1299)))</f>
        <v>-999</v>
      </c>
      <c r="L1299" s="38">
        <f t="array" ref="L1299">IF($B1299=0,-999,IF(COUNTIFS($Z1299:AC1299,#N/A)&gt;0,-999,AVERAGE($Z1299:AC1299)))</f>
        <v>-999</v>
      </c>
      <c r="M1299" s="38">
        <f t="shared" si="1540"/>
        <v>-999</v>
      </c>
      <c r="N1299" s="38">
        <f t="shared" si="1572"/>
        <v>-999</v>
      </c>
      <c r="O1299" s="38">
        <f t="shared" si="1573"/>
        <v>-999</v>
      </c>
      <c r="P1299" s="38">
        <f t="shared" si="1574"/>
        <v>-999</v>
      </c>
      <c r="Q1299" s="37">
        <f t="shared" si="1541"/>
        <v>0</v>
      </c>
      <c r="R1299" s="37">
        <f t="shared" si="1561"/>
        <v>0</v>
      </c>
      <c r="S1299" s="37">
        <f t="shared" si="1562"/>
        <v>0</v>
      </c>
      <c r="T1299" s="37">
        <f t="shared" si="1563"/>
        <v>0</v>
      </c>
      <c r="U1299" s="37">
        <f t="shared" si="1542"/>
        <v>2018</v>
      </c>
      <c r="V1299" s="37">
        <f t="shared" ref="V1299:X1299" si="1580">U1299-1</f>
        <v>2017</v>
      </c>
      <c r="W1299" s="37">
        <f t="shared" si="1580"/>
        <v>2016</v>
      </c>
      <c r="X1299" s="37">
        <f t="shared" si="1580"/>
        <v>2015</v>
      </c>
      <c r="Y1299" s="39"/>
      <c r="Z1299" s="62" t="e">
        <f>IFERROR(IF($B1299=0,#N/A,AVERAGEIFS(INDEX(DATOS,0,$C1299),INDEX(DATOS,0,$C1299),"&lt;&gt;#N/D",INDEX(DATOS,0,$L$2),0,INDEX(DATOS,0,$M$2),1,INDEX(DATOS,0,$N$2),U1299,INDEX(DATOS,0,$O$2),$D1299)),#N/A)</f>
        <v>#N/A</v>
      </c>
      <c r="AA1299" s="62" t="e">
        <f>IFERROR(IF($B1299=0,#N/A,AVERAGEIFS(INDEX(DATOS,0,$C1299),INDEX(DATOS,0,$C1299),"&lt;&gt;#N/D",INDEX(DATOS,0,$L$2),0,INDEX(DATOS,0,$M$2),1,INDEX(DATOS,0,$N$2),V1299,INDEX(DATOS,0,$O$2),$D1299)),#N/A)</f>
        <v>#N/A</v>
      </c>
      <c r="AB1299" s="62" t="e">
        <f>IFERROR(IF($B1299=0,#N/A,AVERAGEIFS(INDEX(DATOS,0,$C1299),INDEX(DATOS,0,$C1299),"&lt;&gt;#N/D",INDEX(DATOS,0,$L$2),0,INDEX(DATOS,0,$M$2),1,INDEX(DATOS,0,$N$2),W1299,INDEX(DATOS,0,$O$2),$D1299)),#N/A)</f>
        <v>#N/A</v>
      </c>
      <c r="AC1299" s="62" t="e">
        <f>IFERROR(IF($B1299=0,#N/A,AVERAGEIFS(INDEX(DATOS,0,$C1299),INDEX(DATOS,0,$C1299),"&lt;&gt;#N/D",INDEX(DATOS,0,$L$2),0,INDEX(DATOS,0,$M$2),1,INDEX(DATOS,0,$N$2),X1299,INDEX(DATOS,0,$O$2),$D1299)),#N/A)</f>
        <v>#N/A</v>
      </c>
      <c r="AD1299" s="33"/>
      <c r="AE1299" s="40" t="e">
        <f>IFERROR(IF(ISNA(Z1299),#N/A,IF(I1299=0,0,_xlfn.STDEV.P($Z1299:Z1299)/I1299*100)),#N/A)</f>
        <v>#N/A</v>
      </c>
      <c r="AF1299" s="40" t="e">
        <f>IFERROR(IF(ISNA(AA1299),#N/A,IF(J1299=0,0,_xlfn.STDEV.P($Z1299:AA1299)/J1299*100)),#N/A)</f>
        <v>#N/A</v>
      </c>
      <c r="AG1299" s="40" t="e">
        <f>IFERROR(IF(ISNA(AB1299),#N/A,IF(K1299=0,0,_xlfn.STDEV.P($Z1299:AB1299)/K1299*100)),#N/A)</f>
        <v>#N/A</v>
      </c>
      <c r="AH1299" s="40" t="e">
        <f>IFERROR(IF(ISNA(AC1299),#N/A,IF(L1299=0,0,_xlfn.STDEV.P($Z1299:AC1299)/L1299*100)),#N/A)</f>
        <v>#N/A</v>
      </c>
      <c r="AI1299" s="40"/>
    </row>
    <row r="1300" spans="1:35" x14ac:dyDescent="0.35">
      <c r="A1300">
        <f t="shared" si="1544"/>
        <v>95</v>
      </c>
      <c r="B1300" s="35">
        <f t="array" ref="B1300">IF(B1299=0,0,MIN(IF(INDEX(DATOS,0,$N$2)=$U1300,IF(ISNUMBER(INDEX(DATOS,0,$C1300)),IF(INDEX(DATOS,0,$L$2)=0,IF(INDEX(DATOS,0,$M$2)=1,IF(ISNA(MATCH(INDEX(DATOS,0,$O$2),IF($E$7:E1299=E1300,$D$7:D1299),0)),INDEX(DATOS,0,$K$2))))))))</f>
        <v>0</v>
      </c>
      <c r="C1300" s="32">
        <f t="shared" si="1545"/>
        <v>20</v>
      </c>
      <c r="D1300" s="34" t="str">
        <f>IF($B1300=0,"--",INDEX(DATOS,$B1300,O$2))</f>
        <v>--</v>
      </c>
      <c r="E1300" s="64" t="s">
        <v>1</v>
      </c>
      <c r="F1300" s="36" t="str">
        <f t="shared" ref="F1300:F1363" si="1581">IFERROR(SUBSTITUTE(MID(D1300,1,FIND(",",D1300)-1),"Departamento de","Dpto."),D1300)</f>
        <v>--</v>
      </c>
      <c r="G1300" s="109" t="e">
        <f>VLOOKUP($D1300,LOC_UNICOS,G$2,0)</f>
        <v>#N/A</v>
      </c>
      <c r="H1300" s="109" t="e">
        <f>VLOOKUP($D1300,LOC_UNICOS,H$2,0)</f>
        <v>#N/A</v>
      </c>
      <c r="I1300" s="38">
        <f t="array" ref="I1300">IF($B1300=0,-999,IF(COUNTIFS($Z1300:Z1300,#N/A)&gt;0,-999,AVERAGE($Z1300:Z1300)))</f>
        <v>-999</v>
      </c>
      <c r="J1300" s="38">
        <f t="array" ref="J1300">IF($B1300=0,-999,IF(COUNTIFS($Z1300:AA1300,#N/A)&gt;0,-999,AVERAGE($Z1300:AA1300)))</f>
        <v>-999</v>
      </c>
      <c r="K1300" s="38">
        <f t="array" ref="K1300">IF($B1300=0,-999,IF(COUNTIFS($Z1300:AB1300,#N/A)&gt;0,-999,AVERAGE($Z1300:AB1300)))</f>
        <v>-999</v>
      </c>
      <c r="L1300" s="38">
        <f t="array" ref="L1300">IF($B1300=0,-999,IF(COUNTIFS($Z1300:AC1300,#N/A)&gt;0,-999,AVERAGE($Z1300:AC1300)))</f>
        <v>-999</v>
      </c>
      <c r="M1300" s="38">
        <f t="shared" si="1540"/>
        <v>-999</v>
      </c>
      <c r="N1300" s="38">
        <f t="shared" si="1572"/>
        <v>-999</v>
      </c>
      <c r="O1300" s="38">
        <f t="shared" si="1573"/>
        <v>-999</v>
      </c>
      <c r="P1300" s="38">
        <f t="shared" si="1574"/>
        <v>-999</v>
      </c>
      <c r="Q1300" s="37">
        <f t="shared" si="1541"/>
        <v>0</v>
      </c>
      <c r="R1300" s="37">
        <f t="shared" si="1561"/>
        <v>0</v>
      </c>
      <c r="S1300" s="37">
        <f t="shared" si="1562"/>
        <v>0</v>
      </c>
      <c r="T1300" s="37">
        <f t="shared" si="1563"/>
        <v>0</v>
      </c>
      <c r="U1300" s="37">
        <f t="shared" si="1542"/>
        <v>2018</v>
      </c>
      <c r="V1300" s="37">
        <f t="shared" ref="V1300:X1300" si="1582">U1300-1</f>
        <v>2017</v>
      </c>
      <c r="W1300" s="37">
        <f t="shared" si="1582"/>
        <v>2016</v>
      </c>
      <c r="X1300" s="37">
        <f t="shared" si="1582"/>
        <v>2015</v>
      </c>
      <c r="Y1300" s="39"/>
      <c r="Z1300" s="62" t="e">
        <f>IFERROR(IF($B1300=0,#N/A,AVERAGEIFS(INDEX(DATOS,0,$C1300),INDEX(DATOS,0,$C1300),"&lt;&gt;#N/D",INDEX(DATOS,0,$L$2),0,INDEX(DATOS,0,$M$2),1,INDEX(DATOS,0,$N$2),U1300,INDEX(DATOS,0,$O$2),$D1300)),#N/A)</f>
        <v>#N/A</v>
      </c>
      <c r="AA1300" s="62" t="e">
        <f>IFERROR(IF($B1300=0,#N/A,AVERAGEIFS(INDEX(DATOS,0,$C1300),INDEX(DATOS,0,$C1300),"&lt;&gt;#N/D",INDEX(DATOS,0,$L$2),0,INDEX(DATOS,0,$M$2),1,INDEX(DATOS,0,$N$2),V1300,INDEX(DATOS,0,$O$2),$D1300)),#N/A)</f>
        <v>#N/A</v>
      </c>
      <c r="AB1300" s="62" t="e">
        <f>IFERROR(IF($B1300=0,#N/A,AVERAGEIFS(INDEX(DATOS,0,$C1300),INDEX(DATOS,0,$C1300),"&lt;&gt;#N/D",INDEX(DATOS,0,$L$2),0,INDEX(DATOS,0,$M$2),1,INDEX(DATOS,0,$N$2),W1300,INDEX(DATOS,0,$O$2),$D1300)),#N/A)</f>
        <v>#N/A</v>
      </c>
      <c r="AC1300" s="62" t="e">
        <f>IFERROR(IF($B1300=0,#N/A,AVERAGEIFS(INDEX(DATOS,0,$C1300),INDEX(DATOS,0,$C1300),"&lt;&gt;#N/D",INDEX(DATOS,0,$L$2),0,INDEX(DATOS,0,$M$2),1,INDEX(DATOS,0,$N$2),X1300,INDEX(DATOS,0,$O$2),$D1300)),#N/A)</f>
        <v>#N/A</v>
      </c>
      <c r="AD1300" s="33"/>
      <c r="AE1300" s="40" t="e">
        <f>IFERROR(IF(ISNA(Z1300),#N/A,IF(I1300=0,0,_xlfn.STDEV.P($Z1300:Z1300)/I1300*100)),#N/A)</f>
        <v>#N/A</v>
      </c>
      <c r="AF1300" s="40" t="e">
        <f>IFERROR(IF(ISNA(AA1300),#N/A,IF(J1300=0,0,_xlfn.STDEV.P($Z1300:AA1300)/J1300*100)),#N/A)</f>
        <v>#N/A</v>
      </c>
      <c r="AG1300" s="40" t="e">
        <f>IFERROR(IF(ISNA(AB1300),#N/A,IF(K1300=0,0,_xlfn.STDEV.P($Z1300:AB1300)/K1300*100)),#N/A)</f>
        <v>#N/A</v>
      </c>
      <c r="AH1300" s="40" t="e">
        <f>IFERROR(IF(ISNA(AC1300),#N/A,IF(L1300=0,0,_xlfn.STDEV.P($Z1300:AC1300)/L1300*100)),#N/A)</f>
        <v>#N/A</v>
      </c>
      <c r="AI1300" s="40"/>
    </row>
    <row r="1301" spans="1:35" x14ac:dyDescent="0.35">
      <c r="A1301">
        <f t="shared" si="1544"/>
        <v>96</v>
      </c>
      <c r="B1301" s="35">
        <f t="array" ref="B1301">IF(B1300=0,0,MIN(IF(INDEX(DATOS,0,$N$2)=$U1301,IF(ISNUMBER(INDEX(DATOS,0,$C1301)),IF(INDEX(DATOS,0,$L$2)=0,IF(INDEX(DATOS,0,$M$2)=1,IF(ISNA(MATCH(INDEX(DATOS,0,$O$2),IF($E$7:E1300=E1301,$D$7:D1300),0)),INDEX(DATOS,0,$K$2))))))))</f>
        <v>0</v>
      </c>
      <c r="C1301" s="32">
        <f t="shared" si="1545"/>
        <v>20</v>
      </c>
      <c r="D1301" s="34" t="str">
        <f>IF($B1301=0,"--",INDEX(DATOS,$B1301,O$2))</f>
        <v>--</v>
      </c>
      <c r="E1301" s="64" t="s">
        <v>1</v>
      </c>
      <c r="F1301" s="36" t="str">
        <f t="shared" si="1581"/>
        <v>--</v>
      </c>
      <c r="G1301" s="109" t="e">
        <f>VLOOKUP($D1301,LOC_UNICOS,G$2,0)</f>
        <v>#N/A</v>
      </c>
      <c r="H1301" s="109" t="e">
        <f>VLOOKUP($D1301,LOC_UNICOS,H$2,0)</f>
        <v>#N/A</v>
      </c>
      <c r="I1301" s="38">
        <f t="array" ref="I1301">IF($B1301=0,-999,IF(COUNTIFS($Z1301:Z1301,#N/A)&gt;0,-999,AVERAGE($Z1301:Z1301)))</f>
        <v>-999</v>
      </c>
      <c r="J1301" s="38">
        <f t="array" ref="J1301">IF($B1301=0,-999,IF(COUNTIFS($Z1301:AA1301,#N/A)&gt;0,-999,AVERAGE($Z1301:AA1301)))</f>
        <v>-999</v>
      </c>
      <c r="K1301" s="38">
        <f t="array" ref="K1301">IF($B1301=0,-999,IF(COUNTIFS($Z1301:AB1301,#N/A)&gt;0,-999,AVERAGE($Z1301:AB1301)))</f>
        <v>-999</v>
      </c>
      <c r="L1301" s="38">
        <f t="array" ref="L1301">IF($B1301=0,-999,IF(COUNTIFS($Z1301:AC1301,#N/A)&gt;0,-999,AVERAGE($Z1301:AC1301)))</f>
        <v>-999</v>
      </c>
      <c r="M1301" s="38">
        <f t="shared" si="1540"/>
        <v>-999</v>
      </c>
      <c r="N1301" s="38">
        <f t="shared" si="1572"/>
        <v>-999</v>
      </c>
      <c r="O1301" s="38">
        <f t="shared" si="1573"/>
        <v>-999</v>
      </c>
      <c r="P1301" s="38">
        <f t="shared" si="1574"/>
        <v>-999</v>
      </c>
      <c r="Q1301" s="37">
        <f t="shared" si="1541"/>
        <v>0</v>
      </c>
      <c r="R1301" s="37">
        <f t="shared" si="1561"/>
        <v>0</v>
      </c>
      <c r="S1301" s="37">
        <f t="shared" si="1562"/>
        <v>0</v>
      </c>
      <c r="T1301" s="37">
        <f t="shared" si="1563"/>
        <v>0</v>
      </c>
      <c r="U1301" s="37">
        <f t="shared" si="1542"/>
        <v>2018</v>
      </c>
      <c r="V1301" s="37">
        <f t="shared" ref="V1301:X1301" si="1583">U1301-1</f>
        <v>2017</v>
      </c>
      <c r="W1301" s="37">
        <f t="shared" si="1583"/>
        <v>2016</v>
      </c>
      <c r="X1301" s="37">
        <f t="shared" si="1583"/>
        <v>2015</v>
      </c>
      <c r="Y1301" s="39"/>
      <c r="Z1301" s="62" t="e">
        <f>IFERROR(IF($B1301=0,#N/A,AVERAGEIFS(INDEX(DATOS,0,$C1301),INDEX(DATOS,0,$C1301),"&lt;&gt;#N/D",INDEX(DATOS,0,$L$2),0,INDEX(DATOS,0,$M$2),1,INDEX(DATOS,0,$N$2),U1301,INDEX(DATOS,0,$O$2),$D1301)),#N/A)</f>
        <v>#N/A</v>
      </c>
      <c r="AA1301" s="62" t="e">
        <f>IFERROR(IF($B1301=0,#N/A,AVERAGEIFS(INDEX(DATOS,0,$C1301),INDEX(DATOS,0,$C1301),"&lt;&gt;#N/D",INDEX(DATOS,0,$L$2),0,INDEX(DATOS,0,$M$2),1,INDEX(DATOS,0,$N$2),V1301,INDEX(DATOS,0,$O$2),$D1301)),#N/A)</f>
        <v>#N/A</v>
      </c>
      <c r="AB1301" s="62" t="e">
        <f>IFERROR(IF($B1301=0,#N/A,AVERAGEIFS(INDEX(DATOS,0,$C1301),INDEX(DATOS,0,$C1301),"&lt;&gt;#N/D",INDEX(DATOS,0,$L$2),0,INDEX(DATOS,0,$M$2),1,INDEX(DATOS,0,$N$2),W1301,INDEX(DATOS,0,$O$2),$D1301)),#N/A)</f>
        <v>#N/A</v>
      </c>
      <c r="AC1301" s="62" t="e">
        <f>IFERROR(IF($B1301=0,#N/A,AVERAGEIFS(INDEX(DATOS,0,$C1301),INDEX(DATOS,0,$C1301),"&lt;&gt;#N/D",INDEX(DATOS,0,$L$2),0,INDEX(DATOS,0,$M$2),1,INDEX(DATOS,0,$N$2),X1301,INDEX(DATOS,0,$O$2),$D1301)),#N/A)</f>
        <v>#N/A</v>
      </c>
      <c r="AD1301" s="33"/>
      <c r="AE1301" s="40" t="e">
        <f>IFERROR(IF(ISNA(Z1301),#N/A,IF(I1301=0,0,_xlfn.STDEV.P($Z1301:Z1301)/I1301*100)),#N/A)</f>
        <v>#N/A</v>
      </c>
      <c r="AF1301" s="40" t="e">
        <f>IFERROR(IF(ISNA(AA1301),#N/A,IF(J1301=0,0,_xlfn.STDEV.P($Z1301:AA1301)/J1301*100)),#N/A)</f>
        <v>#N/A</v>
      </c>
      <c r="AG1301" s="40" t="e">
        <f>IFERROR(IF(ISNA(AB1301),#N/A,IF(K1301=0,0,_xlfn.STDEV.P($Z1301:AB1301)/K1301*100)),#N/A)</f>
        <v>#N/A</v>
      </c>
      <c r="AH1301" s="40" t="e">
        <f>IFERROR(IF(ISNA(AC1301),#N/A,IF(L1301=0,0,_xlfn.STDEV.P($Z1301:AC1301)/L1301*100)),#N/A)</f>
        <v>#N/A</v>
      </c>
      <c r="AI1301" s="40"/>
    </row>
    <row r="1302" spans="1:35" x14ac:dyDescent="0.35">
      <c r="A1302">
        <f t="shared" si="1544"/>
        <v>97</v>
      </c>
      <c r="B1302" s="35">
        <f t="array" ref="B1302">IF(B1301=0,0,MIN(IF(INDEX(DATOS,0,$N$2)=$U1302,IF(ISNUMBER(INDEX(DATOS,0,$C1302)),IF(INDEX(DATOS,0,$L$2)=0,IF(INDEX(DATOS,0,$M$2)=1,IF(ISNA(MATCH(INDEX(DATOS,0,$O$2),IF($E$7:E1301=E1302,$D$7:D1301),0)),INDEX(DATOS,0,$K$2))))))))</f>
        <v>0</v>
      </c>
      <c r="C1302" s="32">
        <f t="shared" si="1545"/>
        <v>20</v>
      </c>
      <c r="D1302" s="34" t="str">
        <f>IF($B1302=0,"--",INDEX(DATOS,$B1302,O$2))</f>
        <v>--</v>
      </c>
      <c r="E1302" s="64" t="s">
        <v>1</v>
      </c>
      <c r="F1302" s="36" t="str">
        <f t="shared" si="1581"/>
        <v>--</v>
      </c>
      <c r="G1302" s="109" t="e">
        <f>VLOOKUP($D1302,LOC_UNICOS,G$2,0)</f>
        <v>#N/A</v>
      </c>
      <c r="H1302" s="109" t="e">
        <f>VLOOKUP($D1302,LOC_UNICOS,H$2,0)</f>
        <v>#N/A</v>
      </c>
      <c r="I1302" s="38">
        <f t="array" ref="I1302">IF($B1302=0,-999,IF(COUNTIFS($Z1302:Z1302,#N/A)&gt;0,-999,AVERAGE($Z1302:Z1302)))</f>
        <v>-999</v>
      </c>
      <c r="J1302" s="38">
        <f t="array" ref="J1302">IF($B1302=0,-999,IF(COUNTIFS($Z1302:AA1302,#N/A)&gt;0,-999,AVERAGE($Z1302:AA1302)))</f>
        <v>-999</v>
      </c>
      <c r="K1302" s="38">
        <f t="array" ref="K1302">IF($B1302=0,-999,IF(COUNTIFS($Z1302:AB1302,#N/A)&gt;0,-999,AVERAGE($Z1302:AB1302)))</f>
        <v>-999</v>
      </c>
      <c r="L1302" s="38">
        <f t="array" ref="L1302">IF($B1302=0,-999,IF(COUNTIFS($Z1302:AC1302,#N/A)&gt;0,-999,AVERAGE($Z1302:AC1302)))</f>
        <v>-999</v>
      </c>
      <c r="M1302" s="38">
        <f t="shared" si="1540"/>
        <v>-999</v>
      </c>
      <c r="N1302" s="38">
        <f t="shared" si="1572"/>
        <v>-999</v>
      </c>
      <c r="O1302" s="38">
        <f t="shared" si="1573"/>
        <v>-999</v>
      </c>
      <c r="P1302" s="38">
        <f t="shared" si="1574"/>
        <v>-999</v>
      </c>
      <c r="Q1302" s="37">
        <f t="shared" si="1541"/>
        <v>0</v>
      </c>
      <c r="R1302" s="37">
        <f t="shared" si="1561"/>
        <v>0</v>
      </c>
      <c r="S1302" s="37">
        <f t="shared" si="1562"/>
        <v>0</v>
      </c>
      <c r="T1302" s="37">
        <f t="shared" si="1563"/>
        <v>0</v>
      </c>
      <c r="U1302" s="37">
        <f t="shared" si="1542"/>
        <v>2018</v>
      </c>
      <c r="V1302" s="37">
        <f t="shared" ref="V1302:X1302" si="1584">U1302-1</f>
        <v>2017</v>
      </c>
      <c r="W1302" s="37">
        <f t="shared" si="1584"/>
        <v>2016</v>
      </c>
      <c r="X1302" s="37">
        <f t="shared" si="1584"/>
        <v>2015</v>
      </c>
      <c r="Y1302" s="39"/>
      <c r="Z1302" s="62" t="e">
        <f>IFERROR(IF($B1302=0,#N/A,AVERAGEIFS(INDEX(DATOS,0,$C1302),INDEX(DATOS,0,$C1302),"&lt;&gt;#N/D",INDEX(DATOS,0,$L$2),0,INDEX(DATOS,0,$M$2),1,INDEX(DATOS,0,$N$2),U1302,INDEX(DATOS,0,$O$2),$D1302)),#N/A)</f>
        <v>#N/A</v>
      </c>
      <c r="AA1302" s="62" t="e">
        <f>IFERROR(IF($B1302=0,#N/A,AVERAGEIFS(INDEX(DATOS,0,$C1302),INDEX(DATOS,0,$C1302),"&lt;&gt;#N/D",INDEX(DATOS,0,$L$2),0,INDEX(DATOS,0,$M$2),1,INDEX(DATOS,0,$N$2),V1302,INDEX(DATOS,0,$O$2),$D1302)),#N/A)</f>
        <v>#N/A</v>
      </c>
      <c r="AB1302" s="62" t="e">
        <f>IFERROR(IF($B1302=0,#N/A,AVERAGEIFS(INDEX(DATOS,0,$C1302),INDEX(DATOS,0,$C1302),"&lt;&gt;#N/D",INDEX(DATOS,0,$L$2),0,INDEX(DATOS,0,$M$2),1,INDEX(DATOS,0,$N$2),W1302,INDEX(DATOS,0,$O$2),$D1302)),#N/A)</f>
        <v>#N/A</v>
      </c>
      <c r="AC1302" s="62" t="e">
        <f>IFERROR(IF($B1302=0,#N/A,AVERAGEIFS(INDEX(DATOS,0,$C1302),INDEX(DATOS,0,$C1302),"&lt;&gt;#N/D",INDEX(DATOS,0,$L$2),0,INDEX(DATOS,0,$M$2),1,INDEX(DATOS,0,$N$2),X1302,INDEX(DATOS,0,$O$2),$D1302)),#N/A)</f>
        <v>#N/A</v>
      </c>
      <c r="AD1302" s="33"/>
      <c r="AE1302" s="40" t="e">
        <f>IFERROR(IF(ISNA(Z1302),#N/A,IF(I1302=0,0,_xlfn.STDEV.P($Z1302:Z1302)/I1302*100)),#N/A)</f>
        <v>#N/A</v>
      </c>
      <c r="AF1302" s="40" t="e">
        <f>IFERROR(IF(ISNA(AA1302),#N/A,IF(J1302=0,0,_xlfn.STDEV.P($Z1302:AA1302)/J1302*100)),#N/A)</f>
        <v>#N/A</v>
      </c>
      <c r="AG1302" s="40" t="e">
        <f>IFERROR(IF(ISNA(AB1302),#N/A,IF(K1302=0,0,_xlfn.STDEV.P($Z1302:AB1302)/K1302*100)),#N/A)</f>
        <v>#N/A</v>
      </c>
      <c r="AH1302" s="40" t="e">
        <f>IFERROR(IF(ISNA(AC1302),#N/A,IF(L1302=0,0,_xlfn.STDEV.P($Z1302:AC1302)/L1302*100)),#N/A)</f>
        <v>#N/A</v>
      </c>
      <c r="AI1302" s="40"/>
    </row>
    <row r="1303" spans="1:35" x14ac:dyDescent="0.35">
      <c r="A1303">
        <f t="shared" si="1544"/>
        <v>98</v>
      </c>
      <c r="B1303" s="35">
        <f t="array" ref="B1303">IF(B1302=0,0,MIN(IF(INDEX(DATOS,0,$N$2)=$U1303,IF(ISNUMBER(INDEX(DATOS,0,$C1303)),IF(INDEX(DATOS,0,$L$2)=0,IF(INDEX(DATOS,0,$M$2)=1,IF(ISNA(MATCH(INDEX(DATOS,0,$O$2),IF($E$7:E1302=E1303,$D$7:D1302),0)),INDEX(DATOS,0,$K$2))))))))</f>
        <v>0</v>
      </c>
      <c r="C1303" s="32">
        <f t="shared" si="1545"/>
        <v>20</v>
      </c>
      <c r="D1303" s="34" t="str">
        <f>IF($B1303=0,"--",INDEX(DATOS,$B1303,O$2))</f>
        <v>--</v>
      </c>
      <c r="E1303" s="64" t="s">
        <v>1</v>
      </c>
      <c r="F1303" s="36" t="str">
        <f t="shared" si="1581"/>
        <v>--</v>
      </c>
      <c r="G1303" s="109" t="e">
        <f>VLOOKUP($D1303,LOC_UNICOS,G$2,0)</f>
        <v>#N/A</v>
      </c>
      <c r="H1303" s="109" t="e">
        <f>VLOOKUP($D1303,LOC_UNICOS,H$2,0)</f>
        <v>#N/A</v>
      </c>
      <c r="I1303" s="38">
        <f t="array" ref="I1303">IF($B1303=0,-999,IF(COUNTIFS($Z1303:Z1303,#N/A)&gt;0,-999,AVERAGE($Z1303:Z1303)))</f>
        <v>-999</v>
      </c>
      <c r="J1303" s="38">
        <f t="array" ref="J1303">IF($B1303=0,-999,IF(COUNTIFS($Z1303:AA1303,#N/A)&gt;0,-999,AVERAGE($Z1303:AA1303)))</f>
        <v>-999</v>
      </c>
      <c r="K1303" s="38">
        <f t="array" ref="K1303">IF($B1303=0,-999,IF(COUNTIFS($Z1303:AB1303,#N/A)&gt;0,-999,AVERAGE($Z1303:AB1303)))</f>
        <v>-999</v>
      </c>
      <c r="L1303" s="38">
        <f t="array" ref="L1303">IF($B1303=0,-999,IF(COUNTIFS($Z1303:AC1303,#N/A)&gt;0,-999,AVERAGE($Z1303:AC1303)))</f>
        <v>-999</v>
      </c>
      <c r="M1303" s="38">
        <f t="shared" si="1540"/>
        <v>-999</v>
      </c>
      <c r="N1303" s="38">
        <f t="shared" si="1572"/>
        <v>-999</v>
      </c>
      <c r="O1303" s="38">
        <f t="shared" si="1573"/>
        <v>-999</v>
      </c>
      <c r="P1303" s="38">
        <f t="shared" si="1574"/>
        <v>-999</v>
      </c>
      <c r="Q1303" s="37">
        <f t="shared" si="1541"/>
        <v>0</v>
      </c>
      <c r="R1303" s="37">
        <f t="shared" si="1561"/>
        <v>0</v>
      </c>
      <c r="S1303" s="37">
        <f t="shared" si="1562"/>
        <v>0</v>
      </c>
      <c r="T1303" s="37">
        <f t="shared" si="1563"/>
        <v>0</v>
      </c>
      <c r="U1303" s="37">
        <f t="shared" si="1542"/>
        <v>2018</v>
      </c>
      <c r="V1303" s="37">
        <f t="shared" ref="V1303:X1303" si="1585">U1303-1</f>
        <v>2017</v>
      </c>
      <c r="W1303" s="37">
        <f t="shared" si="1585"/>
        <v>2016</v>
      </c>
      <c r="X1303" s="37">
        <f t="shared" si="1585"/>
        <v>2015</v>
      </c>
      <c r="Y1303" s="39"/>
      <c r="Z1303" s="62" t="e">
        <f>IFERROR(IF($B1303=0,#N/A,AVERAGEIFS(INDEX(DATOS,0,$C1303),INDEX(DATOS,0,$C1303),"&lt;&gt;#N/D",INDEX(DATOS,0,$L$2),0,INDEX(DATOS,0,$M$2),1,INDEX(DATOS,0,$N$2),U1303,INDEX(DATOS,0,$O$2),$D1303)),#N/A)</f>
        <v>#N/A</v>
      </c>
      <c r="AA1303" s="62" t="e">
        <f>IFERROR(IF($B1303=0,#N/A,AVERAGEIFS(INDEX(DATOS,0,$C1303),INDEX(DATOS,0,$C1303),"&lt;&gt;#N/D",INDEX(DATOS,0,$L$2),0,INDEX(DATOS,0,$M$2),1,INDEX(DATOS,0,$N$2),V1303,INDEX(DATOS,0,$O$2),$D1303)),#N/A)</f>
        <v>#N/A</v>
      </c>
      <c r="AB1303" s="62" t="e">
        <f>IFERROR(IF($B1303=0,#N/A,AVERAGEIFS(INDEX(DATOS,0,$C1303),INDEX(DATOS,0,$C1303),"&lt;&gt;#N/D",INDEX(DATOS,0,$L$2),0,INDEX(DATOS,0,$M$2),1,INDEX(DATOS,0,$N$2),W1303,INDEX(DATOS,0,$O$2),$D1303)),#N/A)</f>
        <v>#N/A</v>
      </c>
      <c r="AC1303" s="62" t="e">
        <f>IFERROR(IF($B1303=0,#N/A,AVERAGEIFS(INDEX(DATOS,0,$C1303),INDEX(DATOS,0,$C1303),"&lt;&gt;#N/D",INDEX(DATOS,0,$L$2),0,INDEX(DATOS,0,$M$2),1,INDEX(DATOS,0,$N$2),X1303,INDEX(DATOS,0,$O$2),$D1303)),#N/A)</f>
        <v>#N/A</v>
      </c>
      <c r="AD1303" s="33"/>
      <c r="AE1303" s="40" t="e">
        <f>IFERROR(IF(ISNA(Z1303),#N/A,IF(I1303=0,0,_xlfn.STDEV.P($Z1303:Z1303)/I1303*100)),#N/A)</f>
        <v>#N/A</v>
      </c>
      <c r="AF1303" s="40" t="e">
        <f>IFERROR(IF(ISNA(AA1303),#N/A,IF(J1303=0,0,_xlfn.STDEV.P($Z1303:AA1303)/J1303*100)),#N/A)</f>
        <v>#N/A</v>
      </c>
      <c r="AG1303" s="40" t="e">
        <f>IFERROR(IF(ISNA(AB1303),#N/A,IF(K1303=0,0,_xlfn.STDEV.P($Z1303:AB1303)/K1303*100)),#N/A)</f>
        <v>#N/A</v>
      </c>
      <c r="AH1303" s="40" t="e">
        <f>IFERROR(IF(ISNA(AC1303),#N/A,IF(L1303=0,0,_xlfn.STDEV.P($Z1303:AC1303)/L1303*100)),#N/A)</f>
        <v>#N/A</v>
      </c>
      <c r="AI1303" s="40"/>
    </row>
    <row r="1304" spans="1:35" x14ac:dyDescent="0.35">
      <c r="A1304">
        <f t="shared" si="1544"/>
        <v>99</v>
      </c>
      <c r="B1304" s="35">
        <f t="array" ref="B1304">IF(B1303=0,0,MIN(IF(INDEX(DATOS,0,$N$2)=$U1304,IF(ISNUMBER(INDEX(DATOS,0,$C1304)),IF(INDEX(DATOS,0,$L$2)=0,IF(INDEX(DATOS,0,$M$2)=1,IF(ISNA(MATCH(INDEX(DATOS,0,$O$2),IF($E$7:E1303=E1304,$D$7:D1303),0)),INDEX(DATOS,0,$K$2))))))))</f>
        <v>0</v>
      </c>
      <c r="C1304" s="32">
        <f t="shared" si="1545"/>
        <v>20</v>
      </c>
      <c r="D1304" s="34" t="str">
        <f>IF($B1304=0,"--",INDEX(DATOS,$B1304,O$2))</f>
        <v>--</v>
      </c>
      <c r="E1304" s="64" t="s">
        <v>1</v>
      </c>
      <c r="F1304" s="36" t="str">
        <f t="shared" si="1581"/>
        <v>--</v>
      </c>
      <c r="G1304" s="109" t="e">
        <f>VLOOKUP($D1304,LOC_UNICOS,G$2,0)</f>
        <v>#N/A</v>
      </c>
      <c r="H1304" s="109" t="e">
        <f>VLOOKUP($D1304,LOC_UNICOS,H$2,0)</f>
        <v>#N/A</v>
      </c>
      <c r="I1304" s="38">
        <f t="array" ref="I1304">IF($B1304=0,-999,IF(COUNTIFS($Z1304:Z1304,#N/A)&gt;0,-999,AVERAGE($Z1304:Z1304)))</f>
        <v>-999</v>
      </c>
      <c r="J1304" s="38">
        <f t="array" ref="J1304">IF($B1304=0,-999,IF(COUNTIFS($Z1304:AA1304,#N/A)&gt;0,-999,AVERAGE($Z1304:AA1304)))</f>
        <v>-999</v>
      </c>
      <c r="K1304" s="38">
        <f t="array" ref="K1304">IF($B1304=0,-999,IF(COUNTIFS($Z1304:AB1304,#N/A)&gt;0,-999,AVERAGE($Z1304:AB1304)))</f>
        <v>-999</v>
      </c>
      <c r="L1304" s="38">
        <f t="array" ref="L1304">IF($B1304=0,-999,IF(COUNTIFS($Z1304:AC1304,#N/A)&gt;0,-999,AVERAGE($Z1304:AC1304)))</f>
        <v>-999</v>
      </c>
      <c r="M1304" s="38">
        <f t="shared" si="1540"/>
        <v>-999</v>
      </c>
      <c r="N1304" s="38">
        <f t="shared" si="1572"/>
        <v>-999</v>
      </c>
      <c r="O1304" s="38">
        <f t="shared" si="1573"/>
        <v>-999</v>
      </c>
      <c r="P1304" s="38">
        <f t="shared" si="1574"/>
        <v>-999</v>
      </c>
      <c r="Q1304" s="37">
        <f t="shared" si="1541"/>
        <v>0</v>
      </c>
      <c r="R1304" s="37">
        <f t="shared" si="1561"/>
        <v>0</v>
      </c>
      <c r="S1304" s="37">
        <f t="shared" si="1562"/>
        <v>0</v>
      </c>
      <c r="T1304" s="37">
        <f t="shared" si="1563"/>
        <v>0</v>
      </c>
      <c r="U1304" s="37">
        <f t="shared" si="1542"/>
        <v>2018</v>
      </c>
      <c r="V1304" s="37">
        <f t="shared" ref="V1304:X1304" si="1586">U1304-1</f>
        <v>2017</v>
      </c>
      <c r="W1304" s="37">
        <f t="shared" si="1586"/>
        <v>2016</v>
      </c>
      <c r="X1304" s="37">
        <f t="shared" si="1586"/>
        <v>2015</v>
      </c>
      <c r="Y1304" s="39"/>
      <c r="Z1304" s="62" t="e">
        <f>IFERROR(IF($B1304=0,#N/A,AVERAGEIFS(INDEX(DATOS,0,$C1304),INDEX(DATOS,0,$C1304),"&lt;&gt;#N/D",INDEX(DATOS,0,$L$2),0,INDEX(DATOS,0,$M$2),1,INDEX(DATOS,0,$N$2),U1304,INDEX(DATOS,0,$O$2),$D1304)),#N/A)</f>
        <v>#N/A</v>
      </c>
      <c r="AA1304" s="62" t="e">
        <f>IFERROR(IF($B1304=0,#N/A,AVERAGEIFS(INDEX(DATOS,0,$C1304),INDEX(DATOS,0,$C1304),"&lt;&gt;#N/D",INDEX(DATOS,0,$L$2),0,INDEX(DATOS,0,$M$2),1,INDEX(DATOS,0,$N$2),V1304,INDEX(DATOS,0,$O$2),$D1304)),#N/A)</f>
        <v>#N/A</v>
      </c>
      <c r="AB1304" s="62" t="e">
        <f>IFERROR(IF($B1304=0,#N/A,AVERAGEIFS(INDEX(DATOS,0,$C1304),INDEX(DATOS,0,$C1304),"&lt;&gt;#N/D",INDEX(DATOS,0,$L$2),0,INDEX(DATOS,0,$M$2),1,INDEX(DATOS,0,$N$2),W1304,INDEX(DATOS,0,$O$2),$D1304)),#N/A)</f>
        <v>#N/A</v>
      </c>
      <c r="AC1304" s="62" t="e">
        <f>IFERROR(IF($B1304=0,#N/A,AVERAGEIFS(INDEX(DATOS,0,$C1304),INDEX(DATOS,0,$C1304),"&lt;&gt;#N/D",INDEX(DATOS,0,$L$2),0,INDEX(DATOS,0,$M$2),1,INDEX(DATOS,0,$N$2),X1304,INDEX(DATOS,0,$O$2),$D1304)),#N/A)</f>
        <v>#N/A</v>
      </c>
      <c r="AD1304" s="33"/>
      <c r="AE1304" s="40" t="e">
        <f>IFERROR(IF(ISNA(Z1304),#N/A,IF(I1304=0,0,_xlfn.STDEV.P($Z1304:Z1304)/I1304*100)),#N/A)</f>
        <v>#N/A</v>
      </c>
      <c r="AF1304" s="40" t="e">
        <f>IFERROR(IF(ISNA(AA1304),#N/A,IF(J1304=0,0,_xlfn.STDEV.P($Z1304:AA1304)/J1304*100)),#N/A)</f>
        <v>#N/A</v>
      </c>
      <c r="AG1304" s="40" t="e">
        <f>IFERROR(IF(ISNA(AB1304),#N/A,IF(K1304=0,0,_xlfn.STDEV.P($Z1304:AB1304)/K1304*100)),#N/A)</f>
        <v>#N/A</v>
      </c>
      <c r="AH1304" s="40" t="e">
        <f>IFERROR(IF(ISNA(AC1304),#N/A,IF(L1304=0,0,_xlfn.STDEV.P($Z1304:AC1304)/L1304*100)),#N/A)</f>
        <v>#N/A</v>
      </c>
      <c r="AI1304" s="40"/>
    </row>
    <row r="1305" spans="1:35" x14ac:dyDescent="0.35">
      <c r="A1305">
        <f t="shared" si="1544"/>
        <v>100</v>
      </c>
      <c r="B1305" s="35">
        <f t="array" ref="B1305">IF(B1304=0,0,MIN(IF(INDEX(DATOS,0,$N$2)=$U1305,IF(ISNUMBER(INDEX(DATOS,0,$C1305)),IF(INDEX(DATOS,0,$L$2)=0,IF(INDEX(DATOS,0,$M$2)=1,IF(ISNA(MATCH(INDEX(DATOS,0,$O$2),IF($E$7:E1304=E1305,$D$7:D1304),0)),INDEX(DATOS,0,$K$2))))))))</f>
        <v>0</v>
      </c>
      <c r="C1305" s="32">
        <f t="shared" si="1545"/>
        <v>20</v>
      </c>
      <c r="D1305" s="34" t="str">
        <f>IF($B1305=0,"--",INDEX(DATOS,$B1305,O$2))</f>
        <v>--</v>
      </c>
      <c r="E1305" s="64" t="s">
        <v>1</v>
      </c>
      <c r="F1305" s="36" t="str">
        <f t="shared" si="1581"/>
        <v>--</v>
      </c>
      <c r="G1305" s="109" t="e">
        <f>VLOOKUP($D1305,LOC_UNICOS,G$2,0)</f>
        <v>#N/A</v>
      </c>
      <c r="H1305" s="109" t="e">
        <f>VLOOKUP($D1305,LOC_UNICOS,H$2,0)</f>
        <v>#N/A</v>
      </c>
      <c r="I1305" s="38">
        <f t="array" ref="I1305">IF($B1305=0,-999,IF(COUNTIFS($Z1305:Z1305,#N/A)&gt;0,-999,AVERAGE($Z1305:Z1305)))</f>
        <v>-999</v>
      </c>
      <c r="J1305" s="38">
        <f t="array" ref="J1305">IF($B1305=0,-999,IF(COUNTIFS($Z1305:AA1305,#N/A)&gt;0,-999,AVERAGE($Z1305:AA1305)))</f>
        <v>-999</v>
      </c>
      <c r="K1305" s="38">
        <f t="array" ref="K1305">IF($B1305=0,-999,IF(COUNTIFS($Z1305:AB1305,#N/A)&gt;0,-999,AVERAGE($Z1305:AB1305)))</f>
        <v>-999</v>
      </c>
      <c r="L1305" s="38">
        <f t="array" ref="L1305">IF($B1305=0,-999,IF(COUNTIFS($Z1305:AC1305,#N/A)&gt;0,-999,AVERAGE($Z1305:AC1305)))</f>
        <v>-999</v>
      </c>
      <c r="M1305" s="38">
        <f t="shared" si="1540"/>
        <v>-999</v>
      </c>
      <c r="N1305" s="38">
        <f t="shared" si="1572"/>
        <v>-999</v>
      </c>
      <c r="O1305" s="38">
        <f t="shared" si="1573"/>
        <v>-999</v>
      </c>
      <c r="P1305" s="38">
        <f t="shared" si="1574"/>
        <v>-999</v>
      </c>
      <c r="Q1305" s="37">
        <f t="shared" si="1541"/>
        <v>0</v>
      </c>
      <c r="R1305" s="37">
        <f t="shared" si="1561"/>
        <v>0</v>
      </c>
      <c r="S1305" s="37">
        <f t="shared" si="1562"/>
        <v>0</v>
      </c>
      <c r="T1305" s="37">
        <f t="shared" si="1563"/>
        <v>0</v>
      </c>
      <c r="U1305" s="37">
        <f t="shared" si="1542"/>
        <v>2018</v>
      </c>
      <c r="V1305" s="37">
        <f t="shared" ref="V1305:X1305" si="1587">U1305-1</f>
        <v>2017</v>
      </c>
      <c r="W1305" s="37">
        <f t="shared" si="1587"/>
        <v>2016</v>
      </c>
      <c r="X1305" s="37">
        <f t="shared" si="1587"/>
        <v>2015</v>
      </c>
      <c r="Y1305" s="39"/>
      <c r="Z1305" s="62" t="e">
        <f>IFERROR(IF($B1305=0,#N/A,AVERAGEIFS(INDEX(DATOS,0,$C1305),INDEX(DATOS,0,$C1305),"&lt;&gt;#N/D",INDEX(DATOS,0,$L$2),0,INDEX(DATOS,0,$M$2),1,INDEX(DATOS,0,$N$2),U1305,INDEX(DATOS,0,$O$2),$D1305)),#N/A)</f>
        <v>#N/A</v>
      </c>
      <c r="AA1305" s="62" t="e">
        <f>IFERROR(IF($B1305=0,#N/A,AVERAGEIFS(INDEX(DATOS,0,$C1305),INDEX(DATOS,0,$C1305),"&lt;&gt;#N/D",INDEX(DATOS,0,$L$2),0,INDEX(DATOS,0,$M$2),1,INDEX(DATOS,0,$N$2),V1305,INDEX(DATOS,0,$O$2),$D1305)),#N/A)</f>
        <v>#N/A</v>
      </c>
      <c r="AB1305" s="62" t="e">
        <f>IFERROR(IF($B1305=0,#N/A,AVERAGEIFS(INDEX(DATOS,0,$C1305),INDEX(DATOS,0,$C1305),"&lt;&gt;#N/D",INDEX(DATOS,0,$L$2),0,INDEX(DATOS,0,$M$2),1,INDEX(DATOS,0,$N$2),W1305,INDEX(DATOS,0,$O$2),$D1305)),#N/A)</f>
        <v>#N/A</v>
      </c>
      <c r="AC1305" s="62" t="e">
        <f>IFERROR(IF($B1305=0,#N/A,AVERAGEIFS(INDEX(DATOS,0,$C1305),INDEX(DATOS,0,$C1305),"&lt;&gt;#N/D",INDEX(DATOS,0,$L$2),0,INDEX(DATOS,0,$M$2),1,INDEX(DATOS,0,$N$2),X1305,INDEX(DATOS,0,$O$2),$D1305)),#N/A)</f>
        <v>#N/A</v>
      </c>
      <c r="AD1305" s="33"/>
      <c r="AE1305" s="40" t="e">
        <f>IFERROR(IF(ISNA(Z1305),#N/A,IF(I1305=0,0,_xlfn.STDEV.P($Z1305:Z1305)/I1305*100)),#N/A)</f>
        <v>#N/A</v>
      </c>
      <c r="AF1305" s="40" t="e">
        <f>IFERROR(IF(ISNA(AA1305),#N/A,IF(J1305=0,0,_xlfn.STDEV.P($Z1305:AA1305)/J1305*100)),#N/A)</f>
        <v>#N/A</v>
      </c>
      <c r="AG1305" s="40" t="e">
        <f>IFERROR(IF(ISNA(AB1305),#N/A,IF(K1305=0,0,_xlfn.STDEV.P($Z1305:AB1305)/K1305*100)),#N/A)</f>
        <v>#N/A</v>
      </c>
      <c r="AH1305" s="40" t="e">
        <f>IFERROR(IF(ISNA(AC1305),#N/A,IF(L1305=0,0,_xlfn.STDEV.P($Z1305:AC1305)/L1305*100)),#N/A)</f>
        <v>#N/A</v>
      </c>
      <c r="AI1305" s="40"/>
    </row>
    <row r="1306" spans="1:35" x14ac:dyDescent="0.35">
      <c r="A1306">
        <f t="shared" si="1544"/>
        <v>101</v>
      </c>
      <c r="B1306" s="35">
        <f t="array" ref="B1306">IF(B1305=0,0,MIN(IF(INDEX(DATOS,0,$N$2)=$U1306,IF(ISNUMBER(INDEX(DATOS,0,$C1306)),IF(INDEX(DATOS,0,$L$2)=0,IF(INDEX(DATOS,0,$M$2)=1,IF(ISNA(MATCH(INDEX(DATOS,0,$O$2),IF($E$7:E1305=E1306,$D$7:D1305),0)),INDEX(DATOS,0,$K$2))))))))</f>
        <v>0</v>
      </c>
      <c r="C1306" s="32">
        <f t="shared" si="1545"/>
        <v>20</v>
      </c>
      <c r="D1306" s="34" t="str">
        <f>IF($B1306=0,"--",INDEX(DATOS,$B1306,O$2))</f>
        <v>--</v>
      </c>
      <c r="E1306" s="64" t="s">
        <v>1</v>
      </c>
      <c r="F1306" s="36" t="str">
        <f t="shared" si="1581"/>
        <v>--</v>
      </c>
      <c r="G1306" s="109" t="e">
        <f>VLOOKUP($D1306,LOC_UNICOS,G$2,0)</f>
        <v>#N/A</v>
      </c>
      <c r="H1306" s="109" t="e">
        <f>VLOOKUP($D1306,LOC_UNICOS,H$2,0)</f>
        <v>#N/A</v>
      </c>
      <c r="I1306" s="38">
        <f t="array" ref="I1306">IF($B1306=0,-999,IF(COUNTIFS($Z1306:Z1306,#N/A)&gt;0,-999,AVERAGE($Z1306:Z1306)))</f>
        <v>-999</v>
      </c>
      <c r="J1306" s="38">
        <f t="array" ref="J1306">IF($B1306=0,-999,IF(COUNTIFS($Z1306:AA1306,#N/A)&gt;0,-999,AVERAGE($Z1306:AA1306)))</f>
        <v>-999</v>
      </c>
      <c r="K1306" s="38">
        <f t="array" ref="K1306">IF($B1306=0,-999,IF(COUNTIFS($Z1306:AB1306,#N/A)&gt;0,-999,AVERAGE($Z1306:AB1306)))</f>
        <v>-999</v>
      </c>
      <c r="L1306" s="38">
        <f t="array" ref="L1306">IF($B1306=0,-999,IF(COUNTIFS($Z1306:AC1306,#N/A)&gt;0,-999,AVERAGE($Z1306:AC1306)))</f>
        <v>-999</v>
      </c>
      <c r="M1306" s="38">
        <f>IFERROR(AE1306,-999)</f>
        <v>-999</v>
      </c>
      <c r="N1306" s="38">
        <f t="shared" si="1572"/>
        <v>-999</v>
      </c>
      <c r="O1306" s="38">
        <f t="shared" si="1573"/>
        <v>-999</v>
      </c>
      <c r="P1306" s="38">
        <f t="shared" si="1574"/>
        <v>-999</v>
      </c>
      <c r="Q1306" s="37">
        <f t="shared" si="1541"/>
        <v>0</v>
      </c>
      <c r="R1306" s="37">
        <f t="shared" si="1561"/>
        <v>0</v>
      </c>
      <c r="S1306" s="37">
        <f t="shared" si="1562"/>
        <v>0</v>
      </c>
      <c r="T1306" s="37">
        <f t="shared" si="1563"/>
        <v>0</v>
      </c>
      <c r="U1306" s="37">
        <f t="shared" si="1542"/>
        <v>2018</v>
      </c>
      <c r="V1306" s="37">
        <f t="shared" ref="V1306:X1306" si="1588">U1306-1</f>
        <v>2017</v>
      </c>
      <c r="W1306" s="37">
        <f t="shared" si="1588"/>
        <v>2016</v>
      </c>
      <c r="X1306" s="37">
        <f t="shared" si="1588"/>
        <v>2015</v>
      </c>
      <c r="Y1306" s="39"/>
      <c r="Z1306" s="62" t="e">
        <f>IFERROR(IF($B1306=0,#N/A,AVERAGEIFS(INDEX(DATOS,0,$C1306),INDEX(DATOS,0,$C1306),"&lt;&gt;#N/D",INDEX(DATOS,0,$L$2),0,INDEX(DATOS,0,$M$2),1,INDEX(DATOS,0,$N$2),U1306,INDEX(DATOS,0,$O$2),$D1306)),#N/A)</f>
        <v>#N/A</v>
      </c>
      <c r="AA1306" s="62" t="e">
        <f>IFERROR(IF($B1306=0,#N/A,AVERAGEIFS(INDEX(DATOS,0,$C1306),INDEX(DATOS,0,$C1306),"&lt;&gt;#N/D",INDEX(DATOS,0,$L$2),0,INDEX(DATOS,0,$M$2),1,INDEX(DATOS,0,$N$2),V1306,INDEX(DATOS,0,$O$2),$D1306)),#N/A)</f>
        <v>#N/A</v>
      </c>
      <c r="AB1306" s="62" t="e">
        <f>IFERROR(IF($B1306=0,#N/A,AVERAGEIFS(INDEX(DATOS,0,$C1306),INDEX(DATOS,0,$C1306),"&lt;&gt;#N/D",INDEX(DATOS,0,$L$2),0,INDEX(DATOS,0,$M$2),1,INDEX(DATOS,0,$N$2),W1306,INDEX(DATOS,0,$O$2),$D1306)),#N/A)</f>
        <v>#N/A</v>
      </c>
      <c r="AC1306" s="62" t="e">
        <f>IFERROR(IF($B1306=0,#N/A,AVERAGEIFS(INDEX(DATOS,0,$C1306),INDEX(DATOS,0,$C1306),"&lt;&gt;#N/D",INDEX(DATOS,0,$L$2),0,INDEX(DATOS,0,$M$2),1,INDEX(DATOS,0,$N$2),X1306,INDEX(DATOS,0,$O$2),$D1306)),#N/A)</f>
        <v>#N/A</v>
      </c>
      <c r="AD1306" s="33"/>
      <c r="AE1306" s="40" t="e">
        <f>IFERROR(IF(ISNA(Z1306),#N/A,IF(I1306=0,0,_xlfn.STDEV.P($Z1306:Z1306)/I1306*100)),#N/A)</f>
        <v>#N/A</v>
      </c>
      <c r="AF1306" s="40" t="e">
        <f>IFERROR(IF(ISNA(AA1306),#N/A,IF(J1306=0,0,_xlfn.STDEV.P($Z1306:AA1306)/J1306*100)),#N/A)</f>
        <v>#N/A</v>
      </c>
      <c r="AG1306" s="40" t="e">
        <f>IFERROR(IF(ISNA(AB1306),#N/A,IF(K1306=0,0,_xlfn.STDEV.P($Z1306:AB1306)/K1306*100)),#N/A)</f>
        <v>#N/A</v>
      </c>
      <c r="AH1306" s="40" t="e">
        <f>IFERROR(IF(ISNA(AC1306),#N/A,IF(L1306=0,0,_xlfn.STDEV.P($Z1306:AC1306)/L1306*100)),#N/A)</f>
        <v>#N/A</v>
      </c>
      <c r="AI1306" s="40"/>
    </row>
    <row r="1307" spans="1:35" x14ac:dyDescent="0.35">
      <c r="A1307">
        <f t="shared" si="1544"/>
        <v>102</v>
      </c>
      <c r="B1307" s="35">
        <f t="array" ref="B1307">IF(B1306=0,0,MIN(IF(INDEX(DATOS,0,$N$2)=$U1307,IF(ISNUMBER(INDEX(DATOS,0,$C1307)),IF(INDEX(DATOS,0,$L$2)=0,IF(INDEX(DATOS,0,$M$2)=1,IF(ISNA(MATCH(INDEX(DATOS,0,$O$2),IF($E$7:E1306=E1307,$D$7:D1306),0)),INDEX(DATOS,0,$K$2))))))))</f>
        <v>0</v>
      </c>
      <c r="C1307" s="32">
        <f t="shared" si="1545"/>
        <v>20</v>
      </c>
      <c r="D1307" s="34" t="str">
        <f>IF($B1307=0,"--",INDEX(DATOS,$B1307,O$2))</f>
        <v>--</v>
      </c>
      <c r="E1307" s="64" t="s">
        <v>1</v>
      </c>
      <c r="F1307" s="36" t="str">
        <f t="shared" si="1581"/>
        <v>--</v>
      </c>
      <c r="G1307" s="109" t="e">
        <f>VLOOKUP($D1307,LOC_UNICOS,G$2,0)</f>
        <v>#N/A</v>
      </c>
      <c r="H1307" s="109" t="e">
        <f>VLOOKUP($D1307,LOC_UNICOS,H$2,0)</f>
        <v>#N/A</v>
      </c>
      <c r="I1307" s="38">
        <f t="array" ref="I1307">IF($B1307=0,-999,IF(COUNTIFS($Z1307:Z1307,#N/A)&gt;0,-999,AVERAGE($Z1307:Z1307)))</f>
        <v>-999</v>
      </c>
      <c r="J1307" s="38">
        <f t="array" ref="J1307">IF($B1307=0,-999,IF(COUNTIFS($Z1307:AA1307,#N/A)&gt;0,-999,AVERAGE($Z1307:AA1307)))</f>
        <v>-999</v>
      </c>
      <c r="K1307" s="38">
        <f t="array" ref="K1307">IF($B1307=0,-999,IF(COUNTIFS($Z1307:AB1307,#N/A)&gt;0,-999,AVERAGE($Z1307:AB1307)))</f>
        <v>-999</v>
      </c>
      <c r="L1307" s="38">
        <f t="array" ref="L1307">IF($B1307=0,-999,IF(COUNTIFS($Z1307:AC1307,#N/A)&gt;0,-999,AVERAGE($Z1307:AC1307)))</f>
        <v>-999</v>
      </c>
      <c r="M1307" s="38">
        <f t="shared" ref="M1307:M1370" si="1589">IFERROR(AE1307,-999)</f>
        <v>-999</v>
      </c>
      <c r="N1307" s="38">
        <f t="shared" si="1572"/>
        <v>-999</v>
      </c>
      <c r="O1307" s="38">
        <f t="shared" si="1573"/>
        <v>-999</v>
      </c>
      <c r="P1307" s="38">
        <f t="shared" si="1574"/>
        <v>-999</v>
      </c>
      <c r="Q1307" s="37">
        <f t="shared" si="1541"/>
        <v>0</v>
      </c>
      <c r="R1307" s="37">
        <f t="shared" si="1561"/>
        <v>0</v>
      </c>
      <c r="S1307" s="37">
        <f t="shared" si="1562"/>
        <v>0</v>
      </c>
      <c r="T1307" s="37">
        <f t="shared" si="1563"/>
        <v>0</v>
      </c>
      <c r="U1307" s="37">
        <f t="shared" si="1542"/>
        <v>2018</v>
      </c>
      <c r="V1307" s="37">
        <f t="shared" ref="V1307:X1307" si="1590">U1307-1</f>
        <v>2017</v>
      </c>
      <c r="W1307" s="37">
        <f t="shared" si="1590"/>
        <v>2016</v>
      </c>
      <c r="X1307" s="37">
        <f t="shared" si="1590"/>
        <v>2015</v>
      </c>
      <c r="Y1307" s="39"/>
      <c r="Z1307" s="62" t="e">
        <f>IFERROR(IF($B1307=0,#N/A,AVERAGEIFS(INDEX(DATOS,0,$C1307),INDEX(DATOS,0,$C1307),"&lt;&gt;#N/D",INDEX(DATOS,0,$L$2),0,INDEX(DATOS,0,$M$2),1,INDEX(DATOS,0,$N$2),U1307,INDEX(DATOS,0,$O$2),$D1307)),#N/A)</f>
        <v>#N/A</v>
      </c>
      <c r="AA1307" s="62" t="e">
        <f>IFERROR(IF($B1307=0,#N/A,AVERAGEIFS(INDEX(DATOS,0,$C1307),INDEX(DATOS,0,$C1307),"&lt;&gt;#N/D",INDEX(DATOS,0,$L$2),0,INDEX(DATOS,0,$M$2),1,INDEX(DATOS,0,$N$2),V1307,INDEX(DATOS,0,$O$2),$D1307)),#N/A)</f>
        <v>#N/A</v>
      </c>
      <c r="AB1307" s="62" t="e">
        <f>IFERROR(IF($B1307=0,#N/A,AVERAGEIFS(INDEX(DATOS,0,$C1307),INDEX(DATOS,0,$C1307),"&lt;&gt;#N/D",INDEX(DATOS,0,$L$2),0,INDEX(DATOS,0,$M$2),1,INDEX(DATOS,0,$N$2),W1307,INDEX(DATOS,0,$O$2),$D1307)),#N/A)</f>
        <v>#N/A</v>
      </c>
      <c r="AC1307" s="62" t="e">
        <f>IFERROR(IF($B1307=0,#N/A,AVERAGEIFS(INDEX(DATOS,0,$C1307),INDEX(DATOS,0,$C1307),"&lt;&gt;#N/D",INDEX(DATOS,0,$L$2),0,INDEX(DATOS,0,$M$2),1,INDEX(DATOS,0,$N$2),X1307,INDEX(DATOS,0,$O$2),$D1307)),#N/A)</f>
        <v>#N/A</v>
      </c>
      <c r="AD1307" s="33"/>
      <c r="AE1307" s="40" t="e">
        <f>IFERROR(IF(ISNA(Z1307),#N/A,IF(I1307=0,0,_xlfn.STDEV.P($Z1307:Z1307)/I1307*100)),#N/A)</f>
        <v>#N/A</v>
      </c>
      <c r="AF1307" s="40" t="e">
        <f>IFERROR(IF(ISNA(AA1307),#N/A,IF(J1307=0,0,_xlfn.STDEV.P($Z1307:AA1307)/J1307*100)),#N/A)</f>
        <v>#N/A</v>
      </c>
      <c r="AG1307" s="40" t="e">
        <f>IFERROR(IF(ISNA(AB1307),#N/A,IF(K1307=0,0,_xlfn.STDEV.P($Z1307:AB1307)/K1307*100)),#N/A)</f>
        <v>#N/A</v>
      </c>
      <c r="AH1307" s="40" t="e">
        <f>IFERROR(IF(ISNA(AC1307),#N/A,IF(L1307=0,0,_xlfn.STDEV.P($Z1307:AC1307)/L1307*100)),#N/A)</f>
        <v>#N/A</v>
      </c>
      <c r="AI1307" s="40"/>
    </row>
    <row r="1308" spans="1:35" x14ac:dyDescent="0.35">
      <c r="A1308">
        <f t="shared" si="1544"/>
        <v>103</v>
      </c>
      <c r="B1308" s="35">
        <f t="array" ref="B1308">IF(B1307=0,0,MIN(IF(INDEX(DATOS,0,$N$2)=$U1308,IF(ISNUMBER(INDEX(DATOS,0,$C1308)),IF(INDEX(DATOS,0,$L$2)=0,IF(INDEX(DATOS,0,$M$2)=1,IF(ISNA(MATCH(INDEX(DATOS,0,$O$2),IF($E$7:E1307=E1308,$D$7:D1307),0)),INDEX(DATOS,0,$K$2))))))))</f>
        <v>0</v>
      </c>
      <c r="C1308" s="32">
        <f t="shared" si="1545"/>
        <v>20</v>
      </c>
      <c r="D1308" s="34" t="str">
        <f>IF($B1308=0,"--",INDEX(DATOS,$B1308,O$2))</f>
        <v>--</v>
      </c>
      <c r="E1308" s="64" t="s">
        <v>1</v>
      </c>
      <c r="F1308" s="36" t="str">
        <f t="shared" si="1581"/>
        <v>--</v>
      </c>
      <c r="G1308" s="109" t="e">
        <f>VLOOKUP($D1308,LOC_UNICOS,G$2,0)</f>
        <v>#N/A</v>
      </c>
      <c r="H1308" s="109" t="e">
        <f>VLOOKUP($D1308,LOC_UNICOS,H$2,0)</f>
        <v>#N/A</v>
      </c>
      <c r="I1308" s="38">
        <f t="array" ref="I1308">IF($B1308=0,-999,IF(COUNTIFS($Z1308:Z1308,#N/A)&gt;0,-999,AVERAGE($Z1308:Z1308)))</f>
        <v>-999</v>
      </c>
      <c r="J1308" s="38">
        <f t="array" ref="J1308">IF($B1308=0,-999,IF(COUNTIFS($Z1308:AA1308,#N/A)&gt;0,-999,AVERAGE($Z1308:AA1308)))</f>
        <v>-999</v>
      </c>
      <c r="K1308" s="38">
        <f t="array" ref="K1308">IF($B1308=0,-999,IF(COUNTIFS($Z1308:AB1308,#N/A)&gt;0,-999,AVERAGE($Z1308:AB1308)))</f>
        <v>-999</v>
      </c>
      <c r="L1308" s="38">
        <f t="array" ref="L1308">IF($B1308=0,-999,IF(COUNTIFS($Z1308:AC1308,#N/A)&gt;0,-999,AVERAGE($Z1308:AC1308)))</f>
        <v>-999</v>
      </c>
      <c r="M1308" s="38">
        <f t="shared" si="1589"/>
        <v>-999</v>
      </c>
      <c r="N1308" s="38">
        <f t="shared" si="1572"/>
        <v>-999</v>
      </c>
      <c r="O1308" s="38">
        <f t="shared" si="1573"/>
        <v>-999</v>
      </c>
      <c r="P1308" s="38">
        <f t="shared" si="1574"/>
        <v>-999</v>
      </c>
      <c r="Q1308" s="37">
        <f t="shared" si="1541"/>
        <v>0</v>
      </c>
      <c r="R1308" s="37">
        <f t="shared" si="1561"/>
        <v>0</v>
      </c>
      <c r="S1308" s="37">
        <f t="shared" si="1562"/>
        <v>0</v>
      </c>
      <c r="T1308" s="37">
        <f t="shared" si="1563"/>
        <v>0</v>
      </c>
      <c r="U1308" s="37">
        <f t="shared" si="1542"/>
        <v>2018</v>
      </c>
      <c r="V1308" s="37">
        <f t="shared" ref="V1308:X1308" si="1591">U1308-1</f>
        <v>2017</v>
      </c>
      <c r="W1308" s="37">
        <f t="shared" si="1591"/>
        <v>2016</v>
      </c>
      <c r="X1308" s="37">
        <f t="shared" si="1591"/>
        <v>2015</v>
      </c>
      <c r="Y1308" s="39"/>
      <c r="Z1308" s="62" t="e">
        <f>IFERROR(IF($B1308=0,#N/A,AVERAGEIFS(INDEX(DATOS,0,$C1308),INDEX(DATOS,0,$C1308),"&lt;&gt;#N/D",INDEX(DATOS,0,$L$2),0,INDEX(DATOS,0,$M$2),1,INDEX(DATOS,0,$N$2),U1308,INDEX(DATOS,0,$O$2),$D1308)),#N/A)</f>
        <v>#N/A</v>
      </c>
      <c r="AA1308" s="62" t="e">
        <f>IFERROR(IF($B1308=0,#N/A,AVERAGEIFS(INDEX(DATOS,0,$C1308),INDEX(DATOS,0,$C1308),"&lt;&gt;#N/D",INDEX(DATOS,0,$L$2),0,INDEX(DATOS,0,$M$2),1,INDEX(DATOS,0,$N$2),V1308,INDEX(DATOS,0,$O$2),$D1308)),#N/A)</f>
        <v>#N/A</v>
      </c>
      <c r="AB1308" s="62" t="e">
        <f>IFERROR(IF($B1308=0,#N/A,AVERAGEIFS(INDEX(DATOS,0,$C1308),INDEX(DATOS,0,$C1308),"&lt;&gt;#N/D",INDEX(DATOS,0,$L$2),0,INDEX(DATOS,0,$M$2),1,INDEX(DATOS,0,$N$2),W1308,INDEX(DATOS,0,$O$2),$D1308)),#N/A)</f>
        <v>#N/A</v>
      </c>
      <c r="AC1308" s="62" t="e">
        <f>IFERROR(IF($B1308=0,#N/A,AVERAGEIFS(INDEX(DATOS,0,$C1308),INDEX(DATOS,0,$C1308),"&lt;&gt;#N/D",INDEX(DATOS,0,$L$2),0,INDEX(DATOS,0,$M$2),1,INDEX(DATOS,0,$N$2),X1308,INDEX(DATOS,0,$O$2),$D1308)),#N/A)</f>
        <v>#N/A</v>
      </c>
      <c r="AD1308" s="33"/>
      <c r="AE1308" s="40" t="e">
        <f>IFERROR(IF(ISNA(Z1308),#N/A,IF(I1308=0,0,_xlfn.STDEV.P($Z1308:Z1308)/I1308*100)),#N/A)</f>
        <v>#N/A</v>
      </c>
      <c r="AF1308" s="40" t="e">
        <f>IFERROR(IF(ISNA(AA1308),#N/A,IF(J1308=0,0,_xlfn.STDEV.P($Z1308:AA1308)/J1308*100)),#N/A)</f>
        <v>#N/A</v>
      </c>
      <c r="AG1308" s="40" t="e">
        <f>IFERROR(IF(ISNA(AB1308),#N/A,IF(K1308=0,0,_xlfn.STDEV.P($Z1308:AB1308)/K1308*100)),#N/A)</f>
        <v>#N/A</v>
      </c>
      <c r="AH1308" s="40" t="e">
        <f>IFERROR(IF(ISNA(AC1308),#N/A,IF(L1308=0,0,_xlfn.STDEV.P($Z1308:AC1308)/L1308*100)),#N/A)</f>
        <v>#N/A</v>
      </c>
      <c r="AI1308" s="40"/>
    </row>
    <row r="1309" spans="1:35" x14ac:dyDescent="0.35">
      <c r="A1309">
        <f t="shared" si="1544"/>
        <v>104</v>
      </c>
      <c r="B1309" s="35">
        <f t="array" ref="B1309">IF(B1308=0,0,MIN(IF(INDEX(DATOS,0,$N$2)=$U1309,IF(ISNUMBER(INDEX(DATOS,0,$C1309)),IF(INDEX(DATOS,0,$L$2)=0,IF(INDEX(DATOS,0,$M$2)=1,IF(ISNA(MATCH(INDEX(DATOS,0,$O$2),IF($E$7:E1308=E1309,$D$7:D1308),0)),INDEX(DATOS,0,$K$2))))))))</f>
        <v>0</v>
      </c>
      <c r="C1309" s="32">
        <f t="shared" si="1545"/>
        <v>20</v>
      </c>
      <c r="D1309" s="34" t="str">
        <f>IF($B1309=0,"--",INDEX(DATOS,$B1309,O$2))</f>
        <v>--</v>
      </c>
      <c r="E1309" s="64" t="s">
        <v>1</v>
      </c>
      <c r="F1309" s="36" t="str">
        <f t="shared" si="1581"/>
        <v>--</v>
      </c>
      <c r="G1309" s="109" t="e">
        <f>VLOOKUP($D1309,LOC_UNICOS,G$2,0)</f>
        <v>#N/A</v>
      </c>
      <c r="H1309" s="109" t="e">
        <f>VLOOKUP($D1309,LOC_UNICOS,H$2,0)</f>
        <v>#N/A</v>
      </c>
      <c r="I1309" s="38">
        <f t="array" ref="I1309">IF($B1309=0,-999,IF(COUNTIFS($Z1309:Z1309,#N/A)&gt;0,-999,AVERAGE($Z1309:Z1309)))</f>
        <v>-999</v>
      </c>
      <c r="J1309" s="38">
        <f t="array" ref="J1309">IF($B1309=0,-999,IF(COUNTIFS($Z1309:AA1309,#N/A)&gt;0,-999,AVERAGE($Z1309:AA1309)))</f>
        <v>-999</v>
      </c>
      <c r="K1309" s="38">
        <f t="array" ref="K1309">IF($B1309=0,-999,IF(COUNTIFS($Z1309:AB1309,#N/A)&gt;0,-999,AVERAGE($Z1309:AB1309)))</f>
        <v>-999</v>
      </c>
      <c r="L1309" s="38">
        <f t="array" ref="L1309">IF($B1309=0,-999,IF(COUNTIFS($Z1309:AC1309,#N/A)&gt;0,-999,AVERAGE($Z1309:AC1309)))</f>
        <v>-999</v>
      </c>
      <c r="M1309" s="38">
        <f t="shared" si="1589"/>
        <v>-999</v>
      </c>
      <c r="N1309" s="38">
        <f t="shared" si="1572"/>
        <v>-999</v>
      </c>
      <c r="O1309" s="38">
        <f t="shared" si="1573"/>
        <v>-999</v>
      </c>
      <c r="P1309" s="38">
        <f t="shared" si="1574"/>
        <v>-999</v>
      </c>
      <c r="Q1309" s="37">
        <f t="shared" si="1541"/>
        <v>0</v>
      </c>
      <c r="R1309" s="37">
        <f t="shared" si="1561"/>
        <v>0</v>
      </c>
      <c r="S1309" s="37">
        <f t="shared" si="1562"/>
        <v>0</v>
      </c>
      <c r="T1309" s="37">
        <f t="shared" si="1563"/>
        <v>0</v>
      </c>
      <c r="U1309" s="37">
        <f t="shared" si="1542"/>
        <v>2018</v>
      </c>
      <c r="V1309" s="37">
        <f t="shared" ref="V1309:X1309" si="1592">U1309-1</f>
        <v>2017</v>
      </c>
      <c r="W1309" s="37">
        <f t="shared" si="1592"/>
        <v>2016</v>
      </c>
      <c r="X1309" s="37">
        <f t="shared" si="1592"/>
        <v>2015</v>
      </c>
      <c r="Y1309" s="39"/>
      <c r="Z1309" s="62" t="e">
        <f>IFERROR(IF($B1309=0,#N/A,AVERAGEIFS(INDEX(DATOS,0,$C1309),INDEX(DATOS,0,$C1309),"&lt;&gt;#N/D",INDEX(DATOS,0,$L$2),0,INDEX(DATOS,0,$M$2),1,INDEX(DATOS,0,$N$2),U1309,INDEX(DATOS,0,$O$2),$D1309)),#N/A)</f>
        <v>#N/A</v>
      </c>
      <c r="AA1309" s="62" t="e">
        <f>IFERROR(IF($B1309=0,#N/A,AVERAGEIFS(INDEX(DATOS,0,$C1309),INDEX(DATOS,0,$C1309),"&lt;&gt;#N/D",INDEX(DATOS,0,$L$2),0,INDEX(DATOS,0,$M$2),1,INDEX(DATOS,0,$N$2),V1309,INDEX(DATOS,0,$O$2),$D1309)),#N/A)</f>
        <v>#N/A</v>
      </c>
      <c r="AB1309" s="62" t="e">
        <f>IFERROR(IF($B1309=0,#N/A,AVERAGEIFS(INDEX(DATOS,0,$C1309),INDEX(DATOS,0,$C1309),"&lt;&gt;#N/D",INDEX(DATOS,0,$L$2),0,INDEX(DATOS,0,$M$2),1,INDEX(DATOS,0,$N$2),W1309,INDEX(DATOS,0,$O$2),$D1309)),#N/A)</f>
        <v>#N/A</v>
      </c>
      <c r="AC1309" s="62" t="e">
        <f>IFERROR(IF($B1309=0,#N/A,AVERAGEIFS(INDEX(DATOS,0,$C1309),INDEX(DATOS,0,$C1309),"&lt;&gt;#N/D",INDEX(DATOS,0,$L$2),0,INDEX(DATOS,0,$M$2),1,INDEX(DATOS,0,$N$2),X1309,INDEX(DATOS,0,$O$2),$D1309)),#N/A)</f>
        <v>#N/A</v>
      </c>
      <c r="AD1309" s="33"/>
      <c r="AE1309" s="40" t="e">
        <f>IFERROR(IF(ISNA(Z1309),#N/A,IF(I1309=0,0,_xlfn.STDEV.P($Z1309:Z1309)/I1309*100)),#N/A)</f>
        <v>#N/A</v>
      </c>
      <c r="AF1309" s="40" t="e">
        <f>IFERROR(IF(ISNA(AA1309),#N/A,IF(J1309=0,0,_xlfn.STDEV.P($Z1309:AA1309)/J1309*100)),#N/A)</f>
        <v>#N/A</v>
      </c>
      <c r="AG1309" s="40" t="e">
        <f>IFERROR(IF(ISNA(AB1309),#N/A,IF(K1309=0,0,_xlfn.STDEV.P($Z1309:AB1309)/K1309*100)),#N/A)</f>
        <v>#N/A</v>
      </c>
      <c r="AH1309" s="40" t="e">
        <f>IFERROR(IF(ISNA(AC1309),#N/A,IF(L1309=0,0,_xlfn.STDEV.P($Z1309:AC1309)/L1309*100)),#N/A)</f>
        <v>#N/A</v>
      </c>
      <c r="AI1309" s="40"/>
    </row>
    <row r="1310" spans="1:35" x14ac:dyDescent="0.35">
      <c r="A1310">
        <f t="shared" si="1544"/>
        <v>105</v>
      </c>
      <c r="B1310" s="35">
        <f t="array" ref="B1310">IF(B1309=0,0,MIN(IF(INDEX(DATOS,0,$N$2)=$U1310,IF(ISNUMBER(INDEX(DATOS,0,$C1310)),IF(INDEX(DATOS,0,$L$2)=0,IF(INDEX(DATOS,0,$M$2)=1,IF(ISNA(MATCH(INDEX(DATOS,0,$O$2),IF($E$7:E1309=E1310,$D$7:D1309),0)),INDEX(DATOS,0,$K$2))))))))</f>
        <v>0</v>
      </c>
      <c r="C1310" s="32">
        <f t="shared" si="1545"/>
        <v>20</v>
      </c>
      <c r="D1310" s="34" t="str">
        <f>IF($B1310=0,"--",INDEX(DATOS,$B1310,O$2))</f>
        <v>--</v>
      </c>
      <c r="E1310" s="64" t="s">
        <v>1</v>
      </c>
      <c r="F1310" s="36" t="str">
        <f t="shared" si="1581"/>
        <v>--</v>
      </c>
      <c r="G1310" s="109" t="e">
        <f>VLOOKUP($D1310,LOC_UNICOS,G$2,0)</f>
        <v>#N/A</v>
      </c>
      <c r="H1310" s="109" t="e">
        <f>VLOOKUP($D1310,LOC_UNICOS,H$2,0)</f>
        <v>#N/A</v>
      </c>
      <c r="I1310" s="38">
        <f t="array" ref="I1310">IF($B1310=0,-999,IF(COUNTIFS($Z1310:Z1310,#N/A)&gt;0,-999,AVERAGE($Z1310:Z1310)))</f>
        <v>-999</v>
      </c>
      <c r="J1310" s="38">
        <f t="array" ref="J1310">IF($B1310=0,-999,IF(COUNTIFS($Z1310:AA1310,#N/A)&gt;0,-999,AVERAGE($Z1310:AA1310)))</f>
        <v>-999</v>
      </c>
      <c r="K1310" s="38">
        <f t="array" ref="K1310">IF($B1310=0,-999,IF(COUNTIFS($Z1310:AB1310,#N/A)&gt;0,-999,AVERAGE($Z1310:AB1310)))</f>
        <v>-999</v>
      </c>
      <c r="L1310" s="38">
        <f t="array" ref="L1310">IF($B1310=0,-999,IF(COUNTIFS($Z1310:AC1310,#N/A)&gt;0,-999,AVERAGE($Z1310:AC1310)))</f>
        <v>-999</v>
      </c>
      <c r="M1310" s="38">
        <f t="shared" si="1589"/>
        <v>-999</v>
      </c>
      <c r="N1310" s="38">
        <f t="shared" si="1572"/>
        <v>-999</v>
      </c>
      <c r="O1310" s="38">
        <f t="shared" si="1573"/>
        <v>-999</v>
      </c>
      <c r="P1310" s="38">
        <f t="shared" si="1574"/>
        <v>-999</v>
      </c>
      <c r="Q1310" s="37">
        <f t="shared" si="1541"/>
        <v>0</v>
      </c>
      <c r="R1310" s="37">
        <f t="shared" si="1561"/>
        <v>0</v>
      </c>
      <c r="S1310" s="37">
        <f t="shared" si="1562"/>
        <v>0</v>
      </c>
      <c r="T1310" s="37">
        <f t="shared" si="1563"/>
        <v>0</v>
      </c>
      <c r="U1310" s="37">
        <f t="shared" si="1542"/>
        <v>2018</v>
      </c>
      <c r="V1310" s="37">
        <f t="shared" ref="V1310:X1310" si="1593">U1310-1</f>
        <v>2017</v>
      </c>
      <c r="W1310" s="37">
        <f t="shared" si="1593"/>
        <v>2016</v>
      </c>
      <c r="X1310" s="37">
        <f t="shared" si="1593"/>
        <v>2015</v>
      </c>
      <c r="Y1310" s="39"/>
      <c r="Z1310" s="62" t="e">
        <f>IFERROR(IF($B1310=0,#N/A,AVERAGEIFS(INDEX(DATOS,0,$C1310),INDEX(DATOS,0,$C1310),"&lt;&gt;#N/D",INDEX(DATOS,0,$L$2),0,INDEX(DATOS,0,$M$2),1,INDEX(DATOS,0,$N$2),U1310,INDEX(DATOS,0,$O$2),$D1310)),#N/A)</f>
        <v>#N/A</v>
      </c>
      <c r="AA1310" s="62" t="e">
        <f>IFERROR(IF($B1310=0,#N/A,AVERAGEIFS(INDEX(DATOS,0,$C1310),INDEX(DATOS,0,$C1310),"&lt;&gt;#N/D",INDEX(DATOS,0,$L$2),0,INDEX(DATOS,0,$M$2),1,INDEX(DATOS,0,$N$2),V1310,INDEX(DATOS,0,$O$2),$D1310)),#N/A)</f>
        <v>#N/A</v>
      </c>
      <c r="AB1310" s="62" t="e">
        <f>IFERROR(IF($B1310=0,#N/A,AVERAGEIFS(INDEX(DATOS,0,$C1310),INDEX(DATOS,0,$C1310),"&lt;&gt;#N/D",INDEX(DATOS,0,$L$2),0,INDEX(DATOS,0,$M$2),1,INDEX(DATOS,0,$N$2),W1310,INDEX(DATOS,0,$O$2),$D1310)),#N/A)</f>
        <v>#N/A</v>
      </c>
      <c r="AC1310" s="62" t="e">
        <f>IFERROR(IF($B1310=0,#N/A,AVERAGEIFS(INDEX(DATOS,0,$C1310),INDEX(DATOS,0,$C1310),"&lt;&gt;#N/D",INDEX(DATOS,0,$L$2),0,INDEX(DATOS,0,$M$2),1,INDEX(DATOS,0,$N$2),X1310,INDEX(DATOS,0,$O$2),$D1310)),#N/A)</f>
        <v>#N/A</v>
      </c>
      <c r="AD1310" s="33"/>
      <c r="AE1310" s="40" t="e">
        <f>IFERROR(IF(ISNA(Z1310),#N/A,IF(I1310=0,0,_xlfn.STDEV.P($Z1310:Z1310)/I1310*100)),#N/A)</f>
        <v>#N/A</v>
      </c>
      <c r="AF1310" s="40" t="e">
        <f>IFERROR(IF(ISNA(AA1310),#N/A,IF(J1310=0,0,_xlfn.STDEV.P($Z1310:AA1310)/J1310*100)),#N/A)</f>
        <v>#N/A</v>
      </c>
      <c r="AG1310" s="40" t="e">
        <f>IFERROR(IF(ISNA(AB1310),#N/A,IF(K1310=0,0,_xlfn.STDEV.P($Z1310:AB1310)/K1310*100)),#N/A)</f>
        <v>#N/A</v>
      </c>
      <c r="AH1310" s="40" t="e">
        <f>IFERROR(IF(ISNA(AC1310),#N/A,IF(L1310=0,0,_xlfn.STDEV.P($Z1310:AC1310)/L1310*100)),#N/A)</f>
        <v>#N/A</v>
      </c>
      <c r="AI1310" s="40"/>
    </row>
    <row r="1311" spans="1:35" x14ac:dyDescent="0.35">
      <c r="A1311">
        <f t="shared" si="1544"/>
        <v>106</v>
      </c>
      <c r="B1311" s="35">
        <f t="array" ref="B1311">IF(B1310=0,0,MIN(IF(INDEX(DATOS,0,$N$2)=$U1311,IF(ISNUMBER(INDEX(DATOS,0,$C1311)),IF(INDEX(DATOS,0,$L$2)=0,IF(INDEX(DATOS,0,$M$2)=1,IF(ISNA(MATCH(INDEX(DATOS,0,$O$2),IF($E$7:E1310=E1311,$D$7:D1310),0)),INDEX(DATOS,0,$K$2))))))))</f>
        <v>0</v>
      </c>
      <c r="C1311" s="32">
        <f t="shared" si="1545"/>
        <v>20</v>
      </c>
      <c r="D1311" s="34" t="str">
        <f>IF($B1311=0,"--",INDEX(DATOS,$B1311,O$2))</f>
        <v>--</v>
      </c>
      <c r="E1311" s="64" t="s">
        <v>1</v>
      </c>
      <c r="F1311" s="36" t="str">
        <f t="shared" si="1581"/>
        <v>--</v>
      </c>
      <c r="G1311" s="109" t="e">
        <f>VLOOKUP($D1311,LOC_UNICOS,G$2,0)</f>
        <v>#N/A</v>
      </c>
      <c r="H1311" s="109" t="e">
        <f>VLOOKUP($D1311,LOC_UNICOS,H$2,0)</f>
        <v>#N/A</v>
      </c>
      <c r="I1311" s="38">
        <f t="array" ref="I1311">IF($B1311=0,-999,IF(COUNTIFS($Z1311:Z1311,#N/A)&gt;0,-999,AVERAGE($Z1311:Z1311)))</f>
        <v>-999</v>
      </c>
      <c r="J1311" s="38">
        <f t="array" ref="J1311">IF($B1311=0,-999,IF(COUNTIFS($Z1311:AA1311,#N/A)&gt;0,-999,AVERAGE($Z1311:AA1311)))</f>
        <v>-999</v>
      </c>
      <c r="K1311" s="38">
        <f t="array" ref="K1311">IF($B1311=0,-999,IF(COUNTIFS($Z1311:AB1311,#N/A)&gt;0,-999,AVERAGE($Z1311:AB1311)))</f>
        <v>-999</v>
      </c>
      <c r="L1311" s="38">
        <f t="array" ref="L1311">IF($B1311=0,-999,IF(COUNTIFS($Z1311:AC1311,#N/A)&gt;0,-999,AVERAGE($Z1311:AC1311)))</f>
        <v>-999</v>
      </c>
      <c r="M1311" s="38">
        <f t="shared" si="1589"/>
        <v>-999</v>
      </c>
      <c r="N1311" s="38">
        <f t="shared" si="1572"/>
        <v>-999</v>
      </c>
      <c r="O1311" s="38">
        <f t="shared" si="1573"/>
        <v>-999</v>
      </c>
      <c r="P1311" s="38">
        <f t="shared" si="1574"/>
        <v>-999</v>
      </c>
      <c r="Q1311" s="37">
        <f t="shared" si="1541"/>
        <v>0</v>
      </c>
      <c r="R1311" s="37">
        <f t="shared" si="1561"/>
        <v>0</v>
      </c>
      <c r="S1311" s="37">
        <f t="shared" si="1562"/>
        <v>0</v>
      </c>
      <c r="T1311" s="37">
        <f t="shared" si="1563"/>
        <v>0</v>
      </c>
      <c r="U1311" s="37">
        <f t="shared" si="1542"/>
        <v>2018</v>
      </c>
      <c r="V1311" s="37">
        <f t="shared" ref="V1311:X1311" si="1594">U1311-1</f>
        <v>2017</v>
      </c>
      <c r="W1311" s="37">
        <f t="shared" si="1594"/>
        <v>2016</v>
      </c>
      <c r="X1311" s="37">
        <f t="shared" si="1594"/>
        <v>2015</v>
      </c>
      <c r="Y1311" s="39"/>
      <c r="Z1311" s="62" t="e">
        <f>IFERROR(IF($B1311=0,#N/A,AVERAGEIFS(INDEX(DATOS,0,$C1311),INDEX(DATOS,0,$C1311),"&lt;&gt;#N/D",INDEX(DATOS,0,$L$2),0,INDEX(DATOS,0,$M$2),1,INDEX(DATOS,0,$N$2),U1311,INDEX(DATOS,0,$O$2),$D1311)),#N/A)</f>
        <v>#N/A</v>
      </c>
      <c r="AA1311" s="62" t="e">
        <f>IFERROR(IF($B1311=0,#N/A,AVERAGEIFS(INDEX(DATOS,0,$C1311),INDEX(DATOS,0,$C1311),"&lt;&gt;#N/D",INDEX(DATOS,0,$L$2),0,INDEX(DATOS,0,$M$2),1,INDEX(DATOS,0,$N$2),V1311,INDEX(DATOS,0,$O$2),$D1311)),#N/A)</f>
        <v>#N/A</v>
      </c>
      <c r="AB1311" s="62" t="e">
        <f>IFERROR(IF($B1311=0,#N/A,AVERAGEIFS(INDEX(DATOS,0,$C1311),INDEX(DATOS,0,$C1311),"&lt;&gt;#N/D",INDEX(DATOS,0,$L$2),0,INDEX(DATOS,0,$M$2),1,INDEX(DATOS,0,$N$2),W1311,INDEX(DATOS,0,$O$2),$D1311)),#N/A)</f>
        <v>#N/A</v>
      </c>
      <c r="AC1311" s="62" t="e">
        <f>IFERROR(IF($B1311=0,#N/A,AVERAGEIFS(INDEX(DATOS,0,$C1311),INDEX(DATOS,0,$C1311),"&lt;&gt;#N/D",INDEX(DATOS,0,$L$2),0,INDEX(DATOS,0,$M$2),1,INDEX(DATOS,0,$N$2),X1311,INDEX(DATOS,0,$O$2),$D1311)),#N/A)</f>
        <v>#N/A</v>
      </c>
      <c r="AD1311" s="33"/>
      <c r="AE1311" s="40" t="e">
        <f>IFERROR(IF(ISNA(Z1311),#N/A,IF(I1311=0,0,_xlfn.STDEV.P($Z1311:Z1311)/I1311*100)),#N/A)</f>
        <v>#N/A</v>
      </c>
      <c r="AF1311" s="40" t="e">
        <f>IFERROR(IF(ISNA(AA1311),#N/A,IF(J1311=0,0,_xlfn.STDEV.P($Z1311:AA1311)/J1311*100)),#N/A)</f>
        <v>#N/A</v>
      </c>
      <c r="AG1311" s="40" t="e">
        <f>IFERROR(IF(ISNA(AB1311),#N/A,IF(K1311=0,0,_xlfn.STDEV.P($Z1311:AB1311)/K1311*100)),#N/A)</f>
        <v>#N/A</v>
      </c>
      <c r="AH1311" s="40" t="e">
        <f>IFERROR(IF(ISNA(AC1311),#N/A,IF(L1311=0,0,_xlfn.STDEV.P($Z1311:AC1311)/L1311*100)),#N/A)</f>
        <v>#N/A</v>
      </c>
      <c r="AI1311" s="40"/>
    </row>
    <row r="1312" spans="1:35" x14ac:dyDescent="0.35">
      <c r="A1312">
        <f t="shared" si="1544"/>
        <v>107</v>
      </c>
      <c r="B1312" s="35">
        <f t="array" ref="B1312">IF(B1311=0,0,MIN(IF(INDEX(DATOS,0,$N$2)=$U1312,IF(ISNUMBER(INDEX(DATOS,0,$C1312)),IF(INDEX(DATOS,0,$L$2)=0,IF(INDEX(DATOS,0,$M$2)=1,IF(ISNA(MATCH(INDEX(DATOS,0,$O$2),IF($E$7:E1311=E1312,$D$7:D1311),0)),INDEX(DATOS,0,$K$2))))))))</f>
        <v>0</v>
      </c>
      <c r="C1312" s="32">
        <f t="shared" si="1545"/>
        <v>20</v>
      </c>
      <c r="D1312" s="34" t="str">
        <f>IF($B1312=0,"--",INDEX(DATOS,$B1312,O$2))</f>
        <v>--</v>
      </c>
      <c r="E1312" s="64" t="s">
        <v>1</v>
      </c>
      <c r="F1312" s="36" t="str">
        <f t="shared" si="1581"/>
        <v>--</v>
      </c>
      <c r="G1312" s="109" t="e">
        <f>VLOOKUP($D1312,LOC_UNICOS,G$2,0)</f>
        <v>#N/A</v>
      </c>
      <c r="H1312" s="109" t="e">
        <f>VLOOKUP($D1312,LOC_UNICOS,H$2,0)</f>
        <v>#N/A</v>
      </c>
      <c r="I1312" s="38">
        <f t="array" ref="I1312">IF($B1312=0,-999,IF(COUNTIFS($Z1312:Z1312,#N/A)&gt;0,-999,AVERAGE($Z1312:Z1312)))</f>
        <v>-999</v>
      </c>
      <c r="J1312" s="38">
        <f t="array" ref="J1312">IF($B1312=0,-999,IF(COUNTIFS($Z1312:AA1312,#N/A)&gt;0,-999,AVERAGE($Z1312:AA1312)))</f>
        <v>-999</v>
      </c>
      <c r="K1312" s="38">
        <f t="array" ref="K1312">IF($B1312=0,-999,IF(COUNTIFS($Z1312:AB1312,#N/A)&gt;0,-999,AVERAGE($Z1312:AB1312)))</f>
        <v>-999</v>
      </c>
      <c r="L1312" s="38">
        <f t="array" ref="L1312">IF($B1312=0,-999,IF(COUNTIFS($Z1312:AC1312,#N/A)&gt;0,-999,AVERAGE($Z1312:AC1312)))</f>
        <v>-999</v>
      </c>
      <c r="M1312" s="38">
        <f t="shared" si="1589"/>
        <v>-999</v>
      </c>
      <c r="N1312" s="38">
        <f t="shared" si="1572"/>
        <v>-999</v>
      </c>
      <c r="O1312" s="38">
        <f t="shared" si="1573"/>
        <v>-999</v>
      </c>
      <c r="P1312" s="38">
        <f t="shared" si="1574"/>
        <v>-999</v>
      </c>
      <c r="Q1312" s="37">
        <f t="shared" si="1541"/>
        <v>0</v>
      </c>
      <c r="R1312" s="37">
        <f t="shared" si="1561"/>
        <v>0</v>
      </c>
      <c r="S1312" s="37">
        <f t="shared" si="1562"/>
        <v>0</v>
      </c>
      <c r="T1312" s="37">
        <f t="shared" si="1563"/>
        <v>0</v>
      </c>
      <c r="U1312" s="37">
        <f t="shared" si="1542"/>
        <v>2018</v>
      </c>
      <c r="V1312" s="37">
        <f t="shared" ref="V1312:X1312" si="1595">U1312-1</f>
        <v>2017</v>
      </c>
      <c r="W1312" s="37">
        <f t="shared" si="1595"/>
        <v>2016</v>
      </c>
      <c r="X1312" s="37">
        <f t="shared" si="1595"/>
        <v>2015</v>
      </c>
      <c r="Y1312" s="39"/>
      <c r="Z1312" s="62" t="e">
        <f>IFERROR(IF($B1312=0,#N/A,AVERAGEIFS(INDEX(DATOS,0,$C1312),INDEX(DATOS,0,$C1312),"&lt;&gt;#N/D",INDEX(DATOS,0,$L$2),0,INDEX(DATOS,0,$M$2),1,INDEX(DATOS,0,$N$2),U1312,INDEX(DATOS,0,$O$2),$D1312)),#N/A)</f>
        <v>#N/A</v>
      </c>
      <c r="AA1312" s="62" t="e">
        <f>IFERROR(IF($B1312=0,#N/A,AVERAGEIFS(INDEX(DATOS,0,$C1312),INDEX(DATOS,0,$C1312),"&lt;&gt;#N/D",INDEX(DATOS,0,$L$2),0,INDEX(DATOS,0,$M$2),1,INDEX(DATOS,0,$N$2),V1312,INDEX(DATOS,0,$O$2),$D1312)),#N/A)</f>
        <v>#N/A</v>
      </c>
      <c r="AB1312" s="62" t="e">
        <f>IFERROR(IF($B1312=0,#N/A,AVERAGEIFS(INDEX(DATOS,0,$C1312),INDEX(DATOS,0,$C1312),"&lt;&gt;#N/D",INDEX(DATOS,0,$L$2),0,INDEX(DATOS,0,$M$2),1,INDEX(DATOS,0,$N$2),W1312,INDEX(DATOS,0,$O$2),$D1312)),#N/A)</f>
        <v>#N/A</v>
      </c>
      <c r="AC1312" s="62" t="e">
        <f>IFERROR(IF($B1312=0,#N/A,AVERAGEIFS(INDEX(DATOS,0,$C1312),INDEX(DATOS,0,$C1312),"&lt;&gt;#N/D",INDEX(DATOS,0,$L$2),0,INDEX(DATOS,0,$M$2),1,INDEX(DATOS,0,$N$2),X1312,INDEX(DATOS,0,$O$2),$D1312)),#N/A)</f>
        <v>#N/A</v>
      </c>
      <c r="AD1312" s="33"/>
      <c r="AE1312" s="40" t="e">
        <f>IFERROR(IF(ISNA(Z1312),#N/A,IF(I1312=0,0,_xlfn.STDEV.P($Z1312:Z1312)/I1312*100)),#N/A)</f>
        <v>#N/A</v>
      </c>
      <c r="AF1312" s="40" t="e">
        <f>IFERROR(IF(ISNA(AA1312),#N/A,IF(J1312=0,0,_xlfn.STDEV.P($Z1312:AA1312)/J1312*100)),#N/A)</f>
        <v>#N/A</v>
      </c>
      <c r="AG1312" s="40" t="e">
        <f>IFERROR(IF(ISNA(AB1312),#N/A,IF(K1312=0,0,_xlfn.STDEV.P($Z1312:AB1312)/K1312*100)),#N/A)</f>
        <v>#N/A</v>
      </c>
      <c r="AH1312" s="40" t="e">
        <f>IFERROR(IF(ISNA(AC1312),#N/A,IF(L1312=0,0,_xlfn.STDEV.P($Z1312:AC1312)/L1312*100)),#N/A)</f>
        <v>#N/A</v>
      </c>
      <c r="AI1312" s="40"/>
    </row>
    <row r="1313" spans="1:35" x14ac:dyDescent="0.35">
      <c r="A1313">
        <f t="shared" si="1544"/>
        <v>108</v>
      </c>
      <c r="B1313" s="35">
        <f t="array" ref="B1313">IF(B1312=0,0,MIN(IF(INDEX(DATOS,0,$N$2)=$U1313,IF(ISNUMBER(INDEX(DATOS,0,$C1313)),IF(INDEX(DATOS,0,$L$2)=0,IF(INDEX(DATOS,0,$M$2)=1,IF(ISNA(MATCH(INDEX(DATOS,0,$O$2),IF($E$7:E1312=E1313,$D$7:D1312),0)),INDEX(DATOS,0,$K$2))))))))</f>
        <v>0</v>
      </c>
      <c r="C1313" s="32">
        <f t="shared" si="1545"/>
        <v>20</v>
      </c>
      <c r="D1313" s="34" t="str">
        <f>IF($B1313=0,"--",INDEX(DATOS,$B1313,O$2))</f>
        <v>--</v>
      </c>
      <c r="E1313" s="64" t="s">
        <v>1</v>
      </c>
      <c r="F1313" s="36" t="str">
        <f t="shared" si="1581"/>
        <v>--</v>
      </c>
      <c r="G1313" s="109" t="e">
        <f>VLOOKUP($D1313,LOC_UNICOS,G$2,0)</f>
        <v>#N/A</v>
      </c>
      <c r="H1313" s="109" t="e">
        <f>VLOOKUP($D1313,LOC_UNICOS,H$2,0)</f>
        <v>#N/A</v>
      </c>
      <c r="I1313" s="38">
        <f t="array" ref="I1313">IF($B1313=0,-999,IF(COUNTIFS($Z1313:Z1313,#N/A)&gt;0,-999,AVERAGE($Z1313:Z1313)))</f>
        <v>-999</v>
      </c>
      <c r="J1313" s="38">
        <f t="array" ref="J1313">IF($B1313=0,-999,IF(COUNTIFS($Z1313:AA1313,#N/A)&gt;0,-999,AVERAGE($Z1313:AA1313)))</f>
        <v>-999</v>
      </c>
      <c r="K1313" s="38">
        <f t="array" ref="K1313">IF($B1313=0,-999,IF(COUNTIFS($Z1313:AB1313,#N/A)&gt;0,-999,AVERAGE($Z1313:AB1313)))</f>
        <v>-999</v>
      </c>
      <c r="L1313" s="38">
        <f t="array" ref="L1313">IF($B1313=0,-999,IF(COUNTIFS($Z1313:AC1313,#N/A)&gt;0,-999,AVERAGE($Z1313:AC1313)))</f>
        <v>-999</v>
      </c>
      <c r="M1313" s="38">
        <f t="shared" si="1589"/>
        <v>-999</v>
      </c>
      <c r="N1313" s="38">
        <f t="shared" si="1572"/>
        <v>-999</v>
      </c>
      <c r="O1313" s="38">
        <f t="shared" si="1573"/>
        <v>-999</v>
      </c>
      <c r="P1313" s="38">
        <f t="shared" si="1574"/>
        <v>-999</v>
      </c>
      <c r="Q1313" s="37">
        <f t="shared" si="1541"/>
        <v>0</v>
      </c>
      <c r="R1313" s="37">
        <f t="shared" si="1561"/>
        <v>0</v>
      </c>
      <c r="S1313" s="37">
        <f t="shared" si="1562"/>
        <v>0</v>
      </c>
      <c r="T1313" s="37">
        <f t="shared" si="1563"/>
        <v>0</v>
      </c>
      <c r="U1313" s="37">
        <f t="shared" si="1542"/>
        <v>2018</v>
      </c>
      <c r="V1313" s="37">
        <f t="shared" ref="V1313:X1313" si="1596">U1313-1</f>
        <v>2017</v>
      </c>
      <c r="W1313" s="37">
        <f t="shared" si="1596"/>
        <v>2016</v>
      </c>
      <c r="X1313" s="37">
        <f t="shared" si="1596"/>
        <v>2015</v>
      </c>
      <c r="Y1313" s="39"/>
      <c r="Z1313" s="62" t="e">
        <f>IFERROR(IF($B1313=0,#N/A,AVERAGEIFS(INDEX(DATOS,0,$C1313),INDEX(DATOS,0,$C1313),"&lt;&gt;#N/D",INDEX(DATOS,0,$L$2),0,INDEX(DATOS,0,$M$2),1,INDEX(DATOS,0,$N$2),U1313,INDEX(DATOS,0,$O$2),$D1313)),#N/A)</f>
        <v>#N/A</v>
      </c>
      <c r="AA1313" s="62" t="e">
        <f>IFERROR(IF($B1313=0,#N/A,AVERAGEIFS(INDEX(DATOS,0,$C1313),INDEX(DATOS,0,$C1313),"&lt;&gt;#N/D",INDEX(DATOS,0,$L$2),0,INDEX(DATOS,0,$M$2),1,INDEX(DATOS,0,$N$2),V1313,INDEX(DATOS,0,$O$2),$D1313)),#N/A)</f>
        <v>#N/A</v>
      </c>
      <c r="AB1313" s="62" t="e">
        <f>IFERROR(IF($B1313=0,#N/A,AVERAGEIFS(INDEX(DATOS,0,$C1313),INDEX(DATOS,0,$C1313),"&lt;&gt;#N/D",INDEX(DATOS,0,$L$2),0,INDEX(DATOS,0,$M$2),1,INDEX(DATOS,0,$N$2),W1313,INDEX(DATOS,0,$O$2),$D1313)),#N/A)</f>
        <v>#N/A</v>
      </c>
      <c r="AC1313" s="62" t="e">
        <f>IFERROR(IF($B1313=0,#N/A,AVERAGEIFS(INDEX(DATOS,0,$C1313),INDEX(DATOS,0,$C1313),"&lt;&gt;#N/D",INDEX(DATOS,0,$L$2),0,INDEX(DATOS,0,$M$2),1,INDEX(DATOS,0,$N$2),X1313,INDEX(DATOS,0,$O$2),$D1313)),#N/A)</f>
        <v>#N/A</v>
      </c>
      <c r="AD1313" s="33"/>
      <c r="AE1313" s="40" t="e">
        <f>IFERROR(IF(ISNA(Z1313),#N/A,IF(I1313=0,0,_xlfn.STDEV.P($Z1313:Z1313)/I1313*100)),#N/A)</f>
        <v>#N/A</v>
      </c>
      <c r="AF1313" s="40" t="e">
        <f>IFERROR(IF(ISNA(AA1313),#N/A,IF(J1313=0,0,_xlfn.STDEV.P($Z1313:AA1313)/J1313*100)),#N/A)</f>
        <v>#N/A</v>
      </c>
      <c r="AG1313" s="40" t="e">
        <f>IFERROR(IF(ISNA(AB1313),#N/A,IF(K1313=0,0,_xlfn.STDEV.P($Z1313:AB1313)/K1313*100)),#N/A)</f>
        <v>#N/A</v>
      </c>
      <c r="AH1313" s="40" t="e">
        <f>IFERROR(IF(ISNA(AC1313),#N/A,IF(L1313=0,0,_xlfn.STDEV.P($Z1313:AC1313)/L1313*100)),#N/A)</f>
        <v>#N/A</v>
      </c>
      <c r="AI1313" s="40"/>
    </row>
    <row r="1314" spans="1:35" x14ac:dyDescent="0.35">
      <c r="A1314">
        <f t="shared" si="1544"/>
        <v>109</v>
      </c>
      <c r="B1314" s="35">
        <f t="array" ref="B1314">IF(B1313=0,0,MIN(IF(INDEX(DATOS,0,$N$2)=$U1314,IF(ISNUMBER(INDEX(DATOS,0,$C1314)),IF(INDEX(DATOS,0,$L$2)=0,IF(INDEX(DATOS,0,$M$2)=1,IF(ISNA(MATCH(INDEX(DATOS,0,$O$2),IF($E$7:E1313=E1314,$D$7:D1313),0)),INDEX(DATOS,0,$K$2))))))))</f>
        <v>0</v>
      </c>
      <c r="C1314" s="32">
        <f t="shared" si="1545"/>
        <v>20</v>
      </c>
      <c r="D1314" s="34" t="str">
        <f>IF($B1314=0,"--",INDEX(DATOS,$B1314,O$2))</f>
        <v>--</v>
      </c>
      <c r="E1314" s="64" t="s">
        <v>1</v>
      </c>
      <c r="F1314" s="36" t="str">
        <f t="shared" si="1581"/>
        <v>--</v>
      </c>
      <c r="G1314" s="109" t="e">
        <f>VLOOKUP($D1314,LOC_UNICOS,G$2,0)</f>
        <v>#N/A</v>
      </c>
      <c r="H1314" s="109" t="e">
        <f>VLOOKUP($D1314,LOC_UNICOS,H$2,0)</f>
        <v>#N/A</v>
      </c>
      <c r="I1314" s="38">
        <f t="array" ref="I1314">IF($B1314=0,-999,IF(COUNTIFS($Z1314:Z1314,#N/A)&gt;0,-999,AVERAGE($Z1314:Z1314)))</f>
        <v>-999</v>
      </c>
      <c r="J1314" s="38">
        <f t="array" ref="J1314">IF($B1314=0,-999,IF(COUNTIFS($Z1314:AA1314,#N/A)&gt;0,-999,AVERAGE($Z1314:AA1314)))</f>
        <v>-999</v>
      </c>
      <c r="K1314" s="38">
        <f t="array" ref="K1314">IF($B1314=0,-999,IF(COUNTIFS($Z1314:AB1314,#N/A)&gt;0,-999,AVERAGE($Z1314:AB1314)))</f>
        <v>-999</v>
      </c>
      <c r="L1314" s="38">
        <f t="array" ref="L1314">IF($B1314=0,-999,IF(COUNTIFS($Z1314:AC1314,#N/A)&gt;0,-999,AVERAGE($Z1314:AC1314)))</f>
        <v>-999</v>
      </c>
      <c r="M1314" s="38">
        <f t="shared" si="1589"/>
        <v>-999</v>
      </c>
      <c r="N1314" s="38">
        <f t="shared" si="1572"/>
        <v>-999</v>
      </c>
      <c r="O1314" s="38">
        <f t="shared" si="1573"/>
        <v>-999</v>
      </c>
      <c r="P1314" s="38">
        <f t="shared" si="1574"/>
        <v>-999</v>
      </c>
      <c r="Q1314" s="37">
        <f t="shared" si="1541"/>
        <v>0</v>
      </c>
      <c r="R1314" s="37">
        <f t="shared" si="1561"/>
        <v>0</v>
      </c>
      <c r="S1314" s="37">
        <f t="shared" si="1562"/>
        <v>0</v>
      </c>
      <c r="T1314" s="37">
        <f t="shared" si="1563"/>
        <v>0</v>
      </c>
      <c r="U1314" s="37">
        <f t="shared" si="1542"/>
        <v>2018</v>
      </c>
      <c r="V1314" s="37">
        <f t="shared" ref="V1314:X1314" si="1597">U1314-1</f>
        <v>2017</v>
      </c>
      <c r="W1314" s="37">
        <f t="shared" si="1597"/>
        <v>2016</v>
      </c>
      <c r="X1314" s="37">
        <f t="shared" si="1597"/>
        <v>2015</v>
      </c>
      <c r="Y1314" s="39"/>
      <c r="Z1314" s="62" t="e">
        <f>IFERROR(IF($B1314=0,#N/A,AVERAGEIFS(INDEX(DATOS,0,$C1314),INDEX(DATOS,0,$C1314),"&lt;&gt;#N/D",INDEX(DATOS,0,$L$2),0,INDEX(DATOS,0,$M$2),1,INDEX(DATOS,0,$N$2),U1314,INDEX(DATOS,0,$O$2),$D1314)),#N/A)</f>
        <v>#N/A</v>
      </c>
      <c r="AA1314" s="62" t="e">
        <f>IFERROR(IF($B1314=0,#N/A,AVERAGEIFS(INDEX(DATOS,0,$C1314),INDEX(DATOS,0,$C1314),"&lt;&gt;#N/D",INDEX(DATOS,0,$L$2),0,INDEX(DATOS,0,$M$2),1,INDEX(DATOS,0,$N$2),V1314,INDEX(DATOS,0,$O$2),$D1314)),#N/A)</f>
        <v>#N/A</v>
      </c>
      <c r="AB1314" s="62" t="e">
        <f>IFERROR(IF($B1314=0,#N/A,AVERAGEIFS(INDEX(DATOS,0,$C1314),INDEX(DATOS,0,$C1314),"&lt;&gt;#N/D",INDEX(DATOS,0,$L$2),0,INDEX(DATOS,0,$M$2),1,INDEX(DATOS,0,$N$2),W1314,INDEX(DATOS,0,$O$2),$D1314)),#N/A)</f>
        <v>#N/A</v>
      </c>
      <c r="AC1314" s="62" t="e">
        <f>IFERROR(IF($B1314=0,#N/A,AVERAGEIFS(INDEX(DATOS,0,$C1314),INDEX(DATOS,0,$C1314),"&lt;&gt;#N/D",INDEX(DATOS,0,$L$2),0,INDEX(DATOS,0,$M$2),1,INDEX(DATOS,0,$N$2),X1314,INDEX(DATOS,0,$O$2),$D1314)),#N/A)</f>
        <v>#N/A</v>
      </c>
      <c r="AD1314" s="33"/>
      <c r="AE1314" s="40" t="e">
        <f>IFERROR(IF(ISNA(Z1314),#N/A,IF(I1314=0,0,_xlfn.STDEV.P($Z1314:Z1314)/I1314*100)),#N/A)</f>
        <v>#N/A</v>
      </c>
      <c r="AF1314" s="40" t="e">
        <f>IFERROR(IF(ISNA(AA1314),#N/A,IF(J1314=0,0,_xlfn.STDEV.P($Z1314:AA1314)/J1314*100)),#N/A)</f>
        <v>#N/A</v>
      </c>
      <c r="AG1314" s="40" t="e">
        <f>IFERROR(IF(ISNA(AB1314),#N/A,IF(K1314=0,0,_xlfn.STDEV.P($Z1314:AB1314)/K1314*100)),#N/A)</f>
        <v>#N/A</v>
      </c>
      <c r="AH1314" s="40" t="e">
        <f>IFERROR(IF(ISNA(AC1314),#N/A,IF(L1314=0,0,_xlfn.STDEV.P($Z1314:AC1314)/L1314*100)),#N/A)</f>
        <v>#N/A</v>
      </c>
      <c r="AI1314" s="40"/>
    </row>
    <row r="1315" spans="1:35" x14ac:dyDescent="0.35">
      <c r="A1315">
        <f t="shared" si="1544"/>
        <v>110</v>
      </c>
      <c r="B1315" s="35">
        <f t="array" ref="B1315">IF(B1314=0,0,MIN(IF(INDEX(DATOS,0,$N$2)=$U1315,IF(ISNUMBER(INDEX(DATOS,0,$C1315)),IF(INDEX(DATOS,0,$L$2)=0,IF(INDEX(DATOS,0,$M$2)=1,IF(ISNA(MATCH(INDEX(DATOS,0,$O$2),IF($E$7:E1314=E1315,$D$7:D1314),0)),INDEX(DATOS,0,$K$2))))))))</f>
        <v>0</v>
      </c>
      <c r="C1315" s="32">
        <f t="shared" si="1545"/>
        <v>20</v>
      </c>
      <c r="D1315" s="34" t="str">
        <f>IF($B1315=0,"--",INDEX(DATOS,$B1315,O$2))</f>
        <v>--</v>
      </c>
      <c r="E1315" s="64" t="s">
        <v>1</v>
      </c>
      <c r="F1315" s="36" t="str">
        <f t="shared" si="1581"/>
        <v>--</v>
      </c>
      <c r="G1315" s="109" t="e">
        <f>VLOOKUP($D1315,LOC_UNICOS,G$2,0)</f>
        <v>#N/A</v>
      </c>
      <c r="H1315" s="109" t="e">
        <f>VLOOKUP($D1315,LOC_UNICOS,H$2,0)</f>
        <v>#N/A</v>
      </c>
      <c r="I1315" s="38">
        <f t="array" ref="I1315">IF($B1315=0,-999,IF(COUNTIFS($Z1315:Z1315,#N/A)&gt;0,-999,AVERAGE($Z1315:Z1315)))</f>
        <v>-999</v>
      </c>
      <c r="J1315" s="38">
        <f t="array" ref="J1315">IF($B1315=0,-999,IF(COUNTIFS($Z1315:AA1315,#N/A)&gt;0,-999,AVERAGE($Z1315:AA1315)))</f>
        <v>-999</v>
      </c>
      <c r="K1315" s="38">
        <f t="array" ref="K1315">IF($B1315=0,-999,IF(COUNTIFS($Z1315:AB1315,#N/A)&gt;0,-999,AVERAGE($Z1315:AB1315)))</f>
        <v>-999</v>
      </c>
      <c r="L1315" s="38">
        <f t="array" ref="L1315">IF($B1315=0,-999,IF(COUNTIFS($Z1315:AC1315,#N/A)&gt;0,-999,AVERAGE($Z1315:AC1315)))</f>
        <v>-999</v>
      </c>
      <c r="M1315" s="38">
        <f t="shared" si="1589"/>
        <v>-999</v>
      </c>
      <c r="N1315" s="38">
        <f t="shared" si="1572"/>
        <v>-999</v>
      </c>
      <c r="O1315" s="38">
        <f t="shared" si="1573"/>
        <v>-999</v>
      </c>
      <c r="P1315" s="38">
        <f t="shared" si="1574"/>
        <v>-999</v>
      </c>
      <c r="Q1315" s="37">
        <f t="shared" si="1541"/>
        <v>0</v>
      </c>
      <c r="R1315" s="37">
        <f t="shared" si="1561"/>
        <v>0</v>
      </c>
      <c r="S1315" s="37">
        <f t="shared" si="1562"/>
        <v>0</v>
      </c>
      <c r="T1315" s="37">
        <f t="shared" si="1563"/>
        <v>0</v>
      </c>
      <c r="U1315" s="37">
        <f t="shared" si="1542"/>
        <v>2018</v>
      </c>
      <c r="V1315" s="37">
        <f t="shared" ref="V1315:X1315" si="1598">U1315-1</f>
        <v>2017</v>
      </c>
      <c r="W1315" s="37">
        <f t="shared" si="1598"/>
        <v>2016</v>
      </c>
      <c r="X1315" s="37">
        <f t="shared" si="1598"/>
        <v>2015</v>
      </c>
      <c r="Y1315" s="39"/>
      <c r="Z1315" s="62" t="e">
        <f>IFERROR(IF($B1315=0,#N/A,AVERAGEIFS(INDEX(DATOS,0,$C1315),INDEX(DATOS,0,$C1315),"&lt;&gt;#N/D",INDEX(DATOS,0,$L$2),0,INDEX(DATOS,0,$M$2),1,INDEX(DATOS,0,$N$2),U1315,INDEX(DATOS,0,$O$2),$D1315)),#N/A)</f>
        <v>#N/A</v>
      </c>
      <c r="AA1315" s="62" t="e">
        <f>IFERROR(IF($B1315=0,#N/A,AVERAGEIFS(INDEX(DATOS,0,$C1315),INDEX(DATOS,0,$C1315),"&lt;&gt;#N/D",INDEX(DATOS,0,$L$2),0,INDEX(DATOS,0,$M$2),1,INDEX(DATOS,0,$N$2),V1315,INDEX(DATOS,0,$O$2),$D1315)),#N/A)</f>
        <v>#N/A</v>
      </c>
      <c r="AB1315" s="62" t="e">
        <f>IFERROR(IF($B1315=0,#N/A,AVERAGEIFS(INDEX(DATOS,0,$C1315),INDEX(DATOS,0,$C1315),"&lt;&gt;#N/D",INDEX(DATOS,0,$L$2),0,INDEX(DATOS,0,$M$2),1,INDEX(DATOS,0,$N$2),W1315,INDEX(DATOS,0,$O$2),$D1315)),#N/A)</f>
        <v>#N/A</v>
      </c>
      <c r="AC1315" s="62" t="e">
        <f>IFERROR(IF($B1315=0,#N/A,AVERAGEIFS(INDEX(DATOS,0,$C1315),INDEX(DATOS,0,$C1315),"&lt;&gt;#N/D",INDEX(DATOS,0,$L$2),0,INDEX(DATOS,0,$M$2),1,INDEX(DATOS,0,$N$2),X1315,INDEX(DATOS,0,$O$2),$D1315)),#N/A)</f>
        <v>#N/A</v>
      </c>
      <c r="AD1315" s="33"/>
      <c r="AE1315" s="40" t="e">
        <f>IFERROR(IF(ISNA(Z1315),#N/A,IF(I1315=0,0,_xlfn.STDEV.P($Z1315:Z1315)/I1315*100)),#N/A)</f>
        <v>#N/A</v>
      </c>
      <c r="AF1315" s="40" t="e">
        <f>IFERROR(IF(ISNA(AA1315),#N/A,IF(J1315=0,0,_xlfn.STDEV.P($Z1315:AA1315)/J1315*100)),#N/A)</f>
        <v>#N/A</v>
      </c>
      <c r="AG1315" s="40" t="e">
        <f>IFERROR(IF(ISNA(AB1315),#N/A,IF(K1315=0,0,_xlfn.STDEV.P($Z1315:AB1315)/K1315*100)),#N/A)</f>
        <v>#N/A</v>
      </c>
      <c r="AH1315" s="40" t="e">
        <f>IFERROR(IF(ISNA(AC1315),#N/A,IF(L1315=0,0,_xlfn.STDEV.P($Z1315:AC1315)/L1315*100)),#N/A)</f>
        <v>#N/A</v>
      </c>
      <c r="AI1315" s="40"/>
    </row>
    <row r="1316" spans="1:35" x14ac:dyDescent="0.35">
      <c r="A1316">
        <f t="shared" si="1544"/>
        <v>111</v>
      </c>
      <c r="B1316" s="35">
        <f t="array" ref="B1316">IF(B1315=0,0,MIN(IF(INDEX(DATOS,0,$N$2)=$U1316,IF(ISNUMBER(INDEX(DATOS,0,$C1316)),IF(INDEX(DATOS,0,$L$2)=0,IF(INDEX(DATOS,0,$M$2)=1,IF(ISNA(MATCH(INDEX(DATOS,0,$O$2),IF($E$7:E1315=E1316,$D$7:D1315),0)),INDEX(DATOS,0,$K$2))))))))</f>
        <v>0</v>
      </c>
      <c r="C1316" s="32">
        <f t="shared" si="1545"/>
        <v>20</v>
      </c>
      <c r="D1316" s="34" t="str">
        <f>IF($B1316=0,"--",INDEX(DATOS,$B1316,O$2))</f>
        <v>--</v>
      </c>
      <c r="E1316" s="64" t="s">
        <v>1</v>
      </c>
      <c r="F1316" s="36" t="str">
        <f t="shared" si="1581"/>
        <v>--</v>
      </c>
      <c r="G1316" s="109" t="e">
        <f>VLOOKUP($D1316,LOC_UNICOS,G$2,0)</f>
        <v>#N/A</v>
      </c>
      <c r="H1316" s="109" t="e">
        <f>VLOOKUP($D1316,LOC_UNICOS,H$2,0)</f>
        <v>#N/A</v>
      </c>
      <c r="I1316" s="38">
        <f t="array" ref="I1316">IF($B1316=0,-999,IF(COUNTIFS($Z1316:Z1316,#N/A)&gt;0,-999,AVERAGE($Z1316:Z1316)))</f>
        <v>-999</v>
      </c>
      <c r="J1316" s="38">
        <f t="array" ref="J1316">IF($B1316=0,-999,IF(COUNTIFS($Z1316:AA1316,#N/A)&gt;0,-999,AVERAGE($Z1316:AA1316)))</f>
        <v>-999</v>
      </c>
      <c r="K1316" s="38">
        <f t="array" ref="K1316">IF($B1316=0,-999,IF(COUNTIFS($Z1316:AB1316,#N/A)&gt;0,-999,AVERAGE($Z1316:AB1316)))</f>
        <v>-999</v>
      </c>
      <c r="L1316" s="38">
        <f t="array" ref="L1316">IF($B1316=0,-999,IF(COUNTIFS($Z1316:AC1316,#N/A)&gt;0,-999,AVERAGE($Z1316:AC1316)))</f>
        <v>-999</v>
      </c>
      <c r="M1316" s="38">
        <f t="shared" si="1589"/>
        <v>-999</v>
      </c>
      <c r="N1316" s="38">
        <f t="shared" si="1572"/>
        <v>-999</v>
      </c>
      <c r="O1316" s="38">
        <f t="shared" si="1573"/>
        <v>-999</v>
      </c>
      <c r="P1316" s="38">
        <f t="shared" si="1574"/>
        <v>-999</v>
      </c>
      <c r="Q1316" s="37">
        <f t="shared" si="1541"/>
        <v>0</v>
      </c>
      <c r="R1316" s="37">
        <f t="shared" si="1561"/>
        <v>0</v>
      </c>
      <c r="S1316" s="37">
        <f t="shared" si="1562"/>
        <v>0</v>
      </c>
      <c r="T1316" s="37">
        <f t="shared" si="1563"/>
        <v>0</v>
      </c>
      <c r="U1316" s="37">
        <f t="shared" si="1542"/>
        <v>2018</v>
      </c>
      <c r="V1316" s="37">
        <f t="shared" ref="V1316:X1316" si="1599">U1316-1</f>
        <v>2017</v>
      </c>
      <c r="W1316" s="37">
        <f t="shared" si="1599"/>
        <v>2016</v>
      </c>
      <c r="X1316" s="37">
        <f t="shared" si="1599"/>
        <v>2015</v>
      </c>
      <c r="Y1316" s="39"/>
      <c r="Z1316" s="62" t="e">
        <f>IFERROR(IF($B1316=0,#N/A,AVERAGEIFS(INDEX(DATOS,0,$C1316),INDEX(DATOS,0,$C1316),"&lt;&gt;#N/D",INDEX(DATOS,0,$L$2),0,INDEX(DATOS,0,$M$2),1,INDEX(DATOS,0,$N$2),U1316,INDEX(DATOS,0,$O$2),$D1316)),#N/A)</f>
        <v>#N/A</v>
      </c>
      <c r="AA1316" s="62" t="e">
        <f>IFERROR(IF($B1316=0,#N/A,AVERAGEIFS(INDEX(DATOS,0,$C1316),INDEX(DATOS,0,$C1316),"&lt;&gt;#N/D",INDEX(DATOS,0,$L$2),0,INDEX(DATOS,0,$M$2),1,INDEX(DATOS,0,$N$2),V1316,INDEX(DATOS,0,$O$2),$D1316)),#N/A)</f>
        <v>#N/A</v>
      </c>
      <c r="AB1316" s="62" t="e">
        <f>IFERROR(IF($B1316=0,#N/A,AVERAGEIFS(INDEX(DATOS,0,$C1316),INDEX(DATOS,0,$C1316),"&lt;&gt;#N/D",INDEX(DATOS,0,$L$2),0,INDEX(DATOS,0,$M$2),1,INDEX(DATOS,0,$N$2),W1316,INDEX(DATOS,0,$O$2),$D1316)),#N/A)</f>
        <v>#N/A</v>
      </c>
      <c r="AC1316" s="62" t="e">
        <f>IFERROR(IF($B1316=0,#N/A,AVERAGEIFS(INDEX(DATOS,0,$C1316),INDEX(DATOS,0,$C1316),"&lt;&gt;#N/D",INDEX(DATOS,0,$L$2),0,INDEX(DATOS,0,$M$2),1,INDEX(DATOS,0,$N$2),X1316,INDEX(DATOS,0,$O$2),$D1316)),#N/A)</f>
        <v>#N/A</v>
      </c>
      <c r="AD1316" s="33"/>
      <c r="AE1316" s="40" t="e">
        <f>IFERROR(IF(ISNA(Z1316),#N/A,IF(I1316=0,0,_xlfn.STDEV.P($Z1316:Z1316)/I1316*100)),#N/A)</f>
        <v>#N/A</v>
      </c>
      <c r="AF1316" s="40" t="e">
        <f>IFERROR(IF(ISNA(AA1316),#N/A,IF(J1316=0,0,_xlfn.STDEV.P($Z1316:AA1316)/J1316*100)),#N/A)</f>
        <v>#N/A</v>
      </c>
      <c r="AG1316" s="40" t="e">
        <f>IFERROR(IF(ISNA(AB1316),#N/A,IF(K1316=0,0,_xlfn.STDEV.P($Z1316:AB1316)/K1316*100)),#N/A)</f>
        <v>#N/A</v>
      </c>
      <c r="AH1316" s="40" t="e">
        <f>IFERROR(IF(ISNA(AC1316),#N/A,IF(L1316=0,0,_xlfn.STDEV.P($Z1316:AC1316)/L1316*100)),#N/A)</f>
        <v>#N/A</v>
      </c>
      <c r="AI1316" s="40"/>
    </row>
    <row r="1317" spans="1:35" x14ac:dyDescent="0.35">
      <c r="A1317">
        <f t="shared" si="1544"/>
        <v>112</v>
      </c>
      <c r="B1317" s="35">
        <f t="array" ref="B1317">IF(B1316=0,0,MIN(IF(INDEX(DATOS,0,$N$2)=$U1317,IF(ISNUMBER(INDEX(DATOS,0,$C1317)),IF(INDEX(DATOS,0,$L$2)=0,IF(INDEX(DATOS,0,$M$2)=1,IF(ISNA(MATCH(INDEX(DATOS,0,$O$2),IF($E$7:E1316=E1317,$D$7:D1316),0)),INDEX(DATOS,0,$K$2))))))))</f>
        <v>0</v>
      </c>
      <c r="C1317" s="32">
        <f t="shared" si="1545"/>
        <v>20</v>
      </c>
      <c r="D1317" s="34" t="str">
        <f>IF($B1317=0,"--",INDEX(DATOS,$B1317,O$2))</f>
        <v>--</v>
      </c>
      <c r="E1317" s="64" t="s">
        <v>1</v>
      </c>
      <c r="F1317" s="36" t="str">
        <f t="shared" si="1581"/>
        <v>--</v>
      </c>
      <c r="G1317" s="109" t="e">
        <f>VLOOKUP($D1317,LOC_UNICOS,G$2,0)</f>
        <v>#N/A</v>
      </c>
      <c r="H1317" s="109" t="e">
        <f>VLOOKUP($D1317,LOC_UNICOS,H$2,0)</f>
        <v>#N/A</v>
      </c>
      <c r="I1317" s="38">
        <f t="array" ref="I1317">IF($B1317=0,-999,IF(COUNTIFS($Z1317:Z1317,#N/A)&gt;0,-999,AVERAGE($Z1317:Z1317)))</f>
        <v>-999</v>
      </c>
      <c r="J1317" s="38">
        <f t="array" ref="J1317">IF($B1317=0,-999,IF(COUNTIFS($Z1317:AA1317,#N/A)&gt;0,-999,AVERAGE($Z1317:AA1317)))</f>
        <v>-999</v>
      </c>
      <c r="K1317" s="38">
        <f t="array" ref="K1317">IF($B1317=0,-999,IF(COUNTIFS($Z1317:AB1317,#N/A)&gt;0,-999,AVERAGE($Z1317:AB1317)))</f>
        <v>-999</v>
      </c>
      <c r="L1317" s="38">
        <f t="array" ref="L1317">IF($B1317=0,-999,IF(COUNTIFS($Z1317:AC1317,#N/A)&gt;0,-999,AVERAGE($Z1317:AC1317)))</f>
        <v>-999</v>
      </c>
      <c r="M1317" s="38">
        <f t="shared" si="1589"/>
        <v>-999</v>
      </c>
      <c r="N1317" s="38">
        <f t="shared" si="1572"/>
        <v>-999</v>
      </c>
      <c r="O1317" s="38">
        <f t="shared" si="1573"/>
        <v>-999</v>
      </c>
      <c r="P1317" s="38">
        <f t="shared" si="1574"/>
        <v>-999</v>
      </c>
      <c r="Q1317" s="37">
        <f t="shared" si="1541"/>
        <v>0</v>
      </c>
      <c r="R1317" s="37">
        <f t="shared" si="1561"/>
        <v>0</v>
      </c>
      <c r="S1317" s="37">
        <f t="shared" si="1562"/>
        <v>0</v>
      </c>
      <c r="T1317" s="37">
        <f t="shared" si="1563"/>
        <v>0</v>
      </c>
      <c r="U1317" s="37">
        <f t="shared" si="1542"/>
        <v>2018</v>
      </c>
      <c r="V1317" s="37">
        <f t="shared" ref="V1317:X1317" si="1600">U1317-1</f>
        <v>2017</v>
      </c>
      <c r="W1317" s="37">
        <f t="shared" si="1600"/>
        <v>2016</v>
      </c>
      <c r="X1317" s="37">
        <f t="shared" si="1600"/>
        <v>2015</v>
      </c>
      <c r="Y1317" s="39"/>
      <c r="Z1317" s="62" t="e">
        <f>IFERROR(IF($B1317=0,#N/A,AVERAGEIFS(INDEX(DATOS,0,$C1317),INDEX(DATOS,0,$C1317),"&lt;&gt;#N/D",INDEX(DATOS,0,$L$2),0,INDEX(DATOS,0,$M$2),1,INDEX(DATOS,0,$N$2),U1317,INDEX(DATOS,0,$O$2),$D1317)),#N/A)</f>
        <v>#N/A</v>
      </c>
      <c r="AA1317" s="62" t="e">
        <f>IFERROR(IF($B1317=0,#N/A,AVERAGEIFS(INDEX(DATOS,0,$C1317),INDEX(DATOS,0,$C1317),"&lt;&gt;#N/D",INDEX(DATOS,0,$L$2),0,INDEX(DATOS,0,$M$2),1,INDEX(DATOS,0,$N$2),V1317,INDEX(DATOS,0,$O$2),$D1317)),#N/A)</f>
        <v>#N/A</v>
      </c>
      <c r="AB1317" s="62" t="e">
        <f>IFERROR(IF($B1317=0,#N/A,AVERAGEIFS(INDEX(DATOS,0,$C1317),INDEX(DATOS,0,$C1317),"&lt;&gt;#N/D",INDEX(DATOS,0,$L$2),0,INDEX(DATOS,0,$M$2),1,INDEX(DATOS,0,$N$2),W1317,INDEX(DATOS,0,$O$2),$D1317)),#N/A)</f>
        <v>#N/A</v>
      </c>
      <c r="AC1317" s="62" t="e">
        <f>IFERROR(IF($B1317=0,#N/A,AVERAGEIFS(INDEX(DATOS,0,$C1317),INDEX(DATOS,0,$C1317),"&lt;&gt;#N/D",INDEX(DATOS,0,$L$2),0,INDEX(DATOS,0,$M$2),1,INDEX(DATOS,0,$N$2),X1317,INDEX(DATOS,0,$O$2),$D1317)),#N/A)</f>
        <v>#N/A</v>
      </c>
      <c r="AD1317" s="33"/>
      <c r="AE1317" s="40" t="e">
        <f>IFERROR(IF(ISNA(Z1317),#N/A,IF(I1317=0,0,_xlfn.STDEV.P($Z1317:Z1317)/I1317*100)),#N/A)</f>
        <v>#N/A</v>
      </c>
      <c r="AF1317" s="40" t="e">
        <f>IFERROR(IF(ISNA(AA1317),#N/A,IF(J1317=0,0,_xlfn.STDEV.P($Z1317:AA1317)/J1317*100)),#N/A)</f>
        <v>#N/A</v>
      </c>
      <c r="AG1317" s="40" t="e">
        <f>IFERROR(IF(ISNA(AB1317),#N/A,IF(K1317=0,0,_xlfn.STDEV.P($Z1317:AB1317)/K1317*100)),#N/A)</f>
        <v>#N/A</v>
      </c>
      <c r="AH1317" s="40" t="e">
        <f>IFERROR(IF(ISNA(AC1317),#N/A,IF(L1317=0,0,_xlfn.STDEV.P($Z1317:AC1317)/L1317*100)),#N/A)</f>
        <v>#N/A</v>
      </c>
      <c r="AI1317" s="40"/>
    </row>
    <row r="1318" spans="1:35" x14ac:dyDescent="0.35">
      <c r="A1318">
        <f t="shared" si="1544"/>
        <v>113</v>
      </c>
      <c r="B1318" s="35">
        <f t="array" ref="B1318">IF(B1317=0,0,MIN(IF(INDEX(DATOS,0,$N$2)=$U1318,IF(ISNUMBER(INDEX(DATOS,0,$C1318)),IF(INDEX(DATOS,0,$L$2)=0,IF(INDEX(DATOS,0,$M$2)=1,IF(ISNA(MATCH(INDEX(DATOS,0,$O$2),IF($E$7:E1317=E1318,$D$7:D1317),0)),INDEX(DATOS,0,$K$2))))))))</f>
        <v>0</v>
      </c>
      <c r="C1318" s="32">
        <f t="shared" si="1545"/>
        <v>20</v>
      </c>
      <c r="D1318" s="34" t="str">
        <f>IF($B1318=0,"--",INDEX(DATOS,$B1318,O$2))</f>
        <v>--</v>
      </c>
      <c r="E1318" s="64" t="s">
        <v>1</v>
      </c>
      <c r="F1318" s="36" t="str">
        <f t="shared" si="1581"/>
        <v>--</v>
      </c>
      <c r="G1318" s="109" t="e">
        <f>VLOOKUP($D1318,LOC_UNICOS,G$2,0)</f>
        <v>#N/A</v>
      </c>
      <c r="H1318" s="109" t="e">
        <f>VLOOKUP($D1318,LOC_UNICOS,H$2,0)</f>
        <v>#N/A</v>
      </c>
      <c r="I1318" s="38">
        <f t="array" ref="I1318">IF($B1318=0,-999,IF(COUNTIFS($Z1318:Z1318,#N/A)&gt;0,-999,AVERAGE($Z1318:Z1318)))</f>
        <v>-999</v>
      </c>
      <c r="J1318" s="38">
        <f t="array" ref="J1318">IF($B1318=0,-999,IF(COUNTIFS($Z1318:AA1318,#N/A)&gt;0,-999,AVERAGE($Z1318:AA1318)))</f>
        <v>-999</v>
      </c>
      <c r="K1318" s="38">
        <f t="array" ref="K1318">IF($B1318=0,-999,IF(COUNTIFS($Z1318:AB1318,#N/A)&gt;0,-999,AVERAGE($Z1318:AB1318)))</f>
        <v>-999</v>
      </c>
      <c r="L1318" s="38">
        <f t="array" ref="L1318">IF($B1318=0,-999,IF(COUNTIFS($Z1318:AC1318,#N/A)&gt;0,-999,AVERAGE($Z1318:AC1318)))</f>
        <v>-999</v>
      </c>
      <c r="M1318" s="38">
        <f t="shared" si="1589"/>
        <v>-999</v>
      </c>
      <c r="N1318" s="38">
        <f t="shared" si="1572"/>
        <v>-999</v>
      </c>
      <c r="O1318" s="38">
        <f t="shared" si="1573"/>
        <v>-999</v>
      </c>
      <c r="P1318" s="38">
        <f t="shared" si="1574"/>
        <v>-999</v>
      </c>
      <c r="Q1318" s="37">
        <f t="shared" si="1541"/>
        <v>0</v>
      </c>
      <c r="R1318" s="37">
        <f t="shared" si="1561"/>
        <v>0</v>
      </c>
      <c r="S1318" s="37">
        <f t="shared" si="1562"/>
        <v>0</v>
      </c>
      <c r="T1318" s="37">
        <f t="shared" si="1563"/>
        <v>0</v>
      </c>
      <c r="U1318" s="37">
        <f t="shared" si="1542"/>
        <v>2018</v>
      </c>
      <c r="V1318" s="37">
        <f t="shared" ref="V1318:X1318" si="1601">U1318-1</f>
        <v>2017</v>
      </c>
      <c r="W1318" s="37">
        <f t="shared" si="1601"/>
        <v>2016</v>
      </c>
      <c r="X1318" s="37">
        <f t="shared" si="1601"/>
        <v>2015</v>
      </c>
      <c r="Y1318" s="39"/>
      <c r="Z1318" s="62" t="e">
        <f>IFERROR(IF($B1318=0,#N/A,AVERAGEIFS(INDEX(DATOS,0,$C1318),INDEX(DATOS,0,$C1318),"&lt;&gt;#N/D",INDEX(DATOS,0,$L$2),0,INDEX(DATOS,0,$M$2),1,INDEX(DATOS,0,$N$2),U1318,INDEX(DATOS,0,$O$2),$D1318)),#N/A)</f>
        <v>#N/A</v>
      </c>
      <c r="AA1318" s="62" t="e">
        <f>IFERROR(IF($B1318=0,#N/A,AVERAGEIFS(INDEX(DATOS,0,$C1318),INDEX(DATOS,0,$C1318),"&lt;&gt;#N/D",INDEX(DATOS,0,$L$2),0,INDEX(DATOS,0,$M$2),1,INDEX(DATOS,0,$N$2),V1318,INDEX(DATOS,0,$O$2),$D1318)),#N/A)</f>
        <v>#N/A</v>
      </c>
      <c r="AB1318" s="62" t="e">
        <f>IFERROR(IF($B1318=0,#N/A,AVERAGEIFS(INDEX(DATOS,0,$C1318),INDEX(DATOS,0,$C1318),"&lt;&gt;#N/D",INDEX(DATOS,0,$L$2),0,INDEX(DATOS,0,$M$2),1,INDEX(DATOS,0,$N$2),W1318,INDEX(DATOS,0,$O$2),$D1318)),#N/A)</f>
        <v>#N/A</v>
      </c>
      <c r="AC1318" s="62" t="e">
        <f>IFERROR(IF($B1318=0,#N/A,AVERAGEIFS(INDEX(DATOS,0,$C1318),INDEX(DATOS,0,$C1318),"&lt;&gt;#N/D",INDEX(DATOS,0,$L$2),0,INDEX(DATOS,0,$M$2),1,INDEX(DATOS,0,$N$2),X1318,INDEX(DATOS,0,$O$2),$D1318)),#N/A)</f>
        <v>#N/A</v>
      </c>
      <c r="AD1318" s="33"/>
      <c r="AE1318" s="40" t="e">
        <f>IFERROR(IF(ISNA(Z1318),#N/A,IF(I1318=0,0,_xlfn.STDEV.P($Z1318:Z1318)/I1318*100)),#N/A)</f>
        <v>#N/A</v>
      </c>
      <c r="AF1318" s="40" t="e">
        <f>IFERROR(IF(ISNA(AA1318),#N/A,IF(J1318=0,0,_xlfn.STDEV.P($Z1318:AA1318)/J1318*100)),#N/A)</f>
        <v>#N/A</v>
      </c>
      <c r="AG1318" s="40" t="e">
        <f>IFERROR(IF(ISNA(AB1318),#N/A,IF(K1318=0,0,_xlfn.STDEV.P($Z1318:AB1318)/K1318*100)),#N/A)</f>
        <v>#N/A</v>
      </c>
      <c r="AH1318" s="40" t="e">
        <f>IFERROR(IF(ISNA(AC1318),#N/A,IF(L1318=0,0,_xlfn.STDEV.P($Z1318:AC1318)/L1318*100)),#N/A)</f>
        <v>#N/A</v>
      </c>
      <c r="AI1318" s="40"/>
    </row>
    <row r="1319" spans="1:35" x14ac:dyDescent="0.35">
      <c r="A1319">
        <f t="shared" si="1544"/>
        <v>114</v>
      </c>
      <c r="B1319" s="35">
        <f t="array" ref="B1319">IF(B1318=0,0,MIN(IF(INDEX(DATOS,0,$N$2)=$U1319,IF(ISNUMBER(INDEX(DATOS,0,$C1319)),IF(INDEX(DATOS,0,$L$2)=0,IF(INDEX(DATOS,0,$M$2)=1,IF(ISNA(MATCH(INDEX(DATOS,0,$O$2),IF($E$7:E1318=E1319,$D$7:D1318),0)),INDEX(DATOS,0,$K$2))))))))</f>
        <v>0</v>
      </c>
      <c r="C1319" s="32">
        <f t="shared" si="1545"/>
        <v>20</v>
      </c>
      <c r="D1319" s="34" t="str">
        <f>IF($B1319=0,"--",INDEX(DATOS,$B1319,O$2))</f>
        <v>--</v>
      </c>
      <c r="E1319" s="64" t="s">
        <v>1</v>
      </c>
      <c r="F1319" s="36" t="str">
        <f t="shared" si="1581"/>
        <v>--</v>
      </c>
      <c r="G1319" s="109" t="e">
        <f>VLOOKUP($D1319,LOC_UNICOS,G$2,0)</f>
        <v>#N/A</v>
      </c>
      <c r="H1319" s="109" t="e">
        <f>VLOOKUP($D1319,LOC_UNICOS,H$2,0)</f>
        <v>#N/A</v>
      </c>
      <c r="I1319" s="38">
        <f t="array" ref="I1319">IF($B1319=0,-999,IF(COUNTIFS($Z1319:Z1319,#N/A)&gt;0,-999,AVERAGE($Z1319:Z1319)))</f>
        <v>-999</v>
      </c>
      <c r="J1319" s="38">
        <f t="array" ref="J1319">IF($B1319=0,-999,IF(COUNTIFS($Z1319:AA1319,#N/A)&gt;0,-999,AVERAGE($Z1319:AA1319)))</f>
        <v>-999</v>
      </c>
      <c r="K1319" s="38">
        <f t="array" ref="K1319">IF($B1319=0,-999,IF(COUNTIFS($Z1319:AB1319,#N/A)&gt;0,-999,AVERAGE($Z1319:AB1319)))</f>
        <v>-999</v>
      </c>
      <c r="L1319" s="38">
        <f t="array" ref="L1319">IF($B1319=0,-999,IF(COUNTIFS($Z1319:AC1319,#N/A)&gt;0,-999,AVERAGE($Z1319:AC1319)))</f>
        <v>-999</v>
      </c>
      <c r="M1319" s="38">
        <f t="shared" si="1589"/>
        <v>-999</v>
      </c>
      <c r="N1319" s="38">
        <f t="shared" si="1572"/>
        <v>-999</v>
      </c>
      <c r="O1319" s="38">
        <f t="shared" si="1573"/>
        <v>-999</v>
      </c>
      <c r="P1319" s="38">
        <f t="shared" si="1574"/>
        <v>-999</v>
      </c>
      <c r="Q1319" s="37">
        <f t="shared" si="1541"/>
        <v>0</v>
      </c>
      <c r="R1319" s="37">
        <f t="shared" si="1561"/>
        <v>0</v>
      </c>
      <c r="S1319" s="37">
        <f t="shared" si="1562"/>
        <v>0</v>
      </c>
      <c r="T1319" s="37">
        <f t="shared" si="1563"/>
        <v>0</v>
      </c>
      <c r="U1319" s="37">
        <f t="shared" si="1542"/>
        <v>2018</v>
      </c>
      <c r="V1319" s="37">
        <f t="shared" ref="V1319:X1319" si="1602">U1319-1</f>
        <v>2017</v>
      </c>
      <c r="W1319" s="37">
        <f t="shared" si="1602"/>
        <v>2016</v>
      </c>
      <c r="X1319" s="37">
        <f t="shared" si="1602"/>
        <v>2015</v>
      </c>
      <c r="Y1319" s="39"/>
      <c r="Z1319" s="62" t="e">
        <f>IFERROR(IF($B1319=0,#N/A,AVERAGEIFS(INDEX(DATOS,0,$C1319),INDEX(DATOS,0,$C1319),"&lt;&gt;#N/D",INDEX(DATOS,0,$L$2),0,INDEX(DATOS,0,$M$2),1,INDEX(DATOS,0,$N$2),U1319,INDEX(DATOS,0,$O$2),$D1319)),#N/A)</f>
        <v>#N/A</v>
      </c>
      <c r="AA1319" s="62" t="e">
        <f>IFERROR(IF($B1319=0,#N/A,AVERAGEIFS(INDEX(DATOS,0,$C1319),INDEX(DATOS,0,$C1319),"&lt;&gt;#N/D",INDEX(DATOS,0,$L$2),0,INDEX(DATOS,0,$M$2),1,INDEX(DATOS,0,$N$2),V1319,INDEX(DATOS,0,$O$2),$D1319)),#N/A)</f>
        <v>#N/A</v>
      </c>
      <c r="AB1319" s="62" t="e">
        <f>IFERROR(IF($B1319=0,#N/A,AVERAGEIFS(INDEX(DATOS,0,$C1319),INDEX(DATOS,0,$C1319),"&lt;&gt;#N/D",INDEX(DATOS,0,$L$2),0,INDEX(DATOS,0,$M$2),1,INDEX(DATOS,0,$N$2),W1319,INDEX(DATOS,0,$O$2),$D1319)),#N/A)</f>
        <v>#N/A</v>
      </c>
      <c r="AC1319" s="62" t="e">
        <f>IFERROR(IF($B1319=0,#N/A,AVERAGEIFS(INDEX(DATOS,0,$C1319),INDEX(DATOS,0,$C1319),"&lt;&gt;#N/D",INDEX(DATOS,0,$L$2),0,INDEX(DATOS,0,$M$2),1,INDEX(DATOS,0,$N$2),X1319,INDEX(DATOS,0,$O$2),$D1319)),#N/A)</f>
        <v>#N/A</v>
      </c>
      <c r="AD1319" s="33"/>
      <c r="AE1319" s="40" t="e">
        <f>IFERROR(IF(ISNA(Z1319),#N/A,IF(I1319=0,0,_xlfn.STDEV.P($Z1319:Z1319)/I1319*100)),#N/A)</f>
        <v>#N/A</v>
      </c>
      <c r="AF1319" s="40" t="e">
        <f>IFERROR(IF(ISNA(AA1319),#N/A,IF(J1319=0,0,_xlfn.STDEV.P($Z1319:AA1319)/J1319*100)),#N/A)</f>
        <v>#N/A</v>
      </c>
      <c r="AG1319" s="40" t="e">
        <f>IFERROR(IF(ISNA(AB1319),#N/A,IF(K1319=0,0,_xlfn.STDEV.P($Z1319:AB1319)/K1319*100)),#N/A)</f>
        <v>#N/A</v>
      </c>
      <c r="AH1319" s="40" t="e">
        <f>IFERROR(IF(ISNA(AC1319),#N/A,IF(L1319=0,0,_xlfn.STDEV.P($Z1319:AC1319)/L1319*100)),#N/A)</f>
        <v>#N/A</v>
      </c>
      <c r="AI1319" s="40"/>
    </row>
    <row r="1320" spans="1:35" x14ac:dyDescent="0.35">
      <c r="A1320">
        <f t="shared" si="1544"/>
        <v>115</v>
      </c>
      <c r="B1320" s="35">
        <f t="array" ref="B1320">IF(B1319=0,0,MIN(IF(INDEX(DATOS,0,$N$2)=$U1320,IF(ISNUMBER(INDEX(DATOS,0,$C1320)),IF(INDEX(DATOS,0,$L$2)=0,IF(INDEX(DATOS,0,$M$2)=1,IF(ISNA(MATCH(INDEX(DATOS,0,$O$2),IF($E$7:E1319=E1320,$D$7:D1319),0)),INDEX(DATOS,0,$K$2))))))))</f>
        <v>0</v>
      </c>
      <c r="C1320" s="32">
        <f t="shared" si="1545"/>
        <v>20</v>
      </c>
      <c r="D1320" s="34" t="str">
        <f>IF($B1320=0,"--",INDEX(DATOS,$B1320,O$2))</f>
        <v>--</v>
      </c>
      <c r="E1320" s="64" t="s">
        <v>1</v>
      </c>
      <c r="F1320" s="36" t="str">
        <f t="shared" si="1581"/>
        <v>--</v>
      </c>
      <c r="G1320" s="109" t="e">
        <f>VLOOKUP($D1320,LOC_UNICOS,G$2,0)</f>
        <v>#N/A</v>
      </c>
      <c r="H1320" s="109" t="e">
        <f>VLOOKUP($D1320,LOC_UNICOS,H$2,0)</f>
        <v>#N/A</v>
      </c>
      <c r="I1320" s="38">
        <f t="array" ref="I1320">IF($B1320=0,-999,IF(COUNTIFS($Z1320:Z1320,#N/A)&gt;0,-999,AVERAGE($Z1320:Z1320)))</f>
        <v>-999</v>
      </c>
      <c r="J1320" s="38">
        <f t="array" ref="J1320">IF($B1320=0,-999,IF(COUNTIFS($Z1320:AA1320,#N/A)&gt;0,-999,AVERAGE($Z1320:AA1320)))</f>
        <v>-999</v>
      </c>
      <c r="K1320" s="38">
        <f t="array" ref="K1320">IF($B1320=0,-999,IF(COUNTIFS($Z1320:AB1320,#N/A)&gt;0,-999,AVERAGE($Z1320:AB1320)))</f>
        <v>-999</v>
      </c>
      <c r="L1320" s="38">
        <f t="array" ref="L1320">IF($B1320=0,-999,IF(COUNTIFS($Z1320:AC1320,#N/A)&gt;0,-999,AVERAGE($Z1320:AC1320)))</f>
        <v>-999</v>
      </c>
      <c r="M1320" s="38">
        <f t="shared" si="1589"/>
        <v>-999</v>
      </c>
      <c r="N1320" s="38">
        <f t="shared" si="1572"/>
        <v>-999</v>
      </c>
      <c r="O1320" s="38">
        <f t="shared" si="1573"/>
        <v>-999</v>
      </c>
      <c r="P1320" s="38">
        <f t="shared" si="1574"/>
        <v>-999</v>
      </c>
      <c r="Q1320" s="37">
        <f t="shared" si="1541"/>
        <v>0</v>
      </c>
      <c r="R1320" s="37">
        <f t="shared" si="1561"/>
        <v>0</v>
      </c>
      <c r="S1320" s="37">
        <f t="shared" si="1562"/>
        <v>0</v>
      </c>
      <c r="T1320" s="37">
        <f t="shared" si="1563"/>
        <v>0</v>
      </c>
      <c r="U1320" s="37">
        <f t="shared" si="1542"/>
        <v>2018</v>
      </c>
      <c r="V1320" s="37">
        <f t="shared" ref="V1320:X1320" si="1603">U1320-1</f>
        <v>2017</v>
      </c>
      <c r="W1320" s="37">
        <f t="shared" si="1603"/>
        <v>2016</v>
      </c>
      <c r="X1320" s="37">
        <f t="shared" si="1603"/>
        <v>2015</v>
      </c>
      <c r="Y1320" s="39"/>
      <c r="Z1320" s="62" t="e">
        <f>IFERROR(IF($B1320=0,#N/A,AVERAGEIFS(INDEX(DATOS,0,$C1320),INDEX(DATOS,0,$C1320),"&lt;&gt;#N/D",INDEX(DATOS,0,$L$2),0,INDEX(DATOS,0,$M$2),1,INDEX(DATOS,0,$N$2),U1320,INDEX(DATOS,0,$O$2),$D1320)),#N/A)</f>
        <v>#N/A</v>
      </c>
      <c r="AA1320" s="62" t="e">
        <f>IFERROR(IF($B1320=0,#N/A,AVERAGEIFS(INDEX(DATOS,0,$C1320),INDEX(DATOS,0,$C1320),"&lt;&gt;#N/D",INDEX(DATOS,0,$L$2),0,INDEX(DATOS,0,$M$2),1,INDEX(DATOS,0,$N$2),V1320,INDEX(DATOS,0,$O$2),$D1320)),#N/A)</f>
        <v>#N/A</v>
      </c>
      <c r="AB1320" s="62" t="e">
        <f>IFERROR(IF($B1320=0,#N/A,AVERAGEIFS(INDEX(DATOS,0,$C1320),INDEX(DATOS,0,$C1320),"&lt;&gt;#N/D",INDEX(DATOS,0,$L$2),0,INDEX(DATOS,0,$M$2),1,INDEX(DATOS,0,$N$2),W1320,INDEX(DATOS,0,$O$2),$D1320)),#N/A)</f>
        <v>#N/A</v>
      </c>
      <c r="AC1320" s="62" t="e">
        <f>IFERROR(IF($B1320=0,#N/A,AVERAGEIFS(INDEX(DATOS,0,$C1320),INDEX(DATOS,0,$C1320),"&lt;&gt;#N/D",INDEX(DATOS,0,$L$2),0,INDEX(DATOS,0,$M$2),1,INDEX(DATOS,0,$N$2),X1320,INDEX(DATOS,0,$O$2),$D1320)),#N/A)</f>
        <v>#N/A</v>
      </c>
      <c r="AD1320" s="33"/>
      <c r="AE1320" s="40" t="e">
        <f>IFERROR(IF(ISNA(Z1320),#N/A,IF(I1320=0,0,_xlfn.STDEV.P($Z1320:Z1320)/I1320*100)),#N/A)</f>
        <v>#N/A</v>
      </c>
      <c r="AF1320" s="40" t="e">
        <f>IFERROR(IF(ISNA(AA1320),#N/A,IF(J1320=0,0,_xlfn.STDEV.P($Z1320:AA1320)/J1320*100)),#N/A)</f>
        <v>#N/A</v>
      </c>
      <c r="AG1320" s="40" t="e">
        <f>IFERROR(IF(ISNA(AB1320),#N/A,IF(K1320=0,0,_xlfn.STDEV.P($Z1320:AB1320)/K1320*100)),#N/A)</f>
        <v>#N/A</v>
      </c>
      <c r="AH1320" s="40" t="e">
        <f>IFERROR(IF(ISNA(AC1320),#N/A,IF(L1320=0,0,_xlfn.STDEV.P($Z1320:AC1320)/L1320*100)),#N/A)</f>
        <v>#N/A</v>
      </c>
      <c r="AI1320" s="40"/>
    </row>
    <row r="1321" spans="1:35" x14ac:dyDescent="0.35">
      <c r="A1321">
        <f t="shared" si="1544"/>
        <v>116</v>
      </c>
      <c r="B1321" s="35">
        <f t="array" ref="B1321">IF(B1320=0,0,MIN(IF(INDEX(DATOS,0,$N$2)=$U1321,IF(ISNUMBER(INDEX(DATOS,0,$C1321)),IF(INDEX(DATOS,0,$L$2)=0,IF(INDEX(DATOS,0,$M$2)=1,IF(ISNA(MATCH(INDEX(DATOS,0,$O$2),IF($E$7:E1320=E1321,$D$7:D1320),0)),INDEX(DATOS,0,$K$2))))))))</f>
        <v>0</v>
      </c>
      <c r="C1321" s="32">
        <f t="shared" si="1545"/>
        <v>20</v>
      </c>
      <c r="D1321" s="34" t="str">
        <f>IF($B1321=0,"--",INDEX(DATOS,$B1321,O$2))</f>
        <v>--</v>
      </c>
      <c r="E1321" s="64" t="s">
        <v>1</v>
      </c>
      <c r="F1321" s="36" t="str">
        <f t="shared" si="1581"/>
        <v>--</v>
      </c>
      <c r="G1321" s="109" t="e">
        <f>VLOOKUP($D1321,LOC_UNICOS,G$2,0)</f>
        <v>#N/A</v>
      </c>
      <c r="H1321" s="109" t="e">
        <f>VLOOKUP($D1321,LOC_UNICOS,H$2,0)</f>
        <v>#N/A</v>
      </c>
      <c r="I1321" s="38">
        <f t="array" ref="I1321">IF($B1321=0,-999,IF(COUNTIFS($Z1321:Z1321,#N/A)&gt;0,-999,AVERAGE($Z1321:Z1321)))</f>
        <v>-999</v>
      </c>
      <c r="J1321" s="38">
        <f t="array" ref="J1321">IF($B1321=0,-999,IF(COUNTIFS($Z1321:AA1321,#N/A)&gt;0,-999,AVERAGE($Z1321:AA1321)))</f>
        <v>-999</v>
      </c>
      <c r="K1321" s="38">
        <f t="array" ref="K1321">IF($B1321=0,-999,IF(COUNTIFS($Z1321:AB1321,#N/A)&gt;0,-999,AVERAGE($Z1321:AB1321)))</f>
        <v>-999</v>
      </c>
      <c r="L1321" s="38">
        <f t="array" ref="L1321">IF($B1321=0,-999,IF(COUNTIFS($Z1321:AC1321,#N/A)&gt;0,-999,AVERAGE($Z1321:AC1321)))</f>
        <v>-999</v>
      </c>
      <c r="M1321" s="38">
        <f t="shared" si="1589"/>
        <v>-999</v>
      </c>
      <c r="N1321" s="38">
        <f t="shared" si="1572"/>
        <v>-999</v>
      </c>
      <c r="O1321" s="38">
        <f t="shared" si="1573"/>
        <v>-999</v>
      </c>
      <c r="P1321" s="38">
        <f t="shared" si="1574"/>
        <v>-999</v>
      </c>
      <c r="Q1321" s="37">
        <f t="shared" si="1541"/>
        <v>0</v>
      </c>
      <c r="R1321" s="37">
        <f t="shared" si="1561"/>
        <v>0</v>
      </c>
      <c r="S1321" s="37">
        <f t="shared" si="1562"/>
        <v>0</v>
      </c>
      <c r="T1321" s="37">
        <f t="shared" si="1563"/>
        <v>0</v>
      </c>
      <c r="U1321" s="37">
        <f t="shared" si="1542"/>
        <v>2018</v>
      </c>
      <c r="V1321" s="37">
        <f t="shared" ref="V1321:X1321" si="1604">U1321-1</f>
        <v>2017</v>
      </c>
      <c r="W1321" s="37">
        <f t="shared" si="1604"/>
        <v>2016</v>
      </c>
      <c r="X1321" s="37">
        <f t="shared" si="1604"/>
        <v>2015</v>
      </c>
      <c r="Y1321" s="39"/>
      <c r="Z1321" s="62" t="e">
        <f>IFERROR(IF($B1321=0,#N/A,AVERAGEIFS(INDEX(DATOS,0,$C1321),INDEX(DATOS,0,$C1321),"&lt;&gt;#N/D",INDEX(DATOS,0,$L$2),0,INDEX(DATOS,0,$M$2),1,INDEX(DATOS,0,$N$2),U1321,INDEX(DATOS,0,$O$2),$D1321)),#N/A)</f>
        <v>#N/A</v>
      </c>
      <c r="AA1321" s="62" t="e">
        <f>IFERROR(IF($B1321=0,#N/A,AVERAGEIFS(INDEX(DATOS,0,$C1321),INDEX(DATOS,0,$C1321),"&lt;&gt;#N/D",INDEX(DATOS,0,$L$2),0,INDEX(DATOS,0,$M$2),1,INDEX(DATOS,0,$N$2),V1321,INDEX(DATOS,0,$O$2),$D1321)),#N/A)</f>
        <v>#N/A</v>
      </c>
      <c r="AB1321" s="62" t="e">
        <f>IFERROR(IF($B1321=0,#N/A,AVERAGEIFS(INDEX(DATOS,0,$C1321),INDEX(DATOS,0,$C1321),"&lt;&gt;#N/D",INDEX(DATOS,0,$L$2),0,INDEX(DATOS,0,$M$2),1,INDEX(DATOS,0,$N$2),W1321,INDEX(DATOS,0,$O$2),$D1321)),#N/A)</f>
        <v>#N/A</v>
      </c>
      <c r="AC1321" s="62" t="e">
        <f>IFERROR(IF($B1321=0,#N/A,AVERAGEIFS(INDEX(DATOS,0,$C1321),INDEX(DATOS,0,$C1321),"&lt;&gt;#N/D",INDEX(DATOS,0,$L$2),0,INDEX(DATOS,0,$M$2),1,INDEX(DATOS,0,$N$2),X1321,INDEX(DATOS,0,$O$2),$D1321)),#N/A)</f>
        <v>#N/A</v>
      </c>
      <c r="AD1321" s="33"/>
      <c r="AE1321" s="40" t="e">
        <f>IFERROR(IF(ISNA(Z1321),#N/A,IF(I1321=0,0,_xlfn.STDEV.P($Z1321:Z1321)/I1321*100)),#N/A)</f>
        <v>#N/A</v>
      </c>
      <c r="AF1321" s="40" t="e">
        <f>IFERROR(IF(ISNA(AA1321),#N/A,IF(J1321=0,0,_xlfn.STDEV.P($Z1321:AA1321)/J1321*100)),#N/A)</f>
        <v>#N/A</v>
      </c>
      <c r="AG1321" s="40" t="e">
        <f>IFERROR(IF(ISNA(AB1321),#N/A,IF(K1321=0,0,_xlfn.STDEV.P($Z1321:AB1321)/K1321*100)),#N/A)</f>
        <v>#N/A</v>
      </c>
      <c r="AH1321" s="40" t="e">
        <f>IFERROR(IF(ISNA(AC1321),#N/A,IF(L1321=0,0,_xlfn.STDEV.P($Z1321:AC1321)/L1321*100)),#N/A)</f>
        <v>#N/A</v>
      </c>
      <c r="AI1321" s="40"/>
    </row>
    <row r="1322" spans="1:35" x14ac:dyDescent="0.35">
      <c r="A1322">
        <f t="shared" si="1544"/>
        <v>117</v>
      </c>
      <c r="B1322" s="35">
        <f t="array" ref="B1322">IF(B1321=0,0,MIN(IF(INDEX(DATOS,0,$N$2)=$U1322,IF(ISNUMBER(INDEX(DATOS,0,$C1322)),IF(INDEX(DATOS,0,$L$2)=0,IF(INDEX(DATOS,0,$M$2)=1,IF(ISNA(MATCH(INDEX(DATOS,0,$O$2),IF($E$7:E1321=E1322,$D$7:D1321),0)),INDEX(DATOS,0,$K$2))))))))</f>
        <v>0</v>
      </c>
      <c r="C1322" s="32">
        <f t="shared" si="1545"/>
        <v>20</v>
      </c>
      <c r="D1322" s="34" t="str">
        <f>IF($B1322=0,"--",INDEX(DATOS,$B1322,O$2))</f>
        <v>--</v>
      </c>
      <c r="E1322" s="64" t="s">
        <v>1</v>
      </c>
      <c r="F1322" s="36" t="str">
        <f t="shared" si="1581"/>
        <v>--</v>
      </c>
      <c r="G1322" s="109" t="e">
        <f>VLOOKUP($D1322,LOC_UNICOS,G$2,0)</f>
        <v>#N/A</v>
      </c>
      <c r="H1322" s="109" t="e">
        <f>VLOOKUP($D1322,LOC_UNICOS,H$2,0)</f>
        <v>#N/A</v>
      </c>
      <c r="I1322" s="38">
        <f t="array" ref="I1322">IF($B1322=0,-999,IF(COUNTIFS($Z1322:Z1322,#N/A)&gt;0,-999,AVERAGE($Z1322:Z1322)))</f>
        <v>-999</v>
      </c>
      <c r="J1322" s="38">
        <f t="array" ref="J1322">IF($B1322=0,-999,IF(COUNTIFS($Z1322:AA1322,#N/A)&gt;0,-999,AVERAGE($Z1322:AA1322)))</f>
        <v>-999</v>
      </c>
      <c r="K1322" s="38">
        <f t="array" ref="K1322">IF($B1322=0,-999,IF(COUNTIFS($Z1322:AB1322,#N/A)&gt;0,-999,AVERAGE($Z1322:AB1322)))</f>
        <v>-999</v>
      </c>
      <c r="L1322" s="38">
        <f t="array" ref="L1322">IF($B1322=0,-999,IF(COUNTIFS($Z1322:AC1322,#N/A)&gt;0,-999,AVERAGE($Z1322:AC1322)))</f>
        <v>-999</v>
      </c>
      <c r="M1322" s="38">
        <f t="shared" si="1589"/>
        <v>-999</v>
      </c>
      <c r="N1322" s="38">
        <f t="shared" si="1572"/>
        <v>-999</v>
      </c>
      <c r="O1322" s="38">
        <f t="shared" si="1573"/>
        <v>-999</v>
      </c>
      <c r="P1322" s="38">
        <f t="shared" si="1574"/>
        <v>-999</v>
      </c>
      <c r="Q1322" s="37">
        <f t="shared" si="1541"/>
        <v>0</v>
      </c>
      <c r="R1322" s="37">
        <f t="shared" si="1561"/>
        <v>0</v>
      </c>
      <c r="S1322" s="37">
        <f t="shared" si="1562"/>
        <v>0</v>
      </c>
      <c r="T1322" s="37">
        <f t="shared" si="1563"/>
        <v>0</v>
      </c>
      <c r="U1322" s="37">
        <f t="shared" si="1542"/>
        <v>2018</v>
      </c>
      <c r="V1322" s="37">
        <f t="shared" ref="V1322:X1322" si="1605">U1322-1</f>
        <v>2017</v>
      </c>
      <c r="W1322" s="37">
        <f t="shared" si="1605"/>
        <v>2016</v>
      </c>
      <c r="X1322" s="37">
        <f t="shared" si="1605"/>
        <v>2015</v>
      </c>
      <c r="Y1322" s="39"/>
      <c r="Z1322" s="62" t="e">
        <f>IFERROR(IF($B1322=0,#N/A,AVERAGEIFS(INDEX(DATOS,0,$C1322),INDEX(DATOS,0,$C1322),"&lt;&gt;#N/D",INDEX(DATOS,0,$L$2),0,INDEX(DATOS,0,$M$2),1,INDEX(DATOS,0,$N$2),U1322,INDEX(DATOS,0,$O$2),$D1322)),#N/A)</f>
        <v>#N/A</v>
      </c>
      <c r="AA1322" s="62" t="e">
        <f>IFERROR(IF($B1322=0,#N/A,AVERAGEIFS(INDEX(DATOS,0,$C1322),INDEX(DATOS,0,$C1322),"&lt;&gt;#N/D",INDEX(DATOS,0,$L$2),0,INDEX(DATOS,0,$M$2),1,INDEX(DATOS,0,$N$2),V1322,INDEX(DATOS,0,$O$2),$D1322)),#N/A)</f>
        <v>#N/A</v>
      </c>
      <c r="AB1322" s="62" t="e">
        <f>IFERROR(IF($B1322=0,#N/A,AVERAGEIFS(INDEX(DATOS,0,$C1322),INDEX(DATOS,0,$C1322),"&lt;&gt;#N/D",INDEX(DATOS,0,$L$2),0,INDEX(DATOS,0,$M$2),1,INDEX(DATOS,0,$N$2),W1322,INDEX(DATOS,0,$O$2),$D1322)),#N/A)</f>
        <v>#N/A</v>
      </c>
      <c r="AC1322" s="62" t="e">
        <f>IFERROR(IF($B1322=0,#N/A,AVERAGEIFS(INDEX(DATOS,0,$C1322),INDEX(DATOS,0,$C1322),"&lt;&gt;#N/D",INDEX(DATOS,0,$L$2),0,INDEX(DATOS,0,$M$2),1,INDEX(DATOS,0,$N$2),X1322,INDEX(DATOS,0,$O$2),$D1322)),#N/A)</f>
        <v>#N/A</v>
      </c>
      <c r="AD1322" s="33"/>
      <c r="AE1322" s="40" t="e">
        <f>IFERROR(IF(ISNA(Z1322),#N/A,IF(I1322=0,0,_xlfn.STDEV.P($Z1322:Z1322)/I1322*100)),#N/A)</f>
        <v>#N/A</v>
      </c>
      <c r="AF1322" s="40" t="e">
        <f>IFERROR(IF(ISNA(AA1322),#N/A,IF(J1322=0,0,_xlfn.STDEV.P($Z1322:AA1322)/J1322*100)),#N/A)</f>
        <v>#N/A</v>
      </c>
      <c r="AG1322" s="40" t="e">
        <f>IFERROR(IF(ISNA(AB1322),#N/A,IF(K1322=0,0,_xlfn.STDEV.P($Z1322:AB1322)/K1322*100)),#N/A)</f>
        <v>#N/A</v>
      </c>
      <c r="AH1322" s="40" t="e">
        <f>IFERROR(IF(ISNA(AC1322),#N/A,IF(L1322=0,0,_xlfn.STDEV.P($Z1322:AC1322)/L1322*100)),#N/A)</f>
        <v>#N/A</v>
      </c>
      <c r="AI1322" s="40"/>
    </row>
    <row r="1323" spans="1:35" x14ac:dyDescent="0.35">
      <c r="A1323">
        <f t="shared" si="1544"/>
        <v>118</v>
      </c>
      <c r="B1323" s="35">
        <f t="array" ref="B1323">IF(B1322=0,0,MIN(IF(INDEX(DATOS,0,$N$2)=$U1323,IF(ISNUMBER(INDEX(DATOS,0,$C1323)),IF(INDEX(DATOS,0,$L$2)=0,IF(INDEX(DATOS,0,$M$2)=1,IF(ISNA(MATCH(INDEX(DATOS,0,$O$2),IF($E$7:E1322=E1323,$D$7:D1322),0)),INDEX(DATOS,0,$K$2))))))))</f>
        <v>0</v>
      </c>
      <c r="C1323" s="32">
        <f t="shared" si="1545"/>
        <v>20</v>
      </c>
      <c r="D1323" s="34" t="str">
        <f>IF($B1323=0,"--",INDEX(DATOS,$B1323,O$2))</f>
        <v>--</v>
      </c>
      <c r="E1323" s="64" t="s">
        <v>1</v>
      </c>
      <c r="F1323" s="36" t="str">
        <f t="shared" si="1581"/>
        <v>--</v>
      </c>
      <c r="G1323" s="109" t="e">
        <f>VLOOKUP($D1323,LOC_UNICOS,G$2,0)</f>
        <v>#N/A</v>
      </c>
      <c r="H1323" s="109" t="e">
        <f>VLOOKUP($D1323,LOC_UNICOS,H$2,0)</f>
        <v>#N/A</v>
      </c>
      <c r="I1323" s="38">
        <f t="array" ref="I1323">IF($B1323=0,-999,IF(COUNTIFS($Z1323:Z1323,#N/A)&gt;0,-999,AVERAGE($Z1323:Z1323)))</f>
        <v>-999</v>
      </c>
      <c r="J1323" s="38">
        <f t="array" ref="J1323">IF($B1323=0,-999,IF(COUNTIFS($Z1323:AA1323,#N/A)&gt;0,-999,AVERAGE($Z1323:AA1323)))</f>
        <v>-999</v>
      </c>
      <c r="K1323" s="38">
        <f t="array" ref="K1323">IF($B1323=0,-999,IF(COUNTIFS($Z1323:AB1323,#N/A)&gt;0,-999,AVERAGE($Z1323:AB1323)))</f>
        <v>-999</v>
      </c>
      <c r="L1323" s="38">
        <f t="array" ref="L1323">IF($B1323=0,-999,IF(COUNTIFS($Z1323:AC1323,#N/A)&gt;0,-999,AVERAGE($Z1323:AC1323)))</f>
        <v>-999</v>
      </c>
      <c r="M1323" s="38">
        <f t="shared" si="1589"/>
        <v>-999</v>
      </c>
      <c r="N1323" s="38">
        <f t="shared" si="1572"/>
        <v>-999</v>
      </c>
      <c r="O1323" s="38">
        <f t="shared" si="1573"/>
        <v>-999</v>
      </c>
      <c r="P1323" s="38">
        <f t="shared" si="1574"/>
        <v>-999</v>
      </c>
      <c r="Q1323" s="37">
        <f t="shared" si="1541"/>
        <v>0</v>
      </c>
      <c r="R1323" s="37">
        <f t="shared" si="1561"/>
        <v>0</v>
      </c>
      <c r="S1323" s="37">
        <f t="shared" si="1562"/>
        <v>0</v>
      </c>
      <c r="T1323" s="37">
        <f t="shared" si="1563"/>
        <v>0</v>
      </c>
      <c r="U1323" s="37">
        <f t="shared" si="1542"/>
        <v>2018</v>
      </c>
      <c r="V1323" s="37">
        <f t="shared" ref="V1323:X1323" si="1606">U1323-1</f>
        <v>2017</v>
      </c>
      <c r="W1323" s="37">
        <f t="shared" si="1606"/>
        <v>2016</v>
      </c>
      <c r="X1323" s="37">
        <f t="shared" si="1606"/>
        <v>2015</v>
      </c>
      <c r="Y1323" s="39"/>
      <c r="Z1323" s="62" t="e">
        <f>IFERROR(IF($B1323=0,#N/A,AVERAGEIFS(INDEX(DATOS,0,$C1323),INDEX(DATOS,0,$C1323),"&lt;&gt;#N/D",INDEX(DATOS,0,$L$2),0,INDEX(DATOS,0,$M$2),1,INDEX(DATOS,0,$N$2),U1323,INDEX(DATOS,0,$O$2),$D1323)),#N/A)</f>
        <v>#N/A</v>
      </c>
      <c r="AA1323" s="62" t="e">
        <f>IFERROR(IF($B1323=0,#N/A,AVERAGEIFS(INDEX(DATOS,0,$C1323),INDEX(DATOS,0,$C1323),"&lt;&gt;#N/D",INDEX(DATOS,0,$L$2),0,INDEX(DATOS,0,$M$2),1,INDEX(DATOS,0,$N$2),V1323,INDEX(DATOS,0,$O$2),$D1323)),#N/A)</f>
        <v>#N/A</v>
      </c>
      <c r="AB1323" s="62" t="e">
        <f>IFERROR(IF($B1323=0,#N/A,AVERAGEIFS(INDEX(DATOS,0,$C1323),INDEX(DATOS,0,$C1323),"&lt;&gt;#N/D",INDEX(DATOS,0,$L$2),0,INDEX(DATOS,0,$M$2),1,INDEX(DATOS,0,$N$2),W1323,INDEX(DATOS,0,$O$2),$D1323)),#N/A)</f>
        <v>#N/A</v>
      </c>
      <c r="AC1323" s="62" t="e">
        <f>IFERROR(IF($B1323=0,#N/A,AVERAGEIFS(INDEX(DATOS,0,$C1323),INDEX(DATOS,0,$C1323),"&lt;&gt;#N/D",INDEX(DATOS,0,$L$2),0,INDEX(DATOS,0,$M$2),1,INDEX(DATOS,0,$N$2),X1323,INDEX(DATOS,0,$O$2),$D1323)),#N/A)</f>
        <v>#N/A</v>
      </c>
      <c r="AD1323" s="33"/>
      <c r="AE1323" s="40" t="e">
        <f>IFERROR(IF(ISNA(Z1323),#N/A,IF(I1323=0,0,_xlfn.STDEV.P($Z1323:Z1323)/I1323*100)),#N/A)</f>
        <v>#N/A</v>
      </c>
      <c r="AF1323" s="40" t="e">
        <f>IFERROR(IF(ISNA(AA1323),#N/A,IF(J1323=0,0,_xlfn.STDEV.P($Z1323:AA1323)/J1323*100)),#N/A)</f>
        <v>#N/A</v>
      </c>
      <c r="AG1323" s="40" t="e">
        <f>IFERROR(IF(ISNA(AB1323),#N/A,IF(K1323=0,0,_xlfn.STDEV.P($Z1323:AB1323)/K1323*100)),#N/A)</f>
        <v>#N/A</v>
      </c>
      <c r="AH1323" s="40" t="e">
        <f>IFERROR(IF(ISNA(AC1323),#N/A,IF(L1323=0,0,_xlfn.STDEV.P($Z1323:AC1323)/L1323*100)),#N/A)</f>
        <v>#N/A</v>
      </c>
      <c r="AI1323" s="40"/>
    </row>
    <row r="1324" spans="1:35" x14ac:dyDescent="0.35">
      <c r="A1324">
        <f t="shared" si="1544"/>
        <v>119</v>
      </c>
      <c r="B1324" s="35">
        <f t="array" ref="B1324">IF(B1323=0,0,MIN(IF(INDEX(DATOS,0,$N$2)=$U1324,IF(ISNUMBER(INDEX(DATOS,0,$C1324)),IF(INDEX(DATOS,0,$L$2)=0,IF(INDEX(DATOS,0,$M$2)=1,IF(ISNA(MATCH(INDEX(DATOS,0,$O$2),IF($E$7:E1323=E1324,$D$7:D1323),0)),INDEX(DATOS,0,$K$2))))))))</f>
        <v>0</v>
      </c>
      <c r="C1324" s="32">
        <f t="shared" si="1545"/>
        <v>20</v>
      </c>
      <c r="D1324" s="34" t="str">
        <f>IF($B1324=0,"--",INDEX(DATOS,$B1324,O$2))</f>
        <v>--</v>
      </c>
      <c r="E1324" s="64" t="s">
        <v>1</v>
      </c>
      <c r="F1324" s="36" t="str">
        <f t="shared" si="1581"/>
        <v>--</v>
      </c>
      <c r="G1324" s="109" t="e">
        <f>VLOOKUP($D1324,LOC_UNICOS,G$2,0)</f>
        <v>#N/A</v>
      </c>
      <c r="H1324" s="109" t="e">
        <f>VLOOKUP($D1324,LOC_UNICOS,H$2,0)</f>
        <v>#N/A</v>
      </c>
      <c r="I1324" s="38">
        <f t="array" ref="I1324">IF($B1324=0,-999,IF(COUNTIFS($Z1324:Z1324,#N/A)&gt;0,-999,AVERAGE($Z1324:Z1324)))</f>
        <v>-999</v>
      </c>
      <c r="J1324" s="38">
        <f t="array" ref="J1324">IF($B1324=0,-999,IF(COUNTIFS($Z1324:AA1324,#N/A)&gt;0,-999,AVERAGE($Z1324:AA1324)))</f>
        <v>-999</v>
      </c>
      <c r="K1324" s="38">
        <f t="array" ref="K1324">IF($B1324=0,-999,IF(COUNTIFS($Z1324:AB1324,#N/A)&gt;0,-999,AVERAGE($Z1324:AB1324)))</f>
        <v>-999</v>
      </c>
      <c r="L1324" s="38">
        <f t="array" ref="L1324">IF($B1324=0,-999,IF(COUNTIFS($Z1324:AC1324,#N/A)&gt;0,-999,AVERAGE($Z1324:AC1324)))</f>
        <v>-999</v>
      </c>
      <c r="M1324" s="38">
        <f t="shared" si="1589"/>
        <v>-999</v>
      </c>
      <c r="N1324" s="38">
        <f t="shared" si="1572"/>
        <v>-999</v>
      </c>
      <c r="O1324" s="38">
        <f t="shared" si="1573"/>
        <v>-999</v>
      </c>
      <c r="P1324" s="38">
        <f t="shared" si="1574"/>
        <v>-999</v>
      </c>
      <c r="Q1324" s="37">
        <f t="shared" si="1541"/>
        <v>0</v>
      </c>
      <c r="R1324" s="37">
        <f t="shared" si="1561"/>
        <v>0</v>
      </c>
      <c r="S1324" s="37">
        <f t="shared" si="1562"/>
        <v>0</v>
      </c>
      <c r="T1324" s="37">
        <f t="shared" si="1563"/>
        <v>0</v>
      </c>
      <c r="U1324" s="37">
        <f t="shared" si="1542"/>
        <v>2018</v>
      </c>
      <c r="V1324" s="37">
        <f t="shared" ref="V1324:X1324" si="1607">U1324-1</f>
        <v>2017</v>
      </c>
      <c r="W1324" s="37">
        <f t="shared" si="1607"/>
        <v>2016</v>
      </c>
      <c r="X1324" s="37">
        <f t="shared" si="1607"/>
        <v>2015</v>
      </c>
      <c r="Y1324" s="39"/>
      <c r="Z1324" s="62" t="e">
        <f>IFERROR(IF($B1324=0,#N/A,AVERAGEIFS(INDEX(DATOS,0,$C1324),INDEX(DATOS,0,$C1324),"&lt;&gt;#N/D",INDEX(DATOS,0,$L$2),0,INDEX(DATOS,0,$M$2),1,INDEX(DATOS,0,$N$2),U1324,INDEX(DATOS,0,$O$2),$D1324)),#N/A)</f>
        <v>#N/A</v>
      </c>
      <c r="AA1324" s="62" t="e">
        <f>IFERROR(IF($B1324=0,#N/A,AVERAGEIFS(INDEX(DATOS,0,$C1324),INDEX(DATOS,0,$C1324),"&lt;&gt;#N/D",INDEX(DATOS,0,$L$2),0,INDEX(DATOS,0,$M$2),1,INDEX(DATOS,0,$N$2),V1324,INDEX(DATOS,0,$O$2),$D1324)),#N/A)</f>
        <v>#N/A</v>
      </c>
      <c r="AB1324" s="62" t="e">
        <f>IFERROR(IF($B1324=0,#N/A,AVERAGEIFS(INDEX(DATOS,0,$C1324),INDEX(DATOS,0,$C1324),"&lt;&gt;#N/D",INDEX(DATOS,0,$L$2),0,INDEX(DATOS,0,$M$2),1,INDEX(DATOS,0,$N$2),W1324,INDEX(DATOS,0,$O$2),$D1324)),#N/A)</f>
        <v>#N/A</v>
      </c>
      <c r="AC1324" s="62" t="e">
        <f>IFERROR(IF($B1324=0,#N/A,AVERAGEIFS(INDEX(DATOS,0,$C1324),INDEX(DATOS,0,$C1324),"&lt;&gt;#N/D",INDEX(DATOS,0,$L$2),0,INDEX(DATOS,0,$M$2),1,INDEX(DATOS,0,$N$2),X1324,INDEX(DATOS,0,$O$2),$D1324)),#N/A)</f>
        <v>#N/A</v>
      </c>
      <c r="AD1324" s="33"/>
      <c r="AE1324" s="40" t="e">
        <f>IFERROR(IF(ISNA(Z1324),#N/A,IF(I1324=0,0,_xlfn.STDEV.P($Z1324:Z1324)/I1324*100)),#N/A)</f>
        <v>#N/A</v>
      </c>
      <c r="AF1324" s="40" t="e">
        <f>IFERROR(IF(ISNA(AA1324),#N/A,IF(J1324=0,0,_xlfn.STDEV.P($Z1324:AA1324)/J1324*100)),#N/A)</f>
        <v>#N/A</v>
      </c>
      <c r="AG1324" s="40" t="e">
        <f>IFERROR(IF(ISNA(AB1324),#N/A,IF(K1324=0,0,_xlfn.STDEV.P($Z1324:AB1324)/K1324*100)),#N/A)</f>
        <v>#N/A</v>
      </c>
      <c r="AH1324" s="40" t="e">
        <f>IFERROR(IF(ISNA(AC1324),#N/A,IF(L1324=0,0,_xlfn.STDEV.P($Z1324:AC1324)/L1324*100)),#N/A)</f>
        <v>#N/A</v>
      </c>
      <c r="AI1324" s="40"/>
    </row>
    <row r="1325" spans="1:35" x14ac:dyDescent="0.35">
      <c r="A1325">
        <f t="shared" si="1544"/>
        <v>120</v>
      </c>
      <c r="B1325" s="35">
        <f t="array" ref="B1325">IF(B1324=0,0,MIN(IF(INDEX(DATOS,0,$N$2)=$U1325,IF(ISNUMBER(INDEX(DATOS,0,$C1325)),IF(INDEX(DATOS,0,$L$2)=0,IF(INDEX(DATOS,0,$M$2)=1,IF(ISNA(MATCH(INDEX(DATOS,0,$O$2),IF($E$7:E1324=E1325,$D$7:D1324),0)),INDEX(DATOS,0,$K$2))))))))</f>
        <v>0</v>
      </c>
      <c r="C1325" s="32">
        <f t="shared" si="1545"/>
        <v>20</v>
      </c>
      <c r="D1325" s="34" t="str">
        <f>IF($B1325=0,"--",INDEX(DATOS,$B1325,O$2))</f>
        <v>--</v>
      </c>
      <c r="E1325" s="64" t="s">
        <v>1</v>
      </c>
      <c r="F1325" s="36" t="str">
        <f t="shared" si="1581"/>
        <v>--</v>
      </c>
      <c r="G1325" s="109" t="e">
        <f>VLOOKUP($D1325,LOC_UNICOS,G$2,0)</f>
        <v>#N/A</v>
      </c>
      <c r="H1325" s="109" t="e">
        <f>VLOOKUP($D1325,LOC_UNICOS,H$2,0)</f>
        <v>#N/A</v>
      </c>
      <c r="I1325" s="38">
        <f t="array" ref="I1325">IF($B1325=0,-999,IF(COUNTIFS($Z1325:Z1325,#N/A)&gt;0,-999,AVERAGE($Z1325:Z1325)))</f>
        <v>-999</v>
      </c>
      <c r="J1325" s="38">
        <f t="array" ref="J1325">IF($B1325=0,-999,IF(COUNTIFS($Z1325:AA1325,#N/A)&gt;0,-999,AVERAGE($Z1325:AA1325)))</f>
        <v>-999</v>
      </c>
      <c r="K1325" s="38">
        <f t="array" ref="K1325">IF($B1325=0,-999,IF(COUNTIFS($Z1325:AB1325,#N/A)&gt;0,-999,AVERAGE($Z1325:AB1325)))</f>
        <v>-999</v>
      </c>
      <c r="L1325" s="38">
        <f t="array" ref="L1325">IF($B1325=0,-999,IF(COUNTIFS($Z1325:AC1325,#N/A)&gt;0,-999,AVERAGE($Z1325:AC1325)))</f>
        <v>-999</v>
      </c>
      <c r="M1325" s="38">
        <f t="shared" si="1589"/>
        <v>-999</v>
      </c>
      <c r="N1325" s="38">
        <f t="shared" si="1572"/>
        <v>-999</v>
      </c>
      <c r="O1325" s="38">
        <f t="shared" si="1573"/>
        <v>-999</v>
      </c>
      <c r="P1325" s="38">
        <f t="shared" si="1574"/>
        <v>-999</v>
      </c>
      <c r="Q1325" s="37">
        <f t="shared" si="1541"/>
        <v>0</v>
      </c>
      <c r="R1325" s="37">
        <f t="shared" si="1561"/>
        <v>0</v>
      </c>
      <c r="S1325" s="37">
        <f t="shared" si="1562"/>
        <v>0</v>
      </c>
      <c r="T1325" s="37">
        <f t="shared" si="1563"/>
        <v>0</v>
      </c>
      <c r="U1325" s="37">
        <f t="shared" si="1542"/>
        <v>2018</v>
      </c>
      <c r="V1325" s="37">
        <f t="shared" ref="V1325:X1325" si="1608">U1325-1</f>
        <v>2017</v>
      </c>
      <c r="W1325" s="37">
        <f t="shared" si="1608"/>
        <v>2016</v>
      </c>
      <c r="X1325" s="37">
        <f t="shared" si="1608"/>
        <v>2015</v>
      </c>
      <c r="Y1325" s="39"/>
      <c r="Z1325" s="62" t="e">
        <f>IFERROR(IF($B1325=0,#N/A,AVERAGEIFS(INDEX(DATOS,0,$C1325),INDEX(DATOS,0,$C1325),"&lt;&gt;#N/D",INDEX(DATOS,0,$L$2),0,INDEX(DATOS,0,$M$2),1,INDEX(DATOS,0,$N$2),U1325,INDEX(DATOS,0,$O$2),$D1325)),#N/A)</f>
        <v>#N/A</v>
      </c>
      <c r="AA1325" s="62" t="e">
        <f>IFERROR(IF($B1325=0,#N/A,AVERAGEIFS(INDEX(DATOS,0,$C1325),INDEX(DATOS,0,$C1325),"&lt;&gt;#N/D",INDEX(DATOS,0,$L$2),0,INDEX(DATOS,0,$M$2),1,INDEX(DATOS,0,$N$2),V1325,INDEX(DATOS,0,$O$2),$D1325)),#N/A)</f>
        <v>#N/A</v>
      </c>
      <c r="AB1325" s="62" t="e">
        <f>IFERROR(IF($B1325=0,#N/A,AVERAGEIFS(INDEX(DATOS,0,$C1325),INDEX(DATOS,0,$C1325),"&lt;&gt;#N/D",INDEX(DATOS,0,$L$2),0,INDEX(DATOS,0,$M$2),1,INDEX(DATOS,0,$N$2),W1325,INDEX(DATOS,0,$O$2),$D1325)),#N/A)</f>
        <v>#N/A</v>
      </c>
      <c r="AC1325" s="62" t="e">
        <f>IFERROR(IF($B1325=0,#N/A,AVERAGEIFS(INDEX(DATOS,0,$C1325),INDEX(DATOS,0,$C1325),"&lt;&gt;#N/D",INDEX(DATOS,0,$L$2),0,INDEX(DATOS,0,$M$2),1,INDEX(DATOS,0,$N$2),X1325,INDEX(DATOS,0,$O$2),$D1325)),#N/A)</f>
        <v>#N/A</v>
      </c>
      <c r="AD1325" s="33"/>
      <c r="AE1325" s="40" t="e">
        <f>IFERROR(IF(ISNA(Z1325),#N/A,IF(I1325=0,0,_xlfn.STDEV.P($Z1325:Z1325)/I1325*100)),#N/A)</f>
        <v>#N/A</v>
      </c>
      <c r="AF1325" s="40" t="e">
        <f>IFERROR(IF(ISNA(AA1325),#N/A,IF(J1325=0,0,_xlfn.STDEV.P($Z1325:AA1325)/J1325*100)),#N/A)</f>
        <v>#N/A</v>
      </c>
      <c r="AG1325" s="40" t="e">
        <f>IFERROR(IF(ISNA(AB1325),#N/A,IF(K1325=0,0,_xlfn.STDEV.P($Z1325:AB1325)/K1325*100)),#N/A)</f>
        <v>#N/A</v>
      </c>
      <c r="AH1325" s="40" t="e">
        <f>IFERROR(IF(ISNA(AC1325),#N/A,IF(L1325=0,0,_xlfn.STDEV.P($Z1325:AC1325)/L1325*100)),#N/A)</f>
        <v>#N/A</v>
      </c>
      <c r="AI1325" s="40"/>
    </row>
    <row r="1326" spans="1:35" x14ac:dyDescent="0.35">
      <c r="A1326">
        <f t="shared" si="1544"/>
        <v>121</v>
      </c>
      <c r="B1326" s="35">
        <f t="array" ref="B1326">IF(B1325=0,0,MIN(IF(INDEX(DATOS,0,$N$2)=$U1326,IF(ISNUMBER(INDEX(DATOS,0,$C1326)),IF(INDEX(DATOS,0,$L$2)=0,IF(INDEX(DATOS,0,$M$2)=1,IF(ISNA(MATCH(INDEX(DATOS,0,$O$2),IF($E$7:E1325=E1326,$D$7:D1325),0)),INDEX(DATOS,0,$K$2))))))))</f>
        <v>0</v>
      </c>
      <c r="C1326" s="32">
        <f t="shared" si="1545"/>
        <v>20</v>
      </c>
      <c r="D1326" s="34" t="str">
        <f>IF($B1326=0,"--",INDEX(DATOS,$B1326,O$2))</f>
        <v>--</v>
      </c>
      <c r="E1326" s="64" t="s">
        <v>1</v>
      </c>
      <c r="F1326" s="36" t="str">
        <f t="shared" si="1581"/>
        <v>--</v>
      </c>
      <c r="G1326" s="109" t="e">
        <f>VLOOKUP($D1326,LOC_UNICOS,G$2,0)</f>
        <v>#N/A</v>
      </c>
      <c r="H1326" s="109" t="e">
        <f>VLOOKUP($D1326,LOC_UNICOS,H$2,0)</f>
        <v>#N/A</v>
      </c>
      <c r="I1326" s="38">
        <f t="array" ref="I1326">IF($B1326=0,-999,IF(COUNTIFS($Z1326:Z1326,#N/A)&gt;0,-999,AVERAGE($Z1326:Z1326)))</f>
        <v>-999</v>
      </c>
      <c r="J1326" s="38">
        <f t="array" ref="J1326">IF($B1326=0,-999,IF(COUNTIFS($Z1326:AA1326,#N/A)&gt;0,-999,AVERAGE($Z1326:AA1326)))</f>
        <v>-999</v>
      </c>
      <c r="K1326" s="38">
        <f t="array" ref="K1326">IF($B1326=0,-999,IF(COUNTIFS($Z1326:AB1326,#N/A)&gt;0,-999,AVERAGE($Z1326:AB1326)))</f>
        <v>-999</v>
      </c>
      <c r="L1326" s="38">
        <f t="array" ref="L1326">IF($B1326=0,-999,IF(COUNTIFS($Z1326:AC1326,#N/A)&gt;0,-999,AVERAGE($Z1326:AC1326)))</f>
        <v>-999</v>
      </c>
      <c r="M1326" s="38">
        <f t="shared" si="1589"/>
        <v>-999</v>
      </c>
      <c r="N1326" s="38">
        <f t="shared" si="1572"/>
        <v>-999</v>
      </c>
      <c r="O1326" s="38">
        <f t="shared" si="1573"/>
        <v>-999</v>
      </c>
      <c r="P1326" s="38">
        <f t="shared" si="1574"/>
        <v>-999</v>
      </c>
      <c r="Q1326" s="37">
        <f t="shared" si="1541"/>
        <v>0</v>
      </c>
      <c r="R1326" s="37">
        <f t="shared" si="1561"/>
        <v>0</v>
      </c>
      <c r="S1326" s="37">
        <f t="shared" si="1562"/>
        <v>0</v>
      </c>
      <c r="T1326" s="37">
        <f t="shared" si="1563"/>
        <v>0</v>
      </c>
      <c r="U1326" s="37">
        <f t="shared" si="1542"/>
        <v>2018</v>
      </c>
      <c r="V1326" s="37">
        <f t="shared" ref="V1326:X1326" si="1609">U1326-1</f>
        <v>2017</v>
      </c>
      <c r="W1326" s="37">
        <f t="shared" si="1609"/>
        <v>2016</v>
      </c>
      <c r="X1326" s="37">
        <f t="shared" si="1609"/>
        <v>2015</v>
      </c>
      <c r="Y1326" s="39"/>
      <c r="Z1326" s="62" t="e">
        <f>IFERROR(IF($B1326=0,#N/A,AVERAGEIFS(INDEX(DATOS,0,$C1326),INDEX(DATOS,0,$C1326),"&lt;&gt;#N/D",INDEX(DATOS,0,$L$2),0,INDEX(DATOS,0,$M$2),1,INDEX(DATOS,0,$N$2),U1326,INDEX(DATOS,0,$O$2),$D1326)),#N/A)</f>
        <v>#N/A</v>
      </c>
      <c r="AA1326" s="62" t="e">
        <f>IFERROR(IF($B1326=0,#N/A,AVERAGEIFS(INDEX(DATOS,0,$C1326),INDEX(DATOS,0,$C1326),"&lt;&gt;#N/D",INDEX(DATOS,0,$L$2),0,INDEX(DATOS,0,$M$2),1,INDEX(DATOS,0,$N$2),V1326,INDEX(DATOS,0,$O$2),$D1326)),#N/A)</f>
        <v>#N/A</v>
      </c>
      <c r="AB1326" s="62" t="e">
        <f>IFERROR(IF($B1326=0,#N/A,AVERAGEIFS(INDEX(DATOS,0,$C1326),INDEX(DATOS,0,$C1326),"&lt;&gt;#N/D",INDEX(DATOS,0,$L$2),0,INDEX(DATOS,0,$M$2),1,INDEX(DATOS,0,$N$2),W1326,INDEX(DATOS,0,$O$2),$D1326)),#N/A)</f>
        <v>#N/A</v>
      </c>
      <c r="AC1326" s="62" t="e">
        <f>IFERROR(IF($B1326=0,#N/A,AVERAGEIFS(INDEX(DATOS,0,$C1326),INDEX(DATOS,0,$C1326),"&lt;&gt;#N/D",INDEX(DATOS,0,$L$2),0,INDEX(DATOS,0,$M$2),1,INDEX(DATOS,0,$N$2),X1326,INDEX(DATOS,0,$O$2),$D1326)),#N/A)</f>
        <v>#N/A</v>
      </c>
      <c r="AD1326" s="33"/>
      <c r="AE1326" s="40" t="e">
        <f>IFERROR(IF(ISNA(Z1326),#N/A,IF(I1326=0,0,_xlfn.STDEV.P($Z1326:Z1326)/I1326*100)),#N/A)</f>
        <v>#N/A</v>
      </c>
      <c r="AF1326" s="40" t="e">
        <f>IFERROR(IF(ISNA(AA1326),#N/A,IF(J1326=0,0,_xlfn.STDEV.P($Z1326:AA1326)/J1326*100)),#N/A)</f>
        <v>#N/A</v>
      </c>
      <c r="AG1326" s="40" t="e">
        <f>IFERROR(IF(ISNA(AB1326),#N/A,IF(K1326=0,0,_xlfn.STDEV.P($Z1326:AB1326)/K1326*100)),#N/A)</f>
        <v>#N/A</v>
      </c>
      <c r="AH1326" s="40" t="e">
        <f>IFERROR(IF(ISNA(AC1326),#N/A,IF(L1326=0,0,_xlfn.STDEV.P($Z1326:AC1326)/L1326*100)),#N/A)</f>
        <v>#N/A</v>
      </c>
      <c r="AI1326" s="40"/>
    </row>
    <row r="1327" spans="1:35" x14ac:dyDescent="0.35">
      <c r="A1327">
        <f t="shared" si="1544"/>
        <v>122</v>
      </c>
      <c r="B1327" s="35">
        <f t="array" ref="B1327">IF(B1326=0,0,MIN(IF(INDEX(DATOS,0,$N$2)=$U1327,IF(ISNUMBER(INDEX(DATOS,0,$C1327)),IF(INDEX(DATOS,0,$L$2)=0,IF(INDEX(DATOS,0,$M$2)=1,IF(ISNA(MATCH(INDEX(DATOS,0,$O$2),IF($E$7:E1326=E1327,$D$7:D1326),0)),INDEX(DATOS,0,$K$2))))))))</f>
        <v>0</v>
      </c>
      <c r="C1327" s="32">
        <f t="shared" si="1545"/>
        <v>20</v>
      </c>
      <c r="D1327" s="34" t="str">
        <f>IF($B1327=0,"--",INDEX(DATOS,$B1327,O$2))</f>
        <v>--</v>
      </c>
      <c r="E1327" s="64" t="s">
        <v>1</v>
      </c>
      <c r="F1327" s="36" t="str">
        <f t="shared" si="1581"/>
        <v>--</v>
      </c>
      <c r="G1327" s="109" t="e">
        <f>VLOOKUP($D1327,LOC_UNICOS,G$2,0)</f>
        <v>#N/A</v>
      </c>
      <c r="H1327" s="109" t="e">
        <f>VLOOKUP($D1327,LOC_UNICOS,H$2,0)</f>
        <v>#N/A</v>
      </c>
      <c r="I1327" s="38">
        <f t="array" ref="I1327">IF($B1327=0,-999,IF(COUNTIFS($Z1327:Z1327,#N/A)&gt;0,-999,AVERAGE($Z1327:Z1327)))</f>
        <v>-999</v>
      </c>
      <c r="J1327" s="38">
        <f t="array" ref="J1327">IF($B1327=0,-999,IF(COUNTIFS($Z1327:AA1327,#N/A)&gt;0,-999,AVERAGE($Z1327:AA1327)))</f>
        <v>-999</v>
      </c>
      <c r="K1327" s="38">
        <f t="array" ref="K1327">IF($B1327=0,-999,IF(COUNTIFS($Z1327:AB1327,#N/A)&gt;0,-999,AVERAGE($Z1327:AB1327)))</f>
        <v>-999</v>
      </c>
      <c r="L1327" s="38">
        <f t="array" ref="L1327">IF($B1327=0,-999,IF(COUNTIFS($Z1327:AC1327,#N/A)&gt;0,-999,AVERAGE($Z1327:AC1327)))</f>
        <v>-999</v>
      </c>
      <c r="M1327" s="38">
        <f t="shared" si="1589"/>
        <v>-999</v>
      </c>
      <c r="N1327" s="38">
        <f t="shared" si="1572"/>
        <v>-999</v>
      </c>
      <c r="O1327" s="38">
        <f t="shared" si="1573"/>
        <v>-999</v>
      </c>
      <c r="P1327" s="38">
        <f t="shared" si="1574"/>
        <v>-999</v>
      </c>
      <c r="Q1327" s="37">
        <f t="shared" si="1541"/>
        <v>0</v>
      </c>
      <c r="R1327" s="37">
        <f t="shared" si="1561"/>
        <v>0</v>
      </c>
      <c r="S1327" s="37">
        <f t="shared" si="1562"/>
        <v>0</v>
      </c>
      <c r="T1327" s="37">
        <f t="shared" si="1563"/>
        <v>0</v>
      </c>
      <c r="U1327" s="37">
        <f t="shared" si="1542"/>
        <v>2018</v>
      </c>
      <c r="V1327" s="37">
        <f t="shared" ref="V1327:X1327" si="1610">U1327-1</f>
        <v>2017</v>
      </c>
      <c r="W1327" s="37">
        <f t="shared" si="1610"/>
        <v>2016</v>
      </c>
      <c r="X1327" s="37">
        <f t="shared" si="1610"/>
        <v>2015</v>
      </c>
      <c r="Y1327" s="39"/>
      <c r="Z1327" s="62" t="e">
        <f>IFERROR(IF($B1327=0,#N/A,AVERAGEIFS(INDEX(DATOS,0,$C1327),INDEX(DATOS,0,$C1327),"&lt;&gt;#N/D",INDEX(DATOS,0,$L$2),0,INDEX(DATOS,0,$M$2),1,INDEX(DATOS,0,$N$2),U1327,INDEX(DATOS,0,$O$2),$D1327)),#N/A)</f>
        <v>#N/A</v>
      </c>
      <c r="AA1327" s="62" t="e">
        <f>IFERROR(IF($B1327=0,#N/A,AVERAGEIFS(INDEX(DATOS,0,$C1327),INDEX(DATOS,0,$C1327),"&lt;&gt;#N/D",INDEX(DATOS,0,$L$2),0,INDEX(DATOS,0,$M$2),1,INDEX(DATOS,0,$N$2),V1327,INDEX(DATOS,0,$O$2),$D1327)),#N/A)</f>
        <v>#N/A</v>
      </c>
      <c r="AB1327" s="62" t="e">
        <f>IFERROR(IF($B1327=0,#N/A,AVERAGEIFS(INDEX(DATOS,0,$C1327),INDEX(DATOS,0,$C1327),"&lt;&gt;#N/D",INDEX(DATOS,0,$L$2),0,INDEX(DATOS,0,$M$2),1,INDEX(DATOS,0,$N$2),W1327,INDEX(DATOS,0,$O$2),$D1327)),#N/A)</f>
        <v>#N/A</v>
      </c>
      <c r="AC1327" s="62" t="e">
        <f>IFERROR(IF($B1327=0,#N/A,AVERAGEIFS(INDEX(DATOS,0,$C1327),INDEX(DATOS,0,$C1327),"&lt;&gt;#N/D",INDEX(DATOS,0,$L$2),0,INDEX(DATOS,0,$M$2),1,INDEX(DATOS,0,$N$2),X1327,INDEX(DATOS,0,$O$2),$D1327)),#N/A)</f>
        <v>#N/A</v>
      </c>
      <c r="AD1327" s="33"/>
      <c r="AE1327" s="40" t="e">
        <f>IFERROR(IF(ISNA(Z1327),#N/A,IF(I1327=0,0,_xlfn.STDEV.P($Z1327:Z1327)/I1327*100)),#N/A)</f>
        <v>#N/A</v>
      </c>
      <c r="AF1327" s="40" t="e">
        <f>IFERROR(IF(ISNA(AA1327),#N/A,IF(J1327=0,0,_xlfn.STDEV.P($Z1327:AA1327)/J1327*100)),#N/A)</f>
        <v>#N/A</v>
      </c>
      <c r="AG1327" s="40" t="e">
        <f>IFERROR(IF(ISNA(AB1327),#N/A,IF(K1327=0,0,_xlfn.STDEV.P($Z1327:AB1327)/K1327*100)),#N/A)</f>
        <v>#N/A</v>
      </c>
      <c r="AH1327" s="40" t="e">
        <f>IFERROR(IF(ISNA(AC1327),#N/A,IF(L1327=0,0,_xlfn.STDEV.P($Z1327:AC1327)/L1327*100)),#N/A)</f>
        <v>#N/A</v>
      </c>
      <c r="AI1327" s="40"/>
    </row>
    <row r="1328" spans="1:35" x14ac:dyDescent="0.35">
      <c r="A1328">
        <f t="shared" si="1544"/>
        <v>123</v>
      </c>
      <c r="B1328" s="35">
        <f t="array" ref="B1328">IF(B1327=0,0,MIN(IF(INDEX(DATOS,0,$N$2)=$U1328,IF(ISNUMBER(INDEX(DATOS,0,$C1328)),IF(INDEX(DATOS,0,$L$2)=0,IF(INDEX(DATOS,0,$M$2)=1,IF(ISNA(MATCH(INDEX(DATOS,0,$O$2),IF($E$7:E1327=E1328,$D$7:D1327),0)),INDEX(DATOS,0,$K$2))))))))</f>
        <v>0</v>
      </c>
      <c r="C1328" s="32">
        <f t="shared" si="1545"/>
        <v>20</v>
      </c>
      <c r="D1328" s="34" t="str">
        <f>IF($B1328=0,"--",INDEX(DATOS,$B1328,O$2))</f>
        <v>--</v>
      </c>
      <c r="E1328" s="64" t="s">
        <v>1</v>
      </c>
      <c r="F1328" s="36" t="str">
        <f t="shared" si="1581"/>
        <v>--</v>
      </c>
      <c r="G1328" s="109" t="e">
        <f>VLOOKUP($D1328,LOC_UNICOS,G$2,0)</f>
        <v>#N/A</v>
      </c>
      <c r="H1328" s="109" t="e">
        <f>VLOOKUP($D1328,LOC_UNICOS,H$2,0)</f>
        <v>#N/A</v>
      </c>
      <c r="I1328" s="38">
        <f t="array" ref="I1328">IF($B1328=0,-999,IF(COUNTIFS($Z1328:Z1328,#N/A)&gt;0,-999,AVERAGE($Z1328:Z1328)))</f>
        <v>-999</v>
      </c>
      <c r="J1328" s="38">
        <f t="array" ref="J1328">IF($B1328=0,-999,IF(COUNTIFS($Z1328:AA1328,#N/A)&gt;0,-999,AVERAGE($Z1328:AA1328)))</f>
        <v>-999</v>
      </c>
      <c r="K1328" s="38">
        <f t="array" ref="K1328">IF($B1328=0,-999,IF(COUNTIFS($Z1328:AB1328,#N/A)&gt;0,-999,AVERAGE($Z1328:AB1328)))</f>
        <v>-999</v>
      </c>
      <c r="L1328" s="38">
        <f t="array" ref="L1328">IF($B1328=0,-999,IF(COUNTIFS($Z1328:AC1328,#N/A)&gt;0,-999,AVERAGE($Z1328:AC1328)))</f>
        <v>-999</v>
      </c>
      <c r="M1328" s="38">
        <f t="shared" si="1589"/>
        <v>-999</v>
      </c>
      <c r="N1328" s="38">
        <f t="shared" si="1572"/>
        <v>-999</v>
      </c>
      <c r="O1328" s="38">
        <f t="shared" si="1573"/>
        <v>-999</v>
      </c>
      <c r="P1328" s="38">
        <f t="shared" si="1574"/>
        <v>-999</v>
      </c>
      <c r="Q1328" s="37">
        <f t="shared" si="1541"/>
        <v>0</v>
      </c>
      <c r="R1328" s="37">
        <f t="shared" si="1561"/>
        <v>0</v>
      </c>
      <c r="S1328" s="37">
        <f t="shared" si="1562"/>
        <v>0</v>
      </c>
      <c r="T1328" s="37">
        <f t="shared" si="1563"/>
        <v>0</v>
      </c>
      <c r="U1328" s="37">
        <f t="shared" si="1542"/>
        <v>2018</v>
      </c>
      <c r="V1328" s="37">
        <f t="shared" ref="V1328:X1328" si="1611">U1328-1</f>
        <v>2017</v>
      </c>
      <c r="W1328" s="37">
        <f t="shared" si="1611"/>
        <v>2016</v>
      </c>
      <c r="X1328" s="37">
        <f t="shared" si="1611"/>
        <v>2015</v>
      </c>
      <c r="Y1328" s="39"/>
      <c r="Z1328" s="62" t="e">
        <f>IFERROR(IF($B1328=0,#N/A,AVERAGEIFS(INDEX(DATOS,0,$C1328),INDEX(DATOS,0,$C1328),"&lt;&gt;#N/D",INDEX(DATOS,0,$L$2),0,INDEX(DATOS,0,$M$2),1,INDEX(DATOS,0,$N$2),U1328,INDEX(DATOS,0,$O$2),$D1328)),#N/A)</f>
        <v>#N/A</v>
      </c>
      <c r="AA1328" s="62" t="e">
        <f>IFERROR(IF($B1328=0,#N/A,AVERAGEIFS(INDEX(DATOS,0,$C1328),INDEX(DATOS,0,$C1328),"&lt;&gt;#N/D",INDEX(DATOS,0,$L$2),0,INDEX(DATOS,0,$M$2),1,INDEX(DATOS,0,$N$2),V1328,INDEX(DATOS,0,$O$2),$D1328)),#N/A)</f>
        <v>#N/A</v>
      </c>
      <c r="AB1328" s="62" t="e">
        <f>IFERROR(IF($B1328=0,#N/A,AVERAGEIFS(INDEX(DATOS,0,$C1328),INDEX(DATOS,0,$C1328),"&lt;&gt;#N/D",INDEX(DATOS,0,$L$2),0,INDEX(DATOS,0,$M$2),1,INDEX(DATOS,0,$N$2),W1328,INDEX(DATOS,0,$O$2),$D1328)),#N/A)</f>
        <v>#N/A</v>
      </c>
      <c r="AC1328" s="62" t="e">
        <f>IFERROR(IF($B1328=0,#N/A,AVERAGEIFS(INDEX(DATOS,0,$C1328),INDEX(DATOS,0,$C1328),"&lt;&gt;#N/D",INDEX(DATOS,0,$L$2),0,INDEX(DATOS,0,$M$2),1,INDEX(DATOS,0,$N$2),X1328,INDEX(DATOS,0,$O$2),$D1328)),#N/A)</f>
        <v>#N/A</v>
      </c>
      <c r="AD1328" s="33"/>
      <c r="AE1328" s="40" t="e">
        <f>IFERROR(IF(ISNA(Z1328),#N/A,IF(I1328=0,0,_xlfn.STDEV.P($Z1328:Z1328)/I1328*100)),#N/A)</f>
        <v>#N/A</v>
      </c>
      <c r="AF1328" s="40" t="e">
        <f>IFERROR(IF(ISNA(AA1328),#N/A,IF(J1328=0,0,_xlfn.STDEV.P($Z1328:AA1328)/J1328*100)),#N/A)</f>
        <v>#N/A</v>
      </c>
      <c r="AG1328" s="40" t="e">
        <f>IFERROR(IF(ISNA(AB1328),#N/A,IF(K1328=0,0,_xlfn.STDEV.P($Z1328:AB1328)/K1328*100)),#N/A)</f>
        <v>#N/A</v>
      </c>
      <c r="AH1328" s="40" t="e">
        <f>IFERROR(IF(ISNA(AC1328),#N/A,IF(L1328=0,0,_xlfn.STDEV.P($Z1328:AC1328)/L1328*100)),#N/A)</f>
        <v>#N/A</v>
      </c>
      <c r="AI1328" s="40"/>
    </row>
    <row r="1329" spans="1:35" x14ac:dyDescent="0.35">
      <c r="A1329">
        <f t="shared" si="1544"/>
        <v>124</v>
      </c>
      <c r="B1329" s="35">
        <f t="array" ref="B1329">IF(B1328=0,0,MIN(IF(INDEX(DATOS,0,$N$2)=$U1329,IF(ISNUMBER(INDEX(DATOS,0,$C1329)),IF(INDEX(DATOS,0,$L$2)=0,IF(INDEX(DATOS,0,$M$2)=1,IF(ISNA(MATCH(INDEX(DATOS,0,$O$2),IF($E$7:E1328=E1329,$D$7:D1328),0)),INDEX(DATOS,0,$K$2))))))))</f>
        <v>0</v>
      </c>
      <c r="C1329" s="32">
        <f t="shared" si="1545"/>
        <v>20</v>
      </c>
      <c r="D1329" s="34" t="str">
        <f>IF($B1329=0,"--",INDEX(DATOS,$B1329,O$2))</f>
        <v>--</v>
      </c>
      <c r="E1329" s="64" t="s">
        <v>1</v>
      </c>
      <c r="F1329" s="36" t="str">
        <f t="shared" si="1581"/>
        <v>--</v>
      </c>
      <c r="G1329" s="109" t="e">
        <f>VLOOKUP($D1329,LOC_UNICOS,G$2,0)</f>
        <v>#N/A</v>
      </c>
      <c r="H1329" s="109" t="e">
        <f>VLOOKUP($D1329,LOC_UNICOS,H$2,0)</f>
        <v>#N/A</v>
      </c>
      <c r="I1329" s="38">
        <f t="array" ref="I1329">IF($B1329=0,-999,IF(COUNTIFS($Z1329:Z1329,#N/A)&gt;0,-999,AVERAGE($Z1329:Z1329)))</f>
        <v>-999</v>
      </c>
      <c r="J1329" s="38">
        <f t="array" ref="J1329">IF($B1329=0,-999,IF(COUNTIFS($Z1329:AA1329,#N/A)&gt;0,-999,AVERAGE($Z1329:AA1329)))</f>
        <v>-999</v>
      </c>
      <c r="K1329" s="38">
        <f t="array" ref="K1329">IF($B1329=0,-999,IF(COUNTIFS($Z1329:AB1329,#N/A)&gt;0,-999,AVERAGE($Z1329:AB1329)))</f>
        <v>-999</v>
      </c>
      <c r="L1329" s="38">
        <f t="array" ref="L1329">IF($B1329=0,-999,IF(COUNTIFS($Z1329:AC1329,#N/A)&gt;0,-999,AVERAGE($Z1329:AC1329)))</f>
        <v>-999</v>
      </c>
      <c r="M1329" s="38">
        <f t="shared" si="1589"/>
        <v>-999</v>
      </c>
      <c r="N1329" s="38">
        <f t="shared" si="1572"/>
        <v>-999</v>
      </c>
      <c r="O1329" s="38">
        <f t="shared" si="1573"/>
        <v>-999</v>
      </c>
      <c r="P1329" s="38">
        <f t="shared" si="1574"/>
        <v>-999</v>
      </c>
      <c r="Q1329" s="37">
        <f t="shared" si="1541"/>
        <v>0</v>
      </c>
      <c r="R1329" s="37">
        <f t="shared" si="1561"/>
        <v>0</v>
      </c>
      <c r="S1329" s="37">
        <f t="shared" si="1562"/>
        <v>0</v>
      </c>
      <c r="T1329" s="37">
        <f t="shared" si="1563"/>
        <v>0</v>
      </c>
      <c r="U1329" s="37">
        <f t="shared" si="1542"/>
        <v>2018</v>
      </c>
      <c r="V1329" s="37">
        <f t="shared" ref="V1329:X1329" si="1612">U1329-1</f>
        <v>2017</v>
      </c>
      <c r="W1329" s="37">
        <f t="shared" si="1612"/>
        <v>2016</v>
      </c>
      <c r="X1329" s="37">
        <f t="shared" si="1612"/>
        <v>2015</v>
      </c>
      <c r="Y1329" s="39"/>
      <c r="Z1329" s="62" t="e">
        <f>IFERROR(IF($B1329=0,#N/A,AVERAGEIFS(INDEX(DATOS,0,$C1329),INDEX(DATOS,0,$C1329),"&lt;&gt;#N/D",INDEX(DATOS,0,$L$2),0,INDEX(DATOS,0,$M$2),1,INDEX(DATOS,0,$N$2),U1329,INDEX(DATOS,0,$O$2),$D1329)),#N/A)</f>
        <v>#N/A</v>
      </c>
      <c r="AA1329" s="62" t="e">
        <f>IFERROR(IF($B1329=0,#N/A,AVERAGEIFS(INDEX(DATOS,0,$C1329),INDEX(DATOS,0,$C1329),"&lt;&gt;#N/D",INDEX(DATOS,0,$L$2),0,INDEX(DATOS,0,$M$2),1,INDEX(DATOS,0,$N$2),V1329,INDEX(DATOS,0,$O$2),$D1329)),#N/A)</f>
        <v>#N/A</v>
      </c>
      <c r="AB1329" s="62" t="e">
        <f>IFERROR(IF($B1329=0,#N/A,AVERAGEIFS(INDEX(DATOS,0,$C1329),INDEX(DATOS,0,$C1329),"&lt;&gt;#N/D",INDEX(DATOS,0,$L$2),0,INDEX(DATOS,0,$M$2),1,INDEX(DATOS,0,$N$2),W1329,INDEX(DATOS,0,$O$2),$D1329)),#N/A)</f>
        <v>#N/A</v>
      </c>
      <c r="AC1329" s="62" t="e">
        <f>IFERROR(IF($B1329=0,#N/A,AVERAGEIFS(INDEX(DATOS,0,$C1329),INDEX(DATOS,0,$C1329),"&lt;&gt;#N/D",INDEX(DATOS,0,$L$2),0,INDEX(DATOS,0,$M$2),1,INDEX(DATOS,0,$N$2),X1329,INDEX(DATOS,0,$O$2),$D1329)),#N/A)</f>
        <v>#N/A</v>
      </c>
      <c r="AD1329" s="33"/>
      <c r="AE1329" s="40" t="e">
        <f>IFERROR(IF(ISNA(Z1329),#N/A,IF(I1329=0,0,_xlfn.STDEV.P($Z1329:Z1329)/I1329*100)),#N/A)</f>
        <v>#N/A</v>
      </c>
      <c r="AF1329" s="40" t="e">
        <f>IFERROR(IF(ISNA(AA1329),#N/A,IF(J1329=0,0,_xlfn.STDEV.P($Z1329:AA1329)/J1329*100)),#N/A)</f>
        <v>#N/A</v>
      </c>
      <c r="AG1329" s="40" t="e">
        <f>IFERROR(IF(ISNA(AB1329),#N/A,IF(K1329=0,0,_xlfn.STDEV.P($Z1329:AB1329)/K1329*100)),#N/A)</f>
        <v>#N/A</v>
      </c>
      <c r="AH1329" s="40" t="e">
        <f>IFERROR(IF(ISNA(AC1329),#N/A,IF(L1329=0,0,_xlfn.STDEV.P($Z1329:AC1329)/L1329*100)),#N/A)</f>
        <v>#N/A</v>
      </c>
      <c r="AI1329" s="40"/>
    </row>
    <row r="1330" spans="1:35" x14ac:dyDescent="0.35">
      <c r="A1330">
        <f t="shared" si="1544"/>
        <v>125</v>
      </c>
      <c r="B1330" s="35">
        <f t="array" ref="B1330">IF(B1329=0,0,MIN(IF(INDEX(DATOS,0,$N$2)=$U1330,IF(ISNUMBER(INDEX(DATOS,0,$C1330)),IF(INDEX(DATOS,0,$L$2)=0,IF(INDEX(DATOS,0,$M$2)=1,IF(ISNA(MATCH(INDEX(DATOS,0,$O$2),IF($E$7:E1329=E1330,$D$7:D1329),0)),INDEX(DATOS,0,$K$2))))))))</f>
        <v>0</v>
      </c>
      <c r="C1330" s="32">
        <f t="shared" si="1545"/>
        <v>20</v>
      </c>
      <c r="D1330" s="34" t="str">
        <f>IF($B1330=0,"--",INDEX(DATOS,$B1330,O$2))</f>
        <v>--</v>
      </c>
      <c r="E1330" s="64" t="s">
        <v>1</v>
      </c>
      <c r="F1330" s="36" t="str">
        <f t="shared" si="1581"/>
        <v>--</v>
      </c>
      <c r="G1330" s="109" t="e">
        <f>VLOOKUP($D1330,LOC_UNICOS,G$2,0)</f>
        <v>#N/A</v>
      </c>
      <c r="H1330" s="109" t="e">
        <f>VLOOKUP($D1330,LOC_UNICOS,H$2,0)</f>
        <v>#N/A</v>
      </c>
      <c r="I1330" s="38">
        <f t="array" ref="I1330">IF($B1330=0,-999,IF(COUNTIFS($Z1330:Z1330,#N/A)&gt;0,-999,AVERAGE($Z1330:Z1330)))</f>
        <v>-999</v>
      </c>
      <c r="J1330" s="38">
        <f t="array" ref="J1330">IF($B1330=0,-999,IF(COUNTIFS($Z1330:AA1330,#N/A)&gt;0,-999,AVERAGE($Z1330:AA1330)))</f>
        <v>-999</v>
      </c>
      <c r="K1330" s="38">
        <f t="array" ref="K1330">IF($B1330=0,-999,IF(COUNTIFS($Z1330:AB1330,#N/A)&gt;0,-999,AVERAGE($Z1330:AB1330)))</f>
        <v>-999</v>
      </c>
      <c r="L1330" s="38">
        <f t="array" ref="L1330">IF($B1330=0,-999,IF(COUNTIFS($Z1330:AC1330,#N/A)&gt;0,-999,AVERAGE($Z1330:AC1330)))</f>
        <v>-999</v>
      </c>
      <c r="M1330" s="38">
        <f t="shared" si="1589"/>
        <v>-999</v>
      </c>
      <c r="N1330" s="38">
        <f t="shared" si="1572"/>
        <v>-999</v>
      </c>
      <c r="O1330" s="38">
        <f t="shared" si="1573"/>
        <v>-999</v>
      </c>
      <c r="P1330" s="38">
        <f t="shared" si="1574"/>
        <v>-999</v>
      </c>
      <c r="Q1330" s="37">
        <f t="shared" si="1541"/>
        <v>0</v>
      </c>
      <c r="R1330" s="37">
        <f t="shared" si="1561"/>
        <v>0</v>
      </c>
      <c r="S1330" s="37">
        <f t="shared" si="1562"/>
        <v>0</v>
      </c>
      <c r="T1330" s="37">
        <f t="shared" si="1563"/>
        <v>0</v>
      </c>
      <c r="U1330" s="37">
        <f t="shared" si="1542"/>
        <v>2018</v>
      </c>
      <c r="V1330" s="37">
        <f t="shared" ref="V1330:X1330" si="1613">U1330-1</f>
        <v>2017</v>
      </c>
      <c r="W1330" s="37">
        <f t="shared" si="1613"/>
        <v>2016</v>
      </c>
      <c r="X1330" s="37">
        <f t="shared" si="1613"/>
        <v>2015</v>
      </c>
      <c r="Y1330" s="39"/>
      <c r="Z1330" s="62" t="e">
        <f>IFERROR(IF($B1330=0,#N/A,AVERAGEIFS(INDEX(DATOS,0,$C1330),INDEX(DATOS,0,$C1330),"&lt;&gt;#N/D",INDEX(DATOS,0,$L$2),0,INDEX(DATOS,0,$M$2),1,INDEX(DATOS,0,$N$2),U1330,INDEX(DATOS,0,$O$2),$D1330)),#N/A)</f>
        <v>#N/A</v>
      </c>
      <c r="AA1330" s="62" t="e">
        <f>IFERROR(IF($B1330=0,#N/A,AVERAGEIFS(INDEX(DATOS,0,$C1330),INDEX(DATOS,0,$C1330),"&lt;&gt;#N/D",INDEX(DATOS,0,$L$2),0,INDEX(DATOS,0,$M$2),1,INDEX(DATOS,0,$N$2),V1330,INDEX(DATOS,0,$O$2),$D1330)),#N/A)</f>
        <v>#N/A</v>
      </c>
      <c r="AB1330" s="62" t="e">
        <f>IFERROR(IF($B1330=0,#N/A,AVERAGEIFS(INDEX(DATOS,0,$C1330),INDEX(DATOS,0,$C1330),"&lt;&gt;#N/D",INDEX(DATOS,0,$L$2),0,INDEX(DATOS,0,$M$2),1,INDEX(DATOS,0,$N$2),W1330,INDEX(DATOS,0,$O$2),$D1330)),#N/A)</f>
        <v>#N/A</v>
      </c>
      <c r="AC1330" s="62" t="e">
        <f>IFERROR(IF($B1330=0,#N/A,AVERAGEIFS(INDEX(DATOS,0,$C1330),INDEX(DATOS,0,$C1330),"&lt;&gt;#N/D",INDEX(DATOS,0,$L$2),0,INDEX(DATOS,0,$M$2),1,INDEX(DATOS,0,$N$2),X1330,INDEX(DATOS,0,$O$2),$D1330)),#N/A)</f>
        <v>#N/A</v>
      </c>
      <c r="AD1330" s="33"/>
      <c r="AE1330" s="40" t="e">
        <f>IFERROR(IF(ISNA(Z1330),#N/A,IF(I1330=0,0,_xlfn.STDEV.P($Z1330:Z1330)/I1330*100)),#N/A)</f>
        <v>#N/A</v>
      </c>
      <c r="AF1330" s="40" t="e">
        <f>IFERROR(IF(ISNA(AA1330),#N/A,IF(J1330=0,0,_xlfn.STDEV.P($Z1330:AA1330)/J1330*100)),#N/A)</f>
        <v>#N/A</v>
      </c>
      <c r="AG1330" s="40" t="e">
        <f>IFERROR(IF(ISNA(AB1330),#N/A,IF(K1330=0,0,_xlfn.STDEV.P($Z1330:AB1330)/K1330*100)),#N/A)</f>
        <v>#N/A</v>
      </c>
      <c r="AH1330" s="40" t="e">
        <f>IFERROR(IF(ISNA(AC1330),#N/A,IF(L1330=0,0,_xlfn.STDEV.P($Z1330:AC1330)/L1330*100)),#N/A)</f>
        <v>#N/A</v>
      </c>
      <c r="AI1330" s="40"/>
    </row>
    <row r="1331" spans="1:35" x14ac:dyDescent="0.35">
      <c r="A1331">
        <f t="shared" si="1544"/>
        <v>126</v>
      </c>
      <c r="B1331" s="35">
        <f t="array" ref="B1331">IF(B1330=0,0,MIN(IF(INDEX(DATOS,0,$N$2)=$U1331,IF(ISNUMBER(INDEX(DATOS,0,$C1331)),IF(INDEX(DATOS,0,$L$2)=0,IF(INDEX(DATOS,0,$M$2)=1,IF(ISNA(MATCH(INDEX(DATOS,0,$O$2),IF($E$7:E1330=E1331,$D$7:D1330),0)),INDEX(DATOS,0,$K$2))))))))</f>
        <v>0</v>
      </c>
      <c r="C1331" s="32">
        <f t="shared" si="1545"/>
        <v>20</v>
      </c>
      <c r="D1331" s="34" t="str">
        <f>IF($B1331=0,"--",INDEX(DATOS,$B1331,O$2))</f>
        <v>--</v>
      </c>
      <c r="E1331" s="64" t="s">
        <v>1</v>
      </c>
      <c r="F1331" s="36" t="str">
        <f t="shared" si="1581"/>
        <v>--</v>
      </c>
      <c r="G1331" s="109" t="e">
        <f>VLOOKUP($D1331,LOC_UNICOS,G$2,0)</f>
        <v>#N/A</v>
      </c>
      <c r="H1331" s="109" t="e">
        <f>VLOOKUP($D1331,LOC_UNICOS,H$2,0)</f>
        <v>#N/A</v>
      </c>
      <c r="I1331" s="38">
        <f t="array" ref="I1331">IF($B1331=0,-999,IF(COUNTIFS($Z1331:Z1331,#N/A)&gt;0,-999,AVERAGE($Z1331:Z1331)))</f>
        <v>-999</v>
      </c>
      <c r="J1331" s="38">
        <f t="array" ref="J1331">IF($B1331=0,-999,IF(COUNTIFS($Z1331:AA1331,#N/A)&gt;0,-999,AVERAGE($Z1331:AA1331)))</f>
        <v>-999</v>
      </c>
      <c r="K1331" s="38">
        <f t="array" ref="K1331">IF($B1331=0,-999,IF(COUNTIFS($Z1331:AB1331,#N/A)&gt;0,-999,AVERAGE($Z1331:AB1331)))</f>
        <v>-999</v>
      </c>
      <c r="L1331" s="38">
        <f t="array" ref="L1331">IF($B1331=0,-999,IF(COUNTIFS($Z1331:AC1331,#N/A)&gt;0,-999,AVERAGE($Z1331:AC1331)))</f>
        <v>-999</v>
      </c>
      <c r="M1331" s="38">
        <f t="shared" si="1589"/>
        <v>-999</v>
      </c>
      <c r="N1331" s="38">
        <f t="shared" si="1572"/>
        <v>-999</v>
      </c>
      <c r="O1331" s="38">
        <f t="shared" si="1573"/>
        <v>-999</v>
      </c>
      <c r="P1331" s="38">
        <f t="shared" si="1574"/>
        <v>-999</v>
      </c>
      <c r="Q1331" s="37">
        <f t="shared" si="1541"/>
        <v>0</v>
      </c>
      <c r="R1331" s="37">
        <f t="shared" si="1561"/>
        <v>0</v>
      </c>
      <c r="S1331" s="37">
        <f t="shared" si="1562"/>
        <v>0</v>
      </c>
      <c r="T1331" s="37">
        <f t="shared" si="1563"/>
        <v>0</v>
      </c>
      <c r="U1331" s="37">
        <f t="shared" si="1542"/>
        <v>2018</v>
      </c>
      <c r="V1331" s="37">
        <f t="shared" ref="V1331:X1331" si="1614">U1331-1</f>
        <v>2017</v>
      </c>
      <c r="W1331" s="37">
        <f t="shared" si="1614"/>
        <v>2016</v>
      </c>
      <c r="X1331" s="37">
        <f t="shared" si="1614"/>
        <v>2015</v>
      </c>
      <c r="Y1331" s="39"/>
      <c r="Z1331" s="62" t="e">
        <f>IFERROR(IF($B1331=0,#N/A,AVERAGEIFS(INDEX(DATOS,0,$C1331),INDEX(DATOS,0,$C1331),"&lt;&gt;#N/D",INDEX(DATOS,0,$L$2),0,INDEX(DATOS,0,$M$2),1,INDEX(DATOS,0,$N$2),U1331,INDEX(DATOS,0,$O$2),$D1331)),#N/A)</f>
        <v>#N/A</v>
      </c>
      <c r="AA1331" s="62" t="e">
        <f>IFERROR(IF($B1331=0,#N/A,AVERAGEIFS(INDEX(DATOS,0,$C1331),INDEX(DATOS,0,$C1331),"&lt;&gt;#N/D",INDEX(DATOS,0,$L$2),0,INDEX(DATOS,0,$M$2),1,INDEX(DATOS,0,$N$2),V1331,INDEX(DATOS,0,$O$2),$D1331)),#N/A)</f>
        <v>#N/A</v>
      </c>
      <c r="AB1331" s="62" t="e">
        <f>IFERROR(IF($B1331=0,#N/A,AVERAGEIFS(INDEX(DATOS,0,$C1331),INDEX(DATOS,0,$C1331),"&lt;&gt;#N/D",INDEX(DATOS,0,$L$2),0,INDEX(DATOS,0,$M$2),1,INDEX(DATOS,0,$N$2),W1331,INDEX(DATOS,0,$O$2),$D1331)),#N/A)</f>
        <v>#N/A</v>
      </c>
      <c r="AC1331" s="62" t="e">
        <f>IFERROR(IF($B1331=0,#N/A,AVERAGEIFS(INDEX(DATOS,0,$C1331),INDEX(DATOS,0,$C1331),"&lt;&gt;#N/D",INDEX(DATOS,0,$L$2),0,INDEX(DATOS,0,$M$2),1,INDEX(DATOS,0,$N$2),X1331,INDEX(DATOS,0,$O$2),$D1331)),#N/A)</f>
        <v>#N/A</v>
      </c>
      <c r="AD1331" s="33"/>
      <c r="AE1331" s="40" t="e">
        <f>IFERROR(IF(ISNA(Z1331),#N/A,IF(I1331=0,0,_xlfn.STDEV.P($Z1331:Z1331)/I1331*100)),#N/A)</f>
        <v>#N/A</v>
      </c>
      <c r="AF1331" s="40" t="e">
        <f>IFERROR(IF(ISNA(AA1331),#N/A,IF(J1331=0,0,_xlfn.STDEV.P($Z1331:AA1331)/J1331*100)),#N/A)</f>
        <v>#N/A</v>
      </c>
      <c r="AG1331" s="40" t="e">
        <f>IFERROR(IF(ISNA(AB1331),#N/A,IF(K1331=0,0,_xlfn.STDEV.P($Z1331:AB1331)/K1331*100)),#N/A)</f>
        <v>#N/A</v>
      </c>
      <c r="AH1331" s="40" t="e">
        <f>IFERROR(IF(ISNA(AC1331),#N/A,IF(L1331=0,0,_xlfn.STDEV.P($Z1331:AC1331)/L1331*100)),#N/A)</f>
        <v>#N/A</v>
      </c>
      <c r="AI1331" s="40"/>
    </row>
    <row r="1332" spans="1:35" x14ac:dyDescent="0.35">
      <c r="A1332">
        <f t="shared" si="1544"/>
        <v>127</v>
      </c>
      <c r="B1332" s="35">
        <f t="array" ref="B1332">IF(B1331=0,0,MIN(IF(INDEX(DATOS,0,$N$2)=$U1332,IF(ISNUMBER(INDEX(DATOS,0,$C1332)),IF(INDEX(DATOS,0,$L$2)=0,IF(INDEX(DATOS,0,$M$2)=1,IF(ISNA(MATCH(INDEX(DATOS,0,$O$2),IF($E$7:E1331=E1332,$D$7:D1331),0)),INDEX(DATOS,0,$K$2))))))))</f>
        <v>0</v>
      </c>
      <c r="C1332" s="32">
        <f t="shared" si="1545"/>
        <v>20</v>
      </c>
      <c r="D1332" s="34" t="str">
        <f>IF($B1332=0,"--",INDEX(DATOS,$B1332,O$2))</f>
        <v>--</v>
      </c>
      <c r="E1332" s="64" t="s">
        <v>1</v>
      </c>
      <c r="F1332" s="36" t="str">
        <f t="shared" si="1581"/>
        <v>--</v>
      </c>
      <c r="G1332" s="109" t="e">
        <f>VLOOKUP($D1332,LOC_UNICOS,G$2,0)</f>
        <v>#N/A</v>
      </c>
      <c r="H1332" s="109" t="e">
        <f>VLOOKUP($D1332,LOC_UNICOS,H$2,0)</f>
        <v>#N/A</v>
      </c>
      <c r="I1332" s="38">
        <f t="array" ref="I1332">IF($B1332=0,-999,IF(COUNTIFS($Z1332:Z1332,#N/A)&gt;0,-999,AVERAGE($Z1332:Z1332)))</f>
        <v>-999</v>
      </c>
      <c r="J1332" s="38">
        <f t="array" ref="J1332">IF($B1332=0,-999,IF(COUNTIFS($Z1332:AA1332,#N/A)&gt;0,-999,AVERAGE($Z1332:AA1332)))</f>
        <v>-999</v>
      </c>
      <c r="K1332" s="38">
        <f t="array" ref="K1332">IF($B1332=0,-999,IF(COUNTIFS($Z1332:AB1332,#N/A)&gt;0,-999,AVERAGE($Z1332:AB1332)))</f>
        <v>-999</v>
      </c>
      <c r="L1332" s="38">
        <f t="array" ref="L1332">IF($B1332=0,-999,IF(COUNTIFS($Z1332:AC1332,#N/A)&gt;0,-999,AVERAGE($Z1332:AC1332)))</f>
        <v>-999</v>
      </c>
      <c r="M1332" s="38">
        <f t="shared" si="1589"/>
        <v>-999</v>
      </c>
      <c r="N1332" s="38">
        <f t="shared" si="1572"/>
        <v>-999</v>
      </c>
      <c r="O1332" s="38">
        <f t="shared" si="1573"/>
        <v>-999</v>
      </c>
      <c r="P1332" s="38">
        <f t="shared" si="1574"/>
        <v>-999</v>
      </c>
      <c r="Q1332" s="37">
        <f t="shared" si="1541"/>
        <v>0</v>
      </c>
      <c r="R1332" s="37">
        <f t="shared" si="1561"/>
        <v>0</v>
      </c>
      <c r="S1332" s="37">
        <f t="shared" si="1562"/>
        <v>0</v>
      </c>
      <c r="T1332" s="37">
        <f t="shared" si="1563"/>
        <v>0</v>
      </c>
      <c r="U1332" s="37">
        <f t="shared" si="1542"/>
        <v>2018</v>
      </c>
      <c r="V1332" s="37">
        <f t="shared" ref="V1332:X1332" si="1615">U1332-1</f>
        <v>2017</v>
      </c>
      <c r="W1332" s="37">
        <f t="shared" si="1615"/>
        <v>2016</v>
      </c>
      <c r="X1332" s="37">
        <f t="shared" si="1615"/>
        <v>2015</v>
      </c>
      <c r="Y1332" s="39"/>
      <c r="Z1332" s="62" t="e">
        <f>IFERROR(IF($B1332=0,#N/A,AVERAGEIFS(INDEX(DATOS,0,$C1332),INDEX(DATOS,0,$C1332),"&lt;&gt;#N/D",INDEX(DATOS,0,$L$2),0,INDEX(DATOS,0,$M$2),1,INDEX(DATOS,0,$N$2),U1332,INDEX(DATOS,0,$O$2),$D1332)),#N/A)</f>
        <v>#N/A</v>
      </c>
      <c r="AA1332" s="62" t="e">
        <f>IFERROR(IF($B1332=0,#N/A,AVERAGEIFS(INDEX(DATOS,0,$C1332),INDEX(DATOS,0,$C1332),"&lt;&gt;#N/D",INDEX(DATOS,0,$L$2),0,INDEX(DATOS,0,$M$2),1,INDEX(DATOS,0,$N$2),V1332,INDEX(DATOS,0,$O$2),$D1332)),#N/A)</f>
        <v>#N/A</v>
      </c>
      <c r="AB1332" s="62" t="e">
        <f>IFERROR(IF($B1332=0,#N/A,AVERAGEIFS(INDEX(DATOS,0,$C1332),INDEX(DATOS,0,$C1332),"&lt;&gt;#N/D",INDEX(DATOS,0,$L$2),0,INDEX(DATOS,0,$M$2),1,INDEX(DATOS,0,$N$2),W1332,INDEX(DATOS,0,$O$2),$D1332)),#N/A)</f>
        <v>#N/A</v>
      </c>
      <c r="AC1332" s="62" t="e">
        <f>IFERROR(IF($B1332=0,#N/A,AVERAGEIFS(INDEX(DATOS,0,$C1332),INDEX(DATOS,0,$C1332),"&lt;&gt;#N/D",INDEX(DATOS,0,$L$2),0,INDEX(DATOS,0,$M$2),1,INDEX(DATOS,0,$N$2),X1332,INDEX(DATOS,0,$O$2),$D1332)),#N/A)</f>
        <v>#N/A</v>
      </c>
      <c r="AD1332" s="33"/>
      <c r="AE1332" s="40" t="e">
        <f>IFERROR(IF(ISNA(Z1332),#N/A,IF(I1332=0,0,_xlfn.STDEV.P($Z1332:Z1332)/I1332*100)),#N/A)</f>
        <v>#N/A</v>
      </c>
      <c r="AF1332" s="40" t="e">
        <f>IFERROR(IF(ISNA(AA1332),#N/A,IF(J1332=0,0,_xlfn.STDEV.P($Z1332:AA1332)/J1332*100)),#N/A)</f>
        <v>#N/A</v>
      </c>
      <c r="AG1332" s="40" t="e">
        <f>IFERROR(IF(ISNA(AB1332),#N/A,IF(K1332=0,0,_xlfn.STDEV.P($Z1332:AB1332)/K1332*100)),#N/A)</f>
        <v>#N/A</v>
      </c>
      <c r="AH1332" s="40" t="e">
        <f>IFERROR(IF(ISNA(AC1332),#N/A,IF(L1332=0,0,_xlfn.STDEV.P($Z1332:AC1332)/L1332*100)),#N/A)</f>
        <v>#N/A</v>
      </c>
      <c r="AI1332" s="40"/>
    </row>
    <row r="1333" spans="1:35" x14ac:dyDescent="0.35">
      <c r="A1333">
        <f t="shared" si="1544"/>
        <v>128</v>
      </c>
      <c r="B1333" s="35">
        <f t="array" ref="B1333">IF(B1332=0,0,MIN(IF(INDEX(DATOS,0,$N$2)=$U1333,IF(ISNUMBER(INDEX(DATOS,0,$C1333)),IF(INDEX(DATOS,0,$L$2)=0,IF(INDEX(DATOS,0,$M$2)=1,IF(ISNA(MATCH(INDEX(DATOS,0,$O$2),IF($E$7:E1332=E1333,$D$7:D1332),0)),INDEX(DATOS,0,$K$2))))))))</f>
        <v>0</v>
      </c>
      <c r="C1333" s="32">
        <f t="shared" si="1545"/>
        <v>20</v>
      </c>
      <c r="D1333" s="34" t="str">
        <f>IF($B1333=0,"--",INDEX(DATOS,$B1333,O$2))</f>
        <v>--</v>
      </c>
      <c r="E1333" s="64" t="s">
        <v>1</v>
      </c>
      <c r="F1333" s="36" t="str">
        <f t="shared" si="1581"/>
        <v>--</v>
      </c>
      <c r="G1333" s="109" t="e">
        <f>VLOOKUP($D1333,LOC_UNICOS,G$2,0)</f>
        <v>#N/A</v>
      </c>
      <c r="H1333" s="109" t="e">
        <f>VLOOKUP($D1333,LOC_UNICOS,H$2,0)</f>
        <v>#N/A</v>
      </c>
      <c r="I1333" s="38">
        <f t="array" ref="I1333">IF($B1333=0,-999,IF(COUNTIFS($Z1333:Z1333,#N/A)&gt;0,-999,AVERAGE($Z1333:Z1333)))</f>
        <v>-999</v>
      </c>
      <c r="J1333" s="38">
        <f t="array" ref="J1333">IF($B1333=0,-999,IF(COUNTIFS($Z1333:AA1333,#N/A)&gt;0,-999,AVERAGE($Z1333:AA1333)))</f>
        <v>-999</v>
      </c>
      <c r="K1333" s="38">
        <f t="array" ref="K1333">IF($B1333=0,-999,IF(COUNTIFS($Z1333:AB1333,#N/A)&gt;0,-999,AVERAGE($Z1333:AB1333)))</f>
        <v>-999</v>
      </c>
      <c r="L1333" s="38">
        <f t="array" ref="L1333">IF($B1333=0,-999,IF(COUNTIFS($Z1333:AC1333,#N/A)&gt;0,-999,AVERAGE($Z1333:AC1333)))</f>
        <v>-999</v>
      </c>
      <c r="M1333" s="38">
        <f t="shared" si="1589"/>
        <v>-999</v>
      </c>
      <c r="N1333" s="38">
        <f t="shared" si="1572"/>
        <v>-999</v>
      </c>
      <c r="O1333" s="38">
        <f t="shared" si="1573"/>
        <v>-999</v>
      </c>
      <c r="P1333" s="38">
        <f t="shared" si="1574"/>
        <v>-999</v>
      </c>
      <c r="Q1333" s="37">
        <f t="shared" si="1541"/>
        <v>0</v>
      </c>
      <c r="R1333" s="37">
        <f t="shared" si="1561"/>
        <v>0</v>
      </c>
      <c r="S1333" s="37">
        <f t="shared" si="1562"/>
        <v>0</v>
      </c>
      <c r="T1333" s="37">
        <f t="shared" si="1563"/>
        <v>0</v>
      </c>
      <c r="U1333" s="37">
        <f t="shared" si="1542"/>
        <v>2018</v>
      </c>
      <c r="V1333" s="37">
        <f t="shared" ref="V1333:X1333" si="1616">U1333-1</f>
        <v>2017</v>
      </c>
      <c r="W1333" s="37">
        <f t="shared" si="1616"/>
        <v>2016</v>
      </c>
      <c r="X1333" s="37">
        <f t="shared" si="1616"/>
        <v>2015</v>
      </c>
      <c r="Y1333" s="39"/>
      <c r="Z1333" s="62" t="e">
        <f>IFERROR(IF($B1333=0,#N/A,AVERAGEIFS(INDEX(DATOS,0,$C1333),INDEX(DATOS,0,$C1333),"&lt;&gt;#N/D",INDEX(DATOS,0,$L$2),0,INDEX(DATOS,0,$M$2),1,INDEX(DATOS,0,$N$2),U1333,INDEX(DATOS,0,$O$2),$D1333)),#N/A)</f>
        <v>#N/A</v>
      </c>
      <c r="AA1333" s="62" t="e">
        <f>IFERROR(IF($B1333=0,#N/A,AVERAGEIFS(INDEX(DATOS,0,$C1333),INDEX(DATOS,0,$C1333),"&lt;&gt;#N/D",INDEX(DATOS,0,$L$2),0,INDEX(DATOS,0,$M$2),1,INDEX(DATOS,0,$N$2),V1333,INDEX(DATOS,0,$O$2),$D1333)),#N/A)</f>
        <v>#N/A</v>
      </c>
      <c r="AB1333" s="62" t="e">
        <f>IFERROR(IF($B1333=0,#N/A,AVERAGEIFS(INDEX(DATOS,0,$C1333),INDEX(DATOS,0,$C1333),"&lt;&gt;#N/D",INDEX(DATOS,0,$L$2),0,INDEX(DATOS,0,$M$2),1,INDEX(DATOS,0,$N$2),W1333,INDEX(DATOS,0,$O$2),$D1333)),#N/A)</f>
        <v>#N/A</v>
      </c>
      <c r="AC1333" s="62" t="e">
        <f>IFERROR(IF($B1333=0,#N/A,AVERAGEIFS(INDEX(DATOS,0,$C1333),INDEX(DATOS,0,$C1333),"&lt;&gt;#N/D",INDEX(DATOS,0,$L$2),0,INDEX(DATOS,0,$M$2),1,INDEX(DATOS,0,$N$2),X1333,INDEX(DATOS,0,$O$2),$D1333)),#N/A)</f>
        <v>#N/A</v>
      </c>
      <c r="AD1333" s="33"/>
      <c r="AE1333" s="40" t="e">
        <f>IFERROR(IF(ISNA(Z1333),#N/A,IF(I1333=0,0,_xlfn.STDEV.P($Z1333:Z1333)/I1333*100)),#N/A)</f>
        <v>#N/A</v>
      </c>
      <c r="AF1333" s="40" t="e">
        <f>IFERROR(IF(ISNA(AA1333),#N/A,IF(J1333=0,0,_xlfn.STDEV.P($Z1333:AA1333)/J1333*100)),#N/A)</f>
        <v>#N/A</v>
      </c>
      <c r="AG1333" s="40" t="e">
        <f>IFERROR(IF(ISNA(AB1333),#N/A,IF(K1333=0,0,_xlfn.STDEV.P($Z1333:AB1333)/K1333*100)),#N/A)</f>
        <v>#N/A</v>
      </c>
      <c r="AH1333" s="40" t="e">
        <f>IFERROR(IF(ISNA(AC1333),#N/A,IF(L1333=0,0,_xlfn.STDEV.P($Z1333:AC1333)/L1333*100)),#N/A)</f>
        <v>#N/A</v>
      </c>
      <c r="AI1333" s="40"/>
    </row>
    <row r="1334" spans="1:35" x14ac:dyDescent="0.35">
      <c r="A1334">
        <f t="shared" si="1544"/>
        <v>129</v>
      </c>
      <c r="B1334" s="35">
        <f t="array" ref="B1334">IF(B1333=0,0,MIN(IF(INDEX(DATOS,0,$N$2)=$U1334,IF(ISNUMBER(INDEX(DATOS,0,$C1334)),IF(INDEX(DATOS,0,$L$2)=0,IF(INDEX(DATOS,0,$M$2)=1,IF(ISNA(MATCH(INDEX(DATOS,0,$O$2),IF($E$7:E1333=E1334,$D$7:D1333),0)),INDEX(DATOS,0,$K$2))))))))</f>
        <v>0</v>
      </c>
      <c r="C1334" s="32">
        <f t="shared" si="1545"/>
        <v>20</v>
      </c>
      <c r="D1334" s="34" t="str">
        <f>IF($B1334=0,"--",INDEX(DATOS,$B1334,O$2))</f>
        <v>--</v>
      </c>
      <c r="E1334" s="64" t="s">
        <v>1</v>
      </c>
      <c r="F1334" s="36" t="str">
        <f t="shared" si="1581"/>
        <v>--</v>
      </c>
      <c r="G1334" s="109" t="e">
        <f>VLOOKUP($D1334,LOC_UNICOS,G$2,0)</f>
        <v>#N/A</v>
      </c>
      <c r="H1334" s="109" t="e">
        <f>VLOOKUP($D1334,LOC_UNICOS,H$2,0)</f>
        <v>#N/A</v>
      </c>
      <c r="I1334" s="38">
        <f t="array" ref="I1334">IF($B1334=0,-999,IF(COUNTIFS($Z1334:Z1334,#N/A)&gt;0,-999,AVERAGE($Z1334:Z1334)))</f>
        <v>-999</v>
      </c>
      <c r="J1334" s="38">
        <f t="array" ref="J1334">IF($B1334=0,-999,IF(COUNTIFS($Z1334:AA1334,#N/A)&gt;0,-999,AVERAGE($Z1334:AA1334)))</f>
        <v>-999</v>
      </c>
      <c r="K1334" s="38">
        <f t="array" ref="K1334">IF($B1334=0,-999,IF(COUNTIFS($Z1334:AB1334,#N/A)&gt;0,-999,AVERAGE($Z1334:AB1334)))</f>
        <v>-999</v>
      </c>
      <c r="L1334" s="38">
        <f t="array" ref="L1334">IF($B1334=0,-999,IF(COUNTIFS($Z1334:AC1334,#N/A)&gt;0,-999,AVERAGE($Z1334:AC1334)))</f>
        <v>-999</v>
      </c>
      <c r="M1334" s="38">
        <f t="shared" si="1589"/>
        <v>-999</v>
      </c>
      <c r="N1334" s="38">
        <f t="shared" si="1572"/>
        <v>-999</v>
      </c>
      <c r="O1334" s="38">
        <f t="shared" si="1573"/>
        <v>-999</v>
      </c>
      <c r="P1334" s="38">
        <f t="shared" si="1574"/>
        <v>-999</v>
      </c>
      <c r="Q1334" s="37">
        <f t="shared" si="1541"/>
        <v>0</v>
      </c>
      <c r="R1334" s="37">
        <f t="shared" si="1561"/>
        <v>0</v>
      </c>
      <c r="S1334" s="37">
        <f t="shared" si="1562"/>
        <v>0</v>
      </c>
      <c r="T1334" s="37">
        <f t="shared" si="1563"/>
        <v>0</v>
      </c>
      <c r="U1334" s="37">
        <f t="shared" si="1542"/>
        <v>2018</v>
      </c>
      <c r="V1334" s="37">
        <f t="shared" ref="V1334:X1334" si="1617">U1334-1</f>
        <v>2017</v>
      </c>
      <c r="W1334" s="37">
        <f t="shared" si="1617"/>
        <v>2016</v>
      </c>
      <c r="X1334" s="37">
        <f t="shared" si="1617"/>
        <v>2015</v>
      </c>
      <c r="Y1334" s="39"/>
      <c r="Z1334" s="62" t="e">
        <f>IFERROR(IF($B1334=0,#N/A,AVERAGEIFS(INDEX(DATOS,0,$C1334),INDEX(DATOS,0,$C1334),"&lt;&gt;#N/D",INDEX(DATOS,0,$L$2),0,INDEX(DATOS,0,$M$2),1,INDEX(DATOS,0,$N$2),U1334,INDEX(DATOS,0,$O$2),$D1334)),#N/A)</f>
        <v>#N/A</v>
      </c>
      <c r="AA1334" s="62" t="e">
        <f>IFERROR(IF($B1334=0,#N/A,AVERAGEIFS(INDEX(DATOS,0,$C1334),INDEX(DATOS,0,$C1334),"&lt;&gt;#N/D",INDEX(DATOS,0,$L$2),0,INDEX(DATOS,0,$M$2),1,INDEX(DATOS,0,$N$2),V1334,INDEX(DATOS,0,$O$2),$D1334)),#N/A)</f>
        <v>#N/A</v>
      </c>
      <c r="AB1334" s="62" t="e">
        <f>IFERROR(IF($B1334=0,#N/A,AVERAGEIFS(INDEX(DATOS,0,$C1334),INDEX(DATOS,0,$C1334),"&lt;&gt;#N/D",INDEX(DATOS,0,$L$2),0,INDEX(DATOS,0,$M$2),1,INDEX(DATOS,0,$N$2),W1334,INDEX(DATOS,0,$O$2),$D1334)),#N/A)</f>
        <v>#N/A</v>
      </c>
      <c r="AC1334" s="62" t="e">
        <f>IFERROR(IF($B1334=0,#N/A,AVERAGEIFS(INDEX(DATOS,0,$C1334),INDEX(DATOS,0,$C1334),"&lt;&gt;#N/D",INDEX(DATOS,0,$L$2),0,INDEX(DATOS,0,$M$2),1,INDEX(DATOS,0,$N$2),X1334,INDEX(DATOS,0,$O$2),$D1334)),#N/A)</f>
        <v>#N/A</v>
      </c>
      <c r="AD1334" s="33"/>
      <c r="AE1334" s="40" t="e">
        <f>IFERROR(IF(ISNA(Z1334),#N/A,IF(I1334=0,0,_xlfn.STDEV.P($Z1334:Z1334)/I1334*100)),#N/A)</f>
        <v>#N/A</v>
      </c>
      <c r="AF1334" s="40" t="e">
        <f>IFERROR(IF(ISNA(AA1334),#N/A,IF(J1334=0,0,_xlfn.STDEV.P($Z1334:AA1334)/J1334*100)),#N/A)</f>
        <v>#N/A</v>
      </c>
      <c r="AG1334" s="40" t="e">
        <f>IFERROR(IF(ISNA(AB1334),#N/A,IF(K1334=0,0,_xlfn.STDEV.P($Z1334:AB1334)/K1334*100)),#N/A)</f>
        <v>#N/A</v>
      </c>
      <c r="AH1334" s="40" t="e">
        <f>IFERROR(IF(ISNA(AC1334),#N/A,IF(L1334=0,0,_xlfn.STDEV.P($Z1334:AC1334)/L1334*100)),#N/A)</f>
        <v>#N/A</v>
      </c>
      <c r="AI1334" s="40"/>
    </row>
    <row r="1335" spans="1:35" x14ac:dyDescent="0.35">
      <c r="A1335">
        <f t="shared" si="1544"/>
        <v>130</v>
      </c>
      <c r="B1335" s="35">
        <f t="array" ref="B1335">IF(B1334=0,0,MIN(IF(INDEX(DATOS,0,$N$2)=$U1335,IF(ISNUMBER(INDEX(DATOS,0,$C1335)),IF(INDEX(DATOS,0,$L$2)=0,IF(INDEX(DATOS,0,$M$2)=1,IF(ISNA(MATCH(INDEX(DATOS,0,$O$2),IF($E$7:E1334=E1335,$D$7:D1334),0)),INDEX(DATOS,0,$K$2))))))))</f>
        <v>0</v>
      </c>
      <c r="C1335" s="32">
        <f t="shared" si="1545"/>
        <v>20</v>
      </c>
      <c r="D1335" s="34" t="str">
        <f>IF($B1335=0,"--",INDEX(DATOS,$B1335,O$2))</f>
        <v>--</v>
      </c>
      <c r="E1335" s="64" t="s">
        <v>1</v>
      </c>
      <c r="F1335" s="36" t="str">
        <f t="shared" si="1581"/>
        <v>--</v>
      </c>
      <c r="G1335" s="109" t="e">
        <f>VLOOKUP($D1335,LOC_UNICOS,G$2,0)</f>
        <v>#N/A</v>
      </c>
      <c r="H1335" s="109" t="e">
        <f>VLOOKUP($D1335,LOC_UNICOS,H$2,0)</f>
        <v>#N/A</v>
      </c>
      <c r="I1335" s="38">
        <f t="array" ref="I1335">IF($B1335=0,-999,IF(COUNTIFS($Z1335:Z1335,#N/A)&gt;0,-999,AVERAGE($Z1335:Z1335)))</f>
        <v>-999</v>
      </c>
      <c r="J1335" s="38">
        <f t="array" ref="J1335">IF($B1335=0,-999,IF(COUNTIFS($Z1335:AA1335,#N/A)&gt;0,-999,AVERAGE($Z1335:AA1335)))</f>
        <v>-999</v>
      </c>
      <c r="K1335" s="38">
        <f t="array" ref="K1335">IF($B1335=0,-999,IF(COUNTIFS($Z1335:AB1335,#N/A)&gt;0,-999,AVERAGE($Z1335:AB1335)))</f>
        <v>-999</v>
      </c>
      <c r="L1335" s="38">
        <f t="array" ref="L1335">IF($B1335=0,-999,IF(COUNTIFS($Z1335:AC1335,#N/A)&gt;0,-999,AVERAGE($Z1335:AC1335)))</f>
        <v>-999</v>
      </c>
      <c r="M1335" s="38">
        <f t="shared" si="1589"/>
        <v>-999</v>
      </c>
      <c r="N1335" s="38">
        <f t="shared" si="1572"/>
        <v>-999</v>
      </c>
      <c r="O1335" s="38">
        <f t="shared" si="1573"/>
        <v>-999</v>
      </c>
      <c r="P1335" s="38">
        <f t="shared" si="1574"/>
        <v>-999</v>
      </c>
      <c r="Q1335" s="37">
        <f t="shared" ref="Q1335:Q1398" si="1618">IF($B1335=0,0,IF(I1335=-999,0,IF($D1335="--",0,1)))</f>
        <v>0</v>
      </c>
      <c r="R1335" s="37">
        <f t="shared" si="1561"/>
        <v>0</v>
      </c>
      <c r="S1335" s="37">
        <f t="shared" si="1562"/>
        <v>0</v>
      </c>
      <c r="T1335" s="37">
        <f t="shared" si="1563"/>
        <v>0</v>
      </c>
      <c r="U1335" s="37">
        <f t="shared" ref="U1335:U1398" si="1619">$B$1</f>
        <v>2018</v>
      </c>
      <c r="V1335" s="37">
        <f t="shared" ref="V1335:X1335" si="1620">U1335-1</f>
        <v>2017</v>
      </c>
      <c r="W1335" s="37">
        <f t="shared" si="1620"/>
        <v>2016</v>
      </c>
      <c r="X1335" s="37">
        <f t="shared" si="1620"/>
        <v>2015</v>
      </c>
      <c r="Y1335" s="39"/>
      <c r="Z1335" s="62" t="e">
        <f>IFERROR(IF($B1335=0,#N/A,AVERAGEIFS(INDEX(DATOS,0,$C1335),INDEX(DATOS,0,$C1335),"&lt;&gt;#N/D",INDEX(DATOS,0,$L$2),0,INDEX(DATOS,0,$M$2),1,INDEX(DATOS,0,$N$2),U1335,INDEX(DATOS,0,$O$2),$D1335)),#N/A)</f>
        <v>#N/A</v>
      </c>
      <c r="AA1335" s="62" t="e">
        <f>IFERROR(IF($B1335=0,#N/A,AVERAGEIFS(INDEX(DATOS,0,$C1335),INDEX(DATOS,0,$C1335),"&lt;&gt;#N/D",INDEX(DATOS,0,$L$2),0,INDEX(DATOS,0,$M$2),1,INDEX(DATOS,0,$N$2),V1335,INDEX(DATOS,0,$O$2),$D1335)),#N/A)</f>
        <v>#N/A</v>
      </c>
      <c r="AB1335" s="62" t="e">
        <f>IFERROR(IF($B1335=0,#N/A,AVERAGEIFS(INDEX(DATOS,0,$C1335),INDEX(DATOS,0,$C1335),"&lt;&gt;#N/D",INDEX(DATOS,0,$L$2),0,INDEX(DATOS,0,$M$2),1,INDEX(DATOS,0,$N$2),W1335,INDEX(DATOS,0,$O$2),$D1335)),#N/A)</f>
        <v>#N/A</v>
      </c>
      <c r="AC1335" s="62" t="e">
        <f>IFERROR(IF($B1335=0,#N/A,AVERAGEIFS(INDEX(DATOS,0,$C1335),INDEX(DATOS,0,$C1335),"&lt;&gt;#N/D",INDEX(DATOS,0,$L$2),0,INDEX(DATOS,0,$M$2),1,INDEX(DATOS,0,$N$2),X1335,INDEX(DATOS,0,$O$2),$D1335)),#N/A)</f>
        <v>#N/A</v>
      </c>
      <c r="AD1335" s="33"/>
      <c r="AE1335" s="40" t="e">
        <f>IFERROR(IF(ISNA(Z1335),#N/A,IF(I1335=0,0,_xlfn.STDEV.P($Z1335:Z1335)/I1335*100)),#N/A)</f>
        <v>#N/A</v>
      </c>
      <c r="AF1335" s="40" t="e">
        <f>IFERROR(IF(ISNA(AA1335),#N/A,IF(J1335=0,0,_xlfn.STDEV.P($Z1335:AA1335)/J1335*100)),#N/A)</f>
        <v>#N/A</v>
      </c>
      <c r="AG1335" s="40" t="e">
        <f>IFERROR(IF(ISNA(AB1335),#N/A,IF(K1335=0,0,_xlfn.STDEV.P($Z1335:AB1335)/K1335*100)),#N/A)</f>
        <v>#N/A</v>
      </c>
      <c r="AH1335" s="40" t="e">
        <f>IFERROR(IF(ISNA(AC1335),#N/A,IF(L1335=0,0,_xlfn.STDEV.P($Z1335:AC1335)/L1335*100)),#N/A)</f>
        <v>#N/A</v>
      </c>
      <c r="AI1335" s="40"/>
    </row>
    <row r="1336" spans="1:35" x14ac:dyDescent="0.35">
      <c r="A1336">
        <f t="shared" ref="A1336:A1399" si="1621">A1335+1</f>
        <v>131</v>
      </c>
      <c r="B1336" s="35">
        <f t="array" ref="B1336">IF(B1335=0,0,MIN(IF(INDEX(DATOS,0,$N$2)=$U1336,IF(ISNUMBER(INDEX(DATOS,0,$C1336)),IF(INDEX(DATOS,0,$L$2)=0,IF(INDEX(DATOS,0,$M$2)=1,IF(ISNA(MATCH(INDEX(DATOS,0,$O$2),IF($E$7:E1335=E1336,$D$7:D1335),0)),INDEX(DATOS,0,$K$2))))))))</f>
        <v>0</v>
      </c>
      <c r="C1336" s="32">
        <f t="shared" ref="C1336:C1399" si="1622">MATCH(E1336,INDEX(DATOS,1,),0)</f>
        <v>20</v>
      </c>
      <c r="D1336" s="34" t="str">
        <f>IF($B1336=0,"--",INDEX(DATOS,$B1336,O$2))</f>
        <v>--</v>
      </c>
      <c r="E1336" s="64" t="s">
        <v>1</v>
      </c>
      <c r="F1336" s="36" t="str">
        <f t="shared" si="1581"/>
        <v>--</v>
      </c>
      <c r="G1336" s="109" t="e">
        <f>VLOOKUP($D1336,LOC_UNICOS,G$2,0)</f>
        <v>#N/A</v>
      </c>
      <c r="H1336" s="109" t="e">
        <f>VLOOKUP($D1336,LOC_UNICOS,H$2,0)</f>
        <v>#N/A</v>
      </c>
      <c r="I1336" s="38">
        <f t="array" ref="I1336">IF($B1336=0,-999,IF(COUNTIFS($Z1336:Z1336,#N/A)&gt;0,-999,AVERAGE($Z1336:Z1336)))</f>
        <v>-999</v>
      </c>
      <c r="J1336" s="38">
        <f t="array" ref="J1336">IF($B1336=0,-999,IF(COUNTIFS($Z1336:AA1336,#N/A)&gt;0,-999,AVERAGE($Z1336:AA1336)))</f>
        <v>-999</v>
      </c>
      <c r="K1336" s="38">
        <f t="array" ref="K1336">IF($B1336=0,-999,IF(COUNTIFS($Z1336:AB1336,#N/A)&gt;0,-999,AVERAGE($Z1336:AB1336)))</f>
        <v>-999</v>
      </c>
      <c r="L1336" s="38">
        <f t="array" ref="L1336">IF($B1336=0,-999,IF(COUNTIFS($Z1336:AC1336,#N/A)&gt;0,-999,AVERAGE($Z1336:AC1336)))</f>
        <v>-999</v>
      </c>
      <c r="M1336" s="38">
        <f t="shared" si="1589"/>
        <v>-999</v>
      </c>
      <c r="N1336" s="38">
        <f t="shared" si="1572"/>
        <v>-999</v>
      </c>
      <c r="O1336" s="38">
        <f t="shared" si="1573"/>
        <v>-999</v>
      </c>
      <c r="P1336" s="38">
        <f t="shared" si="1574"/>
        <v>-999</v>
      </c>
      <c r="Q1336" s="37">
        <f t="shared" si="1618"/>
        <v>0</v>
      </c>
      <c r="R1336" s="37">
        <f t="shared" si="1561"/>
        <v>0</v>
      </c>
      <c r="S1336" s="37">
        <f t="shared" si="1562"/>
        <v>0</v>
      </c>
      <c r="T1336" s="37">
        <f t="shared" si="1563"/>
        <v>0</v>
      </c>
      <c r="U1336" s="37">
        <f t="shared" si="1619"/>
        <v>2018</v>
      </c>
      <c r="V1336" s="37">
        <f t="shared" ref="V1336:X1336" si="1623">U1336-1</f>
        <v>2017</v>
      </c>
      <c r="W1336" s="37">
        <f t="shared" si="1623"/>
        <v>2016</v>
      </c>
      <c r="X1336" s="37">
        <f t="shared" si="1623"/>
        <v>2015</v>
      </c>
      <c r="Y1336" s="39"/>
      <c r="Z1336" s="62" t="e">
        <f>IFERROR(IF($B1336=0,#N/A,AVERAGEIFS(INDEX(DATOS,0,$C1336),INDEX(DATOS,0,$C1336),"&lt;&gt;#N/D",INDEX(DATOS,0,$L$2),0,INDEX(DATOS,0,$M$2),1,INDEX(DATOS,0,$N$2),U1336,INDEX(DATOS,0,$O$2),$D1336)),#N/A)</f>
        <v>#N/A</v>
      </c>
      <c r="AA1336" s="62" t="e">
        <f>IFERROR(IF($B1336=0,#N/A,AVERAGEIFS(INDEX(DATOS,0,$C1336),INDEX(DATOS,0,$C1336),"&lt;&gt;#N/D",INDEX(DATOS,0,$L$2),0,INDEX(DATOS,0,$M$2),1,INDEX(DATOS,0,$N$2),V1336,INDEX(DATOS,0,$O$2),$D1336)),#N/A)</f>
        <v>#N/A</v>
      </c>
      <c r="AB1336" s="62" t="e">
        <f>IFERROR(IF($B1336=0,#N/A,AVERAGEIFS(INDEX(DATOS,0,$C1336),INDEX(DATOS,0,$C1336),"&lt;&gt;#N/D",INDEX(DATOS,0,$L$2),0,INDEX(DATOS,0,$M$2),1,INDEX(DATOS,0,$N$2),W1336,INDEX(DATOS,0,$O$2),$D1336)),#N/A)</f>
        <v>#N/A</v>
      </c>
      <c r="AC1336" s="62" t="e">
        <f>IFERROR(IF($B1336=0,#N/A,AVERAGEIFS(INDEX(DATOS,0,$C1336),INDEX(DATOS,0,$C1336),"&lt;&gt;#N/D",INDEX(DATOS,0,$L$2),0,INDEX(DATOS,0,$M$2),1,INDEX(DATOS,0,$N$2),X1336,INDEX(DATOS,0,$O$2),$D1336)),#N/A)</f>
        <v>#N/A</v>
      </c>
      <c r="AD1336" s="33"/>
      <c r="AE1336" s="40" t="e">
        <f>IFERROR(IF(ISNA(Z1336),#N/A,IF(I1336=0,0,_xlfn.STDEV.P($Z1336:Z1336)/I1336*100)),#N/A)</f>
        <v>#N/A</v>
      </c>
      <c r="AF1336" s="40" t="e">
        <f>IFERROR(IF(ISNA(AA1336),#N/A,IF(J1336=0,0,_xlfn.STDEV.P($Z1336:AA1336)/J1336*100)),#N/A)</f>
        <v>#N/A</v>
      </c>
      <c r="AG1336" s="40" t="e">
        <f>IFERROR(IF(ISNA(AB1336),#N/A,IF(K1336=0,0,_xlfn.STDEV.P($Z1336:AB1336)/K1336*100)),#N/A)</f>
        <v>#N/A</v>
      </c>
      <c r="AH1336" s="40" t="e">
        <f>IFERROR(IF(ISNA(AC1336),#N/A,IF(L1336=0,0,_xlfn.STDEV.P($Z1336:AC1336)/L1336*100)),#N/A)</f>
        <v>#N/A</v>
      </c>
      <c r="AI1336" s="40"/>
    </row>
    <row r="1337" spans="1:35" x14ac:dyDescent="0.35">
      <c r="A1337">
        <f t="shared" si="1621"/>
        <v>132</v>
      </c>
      <c r="B1337" s="35">
        <f t="array" ref="B1337">IF(B1336=0,0,MIN(IF(INDEX(DATOS,0,$N$2)=$U1337,IF(ISNUMBER(INDEX(DATOS,0,$C1337)),IF(INDEX(DATOS,0,$L$2)=0,IF(INDEX(DATOS,0,$M$2)=1,IF(ISNA(MATCH(INDEX(DATOS,0,$O$2),IF($E$7:E1336=E1337,$D$7:D1336),0)),INDEX(DATOS,0,$K$2))))))))</f>
        <v>0</v>
      </c>
      <c r="C1337" s="32">
        <f t="shared" si="1622"/>
        <v>20</v>
      </c>
      <c r="D1337" s="34" t="str">
        <f>IF($B1337=0,"--",INDEX(DATOS,$B1337,O$2))</f>
        <v>--</v>
      </c>
      <c r="E1337" s="64" t="s">
        <v>1</v>
      </c>
      <c r="F1337" s="36" t="str">
        <f t="shared" si="1581"/>
        <v>--</v>
      </c>
      <c r="G1337" s="109" t="e">
        <f>VLOOKUP($D1337,LOC_UNICOS,G$2,0)</f>
        <v>#N/A</v>
      </c>
      <c r="H1337" s="109" t="e">
        <f>VLOOKUP($D1337,LOC_UNICOS,H$2,0)</f>
        <v>#N/A</v>
      </c>
      <c r="I1337" s="38">
        <f t="array" ref="I1337">IF($B1337=0,-999,IF(COUNTIFS($Z1337:Z1337,#N/A)&gt;0,-999,AVERAGE($Z1337:Z1337)))</f>
        <v>-999</v>
      </c>
      <c r="J1337" s="38">
        <f t="array" ref="J1337">IF($B1337=0,-999,IF(COUNTIFS($Z1337:AA1337,#N/A)&gt;0,-999,AVERAGE($Z1337:AA1337)))</f>
        <v>-999</v>
      </c>
      <c r="K1337" s="38">
        <f t="array" ref="K1337">IF($B1337=0,-999,IF(COUNTIFS($Z1337:AB1337,#N/A)&gt;0,-999,AVERAGE($Z1337:AB1337)))</f>
        <v>-999</v>
      </c>
      <c r="L1337" s="38">
        <f t="array" ref="L1337">IF($B1337=0,-999,IF(COUNTIFS($Z1337:AC1337,#N/A)&gt;0,-999,AVERAGE($Z1337:AC1337)))</f>
        <v>-999</v>
      </c>
      <c r="M1337" s="38">
        <f t="shared" si="1589"/>
        <v>-999</v>
      </c>
      <c r="N1337" s="38">
        <f t="shared" si="1572"/>
        <v>-999</v>
      </c>
      <c r="O1337" s="38">
        <f t="shared" si="1573"/>
        <v>-999</v>
      </c>
      <c r="P1337" s="38">
        <f t="shared" si="1574"/>
        <v>-999</v>
      </c>
      <c r="Q1337" s="37">
        <f t="shared" si="1618"/>
        <v>0</v>
      </c>
      <c r="R1337" s="37">
        <f t="shared" si="1561"/>
        <v>0</v>
      </c>
      <c r="S1337" s="37">
        <f t="shared" si="1562"/>
        <v>0</v>
      </c>
      <c r="T1337" s="37">
        <f t="shared" si="1563"/>
        <v>0</v>
      </c>
      <c r="U1337" s="37">
        <f t="shared" si="1619"/>
        <v>2018</v>
      </c>
      <c r="V1337" s="37">
        <f t="shared" ref="V1337:X1337" si="1624">U1337-1</f>
        <v>2017</v>
      </c>
      <c r="W1337" s="37">
        <f t="shared" si="1624"/>
        <v>2016</v>
      </c>
      <c r="X1337" s="37">
        <f t="shared" si="1624"/>
        <v>2015</v>
      </c>
      <c r="Y1337" s="39"/>
      <c r="Z1337" s="62" t="e">
        <f>IFERROR(IF($B1337=0,#N/A,AVERAGEIFS(INDEX(DATOS,0,$C1337),INDEX(DATOS,0,$C1337),"&lt;&gt;#N/D",INDEX(DATOS,0,$L$2),0,INDEX(DATOS,0,$M$2),1,INDEX(DATOS,0,$N$2),U1337,INDEX(DATOS,0,$O$2),$D1337)),#N/A)</f>
        <v>#N/A</v>
      </c>
      <c r="AA1337" s="62" t="e">
        <f>IFERROR(IF($B1337=0,#N/A,AVERAGEIFS(INDEX(DATOS,0,$C1337),INDEX(DATOS,0,$C1337),"&lt;&gt;#N/D",INDEX(DATOS,0,$L$2),0,INDEX(DATOS,0,$M$2),1,INDEX(DATOS,0,$N$2),V1337,INDEX(DATOS,0,$O$2),$D1337)),#N/A)</f>
        <v>#N/A</v>
      </c>
      <c r="AB1337" s="62" t="e">
        <f>IFERROR(IF($B1337=0,#N/A,AVERAGEIFS(INDEX(DATOS,0,$C1337),INDEX(DATOS,0,$C1337),"&lt;&gt;#N/D",INDEX(DATOS,0,$L$2),0,INDEX(DATOS,0,$M$2),1,INDEX(DATOS,0,$N$2),W1337,INDEX(DATOS,0,$O$2),$D1337)),#N/A)</f>
        <v>#N/A</v>
      </c>
      <c r="AC1337" s="62" t="e">
        <f>IFERROR(IF($B1337=0,#N/A,AVERAGEIFS(INDEX(DATOS,0,$C1337),INDEX(DATOS,0,$C1337),"&lt;&gt;#N/D",INDEX(DATOS,0,$L$2),0,INDEX(DATOS,0,$M$2),1,INDEX(DATOS,0,$N$2),X1337,INDEX(DATOS,0,$O$2),$D1337)),#N/A)</f>
        <v>#N/A</v>
      </c>
      <c r="AD1337" s="33"/>
      <c r="AE1337" s="40" t="e">
        <f>IFERROR(IF(ISNA(Z1337),#N/A,IF(I1337=0,0,_xlfn.STDEV.P($Z1337:Z1337)/I1337*100)),#N/A)</f>
        <v>#N/A</v>
      </c>
      <c r="AF1337" s="40" t="e">
        <f>IFERROR(IF(ISNA(AA1337),#N/A,IF(J1337=0,0,_xlfn.STDEV.P($Z1337:AA1337)/J1337*100)),#N/A)</f>
        <v>#N/A</v>
      </c>
      <c r="AG1337" s="40" t="e">
        <f>IFERROR(IF(ISNA(AB1337),#N/A,IF(K1337=0,0,_xlfn.STDEV.P($Z1337:AB1337)/K1337*100)),#N/A)</f>
        <v>#N/A</v>
      </c>
      <c r="AH1337" s="40" t="e">
        <f>IFERROR(IF(ISNA(AC1337),#N/A,IF(L1337=0,0,_xlfn.STDEV.P($Z1337:AC1337)/L1337*100)),#N/A)</f>
        <v>#N/A</v>
      </c>
      <c r="AI1337" s="40"/>
    </row>
    <row r="1338" spans="1:35" x14ac:dyDescent="0.35">
      <c r="A1338">
        <f t="shared" si="1621"/>
        <v>133</v>
      </c>
      <c r="B1338" s="35">
        <f t="array" ref="B1338">IF(B1337=0,0,MIN(IF(INDEX(DATOS,0,$N$2)=$U1338,IF(ISNUMBER(INDEX(DATOS,0,$C1338)),IF(INDEX(DATOS,0,$L$2)=0,IF(INDEX(DATOS,0,$M$2)=1,IF(ISNA(MATCH(INDEX(DATOS,0,$O$2),IF($E$7:E1337=E1338,$D$7:D1337),0)),INDEX(DATOS,0,$K$2))))))))</f>
        <v>0</v>
      </c>
      <c r="C1338" s="32">
        <f t="shared" si="1622"/>
        <v>20</v>
      </c>
      <c r="D1338" s="34" t="str">
        <f>IF($B1338=0,"--",INDEX(DATOS,$B1338,O$2))</f>
        <v>--</v>
      </c>
      <c r="E1338" s="64" t="s">
        <v>1</v>
      </c>
      <c r="F1338" s="36" t="str">
        <f t="shared" si="1581"/>
        <v>--</v>
      </c>
      <c r="G1338" s="109" t="e">
        <f>VLOOKUP($D1338,LOC_UNICOS,G$2,0)</f>
        <v>#N/A</v>
      </c>
      <c r="H1338" s="109" t="e">
        <f>VLOOKUP($D1338,LOC_UNICOS,H$2,0)</f>
        <v>#N/A</v>
      </c>
      <c r="I1338" s="38">
        <f t="array" ref="I1338">IF($B1338=0,-999,IF(COUNTIFS($Z1338:Z1338,#N/A)&gt;0,-999,AVERAGE($Z1338:Z1338)))</f>
        <v>-999</v>
      </c>
      <c r="J1338" s="38">
        <f t="array" ref="J1338">IF($B1338=0,-999,IF(COUNTIFS($Z1338:AA1338,#N/A)&gt;0,-999,AVERAGE($Z1338:AA1338)))</f>
        <v>-999</v>
      </c>
      <c r="K1338" s="38">
        <f t="array" ref="K1338">IF($B1338=0,-999,IF(COUNTIFS($Z1338:AB1338,#N/A)&gt;0,-999,AVERAGE($Z1338:AB1338)))</f>
        <v>-999</v>
      </c>
      <c r="L1338" s="38">
        <f t="array" ref="L1338">IF($B1338=0,-999,IF(COUNTIFS($Z1338:AC1338,#N/A)&gt;0,-999,AVERAGE($Z1338:AC1338)))</f>
        <v>-999</v>
      </c>
      <c r="M1338" s="38">
        <f t="shared" si="1589"/>
        <v>-999</v>
      </c>
      <c r="N1338" s="38">
        <f t="shared" si="1572"/>
        <v>-999</v>
      </c>
      <c r="O1338" s="38">
        <f t="shared" si="1573"/>
        <v>-999</v>
      </c>
      <c r="P1338" s="38">
        <f t="shared" si="1574"/>
        <v>-999</v>
      </c>
      <c r="Q1338" s="37">
        <f t="shared" si="1618"/>
        <v>0</v>
      </c>
      <c r="R1338" s="37">
        <f t="shared" si="1561"/>
        <v>0</v>
      </c>
      <c r="S1338" s="37">
        <f t="shared" si="1562"/>
        <v>0</v>
      </c>
      <c r="T1338" s="37">
        <f t="shared" si="1563"/>
        <v>0</v>
      </c>
      <c r="U1338" s="37">
        <f t="shared" si="1619"/>
        <v>2018</v>
      </c>
      <c r="V1338" s="37">
        <f t="shared" ref="V1338:X1338" si="1625">U1338-1</f>
        <v>2017</v>
      </c>
      <c r="W1338" s="37">
        <f t="shared" si="1625"/>
        <v>2016</v>
      </c>
      <c r="X1338" s="37">
        <f t="shared" si="1625"/>
        <v>2015</v>
      </c>
      <c r="Y1338" s="39"/>
      <c r="Z1338" s="62" t="e">
        <f>IFERROR(IF($B1338=0,#N/A,AVERAGEIFS(INDEX(DATOS,0,$C1338),INDEX(DATOS,0,$C1338),"&lt;&gt;#N/D",INDEX(DATOS,0,$L$2),0,INDEX(DATOS,0,$M$2),1,INDEX(DATOS,0,$N$2),U1338,INDEX(DATOS,0,$O$2),$D1338)),#N/A)</f>
        <v>#N/A</v>
      </c>
      <c r="AA1338" s="62" t="e">
        <f>IFERROR(IF($B1338=0,#N/A,AVERAGEIFS(INDEX(DATOS,0,$C1338),INDEX(DATOS,0,$C1338),"&lt;&gt;#N/D",INDEX(DATOS,0,$L$2),0,INDEX(DATOS,0,$M$2),1,INDEX(DATOS,0,$N$2),V1338,INDEX(DATOS,0,$O$2),$D1338)),#N/A)</f>
        <v>#N/A</v>
      </c>
      <c r="AB1338" s="62" t="e">
        <f>IFERROR(IF($B1338=0,#N/A,AVERAGEIFS(INDEX(DATOS,0,$C1338),INDEX(DATOS,0,$C1338),"&lt;&gt;#N/D",INDEX(DATOS,0,$L$2),0,INDEX(DATOS,0,$M$2),1,INDEX(DATOS,0,$N$2),W1338,INDEX(DATOS,0,$O$2),$D1338)),#N/A)</f>
        <v>#N/A</v>
      </c>
      <c r="AC1338" s="62" t="e">
        <f>IFERROR(IF($B1338=0,#N/A,AVERAGEIFS(INDEX(DATOS,0,$C1338),INDEX(DATOS,0,$C1338),"&lt;&gt;#N/D",INDEX(DATOS,0,$L$2),0,INDEX(DATOS,0,$M$2),1,INDEX(DATOS,0,$N$2),X1338,INDEX(DATOS,0,$O$2),$D1338)),#N/A)</f>
        <v>#N/A</v>
      </c>
      <c r="AD1338" s="33"/>
      <c r="AE1338" s="40" t="e">
        <f>IFERROR(IF(ISNA(Z1338),#N/A,IF(I1338=0,0,_xlfn.STDEV.P($Z1338:Z1338)/I1338*100)),#N/A)</f>
        <v>#N/A</v>
      </c>
      <c r="AF1338" s="40" t="e">
        <f>IFERROR(IF(ISNA(AA1338),#N/A,IF(J1338=0,0,_xlfn.STDEV.P($Z1338:AA1338)/J1338*100)),#N/A)</f>
        <v>#N/A</v>
      </c>
      <c r="AG1338" s="40" t="e">
        <f>IFERROR(IF(ISNA(AB1338),#N/A,IF(K1338=0,0,_xlfn.STDEV.P($Z1338:AB1338)/K1338*100)),#N/A)</f>
        <v>#N/A</v>
      </c>
      <c r="AH1338" s="40" t="e">
        <f>IFERROR(IF(ISNA(AC1338),#N/A,IF(L1338=0,0,_xlfn.STDEV.P($Z1338:AC1338)/L1338*100)),#N/A)</f>
        <v>#N/A</v>
      </c>
      <c r="AI1338" s="40"/>
    </row>
    <row r="1339" spans="1:35" x14ac:dyDescent="0.35">
      <c r="A1339">
        <f t="shared" si="1621"/>
        <v>134</v>
      </c>
      <c r="B1339" s="35">
        <f t="array" ref="B1339">IF(B1338=0,0,MIN(IF(INDEX(DATOS,0,$N$2)=$U1339,IF(ISNUMBER(INDEX(DATOS,0,$C1339)),IF(INDEX(DATOS,0,$L$2)=0,IF(INDEX(DATOS,0,$M$2)=1,IF(ISNA(MATCH(INDEX(DATOS,0,$O$2),IF($E$7:E1338=E1339,$D$7:D1338),0)),INDEX(DATOS,0,$K$2))))))))</f>
        <v>0</v>
      </c>
      <c r="C1339" s="32">
        <f t="shared" si="1622"/>
        <v>20</v>
      </c>
      <c r="D1339" s="34" t="str">
        <f>IF($B1339=0,"--",INDEX(DATOS,$B1339,O$2))</f>
        <v>--</v>
      </c>
      <c r="E1339" s="64" t="s">
        <v>1</v>
      </c>
      <c r="F1339" s="36" t="str">
        <f t="shared" si="1581"/>
        <v>--</v>
      </c>
      <c r="G1339" s="109" t="e">
        <f>VLOOKUP($D1339,LOC_UNICOS,G$2,0)</f>
        <v>#N/A</v>
      </c>
      <c r="H1339" s="109" t="e">
        <f>VLOOKUP($D1339,LOC_UNICOS,H$2,0)</f>
        <v>#N/A</v>
      </c>
      <c r="I1339" s="38">
        <f t="array" ref="I1339">IF($B1339=0,-999,IF(COUNTIFS($Z1339:Z1339,#N/A)&gt;0,-999,AVERAGE($Z1339:Z1339)))</f>
        <v>-999</v>
      </c>
      <c r="J1339" s="38">
        <f t="array" ref="J1339">IF($B1339=0,-999,IF(COUNTIFS($Z1339:AA1339,#N/A)&gt;0,-999,AVERAGE($Z1339:AA1339)))</f>
        <v>-999</v>
      </c>
      <c r="K1339" s="38">
        <f t="array" ref="K1339">IF($B1339=0,-999,IF(COUNTIFS($Z1339:AB1339,#N/A)&gt;0,-999,AVERAGE($Z1339:AB1339)))</f>
        <v>-999</v>
      </c>
      <c r="L1339" s="38">
        <f t="array" ref="L1339">IF($B1339=0,-999,IF(COUNTIFS($Z1339:AC1339,#N/A)&gt;0,-999,AVERAGE($Z1339:AC1339)))</f>
        <v>-999</v>
      </c>
      <c r="M1339" s="38">
        <f t="shared" si="1589"/>
        <v>-999</v>
      </c>
      <c r="N1339" s="38">
        <f t="shared" si="1572"/>
        <v>-999</v>
      </c>
      <c r="O1339" s="38">
        <f t="shared" si="1573"/>
        <v>-999</v>
      </c>
      <c r="P1339" s="38">
        <f t="shared" si="1574"/>
        <v>-999</v>
      </c>
      <c r="Q1339" s="37">
        <f t="shared" si="1618"/>
        <v>0</v>
      </c>
      <c r="R1339" s="37">
        <f t="shared" si="1561"/>
        <v>0</v>
      </c>
      <c r="S1339" s="37">
        <f t="shared" si="1562"/>
        <v>0</v>
      </c>
      <c r="T1339" s="37">
        <f t="shared" si="1563"/>
        <v>0</v>
      </c>
      <c r="U1339" s="37">
        <f t="shared" si="1619"/>
        <v>2018</v>
      </c>
      <c r="V1339" s="37">
        <f t="shared" ref="V1339:X1339" si="1626">U1339-1</f>
        <v>2017</v>
      </c>
      <c r="W1339" s="37">
        <f t="shared" si="1626"/>
        <v>2016</v>
      </c>
      <c r="X1339" s="37">
        <f t="shared" si="1626"/>
        <v>2015</v>
      </c>
      <c r="Y1339" s="39"/>
      <c r="Z1339" s="62" t="e">
        <f>IFERROR(IF($B1339=0,#N/A,AVERAGEIFS(INDEX(DATOS,0,$C1339),INDEX(DATOS,0,$C1339),"&lt;&gt;#N/D",INDEX(DATOS,0,$L$2),0,INDEX(DATOS,0,$M$2),1,INDEX(DATOS,0,$N$2),U1339,INDEX(DATOS,0,$O$2),$D1339)),#N/A)</f>
        <v>#N/A</v>
      </c>
      <c r="AA1339" s="62" t="e">
        <f>IFERROR(IF($B1339=0,#N/A,AVERAGEIFS(INDEX(DATOS,0,$C1339),INDEX(DATOS,0,$C1339),"&lt;&gt;#N/D",INDEX(DATOS,0,$L$2),0,INDEX(DATOS,0,$M$2),1,INDEX(DATOS,0,$N$2),V1339,INDEX(DATOS,0,$O$2),$D1339)),#N/A)</f>
        <v>#N/A</v>
      </c>
      <c r="AB1339" s="62" t="e">
        <f>IFERROR(IF($B1339=0,#N/A,AVERAGEIFS(INDEX(DATOS,0,$C1339),INDEX(DATOS,0,$C1339),"&lt;&gt;#N/D",INDEX(DATOS,0,$L$2),0,INDEX(DATOS,0,$M$2),1,INDEX(DATOS,0,$N$2),W1339,INDEX(DATOS,0,$O$2),$D1339)),#N/A)</f>
        <v>#N/A</v>
      </c>
      <c r="AC1339" s="62" t="e">
        <f>IFERROR(IF($B1339=0,#N/A,AVERAGEIFS(INDEX(DATOS,0,$C1339),INDEX(DATOS,0,$C1339),"&lt;&gt;#N/D",INDEX(DATOS,0,$L$2),0,INDEX(DATOS,0,$M$2),1,INDEX(DATOS,0,$N$2),X1339,INDEX(DATOS,0,$O$2),$D1339)),#N/A)</f>
        <v>#N/A</v>
      </c>
      <c r="AD1339" s="33"/>
      <c r="AE1339" s="40" t="e">
        <f>IFERROR(IF(ISNA(Z1339),#N/A,IF(I1339=0,0,_xlfn.STDEV.P($Z1339:Z1339)/I1339*100)),#N/A)</f>
        <v>#N/A</v>
      </c>
      <c r="AF1339" s="40" t="e">
        <f>IFERROR(IF(ISNA(AA1339),#N/A,IF(J1339=0,0,_xlfn.STDEV.P($Z1339:AA1339)/J1339*100)),#N/A)</f>
        <v>#N/A</v>
      </c>
      <c r="AG1339" s="40" t="e">
        <f>IFERROR(IF(ISNA(AB1339),#N/A,IF(K1339=0,0,_xlfn.STDEV.P($Z1339:AB1339)/K1339*100)),#N/A)</f>
        <v>#N/A</v>
      </c>
      <c r="AH1339" s="40" t="e">
        <f>IFERROR(IF(ISNA(AC1339),#N/A,IF(L1339=0,0,_xlfn.STDEV.P($Z1339:AC1339)/L1339*100)),#N/A)</f>
        <v>#N/A</v>
      </c>
      <c r="AI1339" s="40"/>
    </row>
    <row r="1340" spans="1:35" x14ac:dyDescent="0.35">
      <c r="A1340">
        <f t="shared" si="1621"/>
        <v>135</v>
      </c>
      <c r="B1340" s="35">
        <f t="array" ref="B1340">IF(B1339=0,0,MIN(IF(INDEX(DATOS,0,$N$2)=$U1340,IF(ISNUMBER(INDEX(DATOS,0,$C1340)),IF(INDEX(DATOS,0,$L$2)=0,IF(INDEX(DATOS,0,$M$2)=1,IF(ISNA(MATCH(INDEX(DATOS,0,$O$2),IF($E$7:E1339=E1340,$D$7:D1339),0)),INDEX(DATOS,0,$K$2))))))))</f>
        <v>0</v>
      </c>
      <c r="C1340" s="32">
        <f t="shared" si="1622"/>
        <v>20</v>
      </c>
      <c r="D1340" s="34" t="str">
        <f>IF($B1340=0,"--",INDEX(DATOS,$B1340,O$2))</f>
        <v>--</v>
      </c>
      <c r="E1340" s="64" t="s">
        <v>1</v>
      </c>
      <c r="F1340" s="36" t="str">
        <f t="shared" si="1581"/>
        <v>--</v>
      </c>
      <c r="G1340" s="109" t="e">
        <f>VLOOKUP($D1340,LOC_UNICOS,G$2,0)</f>
        <v>#N/A</v>
      </c>
      <c r="H1340" s="109" t="e">
        <f>VLOOKUP($D1340,LOC_UNICOS,H$2,0)</f>
        <v>#N/A</v>
      </c>
      <c r="I1340" s="38">
        <f t="array" ref="I1340">IF($B1340=0,-999,IF(COUNTIFS($Z1340:Z1340,#N/A)&gt;0,-999,AVERAGE($Z1340:Z1340)))</f>
        <v>-999</v>
      </c>
      <c r="J1340" s="38">
        <f t="array" ref="J1340">IF($B1340=0,-999,IF(COUNTIFS($Z1340:AA1340,#N/A)&gt;0,-999,AVERAGE($Z1340:AA1340)))</f>
        <v>-999</v>
      </c>
      <c r="K1340" s="38">
        <f t="array" ref="K1340">IF($B1340=0,-999,IF(COUNTIFS($Z1340:AB1340,#N/A)&gt;0,-999,AVERAGE($Z1340:AB1340)))</f>
        <v>-999</v>
      </c>
      <c r="L1340" s="38">
        <f t="array" ref="L1340">IF($B1340=0,-999,IF(COUNTIFS($Z1340:AC1340,#N/A)&gt;0,-999,AVERAGE($Z1340:AC1340)))</f>
        <v>-999</v>
      </c>
      <c r="M1340" s="38">
        <f t="shared" si="1589"/>
        <v>-999</v>
      </c>
      <c r="N1340" s="38">
        <f t="shared" si="1572"/>
        <v>-999</v>
      </c>
      <c r="O1340" s="38">
        <f t="shared" si="1573"/>
        <v>-999</v>
      </c>
      <c r="P1340" s="38">
        <f t="shared" si="1574"/>
        <v>-999</v>
      </c>
      <c r="Q1340" s="37">
        <f t="shared" si="1618"/>
        <v>0</v>
      </c>
      <c r="R1340" s="37">
        <f t="shared" si="1561"/>
        <v>0</v>
      </c>
      <c r="S1340" s="37">
        <f t="shared" si="1562"/>
        <v>0</v>
      </c>
      <c r="T1340" s="37">
        <f t="shared" si="1563"/>
        <v>0</v>
      </c>
      <c r="U1340" s="37">
        <f t="shared" si="1619"/>
        <v>2018</v>
      </c>
      <c r="V1340" s="37">
        <f t="shared" ref="V1340:X1340" si="1627">U1340-1</f>
        <v>2017</v>
      </c>
      <c r="W1340" s="37">
        <f t="shared" si="1627"/>
        <v>2016</v>
      </c>
      <c r="X1340" s="37">
        <f t="shared" si="1627"/>
        <v>2015</v>
      </c>
      <c r="Y1340" s="39"/>
      <c r="Z1340" s="62" t="e">
        <f>IFERROR(IF($B1340=0,#N/A,AVERAGEIFS(INDEX(DATOS,0,$C1340),INDEX(DATOS,0,$C1340),"&lt;&gt;#N/D",INDEX(DATOS,0,$L$2),0,INDEX(DATOS,0,$M$2),1,INDEX(DATOS,0,$N$2),U1340,INDEX(DATOS,0,$O$2),$D1340)),#N/A)</f>
        <v>#N/A</v>
      </c>
      <c r="AA1340" s="62" t="e">
        <f>IFERROR(IF($B1340=0,#N/A,AVERAGEIFS(INDEX(DATOS,0,$C1340),INDEX(DATOS,0,$C1340),"&lt;&gt;#N/D",INDEX(DATOS,0,$L$2),0,INDEX(DATOS,0,$M$2),1,INDEX(DATOS,0,$N$2),V1340,INDEX(DATOS,0,$O$2),$D1340)),#N/A)</f>
        <v>#N/A</v>
      </c>
      <c r="AB1340" s="62" t="e">
        <f>IFERROR(IF($B1340=0,#N/A,AVERAGEIFS(INDEX(DATOS,0,$C1340),INDEX(DATOS,0,$C1340),"&lt;&gt;#N/D",INDEX(DATOS,0,$L$2),0,INDEX(DATOS,0,$M$2),1,INDEX(DATOS,0,$N$2),W1340,INDEX(DATOS,0,$O$2),$D1340)),#N/A)</f>
        <v>#N/A</v>
      </c>
      <c r="AC1340" s="62" t="e">
        <f>IFERROR(IF($B1340=0,#N/A,AVERAGEIFS(INDEX(DATOS,0,$C1340),INDEX(DATOS,0,$C1340),"&lt;&gt;#N/D",INDEX(DATOS,0,$L$2),0,INDEX(DATOS,0,$M$2),1,INDEX(DATOS,0,$N$2),X1340,INDEX(DATOS,0,$O$2),$D1340)),#N/A)</f>
        <v>#N/A</v>
      </c>
      <c r="AD1340" s="33"/>
      <c r="AE1340" s="40" t="e">
        <f>IFERROR(IF(ISNA(Z1340),#N/A,IF(I1340=0,0,_xlfn.STDEV.P($Z1340:Z1340)/I1340*100)),#N/A)</f>
        <v>#N/A</v>
      </c>
      <c r="AF1340" s="40" t="e">
        <f>IFERROR(IF(ISNA(AA1340),#N/A,IF(J1340=0,0,_xlfn.STDEV.P($Z1340:AA1340)/J1340*100)),#N/A)</f>
        <v>#N/A</v>
      </c>
      <c r="AG1340" s="40" t="e">
        <f>IFERROR(IF(ISNA(AB1340),#N/A,IF(K1340=0,0,_xlfn.STDEV.P($Z1340:AB1340)/K1340*100)),#N/A)</f>
        <v>#N/A</v>
      </c>
      <c r="AH1340" s="40" t="e">
        <f>IFERROR(IF(ISNA(AC1340),#N/A,IF(L1340=0,0,_xlfn.STDEV.P($Z1340:AC1340)/L1340*100)),#N/A)</f>
        <v>#N/A</v>
      </c>
      <c r="AI1340" s="40"/>
    </row>
    <row r="1341" spans="1:35" x14ac:dyDescent="0.35">
      <c r="A1341">
        <f t="shared" si="1621"/>
        <v>136</v>
      </c>
      <c r="B1341" s="35">
        <f t="array" ref="B1341">IF(B1340=0,0,MIN(IF(INDEX(DATOS,0,$N$2)=$U1341,IF(ISNUMBER(INDEX(DATOS,0,$C1341)),IF(INDEX(DATOS,0,$L$2)=0,IF(INDEX(DATOS,0,$M$2)=1,IF(ISNA(MATCH(INDEX(DATOS,0,$O$2),IF($E$7:E1340=E1341,$D$7:D1340),0)),INDEX(DATOS,0,$K$2))))))))</f>
        <v>0</v>
      </c>
      <c r="C1341" s="32">
        <f t="shared" si="1622"/>
        <v>20</v>
      </c>
      <c r="D1341" s="34" t="str">
        <f>IF($B1341=0,"--",INDEX(DATOS,$B1341,O$2))</f>
        <v>--</v>
      </c>
      <c r="E1341" s="64" t="s">
        <v>1</v>
      </c>
      <c r="F1341" s="36" t="str">
        <f t="shared" si="1581"/>
        <v>--</v>
      </c>
      <c r="G1341" s="109" t="e">
        <f>VLOOKUP($D1341,LOC_UNICOS,G$2,0)</f>
        <v>#N/A</v>
      </c>
      <c r="H1341" s="109" t="e">
        <f>VLOOKUP($D1341,LOC_UNICOS,H$2,0)</f>
        <v>#N/A</v>
      </c>
      <c r="I1341" s="38">
        <f t="array" ref="I1341">IF($B1341=0,-999,IF(COUNTIFS($Z1341:Z1341,#N/A)&gt;0,-999,AVERAGE($Z1341:Z1341)))</f>
        <v>-999</v>
      </c>
      <c r="J1341" s="38">
        <f t="array" ref="J1341">IF($B1341=0,-999,IF(COUNTIFS($Z1341:AA1341,#N/A)&gt;0,-999,AVERAGE($Z1341:AA1341)))</f>
        <v>-999</v>
      </c>
      <c r="K1341" s="38">
        <f t="array" ref="K1341">IF($B1341=0,-999,IF(COUNTIFS($Z1341:AB1341,#N/A)&gt;0,-999,AVERAGE($Z1341:AB1341)))</f>
        <v>-999</v>
      </c>
      <c r="L1341" s="38">
        <f t="array" ref="L1341">IF($B1341=0,-999,IF(COUNTIFS($Z1341:AC1341,#N/A)&gt;0,-999,AVERAGE($Z1341:AC1341)))</f>
        <v>-999</v>
      </c>
      <c r="M1341" s="38">
        <f t="shared" si="1589"/>
        <v>-999</v>
      </c>
      <c r="N1341" s="38">
        <f t="shared" si="1572"/>
        <v>-999</v>
      </c>
      <c r="O1341" s="38">
        <f t="shared" si="1573"/>
        <v>-999</v>
      </c>
      <c r="P1341" s="38">
        <f t="shared" si="1574"/>
        <v>-999</v>
      </c>
      <c r="Q1341" s="37">
        <f t="shared" si="1618"/>
        <v>0</v>
      </c>
      <c r="R1341" s="37">
        <f t="shared" si="1561"/>
        <v>0</v>
      </c>
      <c r="S1341" s="37">
        <f t="shared" si="1562"/>
        <v>0</v>
      </c>
      <c r="T1341" s="37">
        <f t="shared" si="1563"/>
        <v>0</v>
      </c>
      <c r="U1341" s="37">
        <f t="shared" si="1619"/>
        <v>2018</v>
      </c>
      <c r="V1341" s="37">
        <f t="shared" ref="V1341:X1341" si="1628">U1341-1</f>
        <v>2017</v>
      </c>
      <c r="W1341" s="37">
        <f t="shared" si="1628"/>
        <v>2016</v>
      </c>
      <c r="X1341" s="37">
        <f t="shared" si="1628"/>
        <v>2015</v>
      </c>
      <c r="Y1341" s="39"/>
      <c r="Z1341" s="62" t="e">
        <f>IFERROR(IF($B1341=0,#N/A,AVERAGEIFS(INDEX(DATOS,0,$C1341),INDEX(DATOS,0,$C1341),"&lt;&gt;#N/D",INDEX(DATOS,0,$L$2),0,INDEX(DATOS,0,$M$2),1,INDEX(DATOS,0,$N$2),U1341,INDEX(DATOS,0,$O$2),$D1341)),#N/A)</f>
        <v>#N/A</v>
      </c>
      <c r="AA1341" s="62" t="e">
        <f>IFERROR(IF($B1341=0,#N/A,AVERAGEIFS(INDEX(DATOS,0,$C1341),INDEX(DATOS,0,$C1341),"&lt;&gt;#N/D",INDEX(DATOS,0,$L$2),0,INDEX(DATOS,0,$M$2),1,INDEX(DATOS,0,$N$2),V1341,INDEX(DATOS,0,$O$2),$D1341)),#N/A)</f>
        <v>#N/A</v>
      </c>
      <c r="AB1341" s="62" t="e">
        <f>IFERROR(IF($B1341=0,#N/A,AVERAGEIFS(INDEX(DATOS,0,$C1341),INDEX(DATOS,0,$C1341),"&lt;&gt;#N/D",INDEX(DATOS,0,$L$2),0,INDEX(DATOS,0,$M$2),1,INDEX(DATOS,0,$N$2),W1341,INDEX(DATOS,0,$O$2),$D1341)),#N/A)</f>
        <v>#N/A</v>
      </c>
      <c r="AC1341" s="62" t="e">
        <f>IFERROR(IF($B1341=0,#N/A,AVERAGEIFS(INDEX(DATOS,0,$C1341),INDEX(DATOS,0,$C1341),"&lt;&gt;#N/D",INDEX(DATOS,0,$L$2),0,INDEX(DATOS,0,$M$2),1,INDEX(DATOS,0,$N$2),X1341,INDEX(DATOS,0,$O$2),$D1341)),#N/A)</f>
        <v>#N/A</v>
      </c>
      <c r="AD1341" s="33"/>
      <c r="AE1341" s="40" t="e">
        <f>IFERROR(IF(ISNA(Z1341),#N/A,IF(I1341=0,0,_xlfn.STDEV.P($Z1341:Z1341)/I1341*100)),#N/A)</f>
        <v>#N/A</v>
      </c>
      <c r="AF1341" s="40" t="e">
        <f>IFERROR(IF(ISNA(AA1341),#N/A,IF(J1341=0,0,_xlfn.STDEV.P($Z1341:AA1341)/J1341*100)),#N/A)</f>
        <v>#N/A</v>
      </c>
      <c r="AG1341" s="40" t="e">
        <f>IFERROR(IF(ISNA(AB1341),#N/A,IF(K1341=0,0,_xlfn.STDEV.P($Z1341:AB1341)/K1341*100)),#N/A)</f>
        <v>#N/A</v>
      </c>
      <c r="AH1341" s="40" t="e">
        <f>IFERROR(IF(ISNA(AC1341),#N/A,IF(L1341=0,0,_xlfn.STDEV.P($Z1341:AC1341)/L1341*100)),#N/A)</f>
        <v>#N/A</v>
      </c>
      <c r="AI1341" s="40"/>
    </row>
    <row r="1342" spans="1:35" x14ac:dyDescent="0.35">
      <c r="A1342">
        <f t="shared" si="1621"/>
        <v>137</v>
      </c>
      <c r="B1342" s="35">
        <f t="array" ref="B1342">IF(B1341=0,0,MIN(IF(INDEX(DATOS,0,$N$2)=$U1342,IF(ISNUMBER(INDEX(DATOS,0,$C1342)),IF(INDEX(DATOS,0,$L$2)=0,IF(INDEX(DATOS,0,$M$2)=1,IF(ISNA(MATCH(INDEX(DATOS,0,$O$2),IF($E$7:E1341=E1342,$D$7:D1341),0)),INDEX(DATOS,0,$K$2))))))))</f>
        <v>0</v>
      </c>
      <c r="C1342" s="32">
        <f t="shared" si="1622"/>
        <v>20</v>
      </c>
      <c r="D1342" s="34" t="str">
        <f>IF($B1342=0,"--",INDEX(DATOS,$B1342,O$2))</f>
        <v>--</v>
      </c>
      <c r="E1342" s="64" t="s">
        <v>1</v>
      </c>
      <c r="F1342" s="36" t="str">
        <f t="shared" si="1581"/>
        <v>--</v>
      </c>
      <c r="G1342" s="109" t="e">
        <f>VLOOKUP($D1342,LOC_UNICOS,G$2,0)</f>
        <v>#N/A</v>
      </c>
      <c r="H1342" s="109" t="e">
        <f>VLOOKUP($D1342,LOC_UNICOS,H$2,0)</f>
        <v>#N/A</v>
      </c>
      <c r="I1342" s="38">
        <f t="array" ref="I1342">IF($B1342=0,-999,IF(COUNTIFS($Z1342:Z1342,#N/A)&gt;0,-999,AVERAGE($Z1342:Z1342)))</f>
        <v>-999</v>
      </c>
      <c r="J1342" s="38">
        <f t="array" ref="J1342">IF($B1342=0,-999,IF(COUNTIFS($Z1342:AA1342,#N/A)&gt;0,-999,AVERAGE($Z1342:AA1342)))</f>
        <v>-999</v>
      </c>
      <c r="K1342" s="38">
        <f t="array" ref="K1342">IF($B1342=0,-999,IF(COUNTIFS($Z1342:AB1342,#N/A)&gt;0,-999,AVERAGE($Z1342:AB1342)))</f>
        <v>-999</v>
      </c>
      <c r="L1342" s="38">
        <f t="array" ref="L1342">IF($B1342=0,-999,IF(COUNTIFS($Z1342:AC1342,#N/A)&gt;0,-999,AVERAGE($Z1342:AC1342)))</f>
        <v>-999</v>
      </c>
      <c r="M1342" s="38">
        <f t="shared" si="1589"/>
        <v>-999</v>
      </c>
      <c r="N1342" s="38">
        <f t="shared" si="1572"/>
        <v>-999</v>
      </c>
      <c r="O1342" s="38">
        <f t="shared" si="1573"/>
        <v>-999</v>
      </c>
      <c r="P1342" s="38">
        <f t="shared" si="1574"/>
        <v>-999</v>
      </c>
      <c r="Q1342" s="37">
        <f t="shared" si="1618"/>
        <v>0</v>
      </c>
      <c r="R1342" s="37">
        <f t="shared" si="1561"/>
        <v>0</v>
      </c>
      <c r="S1342" s="37">
        <f t="shared" si="1562"/>
        <v>0</v>
      </c>
      <c r="T1342" s="37">
        <f t="shared" si="1563"/>
        <v>0</v>
      </c>
      <c r="U1342" s="37">
        <f t="shared" si="1619"/>
        <v>2018</v>
      </c>
      <c r="V1342" s="37">
        <f t="shared" ref="V1342:X1342" si="1629">U1342-1</f>
        <v>2017</v>
      </c>
      <c r="W1342" s="37">
        <f t="shared" si="1629"/>
        <v>2016</v>
      </c>
      <c r="X1342" s="37">
        <f t="shared" si="1629"/>
        <v>2015</v>
      </c>
      <c r="Y1342" s="39"/>
      <c r="Z1342" s="62" t="e">
        <f>IFERROR(IF($B1342=0,#N/A,AVERAGEIFS(INDEX(DATOS,0,$C1342),INDEX(DATOS,0,$C1342),"&lt;&gt;#N/D",INDEX(DATOS,0,$L$2),0,INDEX(DATOS,0,$M$2),1,INDEX(DATOS,0,$N$2),U1342,INDEX(DATOS,0,$O$2),$D1342)),#N/A)</f>
        <v>#N/A</v>
      </c>
      <c r="AA1342" s="62" t="e">
        <f>IFERROR(IF($B1342=0,#N/A,AVERAGEIFS(INDEX(DATOS,0,$C1342),INDEX(DATOS,0,$C1342),"&lt;&gt;#N/D",INDEX(DATOS,0,$L$2),0,INDEX(DATOS,0,$M$2),1,INDEX(DATOS,0,$N$2),V1342,INDEX(DATOS,0,$O$2),$D1342)),#N/A)</f>
        <v>#N/A</v>
      </c>
      <c r="AB1342" s="62" t="e">
        <f>IFERROR(IF($B1342=0,#N/A,AVERAGEIFS(INDEX(DATOS,0,$C1342),INDEX(DATOS,0,$C1342),"&lt;&gt;#N/D",INDEX(DATOS,0,$L$2),0,INDEX(DATOS,0,$M$2),1,INDEX(DATOS,0,$N$2),W1342,INDEX(DATOS,0,$O$2),$D1342)),#N/A)</f>
        <v>#N/A</v>
      </c>
      <c r="AC1342" s="62" t="e">
        <f>IFERROR(IF($B1342=0,#N/A,AVERAGEIFS(INDEX(DATOS,0,$C1342),INDEX(DATOS,0,$C1342),"&lt;&gt;#N/D",INDEX(DATOS,0,$L$2),0,INDEX(DATOS,0,$M$2),1,INDEX(DATOS,0,$N$2),X1342,INDEX(DATOS,0,$O$2),$D1342)),#N/A)</f>
        <v>#N/A</v>
      </c>
      <c r="AD1342" s="33"/>
      <c r="AE1342" s="40" t="e">
        <f>IFERROR(IF(ISNA(Z1342),#N/A,IF(I1342=0,0,_xlfn.STDEV.P($Z1342:Z1342)/I1342*100)),#N/A)</f>
        <v>#N/A</v>
      </c>
      <c r="AF1342" s="40" t="e">
        <f>IFERROR(IF(ISNA(AA1342),#N/A,IF(J1342=0,0,_xlfn.STDEV.P($Z1342:AA1342)/J1342*100)),#N/A)</f>
        <v>#N/A</v>
      </c>
      <c r="AG1342" s="40" t="e">
        <f>IFERROR(IF(ISNA(AB1342),#N/A,IF(K1342=0,0,_xlfn.STDEV.P($Z1342:AB1342)/K1342*100)),#N/A)</f>
        <v>#N/A</v>
      </c>
      <c r="AH1342" s="40" t="e">
        <f>IFERROR(IF(ISNA(AC1342),#N/A,IF(L1342=0,0,_xlfn.STDEV.P($Z1342:AC1342)/L1342*100)),#N/A)</f>
        <v>#N/A</v>
      </c>
      <c r="AI1342" s="40"/>
    </row>
    <row r="1343" spans="1:35" x14ac:dyDescent="0.35">
      <c r="A1343">
        <f t="shared" si="1621"/>
        <v>138</v>
      </c>
      <c r="B1343" s="35">
        <f t="array" ref="B1343">IF(B1342=0,0,MIN(IF(INDEX(DATOS,0,$N$2)=$U1343,IF(ISNUMBER(INDEX(DATOS,0,$C1343)),IF(INDEX(DATOS,0,$L$2)=0,IF(INDEX(DATOS,0,$M$2)=1,IF(ISNA(MATCH(INDEX(DATOS,0,$O$2),IF($E$7:E1342=E1343,$D$7:D1342),0)),INDEX(DATOS,0,$K$2))))))))</f>
        <v>0</v>
      </c>
      <c r="C1343" s="32">
        <f t="shared" si="1622"/>
        <v>20</v>
      </c>
      <c r="D1343" s="34" t="str">
        <f>IF($B1343=0,"--",INDEX(DATOS,$B1343,O$2))</f>
        <v>--</v>
      </c>
      <c r="E1343" s="64" t="s">
        <v>1</v>
      </c>
      <c r="F1343" s="36" t="str">
        <f t="shared" si="1581"/>
        <v>--</v>
      </c>
      <c r="G1343" s="109" t="e">
        <f>VLOOKUP($D1343,LOC_UNICOS,G$2,0)</f>
        <v>#N/A</v>
      </c>
      <c r="H1343" s="109" t="e">
        <f>VLOOKUP($D1343,LOC_UNICOS,H$2,0)</f>
        <v>#N/A</v>
      </c>
      <c r="I1343" s="38">
        <f t="array" ref="I1343">IF($B1343=0,-999,IF(COUNTIFS($Z1343:Z1343,#N/A)&gt;0,-999,AVERAGE($Z1343:Z1343)))</f>
        <v>-999</v>
      </c>
      <c r="J1343" s="38">
        <f t="array" ref="J1343">IF($B1343=0,-999,IF(COUNTIFS($Z1343:AA1343,#N/A)&gt;0,-999,AVERAGE($Z1343:AA1343)))</f>
        <v>-999</v>
      </c>
      <c r="K1343" s="38">
        <f t="array" ref="K1343">IF($B1343=0,-999,IF(COUNTIFS($Z1343:AB1343,#N/A)&gt;0,-999,AVERAGE($Z1343:AB1343)))</f>
        <v>-999</v>
      </c>
      <c r="L1343" s="38">
        <f t="array" ref="L1343">IF($B1343=0,-999,IF(COUNTIFS($Z1343:AC1343,#N/A)&gt;0,-999,AVERAGE($Z1343:AC1343)))</f>
        <v>-999</v>
      </c>
      <c r="M1343" s="38">
        <f t="shared" si="1589"/>
        <v>-999</v>
      </c>
      <c r="N1343" s="38">
        <f t="shared" si="1572"/>
        <v>-999</v>
      </c>
      <c r="O1343" s="38">
        <f t="shared" si="1573"/>
        <v>-999</v>
      </c>
      <c r="P1343" s="38">
        <f t="shared" si="1574"/>
        <v>-999</v>
      </c>
      <c r="Q1343" s="37">
        <f t="shared" si="1618"/>
        <v>0</v>
      </c>
      <c r="R1343" s="37">
        <f t="shared" si="1561"/>
        <v>0</v>
      </c>
      <c r="S1343" s="37">
        <f t="shared" si="1562"/>
        <v>0</v>
      </c>
      <c r="T1343" s="37">
        <f t="shared" si="1563"/>
        <v>0</v>
      </c>
      <c r="U1343" s="37">
        <f t="shared" si="1619"/>
        <v>2018</v>
      </c>
      <c r="V1343" s="37">
        <f t="shared" ref="V1343:X1343" si="1630">U1343-1</f>
        <v>2017</v>
      </c>
      <c r="W1343" s="37">
        <f t="shared" si="1630"/>
        <v>2016</v>
      </c>
      <c r="X1343" s="37">
        <f t="shared" si="1630"/>
        <v>2015</v>
      </c>
      <c r="Y1343" s="39"/>
      <c r="Z1343" s="62" t="e">
        <f>IFERROR(IF($B1343=0,#N/A,AVERAGEIFS(INDEX(DATOS,0,$C1343),INDEX(DATOS,0,$C1343),"&lt;&gt;#N/D",INDEX(DATOS,0,$L$2),0,INDEX(DATOS,0,$M$2),1,INDEX(DATOS,0,$N$2),U1343,INDEX(DATOS,0,$O$2),$D1343)),#N/A)</f>
        <v>#N/A</v>
      </c>
      <c r="AA1343" s="62" t="e">
        <f>IFERROR(IF($B1343=0,#N/A,AVERAGEIFS(INDEX(DATOS,0,$C1343),INDEX(DATOS,0,$C1343),"&lt;&gt;#N/D",INDEX(DATOS,0,$L$2),0,INDEX(DATOS,0,$M$2),1,INDEX(DATOS,0,$N$2),V1343,INDEX(DATOS,0,$O$2),$D1343)),#N/A)</f>
        <v>#N/A</v>
      </c>
      <c r="AB1343" s="62" t="e">
        <f>IFERROR(IF($B1343=0,#N/A,AVERAGEIFS(INDEX(DATOS,0,$C1343),INDEX(DATOS,0,$C1343),"&lt;&gt;#N/D",INDEX(DATOS,0,$L$2),0,INDEX(DATOS,0,$M$2),1,INDEX(DATOS,0,$N$2),W1343,INDEX(DATOS,0,$O$2),$D1343)),#N/A)</f>
        <v>#N/A</v>
      </c>
      <c r="AC1343" s="62" t="e">
        <f>IFERROR(IF($B1343=0,#N/A,AVERAGEIFS(INDEX(DATOS,0,$C1343),INDEX(DATOS,0,$C1343),"&lt;&gt;#N/D",INDEX(DATOS,0,$L$2),0,INDEX(DATOS,0,$M$2),1,INDEX(DATOS,0,$N$2),X1343,INDEX(DATOS,0,$O$2),$D1343)),#N/A)</f>
        <v>#N/A</v>
      </c>
      <c r="AD1343" s="33"/>
      <c r="AE1343" s="40" t="e">
        <f>IFERROR(IF(ISNA(Z1343),#N/A,IF(I1343=0,0,_xlfn.STDEV.P($Z1343:Z1343)/I1343*100)),#N/A)</f>
        <v>#N/A</v>
      </c>
      <c r="AF1343" s="40" t="e">
        <f>IFERROR(IF(ISNA(AA1343),#N/A,IF(J1343=0,0,_xlfn.STDEV.P($Z1343:AA1343)/J1343*100)),#N/A)</f>
        <v>#N/A</v>
      </c>
      <c r="AG1343" s="40" t="e">
        <f>IFERROR(IF(ISNA(AB1343),#N/A,IF(K1343=0,0,_xlfn.STDEV.P($Z1343:AB1343)/K1343*100)),#N/A)</f>
        <v>#N/A</v>
      </c>
      <c r="AH1343" s="40" t="e">
        <f>IFERROR(IF(ISNA(AC1343),#N/A,IF(L1343=0,0,_xlfn.STDEV.P($Z1343:AC1343)/L1343*100)),#N/A)</f>
        <v>#N/A</v>
      </c>
      <c r="AI1343" s="40"/>
    </row>
    <row r="1344" spans="1:35" x14ac:dyDescent="0.35">
      <c r="A1344">
        <f t="shared" si="1621"/>
        <v>139</v>
      </c>
      <c r="B1344" s="35">
        <f t="array" ref="B1344">IF(B1343=0,0,MIN(IF(INDEX(DATOS,0,$N$2)=$U1344,IF(ISNUMBER(INDEX(DATOS,0,$C1344)),IF(INDEX(DATOS,0,$L$2)=0,IF(INDEX(DATOS,0,$M$2)=1,IF(ISNA(MATCH(INDEX(DATOS,0,$O$2),IF($E$7:E1343=E1344,$D$7:D1343),0)),INDEX(DATOS,0,$K$2))))))))</f>
        <v>0</v>
      </c>
      <c r="C1344" s="32">
        <f t="shared" si="1622"/>
        <v>20</v>
      </c>
      <c r="D1344" s="34" t="str">
        <f>IF($B1344=0,"--",INDEX(DATOS,$B1344,O$2))</f>
        <v>--</v>
      </c>
      <c r="E1344" s="64" t="s">
        <v>1</v>
      </c>
      <c r="F1344" s="36" t="str">
        <f t="shared" si="1581"/>
        <v>--</v>
      </c>
      <c r="G1344" s="109" t="e">
        <f>VLOOKUP($D1344,LOC_UNICOS,G$2,0)</f>
        <v>#N/A</v>
      </c>
      <c r="H1344" s="109" t="e">
        <f>VLOOKUP($D1344,LOC_UNICOS,H$2,0)</f>
        <v>#N/A</v>
      </c>
      <c r="I1344" s="38">
        <f t="array" ref="I1344">IF($B1344=0,-999,IF(COUNTIFS($Z1344:Z1344,#N/A)&gt;0,-999,AVERAGE($Z1344:Z1344)))</f>
        <v>-999</v>
      </c>
      <c r="J1344" s="38">
        <f t="array" ref="J1344">IF($B1344=0,-999,IF(COUNTIFS($Z1344:AA1344,#N/A)&gt;0,-999,AVERAGE($Z1344:AA1344)))</f>
        <v>-999</v>
      </c>
      <c r="K1344" s="38">
        <f t="array" ref="K1344">IF($B1344=0,-999,IF(COUNTIFS($Z1344:AB1344,#N/A)&gt;0,-999,AVERAGE($Z1344:AB1344)))</f>
        <v>-999</v>
      </c>
      <c r="L1344" s="38">
        <f t="array" ref="L1344">IF($B1344=0,-999,IF(COUNTIFS($Z1344:AC1344,#N/A)&gt;0,-999,AVERAGE($Z1344:AC1344)))</f>
        <v>-999</v>
      </c>
      <c r="M1344" s="38">
        <f t="shared" si="1589"/>
        <v>-999</v>
      </c>
      <c r="N1344" s="38">
        <f t="shared" si="1572"/>
        <v>-999</v>
      </c>
      <c r="O1344" s="38">
        <f t="shared" si="1573"/>
        <v>-999</v>
      </c>
      <c r="P1344" s="38">
        <f t="shared" si="1574"/>
        <v>-999</v>
      </c>
      <c r="Q1344" s="37">
        <f t="shared" si="1618"/>
        <v>0</v>
      </c>
      <c r="R1344" s="37">
        <f t="shared" si="1561"/>
        <v>0</v>
      </c>
      <c r="S1344" s="37">
        <f t="shared" si="1562"/>
        <v>0</v>
      </c>
      <c r="T1344" s="37">
        <f t="shared" si="1563"/>
        <v>0</v>
      </c>
      <c r="U1344" s="37">
        <f t="shared" si="1619"/>
        <v>2018</v>
      </c>
      <c r="V1344" s="37">
        <f t="shared" ref="V1344:X1344" si="1631">U1344-1</f>
        <v>2017</v>
      </c>
      <c r="W1344" s="37">
        <f t="shared" si="1631"/>
        <v>2016</v>
      </c>
      <c r="X1344" s="37">
        <f t="shared" si="1631"/>
        <v>2015</v>
      </c>
      <c r="Y1344" s="39"/>
      <c r="Z1344" s="62" t="e">
        <f>IFERROR(IF($B1344=0,#N/A,AVERAGEIFS(INDEX(DATOS,0,$C1344),INDEX(DATOS,0,$C1344),"&lt;&gt;#N/D",INDEX(DATOS,0,$L$2),0,INDEX(DATOS,0,$M$2),1,INDEX(DATOS,0,$N$2),U1344,INDEX(DATOS,0,$O$2),$D1344)),#N/A)</f>
        <v>#N/A</v>
      </c>
      <c r="AA1344" s="62" t="e">
        <f>IFERROR(IF($B1344=0,#N/A,AVERAGEIFS(INDEX(DATOS,0,$C1344),INDEX(DATOS,0,$C1344),"&lt;&gt;#N/D",INDEX(DATOS,0,$L$2),0,INDEX(DATOS,0,$M$2),1,INDEX(DATOS,0,$N$2),V1344,INDEX(DATOS,0,$O$2),$D1344)),#N/A)</f>
        <v>#N/A</v>
      </c>
      <c r="AB1344" s="62" t="e">
        <f>IFERROR(IF($B1344=0,#N/A,AVERAGEIFS(INDEX(DATOS,0,$C1344),INDEX(DATOS,0,$C1344),"&lt;&gt;#N/D",INDEX(DATOS,0,$L$2),0,INDEX(DATOS,0,$M$2),1,INDEX(DATOS,0,$N$2),W1344,INDEX(DATOS,0,$O$2),$D1344)),#N/A)</f>
        <v>#N/A</v>
      </c>
      <c r="AC1344" s="62" t="e">
        <f>IFERROR(IF($B1344=0,#N/A,AVERAGEIFS(INDEX(DATOS,0,$C1344),INDEX(DATOS,0,$C1344),"&lt;&gt;#N/D",INDEX(DATOS,0,$L$2),0,INDEX(DATOS,0,$M$2),1,INDEX(DATOS,0,$N$2),X1344,INDEX(DATOS,0,$O$2),$D1344)),#N/A)</f>
        <v>#N/A</v>
      </c>
      <c r="AD1344" s="33"/>
      <c r="AE1344" s="40" t="e">
        <f>IFERROR(IF(ISNA(Z1344),#N/A,IF(I1344=0,0,_xlfn.STDEV.P($Z1344:Z1344)/I1344*100)),#N/A)</f>
        <v>#N/A</v>
      </c>
      <c r="AF1344" s="40" t="e">
        <f>IFERROR(IF(ISNA(AA1344),#N/A,IF(J1344=0,0,_xlfn.STDEV.P($Z1344:AA1344)/J1344*100)),#N/A)</f>
        <v>#N/A</v>
      </c>
      <c r="AG1344" s="40" t="e">
        <f>IFERROR(IF(ISNA(AB1344),#N/A,IF(K1344=0,0,_xlfn.STDEV.P($Z1344:AB1344)/K1344*100)),#N/A)</f>
        <v>#N/A</v>
      </c>
      <c r="AH1344" s="40" t="e">
        <f>IFERROR(IF(ISNA(AC1344),#N/A,IF(L1344=0,0,_xlfn.STDEV.P($Z1344:AC1344)/L1344*100)),#N/A)</f>
        <v>#N/A</v>
      </c>
      <c r="AI1344" s="40"/>
    </row>
    <row r="1345" spans="1:35" x14ac:dyDescent="0.35">
      <c r="A1345">
        <f t="shared" si="1621"/>
        <v>140</v>
      </c>
      <c r="B1345" s="35">
        <f t="array" ref="B1345">IF(B1344=0,0,MIN(IF(INDEX(DATOS,0,$N$2)=$U1345,IF(ISNUMBER(INDEX(DATOS,0,$C1345)),IF(INDEX(DATOS,0,$L$2)=0,IF(INDEX(DATOS,0,$M$2)=1,IF(ISNA(MATCH(INDEX(DATOS,0,$O$2),IF($E$7:E1344=E1345,$D$7:D1344),0)),INDEX(DATOS,0,$K$2))))))))</f>
        <v>0</v>
      </c>
      <c r="C1345" s="32">
        <f t="shared" si="1622"/>
        <v>20</v>
      </c>
      <c r="D1345" s="34" t="str">
        <f>IF($B1345=0,"--",INDEX(DATOS,$B1345,O$2))</f>
        <v>--</v>
      </c>
      <c r="E1345" s="64" t="s">
        <v>1</v>
      </c>
      <c r="F1345" s="36" t="str">
        <f t="shared" si="1581"/>
        <v>--</v>
      </c>
      <c r="G1345" s="109" t="e">
        <f>VLOOKUP($D1345,LOC_UNICOS,G$2,0)</f>
        <v>#N/A</v>
      </c>
      <c r="H1345" s="109" t="e">
        <f>VLOOKUP($D1345,LOC_UNICOS,H$2,0)</f>
        <v>#N/A</v>
      </c>
      <c r="I1345" s="38">
        <f t="array" ref="I1345">IF($B1345=0,-999,IF(COUNTIFS($Z1345:Z1345,#N/A)&gt;0,-999,AVERAGE($Z1345:Z1345)))</f>
        <v>-999</v>
      </c>
      <c r="J1345" s="38">
        <f t="array" ref="J1345">IF($B1345=0,-999,IF(COUNTIFS($Z1345:AA1345,#N/A)&gt;0,-999,AVERAGE($Z1345:AA1345)))</f>
        <v>-999</v>
      </c>
      <c r="K1345" s="38">
        <f t="array" ref="K1345">IF($B1345=0,-999,IF(COUNTIFS($Z1345:AB1345,#N/A)&gt;0,-999,AVERAGE($Z1345:AB1345)))</f>
        <v>-999</v>
      </c>
      <c r="L1345" s="38">
        <f t="array" ref="L1345">IF($B1345=0,-999,IF(COUNTIFS($Z1345:AC1345,#N/A)&gt;0,-999,AVERAGE($Z1345:AC1345)))</f>
        <v>-999</v>
      </c>
      <c r="M1345" s="38">
        <f t="shared" si="1589"/>
        <v>-999</v>
      </c>
      <c r="N1345" s="38">
        <f t="shared" si="1572"/>
        <v>-999</v>
      </c>
      <c r="O1345" s="38">
        <f t="shared" si="1573"/>
        <v>-999</v>
      </c>
      <c r="P1345" s="38">
        <f t="shared" si="1574"/>
        <v>-999</v>
      </c>
      <c r="Q1345" s="37">
        <f t="shared" si="1618"/>
        <v>0</v>
      </c>
      <c r="R1345" s="37">
        <f t="shared" si="1561"/>
        <v>0</v>
      </c>
      <c r="S1345" s="37">
        <f t="shared" si="1562"/>
        <v>0</v>
      </c>
      <c r="T1345" s="37">
        <f t="shared" si="1563"/>
        <v>0</v>
      </c>
      <c r="U1345" s="37">
        <f t="shared" si="1619"/>
        <v>2018</v>
      </c>
      <c r="V1345" s="37">
        <f t="shared" ref="V1345:X1345" si="1632">U1345-1</f>
        <v>2017</v>
      </c>
      <c r="W1345" s="37">
        <f t="shared" si="1632"/>
        <v>2016</v>
      </c>
      <c r="X1345" s="37">
        <f t="shared" si="1632"/>
        <v>2015</v>
      </c>
      <c r="Y1345" s="39"/>
      <c r="Z1345" s="62" t="e">
        <f>IFERROR(IF($B1345=0,#N/A,AVERAGEIFS(INDEX(DATOS,0,$C1345),INDEX(DATOS,0,$C1345),"&lt;&gt;#N/D",INDEX(DATOS,0,$L$2),0,INDEX(DATOS,0,$M$2),1,INDEX(DATOS,0,$N$2),U1345,INDEX(DATOS,0,$O$2),$D1345)),#N/A)</f>
        <v>#N/A</v>
      </c>
      <c r="AA1345" s="62" t="e">
        <f>IFERROR(IF($B1345=0,#N/A,AVERAGEIFS(INDEX(DATOS,0,$C1345),INDEX(DATOS,0,$C1345),"&lt;&gt;#N/D",INDEX(DATOS,0,$L$2),0,INDEX(DATOS,0,$M$2),1,INDEX(DATOS,0,$N$2),V1345,INDEX(DATOS,0,$O$2),$D1345)),#N/A)</f>
        <v>#N/A</v>
      </c>
      <c r="AB1345" s="62" t="e">
        <f>IFERROR(IF($B1345=0,#N/A,AVERAGEIFS(INDEX(DATOS,0,$C1345),INDEX(DATOS,0,$C1345),"&lt;&gt;#N/D",INDEX(DATOS,0,$L$2),0,INDEX(DATOS,0,$M$2),1,INDEX(DATOS,0,$N$2),W1345,INDEX(DATOS,0,$O$2),$D1345)),#N/A)</f>
        <v>#N/A</v>
      </c>
      <c r="AC1345" s="62" t="e">
        <f>IFERROR(IF($B1345=0,#N/A,AVERAGEIFS(INDEX(DATOS,0,$C1345),INDEX(DATOS,0,$C1345),"&lt;&gt;#N/D",INDEX(DATOS,0,$L$2),0,INDEX(DATOS,0,$M$2),1,INDEX(DATOS,0,$N$2),X1345,INDEX(DATOS,0,$O$2),$D1345)),#N/A)</f>
        <v>#N/A</v>
      </c>
      <c r="AD1345" s="33"/>
      <c r="AE1345" s="40" t="e">
        <f>IFERROR(IF(ISNA(Z1345),#N/A,IF(I1345=0,0,_xlfn.STDEV.P($Z1345:Z1345)/I1345*100)),#N/A)</f>
        <v>#N/A</v>
      </c>
      <c r="AF1345" s="40" t="e">
        <f>IFERROR(IF(ISNA(AA1345),#N/A,IF(J1345=0,0,_xlfn.STDEV.P($Z1345:AA1345)/J1345*100)),#N/A)</f>
        <v>#N/A</v>
      </c>
      <c r="AG1345" s="40" t="e">
        <f>IFERROR(IF(ISNA(AB1345),#N/A,IF(K1345=0,0,_xlfn.STDEV.P($Z1345:AB1345)/K1345*100)),#N/A)</f>
        <v>#N/A</v>
      </c>
      <c r="AH1345" s="40" t="e">
        <f>IFERROR(IF(ISNA(AC1345),#N/A,IF(L1345=0,0,_xlfn.STDEV.P($Z1345:AC1345)/L1345*100)),#N/A)</f>
        <v>#N/A</v>
      </c>
      <c r="AI1345" s="40"/>
    </row>
    <row r="1346" spans="1:35" x14ac:dyDescent="0.35">
      <c r="A1346">
        <f t="shared" si="1621"/>
        <v>141</v>
      </c>
      <c r="B1346" s="35">
        <f t="array" ref="B1346">IF(B1345=0,0,MIN(IF(INDEX(DATOS,0,$N$2)=$U1346,IF(ISNUMBER(INDEX(DATOS,0,$C1346)),IF(INDEX(DATOS,0,$L$2)=0,IF(INDEX(DATOS,0,$M$2)=1,IF(ISNA(MATCH(INDEX(DATOS,0,$O$2),IF($E$7:E1345=E1346,$D$7:D1345),0)),INDEX(DATOS,0,$K$2))))))))</f>
        <v>0</v>
      </c>
      <c r="C1346" s="32">
        <f t="shared" si="1622"/>
        <v>20</v>
      </c>
      <c r="D1346" s="34" t="str">
        <f>IF($B1346=0,"--",INDEX(DATOS,$B1346,O$2))</f>
        <v>--</v>
      </c>
      <c r="E1346" s="64" t="s">
        <v>1</v>
      </c>
      <c r="F1346" s="36" t="str">
        <f t="shared" si="1581"/>
        <v>--</v>
      </c>
      <c r="G1346" s="109" t="e">
        <f>VLOOKUP($D1346,LOC_UNICOS,G$2,0)</f>
        <v>#N/A</v>
      </c>
      <c r="H1346" s="109" t="e">
        <f>VLOOKUP($D1346,LOC_UNICOS,H$2,0)</f>
        <v>#N/A</v>
      </c>
      <c r="I1346" s="38">
        <f t="array" ref="I1346">IF($B1346=0,-999,IF(COUNTIFS($Z1346:Z1346,#N/A)&gt;0,-999,AVERAGE($Z1346:Z1346)))</f>
        <v>-999</v>
      </c>
      <c r="J1346" s="38">
        <f t="array" ref="J1346">IF($B1346=0,-999,IF(COUNTIFS($Z1346:AA1346,#N/A)&gt;0,-999,AVERAGE($Z1346:AA1346)))</f>
        <v>-999</v>
      </c>
      <c r="K1346" s="38">
        <f t="array" ref="K1346">IF($B1346=0,-999,IF(COUNTIFS($Z1346:AB1346,#N/A)&gt;0,-999,AVERAGE($Z1346:AB1346)))</f>
        <v>-999</v>
      </c>
      <c r="L1346" s="38">
        <f t="array" ref="L1346">IF($B1346=0,-999,IF(COUNTIFS($Z1346:AC1346,#N/A)&gt;0,-999,AVERAGE($Z1346:AC1346)))</f>
        <v>-999</v>
      </c>
      <c r="M1346" s="38">
        <f t="shared" si="1589"/>
        <v>-999</v>
      </c>
      <c r="N1346" s="38">
        <f t="shared" si="1572"/>
        <v>-999</v>
      </c>
      <c r="O1346" s="38">
        <f t="shared" si="1573"/>
        <v>-999</v>
      </c>
      <c r="P1346" s="38">
        <f t="shared" si="1574"/>
        <v>-999</v>
      </c>
      <c r="Q1346" s="37">
        <f t="shared" si="1618"/>
        <v>0</v>
      </c>
      <c r="R1346" s="37">
        <f t="shared" si="1561"/>
        <v>0</v>
      </c>
      <c r="S1346" s="37">
        <f t="shared" si="1562"/>
        <v>0</v>
      </c>
      <c r="T1346" s="37">
        <f t="shared" si="1563"/>
        <v>0</v>
      </c>
      <c r="U1346" s="37">
        <f t="shared" si="1619"/>
        <v>2018</v>
      </c>
      <c r="V1346" s="37">
        <f t="shared" ref="V1346:X1346" si="1633">U1346-1</f>
        <v>2017</v>
      </c>
      <c r="W1346" s="37">
        <f t="shared" si="1633"/>
        <v>2016</v>
      </c>
      <c r="X1346" s="37">
        <f t="shared" si="1633"/>
        <v>2015</v>
      </c>
      <c r="Y1346" s="39"/>
      <c r="Z1346" s="62" t="e">
        <f>IFERROR(IF($B1346=0,#N/A,AVERAGEIFS(INDEX(DATOS,0,$C1346),INDEX(DATOS,0,$C1346),"&lt;&gt;#N/D",INDEX(DATOS,0,$L$2),0,INDEX(DATOS,0,$M$2),1,INDEX(DATOS,0,$N$2),U1346,INDEX(DATOS,0,$O$2),$D1346)),#N/A)</f>
        <v>#N/A</v>
      </c>
      <c r="AA1346" s="62" t="e">
        <f>IFERROR(IF($B1346=0,#N/A,AVERAGEIFS(INDEX(DATOS,0,$C1346),INDEX(DATOS,0,$C1346),"&lt;&gt;#N/D",INDEX(DATOS,0,$L$2),0,INDEX(DATOS,0,$M$2),1,INDEX(DATOS,0,$N$2),V1346,INDEX(DATOS,0,$O$2),$D1346)),#N/A)</f>
        <v>#N/A</v>
      </c>
      <c r="AB1346" s="62" t="e">
        <f>IFERROR(IF($B1346=0,#N/A,AVERAGEIFS(INDEX(DATOS,0,$C1346),INDEX(DATOS,0,$C1346),"&lt;&gt;#N/D",INDEX(DATOS,0,$L$2),0,INDEX(DATOS,0,$M$2),1,INDEX(DATOS,0,$N$2),W1346,INDEX(DATOS,0,$O$2),$D1346)),#N/A)</f>
        <v>#N/A</v>
      </c>
      <c r="AC1346" s="62" t="e">
        <f>IFERROR(IF($B1346=0,#N/A,AVERAGEIFS(INDEX(DATOS,0,$C1346),INDEX(DATOS,0,$C1346),"&lt;&gt;#N/D",INDEX(DATOS,0,$L$2),0,INDEX(DATOS,0,$M$2),1,INDEX(DATOS,0,$N$2),X1346,INDEX(DATOS,0,$O$2),$D1346)),#N/A)</f>
        <v>#N/A</v>
      </c>
      <c r="AD1346" s="33"/>
      <c r="AE1346" s="40" t="e">
        <f>IFERROR(IF(ISNA(Z1346),#N/A,IF(I1346=0,0,_xlfn.STDEV.P($Z1346:Z1346)/I1346*100)),#N/A)</f>
        <v>#N/A</v>
      </c>
      <c r="AF1346" s="40" t="e">
        <f>IFERROR(IF(ISNA(AA1346),#N/A,IF(J1346=0,0,_xlfn.STDEV.P($Z1346:AA1346)/J1346*100)),#N/A)</f>
        <v>#N/A</v>
      </c>
      <c r="AG1346" s="40" t="e">
        <f>IFERROR(IF(ISNA(AB1346),#N/A,IF(K1346=0,0,_xlfn.STDEV.P($Z1346:AB1346)/K1346*100)),#N/A)</f>
        <v>#N/A</v>
      </c>
      <c r="AH1346" s="40" t="e">
        <f>IFERROR(IF(ISNA(AC1346),#N/A,IF(L1346=0,0,_xlfn.STDEV.P($Z1346:AC1346)/L1346*100)),#N/A)</f>
        <v>#N/A</v>
      </c>
      <c r="AI1346" s="40"/>
    </row>
    <row r="1347" spans="1:35" x14ac:dyDescent="0.35">
      <c r="A1347">
        <f t="shared" si="1621"/>
        <v>142</v>
      </c>
      <c r="B1347" s="35">
        <f t="array" ref="B1347">IF(B1346=0,0,MIN(IF(INDEX(DATOS,0,$N$2)=$U1347,IF(ISNUMBER(INDEX(DATOS,0,$C1347)),IF(INDEX(DATOS,0,$L$2)=0,IF(INDEX(DATOS,0,$M$2)=1,IF(ISNA(MATCH(INDEX(DATOS,0,$O$2),IF($E$7:E1346=E1347,$D$7:D1346),0)),INDEX(DATOS,0,$K$2))))))))</f>
        <v>0</v>
      </c>
      <c r="C1347" s="32">
        <f t="shared" si="1622"/>
        <v>20</v>
      </c>
      <c r="D1347" s="34" t="str">
        <f>IF($B1347=0,"--",INDEX(DATOS,$B1347,O$2))</f>
        <v>--</v>
      </c>
      <c r="E1347" s="64" t="s">
        <v>1</v>
      </c>
      <c r="F1347" s="36" t="str">
        <f t="shared" si="1581"/>
        <v>--</v>
      </c>
      <c r="G1347" s="109" t="e">
        <f>VLOOKUP($D1347,LOC_UNICOS,G$2,0)</f>
        <v>#N/A</v>
      </c>
      <c r="H1347" s="109" t="e">
        <f>VLOOKUP($D1347,LOC_UNICOS,H$2,0)</f>
        <v>#N/A</v>
      </c>
      <c r="I1347" s="38">
        <f t="array" ref="I1347">IF($B1347=0,-999,IF(COUNTIFS($Z1347:Z1347,#N/A)&gt;0,-999,AVERAGE($Z1347:Z1347)))</f>
        <v>-999</v>
      </c>
      <c r="J1347" s="38">
        <f t="array" ref="J1347">IF($B1347=0,-999,IF(COUNTIFS($Z1347:AA1347,#N/A)&gt;0,-999,AVERAGE($Z1347:AA1347)))</f>
        <v>-999</v>
      </c>
      <c r="K1347" s="38">
        <f t="array" ref="K1347">IF($B1347=0,-999,IF(COUNTIFS($Z1347:AB1347,#N/A)&gt;0,-999,AVERAGE($Z1347:AB1347)))</f>
        <v>-999</v>
      </c>
      <c r="L1347" s="38">
        <f t="array" ref="L1347">IF($B1347=0,-999,IF(COUNTIFS($Z1347:AC1347,#N/A)&gt;0,-999,AVERAGE($Z1347:AC1347)))</f>
        <v>-999</v>
      </c>
      <c r="M1347" s="38">
        <f t="shared" si="1589"/>
        <v>-999</v>
      </c>
      <c r="N1347" s="38">
        <f t="shared" si="1572"/>
        <v>-999</v>
      </c>
      <c r="O1347" s="38">
        <f t="shared" si="1573"/>
        <v>-999</v>
      </c>
      <c r="P1347" s="38">
        <f t="shared" si="1574"/>
        <v>-999</v>
      </c>
      <c r="Q1347" s="37">
        <f t="shared" si="1618"/>
        <v>0</v>
      </c>
      <c r="R1347" s="37">
        <f t="shared" si="1561"/>
        <v>0</v>
      </c>
      <c r="S1347" s="37">
        <f t="shared" si="1562"/>
        <v>0</v>
      </c>
      <c r="T1347" s="37">
        <f t="shared" si="1563"/>
        <v>0</v>
      </c>
      <c r="U1347" s="37">
        <f t="shared" si="1619"/>
        <v>2018</v>
      </c>
      <c r="V1347" s="37">
        <f t="shared" ref="V1347:X1347" si="1634">U1347-1</f>
        <v>2017</v>
      </c>
      <c r="W1347" s="37">
        <f t="shared" si="1634"/>
        <v>2016</v>
      </c>
      <c r="X1347" s="37">
        <f t="shared" si="1634"/>
        <v>2015</v>
      </c>
      <c r="Y1347" s="39"/>
      <c r="Z1347" s="62" t="e">
        <f>IFERROR(IF($B1347=0,#N/A,AVERAGEIFS(INDEX(DATOS,0,$C1347),INDEX(DATOS,0,$C1347),"&lt;&gt;#N/D",INDEX(DATOS,0,$L$2),0,INDEX(DATOS,0,$M$2),1,INDEX(DATOS,0,$N$2),U1347,INDEX(DATOS,0,$O$2),$D1347)),#N/A)</f>
        <v>#N/A</v>
      </c>
      <c r="AA1347" s="62" t="e">
        <f>IFERROR(IF($B1347=0,#N/A,AVERAGEIFS(INDEX(DATOS,0,$C1347),INDEX(DATOS,0,$C1347),"&lt;&gt;#N/D",INDEX(DATOS,0,$L$2),0,INDEX(DATOS,0,$M$2),1,INDEX(DATOS,0,$N$2),V1347,INDEX(DATOS,0,$O$2),$D1347)),#N/A)</f>
        <v>#N/A</v>
      </c>
      <c r="AB1347" s="62" t="e">
        <f>IFERROR(IF($B1347=0,#N/A,AVERAGEIFS(INDEX(DATOS,0,$C1347),INDEX(DATOS,0,$C1347),"&lt;&gt;#N/D",INDEX(DATOS,0,$L$2),0,INDEX(DATOS,0,$M$2),1,INDEX(DATOS,0,$N$2),W1347,INDEX(DATOS,0,$O$2),$D1347)),#N/A)</f>
        <v>#N/A</v>
      </c>
      <c r="AC1347" s="62" t="e">
        <f>IFERROR(IF($B1347=0,#N/A,AVERAGEIFS(INDEX(DATOS,0,$C1347),INDEX(DATOS,0,$C1347),"&lt;&gt;#N/D",INDEX(DATOS,0,$L$2),0,INDEX(DATOS,0,$M$2),1,INDEX(DATOS,0,$N$2),X1347,INDEX(DATOS,0,$O$2),$D1347)),#N/A)</f>
        <v>#N/A</v>
      </c>
      <c r="AD1347" s="33"/>
      <c r="AE1347" s="40" t="e">
        <f>IFERROR(IF(ISNA(Z1347),#N/A,IF(I1347=0,0,_xlfn.STDEV.P($Z1347:Z1347)/I1347*100)),#N/A)</f>
        <v>#N/A</v>
      </c>
      <c r="AF1347" s="40" t="e">
        <f>IFERROR(IF(ISNA(AA1347),#N/A,IF(J1347=0,0,_xlfn.STDEV.P($Z1347:AA1347)/J1347*100)),#N/A)</f>
        <v>#N/A</v>
      </c>
      <c r="AG1347" s="40" t="e">
        <f>IFERROR(IF(ISNA(AB1347),#N/A,IF(K1347=0,0,_xlfn.STDEV.P($Z1347:AB1347)/K1347*100)),#N/A)</f>
        <v>#N/A</v>
      </c>
      <c r="AH1347" s="40" t="e">
        <f>IFERROR(IF(ISNA(AC1347),#N/A,IF(L1347=0,0,_xlfn.STDEV.P($Z1347:AC1347)/L1347*100)),#N/A)</f>
        <v>#N/A</v>
      </c>
      <c r="AI1347" s="40"/>
    </row>
    <row r="1348" spans="1:35" x14ac:dyDescent="0.35">
      <c r="A1348">
        <f t="shared" si="1621"/>
        <v>143</v>
      </c>
      <c r="B1348" s="35">
        <f t="array" ref="B1348">IF(B1347=0,0,MIN(IF(INDEX(DATOS,0,$N$2)=$U1348,IF(ISNUMBER(INDEX(DATOS,0,$C1348)),IF(INDEX(DATOS,0,$L$2)=0,IF(INDEX(DATOS,0,$M$2)=1,IF(ISNA(MATCH(INDEX(DATOS,0,$O$2),IF($E$7:E1347=E1348,$D$7:D1347),0)),INDEX(DATOS,0,$K$2))))))))</f>
        <v>0</v>
      </c>
      <c r="C1348" s="32">
        <f t="shared" si="1622"/>
        <v>20</v>
      </c>
      <c r="D1348" s="34" t="str">
        <f>IF($B1348=0,"--",INDEX(DATOS,$B1348,O$2))</f>
        <v>--</v>
      </c>
      <c r="E1348" s="64" t="s">
        <v>1</v>
      </c>
      <c r="F1348" s="36" t="str">
        <f t="shared" si="1581"/>
        <v>--</v>
      </c>
      <c r="G1348" s="109" t="e">
        <f>VLOOKUP($D1348,LOC_UNICOS,G$2,0)</f>
        <v>#N/A</v>
      </c>
      <c r="H1348" s="109" t="e">
        <f>VLOOKUP($D1348,LOC_UNICOS,H$2,0)</f>
        <v>#N/A</v>
      </c>
      <c r="I1348" s="38">
        <f t="array" ref="I1348">IF($B1348=0,-999,IF(COUNTIFS($Z1348:Z1348,#N/A)&gt;0,-999,AVERAGE($Z1348:Z1348)))</f>
        <v>-999</v>
      </c>
      <c r="J1348" s="38">
        <f t="array" ref="J1348">IF($B1348=0,-999,IF(COUNTIFS($Z1348:AA1348,#N/A)&gt;0,-999,AVERAGE($Z1348:AA1348)))</f>
        <v>-999</v>
      </c>
      <c r="K1348" s="38">
        <f t="array" ref="K1348">IF($B1348=0,-999,IF(COUNTIFS($Z1348:AB1348,#N/A)&gt;0,-999,AVERAGE($Z1348:AB1348)))</f>
        <v>-999</v>
      </c>
      <c r="L1348" s="38">
        <f t="array" ref="L1348">IF($B1348=0,-999,IF(COUNTIFS($Z1348:AC1348,#N/A)&gt;0,-999,AVERAGE($Z1348:AC1348)))</f>
        <v>-999</v>
      </c>
      <c r="M1348" s="38">
        <f t="shared" si="1589"/>
        <v>-999</v>
      </c>
      <c r="N1348" s="38">
        <f t="shared" si="1572"/>
        <v>-999</v>
      </c>
      <c r="O1348" s="38">
        <f t="shared" si="1573"/>
        <v>-999</v>
      </c>
      <c r="P1348" s="38">
        <f t="shared" si="1574"/>
        <v>-999</v>
      </c>
      <c r="Q1348" s="37">
        <f t="shared" si="1618"/>
        <v>0</v>
      </c>
      <c r="R1348" s="37">
        <f t="shared" si="1561"/>
        <v>0</v>
      </c>
      <c r="S1348" s="37">
        <f t="shared" si="1562"/>
        <v>0</v>
      </c>
      <c r="T1348" s="37">
        <f t="shared" si="1563"/>
        <v>0</v>
      </c>
      <c r="U1348" s="37">
        <f t="shared" si="1619"/>
        <v>2018</v>
      </c>
      <c r="V1348" s="37">
        <f t="shared" ref="V1348:X1348" si="1635">U1348-1</f>
        <v>2017</v>
      </c>
      <c r="W1348" s="37">
        <f t="shared" si="1635"/>
        <v>2016</v>
      </c>
      <c r="X1348" s="37">
        <f t="shared" si="1635"/>
        <v>2015</v>
      </c>
      <c r="Y1348" s="39"/>
      <c r="Z1348" s="62" t="e">
        <f>IFERROR(IF($B1348=0,#N/A,AVERAGEIFS(INDEX(DATOS,0,$C1348),INDEX(DATOS,0,$C1348),"&lt;&gt;#N/D",INDEX(DATOS,0,$L$2),0,INDEX(DATOS,0,$M$2),1,INDEX(DATOS,0,$N$2),U1348,INDEX(DATOS,0,$O$2),$D1348)),#N/A)</f>
        <v>#N/A</v>
      </c>
      <c r="AA1348" s="62" t="e">
        <f>IFERROR(IF($B1348=0,#N/A,AVERAGEIFS(INDEX(DATOS,0,$C1348),INDEX(DATOS,0,$C1348),"&lt;&gt;#N/D",INDEX(DATOS,0,$L$2),0,INDEX(DATOS,0,$M$2),1,INDEX(DATOS,0,$N$2),V1348,INDEX(DATOS,0,$O$2),$D1348)),#N/A)</f>
        <v>#N/A</v>
      </c>
      <c r="AB1348" s="62" t="e">
        <f>IFERROR(IF($B1348=0,#N/A,AVERAGEIFS(INDEX(DATOS,0,$C1348),INDEX(DATOS,0,$C1348),"&lt;&gt;#N/D",INDEX(DATOS,0,$L$2),0,INDEX(DATOS,0,$M$2),1,INDEX(DATOS,0,$N$2),W1348,INDEX(DATOS,0,$O$2),$D1348)),#N/A)</f>
        <v>#N/A</v>
      </c>
      <c r="AC1348" s="62" t="e">
        <f>IFERROR(IF($B1348=0,#N/A,AVERAGEIFS(INDEX(DATOS,0,$C1348),INDEX(DATOS,0,$C1348),"&lt;&gt;#N/D",INDEX(DATOS,0,$L$2),0,INDEX(DATOS,0,$M$2),1,INDEX(DATOS,0,$N$2),X1348,INDEX(DATOS,0,$O$2),$D1348)),#N/A)</f>
        <v>#N/A</v>
      </c>
      <c r="AD1348" s="33"/>
      <c r="AE1348" s="40" t="e">
        <f>IFERROR(IF(ISNA(Z1348),#N/A,IF(I1348=0,0,_xlfn.STDEV.P($Z1348:Z1348)/I1348*100)),#N/A)</f>
        <v>#N/A</v>
      </c>
      <c r="AF1348" s="40" t="e">
        <f>IFERROR(IF(ISNA(AA1348),#N/A,IF(J1348=0,0,_xlfn.STDEV.P($Z1348:AA1348)/J1348*100)),#N/A)</f>
        <v>#N/A</v>
      </c>
      <c r="AG1348" s="40" t="e">
        <f>IFERROR(IF(ISNA(AB1348),#N/A,IF(K1348=0,0,_xlfn.STDEV.P($Z1348:AB1348)/K1348*100)),#N/A)</f>
        <v>#N/A</v>
      </c>
      <c r="AH1348" s="40" t="e">
        <f>IFERROR(IF(ISNA(AC1348),#N/A,IF(L1348=0,0,_xlfn.STDEV.P($Z1348:AC1348)/L1348*100)),#N/A)</f>
        <v>#N/A</v>
      </c>
      <c r="AI1348" s="40"/>
    </row>
    <row r="1349" spans="1:35" x14ac:dyDescent="0.35">
      <c r="A1349">
        <f t="shared" si="1621"/>
        <v>144</v>
      </c>
      <c r="B1349" s="35">
        <f t="array" ref="B1349">IF(B1348=0,0,MIN(IF(INDEX(DATOS,0,$N$2)=$U1349,IF(ISNUMBER(INDEX(DATOS,0,$C1349)),IF(INDEX(DATOS,0,$L$2)=0,IF(INDEX(DATOS,0,$M$2)=1,IF(ISNA(MATCH(INDEX(DATOS,0,$O$2),IF($E$7:E1348=E1349,$D$7:D1348),0)),INDEX(DATOS,0,$K$2))))))))</f>
        <v>0</v>
      </c>
      <c r="C1349" s="32">
        <f t="shared" si="1622"/>
        <v>20</v>
      </c>
      <c r="D1349" s="34" t="str">
        <f>IF($B1349=0,"--",INDEX(DATOS,$B1349,O$2))</f>
        <v>--</v>
      </c>
      <c r="E1349" s="64" t="s">
        <v>1</v>
      </c>
      <c r="F1349" s="36" t="str">
        <f t="shared" si="1581"/>
        <v>--</v>
      </c>
      <c r="G1349" s="109" t="e">
        <f>VLOOKUP($D1349,LOC_UNICOS,G$2,0)</f>
        <v>#N/A</v>
      </c>
      <c r="H1349" s="109" t="e">
        <f>VLOOKUP($D1349,LOC_UNICOS,H$2,0)</f>
        <v>#N/A</v>
      </c>
      <c r="I1349" s="38">
        <f t="array" ref="I1349">IF($B1349=0,-999,IF(COUNTIFS($Z1349:Z1349,#N/A)&gt;0,-999,AVERAGE($Z1349:Z1349)))</f>
        <v>-999</v>
      </c>
      <c r="J1349" s="38">
        <f t="array" ref="J1349">IF($B1349=0,-999,IF(COUNTIFS($Z1349:AA1349,#N/A)&gt;0,-999,AVERAGE($Z1349:AA1349)))</f>
        <v>-999</v>
      </c>
      <c r="K1349" s="38">
        <f t="array" ref="K1349">IF($B1349=0,-999,IF(COUNTIFS($Z1349:AB1349,#N/A)&gt;0,-999,AVERAGE($Z1349:AB1349)))</f>
        <v>-999</v>
      </c>
      <c r="L1349" s="38">
        <f t="array" ref="L1349">IF($B1349=0,-999,IF(COUNTIFS($Z1349:AC1349,#N/A)&gt;0,-999,AVERAGE($Z1349:AC1349)))</f>
        <v>-999</v>
      </c>
      <c r="M1349" s="38">
        <f t="shared" si="1589"/>
        <v>-999</v>
      </c>
      <c r="N1349" s="38">
        <f t="shared" si="1572"/>
        <v>-999</v>
      </c>
      <c r="O1349" s="38">
        <f t="shared" si="1573"/>
        <v>-999</v>
      </c>
      <c r="P1349" s="38">
        <f t="shared" si="1574"/>
        <v>-999</v>
      </c>
      <c r="Q1349" s="37">
        <f t="shared" si="1618"/>
        <v>0</v>
      </c>
      <c r="R1349" s="37">
        <f t="shared" si="1561"/>
        <v>0</v>
      </c>
      <c r="S1349" s="37">
        <f t="shared" si="1562"/>
        <v>0</v>
      </c>
      <c r="T1349" s="37">
        <f t="shared" si="1563"/>
        <v>0</v>
      </c>
      <c r="U1349" s="37">
        <f t="shared" si="1619"/>
        <v>2018</v>
      </c>
      <c r="V1349" s="37">
        <f t="shared" ref="V1349:X1349" si="1636">U1349-1</f>
        <v>2017</v>
      </c>
      <c r="W1349" s="37">
        <f t="shared" si="1636"/>
        <v>2016</v>
      </c>
      <c r="X1349" s="37">
        <f t="shared" si="1636"/>
        <v>2015</v>
      </c>
      <c r="Y1349" s="39"/>
      <c r="Z1349" s="62" t="e">
        <f>IFERROR(IF($B1349=0,#N/A,AVERAGEIFS(INDEX(DATOS,0,$C1349),INDEX(DATOS,0,$C1349),"&lt;&gt;#N/D",INDEX(DATOS,0,$L$2),0,INDEX(DATOS,0,$M$2),1,INDEX(DATOS,0,$N$2),U1349,INDEX(DATOS,0,$O$2),$D1349)),#N/A)</f>
        <v>#N/A</v>
      </c>
      <c r="AA1349" s="62" t="e">
        <f>IFERROR(IF($B1349=0,#N/A,AVERAGEIFS(INDEX(DATOS,0,$C1349),INDEX(DATOS,0,$C1349),"&lt;&gt;#N/D",INDEX(DATOS,0,$L$2),0,INDEX(DATOS,0,$M$2),1,INDEX(DATOS,0,$N$2),V1349,INDEX(DATOS,0,$O$2),$D1349)),#N/A)</f>
        <v>#N/A</v>
      </c>
      <c r="AB1349" s="62" t="e">
        <f>IFERROR(IF($B1349=0,#N/A,AVERAGEIFS(INDEX(DATOS,0,$C1349),INDEX(DATOS,0,$C1349),"&lt;&gt;#N/D",INDEX(DATOS,0,$L$2),0,INDEX(DATOS,0,$M$2),1,INDEX(DATOS,0,$N$2),W1349,INDEX(DATOS,0,$O$2),$D1349)),#N/A)</f>
        <v>#N/A</v>
      </c>
      <c r="AC1349" s="62" t="e">
        <f>IFERROR(IF($B1349=0,#N/A,AVERAGEIFS(INDEX(DATOS,0,$C1349),INDEX(DATOS,0,$C1349),"&lt;&gt;#N/D",INDEX(DATOS,0,$L$2),0,INDEX(DATOS,0,$M$2),1,INDEX(DATOS,0,$N$2),X1349,INDEX(DATOS,0,$O$2),$D1349)),#N/A)</f>
        <v>#N/A</v>
      </c>
      <c r="AD1349" s="33"/>
      <c r="AE1349" s="40" t="e">
        <f>IFERROR(IF(ISNA(Z1349),#N/A,IF(I1349=0,0,_xlfn.STDEV.P($Z1349:Z1349)/I1349*100)),#N/A)</f>
        <v>#N/A</v>
      </c>
      <c r="AF1349" s="40" t="e">
        <f>IFERROR(IF(ISNA(AA1349),#N/A,IF(J1349=0,0,_xlfn.STDEV.P($Z1349:AA1349)/J1349*100)),#N/A)</f>
        <v>#N/A</v>
      </c>
      <c r="AG1349" s="40" t="e">
        <f>IFERROR(IF(ISNA(AB1349),#N/A,IF(K1349=0,0,_xlfn.STDEV.P($Z1349:AB1349)/K1349*100)),#N/A)</f>
        <v>#N/A</v>
      </c>
      <c r="AH1349" s="40" t="e">
        <f>IFERROR(IF(ISNA(AC1349),#N/A,IF(L1349=0,0,_xlfn.STDEV.P($Z1349:AC1349)/L1349*100)),#N/A)</f>
        <v>#N/A</v>
      </c>
      <c r="AI1349" s="40"/>
    </row>
    <row r="1350" spans="1:35" x14ac:dyDescent="0.35">
      <c r="A1350">
        <f t="shared" si="1621"/>
        <v>145</v>
      </c>
      <c r="B1350" s="35">
        <f t="array" ref="B1350">IF(B1349=0,0,MIN(IF(INDEX(DATOS,0,$N$2)=$U1350,IF(ISNUMBER(INDEX(DATOS,0,$C1350)),IF(INDEX(DATOS,0,$L$2)=0,IF(INDEX(DATOS,0,$M$2)=1,IF(ISNA(MATCH(INDEX(DATOS,0,$O$2),IF($E$7:E1349=E1350,$D$7:D1349),0)),INDEX(DATOS,0,$K$2))))))))</f>
        <v>0</v>
      </c>
      <c r="C1350" s="32">
        <f t="shared" si="1622"/>
        <v>20</v>
      </c>
      <c r="D1350" s="34" t="str">
        <f>IF($B1350=0,"--",INDEX(DATOS,$B1350,O$2))</f>
        <v>--</v>
      </c>
      <c r="E1350" s="64" t="s">
        <v>1</v>
      </c>
      <c r="F1350" s="36" t="str">
        <f t="shared" si="1581"/>
        <v>--</v>
      </c>
      <c r="G1350" s="109" t="e">
        <f>VLOOKUP($D1350,LOC_UNICOS,G$2,0)</f>
        <v>#N/A</v>
      </c>
      <c r="H1350" s="109" t="e">
        <f>VLOOKUP($D1350,LOC_UNICOS,H$2,0)</f>
        <v>#N/A</v>
      </c>
      <c r="I1350" s="38">
        <f t="array" ref="I1350">IF($B1350=0,-999,IF(COUNTIFS($Z1350:Z1350,#N/A)&gt;0,-999,AVERAGE($Z1350:Z1350)))</f>
        <v>-999</v>
      </c>
      <c r="J1350" s="38">
        <f t="array" ref="J1350">IF($B1350=0,-999,IF(COUNTIFS($Z1350:AA1350,#N/A)&gt;0,-999,AVERAGE($Z1350:AA1350)))</f>
        <v>-999</v>
      </c>
      <c r="K1350" s="38">
        <f t="array" ref="K1350">IF($B1350=0,-999,IF(COUNTIFS($Z1350:AB1350,#N/A)&gt;0,-999,AVERAGE($Z1350:AB1350)))</f>
        <v>-999</v>
      </c>
      <c r="L1350" s="38">
        <f t="array" ref="L1350">IF($B1350=0,-999,IF(COUNTIFS($Z1350:AC1350,#N/A)&gt;0,-999,AVERAGE($Z1350:AC1350)))</f>
        <v>-999</v>
      </c>
      <c r="M1350" s="38">
        <f t="shared" si="1589"/>
        <v>-999</v>
      </c>
      <c r="N1350" s="38">
        <f t="shared" si="1572"/>
        <v>-999</v>
      </c>
      <c r="O1350" s="38">
        <f t="shared" si="1573"/>
        <v>-999</v>
      </c>
      <c r="P1350" s="38">
        <f t="shared" si="1574"/>
        <v>-999</v>
      </c>
      <c r="Q1350" s="37">
        <f t="shared" si="1618"/>
        <v>0</v>
      </c>
      <c r="R1350" s="37">
        <f t="shared" si="1561"/>
        <v>0</v>
      </c>
      <c r="S1350" s="37">
        <f t="shared" si="1562"/>
        <v>0</v>
      </c>
      <c r="T1350" s="37">
        <f t="shared" si="1563"/>
        <v>0</v>
      </c>
      <c r="U1350" s="37">
        <f t="shared" si="1619"/>
        <v>2018</v>
      </c>
      <c r="V1350" s="37">
        <f t="shared" ref="V1350:X1350" si="1637">U1350-1</f>
        <v>2017</v>
      </c>
      <c r="W1350" s="37">
        <f t="shared" si="1637"/>
        <v>2016</v>
      </c>
      <c r="X1350" s="37">
        <f t="shared" si="1637"/>
        <v>2015</v>
      </c>
      <c r="Y1350" s="39"/>
      <c r="Z1350" s="62" t="e">
        <f>IFERROR(IF($B1350=0,#N/A,AVERAGEIFS(INDEX(DATOS,0,$C1350),INDEX(DATOS,0,$C1350),"&lt;&gt;#N/D",INDEX(DATOS,0,$L$2),0,INDEX(DATOS,0,$M$2),1,INDEX(DATOS,0,$N$2),U1350,INDEX(DATOS,0,$O$2),$D1350)),#N/A)</f>
        <v>#N/A</v>
      </c>
      <c r="AA1350" s="62" t="e">
        <f>IFERROR(IF($B1350=0,#N/A,AVERAGEIFS(INDEX(DATOS,0,$C1350),INDEX(DATOS,0,$C1350),"&lt;&gt;#N/D",INDEX(DATOS,0,$L$2),0,INDEX(DATOS,0,$M$2),1,INDEX(DATOS,0,$N$2),V1350,INDEX(DATOS,0,$O$2),$D1350)),#N/A)</f>
        <v>#N/A</v>
      </c>
      <c r="AB1350" s="62" t="e">
        <f>IFERROR(IF($B1350=0,#N/A,AVERAGEIFS(INDEX(DATOS,0,$C1350),INDEX(DATOS,0,$C1350),"&lt;&gt;#N/D",INDEX(DATOS,0,$L$2),0,INDEX(DATOS,0,$M$2),1,INDEX(DATOS,0,$N$2),W1350,INDEX(DATOS,0,$O$2),$D1350)),#N/A)</f>
        <v>#N/A</v>
      </c>
      <c r="AC1350" s="62" t="e">
        <f>IFERROR(IF($B1350=0,#N/A,AVERAGEIFS(INDEX(DATOS,0,$C1350),INDEX(DATOS,0,$C1350),"&lt;&gt;#N/D",INDEX(DATOS,0,$L$2),0,INDEX(DATOS,0,$M$2),1,INDEX(DATOS,0,$N$2),X1350,INDEX(DATOS,0,$O$2),$D1350)),#N/A)</f>
        <v>#N/A</v>
      </c>
      <c r="AD1350" s="33"/>
      <c r="AE1350" s="40" t="e">
        <f>IFERROR(IF(ISNA(Z1350),#N/A,IF(I1350=0,0,_xlfn.STDEV.P($Z1350:Z1350)/I1350*100)),#N/A)</f>
        <v>#N/A</v>
      </c>
      <c r="AF1350" s="40" t="e">
        <f>IFERROR(IF(ISNA(AA1350),#N/A,IF(J1350=0,0,_xlfn.STDEV.P($Z1350:AA1350)/J1350*100)),#N/A)</f>
        <v>#N/A</v>
      </c>
      <c r="AG1350" s="40" t="e">
        <f>IFERROR(IF(ISNA(AB1350),#N/A,IF(K1350=0,0,_xlfn.STDEV.P($Z1350:AB1350)/K1350*100)),#N/A)</f>
        <v>#N/A</v>
      </c>
      <c r="AH1350" s="40" t="e">
        <f>IFERROR(IF(ISNA(AC1350),#N/A,IF(L1350=0,0,_xlfn.STDEV.P($Z1350:AC1350)/L1350*100)),#N/A)</f>
        <v>#N/A</v>
      </c>
      <c r="AI1350" s="40"/>
    </row>
    <row r="1351" spans="1:35" x14ac:dyDescent="0.35">
      <c r="A1351">
        <f t="shared" si="1621"/>
        <v>146</v>
      </c>
      <c r="B1351" s="35">
        <f t="array" ref="B1351">IF(B1350=0,0,MIN(IF(INDEX(DATOS,0,$N$2)=$U1351,IF(ISNUMBER(INDEX(DATOS,0,$C1351)),IF(INDEX(DATOS,0,$L$2)=0,IF(INDEX(DATOS,0,$M$2)=1,IF(ISNA(MATCH(INDEX(DATOS,0,$O$2),IF($E$7:E1350=E1351,$D$7:D1350),0)),INDEX(DATOS,0,$K$2))))))))</f>
        <v>0</v>
      </c>
      <c r="C1351" s="32">
        <f t="shared" si="1622"/>
        <v>20</v>
      </c>
      <c r="D1351" s="34" t="str">
        <f>IF($B1351=0,"--",INDEX(DATOS,$B1351,O$2))</f>
        <v>--</v>
      </c>
      <c r="E1351" s="64" t="s">
        <v>1</v>
      </c>
      <c r="F1351" s="36" t="str">
        <f t="shared" si="1581"/>
        <v>--</v>
      </c>
      <c r="G1351" s="109" t="e">
        <f>VLOOKUP($D1351,LOC_UNICOS,G$2,0)</f>
        <v>#N/A</v>
      </c>
      <c r="H1351" s="109" t="e">
        <f>VLOOKUP($D1351,LOC_UNICOS,H$2,0)</f>
        <v>#N/A</v>
      </c>
      <c r="I1351" s="38">
        <f t="array" ref="I1351">IF($B1351=0,-999,IF(COUNTIFS($Z1351:Z1351,#N/A)&gt;0,-999,AVERAGE($Z1351:Z1351)))</f>
        <v>-999</v>
      </c>
      <c r="J1351" s="38">
        <f t="array" ref="J1351">IF($B1351=0,-999,IF(COUNTIFS($Z1351:AA1351,#N/A)&gt;0,-999,AVERAGE($Z1351:AA1351)))</f>
        <v>-999</v>
      </c>
      <c r="K1351" s="38">
        <f t="array" ref="K1351">IF($B1351=0,-999,IF(COUNTIFS($Z1351:AB1351,#N/A)&gt;0,-999,AVERAGE($Z1351:AB1351)))</f>
        <v>-999</v>
      </c>
      <c r="L1351" s="38">
        <f t="array" ref="L1351">IF($B1351=0,-999,IF(COUNTIFS($Z1351:AC1351,#N/A)&gt;0,-999,AVERAGE($Z1351:AC1351)))</f>
        <v>-999</v>
      </c>
      <c r="M1351" s="38">
        <f t="shared" si="1589"/>
        <v>-999</v>
      </c>
      <c r="N1351" s="38">
        <f t="shared" si="1572"/>
        <v>-999</v>
      </c>
      <c r="O1351" s="38">
        <f t="shared" si="1573"/>
        <v>-999</v>
      </c>
      <c r="P1351" s="38">
        <f t="shared" si="1574"/>
        <v>-999</v>
      </c>
      <c r="Q1351" s="37">
        <f t="shared" si="1618"/>
        <v>0</v>
      </c>
      <c r="R1351" s="37">
        <f t="shared" ref="R1351:R1414" si="1638">IF($B1351=0,0,IF(J1351=-999,0,IF($D1351="--",0,1)))</f>
        <v>0</v>
      </c>
      <c r="S1351" s="37">
        <f t="shared" ref="S1351:S1414" si="1639">IF($B1351=0,0,IF(K1351=-999,0,IF($D1351="--",0,1)))</f>
        <v>0</v>
      </c>
      <c r="T1351" s="37">
        <f t="shared" ref="T1351:T1414" si="1640">IF($B1351=0,0,IF(L1351=-999,0,IF($D1351="--",0,1)))</f>
        <v>0</v>
      </c>
      <c r="U1351" s="37">
        <f t="shared" si="1619"/>
        <v>2018</v>
      </c>
      <c r="V1351" s="37">
        <f t="shared" ref="V1351:X1351" si="1641">U1351-1</f>
        <v>2017</v>
      </c>
      <c r="W1351" s="37">
        <f t="shared" si="1641"/>
        <v>2016</v>
      </c>
      <c r="X1351" s="37">
        <f t="shared" si="1641"/>
        <v>2015</v>
      </c>
      <c r="Y1351" s="39"/>
      <c r="Z1351" s="62" t="e">
        <f>IFERROR(IF($B1351=0,#N/A,AVERAGEIFS(INDEX(DATOS,0,$C1351),INDEX(DATOS,0,$C1351),"&lt;&gt;#N/D",INDEX(DATOS,0,$L$2),0,INDEX(DATOS,0,$M$2),1,INDEX(DATOS,0,$N$2),U1351,INDEX(DATOS,0,$O$2),$D1351)),#N/A)</f>
        <v>#N/A</v>
      </c>
      <c r="AA1351" s="62" t="e">
        <f>IFERROR(IF($B1351=0,#N/A,AVERAGEIFS(INDEX(DATOS,0,$C1351),INDEX(DATOS,0,$C1351),"&lt;&gt;#N/D",INDEX(DATOS,0,$L$2),0,INDEX(DATOS,0,$M$2),1,INDEX(DATOS,0,$N$2),V1351,INDEX(DATOS,0,$O$2),$D1351)),#N/A)</f>
        <v>#N/A</v>
      </c>
      <c r="AB1351" s="62" t="e">
        <f>IFERROR(IF($B1351=0,#N/A,AVERAGEIFS(INDEX(DATOS,0,$C1351),INDEX(DATOS,0,$C1351),"&lt;&gt;#N/D",INDEX(DATOS,0,$L$2),0,INDEX(DATOS,0,$M$2),1,INDEX(DATOS,0,$N$2),W1351,INDEX(DATOS,0,$O$2),$D1351)),#N/A)</f>
        <v>#N/A</v>
      </c>
      <c r="AC1351" s="62" t="e">
        <f>IFERROR(IF($B1351=0,#N/A,AVERAGEIFS(INDEX(DATOS,0,$C1351),INDEX(DATOS,0,$C1351),"&lt;&gt;#N/D",INDEX(DATOS,0,$L$2),0,INDEX(DATOS,0,$M$2),1,INDEX(DATOS,0,$N$2),X1351,INDEX(DATOS,0,$O$2),$D1351)),#N/A)</f>
        <v>#N/A</v>
      </c>
      <c r="AD1351" s="33"/>
      <c r="AE1351" s="40" t="e">
        <f>IFERROR(IF(ISNA(Z1351),#N/A,IF(I1351=0,0,_xlfn.STDEV.P($Z1351:Z1351)/I1351*100)),#N/A)</f>
        <v>#N/A</v>
      </c>
      <c r="AF1351" s="40" t="e">
        <f>IFERROR(IF(ISNA(AA1351),#N/A,IF(J1351=0,0,_xlfn.STDEV.P($Z1351:AA1351)/J1351*100)),#N/A)</f>
        <v>#N/A</v>
      </c>
      <c r="AG1351" s="40" t="e">
        <f>IFERROR(IF(ISNA(AB1351),#N/A,IF(K1351=0,0,_xlfn.STDEV.P($Z1351:AB1351)/K1351*100)),#N/A)</f>
        <v>#N/A</v>
      </c>
      <c r="AH1351" s="40" t="e">
        <f>IFERROR(IF(ISNA(AC1351),#N/A,IF(L1351=0,0,_xlfn.STDEV.P($Z1351:AC1351)/L1351*100)),#N/A)</f>
        <v>#N/A</v>
      </c>
      <c r="AI1351" s="40"/>
    </row>
    <row r="1352" spans="1:35" x14ac:dyDescent="0.35">
      <c r="A1352">
        <f t="shared" si="1621"/>
        <v>147</v>
      </c>
      <c r="B1352" s="35">
        <f t="array" ref="B1352">IF(B1351=0,0,MIN(IF(INDEX(DATOS,0,$N$2)=$U1352,IF(ISNUMBER(INDEX(DATOS,0,$C1352)),IF(INDEX(DATOS,0,$L$2)=0,IF(INDEX(DATOS,0,$M$2)=1,IF(ISNA(MATCH(INDEX(DATOS,0,$O$2),IF($E$7:E1351=E1352,$D$7:D1351),0)),INDEX(DATOS,0,$K$2))))))))</f>
        <v>0</v>
      </c>
      <c r="C1352" s="32">
        <f t="shared" si="1622"/>
        <v>20</v>
      </c>
      <c r="D1352" s="34" t="str">
        <f>IF($B1352=0,"--",INDEX(DATOS,$B1352,O$2))</f>
        <v>--</v>
      </c>
      <c r="E1352" s="64" t="s">
        <v>1</v>
      </c>
      <c r="F1352" s="36" t="str">
        <f t="shared" si="1581"/>
        <v>--</v>
      </c>
      <c r="G1352" s="109" t="e">
        <f>VLOOKUP($D1352,LOC_UNICOS,G$2,0)</f>
        <v>#N/A</v>
      </c>
      <c r="H1352" s="109" t="e">
        <f>VLOOKUP($D1352,LOC_UNICOS,H$2,0)</f>
        <v>#N/A</v>
      </c>
      <c r="I1352" s="38">
        <f t="array" ref="I1352">IF($B1352=0,-999,IF(COUNTIFS($Z1352:Z1352,#N/A)&gt;0,-999,AVERAGE($Z1352:Z1352)))</f>
        <v>-999</v>
      </c>
      <c r="J1352" s="38">
        <f t="array" ref="J1352">IF($B1352=0,-999,IF(COUNTIFS($Z1352:AA1352,#N/A)&gt;0,-999,AVERAGE($Z1352:AA1352)))</f>
        <v>-999</v>
      </c>
      <c r="K1352" s="38">
        <f t="array" ref="K1352">IF($B1352=0,-999,IF(COUNTIFS($Z1352:AB1352,#N/A)&gt;0,-999,AVERAGE($Z1352:AB1352)))</f>
        <v>-999</v>
      </c>
      <c r="L1352" s="38">
        <f t="array" ref="L1352">IF($B1352=0,-999,IF(COUNTIFS($Z1352:AC1352,#N/A)&gt;0,-999,AVERAGE($Z1352:AC1352)))</f>
        <v>-999</v>
      </c>
      <c r="M1352" s="38">
        <f t="shared" si="1589"/>
        <v>-999</v>
      </c>
      <c r="N1352" s="38">
        <f t="shared" si="1572"/>
        <v>-999</v>
      </c>
      <c r="O1352" s="38">
        <f t="shared" si="1573"/>
        <v>-999</v>
      </c>
      <c r="P1352" s="38">
        <f t="shared" si="1574"/>
        <v>-999</v>
      </c>
      <c r="Q1352" s="37">
        <f t="shared" si="1618"/>
        <v>0</v>
      </c>
      <c r="R1352" s="37">
        <f t="shared" si="1638"/>
        <v>0</v>
      </c>
      <c r="S1352" s="37">
        <f t="shared" si="1639"/>
        <v>0</v>
      </c>
      <c r="T1352" s="37">
        <f t="shared" si="1640"/>
        <v>0</v>
      </c>
      <c r="U1352" s="37">
        <f t="shared" si="1619"/>
        <v>2018</v>
      </c>
      <c r="V1352" s="37">
        <f t="shared" ref="V1352:X1352" si="1642">U1352-1</f>
        <v>2017</v>
      </c>
      <c r="W1352" s="37">
        <f t="shared" si="1642"/>
        <v>2016</v>
      </c>
      <c r="X1352" s="37">
        <f t="shared" si="1642"/>
        <v>2015</v>
      </c>
      <c r="Y1352" s="39"/>
      <c r="Z1352" s="62" t="e">
        <f>IFERROR(IF($B1352=0,#N/A,AVERAGEIFS(INDEX(DATOS,0,$C1352),INDEX(DATOS,0,$C1352),"&lt;&gt;#N/D",INDEX(DATOS,0,$L$2),0,INDEX(DATOS,0,$M$2),1,INDEX(DATOS,0,$N$2),U1352,INDEX(DATOS,0,$O$2),$D1352)),#N/A)</f>
        <v>#N/A</v>
      </c>
      <c r="AA1352" s="62" t="e">
        <f>IFERROR(IF($B1352=0,#N/A,AVERAGEIFS(INDEX(DATOS,0,$C1352),INDEX(DATOS,0,$C1352),"&lt;&gt;#N/D",INDEX(DATOS,0,$L$2),0,INDEX(DATOS,0,$M$2),1,INDEX(DATOS,0,$N$2),V1352,INDEX(DATOS,0,$O$2),$D1352)),#N/A)</f>
        <v>#N/A</v>
      </c>
      <c r="AB1352" s="62" t="e">
        <f>IFERROR(IF($B1352=0,#N/A,AVERAGEIFS(INDEX(DATOS,0,$C1352),INDEX(DATOS,0,$C1352),"&lt;&gt;#N/D",INDEX(DATOS,0,$L$2),0,INDEX(DATOS,0,$M$2),1,INDEX(DATOS,0,$N$2),W1352,INDEX(DATOS,0,$O$2),$D1352)),#N/A)</f>
        <v>#N/A</v>
      </c>
      <c r="AC1352" s="62" t="e">
        <f>IFERROR(IF($B1352=0,#N/A,AVERAGEIFS(INDEX(DATOS,0,$C1352),INDEX(DATOS,0,$C1352),"&lt;&gt;#N/D",INDEX(DATOS,0,$L$2),0,INDEX(DATOS,0,$M$2),1,INDEX(DATOS,0,$N$2),X1352,INDEX(DATOS,0,$O$2),$D1352)),#N/A)</f>
        <v>#N/A</v>
      </c>
      <c r="AD1352" s="33"/>
      <c r="AE1352" s="40" t="e">
        <f>IFERROR(IF(ISNA(Z1352),#N/A,IF(I1352=0,0,_xlfn.STDEV.P($Z1352:Z1352)/I1352*100)),#N/A)</f>
        <v>#N/A</v>
      </c>
      <c r="AF1352" s="40" t="e">
        <f>IFERROR(IF(ISNA(AA1352),#N/A,IF(J1352=0,0,_xlfn.STDEV.P($Z1352:AA1352)/J1352*100)),#N/A)</f>
        <v>#N/A</v>
      </c>
      <c r="AG1352" s="40" t="e">
        <f>IFERROR(IF(ISNA(AB1352),#N/A,IF(K1352=0,0,_xlfn.STDEV.P($Z1352:AB1352)/K1352*100)),#N/A)</f>
        <v>#N/A</v>
      </c>
      <c r="AH1352" s="40" t="e">
        <f>IFERROR(IF(ISNA(AC1352),#N/A,IF(L1352=0,0,_xlfn.STDEV.P($Z1352:AC1352)/L1352*100)),#N/A)</f>
        <v>#N/A</v>
      </c>
      <c r="AI1352" s="40"/>
    </row>
    <row r="1353" spans="1:35" x14ac:dyDescent="0.35">
      <c r="A1353">
        <f t="shared" si="1621"/>
        <v>148</v>
      </c>
      <c r="B1353" s="35">
        <f t="array" ref="B1353">IF(B1352=0,0,MIN(IF(INDEX(DATOS,0,$N$2)=$U1353,IF(ISNUMBER(INDEX(DATOS,0,$C1353)),IF(INDEX(DATOS,0,$L$2)=0,IF(INDEX(DATOS,0,$M$2)=1,IF(ISNA(MATCH(INDEX(DATOS,0,$O$2),IF($E$7:E1352=E1353,$D$7:D1352),0)),INDEX(DATOS,0,$K$2))))))))</f>
        <v>0</v>
      </c>
      <c r="C1353" s="32">
        <f t="shared" si="1622"/>
        <v>20</v>
      </c>
      <c r="D1353" s="34" t="str">
        <f>IF($B1353=0,"--",INDEX(DATOS,$B1353,O$2))</f>
        <v>--</v>
      </c>
      <c r="E1353" s="64" t="s">
        <v>1</v>
      </c>
      <c r="F1353" s="36" t="str">
        <f t="shared" si="1581"/>
        <v>--</v>
      </c>
      <c r="G1353" s="109" t="e">
        <f>VLOOKUP($D1353,LOC_UNICOS,G$2,0)</f>
        <v>#N/A</v>
      </c>
      <c r="H1353" s="109" t="e">
        <f>VLOOKUP($D1353,LOC_UNICOS,H$2,0)</f>
        <v>#N/A</v>
      </c>
      <c r="I1353" s="38">
        <f t="array" ref="I1353">IF($B1353=0,-999,IF(COUNTIFS($Z1353:Z1353,#N/A)&gt;0,-999,AVERAGE($Z1353:Z1353)))</f>
        <v>-999</v>
      </c>
      <c r="J1353" s="38">
        <f t="array" ref="J1353">IF($B1353=0,-999,IF(COUNTIFS($Z1353:AA1353,#N/A)&gt;0,-999,AVERAGE($Z1353:AA1353)))</f>
        <v>-999</v>
      </c>
      <c r="K1353" s="38">
        <f t="array" ref="K1353">IF($B1353=0,-999,IF(COUNTIFS($Z1353:AB1353,#N/A)&gt;0,-999,AVERAGE($Z1353:AB1353)))</f>
        <v>-999</v>
      </c>
      <c r="L1353" s="38">
        <f t="array" ref="L1353">IF($B1353=0,-999,IF(COUNTIFS($Z1353:AC1353,#N/A)&gt;0,-999,AVERAGE($Z1353:AC1353)))</f>
        <v>-999</v>
      </c>
      <c r="M1353" s="38">
        <f t="shared" si="1589"/>
        <v>-999</v>
      </c>
      <c r="N1353" s="38">
        <f t="shared" si="1572"/>
        <v>-999</v>
      </c>
      <c r="O1353" s="38">
        <f t="shared" si="1573"/>
        <v>-999</v>
      </c>
      <c r="P1353" s="38">
        <f t="shared" si="1574"/>
        <v>-999</v>
      </c>
      <c r="Q1353" s="37">
        <f t="shared" si="1618"/>
        <v>0</v>
      </c>
      <c r="R1353" s="37">
        <f t="shared" si="1638"/>
        <v>0</v>
      </c>
      <c r="S1353" s="37">
        <f t="shared" si="1639"/>
        <v>0</v>
      </c>
      <c r="T1353" s="37">
        <f t="shared" si="1640"/>
        <v>0</v>
      </c>
      <c r="U1353" s="37">
        <f t="shared" si="1619"/>
        <v>2018</v>
      </c>
      <c r="V1353" s="37">
        <f t="shared" ref="V1353:X1353" si="1643">U1353-1</f>
        <v>2017</v>
      </c>
      <c r="W1353" s="37">
        <f t="shared" si="1643"/>
        <v>2016</v>
      </c>
      <c r="X1353" s="37">
        <f t="shared" si="1643"/>
        <v>2015</v>
      </c>
      <c r="Y1353" s="39"/>
      <c r="Z1353" s="62" t="e">
        <f>IFERROR(IF($B1353=0,#N/A,AVERAGEIFS(INDEX(DATOS,0,$C1353),INDEX(DATOS,0,$C1353),"&lt;&gt;#N/D",INDEX(DATOS,0,$L$2),0,INDEX(DATOS,0,$M$2),1,INDEX(DATOS,0,$N$2),U1353,INDEX(DATOS,0,$O$2),$D1353)),#N/A)</f>
        <v>#N/A</v>
      </c>
      <c r="AA1353" s="62" t="e">
        <f>IFERROR(IF($B1353=0,#N/A,AVERAGEIFS(INDEX(DATOS,0,$C1353),INDEX(DATOS,0,$C1353),"&lt;&gt;#N/D",INDEX(DATOS,0,$L$2),0,INDEX(DATOS,0,$M$2),1,INDEX(DATOS,0,$N$2),V1353,INDEX(DATOS,0,$O$2),$D1353)),#N/A)</f>
        <v>#N/A</v>
      </c>
      <c r="AB1353" s="62" t="e">
        <f>IFERROR(IF($B1353=0,#N/A,AVERAGEIFS(INDEX(DATOS,0,$C1353),INDEX(DATOS,0,$C1353),"&lt;&gt;#N/D",INDEX(DATOS,0,$L$2),0,INDEX(DATOS,0,$M$2),1,INDEX(DATOS,0,$N$2),W1353,INDEX(DATOS,0,$O$2),$D1353)),#N/A)</f>
        <v>#N/A</v>
      </c>
      <c r="AC1353" s="62" t="e">
        <f>IFERROR(IF($B1353=0,#N/A,AVERAGEIFS(INDEX(DATOS,0,$C1353),INDEX(DATOS,0,$C1353),"&lt;&gt;#N/D",INDEX(DATOS,0,$L$2),0,INDEX(DATOS,0,$M$2),1,INDEX(DATOS,0,$N$2),X1353,INDEX(DATOS,0,$O$2),$D1353)),#N/A)</f>
        <v>#N/A</v>
      </c>
      <c r="AD1353" s="33"/>
      <c r="AE1353" s="40" t="e">
        <f>IFERROR(IF(ISNA(Z1353),#N/A,IF(I1353=0,0,_xlfn.STDEV.P($Z1353:Z1353)/I1353*100)),#N/A)</f>
        <v>#N/A</v>
      </c>
      <c r="AF1353" s="40" t="e">
        <f>IFERROR(IF(ISNA(AA1353),#N/A,IF(J1353=0,0,_xlfn.STDEV.P($Z1353:AA1353)/J1353*100)),#N/A)</f>
        <v>#N/A</v>
      </c>
      <c r="AG1353" s="40" t="e">
        <f>IFERROR(IF(ISNA(AB1353),#N/A,IF(K1353=0,0,_xlfn.STDEV.P($Z1353:AB1353)/K1353*100)),#N/A)</f>
        <v>#N/A</v>
      </c>
      <c r="AH1353" s="40" t="e">
        <f>IFERROR(IF(ISNA(AC1353),#N/A,IF(L1353=0,0,_xlfn.STDEV.P($Z1353:AC1353)/L1353*100)),#N/A)</f>
        <v>#N/A</v>
      </c>
      <c r="AI1353" s="40"/>
    </row>
    <row r="1354" spans="1:35" x14ac:dyDescent="0.35">
      <c r="A1354">
        <f t="shared" si="1621"/>
        <v>149</v>
      </c>
      <c r="B1354" s="35">
        <f t="array" ref="B1354">IF(B1353=0,0,MIN(IF(INDEX(DATOS,0,$N$2)=$U1354,IF(ISNUMBER(INDEX(DATOS,0,$C1354)),IF(INDEX(DATOS,0,$L$2)=0,IF(INDEX(DATOS,0,$M$2)=1,IF(ISNA(MATCH(INDEX(DATOS,0,$O$2),IF($E$7:E1353=E1354,$D$7:D1353),0)),INDEX(DATOS,0,$K$2))))))))</f>
        <v>0</v>
      </c>
      <c r="C1354" s="32">
        <f t="shared" si="1622"/>
        <v>20</v>
      </c>
      <c r="D1354" s="34" t="str">
        <f>IF($B1354=0,"--",INDEX(DATOS,$B1354,O$2))</f>
        <v>--</v>
      </c>
      <c r="E1354" s="64" t="s">
        <v>1</v>
      </c>
      <c r="F1354" s="36" t="str">
        <f t="shared" si="1581"/>
        <v>--</v>
      </c>
      <c r="G1354" s="109" t="e">
        <f>VLOOKUP($D1354,LOC_UNICOS,G$2,0)</f>
        <v>#N/A</v>
      </c>
      <c r="H1354" s="109" t="e">
        <f>VLOOKUP($D1354,LOC_UNICOS,H$2,0)</f>
        <v>#N/A</v>
      </c>
      <c r="I1354" s="38">
        <f t="array" ref="I1354">IF($B1354=0,-999,IF(COUNTIFS($Z1354:Z1354,#N/A)&gt;0,-999,AVERAGE($Z1354:Z1354)))</f>
        <v>-999</v>
      </c>
      <c r="J1354" s="38">
        <f t="array" ref="J1354">IF($B1354=0,-999,IF(COUNTIFS($Z1354:AA1354,#N/A)&gt;0,-999,AVERAGE($Z1354:AA1354)))</f>
        <v>-999</v>
      </c>
      <c r="K1354" s="38">
        <f t="array" ref="K1354">IF($B1354=0,-999,IF(COUNTIFS($Z1354:AB1354,#N/A)&gt;0,-999,AVERAGE($Z1354:AB1354)))</f>
        <v>-999</v>
      </c>
      <c r="L1354" s="38">
        <f t="array" ref="L1354">IF($B1354=0,-999,IF(COUNTIFS($Z1354:AC1354,#N/A)&gt;0,-999,AVERAGE($Z1354:AC1354)))</f>
        <v>-999</v>
      </c>
      <c r="M1354" s="38">
        <f t="shared" si="1589"/>
        <v>-999</v>
      </c>
      <c r="N1354" s="38">
        <f t="shared" si="1572"/>
        <v>-999</v>
      </c>
      <c r="O1354" s="38">
        <f t="shared" si="1573"/>
        <v>-999</v>
      </c>
      <c r="P1354" s="38">
        <f t="shared" si="1574"/>
        <v>-999</v>
      </c>
      <c r="Q1354" s="37">
        <f t="shared" si="1618"/>
        <v>0</v>
      </c>
      <c r="R1354" s="37">
        <f t="shared" si="1638"/>
        <v>0</v>
      </c>
      <c r="S1354" s="37">
        <f t="shared" si="1639"/>
        <v>0</v>
      </c>
      <c r="T1354" s="37">
        <f t="shared" si="1640"/>
        <v>0</v>
      </c>
      <c r="U1354" s="37">
        <f t="shared" si="1619"/>
        <v>2018</v>
      </c>
      <c r="V1354" s="37">
        <f t="shared" ref="V1354:X1354" si="1644">U1354-1</f>
        <v>2017</v>
      </c>
      <c r="W1354" s="37">
        <f t="shared" si="1644"/>
        <v>2016</v>
      </c>
      <c r="X1354" s="37">
        <f t="shared" si="1644"/>
        <v>2015</v>
      </c>
      <c r="Y1354" s="39"/>
      <c r="Z1354" s="62" t="e">
        <f>IFERROR(IF($B1354=0,#N/A,AVERAGEIFS(INDEX(DATOS,0,$C1354),INDEX(DATOS,0,$C1354),"&lt;&gt;#N/D",INDEX(DATOS,0,$L$2),0,INDEX(DATOS,0,$M$2),1,INDEX(DATOS,0,$N$2),U1354,INDEX(DATOS,0,$O$2),$D1354)),#N/A)</f>
        <v>#N/A</v>
      </c>
      <c r="AA1354" s="62" t="e">
        <f>IFERROR(IF($B1354=0,#N/A,AVERAGEIFS(INDEX(DATOS,0,$C1354),INDEX(DATOS,0,$C1354),"&lt;&gt;#N/D",INDEX(DATOS,0,$L$2),0,INDEX(DATOS,0,$M$2),1,INDEX(DATOS,0,$N$2),V1354,INDEX(DATOS,0,$O$2),$D1354)),#N/A)</f>
        <v>#N/A</v>
      </c>
      <c r="AB1354" s="62" t="e">
        <f>IFERROR(IF($B1354=0,#N/A,AVERAGEIFS(INDEX(DATOS,0,$C1354),INDEX(DATOS,0,$C1354),"&lt;&gt;#N/D",INDEX(DATOS,0,$L$2),0,INDEX(DATOS,0,$M$2),1,INDEX(DATOS,0,$N$2),W1354,INDEX(DATOS,0,$O$2),$D1354)),#N/A)</f>
        <v>#N/A</v>
      </c>
      <c r="AC1354" s="62" t="e">
        <f>IFERROR(IF($B1354=0,#N/A,AVERAGEIFS(INDEX(DATOS,0,$C1354),INDEX(DATOS,0,$C1354),"&lt;&gt;#N/D",INDEX(DATOS,0,$L$2),0,INDEX(DATOS,0,$M$2),1,INDEX(DATOS,0,$N$2),X1354,INDEX(DATOS,0,$O$2),$D1354)),#N/A)</f>
        <v>#N/A</v>
      </c>
      <c r="AD1354" s="33"/>
      <c r="AE1354" s="40" t="e">
        <f>IFERROR(IF(ISNA(Z1354),#N/A,IF(I1354=0,0,_xlfn.STDEV.P($Z1354:Z1354)/I1354*100)),#N/A)</f>
        <v>#N/A</v>
      </c>
      <c r="AF1354" s="40" t="e">
        <f>IFERROR(IF(ISNA(AA1354),#N/A,IF(J1354=0,0,_xlfn.STDEV.P($Z1354:AA1354)/J1354*100)),#N/A)</f>
        <v>#N/A</v>
      </c>
      <c r="AG1354" s="40" t="e">
        <f>IFERROR(IF(ISNA(AB1354),#N/A,IF(K1354=0,0,_xlfn.STDEV.P($Z1354:AB1354)/K1354*100)),#N/A)</f>
        <v>#N/A</v>
      </c>
      <c r="AH1354" s="40" t="e">
        <f>IFERROR(IF(ISNA(AC1354),#N/A,IF(L1354=0,0,_xlfn.STDEV.P($Z1354:AC1354)/L1354*100)),#N/A)</f>
        <v>#N/A</v>
      </c>
      <c r="AI1354" s="40"/>
    </row>
    <row r="1355" spans="1:35" x14ac:dyDescent="0.35">
      <c r="A1355">
        <f t="shared" si="1621"/>
        <v>150</v>
      </c>
      <c r="B1355" s="35">
        <f t="array" ref="B1355">IF(B1354=0,0,MIN(IF(INDEX(DATOS,0,$N$2)=$U1355,IF(ISNUMBER(INDEX(DATOS,0,$C1355)),IF(INDEX(DATOS,0,$L$2)=0,IF(INDEX(DATOS,0,$M$2)=1,IF(ISNA(MATCH(INDEX(DATOS,0,$O$2),IF($E$7:E1354=E1355,$D$7:D1354),0)),INDEX(DATOS,0,$K$2))))))))</f>
        <v>0</v>
      </c>
      <c r="C1355" s="32">
        <f t="shared" si="1622"/>
        <v>20</v>
      </c>
      <c r="D1355" s="34" t="str">
        <f>IF($B1355=0,"--",INDEX(DATOS,$B1355,O$2))</f>
        <v>--</v>
      </c>
      <c r="E1355" s="64" t="s">
        <v>1</v>
      </c>
      <c r="F1355" s="36" t="str">
        <f t="shared" si="1581"/>
        <v>--</v>
      </c>
      <c r="G1355" s="109" t="e">
        <f>VLOOKUP($D1355,LOC_UNICOS,G$2,0)</f>
        <v>#N/A</v>
      </c>
      <c r="H1355" s="109" t="e">
        <f>VLOOKUP($D1355,LOC_UNICOS,H$2,0)</f>
        <v>#N/A</v>
      </c>
      <c r="I1355" s="38">
        <f t="array" ref="I1355">IF($B1355=0,-999,IF(COUNTIFS($Z1355:Z1355,#N/A)&gt;0,-999,AVERAGE($Z1355:Z1355)))</f>
        <v>-999</v>
      </c>
      <c r="J1355" s="38">
        <f t="array" ref="J1355">IF($B1355=0,-999,IF(COUNTIFS($Z1355:AA1355,#N/A)&gt;0,-999,AVERAGE($Z1355:AA1355)))</f>
        <v>-999</v>
      </c>
      <c r="K1355" s="38">
        <f t="array" ref="K1355">IF($B1355=0,-999,IF(COUNTIFS($Z1355:AB1355,#N/A)&gt;0,-999,AVERAGE($Z1355:AB1355)))</f>
        <v>-999</v>
      </c>
      <c r="L1355" s="38">
        <f t="array" ref="L1355">IF($B1355=0,-999,IF(COUNTIFS($Z1355:AC1355,#N/A)&gt;0,-999,AVERAGE($Z1355:AC1355)))</f>
        <v>-999</v>
      </c>
      <c r="M1355" s="38">
        <f t="shared" si="1589"/>
        <v>-999</v>
      </c>
      <c r="N1355" s="38">
        <f t="shared" si="1572"/>
        <v>-999</v>
      </c>
      <c r="O1355" s="38">
        <f t="shared" si="1573"/>
        <v>-999</v>
      </c>
      <c r="P1355" s="38">
        <f t="shared" si="1574"/>
        <v>-999</v>
      </c>
      <c r="Q1355" s="37">
        <f t="shared" si="1618"/>
        <v>0</v>
      </c>
      <c r="R1355" s="37">
        <f t="shared" si="1638"/>
        <v>0</v>
      </c>
      <c r="S1355" s="37">
        <f t="shared" si="1639"/>
        <v>0</v>
      </c>
      <c r="T1355" s="37">
        <f t="shared" si="1640"/>
        <v>0</v>
      </c>
      <c r="U1355" s="37">
        <f t="shared" si="1619"/>
        <v>2018</v>
      </c>
      <c r="V1355" s="37">
        <f t="shared" ref="V1355:X1355" si="1645">U1355-1</f>
        <v>2017</v>
      </c>
      <c r="W1355" s="37">
        <f t="shared" si="1645"/>
        <v>2016</v>
      </c>
      <c r="X1355" s="37">
        <f t="shared" si="1645"/>
        <v>2015</v>
      </c>
      <c r="Y1355" s="39"/>
      <c r="Z1355" s="62" t="e">
        <f>IFERROR(IF($B1355=0,#N/A,AVERAGEIFS(INDEX(DATOS,0,$C1355),INDEX(DATOS,0,$C1355),"&lt;&gt;#N/D",INDEX(DATOS,0,$L$2),0,INDEX(DATOS,0,$M$2),1,INDEX(DATOS,0,$N$2),U1355,INDEX(DATOS,0,$O$2),$D1355)),#N/A)</f>
        <v>#N/A</v>
      </c>
      <c r="AA1355" s="62" t="e">
        <f>IFERROR(IF($B1355=0,#N/A,AVERAGEIFS(INDEX(DATOS,0,$C1355),INDEX(DATOS,0,$C1355),"&lt;&gt;#N/D",INDEX(DATOS,0,$L$2),0,INDEX(DATOS,0,$M$2),1,INDEX(DATOS,0,$N$2),V1355,INDEX(DATOS,0,$O$2),$D1355)),#N/A)</f>
        <v>#N/A</v>
      </c>
      <c r="AB1355" s="62" t="e">
        <f>IFERROR(IF($B1355=0,#N/A,AVERAGEIFS(INDEX(DATOS,0,$C1355),INDEX(DATOS,0,$C1355),"&lt;&gt;#N/D",INDEX(DATOS,0,$L$2),0,INDEX(DATOS,0,$M$2),1,INDEX(DATOS,0,$N$2),W1355,INDEX(DATOS,0,$O$2),$D1355)),#N/A)</f>
        <v>#N/A</v>
      </c>
      <c r="AC1355" s="62" t="e">
        <f>IFERROR(IF($B1355=0,#N/A,AVERAGEIFS(INDEX(DATOS,0,$C1355),INDEX(DATOS,0,$C1355),"&lt;&gt;#N/D",INDEX(DATOS,0,$L$2),0,INDEX(DATOS,0,$M$2),1,INDEX(DATOS,0,$N$2),X1355,INDEX(DATOS,0,$O$2),$D1355)),#N/A)</f>
        <v>#N/A</v>
      </c>
      <c r="AD1355" s="33"/>
      <c r="AE1355" s="40" t="e">
        <f>IFERROR(IF(ISNA(Z1355),#N/A,IF(I1355=0,0,_xlfn.STDEV.P($Z1355:Z1355)/I1355*100)),#N/A)</f>
        <v>#N/A</v>
      </c>
      <c r="AF1355" s="40" t="e">
        <f>IFERROR(IF(ISNA(AA1355),#N/A,IF(J1355=0,0,_xlfn.STDEV.P($Z1355:AA1355)/J1355*100)),#N/A)</f>
        <v>#N/A</v>
      </c>
      <c r="AG1355" s="40" t="e">
        <f>IFERROR(IF(ISNA(AB1355),#N/A,IF(K1355=0,0,_xlfn.STDEV.P($Z1355:AB1355)/K1355*100)),#N/A)</f>
        <v>#N/A</v>
      </c>
      <c r="AH1355" s="40" t="e">
        <f>IFERROR(IF(ISNA(AC1355),#N/A,IF(L1355=0,0,_xlfn.STDEV.P($Z1355:AC1355)/L1355*100)),#N/A)</f>
        <v>#N/A</v>
      </c>
      <c r="AI1355" s="40"/>
    </row>
    <row r="1356" spans="1:35" x14ac:dyDescent="0.35">
      <c r="A1356">
        <f t="shared" si="1621"/>
        <v>151</v>
      </c>
      <c r="B1356" s="35">
        <f t="array" ref="B1356">IF(B1355=0,0,MIN(IF(INDEX(DATOS,0,$N$2)=$U1356,IF(ISNUMBER(INDEX(DATOS,0,$C1356)),IF(INDEX(DATOS,0,$L$2)=0,IF(INDEX(DATOS,0,$M$2)=1,IF(ISNA(MATCH(INDEX(DATOS,0,$O$2),IF($E$7:E1355=E1356,$D$7:D1355),0)),INDEX(DATOS,0,$K$2))))))))</f>
        <v>0</v>
      </c>
      <c r="C1356" s="32">
        <f t="shared" si="1622"/>
        <v>20</v>
      </c>
      <c r="D1356" s="34" t="str">
        <f>IF($B1356=0,"--",INDEX(DATOS,$B1356,O$2))</f>
        <v>--</v>
      </c>
      <c r="E1356" s="64" t="s">
        <v>1</v>
      </c>
      <c r="F1356" s="36" t="str">
        <f t="shared" si="1581"/>
        <v>--</v>
      </c>
      <c r="G1356" s="109" t="e">
        <f>VLOOKUP($D1356,LOC_UNICOS,G$2,0)</f>
        <v>#N/A</v>
      </c>
      <c r="H1356" s="109" t="e">
        <f>VLOOKUP($D1356,LOC_UNICOS,H$2,0)</f>
        <v>#N/A</v>
      </c>
      <c r="I1356" s="38">
        <f t="array" ref="I1356">IF($B1356=0,-999,IF(COUNTIFS($Z1356:Z1356,#N/A)&gt;0,-999,AVERAGE($Z1356:Z1356)))</f>
        <v>-999</v>
      </c>
      <c r="J1356" s="38">
        <f t="array" ref="J1356">IF($B1356=0,-999,IF(COUNTIFS($Z1356:AA1356,#N/A)&gt;0,-999,AVERAGE($Z1356:AA1356)))</f>
        <v>-999</v>
      </c>
      <c r="K1356" s="38">
        <f t="array" ref="K1356">IF($B1356=0,-999,IF(COUNTIFS($Z1356:AB1356,#N/A)&gt;0,-999,AVERAGE($Z1356:AB1356)))</f>
        <v>-999</v>
      </c>
      <c r="L1356" s="38">
        <f t="array" ref="L1356">IF($B1356=0,-999,IF(COUNTIFS($Z1356:AC1356,#N/A)&gt;0,-999,AVERAGE($Z1356:AC1356)))</f>
        <v>-999</v>
      </c>
      <c r="M1356" s="38">
        <f t="shared" si="1589"/>
        <v>0</v>
      </c>
      <c r="N1356" s="38">
        <f t="shared" si="1572"/>
        <v>0</v>
      </c>
      <c r="O1356" s="38">
        <f t="shared" si="1573"/>
        <v>0</v>
      </c>
      <c r="P1356" s="38">
        <f t="shared" si="1574"/>
        <v>0</v>
      </c>
      <c r="Q1356" s="37">
        <f t="shared" si="1618"/>
        <v>0</v>
      </c>
      <c r="R1356" s="37">
        <f t="shared" si="1638"/>
        <v>0</v>
      </c>
      <c r="S1356" s="37">
        <f t="shared" si="1639"/>
        <v>0</v>
      </c>
      <c r="T1356" s="37">
        <f t="shared" si="1640"/>
        <v>0</v>
      </c>
      <c r="U1356" s="37">
        <f t="shared" si="1619"/>
        <v>2018</v>
      </c>
      <c r="V1356" s="37">
        <f t="shared" ref="V1356:X1356" si="1646">U1356-1</f>
        <v>2017</v>
      </c>
      <c r="W1356" s="37">
        <f t="shared" si="1646"/>
        <v>2016</v>
      </c>
      <c r="X1356" s="37">
        <f t="shared" si="1646"/>
        <v>2015</v>
      </c>
      <c r="Y1356" s="39"/>
      <c r="Z1356" s="62" t="e">
        <f>IFERROR(IF($B1356=0,#N/A,AVERAGEIFS(INDEX(DATOS,0,$C1356),INDEX(DATOS,0,$C1356),"&lt;&gt;#N/D",INDEX(DATOS,0,$L$2),0,INDEX(DATOS,0,$M$2),1,INDEX(DATOS,0,$N$2),U1356,INDEX(DATOS,0,$O$2),$D1356)),#N/A)</f>
        <v>#N/A</v>
      </c>
      <c r="AA1356" s="62" t="e">
        <f>IFERROR(IF($B1356=0,#N/A,AVERAGEIFS(INDEX(DATOS,0,$C1356),INDEX(DATOS,0,$C1356),"&lt;&gt;#N/D",INDEX(DATOS,0,$L$2),0,INDEX(DATOS,0,$M$2),1,INDEX(DATOS,0,$N$2),V1356,INDEX(DATOS,0,$O$2),$D1356)),#N/A)</f>
        <v>#N/A</v>
      </c>
      <c r="AB1356" s="62" t="e">
        <f>IFERROR(IF($B1356=0,#N/A,AVERAGEIFS(INDEX(DATOS,0,$C1356),INDEX(DATOS,0,$C1356),"&lt;&gt;#N/D",INDEX(DATOS,0,$L$2),0,INDEX(DATOS,0,$M$2),1,INDEX(DATOS,0,$N$2),W1356,INDEX(DATOS,0,$O$2),$D1356)),#N/A)</f>
        <v>#N/A</v>
      </c>
      <c r="AC1356" s="62" t="e">
        <f>IFERROR(IF($B1356=0,#N/A,AVERAGEIFS(INDEX(DATOS,0,$C1356),INDEX(DATOS,0,$C1356),"&lt;&gt;#N/D",INDEX(DATOS,0,$L$2),0,INDEX(DATOS,0,$M$2),1,INDEX(DATOS,0,$N$2),X1356,INDEX(DATOS,0,$O$2),$D1356)),#N/A)</f>
        <v>#N/A</v>
      </c>
      <c r="AD1356" s="33"/>
      <c r="AE1356" s="40"/>
      <c r="AF1356" s="40"/>
      <c r="AG1356" s="40"/>
      <c r="AH1356" s="40"/>
      <c r="AI1356" s="40"/>
    </row>
    <row r="1357" spans="1:35" x14ac:dyDescent="0.35">
      <c r="A1357">
        <f t="shared" si="1621"/>
        <v>152</v>
      </c>
      <c r="B1357" s="35">
        <f t="array" ref="B1357">IF(B1356=0,0,MIN(IF(INDEX(DATOS,0,$N$2)=$U1357,IF(ISNUMBER(INDEX(DATOS,0,$C1357)),IF(INDEX(DATOS,0,$L$2)=0,IF(INDEX(DATOS,0,$M$2)=1,IF(ISNA(MATCH(INDEX(DATOS,0,$O$2),IF($E$7:E1356=E1357,$D$7:D1356),0)),INDEX(DATOS,0,$K$2))))))))</f>
        <v>0</v>
      </c>
      <c r="C1357" s="32">
        <f t="shared" si="1622"/>
        <v>20</v>
      </c>
      <c r="D1357" s="34" t="str">
        <f>IF($B1357=0,"--",INDEX(DATOS,$B1357,O$2))</f>
        <v>--</v>
      </c>
      <c r="E1357" s="64" t="s">
        <v>1</v>
      </c>
      <c r="F1357" s="36" t="str">
        <f t="shared" si="1581"/>
        <v>--</v>
      </c>
      <c r="G1357" s="109" t="e">
        <f>VLOOKUP($D1357,LOC_UNICOS,G$2,0)</f>
        <v>#N/A</v>
      </c>
      <c r="H1357" s="109" t="e">
        <f>VLOOKUP($D1357,LOC_UNICOS,H$2,0)</f>
        <v>#N/A</v>
      </c>
      <c r="I1357" s="38">
        <f t="array" ref="I1357">IF($B1357=0,-999,IF(COUNTIFS($Z1357:Z1357,#N/A)&gt;0,-999,AVERAGE($Z1357:Z1357)))</f>
        <v>-999</v>
      </c>
      <c r="J1357" s="38">
        <f t="array" ref="J1357">IF($B1357=0,-999,IF(COUNTIFS($Z1357:AA1357,#N/A)&gt;0,-999,AVERAGE($Z1357:AA1357)))</f>
        <v>-999</v>
      </c>
      <c r="K1357" s="38">
        <f t="array" ref="K1357">IF($B1357=0,-999,IF(COUNTIFS($Z1357:AB1357,#N/A)&gt;0,-999,AVERAGE($Z1357:AB1357)))</f>
        <v>-999</v>
      </c>
      <c r="L1357" s="38">
        <f t="array" ref="L1357">IF($B1357=0,-999,IF(COUNTIFS($Z1357:AC1357,#N/A)&gt;0,-999,AVERAGE($Z1357:AC1357)))</f>
        <v>-999</v>
      </c>
      <c r="M1357" s="38">
        <f t="shared" si="1589"/>
        <v>-999</v>
      </c>
      <c r="N1357" s="38">
        <f t="shared" si="1572"/>
        <v>-999</v>
      </c>
      <c r="O1357" s="38">
        <f t="shared" si="1573"/>
        <v>-999</v>
      </c>
      <c r="P1357" s="38">
        <f t="shared" si="1574"/>
        <v>-999</v>
      </c>
      <c r="Q1357" s="37">
        <f t="shared" si="1618"/>
        <v>0</v>
      </c>
      <c r="R1357" s="37">
        <f t="shared" si="1638"/>
        <v>0</v>
      </c>
      <c r="S1357" s="37">
        <f t="shared" si="1639"/>
        <v>0</v>
      </c>
      <c r="T1357" s="37">
        <f t="shared" si="1640"/>
        <v>0</v>
      </c>
      <c r="U1357" s="37">
        <f t="shared" si="1619"/>
        <v>2018</v>
      </c>
      <c r="V1357" s="37">
        <f t="shared" ref="V1357:X1357" si="1647">U1357-1</f>
        <v>2017</v>
      </c>
      <c r="W1357" s="37">
        <f t="shared" si="1647"/>
        <v>2016</v>
      </c>
      <c r="X1357" s="37">
        <f t="shared" si="1647"/>
        <v>2015</v>
      </c>
      <c r="Y1357" s="39"/>
      <c r="Z1357" s="62" t="e">
        <f>IFERROR(IF($B1357=0,#N/A,AVERAGEIFS(INDEX(DATOS,0,$C1357),INDEX(DATOS,0,$C1357),"&lt;&gt;#N/D",INDEX(DATOS,0,$L$2),0,INDEX(DATOS,0,$M$2),1,INDEX(DATOS,0,$N$2),U1357,INDEX(DATOS,0,$O$2),$D1357)),#N/A)</f>
        <v>#N/A</v>
      </c>
      <c r="AA1357" s="62" t="e">
        <f>IFERROR(IF($B1357=0,#N/A,AVERAGEIFS(INDEX(DATOS,0,$C1357),INDEX(DATOS,0,$C1357),"&lt;&gt;#N/D",INDEX(DATOS,0,$L$2),0,INDEX(DATOS,0,$M$2),1,INDEX(DATOS,0,$N$2),V1357,INDEX(DATOS,0,$O$2),$D1357)),#N/A)</f>
        <v>#N/A</v>
      </c>
      <c r="AB1357" s="62" t="e">
        <f>IFERROR(IF($B1357=0,#N/A,AVERAGEIFS(INDEX(DATOS,0,$C1357),INDEX(DATOS,0,$C1357),"&lt;&gt;#N/D",INDEX(DATOS,0,$L$2),0,INDEX(DATOS,0,$M$2),1,INDEX(DATOS,0,$N$2),W1357,INDEX(DATOS,0,$O$2),$D1357)),#N/A)</f>
        <v>#N/A</v>
      </c>
      <c r="AC1357" s="62" t="e">
        <f>IFERROR(IF($B1357=0,#N/A,AVERAGEIFS(INDEX(DATOS,0,$C1357),INDEX(DATOS,0,$C1357),"&lt;&gt;#N/D",INDEX(DATOS,0,$L$2),0,INDEX(DATOS,0,$M$2),1,INDEX(DATOS,0,$N$2),X1357,INDEX(DATOS,0,$O$2),$D1357)),#N/A)</f>
        <v>#N/A</v>
      </c>
      <c r="AD1357" s="33"/>
      <c r="AE1357" s="40">
        <f>IFERROR(IF(ISNA(#REF!),-999,IF(I1357=0,0,_xlfn.STDEV.P(#REF!)/I1357*100)),-999)</f>
        <v>-999</v>
      </c>
      <c r="AF1357" s="40">
        <f>IFERROR(IF(ISNA(#REF!),-999,IF(J1357=0,0,_xlfn.STDEV.P(#REF!)/J1357*100)),-999)</f>
        <v>-999</v>
      </c>
      <c r="AG1357" s="40">
        <f>IFERROR(IF(ISNA(#REF!),-999,IF(K1357=0,0,_xlfn.STDEV.P(#REF!)/K1357*100)),-999)</f>
        <v>-999</v>
      </c>
      <c r="AH1357" s="40">
        <f>IFERROR(IF(ISNA(#REF!),-999,IF(L1357=0,0,_xlfn.STDEV.P(#REF!)/L1357*100)),-999)</f>
        <v>-999</v>
      </c>
      <c r="AI1357" s="40"/>
    </row>
    <row r="1358" spans="1:35" x14ac:dyDescent="0.35">
      <c r="A1358">
        <f t="shared" si="1621"/>
        <v>153</v>
      </c>
      <c r="B1358" s="35">
        <f t="array" ref="B1358">IF(B1357=0,0,MIN(IF(INDEX(DATOS,0,$N$2)=$U1358,IF(ISNUMBER(INDEX(DATOS,0,$C1358)),IF(INDEX(DATOS,0,$L$2)=0,IF(INDEX(DATOS,0,$M$2)=1,IF(ISNA(MATCH(INDEX(DATOS,0,$O$2),IF($E$7:E1357=E1358,$D$7:D1357),0)),INDEX(DATOS,0,$K$2))))))))</f>
        <v>0</v>
      </c>
      <c r="C1358" s="32">
        <f t="shared" si="1622"/>
        <v>20</v>
      </c>
      <c r="D1358" s="34" t="str">
        <f>IF($B1358=0,"--",INDEX(DATOS,$B1358,O$2))</f>
        <v>--</v>
      </c>
      <c r="E1358" s="64" t="s">
        <v>1</v>
      </c>
      <c r="F1358" s="36" t="str">
        <f t="shared" si="1581"/>
        <v>--</v>
      </c>
      <c r="G1358" s="109" t="e">
        <f>VLOOKUP($D1358,LOC_UNICOS,G$2,0)</f>
        <v>#N/A</v>
      </c>
      <c r="H1358" s="109" t="e">
        <f>VLOOKUP($D1358,LOC_UNICOS,H$2,0)</f>
        <v>#N/A</v>
      </c>
      <c r="I1358" s="38">
        <f t="array" ref="I1358">IF($B1358=0,-999,IF(COUNTIFS($Z1358:Z1358,#N/A)&gt;0,-999,AVERAGE($Z1358:Z1358)))</f>
        <v>-999</v>
      </c>
      <c r="J1358" s="38">
        <f t="array" ref="J1358">IF($B1358=0,-999,IF(COUNTIFS($Z1358:AA1358,#N/A)&gt;0,-999,AVERAGE($Z1358:AA1358)))</f>
        <v>-999</v>
      </c>
      <c r="K1358" s="38">
        <f t="array" ref="K1358">IF($B1358=0,-999,IF(COUNTIFS($Z1358:AB1358,#N/A)&gt;0,-999,AVERAGE($Z1358:AB1358)))</f>
        <v>-999</v>
      </c>
      <c r="L1358" s="38">
        <f t="array" ref="L1358">IF($B1358=0,-999,IF(COUNTIFS($Z1358:AC1358,#N/A)&gt;0,-999,AVERAGE($Z1358:AC1358)))</f>
        <v>-999</v>
      </c>
      <c r="M1358" s="38">
        <f t="shared" si="1589"/>
        <v>-999</v>
      </c>
      <c r="N1358" s="38">
        <f t="shared" ref="N1358:N1421" si="1648">IFERROR(AF1358,-999)</f>
        <v>-999</v>
      </c>
      <c r="O1358" s="38">
        <f t="shared" ref="O1358:O1421" si="1649">IFERROR(AG1358,-999)</f>
        <v>-999</v>
      </c>
      <c r="P1358" s="38">
        <f t="shared" ref="P1358:P1421" si="1650">IFERROR(AH1358,-999)</f>
        <v>-999</v>
      </c>
      <c r="Q1358" s="37">
        <f t="shared" si="1618"/>
        <v>0</v>
      </c>
      <c r="R1358" s="37">
        <f t="shared" si="1638"/>
        <v>0</v>
      </c>
      <c r="S1358" s="37">
        <f t="shared" si="1639"/>
        <v>0</v>
      </c>
      <c r="T1358" s="37">
        <f t="shared" si="1640"/>
        <v>0</v>
      </c>
      <c r="U1358" s="37">
        <f t="shared" si="1619"/>
        <v>2018</v>
      </c>
      <c r="V1358" s="37">
        <f t="shared" ref="V1358:X1358" si="1651">U1358-1</f>
        <v>2017</v>
      </c>
      <c r="W1358" s="37">
        <f t="shared" si="1651"/>
        <v>2016</v>
      </c>
      <c r="X1358" s="37">
        <f t="shared" si="1651"/>
        <v>2015</v>
      </c>
      <c r="Y1358" s="39"/>
      <c r="Z1358" s="62" t="e">
        <f>IFERROR(IF($B1358=0,#N/A,AVERAGEIFS(INDEX(DATOS,0,$C1358),INDEX(DATOS,0,$C1358),"&lt;&gt;#N/D",INDEX(DATOS,0,$L$2),0,INDEX(DATOS,0,$M$2),1,INDEX(DATOS,0,$N$2),U1358,INDEX(DATOS,0,$O$2),$D1358)),#N/A)</f>
        <v>#N/A</v>
      </c>
      <c r="AA1358" s="62" t="e">
        <f>IFERROR(IF($B1358=0,#N/A,AVERAGEIFS(INDEX(DATOS,0,$C1358),INDEX(DATOS,0,$C1358),"&lt;&gt;#N/D",INDEX(DATOS,0,$L$2),0,INDEX(DATOS,0,$M$2),1,INDEX(DATOS,0,$N$2),V1358,INDEX(DATOS,0,$O$2),$D1358)),#N/A)</f>
        <v>#N/A</v>
      </c>
      <c r="AB1358" s="62" t="e">
        <f>IFERROR(IF($B1358=0,#N/A,AVERAGEIFS(INDEX(DATOS,0,$C1358),INDEX(DATOS,0,$C1358),"&lt;&gt;#N/D",INDEX(DATOS,0,$L$2),0,INDEX(DATOS,0,$M$2),1,INDEX(DATOS,0,$N$2),W1358,INDEX(DATOS,0,$O$2),$D1358)),#N/A)</f>
        <v>#N/A</v>
      </c>
      <c r="AC1358" s="62" t="e">
        <f>IFERROR(IF($B1358=0,#N/A,AVERAGEIFS(INDEX(DATOS,0,$C1358),INDEX(DATOS,0,$C1358),"&lt;&gt;#N/D",INDEX(DATOS,0,$L$2),0,INDEX(DATOS,0,$M$2),1,INDEX(DATOS,0,$N$2),X1358,INDEX(DATOS,0,$O$2),$D1358)),#N/A)</f>
        <v>#N/A</v>
      </c>
      <c r="AD1358" s="33"/>
      <c r="AE1358" s="40">
        <f>IFERROR(IF(ISNA(#REF!),-999,IF(I1358=0,0,_xlfn.STDEV.P(#REF!)/I1358*100)),-999)</f>
        <v>-999</v>
      </c>
      <c r="AF1358" s="40">
        <f>IFERROR(IF(ISNA(#REF!),-999,IF(J1358=0,0,_xlfn.STDEV.P(#REF!)/J1358*100)),-999)</f>
        <v>-999</v>
      </c>
      <c r="AG1358" s="40">
        <f>IFERROR(IF(ISNA(#REF!),-999,IF(K1358=0,0,_xlfn.STDEV.P(#REF!)/K1358*100)),-999)</f>
        <v>-999</v>
      </c>
      <c r="AH1358" s="40">
        <f>IFERROR(IF(ISNA(#REF!),-999,IF(L1358=0,0,_xlfn.STDEV.P(#REF!)/L1358*100)),-999)</f>
        <v>-999</v>
      </c>
      <c r="AI1358" s="40"/>
    </row>
    <row r="1359" spans="1:35" x14ac:dyDescent="0.35">
      <c r="A1359">
        <f t="shared" si="1621"/>
        <v>154</v>
      </c>
      <c r="B1359" s="35">
        <f t="array" ref="B1359">IF(B1358=0,0,MIN(IF(INDEX(DATOS,0,$N$2)=$U1359,IF(ISNUMBER(INDEX(DATOS,0,$C1359)),IF(INDEX(DATOS,0,$L$2)=0,IF(INDEX(DATOS,0,$M$2)=1,IF(ISNA(MATCH(INDEX(DATOS,0,$O$2),IF($E$7:E1358=E1359,$D$7:D1358),0)),INDEX(DATOS,0,$K$2))))))))</f>
        <v>0</v>
      </c>
      <c r="C1359" s="32">
        <f t="shared" si="1622"/>
        <v>20</v>
      </c>
      <c r="D1359" s="34" t="str">
        <f>IF($B1359=0,"--",INDEX(DATOS,$B1359,O$2))</f>
        <v>--</v>
      </c>
      <c r="E1359" s="64" t="s">
        <v>1</v>
      </c>
      <c r="F1359" s="36" t="str">
        <f t="shared" si="1581"/>
        <v>--</v>
      </c>
      <c r="G1359" s="109" t="e">
        <f>VLOOKUP($D1359,LOC_UNICOS,G$2,0)</f>
        <v>#N/A</v>
      </c>
      <c r="H1359" s="109" t="e">
        <f>VLOOKUP($D1359,LOC_UNICOS,H$2,0)</f>
        <v>#N/A</v>
      </c>
      <c r="I1359" s="38">
        <f t="array" ref="I1359">IF($B1359=0,-999,IF(COUNTIFS($Z1359:Z1359,#N/A)&gt;0,-999,AVERAGE($Z1359:Z1359)))</f>
        <v>-999</v>
      </c>
      <c r="J1359" s="38">
        <f t="array" ref="J1359">IF($B1359=0,-999,IF(COUNTIFS($Z1359:AA1359,#N/A)&gt;0,-999,AVERAGE($Z1359:AA1359)))</f>
        <v>-999</v>
      </c>
      <c r="K1359" s="38">
        <f t="array" ref="K1359">IF($B1359=0,-999,IF(COUNTIFS($Z1359:AB1359,#N/A)&gt;0,-999,AVERAGE($Z1359:AB1359)))</f>
        <v>-999</v>
      </c>
      <c r="L1359" s="38">
        <f t="array" ref="L1359">IF($B1359=0,-999,IF(COUNTIFS($Z1359:AC1359,#N/A)&gt;0,-999,AVERAGE($Z1359:AC1359)))</f>
        <v>-999</v>
      </c>
      <c r="M1359" s="38">
        <f t="shared" si="1589"/>
        <v>-999</v>
      </c>
      <c r="N1359" s="38">
        <f t="shared" si="1648"/>
        <v>-999</v>
      </c>
      <c r="O1359" s="38">
        <f t="shared" si="1649"/>
        <v>-999</v>
      </c>
      <c r="P1359" s="38">
        <f t="shared" si="1650"/>
        <v>-999</v>
      </c>
      <c r="Q1359" s="37">
        <f t="shared" si="1618"/>
        <v>0</v>
      </c>
      <c r="R1359" s="37">
        <f t="shared" si="1638"/>
        <v>0</v>
      </c>
      <c r="S1359" s="37">
        <f t="shared" si="1639"/>
        <v>0</v>
      </c>
      <c r="T1359" s="37">
        <f t="shared" si="1640"/>
        <v>0</v>
      </c>
      <c r="U1359" s="37">
        <f t="shared" si="1619"/>
        <v>2018</v>
      </c>
      <c r="V1359" s="37">
        <f t="shared" ref="V1359:X1359" si="1652">U1359-1</f>
        <v>2017</v>
      </c>
      <c r="W1359" s="37">
        <f t="shared" si="1652"/>
        <v>2016</v>
      </c>
      <c r="X1359" s="37">
        <f t="shared" si="1652"/>
        <v>2015</v>
      </c>
      <c r="Y1359" s="39"/>
      <c r="Z1359" s="62" t="e">
        <f>IFERROR(IF($B1359=0,#N/A,AVERAGEIFS(INDEX(DATOS,0,$C1359),INDEX(DATOS,0,$C1359),"&lt;&gt;#N/D",INDEX(DATOS,0,$L$2),0,INDEX(DATOS,0,$M$2),1,INDEX(DATOS,0,$N$2),U1359,INDEX(DATOS,0,$O$2),$D1359)),#N/A)</f>
        <v>#N/A</v>
      </c>
      <c r="AA1359" s="62" t="e">
        <f>IFERROR(IF($B1359=0,#N/A,AVERAGEIFS(INDEX(DATOS,0,$C1359),INDEX(DATOS,0,$C1359),"&lt;&gt;#N/D",INDEX(DATOS,0,$L$2),0,INDEX(DATOS,0,$M$2),1,INDEX(DATOS,0,$N$2),V1359,INDEX(DATOS,0,$O$2),$D1359)),#N/A)</f>
        <v>#N/A</v>
      </c>
      <c r="AB1359" s="62" t="e">
        <f>IFERROR(IF($B1359=0,#N/A,AVERAGEIFS(INDEX(DATOS,0,$C1359),INDEX(DATOS,0,$C1359),"&lt;&gt;#N/D",INDEX(DATOS,0,$L$2),0,INDEX(DATOS,0,$M$2),1,INDEX(DATOS,0,$N$2),W1359,INDEX(DATOS,0,$O$2),$D1359)),#N/A)</f>
        <v>#N/A</v>
      </c>
      <c r="AC1359" s="62" t="e">
        <f>IFERROR(IF($B1359=0,#N/A,AVERAGEIFS(INDEX(DATOS,0,$C1359),INDEX(DATOS,0,$C1359),"&lt;&gt;#N/D",INDEX(DATOS,0,$L$2),0,INDEX(DATOS,0,$M$2),1,INDEX(DATOS,0,$N$2),X1359,INDEX(DATOS,0,$O$2),$D1359)),#N/A)</f>
        <v>#N/A</v>
      </c>
      <c r="AD1359" s="33"/>
      <c r="AE1359" s="40">
        <f>IFERROR(IF(ISNA(#REF!),-999,IF(I1359=0,0,_xlfn.STDEV.P(#REF!)/I1359*100)),-999)</f>
        <v>-999</v>
      </c>
      <c r="AF1359" s="40">
        <f>IFERROR(IF(ISNA(#REF!),-999,IF(J1359=0,0,_xlfn.STDEV.P(#REF!)/J1359*100)),-999)</f>
        <v>-999</v>
      </c>
      <c r="AG1359" s="40">
        <f>IFERROR(IF(ISNA(#REF!),-999,IF(K1359=0,0,_xlfn.STDEV.P(#REF!)/K1359*100)),-999)</f>
        <v>-999</v>
      </c>
      <c r="AH1359" s="40">
        <f>IFERROR(IF(ISNA(#REF!),-999,IF(L1359=0,0,_xlfn.STDEV.P(#REF!)/L1359*100)),-999)</f>
        <v>-999</v>
      </c>
      <c r="AI1359" s="40"/>
    </row>
    <row r="1360" spans="1:35" x14ac:dyDescent="0.35">
      <c r="A1360">
        <f t="shared" si="1621"/>
        <v>155</v>
      </c>
      <c r="B1360" s="35">
        <f t="array" ref="B1360">IF(B1359=0,0,MIN(IF(INDEX(DATOS,0,$N$2)=$U1360,IF(ISNUMBER(INDEX(DATOS,0,$C1360)),IF(INDEX(DATOS,0,$L$2)=0,IF(INDEX(DATOS,0,$M$2)=1,IF(ISNA(MATCH(INDEX(DATOS,0,$O$2),IF($E$7:E1359=E1360,$D$7:D1359),0)),INDEX(DATOS,0,$K$2))))))))</f>
        <v>0</v>
      </c>
      <c r="C1360" s="32">
        <f t="shared" si="1622"/>
        <v>20</v>
      </c>
      <c r="D1360" s="34" t="str">
        <f>IF($B1360=0,"--",INDEX(DATOS,$B1360,O$2))</f>
        <v>--</v>
      </c>
      <c r="E1360" s="64" t="s">
        <v>1</v>
      </c>
      <c r="F1360" s="36" t="str">
        <f t="shared" si="1581"/>
        <v>--</v>
      </c>
      <c r="G1360" s="109" t="e">
        <f>VLOOKUP($D1360,LOC_UNICOS,G$2,0)</f>
        <v>#N/A</v>
      </c>
      <c r="H1360" s="109" t="e">
        <f>VLOOKUP($D1360,LOC_UNICOS,H$2,0)</f>
        <v>#N/A</v>
      </c>
      <c r="I1360" s="38">
        <f t="array" ref="I1360">IF($B1360=0,-999,IF(COUNTIFS($Z1360:Z1360,#N/A)&gt;0,-999,AVERAGE($Z1360:Z1360)))</f>
        <v>-999</v>
      </c>
      <c r="J1360" s="38">
        <f t="array" ref="J1360">IF($B1360=0,-999,IF(COUNTIFS($Z1360:AA1360,#N/A)&gt;0,-999,AVERAGE($Z1360:AA1360)))</f>
        <v>-999</v>
      </c>
      <c r="K1360" s="38">
        <f t="array" ref="K1360">IF($B1360=0,-999,IF(COUNTIFS($Z1360:AB1360,#N/A)&gt;0,-999,AVERAGE($Z1360:AB1360)))</f>
        <v>-999</v>
      </c>
      <c r="L1360" s="38">
        <f t="array" ref="L1360">IF($B1360=0,-999,IF(COUNTIFS($Z1360:AC1360,#N/A)&gt;0,-999,AVERAGE($Z1360:AC1360)))</f>
        <v>-999</v>
      </c>
      <c r="M1360" s="38">
        <f t="shared" si="1589"/>
        <v>-999</v>
      </c>
      <c r="N1360" s="38">
        <f t="shared" si="1648"/>
        <v>-999</v>
      </c>
      <c r="O1360" s="38">
        <f t="shared" si="1649"/>
        <v>-999</v>
      </c>
      <c r="P1360" s="38">
        <f t="shared" si="1650"/>
        <v>-999</v>
      </c>
      <c r="Q1360" s="37">
        <f t="shared" si="1618"/>
        <v>0</v>
      </c>
      <c r="R1360" s="37">
        <f t="shared" si="1638"/>
        <v>0</v>
      </c>
      <c r="S1360" s="37">
        <f t="shared" si="1639"/>
        <v>0</v>
      </c>
      <c r="T1360" s="37">
        <f t="shared" si="1640"/>
        <v>0</v>
      </c>
      <c r="U1360" s="37">
        <f t="shared" si="1619"/>
        <v>2018</v>
      </c>
      <c r="V1360" s="37">
        <f t="shared" ref="V1360:X1360" si="1653">U1360-1</f>
        <v>2017</v>
      </c>
      <c r="W1360" s="37">
        <f t="shared" si="1653"/>
        <v>2016</v>
      </c>
      <c r="X1360" s="37">
        <f t="shared" si="1653"/>
        <v>2015</v>
      </c>
      <c r="Y1360" s="39"/>
      <c r="Z1360" s="62" t="e">
        <f>IFERROR(IF($B1360=0,#N/A,AVERAGEIFS(INDEX(DATOS,0,$C1360),INDEX(DATOS,0,$C1360),"&lt;&gt;#N/D",INDEX(DATOS,0,$L$2),0,INDEX(DATOS,0,$M$2),1,INDEX(DATOS,0,$N$2),U1360,INDEX(DATOS,0,$O$2),$D1360)),#N/A)</f>
        <v>#N/A</v>
      </c>
      <c r="AA1360" s="62" t="e">
        <f>IFERROR(IF($B1360=0,#N/A,AVERAGEIFS(INDEX(DATOS,0,$C1360),INDEX(DATOS,0,$C1360),"&lt;&gt;#N/D",INDEX(DATOS,0,$L$2),0,INDEX(DATOS,0,$M$2),1,INDEX(DATOS,0,$N$2),V1360,INDEX(DATOS,0,$O$2),$D1360)),#N/A)</f>
        <v>#N/A</v>
      </c>
      <c r="AB1360" s="62" t="e">
        <f>IFERROR(IF($B1360=0,#N/A,AVERAGEIFS(INDEX(DATOS,0,$C1360),INDEX(DATOS,0,$C1360),"&lt;&gt;#N/D",INDEX(DATOS,0,$L$2),0,INDEX(DATOS,0,$M$2),1,INDEX(DATOS,0,$N$2),W1360,INDEX(DATOS,0,$O$2),$D1360)),#N/A)</f>
        <v>#N/A</v>
      </c>
      <c r="AC1360" s="62" t="e">
        <f>IFERROR(IF($B1360=0,#N/A,AVERAGEIFS(INDEX(DATOS,0,$C1360),INDEX(DATOS,0,$C1360),"&lt;&gt;#N/D",INDEX(DATOS,0,$L$2),0,INDEX(DATOS,0,$M$2),1,INDEX(DATOS,0,$N$2),X1360,INDEX(DATOS,0,$O$2),$D1360)),#N/A)</f>
        <v>#N/A</v>
      </c>
      <c r="AD1360" s="33"/>
      <c r="AE1360" s="40">
        <f>IFERROR(IF(ISNA(#REF!),-999,IF(I1360=0,0,_xlfn.STDEV.P(#REF!)/I1360*100)),-999)</f>
        <v>-999</v>
      </c>
      <c r="AF1360" s="40">
        <f>IFERROR(IF(ISNA(#REF!),-999,IF(J1360=0,0,_xlfn.STDEV.P(#REF!)/J1360*100)),-999)</f>
        <v>-999</v>
      </c>
      <c r="AG1360" s="40">
        <f>IFERROR(IF(ISNA(#REF!),-999,IF(K1360=0,0,_xlfn.STDEV.P(#REF!)/K1360*100)),-999)</f>
        <v>-999</v>
      </c>
      <c r="AH1360" s="40">
        <f>IFERROR(IF(ISNA(#REF!),-999,IF(L1360=0,0,_xlfn.STDEV.P(#REF!)/L1360*100)),-999)</f>
        <v>-999</v>
      </c>
      <c r="AI1360" s="40"/>
    </row>
    <row r="1361" spans="1:35" x14ac:dyDescent="0.35">
      <c r="A1361">
        <f t="shared" si="1621"/>
        <v>156</v>
      </c>
      <c r="B1361" s="35">
        <f t="array" ref="B1361">IF(B1360=0,0,MIN(IF(INDEX(DATOS,0,$N$2)=$U1361,IF(ISNUMBER(INDEX(DATOS,0,$C1361)),IF(INDEX(DATOS,0,$L$2)=0,IF(INDEX(DATOS,0,$M$2)=1,IF(ISNA(MATCH(INDEX(DATOS,0,$O$2),IF($E$7:E1360=E1361,$D$7:D1360),0)),INDEX(DATOS,0,$K$2))))))))</f>
        <v>0</v>
      </c>
      <c r="C1361" s="32">
        <f t="shared" si="1622"/>
        <v>20</v>
      </c>
      <c r="D1361" s="34" t="str">
        <f>IF($B1361=0,"--",INDEX(DATOS,$B1361,O$2))</f>
        <v>--</v>
      </c>
      <c r="E1361" s="64" t="s">
        <v>1</v>
      </c>
      <c r="F1361" s="36" t="str">
        <f t="shared" si="1581"/>
        <v>--</v>
      </c>
      <c r="G1361" s="109" t="e">
        <f>VLOOKUP($D1361,LOC_UNICOS,G$2,0)</f>
        <v>#N/A</v>
      </c>
      <c r="H1361" s="109" t="e">
        <f>VLOOKUP($D1361,LOC_UNICOS,H$2,0)</f>
        <v>#N/A</v>
      </c>
      <c r="I1361" s="38">
        <f t="array" ref="I1361">IF($B1361=0,-999,IF(COUNTIFS($Z1361:Z1361,#N/A)&gt;0,-999,AVERAGE($Z1361:Z1361)))</f>
        <v>-999</v>
      </c>
      <c r="J1361" s="38">
        <f t="array" ref="J1361">IF($B1361=0,-999,IF(COUNTIFS($Z1361:AA1361,#N/A)&gt;0,-999,AVERAGE($Z1361:AA1361)))</f>
        <v>-999</v>
      </c>
      <c r="K1361" s="38">
        <f t="array" ref="K1361">IF($B1361=0,-999,IF(COUNTIFS($Z1361:AB1361,#N/A)&gt;0,-999,AVERAGE($Z1361:AB1361)))</f>
        <v>-999</v>
      </c>
      <c r="L1361" s="38">
        <f t="array" ref="L1361">IF($B1361=0,-999,IF(COUNTIFS($Z1361:AC1361,#N/A)&gt;0,-999,AVERAGE($Z1361:AC1361)))</f>
        <v>-999</v>
      </c>
      <c r="M1361" s="38">
        <f t="shared" si="1589"/>
        <v>-999</v>
      </c>
      <c r="N1361" s="38">
        <f t="shared" si="1648"/>
        <v>-999</v>
      </c>
      <c r="O1361" s="38">
        <f t="shared" si="1649"/>
        <v>-999</v>
      </c>
      <c r="P1361" s="38">
        <f t="shared" si="1650"/>
        <v>-999</v>
      </c>
      <c r="Q1361" s="37">
        <f t="shared" si="1618"/>
        <v>0</v>
      </c>
      <c r="R1361" s="37">
        <f t="shared" si="1638"/>
        <v>0</v>
      </c>
      <c r="S1361" s="37">
        <f t="shared" si="1639"/>
        <v>0</v>
      </c>
      <c r="T1361" s="37">
        <f t="shared" si="1640"/>
        <v>0</v>
      </c>
      <c r="U1361" s="37">
        <f t="shared" si="1619"/>
        <v>2018</v>
      </c>
      <c r="V1361" s="37">
        <f t="shared" ref="V1361:X1361" si="1654">U1361-1</f>
        <v>2017</v>
      </c>
      <c r="W1361" s="37">
        <f t="shared" si="1654"/>
        <v>2016</v>
      </c>
      <c r="X1361" s="37">
        <f t="shared" si="1654"/>
        <v>2015</v>
      </c>
      <c r="Y1361" s="39"/>
      <c r="Z1361" s="62" t="e">
        <f>IFERROR(IF($B1361=0,#N/A,AVERAGEIFS(INDEX(DATOS,0,$C1361),INDEX(DATOS,0,$C1361),"&lt;&gt;#N/D",INDEX(DATOS,0,$L$2),0,INDEX(DATOS,0,$M$2),1,INDEX(DATOS,0,$N$2),U1361,INDEX(DATOS,0,$O$2),$D1361)),#N/A)</f>
        <v>#N/A</v>
      </c>
      <c r="AA1361" s="62" t="e">
        <f>IFERROR(IF($B1361=0,#N/A,AVERAGEIFS(INDEX(DATOS,0,$C1361),INDEX(DATOS,0,$C1361),"&lt;&gt;#N/D",INDEX(DATOS,0,$L$2),0,INDEX(DATOS,0,$M$2),1,INDEX(DATOS,0,$N$2),V1361,INDEX(DATOS,0,$O$2),$D1361)),#N/A)</f>
        <v>#N/A</v>
      </c>
      <c r="AB1361" s="62" t="e">
        <f>IFERROR(IF($B1361=0,#N/A,AVERAGEIFS(INDEX(DATOS,0,$C1361),INDEX(DATOS,0,$C1361),"&lt;&gt;#N/D",INDEX(DATOS,0,$L$2),0,INDEX(DATOS,0,$M$2),1,INDEX(DATOS,0,$N$2),W1361,INDEX(DATOS,0,$O$2),$D1361)),#N/A)</f>
        <v>#N/A</v>
      </c>
      <c r="AC1361" s="62" t="e">
        <f>IFERROR(IF($B1361=0,#N/A,AVERAGEIFS(INDEX(DATOS,0,$C1361),INDEX(DATOS,0,$C1361),"&lt;&gt;#N/D",INDEX(DATOS,0,$L$2),0,INDEX(DATOS,0,$M$2),1,INDEX(DATOS,0,$N$2),X1361,INDEX(DATOS,0,$O$2),$D1361)),#N/A)</f>
        <v>#N/A</v>
      </c>
      <c r="AD1361" s="33"/>
      <c r="AE1361" s="40">
        <f>IFERROR(IF(ISNA(#REF!),-999,IF(I1361=0,0,_xlfn.STDEV.P(#REF!)/I1361*100)),-999)</f>
        <v>-999</v>
      </c>
      <c r="AF1361" s="40">
        <f>IFERROR(IF(ISNA(#REF!),-999,IF(J1361=0,0,_xlfn.STDEV.P(#REF!)/J1361*100)),-999)</f>
        <v>-999</v>
      </c>
      <c r="AG1361" s="40">
        <f>IFERROR(IF(ISNA(#REF!),-999,IF(K1361=0,0,_xlfn.STDEV.P(#REF!)/K1361*100)),-999)</f>
        <v>-999</v>
      </c>
      <c r="AH1361" s="40">
        <f>IFERROR(IF(ISNA(#REF!),-999,IF(L1361=0,0,_xlfn.STDEV.P(#REF!)/L1361*100)),-999)</f>
        <v>-999</v>
      </c>
      <c r="AI1361" s="40"/>
    </row>
    <row r="1362" spans="1:35" x14ac:dyDescent="0.35">
      <c r="A1362">
        <f t="shared" si="1621"/>
        <v>157</v>
      </c>
      <c r="B1362" s="35">
        <f t="array" ref="B1362">IF(B1361=0,0,MIN(IF(INDEX(DATOS,0,$N$2)=$U1362,IF(ISNUMBER(INDEX(DATOS,0,$C1362)),IF(INDEX(DATOS,0,$L$2)=0,IF(INDEX(DATOS,0,$M$2)=1,IF(ISNA(MATCH(INDEX(DATOS,0,$O$2),IF($E$7:E1361=E1362,$D$7:D1361),0)),INDEX(DATOS,0,$K$2))))))))</f>
        <v>0</v>
      </c>
      <c r="C1362" s="32">
        <f t="shared" si="1622"/>
        <v>20</v>
      </c>
      <c r="D1362" s="34" t="str">
        <f>IF($B1362=0,"--",INDEX(DATOS,$B1362,O$2))</f>
        <v>--</v>
      </c>
      <c r="E1362" s="64" t="s">
        <v>1</v>
      </c>
      <c r="F1362" s="36" t="str">
        <f t="shared" si="1581"/>
        <v>--</v>
      </c>
      <c r="G1362" s="109" t="e">
        <f>VLOOKUP($D1362,LOC_UNICOS,G$2,0)</f>
        <v>#N/A</v>
      </c>
      <c r="H1362" s="109" t="e">
        <f>VLOOKUP($D1362,LOC_UNICOS,H$2,0)</f>
        <v>#N/A</v>
      </c>
      <c r="I1362" s="38">
        <f t="array" ref="I1362">IF($B1362=0,-999,IF(COUNTIFS($Z1362:Z1362,#N/A)&gt;0,-999,AVERAGE($Z1362:Z1362)))</f>
        <v>-999</v>
      </c>
      <c r="J1362" s="38">
        <f t="array" ref="J1362">IF($B1362=0,-999,IF(COUNTIFS($Z1362:AA1362,#N/A)&gt;0,-999,AVERAGE($Z1362:AA1362)))</f>
        <v>-999</v>
      </c>
      <c r="K1362" s="38">
        <f t="array" ref="K1362">IF($B1362=0,-999,IF(COUNTIFS($Z1362:AB1362,#N/A)&gt;0,-999,AVERAGE($Z1362:AB1362)))</f>
        <v>-999</v>
      </c>
      <c r="L1362" s="38">
        <f t="array" ref="L1362">IF($B1362=0,-999,IF(COUNTIFS($Z1362:AC1362,#N/A)&gt;0,-999,AVERAGE($Z1362:AC1362)))</f>
        <v>-999</v>
      </c>
      <c r="M1362" s="38">
        <f t="shared" si="1589"/>
        <v>-999</v>
      </c>
      <c r="N1362" s="38">
        <f t="shared" si="1648"/>
        <v>-999</v>
      </c>
      <c r="O1362" s="38">
        <f t="shared" si="1649"/>
        <v>-999</v>
      </c>
      <c r="P1362" s="38">
        <f t="shared" si="1650"/>
        <v>-999</v>
      </c>
      <c r="Q1362" s="37">
        <f t="shared" si="1618"/>
        <v>0</v>
      </c>
      <c r="R1362" s="37">
        <f t="shared" si="1638"/>
        <v>0</v>
      </c>
      <c r="S1362" s="37">
        <f t="shared" si="1639"/>
        <v>0</v>
      </c>
      <c r="T1362" s="37">
        <f t="shared" si="1640"/>
        <v>0</v>
      </c>
      <c r="U1362" s="37">
        <f t="shared" si="1619"/>
        <v>2018</v>
      </c>
      <c r="V1362" s="37">
        <f t="shared" ref="V1362:X1362" si="1655">U1362-1</f>
        <v>2017</v>
      </c>
      <c r="W1362" s="37">
        <f t="shared" si="1655"/>
        <v>2016</v>
      </c>
      <c r="X1362" s="37">
        <f t="shared" si="1655"/>
        <v>2015</v>
      </c>
      <c r="Y1362" s="39"/>
      <c r="Z1362" s="62" t="e">
        <f>IFERROR(IF($B1362=0,#N/A,AVERAGEIFS(INDEX(DATOS,0,$C1362),INDEX(DATOS,0,$C1362),"&lt;&gt;#N/D",INDEX(DATOS,0,$L$2),0,INDEX(DATOS,0,$M$2),1,INDEX(DATOS,0,$N$2),U1362,INDEX(DATOS,0,$O$2),$D1362)),#N/A)</f>
        <v>#N/A</v>
      </c>
      <c r="AA1362" s="62" t="e">
        <f>IFERROR(IF($B1362=0,#N/A,AVERAGEIFS(INDEX(DATOS,0,$C1362),INDEX(DATOS,0,$C1362),"&lt;&gt;#N/D",INDEX(DATOS,0,$L$2),0,INDEX(DATOS,0,$M$2),1,INDEX(DATOS,0,$N$2),V1362,INDEX(DATOS,0,$O$2),$D1362)),#N/A)</f>
        <v>#N/A</v>
      </c>
      <c r="AB1362" s="62" t="e">
        <f>IFERROR(IF($B1362=0,#N/A,AVERAGEIFS(INDEX(DATOS,0,$C1362),INDEX(DATOS,0,$C1362),"&lt;&gt;#N/D",INDEX(DATOS,0,$L$2),0,INDEX(DATOS,0,$M$2),1,INDEX(DATOS,0,$N$2),W1362,INDEX(DATOS,0,$O$2),$D1362)),#N/A)</f>
        <v>#N/A</v>
      </c>
      <c r="AC1362" s="62" t="e">
        <f>IFERROR(IF($B1362=0,#N/A,AVERAGEIFS(INDEX(DATOS,0,$C1362),INDEX(DATOS,0,$C1362),"&lt;&gt;#N/D",INDEX(DATOS,0,$L$2),0,INDEX(DATOS,0,$M$2),1,INDEX(DATOS,0,$N$2),X1362,INDEX(DATOS,0,$O$2),$D1362)),#N/A)</f>
        <v>#N/A</v>
      </c>
      <c r="AD1362" s="33"/>
      <c r="AE1362" s="40">
        <f>IFERROR(IF(ISNA(#REF!),-999,IF(I1362=0,0,_xlfn.STDEV.P(#REF!)/I1362*100)),-999)</f>
        <v>-999</v>
      </c>
      <c r="AF1362" s="40">
        <f>IFERROR(IF(ISNA(#REF!),-999,IF(J1362=0,0,_xlfn.STDEV.P(#REF!)/J1362*100)),-999)</f>
        <v>-999</v>
      </c>
      <c r="AG1362" s="40">
        <f>IFERROR(IF(ISNA(#REF!),-999,IF(K1362=0,0,_xlfn.STDEV.P(#REF!)/K1362*100)),-999)</f>
        <v>-999</v>
      </c>
      <c r="AH1362" s="40">
        <f>IFERROR(IF(ISNA(#REF!),-999,IF(L1362=0,0,_xlfn.STDEV.P(#REF!)/L1362*100)),-999)</f>
        <v>-999</v>
      </c>
      <c r="AI1362" s="40"/>
    </row>
    <row r="1363" spans="1:35" x14ac:dyDescent="0.35">
      <c r="A1363">
        <f t="shared" si="1621"/>
        <v>158</v>
      </c>
      <c r="B1363" s="35">
        <f t="array" ref="B1363">IF(B1362=0,0,MIN(IF(INDEX(DATOS,0,$N$2)=$U1363,IF(ISNUMBER(INDEX(DATOS,0,$C1363)),IF(INDEX(DATOS,0,$L$2)=0,IF(INDEX(DATOS,0,$M$2)=1,IF(ISNA(MATCH(INDEX(DATOS,0,$O$2),IF($E$7:E1362=E1363,$D$7:D1362),0)),INDEX(DATOS,0,$K$2))))))))</f>
        <v>0</v>
      </c>
      <c r="C1363" s="32">
        <f t="shared" si="1622"/>
        <v>20</v>
      </c>
      <c r="D1363" s="34" t="str">
        <f>IF($B1363=0,"--",INDEX(DATOS,$B1363,O$2))</f>
        <v>--</v>
      </c>
      <c r="E1363" s="64" t="s">
        <v>1</v>
      </c>
      <c r="F1363" s="36" t="str">
        <f t="shared" si="1581"/>
        <v>--</v>
      </c>
      <c r="G1363" s="109" t="e">
        <f>VLOOKUP($D1363,LOC_UNICOS,G$2,0)</f>
        <v>#N/A</v>
      </c>
      <c r="H1363" s="109" t="e">
        <f>VLOOKUP($D1363,LOC_UNICOS,H$2,0)</f>
        <v>#N/A</v>
      </c>
      <c r="I1363" s="38">
        <f t="array" ref="I1363">IF($B1363=0,-999,IF(COUNTIFS($Z1363:Z1363,#N/A)&gt;0,-999,AVERAGE($Z1363:Z1363)))</f>
        <v>-999</v>
      </c>
      <c r="J1363" s="38">
        <f t="array" ref="J1363">IF($B1363=0,-999,IF(COUNTIFS($Z1363:AA1363,#N/A)&gt;0,-999,AVERAGE($Z1363:AA1363)))</f>
        <v>-999</v>
      </c>
      <c r="K1363" s="38">
        <f t="array" ref="K1363">IF($B1363=0,-999,IF(COUNTIFS($Z1363:AB1363,#N/A)&gt;0,-999,AVERAGE($Z1363:AB1363)))</f>
        <v>-999</v>
      </c>
      <c r="L1363" s="38">
        <f t="array" ref="L1363">IF($B1363=0,-999,IF(COUNTIFS($Z1363:AC1363,#N/A)&gt;0,-999,AVERAGE($Z1363:AC1363)))</f>
        <v>-999</v>
      </c>
      <c r="M1363" s="38">
        <f t="shared" si="1589"/>
        <v>-999</v>
      </c>
      <c r="N1363" s="38">
        <f t="shared" si="1648"/>
        <v>-999</v>
      </c>
      <c r="O1363" s="38">
        <f t="shared" si="1649"/>
        <v>-999</v>
      </c>
      <c r="P1363" s="38">
        <f t="shared" si="1650"/>
        <v>-999</v>
      </c>
      <c r="Q1363" s="37">
        <f t="shared" si="1618"/>
        <v>0</v>
      </c>
      <c r="R1363" s="37">
        <f t="shared" si="1638"/>
        <v>0</v>
      </c>
      <c r="S1363" s="37">
        <f t="shared" si="1639"/>
        <v>0</v>
      </c>
      <c r="T1363" s="37">
        <f t="shared" si="1640"/>
        <v>0</v>
      </c>
      <c r="U1363" s="37">
        <f t="shared" si="1619"/>
        <v>2018</v>
      </c>
      <c r="V1363" s="37">
        <f t="shared" ref="V1363:X1363" si="1656">U1363-1</f>
        <v>2017</v>
      </c>
      <c r="W1363" s="37">
        <f t="shared" si="1656"/>
        <v>2016</v>
      </c>
      <c r="X1363" s="37">
        <f t="shared" si="1656"/>
        <v>2015</v>
      </c>
      <c r="Y1363" s="39"/>
      <c r="Z1363" s="62" t="e">
        <f>IFERROR(IF($B1363=0,#N/A,AVERAGEIFS(INDEX(DATOS,0,$C1363),INDEX(DATOS,0,$C1363),"&lt;&gt;#N/D",INDEX(DATOS,0,$L$2),0,INDEX(DATOS,0,$M$2),1,INDEX(DATOS,0,$N$2),U1363,INDEX(DATOS,0,$O$2),$D1363)),#N/A)</f>
        <v>#N/A</v>
      </c>
      <c r="AA1363" s="62" t="e">
        <f>IFERROR(IF($B1363=0,#N/A,AVERAGEIFS(INDEX(DATOS,0,$C1363),INDEX(DATOS,0,$C1363),"&lt;&gt;#N/D",INDEX(DATOS,0,$L$2),0,INDEX(DATOS,0,$M$2),1,INDEX(DATOS,0,$N$2),V1363,INDEX(DATOS,0,$O$2),$D1363)),#N/A)</f>
        <v>#N/A</v>
      </c>
      <c r="AB1363" s="62" t="e">
        <f>IFERROR(IF($B1363=0,#N/A,AVERAGEIFS(INDEX(DATOS,0,$C1363),INDEX(DATOS,0,$C1363),"&lt;&gt;#N/D",INDEX(DATOS,0,$L$2),0,INDEX(DATOS,0,$M$2),1,INDEX(DATOS,0,$N$2),W1363,INDEX(DATOS,0,$O$2),$D1363)),#N/A)</f>
        <v>#N/A</v>
      </c>
      <c r="AC1363" s="62" t="e">
        <f>IFERROR(IF($B1363=0,#N/A,AVERAGEIFS(INDEX(DATOS,0,$C1363),INDEX(DATOS,0,$C1363),"&lt;&gt;#N/D",INDEX(DATOS,0,$L$2),0,INDEX(DATOS,0,$M$2),1,INDEX(DATOS,0,$N$2),X1363,INDEX(DATOS,0,$O$2),$D1363)),#N/A)</f>
        <v>#N/A</v>
      </c>
      <c r="AD1363" s="33"/>
      <c r="AE1363" s="40">
        <f>IFERROR(IF(ISNA(#REF!),-999,IF(I1363=0,0,_xlfn.STDEV.P(#REF!)/I1363*100)),-999)</f>
        <v>-999</v>
      </c>
      <c r="AF1363" s="40">
        <f>IFERROR(IF(ISNA(#REF!),-999,IF(J1363=0,0,_xlfn.STDEV.P(#REF!)/J1363*100)),-999)</f>
        <v>-999</v>
      </c>
      <c r="AG1363" s="40">
        <f>IFERROR(IF(ISNA(#REF!),-999,IF(K1363=0,0,_xlfn.STDEV.P(#REF!)/K1363*100)),-999)</f>
        <v>-999</v>
      </c>
      <c r="AH1363" s="40">
        <f>IFERROR(IF(ISNA(#REF!),-999,IF(L1363=0,0,_xlfn.STDEV.P(#REF!)/L1363*100)),-999)</f>
        <v>-999</v>
      </c>
      <c r="AI1363" s="40"/>
    </row>
    <row r="1364" spans="1:35" x14ac:dyDescent="0.35">
      <c r="A1364">
        <f t="shared" si="1621"/>
        <v>159</v>
      </c>
      <c r="B1364" s="35">
        <f t="array" ref="B1364">IF(B1363=0,0,MIN(IF(INDEX(DATOS,0,$N$2)=$U1364,IF(ISNUMBER(INDEX(DATOS,0,$C1364)),IF(INDEX(DATOS,0,$L$2)=0,IF(INDEX(DATOS,0,$M$2)=1,IF(ISNA(MATCH(INDEX(DATOS,0,$O$2),IF($E$7:E1363=E1364,$D$7:D1363),0)),INDEX(DATOS,0,$K$2))))))))</f>
        <v>0</v>
      </c>
      <c r="C1364" s="32">
        <f t="shared" si="1622"/>
        <v>20</v>
      </c>
      <c r="D1364" s="34" t="str">
        <f>IF($B1364=0,"--",INDEX(DATOS,$B1364,O$2))</f>
        <v>--</v>
      </c>
      <c r="E1364" s="64" t="s">
        <v>1</v>
      </c>
      <c r="F1364" s="36" t="str">
        <f t="shared" ref="F1364:F1427" si="1657">IFERROR(SUBSTITUTE(MID(D1364,1,FIND(",",D1364)-1),"Departamento de","Dpto."),D1364)</f>
        <v>--</v>
      </c>
      <c r="G1364" s="109" t="e">
        <f>VLOOKUP($D1364,LOC_UNICOS,G$2,0)</f>
        <v>#N/A</v>
      </c>
      <c r="H1364" s="109" t="e">
        <f>VLOOKUP($D1364,LOC_UNICOS,H$2,0)</f>
        <v>#N/A</v>
      </c>
      <c r="I1364" s="38">
        <f t="array" ref="I1364">IF($B1364=0,-999,IF(COUNTIFS($Z1364:Z1364,#N/A)&gt;0,-999,AVERAGE($Z1364:Z1364)))</f>
        <v>-999</v>
      </c>
      <c r="J1364" s="38">
        <f t="array" ref="J1364">IF($B1364=0,-999,IF(COUNTIFS($Z1364:AA1364,#N/A)&gt;0,-999,AVERAGE($Z1364:AA1364)))</f>
        <v>-999</v>
      </c>
      <c r="K1364" s="38">
        <f t="array" ref="K1364">IF($B1364=0,-999,IF(COUNTIFS($Z1364:AB1364,#N/A)&gt;0,-999,AVERAGE($Z1364:AB1364)))</f>
        <v>-999</v>
      </c>
      <c r="L1364" s="38">
        <f t="array" ref="L1364">IF($B1364=0,-999,IF(COUNTIFS($Z1364:AC1364,#N/A)&gt;0,-999,AVERAGE($Z1364:AC1364)))</f>
        <v>-999</v>
      </c>
      <c r="M1364" s="38">
        <f t="shared" si="1589"/>
        <v>-999</v>
      </c>
      <c r="N1364" s="38">
        <f t="shared" si="1648"/>
        <v>-999</v>
      </c>
      <c r="O1364" s="38">
        <f t="shared" si="1649"/>
        <v>-999</v>
      </c>
      <c r="P1364" s="38">
        <f t="shared" si="1650"/>
        <v>-999</v>
      </c>
      <c r="Q1364" s="37">
        <f t="shared" si="1618"/>
        <v>0</v>
      </c>
      <c r="R1364" s="37">
        <f t="shared" si="1638"/>
        <v>0</v>
      </c>
      <c r="S1364" s="37">
        <f t="shared" si="1639"/>
        <v>0</v>
      </c>
      <c r="T1364" s="37">
        <f t="shared" si="1640"/>
        <v>0</v>
      </c>
      <c r="U1364" s="37">
        <f t="shared" si="1619"/>
        <v>2018</v>
      </c>
      <c r="V1364" s="37">
        <f t="shared" ref="V1364:X1364" si="1658">U1364-1</f>
        <v>2017</v>
      </c>
      <c r="W1364" s="37">
        <f t="shared" si="1658"/>
        <v>2016</v>
      </c>
      <c r="X1364" s="37">
        <f t="shared" si="1658"/>
        <v>2015</v>
      </c>
      <c r="Y1364" s="39"/>
      <c r="Z1364" s="62" t="e">
        <f>IFERROR(IF($B1364=0,#N/A,AVERAGEIFS(INDEX(DATOS,0,$C1364),INDEX(DATOS,0,$C1364),"&lt;&gt;#N/D",INDEX(DATOS,0,$L$2),0,INDEX(DATOS,0,$M$2),1,INDEX(DATOS,0,$N$2),U1364,INDEX(DATOS,0,$O$2),$D1364)),#N/A)</f>
        <v>#N/A</v>
      </c>
      <c r="AA1364" s="62" t="e">
        <f>IFERROR(IF($B1364=0,#N/A,AVERAGEIFS(INDEX(DATOS,0,$C1364),INDEX(DATOS,0,$C1364),"&lt;&gt;#N/D",INDEX(DATOS,0,$L$2),0,INDEX(DATOS,0,$M$2),1,INDEX(DATOS,0,$N$2),V1364,INDEX(DATOS,0,$O$2),$D1364)),#N/A)</f>
        <v>#N/A</v>
      </c>
      <c r="AB1364" s="62" t="e">
        <f>IFERROR(IF($B1364=0,#N/A,AVERAGEIFS(INDEX(DATOS,0,$C1364),INDEX(DATOS,0,$C1364),"&lt;&gt;#N/D",INDEX(DATOS,0,$L$2),0,INDEX(DATOS,0,$M$2),1,INDEX(DATOS,0,$N$2),W1364,INDEX(DATOS,0,$O$2),$D1364)),#N/A)</f>
        <v>#N/A</v>
      </c>
      <c r="AC1364" s="62" t="e">
        <f>IFERROR(IF($B1364=0,#N/A,AVERAGEIFS(INDEX(DATOS,0,$C1364),INDEX(DATOS,0,$C1364),"&lt;&gt;#N/D",INDEX(DATOS,0,$L$2),0,INDEX(DATOS,0,$M$2),1,INDEX(DATOS,0,$N$2),X1364,INDEX(DATOS,0,$O$2),$D1364)),#N/A)</f>
        <v>#N/A</v>
      </c>
      <c r="AD1364" s="33"/>
      <c r="AE1364" s="40">
        <f>IFERROR(IF(ISNA(#REF!),-999,IF(I1364=0,0,_xlfn.STDEV.P(#REF!)/I1364*100)),-999)</f>
        <v>-999</v>
      </c>
      <c r="AF1364" s="40">
        <f>IFERROR(IF(ISNA(#REF!),-999,IF(J1364=0,0,_xlfn.STDEV.P(#REF!)/J1364*100)),-999)</f>
        <v>-999</v>
      </c>
      <c r="AG1364" s="40">
        <f>IFERROR(IF(ISNA(#REF!),-999,IF(K1364=0,0,_xlfn.STDEV.P(#REF!)/K1364*100)),-999)</f>
        <v>-999</v>
      </c>
      <c r="AH1364" s="40">
        <f>IFERROR(IF(ISNA(#REF!),-999,IF(L1364=0,0,_xlfn.STDEV.P(#REF!)/L1364*100)),-999)</f>
        <v>-999</v>
      </c>
      <c r="AI1364" s="40"/>
    </row>
    <row r="1365" spans="1:35" x14ac:dyDescent="0.35">
      <c r="A1365">
        <f t="shared" si="1621"/>
        <v>160</v>
      </c>
      <c r="B1365" s="35">
        <f t="array" ref="B1365">IF(B1364=0,0,MIN(IF(INDEX(DATOS,0,$N$2)=$U1365,IF(ISNUMBER(INDEX(DATOS,0,$C1365)),IF(INDEX(DATOS,0,$L$2)=0,IF(INDEX(DATOS,0,$M$2)=1,IF(ISNA(MATCH(INDEX(DATOS,0,$O$2),IF($E$7:E1364=E1365,$D$7:D1364),0)),INDEX(DATOS,0,$K$2))))))))</f>
        <v>0</v>
      </c>
      <c r="C1365" s="32">
        <f t="shared" si="1622"/>
        <v>20</v>
      </c>
      <c r="D1365" s="34" t="str">
        <f>IF($B1365=0,"--",INDEX(DATOS,$B1365,O$2))</f>
        <v>--</v>
      </c>
      <c r="E1365" s="64" t="s">
        <v>1</v>
      </c>
      <c r="F1365" s="36" t="str">
        <f t="shared" si="1657"/>
        <v>--</v>
      </c>
      <c r="G1365" s="109" t="e">
        <f>VLOOKUP($D1365,LOC_UNICOS,G$2,0)</f>
        <v>#N/A</v>
      </c>
      <c r="H1365" s="109" t="e">
        <f>VLOOKUP($D1365,LOC_UNICOS,H$2,0)</f>
        <v>#N/A</v>
      </c>
      <c r="I1365" s="38">
        <f t="array" ref="I1365">IF($B1365=0,-999,IF(COUNTIFS($Z1365:Z1365,#N/A)&gt;0,-999,AVERAGE($Z1365:Z1365)))</f>
        <v>-999</v>
      </c>
      <c r="J1365" s="38">
        <f t="array" ref="J1365">IF($B1365=0,-999,IF(COUNTIFS($Z1365:AA1365,#N/A)&gt;0,-999,AVERAGE($Z1365:AA1365)))</f>
        <v>-999</v>
      </c>
      <c r="K1365" s="38">
        <f t="array" ref="K1365">IF($B1365=0,-999,IF(COUNTIFS($Z1365:AB1365,#N/A)&gt;0,-999,AVERAGE($Z1365:AB1365)))</f>
        <v>-999</v>
      </c>
      <c r="L1365" s="38">
        <f t="array" ref="L1365">IF($B1365=0,-999,IF(COUNTIFS($Z1365:AC1365,#N/A)&gt;0,-999,AVERAGE($Z1365:AC1365)))</f>
        <v>-999</v>
      </c>
      <c r="M1365" s="38">
        <f t="shared" si="1589"/>
        <v>-999</v>
      </c>
      <c r="N1365" s="38">
        <f t="shared" si="1648"/>
        <v>-999</v>
      </c>
      <c r="O1365" s="38">
        <f t="shared" si="1649"/>
        <v>-999</v>
      </c>
      <c r="P1365" s="38">
        <f t="shared" si="1650"/>
        <v>-999</v>
      </c>
      <c r="Q1365" s="37">
        <f t="shared" si="1618"/>
        <v>0</v>
      </c>
      <c r="R1365" s="37">
        <f t="shared" si="1638"/>
        <v>0</v>
      </c>
      <c r="S1365" s="37">
        <f t="shared" si="1639"/>
        <v>0</v>
      </c>
      <c r="T1365" s="37">
        <f t="shared" si="1640"/>
        <v>0</v>
      </c>
      <c r="U1365" s="37">
        <f t="shared" si="1619"/>
        <v>2018</v>
      </c>
      <c r="V1365" s="37">
        <f t="shared" ref="V1365:X1365" si="1659">U1365-1</f>
        <v>2017</v>
      </c>
      <c r="W1365" s="37">
        <f t="shared" si="1659"/>
        <v>2016</v>
      </c>
      <c r="X1365" s="37">
        <f t="shared" si="1659"/>
        <v>2015</v>
      </c>
      <c r="Y1365" s="39"/>
      <c r="Z1365" s="62" t="e">
        <f>IFERROR(IF($B1365=0,#N/A,AVERAGEIFS(INDEX(DATOS,0,$C1365),INDEX(DATOS,0,$C1365),"&lt;&gt;#N/D",INDEX(DATOS,0,$L$2),0,INDEX(DATOS,0,$M$2),1,INDEX(DATOS,0,$N$2),U1365,INDEX(DATOS,0,$O$2),$D1365)),#N/A)</f>
        <v>#N/A</v>
      </c>
      <c r="AA1365" s="62" t="e">
        <f>IFERROR(IF($B1365=0,#N/A,AVERAGEIFS(INDEX(DATOS,0,$C1365),INDEX(DATOS,0,$C1365),"&lt;&gt;#N/D",INDEX(DATOS,0,$L$2),0,INDEX(DATOS,0,$M$2),1,INDEX(DATOS,0,$N$2),V1365,INDEX(DATOS,0,$O$2),$D1365)),#N/A)</f>
        <v>#N/A</v>
      </c>
      <c r="AB1365" s="62" t="e">
        <f>IFERROR(IF($B1365=0,#N/A,AVERAGEIFS(INDEX(DATOS,0,$C1365),INDEX(DATOS,0,$C1365),"&lt;&gt;#N/D",INDEX(DATOS,0,$L$2),0,INDEX(DATOS,0,$M$2),1,INDEX(DATOS,0,$N$2),W1365,INDEX(DATOS,0,$O$2),$D1365)),#N/A)</f>
        <v>#N/A</v>
      </c>
      <c r="AC1365" s="62" t="e">
        <f>IFERROR(IF($B1365=0,#N/A,AVERAGEIFS(INDEX(DATOS,0,$C1365),INDEX(DATOS,0,$C1365),"&lt;&gt;#N/D",INDEX(DATOS,0,$L$2),0,INDEX(DATOS,0,$M$2),1,INDEX(DATOS,0,$N$2),X1365,INDEX(DATOS,0,$O$2),$D1365)),#N/A)</f>
        <v>#N/A</v>
      </c>
      <c r="AD1365" s="33"/>
      <c r="AE1365" s="40">
        <f>IFERROR(IF(ISNA(#REF!),-999,IF(I1365=0,0,_xlfn.STDEV.P(#REF!)/I1365*100)),-999)</f>
        <v>-999</v>
      </c>
      <c r="AF1365" s="40">
        <f>IFERROR(IF(ISNA(#REF!),-999,IF(J1365=0,0,_xlfn.STDEV.P(#REF!)/J1365*100)),-999)</f>
        <v>-999</v>
      </c>
      <c r="AG1365" s="40">
        <f>IFERROR(IF(ISNA(#REF!),-999,IF(K1365=0,0,_xlfn.STDEV.P(#REF!)/K1365*100)),-999)</f>
        <v>-999</v>
      </c>
      <c r="AH1365" s="40">
        <f>IFERROR(IF(ISNA(#REF!),-999,IF(L1365=0,0,_xlfn.STDEV.P(#REF!)/L1365*100)),-999)</f>
        <v>-999</v>
      </c>
      <c r="AI1365" s="40"/>
    </row>
    <row r="1366" spans="1:35" x14ac:dyDescent="0.35">
      <c r="A1366">
        <f t="shared" si="1621"/>
        <v>161</v>
      </c>
      <c r="B1366" s="35">
        <f t="array" ref="B1366">IF(B1365=0,0,MIN(IF(INDEX(DATOS,0,$N$2)=$U1366,IF(ISNUMBER(INDEX(DATOS,0,$C1366)),IF(INDEX(DATOS,0,$L$2)=0,IF(INDEX(DATOS,0,$M$2)=1,IF(ISNA(MATCH(INDEX(DATOS,0,$O$2),IF($E$7:E1365=E1366,$D$7:D1365),0)),INDEX(DATOS,0,$K$2))))))))</f>
        <v>0</v>
      </c>
      <c r="C1366" s="32">
        <f t="shared" si="1622"/>
        <v>20</v>
      </c>
      <c r="D1366" s="34" t="str">
        <f>IF($B1366=0,"--",INDEX(DATOS,$B1366,O$2))</f>
        <v>--</v>
      </c>
      <c r="E1366" s="64" t="s">
        <v>1</v>
      </c>
      <c r="F1366" s="36" t="str">
        <f t="shared" si="1657"/>
        <v>--</v>
      </c>
      <c r="G1366" s="109" t="e">
        <f>VLOOKUP($D1366,LOC_UNICOS,G$2,0)</f>
        <v>#N/A</v>
      </c>
      <c r="H1366" s="109" t="e">
        <f>VLOOKUP($D1366,LOC_UNICOS,H$2,0)</f>
        <v>#N/A</v>
      </c>
      <c r="I1366" s="38">
        <f t="array" ref="I1366">IF($B1366=0,-999,IF(COUNTIFS($Z1366:Z1366,#N/A)&gt;0,-999,AVERAGE($Z1366:Z1366)))</f>
        <v>-999</v>
      </c>
      <c r="J1366" s="38">
        <f t="array" ref="J1366">IF($B1366=0,-999,IF(COUNTIFS($Z1366:AA1366,#N/A)&gt;0,-999,AVERAGE($Z1366:AA1366)))</f>
        <v>-999</v>
      </c>
      <c r="K1366" s="38">
        <f t="array" ref="K1366">IF($B1366=0,-999,IF(COUNTIFS($Z1366:AB1366,#N/A)&gt;0,-999,AVERAGE($Z1366:AB1366)))</f>
        <v>-999</v>
      </c>
      <c r="L1366" s="38">
        <f t="array" ref="L1366">IF($B1366=0,-999,IF(COUNTIFS($Z1366:AC1366,#N/A)&gt;0,-999,AVERAGE($Z1366:AC1366)))</f>
        <v>-999</v>
      </c>
      <c r="M1366" s="38">
        <f t="shared" si="1589"/>
        <v>-999</v>
      </c>
      <c r="N1366" s="38">
        <f t="shared" si="1648"/>
        <v>-999</v>
      </c>
      <c r="O1366" s="38">
        <f t="shared" si="1649"/>
        <v>-999</v>
      </c>
      <c r="P1366" s="38">
        <f t="shared" si="1650"/>
        <v>-999</v>
      </c>
      <c r="Q1366" s="37">
        <f t="shared" si="1618"/>
        <v>0</v>
      </c>
      <c r="R1366" s="37">
        <f t="shared" si="1638"/>
        <v>0</v>
      </c>
      <c r="S1366" s="37">
        <f t="shared" si="1639"/>
        <v>0</v>
      </c>
      <c r="T1366" s="37">
        <f t="shared" si="1640"/>
        <v>0</v>
      </c>
      <c r="U1366" s="37">
        <f t="shared" si="1619"/>
        <v>2018</v>
      </c>
      <c r="V1366" s="37">
        <f t="shared" ref="V1366:X1366" si="1660">U1366-1</f>
        <v>2017</v>
      </c>
      <c r="W1366" s="37">
        <f t="shared" si="1660"/>
        <v>2016</v>
      </c>
      <c r="X1366" s="37">
        <f t="shared" si="1660"/>
        <v>2015</v>
      </c>
      <c r="Y1366" s="39"/>
      <c r="Z1366" s="62" t="e">
        <f>IFERROR(IF($B1366=0,#N/A,AVERAGEIFS(INDEX(DATOS,0,$C1366),INDEX(DATOS,0,$C1366),"&lt;&gt;#N/D",INDEX(DATOS,0,$L$2),0,INDEX(DATOS,0,$M$2),1,INDEX(DATOS,0,$N$2),U1366,INDEX(DATOS,0,$O$2),$D1366)),#N/A)</f>
        <v>#N/A</v>
      </c>
      <c r="AA1366" s="62" t="e">
        <f>IFERROR(IF($B1366=0,#N/A,AVERAGEIFS(INDEX(DATOS,0,$C1366),INDEX(DATOS,0,$C1366),"&lt;&gt;#N/D",INDEX(DATOS,0,$L$2),0,INDEX(DATOS,0,$M$2),1,INDEX(DATOS,0,$N$2),V1366,INDEX(DATOS,0,$O$2),$D1366)),#N/A)</f>
        <v>#N/A</v>
      </c>
      <c r="AB1366" s="62" t="e">
        <f>IFERROR(IF($B1366=0,#N/A,AVERAGEIFS(INDEX(DATOS,0,$C1366),INDEX(DATOS,0,$C1366),"&lt;&gt;#N/D",INDEX(DATOS,0,$L$2),0,INDEX(DATOS,0,$M$2),1,INDEX(DATOS,0,$N$2),W1366,INDEX(DATOS,0,$O$2),$D1366)),#N/A)</f>
        <v>#N/A</v>
      </c>
      <c r="AC1366" s="62" t="e">
        <f>IFERROR(IF($B1366=0,#N/A,AVERAGEIFS(INDEX(DATOS,0,$C1366),INDEX(DATOS,0,$C1366),"&lt;&gt;#N/D",INDEX(DATOS,0,$L$2),0,INDEX(DATOS,0,$M$2),1,INDEX(DATOS,0,$N$2),X1366,INDEX(DATOS,0,$O$2),$D1366)),#N/A)</f>
        <v>#N/A</v>
      </c>
      <c r="AD1366" s="33"/>
      <c r="AE1366" s="40">
        <f>IFERROR(IF(ISNA(#REF!),-999,IF(I1366=0,0,_xlfn.STDEV.P(#REF!)/I1366*100)),-999)</f>
        <v>-999</v>
      </c>
      <c r="AF1366" s="40">
        <f>IFERROR(IF(ISNA(#REF!),-999,IF(J1366=0,0,_xlfn.STDEV.P(#REF!)/J1366*100)),-999)</f>
        <v>-999</v>
      </c>
      <c r="AG1366" s="40">
        <f>IFERROR(IF(ISNA(#REF!),-999,IF(K1366=0,0,_xlfn.STDEV.P(#REF!)/K1366*100)),-999)</f>
        <v>-999</v>
      </c>
      <c r="AH1366" s="40">
        <f>IFERROR(IF(ISNA(#REF!),-999,IF(L1366=0,0,_xlfn.STDEV.P(#REF!)/L1366*100)),-999)</f>
        <v>-999</v>
      </c>
      <c r="AI1366" s="40"/>
    </row>
    <row r="1367" spans="1:35" x14ac:dyDescent="0.35">
      <c r="A1367">
        <f t="shared" si="1621"/>
        <v>162</v>
      </c>
      <c r="B1367" s="35">
        <f t="array" ref="B1367">IF(B1366=0,0,MIN(IF(INDEX(DATOS,0,$N$2)=$U1367,IF(ISNUMBER(INDEX(DATOS,0,$C1367)),IF(INDEX(DATOS,0,$L$2)=0,IF(INDEX(DATOS,0,$M$2)=1,IF(ISNA(MATCH(INDEX(DATOS,0,$O$2),IF($E$7:E1366=E1367,$D$7:D1366),0)),INDEX(DATOS,0,$K$2))))))))</f>
        <v>0</v>
      </c>
      <c r="C1367" s="32">
        <f t="shared" si="1622"/>
        <v>20</v>
      </c>
      <c r="D1367" s="34" t="str">
        <f>IF($B1367=0,"--",INDEX(DATOS,$B1367,O$2))</f>
        <v>--</v>
      </c>
      <c r="E1367" s="64" t="s">
        <v>1</v>
      </c>
      <c r="F1367" s="36" t="str">
        <f t="shared" si="1657"/>
        <v>--</v>
      </c>
      <c r="G1367" s="109" t="e">
        <f>VLOOKUP($D1367,LOC_UNICOS,G$2,0)</f>
        <v>#N/A</v>
      </c>
      <c r="H1367" s="109" t="e">
        <f>VLOOKUP($D1367,LOC_UNICOS,H$2,0)</f>
        <v>#N/A</v>
      </c>
      <c r="I1367" s="38">
        <f t="array" ref="I1367">IF($B1367=0,-999,IF(COUNTIFS($Z1367:Z1367,#N/A)&gt;0,-999,AVERAGE($Z1367:Z1367)))</f>
        <v>-999</v>
      </c>
      <c r="J1367" s="38">
        <f t="array" ref="J1367">IF($B1367=0,-999,IF(COUNTIFS($Z1367:AA1367,#N/A)&gt;0,-999,AVERAGE($Z1367:AA1367)))</f>
        <v>-999</v>
      </c>
      <c r="K1367" s="38">
        <f t="array" ref="K1367">IF($B1367=0,-999,IF(COUNTIFS($Z1367:AB1367,#N/A)&gt;0,-999,AVERAGE($Z1367:AB1367)))</f>
        <v>-999</v>
      </c>
      <c r="L1367" s="38">
        <f t="array" ref="L1367">IF($B1367=0,-999,IF(COUNTIFS($Z1367:AC1367,#N/A)&gt;0,-999,AVERAGE($Z1367:AC1367)))</f>
        <v>-999</v>
      </c>
      <c r="M1367" s="38">
        <f t="shared" si="1589"/>
        <v>-999</v>
      </c>
      <c r="N1367" s="38">
        <f t="shared" si="1648"/>
        <v>-999</v>
      </c>
      <c r="O1367" s="38">
        <f t="shared" si="1649"/>
        <v>-999</v>
      </c>
      <c r="P1367" s="38">
        <f t="shared" si="1650"/>
        <v>-999</v>
      </c>
      <c r="Q1367" s="37">
        <f t="shared" si="1618"/>
        <v>0</v>
      </c>
      <c r="R1367" s="37">
        <f t="shared" si="1638"/>
        <v>0</v>
      </c>
      <c r="S1367" s="37">
        <f t="shared" si="1639"/>
        <v>0</v>
      </c>
      <c r="T1367" s="37">
        <f t="shared" si="1640"/>
        <v>0</v>
      </c>
      <c r="U1367" s="37">
        <f t="shared" si="1619"/>
        <v>2018</v>
      </c>
      <c r="V1367" s="37">
        <f t="shared" ref="V1367:X1367" si="1661">U1367-1</f>
        <v>2017</v>
      </c>
      <c r="W1367" s="37">
        <f t="shared" si="1661"/>
        <v>2016</v>
      </c>
      <c r="X1367" s="37">
        <f t="shared" si="1661"/>
        <v>2015</v>
      </c>
      <c r="Y1367" s="39"/>
      <c r="Z1367" s="62" t="e">
        <f>IFERROR(IF($B1367=0,#N/A,AVERAGEIFS(INDEX(DATOS,0,$C1367),INDEX(DATOS,0,$C1367),"&lt;&gt;#N/D",INDEX(DATOS,0,$L$2),0,INDEX(DATOS,0,$M$2),1,INDEX(DATOS,0,$N$2),U1367,INDEX(DATOS,0,$O$2),$D1367)),#N/A)</f>
        <v>#N/A</v>
      </c>
      <c r="AA1367" s="62" t="e">
        <f>IFERROR(IF($B1367=0,#N/A,AVERAGEIFS(INDEX(DATOS,0,$C1367),INDEX(DATOS,0,$C1367),"&lt;&gt;#N/D",INDEX(DATOS,0,$L$2),0,INDEX(DATOS,0,$M$2),1,INDEX(DATOS,0,$N$2),V1367,INDEX(DATOS,0,$O$2),$D1367)),#N/A)</f>
        <v>#N/A</v>
      </c>
      <c r="AB1367" s="62" t="e">
        <f>IFERROR(IF($B1367=0,#N/A,AVERAGEIFS(INDEX(DATOS,0,$C1367),INDEX(DATOS,0,$C1367),"&lt;&gt;#N/D",INDEX(DATOS,0,$L$2),0,INDEX(DATOS,0,$M$2),1,INDEX(DATOS,0,$N$2),W1367,INDEX(DATOS,0,$O$2),$D1367)),#N/A)</f>
        <v>#N/A</v>
      </c>
      <c r="AC1367" s="62" t="e">
        <f>IFERROR(IF($B1367=0,#N/A,AVERAGEIFS(INDEX(DATOS,0,$C1367),INDEX(DATOS,0,$C1367),"&lt;&gt;#N/D",INDEX(DATOS,0,$L$2),0,INDEX(DATOS,0,$M$2),1,INDEX(DATOS,0,$N$2),X1367,INDEX(DATOS,0,$O$2),$D1367)),#N/A)</f>
        <v>#N/A</v>
      </c>
      <c r="AD1367" s="33"/>
      <c r="AE1367" s="40">
        <f>IFERROR(IF(ISNA(#REF!),-999,IF(I1367=0,0,_xlfn.STDEV.P(#REF!)/I1367*100)),-999)</f>
        <v>-999</v>
      </c>
      <c r="AF1367" s="40">
        <f>IFERROR(IF(ISNA(#REF!),-999,IF(J1367=0,0,_xlfn.STDEV.P(#REF!)/J1367*100)),-999)</f>
        <v>-999</v>
      </c>
      <c r="AG1367" s="40">
        <f>IFERROR(IF(ISNA(#REF!),-999,IF(K1367=0,0,_xlfn.STDEV.P(#REF!)/K1367*100)),-999)</f>
        <v>-999</v>
      </c>
      <c r="AH1367" s="40">
        <f>IFERROR(IF(ISNA(#REF!),-999,IF(L1367=0,0,_xlfn.STDEV.P(#REF!)/L1367*100)),-999)</f>
        <v>-999</v>
      </c>
      <c r="AI1367" s="40"/>
    </row>
    <row r="1368" spans="1:35" x14ac:dyDescent="0.35">
      <c r="A1368">
        <f t="shared" si="1621"/>
        <v>163</v>
      </c>
      <c r="B1368" s="35">
        <f t="array" ref="B1368">IF(B1367=0,0,MIN(IF(INDEX(DATOS,0,$N$2)=$U1368,IF(ISNUMBER(INDEX(DATOS,0,$C1368)),IF(INDEX(DATOS,0,$L$2)=0,IF(INDEX(DATOS,0,$M$2)=1,IF(ISNA(MATCH(INDEX(DATOS,0,$O$2),IF($E$7:E1367=E1368,$D$7:D1367),0)),INDEX(DATOS,0,$K$2))))))))</f>
        <v>0</v>
      </c>
      <c r="C1368" s="32">
        <f t="shared" si="1622"/>
        <v>20</v>
      </c>
      <c r="D1368" s="34" t="str">
        <f>IF($B1368=0,"--",INDEX(DATOS,$B1368,O$2))</f>
        <v>--</v>
      </c>
      <c r="E1368" s="64" t="s">
        <v>1</v>
      </c>
      <c r="F1368" s="36" t="str">
        <f t="shared" si="1657"/>
        <v>--</v>
      </c>
      <c r="G1368" s="109" t="e">
        <f>VLOOKUP($D1368,LOC_UNICOS,G$2,0)</f>
        <v>#N/A</v>
      </c>
      <c r="H1368" s="109" t="e">
        <f>VLOOKUP($D1368,LOC_UNICOS,H$2,0)</f>
        <v>#N/A</v>
      </c>
      <c r="I1368" s="38">
        <f t="array" ref="I1368">IF($B1368=0,-999,IF(COUNTIFS($Z1368:Z1368,#N/A)&gt;0,-999,AVERAGE($Z1368:Z1368)))</f>
        <v>-999</v>
      </c>
      <c r="J1368" s="38">
        <f t="array" ref="J1368">IF($B1368=0,-999,IF(COUNTIFS($Z1368:AA1368,#N/A)&gt;0,-999,AVERAGE($Z1368:AA1368)))</f>
        <v>-999</v>
      </c>
      <c r="K1368" s="38">
        <f t="array" ref="K1368">IF($B1368=0,-999,IF(COUNTIFS($Z1368:AB1368,#N/A)&gt;0,-999,AVERAGE($Z1368:AB1368)))</f>
        <v>-999</v>
      </c>
      <c r="L1368" s="38">
        <f t="array" ref="L1368">IF($B1368=0,-999,IF(COUNTIFS($Z1368:AC1368,#N/A)&gt;0,-999,AVERAGE($Z1368:AC1368)))</f>
        <v>-999</v>
      </c>
      <c r="M1368" s="38">
        <f t="shared" si="1589"/>
        <v>-999</v>
      </c>
      <c r="N1368" s="38">
        <f t="shared" si="1648"/>
        <v>-999</v>
      </c>
      <c r="O1368" s="38">
        <f t="shared" si="1649"/>
        <v>-999</v>
      </c>
      <c r="P1368" s="38">
        <f t="shared" si="1650"/>
        <v>-999</v>
      </c>
      <c r="Q1368" s="37">
        <f t="shared" si="1618"/>
        <v>0</v>
      </c>
      <c r="R1368" s="37">
        <f t="shared" si="1638"/>
        <v>0</v>
      </c>
      <c r="S1368" s="37">
        <f t="shared" si="1639"/>
        <v>0</v>
      </c>
      <c r="T1368" s="37">
        <f t="shared" si="1640"/>
        <v>0</v>
      </c>
      <c r="U1368" s="37">
        <f t="shared" si="1619"/>
        <v>2018</v>
      </c>
      <c r="V1368" s="37">
        <f t="shared" ref="V1368:X1368" si="1662">U1368-1</f>
        <v>2017</v>
      </c>
      <c r="W1368" s="37">
        <f t="shared" si="1662"/>
        <v>2016</v>
      </c>
      <c r="X1368" s="37">
        <f t="shared" si="1662"/>
        <v>2015</v>
      </c>
      <c r="Y1368" s="39"/>
      <c r="Z1368" s="62" t="e">
        <f>IFERROR(IF($B1368=0,#N/A,AVERAGEIFS(INDEX(DATOS,0,$C1368),INDEX(DATOS,0,$C1368),"&lt;&gt;#N/D",INDEX(DATOS,0,$L$2),0,INDEX(DATOS,0,$M$2),1,INDEX(DATOS,0,$N$2),U1368,INDEX(DATOS,0,$O$2),$D1368)),#N/A)</f>
        <v>#N/A</v>
      </c>
      <c r="AA1368" s="62" t="e">
        <f>IFERROR(IF($B1368=0,#N/A,AVERAGEIFS(INDEX(DATOS,0,$C1368),INDEX(DATOS,0,$C1368),"&lt;&gt;#N/D",INDEX(DATOS,0,$L$2),0,INDEX(DATOS,0,$M$2),1,INDEX(DATOS,0,$N$2),V1368,INDEX(DATOS,0,$O$2),$D1368)),#N/A)</f>
        <v>#N/A</v>
      </c>
      <c r="AB1368" s="62" t="e">
        <f>IFERROR(IF($B1368=0,#N/A,AVERAGEIFS(INDEX(DATOS,0,$C1368),INDEX(DATOS,0,$C1368),"&lt;&gt;#N/D",INDEX(DATOS,0,$L$2),0,INDEX(DATOS,0,$M$2),1,INDEX(DATOS,0,$N$2),W1368,INDEX(DATOS,0,$O$2),$D1368)),#N/A)</f>
        <v>#N/A</v>
      </c>
      <c r="AC1368" s="62" t="e">
        <f>IFERROR(IF($B1368=0,#N/A,AVERAGEIFS(INDEX(DATOS,0,$C1368),INDEX(DATOS,0,$C1368),"&lt;&gt;#N/D",INDEX(DATOS,0,$L$2),0,INDEX(DATOS,0,$M$2),1,INDEX(DATOS,0,$N$2),X1368,INDEX(DATOS,0,$O$2),$D1368)),#N/A)</f>
        <v>#N/A</v>
      </c>
      <c r="AD1368" s="33"/>
      <c r="AE1368" s="40">
        <f>IFERROR(IF(ISNA(#REF!),-999,IF(I1368=0,0,_xlfn.STDEV.P(#REF!)/I1368*100)),-999)</f>
        <v>-999</v>
      </c>
      <c r="AF1368" s="40">
        <f>IFERROR(IF(ISNA(#REF!),-999,IF(J1368=0,0,_xlfn.STDEV.P(#REF!)/J1368*100)),-999)</f>
        <v>-999</v>
      </c>
      <c r="AG1368" s="40">
        <f>IFERROR(IF(ISNA(#REF!),-999,IF(K1368=0,0,_xlfn.STDEV.P(#REF!)/K1368*100)),-999)</f>
        <v>-999</v>
      </c>
      <c r="AH1368" s="40">
        <f>IFERROR(IF(ISNA(#REF!),-999,IF(L1368=0,0,_xlfn.STDEV.P(#REF!)/L1368*100)),-999)</f>
        <v>-999</v>
      </c>
      <c r="AI1368" s="40"/>
    </row>
    <row r="1369" spans="1:35" x14ac:dyDescent="0.35">
      <c r="A1369">
        <f t="shared" si="1621"/>
        <v>164</v>
      </c>
      <c r="B1369" s="35">
        <f t="array" ref="B1369">IF(B1368=0,0,MIN(IF(INDEX(DATOS,0,$N$2)=$U1369,IF(ISNUMBER(INDEX(DATOS,0,$C1369)),IF(INDEX(DATOS,0,$L$2)=0,IF(INDEX(DATOS,0,$M$2)=1,IF(ISNA(MATCH(INDEX(DATOS,0,$O$2),IF($E$7:E1368=E1369,$D$7:D1368),0)),INDEX(DATOS,0,$K$2))))))))</f>
        <v>0</v>
      </c>
      <c r="C1369" s="32">
        <f t="shared" si="1622"/>
        <v>20</v>
      </c>
      <c r="D1369" s="34" t="str">
        <f>IF($B1369=0,"--",INDEX(DATOS,$B1369,O$2))</f>
        <v>--</v>
      </c>
      <c r="E1369" s="64" t="s">
        <v>1</v>
      </c>
      <c r="F1369" s="36" t="str">
        <f t="shared" si="1657"/>
        <v>--</v>
      </c>
      <c r="G1369" s="109" t="e">
        <f>VLOOKUP($D1369,LOC_UNICOS,G$2,0)</f>
        <v>#N/A</v>
      </c>
      <c r="H1369" s="109" t="e">
        <f>VLOOKUP($D1369,LOC_UNICOS,H$2,0)</f>
        <v>#N/A</v>
      </c>
      <c r="I1369" s="38">
        <f t="array" ref="I1369">IF($B1369=0,-999,IF(COUNTIFS($Z1369:Z1369,#N/A)&gt;0,-999,AVERAGE($Z1369:Z1369)))</f>
        <v>-999</v>
      </c>
      <c r="J1369" s="38">
        <f t="array" ref="J1369">IF($B1369=0,-999,IF(COUNTIFS($Z1369:AA1369,#N/A)&gt;0,-999,AVERAGE($Z1369:AA1369)))</f>
        <v>-999</v>
      </c>
      <c r="K1369" s="38">
        <f t="array" ref="K1369">IF($B1369=0,-999,IF(COUNTIFS($Z1369:AB1369,#N/A)&gt;0,-999,AVERAGE($Z1369:AB1369)))</f>
        <v>-999</v>
      </c>
      <c r="L1369" s="38">
        <f t="array" ref="L1369">IF($B1369=0,-999,IF(COUNTIFS($Z1369:AC1369,#N/A)&gt;0,-999,AVERAGE($Z1369:AC1369)))</f>
        <v>-999</v>
      </c>
      <c r="M1369" s="38">
        <f t="shared" si="1589"/>
        <v>-999</v>
      </c>
      <c r="N1369" s="38">
        <f t="shared" si="1648"/>
        <v>-999</v>
      </c>
      <c r="O1369" s="38">
        <f t="shared" si="1649"/>
        <v>-999</v>
      </c>
      <c r="P1369" s="38">
        <f t="shared" si="1650"/>
        <v>-999</v>
      </c>
      <c r="Q1369" s="37">
        <f t="shared" si="1618"/>
        <v>0</v>
      </c>
      <c r="R1369" s="37">
        <f t="shared" si="1638"/>
        <v>0</v>
      </c>
      <c r="S1369" s="37">
        <f t="shared" si="1639"/>
        <v>0</v>
      </c>
      <c r="T1369" s="37">
        <f t="shared" si="1640"/>
        <v>0</v>
      </c>
      <c r="U1369" s="37">
        <f t="shared" si="1619"/>
        <v>2018</v>
      </c>
      <c r="V1369" s="37">
        <f t="shared" ref="V1369:X1369" si="1663">U1369-1</f>
        <v>2017</v>
      </c>
      <c r="W1369" s="37">
        <f t="shared" si="1663"/>
        <v>2016</v>
      </c>
      <c r="X1369" s="37">
        <f t="shared" si="1663"/>
        <v>2015</v>
      </c>
      <c r="Y1369" s="39"/>
      <c r="Z1369" s="62" t="e">
        <f>IFERROR(IF($B1369=0,#N/A,AVERAGEIFS(INDEX(DATOS,0,$C1369),INDEX(DATOS,0,$C1369),"&lt;&gt;#N/D",INDEX(DATOS,0,$L$2),0,INDEX(DATOS,0,$M$2),1,INDEX(DATOS,0,$N$2),U1369,INDEX(DATOS,0,$O$2),$D1369)),#N/A)</f>
        <v>#N/A</v>
      </c>
      <c r="AA1369" s="62" t="e">
        <f>IFERROR(IF($B1369=0,#N/A,AVERAGEIFS(INDEX(DATOS,0,$C1369),INDEX(DATOS,0,$C1369),"&lt;&gt;#N/D",INDEX(DATOS,0,$L$2),0,INDEX(DATOS,0,$M$2),1,INDEX(DATOS,0,$N$2),V1369,INDEX(DATOS,0,$O$2),$D1369)),#N/A)</f>
        <v>#N/A</v>
      </c>
      <c r="AB1369" s="62" t="e">
        <f>IFERROR(IF($B1369=0,#N/A,AVERAGEIFS(INDEX(DATOS,0,$C1369),INDEX(DATOS,0,$C1369),"&lt;&gt;#N/D",INDEX(DATOS,0,$L$2),0,INDEX(DATOS,0,$M$2),1,INDEX(DATOS,0,$N$2),W1369,INDEX(DATOS,0,$O$2),$D1369)),#N/A)</f>
        <v>#N/A</v>
      </c>
      <c r="AC1369" s="62" t="e">
        <f>IFERROR(IF($B1369=0,#N/A,AVERAGEIFS(INDEX(DATOS,0,$C1369),INDEX(DATOS,0,$C1369),"&lt;&gt;#N/D",INDEX(DATOS,0,$L$2),0,INDEX(DATOS,0,$M$2),1,INDEX(DATOS,0,$N$2),X1369,INDEX(DATOS,0,$O$2),$D1369)),#N/A)</f>
        <v>#N/A</v>
      </c>
      <c r="AD1369" s="33"/>
      <c r="AE1369" s="40">
        <f>IFERROR(IF(ISNA(#REF!),-999,IF(I1369=0,0,_xlfn.STDEV.P(#REF!)/I1369*100)),-999)</f>
        <v>-999</v>
      </c>
      <c r="AF1369" s="40">
        <f>IFERROR(IF(ISNA(#REF!),-999,IF(J1369=0,0,_xlfn.STDEV.P(#REF!)/J1369*100)),-999)</f>
        <v>-999</v>
      </c>
      <c r="AG1369" s="40">
        <f>IFERROR(IF(ISNA(#REF!),-999,IF(K1369=0,0,_xlfn.STDEV.P(#REF!)/K1369*100)),-999)</f>
        <v>-999</v>
      </c>
      <c r="AH1369" s="40">
        <f>IFERROR(IF(ISNA(#REF!),-999,IF(L1369=0,0,_xlfn.STDEV.P(#REF!)/L1369*100)),-999)</f>
        <v>-999</v>
      </c>
      <c r="AI1369" s="40"/>
    </row>
    <row r="1370" spans="1:35" x14ac:dyDescent="0.35">
      <c r="A1370">
        <f t="shared" si="1621"/>
        <v>165</v>
      </c>
      <c r="B1370" s="35">
        <f t="array" ref="B1370">IF(B1369=0,0,MIN(IF(INDEX(DATOS,0,$N$2)=$U1370,IF(ISNUMBER(INDEX(DATOS,0,$C1370)),IF(INDEX(DATOS,0,$L$2)=0,IF(INDEX(DATOS,0,$M$2)=1,IF(ISNA(MATCH(INDEX(DATOS,0,$O$2),IF($E$7:E1369=E1370,$D$7:D1369),0)),INDEX(DATOS,0,$K$2))))))))</f>
        <v>0</v>
      </c>
      <c r="C1370" s="32">
        <f t="shared" si="1622"/>
        <v>20</v>
      </c>
      <c r="D1370" s="34" t="str">
        <f>IF($B1370=0,"--",INDEX(DATOS,$B1370,O$2))</f>
        <v>--</v>
      </c>
      <c r="E1370" s="64" t="s">
        <v>1</v>
      </c>
      <c r="F1370" s="36" t="str">
        <f t="shared" si="1657"/>
        <v>--</v>
      </c>
      <c r="G1370" s="109" t="e">
        <f>VLOOKUP($D1370,LOC_UNICOS,G$2,0)</f>
        <v>#N/A</v>
      </c>
      <c r="H1370" s="109" t="e">
        <f>VLOOKUP($D1370,LOC_UNICOS,H$2,0)</f>
        <v>#N/A</v>
      </c>
      <c r="I1370" s="38">
        <f t="array" ref="I1370">IF($B1370=0,-999,IF(COUNTIFS($Z1370:Z1370,#N/A)&gt;0,-999,AVERAGE($Z1370:Z1370)))</f>
        <v>-999</v>
      </c>
      <c r="J1370" s="38">
        <f t="array" ref="J1370">IF($B1370=0,-999,IF(COUNTIFS($Z1370:AA1370,#N/A)&gt;0,-999,AVERAGE($Z1370:AA1370)))</f>
        <v>-999</v>
      </c>
      <c r="K1370" s="38">
        <f t="array" ref="K1370">IF($B1370=0,-999,IF(COUNTIFS($Z1370:AB1370,#N/A)&gt;0,-999,AVERAGE($Z1370:AB1370)))</f>
        <v>-999</v>
      </c>
      <c r="L1370" s="38">
        <f t="array" ref="L1370">IF($B1370=0,-999,IF(COUNTIFS($Z1370:AC1370,#N/A)&gt;0,-999,AVERAGE($Z1370:AC1370)))</f>
        <v>-999</v>
      </c>
      <c r="M1370" s="38">
        <f t="shared" si="1589"/>
        <v>-999</v>
      </c>
      <c r="N1370" s="38">
        <f t="shared" si="1648"/>
        <v>-999</v>
      </c>
      <c r="O1370" s="38">
        <f t="shared" si="1649"/>
        <v>-999</v>
      </c>
      <c r="P1370" s="38">
        <f t="shared" si="1650"/>
        <v>-999</v>
      </c>
      <c r="Q1370" s="37">
        <f t="shared" si="1618"/>
        <v>0</v>
      </c>
      <c r="R1370" s="37">
        <f t="shared" si="1638"/>
        <v>0</v>
      </c>
      <c r="S1370" s="37">
        <f t="shared" si="1639"/>
        <v>0</v>
      </c>
      <c r="T1370" s="37">
        <f t="shared" si="1640"/>
        <v>0</v>
      </c>
      <c r="U1370" s="37">
        <f t="shared" si="1619"/>
        <v>2018</v>
      </c>
      <c r="V1370" s="37">
        <f t="shared" ref="V1370:X1370" si="1664">U1370-1</f>
        <v>2017</v>
      </c>
      <c r="W1370" s="37">
        <f t="shared" si="1664"/>
        <v>2016</v>
      </c>
      <c r="X1370" s="37">
        <f t="shared" si="1664"/>
        <v>2015</v>
      </c>
      <c r="Y1370" s="39"/>
      <c r="Z1370" s="62" t="e">
        <f>IFERROR(IF($B1370=0,#N/A,AVERAGEIFS(INDEX(DATOS,0,$C1370),INDEX(DATOS,0,$C1370),"&lt;&gt;#N/D",INDEX(DATOS,0,$L$2),0,INDEX(DATOS,0,$M$2),1,INDEX(DATOS,0,$N$2),U1370,INDEX(DATOS,0,$O$2),$D1370)),#N/A)</f>
        <v>#N/A</v>
      </c>
      <c r="AA1370" s="62" t="e">
        <f>IFERROR(IF($B1370=0,#N/A,AVERAGEIFS(INDEX(DATOS,0,$C1370),INDEX(DATOS,0,$C1370),"&lt;&gt;#N/D",INDEX(DATOS,0,$L$2),0,INDEX(DATOS,0,$M$2),1,INDEX(DATOS,0,$N$2),V1370,INDEX(DATOS,0,$O$2),$D1370)),#N/A)</f>
        <v>#N/A</v>
      </c>
      <c r="AB1370" s="62" t="e">
        <f>IFERROR(IF($B1370=0,#N/A,AVERAGEIFS(INDEX(DATOS,0,$C1370),INDEX(DATOS,0,$C1370),"&lt;&gt;#N/D",INDEX(DATOS,0,$L$2),0,INDEX(DATOS,0,$M$2),1,INDEX(DATOS,0,$N$2),W1370,INDEX(DATOS,0,$O$2),$D1370)),#N/A)</f>
        <v>#N/A</v>
      </c>
      <c r="AC1370" s="62" t="e">
        <f>IFERROR(IF($B1370=0,#N/A,AVERAGEIFS(INDEX(DATOS,0,$C1370),INDEX(DATOS,0,$C1370),"&lt;&gt;#N/D",INDEX(DATOS,0,$L$2),0,INDEX(DATOS,0,$M$2),1,INDEX(DATOS,0,$N$2),X1370,INDEX(DATOS,0,$O$2),$D1370)),#N/A)</f>
        <v>#N/A</v>
      </c>
      <c r="AD1370" s="33"/>
      <c r="AE1370" s="40">
        <f>IFERROR(IF(ISNA(#REF!),-999,IF(I1370=0,0,_xlfn.STDEV.P(#REF!)/I1370*100)),-999)</f>
        <v>-999</v>
      </c>
      <c r="AF1370" s="40">
        <f>IFERROR(IF(ISNA(#REF!),-999,IF(J1370=0,0,_xlfn.STDEV.P(#REF!)/J1370*100)),-999)</f>
        <v>-999</v>
      </c>
      <c r="AG1370" s="40">
        <f>IFERROR(IF(ISNA(#REF!),-999,IF(K1370=0,0,_xlfn.STDEV.P(#REF!)/K1370*100)),-999)</f>
        <v>-999</v>
      </c>
      <c r="AH1370" s="40">
        <f>IFERROR(IF(ISNA(#REF!),-999,IF(L1370=0,0,_xlfn.STDEV.P(#REF!)/L1370*100)),-999)</f>
        <v>-999</v>
      </c>
      <c r="AI1370" s="40"/>
    </row>
    <row r="1371" spans="1:35" x14ac:dyDescent="0.35">
      <c r="A1371">
        <f t="shared" si="1621"/>
        <v>166</v>
      </c>
      <c r="B1371" s="35">
        <f t="array" ref="B1371">IF(B1370=0,0,MIN(IF(INDEX(DATOS,0,$N$2)=$U1371,IF(ISNUMBER(INDEX(DATOS,0,$C1371)),IF(INDEX(DATOS,0,$L$2)=0,IF(INDEX(DATOS,0,$M$2)=1,IF(ISNA(MATCH(INDEX(DATOS,0,$O$2),IF($E$7:E1370=E1371,$D$7:D1370),0)),INDEX(DATOS,0,$K$2))))))))</f>
        <v>0</v>
      </c>
      <c r="C1371" s="32">
        <f t="shared" si="1622"/>
        <v>20</v>
      </c>
      <c r="D1371" s="34" t="str">
        <f>IF($B1371=0,"--",INDEX(DATOS,$B1371,O$2))</f>
        <v>--</v>
      </c>
      <c r="E1371" s="64" t="s">
        <v>1</v>
      </c>
      <c r="F1371" s="36" t="str">
        <f t="shared" si="1657"/>
        <v>--</v>
      </c>
      <c r="G1371" s="109" t="e">
        <f>VLOOKUP($D1371,LOC_UNICOS,G$2,0)</f>
        <v>#N/A</v>
      </c>
      <c r="H1371" s="109" t="e">
        <f>VLOOKUP($D1371,LOC_UNICOS,H$2,0)</f>
        <v>#N/A</v>
      </c>
      <c r="I1371" s="38">
        <f t="array" ref="I1371">IF($B1371=0,-999,IF(COUNTIFS($Z1371:Z1371,#N/A)&gt;0,-999,AVERAGE($Z1371:Z1371)))</f>
        <v>-999</v>
      </c>
      <c r="J1371" s="38">
        <f t="array" ref="J1371">IF($B1371=0,-999,IF(COUNTIFS($Z1371:AA1371,#N/A)&gt;0,-999,AVERAGE($Z1371:AA1371)))</f>
        <v>-999</v>
      </c>
      <c r="K1371" s="38">
        <f t="array" ref="K1371">IF($B1371=0,-999,IF(COUNTIFS($Z1371:AB1371,#N/A)&gt;0,-999,AVERAGE($Z1371:AB1371)))</f>
        <v>-999</v>
      </c>
      <c r="L1371" s="38">
        <f t="array" ref="L1371">IF($B1371=0,-999,IF(COUNTIFS($Z1371:AC1371,#N/A)&gt;0,-999,AVERAGE($Z1371:AC1371)))</f>
        <v>-999</v>
      </c>
      <c r="M1371" s="38">
        <f t="shared" ref="M1371:M1405" si="1665">IFERROR(AE1371,-999)</f>
        <v>-999</v>
      </c>
      <c r="N1371" s="38">
        <f t="shared" si="1648"/>
        <v>-999</v>
      </c>
      <c r="O1371" s="38">
        <f t="shared" si="1649"/>
        <v>-999</v>
      </c>
      <c r="P1371" s="38">
        <f t="shared" si="1650"/>
        <v>-999</v>
      </c>
      <c r="Q1371" s="37">
        <f t="shared" si="1618"/>
        <v>0</v>
      </c>
      <c r="R1371" s="37">
        <f t="shared" si="1638"/>
        <v>0</v>
      </c>
      <c r="S1371" s="37">
        <f t="shared" si="1639"/>
        <v>0</v>
      </c>
      <c r="T1371" s="37">
        <f t="shared" si="1640"/>
        <v>0</v>
      </c>
      <c r="U1371" s="37">
        <f t="shared" si="1619"/>
        <v>2018</v>
      </c>
      <c r="V1371" s="37">
        <f t="shared" ref="V1371:X1371" si="1666">U1371-1</f>
        <v>2017</v>
      </c>
      <c r="W1371" s="37">
        <f t="shared" si="1666"/>
        <v>2016</v>
      </c>
      <c r="X1371" s="37">
        <f t="shared" si="1666"/>
        <v>2015</v>
      </c>
      <c r="Y1371" s="39"/>
      <c r="Z1371" s="62" t="e">
        <f>IFERROR(IF($B1371=0,#N/A,AVERAGEIFS(INDEX(DATOS,0,$C1371),INDEX(DATOS,0,$C1371),"&lt;&gt;#N/D",INDEX(DATOS,0,$L$2),0,INDEX(DATOS,0,$M$2),1,INDEX(DATOS,0,$N$2),U1371,INDEX(DATOS,0,$O$2),$D1371)),#N/A)</f>
        <v>#N/A</v>
      </c>
      <c r="AA1371" s="62" t="e">
        <f>IFERROR(IF($B1371=0,#N/A,AVERAGEIFS(INDEX(DATOS,0,$C1371),INDEX(DATOS,0,$C1371),"&lt;&gt;#N/D",INDEX(DATOS,0,$L$2),0,INDEX(DATOS,0,$M$2),1,INDEX(DATOS,0,$N$2),V1371,INDEX(DATOS,0,$O$2),$D1371)),#N/A)</f>
        <v>#N/A</v>
      </c>
      <c r="AB1371" s="62" t="e">
        <f>IFERROR(IF($B1371=0,#N/A,AVERAGEIFS(INDEX(DATOS,0,$C1371),INDEX(DATOS,0,$C1371),"&lt;&gt;#N/D",INDEX(DATOS,0,$L$2),0,INDEX(DATOS,0,$M$2),1,INDEX(DATOS,0,$N$2),W1371,INDEX(DATOS,0,$O$2),$D1371)),#N/A)</f>
        <v>#N/A</v>
      </c>
      <c r="AC1371" s="62" t="e">
        <f>IFERROR(IF($B1371=0,#N/A,AVERAGEIFS(INDEX(DATOS,0,$C1371),INDEX(DATOS,0,$C1371),"&lt;&gt;#N/D",INDEX(DATOS,0,$L$2),0,INDEX(DATOS,0,$M$2),1,INDEX(DATOS,0,$N$2),X1371,INDEX(DATOS,0,$O$2),$D1371)),#N/A)</f>
        <v>#N/A</v>
      </c>
      <c r="AD1371" s="33"/>
      <c r="AE1371" s="40">
        <f>IFERROR(IF(ISNA(#REF!),-999,IF(I1371=0,0,_xlfn.STDEV.P(#REF!)/I1371*100)),-999)</f>
        <v>-999</v>
      </c>
      <c r="AF1371" s="40">
        <f>IFERROR(IF(ISNA(#REF!),-999,IF(J1371=0,0,_xlfn.STDEV.P(#REF!)/J1371*100)),-999)</f>
        <v>-999</v>
      </c>
      <c r="AG1371" s="40">
        <f>IFERROR(IF(ISNA(#REF!),-999,IF(K1371=0,0,_xlfn.STDEV.P(#REF!)/K1371*100)),-999)</f>
        <v>-999</v>
      </c>
      <c r="AH1371" s="40">
        <f>IFERROR(IF(ISNA(#REF!),-999,IF(L1371=0,0,_xlfn.STDEV.P(#REF!)/L1371*100)),-999)</f>
        <v>-999</v>
      </c>
      <c r="AI1371" s="40"/>
    </row>
    <row r="1372" spans="1:35" x14ac:dyDescent="0.35">
      <c r="A1372">
        <f t="shared" si="1621"/>
        <v>167</v>
      </c>
      <c r="B1372" s="35">
        <f t="array" ref="B1372">IF(B1371=0,0,MIN(IF(INDEX(DATOS,0,$N$2)=$U1372,IF(ISNUMBER(INDEX(DATOS,0,$C1372)),IF(INDEX(DATOS,0,$L$2)=0,IF(INDEX(DATOS,0,$M$2)=1,IF(ISNA(MATCH(INDEX(DATOS,0,$O$2),IF($E$7:E1371=E1372,$D$7:D1371),0)),INDEX(DATOS,0,$K$2))))))))</f>
        <v>0</v>
      </c>
      <c r="C1372" s="32">
        <f t="shared" si="1622"/>
        <v>20</v>
      </c>
      <c r="D1372" s="34" t="str">
        <f>IF($B1372=0,"--",INDEX(DATOS,$B1372,O$2))</f>
        <v>--</v>
      </c>
      <c r="E1372" s="64" t="s">
        <v>1</v>
      </c>
      <c r="F1372" s="36" t="str">
        <f t="shared" si="1657"/>
        <v>--</v>
      </c>
      <c r="G1372" s="109" t="e">
        <f>VLOOKUP($D1372,LOC_UNICOS,G$2,0)</f>
        <v>#N/A</v>
      </c>
      <c r="H1372" s="109" t="e">
        <f>VLOOKUP($D1372,LOC_UNICOS,H$2,0)</f>
        <v>#N/A</v>
      </c>
      <c r="I1372" s="38">
        <f t="array" ref="I1372">IF($B1372=0,-999,IF(COUNTIFS($Z1372:Z1372,#N/A)&gt;0,-999,AVERAGE($Z1372:Z1372)))</f>
        <v>-999</v>
      </c>
      <c r="J1372" s="38">
        <f t="array" ref="J1372">IF($B1372=0,-999,IF(COUNTIFS($Z1372:AA1372,#N/A)&gt;0,-999,AVERAGE($Z1372:AA1372)))</f>
        <v>-999</v>
      </c>
      <c r="K1372" s="38">
        <f t="array" ref="K1372">IF($B1372=0,-999,IF(COUNTIFS($Z1372:AB1372,#N/A)&gt;0,-999,AVERAGE($Z1372:AB1372)))</f>
        <v>-999</v>
      </c>
      <c r="L1372" s="38">
        <f t="array" ref="L1372">IF($B1372=0,-999,IF(COUNTIFS($Z1372:AC1372,#N/A)&gt;0,-999,AVERAGE($Z1372:AC1372)))</f>
        <v>-999</v>
      </c>
      <c r="M1372" s="38">
        <f t="shared" si="1665"/>
        <v>-999</v>
      </c>
      <c r="N1372" s="38">
        <f t="shared" si="1648"/>
        <v>-999</v>
      </c>
      <c r="O1372" s="38">
        <f t="shared" si="1649"/>
        <v>-999</v>
      </c>
      <c r="P1372" s="38">
        <f t="shared" si="1650"/>
        <v>-999</v>
      </c>
      <c r="Q1372" s="37">
        <f t="shared" si="1618"/>
        <v>0</v>
      </c>
      <c r="R1372" s="37">
        <f t="shared" si="1638"/>
        <v>0</v>
      </c>
      <c r="S1372" s="37">
        <f t="shared" si="1639"/>
        <v>0</v>
      </c>
      <c r="T1372" s="37">
        <f t="shared" si="1640"/>
        <v>0</v>
      </c>
      <c r="U1372" s="37">
        <f t="shared" si="1619"/>
        <v>2018</v>
      </c>
      <c r="V1372" s="37">
        <f t="shared" ref="V1372:X1372" si="1667">U1372-1</f>
        <v>2017</v>
      </c>
      <c r="W1372" s="37">
        <f t="shared" si="1667"/>
        <v>2016</v>
      </c>
      <c r="X1372" s="37">
        <f t="shared" si="1667"/>
        <v>2015</v>
      </c>
      <c r="Y1372" s="39"/>
      <c r="Z1372" s="62" t="e">
        <f>IFERROR(IF($B1372=0,#N/A,AVERAGEIFS(INDEX(DATOS,0,$C1372),INDEX(DATOS,0,$C1372),"&lt;&gt;#N/D",INDEX(DATOS,0,$L$2),0,INDEX(DATOS,0,$M$2),1,INDEX(DATOS,0,$N$2),U1372,INDEX(DATOS,0,$O$2),$D1372)),#N/A)</f>
        <v>#N/A</v>
      </c>
      <c r="AA1372" s="62" t="e">
        <f>IFERROR(IF($B1372=0,#N/A,AVERAGEIFS(INDEX(DATOS,0,$C1372),INDEX(DATOS,0,$C1372),"&lt;&gt;#N/D",INDEX(DATOS,0,$L$2),0,INDEX(DATOS,0,$M$2),1,INDEX(DATOS,0,$N$2),V1372,INDEX(DATOS,0,$O$2),$D1372)),#N/A)</f>
        <v>#N/A</v>
      </c>
      <c r="AB1372" s="62" t="e">
        <f>IFERROR(IF($B1372=0,#N/A,AVERAGEIFS(INDEX(DATOS,0,$C1372),INDEX(DATOS,0,$C1372),"&lt;&gt;#N/D",INDEX(DATOS,0,$L$2),0,INDEX(DATOS,0,$M$2),1,INDEX(DATOS,0,$N$2),W1372,INDEX(DATOS,0,$O$2),$D1372)),#N/A)</f>
        <v>#N/A</v>
      </c>
      <c r="AC1372" s="62" t="e">
        <f>IFERROR(IF($B1372=0,#N/A,AVERAGEIFS(INDEX(DATOS,0,$C1372),INDEX(DATOS,0,$C1372),"&lt;&gt;#N/D",INDEX(DATOS,0,$L$2),0,INDEX(DATOS,0,$M$2),1,INDEX(DATOS,0,$N$2),X1372,INDEX(DATOS,0,$O$2),$D1372)),#N/A)</f>
        <v>#N/A</v>
      </c>
      <c r="AD1372" s="33"/>
      <c r="AE1372" s="40">
        <f>IFERROR(IF(ISNA(#REF!),-999,IF(I1372=0,0,_xlfn.STDEV.P(#REF!)/I1372*100)),-999)</f>
        <v>-999</v>
      </c>
      <c r="AF1372" s="40">
        <f>IFERROR(IF(ISNA(#REF!),-999,IF(J1372=0,0,_xlfn.STDEV.P(#REF!)/J1372*100)),-999)</f>
        <v>-999</v>
      </c>
      <c r="AG1372" s="40">
        <f>IFERROR(IF(ISNA(#REF!),-999,IF(K1372=0,0,_xlfn.STDEV.P(#REF!)/K1372*100)),-999)</f>
        <v>-999</v>
      </c>
      <c r="AH1372" s="40">
        <f>IFERROR(IF(ISNA(#REF!),-999,IF(L1372=0,0,_xlfn.STDEV.P(#REF!)/L1372*100)),-999)</f>
        <v>-999</v>
      </c>
      <c r="AI1372" s="40"/>
    </row>
    <row r="1373" spans="1:35" x14ac:dyDescent="0.35">
      <c r="A1373">
        <f t="shared" si="1621"/>
        <v>168</v>
      </c>
      <c r="B1373" s="35">
        <f t="array" ref="B1373">IF(B1372=0,0,MIN(IF(INDEX(DATOS,0,$N$2)=$U1373,IF(ISNUMBER(INDEX(DATOS,0,$C1373)),IF(INDEX(DATOS,0,$L$2)=0,IF(INDEX(DATOS,0,$M$2)=1,IF(ISNA(MATCH(INDEX(DATOS,0,$O$2),IF($E$7:E1372=E1373,$D$7:D1372),0)),INDEX(DATOS,0,$K$2))))))))</f>
        <v>0</v>
      </c>
      <c r="C1373" s="32">
        <f t="shared" si="1622"/>
        <v>20</v>
      </c>
      <c r="D1373" s="34" t="str">
        <f>IF($B1373=0,"--",INDEX(DATOS,$B1373,O$2))</f>
        <v>--</v>
      </c>
      <c r="E1373" s="64" t="s">
        <v>1</v>
      </c>
      <c r="F1373" s="36" t="str">
        <f t="shared" si="1657"/>
        <v>--</v>
      </c>
      <c r="G1373" s="109" t="e">
        <f>VLOOKUP($D1373,LOC_UNICOS,G$2,0)</f>
        <v>#N/A</v>
      </c>
      <c r="H1373" s="109" t="e">
        <f>VLOOKUP($D1373,LOC_UNICOS,H$2,0)</f>
        <v>#N/A</v>
      </c>
      <c r="I1373" s="38">
        <f t="array" ref="I1373">IF($B1373=0,-999,IF(COUNTIFS($Z1373:Z1373,#N/A)&gt;0,-999,AVERAGE($Z1373:Z1373)))</f>
        <v>-999</v>
      </c>
      <c r="J1373" s="38">
        <f t="array" ref="J1373">IF($B1373=0,-999,IF(COUNTIFS($Z1373:AA1373,#N/A)&gt;0,-999,AVERAGE($Z1373:AA1373)))</f>
        <v>-999</v>
      </c>
      <c r="K1373" s="38">
        <f t="array" ref="K1373">IF($B1373=0,-999,IF(COUNTIFS($Z1373:AB1373,#N/A)&gt;0,-999,AVERAGE($Z1373:AB1373)))</f>
        <v>-999</v>
      </c>
      <c r="L1373" s="38">
        <f t="array" ref="L1373">IF($B1373=0,-999,IF(COUNTIFS($Z1373:AC1373,#N/A)&gt;0,-999,AVERAGE($Z1373:AC1373)))</f>
        <v>-999</v>
      </c>
      <c r="M1373" s="38">
        <f t="shared" si="1665"/>
        <v>-999</v>
      </c>
      <c r="N1373" s="38">
        <f t="shared" si="1648"/>
        <v>-999</v>
      </c>
      <c r="O1373" s="38">
        <f t="shared" si="1649"/>
        <v>-999</v>
      </c>
      <c r="P1373" s="38">
        <f t="shared" si="1650"/>
        <v>-999</v>
      </c>
      <c r="Q1373" s="37">
        <f t="shared" si="1618"/>
        <v>0</v>
      </c>
      <c r="R1373" s="37">
        <f t="shared" si="1638"/>
        <v>0</v>
      </c>
      <c r="S1373" s="37">
        <f t="shared" si="1639"/>
        <v>0</v>
      </c>
      <c r="T1373" s="37">
        <f t="shared" si="1640"/>
        <v>0</v>
      </c>
      <c r="U1373" s="37">
        <f t="shared" si="1619"/>
        <v>2018</v>
      </c>
      <c r="V1373" s="37">
        <f t="shared" ref="V1373:X1373" si="1668">U1373-1</f>
        <v>2017</v>
      </c>
      <c r="W1373" s="37">
        <f t="shared" si="1668"/>
        <v>2016</v>
      </c>
      <c r="X1373" s="37">
        <f t="shared" si="1668"/>
        <v>2015</v>
      </c>
      <c r="Y1373" s="39"/>
      <c r="Z1373" s="62" t="e">
        <f>IFERROR(IF($B1373=0,#N/A,AVERAGEIFS(INDEX(DATOS,0,$C1373),INDEX(DATOS,0,$C1373),"&lt;&gt;#N/D",INDEX(DATOS,0,$L$2),0,INDEX(DATOS,0,$M$2),1,INDEX(DATOS,0,$N$2),U1373,INDEX(DATOS,0,$O$2),$D1373)),#N/A)</f>
        <v>#N/A</v>
      </c>
      <c r="AA1373" s="62" t="e">
        <f>IFERROR(IF($B1373=0,#N/A,AVERAGEIFS(INDEX(DATOS,0,$C1373),INDEX(DATOS,0,$C1373),"&lt;&gt;#N/D",INDEX(DATOS,0,$L$2),0,INDEX(DATOS,0,$M$2),1,INDEX(DATOS,0,$N$2),V1373,INDEX(DATOS,0,$O$2),$D1373)),#N/A)</f>
        <v>#N/A</v>
      </c>
      <c r="AB1373" s="62" t="e">
        <f>IFERROR(IF($B1373=0,#N/A,AVERAGEIFS(INDEX(DATOS,0,$C1373),INDEX(DATOS,0,$C1373),"&lt;&gt;#N/D",INDEX(DATOS,0,$L$2),0,INDEX(DATOS,0,$M$2),1,INDEX(DATOS,0,$N$2),W1373,INDEX(DATOS,0,$O$2),$D1373)),#N/A)</f>
        <v>#N/A</v>
      </c>
      <c r="AC1373" s="62" t="e">
        <f>IFERROR(IF($B1373=0,#N/A,AVERAGEIFS(INDEX(DATOS,0,$C1373),INDEX(DATOS,0,$C1373),"&lt;&gt;#N/D",INDEX(DATOS,0,$L$2),0,INDEX(DATOS,0,$M$2),1,INDEX(DATOS,0,$N$2),X1373,INDEX(DATOS,0,$O$2),$D1373)),#N/A)</f>
        <v>#N/A</v>
      </c>
      <c r="AD1373" s="33"/>
      <c r="AE1373" s="40">
        <f>IFERROR(IF(ISNA(#REF!),-999,IF(I1373=0,0,_xlfn.STDEV.P(#REF!)/I1373*100)),-999)</f>
        <v>-999</v>
      </c>
      <c r="AF1373" s="40">
        <f>IFERROR(IF(ISNA(#REF!),-999,IF(J1373=0,0,_xlfn.STDEV.P(#REF!)/J1373*100)),-999)</f>
        <v>-999</v>
      </c>
      <c r="AG1373" s="40">
        <f>IFERROR(IF(ISNA(#REF!),-999,IF(K1373=0,0,_xlfn.STDEV.P(#REF!)/K1373*100)),-999)</f>
        <v>-999</v>
      </c>
      <c r="AH1373" s="40">
        <f>IFERROR(IF(ISNA(#REF!),-999,IF(L1373=0,0,_xlfn.STDEV.P(#REF!)/L1373*100)),-999)</f>
        <v>-999</v>
      </c>
      <c r="AI1373" s="40"/>
    </row>
    <row r="1374" spans="1:35" x14ac:dyDescent="0.35">
      <c r="A1374">
        <f t="shared" si="1621"/>
        <v>169</v>
      </c>
      <c r="B1374" s="35">
        <f t="array" ref="B1374">IF(B1373=0,0,MIN(IF(INDEX(DATOS,0,$N$2)=$U1374,IF(ISNUMBER(INDEX(DATOS,0,$C1374)),IF(INDEX(DATOS,0,$L$2)=0,IF(INDEX(DATOS,0,$M$2)=1,IF(ISNA(MATCH(INDEX(DATOS,0,$O$2),IF($E$7:E1373=E1374,$D$7:D1373),0)),INDEX(DATOS,0,$K$2))))))))</f>
        <v>0</v>
      </c>
      <c r="C1374" s="32">
        <f t="shared" si="1622"/>
        <v>20</v>
      </c>
      <c r="D1374" s="34" t="str">
        <f>IF($B1374=0,"--",INDEX(DATOS,$B1374,O$2))</f>
        <v>--</v>
      </c>
      <c r="E1374" s="64" t="s">
        <v>1</v>
      </c>
      <c r="F1374" s="36" t="str">
        <f t="shared" si="1657"/>
        <v>--</v>
      </c>
      <c r="G1374" s="109" t="e">
        <f>VLOOKUP($D1374,LOC_UNICOS,G$2,0)</f>
        <v>#N/A</v>
      </c>
      <c r="H1374" s="109" t="e">
        <f>VLOOKUP($D1374,LOC_UNICOS,H$2,0)</f>
        <v>#N/A</v>
      </c>
      <c r="I1374" s="38">
        <f t="array" ref="I1374">IF($B1374=0,-999,IF(COUNTIFS($Z1374:Z1374,#N/A)&gt;0,-999,AVERAGE($Z1374:Z1374)))</f>
        <v>-999</v>
      </c>
      <c r="J1374" s="38">
        <f t="array" ref="J1374">IF($B1374=0,-999,IF(COUNTIFS($Z1374:AA1374,#N/A)&gt;0,-999,AVERAGE($Z1374:AA1374)))</f>
        <v>-999</v>
      </c>
      <c r="K1374" s="38">
        <f t="array" ref="K1374">IF($B1374=0,-999,IF(COUNTIFS($Z1374:AB1374,#N/A)&gt;0,-999,AVERAGE($Z1374:AB1374)))</f>
        <v>-999</v>
      </c>
      <c r="L1374" s="38">
        <f t="array" ref="L1374">IF($B1374=0,-999,IF(COUNTIFS($Z1374:AC1374,#N/A)&gt;0,-999,AVERAGE($Z1374:AC1374)))</f>
        <v>-999</v>
      </c>
      <c r="M1374" s="38">
        <f t="shared" si="1665"/>
        <v>-999</v>
      </c>
      <c r="N1374" s="38">
        <f t="shared" si="1648"/>
        <v>-999</v>
      </c>
      <c r="O1374" s="38">
        <f t="shared" si="1649"/>
        <v>-999</v>
      </c>
      <c r="P1374" s="38">
        <f t="shared" si="1650"/>
        <v>-999</v>
      </c>
      <c r="Q1374" s="37">
        <f t="shared" si="1618"/>
        <v>0</v>
      </c>
      <c r="R1374" s="37">
        <f t="shared" si="1638"/>
        <v>0</v>
      </c>
      <c r="S1374" s="37">
        <f t="shared" si="1639"/>
        <v>0</v>
      </c>
      <c r="T1374" s="37">
        <f t="shared" si="1640"/>
        <v>0</v>
      </c>
      <c r="U1374" s="37">
        <f t="shared" si="1619"/>
        <v>2018</v>
      </c>
      <c r="V1374" s="37">
        <f t="shared" ref="V1374:X1374" si="1669">U1374-1</f>
        <v>2017</v>
      </c>
      <c r="W1374" s="37">
        <f t="shared" si="1669"/>
        <v>2016</v>
      </c>
      <c r="X1374" s="37">
        <f t="shared" si="1669"/>
        <v>2015</v>
      </c>
      <c r="Y1374" s="39"/>
      <c r="Z1374" s="62" t="e">
        <f>IFERROR(IF($B1374=0,#N/A,AVERAGEIFS(INDEX(DATOS,0,$C1374),INDEX(DATOS,0,$C1374),"&lt;&gt;#N/D",INDEX(DATOS,0,$L$2),0,INDEX(DATOS,0,$M$2),1,INDEX(DATOS,0,$N$2),U1374,INDEX(DATOS,0,$O$2),$D1374)),#N/A)</f>
        <v>#N/A</v>
      </c>
      <c r="AA1374" s="62" t="e">
        <f>IFERROR(IF($B1374=0,#N/A,AVERAGEIFS(INDEX(DATOS,0,$C1374),INDEX(DATOS,0,$C1374),"&lt;&gt;#N/D",INDEX(DATOS,0,$L$2),0,INDEX(DATOS,0,$M$2),1,INDEX(DATOS,0,$N$2),V1374,INDEX(DATOS,0,$O$2),$D1374)),#N/A)</f>
        <v>#N/A</v>
      </c>
      <c r="AB1374" s="62" t="e">
        <f>IFERROR(IF($B1374=0,#N/A,AVERAGEIFS(INDEX(DATOS,0,$C1374),INDEX(DATOS,0,$C1374),"&lt;&gt;#N/D",INDEX(DATOS,0,$L$2),0,INDEX(DATOS,0,$M$2),1,INDEX(DATOS,0,$N$2),W1374,INDEX(DATOS,0,$O$2),$D1374)),#N/A)</f>
        <v>#N/A</v>
      </c>
      <c r="AC1374" s="62" t="e">
        <f>IFERROR(IF($B1374=0,#N/A,AVERAGEIFS(INDEX(DATOS,0,$C1374),INDEX(DATOS,0,$C1374),"&lt;&gt;#N/D",INDEX(DATOS,0,$L$2),0,INDEX(DATOS,0,$M$2),1,INDEX(DATOS,0,$N$2),X1374,INDEX(DATOS,0,$O$2),$D1374)),#N/A)</f>
        <v>#N/A</v>
      </c>
      <c r="AD1374" s="33"/>
      <c r="AE1374" s="40">
        <f>IFERROR(IF(ISNA(#REF!),-999,IF(I1374=0,0,_xlfn.STDEV.P(#REF!)/I1374*100)),-999)</f>
        <v>-999</v>
      </c>
      <c r="AF1374" s="40">
        <f>IFERROR(IF(ISNA(#REF!),-999,IF(J1374=0,0,_xlfn.STDEV.P(#REF!)/J1374*100)),-999)</f>
        <v>-999</v>
      </c>
      <c r="AG1374" s="40">
        <f>IFERROR(IF(ISNA(#REF!),-999,IF(K1374=0,0,_xlfn.STDEV.P(#REF!)/K1374*100)),-999)</f>
        <v>-999</v>
      </c>
      <c r="AH1374" s="40">
        <f>IFERROR(IF(ISNA(#REF!),-999,IF(L1374=0,0,_xlfn.STDEV.P(#REF!)/L1374*100)),-999)</f>
        <v>-999</v>
      </c>
      <c r="AI1374" s="40"/>
    </row>
    <row r="1375" spans="1:35" x14ac:dyDescent="0.35">
      <c r="A1375">
        <f t="shared" si="1621"/>
        <v>170</v>
      </c>
      <c r="B1375" s="35">
        <f t="array" ref="B1375">IF(B1374=0,0,MIN(IF(INDEX(DATOS,0,$N$2)=$U1375,IF(ISNUMBER(INDEX(DATOS,0,$C1375)),IF(INDEX(DATOS,0,$L$2)=0,IF(INDEX(DATOS,0,$M$2)=1,IF(ISNA(MATCH(INDEX(DATOS,0,$O$2),IF($E$7:E1374=E1375,$D$7:D1374),0)),INDEX(DATOS,0,$K$2))))))))</f>
        <v>0</v>
      </c>
      <c r="C1375" s="32">
        <f t="shared" si="1622"/>
        <v>20</v>
      </c>
      <c r="D1375" s="34" t="str">
        <f>IF($B1375=0,"--",INDEX(DATOS,$B1375,O$2))</f>
        <v>--</v>
      </c>
      <c r="E1375" s="64" t="s">
        <v>1</v>
      </c>
      <c r="F1375" s="36" t="str">
        <f t="shared" si="1657"/>
        <v>--</v>
      </c>
      <c r="G1375" s="109" t="e">
        <f>VLOOKUP($D1375,LOC_UNICOS,G$2,0)</f>
        <v>#N/A</v>
      </c>
      <c r="H1375" s="109" t="e">
        <f>VLOOKUP($D1375,LOC_UNICOS,H$2,0)</f>
        <v>#N/A</v>
      </c>
      <c r="I1375" s="38">
        <f t="array" ref="I1375">IF($B1375=0,-999,IF(COUNTIFS($Z1375:Z1375,#N/A)&gt;0,-999,AVERAGE($Z1375:Z1375)))</f>
        <v>-999</v>
      </c>
      <c r="J1375" s="38">
        <f t="array" ref="J1375">IF($B1375=0,-999,IF(COUNTIFS($Z1375:AA1375,#N/A)&gt;0,-999,AVERAGE($Z1375:AA1375)))</f>
        <v>-999</v>
      </c>
      <c r="K1375" s="38">
        <f t="array" ref="K1375">IF($B1375=0,-999,IF(COUNTIFS($Z1375:AB1375,#N/A)&gt;0,-999,AVERAGE($Z1375:AB1375)))</f>
        <v>-999</v>
      </c>
      <c r="L1375" s="38">
        <f t="array" ref="L1375">IF($B1375=0,-999,IF(COUNTIFS($Z1375:AC1375,#N/A)&gt;0,-999,AVERAGE($Z1375:AC1375)))</f>
        <v>-999</v>
      </c>
      <c r="M1375" s="38">
        <f t="shared" si="1665"/>
        <v>-999</v>
      </c>
      <c r="N1375" s="38">
        <f t="shared" si="1648"/>
        <v>-999</v>
      </c>
      <c r="O1375" s="38">
        <f t="shared" si="1649"/>
        <v>-999</v>
      </c>
      <c r="P1375" s="38">
        <f t="shared" si="1650"/>
        <v>-999</v>
      </c>
      <c r="Q1375" s="37">
        <f t="shared" si="1618"/>
        <v>0</v>
      </c>
      <c r="R1375" s="37">
        <f t="shared" si="1638"/>
        <v>0</v>
      </c>
      <c r="S1375" s="37">
        <f t="shared" si="1639"/>
        <v>0</v>
      </c>
      <c r="T1375" s="37">
        <f t="shared" si="1640"/>
        <v>0</v>
      </c>
      <c r="U1375" s="37">
        <f t="shared" si="1619"/>
        <v>2018</v>
      </c>
      <c r="V1375" s="37">
        <f t="shared" ref="V1375:X1375" si="1670">U1375-1</f>
        <v>2017</v>
      </c>
      <c r="W1375" s="37">
        <f t="shared" si="1670"/>
        <v>2016</v>
      </c>
      <c r="X1375" s="37">
        <f t="shared" si="1670"/>
        <v>2015</v>
      </c>
      <c r="Y1375" s="39"/>
      <c r="Z1375" s="62" t="e">
        <f>IFERROR(IF($B1375=0,#N/A,AVERAGEIFS(INDEX(DATOS,0,$C1375),INDEX(DATOS,0,$C1375),"&lt;&gt;#N/D",INDEX(DATOS,0,$L$2),0,INDEX(DATOS,0,$M$2),1,INDEX(DATOS,0,$N$2),U1375,INDEX(DATOS,0,$O$2),$D1375)),#N/A)</f>
        <v>#N/A</v>
      </c>
      <c r="AA1375" s="62" t="e">
        <f>IFERROR(IF($B1375=0,#N/A,AVERAGEIFS(INDEX(DATOS,0,$C1375),INDEX(DATOS,0,$C1375),"&lt;&gt;#N/D",INDEX(DATOS,0,$L$2),0,INDEX(DATOS,0,$M$2),1,INDEX(DATOS,0,$N$2),V1375,INDEX(DATOS,0,$O$2),$D1375)),#N/A)</f>
        <v>#N/A</v>
      </c>
      <c r="AB1375" s="62" t="e">
        <f>IFERROR(IF($B1375=0,#N/A,AVERAGEIFS(INDEX(DATOS,0,$C1375),INDEX(DATOS,0,$C1375),"&lt;&gt;#N/D",INDEX(DATOS,0,$L$2),0,INDEX(DATOS,0,$M$2),1,INDEX(DATOS,0,$N$2),W1375,INDEX(DATOS,0,$O$2),$D1375)),#N/A)</f>
        <v>#N/A</v>
      </c>
      <c r="AC1375" s="62" t="e">
        <f>IFERROR(IF($B1375=0,#N/A,AVERAGEIFS(INDEX(DATOS,0,$C1375),INDEX(DATOS,0,$C1375),"&lt;&gt;#N/D",INDEX(DATOS,0,$L$2),0,INDEX(DATOS,0,$M$2),1,INDEX(DATOS,0,$N$2),X1375,INDEX(DATOS,0,$O$2),$D1375)),#N/A)</f>
        <v>#N/A</v>
      </c>
      <c r="AD1375" s="33"/>
      <c r="AE1375" s="40">
        <f>IFERROR(IF(ISNA(#REF!),-999,IF(I1375=0,0,_xlfn.STDEV.P(#REF!)/I1375*100)),-999)</f>
        <v>-999</v>
      </c>
      <c r="AF1375" s="40">
        <f>IFERROR(IF(ISNA(#REF!),-999,IF(J1375=0,0,_xlfn.STDEV.P(#REF!)/J1375*100)),-999)</f>
        <v>-999</v>
      </c>
      <c r="AG1375" s="40">
        <f>IFERROR(IF(ISNA(#REF!),-999,IF(K1375=0,0,_xlfn.STDEV.P(#REF!)/K1375*100)),-999)</f>
        <v>-999</v>
      </c>
      <c r="AH1375" s="40">
        <f>IFERROR(IF(ISNA(#REF!),-999,IF(L1375=0,0,_xlfn.STDEV.P(#REF!)/L1375*100)),-999)</f>
        <v>-999</v>
      </c>
      <c r="AI1375" s="40"/>
    </row>
    <row r="1376" spans="1:35" x14ac:dyDescent="0.35">
      <c r="A1376">
        <f t="shared" si="1621"/>
        <v>171</v>
      </c>
      <c r="B1376" s="35">
        <f t="array" ref="B1376">IF(B1375=0,0,MIN(IF(INDEX(DATOS,0,$N$2)=$U1376,IF(ISNUMBER(INDEX(DATOS,0,$C1376)),IF(INDEX(DATOS,0,$L$2)=0,IF(INDEX(DATOS,0,$M$2)=1,IF(ISNA(MATCH(INDEX(DATOS,0,$O$2),IF($E$7:E1375=E1376,$D$7:D1375),0)),INDEX(DATOS,0,$K$2))))))))</f>
        <v>0</v>
      </c>
      <c r="C1376" s="32">
        <f t="shared" si="1622"/>
        <v>20</v>
      </c>
      <c r="D1376" s="34" t="str">
        <f>IF($B1376=0,"--",INDEX(DATOS,$B1376,O$2))</f>
        <v>--</v>
      </c>
      <c r="E1376" s="64" t="s">
        <v>1</v>
      </c>
      <c r="F1376" s="36" t="str">
        <f t="shared" si="1657"/>
        <v>--</v>
      </c>
      <c r="G1376" s="109" t="e">
        <f>VLOOKUP($D1376,LOC_UNICOS,G$2,0)</f>
        <v>#N/A</v>
      </c>
      <c r="H1376" s="109" t="e">
        <f>VLOOKUP($D1376,LOC_UNICOS,H$2,0)</f>
        <v>#N/A</v>
      </c>
      <c r="I1376" s="38">
        <f t="array" ref="I1376">IF($B1376=0,-999,IF(COUNTIFS($Z1376:Z1376,#N/A)&gt;0,-999,AVERAGE($Z1376:Z1376)))</f>
        <v>-999</v>
      </c>
      <c r="J1376" s="38">
        <f t="array" ref="J1376">IF($B1376=0,-999,IF(COUNTIFS($Z1376:AA1376,#N/A)&gt;0,-999,AVERAGE($Z1376:AA1376)))</f>
        <v>-999</v>
      </c>
      <c r="K1376" s="38">
        <f t="array" ref="K1376">IF($B1376=0,-999,IF(COUNTIFS($Z1376:AB1376,#N/A)&gt;0,-999,AVERAGE($Z1376:AB1376)))</f>
        <v>-999</v>
      </c>
      <c r="L1376" s="38">
        <f t="array" ref="L1376">IF($B1376=0,-999,IF(COUNTIFS($Z1376:AC1376,#N/A)&gt;0,-999,AVERAGE($Z1376:AC1376)))</f>
        <v>-999</v>
      </c>
      <c r="M1376" s="38">
        <f t="shared" si="1665"/>
        <v>-999</v>
      </c>
      <c r="N1376" s="38">
        <f t="shared" si="1648"/>
        <v>-999</v>
      </c>
      <c r="O1376" s="38">
        <f t="shared" si="1649"/>
        <v>-999</v>
      </c>
      <c r="P1376" s="38">
        <f t="shared" si="1650"/>
        <v>-999</v>
      </c>
      <c r="Q1376" s="37">
        <f t="shared" si="1618"/>
        <v>0</v>
      </c>
      <c r="R1376" s="37">
        <f t="shared" si="1638"/>
        <v>0</v>
      </c>
      <c r="S1376" s="37">
        <f t="shared" si="1639"/>
        <v>0</v>
      </c>
      <c r="T1376" s="37">
        <f t="shared" si="1640"/>
        <v>0</v>
      </c>
      <c r="U1376" s="37">
        <f t="shared" si="1619"/>
        <v>2018</v>
      </c>
      <c r="V1376" s="37">
        <f t="shared" ref="V1376:X1376" si="1671">U1376-1</f>
        <v>2017</v>
      </c>
      <c r="W1376" s="37">
        <f t="shared" si="1671"/>
        <v>2016</v>
      </c>
      <c r="X1376" s="37">
        <f t="shared" si="1671"/>
        <v>2015</v>
      </c>
      <c r="Y1376" s="39"/>
      <c r="Z1376" s="62" t="e">
        <f>IFERROR(IF($B1376=0,#N/A,AVERAGEIFS(INDEX(DATOS,0,$C1376),INDEX(DATOS,0,$C1376),"&lt;&gt;#N/D",INDEX(DATOS,0,$L$2),0,INDEX(DATOS,0,$M$2),1,INDEX(DATOS,0,$N$2),U1376,INDEX(DATOS,0,$O$2),$D1376)),#N/A)</f>
        <v>#N/A</v>
      </c>
      <c r="AA1376" s="62" t="e">
        <f>IFERROR(IF($B1376=0,#N/A,AVERAGEIFS(INDEX(DATOS,0,$C1376),INDEX(DATOS,0,$C1376),"&lt;&gt;#N/D",INDEX(DATOS,0,$L$2),0,INDEX(DATOS,0,$M$2),1,INDEX(DATOS,0,$N$2),V1376,INDEX(DATOS,0,$O$2),$D1376)),#N/A)</f>
        <v>#N/A</v>
      </c>
      <c r="AB1376" s="62" t="e">
        <f>IFERROR(IF($B1376=0,#N/A,AVERAGEIFS(INDEX(DATOS,0,$C1376),INDEX(DATOS,0,$C1376),"&lt;&gt;#N/D",INDEX(DATOS,0,$L$2),0,INDEX(DATOS,0,$M$2),1,INDEX(DATOS,0,$N$2),W1376,INDEX(DATOS,0,$O$2),$D1376)),#N/A)</f>
        <v>#N/A</v>
      </c>
      <c r="AC1376" s="62" t="e">
        <f>IFERROR(IF($B1376=0,#N/A,AVERAGEIFS(INDEX(DATOS,0,$C1376),INDEX(DATOS,0,$C1376),"&lt;&gt;#N/D",INDEX(DATOS,0,$L$2),0,INDEX(DATOS,0,$M$2),1,INDEX(DATOS,0,$N$2),X1376,INDEX(DATOS,0,$O$2),$D1376)),#N/A)</f>
        <v>#N/A</v>
      </c>
      <c r="AD1376" s="33"/>
      <c r="AE1376" s="40">
        <f>IFERROR(IF(ISNA(#REF!),-999,IF(I1376=0,0,_xlfn.STDEV.P(#REF!)/I1376*100)),-999)</f>
        <v>-999</v>
      </c>
      <c r="AF1376" s="40">
        <f>IFERROR(IF(ISNA(#REF!),-999,IF(J1376=0,0,_xlfn.STDEV.P(#REF!)/J1376*100)),-999)</f>
        <v>-999</v>
      </c>
      <c r="AG1376" s="40">
        <f>IFERROR(IF(ISNA(#REF!),-999,IF(K1376=0,0,_xlfn.STDEV.P(#REF!)/K1376*100)),-999)</f>
        <v>-999</v>
      </c>
      <c r="AH1376" s="40">
        <f>IFERROR(IF(ISNA(#REF!),-999,IF(L1376=0,0,_xlfn.STDEV.P(#REF!)/L1376*100)),-999)</f>
        <v>-999</v>
      </c>
      <c r="AI1376" s="40"/>
    </row>
    <row r="1377" spans="1:35" x14ac:dyDescent="0.35">
      <c r="A1377">
        <f t="shared" si="1621"/>
        <v>172</v>
      </c>
      <c r="B1377" s="35">
        <f t="array" ref="B1377">IF(B1376=0,0,MIN(IF(INDEX(DATOS,0,$N$2)=$U1377,IF(ISNUMBER(INDEX(DATOS,0,$C1377)),IF(INDEX(DATOS,0,$L$2)=0,IF(INDEX(DATOS,0,$M$2)=1,IF(ISNA(MATCH(INDEX(DATOS,0,$O$2),IF($E$7:E1376=E1377,$D$7:D1376),0)),INDEX(DATOS,0,$K$2))))))))</f>
        <v>0</v>
      </c>
      <c r="C1377" s="32">
        <f t="shared" si="1622"/>
        <v>20</v>
      </c>
      <c r="D1377" s="34" t="str">
        <f>IF($B1377=0,"--",INDEX(DATOS,$B1377,O$2))</f>
        <v>--</v>
      </c>
      <c r="E1377" s="64" t="s">
        <v>1</v>
      </c>
      <c r="F1377" s="36" t="str">
        <f t="shared" si="1657"/>
        <v>--</v>
      </c>
      <c r="G1377" s="109" t="e">
        <f>VLOOKUP($D1377,LOC_UNICOS,G$2,0)</f>
        <v>#N/A</v>
      </c>
      <c r="H1377" s="109" t="e">
        <f>VLOOKUP($D1377,LOC_UNICOS,H$2,0)</f>
        <v>#N/A</v>
      </c>
      <c r="I1377" s="38">
        <f t="array" ref="I1377">IF($B1377=0,-999,IF(COUNTIFS($Z1377:Z1377,#N/A)&gt;0,-999,AVERAGE($Z1377:Z1377)))</f>
        <v>-999</v>
      </c>
      <c r="J1377" s="38">
        <f t="array" ref="J1377">IF($B1377=0,-999,IF(COUNTIFS($Z1377:AA1377,#N/A)&gt;0,-999,AVERAGE($Z1377:AA1377)))</f>
        <v>-999</v>
      </c>
      <c r="K1377" s="38">
        <f t="array" ref="K1377">IF($B1377=0,-999,IF(COUNTIFS($Z1377:AB1377,#N/A)&gt;0,-999,AVERAGE($Z1377:AB1377)))</f>
        <v>-999</v>
      </c>
      <c r="L1377" s="38">
        <f t="array" ref="L1377">IF($B1377=0,-999,IF(COUNTIFS($Z1377:AC1377,#N/A)&gt;0,-999,AVERAGE($Z1377:AC1377)))</f>
        <v>-999</v>
      </c>
      <c r="M1377" s="38">
        <f t="shared" si="1665"/>
        <v>-999</v>
      </c>
      <c r="N1377" s="38">
        <f t="shared" si="1648"/>
        <v>-999</v>
      </c>
      <c r="O1377" s="38">
        <f t="shared" si="1649"/>
        <v>-999</v>
      </c>
      <c r="P1377" s="38">
        <f t="shared" si="1650"/>
        <v>-999</v>
      </c>
      <c r="Q1377" s="37">
        <f t="shared" si="1618"/>
        <v>0</v>
      </c>
      <c r="R1377" s="37">
        <f t="shared" si="1638"/>
        <v>0</v>
      </c>
      <c r="S1377" s="37">
        <f t="shared" si="1639"/>
        <v>0</v>
      </c>
      <c r="T1377" s="37">
        <f t="shared" si="1640"/>
        <v>0</v>
      </c>
      <c r="U1377" s="37">
        <f t="shared" si="1619"/>
        <v>2018</v>
      </c>
      <c r="V1377" s="37">
        <f t="shared" ref="V1377:X1377" si="1672">U1377-1</f>
        <v>2017</v>
      </c>
      <c r="W1377" s="37">
        <f t="shared" si="1672"/>
        <v>2016</v>
      </c>
      <c r="X1377" s="37">
        <f t="shared" si="1672"/>
        <v>2015</v>
      </c>
      <c r="Y1377" s="39"/>
      <c r="Z1377" s="62" t="e">
        <f>IFERROR(IF($B1377=0,#N/A,AVERAGEIFS(INDEX(DATOS,0,$C1377),INDEX(DATOS,0,$C1377),"&lt;&gt;#N/D",INDEX(DATOS,0,$L$2),0,INDEX(DATOS,0,$M$2),1,INDEX(DATOS,0,$N$2),U1377,INDEX(DATOS,0,$O$2),$D1377)),#N/A)</f>
        <v>#N/A</v>
      </c>
      <c r="AA1377" s="62" t="e">
        <f>IFERROR(IF($B1377=0,#N/A,AVERAGEIFS(INDEX(DATOS,0,$C1377),INDEX(DATOS,0,$C1377),"&lt;&gt;#N/D",INDEX(DATOS,0,$L$2),0,INDEX(DATOS,0,$M$2),1,INDEX(DATOS,0,$N$2),V1377,INDEX(DATOS,0,$O$2),$D1377)),#N/A)</f>
        <v>#N/A</v>
      </c>
      <c r="AB1377" s="62" t="e">
        <f>IFERROR(IF($B1377=0,#N/A,AVERAGEIFS(INDEX(DATOS,0,$C1377),INDEX(DATOS,0,$C1377),"&lt;&gt;#N/D",INDEX(DATOS,0,$L$2),0,INDEX(DATOS,0,$M$2),1,INDEX(DATOS,0,$N$2),W1377,INDEX(DATOS,0,$O$2),$D1377)),#N/A)</f>
        <v>#N/A</v>
      </c>
      <c r="AC1377" s="62" t="e">
        <f>IFERROR(IF($B1377=0,#N/A,AVERAGEIFS(INDEX(DATOS,0,$C1377),INDEX(DATOS,0,$C1377),"&lt;&gt;#N/D",INDEX(DATOS,0,$L$2),0,INDEX(DATOS,0,$M$2),1,INDEX(DATOS,0,$N$2),X1377,INDEX(DATOS,0,$O$2),$D1377)),#N/A)</f>
        <v>#N/A</v>
      </c>
      <c r="AD1377" s="33"/>
      <c r="AE1377" s="40">
        <f>IFERROR(IF(ISNA(#REF!),-999,IF(I1377=0,0,_xlfn.STDEV.P(#REF!)/I1377*100)),-999)</f>
        <v>-999</v>
      </c>
      <c r="AF1377" s="40">
        <f>IFERROR(IF(ISNA(#REF!),-999,IF(J1377=0,0,_xlfn.STDEV.P(#REF!)/J1377*100)),-999)</f>
        <v>-999</v>
      </c>
      <c r="AG1377" s="40">
        <f>IFERROR(IF(ISNA(#REF!),-999,IF(K1377=0,0,_xlfn.STDEV.P(#REF!)/K1377*100)),-999)</f>
        <v>-999</v>
      </c>
      <c r="AH1377" s="40">
        <f>IFERROR(IF(ISNA(#REF!),-999,IF(L1377=0,0,_xlfn.STDEV.P(#REF!)/L1377*100)),-999)</f>
        <v>-999</v>
      </c>
      <c r="AI1377" s="40"/>
    </row>
    <row r="1378" spans="1:35" x14ac:dyDescent="0.35">
      <c r="A1378">
        <f t="shared" si="1621"/>
        <v>173</v>
      </c>
      <c r="B1378" s="35">
        <f t="array" ref="B1378">IF(B1377=0,0,MIN(IF(INDEX(DATOS,0,$N$2)=$U1378,IF(ISNUMBER(INDEX(DATOS,0,$C1378)),IF(INDEX(DATOS,0,$L$2)=0,IF(INDEX(DATOS,0,$M$2)=1,IF(ISNA(MATCH(INDEX(DATOS,0,$O$2),IF($E$7:E1377=E1378,$D$7:D1377),0)),INDEX(DATOS,0,$K$2))))))))</f>
        <v>0</v>
      </c>
      <c r="C1378" s="32">
        <f t="shared" si="1622"/>
        <v>20</v>
      </c>
      <c r="D1378" s="34" t="str">
        <f>IF($B1378=0,"--",INDEX(DATOS,$B1378,O$2))</f>
        <v>--</v>
      </c>
      <c r="E1378" s="64" t="s">
        <v>1</v>
      </c>
      <c r="F1378" s="36" t="str">
        <f t="shared" si="1657"/>
        <v>--</v>
      </c>
      <c r="G1378" s="109" t="e">
        <f>VLOOKUP($D1378,LOC_UNICOS,G$2,0)</f>
        <v>#N/A</v>
      </c>
      <c r="H1378" s="109" t="e">
        <f>VLOOKUP($D1378,LOC_UNICOS,H$2,0)</f>
        <v>#N/A</v>
      </c>
      <c r="I1378" s="38">
        <f t="array" ref="I1378">IF($B1378=0,-999,IF(COUNTIFS($Z1378:Z1378,#N/A)&gt;0,-999,AVERAGE($Z1378:Z1378)))</f>
        <v>-999</v>
      </c>
      <c r="J1378" s="38">
        <f t="array" ref="J1378">IF($B1378=0,-999,IF(COUNTIFS($Z1378:AA1378,#N/A)&gt;0,-999,AVERAGE($Z1378:AA1378)))</f>
        <v>-999</v>
      </c>
      <c r="K1378" s="38">
        <f t="array" ref="K1378">IF($B1378=0,-999,IF(COUNTIFS($Z1378:AB1378,#N/A)&gt;0,-999,AVERAGE($Z1378:AB1378)))</f>
        <v>-999</v>
      </c>
      <c r="L1378" s="38">
        <f t="array" ref="L1378">IF($B1378=0,-999,IF(COUNTIFS($Z1378:AC1378,#N/A)&gt;0,-999,AVERAGE($Z1378:AC1378)))</f>
        <v>-999</v>
      </c>
      <c r="M1378" s="38">
        <f t="shared" si="1665"/>
        <v>-999</v>
      </c>
      <c r="N1378" s="38">
        <f t="shared" si="1648"/>
        <v>-999</v>
      </c>
      <c r="O1378" s="38">
        <f t="shared" si="1649"/>
        <v>-999</v>
      </c>
      <c r="P1378" s="38">
        <f t="shared" si="1650"/>
        <v>-999</v>
      </c>
      <c r="Q1378" s="37">
        <f t="shared" si="1618"/>
        <v>0</v>
      </c>
      <c r="R1378" s="37">
        <f t="shared" si="1638"/>
        <v>0</v>
      </c>
      <c r="S1378" s="37">
        <f t="shared" si="1639"/>
        <v>0</v>
      </c>
      <c r="T1378" s="37">
        <f t="shared" si="1640"/>
        <v>0</v>
      </c>
      <c r="U1378" s="37">
        <f t="shared" si="1619"/>
        <v>2018</v>
      </c>
      <c r="V1378" s="37">
        <f t="shared" ref="V1378:X1378" si="1673">U1378-1</f>
        <v>2017</v>
      </c>
      <c r="W1378" s="37">
        <f t="shared" si="1673"/>
        <v>2016</v>
      </c>
      <c r="X1378" s="37">
        <f t="shared" si="1673"/>
        <v>2015</v>
      </c>
      <c r="Y1378" s="39"/>
      <c r="Z1378" s="62" t="e">
        <f>IFERROR(IF($B1378=0,#N/A,AVERAGEIFS(INDEX(DATOS,0,$C1378),INDEX(DATOS,0,$C1378),"&lt;&gt;#N/D",INDEX(DATOS,0,$L$2),0,INDEX(DATOS,0,$M$2),1,INDEX(DATOS,0,$N$2),U1378,INDEX(DATOS,0,$O$2),$D1378)),#N/A)</f>
        <v>#N/A</v>
      </c>
      <c r="AA1378" s="62" t="e">
        <f>IFERROR(IF($B1378=0,#N/A,AVERAGEIFS(INDEX(DATOS,0,$C1378),INDEX(DATOS,0,$C1378),"&lt;&gt;#N/D",INDEX(DATOS,0,$L$2),0,INDEX(DATOS,0,$M$2),1,INDEX(DATOS,0,$N$2),V1378,INDEX(DATOS,0,$O$2),$D1378)),#N/A)</f>
        <v>#N/A</v>
      </c>
      <c r="AB1378" s="62" t="e">
        <f>IFERROR(IF($B1378=0,#N/A,AVERAGEIFS(INDEX(DATOS,0,$C1378),INDEX(DATOS,0,$C1378),"&lt;&gt;#N/D",INDEX(DATOS,0,$L$2),0,INDEX(DATOS,0,$M$2),1,INDEX(DATOS,0,$N$2),W1378,INDEX(DATOS,0,$O$2),$D1378)),#N/A)</f>
        <v>#N/A</v>
      </c>
      <c r="AC1378" s="62" t="e">
        <f>IFERROR(IF($B1378=0,#N/A,AVERAGEIFS(INDEX(DATOS,0,$C1378),INDEX(DATOS,0,$C1378),"&lt;&gt;#N/D",INDEX(DATOS,0,$L$2),0,INDEX(DATOS,0,$M$2),1,INDEX(DATOS,0,$N$2),X1378,INDEX(DATOS,0,$O$2),$D1378)),#N/A)</f>
        <v>#N/A</v>
      </c>
      <c r="AD1378" s="33"/>
      <c r="AE1378" s="40">
        <f>IFERROR(IF(ISNA(#REF!),-999,IF(I1378=0,0,_xlfn.STDEV.P(#REF!)/I1378*100)),-999)</f>
        <v>-999</v>
      </c>
      <c r="AF1378" s="40">
        <f>IFERROR(IF(ISNA(#REF!),-999,IF(J1378=0,0,_xlfn.STDEV.P(#REF!)/J1378*100)),-999)</f>
        <v>-999</v>
      </c>
      <c r="AG1378" s="40">
        <f>IFERROR(IF(ISNA(#REF!),-999,IF(K1378=0,0,_xlfn.STDEV.P(#REF!)/K1378*100)),-999)</f>
        <v>-999</v>
      </c>
      <c r="AH1378" s="40">
        <f>IFERROR(IF(ISNA(#REF!),-999,IF(L1378=0,0,_xlfn.STDEV.P(#REF!)/L1378*100)),-999)</f>
        <v>-999</v>
      </c>
      <c r="AI1378" s="40"/>
    </row>
    <row r="1379" spans="1:35" x14ac:dyDescent="0.35">
      <c r="A1379">
        <f t="shared" si="1621"/>
        <v>174</v>
      </c>
      <c r="B1379" s="35">
        <f t="array" ref="B1379">IF(B1378=0,0,MIN(IF(INDEX(DATOS,0,$N$2)=$U1379,IF(ISNUMBER(INDEX(DATOS,0,$C1379)),IF(INDEX(DATOS,0,$L$2)=0,IF(INDEX(DATOS,0,$M$2)=1,IF(ISNA(MATCH(INDEX(DATOS,0,$O$2),IF($E$7:E1378=E1379,$D$7:D1378),0)),INDEX(DATOS,0,$K$2))))))))</f>
        <v>0</v>
      </c>
      <c r="C1379" s="32">
        <f t="shared" si="1622"/>
        <v>20</v>
      </c>
      <c r="D1379" s="34" t="str">
        <f>IF($B1379=0,"--",INDEX(DATOS,$B1379,O$2))</f>
        <v>--</v>
      </c>
      <c r="E1379" s="64" t="s">
        <v>1</v>
      </c>
      <c r="F1379" s="36" t="str">
        <f t="shared" si="1657"/>
        <v>--</v>
      </c>
      <c r="G1379" s="109" t="e">
        <f>VLOOKUP($D1379,LOC_UNICOS,G$2,0)</f>
        <v>#N/A</v>
      </c>
      <c r="H1379" s="109" t="e">
        <f>VLOOKUP($D1379,LOC_UNICOS,H$2,0)</f>
        <v>#N/A</v>
      </c>
      <c r="I1379" s="38">
        <f t="array" ref="I1379">IF($B1379=0,-999,IF(COUNTIFS($Z1379:Z1379,#N/A)&gt;0,-999,AVERAGE($Z1379:Z1379)))</f>
        <v>-999</v>
      </c>
      <c r="J1379" s="38">
        <f t="array" ref="J1379">IF($B1379=0,-999,IF(COUNTIFS($Z1379:AA1379,#N/A)&gt;0,-999,AVERAGE($Z1379:AA1379)))</f>
        <v>-999</v>
      </c>
      <c r="K1379" s="38">
        <f t="array" ref="K1379">IF($B1379=0,-999,IF(COUNTIFS($Z1379:AB1379,#N/A)&gt;0,-999,AVERAGE($Z1379:AB1379)))</f>
        <v>-999</v>
      </c>
      <c r="L1379" s="38">
        <f t="array" ref="L1379">IF($B1379=0,-999,IF(COUNTIFS($Z1379:AC1379,#N/A)&gt;0,-999,AVERAGE($Z1379:AC1379)))</f>
        <v>-999</v>
      </c>
      <c r="M1379" s="38">
        <f t="shared" si="1665"/>
        <v>-999</v>
      </c>
      <c r="N1379" s="38">
        <f t="shared" si="1648"/>
        <v>-999</v>
      </c>
      <c r="O1379" s="38">
        <f t="shared" si="1649"/>
        <v>-999</v>
      </c>
      <c r="P1379" s="38">
        <f t="shared" si="1650"/>
        <v>-999</v>
      </c>
      <c r="Q1379" s="37">
        <f t="shared" si="1618"/>
        <v>0</v>
      </c>
      <c r="R1379" s="37">
        <f t="shared" si="1638"/>
        <v>0</v>
      </c>
      <c r="S1379" s="37">
        <f t="shared" si="1639"/>
        <v>0</v>
      </c>
      <c r="T1379" s="37">
        <f t="shared" si="1640"/>
        <v>0</v>
      </c>
      <c r="U1379" s="37">
        <f t="shared" si="1619"/>
        <v>2018</v>
      </c>
      <c r="V1379" s="37">
        <f t="shared" ref="V1379:X1379" si="1674">U1379-1</f>
        <v>2017</v>
      </c>
      <c r="W1379" s="37">
        <f t="shared" si="1674"/>
        <v>2016</v>
      </c>
      <c r="X1379" s="37">
        <f t="shared" si="1674"/>
        <v>2015</v>
      </c>
      <c r="Y1379" s="39"/>
      <c r="Z1379" s="62" t="e">
        <f>IFERROR(IF($B1379=0,#N/A,AVERAGEIFS(INDEX(DATOS,0,$C1379),INDEX(DATOS,0,$C1379),"&lt;&gt;#N/D",INDEX(DATOS,0,$L$2),0,INDEX(DATOS,0,$M$2),1,INDEX(DATOS,0,$N$2),U1379,INDEX(DATOS,0,$O$2),$D1379)),#N/A)</f>
        <v>#N/A</v>
      </c>
      <c r="AA1379" s="62" t="e">
        <f>IFERROR(IF($B1379=0,#N/A,AVERAGEIFS(INDEX(DATOS,0,$C1379),INDEX(DATOS,0,$C1379),"&lt;&gt;#N/D",INDEX(DATOS,0,$L$2),0,INDEX(DATOS,0,$M$2),1,INDEX(DATOS,0,$N$2),V1379,INDEX(DATOS,0,$O$2),$D1379)),#N/A)</f>
        <v>#N/A</v>
      </c>
      <c r="AB1379" s="62" t="e">
        <f>IFERROR(IF($B1379=0,#N/A,AVERAGEIFS(INDEX(DATOS,0,$C1379),INDEX(DATOS,0,$C1379),"&lt;&gt;#N/D",INDEX(DATOS,0,$L$2),0,INDEX(DATOS,0,$M$2),1,INDEX(DATOS,0,$N$2),W1379,INDEX(DATOS,0,$O$2),$D1379)),#N/A)</f>
        <v>#N/A</v>
      </c>
      <c r="AC1379" s="62" t="e">
        <f>IFERROR(IF($B1379=0,#N/A,AVERAGEIFS(INDEX(DATOS,0,$C1379),INDEX(DATOS,0,$C1379),"&lt;&gt;#N/D",INDEX(DATOS,0,$L$2),0,INDEX(DATOS,0,$M$2),1,INDEX(DATOS,0,$N$2),X1379,INDEX(DATOS,0,$O$2),$D1379)),#N/A)</f>
        <v>#N/A</v>
      </c>
      <c r="AD1379" s="33"/>
      <c r="AE1379" s="40">
        <f>IFERROR(IF(ISNA(#REF!),-999,IF(I1379=0,0,_xlfn.STDEV.P(#REF!)/I1379*100)),-999)</f>
        <v>-999</v>
      </c>
      <c r="AF1379" s="40">
        <f>IFERROR(IF(ISNA(#REF!),-999,IF(J1379=0,0,_xlfn.STDEV.P(#REF!)/J1379*100)),-999)</f>
        <v>-999</v>
      </c>
      <c r="AG1379" s="40">
        <f>IFERROR(IF(ISNA(#REF!),-999,IF(K1379=0,0,_xlfn.STDEV.P(#REF!)/K1379*100)),-999)</f>
        <v>-999</v>
      </c>
      <c r="AH1379" s="40">
        <f>IFERROR(IF(ISNA(#REF!),-999,IF(L1379=0,0,_xlfn.STDEV.P(#REF!)/L1379*100)),-999)</f>
        <v>-999</v>
      </c>
      <c r="AI1379" s="40"/>
    </row>
    <row r="1380" spans="1:35" x14ac:dyDescent="0.35">
      <c r="A1380">
        <f t="shared" si="1621"/>
        <v>175</v>
      </c>
      <c r="B1380" s="35">
        <f t="array" ref="B1380">IF(B1379=0,0,MIN(IF(INDEX(DATOS,0,$N$2)=$U1380,IF(ISNUMBER(INDEX(DATOS,0,$C1380)),IF(INDEX(DATOS,0,$L$2)=0,IF(INDEX(DATOS,0,$M$2)=1,IF(ISNA(MATCH(INDEX(DATOS,0,$O$2),IF($E$7:E1379=E1380,$D$7:D1379),0)),INDEX(DATOS,0,$K$2))))))))</f>
        <v>0</v>
      </c>
      <c r="C1380" s="32">
        <f t="shared" si="1622"/>
        <v>20</v>
      </c>
      <c r="D1380" s="34" t="str">
        <f>IF($B1380=0,"--",INDEX(DATOS,$B1380,O$2))</f>
        <v>--</v>
      </c>
      <c r="E1380" s="64" t="s">
        <v>1</v>
      </c>
      <c r="F1380" s="36" t="str">
        <f t="shared" si="1657"/>
        <v>--</v>
      </c>
      <c r="G1380" s="109" t="e">
        <f>VLOOKUP($D1380,LOC_UNICOS,G$2,0)</f>
        <v>#N/A</v>
      </c>
      <c r="H1380" s="109" t="e">
        <f>VLOOKUP($D1380,LOC_UNICOS,H$2,0)</f>
        <v>#N/A</v>
      </c>
      <c r="I1380" s="38">
        <f t="array" ref="I1380">IF($B1380=0,-999,IF(COUNTIFS($Z1380:Z1380,#N/A)&gt;0,-999,AVERAGE($Z1380:Z1380)))</f>
        <v>-999</v>
      </c>
      <c r="J1380" s="38">
        <f t="array" ref="J1380">IF($B1380=0,-999,IF(COUNTIFS($Z1380:AA1380,#N/A)&gt;0,-999,AVERAGE($Z1380:AA1380)))</f>
        <v>-999</v>
      </c>
      <c r="K1380" s="38">
        <f t="array" ref="K1380">IF($B1380=0,-999,IF(COUNTIFS($Z1380:AB1380,#N/A)&gt;0,-999,AVERAGE($Z1380:AB1380)))</f>
        <v>-999</v>
      </c>
      <c r="L1380" s="38">
        <f t="array" ref="L1380">IF($B1380=0,-999,IF(COUNTIFS($Z1380:AC1380,#N/A)&gt;0,-999,AVERAGE($Z1380:AC1380)))</f>
        <v>-999</v>
      </c>
      <c r="M1380" s="38">
        <f t="shared" si="1665"/>
        <v>-999</v>
      </c>
      <c r="N1380" s="38">
        <f t="shared" si="1648"/>
        <v>-999</v>
      </c>
      <c r="O1380" s="38">
        <f t="shared" si="1649"/>
        <v>-999</v>
      </c>
      <c r="P1380" s="38">
        <f t="shared" si="1650"/>
        <v>-999</v>
      </c>
      <c r="Q1380" s="37">
        <f t="shared" si="1618"/>
        <v>0</v>
      </c>
      <c r="R1380" s="37">
        <f t="shared" si="1638"/>
        <v>0</v>
      </c>
      <c r="S1380" s="37">
        <f t="shared" si="1639"/>
        <v>0</v>
      </c>
      <c r="T1380" s="37">
        <f t="shared" si="1640"/>
        <v>0</v>
      </c>
      <c r="U1380" s="37">
        <f t="shared" si="1619"/>
        <v>2018</v>
      </c>
      <c r="V1380" s="37">
        <f t="shared" ref="V1380:X1380" si="1675">U1380-1</f>
        <v>2017</v>
      </c>
      <c r="W1380" s="37">
        <f t="shared" si="1675"/>
        <v>2016</v>
      </c>
      <c r="X1380" s="37">
        <f t="shared" si="1675"/>
        <v>2015</v>
      </c>
      <c r="Y1380" s="39"/>
      <c r="Z1380" s="62" t="e">
        <f>IFERROR(IF($B1380=0,#N/A,AVERAGEIFS(INDEX(DATOS,0,$C1380),INDEX(DATOS,0,$C1380),"&lt;&gt;#N/D",INDEX(DATOS,0,$L$2),0,INDEX(DATOS,0,$M$2),1,INDEX(DATOS,0,$N$2),U1380,INDEX(DATOS,0,$O$2),$D1380)),#N/A)</f>
        <v>#N/A</v>
      </c>
      <c r="AA1380" s="62" t="e">
        <f>IFERROR(IF($B1380=0,#N/A,AVERAGEIFS(INDEX(DATOS,0,$C1380),INDEX(DATOS,0,$C1380),"&lt;&gt;#N/D",INDEX(DATOS,0,$L$2),0,INDEX(DATOS,0,$M$2),1,INDEX(DATOS,0,$N$2),V1380,INDEX(DATOS,0,$O$2),$D1380)),#N/A)</f>
        <v>#N/A</v>
      </c>
      <c r="AB1380" s="62" t="e">
        <f>IFERROR(IF($B1380=0,#N/A,AVERAGEIFS(INDEX(DATOS,0,$C1380),INDEX(DATOS,0,$C1380),"&lt;&gt;#N/D",INDEX(DATOS,0,$L$2),0,INDEX(DATOS,0,$M$2),1,INDEX(DATOS,0,$N$2),W1380,INDEX(DATOS,0,$O$2),$D1380)),#N/A)</f>
        <v>#N/A</v>
      </c>
      <c r="AC1380" s="62" t="e">
        <f>IFERROR(IF($B1380=0,#N/A,AVERAGEIFS(INDEX(DATOS,0,$C1380),INDEX(DATOS,0,$C1380),"&lt;&gt;#N/D",INDEX(DATOS,0,$L$2),0,INDEX(DATOS,0,$M$2),1,INDEX(DATOS,0,$N$2),X1380,INDEX(DATOS,0,$O$2),$D1380)),#N/A)</f>
        <v>#N/A</v>
      </c>
      <c r="AD1380" s="33"/>
      <c r="AE1380" s="40">
        <f>IFERROR(IF(ISNA(#REF!),-999,IF(I1380=0,0,_xlfn.STDEV.P(#REF!)/I1380*100)),-999)</f>
        <v>-999</v>
      </c>
      <c r="AF1380" s="40">
        <f>IFERROR(IF(ISNA(#REF!),-999,IF(J1380=0,0,_xlfn.STDEV.P(#REF!)/J1380*100)),-999)</f>
        <v>-999</v>
      </c>
      <c r="AG1380" s="40">
        <f>IFERROR(IF(ISNA(#REF!),-999,IF(K1380=0,0,_xlfn.STDEV.P(#REF!)/K1380*100)),-999)</f>
        <v>-999</v>
      </c>
      <c r="AH1380" s="40">
        <f>IFERROR(IF(ISNA(#REF!),-999,IF(L1380=0,0,_xlfn.STDEV.P(#REF!)/L1380*100)),-999)</f>
        <v>-999</v>
      </c>
      <c r="AI1380" s="40"/>
    </row>
    <row r="1381" spans="1:35" x14ac:dyDescent="0.35">
      <c r="A1381">
        <f t="shared" si="1621"/>
        <v>176</v>
      </c>
      <c r="B1381" s="35">
        <f t="array" ref="B1381">IF(B1380=0,0,MIN(IF(INDEX(DATOS,0,$N$2)=$U1381,IF(ISNUMBER(INDEX(DATOS,0,$C1381)),IF(INDEX(DATOS,0,$L$2)=0,IF(INDEX(DATOS,0,$M$2)=1,IF(ISNA(MATCH(INDEX(DATOS,0,$O$2),IF($E$7:E1380=E1381,$D$7:D1380),0)),INDEX(DATOS,0,$K$2))))))))</f>
        <v>0</v>
      </c>
      <c r="C1381" s="32">
        <f t="shared" si="1622"/>
        <v>20</v>
      </c>
      <c r="D1381" s="34" t="str">
        <f>IF($B1381=0,"--",INDEX(DATOS,$B1381,O$2))</f>
        <v>--</v>
      </c>
      <c r="E1381" s="64" t="s">
        <v>1</v>
      </c>
      <c r="F1381" s="36" t="str">
        <f t="shared" si="1657"/>
        <v>--</v>
      </c>
      <c r="G1381" s="109" t="e">
        <f>VLOOKUP($D1381,LOC_UNICOS,G$2,0)</f>
        <v>#N/A</v>
      </c>
      <c r="H1381" s="109" t="e">
        <f>VLOOKUP($D1381,LOC_UNICOS,H$2,0)</f>
        <v>#N/A</v>
      </c>
      <c r="I1381" s="38">
        <f t="array" ref="I1381">IF($B1381=0,-999,IF(COUNTIFS($Z1381:Z1381,#N/A)&gt;0,-999,AVERAGE($Z1381:Z1381)))</f>
        <v>-999</v>
      </c>
      <c r="J1381" s="38">
        <f t="array" ref="J1381">IF($B1381=0,-999,IF(COUNTIFS($Z1381:AA1381,#N/A)&gt;0,-999,AVERAGE($Z1381:AA1381)))</f>
        <v>-999</v>
      </c>
      <c r="K1381" s="38">
        <f t="array" ref="K1381">IF($B1381=0,-999,IF(COUNTIFS($Z1381:AB1381,#N/A)&gt;0,-999,AVERAGE($Z1381:AB1381)))</f>
        <v>-999</v>
      </c>
      <c r="L1381" s="38">
        <f t="array" ref="L1381">IF($B1381=0,-999,IF(COUNTIFS($Z1381:AC1381,#N/A)&gt;0,-999,AVERAGE($Z1381:AC1381)))</f>
        <v>-999</v>
      </c>
      <c r="M1381" s="38">
        <f t="shared" si="1665"/>
        <v>-999</v>
      </c>
      <c r="N1381" s="38">
        <f t="shared" si="1648"/>
        <v>-999</v>
      </c>
      <c r="O1381" s="38">
        <f t="shared" si="1649"/>
        <v>-999</v>
      </c>
      <c r="P1381" s="38">
        <f t="shared" si="1650"/>
        <v>-999</v>
      </c>
      <c r="Q1381" s="37">
        <f t="shared" si="1618"/>
        <v>0</v>
      </c>
      <c r="R1381" s="37">
        <f t="shared" si="1638"/>
        <v>0</v>
      </c>
      <c r="S1381" s="37">
        <f t="shared" si="1639"/>
        <v>0</v>
      </c>
      <c r="T1381" s="37">
        <f t="shared" si="1640"/>
        <v>0</v>
      </c>
      <c r="U1381" s="37">
        <f t="shared" si="1619"/>
        <v>2018</v>
      </c>
      <c r="V1381" s="37">
        <f t="shared" ref="V1381:X1381" si="1676">U1381-1</f>
        <v>2017</v>
      </c>
      <c r="W1381" s="37">
        <f t="shared" si="1676"/>
        <v>2016</v>
      </c>
      <c r="X1381" s="37">
        <f t="shared" si="1676"/>
        <v>2015</v>
      </c>
      <c r="Y1381" s="39"/>
      <c r="Z1381" s="62" t="e">
        <f>IFERROR(IF($B1381=0,#N/A,AVERAGEIFS(INDEX(DATOS,0,$C1381),INDEX(DATOS,0,$C1381),"&lt;&gt;#N/D",INDEX(DATOS,0,$L$2),0,INDEX(DATOS,0,$M$2),1,INDEX(DATOS,0,$N$2),U1381,INDEX(DATOS,0,$O$2),$D1381)),#N/A)</f>
        <v>#N/A</v>
      </c>
      <c r="AA1381" s="62" t="e">
        <f>IFERROR(IF($B1381=0,#N/A,AVERAGEIFS(INDEX(DATOS,0,$C1381),INDEX(DATOS,0,$C1381),"&lt;&gt;#N/D",INDEX(DATOS,0,$L$2),0,INDEX(DATOS,0,$M$2),1,INDEX(DATOS,0,$N$2),V1381,INDEX(DATOS,0,$O$2),$D1381)),#N/A)</f>
        <v>#N/A</v>
      </c>
      <c r="AB1381" s="62" t="e">
        <f>IFERROR(IF($B1381=0,#N/A,AVERAGEIFS(INDEX(DATOS,0,$C1381),INDEX(DATOS,0,$C1381),"&lt;&gt;#N/D",INDEX(DATOS,0,$L$2),0,INDEX(DATOS,0,$M$2),1,INDEX(DATOS,0,$N$2),W1381,INDEX(DATOS,0,$O$2),$D1381)),#N/A)</f>
        <v>#N/A</v>
      </c>
      <c r="AC1381" s="62" t="e">
        <f>IFERROR(IF($B1381=0,#N/A,AVERAGEIFS(INDEX(DATOS,0,$C1381),INDEX(DATOS,0,$C1381),"&lt;&gt;#N/D",INDEX(DATOS,0,$L$2),0,INDEX(DATOS,0,$M$2),1,INDEX(DATOS,0,$N$2),X1381,INDEX(DATOS,0,$O$2),$D1381)),#N/A)</f>
        <v>#N/A</v>
      </c>
      <c r="AD1381" s="33"/>
      <c r="AE1381" s="40">
        <f>IFERROR(IF(ISNA(#REF!),-999,IF(I1381=0,0,_xlfn.STDEV.P(#REF!)/I1381*100)),-999)</f>
        <v>-999</v>
      </c>
      <c r="AF1381" s="40">
        <f>IFERROR(IF(ISNA(#REF!),-999,IF(J1381=0,0,_xlfn.STDEV.P(#REF!)/J1381*100)),-999)</f>
        <v>-999</v>
      </c>
      <c r="AG1381" s="40">
        <f>IFERROR(IF(ISNA(#REF!),-999,IF(K1381=0,0,_xlfn.STDEV.P(#REF!)/K1381*100)),-999)</f>
        <v>-999</v>
      </c>
      <c r="AH1381" s="40">
        <f>IFERROR(IF(ISNA(#REF!),-999,IF(L1381=0,0,_xlfn.STDEV.P(#REF!)/L1381*100)),-999)</f>
        <v>-999</v>
      </c>
      <c r="AI1381" s="40"/>
    </row>
    <row r="1382" spans="1:35" x14ac:dyDescent="0.35">
      <c r="A1382">
        <f t="shared" si="1621"/>
        <v>177</v>
      </c>
      <c r="B1382" s="35">
        <f t="array" ref="B1382">IF(B1381=0,0,MIN(IF(INDEX(DATOS,0,$N$2)=$U1382,IF(ISNUMBER(INDEX(DATOS,0,$C1382)),IF(INDEX(DATOS,0,$L$2)=0,IF(INDEX(DATOS,0,$M$2)=1,IF(ISNA(MATCH(INDEX(DATOS,0,$O$2),IF($E$7:E1381=E1382,$D$7:D1381),0)),INDEX(DATOS,0,$K$2))))))))</f>
        <v>0</v>
      </c>
      <c r="C1382" s="32">
        <f t="shared" si="1622"/>
        <v>20</v>
      </c>
      <c r="D1382" s="34" t="str">
        <f>IF($B1382=0,"--",INDEX(DATOS,$B1382,O$2))</f>
        <v>--</v>
      </c>
      <c r="E1382" s="64" t="s">
        <v>1</v>
      </c>
      <c r="F1382" s="36" t="str">
        <f t="shared" si="1657"/>
        <v>--</v>
      </c>
      <c r="G1382" s="109" t="e">
        <f>VLOOKUP($D1382,LOC_UNICOS,G$2,0)</f>
        <v>#N/A</v>
      </c>
      <c r="H1382" s="109" t="e">
        <f>VLOOKUP($D1382,LOC_UNICOS,H$2,0)</f>
        <v>#N/A</v>
      </c>
      <c r="I1382" s="38">
        <f t="array" ref="I1382">IF($B1382=0,-999,IF(COUNTIFS($Z1382:Z1382,#N/A)&gt;0,-999,AVERAGE($Z1382:Z1382)))</f>
        <v>-999</v>
      </c>
      <c r="J1382" s="38">
        <f t="array" ref="J1382">IF($B1382=0,-999,IF(COUNTIFS($Z1382:AA1382,#N/A)&gt;0,-999,AVERAGE($Z1382:AA1382)))</f>
        <v>-999</v>
      </c>
      <c r="K1382" s="38">
        <f t="array" ref="K1382">IF($B1382=0,-999,IF(COUNTIFS($Z1382:AB1382,#N/A)&gt;0,-999,AVERAGE($Z1382:AB1382)))</f>
        <v>-999</v>
      </c>
      <c r="L1382" s="38">
        <f t="array" ref="L1382">IF($B1382=0,-999,IF(COUNTIFS($Z1382:AC1382,#N/A)&gt;0,-999,AVERAGE($Z1382:AC1382)))</f>
        <v>-999</v>
      </c>
      <c r="M1382" s="38">
        <f t="shared" si="1665"/>
        <v>-999</v>
      </c>
      <c r="N1382" s="38">
        <f t="shared" si="1648"/>
        <v>-999</v>
      </c>
      <c r="O1382" s="38">
        <f t="shared" si="1649"/>
        <v>-999</v>
      </c>
      <c r="P1382" s="38">
        <f t="shared" si="1650"/>
        <v>-999</v>
      </c>
      <c r="Q1382" s="37">
        <f t="shared" si="1618"/>
        <v>0</v>
      </c>
      <c r="R1382" s="37">
        <f t="shared" si="1638"/>
        <v>0</v>
      </c>
      <c r="S1382" s="37">
        <f t="shared" si="1639"/>
        <v>0</v>
      </c>
      <c r="T1382" s="37">
        <f t="shared" si="1640"/>
        <v>0</v>
      </c>
      <c r="U1382" s="37">
        <f t="shared" si="1619"/>
        <v>2018</v>
      </c>
      <c r="V1382" s="37">
        <f t="shared" ref="V1382:X1382" si="1677">U1382-1</f>
        <v>2017</v>
      </c>
      <c r="W1382" s="37">
        <f t="shared" si="1677"/>
        <v>2016</v>
      </c>
      <c r="X1382" s="37">
        <f t="shared" si="1677"/>
        <v>2015</v>
      </c>
      <c r="Y1382" s="39"/>
      <c r="Z1382" s="62" t="e">
        <f>IFERROR(IF($B1382=0,#N/A,AVERAGEIFS(INDEX(DATOS,0,$C1382),INDEX(DATOS,0,$C1382),"&lt;&gt;#N/D",INDEX(DATOS,0,$L$2),0,INDEX(DATOS,0,$M$2),1,INDEX(DATOS,0,$N$2),U1382,INDEX(DATOS,0,$O$2),$D1382)),#N/A)</f>
        <v>#N/A</v>
      </c>
      <c r="AA1382" s="62" t="e">
        <f>IFERROR(IF($B1382=0,#N/A,AVERAGEIFS(INDEX(DATOS,0,$C1382),INDEX(DATOS,0,$C1382),"&lt;&gt;#N/D",INDEX(DATOS,0,$L$2),0,INDEX(DATOS,0,$M$2),1,INDEX(DATOS,0,$N$2),V1382,INDEX(DATOS,0,$O$2),$D1382)),#N/A)</f>
        <v>#N/A</v>
      </c>
      <c r="AB1382" s="62" t="e">
        <f>IFERROR(IF($B1382=0,#N/A,AVERAGEIFS(INDEX(DATOS,0,$C1382),INDEX(DATOS,0,$C1382),"&lt;&gt;#N/D",INDEX(DATOS,0,$L$2),0,INDEX(DATOS,0,$M$2),1,INDEX(DATOS,0,$N$2),W1382,INDEX(DATOS,0,$O$2),$D1382)),#N/A)</f>
        <v>#N/A</v>
      </c>
      <c r="AC1382" s="62" t="e">
        <f>IFERROR(IF($B1382=0,#N/A,AVERAGEIFS(INDEX(DATOS,0,$C1382),INDEX(DATOS,0,$C1382),"&lt;&gt;#N/D",INDEX(DATOS,0,$L$2),0,INDEX(DATOS,0,$M$2),1,INDEX(DATOS,0,$N$2),X1382,INDEX(DATOS,0,$O$2),$D1382)),#N/A)</f>
        <v>#N/A</v>
      </c>
      <c r="AD1382" s="33"/>
      <c r="AE1382" s="40">
        <f>IFERROR(IF(ISNA(#REF!),-999,IF(I1382=0,0,_xlfn.STDEV.P(#REF!)/I1382*100)),-999)</f>
        <v>-999</v>
      </c>
      <c r="AF1382" s="40">
        <f>IFERROR(IF(ISNA(#REF!),-999,IF(J1382=0,0,_xlfn.STDEV.P(#REF!)/J1382*100)),-999)</f>
        <v>-999</v>
      </c>
      <c r="AG1382" s="40">
        <f>IFERROR(IF(ISNA(#REF!),-999,IF(K1382=0,0,_xlfn.STDEV.P(#REF!)/K1382*100)),-999)</f>
        <v>-999</v>
      </c>
      <c r="AH1382" s="40">
        <f>IFERROR(IF(ISNA(#REF!),-999,IF(L1382=0,0,_xlfn.STDEV.P(#REF!)/L1382*100)),-999)</f>
        <v>-999</v>
      </c>
      <c r="AI1382" s="40"/>
    </row>
    <row r="1383" spans="1:35" x14ac:dyDescent="0.35">
      <c r="A1383">
        <f t="shared" si="1621"/>
        <v>178</v>
      </c>
      <c r="B1383" s="35">
        <f t="array" ref="B1383">IF(B1382=0,0,MIN(IF(INDEX(DATOS,0,$N$2)=$U1383,IF(ISNUMBER(INDEX(DATOS,0,$C1383)),IF(INDEX(DATOS,0,$L$2)=0,IF(INDEX(DATOS,0,$M$2)=1,IF(ISNA(MATCH(INDEX(DATOS,0,$O$2),IF($E$7:E1382=E1383,$D$7:D1382),0)),INDEX(DATOS,0,$K$2))))))))</f>
        <v>0</v>
      </c>
      <c r="C1383" s="32">
        <f t="shared" si="1622"/>
        <v>20</v>
      </c>
      <c r="D1383" s="34" t="str">
        <f>IF($B1383=0,"--",INDEX(DATOS,$B1383,O$2))</f>
        <v>--</v>
      </c>
      <c r="E1383" s="64" t="s">
        <v>1</v>
      </c>
      <c r="F1383" s="36" t="str">
        <f t="shared" si="1657"/>
        <v>--</v>
      </c>
      <c r="G1383" s="109" t="e">
        <f>VLOOKUP($D1383,LOC_UNICOS,G$2,0)</f>
        <v>#N/A</v>
      </c>
      <c r="H1383" s="109" t="e">
        <f>VLOOKUP($D1383,LOC_UNICOS,H$2,0)</f>
        <v>#N/A</v>
      </c>
      <c r="I1383" s="38">
        <f t="array" ref="I1383">IF($B1383=0,-999,IF(COUNTIFS($Z1383:Z1383,#N/A)&gt;0,-999,AVERAGE($Z1383:Z1383)))</f>
        <v>-999</v>
      </c>
      <c r="J1383" s="38">
        <f t="array" ref="J1383">IF($B1383=0,-999,IF(COUNTIFS($Z1383:AA1383,#N/A)&gt;0,-999,AVERAGE($Z1383:AA1383)))</f>
        <v>-999</v>
      </c>
      <c r="K1383" s="38">
        <f t="array" ref="K1383">IF($B1383=0,-999,IF(COUNTIFS($Z1383:AB1383,#N/A)&gt;0,-999,AVERAGE($Z1383:AB1383)))</f>
        <v>-999</v>
      </c>
      <c r="L1383" s="38">
        <f t="array" ref="L1383">IF($B1383=0,-999,IF(COUNTIFS($Z1383:AC1383,#N/A)&gt;0,-999,AVERAGE($Z1383:AC1383)))</f>
        <v>-999</v>
      </c>
      <c r="M1383" s="38">
        <f t="shared" si="1665"/>
        <v>-999</v>
      </c>
      <c r="N1383" s="38">
        <f t="shared" si="1648"/>
        <v>-999</v>
      </c>
      <c r="O1383" s="38">
        <f t="shared" si="1649"/>
        <v>-999</v>
      </c>
      <c r="P1383" s="38">
        <f t="shared" si="1650"/>
        <v>-999</v>
      </c>
      <c r="Q1383" s="37">
        <f t="shared" si="1618"/>
        <v>0</v>
      </c>
      <c r="R1383" s="37">
        <f t="shared" si="1638"/>
        <v>0</v>
      </c>
      <c r="S1383" s="37">
        <f t="shared" si="1639"/>
        <v>0</v>
      </c>
      <c r="T1383" s="37">
        <f t="shared" si="1640"/>
        <v>0</v>
      </c>
      <c r="U1383" s="37">
        <f t="shared" si="1619"/>
        <v>2018</v>
      </c>
      <c r="V1383" s="37">
        <f t="shared" ref="V1383:X1383" si="1678">U1383-1</f>
        <v>2017</v>
      </c>
      <c r="W1383" s="37">
        <f t="shared" si="1678"/>
        <v>2016</v>
      </c>
      <c r="X1383" s="37">
        <f t="shared" si="1678"/>
        <v>2015</v>
      </c>
      <c r="Y1383" s="39"/>
      <c r="Z1383" s="62" t="e">
        <f>IFERROR(IF($B1383=0,#N/A,AVERAGEIFS(INDEX(DATOS,0,$C1383),INDEX(DATOS,0,$C1383),"&lt;&gt;#N/D",INDEX(DATOS,0,$L$2),0,INDEX(DATOS,0,$M$2),1,INDEX(DATOS,0,$N$2),U1383,INDEX(DATOS,0,$O$2),$D1383)),#N/A)</f>
        <v>#N/A</v>
      </c>
      <c r="AA1383" s="62" t="e">
        <f>IFERROR(IF($B1383=0,#N/A,AVERAGEIFS(INDEX(DATOS,0,$C1383),INDEX(DATOS,0,$C1383),"&lt;&gt;#N/D",INDEX(DATOS,0,$L$2),0,INDEX(DATOS,0,$M$2),1,INDEX(DATOS,0,$N$2),V1383,INDEX(DATOS,0,$O$2),$D1383)),#N/A)</f>
        <v>#N/A</v>
      </c>
      <c r="AB1383" s="62" t="e">
        <f>IFERROR(IF($B1383=0,#N/A,AVERAGEIFS(INDEX(DATOS,0,$C1383),INDEX(DATOS,0,$C1383),"&lt;&gt;#N/D",INDEX(DATOS,0,$L$2),0,INDEX(DATOS,0,$M$2),1,INDEX(DATOS,0,$N$2),W1383,INDEX(DATOS,0,$O$2),$D1383)),#N/A)</f>
        <v>#N/A</v>
      </c>
      <c r="AC1383" s="62" t="e">
        <f>IFERROR(IF($B1383=0,#N/A,AVERAGEIFS(INDEX(DATOS,0,$C1383),INDEX(DATOS,0,$C1383),"&lt;&gt;#N/D",INDEX(DATOS,0,$L$2),0,INDEX(DATOS,0,$M$2),1,INDEX(DATOS,0,$N$2),X1383,INDEX(DATOS,0,$O$2),$D1383)),#N/A)</f>
        <v>#N/A</v>
      </c>
      <c r="AD1383" s="33"/>
      <c r="AE1383" s="40">
        <f>IFERROR(IF(ISNA(#REF!),-999,IF(I1383=0,0,_xlfn.STDEV.P(#REF!)/I1383*100)),-999)</f>
        <v>-999</v>
      </c>
      <c r="AF1383" s="40">
        <f>IFERROR(IF(ISNA(#REF!),-999,IF(J1383=0,0,_xlfn.STDEV.P(#REF!)/J1383*100)),-999)</f>
        <v>-999</v>
      </c>
      <c r="AG1383" s="40">
        <f>IFERROR(IF(ISNA(#REF!),-999,IF(K1383=0,0,_xlfn.STDEV.P(#REF!)/K1383*100)),-999)</f>
        <v>-999</v>
      </c>
      <c r="AH1383" s="40">
        <f>IFERROR(IF(ISNA(#REF!),-999,IF(L1383=0,0,_xlfn.STDEV.P(#REF!)/L1383*100)),-999)</f>
        <v>-999</v>
      </c>
      <c r="AI1383" s="40"/>
    </row>
    <row r="1384" spans="1:35" x14ac:dyDescent="0.35">
      <c r="A1384">
        <f t="shared" si="1621"/>
        <v>179</v>
      </c>
      <c r="B1384" s="35">
        <f t="array" ref="B1384">IF(B1383=0,0,MIN(IF(INDEX(DATOS,0,$N$2)=$U1384,IF(ISNUMBER(INDEX(DATOS,0,$C1384)),IF(INDEX(DATOS,0,$L$2)=0,IF(INDEX(DATOS,0,$M$2)=1,IF(ISNA(MATCH(INDEX(DATOS,0,$O$2),IF($E$7:E1383=E1384,$D$7:D1383),0)),INDEX(DATOS,0,$K$2))))))))</f>
        <v>0</v>
      </c>
      <c r="C1384" s="32">
        <f t="shared" si="1622"/>
        <v>20</v>
      </c>
      <c r="D1384" s="34" t="str">
        <f>IF($B1384=0,"--",INDEX(DATOS,$B1384,O$2))</f>
        <v>--</v>
      </c>
      <c r="E1384" s="64" t="s">
        <v>1</v>
      </c>
      <c r="F1384" s="36" t="str">
        <f t="shared" si="1657"/>
        <v>--</v>
      </c>
      <c r="G1384" s="109" t="e">
        <f>VLOOKUP($D1384,LOC_UNICOS,G$2,0)</f>
        <v>#N/A</v>
      </c>
      <c r="H1384" s="109" t="e">
        <f>VLOOKUP($D1384,LOC_UNICOS,H$2,0)</f>
        <v>#N/A</v>
      </c>
      <c r="I1384" s="38">
        <f t="array" ref="I1384">IF($B1384=0,-999,IF(COUNTIFS($Z1384:Z1384,#N/A)&gt;0,-999,AVERAGE($Z1384:Z1384)))</f>
        <v>-999</v>
      </c>
      <c r="J1384" s="38">
        <f t="array" ref="J1384">IF($B1384=0,-999,IF(COUNTIFS($Z1384:AA1384,#N/A)&gt;0,-999,AVERAGE($Z1384:AA1384)))</f>
        <v>-999</v>
      </c>
      <c r="K1384" s="38">
        <f t="array" ref="K1384">IF($B1384=0,-999,IF(COUNTIFS($Z1384:AB1384,#N/A)&gt;0,-999,AVERAGE($Z1384:AB1384)))</f>
        <v>-999</v>
      </c>
      <c r="L1384" s="38">
        <f t="array" ref="L1384">IF($B1384=0,-999,IF(COUNTIFS($Z1384:AC1384,#N/A)&gt;0,-999,AVERAGE($Z1384:AC1384)))</f>
        <v>-999</v>
      </c>
      <c r="M1384" s="38">
        <f t="shared" si="1665"/>
        <v>-999</v>
      </c>
      <c r="N1384" s="38">
        <f t="shared" si="1648"/>
        <v>-999</v>
      </c>
      <c r="O1384" s="38">
        <f t="shared" si="1649"/>
        <v>-999</v>
      </c>
      <c r="P1384" s="38">
        <f t="shared" si="1650"/>
        <v>-999</v>
      </c>
      <c r="Q1384" s="37">
        <f t="shared" si="1618"/>
        <v>0</v>
      </c>
      <c r="R1384" s="37">
        <f t="shared" si="1638"/>
        <v>0</v>
      </c>
      <c r="S1384" s="37">
        <f t="shared" si="1639"/>
        <v>0</v>
      </c>
      <c r="T1384" s="37">
        <f t="shared" si="1640"/>
        <v>0</v>
      </c>
      <c r="U1384" s="37">
        <f t="shared" si="1619"/>
        <v>2018</v>
      </c>
      <c r="V1384" s="37">
        <f t="shared" ref="V1384:X1384" si="1679">U1384-1</f>
        <v>2017</v>
      </c>
      <c r="W1384" s="37">
        <f t="shared" si="1679"/>
        <v>2016</v>
      </c>
      <c r="X1384" s="37">
        <f t="shared" si="1679"/>
        <v>2015</v>
      </c>
      <c r="Y1384" s="39"/>
      <c r="Z1384" s="62" t="e">
        <f>IFERROR(IF($B1384=0,#N/A,AVERAGEIFS(INDEX(DATOS,0,$C1384),INDEX(DATOS,0,$C1384),"&lt;&gt;#N/D",INDEX(DATOS,0,$L$2),0,INDEX(DATOS,0,$M$2),1,INDEX(DATOS,0,$N$2),U1384,INDEX(DATOS,0,$O$2),$D1384)),#N/A)</f>
        <v>#N/A</v>
      </c>
      <c r="AA1384" s="62" t="e">
        <f>IFERROR(IF($B1384=0,#N/A,AVERAGEIFS(INDEX(DATOS,0,$C1384),INDEX(DATOS,0,$C1384),"&lt;&gt;#N/D",INDEX(DATOS,0,$L$2),0,INDEX(DATOS,0,$M$2),1,INDEX(DATOS,0,$N$2),V1384,INDEX(DATOS,0,$O$2),$D1384)),#N/A)</f>
        <v>#N/A</v>
      </c>
      <c r="AB1384" s="62" t="e">
        <f>IFERROR(IF($B1384=0,#N/A,AVERAGEIFS(INDEX(DATOS,0,$C1384),INDEX(DATOS,0,$C1384),"&lt;&gt;#N/D",INDEX(DATOS,0,$L$2),0,INDEX(DATOS,0,$M$2),1,INDEX(DATOS,0,$N$2),W1384,INDEX(DATOS,0,$O$2),$D1384)),#N/A)</f>
        <v>#N/A</v>
      </c>
      <c r="AC1384" s="62" t="e">
        <f>IFERROR(IF($B1384=0,#N/A,AVERAGEIFS(INDEX(DATOS,0,$C1384),INDEX(DATOS,0,$C1384),"&lt;&gt;#N/D",INDEX(DATOS,0,$L$2),0,INDEX(DATOS,0,$M$2),1,INDEX(DATOS,0,$N$2),X1384,INDEX(DATOS,0,$O$2),$D1384)),#N/A)</f>
        <v>#N/A</v>
      </c>
      <c r="AD1384" s="33"/>
      <c r="AE1384" s="40">
        <f>IFERROR(IF(ISNA(#REF!),-999,IF(I1384=0,0,_xlfn.STDEV.P(#REF!)/I1384*100)),-999)</f>
        <v>-999</v>
      </c>
      <c r="AF1384" s="40">
        <f>IFERROR(IF(ISNA(#REF!),-999,IF(J1384=0,0,_xlfn.STDEV.P(#REF!)/J1384*100)),-999)</f>
        <v>-999</v>
      </c>
      <c r="AG1384" s="40">
        <f>IFERROR(IF(ISNA(#REF!),-999,IF(K1384=0,0,_xlfn.STDEV.P(#REF!)/K1384*100)),-999)</f>
        <v>-999</v>
      </c>
      <c r="AH1384" s="40">
        <f>IFERROR(IF(ISNA(#REF!),-999,IF(L1384=0,0,_xlfn.STDEV.P(#REF!)/L1384*100)),-999)</f>
        <v>-999</v>
      </c>
      <c r="AI1384" s="40"/>
    </row>
    <row r="1385" spans="1:35" x14ac:dyDescent="0.35">
      <c r="A1385">
        <f t="shared" si="1621"/>
        <v>180</v>
      </c>
      <c r="B1385" s="35">
        <f t="array" ref="B1385">IF(B1384=0,0,MIN(IF(INDEX(DATOS,0,$N$2)=$U1385,IF(ISNUMBER(INDEX(DATOS,0,$C1385)),IF(INDEX(DATOS,0,$L$2)=0,IF(INDEX(DATOS,0,$M$2)=1,IF(ISNA(MATCH(INDEX(DATOS,0,$O$2),IF($E$7:E1384=E1385,$D$7:D1384),0)),INDEX(DATOS,0,$K$2))))))))</f>
        <v>0</v>
      </c>
      <c r="C1385" s="32">
        <f t="shared" si="1622"/>
        <v>20</v>
      </c>
      <c r="D1385" s="34" t="str">
        <f>IF($B1385=0,"--",INDEX(DATOS,$B1385,O$2))</f>
        <v>--</v>
      </c>
      <c r="E1385" s="64" t="s">
        <v>1</v>
      </c>
      <c r="F1385" s="36" t="str">
        <f t="shared" si="1657"/>
        <v>--</v>
      </c>
      <c r="G1385" s="109" t="e">
        <f>VLOOKUP($D1385,LOC_UNICOS,G$2,0)</f>
        <v>#N/A</v>
      </c>
      <c r="H1385" s="109" t="e">
        <f>VLOOKUP($D1385,LOC_UNICOS,H$2,0)</f>
        <v>#N/A</v>
      </c>
      <c r="I1385" s="38">
        <f t="array" ref="I1385">IF($B1385=0,-999,IF(COUNTIFS($Z1385:Z1385,#N/A)&gt;0,-999,AVERAGE($Z1385:Z1385)))</f>
        <v>-999</v>
      </c>
      <c r="J1385" s="38">
        <f t="array" ref="J1385">IF($B1385=0,-999,IF(COUNTIFS($Z1385:AA1385,#N/A)&gt;0,-999,AVERAGE($Z1385:AA1385)))</f>
        <v>-999</v>
      </c>
      <c r="K1385" s="38">
        <f t="array" ref="K1385">IF($B1385=0,-999,IF(COUNTIFS($Z1385:AB1385,#N/A)&gt;0,-999,AVERAGE($Z1385:AB1385)))</f>
        <v>-999</v>
      </c>
      <c r="L1385" s="38">
        <f t="array" ref="L1385">IF($B1385=0,-999,IF(COUNTIFS($Z1385:AC1385,#N/A)&gt;0,-999,AVERAGE($Z1385:AC1385)))</f>
        <v>-999</v>
      </c>
      <c r="M1385" s="38">
        <f t="shared" si="1665"/>
        <v>-999</v>
      </c>
      <c r="N1385" s="38">
        <f t="shared" si="1648"/>
        <v>-999</v>
      </c>
      <c r="O1385" s="38">
        <f t="shared" si="1649"/>
        <v>-999</v>
      </c>
      <c r="P1385" s="38">
        <f t="shared" si="1650"/>
        <v>-999</v>
      </c>
      <c r="Q1385" s="37">
        <f t="shared" si="1618"/>
        <v>0</v>
      </c>
      <c r="R1385" s="37">
        <f t="shared" si="1638"/>
        <v>0</v>
      </c>
      <c r="S1385" s="37">
        <f t="shared" si="1639"/>
        <v>0</v>
      </c>
      <c r="T1385" s="37">
        <f t="shared" si="1640"/>
        <v>0</v>
      </c>
      <c r="U1385" s="37">
        <f t="shared" si="1619"/>
        <v>2018</v>
      </c>
      <c r="V1385" s="37">
        <f t="shared" ref="V1385:X1385" si="1680">U1385-1</f>
        <v>2017</v>
      </c>
      <c r="W1385" s="37">
        <f t="shared" si="1680"/>
        <v>2016</v>
      </c>
      <c r="X1385" s="37">
        <f t="shared" si="1680"/>
        <v>2015</v>
      </c>
      <c r="Y1385" s="39"/>
      <c r="Z1385" s="62" t="e">
        <f>IFERROR(IF($B1385=0,#N/A,AVERAGEIFS(INDEX(DATOS,0,$C1385),INDEX(DATOS,0,$C1385),"&lt;&gt;#N/D",INDEX(DATOS,0,$L$2),0,INDEX(DATOS,0,$M$2),1,INDEX(DATOS,0,$N$2),U1385,INDEX(DATOS,0,$O$2),$D1385)),#N/A)</f>
        <v>#N/A</v>
      </c>
      <c r="AA1385" s="62" t="e">
        <f>IFERROR(IF($B1385=0,#N/A,AVERAGEIFS(INDEX(DATOS,0,$C1385),INDEX(DATOS,0,$C1385),"&lt;&gt;#N/D",INDEX(DATOS,0,$L$2),0,INDEX(DATOS,0,$M$2),1,INDEX(DATOS,0,$N$2),V1385,INDEX(DATOS,0,$O$2),$D1385)),#N/A)</f>
        <v>#N/A</v>
      </c>
      <c r="AB1385" s="62" t="e">
        <f>IFERROR(IF($B1385=0,#N/A,AVERAGEIFS(INDEX(DATOS,0,$C1385),INDEX(DATOS,0,$C1385),"&lt;&gt;#N/D",INDEX(DATOS,0,$L$2),0,INDEX(DATOS,0,$M$2),1,INDEX(DATOS,0,$N$2),W1385,INDEX(DATOS,0,$O$2),$D1385)),#N/A)</f>
        <v>#N/A</v>
      </c>
      <c r="AC1385" s="62" t="e">
        <f>IFERROR(IF($B1385=0,#N/A,AVERAGEIFS(INDEX(DATOS,0,$C1385),INDEX(DATOS,0,$C1385),"&lt;&gt;#N/D",INDEX(DATOS,0,$L$2),0,INDEX(DATOS,0,$M$2),1,INDEX(DATOS,0,$N$2),X1385,INDEX(DATOS,0,$O$2),$D1385)),#N/A)</f>
        <v>#N/A</v>
      </c>
      <c r="AD1385" s="33"/>
      <c r="AE1385" s="40">
        <f>IFERROR(IF(ISNA(#REF!),-999,IF(I1385=0,0,_xlfn.STDEV.P(#REF!)/I1385*100)),-999)</f>
        <v>-999</v>
      </c>
      <c r="AF1385" s="40">
        <f>IFERROR(IF(ISNA(#REF!),-999,IF(J1385=0,0,_xlfn.STDEV.P(#REF!)/J1385*100)),-999)</f>
        <v>-999</v>
      </c>
      <c r="AG1385" s="40">
        <f>IFERROR(IF(ISNA(#REF!),-999,IF(K1385=0,0,_xlfn.STDEV.P(#REF!)/K1385*100)),-999)</f>
        <v>-999</v>
      </c>
      <c r="AH1385" s="40">
        <f>IFERROR(IF(ISNA(#REF!),-999,IF(L1385=0,0,_xlfn.STDEV.P(#REF!)/L1385*100)),-999)</f>
        <v>-999</v>
      </c>
      <c r="AI1385" s="40"/>
    </row>
    <row r="1386" spans="1:35" x14ac:dyDescent="0.35">
      <c r="A1386">
        <f t="shared" si="1621"/>
        <v>181</v>
      </c>
      <c r="B1386" s="35">
        <f t="array" ref="B1386">IF(B1385=0,0,MIN(IF(INDEX(DATOS,0,$N$2)=$U1386,IF(ISNUMBER(INDEX(DATOS,0,$C1386)),IF(INDEX(DATOS,0,$L$2)=0,IF(INDEX(DATOS,0,$M$2)=1,IF(ISNA(MATCH(INDEX(DATOS,0,$O$2),IF($E$7:E1385=E1386,$D$7:D1385),0)),INDEX(DATOS,0,$K$2))))))))</f>
        <v>0</v>
      </c>
      <c r="C1386" s="32">
        <f t="shared" si="1622"/>
        <v>20</v>
      </c>
      <c r="D1386" s="34" t="str">
        <f>IF($B1386=0,"--",INDEX(DATOS,$B1386,O$2))</f>
        <v>--</v>
      </c>
      <c r="E1386" s="64" t="s">
        <v>1</v>
      </c>
      <c r="F1386" s="36" t="str">
        <f t="shared" si="1657"/>
        <v>--</v>
      </c>
      <c r="G1386" s="109" t="e">
        <f>VLOOKUP($D1386,LOC_UNICOS,G$2,0)</f>
        <v>#N/A</v>
      </c>
      <c r="H1386" s="109" t="e">
        <f>VLOOKUP($D1386,LOC_UNICOS,H$2,0)</f>
        <v>#N/A</v>
      </c>
      <c r="I1386" s="38">
        <f t="array" ref="I1386">IF($B1386=0,-999,IF(COUNTIFS($Z1386:Z1386,#N/A)&gt;0,-999,AVERAGE($Z1386:Z1386)))</f>
        <v>-999</v>
      </c>
      <c r="J1386" s="38">
        <f t="array" ref="J1386">IF($B1386=0,-999,IF(COUNTIFS($Z1386:AA1386,#N/A)&gt;0,-999,AVERAGE($Z1386:AA1386)))</f>
        <v>-999</v>
      </c>
      <c r="K1386" s="38">
        <f t="array" ref="K1386">IF($B1386=0,-999,IF(COUNTIFS($Z1386:AB1386,#N/A)&gt;0,-999,AVERAGE($Z1386:AB1386)))</f>
        <v>-999</v>
      </c>
      <c r="L1386" s="38">
        <f t="array" ref="L1386">IF($B1386=0,-999,IF(COUNTIFS($Z1386:AC1386,#N/A)&gt;0,-999,AVERAGE($Z1386:AC1386)))</f>
        <v>-999</v>
      </c>
      <c r="M1386" s="38">
        <f t="shared" si="1665"/>
        <v>-999</v>
      </c>
      <c r="N1386" s="38">
        <f t="shared" si="1648"/>
        <v>-999</v>
      </c>
      <c r="O1386" s="38">
        <f t="shared" si="1649"/>
        <v>-999</v>
      </c>
      <c r="P1386" s="38">
        <f t="shared" si="1650"/>
        <v>-999</v>
      </c>
      <c r="Q1386" s="37">
        <f t="shared" si="1618"/>
        <v>0</v>
      </c>
      <c r="R1386" s="37">
        <f t="shared" si="1638"/>
        <v>0</v>
      </c>
      <c r="S1386" s="37">
        <f t="shared" si="1639"/>
        <v>0</v>
      </c>
      <c r="T1386" s="37">
        <f t="shared" si="1640"/>
        <v>0</v>
      </c>
      <c r="U1386" s="37">
        <f t="shared" si="1619"/>
        <v>2018</v>
      </c>
      <c r="V1386" s="37">
        <f t="shared" ref="V1386:X1386" si="1681">U1386-1</f>
        <v>2017</v>
      </c>
      <c r="W1386" s="37">
        <f t="shared" si="1681"/>
        <v>2016</v>
      </c>
      <c r="X1386" s="37">
        <f t="shared" si="1681"/>
        <v>2015</v>
      </c>
      <c r="Y1386" s="39"/>
      <c r="Z1386" s="62" t="e">
        <f>IFERROR(IF($B1386=0,#N/A,AVERAGEIFS(INDEX(DATOS,0,$C1386),INDEX(DATOS,0,$C1386),"&lt;&gt;#N/D",INDEX(DATOS,0,$L$2),0,INDEX(DATOS,0,$M$2),1,INDEX(DATOS,0,$N$2),U1386,INDEX(DATOS,0,$O$2),$D1386)),#N/A)</f>
        <v>#N/A</v>
      </c>
      <c r="AA1386" s="62" t="e">
        <f>IFERROR(IF($B1386=0,#N/A,AVERAGEIFS(INDEX(DATOS,0,$C1386),INDEX(DATOS,0,$C1386),"&lt;&gt;#N/D",INDEX(DATOS,0,$L$2),0,INDEX(DATOS,0,$M$2),1,INDEX(DATOS,0,$N$2),V1386,INDEX(DATOS,0,$O$2),$D1386)),#N/A)</f>
        <v>#N/A</v>
      </c>
      <c r="AB1386" s="62" t="e">
        <f>IFERROR(IF($B1386=0,#N/A,AVERAGEIFS(INDEX(DATOS,0,$C1386),INDEX(DATOS,0,$C1386),"&lt;&gt;#N/D",INDEX(DATOS,0,$L$2),0,INDEX(DATOS,0,$M$2),1,INDEX(DATOS,0,$N$2),W1386,INDEX(DATOS,0,$O$2),$D1386)),#N/A)</f>
        <v>#N/A</v>
      </c>
      <c r="AC1386" s="62" t="e">
        <f>IFERROR(IF($B1386=0,#N/A,AVERAGEIFS(INDEX(DATOS,0,$C1386),INDEX(DATOS,0,$C1386),"&lt;&gt;#N/D",INDEX(DATOS,0,$L$2),0,INDEX(DATOS,0,$M$2),1,INDEX(DATOS,0,$N$2),X1386,INDEX(DATOS,0,$O$2),$D1386)),#N/A)</f>
        <v>#N/A</v>
      </c>
      <c r="AD1386" s="33"/>
      <c r="AE1386" s="40">
        <f>IFERROR(IF(ISNA(#REF!),-999,IF(I1386=0,0,_xlfn.STDEV.P(#REF!)/I1386*100)),-999)</f>
        <v>-999</v>
      </c>
      <c r="AF1386" s="40">
        <f>IFERROR(IF(ISNA(#REF!),-999,IF(J1386=0,0,_xlfn.STDEV.P(#REF!)/J1386*100)),-999)</f>
        <v>-999</v>
      </c>
      <c r="AG1386" s="40">
        <f>IFERROR(IF(ISNA(#REF!),-999,IF(K1386=0,0,_xlfn.STDEV.P(#REF!)/K1386*100)),-999)</f>
        <v>-999</v>
      </c>
      <c r="AH1386" s="40">
        <f>IFERROR(IF(ISNA(#REF!),-999,IF(L1386=0,0,_xlfn.STDEV.P(#REF!)/L1386*100)),-999)</f>
        <v>-999</v>
      </c>
      <c r="AI1386" s="40"/>
    </row>
    <row r="1387" spans="1:35" x14ac:dyDescent="0.35">
      <c r="A1387">
        <f t="shared" si="1621"/>
        <v>182</v>
      </c>
      <c r="B1387" s="35">
        <f t="array" ref="B1387">IF(B1386=0,0,MIN(IF(INDEX(DATOS,0,$N$2)=$U1387,IF(ISNUMBER(INDEX(DATOS,0,$C1387)),IF(INDEX(DATOS,0,$L$2)=0,IF(INDEX(DATOS,0,$M$2)=1,IF(ISNA(MATCH(INDEX(DATOS,0,$O$2),IF($E$7:E1386=E1387,$D$7:D1386),0)),INDEX(DATOS,0,$K$2))))))))</f>
        <v>0</v>
      </c>
      <c r="C1387" s="32">
        <f t="shared" si="1622"/>
        <v>20</v>
      </c>
      <c r="D1387" s="34" t="str">
        <f>IF($B1387=0,"--",INDEX(DATOS,$B1387,O$2))</f>
        <v>--</v>
      </c>
      <c r="E1387" s="64" t="s">
        <v>1</v>
      </c>
      <c r="F1387" s="36" t="str">
        <f t="shared" si="1657"/>
        <v>--</v>
      </c>
      <c r="G1387" s="109" t="e">
        <f>VLOOKUP($D1387,LOC_UNICOS,G$2,0)</f>
        <v>#N/A</v>
      </c>
      <c r="H1387" s="109" t="e">
        <f>VLOOKUP($D1387,LOC_UNICOS,H$2,0)</f>
        <v>#N/A</v>
      </c>
      <c r="I1387" s="38">
        <f t="array" ref="I1387">IF($B1387=0,-999,IF(COUNTIFS($Z1387:Z1387,#N/A)&gt;0,-999,AVERAGE($Z1387:Z1387)))</f>
        <v>-999</v>
      </c>
      <c r="J1387" s="38">
        <f t="array" ref="J1387">IF($B1387=0,-999,IF(COUNTIFS($Z1387:AA1387,#N/A)&gt;0,-999,AVERAGE($Z1387:AA1387)))</f>
        <v>-999</v>
      </c>
      <c r="K1387" s="38">
        <f t="array" ref="K1387">IF($B1387=0,-999,IF(COUNTIFS($Z1387:AB1387,#N/A)&gt;0,-999,AVERAGE($Z1387:AB1387)))</f>
        <v>-999</v>
      </c>
      <c r="L1387" s="38">
        <f t="array" ref="L1387">IF($B1387=0,-999,IF(COUNTIFS($Z1387:AC1387,#N/A)&gt;0,-999,AVERAGE($Z1387:AC1387)))</f>
        <v>-999</v>
      </c>
      <c r="M1387" s="38">
        <f t="shared" si="1665"/>
        <v>-999</v>
      </c>
      <c r="N1387" s="38">
        <f t="shared" si="1648"/>
        <v>-999</v>
      </c>
      <c r="O1387" s="38">
        <f t="shared" si="1649"/>
        <v>-999</v>
      </c>
      <c r="P1387" s="38">
        <f t="shared" si="1650"/>
        <v>-999</v>
      </c>
      <c r="Q1387" s="37">
        <f t="shared" si="1618"/>
        <v>0</v>
      </c>
      <c r="R1387" s="37">
        <f t="shared" si="1638"/>
        <v>0</v>
      </c>
      <c r="S1387" s="37">
        <f t="shared" si="1639"/>
        <v>0</v>
      </c>
      <c r="T1387" s="37">
        <f t="shared" si="1640"/>
        <v>0</v>
      </c>
      <c r="U1387" s="37">
        <f t="shared" si="1619"/>
        <v>2018</v>
      </c>
      <c r="V1387" s="37">
        <f t="shared" ref="V1387:X1387" si="1682">U1387-1</f>
        <v>2017</v>
      </c>
      <c r="W1387" s="37">
        <f t="shared" si="1682"/>
        <v>2016</v>
      </c>
      <c r="X1387" s="37">
        <f t="shared" si="1682"/>
        <v>2015</v>
      </c>
      <c r="Y1387" s="39"/>
      <c r="Z1387" s="62" t="e">
        <f>IFERROR(IF($B1387=0,#N/A,AVERAGEIFS(INDEX(DATOS,0,$C1387),INDEX(DATOS,0,$C1387),"&lt;&gt;#N/D",INDEX(DATOS,0,$L$2),0,INDEX(DATOS,0,$M$2),1,INDEX(DATOS,0,$N$2),U1387,INDEX(DATOS,0,$O$2),$D1387)),#N/A)</f>
        <v>#N/A</v>
      </c>
      <c r="AA1387" s="62" t="e">
        <f>IFERROR(IF($B1387=0,#N/A,AVERAGEIFS(INDEX(DATOS,0,$C1387),INDEX(DATOS,0,$C1387),"&lt;&gt;#N/D",INDEX(DATOS,0,$L$2),0,INDEX(DATOS,0,$M$2),1,INDEX(DATOS,0,$N$2),V1387,INDEX(DATOS,0,$O$2),$D1387)),#N/A)</f>
        <v>#N/A</v>
      </c>
      <c r="AB1387" s="62" t="e">
        <f>IFERROR(IF($B1387=0,#N/A,AVERAGEIFS(INDEX(DATOS,0,$C1387),INDEX(DATOS,0,$C1387),"&lt;&gt;#N/D",INDEX(DATOS,0,$L$2),0,INDEX(DATOS,0,$M$2),1,INDEX(DATOS,0,$N$2),W1387,INDEX(DATOS,0,$O$2),$D1387)),#N/A)</f>
        <v>#N/A</v>
      </c>
      <c r="AC1387" s="62" t="e">
        <f>IFERROR(IF($B1387=0,#N/A,AVERAGEIFS(INDEX(DATOS,0,$C1387),INDEX(DATOS,0,$C1387),"&lt;&gt;#N/D",INDEX(DATOS,0,$L$2),0,INDEX(DATOS,0,$M$2),1,INDEX(DATOS,0,$N$2),X1387,INDEX(DATOS,0,$O$2),$D1387)),#N/A)</f>
        <v>#N/A</v>
      </c>
      <c r="AD1387" s="33"/>
      <c r="AE1387" s="40">
        <f>IFERROR(IF(ISNA(#REF!),-999,IF(I1387=0,0,_xlfn.STDEV.P(#REF!)/I1387*100)),-999)</f>
        <v>-999</v>
      </c>
      <c r="AF1387" s="40">
        <f>IFERROR(IF(ISNA(#REF!),-999,IF(J1387=0,0,_xlfn.STDEV.P(#REF!)/J1387*100)),-999)</f>
        <v>-999</v>
      </c>
      <c r="AG1387" s="40">
        <f>IFERROR(IF(ISNA(#REF!),-999,IF(K1387=0,0,_xlfn.STDEV.P(#REF!)/K1387*100)),-999)</f>
        <v>-999</v>
      </c>
      <c r="AH1387" s="40">
        <f>IFERROR(IF(ISNA(#REF!),-999,IF(L1387=0,0,_xlfn.STDEV.P(#REF!)/L1387*100)),-999)</f>
        <v>-999</v>
      </c>
      <c r="AI1387" s="40"/>
    </row>
    <row r="1388" spans="1:35" x14ac:dyDescent="0.35">
      <c r="A1388">
        <f t="shared" si="1621"/>
        <v>183</v>
      </c>
      <c r="B1388" s="35">
        <f t="array" ref="B1388">IF(B1387=0,0,MIN(IF(INDEX(DATOS,0,$N$2)=$U1388,IF(ISNUMBER(INDEX(DATOS,0,$C1388)),IF(INDEX(DATOS,0,$L$2)=0,IF(INDEX(DATOS,0,$M$2)=1,IF(ISNA(MATCH(INDEX(DATOS,0,$O$2),IF($E$7:E1387=E1388,$D$7:D1387),0)),INDEX(DATOS,0,$K$2))))))))</f>
        <v>0</v>
      </c>
      <c r="C1388" s="32">
        <f t="shared" si="1622"/>
        <v>20</v>
      </c>
      <c r="D1388" s="34" t="str">
        <f>IF($B1388=0,"--",INDEX(DATOS,$B1388,O$2))</f>
        <v>--</v>
      </c>
      <c r="E1388" s="64" t="s">
        <v>1</v>
      </c>
      <c r="F1388" s="36" t="str">
        <f t="shared" si="1657"/>
        <v>--</v>
      </c>
      <c r="G1388" s="109" t="e">
        <f>VLOOKUP($D1388,LOC_UNICOS,G$2,0)</f>
        <v>#N/A</v>
      </c>
      <c r="H1388" s="109" t="e">
        <f>VLOOKUP($D1388,LOC_UNICOS,H$2,0)</f>
        <v>#N/A</v>
      </c>
      <c r="I1388" s="38">
        <f t="array" ref="I1388">IF($B1388=0,-999,IF(COUNTIFS($Z1388:Z1388,#N/A)&gt;0,-999,AVERAGE($Z1388:Z1388)))</f>
        <v>-999</v>
      </c>
      <c r="J1388" s="38">
        <f t="array" ref="J1388">IF($B1388=0,-999,IF(COUNTIFS($Z1388:AA1388,#N/A)&gt;0,-999,AVERAGE($Z1388:AA1388)))</f>
        <v>-999</v>
      </c>
      <c r="K1388" s="38">
        <f t="array" ref="K1388">IF($B1388=0,-999,IF(COUNTIFS($Z1388:AB1388,#N/A)&gt;0,-999,AVERAGE($Z1388:AB1388)))</f>
        <v>-999</v>
      </c>
      <c r="L1388" s="38">
        <f t="array" ref="L1388">IF($B1388=0,-999,IF(COUNTIFS($Z1388:AC1388,#N/A)&gt;0,-999,AVERAGE($Z1388:AC1388)))</f>
        <v>-999</v>
      </c>
      <c r="M1388" s="38">
        <f t="shared" si="1665"/>
        <v>-999</v>
      </c>
      <c r="N1388" s="38">
        <f t="shared" si="1648"/>
        <v>-999</v>
      </c>
      <c r="O1388" s="38">
        <f t="shared" si="1649"/>
        <v>-999</v>
      </c>
      <c r="P1388" s="38">
        <f t="shared" si="1650"/>
        <v>-999</v>
      </c>
      <c r="Q1388" s="37">
        <f t="shared" si="1618"/>
        <v>0</v>
      </c>
      <c r="R1388" s="37">
        <f t="shared" si="1638"/>
        <v>0</v>
      </c>
      <c r="S1388" s="37">
        <f t="shared" si="1639"/>
        <v>0</v>
      </c>
      <c r="T1388" s="37">
        <f t="shared" si="1640"/>
        <v>0</v>
      </c>
      <c r="U1388" s="37">
        <f t="shared" si="1619"/>
        <v>2018</v>
      </c>
      <c r="V1388" s="37">
        <f t="shared" ref="V1388:X1388" si="1683">U1388-1</f>
        <v>2017</v>
      </c>
      <c r="W1388" s="37">
        <f t="shared" si="1683"/>
        <v>2016</v>
      </c>
      <c r="X1388" s="37">
        <f t="shared" si="1683"/>
        <v>2015</v>
      </c>
      <c r="Y1388" s="39"/>
      <c r="Z1388" s="62" t="e">
        <f>IFERROR(IF($B1388=0,#N/A,AVERAGEIFS(INDEX(DATOS,0,$C1388),INDEX(DATOS,0,$C1388),"&lt;&gt;#N/D",INDEX(DATOS,0,$L$2),0,INDEX(DATOS,0,$M$2),1,INDEX(DATOS,0,$N$2),U1388,INDEX(DATOS,0,$O$2),$D1388)),#N/A)</f>
        <v>#N/A</v>
      </c>
      <c r="AA1388" s="62" t="e">
        <f>IFERROR(IF($B1388=0,#N/A,AVERAGEIFS(INDEX(DATOS,0,$C1388),INDEX(DATOS,0,$C1388),"&lt;&gt;#N/D",INDEX(DATOS,0,$L$2),0,INDEX(DATOS,0,$M$2),1,INDEX(DATOS,0,$N$2),V1388,INDEX(DATOS,0,$O$2),$D1388)),#N/A)</f>
        <v>#N/A</v>
      </c>
      <c r="AB1388" s="62" t="e">
        <f>IFERROR(IF($B1388=0,#N/A,AVERAGEIFS(INDEX(DATOS,0,$C1388),INDEX(DATOS,0,$C1388),"&lt;&gt;#N/D",INDEX(DATOS,0,$L$2),0,INDEX(DATOS,0,$M$2),1,INDEX(DATOS,0,$N$2),W1388,INDEX(DATOS,0,$O$2),$D1388)),#N/A)</f>
        <v>#N/A</v>
      </c>
      <c r="AC1388" s="62" t="e">
        <f>IFERROR(IF($B1388=0,#N/A,AVERAGEIFS(INDEX(DATOS,0,$C1388),INDEX(DATOS,0,$C1388),"&lt;&gt;#N/D",INDEX(DATOS,0,$L$2),0,INDEX(DATOS,0,$M$2),1,INDEX(DATOS,0,$N$2),X1388,INDEX(DATOS,0,$O$2),$D1388)),#N/A)</f>
        <v>#N/A</v>
      </c>
      <c r="AD1388" s="33"/>
      <c r="AE1388" s="40">
        <f>IFERROR(IF(ISNA(#REF!),-999,IF(I1388=0,0,_xlfn.STDEV.P(#REF!)/I1388*100)),-999)</f>
        <v>-999</v>
      </c>
      <c r="AF1388" s="40">
        <f>IFERROR(IF(ISNA(#REF!),-999,IF(J1388=0,0,_xlfn.STDEV.P(#REF!)/J1388*100)),-999)</f>
        <v>-999</v>
      </c>
      <c r="AG1388" s="40">
        <f>IFERROR(IF(ISNA(#REF!),-999,IF(K1388=0,0,_xlfn.STDEV.P(#REF!)/K1388*100)),-999)</f>
        <v>-999</v>
      </c>
      <c r="AH1388" s="40">
        <f>IFERROR(IF(ISNA(#REF!),-999,IF(L1388=0,0,_xlfn.STDEV.P(#REF!)/L1388*100)),-999)</f>
        <v>-999</v>
      </c>
      <c r="AI1388" s="40"/>
    </row>
    <row r="1389" spans="1:35" x14ac:dyDescent="0.35">
      <c r="A1389">
        <f t="shared" si="1621"/>
        <v>184</v>
      </c>
      <c r="B1389" s="35">
        <f t="array" ref="B1389">IF(B1388=0,0,MIN(IF(INDEX(DATOS,0,$N$2)=$U1389,IF(ISNUMBER(INDEX(DATOS,0,$C1389)),IF(INDEX(DATOS,0,$L$2)=0,IF(INDEX(DATOS,0,$M$2)=1,IF(ISNA(MATCH(INDEX(DATOS,0,$O$2),IF($E$7:E1388=E1389,$D$7:D1388),0)),INDEX(DATOS,0,$K$2))))))))</f>
        <v>0</v>
      </c>
      <c r="C1389" s="32">
        <f t="shared" si="1622"/>
        <v>20</v>
      </c>
      <c r="D1389" s="34" t="str">
        <f>IF($B1389=0,"--",INDEX(DATOS,$B1389,O$2))</f>
        <v>--</v>
      </c>
      <c r="E1389" s="64" t="s">
        <v>1</v>
      </c>
      <c r="F1389" s="36" t="str">
        <f t="shared" si="1657"/>
        <v>--</v>
      </c>
      <c r="G1389" s="109" t="e">
        <f>VLOOKUP($D1389,LOC_UNICOS,G$2,0)</f>
        <v>#N/A</v>
      </c>
      <c r="H1389" s="109" t="e">
        <f>VLOOKUP($D1389,LOC_UNICOS,H$2,0)</f>
        <v>#N/A</v>
      </c>
      <c r="I1389" s="38">
        <f t="array" ref="I1389">IF($B1389=0,-999,IF(COUNTIFS($Z1389:Z1389,#N/A)&gt;0,-999,AVERAGE($Z1389:Z1389)))</f>
        <v>-999</v>
      </c>
      <c r="J1389" s="38">
        <f t="array" ref="J1389">IF($B1389=0,-999,IF(COUNTIFS($Z1389:AA1389,#N/A)&gt;0,-999,AVERAGE($Z1389:AA1389)))</f>
        <v>-999</v>
      </c>
      <c r="K1389" s="38">
        <f t="array" ref="K1389">IF($B1389=0,-999,IF(COUNTIFS($Z1389:AB1389,#N/A)&gt;0,-999,AVERAGE($Z1389:AB1389)))</f>
        <v>-999</v>
      </c>
      <c r="L1389" s="38">
        <f t="array" ref="L1389">IF($B1389=0,-999,IF(COUNTIFS($Z1389:AC1389,#N/A)&gt;0,-999,AVERAGE($Z1389:AC1389)))</f>
        <v>-999</v>
      </c>
      <c r="M1389" s="38">
        <f t="shared" si="1665"/>
        <v>-999</v>
      </c>
      <c r="N1389" s="38">
        <f t="shared" si="1648"/>
        <v>-999</v>
      </c>
      <c r="O1389" s="38">
        <f t="shared" si="1649"/>
        <v>-999</v>
      </c>
      <c r="P1389" s="38">
        <f t="shared" si="1650"/>
        <v>-999</v>
      </c>
      <c r="Q1389" s="37">
        <f t="shared" si="1618"/>
        <v>0</v>
      </c>
      <c r="R1389" s="37">
        <f t="shared" si="1638"/>
        <v>0</v>
      </c>
      <c r="S1389" s="37">
        <f t="shared" si="1639"/>
        <v>0</v>
      </c>
      <c r="T1389" s="37">
        <f t="shared" si="1640"/>
        <v>0</v>
      </c>
      <c r="U1389" s="37">
        <f t="shared" si="1619"/>
        <v>2018</v>
      </c>
      <c r="V1389" s="37">
        <f t="shared" ref="V1389:X1389" si="1684">U1389-1</f>
        <v>2017</v>
      </c>
      <c r="W1389" s="37">
        <f t="shared" si="1684"/>
        <v>2016</v>
      </c>
      <c r="X1389" s="37">
        <f t="shared" si="1684"/>
        <v>2015</v>
      </c>
      <c r="Y1389" s="39"/>
      <c r="Z1389" s="62" t="e">
        <f>IFERROR(IF($B1389=0,#N/A,AVERAGEIFS(INDEX(DATOS,0,$C1389),INDEX(DATOS,0,$C1389),"&lt;&gt;#N/D",INDEX(DATOS,0,$L$2),0,INDEX(DATOS,0,$M$2),1,INDEX(DATOS,0,$N$2),U1389,INDEX(DATOS,0,$O$2),$D1389)),#N/A)</f>
        <v>#N/A</v>
      </c>
      <c r="AA1389" s="62" t="e">
        <f>IFERROR(IF($B1389=0,#N/A,AVERAGEIFS(INDEX(DATOS,0,$C1389),INDEX(DATOS,0,$C1389),"&lt;&gt;#N/D",INDEX(DATOS,0,$L$2),0,INDEX(DATOS,0,$M$2),1,INDEX(DATOS,0,$N$2),V1389,INDEX(DATOS,0,$O$2),$D1389)),#N/A)</f>
        <v>#N/A</v>
      </c>
      <c r="AB1389" s="62" t="e">
        <f>IFERROR(IF($B1389=0,#N/A,AVERAGEIFS(INDEX(DATOS,0,$C1389),INDEX(DATOS,0,$C1389),"&lt;&gt;#N/D",INDEX(DATOS,0,$L$2),0,INDEX(DATOS,0,$M$2),1,INDEX(DATOS,0,$N$2),W1389,INDEX(DATOS,0,$O$2),$D1389)),#N/A)</f>
        <v>#N/A</v>
      </c>
      <c r="AC1389" s="62" t="e">
        <f>IFERROR(IF($B1389=0,#N/A,AVERAGEIFS(INDEX(DATOS,0,$C1389),INDEX(DATOS,0,$C1389),"&lt;&gt;#N/D",INDEX(DATOS,0,$L$2),0,INDEX(DATOS,0,$M$2),1,INDEX(DATOS,0,$N$2),X1389,INDEX(DATOS,0,$O$2),$D1389)),#N/A)</f>
        <v>#N/A</v>
      </c>
      <c r="AD1389" s="33"/>
      <c r="AE1389" s="40">
        <f>IFERROR(IF(ISNA(#REF!),-999,IF(I1389=0,0,_xlfn.STDEV.P(#REF!)/I1389*100)),-999)</f>
        <v>-999</v>
      </c>
      <c r="AF1389" s="40">
        <f>IFERROR(IF(ISNA(#REF!),-999,IF(J1389=0,0,_xlfn.STDEV.P(#REF!)/J1389*100)),-999)</f>
        <v>-999</v>
      </c>
      <c r="AG1389" s="40">
        <f>IFERROR(IF(ISNA(#REF!),-999,IF(K1389=0,0,_xlfn.STDEV.P(#REF!)/K1389*100)),-999)</f>
        <v>-999</v>
      </c>
      <c r="AH1389" s="40">
        <f>IFERROR(IF(ISNA(#REF!),-999,IF(L1389=0,0,_xlfn.STDEV.P(#REF!)/L1389*100)),-999)</f>
        <v>-999</v>
      </c>
      <c r="AI1389" s="40"/>
    </row>
    <row r="1390" spans="1:35" x14ac:dyDescent="0.35">
      <c r="A1390">
        <f t="shared" si="1621"/>
        <v>185</v>
      </c>
      <c r="B1390" s="35">
        <f t="array" ref="B1390">IF(B1389=0,0,MIN(IF(INDEX(DATOS,0,$N$2)=$U1390,IF(ISNUMBER(INDEX(DATOS,0,$C1390)),IF(INDEX(DATOS,0,$L$2)=0,IF(INDEX(DATOS,0,$M$2)=1,IF(ISNA(MATCH(INDEX(DATOS,0,$O$2),IF($E$7:E1389=E1390,$D$7:D1389),0)),INDEX(DATOS,0,$K$2))))))))</f>
        <v>0</v>
      </c>
      <c r="C1390" s="32">
        <f t="shared" si="1622"/>
        <v>20</v>
      </c>
      <c r="D1390" s="34" t="str">
        <f>IF($B1390=0,"--",INDEX(DATOS,$B1390,O$2))</f>
        <v>--</v>
      </c>
      <c r="E1390" s="64" t="s">
        <v>1</v>
      </c>
      <c r="F1390" s="36" t="str">
        <f t="shared" si="1657"/>
        <v>--</v>
      </c>
      <c r="G1390" s="109" t="e">
        <f>VLOOKUP($D1390,LOC_UNICOS,G$2,0)</f>
        <v>#N/A</v>
      </c>
      <c r="H1390" s="109" t="e">
        <f>VLOOKUP($D1390,LOC_UNICOS,H$2,0)</f>
        <v>#N/A</v>
      </c>
      <c r="I1390" s="38">
        <f t="array" ref="I1390">IF($B1390=0,-999,IF(COUNTIFS($Z1390:Z1390,#N/A)&gt;0,-999,AVERAGE($Z1390:Z1390)))</f>
        <v>-999</v>
      </c>
      <c r="J1390" s="38">
        <f t="array" ref="J1390">IF($B1390=0,-999,IF(COUNTIFS($Z1390:AA1390,#N/A)&gt;0,-999,AVERAGE($Z1390:AA1390)))</f>
        <v>-999</v>
      </c>
      <c r="K1390" s="38">
        <f t="array" ref="K1390">IF($B1390=0,-999,IF(COUNTIFS($Z1390:AB1390,#N/A)&gt;0,-999,AVERAGE($Z1390:AB1390)))</f>
        <v>-999</v>
      </c>
      <c r="L1390" s="38">
        <f t="array" ref="L1390">IF($B1390=0,-999,IF(COUNTIFS($Z1390:AC1390,#N/A)&gt;0,-999,AVERAGE($Z1390:AC1390)))</f>
        <v>-999</v>
      </c>
      <c r="M1390" s="38">
        <f t="shared" si="1665"/>
        <v>-999</v>
      </c>
      <c r="N1390" s="38">
        <f t="shared" si="1648"/>
        <v>-999</v>
      </c>
      <c r="O1390" s="38">
        <f t="shared" si="1649"/>
        <v>-999</v>
      </c>
      <c r="P1390" s="38">
        <f t="shared" si="1650"/>
        <v>-999</v>
      </c>
      <c r="Q1390" s="37">
        <f t="shared" si="1618"/>
        <v>0</v>
      </c>
      <c r="R1390" s="37">
        <f t="shared" si="1638"/>
        <v>0</v>
      </c>
      <c r="S1390" s="37">
        <f t="shared" si="1639"/>
        <v>0</v>
      </c>
      <c r="T1390" s="37">
        <f t="shared" si="1640"/>
        <v>0</v>
      </c>
      <c r="U1390" s="37">
        <f t="shared" si="1619"/>
        <v>2018</v>
      </c>
      <c r="V1390" s="37">
        <f t="shared" ref="V1390:X1390" si="1685">U1390-1</f>
        <v>2017</v>
      </c>
      <c r="W1390" s="37">
        <f t="shared" si="1685"/>
        <v>2016</v>
      </c>
      <c r="X1390" s="37">
        <f t="shared" si="1685"/>
        <v>2015</v>
      </c>
      <c r="Y1390" s="39"/>
      <c r="Z1390" s="62" t="e">
        <f>IFERROR(IF($B1390=0,#N/A,AVERAGEIFS(INDEX(DATOS,0,$C1390),INDEX(DATOS,0,$C1390),"&lt;&gt;#N/D",INDEX(DATOS,0,$L$2),0,INDEX(DATOS,0,$M$2),1,INDEX(DATOS,0,$N$2),U1390,INDEX(DATOS,0,$O$2),$D1390)),#N/A)</f>
        <v>#N/A</v>
      </c>
      <c r="AA1390" s="62" t="e">
        <f>IFERROR(IF($B1390=0,#N/A,AVERAGEIFS(INDEX(DATOS,0,$C1390),INDEX(DATOS,0,$C1390),"&lt;&gt;#N/D",INDEX(DATOS,0,$L$2),0,INDEX(DATOS,0,$M$2),1,INDEX(DATOS,0,$N$2),V1390,INDEX(DATOS,0,$O$2),$D1390)),#N/A)</f>
        <v>#N/A</v>
      </c>
      <c r="AB1390" s="62" t="e">
        <f>IFERROR(IF($B1390=0,#N/A,AVERAGEIFS(INDEX(DATOS,0,$C1390),INDEX(DATOS,0,$C1390),"&lt;&gt;#N/D",INDEX(DATOS,0,$L$2),0,INDEX(DATOS,0,$M$2),1,INDEX(DATOS,0,$N$2),W1390,INDEX(DATOS,0,$O$2),$D1390)),#N/A)</f>
        <v>#N/A</v>
      </c>
      <c r="AC1390" s="62" t="e">
        <f>IFERROR(IF($B1390=0,#N/A,AVERAGEIFS(INDEX(DATOS,0,$C1390),INDEX(DATOS,0,$C1390),"&lt;&gt;#N/D",INDEX(DATOS,0,$L$2),0,INDEX(DATOS,0,$M$2),1,INDEX(DATOS,0,$N$2),X1390,INDEX(DATOS,0,$O$2),$D1390)),#N/A)</f>
        <v>#N/A</v>
      </c>
      <c r="AD1390" s="33"/>
      <c r="AE1390" s="40">
        <f>IFERROR(IF(ISNA(#REF!),-999,IF(I1390=0,0,_xlfn.STDEV.P(#REF!)/I1390*100)),-999)</f>
        <v>-999</v>
      </c>
      <c r="AF1390" s="40">
        <f>IFERROR(IF(ISNA(#REF!),-999,IF(J1390=0,0,_xlfn.STDEV.P(#REF!)/J1390*100)),-999)</f>
        <v>-999</v>
      </c>
      <c r="AG1390" s="40">
        <f>IFERROR(IF(ISNA(#REF!),-999,IF(K1390=0,0,_xlfn.STDEV.P(#REF!)/K1390*100)),-999)</f>
        <v>-999</v>
      </c>
      <c r="AH1390" s="40">
        <f>IFERROR(IF(ISNA(#REF!),-999,IF(L1390=0,0,_xlfn.STDEV.P(#REF!)/L1390*100)),-999)</f>
        <v>-999</v>
      </c>
      <c r="AI1390" s="40"/>
    </row>
    <row r="1391" spans="1:35" x14ac:dyDescent="0.35">
      <c r="A1391">
        <f t="shared" si="1621"/>
        <v>186</v>
      </c>
      <c r="B1391" s="35">
        <f t="array" ref="B1391">IF(B1390=0,0,MIN(IF(INDEX(DATOS,0,$N$2)=$U1391,IF(ISNUMBER(INDEX(DATOS,0,$C1391)),IF(INDEX(DATOS,0,$L$2)=0,IF(INDEX(DATOS,0,$M$2)=1,IF(ISNA(MATCH(INDEX(DATOS,0,$O$2),IF($E$7:E1390=E1391,$D$7:D1390),0)),INDEX(DATOS,0,$K$2))))))))</f>
        <v>0</v>
      </c>
      <c r="C1391" s="32">
        <f t="shared" si="1622"/>
        <v>20</v>
      </c>
      <c r="D1391" s="34" t="str">
        <f>IF($B1391=0,"--",INDEX(DATOS,$B1391,O$2))</f>
        <v>--</v>
      </c>
      <c r="E1391" s="64" t="s">
        <v>1</v>
      </c>
      <c r="F1391" s="36" t="str">
        <f t="shared" si="1657"/>
        <v>--</v>
      </c>
      <c r="G1391" s="109" t="e">
        <f>VLOOKUP($D1391,LOC_UNICOS,G$2,0)</f>
        <v>#N/A</v>
      </c>
      <c r="H1391" s="109" t="e">
        <f>VLOOKUP($D1391,LOC_UNICOS,H$2,0)</f>
        <v>#N/A</v>
      </c>
      <c r="I1391" s="38">
        <f t="array" ref="I1391">IF($B1391=0,-999,IF(COUNTIFS($Z1391:Z1391,#N/A)&gt;0,-999,AVERAGE($Z1391:Z1391)))</f>
        <v>-999</v>
      </c>
      <c r="J1391" s="38">
        <f t="array" ref="J1391">IF($B1391=0,-999,IF(COUNTIFS($Z1391:AA1391,#N/A)&gt;0,-999,AVERAGE($Z1391:AA1391)))</f>
        <v>-999</v>
      </c>
      <c r="K1391" s="38">
        <f t="array" ref="K1391">IF($B1391=0,-999,IF(COUNTIFS($Z1391:AB1391,#N/A)&gt;0,-999,AVERAGE($Z1391:AB1391)))</f>
        <v>-999</v>
      </c>
      <c r="L1391" s="38">
        <f t="array" ref="L1391">IF($B1391=0,-999,IF(COUNTIFS($Z1391:AC1391,#N/A)&gt;0,-999,AVERAGE($Z1391:AC1391)))</f>
        <v>-999</v>
      </c>
      <c r="M1391" s="38">
        <f t="shared" si="1665"/>
        <v>-999</v>
      </c>
      <c r="N1391" s="38">
        <f t="shared" si="1648"/>
        <v>-999</v>
      </c>
      <c r="O1391" s="38">
        <f t="shared" si="1649"/>
        <v>-999</v>
      </c>
      <c r="P1391" s="38">
        <f t="shared" si="1650"/>
        <v>-999</v>
      </c>
      <c r="Q1391" s="37">
        <f t="shared" si="1618"/>
        <v>0</v>
      </c>
      <c r="R1391" s="37">
        <f t="shared" si="1638"/>
        <v>0</v>
      </c>
      <c r="S1391" s="37">
        <f t="shared" si="1639"/>
        <v>0</v>
      </c>
      <c r="T1391" s="37">
        <f t="shared" si="1640"/>
        <v>0</v>
      </c>
      <c r="U1391" s="37">
        <f t="shared" si="1619"/>
        <v>2018</v>
      </c>
      <c r="V1391" s="37">
        <f t="shared" ref="V1391:X1391" si="1686">U1391-1</f>
        <v>2017</v>
      </c>
      <c r="W1391" s="37">
        <f t="shared" si="1686"/>
        <v>2016</v>
      </c>
      <c r="X1391" s="37">
        <f t="shared" si="1686"/>
        <v>2015</v>
      </c>
      <c r="Y1391" s="39"/>
      <c r="Z1391" s="62" t="e">
        <f>IFERROR(IF($B1391=0,#N/A,AVERAGEIFS(INDEX(DATOS,0,$C1391),INDEX(DATOS,0,$C1391),"&lt;&gt;#N/D",INDEX(DATOS,0,$L$2),0,INDEX(DATOS,0,$M$2),1,INDEX(DATOS,0,$N$2),U1391,INDEX(DATOS,0,$O$2),$D1391)),#N/A)</f>
        <v>#N/A</v>
      </c>
      <c r="AA1391" s="62" t="e">
        <f>IFERROR(IF($B1391=0,#N/A,AVERAGEIFS(INDEX(DATOS,0,$C1391),INDEX(DATOS,0,$C1391),"&lt;&gt;#N/D",INDEX(DATOS,0,$L$2),0,INDEX(DATOS,0,$M$2),1,INDEX(DATOS,0,$N$2),V1391,INDEX(DATOS,0,$O$2),$D1391)),#N/A)</f>
        <v>#N/A</v>
      </c>
      <c r="AB1391" s="62" t="e">
        <f>IFERROR(IF($B1391=0,#N/A,AVERAGEIFS(INDEX(DATOS,0,$C1391),INDEX(DATOS,0,$C1391),"&lt;&gt;#N/D",INDEX(DATOS,0,$L$2),0,INDEX(DATOS,0,$M$2),1,INDEX(DATOS,0,$N$2),W1391,INDEX(DATOS,0,$O$2),$D1391)),#N/A)</f>
        <v>#N/A</v>
      </c>
      <c r="AC1391" s="62" t="e">
        <f>IFERROR(IF($B1391=0,#N/A,AVERAGEIFS(INDEX(DATOS,0,$C1391),INDEX(DATOS,0,$C1391),"&lt;&gt;#N/D",INDEX(DATOS,0,$L$2),0,INDEX(DATOS,0,$M$2),1,INDEX(DATOS,0,$N$2),X1391,INDEX(DATOS,0,$O$2),$D1391)),#N/A)</f>
        <v>#N/A</v>
      </c>
      <c r="AD1391" s="33"/>
      <c r="AE1391" s="40">
        <f>IFERROR(IF(ISNA(#REF!),-999,IF(I1391=0,0,_xlfn.STDEV.P(#REF!)/I1391*100)),-999)</f>
        <v>-999</v>
      </c>
      <c r="AF1391" s="40">
        <f>IFERROR(IF(ISNA(#REF!),-999,IF(J1391=0,0,_xlfn.STDEV.P(#REF!)/J1391*100)),-999)</f>
        <v>-999</v>
      </c>
      <c r="AG1391" s="40">
        <f>IFERROR(IF(ISNA(#REF!),-999,IF(K1391=0,0,_xlfn.STDEV.P(#REF!)/K1391*100)),-999)</f>
        <v>-999</v>
      </c>
      <c r="AH1391" s="40">
        <f>IFERROR(IF(ISNA(#REF!),-999,IF(L1391=0,0,_xlfn.STDEV.P(#REF!)/L1391*100)),-999)</f>
        <v>-999</v>
      </c>
      <c r="AI1391" s="40"/>
    </row>
    <row r="1392" spans="1:35" x14ac:dyDescent="0.35">
      <c r="A1392">
        <f t="shared" si="1621"/>
        <v>187</v>
      </c>
      <c r="B1392" s="35">
        <f t="array" ref="B1392">IF(B1391=0,0,MIN(IF(INDEX(DATOS,0,$N$2)=$U1392,IF(ISNUMBER(INDEX(DATOS,0,$C1392)),IF(INDEX(DATOS,0,$L$2)=0,IF(INDEX(DATOS,0,$M$2)=1,IF(ISNA(MATCH(INDEX(DATOS,0,$O$2),IF($E$7:E1391=E1392,$D$7:D1391),0)),INDEX(DATOS,0,$K$2))))))))</f>
        <v>0</v>
      </c>
      <c r="C1392" s="32">
        <f t="shared" si="1622"/>
        <v>20</v>
      </c>
      <c r="D1392" s="34" t="str">
        <f>IF($B1392=0,"--",INDEX(DATOS,$B1392,O$2))</f>
        <v>--</v>
      </c>
      <c r="E1392" s="64" t="s">
        <v>1</v>
      </c>
      <c r="F1392" s="36" t="str">
        <f t="shared" si="1657"/>
        <v>--</v>
      </c>
      <c r="G1392" s="109" t="e">
        <f>VLOOKUP($D1392,LOC_UNICOS,G$2,0)</f>
        <v>#N/A</v>
      </c>
      <c r="H1392" s="109" t="e">
        <f>VLOOKUP($D1392,LOC_UNICOS,H$2,0)</f>
        <v>#N/A</v>
      </c>
      <c r="I1392" s="38">
        <f t="array" ref="I1392">IF($B1392=0,-999,IF(COUNTIFS($Z1392:Z1392,#N/A)&gt;0,-999,AVERAGE($Z1392:Z1392)))</f>
        <v>-999</v>
      </c>
      <c r="J1392" s="38">
        <f t="array" ref="J1392">IF($B1392=0,-999,IF(COUNTIFS($Z1392:AA1392,#N/A)&gt;0,-999,AVERAGE($Z1392:AA1392)))</f>
        <v>-999</v>
      </c>
      <c r="K1392" s="38">
        <f t="array" ref="K1392">IF($B1392=0,-999,IF(COUNTIFS($Z1392:AB1392,#N/A)&gt;0,-999,AVERAGE($Z1392:AB1392)))</f>
        <v>-999</v>
      </c>
      <c r="L1392" s="38">
        <f t="array" ref="L1392">IF($B1392=0,-999,IF(COUNTIFS($Z1392:AC1392,#N/A)&gt;0,-999,AVERAGE($Z1392:AC1392)))</f>
        <v>-999</v>
      </c>
      <c r="M1392" s="38">
        <f t="shared" si="1665"/>
        <v>-999</v>
      </c>
      <c r="N1392" s="38">
        <f t="shared" si="1648"/>
        <v>-999</v>
      </c>
      <c r="O1392" s="38">
        <f t="shared" si="1649"/>
        <v>-999</v>
      </c>
      <c r="P1392" s="38">
        <f t="shared" si="1650"/>
        <v>-999</v>
      </c>
      <c r="Q1392" s="37">
        <f t="shared" si="1618"/>
        <v>0</v>
      </c>
      <c r="R1392" s="37">
        <f t="shared" si="1638"/>
        <v>0</v>
      </c>
      <c r="S1392" s="37">
        <f t="shared" si="1639"/>
        <v>0</v>
      </c>
      <c r="T1392" s="37">
        <f t="shared" si="1640"/>
        <v>0</v>
      </c>
      <c r="U1392" s="37">
        <f t="shared" si="1619"/>
        <v>2018</v>
      </c>
      <c r="V1392" s="37">
        <f t="shared" ref="V1392:X1392" si="1687">U1392-1</f>
        <v>2017</v>
      </c>
      <c r="W1392" s="37">
        <f t="shared" si="1687"/>
        <v>2016</v>
      </c>
      <c r="X1392" s="37">
        <f t="shared" si="1687"/>
        <v>2015</v>
      </c>
      <c r="Y1392" s="39"/>
      <c r="Z1392" s="62" t="e">
        <f>IFERROR(IF($B1392=0,#N/A,AVERAGEIFS(INDEX(DATOS,0,$C1392),INDEX(DATOS,0,$C1392),"&lt;&gt;#N/D",INDEX(DATOS,0,$L$2),0,INDEX(DATOS,0,$M$2),1,INDEX(DATOS,0,$N$2),U1392,INDEX(DATOS,0,$O$2),$D1392)),#N/A)</f>
        <v>#N/A</v>
      </c>
      <c r="AA1392" s="62" t="e">
        <f>IFERROR(IF($B1392=0,#N/A,AVERAGEIFS(INDEX(DATOS,0,$C1392),INDEX(DATOS,0,$C1392),"&lt;&gt;#N/D",INDEX(DATOS,0,$L$2),0,INDEX(DATOS,0,$M$2),1,INDEX(DATOS,0,$N$2),V1392,INDEX(DATOS,0,$O$2),$D1392)),#N/A)</f>
        <v>#N/A</v>
      </c>
      <c r="AB1392" s="62" t="e">
        <f>IFERROR(IF($B1392=0,#N/A,AVERAGEIFS(INDEX(DATOS,0,$C1392),INDEX(DATOS,0,$C1392),"&lt;&gt;#N/D",INDEX(DATOS,0,$L$2),0,INDEX(DATOS,0,$M$2),1,INDEX(DATOS,0,$N$2),W1392,INDEX(DATOS,0,$O$2),$D1392)),#N/A)</f>
        <v>#N/A</v>
      </c>
      <c r="AC1392" s="62" t="e">
        <f>IFERROR(IF($B1392=0,#N/A,AVERAGEIFS(INDEX(DATOS,0,$C1392),INDEX(DATOS,0,$C1392),"&lt;&gt;#N/D",INDEX(DATOS,0,$L$2),0,INDEX(DATOS,0,$M$2),1,INDEX(DATOS,0,$N$2),X1392,INDEX(DATOS,0,$O$2),$D1392)),#N/A)</f>
        <v>#N/A</v>
      </c>
      <c r="AD1392" s="33"/>
      <c r="AE1392" s="40">
        <f>IFERROR(IF(ISNA(#REF!),-999,IF(I1392=0,0,_xlfn.STDEV.P(#REF!)/I1392*100)),-999)</f>
        <v>-999</v>
      </c>
      <c r="AF1392" s="40">
        <f>IFERROR(IF(ISNA(#REF!),-999,IF(J1392=0,0,_xlfn.STDEV.P(#REF!)/J1392*100)),-999)</f>
        <v>-999</v>
      </c>
      <c r="AG1392" s="40">
        <f>IFERROR(IF(ISNA(#REF!),-999,IF(K1392=0,0,_xlfn.STDEV.P(#REF!)/K1392*100)),-999)</f>
        <v>-999</v>
      </c>
      <c r="AH1392" s="40">
        <f>IFERROR(IF(ISNA(#REF!),-999,IF(L1392=0,0,_xlfn.STDEV.P(#REF!)/L1392*100)),-999)</f>
        <v>-999</v>
      </c>
      <c r="AI1392" s="40"/>
    </row>
    <row r="1393" spans="1:35" x14ac:dyDescent="0.35">
      <c r="A1393">
        <f t="shared" si="1621"/>
        <v>188</v>
      </c>
      <c r="B1393" s="35">
        <f t="array" ref="B1393">IF(B1392=0,0,MIN(IF(INDEX(DATOS,0,$N$2)=$U1393,IF(ISNUMBER(INDEX(DATOS,0,$C1393)),IF(INDEX(DATOS,0,$L$2)=0,IF(INDEX(DATOS,0,$M$2)=1,IF(ISNA(MATCH(INDEX(DATOS,0,$O$2),IF($E$7:E1392=E1393,$D$7:D1392),0)),INDEX(DATOS,0,$K$2))))))))</f>
        <v>0</v>
      </c>
      <c r="C1393" s="32">
        <f t="shared" si="1622"/>
        <v>20</v>
      </c>
      <c r="D1393" s="34" t="str">
        <f>IF($B1393=0,"--",INDEX(DATOS,$B1393,O$2))</f>
        <v>--</v>
      </c>
      <c r="E1393" s="64" t="s">
        <v>1</v>
      </c>
      <c r="F1393" s="36" t="str">
        <f t="shared" si="1657"/>
        <v>--</v>
      </c>
      <c r="G1393" s="109" t="e">
        <f>VLOOKUP($D1393,LOC_UNICOS,G$2,0)</f>
        <v>#N/A</v>
      </c>
      <c r="H1393" s="109" t="e">
        <f>VLOOKUP($D1393,LOC_UNICOS,H$2,0)</f>
        <v>#N/A</v>
      </c>
      <c r="I1393" s="38">
        <f t="array" ref="I1393">IF($B1393=0,-999,IF(COUNTIFS($Z1393:Z1393,#N/A)&gt;0,-999,AVERAGE($Z1393:Z1393)))</f>
        <v>-999</v>
      </c>
      <c r="J1393" s="38">
        <f t="array" ref="J1393">IF($B1393=0,-999,IF(COUNTIFS($Z1393:AA1393,#N/A)&gt;0,-999,AVERAGE($Z1393:AA1393)))</f>
        <v>-999</v>
      </c>
      <c r="K1393" s="38">
        <f t="array" ref="K1393">IF($B1393=0,-999,IF(COUNTIFS($Z1393:AB1393,#N/A)&gt;0,-999,AVERAGE($Z1393:AB1393)))</f>
        <v>-999</v>
      </c>
      <c r="L1393" s="38">
        <f t="array" ref="L1393">IF($B1393=0,-999,IF(COUNTIFS($Z1393:AC1393,#N/A)&gt;0,-999,AVERAGE($Z1393:AC1393)))</f>
        <v>-999</v>
      </c>
      <c r="M1393" s="38">
        <f t="shared" si="1665"/>
        <v>-999</v>
      </c>
      <c r="N1393" s="38">
        <f t="shared" si="1648"/>
        <v>-999</v>
      </c>
      <c r="O1393" s="38">
        <f t="shared" si="1649"/>
        <v>-999</v>
      </c>
      <c r="P1393" s="38">
        <f t="shared" si="1650"/>
        <v>-999</v>
      </c>
      <c r="Q1393" s="37">
        <f t="shared" si="1618"/>
        <v>0</v>
      </c>
      <c r="R1393" s="37">
        <f t="shared" si="1638"/>
        <v>0</v>
      </c>
      <c r="S1393" s="37">
        <f t="shared" si="1639"/>
        <v>0</v>
      </c>
      <c r="T1393" s="37">
        <f t="shared" si="1640"/>
        <v>0</v>
      </c>
      <c r="U1393" s="37">
        <f t="shared" si="1619"/>
        <v>2018</v>
      </c>
      <c r="V1393" s="37">
        <f t="shared" ref="V1393:X1393" si="1688">U1393-1</f>
        <v>2017</v>
      </c>
      <c r="W1393" s="37">
        <f t="shared" si="1688"/>
        <v>2016</v>
      </c>
      <c r="X1393" s="37">
        <f t="shared" si="1688"/>
        <v>2015</v>
      </c>
      <c r="Y1393" s="39"/>
      <c r="Z1393" s="62" t="e">
        <f>IFERROR(IF($B1393=0,#N/A,AVERAGEIFS(INDEX(DATOS,0,$C1393),INDEX(DATOS,0,$C1393),"&lt;&gt;#N/D",INDEX(DATOS,0,$L$2),0,INDEX(DATOS,0,$M$2),1,INDEX(DATOS,0,$N$2),U1393,INDEX(DATOS,0,$O$2),$D1393)),#N/A)</f>
        <v>#N/A</v>
      </c>
      <c r="AA1393" s="62" t="e">
        <f>IFERROR(IF($B1393=0,#N/A,AVERAGEIFS(INDEX(DATOS,0,$C1393),INDEX(DATOS,0,$C1393),"&lt;&gt;#N/D",INDEX(DATOS,0,$L$2),0,INDEX(DATOS,0,$M$2),1,INDEX(DATOS,0,$N$2),V1393,INDEX(DATOS,0,$O$2),$D1393)),#N/A)</f>
        <v>#N/A</v>
      </c>
      <c r="AB1393" s="62" t="e">
        <f>IFERROR(IF($B1393=0,#N/A,AVERAGEIFS(INDEX(DATOS,0,$C1393),INDEX(DATOS,0,$C1393),"&lt;&gt;#N/D",INDEX(DATOS,0,$L$2),0,INDEX(DATOS,0,$M$2),1,INDEX(DATOS,0,$N$2),W1393,INDEX(DATOS,0,$O$2),$D1393)),#N/A)</f>
        <v>#N/A</v>
      </c>
      <c r="AC1393" s="62" t="e">
        <f>IFERROR(IF($B1393=0,#N/A,AVERAGEIFS(INDEX(DATOS,0,$C1393),INDEX(DATOS,0,$C1393),"&lt;&gt;#N/D",INDEX(DATOS,0,$L$2),0,INDEX(DATOS,0,$M$2),1,INDEX(DATOS,0,$N$2),X1393,INDEX(DATOS,0,$O$2),$D1393)),#N/A)</f>
        <v>#N/A</v>
      </c>
      <c r="AD1393" s="33"/>
      <c r="AE1393" s="40">
        <f>IFERROR(IF(ISNA(#REF!),-999,IF(I1393=0,0,_xlfn.STDEV.P(#REF!)/I1393*100)),-999)</f>
        <v>-999</v>
      </c>
      <c r="AF1393" s="40">
        <f>IFERROR(IF(ISNA(#REF!),-999,IF(J1393=0,0,_xlfn.STDEV.P(#REF!)/J1393*100)),-999)</f>
        <v>-999</v>
      </c>
      <c r="AG1393" s="40">
        <f>IFERROR(IF(ISNA(#REF!),-999,IF(K1393=0,0,_xlfn.STDEV.P(#REF!)/K1393*100)),-999)</f>
        <v>-999</v>
      </c>
      <c r="AH1393" s="40">
        <f>IFERROR(IF(ISNA(#REF!),-999,IF(L1393=0,0,_xlfn.STDEV.P(#REF!)/L1393*100)),-999)</f>
        <v>-999</v>
      </c>
      <c r="AI1393" s="40"/>
    </row>
    <row r="1394" spans="1:35" x14ac:dyDescent="0.35">
      <c r="A1394">
        <f t="shared" si="1621"/>
        <v>189</v>
      </c>
      <c r="B1394" s="35">
        <f t="array" ref="B1394">IF(B1393=0,0,MIN(IF(INDEX(DATOS,0,$N$2)=$U1394,IF(ISNUMBER(INDEX(DATOS,0,$C1394)),IF(INDEX(DATOS,0,$L$2)=0,IF(INDEX(DATOS,0,$M$2)=1,IF(ISNA(MATCH(INDEX(DATOS,0,$O$2),IF($E$7:E1393=E1394,$D$7:D1393),0)),INDEX(DATOS,0,$K$2))))))))</f>
        <v>0</v>
      </c>
      <c r="C1394" s="32">
        <f t="shared" si="1622"/>
        <v>20</v>
      </c>
      <c r="D1394" s="34" t="str">
        <f>IF($B1394=0,"--",INDEX(DATOS,$B1394,O$2))</f>
        <v>--</v>
      </c>
      <c r="E1394" s="64" t="s">
        <v>1</v>
      </c>
      <c r="F1394" s="36" t="str">
        <f t="shared" si="1657"/>
        <v>--</v>
      </c>
      <c r="G1394" s="109" t="e">
        <f>VLOOKUP($D1394,LOC_UNICOS,G$2,0)</f>
        <v>#N/A</v>
      </c>
      <c r="H1394" s="109" t="e">
        <f>VLOOKUP($D1394,LOC_UNICOS,H$2,0)</f>
        <v>#N/A</v>
      </c>
      <c r="I1394" s="38">
        <f t="array" ref="I1394">IF($B1394=0,-999,IF(COUNTIFS($Z1394:Z1394,#N/A)&gt;0,-999,AVERAGE($Z1394:Z1394)))</f>
        <v>-999</v>
      </c>
      <c r="J1394" s="38">
        <f t="array" ref="J1394">IF($B1394=0,-999,IF(COUNTIFS($Z1394:AA1394,#N/A)&gt;0,-999,AVERAGE($Z1394:AA1394)))</f>
        <v>-999</v>
      </c>
      <c r="K1394" s="38">
        <f t="array" ref="K1394">IF($B1394=0,-999,IF(COUNTIFS($Z1394:AB1394,#N/A)&gt;0,-999,AVERAGE($Z1394:AB1394)))</f>
        <v>-999</v>
      </c>
      <c r="L1394" s="38">
        <f t="array" ref="L1394">IF($B1394=0,-999,IF(COUNTIFS($Z1394:AC1394,#N/A)&gt;0,-999,AVERAGE($Z1394:AC1394)))</f>
        <v>-999</v>
      </c>
      <c r="M1394" s="38">
        <f t="shared" si="1665"/>
        <v>-999</v>
      </c>
      <c r="N1394" s="38">
        <f t="shared" si="1648"/>
        <v>-999</v>
      </c>
      <c r="O1394" s="38">
        <f t="shared" si="1649"/>
        <v>-999</v>
      </c>
      <c r="P1394" s="38">
        <f t="shared" si="1650"/>
        <v>-999</v>
      </c>
      <c r="Q1394" s="37">
        <f t="shared" si="1618"/>
        <v>0</v>
      </c>
      <c r="R1394" s="37">
        <f t="shared" si="1638"/>
        <v>0</v>
      </c>
      <c r="S1394" s="37">
        <f t="shared" si="1639"/>
        <v>0</v>
      </c>
      <c r="T1394" s="37">
        <f t="shared" si="1640"/>
        <v>0</v>
      </c>
      <c r="U1394" s="37">
        <f t="shared" si="1619"/>
        <v>2018</v>
      </c>
      <c r="V1394" s="37">
        <f t="shared" ref="V1394:X1394" si="1689">U1394-1</f>
        <v>2017</v>
      </c>
      <c r="W1394" s="37">
        <f t="shared" si="1689"/>
        <v>2016</v>
      </c>
      <c r="X1394" s="37">
        <f t="shared" si="1689"/>
        <v>2015</v>
      </c>
      <c r="Y1394" s="39"/>
      <c r="Z1394" s="62" t="e">
        <f>IFERROR(IF($B1394=0,#N/A,AVERAGEIFS(INDEX(DATOS,0,$C1394),INDEX(DATOS,0,$C1394),"&lt;&gt;#N/D",INDEX(DATOS,0,$L$2),0,INDEX(DATOS,0,$M$2),1,INDEX(DATOS,0,$N$2),U1394,INDEX(DATOS,0,$O$2),$D1394)),#N/A)</f>
        <v>#N/A</v>
      </c>
      <c r="AA1394" s="62" t="e">
        <f>IFERROR(IF($B1394=0,#N/A,AVERAGEIFS(INDEX(DATOS,0,$C1394),INDEX(DATOS,0,$C1394),"&lt;&gt;#N/D",INDEX(DATOS,0,$L$2),0,INDEX(DATOS,0,$M$2),1,INDEX(DATOS,0,$N$2),V1394,INDEX(DATOS,0,$O$2),$D1394)),#N/A)</f>
        <v>#N/A</v>
      </c>
      <c r="AB1394" s="62" t="e">
        <f>IFERROR(IF($B1394=0,#N/A,AVERAGEIFS(INDEX(DATOS,0,$C1394),INDEX(DATOS,0,$C1394),"&lt;&gt;#N/D",INDEX(DATOS,0,$L$2),0,INDEX(DATOS,0,$M$2),1,INDEX(DATOS,0,$N$2),W1394,INDEX(DATOS,0,$O$2),$D1394)),#N/A)</f>
        <v>#N/A</v>
      </c>
      <c r="AC1394" s="62" t="e">
        <f>IFERROR(IF($B1394=0,#N/A,AVERAGEIFS(INDEX(DATOS,0,$C1394),INDEX(DATOS,0,$C1394),"&lt;&gt;#N/D",INDEX(DATOS,0,$L$2),0,INDEX(DATOS,0,$M$2),1,INDEX(DATOS,0,$N$2),X1394,INDEX(DATOS,0,$O$2),$D1394)),#N/A)</f>
        <v>#N/A</v>
      </c>
      <c r="AD1394" s="33"/>
      <c r="AE1394" s="40">
        <f>IFERROR(IF(ISNA(#REF!),-999,IF(I1394=0,0,_xlfn.STDEV.P(#REF!)/I1394*100)),-999)</f>
        <v>-999</v>
      </c>
      <c r="AF1394" s="40">
        <f>IFERROR(IF(ISNA(#REF!),-999,IF(J1394=0,0,_xlfn.STDEV.P(#REF!)/J1394*100)),-999)</f>
        <v>-999</v>
      </c>
      <c r="AG1394" s="40">
        <f>IFERROR(IF(ISNA(#REF!),-999,IF(K1394=0,0,_xlfn.STDEV.P(#REF!)/K1394*100)),-999)</f>
        <v>-999</v>
      </c>
      <c r="AH1394" s="40">
        <f>IFERROR(IF(ISNA(#REF!),-999,IF(L1394=0,0,_xlfn.STDEV.P(#REF!)/L1394*100)),-999)</f>
        <v>-999</v>
      </c>
      <c r="AI1394" s="40"/>
    </row>
    <row r="1395" spans="1:35" x14ac:dyDescent="0.35">
      <c r="A1395">
        <f t="shared" si="1621"/>
        <v>190</v>
      </c>
      <c r="B1395" s="35">
        <f t="array" ref="B1395">IF(B1394=0,0,MIN(IF(INDEX(DATOS,0,$N$2)=$U1395,IF(ISNUMBER(INDEX(DATOS,0,$C1395)),IF(INDEX(DATOS,0,$L$2)=0,IF(INDEX(DATOS,0,$M$2)=1,IF(ISNA(MATCH(INDEX(DATOS,0,$O$2),IF($E$7:E1394=E1395,$D$7:D1394),0)),INDEX(DATOS,0,$K$2))))))))</f>
        <v>0</v>
      </c>
      <c r="C1395" s="32">
        <f t="shared" si="1622"/>
        <v>20</v>
      </c>
      <c r="D1395" s="34" t="str">
        <f>IF($B1395=0,"--",INDEX(DATOS,$B1395,O$2))</f>
        <v>--</v>
      </c>
      <c r="E1395" s="64" t="s">
        <v>1</v>
      </c>
      <c r="F1395" s="36" t="str">
        <f t="shared" si="1657"/>
        <v>--</v>
      </c>
      <c r="G1395" s="109" t="e">
        <f>VLOOKUP($D1395,LOC_UNICOS,G$2,0)</f>
        <v>#N/A</v>
      </c>
      <c r="H1395" s="109" t="e">
        <f>VLOOKUP($D1395,LOC_UNICOS,H$2,0)</f>
        <v>#N/A</v>
      </c>
      <c r="I1395" s="38">
        <f t="array" ref="I1395">IF($B1395=0,-999,IF(COUNTIFS($Z1395:Z1395,#N/A)&gt;0,-999,AVERAGE($Z1395:Z1395)))</f>
        <v>-999</v>
      </c>
      <c r="J1395" s="38">
        <f t="array" ref="J1395">IF($B1395=0,-999,IF(COUNTIFS($Z1395:AA1395,#N/A)&gt;0,-999,AVERAGE($Z1395:AA1395)))</f>
        <v>-999</v>
      </c>
      <c r="K1395" s="38">
        <f t="array" ref="K1395">IF($B1395=0,-999,IF(COUNTIFS($Z1395:AB1395,#N/A)&gt;0,-999,AVERAGE($Z1395:AB1395)))</f>
        <v>-999</v>
      </c>
      <c r="L1395" s="38">
        <f t="array" ref="L1395">IF($B1395=0,-999,IF(COUNTIFS($Z1395:AC1395,#N/A)&gt;0,-999,AVERAGE($Z1395:AC1395)))</f>
        <v>-999</v>
      </c>
      <c r="M1395" s="38">
        <f t="shared" si="1665"/>
        <v>-999</v>
      </c>
      <c r="N1395" s="38">
        <f t="shared" si="1648"/>
        <v>-999</v>
      </c>
      <c r="O1395" s="38">
        <f t="shared" si="1649"/>
        <v>-999</v>
      </c>
      <c r="P1395" s="38">
        <f t="shared" si="1650"/>
        <v>-999</v>
      </c>
      <c r="Q1395" s="37">
        <f t="shared" si="1618"/>
        <v>0</v>
      </c>
      <c r="R1395" s="37">
        <f t="shared" si="1638"/>
        <v>0</v>
      </c>
      <c r="S1395" s="37">
        <f t="shared" si="1639"/>
        <v>0</v>
      </c>
      <c r="T1395" s="37">
        <f t="shared" si="1640"/>
        <v>0</v>
      </c>
      <c r="U1395" s="37">
        <f t="shared" si="1619"/>
        <v>2018</v>
      </c>
      <c r="V1395" s="37">
        <f t="shared" ref="V1395:X1395" si="1690">U1395-1</f>
        <v>2017</v>
      </c>
      <c r="W1395" s="37">
        <f t="shared" si="1690"/>
        <v>2016</v>
      </c>
      <c r="X1395" s="37">
        <f t="shared" si="1690"/>
        <v>2015</v>
      </c>
      <c r="Y1395" s="39"/>
      <c r="Z1395" s="62" t="e">
        <f>IFERROR(IF($B1395=0,#N/A,AVERAGEIFS(INDEX(DATOS,0,$C1395),INDEX(DATOS,0,$C1395),"&lt;&gt;#N/D",INDEX(DATOS,0,$L$2),0,INDEX(DATOS,0,$M$2),1,INDEX(DATOS,0,$N$2),U1395,INDEX(DATOS,0,$O$2),$D1395)),#N/A)</f>
        <v>#N/A</v>
      </c>
      <c r="AA1395" s="62" t="e">
        <f>IFERROR(IF($B1395=0,#N/A,AVERAGEIFS(INDEX(DATOS,0,$C1395),INDEX(DATOS,0,$C1395),"&lt;&gt;#N/D",INDEX(DATOS,0,$L$2),0,INDEX(DATOS,0,$M$2),1,INDEX(DATOS,0,$N$2),V1395,INDEX(DATOS,0,$O$2),$D1395)),#N/A)</f>
        <v>#N/A</v>
      </c>
      <c r="AB1395" s="62" t="e">
        <f>IFERROR(IF($B1395=0,#N/A,AVERAGEIFS(INDEX(DATOS,0,$C1395),INDEX(DATOS,0,$C1395),"&lt;&gt;#N/D",INDEX(DATOS,0,$L$2),0,INDEX(DATOS,0,$M$2),1,INDEX(DATOS,0,$N$2),W1395,INDEX(DATOS,0,$O$2),$D1395)),#N/A)</f>
        <v>#N/A</v>
      </c>
      <c r="AC1395" s="62" t="e">
        <f>IFERROR(IF($B1395=0,#N/A,AVERAGEIFS(INDEX(DATOS,0,$C1395),INDEX(DATOS,0,$C1395),"&lt;&gt;#N/D",INDEX(DATOS,0,$L$2),0,INDEX(DATOS,0,$M$2),1,INDEX(DATOS,0,$N$2),X1395,INDEX(DATOS,0,$O$2),$D1395)),#N/A)</f>
        <v>#N/A</v>
      </c>
      <c r="AD1395" s="33"/>
      <c r="AE1395" s="40">
        <f>IFERROR(IF(ISNA(#REF!),-999,IF(I1395=0,0,_xlfn.STDEV.P(#REF!)/I1395*100)),-999)</f>
        <v>-999</v>
      </c>
      <c r="AF1395" s="40">
        <f>IFERROR(IF(ISNA(#REF!),-999,IF(J1395=0,0,_xlfn.STDEV.P(#REF!)/J1395*100)),-999)</f>
        <v>-999</v>
      </c>
      <c r="AG1395" s="40">
        <f>IFERROR(IF(ISNA(#REF!),-999,IF(K1395=0,0,_xlfn.STDEV.P(#REF!)/K1395*100)),-999)</f>
        <v>-999</v>
      </c>
      <c r="AH1395" s="40">
        <f>IFERROR(IF(ISNA(#REF!),-999,IF(L1395=0,0,_xlfn.STDEV.P(#REF!)/L1395*100)),-999)</f>
        <v>-999</v>
      </c>
      <c r="AI1395" s="40"/>
    </row>
    <row r="1396" spans="1:35" x14ac:dyDescent="0.35">
      <c r="A1396">
        <f t="shared" si="1621"/>
        <v>191</v>
      </c>
      <c r="B1396" s="35">
        <f t="array" ref="B1396">IF(B1395=0,0,MIN(IF(INDEX(DATOS,0,$N$2)=$U1396,IF(ISNUMBER(INDEX(DATOS,0,$C1396)),IF(INDEX(DATOS,0,$L$2)=0,IF(INDEX(DATOS,0,$M$2)=1,IF(ISNA(MATCH(INDEX(DATOS,0,$O$2),IF($E$7:E1395=E1396,$D$7:D1395),0)),INDEX(DATOS,0,$K$2))))))))</f>
        <v>0</v>
      </c>
      <c r="C1396" s="32">
        <f t="shared" si="1622"/>
        <v>20</v>
      </c>
      <c r="D1396" s="34" t="str">
        <f>IF($B1396=0,"--",INDEX(DATOS,$B1396,O$2))</f>
        <v>--</v>
      </c>
      <c r="E1396" s="64" t="s">
        <v>1</v>
      </c>
      <c r="F1396" s="36" t="str">
        <f t="shared" si="1657"/>
        <v>--</v>
      </c>
      <c r="G1396" s="109" t="e">
        <f>VLOOKUP($D1396,LOC_UNICOS,G$2,0)</f>
        <v>#N/A</v>
      </c>
      <c r="H1396" s="109" t="e">
        <f>VLOOKUP($D1396,LOC_UNICOS,H$2,0)</f>
        <v>#N/A</v>
      </c>
      <c r="I1396" s="38">
        <f t="array" ref="I1396">IF($B1396=0,-999,IF(COUNTIFS($Z1396:Z1396,#N/A)&gt;0,-999,AVERAGE($Z1396:Z1396)))</f>
        <v>-999</v>
      </c>
      <c r="J1396" s="38">
        <f t="array" ref="J1396">IF($B1396=0,-999,IF(COUNTIFS($Z1396:AA1396,#N/A)&gt;0,-999,AVERAGE($Z1396:AA1396)))</f>
        <v>-999</v>
      </c>
      <c r="K1396" s="38">
        <f t="array" ref="K1396">IF($B1396=0,-999,IF(COUNTIFS($Z1396:AB1396,#N/A)&gt;0,-999,AVERAGE($Z1396:AB1396)))</f>
        <v>-999</v>
      </c>
      <c r="L1396" s="38">
        <f t="array" ref="L1396">IF($B1396=0,-999,IF(COUNTIFS($Z1396:AC1396,#N/A)&gt;0,-999,AVERAGE($Z1396:AC1396)))</f>
        <v>-999</v>
      </c>
      <c r="M1396" s="38">
        <f t="shared" si="1665"/>
        <v>-999</v>
      </c>
      <c r="N1396" s="38">
        <f t="shared" si="1648"/>
        <v>-999</v>
      </c>
      <c r="O1396" s="38">
        <f t="shared" si="1649"/>
        <v>-999</v>
      </c>
      <c r="P1396" s="38">
        <f t="shared" si="1650"/>
        <v>-999</v>
      </c>
      <c r="Q1396" s="37">
        <f t="shared" si="1618"/>
        <v>0</v>
      </c>
      <c r="R1396" s="37">
        <f t="shared" si="1638"/>
        <v>0</v>
      </c>
      <c r="S1396" s="37">
        <f t="shared" si="1639"/>
        <v>0</v>
      </c>
      <c r="T1396" s="37">
        <f t="shared" si="1640"/>
        <v>0</v>
      </c>
      <c r="U1396" s="37">
        <f t="shared" si="1619"/>
        <v>2018</v>
      </c>
      <c r="V1396" s="37">
        <f t="shared" ref="V1396:X1396" si="1691">U1396-1</f>
        <v>2017</v>
      </c>
      <c r="W1396" s="37">
        <f t="shared" si="1691"/>
        <v>2016</v>
      </c>
      <c r="X1396" s="37">
        <f t="shared" si="1691"/>
        <v>2015</v>
      </c>
      <c r="Y1396" s="39"/>
      <c r="Z1396" s="62" t="e">
        <f>IFERROR(IF($B1396=0,#N/A,AVERAGEIFS(INDEX(DATOS,0,$C1396),INDEX(DATOS,0,$C1396),"&lt;&gt;#N/D",INDEX(DATOS,0,$L$2),0,INDEX(DATOS,0,$M$2),1,INDEX(DATOS,0,$N$2),U1396,INDEX(DATOS,0,$O$2),$D1396)),#N/A)</f>
        <v>#N/A</v>
      </c>
      <c r="AA1396" s="62" t="e">
        <f>IFERROR(IF($B1396=0,#N/A,AVERAGEIFS(INDEX(DATOS,0,$C1396),INDEX(DATOS,0,$C1396),"&lt;&gt;#N/D",INDEX(DATOS,0,$L$2),0,INDEX(DATOS,0,$M$2),1,INDEX(DATOS,0,$N$2),V1396,INDEX(DATOS,0,$O$2),$D1396)),#N/A)</f>
        <v>#N/A</v>
      </c>
      <c r="AB1396" s="62" t="e">
        <f>IFERROR(IF($B1396=0,#N/A,AVERAGEIFS(INDEX(DATOS,0,$C1396),INDEX(DATOS,0,$C1396),"&lt;&gt;#N/D",INDEX(DATOS,0,$L$2),0,INDEX(DATOS,0,$M$2),1,INDEX(DATOS,0,$N$2),W1396,INDEX(DATOS,0,$O$2),$D1396)),#N/A)</f>
        <v>#N/A</v>
      </c>
      <c r="AC1396" s="62" t="e">
        <f>IFERROR(IF($B1396=0,#N/A,AVERAGEIFS(INDEX(DATOS,0,$C1396),INDEX(DATOS,0,$C1396),"&lt;&gt;#N/D",INDEX(DATOS,0,$L$2),0,INDEX(DATOS,0,$M$2),1,INDEX(DATOS,0,$N$2),X1396,INDEX(DATOS,0,$O$2),$D1396)),#N/A)</f>
        <v>#N/A</v>
      </c>
      <c r="AD1396" s="33"/>
      <c r="AE1396" s="40">
        <f>IFERROR(IF(ISNA(#REF!),-999,IF(I1396=0,0,_xlfn.STDEV.P(#REF!)/I1396*100)),-999)</f>
        <v>-999</v>
      </c>
      <c r="AF1396" s="40">
        <f>IFERROR(IF(ISNA(#REF!),-999,IF(J1396=0,0,_xlfn.STDEV.P(#REF!)/J1396*100)),-999)</f>
        <v>-999</v>
      </c>
      <c r="AG1396" s="40">
        <f>IFERROR(IF(ISNA(#REF!),-999,IF(K1396=0,0,_xlfn.STDEV.P(#REF!)/K1396*100)),-999)</f>
        <v>-999</v>
      </c>
      <c r="AH1396" s="40">
        <f>IFERROR(IF(ISNA(#REF!),-999,IF(L1396=0,0,_xlfn.STDEV.P(#REF!)/L1396*100)),-999)</f>
        <v>-999</v>
      </c>
      <c r="AI1396" s="40"/>
    </row>
    <row r="1397" spans="1:35" x14ac:dyDescent="0.35">
      <c r="A1397">
        <f t="shared" si="1621"/>
        <v>192</v>
      </c>
      <c r="B1397" s="35">
        <f t="array" ref="B1397">IF(B1396=0,0,MIN(IF(INDEX(DATOS,0,$N$2)=$U1397,IF(ISNUMBER(INDEX(DATOS,0,$C1397)),IF(INDEX(DATOS,0,$L$2)=0,IF(INDEX(DATOS,0,$M$2)=1,IF(ISNA(MATCH(INDEX(DATOS,0,$O$2),IF($E$7:E1396=E1397,$D$7:D1396),0)),INDEX(DATOS,0,$K$2))))))))</f>
        <v>0</v>
      </c>
      <c r="C1397" s="32">
        <f t="shared" si="1622"/>
        <v>20</v>
      </c>
      <c r="D1397" s="34" t="str">
        <f>IF($B1397=0,"--",INDEX(DATOS,$B1397,O$2))</f>
        <v>--</v>
      </c>
      <c r="E1397" s="64" t="s">
        <v>1</v>
      </c>
      <c r="F1397" s="36" t="str">
        <f t="shared" si="1657"/>
        <v>--</v>
      </c>
      <c r="G1397" s="109" t="e">
        <f>VLOOKUP($D1397,LOC_UNICOS,G$2,0)</f>
        <v>#N/A</v>
      </c>
      <c r="H1397" s="109" t="e">
        <f>VLOOKUP($D1397,LOC_UNICOS,H$2,0)</f>
        <v>#N/A</v>
      </c>
      <c r="I1397" s="38">
        <f t="array" ref="I1397">IF($B1397=0,-999,IF(COUNTIFS($Z1397:Z1397,#N/A)&gt;0,-999,AVERAGE($Z1397:Z1397)))</f>
        <v>-999</v>
      </c>
      <c r="J1397" s="38">
        <f t="array" ref="J1397">IF($B1397=0,-999,IF(COUNTIFS($Z1397:AA1397,#N/A)&gt;0,-999,AVERAGE($Z1397:AA1397)))</f>
        <v>-999</v>
      </c>
      <c r="K1397" s="38">
        <f t="array" ref="K1397">IF($B1397=0,-999,IF(COUNTIFS($Z1397:AB1397,#N/A)&gt;0,-999,AVERAGE($Z1397:AB1397)))</f>
        <v>-999</v>
      </c>
      <c r="L1397" s="38">
        <f t="array" ref="L1397">IF($B1397=0,-999,IF(COUNTIFS($Z1397:AC1397,#N/A)&gt;0,-999,AVERAGE($Z1397:AC1397)))</f>
        <v>-999</v>
      </c>
      <c r="M1397" s="38">
        <f t="shared" si="1665"/>
        <v>-999</v>
      </c>
      <c r="N1397" s="38">
        <f t="shared" si="1648"/>
        <v>-999</v>
      </c>
      <c r="O1397" s="38">
        <f t="shared" si="1649"/>
        <v>-999</v>
      </c>
      <c r="P1397" s="38">
        <f t="shared" si="1650"/>
        <v>-999</v>
      </c>
      <c r="Q1397" s="37">
        <f t="shared" si="1618"/>
        <v>0</v>
      </c>
      <c r="R1397" s="37">
        <f t="shared" si="1638"/>
        <v>0</v>
      </c>
      <c r="S1397" s="37">
        <f t="shared" si="1639"/>
        <v>0</v>
      </c>
      <c r="T1397" s="37">
        <f t="shared" si="1640"/>
        <v>0</v>
      </c>
      <c r="U1397" s="37">
        <f t="shared" si="1619"/>
        <v>2018</v>
      </c>
      <c r="V1397" s="37">
        <f t="shared" ref="V1397:X1397" si="1692">U1397-1</f>
        <v>2017</v>
      </c>
      <c r="W1397" s="37">
        <f t="shared" si="1692"/>
        <v>2016</v>
      </c>
      <c r="X1397" s="37">
        <f t="shared" si="1692"/>
        <v>2015</v>
      </c>
      <c r="Y1397" s="39"/>
      <c r="Z1397" s="62" t="e">
        <f>IFERROR(IF($B1397=0,#N/A,AVERAGEIFS(INDEX(DATOS,0,$C1397),INDEX(DATOS,0,$C1397),"&lt;&gt;#N/D",INDEX(DATOS,0,$L$2),0,INDEX(DATOS,0,$M$2),1,INDEX(DATOS,0,$N$2),U1397,INDEX(DATOS,0,$O$2),$D1397)),#N/A)</f>
        <v>#N/A</v>
      </c>
      <c r="AA1397" s="62" t="e">
        <f>IFERROR(IF($B1397=0,#N/A,AVERAGEIFS(INDEX(DATOS,0,$C1397),INDEX(DATOS,0,$C1397),"&lt;&gt;#N/D",INDEX(DATOS,0,$L$2),0,INDEX(DATOS,0,$M$2),1,INDEX(DATOS,0,$N$2),V1397,INDEX(DATOS,0,$O$2),$D1397)),#N/A)</f>
        <v>#N/A</v>
      </c>
      <c r="AB1397" s="62" t="e">
        <f>IFERROR(IF($B1397=0,#N/A,AVERAGEIFS(INDEX(DATOS,0,$C1397),INDEX(DATOS,0,$C1397),"&lt;&gt;#N/D",INDEX(DATOS,0,$L$2),0,INDEX(DATOS,0,$M$2),1,INDEX(DATOS,0,$N$2),W1397,INDEX(DATOS,0,$O$2),$D1397)),#N/A)</f>
        <v>#N/A</v>
      </c>
      <c r="AC1397" s="62" t="e">
        <f>IFERROR(IF($B1397=0,#N/A,AVERAGEIFS(INDEX(DATOS,0,$C1397),INDEX(DATOS,0,$C1397),"&lt;&gt;#N/D",INDEX(DATOS,0,$L$2),0,INDEX(DATOS,0,$M$2),1,INDEX(DATOS,0,$N$2),X1397,INDEX(DATOS,0,$O$2),$D1397)),#N/A)</f>
        <v>#N/A</v>
      </c>
      <c r="AD1397" s="33"/>
      <c r="AE1397" s="40">
        <f>IFERROR(IF(ISNA(#REF!),-999,IF(I1397=0,0,_xlfn.STDEV.P(#REF!)/I1397*100)),-999)</f>
        <v>-999</v>
      </c>
      <c r="AF1397" s="40">
        <f>IFERROR(IF(ISNA(#REF!),-999,IF(J1397=0,0,_xlfn.STDEV.P(#REF!)/J1397*100)),-999)</f>
        <v>-999</v>
      </c>
      <c r="AG1397" s="40">
        <f>IFERROR(IF(ISNA(#REF!),-999,IF(K1397=0,0,_xlfn.STDEV.P(#REF!)/K1397*100)),-999)</f>
        <v>-999</v>
      </c>
      <c r="AH1397" s="40">
        <f>IFERROR(IF(ISNA(#REF!),-999,IF(L1397=0,0,_xlfn.STDEV.P(#REF!)/L1397*100)),-999)</f>
        <v>-999</v>
      </c>
      <c r="AI1397" s="40"/>
    </row>
    <row r="1398" spans="1:35" x14ac:dyDescent="0.35">
      <c r="A1398">
        <f t="shared" si="1621"/>
        <v>193</v>
      </c>
      <c r="B1398" s="35">
        <f t="array" ref="B1398">IF(B1397=0,0,MIN(IF(INDEX(DATOS,0,$N$2)=$U1398,IF(ISNUMBER(INDEX(DATOS,0,$C1398)),IF(INDEX(DATOS,0,$L$2)=0,IF(INDEX(DATOS,0,$M$2)=1,IF(ISNA(MATCH(INDEX(DATOS,0,$O$2),IF($E$7:E1397=E1398,$D$7:D1397),0)),INDEX(DATOS,0,$K$2))))))))</f>
        <v>0</v>
      </c>
      <c r="C1398" s="32">
        <f t="shared" si="1622"/>
        <v>20</v>
      </c>
      <c r="D1398" s="34" t="str">
        <f>IF($B1398=0,"--",INDEX(DATOS,$B1398,O$2))</f>
        <v>--</v>
      </c>
      <c r="E1398" s="64" t="s">
        <v>1</v>
      </c>
      <c r="F1398" s="36" t="str">
        <f t="shared" si="1657"/>
        <v>--</v>
      </c>
      <c r="G1398" s="109" t="e">
        <f>VLOOKUP($D1398,LOC_UNICOS,G$2,0)</f>
        <v>#N/A</v>
      </c>
      <c r="H1398" s="109" t="e">
        <f>VLOOKUP($D1398,LOC_UNICOS,H$2,0)</f>
        <v>#N/A</v>
      </c>
      <c r="I1398" s="38">
        <f t="array" ref="I1398">IF($B1398=0,-999,IF(COUNTIFS($Z1398:Z1398,#N/A)&gt;0,-999,AVERAGE($Z1398:Z1398)))</f>
        <v>-999</v>
      </c>
      <c r="J1398" s="38">
        <f t="array" ref="J1398">IF($B1398=0,-999,IF(COUNTIFS($Z1398:AA1398,#N/A)&gt;0,-999,AVERAGE($Z1398:AA1398)))</f>
        <v>-999</v>
      </c>
      <c r="K1398" s="38">
        <f t="array" ref="K1398">IF($B1398=0,-999,IF(COUNTIFS($Z1398:AB1398,#N/A)&gt;0,-999,AVERAGE($Z1398:AB1398)))</f>
        <v>-999</v>
      </c>
      <c r="L1398" s="38">
        <f t="array" ref="L1398">IF($B1398=0,-999,IF(COUNTIFS($Z1398:AC1398,#N/A)&gt;0,-999,AVERAGE($Z1398:AC1398)))</f>
        <v>-999</v>
      </c>
      <c r="M1398" s="38">
        <f t="shared" si="1665"/>
        <v>-999</v>
      </c>
      <c r="N1398" s="38">
        <f t="shared" si="1648"/>
        <v>-999</v>
      </c>
      <c r="O1398" s="38">
        <f t="shared" si="1649"/>
        <v>-999</v>
      </c>
      <c r="P1398" s="38">
        <f t="shared" si="1650"/>
        <v>-999</v>
      </c>
      <c r="Q1398" s="37">
        <f t="shared" si="1618"/>
        <v>0</v>
      </c>
      <c r="R1398" s="37">
        <f t="shared" si="1638"/>
        <v>0</v>
      </c>
      <c r="S1398" s="37">
        <f t="shared" si="1639"/>
        <v>0</v>
      </c>
      <c r="T1398" s="37">
        <f t="shared" si="1640"/>
        <v>0</v>
      </c>
      <c r="U1398" s="37">
        <f t="shared" si="1619"/>
        <v>2018</v>
      </c>
      <c r="V1398" s="37">
        <f t="shared" ref="V1398:X1398" si="1693">U1398-1</f>
        <v>2017</v>
      </c>
      <c r="W1398" s="37">
        <f t="shared" si="1693"/>
        <v>2016</v>
      </c>
      <c r="X1398" s="37">
        <f t="shared" si="1693"/>
        <v>2015</v>
      </c>
      <c r="Y1398" s="39"/>
      <c r="Z1398" s="62" t="e">
        <f>IFERROR(IF($B1398=0,#N/A,AVERAGEIFS(INDEX(DATOS,0,$C1398),INDEX(DATOS,0,$C1398),"&lt;&gt;#N/D",INDEX(DATOS,0,$L$2),0,INDEX(DATOS,0,$M$2),1,INDEX(DATOS,0,$N$2),U1398,INDEX(DATOS,0,$O$2),$D1398)),#N/A)</f>
        <v>#N/A</v>
      </c>
      <c r="AA1398" s="62" t="e">
        <f>IFERROR(IF($B1398=0,#N/A,AVERAGEIFS(INDEX(DATOS,0,$C1398),INDEX(DATOS,0,$C1398),"&lt;&gt;#N/D",INDEX(DATOS,0,$L$2),0,INDEX(DATOS,0,$M$2),1,INDEX(DATOS,0,$N$2),V1398,INDEX(DATOS,0,$O$2),$D1398)),#N/A)</f>
        <v>#N/A</v>
      </c>
      <c r="AB1398" s="62" t="e">
        <f>IFERROR(IF($B1398=0,#N/A,AVERAGEIFS(INDEX(DATOS,0,$C1398),INDEX(DATOS,0,$C1398),"&lt;&gt;#N/D",INDEX(DATOS,0,$L$2),0,INDEX(DATOS,0,$M$2),1,INDEX(DATOS,0,$N$2),W1398,INDEX(DATOS,0,$O$2),$D1398)),#N/A)</f>
        <v>#N/A</v>
      </c>
      <c r="AC1398" s="62" t="e">
        <f>IFERROR(IF($B1398=0,#N/A,AVERAGEIFS(INDEX(DATOS,0,$C1398),INDEX(DATOS,0,$C1398),"&lt;&gt;#N/D",INDEX(DATOS,0,$L$2),0,INDEX(DATOS,0,$M$2),1,INDEX(DATOS,0,$N$2),X1398,INDEX(DATOS,0,$O$2),$D1398)),#N/A)</f>
        <v>#N/A</v>
      </c>
      <c r="AD1398" s="33"/>
      <c r="AE1398" s="40">
        <f>IFERROR(IF(ISNA(#REF!),-999,IF(I1398=0,0,_xlfn.STDEV.P(#REF!)/I1398*100)),-999)</f>
        <v>-999</v>
      </c>
      <c r="AF1398" s="40">
        <f>IFERROR(IF(ISNA(#REF!),-999,IF(J1398=0,0,_xlfn.STDEV.P(#REF!)/J1398*100)),-999)</f>
        <v>-999</v>
      </c>
      <c r="AG1398" s="40">
        <f>IFERROR(IF(ISNA(#REF!),-999,IF(K1398=0,0,_xlfn.STDEV.P(#REF!)/K1398*100)),-999)</f>
        <v>-999</v>
      </c>
      <c r="AH1398" s="40">
        <f>IFERROR(IF(ISNA(#REF!),-999,IF(L1398=0,0,_xlfn.STDEV.P(#REF!)/L1398*100)),-999)</f>
        <v>-999</v>
      </c>
      <c r="AI1398" s="40"/>
    </row>
    <row r="1399" spans="1:35" x14ac:dyDescent="0.35">
      <c r="A1399">
        <f t="shared" si="1621"/>
        <v>194</v>
      </c>
      <c r="B1399" s="35">
        <f t="array" ref="B1399">IF(B1398=0,0,MIN(IF(INDEX(DATOS,0,$N$2)=$U1399,IF(ISNUMBER(INDEX(DATOS,0,$C1399)),IF(INDEX(DATOS,0,$L$2)=0,IF(INDEX(DATOS,0,$M$2)=1,IF(ISNA(MATCH(INDEX(DATOS,0,$O$2),IF($E$7:E1398=E1399,$D$7:D1398),0)),INDEX(DATOS,0,$K$2))))))))</f>
        <v>0</v>
      </c>
      <c r="C1399" s="32">
        <f t="shared" si="1622"/>
        <v>20</v>
      </c>
      <c r="D1399" s="34" t="str">
        <f>IF($B1399=0,"--",INDEX(DATOS,$B1399,O$2))</f>
        <v>--</v>
      </c>
      <c r="E1399" s="64" t="s">
        <v>1</v>
      </c>
      <c r="F1399" s="36" t="str">
        <f t="shared" si="1657"/>
        <v>--</v>
      </c>
      <c r="G1399" s="109" t="e">
        <f>VLOOKUP($D1399,LOC_UNICOS,G$2,0)</f>
        <v>#N/A</v>
      </c>
      <c r="H1399" s="109" t="e">
        <f>VLOOKUP($D1399,LOC_UNICOS,H$2,0)</f>
        <v>#N/A</v>
      </c>
      <c r="I1399" s="38">
        <f t="array" ref="I1399">IF($B1399=0,-999,IF(COUNTIFS($Z1399:Z1399,#N/A)&gt;0,-999,AVERAGE($Z1399:Z1399)))</f>
        <v>-999</v>
      </c>
      <c r="J1399" s="38">
        <f t="array" ref="J1399">IF($B1399=0,-999,IF(COUNTIFS($Z1399:AA1399,#N/A)&gt;0,-999,AVERAGE($Z1399:AA1399)))</f>
        <v>-999</v>
      </c>
      <c r="K1399" s="38">
        <f t="array" ref="K1399">IF($B1399=0,-999,IF(COUNTIFS($Z1399:AB1399,#N/A)&gt;0,-999,AVERAGE($Z1399:AB1399)))</f>
        <v>-999</v>
      </c>
      <c r="L1399" s="38">
        <f t="array" ref="L1399">IF($B1399=0,-999,IF(COUNTIFS($Z1399:AC1399,#N/A)&gt;0,-999,AVERAGE($Z1399:AC1399)))</f>
        <v>-999</v>
      </c>
      <c r="M1399" s="38">
        <f t="shared" si="1665"/>
        <v>-999</v>
      </c>
      <c r="N1399" s="38">
        <f t="shared" si="1648"/>
        <v>-999</v>
      </c>
      <c r="O1399" s="38">
        <f t="shared" si="1649"/>
        <v>-999</v>
      </c>
      <c r="P1399" s="38">
        <f t="shared" si="1650"/>
        <v>-999</v>
      </c>
      <c r="Q1399" s="37">
        <f t="shared" ref="Q1399:Q1405" si="1694">IF($B1399=0,0,IF(I1399=-999,0,IF($D1399="--",0,1)))</f>
        <v>0</v>
      </c>
      <c r="R1399" s="37">
        <f t="shared" si="1638"/>
        <v>0</v>
      </c>
      <c r="S1399" s="37">
        <f t="shared" si="1639"/>
        <v>0</v>
      </c>
      <c r="T1399" s="37">
        <f t="shared" si="1640"/>
        <v>0</v>
      </c>
      <c r="U1399" s="37">
        <f t="shared" ref="U1399:U1405" si="1695">$B$1</f>
        <v>2018</v>
      </c>
      <c r="V1399" s="37">
        <f t="shared" ref="V1399:X1399" si="1696">U1399-1</f>
        <v>2017</v>
      </c>
      <c r="W1399" s="37">
        <f t="shared" si="1696"/>
        <v>2016</v>
      </c>
      <c r="X1399" s="37">
        <f t="shared" si="1696"/>
        <v>2015</v>
      </c>
      <c r="Y1399" s="39"/>
      <c r="Z1399" s="62" t="e">
        <f>IFERROR(IF($B1399=0,#N/A,AVERAGEIFS(INDEX(DATOS,0,$C1399),INDEX(DATOS,0,$C1399),"&lt;&gt;#N/D",INDEX(DATOS,0,$L$2),0,INDEX(DATOS,0,$M$2),1,INDEX(DATOS,0,$N$2),U1399,INDEX(DATOS,0,$O$2),$D1399)),#N/A)</f>
        <v>#N/A</v>
      </c>
      <c r="AA1399" s="62" t="e">
        <f>IFERROR(IF($B1399=0,#N/A,AVERAGEIFS(INDEX(DATOS,0,$C1399),INDEX(DATOS,0,$C1399),"&lt;&gt;#N/D",INDEX(DATOS,0,$L$2),0,INDEX(DATOS,0,$M$2),1,INDEX(DATOS,0,$N$2),V1399,INDEX(DATOS,0,$O$2),$D1399)),#N/A)</f>
        <v>#N/A</v>
      </c>
      <c r="AB1399" s="62" t="e">
        <f>IFERROR(IF($B1399=0,#N/A,AVERAGEIFS(INDEX(DATOS,0,$C1399),INDEX(DATOS,0,$C1399),"&lt;&gt;#N/D",INDEX(DATOS,0,$L$2),0,INDEX(DATOS,0,$M$2),1,INDEX(DATOS,0,$N$2),W1399,INDEX(DATOS,0,$O$2),$D1399)),#N/A)</f>
        <v>#N/A</v>
      </c>
      <c r="AC1399" s="62" t="e">
        <f>IFERROR(IF($B1399=0,#N/A,AVERAGEIFS(INDEX(DATOS,0,$C1399),INDEX(DATOS,0,$C1399),"&lt;&gt;#N/D",INDEX(DATOS,0,$L$2),0,INDEX(DATOS,0,$M$2),1,INDEX(DATOS,0,$N$2),X1399,INDEX(DATOS,0,$O$2),$D1399)),#N/A)</f>
        <v>#N/A</v>
      </c>
      <c r="AD1399" s="33"/>
      <c r="AE1399" s="40">
        <f>IFERROR(IF(ISNA(#REF!),-999,IF(I1399=0,0,_xlfn.STDEV.P(#REF!)/I1399*100)),-999)</f>
        <v>-999</v>
      </c>
      <c r="AF1399" s="40">
        <f>IFERROR(IF(ISNA(#REF!),-999,IF(J1399=0,0,_xlfn.STDEV.P(#REF!)/J1399*100)),-999)</f>
        <v>-999</v>
      </c>
      <c r="AG1399" s="40">
        <f>IFERROR(IF(ISNA(#REF!),-999,IF(K1399=0,0,_xlfn.STDEV.P(#REF!)/K1399*100)),-999)</f>
        <v>-999</v>
      </c>
      <c r="AH1399" s="40">
        <f>IFERROR(IF(ISNA(#REF!),-999,IF(L1399=0,0,_xlfn.STDEV.P(#REF!)/L1399*100)),-999)</f>
        <v>-999</v>
      </c>
      <c r="AI1399" s="40"/>
    </row>
    <row r="1400" spans="1:35" x14ac:dyDescent="0.35">
      <c r="A1400">
        <f t="shared" ref="A1400:A1405" si="1697">A1399+1</f>
        <v>195</v>
      </c>
      <c r="B1400" s="35">
        <f t="array" ref="B1400">IF(B1399=0,0,MIN(IF(INDEX(DATOS,0,$N$2)=$U1400,IF(ISNUMBER(INDEX(DATOS,0,$C1400)),IF(INDEX(DATOS,0,$L$2)=0,IF(INDEX(DATOS,0,$M$2)=1,IF(ISNA(MATCH(INDEX(DATOS,0,$O$2),IF($E$7:E1399=E1400,$D$7:D1399),0)),INDEX(DATOS,0,$K$2))))))))</f>
        <v>0</v>
      </c>
      <c r="C1400" s="32">
        <f t="shared" ref="C1400:C1405" si="1698">MATCH(E1400,INDEX(DATOS,1,),0)</f>
        <v>20</v>
      </c>
      <c r="D1400" s="34" t="str">
        <f>IF($B1400=0,"--",INDEX(DATOS,$B1400,O$2))</f>
        <v>--</v>
      </c>
      <c r="E1400" s="64" t="s">
        <v>1</v>
      </c>
      <c r="F1400" s="36" t="str">
        <f t="shared" si="1657"/>
        <v>--</v>
      </c>
      <c r="G1400" s="109" t="e">
        <f>VLOOKUP($D1400,LOC_UNICOS,G$2,0)</f>
        <v>#N/A</v>
      </c>
      <c r="H1400" s="109" t="e">
        <f>VLOOKUP($D1400,LOC_UNICOS,H$2,0)</f>
        <v>#N/A</v>
      </c>
      <c r="I1400" s="38">
        <f t="array" ref="I1400">IF($B1400=0,-999,IF(COUNTIFS($Z1400:Z1400,#N/A)&gt;0,-999,AVERAGE($Z1400:Z1400)))</f>
        <v>-999</v>
      </c>
      <c r="J1400" s="38">
        <f t="array" ref="J1400">IF($B1400=0,-999,IF(COUNTIFS($Z1400:AA1400,#N/A)&gt;0,-999,AVERAGE($Z1400:AA1400)))</f>
        <v>-999</v>
      </c>
      <c r="K1400" s="38">
        <f t="array" ref="K1400">IF($B1400=0,-999,IF(COUNTIFS($Z1400:AB1400,#N/A)&gt;0,-999,AVERAGE($Z1400:AB1400)))</f>
        <v>-999</v>
      </c>
      <c r="L1400" s="38">
        <f t="array" ref="L1400">IF($B1400=0,-999,IF(COUNTIFS($Z1400:AC1400,#N/A)&gt;0,-999,AVERAGE($Z1400:AC1400)))</f>
        <v>-999</v>
      </c>
      <c r="M1400" s="38">
        <f t="shared" si="1665"/>
        <v>-999</v>
      </c>
      <c r="N1400" s="38">
        <f t="shared" si="1648"/>
        <v>-999</v>
      </c>
      <c r="O1400" s="38">
        <f t="shared" si="1649"/>
        <v>-999</v>
      </c>
      <c r="P1400" s="38">
        <f t="shared" si="1650"/>
        <v>-999</v>
      </c>
      <c r="Q1400" s="37">
        <f t="shared" si="1694"/>
        <v>0</v>
      </c>
      <c r="R1400" s="37">
        <f t="shared" si="1638"/>
        <v>0</v>
      </c>
      <c r="S1400" s="37">
        <f t="shared" si="1639"/>
        <v>0</v>
      </c>
      <c r="T1400" s="37">
        <f t="shared" si="1640"/>
        <v>0</v>
      </c>
      <c r="U1400" s="37">
        <f t="shared" si="1695"/>
        <v>2018</v>
      </c>
      <c r="V1400" s="37">
        <f t="shared" ref="V1400:X1400" si="1699">U1400-1</f>
        <v>2017</v>
      </c>
      <c r="W1400" s="37">
        <f t="shared" si="1699"/>
        <v>2016</v>
      </c>
      <c r="X1400" s="37">
        <f t="shared" si="1699"/>
        <v>2015</v>
      </c>
      <c r="Y1400" s="39"/>
      <c r="Z1400" s="62" t="e">
        <f>IFERROR(IF($B1400=0,#N/A,AVERAGEIFS(INDEX(DATOS,0,$C1400),INDEX(DATOS,0,$C1400),"&lt;&gt;#N/D",INDEX(DATOS,0,$L$2),0,INDEX(DATOS,0,$M$2),1,INDEX(DATOS,0,$N$2),U1400,INDEX(DATOS,0,$O$2),$D1400)),#N/A)</f>
        <v>#N/A</v>
      </c>
      <c r="AA1400" s="62" t="e">
        <f>IFERROR(IF($B1400=0,#N/A,AVERAGEIFS(INDEX(DATOS,0,$C1400),INDEX(DATOS,0,$C1400),"&lt;&gt;#N/D",INDEX(DATOS,0,$L$2),0,INDEX(DATOS,0,$M$2),1,INDEX(DATOS,0,$N$2),V1400,INDEX(DATOS,0,$O$2),$D1400)),#N/A)</f>
        <v>#N/A</v>
      </c>
      <c r="AB1400" s="62" t="e">
        <f>IFERROR(IF($B1400=0,#N/A,AVERAGEIFS(INDEX(DATOS,0,$C1400),INDEX(DATOS,0,$C1400),"&lt;&gt;#N/D",INDEX(DATOS,0,$L$2),0,INDEX(DATOS,0,$M$2),1,INDEX(DATOS,0,$N$2),W1400,INDEX(DATOS,0,$O$2),$D1400)),#N/A)</f>
        <v>#N/A</v>
      </c>
      <c r="AC1400" s="62" t="e">
        <f>IFERROR(IF($B1400=0,#N/A,AVERAGEIFS(INDEX(DATOS,0,$C1400),INDEX(DATOS,0,$C1400),"&lt;&gt;#N/D",INDEX(DATOS,0,$L$2),0,INDEX(DATOS,0,$M$2),1,INDEX(DATOS,0,$N$2),X1400,INDEX(DATOS,0,$O$2),$D1400)),#N/A)</f>
        <v>#N/A</v>
      </c>
      <c r="AD1400" s="33"/>
      <c r="AE1400" s="40">
        <f>IFERROR(IF(ISNA(#REF!),-999,IF(I1400=0,0,_xlfn.STDEV.P(#REF!)/I1400*100)),-999)</f>
        <v>-999</v>
      </c>
      <c r="AF1400" s="40">
        <f>IFERROR(IF(ISNA(#REF!),-999,IF(J1400=0,0,_xlfn.STDEV.P(#REF!)/J1400*100)),-999)</f>
        <v>-999</v>
      </c>
      <c r="AG1400" s="40">
        <f>IFERROR(IF(ISNA(#REF!),-999,IF(K1400=0,0,_xlfn.STDEV.P(#REF!)/K1400*100)),-999)</f>
        <v>-999</v>
      </c>
      <c r="AH1400" s="40">
        <f>IFERROR(IF(ISNA(#REF!),-999,IF(L1400=0,0,_xlfn.STDEV.P(#REF!)/L1400*100)),-999)</f>
        <v>-999</v>
      </c>
      <c r="AI1400" s="40"/>
    </row>
    <row r="1401" spans="1:35" x14ac:dyDescent="0.35">
      <c r="A1401">
        <f t="shared" si="1697"/>
        <v>196</v>
      </c>
      <c r="B1401" s="35">
        <f t="array" ref="B1401">IF(B1400=0,0,MIN(IF(INDEX(DATOS,0,$N$2)=$U1401,IF(ISNUMBER(INDEX(DATOS,0,$C1401)),IF(INDEX(DATOS,0,$L$2)=0,IF(INDEX(DATOS,0,$M$2)=1,IF(ISNA(MATCH(INDEX(DATOS,0,$O$2),IF($E$7:E1400=E1401,$D$7:D1400),0)),INDEX(DATOS,0,$K$2))))))))</f>
        <v>0</v>
      </c>
      <c r="C1401" s="32">
        <f t="shared" si="1698"/>
        <v>20</v>
      </c>
      <c r="D1401" s="34" t="str">
        <f>IF($B1401=0,"--",INDEX(DATOS,$B1401,O$2))</f>
        <v>--</v>
      </c>
      <c r="E1401" s="64" t="s">
        <v>1</v>
      </c>
      <c r="F1401" s="36" t="str">
        <f t="shared" si="1657"/>
        <v>--</v>
      </c>
      <c r="G1401" s="109" t="e">
        <f>VLOOKUP($D1401,LOC_UNICOS,G$2,0)</f>
        <v>#N/A</v>
      </c>
      <c r="H1401" s="109" t="e">
        <f>VLOOKUP($D1401,LOC_UNICOS,H$2,0)</f>
        <v>#N/A</v>
      </c>
      <c r="I1401" s="38">
        <f t="array" ref="I1401">IF($B1401=0,-999,IF(COUNTIFS($Z1401:Z1401,#N/A)&gt;0,-999,AVERAGE($Z1401:Z1401)))</f>
        <v>-999</v>
      </c>
      <c r="J1401" s="38">
        <f t="array" ref="J1401">IF($B1401=0,-999,IF(COUNTIFS($Z1401:AA1401,#N/A)&gt;0,-999,AVERAGE($Z1401:AA1401)))</f>
        <v>-999</v>
      </c>
      <c r="K1401" s="38">
        <f t="array" ref="K1401">IF($B1401=0,-999,IF(COUNTIFS($Z1401:AB1401,#N/A)&gt;0,-999,AVERAGE($Z1401:AB1401)))</f>
        <v>-999</v>
      </c>
      <c r="L1401" s="38">
        <f t="array" ref="L1401">IF($B1401=0,-999,IF(COUNTIFS($Z1401:AC1401,#N/A)&gt;0,-999,AVERAGE($Z1401:AC1401)))</f>
        <v>-999</v>
      </c>
      <c r="M1401" s="38">
        <f t="shared" si="1665"/>
        <v>-999</v>
      </c>
      <c r="N1401" s="38">
        <f t="shared" si="1648"/>
        <v>-999</v>
      </c>
      <c r="O1401" s="38">
        <f t="shared" si="1649"/>
        <v>-999</v>
      </c>
      <c r="P1401" s="38">
        <f t="shared" si="1650"/>
        <v>-999</v>
      </c>
      <c r="Q1401" s="37">
        <f t="shared" si="1694"/>
        <v>0</v>
      </c>
      <c r="R1401" s="37">
        <f t="shared" si="1638"/>
        <v>0</v>
      </c>
      <c r="S1401" s="37">
        <f t="shared" si="1639"/>
        <v>0</v>
      </c>
      <c r="T1401" s="37">
        <f t="shared" si="1640"/>
        <v>0</v>
      </c>
      <c r="U1401" s="37">
        <f t="shared" si="1695"/>
        <v>2018</v>
      </c>
      <c r="V1401" s="37">
        <f t="shared" ref="V1401:X1401" si="1700">U1401-1</f>
        <v>2017</v>
      </c>
      <c r="W1401" s="37">
        <f t="shared" si="1700"/>
        <v>2016</v>
      </c>
      <c r="X1401" s="37">
        <f t="shared" si="1700"/>
        <v>2015</v>
      </c>
      <c r="Y1401" s="39"/>
      <c r="Z1401" s="62" t="e">
        <f>IFERROR(IF($B1401=0,#N/A,AVERAGEIFS(INDEX(DATOS,0,$C1401),INDEX(DATOS,0,$C1401),"&lt;&gt;#N/D",INDEX(DATOS,0,$L$2),0,INDEX(DATOS,0,$M$2),1,INDEX(DATOS,0,$N$2),U1401,INDEX(DATOS,0,$O$2),$D1401)),#N/A)</f>
        <v>#N/A</v>
      </c>
      <c r="AA1401" s="62" t="e">
        <f>IFERROR(IF($B1401=0,#N/A,AVERAGEIFS(INDEX(DATOS,0,$C1401),INDEX(DATOS,0,$C1401),"&lt;&gt;#N/D",INDEX(DATOS,0,$L$2),0,INDEX(DATOS,0,$M$2),1,INDEX(DATOS,0,$N$2),V1401,INDEX(DATOS,0,$O$2),$D1401)),#N/A)</f>
        <v>#N/A</v>
      </c>
      <c r="AB1401" s="62" t="e">
        <f>IFERROR(IF($B1401=0,#N/A,AVERAGEIFS(INDEX(DATOS,0,$C1401),INDEX(DATOS,0,$C1401),"&lt;&gt;#N/D",INDEX(DATOS,0,$L$2),0,INDEX(DATOS,0,$M$2),1,INDEX(DATOS,0,$N$2),W1401,INDEX(DATOS,0,$O$2),$D1401)),#N/A)</f>
        <v>#N/A</v>
      </c>
      <c r="AC1401" s="62" t="e">
        <f>IFERROR(IF($B1401=0,#N/A,AVERAGEIFS(INDEX(DATOS,0,$C1401),INDEX(DATOS,0,$C1401),"&lt;&gt;#N/D",INDEX(DATOS,0,$L$2),0,INDEX(DATOS,0,$M$2),1,INDEX(DATOS,0,$N$2),X1401,INDEX(DATOS,0,$O$2),$D1401)),#N/A)</f>
        <v>#N/A</v>
      </c>
      <c r="AD1401" s="33"/>
      <c r="AE1401" s="40">
        <f>IFERROR(IF(ISNA(#REF!),-999,IF(I1401=0,0,_xlfn.STDEV.P(#REF!)/I1401*100)),-999)</f>
        <v>-999</v>
      </c>
      <c r="AF1401" s="40">
        <f>IFERROR(IF(ISNA(#REF!),-999,IF(J1401=0,0,_xlfn.STDEV.P(#REF!)/J1401*100)),-999)</f>
        <v>-999</v>
      </c>
      <c r="AG1401" s="40">
        <f>IFERROR(IF(ISNA(#REF!),-999,IF(K1401=0,0,_xlfn.STDEV.P(#REF!)/K1401*100)),-999)</f>
        <v>-999</v>
      </c>
      <c r="AH1401" s="40">
        <f>IFERROR(IF(ISNA(#REF!),-999,IF(L1401=0,0,_xlfn.STDEV.P(#REF!)/L1401*100)),-999)</f>
        <v>-999</v>
      </c>
      <c r="AI1401" s="40"/>
    </row>
    <row r="1402" spans="1:35" x14ac:dyDescent="0.35">
      <c r="A1402">
        <f t="shared" si="1697"/>
        <v>197</v>
      </c>
      <c r="B1402" s="35">
        <f t="array" ref="B1402">IF(B1401=0,0,MIN(IF(INDEX(DATOS,0,$N$2)=$U1402,IF(ISNUMBER(INDEX(DATOS,0,$C1402)),IF(INDEX(DATOS,0,$L$2)=0,IF(INDEX(DATOS,0,$M$2)=1,IF(ISNA(MATCH(INDEX(DATOS,0,$O$2),IF($E$7:E1401=E1402,$D$7:D1401),0)),INDEX(DATOS,0,$K$2))))))))</f>
        <v>0</v>
      </c>
      <c r="C1402" s="32">
        <f t="shared" si="1698"/>
        <v>20</v>
      </c>
      <c r="D1402" s="34" t="str">
        <f>IF($B1402=0,"--",INDEX(DATOS,$B1402,O$2))</f>
        <v>--</v>
      </c>
      <c r="E1402" s="64" t="s">
        <v>1</v>
      </c>
      <c r="F1402" s="36" t="str">
        <f t="shared" si="1657"/>
        <v>--</v>
      </c>
      <c r="G1402" s="109" t="e">
        <f>VLOOKUP($D1402,LOC_UNICOS,G$2,0)</f>
        <v>#N/A</v>
      </c>
      <c r="H1402" s="109" t="e">
        <f>VLOOKUP($D1402,LOC_UNICOS,H$2,0)</f>
        <v>#N/A</v>
      </c>
      <c r="I1402" s="38">
        <f t="array" ref="I1402">IF($B1402=0,-999,IF(COUNTIFS($Z1402:Z1402,#N/A)&gt;0,-999,AVERAGE($Z1402:Z1402)))</f>
        <v>-999</v>
      </c>
      <c r="J1402" s="38">
        <f t="array" ref="J1402">IF($B1402=0,-999,IF(COUNTIFS($Z1402:AA1402,#N/A)&gt;0,-999,AVERAGE($Z1402:AA1402)))</f>
        <v>-999</v>
      </c>
      <c r="K1402" s="38">
        <f t="array" ref="K1402">IF($B1402=0,-999,IF(COUNTIFS($Z1402:AB1402,#N/A)&gt;0,-999,AVERAGE($Z1402:AB1402)))</f>
        <v>-999</v>
      </c>
      <c r="L1402" s="38">
        <f t="array" ref="L1402">IF($B1402=0,-999,IF(COUNTIFS($Z1402:AC1402,#N/A)&gt;0,-999,AVERAGE($Z1402:AC1402)))</f>
        <v>-999</v>
      </c>
      <c r="M1402" s="38">
        <f t="shared" si="1665"/>
        <v>-999</v>
      </c>
      <c r="N1402" s="38">
        <f t="shared" si="1648"/>
        <v>-999</v>
      </c>
      <c r="O1402" s="38">
        <f t="shared" si="1649"/>
        <v>-999</v>
      </c>
      <c r="P1402" s="38">
        <f t="shared" si="1650"/>
        <v>-999</v>
      </c>
      <c r="Q1402" s="37">
        <f t="shared" si="1694"/>
        <v>0</v>
      </c>
      <c r="R1402" s="37">
        <f t="shared" si="1638"/>
        <v>0</v>
      </c>
      <c r="S1402" s="37">
        <f t="shared" si="1639"/>
        <v>0</v>
      </c>
      <c r="T1402" s="37">
        <f t="shared" si="1640"/>
        <v>0</v>
      </c>
      <c r="U1402" s="37">
        <f t="shared" si="1695"/>
        <v>2018</v>
      </c>
      <c r="V1402" s="37">
        <f t="shared" ref="V1402:X1402" si="1701">U1402-1</f>
        <v>2017</v>
      </c>
      <c r="W1402" s="37">
        <f t="shared" si="1701"/>
        <v>2016</v>
      </c>
      <c r="X1402" s="37">
        <f t="shared" si="1701"/>
        <v>2015</v>
      </c>
      <c r="Y1402" s="39"/>
      <c r="Z1402" s="62" t="e">
        <f>IFERROR(IF($B1402=0,#N/A,AVERAGEIFS(INDEX(DATOS,0,$C1402),INDEX(DATOS,0,$C1402),"&lt;&gt;#N/D",INDEX(DATOS,0,$L$2),0,INDEX(DATOS,0,$M$2),1,INDEX(DATOS,0,$N$2),U1402,INDEX(DATOS,0,$O$2),$D1402)),#N/A)</f>
        <v>#N/A</v>
      </c>
      <c r="AA1402" s="62" t="e">
        <f>IFERROR(IF($B1402=0,#N/A,AVERAGEIFS(INDEX(DATOS,0,$C1402),INDEX(DATOS,0,$C1402),"&lt;&gt;#N/D",INDEX(DATOS,0,$L$2),0,INDEX(DATOS,0,$M$2),1,INDEX(DATOS,0,$N$2),V1402,INDEX(DATOS,0,$O$2),$D1402)),#N/A)</f>
        <v>#N/A</v>
      </c>
      <c r="AB1402" s="62" t="e">
        <f>IFERROR(IF($B1402=0,#N/A,AVERAGEIFS(INDEX(DATOS,0,$C1402),INDEX(DATOS,0,$C1402),"&lt;&gt;#N/D",INDEX(DATOS,0,$L$2),0,INDEX(DATOS,0,$M$2),1,INDEX(DATOS,0,$N$2),W1402,INDEX(DATOS,0,$O$2),$D1402)),#N/A)</f>
        <v>#N/A</v>
      </c>
      <c r="AC1402" s="62" t="e">
        <f>IFERROR(IF($B1402=0,#N/A,AVERAGEIFS(INDEX(DATOS,0,$C1402),INDEX(DATOS,0,$C1402),"&lt;&gt;#N/D",INDEX(DATOS,0,$L$2),0,INDEX(DATOS,0,$M$2),1,INDEX(DATOS,0,$N$2),X1402,INDEX(DATOS,0,$O$2),$D1402)),#N/A)</f>
        <v>#N/A</v>
      </c>
      <c r="AD1402" s="33"/>
      <c r="AE1402" s="40">
        <f>IFERROR(IF(ISNA(#REF!),-999,IF(I1402=0,0,_xlfn.STDEV.P(#REF!)/I1402*100)),-999)</f>
        <v>-999</v>
      </c>
      <c r="AF1402" s="40">
        <f>IFERROR(IF(ISNA(#REF!),-999,IF(J1402=0,0,_xlfn.STDEV.P(#REF!)/J1402*100)),-999)</f>
        <v>-999</v>
      </c>
      <c r="AG1402" s="40">
        <f>IFERROR(IF(ISNA(#REF!),-999,IF(K1402=0,0,_xlfn.STDEV.P(#REF!)/K1402*100)),-999)</f>
        <v>-999</v>
      </c>
      <c r="AH1402" s="40">
        <f>IFERROR(IF(ISNA(#REF!),-999,IF(L1402=0,0,_xlfn.STDEV.P(#REF!)/L1402*100)),-999)</f>
        <v>-999</v>
      </c>
      <c r="AI1402" s="40"/>
    </row>
    <row r="1403" spans="1:35" x14ac:dyDescent="0.35">
      <c r="A1403">
        <f t="shared" si="1697"/>
        <v>198</v>
      </c>
      <c r="B1403" s="35">
        <f t="array" ref="B1403">IF(B1402=0,0,MIN(IF(INDEX(DATOS,0,$N$2)=$U1403,IF(ISNUMBER(INDEX(DATOS,0,$C1403)),IF(INDEX(DATOS,0,$L$2)=0,IF(INDEX(DATOS,0,$M$2)=1,IF(ISNA(MATCH(INDEX(DATOS,0,$O$2),IF($E$7:E1402=E1403,$D$7:D1402),0)),INDEX(DATOS,0,$K$2))))))))</f>
        <v>0</v>
      </c>
      <c r="C1403" s="32">
        <f t="shared" si="1698"/>
        <v>20</v>
      </c>
      <c r="D1403" s="34" t="str">
        <f>IF($B1403=0,"--",INDEX(DATOS,$B1403,O$2))</f>
        <v>--</v>
      </c>
      <c r="E1403" s="64" t="s">
        <v>1</v>
      </c>
      <c r="F1403" s="36" t="str">
        <f t="shared" si="1657"/>
        <v>--</v>
      </c>
      <c r="G1403" s="109" t="e">
        <f>VLOOKUP($D1403,LOC_UNICOS,G$2,0)</f>
        <v>#N/A</v>
      </c>
      <c r="H1403" s="109" t="e">
        <f>VLOOKUP($D1403,LOC_UNICOS,H$2,0)</f>
        <v>#N/A</v>
      </c>
      <c r="I1403" s="38">
        <f t="array" ref="I1403">IF($B1403=0,-999,IF(COUNTIFS($Z1403:Z1403,#N/A)&gt;0,-999,AVERAGE($Z1403:Z1403)))</f>
        <v>-999</v>
      </c>
      <c r="J1403" s="38">
        <f t="array" ref="J1403">IF($B1403=0,-999,IF(COUNTIFS($Z1403:AA1403,#N/A)&gt;0,-999,AVERAGE($Z1403:AA1403)))</f>
        <v>-999</v>
      </c>
      <c r="K1403" s="38">
        <f t="array" ref="K1403">IF($B1403=0,-999,IF(COUNTIFS($Z1403:AB1403,#N/A)&gt;0,-999,AVERAGE($Z1403:AB1403)))</f>
        <v>-999</v>
      </c>
      <c r="L1403" s="38">
        <f t="array" ref="L1403">IF($B1403=0,-999,IF(COUNTIFS($Z1403:AC1403,#N/A)&gt;0,-999,AVERAGE($Z1403:AC1403)))</f>
        <v>-999</v>
      </c>
      <c r="M1403" s="38">
        <f t="shared" si="1665"/>
        <v>-999</v>
      </c>
      <c r="N1403" s="38">
        <f t="shared" si="1648"/>
        <v>-999</v>
      </c>
      <c r="O1403" s="38">
        <f t="shared" si="1649"/>
        <v>-999</v>
      </c>
      <c r="P1403" s="38">
        <f t="shared" si="1650"/>
        <v>-999</v>
      </c>
      <c r="Q1403" s="37">
        <f t="shared" si="1694"/>
        <v>0</v>
      </c>
      <c r="R1403" s="37">
        <f t="shared" si="1638"/>
        <v>0</v>
      </c>
      <c r="S1403" s="37">
        <f t="shared" si="1639"/>
        <v>0</v>
      </c>
      <c r="T1403" s="37">
        <f t="shared" si="1640"/>
        <v>0</v>
      </c>
      <c r="U1403" s="37">
        <f t="shared" si="1695"/>
        <v>2018</v>
      </c>
      <c r="V1403" s="37">
        <f t="shared" ref="V1403:X1403" si="1702">U1403-1</f>
        <v>2017</v>
      </c>
      <c r="W1403" s="37">
        <f t="shared" si="1702"/>
        <v>2016</v>
      </c>
      <c r="X1403" s="37">
        <f t="shared" si="1702"/>
        <v>2015</v>
      </c>
      <c r="Y1403" s="39"/>
      <c r="Z1403" s="62" t="e">
        <f>IFERROR(IF($B1403=0,#N/A,AVERAGEIFS(INDEX(DATOS,0,$C1403),INDEX(DATOS,0,$C1403),"&lt;&gt;#N/D",INDEX(DATOS,0,$L$2),0,INDEX(DATOS,0,$M$2),1,INDEX(DATOS,0,$N$2),U1403,INDEX(DATOS,0,$O$2),$D1403)),#N/A)</f>
        <v>#N/A</v>
      </c>
      <c r="AA1403" s="62" t="e">
        <f>IFERROR(IF($B1403=0,#N/A,AVERAGEIFS(INDEX(DATOS,0,$C1403),INDEX(DATOS,0,$C1403),"&lt;&gt;#N/D",INDEX(DATOS,0,$L$2),0,INDEX(DATOS,0,$M$2),1,INDEX(DATOS,0,$N$2),V1403,INDEX(DATOS,0,$O$2),$D1403)),#N/A)</f>
        <v>#N/A</v>
      </c>
      <c r="AB1403" s="62" t="e">
        <f>IFERROR(IF($B1403=0,#N/A,AVERAGEIFS(INDEX(DATOS,0,$C1403),INDEX(DATOS,0,$C1403),"&lt;&gt;#N/D",INDEX(DATOS,0,$L$2),0,INDEX(DATOS,0,$M$2),1,INDEX(DATOS,0,$N$2),W1403,INDEX(DATOS,0,$O$2),$D1403)),#N/A)</f>
        <v>#N/A</v>
      </c>
      <c r="AC1403" s="62" t="e">
        <f>IFERROR(IF($B1403=0,#N/A,AVERAGEIFS(INDEX(DATOS,0,$C1403),INDEX(DATOS,0,$C1403),"&lt;&gt;#N/D",INDEX(DATOS,0,$L$2),0,INDEX(DATOS,0,$M$2),1,INDEX(DATOS,0,$N$2),X1403,INDEX(DATOS,0,$O$2),$D1403)),#N/A)</f>
        <v>#N/A</v>
      </c>
      <c r="AD1403" s="33"/>
      <c r="AE1403" s="40">
        <f>IFERROR(IF(ISNA(#REF!),-999,IF(I1403=0,0,_xlfn.STDEV.P(#REF!)/I1403*100)),-999)</f>
        <v>-999</v>
      </c>
      <c r="AF1403" s="40">
        <f>IFERROR(IF(ISNA(#REF!),-999,IF(J1403=0,0,_xlfn.STDEV.P(#REF!)/J1403*100)),-999)</f>
        <v>-999</v>
      </c>
      <c r="AG1403" s="40">
        <f>IFERROR(IF(ISNA(#REF!),-999,IF(K1403=0,0,_xlfn.STDEV.P(#REF!)/K1403*100)),-999)</f>
        <v>-999</v>
      </c>
      <c r="AH1403" s="40">
        <f>IFERROR(IF(ISNA(#REF!),-999,IF(L1403=0,0,_xlfn.STDEV.P(#REF!)/L1403*100)),-999)</f>
        <v>-999</v>
      </c>
      <c r="AI1403" s="40"/>
    </row>
    <row r="1404" spans="1:35" x14ac:dyDescent="0.35">
      <c r="A1404">
        <f t="shared" si="1697"/>
        <v>199</v>
      </c>
      <c r="B1404" s="35">
        <f t="array" ref="B1404">IF(B1403=0,0,MIN(IF(INDEX(DATOS,0,$N$2)=$U1404,IF(ISNUMBER(INDEX(DATOS,0,$C1404)),IF(INDEX(DATOS,0,$L$2)=0,IF(INDEX(DATOS,0,$M$2)=1,IF(ISNA(MATCH(INDEX(DATOS,0,$O$2),IF($E$7:E1403=E1404,$D$7:D1403),0)),INDEX(DATOS,0,$K$2))))))))</f>
        <v>0</v>
      </c>
      <c r="C1404" s="32">
        <f t="shared" si="1698"/>
        <v>20</v>
      </c>
      <c r="D1404" s="34" t="str">
        <f>IF($B1404=0,"--",INDEX(DATOS,$B1404,O$2))</f>
        <v>--</v>
      </c>
      <c r="E1404" s="64" t="s">
        <v>1</v>
      </c>
      <c r="F1404" s="36" t="str">
        <f t="shared" si="1657"/>
        <v>--</v>
      </c>
      <c r="G1404" s="109" t="e">
        <f>VLOOKUP($D1404,LOC_UNICOS,G$2,0)</f>
        <v>#N/A</v>
      </c>
      <c r="H1404" s="109" t="e">
        <f>VLOOKUP($D1404,LOC_UNICOS,H$2,0)</f>
        <v>#N/A</v>
      </c>
      <c r="I1404" s="38">
        <f t="array" ref="I1404">IF($B1404=0,-999,IF(COUNTIFS($Z1404:Z1404,#N/A)&gt;0,-999,AVERAGE($Z1404:Z1404)))</f>
        <v>-999</v>
      </c>
      <c r="J1404" s="38">
        <f t="array" ref="J1404">IF($B1404=0,-999,IF(COUNTIFS($Z1404:AA1404,#N/A)&gt;0,-999,AVERAGE($Z1404:AA1404)))</f>
        <v>-999</v>
      </c>
      <c r="K1404" s="38">
        <f t="array" ref="K1404">IF($B1404=0,-999,IF(COUNTIFS($Z1404:AB1404,#N/A)&gt;0,-999,AVERAGE($Z1404:AB1404)))</f>
        <v>-999</v>
      </c>
      <c r="L1404" s="38">
        <f t="array" ref="L1404">IF($B1404=0,-999,IF(COUNTIFS($Z1404:AC1404,#N/A)&gt;0,-999,AVERAGE($Z1404:AC1404)))</f>
        <v>-999</v>
      </c>
      <c r="M1404" s="38">
        <f t="shared" si="1665"/>
        <v>-999</v>
      </c>
      <c r="N1404" s="38">
        <f t="shared" si="1648"/>
        <v>-999</v>
      </c>
      <c r="O1404" s="38">
        <f t="shared" si="1649"/>
        <v>-999</v>
      </c>
      <c r="P1404" s="38">
        <f t="shared" si="1650"/>
        <v>-999</v>
      </c>
      <c r="Q1404" s="37">
        <f t="shared" si="1694"/>
        <v>0</v>
      </c>
      <c r="R1404" s="37">
        <f t="shared" si="1638"/>
        <v>0</v>
      </c>
      <c r="S1404" s="37">
        <f t="shared" si="1639"/>
        <v>0</v>
      </c>
      <c r="T1404" s="37">
        <f t="shared" si="1640"/>
        <v>0</v>
      </c>
      <c r="U1404" s="37">
        <f t="shared" si="1695"/>
        <v>2018</v>
      </c>
      <c r="V1404" s="37">
        <f t="shared" ref="V1404:X1404" si="1703">U1404-1</f>
        <v>2017</v>
      </c>
      <c r="W1404" s="37">
        <f t="shared" si="1703"/>
        <v>2016</v>
      </c>
      <c r="X1404" s="37">
        <f t="shared" si="1703"/>
        <v>2015</v>
      </c>
      <c r="Y1404" s="39"/>
      <c r="Z1404" s="62" t="e">
        <f>IFERROR(IF($B1404=0,#N/A,AVERAGEIFS(INDEX(DATOS,0,$C1404),INDEX(DATOS,0,$C1404),"&lt;&gt;#N/D",INDEX(DATOS,0,$L$2),0,INDEX(DATOS,0,$M$2),1,INDEX(DATOS,0,$N$2),U1404,INDEX(DATOS,0,$O$2),$D1404)),#N/A)</f>
        <v>#N/A</v>
      </c>
      <c r="AA1404" s="62" t="e">
        <f>IFERROR(IF($B1404=0,#N/A,AVERAGEIFS(INDEX(DATOS,0,$C1404),INDEX(DATOS,0,$C1404),"&lt;&gt;#N/D",INDEX(DATOS,0,$L$2),0,INDEX(DATOS,0,$M$2),1,INDEX(DATOS,0,$N$2),V1404,INDEX(DATOS,0,$O$2),$D1404)),#N/A)</f>
        <v>#N/A</v>
      </c>
      <c r="AB1404" s="62" t="e">
        <f>IFERROR(IF($B1404=0,#N/A,AVERAGEIFS(INDEX(DATOS,0,$C1404),INDEX(DATOS,0,$C1404),"&lt;&gt;#N/D",INDEX(DATOS,0,$L$2),0,INDEX(DATOS,0,$M$2),1,INDEX(DATOS,0,$N$2),W1404,INDEX(DATOS,0,$O$2),$D1404)),#N/A)</f>
        <v>#N/A</v>
      </c>
      <c r="AC1404" s="62" t="e">
        <f>IFERROR(IF($B1404=0,#N/A,AVERAGEIFS(INDEX(DATOS,0,$C1404),INDEX(DATOS,0,$C1404),"&lt;&gt;#N/D",INDEX(DATOS,0,$L$2),0,INDEX(DATOS,0,$M$2),1,INDEX(DATOS,0,$N$2),X1404,INDEX(DATOS,0,$O$2),$D1404)),#N/A)</f>
        <v>#N/A</v>
      </c>
      <c r="AD1404" s="33"/>
      <c r="AE1404" s="40">
        <f>IFERROR(IF(ISNA(#REF!),-999,IF(I1404=0,0,_xlfn.STDEV.P(#REF!)/I1404*100)),-999)</f>
        <v>-999</v>
      </c>
      <c r="AF1404" s="40">
        <f>IFERROR(IF(ISNA(#REF!),-999,IF(J1404=0,0,_xlfn.STDEV.P(#REF!)/J1404*100)),-999)</f>
        <v>-999</v>
      </c>
      <c r="AG1404" s="40">
        <f>IFERROR(IF(ISNA(#REF!),-999,IF(K1404=0,0,_xlfn.STDEV.P(#REF!)/K1404*100)),-999)</f>
        <v>-999</v>
      </c>
      <c r="AH1404" s="40">
        <f>IFERROR(IF(ISNA(#REF!),-999,IF(L1404=0,0,_xlfn.STDEV.P(#REF!)/L1404*100)),-999)</f>
        <v>-999</v>
      </c>
      <c r="AI1404" s="40"/>
    </row>
    <row r="1405" spans="1:35" x14ac:dyDescent="0.35">
      <c r="A1405">
        <f t="shared" si="1697"/>
        <v>200</v>
      </c>
      <c r="B1405" s="35">
        <f t="array" ref="B1405">IF(B1404=0,0,MIN(IF(INDEX(DATOS,0,$N$2)=$U1405,IF(ISNUMBER(INDEX(DATOS,0,$C1405)),IF(INDEX(DATOS,0,$L$2)=0,IF(INDEX(DATOS,0,$M$2)=1,IF(ISNA(MATCH(INDEX(DATOS,0,$O$2),IF($E$7:E1404=E1405,$D$7:D1404),0)),INDEX(DATOS,0,$K$2))))))))</f>
        <v>0</v>
      </c>
      <c r="C1405" s="32">
        <f t="shared" si="1698"/>
        <v>20</v>
      </c>
      <c r="D1405" s="34" t="str">
        <f>IF($B1405=0,"--",INDEX(DATOS,$B1405,O$2))</f>
        <v>--</v>
      </c>
      <c r="E1405" s="64" t="s">
        <v>1</v>
      </c>
      <c r="F1405" s="36" t="str">
        <f t="shared" si="1657"/>
        <v>--</v>
      </c>
      <c r="G1405" s="109" t="e">
        <f>VLOOKUP($D1405,LOC_UNICOS,G$2,0)</f>
        <v>#N/A</v>
      </c>
      <c r="H1405" s="109" t="e">
        <f>VLOOKUP($D1405,LOC_UNICOS,H$2,0)</f>
        <v>#N/A</v>
      </c>
      <c r="I1405" s="38">
        <f t="array" ref="I1405">IF($B1405=0,-999,IF(COUNTIFS($Z1405:Z1405,#N/A)&gt;0,-999,AVERAGE($Z1405:Z1405)))</f>
        <v>-999</v>
      </c>
      <c r="J1405" s="38">
        <f t="array" ref="J1405">IF($B1405=0,-999,IF(COUNTIFS($Z1405:AA1405,#N/A)&gt;0,-999,AVERAGE($Z1405:AA1405)))</f>
        <v>-999</v>
      </c>
      <c r="K1405" s="38">
        <f t="array" ref="K1405">IF($B1405=0,-999,IF(COUNTIFS($Z1405:AB1405,#N/A)&gt;0,-999,AVERAGE($Z1405:AB1405)))</f>
        <v>-999</v>
      </c>
      <c r="L1405" s="38">
        <f t="array" ref="L1405">IF($B1405=0,-999,IF(COUNTIFS($Z1405:AC1405,#N/A)&gt;0,-999,AVERAGE($Z1405:AC1405)))</f>
        <v>-999</v>
      </c>
      <c r="M1405" s="38">
        <f t="shared" si="1665"/>
        <v>-999</v>
      </c>
      <c r="N1405" s="38">
        <f t="shared" si="1648"/>
        <v>-999</v>
      </c>
      <c r="O1405" s="38">
        <f t="shared" si="1649"/>
        <v>-999</v>
      </c>
      <c r="P1405" s="38">
        <f t="shared" si="1650"/>
        <v>-999</v>
      </c>
      <c r="Q1405" s="37">
        <f t="shared" si="1694"/>
        <v>0</v>
      </c>
      <c r="R1405" s="37">
        <f t="shared" si="1638"/>
        <v>0</v>
      </c>
      <c r="S1405" s="37">
        <f t="shared" si="1639"/>
        <v>0</v>
      </c>
      <c r="T1405" s="37">
        <f t="shared" si="1640"/>
        <v>0</v>
      </c>
      <c r="U1405" s="37">
        <f t="shared" si="1695"/>
        <v>2018</v>
      </c>
      <c r="V1405" s="37">
        <f t="shared" ref="V1405:X1405" si="1704">U1405-1</f>
        <v>2017</v>
      </c>
      <c r="W1405" s="37">
        <f t="shared" si="1704"/>
        <v>2016</v>
      </c>
      <c r="X1405" s="37">
        <f t="shared" si="1704"/>
        <v>2015</v>
      </c>
      <c r="Y1405" s="39"/>
      <c r="Z1405" s="62" t="e">
        <f>IFERROR(IF($B1405=0,#N/A,AVERAGEIFS(INDEX(DATOS,0,$C1405),INDEX(DATOS,0,$C1405),"&lt;&gt;#N/D",INDEX(DATOS,0,$L$2),0,INDEX(DATOS,0,$M$2),1,INDEX(DATOS,0,$N$2),U1405,INDEX(DATOS,0,$O$2),$D1405)),#N/A)</f>
        <v>#N/A</v>
      </c>
      <c r="AA1405" s="62" t="e">
        <f>IFERROR(IF($B1405=0,#N/A,AVERAGEIFS(INDEX(DATOS,0,$C1405),INDEX(DATOS,0,$C1405),"&lt;&gt;#N/D",INDEX(DATOS,0,$L$2),0,INDEX(DATOS,0,$M$2),1,INDEX(DATOS,0,$N$2),V1405,INDEX(DATOS,0,$O$2),$D1405)),#N/A)</f>
        <v>#N/A</v>
      </c>
      <c r="AB1405" s="62" t="e">
        <f>IFERROR(IF($B1405=0,#N/A,AVERAGEIFS(INDEX(DATOS,0,$C1405),INDEX(DATOS,0,$C1405),"&lt;&gt;#N/D",INDEX(DATOS,0,$L$2),0,INDEX(DATOS,0,$M$2),1,INDEX(DATOS,0,$N$2),W1405,INDEX(DATOS,0,$O$2),$D1405)),#N/A)</f>
        <v>#N/A</v>
      </c>
      <c r="AC1405" s="62" t="e">
        <f>IFERROR(IF($B1405=0,#N/A,AVERAGEIFS(INDEX(DATOS,0,$C1405),INDEX(DATOS,0,$C1405),"&lt;&gt;#N/D",INDEX(DATOS,0,$L$2),0,INDEX(DATOS,0,$M$2),1,INDEX(DATOS,0,$N$2),X1405,INDEX(DATOS,0,$O$2),$D1405)),#N/A)</f>
        <v>#N/A</v>
      </c>
      <c r="AD1405" s="33"/>
      <c r="AE1405" s="40">
        <f>IFERROR(IF(ISNA(#REF!),-999,IF(I1405=0,0,_xlfn.STDEV.P(#REF!)/I1405*100)),-999)</f>
        <v>-999</v>
      </c>
      <c r="AF1405" s="40">
        <f>IFERROR(IF(ISNA(#REF!),-999,IF(J1405=0,0,_xlfn.STDEV.P(#REF!)/J1405*100)),-999)</f>
        <v>-999</v>
      </c>
      <c r="AG1405" s="40">
        <f>IFERROR(IF(ISNA(#REF!),-999,IF(K1405=0,0,_xlfn.STDEV.P(#REF!)/K1405*100)),-999)</f>
        <v>-999</v>
      </c>
      <c r="AH1405" s="40">
        <f>IFERROR(IF(ISNA(#REF!),-999,IF(L1405=0,0,_xlfn.STDEV.P(#REF!)/L1405*100)),-999)</f>
        <v>-999</v>
      </c>
      <c r="AI1405" s="40"/>
    </row>
    <row r="1406" spans="1:35" x14ac:dyDescent="0.35">
      <c r="A1406">
        <v>1</v>
      </c>
      <c r="B1406" s="35">
        <f t="array" ref="B1406">MIN(IF(INDEX(DATOS,0,$N$2)=$U1406,IF(ISNUMBER(INDEX(DATOS,0,C1406)),IF(INDEX(DATOS,0,$L$2)=0,IF(INDEX(DATOS,0,$M$2)=1,INDEX(DATOS,0,$K$2))))))</f>
        <v>565</v>
      </c>
      <c r="C1406" s="32">
        <f>MATCH(E1406,INDEX(DATOS,1,),0)</f>
        <v>20</v>
      </c>
      <c r="D1406" s="34" t="str">
        <f>IF($B1406=0,"--",INDEX(DATOS,$B1406,O$2))</f>
        <v>Departamento de General Obligado, SF</v>
      </c>
      <c r="E1406" s="64" t="s">
        <v>1</v>
      </c>
      <c r="F1406" s="36" t="str">
        <f t="shared" si="1657"/>
        <v>Dpto. General Obligado</v>
      </c>
      <c r="G1406" s="109">
        <f>VLOOKUP($D1406,LOC_UNICOS,G$2,0)</f>
        <v>-28.75</v>
      </c>
      <c r="H1406" s="109">
        <f>VLOOKUP($D1406,LOC_UNICOS,H$2,0)</f>
        <v>-59.75</v>
      </c>
      <c r="I1406" s="38">
        <f t="array" ref="I1406">IF($B1406=0,-999,IF(COUNTIFS($Z1406:Z1406,#N/A)&gt;0,-999,AVERAGE($Z1406:Z1406)))</f>
        <v>82.7</v>
      </c>
      <c r="J1406" s="38">
        <f t="array" ref="J1406">IF($B1406=0,-999,IF(COUNTIFS($Z1406:AA1406,#N/A)&gt;0,-999,AVERAGE($Z1406:AA1406)))</f>
        <v>81.550000000000011</v>
      </c>
      <c r="K1406" s="38">
        <f t="array" ref="K1406">IF($B1406=0,-999,IF(COUNTIFS($Z1406:AB1406,#N/A)&gt;0,-999,AVERAGE($Z1406:AB1406)))</f>
        <v>81.466666666666683</v>
      </c>
      <c r="L1406" s="38">
        <f t="array" ref="L1406">IF($B1406=0,-999,IF(COUNTIFS($Z1406:AC1406,#N/A)&gt;0,-999,AVERAGE($Z1406:AC1406)))</f>
        <v>-999</v>
      </c>
      <c r="M1406" s="38">
        <f>IFERROR(AE1406,-999)</f>
        <v>0</v>
      </c>
      <c r="N1406" s="38">
        <f t="shared" si="1648"/>
        <v>1.4101778050275884</v>
      </c>
      <c r="O1406" s="38">
        <f t="shared" si="1649"/>
        <v>1.161625987445039</v>
      </c>
      <c r="P1406" s="38">
        <f t="shared" si="1650"/>
        <v>-999</v>
      </c>
      <c r="Q1406" s="37">
        <f>IF($B1406=0,0,IF(I1406=-999,0,IF($D1406="--",0,1)))</f>
        <v>1</v>
      </c>
      <c r="R1406" s="37">
        <f t="shared" si="1638"/>
        <v>1</v>
      </c>
      <c r="S1406" s="37">
        <f t="shared" si="1639"/>
        <v>1</v>
      </c>
      <c r="T1406" s="37">
        <f t="shared" si="1640"/>
        <v>0</v>
      </c>
      <c r="U1406" s="37">
        <f>$B$1</f>
        <v>2018</v>
      </c>
      <c r="V1406" s="37">
        <f>U1406-1</f>
        <v>2017</v>
      </c>
      <c r="W1406" s="37">
        <f t="shared" ref="W1406:X1406" si="1705">V1406-1</f>
        <v>2016</v>
      </c>
      <c r="X1406" s="37">
        <f t="shared" si="1705"/>
        <v>2015</v>
      </c>
      <c r="Y1406" s="39"/>
      <c r="Z1406" s="62">
        <f>IFERROR(IF($B1406=0,#N/A,AVERAGEIFS(INDEX(DATOS,0,$C1406),INDEX(DATOS,0,$C1406),"&lt;&gt;#N/D",INDEX(DATOS,0,$L$2),0,INDEX(DATOS,0,$M$2),1,INDEX(DATOS,0,$N$2),U1406,INDEX(DATOS,0,$O$2),$D1406)),#N/A)</f>
        <v>82.7</v>
      </c>
      <c r="AA1406" s="62">
        <f>IFERROR(IF($B1406=0,#N/A,AVERAGEIFS(INDEX(DATOS,0,$C1406),INDEX(DATOS,0,$C1406),"&lt;&gt;#N/D",INDEX(DATOS,0,$L$2),0,INDEX(DATOS,0,$M$2),1,INDEX(DATOS,0,$N$2),V1406,INDEX(DATOS,0,$O$2),$D1406)),#N/A)</f>
        <v>80.400000000000006</v>
      </c>
      <c r="AB1406" s="62">
        <f>IFERROR(IF($B1406=0,#N/A,AVERAGEIFS(INDEX(DATOS,0,$C1406),INDEX(DATOS,0,$C1406),"&lt;&gt;#N/D",INDEX(DATOS,0,$L$2),0,INDEX(DATOS,0,$M$2),1,INDEX(DATOS,0,$N$2),W1406,INDEX(DATOS,0,$O$2),$D1406)),#N/A)</f>
        <v>81.3</v>
      </c>
      <c r="AC1406" s="62" t="e">
        <f>IFERROR(IF($B1406=0,#N/A,AVERAGEIFS(INDEX(DATOS,0,$C1406),INDEX(DATOS,0,$C1406),"&lt;&gt;#N/D",INDEX(DATOS,0,$L$2),0,INDEX(DATOS,0,$M$2),1,INDEX(DATOS,0,$N$2),X1406,INDEX(DATOS,0,$O$2),$D1406)),#N/A)</f>
        <v>#N/A</v>
      </c>
      <c r="AD1406" s="33"/>
      <c r="AE1406" s="40">
        <f>IFERROR(IF(ISNA(Z1406),#N/A,IF(I1406=0,0,_xlfn.STDEV.P($Z1406:Z1406)/I1406*100)),#N/A)</f>
        <v>0</v>
      </c>
      <c r="AF1406" s="40">
        <f>IFERROR(IF(ISNA(AA1406),#N/A,IF(J1406=0,0,_xlfn.STDEV.P($Z1406:AA1406)/J1406*100)),#N/A)</f>
        <v>1.4101778050275884</v>
      </c>
      <c r="AG1406" s="40">
        <f>IFERROR(IF(ISNA(AB1406),#N/A,IF(K1406=0,0,_xlfn.STDEV.P($Z1406:AB1406)/K1406*100)),#N/A)</f>
        <v>1.161625987445039</v>
      </c>
      <c r="AH1406" s="40" t="e">
        <f>IFERROR(IF(ISNA(AC1406),#N/A,IF(L1406=0,0,_xlfn.STDEV.P($Z1406:AC1406)/L1406*100)),#N/A)</f>
        <v>#N/A</v>
      </c>
    </row>
    <row r="1407" spans="1:35" x14ac:dyDescent="0.35">
      <c r="A1407">
        <f>A1406+1</f>
        <v>2</v>
      </c>
      <c r="B1407" s="35">
        <f t="array" ref="B1407">IF(B1406=0,0,MIN(IF(INDEX(DATOS,0,$N$2)=$U1407,IF(ISNUMBER(INDEX(DATOS,0,$C1407)),IF(INDEX(DATOS,0,$L$2)=0,IF(INDEX(DATOS,0,$M$2)=1,IF(ISNA(MATCH(INDEX(DATOS,0,$O$2),IF($E$7:E1406=E1407,$D$7:D1406),0)),INDEX(DATOS,0,$K$2))))))))</f>
        <v>0</v>
      </c>
      <c r="C1407" s="32">
        <f>MATCH(E1407,INDEX(DATOS,1,),0)</f>
        <v>20</v>
      </c>
      <c r="D1407" s="34" t="str">
        <f>IF($B1407=0,"--",INDEX(DATOS,$B1407,O$2))</f>
        <v>--</v>
      </c>
      <c r="E1407" s="64" t="s">
        <v>1</v>
      </c>
      <c r="F1407" s="36" t="str">
        <f t="shared" si="1657"/>
        <v>--</v>
      </c>
      <c r="G1407" s="109" t="e">
        <f>VLOOKUP($D1407,LOC_UNICOS,G$2,0)</f>
        <v>#N/A</v>
      </c>
      <c r="H1407" s="109" t="e">
        <f>VLOOKUP($D1407,LOC_UNICOS,H$2,0)</f>
        <v>#N/A</v>
      </c>
      <c r="I1407" s="38">
        <f t="array" ref="I1407">IF($B1407=0,-999,IF(COUNTIFS($Z1407:Z1407,#N/A)&gt;0,-999,AVERAGE($Z1407:Z1407)))</f>
        <v>-999</v>
      </c>
      <c r="J1407" s="38">
        <f t="array" ref="J1407">IF($B1407=0,-999,IF(COUNTIFS($Z1407:AA1407,#N/A)&gt;0,-999,AVERAGE($Z1407:AA1407)))</f>
        <v>-999</v>
      </c>
      <c r="K1407" s="38">
        <f t="array" ref="K1407">IF($B1407=0,-999,IF(COUNTIFS($Z1407:AB1407,#N/A)&gt;0,-999,AVERAGE($Z1407:AB1407)))</f>
        <v>-999</v>
      </c>
      <c r="L1407" s="38">
        <f t="array" ref="L1407">IF($B1407=0,-999,IF(COUNTIFS($Z1407:AC1407,#N/A)&gt;0,-999,AVERAGE($Z1407:AC1407)))</f>
        <v>-999</v>
      </c>
      <c r="M1407" s="38">
        <f t="shared" ref="M1407:M1470" si="1706">IFERROR(AE1407,-999)</f>
        <v>-999</v>
      </c>
      <c r="N1407" s="38">
        <f t="shared" si="1648"/>
        <v>-999</v>
      </c>
      <c r="O1407" s="38">
        <f t="shared" si="1649"/>
        <v>-999</v>
      </c>
      <c r="P1407" s="38">
        <f t="shared" si="1650"/>
        <v>-999</v>
      </c>
      <c r="Q1407" s="37">
        <f t="shared" ref="Q1407:Q1470" si="1707">IF($B1407=0,0,IF(I1407=-999,0,IF($D1407="--",0,1)))</f>
        <v>0</v>
      </c>
      <c r="R1407" s="37">
        <f t="shared" si="1638"/>
        <v>0</v>
      </c>
      <c r="S1407" s="37">
        <f t="shared" si="1639"/>
        <v>0</v>
      </c>
      <c r="T1407" s="37">
        <f t="shared" si="1640"/>
        <v>0</v>
      </c>
      <c r="U1407" s="37">
        <f t="shared" ref="U1407:U1470" si="1708">$B$1</f>
        <v>2018</v>
      </c>
      <c r="V1407" s="37">
        <f t="shared" ref="V1407:X1407" si="1709">U1407-1</f>
        <v>2017</v>
      </c>
      <c r="W1407" s="37">
        <f t="shared" si="1709"/>
        <v>2016</v>
      </c>
      <c r="X1407" s="37">
        <f t="shared" si="1709"/>
        <v>2015</v>
      </c>
      <c r="Y1407" s="39"/>
      <c r="Z1407" s="62" t="e">
        <f>IFERROR(IF($B1407=0,#N/A,AVERAGEIFS(INDEX(DATOS,0,$C1407),INDEX(DATOS,0,$C1407),"&lt;&gt;#N/D",INDEX(DATOS,0,$L$2),0,INDEX(DATOS,0,$M$2),1,INDEX(DATOS,0,$N$2),U1407,INDEX(DATOS,0,$O$2),$D1407)),#N/A)</f>
        <v>#N/A</v>
      </c>
      <c r="AA1407" s="62" t="e">
        <f>IFERROR(IF($B1407=0,#N/A,AVERAGEIFS(INDEX(DATOS,0,$C1407),INDEX(DATOS,0,$C1407),"&lt;&gt;#N/D",INDEX(DATOS,0,$L$2),0,INDEX(DATOS,0,$M$2),1,INDEX(DATOS,0,$N$2),V1407,INDEX(DATOS,0,$O$2),$D1407)),#N/A)</f>
        <v>#N/A</v>
      </c>
      <c r="AB1407" s="62" t="e">
        <f>IFERROR(IF($B1407=0,#N/A,AVERAGEIFS(INDEX(DATOS,0,$C1407),INDEX(DATOS,0,$C1407),"&lt;&gt;#N/D",INDEX(DATOS,0,$L$2),0,INDEX(DATOS,0,$M$2),1,INDEX(DATOS,0,$N$2),W1407,INDEX(DATOS,0,$O$2),$D1407)),#N/A)</f>
        <v>#N/A</v>
      </c>
      <c r="AC1407" s="62" t="e">
        <f>IFERROR(IF($B1407=0,#N/A,AVERAGEIFS(INDEX(DATOS,0,$C1407),INDEX(DATOS,0,$C1407),"&lt;&gt;#N/D",INDEX(DATOS,0,$L$2),0,INDEX(DATOS,0,$M$2),1,INDEX(DATOS,0,$N$2),X1407,INDEX(DATOS,0,$O$2),$D1407)),#N/A)</f>
        <v>#N/A</v>
      </c>
      <c r="AD1407" s="33"/>
      <c r="AE1407" s="40" t="e">
        <f>IFERROR(IF(ISNA(Z1407),#N/A,IF(I1407=0,0,_xlfn.STDEV.P($Z1407:Z1407)/I1407*100)),#N/A)</f>
        <v>#N/A</v>
      </c>
      <c r="AF1407" s="40" t="e">
        <f>IFERROR(IF(ISNA(AA1407),#N/A,IF(J1407=0,0,_xlfn.STDEV.P($Z1407:AA1407)/J1407*100)),#N/A)</f>
        <v>#N/A</v>
      </c>
      <c r="AG1407" s="40" t="e">
        <f>IFERROR(IF(ISNA(AB1407),#N/A,IF(K1407=0,0,_xlfn.STDEV.P($Z1407:AB1407)/K1407*100)),#N/A)</f>
        <v>#N/A</v>
      </c>
      <c r="AH1407" s="40" t="e">
        <f>IFERROR(IF(ISNA(AC1407),#N/A,IF(L1407=0,0,_xlfn.STDEV.P($Z1407:AC1407)/L1407*100)),#N/A)</f>
        <v>#N/A</v>
      </c>
    </row>
    <row r="1408" spans="1:35" x14ac:dyDescent="0.35">
      <c r="A1408">
        <f t="shared" ref="A1408:A1471" si="1710">A1407+1</f>
        <v>3</v>
      </c>
      <c r="B1408" s="35">
        <f t="array" ref="B1408">IF(B1407=0,0,MIN(IF(INDEX(DATOS,0,$N$2)=$U1408,IF(ISNUMBER(INDEX(DATOS,0,$C1408)),IF(INDEX(DATOS,0,$L$2)=0,IF(INDEX(DATOS,0,$M$2)=1,IF(ISNA(MATCH(INDEX(DATOS,0,$O$2),IF($E$7:E1407=E1408,$D$7:D1407),0)),INDEX(DATOS,0,$K$2))))))))</f>
        <v>0</v>
      </c>
      <c r="C1408" s="32">
        <f t="shared" ref="C1408:C1471" si="1711">MATCH(E1408,INDEX(DATOS,1,),0)</f>
        <v>20</v>
      </c>
      <c r="D1408" s="34" t="str">
        <f>IF($B1408=0,"--",INDEX(DATOS,$B1408,O$2))</f>
        <v>--</v>
      </c>
      <c r="E1408" s="64" t="s">
        <v>1</v>
      </c>
      <c r="F1408" s="36" t="str">
        <f t="shared" si="1657"/>
        <v>--</v>
      </c>
      <c r="G1408" s="109" t="e">
        <f>VLOOKUP($D1408,LOC_UNICOS,G$2,0)</f>
        <v>#N/A</v>
      </c>
      <c r="H1408" s="109" t="e">
        <f>VLOOKUP($D1408,LOC_UNICOS,H$2,0)</f>
        <v>#N/A</v>
      </c>
      <c r="I1408" s="38">
        <f t="array" ref="I1408">IF($B1408=0,-999,IF(COUNTIFS($Z1408:Z1408,#N/A)&gt;0,-999,AVERAGE($Z1408:Z1408)))</f>
        <v>-999</v>
      </c>
      <c r="J1408" s="38">
        <f t="array" ref="J1408">IF($B1408=0,-999,IF(COUNTIFS($Z1408:AA1408,#N/A)&gt;0,-999,AVERAGE($Z1408:AA1408)))</f>
        <v>-999</v>
      </c>
      <c r="K1408" s="38">
        <f t="array" ref="K1408">IF($B1408=0,-999,IF(COUNTIFS($Z1408:AB1408,#N/A)&gt;0,-999,AVERAGE($Z1408:AB1408)))</f>
        <v>-999</v>
      </c>
      <c r="L1408" s="38">
        <f t="array" ref="L1408">IF($B1408=0,-999,IF(COUNTIFS($Z1408:AC1408,#N/A)&gt;0,-999,AVERAGE($Z1408:AC1408)))</f>
        <v>-999</v>
      </c>
      <c r="M1408" s="38">
        <f t="shared" si="1706"/>
        <v>-999</v>
      </c>
      <c r="N1408" s="38">
        <f t="shared" si="1648"/>
        <v>-999</v>
      </c>
      <c r="O1408" s="38">
        <f t="shared" si="1649"/>
        <v>-999</v>
      </c>
      <c r="P1408" s="38">
        <f t="shared" si="1650"/>
        <v>-999</v>
      </c>
      <c r="Q1408" s="37">
        <f t="shared" si="1707"/>
        <v>0</v>
      </c>
      <c r="R1408" s="37">
        <f t="shared" si="1638"/>
        <v>0</v>
      </c>
      <c r="S1408" s="37">
        <f t="shared" si="1639"/>
        <v>0</v>
      </c>
      <c r="T1408" s="37">
        <f t="shared" si="1640"/>
        <v>0</v>
      </c>
      <c r="U1408" s="37">
        <f t="shared" si="1708"/>
        <v>2018</v>
      </c>
      <c r="V1408" s="37">
        <f t="shared" ref="V1408:X1408" si="1712">U1408-1</f>
        <v>2017</v>
      </c>
      <c r="W1408" s="37">
        <f t="shared" si="1712"/>
        <v>2016</v>
      </c>
      <c r="X1408" s="37">
        <f t="shared" si="1712"/>
        <v>2015</v>
      </c>
      <c r="Y1408" s="39"/>
      <c r="Z1408" s="62" t="e">
        <f>IFERROR(IF($B1408=0,#N/A,AVERAGEIFS(INDEX(DATOS,0,$C1408),INDEX(DATOS,0,$C1408),"&lt;&gt;#N/D",INDEX(DATOS,0,$L$2),0,INDEX(DATOS,0,$M$2),1,INDEX(DATOS,0,$N$2),U1408,INDEX(DATOS,0,$O$2),$D1408)),#N/A)</f>
        <v>#N/A</v>
      </c>
      <c r="AA1408" s="62" t="e">
        <f>IFERROR(IF($B1408=0,#N/A,AVERAGEIFS(INDEX(DATOS,0,$C1408),INDEX(DATOS,0,$C1408),"&lt;&gt;#N/D",INDEX(DATOS,0,$L$2),0,INDEX(DATOS,0,$M$2),1,INDEX(DATOS,0,$N$2),V1408,INDEX(DATOS,0,$O$2),$D1408)),#N/A)</f>
        <v>#N/A</v>
      </c>
      <c r="AB1408" s="62" t="e">
        <f>IFERROR(IF($B1408=0,#N/A,AVERAGEIFS(INDEX(DATOS,0,$C1408),INDEX(DATOS,0,$C1408),"&lt;&gt;#N/D",INDEX(DATOS,0,$L$2),0,INDEX(DATOS,0,$M$2),1,INDEX(DATOS,0,$N$2),W1408,INDEX(DATOS,0,$O$2),$D1408)),#N/A)</f>
        <v>#N/A</v>
      </c>
      <c r="AC1408" s="62" t="e">
        <f>IFERROR(IF($B1408=0,#N/A,AVERAGEIFS(INDEX(DATOS,0,$C1408),INDEX(DATOS,0,$C1408),"&lt;&gt;#N/D",INDEX(DATOS,0,$L$2),0,INDEX(DATOS,0,$M$2),1,INDEX(DATOS,0,$N$2),X1408,INDEX(DATOS,0,$O$2),$D1408)),#N/A)</f>
        <v>#N/A</v>
      </c>
      <c r="AD1408" s="33"/>
      <c r="AE1408" s="40" t="e">
        <f>IFERROR(IF(ISNA(Z1408),#N/A,IF(I1408=0,0,_xlfn.STDEV.P($Z1408:Z1408)/I1408*100)),#N/A)</f>
        <v>#N/A</v>
      </c>
      <c r="AF1408" s="40" t="e">
        <f>IFERROR(IF(ISNA(AA1408),#N/A,IF(J1408=0,0,_xlfn.STDEV.P($Z1408:AA1408)/J1408*100)),#N/A)</f>
        <v>#N/A</v>
      </c>
      <c r="AG1408" s="40" t="e">
        <f>IFERROR(IF(ISNA(AB1408),#N/A,IF(K1408=0,0,_xlfn.STDEV.P($Z1408:AB1408)/K1408*100)),#N/A)</f>
        <v>#N/A</v>
      </c>
      <c r="AH1408" s="40" t="e">
        <f>IFERROR(IF(ISNA(AC1408),#N/A,IF(L1408=0,0,_xlfn.STDEV.P($Z1408:AC1408)/L1408*100)),#N/A)</f>
        <v>#N/A</v>
      </c>
    </row>
    <row r="1409" spans="1:34" x14ac:dyDescent="0.35">
      <c r="A1409">
        <f t="shared" si="1710"/>
        <v>4</v>
      </c>
      <c r="B1409" s="35">
        <f t="array" ref="B1409">IF(B1408=0,0,MIN(IF(INDEX(DATOS,0,$N$2)=$U1409,IF(ISNUMBER(INDEX(DATOS,0,$C1409)),IF(INDEX(DATOS,0,$L$2)=0,IF(INDEX(DATOS,0,$M$2)=1,IF(ISNA(MATCH(INDEX(DATOS,0,$O$2),IF($E$7:E1408=E1409,$D$7:D1408),0)),INDEX(DATOS,0,$K$2))))))))</f>
        <v>0</v>
      </c>
      <c r="C1409" s="32">
        <f t="shared" si="1711"/>
        <v>20</v>
      </c>
      <c r="D1409" s="34" t="str">
        <f>IF($B1409=0,"--",INDEX(DATOS,$B1409,O$2))</f>
        <v>--</v>
      </c>
      <c r="E1409" s="64" t="s">
        <v>1</v>
      </c>
      <c r="F1409" s="36" t="str">
        <f t="shared" si="1657"/>
        <v>--</v>
      </c>
      <c r="G1409" s="109" t="e">
        <f>VLOOKUP($D1409,LOC_UNICOS,G$2,0)</f>
        <v>#N/A</v>
      </c>
      <c r="H1409" s="109" t="e">
        <f>VLOOKUP($D1409,LOC_UNICOS,H$2,0)</f>
        <v>#N/A</v>
      </c>
      <c r="I1409" s="38">
        <f t="array" ref="I1409">IF($B1409=0,-999,IF(COUNTIFS($Z1409:Z1409,#N/A)&gt;0,-999,AVERAGE($Z1409:Z1409)))</f>
        <v>-999</v>
      </c>
      <c r="J1409" s="38">
        <f t="array" ref="J1409">IF($B1409=0,-999,IF(COUNTIFS($Z1409:AA1409,#N/A)&gt;0,-999,AVERAGE($Z1409:AA1409)))</f>
        <v>-999</v>
      </c>
      <c r="K1409" s="38">
        <f t="array" ref="K1409">IF($B1409=0,-999,IF(COUNTIFS($Z1409:AB1409,#N/A)&gt;0,-999,AVERAGE($Z1409:AB1409)))</f>
        <v>-999</v>
      </c>
      <c r="L1409" s="38">
        <f t="array" ref="L1409">IF($B1409=0,-999,IF(COUNTIFS($Z1409:AC1409,#N/A)&gt;0,-999,AVERAGE($Z1409:AC1409)))</f>
        <v>-999</v>
      </c>
      <c r="M1409" s="38">
        <f t="shared" si="1706"/>
        <v>-999</v>
      </c>
      <c r="N1409" s="38">
        <f t="shared" si="1648"/>
        <v>-999</v>
      </c>
      <c r="O1409" s="38">
        <f t="shared" si="1649"/>
        <v>-999</v>
      </c>
      <c r="P1409" s="38">
        <f t="shared" si="1650"/>
        <v>-999</v>
      </c>
      <c r="Q1409" s="37">
        <f t="shared" si="1707"/>
        <v>0</v>
      </c>
      <c r="R1409" s="37">
        <f t="shared" si="1638"/>
        <v>0</v>
      </c>
      <c r="S1409" s="37">
        <f t="shared" si="1639"/>
        <v>0</v>
      </c>
      <c r="T1409" s="37">
        <f t="shared" si="1640"/>
        <v>0</v>
      </c>
      <c r="U1409" s="37">
        <f t="shared" si="1708"/>
        <v>2018</v>
      </c>
      <c r="V1409" s="37">
        <f t="shared" ref="V1409:X1409" si="1713">U1409-1</f>
        <v>2017</v>
      </c>
      <c r="W1409" s="37">
        <f t="shared" si="1713"/>
        <v>2016</v>
      </c>
      <c r="X1409" s="37">
        <f t="shared" si="1713"/>
        <v>2015</v>
      </c>
      <c r="Y1409" s="39"/>
      <c r="Z1409" s="62" t="e">
        <f>IFERROR(IF($B1409=0,#N/A,AVERAGEIFS(INDEX(DATOS,0,$C1409),INDEX(DATOS,0,$C1409),"&lt;&gt;#N/D",INDEX(DATOS,0,$L$2),0,INDEX(DATOS,0,$M$2),1,INDEX(DATOS,0,$N$2),U1409,INDEX(DATOS,0,$O$2),$D1409)),#N/A)</f>
        <v>#N/A</v>
      </c>
      <c r="AA1409" s="62" t="e">
        <f>IFERROR(IF($B1409=0,#N/A,AVERAGEIFS(INDEX(DATOS,0,$C1409),INDEX(DATOS,0,$C1409),"&lt;&gt;#N/D",INDEX(DATOS,0,$L$2),0,INDEX(DATOS,0,$M$2),1,INDEX(DATOS,0,$N$2),V1409,INDEX(DATOS,0,$O$2),$D1409)),#N/A)</f>
        <v>#N/A</v>
      </c>
      <c r="AB1409" s="62" t="e">
        <f>IFERROR(IF($B1409=0,#N/A,AVERAGEIFS(INDEX(DATOS,0,$C1409),INDEX(DATOS,0,$C1409),"&lt;&gt;#N/D",INDEX(DATOS,0,$L$2),0,INDEX(DATOS,0,$M$2),1,INDEX(DATOS,0,$N$2),W1409,INDEX(DATOS,0,$O$2),$D1409)),#N/A)</f>
        <v>#N/A</v>
      </c>
      <c r="AC1409" s="62" t="e">
        <f>IFERROR(IF($B1409=0,#N/A,AVERAGEIFS(INDEX(DATOS,0,$C1409),INDEX(DATOS,0,$C1409),"&lt;&gt;#N/D",INDEX(DATOS,0,$L$2),0,INDEX(DATOS,0,$M$2),1,INDEX(DATOS,0,$N$2),X1409,INDEX(DATOS,0,$O$2),$D1409)),#N/A)</f>
        <v>#N/A</v>
      </c>
      <c r="AD1409" s="33"/>
      <c r="AE1409" s="40" t="e">
        <f>IFERROR(IF(ISNA(Z1409),#N/A,IF(I1409=0,0,_xlfn.STDEV.P($Z1409:Z1409)/I1409*100)),#N/A)</f>
        <v>#N/A</v>
      </c>
      <c r="AF1409" s="40" t="e">
        <f>IFERROR(IF(ISNA(AA1409),#N/A,IF(J1409=0,0,_xlfn.STDEV.P($Z1409:AA1409)/J1409*100)),#N/A)</f>
        <v>#N/A</v>
      </c>
      <c r="AG1409" s="40" t="e">
        <f>IFERROR(IF(ISNA(AB1409),#N/A,IF(K1409=0,0,_xlfn.STDEV.P($Z1409:AB1409)/K1409*100)),#N/A)</f>
        <v>#N/A</v>
      </c>
      <c r="AH1409" s="40" t="e">
        <f>IFERROR(IF(ISNA(AC1409),#N/A,IF(L1409=0,0,_xlfn.STDEV.P($Z1409:AC1409)/L1409*100)),#N/A)</f>
        <v>#N/A</v>
      </c>
    </row>
    <row r="1410" spans="1:34" x14ac:dyDescent="0.35">
      <c r="A1410">
        <f t="shared" si="1710"/>
        <v>5</v>
      </c>
      <c r="B1410" s="35">
        <f t="array" ref="B1410">IF(B1409=0,0,MIN(IF(INDEX(DATOS,0,$N$2)=$U1410,IF(ISNUMBER(INDEX(DATOS,0,$C1410)),IF(INDEX(DATOS,0,$L$2)=0,IF(INDEX(DATOS,0,$M$2)=1,IF(ISNA(MATCH(INDEX(DATOS,0,$O$2),IF($E$7:E1409=E1410,$D$7:D1409),0)),INDEX(DATOS,0,$K$2))))))))</f>
        <v>0</v>
      </c>
      <c r="C1410" s="32">
        <f t="shared" si="1711"/>
        <v>20</v>
      </c>
      <c r="D1410" s="34" t="str">
        <f>IF($B1410=0,"--",INDEX(DATOS,$B1410,O$2))</f>
        <v>--</v>
      </c>
      <c r="E1410" s="64" t="s">
        <v>1</v>
      </c>
      <c r="F1410" s="36" t="str">
        <f t="shared" si="1657"/>
        <v>--</v>
      </c>
      <c r="G1410" s="109" t="e">
        <f>VLOOKUP($D1410,LOC_UNICOS,G$2,0)</f>
        <v>#N/A</v>
      </c>
      <c r="H1410" s="109" t="e">
        <f>VLOOKUP($D1410,LOC_UNICOS,H$2,0)</f>
        <v>#N/A</v>
      </c>
      <c r="I1410" s="38">
        <f t="array" ref="I1410">IF($B1410=0,-999,IF(COUNTIFS($Z1410:Z1410,#N/A)&gt;0,-999,AVERAGE($Z1410:Z1410)))</f>
        <v>-999</v>
      </c>
      <c r="J1410" s="38">
        <f t="array" ref="J1410">IF($B1410=0,-999,IF(COUNTIFS($Z1410:AA1410,#N/A)&gt;0,-999,AVERAGE($Z1410:AA1410)))</f>
        <v>-999</v>
      </c>
      <c r="K1410" s="38">
        <f t="array" ref="K1410">IF($B1410=0,-999,IF(COUNTIFS($Z1410:AB1410,#N/A)&gt;0,-999,AVERAGE($Z1410:AB1410)))</f>
        <v>-999</v>
      </c>
      <c r="L1410" s="38">
        <f t="array" ref="L1410">IF($B1410=0,-999,IF(COUNTIFS($Z1410:AC1410,#N/A)&gt;0,-999,AVERAGE($Z1410:AC1410)))</f>
        <v>-999</v>
      </c>
      <c r="M1410" s="38">
        <f t="shared" si="1706"/>
        <v>-999</v>
      </c>
      <c r="N1410" s="38">
        <f t="shared" si="1648"/>
        <v>-999</v>
      </c>
      <c r="O1410" s="38">
        <f t="shared" si="1649"/>
        <v>-999</v>
      </c>
      <c r="P1410" s="38">
        <f t="shared" si="1650"/>
        <v>-999</v>
      </c>
      <c r="Q1410" s="37">
        <f t="shared" si="1707"/>
        <v>0</v>
      </c>
      <c r="R1410" s="37">
        <f t="shared" si="1638"/>
        <v>0</v>
      </c>
      <c r="S1410" s="37">
        <f t="shared" si="1639"/>
        <v>0</v>
      </c>
      <c r="T1410" s="37">
        <f t="shared" si="1640"/>
        <v>0</v>
      </c>
      <c r="U1410" s="37">
        <f t="shared" si="1708"/>
        <v>2018</v>
      </c>
      <c r="V1410" s="37">
        <f t="shared" ref="V1410:X1410" si="1714">U1410-1</f>
        <v>2017</v>
      </c>
      <c r="W1410" s="37">
        <f t="shared" si="1714"/>
        <v>2016</v>
      </c>
      <c r="X1410" s="37">
        <f t="shared" si="1714"/>
        <v>2015</v>
      </c>
      <c r="Y1410" s="39"/>
      <c r="Z1410" s="62" t="e">
        <f>IFERROR(IF($B1410=0,#N/A,AVERAGEIFS(INDEX(DATOS,0,$C1410),INDEX(DATOS,0,$C1410),"&lt;&gt;#N/D",INDEX(DATOS,0,$L$2),0,INDEX(DATOS,0,$M$2),1,INDEX(DATOS,0,$N$2),U1410,INDEX(DATOS,0,$O$2),$D1410)),#N/A)</f>
        <v>#N/A</v>
      </c>
      <c r="AA1410" s="62" t="e">
        <f>IFERROR(IF($B1410=0,#N/A,AVERAGEIFS(INDEX(DATOS,0,$C1410),INDEX(DATOS,0,$C1410),"&lt;&gt;#N/D",INDEX(DATOS,0,$L$2),0,INDEX(DATOS,0,$M$2),1,INDEX(DATOS,0,$N$2),V1410,INDEX(DATOS,0,$O$2),$D1410)),#N/A)</f>
        <v>#N/A</v>
      </c>
      <c r="AB1410" s="62" t="e">
        <f>IFERROR(IF($B1410=0,#N/A,AVERAGEIFS(INDEX(DATOS,0,$C1410),INDEX(DATOS,0,$C1410),"&lt;&gt;#N/D",INDEX(DATOS,0,$L$2),0,INDEX(DATOS,0,$M$2),1,INDEX(DATOS,0,$N$2),W1410,INDEX(DATOS,0,$O$2),$D1410)),#N/A)</f>
        <v>#N/A</v>
      </c>
      <c r="AC1410" s="62" t="e">
        <f>IFERROR(IF($B1410=0,#N/A,AVERAGEIFS(INDEX(DATOS,0,$C1410),INDEX(DATOS,0,$C1410),"&lt;&gt;#N/D",INDEX(DATOS,0,$L$2),0,INDEX(DATOS,0,$M$2),1,INDEX(DATOS,0,$N$2),X1410,INDEX(DATOS,0,$O$2),$D1410)),#N/A)</f>
        <v>#N/A</v>
      </c>
      <c r="AD1410" s="33"/>
      <c r="AE1410" s="40" t="e">
        <f>IFERROR(IF(ISNA(Z1410),#N/A,IF(I1410=0,0,_xlfn.STDEV.P($Z1410:Z1410)/I1410*100)),#N/A)</f>
        <v>#N/A</v>
      </c>
      <c r="AF1410" s="40" t="e">
        <f>IFERROR(IF(ISNA(AA1410),#N/A,IF(J1410=0,0,_xlfn.STDEV.P($Z1410:AA1410)/J1410*100)),#N/A)</f>
        <v>#N/A</v>
      </c>
      <c r="AG1410" s="40" t="e">
        <f>IFERROR(IF(ISNA(AB1410),#N/A,IF(K1410=0,0,_xlfn.STDEV.P($Z1410:AB1410)/K1410*100)),#N/A)</f>
        <v>#N/A</v>
      </c>
      <c r="AH1410" s="40" t="e">
        <f>IFERROR(IF(ISNA(AC1410),#N/A,IF(L1410=0,0,_xlfn.STDEV.P($Z1410:AC1410)/L1410*100)),#N/A)</f>
        <v>#N/A</v>
      </c>
    </row>
    <row r="1411" spans="1:34" x14ac:dyDescent="0.35">
      <c r="A1411">
        <f t="shared" si="1710"/>
        <v>6</v>
      </c>
      <c r="B1411" s="35">
        <f t="array" ref="B1411">IF(B1410=0,0,MIN(IF(INDEX(DATOS,0,$N$2)=$U1411,IF(ISNUMBER(INDEX(DATOS,0,$C1411)),IF(INDEX(DATOS,0,$L$2)=0,IF(INDEX(DATOS,0,$M$2)=1,IF(ISNA(MATCH(INDEX(DATOS,0,$O$2),IF($E$7:E1410=E1411,$D$7:D1410),0)),INDEX(DATOS,0,$K$2))))))))</f>
        <v>0</v>
      </c>
      <c r="C1411" s="32">
        <f t="shared" si="1711"/>
        <v>20</v>
      </c>
      <c r="D1411" s="34" t="str">
        <f>IF($B1411=0,"--",INDEX(DATOS,$B1411,O$2))</f>
        <v>--</v>
      </c>
      <c r="E1411" s="64" t="s">
        <v>1</v>
      </c>
      <c r="F1411" s="36" t="str">
        <f t="shared" si="1657"/>
        <v>--</v>
      </c>
      <c r="G1411" s="109" t="e">
        <f>VLOOKUP($D1411,LOC_UNICOS,G$2,0)</f>
        <v>#N/A</v>
      </c>
      <c r="H1411" s="109" t="e">
        <f>VLOOKUP($D1411,LOC_UNICOS,H$2,0)</f>
        <v>#N/A</v>
      </c>
      <c r="I1411" s="38">
        <f t="array" ref="I1411">IF($B1411=0,-999,IF(COUNTIFS($Z1411:Z1411,#N/A)&gt;0,-999,AVERAGE($Z1411:Z1411)))</f>
        <v>-999</v>
      </c>
      <c r="J1411" s="38">
        <f t="array" ref="J1411">IF($B1411=0,-999,IF(COUNTIFS($Z1411:AA1411,#N/A)&gt;0,-999,AVERAGE($Z1411:AA1411)))</f>
        <v>-999</v>
      </c>
      <c r="K1411" s="38">
        <f t="array" ref="K1411">IF($B1411=0,-999,IF(COUNTIFS($Z1411:AB1411,#N/A)&gt;0,-999,AVERAGE($Z1411:AB1411)))</f>
        <v>-999</v>
      </c>
      <c r="L1411" s="38">
        <f t="array" ref="L1411">IF($B1411=0,-999,IF(COUNTIFS($Z1411:AC1411,#N/A)&gt;0,-999,AVERAGE($Z1411:AC1411)))</f>
        <v>-999</v>
      </c>
      <c r="M1411" s="38">
        <f t="shared" si="1706"/>
        <v>-999</v>
      </c>
      <c r="N1411" s="38">
        <f t="shared" si="1648"/>
        <v>-999</v>
      </c>
      <c r="O1411" s="38">
        <f t="shared" si="1649"/>
        <v>-999</v>
      </c>
      <c r="P1411" s="38">
        <f t="shared" si="1650"/>
        <v>-999</v>
      </c>
      <c r="Q1411" s="37">
        <f t="shared" si="1707"/>
        <v>0</v>
      </c>
      <c r="R1411" s="37">
        <f t="shared" si="1638"/>
        <v>0</v>
      </c>
      <c r="S1411" s="37">
        <f t="shared" si="1639"/>
        <v>0</v>
      </c>
      <c r="T1411" s="37">
        <f t="shared" si="1640"/>
        <v>0</v>
      </c>
      <c r="U1411" s="37">
        <f t="shared" si="1708"/>
        <v>2018</v>
      </c>
      <c r="V1411" s="37">
        <f t="shared" ref="V1411:X1411" si="1715">U1411-1</f>
        <v>2017</v>
      </c>
      <c r="W1411" s="37">
        <f t="shared" si="1715"/>
        <v>2016</v>
      </c>
      <c r="X1411" s="37">
        <f t="shared" si="1715"/>
        <v>2015</v>
      </c>
      <c r="Y1411" s="39"/>
      <c r="Z1411" s="62" t="e">
        <f>IFERROR(IF($B1411=0,#N/A,AVERAGEIFS(INDEX(DATOS,0,$C1411),INDEX(DATOS,0,$C1411),"&lt;&gt;#N/D",INDEX(DATOS,0,$L$2),0,INDEX(DATOS,0,$M$2),1,INDEX(DATOS,0,$N$2),U1411,INDEX(DATOS,0,$O$2),$D1411)),#N/A)</f>
        <v>#N/A</v>
      </c>
      <c r="AA1411" s="62" t="e">
        <f>IFERROR(IF($B1411=0,#N/A,AVERAGEIFS(INDEX(DATOS,0,$C1411),INDEX(DATOS,0,$C1411),"&lt;&gt;#N/D",INDEX(DATOS,0,$L$2),0,INDEX(DATOS,0,$M$2),1,INDEX(DATOS,0,$N$2),V1411,INDEX(DATOS,0,$O$2),$D1411)),#N/A)</f>
        <v>#N/A</v>
      </c>
      <c r="AB1411" s="62" t="e">
        <f>IFERROR(IF($B1411=0,#N/A,AVERAGEIFS(INDEX(DATOS,0,$C1411),INDEX(DATOS,0,$C1411),"&lt;&gt;#N/D",INDEX(DATOS,0,$L$2),0,INDEX(DATOS,0,$M$2),1,INDEX(DATOS,0,$N$2),W1411,INDEX(DATOS,0,$O$2),$D1411)),#N/A)</f>
        <v>#N/A</v>
      </c>
      <c r="AC1411" s="62" t="e">
        <f>IFERROR(IF($B1411=0,#N/A,AVERAGEIFS(INDEX(DATOS,0,$C1411),INDEX(DATOS,0,$C1411),"&lt;&gt;#N/D",INDEX(DATOS,0,$L$2),0,INDEX(DATOS,0,$M$2),1,INDEX(DATOS,0,$N$2),X1411,INDEX(DATOS,0,$O$2),$D1411)),#N/A)</f>
        <v>#N/A</v>
      </c>
      <c r="AD1411" s="33"/>
      <c r="AE1411" s="40" t="e">
        <f>IFERROR(IF(ISNA(Z1411),#N/A,IF(I1411=0,0,_xlfn.STDEV.P($Z1411:Z1411)/I1411*100)),#N/A)</f>
        <v>#N/A</v>
      </c>
      <c r="AF1411" s="40" t="e">
        <f>IFERROR(IF(ISNA(AA1411),#N/A,IF(J1411=0,0,_xlfn.STDEV.P($Z1411:AA1411)/J1411*100)),#N/A)</f>
        <v>#N/A</v>
      </c>
      <c r="AG1411" s="40" t="e">
        <f>IFERROR(IF(ISNA(AB1411),#N/A,IF(K1411=0,0,_xlfn.STDEV.P($Z1411:AB1411)/K1411*100)),#N/A)</f>
        <v>#N/A</v>
      </c>
      <c r="AH1411" s="40" t="e">
        <f>IFERROR(IF(ISNA(AC1411),#N/A,IF(L1411=0,0,_xlfn.STDEV.P($Z1411:AC1411)/L1411*100)),#N/A)</f>
        <v>#N/A</v>
      </c>
    </row>
    <row r="1412" spans="1:34" x14ac:dyDescent="0.35">
      <c r="A1412">
        <f t="shared" si="1710"/>
        <v>7</v>
      </c>
      <c r="B1412" s="35">
        <f t="array" ref="B1412">IF(B1411=0,0,MIN(IF(INDEX(DATOS,0,$N$2)=$U1412,IF(ISNUMBER(INDEX(DATOS,0,$C1412)),IF(INDEX(DATOS,0,$L$2)=0,IF(INDEX(DATOS,0,$M$2)=1,IF(ISNA(MATCH(INDEX(DATOS,0,$O$2),IF($E$7:E1411=E1412,$D$7:D1411),0)),INDEX(DATOS,0,$K$2))))))))</f>
        <v>0</v>
      </c>
      <c r="C1412" s="32">
        <f t="shared" si="1711"/>
        <v>20</v>
      </c>
      <c r="D1412" s="34" t="str">
        <f>IF($B1412=0,"--",INDEX(DATOS,$B1412,O$2))</f>
        <v>--</v>
      </c>
      <c r="E1412" s="64" t="s">
        <v>1</v>
      </c>
      <c r="F1412" s="36" t="str">
        <f t="shared" si="1657"/>
        <v>--</v>
      </c>
      <c r="G1412" s="109" t="e">
        <f>VLOOKUP($D1412,LOC_UNICOS,G$2,0)</f>
        <v>#N/A</v>
      </c>
      <c r="H1412" s="109" t="e">
        <f>VLOOKUP($D1412,LOC_UNICOS,H$2,0)</f>
        <v>#N/A</v>
      </c>
      <c r="I1412" s="38">
        <f t="array" ref="I1412">IF($B1412=0,-999,IF(COUNTIFS($Z1412:Z1412,#N/A)&gt;0,-999,AVERAGE($Z1412:Z1412)))</f>
        <v>-999</v>
      </c>
      <c r="J1412" s="38">
        <f t="array" ref="J1412">IF($B1412=0,-999,IF(COUNTIFS($Z1412:AA1412,#N/A)&gt;0,-999,AVERAGE($Z1412:AA1412)))</f>
        <v>-999</v>
      </c>
      <c r="K1412" s="38">
        <f t="array" ref="K1412">IF($B1412=0,-999,IF(COUNTIFS($Z1412:AB1412,#N/A)&gt;0,-999,AVERAGE($Z1412:AB1412)))</f>
        <v>-999</v>
      </c>
      <c r="L1412" s="38">
        <f t="array" ref="L1412">IF($B1412=0,-999,IF(COUNTIFS($Z1412:AC1412,#N/A)&gt;0,-999,AVERAGE($Z1412:AC1412)))</f>
        <v>-999</v>
      </c>
      <c r="M1412" s="38">
        <f t="shared" si="1706"/>
        <v>-999</v>
      </c>
      <c r="N1412" s="38">
        <f t="shared" si="1648"/>
        <v>-999</v>
      </c>
      <c r="O1412" s="38">
        <f t="shared" si="1649"/>
        <v>-999</v>
      </c>
      <c r="P1412" s="38">
        <f t="shared" si="1650"/>
        <v>-999</v>
      </c>
      <c r="Q1412" s="37">
        <f t="shared" si="1707"/>
        <v>0</v>
      </c>
      <c r="R1412" s="37">
        <f t="shared" si="1638"/>
        <v>0</v>
      </c>
      <c r="S1412" s="37">
        <f t="shared" si="1639"/>
        <v>0</v>
      </c>
      <c r="T1412" s="37">
        <f t="shared" si="1640"/>
        <v>0</v>
      </c>
      <c r="U1412" s="37">
        <f t="shared" si="1708"/>
        <v>2018</v>
      </c>
      <c r="V1412" s="37">
        <f t="shared" ref="V1412:X1412" si="1716">U1412-1</f>
        <v>2017</v>
      </c>
      <c r="W1412" s="37">
        <f t="shared" si="1716"/>
        <v>2016</v>
      </c>
      <c r="X1412" s="37">
        <f t="shared" si="1716"/>
        <v>2015</v>
      </c>
      <c r="Y1412" s="39"/>
      <c r="Z1412" s="62" t="e">
        <f>IFERROR(IF($B1412=0,#N/A,AVERAGEIFS(INDEX(DATOS,0,$C1412),INDEX(DATOS,0,$C1412),"&lt;&gt;#N/D",INDEX(DATOS,0,$L$2),0,INDEX(DATOS,0,$M$2),1,INDEX(DATOS,0,$N$2),U1412,INDEX(DATOS,0,$O$2),$D1412)),#N/A)</f>
        <v>#N/A</v>
      </c>
      <c r="AA1412" s="62" t="e">
        <f>IFERROR(IF($B1412=0,#N/A,AVERAGEIFS(INDEX(DATOS,0,$C1412),INDEX(DATOS,0,$C1412),"&lt;&gt;#N/D",INDEX(DATOS,0,$L$2),0,INDEX(DATOS,0,$M$2),1,INDEX(DATOS,0,$N$2),V1412,INDEX(DATOS,0,$O$2),$D1412)),#N/A)</f>
        <v>#N/A</v>
      </c>
      <c r="AB1412" s="62" t="e">
        <f>IFERROR(IF($B1412=0,#N/A,AVERAGEIFS(INDEX(DATOS,0,$C1412),INDEX(DATOS,0,$C1412),"&lt;&gt;#N/D",INDEX(DATOS,0,$L$2),0,INDEX(DATOS,0,$M$2),1,INDEX(DATOS,0,$N$2),W1412,INDEX(DATOS,0,$O$2),$D1412)),#N/A)</f>
        <v>#N/A</v>
      </c>
      <c r="AC1412" s="62" t="e">
        <f>IFERROR(IF($B1412=0,#N/A,AVERAGEIFS(INDEX(DATOS,0,$C1412),INDEX(DATOS,0,$C1412),"&lt;&gt;#N/D",INDEX(DATOS,0,$L$2),0,INDEX(DATOS,0,$M$2),1,INDEX(DATOS,0,$N$2),X1412,INDEX(DATOS,0,$O$2),$D1412)),#N/A)</f>
        <v>#N/A</v>
      </c>
      <c r="AD1412" s="33"/>
      <c r="AE1412" s="40" t="e">
        <f>IFERROR(IF(ISNA(Z1412),#N/A,IF(I1412=0,0,_xlfn.STDEV.P($Z1412:Z1412)/I1412*100)),#N/A)</f>
        <v>#N/A</v>
      </c>
      <c r="AF1412" s="40" t="e">
        <f>IFERROR(IF(ISNA(AA1412),#N/A,IF(J1412=0,0,_xlfn.STDEV.P($Z1412:AA1412)/J1412*100)),#N/A)</f>
        <v>#N/A</v>
      </c>
      <c r="AG1412" s="40" t="e">
        <f>IFERROR(IF(ISNA(AB1412),#N/A,IF(K1412=0,0,_xlfn.STDEV.P($Z1412:AB1412)/K1412*100)),#N/A)</f>
        <v>#N/A</v>
      </c>
      <c r="AH1412" s="40" t="e">
        <f>IFERROR(IF(ISNA(AC1412),#N/A,IF(L1412=0,0,_xlfn.STDEV.P($Z1412:AC1412)/L1412*100)),#N/A)</f>
        <v>#N/A</v>
      </c>
    </row>
    <row r="1413" spans="1:34" x14ac:dyDescent="0.35">
      <c r="A1413">
        <f t="shared" si="1710"/>
        <v>8</v>
      </c>
      <c r="B1413" s="35">
        <f t="array" ref="B1413">IF(B1412=0,0,MIN(IF(INDEX(DATOS,0,$N$2)=$U1413,IF(ISNUMBER(INDEX(DATOS,0,$C1413)),IF(INDEX(DATOS,0,$L$2)=0,IF(INDEX(DATOS,0,$M$2)=1,IF(ISNA(MATCH(INDEX(DATOS,0,$O$2),IF($E$7:E1412=E1413,$D$7:D1412),0)),INDEX(DATOS,0,$K$2))))))))</f>
        <v>0</v>
      </c>
      <c r="C1413" s="32">
        <f t="shared" si="1711"/>
        <v>20</v>
      </c>
      <c r="D1413" s="34" t="str">
        <f>IF($B1413=0,"--",INDEX(DATOS,$B1413,O$2))</f>
        <v>--</v>
      </c>
      <c r="E1413" s="64" t="s">
        <v>1</v>
      </c>
      <c r="F1413" s="36" t="str">
        <f t="shared" si="1657"/>
        <v>--</v>
      </c>
      <c r="G1413" s="109" t="e">
        <f>VLOOKUP($D1413,LOC_UNICOS,G$2,0)</f>
        <v>#N/A</v>
      </c>
      <c r="H1413" s="109" t="e">
        <f>VLOOKUP($D1413,LOC_UNICOS,H$2,0)</f>
        <v>#N/A</v>
      </c>
      <c r="I1413" s="38">
        <f t="array" ref="I1413">IF($B1413=0,-999,IF(COUNTIFS($Z1413:Z1413,#N/A)&gt;0,-999,AVERAGE($Z1413:Z1413)))</f>
        <v>-999</v>
      </c>
      <c r="J1413" s="38">
        <f t="array" ref="J1413">IF($B1413=0,-999,IF(COUNTIFS($Z1413:AA1413,#N/A)&gt;0,-999,AVERAGE($Z1413:AA1413)))</f>
        <v>-999</v>
      </c>
      <c r="K1413" s="38">
        <f t="array" ref="K1413">IF($B1413=0,-999,IF(COUNTIFS($Z1413:AB1413,#N/A)&gt;0,-999,AVERAGE($Z1413:AB1413)))</f>
        <v>-999</v>
      </c>
      <c r="L1413" s="38">
        <f t="array" ref="L1413">IF($B1413=0,-999,IF(COUNTIFS($Z1413:AC1413,#N/A)&gt;0,-999,AVERAGE($Z1413:AC1413)))</f>
        <v>-999</v>
      </c>
      <c r="M1413" s="38">
        <f t="shared" si="1706"/>
        <v>-999</v>
      </c>
      <c r="N1413" s="38">
        <f t="shared" si="1648"/>
        <v>-999</v>
      </c>
      <c r="O1413" s="38">
        <f t="shared" si="1649"/>
        <v>-999</v>
      </c>
      <c r="P1413" s="38">
        <f t="shared" si="1650"/>
        <v>-999</v>
      </c>
      <c r="Q1413" s="37">
        <f t="shared" si="1707"/>
        <v>0</v>
      </c>
      <c r="R1413" s="37">
        <f t="shared" si="1638"/>
        <v>0</v>
      </c>
      <c r="S1413" s="37">
        <f t="shared" si="1639"/>
        <v>0</v>
      </c>
      <c r="T1413" s="37">
        <f t="shared" si="1640"/>
        <v>0</v>
      </c>
      <c r="U1413" s="37">
        <f t="shared" si="1708"/>
        <v>2018</v>
      </c>
      <c r="V1413" s="37">
        <f t="shared" ref="V1413:X1413" si="1717">U1413-1</f>
        <v>2017</v>
      </c>
      <c r="W1413" s="37">
        <f t="shared" si="1717"/>
        <v>2016</v>
      </c>
      <c r="X1413" s="37">
        <f t="shared" si="1717"/>
        <v>2015</v>
      </c>
      <c r="Y1413" s="39"/>
      <c r="Z1413" s="62" t="e">
        <f>IFERROR(IF($B1413=0,#N/A,AVERAGEIFS(INDEX(DATOS,0,$C1413),INDEX(DATOS,0,$C1413),"&lt;&gt;#N/D",INDEX(DATOS,0,$L$2),0,INDEX(DATOS,0,$M$2),1,INDEX(DATOS,0,$N$2),U1413,INDEX(DATOS,0,$O$2),$D1413)),#N/A)</f>
        <v>#N/A</v>
      </c>
      <c r="AA1413" s="62" t="e">
        <f>IFERROR(IF($B1413=0,#N/A,AVERAGEIFS(INDEX(DATOS,0,$C1413),INDEX(DATOS,0,$C1413),"&lt;&gt;#N/D",INDEX(DATOS,0,$L$2),0,INDEX(DATOS,0,$M$2),1,INDEX(DATOS,0,$N$2),V1413,INDEX(DATOS,0,$O$2),$D1413)),#N/A)</f>
        <v>#N/A</v>
      </c>
      <c r="AB1413" s="62" t="e">
        <f>IFERROR(IF($B1413=0,#N/A,AVERAGEIFS(INDEX(DATOS,0,$C1413),INDEX(DATOS,0,$C1413),"&lt;&gt;#N/D",INDEX(DATOS,0,$L$2),0,INDEX(DATOS,0,$M$2),1,INDEX(DATOS,0,$N$2),W1413,INDEX(DATOS,0,$O$2),$D1413)),#N/A)</f>
        <v>#N/A</v>
      </c>
      <c r="AC1413" s="62" t="e">
        <f>IFERROR(IF($B1413=0,#N/A,AVERAGEIFS(INDEX(DATOS,0,$C1413),INDEX(DATOS,0,$C1413),"&lt;&gt;#N/D",INDEX(DATOS,0,$L$2),0,INDEX(DATOS,0,$M$2),1,INDEX(DATOS,0,$N$2),X1413,INDEX(DATOS,0,$O$2),$D1413)),#N/A)</f>
        <v>#N/A</v>
      </c>
      <c r="AD1413" s="33"/>
      <c r="AE1413" s="40" t="e">
        <f>IFERROR(IF(ISNA(Z1413),#N/A,IF(I1413=0,0,_xlfn.STDEV.P($Z1413:Z1413)/I1413*100)),#N/A)</f>
        <v>#N/A</v>
      </c>
      <c r="AF1413" s="40" t="e">
        <f>IFERROR(IF(ISNA(AA1413),#N/A,IF(J1413=0,0,_xlfn.STDEV.P($Z1413:AA1413)/J1413*100)),#N/A)</f>
        <v>#N/A</v>
      </c>
      <c r="AG1413" s="40" t="e">
        <f>IFERROR(IF(ISNA(AB1413),#N/A,IF(K1413=0,0,_xlfn.STDEV.P($Z1413:AB1413)/K1413*100)),#N/A)</f>
        <v>#N/A</v>
      </c>
      <c r="AH1413" s="40" t="e">
        <f>IFERROR(IF(ISNA(AC1413),#N/A,IF(L1413=0,0,_xlfn.STDEV.P($Z1413:AC1413)/L1413*100)),#N/A)</f>
        <v>#N/A</v>
      </c>
    </row>
    <row r="1414" spans="1:34" x14ac:dyDescent="0.35">
      <c r="A1414">
        <f t="shared" si="1710"/>
        <v>9</v>
      </c>
      <c r="B1414" s="35">
        <f t="array" ref="B1414">IF(B1413=0,0,MIN(IF(INDEX(DATOS,0,$N$2)=$U1414,IF(ISNUMBER(INDEX(DATOS,0,$C1414)),IF(INDEX(DATOS,0,$L$2)=0,IF(INDEX(DATOS,0,$M$2)=1,IF(ISNA(MATCH(INDEX(DATOS,0,$O$2),IF($E$7:E1413=E1414,$D$7:D1413),0)),INDEX(DATOS,0,$K$2))))))))</f>
        <v>0</v>
      </c>
      <c r="C1414" s="32">
        <f t="shared" si="1711"/>
        <v>20</v>
      </c>
      <c r="D1414" s="34" t="str">
        <f>IF($B1414=0,"--",INDEX(DATOS,$B1414,O$2))</f>
        <v>--</v>
      </c>
      <c r="E1414" s="64" t="s">
        <v>1</v>
      </c>
      <c r="F1414" s="36" t="str">
        <f t="shared" si="1657"/>
        <v>--</v>
      </c>
      <c r="G1414" s="109" t="e">
        <f>VLOOKUP($D1414,LOC_UNICOS,G$2,0)</f>
        <v>#N/A</v>
      </c>
      <c r="H1414" s="109" t="e">
        <f>VLOOKUP($D1414,LOC_UNICOS,H$2,0)</f>
        <v>#N/A</v>
      </c>
      <c r="I1414" s="38">
        <f t="array" ref="I1414">IF($B1414=0,-999,IF(COUNTIFS($Z1414:Z1414,#N/A)&gt;0,-999,AVERAGE($Z1414:Z1414)))</f>
        <v>-999</v>
      </c>
      <c r="J1414" s="38">
        <f t="array" ref="J1414">IF($B1414=0,-999,IF(COUNTIFS($Z1414:AA1414,#N/A)&gt;0,-999,AVERAGE($Z1414:AA1414)))</f>
        <v>-999</v>
      </c>
      <c r="K1414" s="38">
        <f t="array" ref="K1414">IF($B1414=0,-999,IF(COUNTIFS($Z1414:AB1414,#N/A)&gt;0,-999,AVERAGE($Z1414:AB1414)))</f>
        <v>-999</v>
      </c>
      <c r="L1414" s="38">
        <f t="array" ref="L1414">IF($B1414=0,-999,IF(COUNTIFS($Z1414:AC1414,#N/A)&gt;0,-999,AVERAGE($Z1414:AC1414)))</f>
        <v>-999</v>
      </c>
      <c r="M1414" s="38">
        <f t="shared" si="1706"/>
        <v>-999</v>
      </c>
      <c r="N1414" s="38">
        <f t="shared" si="1648"/>
        <v>-999</v>
      </c>
      <c r="O1414" s="38">
        <f t="shared" si="1649"/>
        <v>-999</v>
      </c>
      <c r="P1414" s="38">
        <f t="shared" si="1650"/>
        <v>-999</v>
      </c>
      <c r="Q1414" s="37">
        <f t="shared" si="1707"/>
        <v>0</v>
      </c>
      <c r="R1414" s="37">
        <f t="shared" si="1638"/>
        <v>0</v>
      </c>
      <c r="S1414" s="37">
        <f t="shared" si="1639"/>
        <v>0</v>
      </c>
      <c r="T1414" s="37">
        <f t="shared" si="1640"/>
        <v>0</v>
      </c>
      <c r="U1414" s="37">
        <f t="shared" si="1708"/>
        <v>2018</v>
      </c>
      <c r="V1414" s="37">
        <f t="shared" ref="V1414:X1414" si="1718">U1414-1</f>
        <v>2017</v>
      </c>
      <c r="W1414" s="37">
        <f t="shared" si="1718"/>
        <v>2016</v>
      </c>
      <c r="X1414" s="37">
        <f t="shared" si="1718"/>
        <v>2015</v>
      </c>
      <c r="Y1414" s="39"/>
      <c r="Z1414" s="62" t="e">
        <f>IFERROR(IF($B1414=0,#N/A,AVERAGEIFS(INDEX(DATOS,0,$C1414),INDEX(DATOS,0,$C1414),"&lt;&gt;#N/D",INDEX(DATOS,0,$L$2),0,INDEX(DATOS,0,$M$2),1,INDEX(DATOS,0,$N$2),U1414,INDEX(DATOS,0,$O$2),$D1414)),#N/A)</f>
        <v>#N/A</v>
      </c>
      <c r="AA1414" s="62" t="e">
        <f>IFERROR(IF($B1414=0,#N/A,AVERAGEIFS(INDEX(DATOS,0,$C1414),INDEX(DATOS,0,$C1414),"&lt;&gt;#N/D",INDEX(DATOS,0,$L$2),0,INDEX(DATOS,0,$M$2),1,INDEX(DATOS,0,$N$2),V1414,INDEX(DATOS,0,$O$2),$D1414)),#N/A)</f>
        <v>#N/A</v>
      </c>
      <c r="AB1414" s="62" t="e">
        <f>IFERROR(IF($B1414=0,#N/A,AVERAGEIFS(INDEX(DATOS,0,$C1414),INDEX(DATOS,0,$C1414),"&lt;&gt;#N/D",INDEX(DATOS,0,$L$2),0,INDEX(DATOS,0,$M$2),1,INDEX(DATOS,0,$N$2),W1414,INDEX(DATOS,0,$O$2),$D1414)),#N/A)</f>
        <v>#N/A</v>
      </c>
      <c r="AC1414" s="62" t="e">
        <f>IFERROR(IF($B1414=0,#N/A,AVERAGEIFS(INDEX(DATOS,0,$C1414),INDEX(DATOS,0,$C1414),"&lt;&gt;#N/D",INDEX(DATOS,0,$L$2),0,INDEX(DATOS,0,$M$2),1,INDEX(DATOS,0,$N$2),X1414,INDEX(DATOS,0,$O$2),$D1414)),#N/A)</f>
        <v>#N/A</v>
      </c>
      <c r="AD1414" s="33"/>
      <c r="AE1414" s="40" t="e">
        <f>IFERROR(IF(ISNA(Z1414),#N/A,IF(I1414=0,0,_xlfn.STDEV.P($Z1414:Z1414)/I1414*100)),#N/A)</f>
        <v>#N/A</v>
      </c>
      <c r="AF1414" s="40" t="e">
        <f>IFERROR(IF(ISNA(AA1414),#N/A,IF(J1414=0,0,_xlfn.STDEV.P($Z1414:AA1414)/J1414*100)),#N/A)</f>
        <v>#N/A</v>
      </c>
      <c r="AG1414" s="40" t="e">
        <f>IFERROR(IF(ISNA(AB1414),#N/A,IF(K1414=0,0,_xlfn.STDEV.P($Z1414:AB1414)/K1414*100)),#N/A)</f>
        <v>#N/A</v>
      </c>
      <c r="AH1414" s="40" t="e">
        <f>IFERROR(IF(ISNA(AC1414),#N/A,IF(L1414=0,0,_xlfn.STDEV.P($Z1414:AC1414)/L1414*100)),#N/A)</f>
        <v>#N/A</v>
      </c>
    </row>
    <row r="1415" spans="1:34" x14ac:dyDescent="0.35">
      <c r="A1415">
        <f t="shared" si="1710"/>
        <v>10</v>
      </c>
      <c r="B1415" s="35">
        <f t="array" ref="B1415">IF(B1414=0,0,MIN(IF(INDEX(DATOS,0,$N$2)=$U1415,IF(ISNUMBER(INDEX(DATOS,0,$C1415)),IF(INDEX(DATOS,0,$L$2)=0,IF(INDEX(DATOS,0,$M$2)=1,IF(ISNA(MATCH(INDEX(DATOS,0,$O$2),IF($E$7:E1414=E1415,$D$7:D1414),0)),INDEX(DATOS,0,$K$2))))))))</f>
        <v>0</v>
      </c>
      <c r="C1415" s="32">
        <f t="shared" si="1711"/>
        <v>20</v>
      </c>
      <c r="D1415" s="34" t="str">
        <f>IF($B1415=0,"--",INDEX(DATOS,$B1415,O$2))</f>
        <v>--</v>
      </c>
      <c r="E1415" s="64" t="s">
        <v>1</v>
      </c>
      <c r="F1415" s="36" t="str">
        <f t="shared" si="1657"/>
        <v>--</v>
      </c>
      <c r="G1415" s="109" t="e">
        <f>VLOOKUP($D1415,LOC_UNICOS,G$2,0)</f>
        <v>#N/A</v>
      </c>
      <c r="H1415" s="109" t="e">
        <f>VLOOKUP($D1415,LOC_UNICOS,H$2,0)</f>
        <v>#N/A</v>
      </c>
      <c r="I1415" s="38">
        <f t="array" ref="I1415">IF($B1415=0,-999,IF(COUNTIFS($Z1415:Z1415,#N/A)&gt;0,-999,AVERAGE($Z1415:Z1415)))</f>
        <v>-999</v>
      </c>
      <c r="J1415" s="38">
        <f t="array" ref="J1415">IF($B1415=0,-999,IF(COUNTIFS($Z1415:AA1415,#N/A)&gt;0,-999,AVERAGE($Z1415:AA1415)))</f>
        <v>-999</v>
      </c>
      <c r="K1415" s="38">
        <f t="array" ref="K1415">IF($B1415=0,-999,IF(COUNTIFS($Z1415:AB1415,#N/A)&gt;0,-999,AVERAGE($Z1415:AB1415)))</f>
        <v>-999</v>
      </c>
      <c r="L1415" s="38">
        <f t="array" ref="L1415">IF($B1415=0,-999,IF(COUNTIFS($Z1415:AC1415,#N/A)&gt;0,-999,AVERAGE($Z1415:AC1415)))</f>
        <v>-999</v>
      </c>
      <c r="M1415" s="38">
        <f t="shared" si="1706"/>
        <v>-999</v>
      </c>
      <c r="N1415" s="38">
        <f t="shared" si="1648"/>
        <v>-999</v>
      </c>
      <c r="O1415" s="38">
        <f t="shared" si="1649"/>
        <v>-999</v>
      </c>
      <c r="P1415" s="38">
        <f t="shared" si="1650"/>
        <v>-999</v>
      </c>
      <c r="Q1415" s="37">
        <f t="shared" si="1707"/>
        <v>0</v>
      </c>
      <c r="R1415" s="37">
        <f t="shared" ref="R1415:R1478" si="1719">IF($B1415=0,0,IF(J1415=-999,0,IF($D1415="--",0,1)))</f>
        <v>0</v>
      </c>
      <c r="S1415" s="37">
        <f t="shared" ref="S1415:S1478" si="1720">IF($B1415=0,0,IF(K1415=-999,0,IF($D1415="--",0,1)))</f>
        <v>0</v>
      </c>
      <c r="T1415" s="37">
        <f t="shared" ref="T1415:T1478" si="1721">IF($B1415=0,0,IF(L1415=-999,0,IF($D1415="--",0,1)))</f>
        <v>0</v>
      </c>
      <c r="U1415" s="37">
        <f t="shared" si="1708"/>
        <v>2018</v>
      </c>
      <c r="V1415" s="37">
        <f t="shared" ref="V1415:X1415" si="1722">U1415-1</f>
        <v>2017</v>
      </c>
      <c r="W1415" s="37">
        <f t="shared" si="1722"/>
        <v>2016</v>
      </c>
      <c r="X1415" s="37">
        <f t="shared" si="1722"/>
        <v>2015</v>
      </c>
      <c r="Y1415" s="39"/>
      <c r="Z1415" s="62" t="e">
        <f>IFERROR(IF($B1415=0,#N/A,AVERAGEIFS(INDEX(DATOS,0,$C1415),INDEX(DATOS,0,$C1415),"&lt;&gt;#N/D",INDEX(DATOS,0,$L$2),0,INDEX(DATOS,0,$M$2),1,INDEX(DATOS,0,$N$2),U1415,INDEX(DATOS,0,$O$2),$D1415)),#N/A)</f>
        <v>#N/A</v>
      </c>
      <c r="AA1415" s="62" t="e">
        <f>IFERROR(IF($B1415=0,#N/A,AVERAGEIFS(INDEX(DATOS,0,$C1415),INDEX(DATOS,0,$C1415),"&lt;&gt;#N/D",INDEX(DATOS,0,$L$2),0,INDEX(DATOS,0,$M$2),1,INDEX(DATOS,0,$N$2),V1415,INDEX(DATOS,0,$O$2),$D1415)),#N/A)</f>
        <v>#N/A</v>
      </c>
      <c r="AB1415" s="62" t="e">
        <f>IFERROR(IF($B1415=0,#N/A,AVERAGEIFS(INDEX(DATOS,0,$C1415),INDEX(DATOS,0,$C1415),"&lt;&gt;#N/D",INDEX(DATOS,0,$L$2),0,INDEX(DATOS,0,$M$2),1,INDEX(DATOS,0,$N$2),W1415,INDEX(DATOS,0,$O$2),$D1415)),#N/A)</f>
        <v>#N/A</v>
      </c>
      <c r="AC1415" s="62" t="e">
        <f>IFERROR(IF($B1415=0,#N/A,AVERAGEIFS(INDEX(DATOS,0,$C1415),INDEX(DATOS,0,$C1415),"&lt;&gt;#N/D",INDEX(DATOS,0,$L$2),0,INDEX(DATOS,0,$M$2),1,INDEX(DATOS,0,$N$2),X1415,INDEX(DATOS,0,$O$2),$D1415)),#N/A)</f>
        <v>#N/A</v>
      </c>
      <c r="AD1415" s="33"/>
      <c r="AE1415" s="40" t="e">
        <f>IFERROR(IF(ISNA(Z1415),#N/A,IF(I1415=0,0,_xlfn.STDEV.P($Z1415:Z1415)/I1415*100)),#N/A)</f>
        <v>#N/A</v>
      </c>
      <c r="AF1415" s="40" t="e">
        <f>IFERROR(IF(ISNA(AA1415),#N/A,IF(J1415=0,0,_xlfn.STDEV.P($Z1415:AA1415)/J1415*100)),#N/A)</f>
        <v>#N/A</v>
      </c>
      <c r="AG1415" s="40" t="e">
        <f>IFERROR(IF(ISNA(AB1415),#N/A,IF(K1415=0,0,_xlfn.STDEV.P($Z1415:AB1415)/K1415*100)),#N/A)</f>
        <v>#N/A</v>
      </c>
      <c r="AH1415" s="40" t="e">
        <f>IFERROR(IF(ISNA(AC1415),#N/A,IF(L1415=0,0,_xlfn.STDEV.P($Z1415:AC1415)/L1415*100)),#N/A)</f>
        <v>#N/A</v>
      </c>
    </row>
    <row r="1416" spans="1:34" x14ac:dyDescent="0.35">
      <c r="A1416">
        <f t="shared" si="1710"/>
        <v>11</v>
      </c>
      <c r="B1416" s="35">
        <f t="array" ref="B1416">IF(B1415=0,0,MIN(IF(INDEX(DATOS,0,$N$2)=$U1416,IF(ISNUMBER(INDEX(DATOS,0,$C1416)),IF(INDEX(DATOS,0,$L$2)=0,IF(INDEX(DATOS,0,$M$2)=1,IF(ISNA(MATCH(INDEX(DATOS,0,$O$2),IF($E$7:E1415=E1416,$D$7:D1415),0)),INDEX(DATOS,0,$K$2))))))))</f>
        <v>0</v>
      </c>
      <c r="C1416" s="32">
        <f t="shared" si="1711"/>
        <v>20</v>
      </c>
      <c r="D1416" s="34" t="str">
        <f>IF($B1416=0,"--",INDEX(DATOS,$B1416,O$2))</f>
        <v>--</v>
      </c>
      <c r="E1416" s="64" t="s">
        <v>1</v>
      </c>
      <c r="F1416" s="36" t="str">
        <f t="shared" si="1657"/>
        <v>--</v>
      </c>
      <c r="G1416" s="109" t="e">
        <f>VLOOKUP($D1416,LOC_UNICOS,G$2,0)</f>
        <v>#N/A</v>
      </c>
      <c r="H1416" s="109" t="e">
        <f>VLOOKUP($D1416,LOC_UNICOS,H$2,0)</f>
        <v>#N/A</v>
      </c>
      <c r="I1416" s="38">
        <f t="array" ref="I1416">IF($B1416=0,-999,IF(COUNTIFS($Z1416:Z1416,#N/A)&gt;0,-999,AVERAGE($Z1416:Z1416)))</f>
        <v>-999</v>
      </c>
      <c r="J1416" s="38">
        <f t="array" ref="J1416">IF($B1416=0,-999,IF(COUNTIFS($Z1416:AA1416,#N/A)&gt;0,-999,AVERAGE($Z1416:AA1416)))</f>
        <v>-999</v>
      </c>
      <c r="K1416" s="38">
        <f t="array" ref="K1416">IF($B1416=0,-999,IF(COUNTIFS($Z1416:AB1416,#N/A)&gt;0,-999,AVERAGE($Z1416:AB1416)))</f>
        <v>-999</v>
      </c>
      <c r="L1416" s="38">
        <f t="array" ref="L1416">IF($B1416=0,-999,IF(COUNTIFS($Z1416:AC1416,#N/A)&gt;0,-999,AVERAGE($Z1416:AC1416)))</f>
        <v>-999</v>
      </c>
      <c r="M1416" s="38">
        <f t="shared" si="1706"/>
        <v>-999</v>
      </c>
      <c r="N1416" s="38">
        <f t="shared" si="1648"/>
        <v>-999</v>
      </c>
      <c r="O1416" s="38">
        <f t="shared" si="1649"/>
        <v>-999</v>
      </c>
      <c r="P1416" s="38">
        <f t="shared" si="1650"/>
        <v>-999</v>
      </c>
      <c r="Q1416" s="37">
        <f t="shared" si="1707"/>
        <v>0</v>
      </c>
      <c r="R1416" s="37">
        <f t="shared" si="1719"/>
        <v>0</v>
      </c>
      <c r="S1416" s="37">
        <f t="shared" si="1720"/>
        <v>0</v>
      </c>
      <c r="T1416" s="37">
        <f t="shared" si="1721"/>
        <v>0</v>
      </c>
      <c r="U1416" s="37">
        <f t="shared" si="1708"/>
        <v>2018</v>
      </c>
      <c r="V1416" s="37">
        <f t="shared" ref="V1416:X1416" si="1723">U1416-1</f>
        <v>2017</v>
      </c>
      <c r="W1416" s="37">
        <f t="shared" si="1723"/>
        <v>2016</v>
      </c>
      <c r="X1416" s="37">
        <f t="shared" si="1723"/>
        <v>2015</v>
      </c>
      <c r="Y1416" s="39"/>
      <c r="Z1416" s="62" t="e">
        <f>IFERROR(IF($B1416=0,#N/A,AVERAGEIFS(INDEX(DATOS,0,$C1416),INDEX(DATOS,0,$C1416),"&lt;&gt;#N/D",INDEX(DATOS,0,$L$2),0,INDEX(DATOS,0,$M$2),1,INDEX(DATOS,0,$N$2),U1416,INDEX(DATOS,0,$O$2),$D1416)),#N/A)</f>
        <v>#N/A</v>
      </c>
      <c r="AA1416" s="62" t="e">
        <f>IFERROR(IF($B1416=0,#N/A,AVERAGEIFS(INDEX(DATOS,0,$C1416),INDEX(DATOS,0,$C1416),"&lt;&gt;#N/D",INDEX(DATOS,0,$L$2),0,INDEX(DATOS,0,$M$2),1,INDEX(DATOS,0,$N$2),V1416,INDEX(DATOS,0,$O$2),$D1416)),#N/A)</f>
        <v>#N/A</v>
      </c>
      <c r="AB1416" s="62" t="e">
        <f>IFERROR(IF($B1416=0,#N/A,AVERAGEIFS(INDEX(DATOS,0,$C1416),INDEX(DATOS,0,$C1416),"&lt;&gt;#N/D",INDEX(DATOS,0,$L$2),0,INDEX(DATOS,0,$M$2),1,INDEX(DATOS,0,$N$2),W1416,INDEX(DATOS,0,$O$2),$D1416)),#N/A)</f>
        <v>#N/A</v>
      </c>
      <c r="AC1416" s="62" t="e">
        <f>IFERROR(IF($B1416=0,#N/A,AVERAGEIFS(INDEX(DATOS,0,$C1416),INDEX(DATOS,0,$C1416),"&lt;&gt;#N/D",INDEX(DATOS,0,$L$2),0,INDEX(DATOS,0,$M$2),1,INDEX(DATOS,0,$N$2),X1416,INDEX(DATOS,0,$O$2),$D1416)),#N/A)</f>
        <v>#N/A</v>
      </c>
      <c r="AD1416" s="33"/>
      <c r="AE1416" s="40" t="e">
        <f>IFERROR(IF(ISNA(Z1416),#N/A,IF(I1416=0,0,_xlfn.STDEV.P($Z1416:Z1416)/I1416*100)),#N/A)</f>
        <v>#N/A</v>
      </c>
      <c r="AF1416" s="40" t="e">
        <f>IFERROR(IF(ISNA(AA1416),#N/A,IF(J1416=0,0,_xlfn.STDEV.P($Z1416:AA1416)/J1416*100)),#N/A)</f>
        <v>#N/A</v>
      </c>
      <c r="AG1416" s="40" t="e">
        <f>IFERROR(IF(ISNA(AB1416),#N/A,IF(K1416=0,0,_xlfn.STDEV.P($Z1416:AB1416)/K1416*100)),#N/A)</f>
        <v>#N/A</v>
      </c>
      <c r="AH1416" s="40" t="e">
        <f>IFERROR(IF(ISNA(AC1416),#N/A,IF(L1416=0,0,_xlfn.STDEV.P($Z1416:AC1416)/L1416*100)),#N/A)</f>
        <v>#N/A</v>
      </c>
    </row>
    <row r="1417" spans="1:34" x14ac:dyDescent="0.35">
      <c r="A1417">
        <f t="shared" si="1710"/>
        <v>12</v>
      </c>
      <c r="B1417" s="35">
        <f t="array" ref="B1417">IF(B1416=0,0,MIN(IF(INDEX(DATOS,0,$N$2)=$U1417,IF(ISNUMBER(INDEX(DATOS,0,$C1417)),IF(INDEX(DATOS,0,$L$2)=0,IF(INDEX(DATOS,0,$M$2)=1,IF(ISNA(MATCH(INDEX(DATOS,0,$O$2),IF($E$7:E1416=E1417,$D$7:D1416),0)),INDEX(DATOS,0,$K$2))))))))</f>
        <v>0</v>
      </c>
      <c r="C1417" s="32">
        <f t="shared" si="1711"/>
        <v>20</v>
      </c>
      <c r="D1417" s="34" t="str">
        <f>IF($B1417=0,"--",INDEX(DATOS,$B1417,O$2))</f>
        <v>--</v>
      </c>
      <c r="E1417" s="64" t="s">
        <v>1</v>
      </c>
      <c r="F1417" s="36" t="str">
        <f t="shared" si="1657"/>
        <v>--</v>
      </c>
      <c r="G1417" s="109" t="e">
        <f>VLOOKUP($D1417,LOC_UNICOS,G$2,0)</f>
        <v>#N/A</v>
      </c>
      <c r="H1417" s="109" t="e">
        <f>VLOOKUP($D1417,LOC_UNICOS,H$2,0)</f>
        <v>#N/A</v>
      </c>
      <c r="I1417" s="38">
        <f t="array" ref="I1417">IF($B1417=0,-999,IF(COUNTIFS($Z1417:Z1417,#N/A)&gt;0,-999,AVERAGE($Z1417:Z1417)))</f>
        <v>-999</v>
      </c>
      <c r="J1417" s="38">
        <f t="array" ref="J1417">IF($B1417=0,-999,IF(COUNTIFS($Z1417:AA1417,#N/A)&gt;0,-999,AVERAGE($Z1417:AA1417)))</f>
        <v>-999</v>
      </c>
      <c r="K1417" s="38">
        <f t="array" ref="K1417">IF($B1417=0,-999,IF(COUNTIFS($Z1417:AB1417,#N/A)&gt;0,-999,AVERAGE($Z1417:AB1417)))</f>
        <v>-999</v>
      </c>
      <c r="L1417" s="38">
        <f t="array" ref="L1417">IF($B1417=0,-999,IF(COUNTIFS($Z1417:AC1417,#N/A)&gt;0,-999,AVERAGE($Z1417:AC1417)))</f>
        <v>-999</v>
      </c>
      <c r="M1417" s="38">
        <f t="shared" si="1706"/>
        <v>-999</v>
      </c>
      <c r="N1417" s="38">
        <f t="shared" si="1648"/>
        <v>-999</v>
      </c>
      <c r="O1417" s="38">
        <f t="shared" si="1649"/>
        <v>-999</v>
      </c>
      <c r="P1417" s="38">
        <f t="shared" si="1650"/>
        <v>-999</v>
      </c>
      <c r="Q1417" s="37">
        <f t="shared" si="1707"/>
        <v>0</v>
      </c>
      <c r="R1417" s="37">
        <f t="shared" si="1719"/>
        <v>0</v>
      </c>
      <c r="S1417" s="37">
        <f t="shared" si="1720"/>
        <v>0</v>
      </c>
      <c r="T1417" s="37">
        <f t="shared" si="1721"/>
        <v>0</v>
      </c>
      <c r="U1417" s="37">
        <f t="shared" si="1708"/>
        <v>2018</v>
      </c>
      <c r="V1417" s="37">
        <f t="shared" ref="V1417:X1417" si="1724">U1417-1</f>
        <v>2017</v>
      </c>
      <c r="W1417" s="37">
        <f t="shared" si="1724"/>
        <v>2016</v>
      </c>
      <c r="X1417" s="37">
        <f t="shared" si="1724"/>
        <v>2015</v>
      </c>
      <c r="Y1417" s="39"/>
      <c r="Z1417" s="62" t="e">
        <f>IFERROR(IF($B1417=0,#N/A,AVERAGEIFS(INDEX(DATOS,0,$C1417),INDEX(DATOS,0,$C1417),"&lt;&gt;#N/D",INDEX(DATOS,0,$L$2),0,INDEX(DATOS,0,$M$2),1,INDEX(DATOS,0,$N$2),U1417,INDEX(DATOS,0,$O$2),$D1417)),#N/A)</f>
        <v>#N/A</v>
      </c>
      <c r="AA1417" s="62" t="e">
        <f>IFERROR(IF($B1417=0,#N/A,AVERAGEIFS(INDEX(DATOS,0,$C1417),INDEX(DATOS,0,$C1417),"&lt;&gt;#N/D",INDEX(DATOS,0,$L$2),0,INDEX(DATOS,0,$M$2),1,INDEX(DATOS,0,$N$2),V1417,INDEX(DATOS,0,$O$2),$D1417)),#N/A)</f>
        <v>#N/A</v>
      </c>
      <c r="AB1417" s="62" t="e">
        <f>IFERROR(IF($B1417=0,#N/A,AVERAGEIFS(INDEX(DATOS,0,$C1417),INDEX(DATOS,0,$C1417),"&lt;&gt;#N/D",INDEX(DATOS,0,$L$2),0,INDEX(DATOS,0,$M$2),1,INDEX(DATOS,0,$N$2),W1417,INDEX(DATOS,0,$O$2),$D1417)),#N/A)</f>
        <v>#N/A</v>
      </c>
      <c r="AC1417" s="62" t="e">
        <f>IFERROR(IF($B1417=0,#N/A,AVERAGEIFS(INDEX(DATOS,0,$C1417),INDEX(DATOS,0,$C1417),"&lt;&gt;#N/D",INDEX(DATOS,0,$L$2),0,INDEX(DATOS,0,$M$2),1,INDEX(DATOS,0,$N$2),X1417,INDEX(DATOS,0,$O$2),$D1417)),#N/A)</f>
        <v>#N/A</v>
      </c>
      <c r="AD1417" s="33"/>
      <c r="AE1417" s="40" t="e">
        <f>IFERROR(IF(ISNA(Z1417),#N/A,IF(I1417=0,0,_xlfn.STDEV.P($Z1417:Z1417)/I1417*100)),#N/A)</f>
        <v>#N/A</v>
      </c>
      <c r="AF1417" s="40" t="e">
        <f>IFERROR(IF(ISNA(AA1417),#N/A,IF(J1417=0,0,_xlfn.STDEV.P($Z1417:AA1417)/J1417*100)),#N/A)</f>
        <v>#N/A</v>
      </c>
      <c r="AG1417" s="40" t="e">
        <f>IFERROR(IF(ISNA(AB1417),#N/A,IF(K1417=0,0,_xlfn.STDEV.P($Z1417:AB1417)/K1417*100)),#N/A)</f>
        <v>#N/A</v>
      </c>
      <c r="AH1417" s="40" t="e">
        <f>IFERROR(IF(ISNA(AC1417),#N/A,IF(L1417=0,0,_xlfn.STDEV.P($Z1417:AC1417)/L1417*100)),#N/A)</f>
        <v>#N/A</v>
      </c>
    </row>
    <row r="1418" spans="1:34" x14ac:dyDescent="0.35">
      <c r="A1418">
        <f t="shared" si="1710"/>
        <v>13</v>
      </c>
      <c r="B1418" s="35">
        <f t="array" ref="B1418">IF(B1417=0,0,MIN(IF(INDEX(DATOS,0,$N$2)=$U1418,IF(ISNUMBER(INDEX(DATOS,0,$C1418)),IF(INDEX(DATOS,0,$L$2)=0,IF(INDEX(DATOS,0,$M$2)=1,IF(ISNA(MATCH(INDEX(DATOS,0,$O$2),IF($E$7:E1417=E1418,$D$7:D1417),0)),INDEX(DATOS,0,$K$2))))))))</f>
        <v>0</v>
      </c>
      <c r="C1418" s="32">
        <f t="shared" si="1711"/>
        <v>20</v>
      </c>
      <c r="D1418" s="34" t="str">
        <f>IF($B1418=0,"--",INDEX(DATOS,$B1418,O$2))</f>
        <v>--</v>
      </c>
      <c r="E1418" s="64" t="s">
        <v>1</v>
      </c>
      <c r="F1418" s="36" t="str">
        <f t="shared" si="1657"/>
        <v>--</v>
      </c>
      <c r="G1418" s="109" t="e">
        <f>VLOOKUP($D1418,LOC_UNICOS,G$2,0)</f>
        <v>#N/A</v>
      </c>
      <c r="H1418" s="109" t="e">
        <f>VLOOKUP($D1418,LOC_UNICOS,H$2,0)</f>
        <v>#N/A</v>
      </c>
      <c r="I1418" s="38">
        <f t="array" ref="I1418">IF($B1418=0,-999,IF(COUNTIFS($Z1418:Z1418,#N/A)&gt;0,-999,AVERAGE($Z1418:Z1418)))</f>
        <v>-999</v>
      </c>
      <c r="J1418" s="38">
        <f t="array" ref="J1418">IF($B1418=0,-999,IF(COUNTIFS($Z1418:AA1418,#N/A)&gt;0,-999,AVERAGE($Z1418:AA1418)))</f>
        <v>-999</v>
      </c>
      <c r="K1418" s="38">
        <f t="array" ref="K1418">IF($B1418=0,-999,IF(COUNTIFS($Z1418:AB1418,#N/A)&gt;0,-999,AVERAGE($Z1418:AB1418)))</f>
        <v>-999</v>
      </c>
      <c r="L1418" s="38">
        <f t="array" ref="L1418">IF($B1418=0,-999,IF(COUNTIFS($Z1418:AC1418,#N/A)&gt;0,-999,AVERAGE($Z1418:AC1418)))</f>
        <v>-999</v>
      </c>
      <c r="M1418" s="38">
        <f t="shared" si="1706"/>
        <v>-999</v>
      </c>
      <c r="N1418" s="38">
        <f t="shared" si="1648"/>
        <v>-999</v>
      </c>
      <c r="O1418" s="38">
        <f t="shared" si="1649"/>
        <v>-999</v>
      </c>
      <c r="P1418" s="38">
        <f t="shared" si="1650"/>
        <v>-999</v>
      </c>
      <c r="Q1418" s="37">
        <f t="shared" si="1707"/>
        <v>0</v>
      </c>
      <c r="R1418" s="37">
        <f t="shared" si="1719"/>
        <v>0</v>
      </c>
      <c r="S1418" s="37">
        <f t="shared" si="1720"/>
        <v>0</v>
      </c>
      <c r="T1418" s="37">
        <f t="shared" si="1721"/>
        <v>0</v>
      </c>
      <c r="U1418" s="37">
        <f t="shared" si="1708"/>
        <v>2018</v>
      </c>
      <c r="V1418" s="37">
        <f t="shared" ref="V1418:X1418" si="1725">U1418-1</f>
        <v>2017</v>
      </c>
      <c r="W1418" s="37">
        <f t="shared" si="1725"/>
        <v>2016</v>
      </c>
      <c r="X1418" s="37">
        <f t="shared" si="1725"/>
        <v>2015</v>
      </c>
      <c r="Y1418" s="39"/>
      <c r="Z1418" s="62" t="e">
        <f>IFERROR(IF($B1418=0,#N/A,AVERAGEIFS(INDEX(DATOS,0,$C1418),INDEX(DATOS,0,$C1418),"&lt;&gt;#N/D",INDEX(DATOS,0,$L$2),0,INDEX(DATOS,0,$M$2),1,INDEX(DATOS,0,$N$2),U1418,INDEX(DATOS,0,$O$2),$D1418)),#N/A)</f>
        <v>#N/A</v>
      </c>
      <c r="AA1418" s="62" t="e">
        <f>IFERROR(IF($B1418=0,#N/A,AVERAGEIFS(INDEX(DATOS,0,$C1418),INDEX(DATOS,0,$C1418),"&lt;&gt;#N/D",INDEX(DATOS,0,$L$2),0,INDEX(DATOS,0,$M$2),1,INDEX(DATOS,0,$N$2),V1418,INDEX(DATOS,0,$O$2),$D1418)),#N/A)</f>
        <v>#N/A</v>
      </c>
      <c r="AB1418" s="62" t="e">
        <f>IFERROR(IF($B1418=0,#N/A,AVERAGEIFS(INDEX(DATOS,0,$C1418),INDEX(DATOS,0,$C1418),"&lt;&gt;#N/D",INDEX(DATOS,0,$L$2),0,INDEX(DATOS,0,$M$2),1,INDEX(DATOS,0,$N$2),W1418,INDEX(DATOS,0,$O$2),$D1418)),#N/A)</f>
        <v>#N/A</v>
      </c>
      <c r="AC1418" s="62" t="e">
        <f>IFERROR(IF($B1418=0,#N/A,AVERAGEIFS(INDEX(DATOS,0,$C1418),INDEX(DATOS,0,$C1418),"&lt;&gt;#N/D",INDEX(DATOS,0,$L$2),0,INDEX(DATOS,0,$M$2),1,INDEX(DATOS,0,$N$2),X1418,INDEX(DATOS,0,$O$2),$D1418)),#N/A)</f>
        <v>#N/A</v>
      </c>
      <c r="AD1418" s="33"/>
      <c r="AE1418" s="40" t="e">
        <f>IFERROR(IF(ISNA(Z1418),#N/A,IF(I1418=0,0,_xlfn.STDEV.P($Z1418:Z1418)/I1418*100)),#N/A)</f>
        <v>#N/A</v>
      </c>
      <c r="AF1418" s="40" t="e">
        <f>IFERROR(IF(ISNA(AA1418),#N/A,IF(J1418=0,0,_xlfn.STDEV.P($Z1418:AA1418)/J1418*100)),#N/A)</f>
        <v>#N/A</v>
      </c>
      <c r="AG1418" s="40" t="e">
        <f>IFERROR(IF(ISNA(AB1418),#N/A,IF(K1418=0,0,_xlfn.STDEV.P($Z1418:AB1418)/K1418*100)),#N/A)</f>
        <v>#N/A</v>
      </c>
      <c r="AH1418" s="40" t="e">
        <f>IFERROR(IF(ISNA(AC1418),#N/A,IF(L1418=0,0,_xlfn.STDEV.P($Z1418:AC1418)/L1418*100)),#N/A)</f>
        <v>#N/A</v>
      </c>
    </row>
    <row r="1419" spans="1:34" x14ac:dyDescent="0.35">
      <c r="A1419">
        <f t="shared" si="1710"/>
        <v>14</v>
      </c>
      <c r="B1419" s="35">
        <f t="array" ref="B1419">IF(B1418=0,0,MIN(IF(INDEX(DATOS,0,$N$2)=$U1419,IF(ISNUMBER(INDEX(DATOS,0,$C1419)),IF(INDEX(DATOS,0,$L$2)=0,IF(INDEX(DATOS,0,$M$2)=1,IF(ISNA(MATCH(INDEX(DATOS,0,$O$2),IF($E$7:E1418=E1419,$D$7:D1418),0)),INDEX(DATOS,0,$K$2))))))))</f>
        <v>0</v>
      </c>
      <c r="C1419" s="32">
        <f t="shared" si="1711"/>
        <v>20</v>
      </c>
      <c r="D1419" s="34" t="str">
        <f>IF($B1419=0,"--",INDEX(DATOS,$B1419,O$2))</f>
        <v>--</v>
      </c>
      <c r="E1419" s="64" t="s">
        <v>1</v>
      </c>
      <c r="F1419" s="36" t="str">
        <f t="shared" si="1657"/>
        <v>--</v>
      </c>
      <c r="G1419" s="109" t="e">
        <f>VLOOKUP($D1419,LOC_UNICOS,G$2,0)</f>
        <v>#N/A</v>
      </c>
      <c r="H1419" s="109" t="e">
        <f>VLOOKUP($D1419,LOC_UNICOS,H$2,0)</f>
        <v>#N/A</v>
      </c>
      <c r="I1419" s="38">
        <f t="array" ref="I1419">IF($B1419=0,-999,IF(COUNTIFS($Z1419:Z1419,#N/A)&gt;0,-999,AVERAGE($Z1419:Z1419)))</f>
        <v>-999</v>
      </c>
      <c r="J1419" s="38">
        <f t="array" ref="J1419">IF($B1419=0,-999,IF(COUNTIFS($Z1419:AA1419,#N/A)&gt;0,-999,AVERAGE($Z1419:AA1419)))</f>
        <v>-999</v>
      </c>
      <c r="K1419" s="38">
        <f t="array" ref="K1419">IF($B1419=0,-999,IF(COUNTIFS($Z1419:AB1419,#N/A)&gt;0,-999,AVERAGE($Z1419:AB1419)))</f>
        <v>-999</v>
      </c>
      <c r="L1419" s="38">
        <f t="array" ref="L1419">IF($B1419=0,-999,IF(COUNTIFS($Z1419:AC1419,#N/A)&gt;0,-999,AVERAGE($Z1419:AC1419)))</f>
        <v>-999</v>
      </c>
      <c r="M1419" s="38">
        <f t="shared" si="1706"/>
        <v>-999</v>
      </c>
      <c r="N1419" s="38">
        <f t="shared" si="1648"/>
        <v>-999</v>
      </c>
      <c r="O1419" s="38">
        <f t="shared" si="1649"/>
        <v>-999</v>
      </c>
      <c r="P1419" s="38">
        <f t="shared" si="1650"/>
        <v>-999</v>
      </c>
      <c r="Q1419" s="37">
        <f t="shared" si="1707"/>
        <v>0</v>
      </c>
      <c r="R1419" s="37">
        <f t="shared" si="1719"/>
        <v>0</v>
      </c>
      <c r="S1419" s="37">
        <f t="shared" si="1720"/>
        <v>0</v>
      </c>
      <c r="T1419" s="37">
        <f t="shared" si="1721"/>
        <v>0</v>
      </c>
      <c r="U1419" s="37">
        <f t="shared" si="1708"/>
        <v>2018</v>
      </c>
      <c r="V1419" s="37">
        <f t="shared" ref="V1419:X1419" si="1726">U1419-1</f>
        <v>2017</v>
      </c>
      <c r="W1419" s="37">
        <f t="shared" si="1726"/>
        <v>2016</v>
      </c>
      <c r="X1419" s="37">
        <f t="shared" si="1726"/>
        <v>2015</v>
      </c>
      <c r="Y1419" s="39"/>
      <c r="Z1419" s="62" t="e">
        <f>IFERROR(IF($B1419=0,#N/A,AVERAGEIFS(INDEX(DATOS,0,$C1419),INDEX(DATOS,0,$C1419),"&lt;&gt;#N/D",INDEX(DATOS,0,$L$2),0,INDEX(DATOS,0,$M$2),1,INDEX(DATOS,0,$N$2),U1419,INDEX(DATOS,0,$O$2),$D1419)),#N/A)</f>
        <v>#N/A</v>
      </c>
      <c r="AA1419" s="62" t="e">
        <f>IFERROR(IF($B1419=0,#N/A,AVERAGEIFS(INDEX(DATOS,0,$C1419),INDEX(DATOS,0,$C1419),"&lt;&gt;#N/D",INDEX(DATOS,0,$L$2),0,INDEX(DATOS,0,$M$2),1,INDEX(DATOS,0,$N$2),V1419,INDEX(DATOS,0,$O$2),$D1419)),#N/A)</f>
        <v>#N/A</v>
      </c>
      <c r="AB1419" s="62" t="e">
        <f>IFERROR(IF($B1419=0,#N/A,AVERAGEIFS(INDEX(DATOS,0,$C1419),INDEX(DATOS,0,$C1419),"&lt;&gt;#N/D",INDEX(DATOS,0,$L$2),0,INDEX(DATOS,0,$M$2),1,INDEX(DATOS,0,$N$2),W1419,INDEX(DATOS,0,$O$2),$D1419)),#N/A)</f>
        <v>#N/A</v>
      </c>
      <c r="AC1419" s="62" t="e">
        <f>IFERROR(IF($B1419=0,#N/A,AVERAGEIFS(INDEX(DATOS,0,$C1419),INDEX(DATOS,0,$C1419),"&lt;&gt;#N/D",INDEX(DATOS,0,$L$2),0,INDEX(DATOS,0,$M$2),1,INDEX(DATOS,0,$N$2),X1419,INDEX(DATOS,0,$O$2),$D1419)),#N/A)</f>
        <v>#N/A</v>
      </c>
      <c r="AD1419" s="33"/>
      <c r="AE1419" s="40" t="e">
        <f>IFERROR(IF(ISNA(Z1419),#N/A,IF(I1419=0,0,_xlfn.STDEV.P($Z1419:Z1419)/I1419*100)),#N/A)</f>
        <v>#N/A</v>
      </c>
      <c r="AF1419" s="40" t="e">
        <f>IFERROR(IF(ISNA(AA1419),#N/A,IF(J1419=0,0,_xlfn.STDEV.P($Z1419:AA1419)/J1419*100)),#N/A)</f>
        <v>#N/A</v>
      </c>
      <c r="AG1419" s="40" t="e">
        <f>IFERROR(IF(ISNA(AB1419),#N/A,IF(K1419=0,0,_xlfn.STDEV.P($Z1419:AB1419)/K1419*100)),#N/A)</f>
        <v>#N/A</v>
      </c>
      <c r="AH1419" s="40" t="e">
        <f>IFERROR(IF(ISNA(AC1419),#N/A,IF(L1419=0,0,_xlfn.STDEV.P($Z1419:AC1419)/L1419*100)),#N/A)</f>
        <v>#N/A</v>
      </c>
    </row>
    <row r="1420" spans="1:34" x14ac:dyDescent="0.35">
      <c r="A1420">
        <f t="shared" si="1710"/>
        <v>15</v>
      </c>
      <c r="B1420" s="35">
        <f t="array" ref="B1420">IF(B1419=0,0,MIN(IF(INDEX(DATOS,0,$N$2)=$U1420,IF(ISNUMBER(INDEX(DATOS,0,$C1420)),IF(INDEX(DATOS,0,$L$2)=0,IF(INDEX(DATOS,0,$M$2)=1,IF(ISNA(MATCH(INDEX(DATOS,0,$O$2),IF($E$7:E1419=E1420,$D$7:D1419),0)),INDEX(DATOS,0,$K$2))))))))</f>
        <v>0</v>
      </c>
      <c r="C1420" s="32">
        <f t="shared" si="1711"/>
        <v>20</v>
      </c>
      <c r="D1420" s="34" t="str">
        <f>IF($B1420=0,"--",INDEX(DATOS,$B1420,O$2))</f>
        <v>--</v>
      </c>
      <c r="E1420" s="64" t="s">
        <v>1</v>
      </c>
      <c r="F1420" s="36" t="str">
        <f t="shared" si="1657"/>
        <v>--</v>
      </c>
      <c r="G1420" s="109" t="e">
        <f>VLOOKUP($D1420,LOC_UNICOS,G$2,0)</f>
        <v>#N/A</v>
      </c>
      <c r="H1420" s="109" t="e">
        <f>VLOOKUP($D1420,LOC_UNICOS,H$2,0)</f>
        <v>#N/A</v>
      </c>
      <c r="I1420" s="38">
        <f t="array" ref="I1420">IF($B1420=0,-999,IF(COUNTIFS($Z1420:Z1420,#N/A)&gt;0,-999,AVERAGE($Z1420:Z1420)))</f>
        <v>-999</v>
      </c>
      <c r="J1420" s="38">
        <f t="array" ref="J1420">IF($B1420=0,-999,IF(COUNTIFS($Z1420:AA1420,#N/A)&gt;0,-999,AVERAGE($Z1420:AA1420)))</f>
        <v>-999</v>
      </c>
      <c r="K1420" s="38">
        <f t="array" ref="K1420">IF($B1420=0,-999,IF(COUNTIFS($Z1420:AB1420,#N/A)&gt;0,-999,AVERAGE($Z1420:AB1420)))</f>
        <v>-999</v>
      </c>
      <c r="L1420" s="38">
        <f t="array" ref="L1420">IF($B1420=0,-999,IF(COUNTIFS($Z1420:AC1420,#N/A)&gt;0,-999,AVERAGE($Z1420:AC1420)))</f>
        <v>-999</v>
      </c>
      <c r="M1420" s="38">
        <f t="shared" si="1706"/>
        <v>-999</v>
      </c>
      <c r="N1420" s="38">
        <f t="shared" si="1648"/>
        <v>-999</v>
      </c>
      <c r="O1420" s="38">
        <f t="shared" si="1649"/>
        <v>-999</v>
      </c>
      <c r="P1420" s="38">
        <f t="shared" si="1650"/>
        <v>-999</v>
      </c>
      <c r="Q1420" s="37">
        <f t="shared" si="1707"/>
        <v>0</v>
      </c>
      <c r="R1420" s="37">
        <f t="shared" si="1719"/>
        <v>0</v>
      </c>
      <c r="S1420" s="37">
        <f t="shared" si="1720"/>
        <v>0</v>
      </c>
      <c r="T1420" s="37">
        <f t="shared" si="1721"/>
        <v>0</v>
      </c>
      <c r="U1420" s="37">
        <f t="shared" si="1708"/>
        <v>2018</v>
      </c>
      <c r="V1420" s="37">
        <f t="shared" ref="V1420:X1420" si="1727">U1420-1</f>
        <v>2017</v>
      </c>
      <c r="W1420" s="37">
        <f t="shared" si="1727"/>
        <v>2016</v>
      </c>
      <c r="X1420" s="37">
        <f t="shared" si="1727"/>
        <v>2015</v>
      </c>
      <c r="Y1420" s="39"/>
      <c r="Z1420" s="62" t="e">
        <f>IFERROR(IF($B1420=0,#N/A,AVERAGEIFS(INDEX(DATOS,0,$C1420),INDEX(DATOS,0,$C1420),"&lt;&gt;#N/D",INDEX(DATOS,0,$L$2),0,INDEX(DATOS,0,$M$2),1,INDEX(DATOS,0,$N$2),U1420,INDEX(DATOS,0,$O$2),$D1420)),#N/A)</f>
        <v>#N/A</v>
      </c>
      <c r="AA1420" s="62" t="e">
        <f>IFERROR(IF($B1420=0,#N/A,AVERAGEIFS(INDEX(DATOS,0,$C1420),INDEX(DATOS,0,$C1420),"&lt;&gt;#N/D",INDEX(DATOS,0,$L$2),0,INDEX(DATOS,0,$M$2),1,INDEX(DATOS,0,$N$2),V1420,INDEX(DATOS,0,$O$2),$D1420)),#N/A)</f>
        <v>#N/A</v>
      </c>
      <c r="AB1420" s="62" t="e">
        <f>IFERROR(IF($B1420=0,#N/A,AVERAGEIFS(INDEX(DATOS,0,$C1420),INDEX(DATOS,0,$C1420),"&lt;&gt;#N/D",INDEX(DATOS,0,$L$2),0,INDEX(DATOS,0,$M$2),1,INDEX(DATOS,0,$N$2),W1420,INDEX(DATOS,0,$O$2),$D1420)),#N/A)</f>
        <v>#N/A</v>
      </c>
      <c r="AC1420" s="62" t="e">
        <f>IFERROR(IF($B1420=0,#N/A,AVERAGEIFS(INDEX(DATOS,0,$C1420),INDEX(DATOS,0,$C1420),"&lt;&gt;#N/D",INDEX(DATOS,0,$L$2),0,INDEX(DATOS,0,$M$2),1,INDEX(DATOS,0,$N$2),X1420,INDEX(DATOS,0,$O$2),$D1420)),#N/A)</f>
        <v>#N/A</v>
      </c>
      <c r="AD1420" s="33"/>
      <c r="AE1420" s="40" t="e">
        <f>IFERROR(IF(ISNA(Z1420),#N/A,IF(I1420=0,0,_xlfn.STDEV.P($Z1420:Z1420)/I1420*100)),#N/A)</f>
        <v>#N/A</v>
      </c>
      <c r="AF1420" s="40" t="e">
        <f>IFERROR(IF(ISNA(AA1420),#N/A,IF(J1420=0,0,_xlfn.STDEV.P($Z1420:AA1420)/J1420*100)),#N/A)</f>
        <v>#N/A</v>
      </c>
      <c r="AG1420" s="40" t="e">
        <f>IFERROR(IF(ISNA(AB1420),#N/A,IF(K1420=0,0,_xlfn.STDEV.P($Z1420:AB1420)/K1420*100)),#N/A)</f>
        <v>#N/A</v>
      </c>
      <c r="AH1420" s="40" t="e">
        <f>IFERROR(IF(ISNA(AC1420),#N/A,IF(L1420=0,0,_xlfn.STDEV.P($Z1420:AC1420)/L1420*100)),#N/A)</f>
        <v>#N/A</v>
      </c>
    </row>
    <row r="1421" spans="1:34" x14ac:dyDescent="0.35">
      <c r="A1421">
        <f t="shared" si="1710"/>
        <v>16</v>
      </c>
      <c r="B1421" s="35">
        <f t="array" ref="B1421">IF(B1420=0,0,MIN(IF(INDEX(DATOS,0,$N$2)=$U1421,IF(ISNUMBER(INDEX(DATOS,0,$C1421)),IF(INDEX(DATOS,0,$L$2)=0,IF(INDEX(DATOS,0,$M$2)=1,IF(ISNA(MATCH(INDEX(DATOS,0,$O$2),IF($E$7:E1420=E1421,$D$7:D1420),0)),INDEX(DATOS,0,$K$2))))))))</f>
        <v>0</v>
      </c>
      <c r="C1421" s="32">
        <f t="shared" si="1711"/>
        <v>20</v>
      </c>
      <c r="D1421" s="34" t="str">
        <f>IF($B1421=0,"--",INDEX(DATOS,$B1421,O$2))</f>
        <v>--</v>
      </c>
      <c r="E1421" s="64" t="s">
        <v>1</v>
      </c>
      <c r="F1421" s="36" t="str">
        <f t="shared" si="1657"/>
        <v>--</v>
      </c>
      <c r="G1421" s="109" t="e">
        <f>VLOOKUP($D1421,LOC_UNICOS,G$2,0)</f>
        <v>#N/A</v>
      </c>
      <c r="H1421" s="109" t="e">
        <f>VLOOKUP($D1421,LOC_UNICOS,H$2,0)</f>
        <v>#N/A</v>
      </c>
      <c r="I1421" s="38">
        <f t="array" ref="I1421">IF($B1421=0,-999,IF(COUNTIFS($Z1421:Z1421,#N/A)&gt;0,-999,AVERAGE($Z1421:Z1421)))</f>
        <v>-999</v>
      </c>
      <c r="J1421" s="38">
        <f t="array" ref="J1421">IF($B1421=0,-999,IF(COUNTIFS($Z1421:AA1421,#N/A)&gt;0,-999,AVERAGE($Z1421:AA1421)))</f>
        <v>-999</v>
      </c>
      <c r="K1421" s="38">
        <f t="array" ref="K1421">IF($B1421=0,-999,IF(COUNTIFS($Z1421:AB1421,#N/A)&gt;0,-999,AVERAGE($Z1421:AB1421)))</f>
        <v>-999</v>
      </c>
      <c r="L1421" s="38">
        <f t="array" ref="L1421">IF($B1421=0,-999,IF(COUNTIFS($Z1421:AC1421,#N/A)&gt;0,-999,AVERAGE($Z1421:AC1421)))</f>
        <v>-999</v>
      </c>
      <c r="M1421" s="38">
        <f t="shared" si="1706"/>
        <v>-999</v>
      </c>
      <c r="N1421" s="38">
        <f t="shared" si="1648"/>
        <v>-999</v>
      </c>
      <c r="O1421" s="38">
        <f t="shared" si="1649"/>
        <v>-999</v>
      </c>
      <c r="P1421" s="38">
        <f t="shared" si="1650"/>
        <v>-999</v>
      </c>
      <c r="Q1421" s="37">
        <f t="shared" si="1707"/>
        <v>0</v>
      </c>
      <c r="R1421" s="37">
        <f t="shared" si="1719"/>
        <v>0</v>
      </c>
      <c r="S1421" s="37">
        <f t="shared" si="1720"/>
        <v>0</v>
      </c>
      <c r="T1421" s="37">
        <f t="shared" si="1721"/>
        <v>0</v>
      </c>
      <c r="U1421" s="37">
        <f t="shared" si="1708"/>
        <v>2018</v>
      </c>
      <c r="V1421" s="37">
        <f t="shared" ref="V1421:X1421" si="1728">U1421-1</f>
        <v>2017</v>
      </c>
      <c r="W1421" s="37">
        <f t="shared" si="1728"/>
        <v>2016</v>
      </c>
      <c r="X1421" s="37">
        <f t="shared" si="1728"/>
        <v>2015</v>
      </c>
      <c r="Y1421" s="39"/>
      <c r="Z1421" s="62" t="e">
        <f>IFERROR(IF($B1421=0,#N/A,AVERAGEIFS(INDEX(DATOS,0,$C1421),INDEX(DATOS,0,$C1421),"&lt;&gt;#N/D",INDEX(DATOS,0,$L$2),0,INDEX(DATOS,0,$M$2),1,INDEX(DATOS,0,$N$2),U1421,INDEX(DATOS,0,$O$2),$D1421)),#N/A)</f>
        <v>#N/A</v>
      </c>
      <c r="AA1421" s="62" t="e">
        <f>IFERROR(IF($B1421=0,#N/A,AVERAGEIFS(INDEX(DATOS,0,$C1421),INDEX(DATOS,0,$C1421),"&lt;&gt;#N/D",INDEX(DATOS,0,$L$2),0,INDEX(DATOS,0,$M$2),1,INDEX(DATOS,0,$N$2),V1421,INDEX(DATOS,0,$O$2),$D1421)),#N/A)</f>
        <v>#N/A</v>
      </c>
      <c r="AB1421" s="62" t="e">
        <f>IFERROR(IF($B1421=0,#N/A,AVERAGEIFS(INDEX(DATOS,0,$C1421),INDEX(DATOS,0,$C1421),"&lt;&gt;#N/D",INDEX(DATOS,0,$L$2),0,INDEX(DATOS,0,$M$2),1,INDEX(DATOS,0,$N$2),W1421,INDEX(DATOS,0,$O$2),$D1421)),#N/A)</f>
        <v>#N/A</v>
      </c>
      <c r="AC1421" s="62" t="e">
        <f>IFERROR(IF($B1421=0,#N/A,AVERAGEIFS(INDEX(DATOS,0,$C1421),INDEX(DATOS,0,$C1421),"&lt;&gt;#N/D",INDEX(DATOS,0,$L$2),0,INDEX(DATOS,0,$M$2),1,INDEX(DATOS,0,$N$2),X1421,INDEX(DATOS,0,$O$2),$D1421)),#N/A)</f>
        <v>#N/A</v>
      </c>
      <c r="AD1421" s="33"/>
      <c r="AE1421" s="40" t="e">
        <f>IFERROR(IF(ISNA(Z1421),#N/A,IF(I1421=0,0,_xlfn.STDEV.P($Z1421:Z1421)/I1421*100)),#N/A)</f>
        <v>#N/A</v>
      </c>
      <c r="AF1421" s="40" t="e">
        <f>IFERROR(IF(ISNA(AA1421),#N/A,IF(J1421=0,0,_xlfn.STDEV.P($Z1421:AA1421)/J1421*100)),#N/A)</f>
        <v>#N/A</v>
      </c>
      <c r="AG1421" s="40" t="e">
        <f>IFERROR(IF(ISNA(AB1421),#N/A,IF(K1421=0,0,_xlfn.STDEV.P($Z1421:AB1421)/K1421*100)),#N/A)</f>
        <v>#N/A</v>
      </c>
      <c r="AH1421" s="40" t="e">
        <f>IFERROR(IF(ISNA(AC1421),#N/A,IF(L1421=0,0,_xlfn.STDEV.P($Z1421:AC1421)/L1421*100)),#N/A)</f>
        <v>#N/A</v>
      </c>
    </row>
    <row r="1422" spans="1:34" x14ac:dyDescent="0.35">
      <c r="A1422">
        <f t="shared" si="1710"/>
        <v>17</v>
      </c>
      <c r="B1422" s="35">
        <f t="array" ref="B1422">IF(B1421=0,0,MIN(IF(INDEX(DATOS,0,$N$2)=$U1422,IF(ISNUMBER(INDEX(DATOS,0,$C1422)),IF(INDEX(DATOS,0,$L$2)=0,IF(INDEX(DATOS,0,$M$2)=1,IF(ISNA(MATCH(INDEX(DATOS,0,$O$2),IF($E$7:E1421=E1422,$D$7:D1421),0)),INDEX(DATOS,0,$K$2))))))))</f>
        <v>0</v>
      </c>
      <c r="C1422" s="32">
        <f t="shared" si="1711"/>
        <v>20</v>
      </c>
      <c r="D1422" s="34" t="str">
        <f>IF($B1422=0,"--",INDEX(DATOS,$B1422,O$2))</f>
        <v>--</v>
      </c>
      <c r="E1422" s="64" t="s">
        <v>1</v>
      </c>
      <c r="F1422" s="36" t="str">
        <f t="shared" si="1657"/>
        <v>--</v>
      </c>
      <c r="G1422" s="109" t="e">
        <f>VLOOKUP($D1422,LOC_UNICOS,G$2,0)</f>
        <v>#N/A</v>
      </c>
      <c r="H1422" s="109" t="e">
        <f>VLOOKUP($D1422,LOC_UNICOS,H$2,0)</f>
        <v>#N/A</v>
      </c>
      <c r="I1422" s="38">
        <f t="array" ref="I1422">IF($B1422=0,-999,IF(COUNTIFS($Z1422:Z1422,#N/A)&gt;0,-999,AVERAGE($Z1422:Z1422)))</f>
        <v>-999</v>
      </c>
      <c r="J1422" s="38">
        <f t="array" ref="J1422">IF($B1422=0,-999,IF(COUNTIFS($Z1422:AA1422,#N/A)&gt;0,-999,AVERAGE($Z1422:AA1422)))</f>
        <v>-999</v>
      </c>
      <c r="K1422" s="38">
        <f t="array" ref="K1422">IF($B1422=0,-999,IF(COUNTIFS($Z1422:AB1422,#N/A)&gt;0,-999,AVERAGE($Z1422:AB1422)))</f>
        <v>-999</v>
      </c>
      <c r="L1422" s="38">
        <f t="array" ref="L1422">IF($B1422=0,-999,IF(COUNTIFS($Z1422:AC1422,#N/A)&gt;0,-999,AVERAGE($Z1422:AC1422)))</f>
        <v>-999</v>
      </c>
      <c r="M1422" s="38">
        <f t="shared" si="1706"/>
        <v>-999</v>
      </c>
      <c r="N1422" s="38">
        <f t="shared" ref="N1422:N1485" si="1729">IFERROR(AF1422,-999)</f>
        <v>-999</v>
      </c>
      <c r="O1422" s="38">
        <f t="shared" ref="O1422:O1485" si="1730">IFERROR(AG1422,-999)</f>
        <v>-999</v>
      </c>
      <c r="P1422" s="38">
        <f t="shared" ref="P1422:P1485" si="1731">IFERROR(AH1422,-999)</f>
        <v>-999</v>
      </c>
      <c r="Q1422" s="37">
        <f t="shared" si="1707"/>
        <v>0</v>
      </c>
      <c r="R1422" s="37">
        <f t="shared" si="1719"/>
        <v>0</v>
      </c>
      <c r="S1422" s="37">
        <f t="shared" si="1720"/>
        <v>0</v>
      </c>
      <c r="T1422" s="37">
        <f t="shared" si="1721"/>
        <v>0</v>
      </c>
      <c r="U1422" s="37">
        <f t="shared" si="1708"/>
        <v>2018</v>
      </c>
      <c r="V1422" s="37">
        <f t="shared" ref="V1422:X1422" si="1732">U1422-1</f>
        <v>2017</v>
      </c>
      <c r="W1422" s="37">
        <f t="shared" si="1732"/>
        <v>2016</v>
      </c>
      <c r="X1422" s="37">
        <f t="shared" si="1732"/>
        <v>2015</v>
      </c>
      <c r="Y1422" s="39"/>
      <c r="Z1422" s="62" t="e">
        <f>IFERROR(IF($B1422=0,#N/A,AVERAGEIFS(INDEX(DATOS,0,$C1422),INDEX(DATOS,0,$C1422),"&lt;&gt;#N/D",INDEX(DATOS,0,$L$2),0,INDEX(DATOS,0,$M$2),1,INDEX(DATOS,0,$N$2),U1422,INDEX(DATOS,0,$O$2),$D1422)),#N/A)</f>
        <v>#N/A</v>
      </c>
      <c r="AA1422" s="62" t="e">
        <f>IFERROR(IF($B1422=0,#N/A,AVERAGEIFS(INDEX(DATOS,0,$C1422),INDEX(DATOS,0,$C1422),"&lt;&gt;#N/D",INDEX(DATOS,0,$L$2),0,INDEX(DATOS,0,$M$2),1,INDEX(DATOS,0,$N$2),V1422,INDEX(DATOS,0,$O$2),$D1422)),#N/A)</f>
        <v>#N/A</v>
      </c>
      <c r="AB1422" s="62" t="e">
        <f>IFERROR(IF($B1422=0,#N/A,AVERAGEIFS(INDEX(DATOS,0,$C1422),INDEX(DATOS,0,$C1422),"&lt;&gt;#N/D",INDEX(DATOS,0,$L$2),0,INDEX(DATOS,0,$M$2),1,INDEX(DATOS,0,$N$2),W1422,INDEX(DATOS,0,$O$2),$D1422)),#N/A)</f>
        <v>#N/A</v>
      </c>
      <c r="AC1422" s="62" t="e">
        <f>IFERROR(IF($B1422=0,#N/A,AVERAGEIFS(INDEX(DATOS,0,$C1422),INDEX(DATOS,0,$C1422),"&lt;&gt;#N/D",INDEX(DATOS,0,$L$2),0,INDEX(DATOS,0,$M$2),1,INDEX(DATOS,0,$N$2),X1422,INDEX(DATOS,0,$O$2),$D1422)),#N/A)</f>
        <v>#N/A</v>
      </c>
      <c r="AD1422" s="33"/>
      <c r="AE1422" s="40" t="e">
        <f>IFERROR(IF(ISNA(Z1422),#N/A,IF(I1422=0,0,_xlfn.STDEV.P($Z1422:Z1422)/I1422*100)),#N/A)</f>
        <v>#N/A</v>
      </c>
      <c r="AF1422" s="40" t="e">
        <f>IFERROR(IF(ISNA(AA1422),#N/A,IF(J1422=0,0,_xlfn.STDEV.P($Z1422:AA1422)/J1422*100)),#N/A)</f>
        <v>#N/A</v>
      </c>
      <c r="AG1422" s="40" t="e">
        <f>IFERROR(IF(ISNA(AB1422),#N/A,IF(K1422=0,0,_xlfn.STDEV.P($Z1422:AB1422)/K1422*100)),#N/A)</f>
        <v>#N/A</v>
      </c>
      <c r="AH1422" s="40" t="e">
        <f>IFERROR(IF(ISNA(AC1422),#N/A,IF(L1422=0,0,_xlfn.STDEV.P($Z1422:AC1422)/L1422*100)),#N/A)</f>
        <v>#N/A</v>
      </c>
    </row>
    <row r="1423" spans="1:34" x14ac:dyDescent="0.35">
      <c r="A1423">
        <f t="shared" si="1710"/>
        <v>18</v>
      </c>
      <c r="B1423" s="35">
        <f t="array" ref="B1423">IF(B1422=0,0,MIN(IF(INDEX(DATOS,0,$N$2)=$U1423,IF(ISNUMBER(INDEX(DATOS,0,$C1423)),IF(INDEX(DATOS,0,$L$2)=0,IF(INDEX(DATOS,0,$M$2)=1,IF(ISNA(MATCH(INDEX(DATOS,0,$O$2),IF($E$7:E1422=E1423,$D$7:D1422),0)),INDEX(DATOS,0,$K$2))))))))</f>
        <v>0</v>
      </c>
      <c r="C1423" s="32">
        <f t="shared" si="1711"/>
        <v>20</v>
      </c>
      <c r="D1423" s="34" t="str">
        <f>IF($B1423=0,"--",INDEX(DATOS,$B1423,O$2))</f>
        <v>--</v>
      </c>
      <c r="E1423" s="64" t="s">
        <v>1</v>
      </c>
      <c r="F1423" s="36" t="str">
        <f t="shared" si="1657"/>
        <v>--</v>
      </c>
      <c r="G1423" s="109" t="e">
        <f>VLOOKUP($D1423,LOC_UNICOS,G$2,0)</f>
        <v>#N/A</v>
      </c>
      <c r="H1423" s="109" t="e">
        <f>VLOOKUP($D1423,LOC_UNICOS,H$2,0)</f>
        <v>#N/A</v>
      </c>
      <c r="I1423" s="38">
        <f t="array" ref="I1423">IF($B1423=0,-999,IF(COUNTIFS($Z1423:Z1423,#N/A)&gt;0,-999,AVERAGE($Z1423:Z1423)))</f>
        <v>-999</v>
      </c>
      <c r="J1423" s="38">
        <f t="array" ref="J1423">IF($B1423=0,-999,IF(COUNTIFS($Z1423:AA1423,#N/A)&gt;0,-999,AVERAGE($Z1423:AA1423)))</f>
        <v>-999</v>
      </c>
      <c r="K1423" s="38">
        <f t="array" ref="K1423">IF($B1423=0,-999,IF(COUNTIFS($Z1423:AB1423,#N/A)&gt;0,-999,AVERAGE($Z1423:AB1423)))</f>
        <v>-999</v>
      </c>
      <c r="L1423" s="38">
        <f t="array" ref="L1423">IF($B1423=0,-999,IF(COUNTIFS($Z1423:AC1423,#N/A)&gt;0,-999,AVERAGE($Z1423:AC1423)))</f>
        <v>-999</v>
      </c>
      <c r="M1423" s="38">
        <f t="shared" si="1706"/>
        <v>-999</v>
      </c>
      <c r="N1423" s="38">
        <f t="shared" si="1729"/>
        <v>-999</v>
      </c>
      <c r="O1423" s="38">
        <f t="shared" si="1730"/>
        <v>-999</v>
      </c>
      <c r="P1423" s="38">
        <f t="shared" si="1731"/>
        <v>-999</v>
      </c>
      <c r="Q1423" s="37">
        <f t="shared" si="1707"/>
        <v>0</v>
      </c>
      <c r="R1423" s="37">
        <f t="shared" si="1719"/>
        <v>0</v>
      </c>
      <c r="S1423" s="37">
        <f t="shared" si="1720"/>
        <v>0</v>
      </c>
      <c r="T1423" s="37">
        <f t="shared" si="1721"/>
        <v>0</v>
      </c>
      <c r="U1423" s="37">
        <f t="shared" si="1708"/>
        <v>2018</v>
      </c>
      <c r="V1423" s="37">
        <f t="shared" ref="V1423:X1423" si="1733">U1423-1</f>
        <v>2017</v>
      </c>
      <c r="W1423" s="37">
        <f t="shared" si="1733"/>
        <v>2016</v>
      </c>
      <c r="X1423" s="37">
        <f t="shared" si="1733"/>
        <v>2015</v>
      </c>
      <c r="Y1423" s="39"/>
      <c r="Z1423" s="62" t="e">
        <f>IFERROR(IF($B1423=0,#N/A,AVERAGEIFS(INDEX(DATOS,0,$C1423),INDEX(DATOS,0,$C1423),"&lt;&gt;#N/D",INDEX(DATOS,0,$L$2),0,INDEX(DATOS,0,$M$2),1,INDEX(DATOS,0,$N$2),U1423,INDEX(DATOS,0,$O$2),$D1423)),#N/A)</f>
        <v>#N/A</v>
      </c>
      <c r="AA1423" s="62" t="e">
        <f>IFERROR(IF($B1423=0,#N/A,AVERAGEIFS(INDEX(DATOS,0,$C1423),INDEX(DATOS,0,$C1423),"&lt;&gt;#N/D",INDEX(DATOS,0,$L$2),0,INDEX(DATOS,0,$M$2),1,INDEX(DATOS,0,$N$2),V1423,INDEX(DATOS,0,$O$2),$D1423)),#N/A)</f>
        <v>#N/A</v>
      </c>
      <c r="AB1423" s="62" t="e">
        <f>IFERROR(IF($B1423=0,#N/A,AVERAGEIFS(INDEX(DATOS,0,$C1423),INDEX(DATOS,0,$C1423),"&lt;&gt;#N/D",INDEX(DATOS,0,$L$2),0,INDEX(DATOS,0,$M$2),1,INDEX(DATOS,0,$N$2),W1423,INDEX(DATOS,0,$O$2),$D1423)),#N/A)</f>
        <v>#N/A</v>
      </c>
      <c r="AC1423" s="62" t="e">
        <f>IFERROR(IF($B1423=0,#N/A,AVERAGEIFS(INDEX(DATOS,0,$C1423),INDEX(DATOS,0,$C1423),"&lt;&gt;#N/D",INDEX(DATOS,0,$L$2),0,INDEX(DATOS,0,$M$2),1,INDEX(DATOS,0,$N$2),X1423,INDEX(DATOS,0,$O$2),$D1423)),#N/A)</f>
        <v>#N/A</v>
      </c>
      <c r="AD1423" s="33"/>
      <c r="AE1423" s="40" t="e">
        <f>IFERROR(IF(ISNA(Z1423),#N/A,IF(I1423=0,0,_xlfn.STDEV.P($Z1423:Z1423)/I1423*100)),#N/A)</f>
        <v>#N/A</v>
      </c>
      <c r="AF1423" s="40" t="e">
        <f>IFERROR(IF(ISNA(AA1423),#N/A,IF(J1423=0,0,_xlfn.STDEV.P($Z1423:AA1423)/J1423*100)),#N/A)</f>
        <v>#N/A</v>
      </c>
      <c r="AG1423" s="40" t="e">
        <f>IFERROR(IF(ISNA(AB1423),#N/A,IF(K1423=0,0,_xlfn.STDEV.P($Z1423:AB1423)/K1423*100)),#N/A)</f>
        <v>#N/A</v>
      </c>
      <c r="AH1423" s="40" t="e">
        <f>IFERROR(IF(ISNA(AC1423),#N/A,IF(L1423=0,0,_xlfn.STDEV.P($Z1423:AC1423)/L1423*100)),#N/A)</f>
        <v>#N/A</v>
      </c>
    </row>
    <row r="1424" spans="1:34" x14ac:dyDescent="0.35">
      <c r="A1424">
        <f t="shared" si="1710"/>
        <v>19</v>
      </c>
      <c r="B1424" s="35">
        <f t="array" ref="B1424">IF(B1423=0,0,MIN(IF(INDEX(DATOS,0,$N$2)=$U1424,IF(ISNUMBER(INDEX(DATOS,0,$C1424)),IF(INDEX(DATOS,0,$L$2)=0,IF(INDEX(DATOS,0,$M$2)=1,IF(ISNA(MATCH(INDEX(DATOS,0,$O$2),IF($E$7:E1423=E1424,$D$7:D1423),0)),INDEX(DATOS,0,$K$2))))))))</f>
        <v>0</v>
      </c>
      <c r="C1424" s="32">
        <f t="shared" si="1711"/>
        <v>20</v>
      </c>
      <c r="D1424" s="34" t="str">
        <f>IF($B1424=0,"--",INDEX(DATOS,$B1424,O$2))</f>
        <v>--</v>
      </c>
      <c r="E1424" s="64" t="s">
        <v>1</v>
      </c>
      <c r="F1424" s="36" t="str">
        <f t="shared" si="1657"/>
        <v>--</v>
      </c>
      <c r="G1424" s="109" t="e">
        <f>VLOOKUP($D1424,LOC_UNICOS,G$2,0)</f>
        <v>#N/A</v>
      </c>
      <c r="H1424" s="109" t="e">
        <f>VLOOKUP($D1424,LOC_UNICOS,H$2,0)</f>
        <v>#N/A</v>
      </c>
      <c r="I1424" s="38">
        <f t="array" ref="I1424">IF($B1424=0,-999,IF(COUNTIFS($Z1424:Z1424,#N/A)&gt;0,-999,AVERAGE($Z1424:Z1424)))</f>
        <v>-999</v>
      </c>
      <c r="J1424" s="38">
        <f t="array" ref="J1424">IF($B1424=0,-999,IF(COUNTIFS($Z1424:AA1424,#N/A)&gt;0,-999,AVERAGE($Z1424:AA1424)))</f>
        <v>-999</v>
      </c>
      <c r="K1424" s="38">
        <f t="array" ref="K1424">IF($B1424=0,-999,IF(COUNTIFS($Z1424:AB1424,#N/A)&gt;0,-999,AVERAGE($Z1424:AB1424)))</f>
        <v>-999</v>
      </c>
      <c r="L1424" s="38">
        <f t="array" ref="L1424">IF($B1424=0,-999,IF(COUNTIFS($Z1424:AC1424,#N/A)&gt;0,-999,AVERAGE($Z1424:AC1424)))</f>
        <v>-999</v>
      </c>
      <c r="M1424" s="38">
        <f t="shared" si="1706"/>
        <v>-999</v>
      </c>
      <c r="N1424" s="38">
        <f t="shared" si="1729"/>
        <v>-999</v>
      </c>
      <c r="O1424" s="38">
        <f t="shared" si="1730"/>
        <v>-999</v>
      </c>
      <c r="P1424" s="38">
        <f t="shared" si="1731"/>
        <v>-999</v>
      </c>
      <c r="Q1424" s="37">
        <f t="shared" si="1707"/>
        <v>0</v>
      </c>
      <c r="R1424" s="37">
        <f t="shared" si="1719"/>
        <v>0</v>
      </c>
      <c r="S1424" s="37">
        <f t="shared" si="1720"/>
        <v>0</v>
      </c>
      <c r="T1424" s="37">
        <f t="shared" si="1721"/>
        <v>0</v>
      </c>
      <c r="U1424" s="37">
        <f t="shared" si="1708"/>
        <v>2018</v>
      </c>
      <c r="V1424" s="37">
        <f t="shared" ref="V1424:X1424" si="1734">U1424-1</f>
        <v>2017</v>
      </c>
      <c r="W1424" s="37">
        <f t="shared" si="1734"/>
        <v>2016</v>
      </c>
      <c r="X1424" s="37">
        <f t="shared" si="1734"/>
        <v>2015</v>
      </c>
      <c r="Y1424" s="39"/>
      <c r="Z1424" s="62" t="e">
        <f>IFERROR(IF($B1424=0,#N/A,AVERAGEIFS(INDEX(DATOS,0,$C1424),INDEX(DATOS,0,$C1424),"&lt;&gt;#N/D",INDEX(DATOS,0,$L$2),0,INDEX(DATOS,0,$M$2),1,INDEX(DATOS,0,$N$2),U1424,INDEX(DATOS,0,$O$2),$D1424)),#N/A)</f>
        <v>#N/A</v>
      </c>
      <c r="AA1424" s="62" t="e">
        <f>IFERROR(IF($B1424=0,#N/A,AVERAGEIFS(INDEX(DATOS,0,$C1424),INDEX(DATOS,0,$C1424),"&lt;&gt;#N/D",INDEX(DATOS,0,$L$2),0,INDEX(DATOS,0,$M$2),1,INDEX(DATOS,0,$N$2),V1424,INDEX(DATOS,0,$O$2),$D1424)),#N/A)</f>
        <v>#N/A</v>
      </c>
      <c r="AB1424" s="62" t="e">
        <f>IFERROR(IF($B1424=0,#N/A,AVERAGEIFS(INDEX(DATOS,0,$C1424),INDEX(DATOS,0,$C1424),"&lt;&gt;#N/D",INDEX(DATOS,0,$L$2),0,INDEX(DATOS,0,$M$2),1,INDEX(DATOS,0,$N$2),W1424,INDEX(DATOS,0,$O$2),$D1424)),#N/A)</f>
        <v>#N/A</v>
      </c>
      <c r="AC1424" s="62" t="e">
        <f>IFERROR(IF($B1424=0,#N/A,AVERAGEIFS(INDEX(DATOS,0,$C1424),INDEX(DATOS,0,$C1424),"&lt;&gt;#N/D",INDEX(DATOS,0,$L$2),0,INDEX(DATOS,0,$M$2),1,INDEX(DATOS,0,$N$2),X1424,INDEX(DATOS,0,$O$2),$D1424)),#N/A)</f>
        <v>#N/A</v>
      </c>
      <c r="AD1424" s="33"/>
      <c r="AE1424" s="40" t="e">
        <f>IFERROR(IF(ISNA(Z1424),#N/A,IF(I1424=0,0,_xlfn.STDEV.P($Z1424:Z1424)/I1424*100)),#N/A)</f>
        <v>#N/A</v>
      </c>
      <c r="AF1424" s="40" t="e">
        <f>IFERROR(IF(ISNA(AA1424),#N/A,IF(J1424=0,0,_xlfn.STDEV.P($Z1424:AA1424)/J1424*100)),#N/A)</f>
        <v>#N/A</v>
      </c>
      <c r="AG1424" s="40" t="e">
        <f>IFERROR(IF(ISNA(AB1424),#N/A,IF(K1424=0,0,_xlfn.STDEV.P($Z1424:AB1424)/K1424*100)),#N/A)</f>
        <v>#N/A</v>
      </c>
      <c r="AH1424" s="40" t="e">
        <f>IFERROR(IF(ISNA(AC1424),#N/A,IF(L1424=0,0,_xlfn.STDEV.P($Z1424:AC1424)/L1424*100)),#N/A)</f>
        <v>#N/A</v>
      </c>
    </row>
    <row r="1425" spans="1:34" x14ac:dyDescent="0.35">
      <c r="A1425">
        <f t="shared" si="1710"/>
        <v>20</v>
      </c>
      <c r="B1425" s="35">
        <f t="array" ref="B1425">IF(B1424=0,0,MIN(IF(INDEX(DATOS,0,$N$2)=$U1425,IF(ISNUMBER(INDEX(DATOS,0,$C1425)),IF(INDEX(DATOS,0,$L$2)=0,IF(INDEX(DATOS,0,$M$2)=1,IF(ISNA(MATCH(INDEX(DATOS,0,$O$2),IF($E$7:E1424=E1425,$D$7:D1424),0)),INDEX(DATOS,0,$K$2))))))))</f>
        <v>0</v>
      </c>
      <c r="C1425" s="32">
        <f t="shared" si="1711"/>
        <v>20</v>
      </c>
      <c r="D1425" s="34" t="str">
        <f>IF($B1425=0,"--",INDEX(DATOS,$B1425,O$2))</f>
        <v>--</v>
      </c>
      <c r="E1425" s="64" t="s">
        <v>1</v>
      </c>
      <c r="F1425" s="36" t="str">
        <f t="shared" si="1657"/>
        <v>--</v>
      </c>
      <c r="G1425" s="109" t="e">
        <f>VLOOKUP($D1425,LOC_UNICOS,G$2,0)</f>
        <v>#N/A</v>
      </c>
      <c r="H1425" s="109" t="e">
        <f>VLOOKUP($D1425,LOC_UNICOS,H$2,0)</f>
        <v>#N/A</v>
      </c>
      <c r="I1425" s="38">
        <f t="array" ref="I1425">IF($B1425=0,-999,IF(COUNTIFS($Z1425:Z1425,#N/A)&gt;0,-999,AVERAGE($Z1425:Z1425)))</f>
        <v>-999</v>
      </c>
      <c r="J1425" s="38">
        <f t="array" ref="J1425">IF($B1425=0,-999,IF(COUNTIFS($Z1425:AA1425,#N/A)&gt;0,-999,AVERAGE($Z1425:AA1425)))</f>
        <v>-999</v>
      </c>
      <c r="K1425" s="38">
        <f t="array" ref="K1425">IF($B1425=0,-999,IF(COUNTIFS($Z1425:AB1425,#N/A)&gt;0,-999,AVERAGE($Z1425:AB1425)))</f>
        <v>-999</v>
      </c>
      <c r="L1425" s="38">
        <f t="array" ref="L1425">IF($B1425=0,-999,IF(COUNTIFS($Z1425:AC1425,#N/A)&gt;0,-999,AVERAGE($Z1425:AC1425)))</f>
        <v>-999</v>
      </c>
      <c r="M1425" s="38">
        <f t="shared" si="1706"/>
        <v>-999</v>
      </c>
      <c r="N1425" s="38">
        <f t="shared" si="1729"/>
        <v>-999</v>
      </c>
      <c r="O1425" s="38">
        <f t="shared" si="1730"/>
        <v>-999</v>
      </c>
      <c r="P1425" s="38">
        <f t="shared" si="1731"/>
        <v>-999</v>
      </c>
      <c r="Q1425" s="37">
        <f t="shared" si="1707"/>
        <v>0</v>
      </c>
      <c r="R1425" s="37">
        <f t="shared" si="1719"/>
        <v>0</v>
      </c>
      <c r="S1425" s="37">
        <f t="shared" si="1720"/>
        <v>0</v>
      </c>
      <c r="T1425" s="37">
        <f t="shared" si="1721"/>
        <v>0</v>
      </c>
      <c r="U1425" s="37">
        <f t="shared" si="1708"/>
        <v>2018</v>
      </c>
      <c r="V1425" s="37">
        <f t="shared" ref="V1425:X1425" si="1735">U1425-1</f>
        <v>2017</v>
      </c>
      <c r="W1425" s="37">
        <f t="shared" si="1735"/>
        <v>2016</v>
      </c>
      <c r="X1425" s="37">
        <f t="shared" si="1735"/>
        <v>2015</v>
      </c>
      <c r="Y1425" s="39"/>
      <c r="Z1425" s="62" t="e">
        <f>IFERROR(IF($B1425=0,#N/A,AVERAGEIFS(INDEX(DATOS,0,$C1425),INDEX(DATOS,0,$C1425),"&lt;&gt;#N/D",INDEX(DATOS,0,$L$2),0,INDEX(DATOS,0,$M$2),1,INDEX(DATOS,0,$N$2),U1425,INDEX(DATOS,0,$O$2),$D1425)),#N/A)</f>
        <v>#N/A</v>
      </c>
      <c r="AA1425" s="62" t="e">
        <f>IFERROR(IF($B1425=0,#N/A,AVERAGEIFS(INDEX(DATOS,0,$C1425),INDEX(DATOS,0,$C1425),"&lt;&gt;#N/D",INDEX(DATOS,0,$L$2),0,INDEX(DATOS,0,$M$2),1,INDEX(DATOS,0,$N$2),V1425,INDEX(DATOS,0,$O$2),$D1425)),#N/A)</f>
        <v>#N/A</v>
      </c>
      <c r="AB1425" s="62" t="e">
        <f>IFERROR(IF($B1425=0,#N/A,AVERAGEIFS(INDEX(DATOS,0,$C1425),INDEX(DATOS,0,$C1425),"&lt;&gt;#N/D",INDEX(DATOS,0,$L$2),0,INDEX(DATOS,0,$M$2),1,INDEX(DATOS,0,$N$2),W1425,INDEX(DATOS,0,$O$2),$D1425)),#N/A)</f>
        <v>#N/A</v>
      </c>
      <c r="AC1425" s="62" t="e">
        <f>IFERROR(IF($B1425=0,#N/A,AVERAGEIFS(INDEX(DATOS,0,$C1425),INDEX(DATOS,0,$C1425),"&lt;&gt;#N/D",INDEX(DATOS,0,$L$2),0,INDEX(DATOS,0,$M$2),1,INDEX(DATOS,0,$N$2),X1425,INDEX(DATOS,0,$O$2),$D1425)),#N/A)</f>
        <v>#N/A</v>
      </c>
      <c r="AD1425" s="33"/>
      <c r="AE1425" s="40" t="e">
        <f>IFERROR(IF(ISNA(Z1425),#N/A,IF(I1425=0,0,_xlfn.STDEV.P($Z1425:Z1425)/I1425*100)),#N/A)</f>
        <v>#N/A</v>
      </c>
      <c r="AF1425" s="40" t="e">
        <f>IFERROR(IF(ISNA(AA1425),#N/A,IF(J1425=0,0,_xlfn.STDEV.P($Z1425:AA1425)/J1425*100)),#N/A)</f>
        <v>#N/A</v>
      </c>
      <c r="AG1425" s="40" t="e">
        <f>IFERROR(IF(ISNA(AB1425),#N/A,IF(K1425=0,0,_xlfn.STDEV.P($Z1425:AB1425)/K1425*100)),#N/A)</f>
        <v>#N/A</v>
      </c>
      <c r="AH1425" s="40" t="e">
        <f>IFERROR(IF(ISNA(AC1425),#N/A,IF(L1425=0,0,_xlfn.STDEV.P($Z1425:AC1425)/L1425*100)),#N/A)</f>
        <v>#N/A</v>
      </c>
    </row>
    <row r="1426" spans="1:34" x14ac:dyDescent="0.35">
      <c r="A1426">
        <f t="shared" si="1710"/>
        <v>21</v>
      </c>
      <c r="B1426" s="35">
        <f t="array" ref="B1426">IF(B1425=0,0,MIN(IF(INDEX(DATOS,0,$N$2)=$U1426,IF(ISNUMBER(INDEX(DATOS,0,$C1426)),IF(INDEX(DATOS,0,$L$2)=0,IF(INDEX(DATOS,0,$M$2)=1,IF(ISNA(MATCH(INDEX(DATOS,0,$O$2),IF($E$7:E1425=E1426,$D$7:D1425),0)),INDEX(DATOS,0,$K$2))))))))</f>
        <v>0</v>
      </c>
      <c r="C1426" s="32">
        <f t="shared" si="1711"/>
        <v>20</v>
      </c>
      <c r="D1426" s="34" t="str">
        <f>IF($B1426=0,"--",INDEX(DATOS,$B1426,O$2))</f>
        <v>--</v>
      </c>
      <c r="E1426" s="64" t="s">
        <v>1</v>
      </c>
      <c r="F1426" s="36" t="str">
        <f t="shared" si="1657"/>
        <v>--</v>
      </c>
      <c r="G1426" s="109" t="e">
        <f>VLOOKUP($D1426,LOC_UNICOS,G$2,0)</f>
        <v>#N/A</v>
      </c>
      <c r="H1426" s="109" t="e">
        <f>VLOOKUP($D1426,LOC_UNICOS,H$2,0)</f>
        <v>#N/A</v>
      </c>
      <c r="I1426" s="38">
        <f t="array" ref="I1426">IF($B1426=0,-999,IF(COUNTIFS($Z1426:Z1426,#N/A)&gt;0,-999,AVERAGE($Z1426:Z1426)))</f>
        <v>-999</v>
      </c>
      <c r="J1426" s="38">
        <f t="array" ref="J1426">IF($B1426=0,-999,IF(COUNTIFS($Z1426:AA1426,#N/A)&gt;0,-999,AVERAGE($Z1426:AA1426)))</f>
        <v>-999</v>
      </c>
      <c r="K1426" s="38">
        <f t="array" ref="K1426">IF($B1426=0,-999,IF(COUNTIFS($Z1426:AB1426,#N/A)&gt;0,-999,AVERAGE($Z1426:AB1426)))</f>
        <v>-999</v>
      </c>
      <c r="L1426" s="38">
        <f t="array" ref="L1426">IF($B1426=0,-999,IF(COUNTIFS($Z1426:AC1426,#N/A)&gt;0,-999,AVERAGE($Z1426:AC1426)))</f>
        <v>-999</v>
      </c>
      <c r="M1426" s="38">
        <f t="shared" si="1706"/>
        <v>-999</v>
      </c>
      <c r="N1426" s="38">
        <f t="shared" si="1729"/>
        <v>-999</v>
      </c>
      <c r="O1426" s="38">
        <f t="shared" si="1730"/>
        <v>-999</v>
      </c>
      <c r="P1426" s="38">
        <f t="shared" si="1731"/>
        <v>-999</v>
      </c>
      <c r="Q1426" s="37">
        <f t="shared" si="1707"/>
        <v>0</v>
      </c>
      <c r="R1426" s="37">
        <f t="shared" si="1719"/>
        <v>0</v>
      </c>
      <c r="S1426" s="37">
        <f t="shared" si="1720"/>
        <v>0</v>
      </c>
      <c r="T1426" s="37">
        <f t="shared" si="1721"/>
        <v>0</v>
      </c>
      <c r="U1426" s="37">
        <f t="shared" si="1708"/>
        <v>2018</v>
      </c>
      <c r="V1426" s="37">
        <f t="shared" ref="V1426:X1426" si="1736">U1426-1</f>
        <v>2017</v>
      </c>
      <c r="W1426" s="37">
        <f t="shared" si="1736"/>
        <v>2016</v>
      </c>
      <c r="X1426" s="37">
        <f t="shared" si="1736"/>
        <v>2015</v>
      </c>
      <c r="Y1426" s="39"/>
      <c r="Z1426" s="62" t="e">
        <f>IFERROR(IF($B1426=0,#N/A,AVERAGEIFS(INDEX(DATOS,0,$C1426),INDEX(DATOS,0,$C1426),"&lt;&gt;#N/D",INDEX(DATOS,0,$L$2),0,INDEX(DATOS,0,$M$2),1,INDEX(DATOS,0,$N$2),U1426,INDEX(DATOS,0,$O$2),$D1426)),#N/A)</f>
        <v>#N/A</v>
      </c>
      <c r="AA1426" s="62" t="e">
        <f>IFERROR(IF($B1426=0,#N/A,AVERAGEIFS(INDEX(DATOS,0,$C1426),INDEX(DATOS,0,$C1426),"&lt;&gt;#N/D",INDEX(DATOS,0,$L$2),0,INDEX(DATOS,0,$M$2),1,INDEX(DATOS,0,$N$2),V1426,INDEX(DATOS,0,$O$2),$D1426)),#N/A)</f>
        <v>#N/A</v>
      </c>
      <c r="AB1426" s="62" t="e">
        <f>IFERROR(IF($B1426=0,#N/A,AVERAGEIFS(INDEX(DATOS,0,$C1426),INDEX(DATOS,0,$C1426),"&lt;&gt;#N/D",INDEX(DATOS,0,$L$2),0,INDEX(DATOS,0,$M$2),1,INDEX(DATOS,0,$N$2),W1426,INDEX(DATOS,0,$O$2),$D1426)),#N/A)</f>
        <v>#N/A</v>
      </c>
      <c r="AC1426" s="62" t="e">
        <f>IFERROR(IF($B1426=0,#N/A,AVERAGEIFS(INDEX(DATOS,0,$C1426),INDEX(DATOS,0,$C1426),"&lt;&gt;#N/D",INDEX(DATOS,0,$L$2),0,INDEX(DATOS,0,$M$2),1,INDEX(DATOS,0,$N$2),X1426,INDEX(DATOS,0,$O$2),$D1426)),#N/A)</f>
        <v>#N/A</v>
      </c>
      <c r="AD1426" s="33"/>
      <c r="AE1426" s="40" t="e">
        <f>IFERROR(IF(ISNA(Z1426),#N/A,IF(I1426=0,0,_xlfn.STDEV.P($Z1426:Z1426)/I1426*100)),#N/A)</f>
        <v>#N/A</v>
      </c>
      <c r="AF1426" s="40" t="e">
        <f>IFERROR(IF(ISNA(AA1426),#N/A,IF(J1426=0,0,_xlfn.STDEV.P($Z1426:AA1426)/J1426*100)),#N/A)</f>
        <v>#N/A</v>
      </c>
      <c r="AG1426" s="40" t="e">
        <f>IFERROR(IF(ISNA(AB1426),#N/A,IF(K1426=0,0,_xlfn.STDEV.P($Z1426:AB1426)/K1426*100)),#N/A)</f>
        <v>#N/A</v>
      </c>
      <c r="AH1426" s="40" t="e">
        <f>IFERROR(IF(ISNA(AC1426),#N/A,IF(L1426=0,0,_xlfn.STDEV.P($Z1426:AC1426)/L1426*100)),#N/A)</f>
        <v>#N/A</v>
      </c>
    </row>
    <row r="1427" spans="1:34" x14ac:dyDescent="0.35">
      <c r="A1427">
        <f t="shared" si="1710"/>
        <v>22</v>
      </c>
      <c r="B1427" s="35">
        <f t="array" ref="B1427">IF(B1426=0,0,MIN(IF(INDEX(DATOS,0,$N$2)=$U1427,IF(ISNUMBER(INDEX(DATOS,0,$C1427)),IF(INDEX(DATOS,0,$L$2)=0,IF(INDEX(DATOS,0,$M$2)=1,IF(ISNA(MATCH(INDEX(DATOS,0,$O$2),IF($E$7:E1426=E1427,$D$7:D1426),0)),INDEX(DATOS,0,$K$2))))))))</f>
        <v>0</v>
      </c>
      <c r="C1427" s="32">
        <f t="shared" si="1711"/>
        <v>20</v>
      </c>
      <c r="D1427" s="34" t="str">
        <f>IF($B1427=0,"--",INDEX(DATOS,$B1427,O$2))</f>
        <v>--</v>
      </c>
      <c r="E1427" s="64" t="s">
        <v>1</v>
      </c>
      <c r="F1427" s="36" t="str">
        <f t="shared" si="1657"/>
        <v>--</v>
      </c>
      <c r="G1427" s="109" t="e">
        <f>VLOOKUP($D1427,LOC_UNICOS,G$2,0)</f>
        <v>#N/A</v>
      </c>
      <c r="H1427" s="109" t="e">
        <f>VLOOKUP($D1427,LOC_UNICOS,H$2,0)</f>
        <v>#N/A</v>
      </c>
      <c r="I1427" s="38">
        <f t="array" ref="I1427">IF($B1427=0,-999,IF(COUNTIFS($Z1427:Z1427,#N/A)&gt;0,-999,AVERAGE($Z1427:Z1427)))</f>
        <v>-999</v>
      </c>
      <c r="J1427" s="38">
        <f t="array" ref="J1427">IF($B1427=0,-999,IF(COUNTIFS($Z1427:AA1427,#N/A)&gt;0,-999,AVERAGE($Z1427:AA1427)))</f>
        <v>-999</v>
      </c>
      <c r="K1427" s="38">
        <f t="array" ref="K1427">IF($B1427=0,-999,IF(COUNTIFS($Z1427:AB1427,#N/A)&gt;0,-999,AVERAGE($Z1427:AB1427)))</f>
        <v>-999</v>
      </c>
      <c r="L1427" s="38">
        <f t="array" ref="L1427">IF($B1427=0,-999,IF(COUNTIFS($Z1427:AC1427,#N/A)&gt;0,-999,AVERAGE($Z1427:AC1427)))</f>
        <v>-999</v>
      </c>
      <c r="M1427" s="38">
        <f t="shared" si="1706"/>
        <v>-999</v>
      </c>
      <c r="N1427" s="38">
        <f t="shared" si="1729"/>
        <v>-999</v>
      </c>
      <c r="O1427" s="38">
        <f t="shared" si="1730"/>
        <v>-999</v>
      </c>
      <c r="P1427" s="38">
        <f t="shared" si="1731"/>
        <v>-999</v>
      </c>
      <c r="Q1427" s="37">
        <f t="shared" si="1707"/>
        <v>0</v>
      </c>
      <c r="R1427" s="37">
        <f t="shared" si="1719"/>
        <v>0</v>
      </c>
      <c r="S1427" s="37">
        <f t="shared" si="1720"/>
        <v>0</v>
      </c>
      <c r="T1427" s="37">
        <f t="shared" si="1721"/>
        <v>0</v>
      </c>
      <c r="U1427" s="37">
        <f t="shared" si="1708"/>
        <v>2018</v>
      </c>
      <c r="V1427" s="37">
        <f t="shared" ref="V1427:X1427" si="1737">U1427-1</f>
        <v>2017</v>
      </c>
      <c r="W1427" s="37">
        <f t="shared" si="1737"/>
        <v>2016</v>
      </c>
      <c r="X1427" s="37">
        <f t="shared" si="1737"/>
        <v>2015</v>
      </c>
      <c r="Y1427" s="39"/>
      <c r="Z1427" s="62" t="e">
        <f>IFERROR(IF($B1427=0,#N/A,AVERAGEIFS(INDEX(DATOS,0,$C1427),INDEX(DATOS,0,$C1427),"&lt;&gt;#N/D",INDEX(DATOS,0,$L$2),0,INDEX(DATOS,0,$M$2),1,INDEX(DATOS,0,$N$2),U1427,INDEX(DATOS,0,$O$2),$D1427)),#N/A)</f>
        <v>#N/A</v>
      </c>
      <c r="AA1427" s="62" t="e">
        <f>IFERROR(IF($B1427=0,#N/A,AVERAGEIFS(INDEX(DATOS,0,$C1427),INDEX(DATOS,0,$C1427),"&lt;&gt;#N/D",INDEX(DATOS,0,$L$2),0,INDEX(DATOS,0,$M$2),1,INDEX(DATOS,0,$N$2),V1427,INDEX(DATOS,0,$O$2),$D1427)),#N/A)</f>
        <v>#N/A</v>
      </c>
      <c r="AB1427" s="62" t="e">
        <f>IFERROR(IF($B1427=0,#N/A,AVERAGEIFS(INDEX(DATOS,0,$C1427),INDEX(DATOS,0,$C1427),"&lt;&gt;#N/D",INDEX(DATOS,0,$L$2),0,INDEX(DATOS,0,$M$2),1,INDEX(DATOS,0,$N$2),W1427,INDEX(DATOS,0,$O$2),$D1427)),#N/A)</f>
        <v>#N/A</v>
      </c>
      <c r="AC1427" s="62" t="e">
        <f>IFERROR(IF($B1427=0,#N/A,AVERAGEIFS(INDEX(DATOS,0,$C1427),INDEX(DATOS,0,$C1427),"&lt;&gt;#N/D",INDEX(DATOS,0,$L$2),0,INDEX(DATOS,0,$M$2),1,INDEX(DATOS,0,$N$2),X1427,INDEX(DATOS,0,$O$2),$D1427)),#N/A)</f>
        <v>#N/A</v>
      </c>
      <c r="AD1427" s="33"/>
      <c r="AE1427" s="40" t="e">
        <f>IFERROR(IF(ISNA(Z1427),#N/A,IF(I1427=0,0,_xlfn.STDEV.P($Z1427:Z1427)/I1427*100)),#N/A)</f>
        <v>#N/A</v>
      </c>
      <c r="AF1427" s="40" t="e">
        <f>IFERROR(IF(ISNA(AA1427),#N/A,IF(J1427=0,0,_xlfn.STDEV.P($Z1427:AA1427)/J1427*100)),#N/A)</f>
        <v>#N/A</v>
      </c>
      <c r="AG1427" s="40" t="e">
        <f>IFERROR(IF(ISNA(AB1427),#N/A,IF(K1427=0,0,_xlfn.STDEV.P($Z1427:AB1427)/K1427*100)),#N/A)</f>
        <v>#N/A</v>
      </c>
      <c r="AH1427" s="40" t="e">
        <f>IFERROR(IF(ISNA(AC1427),#N/A,IF(L1427=0,0,_xlfn.STDEV.P($Z1427:AC1427)/L1427*100)),#N/A)</f>
        <v>#N/A</v>
      </c>
    </row>
    <row r="1428" spans="1:34" x14ac:dyDescent="0.35">
      <c r="A1428">
        <f t="shared" si="1710"/>
        <v>23</v>
      </c>
      <c r="B1428" s="35">
        <f t="array" ref="B1428">IF(B1427=0,0,MIN(IF(INDEX(DATOS,0,$N$2)=$U1428,IF(ISNUMBER(INDEX(DATOS,0,$C1428)),IF(INDEX(DATOS,0,$L$2)=0,IF(INDEX(DATOS,0,$M$2)=1,IF(ISNA(MATCH(INDEX(DATOS,0,$O$2),IF($E$7:E1427=E1428,$D$7:D1427),0)),INDEX(DATOS,0,$K$2))))))))</f>
        <v>0</v>
      </c>
      <c r="C1428" s="32">
        <f t="shared" si="1711"/>
        <v>20</v>
      </c>
      <c r="D1428" s="34" t="str">
        <f>IF($B1428=0,"--",INDEX(DATOS,$B1428,O$2))</f>
        <v>--</v>
      </c>
      <c r="E1428" s="64" t="s">
        <v>1</v>
      </c>
      <c r="F1428" s="36" t="str">
        <f t="shared" ref="F1428:F1491" si="1738">IFERROR(SUBSTITUTE(MID(D1428,1,FIND(",",D1428)-1),"Departamento de","Dpto."),D1428)</f>
        <v>--</v>
      </c>
      <c r="G1428" s="109" t="e">
        <f>VLOOKUP($D1428,LOC_UNICOS,G$2,0)</f>
        <v>#N/A</v>
      </c>
      <c r="H1428" s="109" t="e">
        <f>VLOOKUP($D1428,LOC_UNICOS,H$2,0)</f>
        <v>#N/A</v>
      </c>
      <c r="I1428" s="38">
        <f t="array" ref="I1428">IF($B1428=0,-999,IF(COUNTIFS($Z1428:Z1428,#N/A)&gt;0,-999,AVERAGE($Z1428:Z1428)))</f>
        <v>-999</v>
      </c>
      <c r="J1428" s="38">
        <f t="array" ref="J1428">IF($B1428=0,-999,IF(COUNTIFS($Z1428:AA1428,#N/A)&gt;0,-999,AVERAGE($Z1428:AA1428)))</f>
        <v>-999</v>
      </c>
      <c r="K1428" s="38">
        <f t="array" ref="K1428">IF($B1428=0,-999,IF(COUNTIFS($Z1428:AB1428,#N/A)&gt;0,-999,AVERAGE($Z1428:AB1428)))</f>
        <v>-999</v>
      </c>
      <c r="L1428" s="38">
        <f t="array" ref="L1428">IF($B1428=0,-999,IF(COUNTIFS($Z1428:AC1428,#N/A)&gt;0,-999,AVERAGE($Z1428:AC1428)))</f>
        <v>-999</v>
      </c>
      <c r="M1428" s="38">
        <f t="shared" si="1706"/>
        <v>-999</v>
      </c>
      <c r="N1428" s="38">
        <f t="shared" si="1729"/>
        <v>-999</v>
      </c>
      <c r="O1428" s="38">
        <f t="shared" si="1730"/>
        <v>-999</v>
      </c>
      <c r="P1428" s="38">
        <f t="shared" si="1731"/>
        <v>-999</v>
      </c>
      <c r="Q1428" s="37">
        <f t="shared" si="1707"/>
        <v>0</v>
      </c>
      <c r="R1428" s="37">
        <f t="shared" si="1719"/>
        <v>0</v>
      </c>
      <c r="S1428" s="37">
        <f t="shared" si="1720"/>
        <v>0</v>
      </c>
      <c r="T1428" s="37">
        <f t="shared" si="1721"/>
        <v>0</v>
      </c>
      <c r="U1428" s="37">
        <f t="shared" si="1708"/>
        <v>2018</v>
      </c>
      <c r="V1428" s="37">
        <f t="shared" ref="V1428:X1428" si="1739">U1428-1</f>
        <v>2017</v>
      </c>
      <c r="W1428" s="37">
        <f t="shared" si="1739"/>
        <v>2016</v>
      </c>
      <c r="X1428" s="37">
        <f t="shared" si="1739"/>
        <v>2015</v>
      </c>
      <c r="Y1428" s="39"/>
      <c r="Z1428" s="62" t="e">
        <f>IFERROR(IF($B1428=0,#N/A,AVERAGEIFS(INDEX(DATOS,0,$C1428),INDEX(DATOS,0,$C1428),"&lt;&gt;#N/D",INDEX(DATOS,0,$L$2),0,INDEX(DATOS,0,$M$2),1,INDEX(DATOS,0,$N$2),U1428,INDEX(DATOS,0,$O$2),$D1428)),#N/A)</f>
        <v>#N/A</v>
      </c>
      <c r="AA1428" s="62" t="e">
        <f>IFERROR(IF($B1428=0,#N/A,AVERAGEIFS(INDEX(DATOS,0,$C1428),INDEX(DATOS,0,$C1428),"&lt;&gt;#N/D",INDEX(DATOS,0,$L$2),0,INDEX(DATOS,0,$M$2),1,INDEX(DATOS,0,$N$2),V1428,INDEX(DATOS,0,$O$2),$D1428)),#N/A)</f>
        <v>#N/A</v>
      </c>
      <c r="AB1428" s="62" t="e">
        <f>IFERROR(IF($B1428=0,#N/A,AVERAGEIFS(INDEX(DATOS,0,$C1428),INDEX(DATOS,0,$C1428),"&lt;&gt;#N/D",INDEX(DATOS,0,$L$2),0,INDEX(DATOS,0,$M$2),1,INDEX(DATOS,0,$N$2),W1428,INDEX(DATOS,0,$O$2),$D1428)),#N/A)</f>
        <v>#N/A</v>
      </c>
      <c r="AC1428" s="62" t="e">
        <f>IFERROR(IF($B1428=0,#N/A,AVERAGEIFS(INDEX(DATOS,0,$C1428),INDEX(DATOS,0,$C1428),"&lt;&gt;#N/D",INDEX(DATOS,0,$L$2),0,INDEX(DATOS,0,$M$2),1,INDEX(DATOS,0,$N$2),X1428,INDEX(DATOS,0,$O$2),$D1428)),#N/A)</f>
        <v>#N/A</v>
      </c>
      <c r="AD1428" s="33"/>
      <c r="AE1428" s="40" t="e">
        <f>IFERROR(IF(ISNA(Z1428),#N/A,IF(I1428=0,0,_xlfn.STDEV.P($Z1428:Z1428)/I1428*100)),#N/A)</f>
        <v>#N/A</v>
      </c>
      <c r="AF1428" s="40" t="e">
        <f>IFERROR(IF(ISNA(AA1428),#N/A,IF(J1428=0,0,_xlfn.STDEV.P($Z1428:AA1428)/J1428*100)),#N/A)</f>
        <v>#N/A</v>
      </c>
      <c r="AG1428" s="40" t="e">
        <f>IFERROR(IF(ISNA(AB1428),#N/A,IF(K1428=0,0,_xlfn.STDEV.P($Z1428:AB1428)/K1428*100)),#N/A)</f>
        <v>#N/A</v>
      </c>
      <c r="AH1428" s="40" t="e">
        <f>IFERROR(IF(ISNA(AC1428),#N/A,IF(L1428=0,0,_xlfn.STDEV.P($Z1428:AC1428)/L1428*100)),#N/A)</f>
        <v>#N/A</v>
      </c>
    </row>
    <row r="1429" spans="1:34" x14ac:dyDescent="0.35">
      <c r="A1429">
        <f t="shared" si="1710"/>
        <v>24</v>
      </c>
      <c r="B1429" s="35">
        <f t="array" ref="B1429">IF(B1428=0,0,MIN(IF(INDEX(DATOS,0,$N$2)=$U1429,IF(ISNUMBER(INDEX(DATOS,0,$C1429)),IF(INDEX(DATOS,0,$L$2)=0,IF(INDEX(DATOS,0,$M$2)=1,IF(ISNA(MATCH(INDEX(DATOS,0,$O$2),IF($E$7:E1428=E1429,$D$7:D1428),0)),INDEX(DATOS,0,$K$2))))))))</f>
        <v>0</v>
      </c>
      <c r="C1429" s="32">
        <f t="shared" si="1711"/>
        <v>20</v>
      </c>
      <c r="D1429" s="34" t="str">
        <f>IF($B1429=0,"--",INDEX(DATOS,$B1429,O$2))</f>
        <v>--</v>
      </c>
      <c r="E1429" s="64" t="s">
        <v>1</v>
      </c>
      <c r="F1429" s="36" t="str">
        <f t="shared" si="1738"/>
        <v>--</v>
      </c>
      <c r="G1429" s="109" t="e">
        <f>VLOOKUP($D1429,LOC_UNICOS,G$2,0)</f>
        <v>#N/A</v>
      </c>
      <c r="H1429" s="109" t="e">
        <f>VLOOKUP($D1429,LOC_UNICOS,H$2,0)</f>
        <v>#N/A</v>
      </c>
      <c r="I1429" s="38">
        <f t="array" ref="I1429">IF($B1429=0,-999,IF(COUNTIFS($Z1429:Z1429,#N/A)&gt;0,-999,AVERAGE($Z1429:Z1429)))</f>
        <v>-999</v>
      </c>
      <c r="J1429" s="38">
        <f t="array" ref="J1429">IF($B1429=0,-999,IF(COUNTIFS($Z1429:AA1429,#N/A)&gt;0,-999,AVERAGE($Z1429:AA1429)))</f>
        <v>-999</v>
      </c>
      <c r="K1429" s="38">
        <f t="array" ref="K1429">IF($B1429=0,-999,IF(COUNTIFS($Z1429:AB1429,#N/A)&gt;0,-999,AVERAGE($Z1429:AB1429)))</f>
        <v>-999</v>
      </c>
      <c r="L1429" s="38">
        <f t="array" ref="L1429">IF($B1429=0,-999,IF(COUNTIFS($Z1429:AC1429,#N/A)&gt;0,-999,AVERAGE($Z1429:AC1429)))</f>
        <v>-999</v>
      </c>
      <c r="M1429" s="38">
        <f t="shared" si="1706"/>
        <v>-999</v>
      </c>
      <c r="N1429" s="38">
        <f t="shared" si="1729"/>
        <v>-999</v>
      </c>
      <c r="O1429" s="38">
        <f t="shared" si="1730"/>
        <v>-999</v>
      </c>
      <c r="P1429" s="38">
        <f t="shared" si="1731"/>
        <v>-999</v>
      </c>
      <c r="Q1429" s="37">
        <f t="shared" si="1707"/>
        <v>0</v>
      </c>
      <c r="R1429" s="37">
        <f t="shared" si="1719"/>
        <v>0</v>
      </c>
      <c r="S1429" s="37">
        <f t="shared" si="1720"/>
        <v>0</v>
      </c>
      <c r="T1429" s="37">
        <f t="shared" si="1721"/>
        <v>0</v>
      </c>
      <c r="U1429" s="37">
        <f t="shared" si="1708"/>
        <v>2018</v>
      </c>
      <c r="V1429" s="37">
        <f t="shared" ref="V1429:X1429" si="1740">U1429-1</f>
        <v>2017</v>
      </c>
      <c r="W1429" s="37">
        <f t="shared" si="1740"/>
        <v>2016</v>
      </c>
      <c r="X1429" s="37">
        <f t="shared" si="1740"/>
        <v>2015</v>
      </c>
      <c r="Y1429" s="39"/>
      <c r="Z1429" s="62" t="e">
        <f>IFERROR(IF($B1429=0,#N/A,AVERAGEIFS(INDEX(DATOS,0,$C1429),INDEX(DATOS,0,$C1429),"&lt;&gt;#N/D",INDEX(DATOS,0,$L$2),0,INDEX(DATOS,0,$M$2),1,INDEX(DATOS,0,$N$2),U1429,INDEX(DATOS,0,$O$2),$D1429)),#N/A)</f>
        <v>#N/A</v>
      </c>
      <c r="AA1429" s="62" t="e">
        <f>IFERROR(IF($B1429=0,#N/A,AVERAGEIFS(INDEX(DATOS,0,$C1429),INDEX(DATOS,0,$C1429),"&lt;&gt;#N/D",INDEX(DATOS,0,$L$2),0,INDEX(DATOS,0,$M$2),1,INDEX(DATOS,0,$N$2),V1429,INDEX(DATOS,0,$O$2),$D1429)),#N/A)</f>
        <v>#N/A</v>
      </c>
      <c r="AB1429" s="62" t="e">
        <f>IFERROR(IF($B1429=0,#N/A,AVERAGEIFS(INDEX(DATOS,0,$C1429),INDEX(DATOS,0,$C1429),"&lt;&gt;#N/D",INDEX(DATOS,0,$L$2),0,INDEX(DATOS,0,$M$2),1,INDEX(DATOS,0,$N$2),W1429,INDEX(DATOS,0,$O$2),$D1429)),#N/A)</f>
        <v>#N/A</v>
      </c>
      <c r="AC1429" s="62" t="e">
        <f>IFERROR(IF($B1429=0,#N/A,AVERAGEIFS(INDEX(DATOS,0,$C1429),INDEX(DATOS,0,$C1429),"&lt;&gt;#N/D",INDEX(DATOS,0,$L$2),0,INDEX(DATOS,0,$M$2),1,INDEX(DATOS,0,$N$2),X1429,INDEX(DATOS,0,$O$2),$D1429)),#N/A)</f>
        <v>#N/A</v>
      </c>
      <c r="AD1429" s="33"/>
      <c r="AE1429" s="40" t="e">
        <f>IFERROR(IF(ISNA(Z1429),#N/A,IF(I1429=0,0,_xlfn.STDEV.P($Z1429:Z1429)/I1429*100)),#N/A)</f>
        <v>#N/A</v>
      </c>
      <c r="AF1429" s="40" t="e">
        <f>IFERROR(IF(ISNA(AA1429),#N/A,IF(J1429=0,0,_xlfn.STDEV.P($Z1429:AA1429)/J1429*100)),#N/A)</f>
        <v>#N/A</v>
      </c>
      <c r="AG1429" s="40" t="e">
        <f>IFERROR(IF(ISNA(AB1429),#N/A,IF(K1429=0,0,_xlfn.STDEV.P($Z1429:AB1429)/K1429*100)),#N/A)</f>
        <v>#N/A</v>
      </c>
      <c r="AH1429" s="40" t="e">
        <f>IFERROR(IF(ISNA(AC1429),#N/A,IF(L1429=0,0,_xlfn.STDEV.P($Z1429:AC1429)/L1429*100)),#N/A)</f>
        <v>#N/A</v>
      </c>
    </row>
    <row r="1430" spans="1:34" x14ac:dyDescent="0.35">
      <c r="A1430">
        <f t="shared" si="1710"/>
        <v>25</v>
      </c>
      <c r="B1430" s="35">
        <f t="array" ref="B1430">IF(B1429=0,0,MIN(IF(INDEX(DATOS,0,$N$2)=$U1430,IF(ISNUMBER(INDEX(DATOS,0,$C1430)),IF(INDEX(DATOS,0,$L$2)=0,IF(INDEX(DATOS,0,$M$2)=1,IF(ISNA(MATCH(INDEX(DATOS,0,$O$2),IF($E$7:E1429=E1430,$D$7:D1429),0)),INDEX(DATOS,0,$K$2))))))))</f>
        <v>0</v>
      </c>
      <c r="C1430" s="32">
        <f t="shared" si="1711"/>
        <v>20</v>
      </c>
      <c r="D1430" s="34" t="str">
        <f>IF($B1430=0,"--",INDEX(DATOS,$B1430,O$2))</f>
        <v>--</v>
      </c>
      <c r="E1430" s="64" t="s">
        <v>1</v>
      </c>
      <c r="F1430" s="36" t="str">
        <f t="shared" si="1738"/>
        <v>--</v>
      </c>
      <c r="G1430" s="109" t="e">
        <f>VLOOKUP($D1430,LOC_UNICOS,G$2,0)</f>
        <v>#N/A</v>
      </c>
      <c r="H1430" s="109" t="e">
        <f>VLOOKUP($D1430,LOC_UNICOS,H$2,0)</f>
        <v>#N/A</v>
      </c>
      <c r="I1430" s="38">
        <f t="array" ref="I1430">IF($B1430=0,-999,IF(COUNTIFS($Z1430:Z1430,#N/A)&gt;0,-999,AVERAGE($Z1430:Z1430)))</f>
        <v>-999</v>
      </c>
      <c r="J1430" s="38">
        <f t="array" ref="J1430">IF($B1430=0,-999,IF(COUNTIFS($Z1430:AA1430,#N/A)&gt;0,-999,AVERAGE($Z1430:AA1430)))</f>
        <v>-999</v>
      </c>
      <c r="K1430" s="38">
        <f t="array" ref="K1430">IF($B1430=0,-999,IF(COUNTIFS($Z1430:AB1430,#N/A)&gt;0,-999,AVERAGE($Z1430:AB1430)))</f>
        <v>-999</v>
      </c>
      <c r="L1430" s="38">
        <f t="array" ref="L1430">IF($B1430=0,-999,IF(COUNTIFS($Z1430:AC1430,#N/A)&gt;0,-999,AVERAGE($Z1430:AC1430)))</f>
        <v>-999</v>
      </c>
      <c r="M1430" s="38">
        <f t="shared" si="1706"/>
        <v>-999</v>
      </c>
      <c r="N1430" s="38">
        <f t="shared" si="1729"/>
        <v>-999</v>
      </c>
      <c r="O1430" s="38">
        <f t="shared" si="1730"/>
        <v>-999</v>
      </c>
      <c r="P1430" s="38">
        <f t="shared" si="1731"/>
        <v>-999</v>
      </c>
      <c r="Q1430" s="37">
        <f t="shared" si="1707"/>
        <v>0</v>
      </c>
      <c r="R1430" s="37">
        <f t="shared" si="1719"/>
        <v>0</v>
      </c>
      <c r="S1430" s="37">
        <f t="shared" si="1720"/>
        <v>0</v>
      </c>
      <c r="T1430" s="37">
        <f t="shared" si="1721"/>
        <v>0</v>
      </c>
      <c r="U1430" s="37">
        <f t="shared" si="1708"/>
        <v>2018</v>
      </c>
      <c r="V1430" s="37">
        <f t="shared" ref="V1430:X1430" si="1741">U1430-1</f>
        <v>2017</v>
      </c>
      <c r="W1430" s="37">
        <f t="shared" si="1741"/>
        <v>2016</v>
      </c>
      <c r="X1430" s="37">
        <f t="shared" si="1741"/>
        <v>2015</v>
      </c>
      <c r="Y1430" s="39"/>
      <c r="Z1430" s="62" t="e">
        <f>IFERROR(IF($B1430=0,#N/A,AVERAGEIFS(INDEX(DATOS,0,$C1430),INDEX(DATOS,0,$C1430),"&lt;&gt;#N/D",INDEX(DATOS,0,$L$2),0,INDEX(DATOS,0,$M$2),1,INDEX(DATOS,0,$N$2),U1430,INDEX(DATOS,0,$O$2),$D1430)),#N/A)</f>
        <v>#N/A</v>
      </c>
      <c r="AA1430" s="62" t="e">
        <f>IFERROR(IF($B1430=0,#N/A,AVERAGEIFS(INDEX(DATOS,0,$C1430),INDEX(DATOS,0,$C1430),"&lt;&gt;#N/D",INDEX(DATOS,0,$L$2),0,INDEX(DATOS,0,$M$2),1,INDEX(DATOS,0,$N$2),V1430,INDEX(DATOS,0,$O$2),$D1430)),#N/A)</f>
        <v>#N/A</v>
      </c>
      <c r="AB1430" s="62" t="e">
        <f>IFERROR(IF($B1430=0,#N/A,AVERAGEIFS(INDEX(DATOS,0,$C1430),INDEX(DATOS,0,$C1430),"&lt;&gt;#N/D",INDEX(DATOS,0,$L$2),0,INDEX(DATOS,0,$M$2),1,INDEX(DATOS,0,$N$2),W1430,INDEX(DATOS,0,$O$2),$D1430)),#N/A)</f>
        <v>#N/A</v>
      </c>
      <c r="AC1430" s="62" t="e">
        <f>IFERROR(IF($B1430=0,#N/A,AVERAGEIFS(INDEX(DATOS,0,$C1430),INDEX(DATOS,0,$C1430),"&lt;&gt;#N/D",INDEX(DATOS,0,$L$2),0,INDEX(DATOS,0,$M$2),1,INDEX(DATOS,0,$N$2),X1430,INDEX(DATOS,0,$O$2),$D1430)),#N/A)</f>
        <v>#N/A</v>
      </c>
      <c r="AD1430" s="33"/>
      <c r="AE1430" s="40" t="e">
        <f>IFERROR(IF(ISNA(Z1430),#N/A,IF(I1430=0,0,_xlfn.STDEV.P($Z1430:Z1430)/I1430*100)),#N/A)</f>
        <v>#N/A</v>
      </c>
      <c r="AF1430" s="40" t="e">
        <f>IFERROR(IF(ISNA(AA1430),#N/A,IF(J1430=0,0,_xlfn.STDEV.P($Z1430:AA1430)/J1430*100)),#N/A)</f>
        <v>#N/A</v>
      </c>
      <c r="AG1430" s="40" t="e">
        <f>IFERROR(IF(ISNA(AB1430),#N/A,IF(K1430=0,0,_xlfn.STDEV.P($Z1430:AB1430)/K1430*100)),#N/A)</f>
        <v>#N/A</v>
      </c>
      <c r="AH1430" s="40" t="e">
        <f>IFERROR(IF(ISNA(AC1430),#N/A,IF(L1430=0,0,_xlfn.STDEV.P($Z1430:AC1430)/L1430*100)),#N/A)</f>
        <v>#N/A</v>
      </c>
    </row>
    <row r="1431" spans="1:34" x14ac:dyDescent="0.35">
      <c r="A1431">
        <f t="shared" si="1710"/>
        <v>26</v>
      </c>
      <c r="B1431" s="35">
        <f t="array" ref="B1431">IF(B1430=0,0,MIN(IF(INDEX(DATOS,0,$N$2)=$U1431,IF(ISNUMBER(INDEX(DATOS,0,$C1431)),IF(INDEX(DATOS,0,$L$2)=0,IF(INDEX(DATOS,0,$M$2)=1,IF(ISNA(MATCH(INDEX(DATOS,0,$O$2),IF($E$7:E1430=E1431,$D$7:D1430),0)),INDEX(DATOS,0,$K$2))))))))</f>
        <v>0</v>
      </c>
      <c r="C1431" s="32">
        <f t="shared" si="1711"/>
        <v>20</v>
      </c>
      <c r="D1431" s="34" t="str">
        <f>IF($B1431=0,"--",INDEX(DATOS,$B1431,O$2))</f>
        <v>--</v>
      </c>
      <c r="E1431" s="64" t="s">
        <v>1</v>
      </c>
      <c r="F1431" s="36" t="str">
        <f t="shared" si="1738"/>
        <v>--</v>
      </c>
      <c r="G1431" s="109" t="e">
        <f>VLOOKUP($D1431,LOC_UNICOS,G$2,0)</f>
        <v>#N/A</v>
      </c>
      <c r="H1431" s="109" t="e">
        <f>VLOOKUP($D1431,LOC_UNICOS,H$2,0)</f>
        <v>#N/A</v>
      </c>
      <c r="I1431" s="38">
        <f t="array" ref="I1431">IF($B1431=0,-999,IF(COUNTIFS($Z1431:Z1431,#N/A)&gt;0,-999,AVERAGE($Z1431:Z1431)))</f>
        <v>-999</v>
      </c>
      <c r="J1431" s="38">
        <f t="array" ref="J1431">IF($B1431=0,-999,IF(COUNTIFS($Z1431:AA1431,#N/A)&gt;0,-999,AVERAGE($Z1431:AA1431)))</f>
        <v>-999</v>
      </c>
      <c r="K1431" s="38">
        <f t="array" ref="K1431">IF($B1431=0,-999,IF(COUNTIFS($Z1431:AB1431,#N/A)&gt;0,-999,AVERAGE($Z1431:AB1431)))</f>
        <v>-999</v>
      </c>
      <c r="L1431" s="38">
        <f t="array" ref="L1431">IF($B1431=0,-999,IF(COUNTIFS($Z1431:AC1431,#N/A)&gt;0,-999,AVERAGE($Z1431:AC1431)))</f>
        <v>-999</v>
      </c>
      <c r="M1431" s="38">
        <f t="shared" si="1706"/>
        <v>-999</v>
      </c>
      <c r="N1431" s="38">
        <f t="shared" si="1729"/>
        <v>-999</v>
      </c>
      <c r="O1431" s="38">
        <f t="shared" si="1730"/>
        <v>-999</v>
      </c>
      <c r="P1431" s="38">
        <f t="shared" si="1731"/>
        <v>-999</v>
      </c>
      <c r="Q1431" s="37">
        <f t="shared" si="1707"/>
        <v>0</v>
      </c>
      <c r="R1431" s="37">
        <f t="shared" si="1719"/>
        <v>0</v>
      </c>
      <c r="S1431" s="37">
        <f t="shared" si="1720"/>
        <v>0</v>
      </c>
      <c r="T1431" s="37">
        <f t="shared" si="1721"/>
        <v>0</v>
      </c>
      <c r="U1431" s="37">
        <f t="shared" si="1708"/>
        <v>2018</v>
      </c>
      <c r="V1431" s="37">
        <f t="shared" ref="V1431:X1431" si="1742">U1431-1</f>
        <v>2017</v>
      </c>
      <c r="W1431" s="37">
        <f t="shared" si="1742"/>
        <v>2016</v>
      </c>
      <c r="X1431" s="37">
        <f t="shared" si="1742"/>
        <v>2015</v>
      </c>
      <c r="Y1431" s="39"/>
      <c r="Z1431" s="62" t="e">
        <f>IFERROR(IF($B1431=0,#N/A,AVERAGEIFS(INDEX(DATOS,0,$C1431),INDEX(DATOS,0,$C1431),"&lt;&gt;#N/D",INDEX(DATOS,0,$L$2),0,INDEX(DATOS,0,$M$2),1,INDEX(DATOS,0,$N$2),U1431,INDEX(DATOS,0,$O$2),$D1431)),#N/A)</f>
        <v>#N/A</v>
      </c>
      <c r="AA1431" s="62" t="e">
        <f>IFERROR(IF($B1431=0,#N/A,AVERAGEIFS(INDEX(DATOS,0,$C1431),INDEX(DATOS,0,$C1431),"&lt;&gt;#N/D",INDEX(DATOS,0,$L$2),0,INDEX(DATOS,0,$M$2),1,INDEX(DATOS,0,$N$2),V1431,INDEX(DATOS,0,$O$2),$D1431)),#N/A)</f>
        <v>#N/A</v>
      </c>
      <c r="AB1431" s="62" t="e">
        <f>IFERROR(IF($B1431=0,#N/A,AVERAGEIFS(INDEX(DATOS,0,$C1431),INDEX(DATOS,0,$C1431),"&lt;&gt;#N/D",INDEX(DATOS,0,$L$2),0,INDEX(DATOS,0,$M$2),1,INDEX(DATOS,0,$N$2),W1431,INDEX(DATOS,0,$O$2),$D1431)),#N/A)</f>
        <v>#N/A</v>
      </c>
      <c r="AC1431" s="62" t="e">
        <f>IFERROR(IF($B1431=0,#N/A,AVERAGEIFS(INDEX(DATOS,0,$C1431),INDEX(DATOS,0,$C1431),"&lt;&gt;#N/D",INDEX(DATOS,0,$L$2),0,INDEX(DATOS,0,$M$2),1,INDEX(DATOS,0,$N$2),X1431,INDEX(DATOS,0,$O$2),$D1431)),#N/A)</f>
        <v>#N/A</v>
      </c>
      <c r="AD1431" s="33"/>
      <c r="AE1431" s="40" t="e">
        <f>IFERROR(IF(ISNA(Z1431),#N/A,IF(I1431=0,0,_xlfn.STDEV.P($Z1431:Z1431)/I1431*100)),#N/A)</f>
        <v>#N/A</v>
      </c>
      <c r="AF1431" s="40" t="e">
        <f>IFERROR(IF(ISNA(AA1431),#N/A,IF(J1431=0,0,_xlfn.STDEV.P($Z1431:AA1431)/J1431*100)),#N/A)</f>
        <v>#N/A</v>
      </c>
      <c r="AG1431" s="40" t="e">
        <f>IFERROR(IF(ISNA(AB1431),#N/A,IF(K1431=0,0,_xlfn.STDEV.P($Z1431:AB1431)/K1431*100)),#N/A)</f>
        <v>#N/A</v>
      </c>
      <c r="AH1431" s="40" t="e">
        <f>IFERROR(IF(ISNA(AC1431),#N/A,IF(L1431=0,0,_xlfn.STDEV.P($Z1431:AC1431)/L1431*100)),#N/A)</f>
        <v>#N/A</v>
      </c>
    </row>
    <row r="1432" spans="1:34" x14ac:dyDescent="0.35">
      <c r="A1432">
        <f t="shared" si="1710"/>
        <v>27</v>
      </c>
      <c r="B1432" s="35">
        <f t="array" ref="B1432">IF(B1431=0,0,MIN(IF(INDEX(DATOS,0,$N$2)=$U1432,IF(ISNUMBER(INDEX(DATOS,0,$C1432)),IF(INDEX(DATOS,0,$L$2)=0,IF(INDEX(DATOS,0,$M$2)=1,IF(ISNA(MATCH(INDEX(DATOS,0,$O$2),IF($E$7:E1431=E1432,$D$7:D1431),0)),INDEX(DATOS,0,$K$2))))))))</f>
        <v>0</v>
      </c>
      <c r="C1432" s="32">
        <f t="shared" si="1711"/>
        <v>20</v>
      </c>
      <c r="D1432" s="34" t="str">
        <f>IF($B1432=0,"--",INDEX(DATOS,$B1432,O$2))</f>
        <v>--</v>
      </c>
      <c r="E1432" s="64" t="s">
        <v>1</v>
      </c>
      <c r="F1432" s="36" t="str">
        <f t="shared" si="1738"/>
        <v>--</v>
      </c>
      <c r="G1432" s="109" t="e">
        <f>VLOOKUP($D1432,LOC_UNICOS,G$2,0)</f>
        <v>#N/A</v>
      </c>
      <c r="H1432" s="109" t="e">
        <f>VLOOKUP($D1432,LOC_UNICOS,H$2,0)</f>
        <v>#N/A</v>
      </c>
      <c r="I1432" s="38">
        <f t="array" ref="I1432">IF($B1432=0,-999,IF(COUNTIFS($Z1432:Z1432,#N/A)&gt;0,-999,AVERAGE($Z1432:Z1432)))</f>
        <v>-999</v>
      </c>
      <c r="J1432" s="38">
        <f t="array" ref="J1432">IF($B1432=0,-999,IF(COUNTIFS($Z1432:AA1432,#N/A)&gt;0,-999,AVERAGE($Z1432:AA1432)))</f>
        <v>-999</v>
      </c>
      <c r="K1432" s="38">
        <f t="array" ref="K1432">IF($B1432=0,-999,IF(COUNTIFS($Z1432:AB1432,#N/A)&gt;0,-999,AVERAGE($Z1432:AB1432)))</f>
        <v>-999</v>
      </c>
      <c r="L1432" s="38">
        <f t="array" ref="L1432">IF($B1432=0,-999,IF(COUNTIFS($Z1432:AC1432,#N/A)&gt;0,-999,AVERAGE($Z1432:AC1432)))</f>
        <v>-999</v>
      </c>
      <c r="M1432" s="38">
        <f t="shared" si="1706"/>
        <v>-999</v>
      </c>
      <c r="N1432" s="38">
        <f t="shared" si="1729"/>
        <v>-999</v>
      </c>
      <c r="O1432" s="38">
        <f t="shared" si="1730"/>
        <v>-999</v>
      </c>
      <c r="P1432" s="38">
        <f t="shared" si="1731"/>
        <v>-999</v>
      </c>
      <c r="Q1432" s="37">
        <f t="shared" si="1707"/>
        <v>0</v>
      </c>
      <c r="R1432" s="37">
        <f t="shared" si="1719"/>
        <v>0</v>
      </c>
      <c r="S1432" s="37">
        <f t="shared" si="1720"/>
        <v>0</v>
      </c>
      <c r="T1432" s="37">
        <f t="shared" si="1721"/>
        <v>0</v>
      </c>
      <c r="U1432" s="37">
        <f t="shared" si="1708"/>
        <v>2018</v>
      </c>
      <c r="V1432" s="37">
        <f t="shared" ref="V1432:X1432" si="1743">U1432-1</f>
        <v>2017</v>
      </c>
      <c r="W1432" s="37">
        <f t="shared" si="1743"/>
        <v>2016</v>
      </c>
      <c r="X1432" s="37">
        <f t="shared" si="1743"/>
        <v>2015</v>
      </c>
      <c r="Y1432" s="39"/>
      <c r="Z1432" s="62" t="e">
        <f>IFERROR(IF($B1432=0,#N/A,AVERAGEIFS(INDEX(DATOS,0,$C1432),INDEX(DATOS,0,$C1432),"&lt;&gt;#N/D",INDEX(DATOS,0,$L$2),0,INDEX(DATOS,0,$M$2),1,INDEX(DATOS,0,$N$2),U1432,INDEX(DATOS,0,$O$2),$D1432)),#N/A)</f>
        <v>#N/A</v>
      </c>
      <c r="AA1432" s="62" t="e">
        <f>IFERROR(IF($B1432=0,#N/A,AVERAGEIFS(INDEX(DATOS,0,$C1432),INDEX(DATOS,0,$C1432),"&lt;&gt;#N/D",INDEX(DATOS,0,$L$2),0,INDEX(DATOS,0,$M$2),1,INDEX(DATOS,0,$N$2),V1432,INDEX(DATOS,0,$O$2),$D1432)),#N/A)</f>
        <v>#N/A</v>
      </c>
      <c r="AB1432" s="62" t="e">
        <f>IFERROR(IF($B1432=0,#N/A,AVERAGEIFS(INDEX(DATOS,0,$C1432),INDEX(DATOS,0,$C1432),"&lt;&gt;#N/D",INDEX(DATOS,0,$L$2),0,INDEX(DATOS,0,$M$2),1,INDEX(DATOS,0,$N$2),W1432,INDEX(DATOS,0,$O$2),$D1432)),#N/A)</f>
        <v>#N/A</v>
      </c>
      <c r="AC1432" s="62" t="e">
        <f>IFERROR(IF($B1432=0,#N/A,AVERAGEIFS(INDEX(DATOS,0,$C1432),INDEX(DATOS,0,$C1432),"&lt;&gt;#N/D",INDEX(DATOS,0,$L$2),0,INDEX(DATOS,0,$M$2),1,INDEX(DATOS,0,$N$2),X1432,INDEX(DATOS,0,$O$2),$D1432)),#N/A)</f>
        <v>#N/A</v>
      </c>
      <c r="AD1432" s="33"/>
      <c r="AE1432" s="40" t="e">
        <f>IFERROR(IF(ISNA(Z1432),#N/A,IF(I1432=0,0,_xlfn.STDEV.P($Z1432:Z1432)/I1432*100)),#N/A)</f>
        <v>#N/A</v>
      </c>
      <c r="AF1432" s="40" t="e">
        <f>IFERROR(IF(ISNA(AA1432),#N/A,IF(J1432=0,0,_xlfn.STDEV.P($Z1432:AA1432)/J1432*100)),#N/A)</f>
        <v>#N/A</v>
      </c>
      <c r="AG1432" s="40" t="e">
        <f>IFERROR(IF(ISNA(AB1432),#N/A,IF(K1432=0,0,_xlfn.STDEV.P($Z1432:AB1432)/K1432*100)),#N/A)</f>
        <v>#N/A</v>
      </c>
      <c r="AH1432" s="40" t="e">
        <f>IFERROR(IF(ISNA(AC1432),#N/A,IF(L1432=0,0,_xlfn.STDEV.P($Z1432:AC1432)/L1432*100)),#N/A)</f>
        <v>#N/A</v>
      </c>
    </row>
    <row r="1433" spans="1:34" x14ac:dyDescent="0.35">
      <c r="A1433">
        <f t="shared" si="1710"/>
        <v>28</v>
      </c>
      <c r="B1433" s="35">
        <f t="array" ref="B1433">IF(B1432=0,0,MIN(IF(INDEX(DATOS,0,$N$2)=$U1433,IF(ISNUMBER(INDEX(DATOS,0,$C1433)),IF(INDEX(DATOS,0,$L$2)=0,IF(INDEX(DATOS,0,$M$2)=1,IF(ISNA(MATCH(INDEX(DATOS,0,$O$2),IF($E$7:E1432=E1433,$D$7:D1432),0)),INDEX(DATOS,0,$K$2))))))))</f>
        <v>0</v>
      </c>
      <c r="C1433" s="32">
        <f t="shared" si="1711"/>
        <v>20</v>
      </c>
      <c r="D1433" s="34" t="str">
        <f>IF($B1433=0,"--",INDEX(DATOS,$B1433,O$2))</f>
        <v>--</v>
      </c>
      <c r="E1433" s="64" t="s">
        <v>1</v>
      </c>
      <c r="F1433" s="36" t="str">
        <f t="shared" si="1738"/>
        <v>--</v>
      </c>
      <c r="G1433" s="109" t="e">
        <f>VLOOKUP($D1433,LOC_UNICOS,G$2,0)</f>
        <v>#N/A</v>
      </c>
      <c r="H1433" s="109" t="e">
        <f>VLOOKUP($D1433,LOC_UNICOS,H$2,0)</f>
        <v>#N/A</v>
      </c>
      <c r="I1433" s="38">
        <f t="array" ref="I1433">IF($B1433=0,-999,IF(COUNTIFS($Z1433:Z1433,#N/A)&gt;0,-999,AVERAGE($Z1433:Z1433)))</f>
        <v>-999</v>
      </c>
      <c r="J1433" s="38">
        <f t="array" ref="J1433">IF($B1433=0,-999,IF(COUNTIFS($Z1433:AA1433,#N/A)&gt;0,-999,AVERAGE($Z1433:AA1433)))</f>
        <v>-999</v>
      </c>
      <c r="K1433" s="38">
        <f t="array" ref="K1433">IF($B1433=0,-999,IF(COUNTIFS($Z1433:AB1433,#N/A)&gt;0,-999,AVERAGE($Z1433:AB1433)))</f>
        <v>-999</v>
      </c>
      <c r="L1433" s="38">
        <f t="array" ref="L1433">IF($B1433=0,-999,IF(COUNTIFS($Z1433:AC1433,#N/A)&gt;0,-999,AVERAGE($Z1433:AC1433)))</f>
        <v>-999</v>
      </c>
      <c r="M1433" s="38">
        <f t="shared" si="1706"/>
        <v>-999</v>
      </c>
      <c r="N1433" s="38">
        <f t="shared" si="1729"/>
        <v>-999</v>
      </c>
      <c r="O1433" s="38">
        <f t="shared" si="1730"/>
        <v>-999</v>
      </c>
      <c r="P1433" s="38">
        <f t="shared" si="1731"/>
        <v>-999</v>
      </c>
      <c r="Q1433" s="37">
        <f t="shared" si="1707"/>
        <v>0</v>
      </c>
      <c r="R1433" s="37">
        <f t="shared" si="1719"/>
        <v>0</v>
      </c>
      <c r="S1433" s="37">
        <f t="shared" si="1720"/>
        <v>0</v>
      </c>
      <c r="T1433" s="37">
        <f t="shared" si="1721"/>
        <v>0</v>
      </c>
      <c r="U1433" s="37">
        <f t="shared" si="1708"/>
        <v>2018</v>
      </c>
      <c r="V1433" s="37">
        <f t="shared" ref="V1433:X1433" si="1744">U1433-1</f>
        <v>2017</v>
      </c>
      <c r="W1433" s="37">
        <f t="shared" si="1744"/>
        <v>2016</v>
      </c>
      <c r="X1433" s="37">
        <f t="shared" si="1744"/>
        <v>2015</v>
      </c>
      <c r="Y1433" s="39"/>
      <c r="Z1433" s="62" t="e">
        <f>IFERROR(IF($B1433=0,#N/A,AVERAGEIFS(INDEX(DATOS,0,$C1433),INDEX(DATOS,0,$C1433),"&lt;&gt;#N/D",INDEX(DATOS,0,$L$2),0,INDEX(DATOS,0,$M$2),1,INDEX(DATOS,0,$N$2),U1433,INDEX(DATOS,0,$O$2),$D1433)),#N/A)</f>
        <v>#N/A</v>
      </c>
      <c r="AA1433" s="62" t="e">
        <f>IFERROR(IF($B1433=0,#N/A,AVERAGEIFS(INDEX(DATOS,0,$C1433),INDEX(DATOS,0,$C1433),"&lt;&gt;#N/D",INDEX(DATOS,0,$L$2),0,INDEX(DATOS,0,$M$2),1,INDEX(DATOS,0,$N$2),V1433,INDEX(DATOS,0,$O$2),$D1433)),#N/A)</f>
        <v>#N/A</v>
      </c>
      <c r="AB1433" s="62" t="e">
        <f>IFERROR(IF($B1433=0,#N/A,AVERAGEIFS(INDEX(DATOS,0,$C1433),INDEX(DATOS,0,$C1433),"&lt;&gt;#N/D",INDEX(DATOS,0,$L$2),0,INDEX(DATOS,0,$M$2),1,INDEX(DATOS,0,$N$2),W1433,INDEX(DATOS,0,$O$2),$D1433)),#N/A)</f>
        <v>#N/A</v>
      </c>
      <c r="AC1433" s="62" t="e">
        <f>IFERROR(IF($B1433=0,#N/A,AVERAGEIFS(INDEX(DATOS,0,$C1433),INDEX(DATOS,0,$C1433),"&lt;&gt;#N/D",INDEX(DATOS,0,$L$2),0,INDEX(DATOS,0,$M$2),1,INDEX(DATOS,0,$N$2),X1433,INDEX(DATOS,0,$O$2),$D1433)),#N/A)</f>
        <v>#N/A</v>
      </c>
      <c r="AD1433" s="33"/>
      <c r="AE1433" s="40" t="e">
        <f>IFERROR(IF(ISNA(Z1433),#N/A,IF(I1433=0,0,_xlfn.STDEV.P($Z1433:Z1433)/I1433*100)),#N/A)</f>
        <v>#N/A</v>
      </c>
      <c r="AF1433" s="40" t="e">
        <f>IFERROR(IF(ISNA(AA1433),#N/A,IF(J1433=0,0,_xlfn.STDEV.P($Z1433:AA1433)/J1433*100)),#N/A)</f>
        <v>#N/A</v>
      </c>
      <c r="AG1433" s="40" t="e">
        <f>IFERROR(IF(ISNA(AB1433),#N/A,IF(K1433=0,0,_xlfn.STDEV.P($Z1433:AB1433)/K1433*100)),#N/A)</f>
        <v>#N/A</v>
      </c>
      <c r="AH1433" s="40" t="e">
        <f>IFERROR(IF(ISNA(AC1433),#N/A,IF(L1433=0,0,_xlfn.STDEV.P($Z1433:AC1433)/L1433*100)),#N/A)</f>
        <v>#N/A</v>
      </c>
    </row>
    <row r="1434" spans="1:34" x14ac:dyDescent="0.35">
      <c r="A1434">
        <f t="shared" si="1710"/>
        <v>29</v>
      </c>
      <c r="B1434" s="35">
        <f t="array" ref="B1434">IF(B1433=0,0,MIN(IF(INDEX(DATOS,0,$N$2)=$U1434,IF(ISNUMBER(INDEX(DATOS,0,$C1434)),IF(INDEX(DATOS,0,$L$2)=0,IF(INDEX(DATOS,0,$M$2)=1,IF(ISNA(MATCH(INDEX(DATOS,0,$O$2),IF($E$7:E1433=E1434,$D$7:D1433),0)),INDEX(DATOS,0,$K$2))))))))</f>
        <v>0</v>
      </c>
      <c r="C1434" s="32">
        <f t="shared" si="1711"/>
        <v>20</v>
      </c>
      <c r="D1434" s="34" t="str">
        <f>IF($B1434=0,"--",INDEX(DATOS,$B1434,O$2))</f>
        <v>--</v>
      </c>
      <c r="E1434" s="64" t="s">
        <v>1</v>
      </c>
      <c r="F1434" s="36" t="str">
        <f t="shared" si="1738"/>
        <v>--</v>
      </c>
      <c r="G1434" s="109" t="e">
        <f>VLOOKUP($D1434,LOC_UNICOS,G$2,0)</f>
        <v>#N/A</v>
      </c>
      <c r="H1434" s="109" t="e">
        <f>VLOOKUP($D1434,LOC_UNICOS,H$2,0)</f>
        <v>#N/A</v>
      </c>
      <c r="I1434" s="38">
        <f t="array" ref="I1434">IF($B1434=0,-999,IF(COUNTIFS($Z1434:Z1434,#N/A)&gt;0,-999,AVERAGE($Z1434:Z1434)))</f>
        <v>-999</v>
      </c>
      <c r="J1434" s="38">
        <f t="array" ref="J1434">IF($B1434=0,-999,IF(COUNTIFS($Z1434:AA1434,#N/A)&gt;0,-999,AVERAGE($Z1434:AA1434)))</f>
        <v>-999</v>
      </c>
      <c r="K1434" s="38">
        <f t="array" ref="K1434">IF($B1434=0,-999,IF(COUNTIFS($Z1434:AB1434,#N/A)&gt;0,-999,AVERAGE($Z1434:AB1434)))</f>
        <v>-999</v>
      </c>
      <c r="L1434" s="38">
        <f t="array" ref="L1434">IF($B1434=0,-999,IF(COUNTIFS($Z1434:AC1434,#N/A)&gt;0,-999,AVERAGE($Z1434:AC1434)))</f>
        <v>-999</v>
      </c>
      <c r="M1434" s="38">
        <f t="shared" si="1706"/>
        <v>-999</v>
      </c>
      <c r="N1434" s="38">
        <f t="shared" si="1729"/>
        <v>-999</v>
      </c>
      <c r="O1434" s="38">
        <f t="shared" si="1730"/>
        <v>-999</v>
      </c>
      <c r="P1434" s="38">
        <f t="shared" si="1731"/>
        <v>-999</v>
      </c>
      <c r="Q1434" s="37">
        <f t="shared" si="1707"/>
        <v>0</v>
      </c>
      <c r="R1434" s="37">
        <f t="shared" si="1719"/>
        <v>0</v>
      </c>
      <c r="S1434" s="37">
        <f t="shared" si="1720"/>
        <v>0</v>
      </c>
      <c r="T1434" s="37">
        <f t="shared" si="1721"/>
        <v>0</v>
      </c>
      <c r="U1434" s="37">
        <f t="shared" si="1708"/>
        <v>2018</v>
      </c>
      <c r="V1434" s="37">
        <f t="shared" ref="V1434:X1434" si="1745">U1434-1</f>
        <v>2017</v>
      </c>
      <c r="W1434" s="37">
        <f t="shared" si="1745"/>
        <v>2016</v>
      </c>
      <c r="X1434" s="37">
        <f t="shared" si="1745"/>
        <v>2015</v>
      </c>
      <c r="Y1434" s="39"/>
      <c r="Z1434" s="62" t="e">
        <f>IFERROR(IF($B1434=0,#N/A,AVERAGEIFS(INDEX(DATOS,0,$C1434),INDEX(DATOS,0,$C1434),"&lt;&gt;#N/D",INDEX(DATOS,0,$L$2),0,INDEX(DATOS,0,$M$2),1,INDEX(DATOS,0,$N$2),U1434,INDEX(DATOS,0,$O$2),$D1434)),#N/A)</f>
        <v>#N/A</v>
      </c>
      <c r="AA1434" s="62" t="e">
        <f>IFERROR(IF($B1434=0,#N/A,AVERAGEIFS(INDEX(DATOS,0,$C1434),INDEX(DATOS,0,$C1434),"&lt;&gt;#N/D",INDEX(DATOS,0,$L$2),0,INDEX(DATOS,0,$M$2),1,INDEX(DATOS,0,$N$2),V1434,INDEX(DATOS,0,$O$2),$D1434)),#N/A)</f>
        <v>#N/A</v>
      </c>
      <c r="AB1434" s="62" t="e">
        <f>IFERROR(IF($B1434=0,#N/A,AVERAGEIFS(INDEX(DATOS,0,$C1434),INDEX(DATOS,0,$C1434),"&lt;&gt;#N/D",INDEX(DATOS,0,$L$2),0,INDEX(DATOS,0,$M$2),1,INDEX(DATOS,0,$N$2),W1434,INDEX(DATOS,0,$O$2),$D1434)),#N/A)</f>
        <v>#N/A</v>
      </c>
      <c r="AC1434" s="62" t="e">
        <f>IFERROR(IF($B1434=0,#N/A,AVERAGEIFS(INDEX(DATOS,0,$C1434),INDEX(DATOS,0,$C1434),"&lt;&gt;#N/D",INDEX(DATOS,0,$L$2),0,INDEX(DATOS,0,$M$2),1,INDEX(DATOS,0,$N$2),X1434,INDEX(DATOS,0,$O$2),$D1434)),#N/A)</f>
        <v>#N/A</v>
      </c>
      <c r="AD1434" s="33"/>
      <c r="AE1434" s="40" t="e">
        <f>IFERROR(IF(ISNA(Z1434),#N/A,IF(I1434=0,0,_xlfn.STDEV.P($Z1434:Z1434)/I1434*100)),#N/A)</f>
        <v>#N/A</v>
      </c>
      <c r="AF1434" s="40" t="e">
        <f>IFERROR(IF(ISNA(AA1434),#N/A,IF(J1434=0,0,_xlfn.STDEV.P($Z1434:AA1434)/J1434*100)),#N/A)</f>
        <v>#N/A</v>
      </c>
      <c r="AG1434" s="40" t="e">
        <f>IFERROR(IF(ISNA(AB1434),#N/A,IF(K1434=0,0,_xlfn.STDEV.P($Z1434:AB1434)/K1434*100)),#N/A)</f>
        <v>#N/A</v>
      </c>
      <c r="AH1434" s="40" t="e">
        <f>IFERROR(IF(ISNA(AC1434),#N/A,IF(L1434=0,0,_xlfn.STDEV.P($Z1434:AC1434)/L1434*100)),#N/A)</f>
        <v>#N/A</v>
      </c>
    </row>
    <row r="1435" spans="1:34" x14ac:dyDescent="0.35">
      <c r="A1435">
        <f t="shared" si="1710"/>
        <v>30</v>
      </c>
      <c r="B1435" s="35">
        <f t="array" ref="B1435">IF(B1434=0,0,MIN(IF(INDEX(DATOS,0,$N$2)=$U1435,IF(ISNUMBER(INDEX(DATOS,0,$C1435)),IF(INDEX(DATOS,0,$L$2)=0,IF(INDEX(DATOS,0,$M$2)=1,IF(ISNA(MATCH(INDEX(DATOS,0,$O$2),IF($E$7:E1434=E1435,$D$7:D1434),0)),INDEX(DATOS,0,$K$2))))))))</f>
        <v>0</v>
      </c>
      <c r="C1435" s="32">
        <f t="shared" si="1711"/>
        <v>20</v>
      </c>
      <c r="D1435" s="34" t="str">
        <f>IF($B1435=0,"--",INDEX(DATOS,$B1435,O$2))</f>
        <v>--</v>
      </c>
      <c r="E1435" s="64" t="s">
        <v>1</v>
      </c>
      <c r="F1435" s="36" t="str">
        <f t="shared" si="1738"/>
        <v>--</v>
      </c>
      <c r="G1435" s="109" t="e">
        <f>VLOOKUP($D1435,LOC_UNICOS,G$2,0)</f>
        <v>#N/A</v>
      </c>
      <c r="H1435" s="109" t="e">
        <f>VLOOKUP($D1435,LOC_UNICOS,H$2,0)</f>
        <v>#N/A</v>
      </c>
      <c r="I1435" s="38">
        <f t="array" ref="I1435">IF($B1435=0,-999,IF(COUNTIFS($Z1435:Z1435,#N/A)&gt;0,-999,AVERAGE($Z1435:Z1435)))</f>
        <v>-999</v>
      </c>
      <c r="J1435" s="38">
        <f t="array" ref="J1435">IF($B1435=0,-999,IF(COUNTIFS($Z1435:AA1435,#N/A)&gt;0,-999,AVERAGE($Z1435:AA1435)))</f>
        <v>-999</v>
      </c>
      <c r="K1435" s="38">
        <f t="array" ref="K1435">IF($B1435=0,-999,IF(COUNTIFS($Z1435:AB1435,#N/A)&gt;0,-999,AVERAGE($Z1435:AB1435)))</f>
        <v>-999</v>
      </c>
      <c r="L1435" s="38">
        <f t="array" ref="L1435">IF($B1435=0,-999,IF(COUNTIFS($Z1435:AC1435,#N/A)&gt;0,-999,AVERAGE($Z1435:AC1435)))</f>
        <v>-999</v>
      </c>
      <c r="M1435" s="38">
        <f t="shared" si="1706"/>
        <v>-999</v>
      </c>
      <c r="N1435" s="38">
        <f t="shared" si="1729"/>
        <v>-999</v>
      </c>
      <c r="O1435" s="38">
        <f t="shared" si="1730"/>
        <v>-999</v>
      </c>
      <c r="P1435" s="38">
        <f t="shared" si="1731"/>
        <v>-999</v>
      </c>
      <c r="Q1435" s="37">
        <f t="shared" si="1707"/>
        <v>0</v>
      </c>
      <c r="R1435" s="37">
        <f t="shared" si="1719"/>
        <v>0</v>
      </c>
      <c r="S1435" s="37">
        <f t="shared" si="1720"/>
        <v>0</v>
      </c>
      <c r="T1435" s="37">
        <f t="shared" si="1721"/>
        <v>0</v>
      </c>
      <c r="U1435" s="37">
        <f t="shared" si="1708"/>
        <v>2018</v>
      </c>
      <c r="V1435" s="37">
        <f t="shared" ref="V1435:X1435" si="1746">U1435-1</f>
        <v>2017</v>
      </c>
      <c r="W1435" s="37">
        <f t="shared" si="1746"/>
        <v>2016</v>
      </c>
      <c r="X1435" s="37">
        <f t="shared" si="1746"/>
        <v>2015</v>
      </c>
      <c r="Y1435" s="39"/>
      <c r="Z1435" s="62" t="e">
        <f>IFERROR(IF($B1435=0,#N/A,AVERAGEIFS(INDEX(DATOS,0,$C1435),INDEX(DATOS,0,$C1435),"&lt;&gt;#N/D",INDEX(DATOS,0,$L$2),0,INDEX(DATOS,0,$M$2),1,INDEX(DATOS,0,$N$2),U1435,INDEX(DATOS,0,$O$2),$D1435)),#N/A)</f>
        <v>#N/A</v>
      </c>
      <c r="AA1435" s="62" t="e">
        <f>IFERROR(IF($B1435=0,#N/A,AVERAGEIFS(INDEX(DATOS,0,$C1435),INDEX(DATOS,0,$C1435),"&lt;&gt;#N/D",INDEX(DATOS,0,$L$2),0,INDEX(DATOS,0,$M$2),1,INDEX(DATOS,0,$N$2),V1435,INDEX(DATOS,0,$O$2),$D1435)),#N/A)</f>
        <v>#N/A</v>
      </c>
      <c r="AB1435" s="62" t="e">
        <f>IFERROR(IF($B1435=0,#N/A,AVERAGEIFS(INDEX(DATOS,0,$C1435),INDEX(DATOS,0,$C1435),"&lt;&gt;#N/D",INDEX(DATOS,0,$L$2),0,INDEX(DATOS,0,$M$2),1,INDEX(DATOS,0,$N$2),W1435,INDEX(DATOS,0,$O$2),$D1435)),#N/A)</f>
        <v>#N/A</v>
      </c>
      <c r="AC1435" s="62" t="e">
        <f>IFERROR(IF($B1435=0,#N/A,AVERAGEIFS(INDEX(DATOS,0,$C1435),INDEX(DATOS,0,$C1435),"&lt;&gt;#N/D",INDEX(DATOS,0,$L$2),0,INDEX(DATOS,0,$M$2),1,INDEX(DATOS,0,$N$2),X1435,INDEX(DATOS,0,$O$2),$D1435)),#N/A)</f>
        <v>#N/A</v>
      </c>
      <c r="AD1435" s="33"/>
      <c r="AE1435" s="40" t="e">
        <f>IFERROR(IF(ISNA(Z1435),#N/A,IF(I1435=0,0,_xlfn.STDEV.P($Z1435:Z1435)/I1435*100)),#N/A)</f>
        <v>#N/A</v>
      </c>
      <c r="AF1435" s="40" t="e">
        <f>IFERROR(IF(ISNA(AA1435),#N/A,IF(J1435=0,0,_xlfn.STDEV.P($Z1435:AA1435)/J1435*100)),#N/A)</f>
        <v>#N/A</v>
      </c>
      <c r="AG1435" s="40" t="e">
        <f>IFERROR(IF(ISNA(AB1435),#N/A,IF(K1435=0,0,_xlfn.STDEV.P($Z1435:AB1435)/K1435*100)),#N/A)</f>
        <v>#N/A</v>
      </c>
      <c r="AH1435" s="40" t="e">
        <f>IFERROR(IF(ISNA(AC1435),#N/A,IF(L1435=0,0,_xlfn.STDEV.P($Z1435:AC1435)/L1435*100)),#N/A)</f>
        <v>#N/A</v>
      </c>
    </row>
    <row r="1436" spans="1:34" x14ac:dyDescent="0.35">
      <c r="A1436">
        <f t="shared" si="1710"/>
        <v>31</v>
      </c>
      <c r="B1436" s="35">
        <f t="array" ref="B1436">IF(B1435=0,0,MIN(IF(INDEX(DATOS,0,$N$2)=$U1436,IF(ISNUMBER(INDEX(DATOS,0,$C1436)),IF(INDEX(DATOS,0,$L$2)=0,IF(INDEX(DATOS,0,$M$2)=1,IF(ISNA(MATCH(INDEX(DATOS,0,$O$2),IF($E$7:E1435=E1436,$D$7:D1435),0)),INDEX(DATOS,0,$K$2))))))))</f>
        <v>0</v>
      </c>
      <c r="C1436" s="32">
        <f t="shared" si="1711"/>
        <v>20</v>
      </c>
      <c r="D1436" s="34" t="str">
        <f>IF($B1436=0,"--",INDEX(DATOS,$B1436,O$2))</f>
        <v>--</v>
      </c>
      <c r="E1436" s="64" t="s">
        <v>1</v>
      </c>
      <c r="F1436" s="36" t="str">
        <f t="shared" si="1738"/>
        <v>--</v>
      </c>
      <c r="G1436" s="109" t="e">
        <f>VLOOKUP($D1436,LOC_UNICOS,G$2,0)</f>
        <v>#N/A</v>
      </c>
      <c r="H1436" s="109" t="e">
        <f>VLOOKUP($D1436,LOC_UNICOS,H$2,0)</f>
        <v>#N/A</v>
      </c>
      <c r="I1436" s="38">
        <f t="array" ref="I1436">IF($B1436=0,-999,IF(COUNTIFS($Z1436:Z1436,#N/A)&gt;0,-999,AVERAGE($Z1436:Z1436)))</f>
        <v>-999</v>
      </c>
      <c r="J1436" s="38">
        <f t="array" ref="J1436">IF($B1436=0,-999,IF(COUNTIFS($Z1436:AA1436,#N/A)&gt;0,-999,AVERAGE($Z1436:AA1436)))</f>
        <v>-999</v>
      </c>
      <c r="K1436" s="38">
        <f t="array" ref="K1436">IF($B1436=0,-999,IF(COUNTIFS($Z1436:AB1436,#N/A)&gt;0,-999,AVERAGE($Z1436:AB1436)))</f>
        <v>-999</v>
      </c>
      <c r="L1436" s="38">
        <f t="array" ref="L1436">IF($B1436=0,-999,IF(COUNTIFS($Z1436:AC1436,#N/A)&gt;0,-999,AVERAGE($Z1436:AC1436)))</f>
        <v>-999</v>
      </c>
      <c r="M1436" s="38">
        <f t="shared" si="1706"/>
        <v>-999</v>
      </c>
      <c r="N1436" s="38">
        <f t="shared" si="1729"/>
        <v>-999</v>
      </c>
      <c r="O1436" s="38">
        <f t="shared" si="1730"/>
        <v>-999</v>
      </c>
      <c r="P1436" s="38">
        <f t="shared" si="1731"/>
        <v>-999</v>
      </c>
      <c r="Q1436" s="37">
        <f t="shared" si="1707"/>
        <v>0</v>
      </c>
      <c r="R1436" s="37">
        <f t="shared" si="1719"/>
        <v>0</v>
      </c>
      <c r="S1436" s="37">
        <f t="shared" si="1720"/>
        <v>0</v>
      </c>
      <c r="T1436" s="37">
        <f t="shared" si="1721"/>
        <v>0</v>
      </c>
      <c r="U1436" s="37">
        <f t="shared" si="1708"/>
        <v>2018</v>
      </c>
      <c r="V1436" s="37">
        <f t="shared" ref="V1436:X1436" si="1747">U1436-1</f>
        <v>2017</v>
      </c>
      <c r="W1436" s="37">
        <f t="shared" si="1747"/>
        <v>2016</v>
      </c>
      <c r="X1436" s="37">
        <f t="shared" si="1747"/>
        <v>2015</v>
      </c>
      <c r="Y1436" s="39"/>
      <c r="Z1436" s="62" t="e">
        <f>IFERROR(IF($B1436=0,#N/A,AVERAGEIFS(INDEX(DATOS,0,$C1436),INDEX(DATOS,0,$C1436),"&lt;&gt;#N/D",INDEX(DATOS,0,$L$2),0,INDEX(DATOS,0,$M$2),1,INDEX(DATOS,0,$N$2),U1436,INDEX(DATOS,0,$O$2),$D1436)),#N/A)</f>
        <v>#N/A</v>
      </c>
      <c r="AA1436" s="62" t="e">
        <f>IFERROR(IF($B1436=0,#N/A,AVERAGEIFS(INDEX(DATOS,0,$C1436),INDEX(DATOS,0,$C1436),"&lt;&gt;#N/D",INDEX(DATOS,0,$L$2),0,INDEX(DATOS,0,$M$2),1,INDEX(DATOS,0,$N$2),V1436,INDEX(DATOS,0,$O$2),$D1436)),#N/A)</f>
        <v>#N/A</v>
      </c>
      <c r="AB1436" s="62" t="e">
        <f>IFERROR(IF($B1436=0,#N/A,AVERAGEIFS(INDEX(DATOS,0,$C1436),INDEX(DATOS,0,$C1436),"&lt;&gt;#N/D",INDEX(DATOS,0,$L$2),0,INDEX(DATOS,0,$M$2),1,INDEX(DATOS,0,$N$2),W1436,INDEX(DATOS,0,$O$2),$D1436)),#N/A)</f>
        <v>#N/A</v>
      </c>
      <c r="AC1436" s="62" t="e">
        <f>IFERROR(IF($B1436=0,#N/A,AVERAGEIFS(INDEX(DATOS,0,$C1436),INDEX(DATOS,0,$C1436),"&lt;&gt;#N/D",INDEX(DATOS,0,$L$2),0,INDEX(DATOS,0,$M$2),1,INDEX(DATOS,0,$N$2),X1436,INDEX(DATOS,0,$O$2),$D1436)),#N/A)</f>
        <v>#N/A</v>
      </c>
      <c r="AD1436" s="33"/>
      <c r="AE1436" s="40" t="e">
        <f>IFERROR(IF(ISNA(Z1436),#N/A,IF(I1436=0,0,_xlfn.STDEV.P($Z1436:Z1436)/I1436*100)),#N/A)</f>
        <v>#N/A</v>
      </c>
      <c r="AF1436" s="40" t="e">
        <f>IFERROR(IF(ISNA(AA1436),#N/A,IF(J1436=0,0,_xlfn.STDEV.P($Z1436:AA1436)/J1436*100)),#N/A)</f>
        <v>#N/A</v>
      </c>
      <c r="AG1436" s="40" t="e">
        <f>IFERROR(IF(ISNA(AB1436),#N/A,IF(K1436=0,0,_xlfn.STDEV.P($Z1436:AB1436)/K1436*100)),#N/A)</f>
        <v>#N/A</v>
      </c>
      <c r="AH1436" s="40" t="e">
        <f>IFERROR(IF(ISNA(AC1436),#N/A,IF(L1436=0,0,_xlfn.STDEV.P($Z1436:AC1436)/L1436*100)),#N/A)</f>
        <v>#N/A</v>
      </c>
    </row>
    <row r="1437" spans="1:34" x14ac:dyDescent="0.35">
      <c r="A1437">
        <f t="shared" si="1710"/>
        <v>32</v>
      </c>
      <c r="B1437" s="35">
        <f t="array" ref="B1437">IF(B1436=0,0,MIN(IF(INDEX(DATOS,0,$N$2)=$U1437,IF(ISNUMBER(INDEX(DATOS,0,$C1437)),IF(INDEX(DATOS,0,$L$2)=0,IF(INDEX(DATOS,0,$M$2)=1,IF(ISNA(MATCH(INDEX(DATOS,0,$O$2),IF($E$7:E1436=E1437,$D$7:D1436),0)),INDEX(DATOS,0,$K$2))))))))</f>
        <v>0</v>
      </c>
      <c r="C1437" s="32">
        <f t="shared" si="1711"/>
        <v>20</v>
      </c>
      <c r="D1437" s="34" t="str">
        <f>IF($B1437=0,"--",INDEX(DATOS,$B1437,O$2))</f>
        <v>--</v>
      </c>
      <c r="E1437" s="64" t="s">
        <v>1</v>
      </c>
      <c r="F1437" s="36" t="str">
        <f t="shared" si="1738"/>
        <v>--</v>
      </c>
      <c r="G1437" s="109" t="e">
        <f>VLOOKUP($D1437,LOC_UNICOS,G$2,0)</f>
        <v>#N/A</v>
      </c>
      <c r="H1437" s="109" t="e">
        <f>VLOOKUP($D1437,LOC_UNICOS,H$2,0)</f>
        <v>#N/A</v>
      </c>
      <c r="I1437" s="38">
        <f t="array" ref="I1437">IF($B1437=0,-999,IF(COUNTIFS($Z1437:Z1437,#N/A)&gt;0,-999,AVERAGE($Z1437:Z1437)))</f>
        <v>-999</v>
      </c>
      <c r="J1437" s="38">
        <f t="array" ref="J1437">IF($B1437=0,-999,IF(COUNTIFS($Z1437:AA1437,#N/A)&gt;0,-999,AVERAGE($Z1437:AA1437)))</f>
        <v>-999</v>
      </c>
      <c r="K1437" s="38">
        <f t="array" ref="K1437">IF($B1437=0,-999,IF(COUNTIFS($Z1437:AB1437,#N/A)&gt;0,-999,AVERAGE($Z1437:AB1437)))</f>
        <v>-999</v>
      </c>
      <c r="L1437" s="38">
        <f t="array" ref="L1437">IF($B1437=0,-999,IF(COUNTIFS($Z1437:AC1437,#N/A)&gt;0,-999,AVERAGE($Z1437:AC1437)))</f>
        <v>-999</v>
      </c>
      <c r="M1437" s="38">
        <f t="shared" si="1706"/>
        <v>-999</v>
      </c>
      <c r="N1437" s="38">
        <f t="shared" si="1729"/>
        <v>-999</v>
      </c>
      <c r="O1437" s="38">
        <f t="shared" si="1730"/>
        <v>-999</v>
      </c>
      <c r="P1437" s="38">
        <f t="shared" si="1731"/>
        <v>-999</v>
      </c>
      <c r="Q1437" s="37">
        <f t="shared" si="1707"/>
        <v>0</v>
      </c>
      <c r="R1437" s="37">
        <f t="shared" si="1719"/>
        <v>0</v>
      </c>
      <c r="S1437" s="37">
        <f t="shared" si="1720"/>
        <v>0</v>
      </c>
      <c r="T1437" s="37">
        <f t="shared" si="1721"/>
        <v>0</v>
      </c>
      <c r="U1437" s="37">
        <f t="shared" si="1708"/>
        <v>2018</v>
      </c>
      <c r="V1437" s="37">
        <f t="shared" ref="V1437:X1437" si="1748">U1437-1</f>
        <v>2017</v>
      </c>
      <c r="W1437" s="37">
        <f t="shared" si="1748"/>
        <v>2016</v>
      </c>
      <c r="X1437" s="37">
        <f t="shared" si="1748"/>
        <v>2015</v>
      </c>
      <c r="Y1437" s="39"/>
      <c r="Z1437" s="62" t="e">
        <f>IFERROR(IF($B1437=0,#N/A,AVERAGEIFS(INDEX(DATOS,0,$C1437),INDEX(DATOS,0,$C1437),"&lt;&gt;#N/D",INDEX(DATOS,0,$L$2),0,INDEX(DATOS,0,$M$2),1,INDEX(DATOS,0,$N$2),U1437,INDEX(DATOS,0,$O$2),$D1437)),#N/A)</f>
        <v>#N/A</v>
      </c>
      <c r="AA1437" s="62" t="e">
        <f>IFERROR(IF($B1437=0,#N/A,AVERAGEIFS(INDEX(DATOS,0,$C1437),INDEX(DATOS,0,$C1437),"&lt;&gt;#N/D",INDEX(DATOS,0,$L$2),0,INDEX(DATOS,0,$M$2),1,INDEX(DATOS,0,$N$2),V1437,INDEX(DATOS,0,$O$2),$D1437)),#N/A)</f>
        <v>#N/A</v>
      </c>
      <c r="AB1437" s="62" t="e">
        <f>IFERROR(IF($B1437=0,#N/A,AVERAGEIFS(INDEX(DATOS,0,$C1437),INDEX(DATOS,0,$C1437),"&lt;&gt;#N/D",INDEX(DATOS,0,$L$2),0,INDEX(DATOS,0,$M$2),1,INDEX(DATOS,0,$N$2),W1437,INDEX(DATOS,0,$O$2),$D1437)),#N/A)</f>
        <v>#N/A</v>
      </c>
      <c r="AC1437" s="62" t="e">
        <f>IFERROR(IF($B1437=0,#N/A,AVERAGEIFS(INDEX(DATOS,0,$C1437),INDEX(DATOS,0,$C1437),"&lt;&gt;#N/D",INDEX(DATOS,0,$L$2),0,INDEX(DATOS,0,$M$2),1,INDEX(DATOS,0,$N$2),X1437,INDEX(DATOS,0,$O$2),$D1437)),#N/A)</f>
        <v>#N/A</v>
      </c>
      <c r="AD1437" s="33"/>
      <c r="AE1437" s="40" t="e">
        <f>IFERROR(IF(ISNA(Z1437),#N/A,IF(I1437=0,0,_xlfn.STDEV.P($Z1437:Z1437)/I1437*100)),#N/A)</f>
        <v>#N/A</v>
      </c>
      <c r="AF1437" s="40" t="e">
        <f>IFERROR(IF(ISNA(AA1437),#N/A,IF(J1437=0,0,_xlfn.STDEV.P($Z1437:AA1437)/J1437*100)),#N/A)</f>
        <v>#N/A</v>
      </c>
      <c r="AG1437" s="40" t="e">
        <f>IFERROR(IF(ISNA(AB1437),#N/A,IF(K1437=0,0,_xlfn.STDEV.P($Z1437:AB1437)/K1437*100)),#N/A)</f>
        <v>#N/A</v>
      </c>
      <c r="AH1437" s="40" t="e">
        <f>IFERROR(IF(ISNA(AC1437),#N/A,IF(L1437=0,0,_xlfn.STDEV.P($Z1437:AC1437)/L1437*100)),#N/A)</f>
        <v>#N/A</v>
      </c>
    </row>
    <row r="1438" spans="1:34" x14ac:dyDescent="0.35">
      <c r="A1438">
        <f t="shared" si="1710"/>
        <v>33</v>
      </c>
      <c r="B1438" s="35">
        <f t="array" ref="B1438">IF(B1437=0,0,MIN(IF(INDEX(DATOS,0,$N$2)=$U1438,IF(ISNUMBER(INDEX(DATOS,0,$C1438)),IF(INDEX(DATOS,0,$L$2)=0,IF(INDEX(DATOS,0,$M$2)=1,IF(ISNA(MATCH(INDEX(DATOS,0,$O$2),IF($E$7:E1437=E1438,$D$7:D1437),0)),INDEX(DATOS,0,$K$2))))))))</f>
        <v>0</v>
      </c>
      <c r="C1438" s="32">
        <f t="shared" si="1711"/>
        <v>20</v>
      </c>
      <c r="D1438" s="34" t="str">
        <f>IF($B1438=0,"--",INDEX(DATOS,$B1438,O$2))</f>
        <v>--</v>
      </c>
      <c r="E1438" s="64" t="s">
        <v>1</v>
      </c>
      <c r="F1438" s="36" t="str">
        <f t="shared" si="1738"/>
        <v>--</v>
      </c>
      <c r="G1438" s="109" t="e">
        <f>VLOOKUP($D1438,LOC_UNICOS,G$2,0)</f>
        <v>#N/A</v>
      </c>
      <c r="H1438" s="109" t="e">
        <f>VLOOKUP($D1438,LOC_UNICOS,H$2,0)</f>
        <v>#N/A</v>
      </c>
      <c r="I1438" s="38">
        <f t="array" ref="I1438">IF($B1438=0,-999,IF(COUNTIFS($Z1438:Z1438,#N/A)&gt;0,-999,AVERAGE($Z1438:Z1438)))</f>
        <v>-999</v>
      </c>
      <c r="J1438" s="38">
        <f t="array" ref="J1438">IF($B1438=0,-999,IF(COUNTIFS($Z1438:AA1438,#N/A)&gt;0,-999,AVERAGE($Z1438:AA1438)))</f>
        <v>-999</v>
      </c>
      <c r="K1438" s="38">
        <f t="array" ref="K1438">IF($B1438=0,-999,IF(COUNTIFS($Z1438:AB1438,#N/A)&gt;0,-999,AVERAGE($Z1438:AB1438)))</f>
        <v>-999</v>
      </c>
      <c r="L1438" s="38">
        <f t="array" ref="L1438">IF($B1438=0,-999,IF(COUNTIFS($Z1438:AC1438,#N/A)&gt;0,-999,AVERAGE($Z1438:AC1438)))</f>
        <v>-999</v>
      </c>
      <c r="M1438" s="38">
        <f t="shared" si="1706"/>
        <v>-999</v>
      </c>
      <c r="N1438" s="38">
        <f t="shared" si="1729"/>
        <v>-999</v>
      </c>
      <c r="O1438" s="38">
        <f t="shared" si="1730"/>
        <v>-999</v>
      </c>
      <c r="P1438" s="38">
        <f t="shared" si="1731"/>
        <v>-999</v>
      </c>
      <c r="Q1438" s="37">
        <f t="shared" si="1707"/>
        <v>0</v>
      </c>
      <c r="R1438" s="37">
        <f t="shared" si="1719"/>
        <v>0</v>
      </c>
      <c r="S1438" s="37">
        <f t="shared" si="1720"/>
        <v>0</v>
      </c>
      <c r="T1438" s="37">
        <f t="shared" si="1721"/>
        <v>0</v>
      </c>
      <c r="U1438" s="37">
        <f t="shared" si="1708"/>
        <v>2018</v>
      </c>
      <c r="V1438" s="37">
        <f t="shared" ref="V1438:X1438" si="1749">U1438-1</f>
        <v>2017</v>
      </c>
      <c r="W1438" s="37">
        <f t="shared" si="1749"/>
        <v>2016</v>
      </c>
      <c r="X1438" s="37">
        <f t="shared" si="1749"/>
        <v>2015</v>
      </c>
      <c r="Y1438" s="39"/>
      <c r="Z1438" s="62" t="e">
        <f>IFERROR(IF($B1438=0,#N/A,AVERAGEIFS(INDEX(DATOS,0,$C1438),INDEX(DATOS,0,$C1438),"&lt;&gt;#N/D",INDEX(DATOS,0,$L$2),0,INDEX(DATOS,0,$M$2),1,INDEX(DATOS,0,$N$2),U1438,INDEX(DATOS,0,$O$2),$D1438)),#N/A)</f>
        <v>#N/A</v>
      </c>
      <c r="AA1438" s="62" t="e">
        <f>IFERROR(IF($B1438=0,#N/A,AVERAGEIFS(INDEX(DATOS,0,$C1438),INDEX(DATOS,0,$C1438),"&lt;&gt;#N/D",INDEX(DATOS,0,$L$2),0,INDEX(DATOS,0,$M$2),1,INDEX(DATOS,0,$N$2),V1438,INDEX(DATOS,0,$O$2),$D1438)),#N/A)</f>
        <v>#N/A</v>
      </c>
      <c r="AB1438" s="62" t="e">
        <f>IFERROR(IF($B1438=0,#N/A,AVERAGEIFS(INDEX(DATOS,0,$C1438),INDEX(DATOS,0,$C1438),"&lt;&gt;#N/D",INDEX(DATOS,0,$L$2),0,INDEX(DATOS,0,$M$2),1,INDEX(DATOS,0,$N$2),W1438,INDEX(DATOS,0,$O$2),$D1438)),#N/A)</f>
        <v>#N/A</v>
      </c>
      <c r="AC1438" s="62" t="e">
        <f>IFERROR(IF($B1438=0,#N/A,AVERAGEIFS(INDEX(DATOS,0,$C1438),INDEX(DATOS,0,$C1438),"&lt;&gt;#N/D",INDEX(DATOS,0,$L$2),0,INDEX(DATOS,0,$M$2),1,INDEX(DATOS,0,$N$2),X1438,INDEX(DATOS,0,$O$2),$D1438)),#N/A)</f>
        <v>#N/A</v>
      </c>
      <c r="AD1438" s="33"/>
      <c r="AE1438" s="40" t="e">
        <f>IFERROR(IF(ISNA(Z1438),#N/A,IF(I1438=0,0,_xlfn.STDEV.P($Z1438:Z1438)/I1438*100)),#N/A)</f>
        <v>#N/A</v>
      </c>
      <c r="AF1438" s="40" t="e">
        <f>IFERROR(IF(ISNA(AA1438),#N/A,IF(J1438=0,0,_xlfn.STDEV.P($Z1438:AA1438)/J1438*100)),#N/A)</f>
        <v>#N/A</v>
      </c>
      <c r="AG1438" s="40" t="e">
        <f>IFERROR(IF(ISNA(AB1438),#N/A,IF(K1438=0,0,_xlfn.STDEV.P($Z1438:AB1438)/K1438*100)),#N/A)</f>
        <v>#N/A</v>
      </c>
      <c r="AH1438" s="40" t="e">
        <f>IFERROR(IF(ISNA(AC1438),#N/A,IF(L1438=0,0,_xlfn.STDEV.P($Z1438:AC1438)/L1438*100)),#N/A)</f>
        <v>#N/A</v>
      </c>
    </row>
    <row r="1439" spans="1:34" x14ac:dyDescent="0.35">
      <c r="A1439">
        <f t="shared" si="1710"/>
        <v>34</v>
      </c>
      <c r="B1439" s="35">
        <f t="array" ref="B1439">IF(B1438=0,0,MIN(IF(INDEX(DATOS,0,$N$2)=$U1439,IF(ISNUMBER(INDEX(DATOS,0,$C1439)),IF(INDEX(DATOS,0,$L$2)=0,IF(INDEX(DATOS,0,$M$2)=1,IF(ISNA(MATCH(INDEX(DATOS,0,$O$2),IF($E$7:E1438=E1439,$D$7:D1438),0)),INDEX(DATOS,0,$K$2))))))))</f>
        <v>0</v>
      </c>
      <c r="C1439" s="32">
        <f t="shared" si="1711"/>
        <v>20</v>
      </c>
      <c r="D1439" s="34" t="str">
        <f>IF($B1439=0,"--",INDEX(DATOS,$B1439,O$2))</f>
        <v>--</v>
      </c>
      <c r="E1439" s="64" t="s">
        <v>1</v>
      </c>
      <c r="F1439" s="36" t="str">
        <f t="shared" si="1738"/>
        <v>--</v>
      </c>
      <c r="G1439" s="109" t="e">
        <f>VLOOKUP($D1439,LOC_UNICOS,G$2,0)</f>
        <v>#N/A</v>
      </c>
      <c r="H1439" s="109" t="e">
        <f>VLOOKUP($D1439,LOC_UNICOS,H$2,0)</f>
        <v>#N/A</v>
      </c>
      <c r="I1439" s="38">
        <f t="array" ref="I1439">IF($B1439=0,-999,IF(COUNTIFS($Z1439:Z1439,#N/A)&gt;0,-999,AVERAGE($Z1439:Z1439)))</f>
        <v>-999</v>
      </c>
      <c r="J1439" s="38">
        <f t="array" ref="J1439">IF($B1439=0,-999,IF(COUNTIFS($Z1439:AA1439,#N/A)&gt;0,-999,AVERAGE($Z1439:AA1439)))</f>
        <v>-999</v>
      </c>
      <c r="K1439" s="38">
        <f t="array" ref="K1439">IF($B1439=0,-999,IF(COUNTIFS($Z1439:AB1439,#N/A)&gt;0,-999,AVERAGE($Z1439:AB1439)))</f>
        <v>-999</v>
      </c>
      <c r="L1439" s="38">
        <f t="array" ref="L1439">IF($B1439=0,-999,IF(COUNTIFS($Z1439:AC1439,#N/A)&gt;0,-999,AVERAGE($Z1439:AC1439)))</f>
        <v>-999</v>
      </c>
      <c r="M1439" s="38">
        <f t="shared" si="1706"/>
        <v>-999</v>
      </c>
      <c r="N1439" s="38">
        <f t="shared" si="1729"/>
        <v>-999</v>
      </c>
      <c r="O1439" s="38">
        <f t="shared" si="1730"/>
        <v>-999</v>
      </c>
      <c r="P1439" s="38">
        <f t="shared" si="1731"/>
        <v>-999</v>
      </c>
      <c r="Q1439" s="37">
        <f t="shared" si="1707"/>
        <v>0</v>
      </c>
      <c r="R1439" s="37">
        <f t="shared" si="1719"/>
        <v>0</v>
      </c>
      <c r="S1439" s="37">
        <f t="shared" si="1720"/>
        <v>0</v>
      </c>
      <c r="T1439" s="37">
        <f t="shared" si="1721"/>
        <v>0</v>
      </c>
      <c r="U1439" s="37">
        <f t="shared" si="1708"/>
        <v>2018</v>
      </c>
      <c r="V1439" s="37">
        <f t="shared" ref="V1439:X1439" si="1750">U1439-1</f>
        <v>2017</v>
      </c>
      <c r="W1439" s="37">
        <f t="shared" si="1750"/>
        <v>2016</v>
      </c>
      <c r="X1439" s="37">
        <f t="shared" si="1750"/>
        <v>2015</v>
      </c>
      <c r="Y1439" s="39"/>
      <c r="Z1439" s="62" t="e">
        <f>IFERROR(IF($B1439=0,#N/A,AVERAGEIFS(INDEX(DATOS,0,$C1439),INDEX(DATOS,0,$C1439),"&lt;&gt;#N/D",INDEX(DATOS,0,$L$2),0,INDEX(DATOS,0,$M$2),1,INDEX(DATOS,0,$N$2),U1439,INDEX(DATOS,0,$O$2),$D1439)),#N/A)</f>
        <v>#N/A</v>
      </c>
      <c r="AA1439" s="62" t="e">
        <f>IFERROR(IF($B1439=0,#N/A,AVERAGEIFS(INDEX(DATOS,0,$C1439),INDEX(DATOS,0,$C1439),"&lt;&gt;#N/D",INDEX(DATOS,0,$L$2),0,INDEX(DATOS,0,$M$2),1,INDEX(DATOS,0,$N$2),V1439,INDEX(DATOS,0,$O$2),$D1439)),#N/A)</f>
        <v>#N/A</v>
      </c>
      <c r="AB1439" s="62" t="e">
        <f>IFERROR(IF($B1439=0,#N/A,AVERAGEIFS(INDEX(DATOS,0,$C1439),INDEX(DATOS,0,$C1439),"&lt;&gt;#N/D",INDEX(DATOS,0,$L$2),0,INDEX(DATOS,0,$M$2),1,INDEX(DATOS,0,$N$2),W1439,INDEX(DATOS,0,$O$2),$D1439)),#N/A)</f>
        <v>#N/A</v>
      </c>
      <c r="AC1439" s="62" t="e">
        <f>IFERROR(IF($B1439=0,#N/A,AVERAGEIFS(INDEX(DATOS,0,$C1439),INDEX(DATOS,0,$C1439),"&lt;&gt;#N/D",INDEX(DATOS,0,$L$2),0,INDEX(DATOS,0,$M$2),1,INDEX(DATOS,0,$N$2),X1439,INDEX(DATOS,0,$O$2),$D1439)),#N/A)</f>
        <v>#N/A</v>
      </c>
      <c r="AD1439" s="33"/>
      <c r="AE1439" s="40" t="e">
        <f>IFERROR(IF(ISNA(Z1439),#N/A,IF(I1439=0,0,_xlfn.STDEV.P($Z1439:Z1439)/I1439*100)),#N/A)</f>
        <v>#N/A</v>
      </c>
      <c r="AF1439" s="40" t="e">
        <f>IFERROR(IF(ISNA(AA1439),#N/A,IF(J1439=0,0,_xlfn.STDEV.P($Z1439:AA1439)/J1439*100)),#N/A)</f>
        <v>#N/A</v>
      </c>
      <c r="AG1439" s="40" t="e">
        <f>IFERROR(IF(ISNA(AB1439),#N/A,IF(K1439=0,0,_xlfn.STDEV.P($Z1439:AB1439)/K1439*100)),#N/A)</f>
        <v>#N/A</v>
      </c>
      <c r="AH1439" s="40" t="e">
        <f>IFERROR(IF(ISNA(AC1439),#N/A,IF(L1439=0,0,_xlfn.STDEV.P($Z1439:AC1439)/L1439*100)),#N/A)</f>
        <v>#N/A</v>
      </c>
    </row>
    <row r="1440" spans="1:34" x14ac:dyDescent="0.35">
      <c r="A1440">
        <f t="shared" si="1710"/>
        <v>35</v>
      </c>
      <c r="B1440" s="35">
        <f t="array" ref="B1440">IF(B1439=0,0,MIN(IF(INDEX(DATOS,0,$N$2)=$U1440,IF(ISNUMBER(INDEX(DATOS,0,$C1440)),IF(INDEX(DATOS,0,$L$2)=0,IF(INDEX(DATOS,0,$M$2)=1,IF(ISNA(MATCH(INDEX(DATOS,0,$O$2),IF($E$7:E1439=E1440,$D$7:D1439),0)),INDEX(DATOS,0,$K$2))))))))</f>
        <v>0</v>
      </c>
      <c r="C1440" s="32">
        <f t="shared" si="1711"/>
        <v>20</v>
      </c>
      <c r="D1440" s="34" t="str">
        <f>IF($B1440=0,"--",INDEX(DATOS,$B1440,O$2))</f>
        <v>--</v>
      </c>
      <c r="E1440" s="64" t="s">
        <v>1</v>
      </c>
      <c r="F1440" s="36" t="str">
        <f t="shared" si="1738"/>
        <v>--</v>
      </c>
      <c r="G1440" s="109" t="e">
        <f>VLOOKUP($D1440,LOC_UNICOS,G$2,0)</f>
        <v>#N/A</v>
      </c>
      <c r="H1440" s="109" t="e">
        <f>VLOOKUP($D1440,LOC_UNICOS,H$2,0)</f>
        <v>#N/A</v>
      </c>
      <c r="I1440" s="38">
        <f t="array" ref="I1440">IF($B1440=0,-999,IF(COUNTIFS($Z1440:Z1440,#N/A)&gt;0,-999,AVERAGE($Z1440:Z1440)))</f>
        <v>-999</v>
      </c>
      <c r="J1440" s="38">
        <f t="array" ref="J1440">IF($B1440=0,-999,IF(COUNTIFS($Z1440:AA1440,#N/A)&gt;0,-999,AVERAGE($Z1440:AA1440)))</f>
        <v>-999</v>
      </c>
      <c r="K1440" s="38">
        <f t="array" ref="K1440">IF($B1440=0,-999,IF(COUNTIFS($Z1440:AB1440,#N/A)&gt;0,-999,AVERAGE($Z1440:AB1440)))</f>
        <v>-999</v>
      </c>
      <c r="L1440" s="38">
        <f t="array" ref="L1440">IF($B1440=0,-999,IF(COUNTIFS($Z1440:AC1440,#N/A)&gt;0,-999,AVERAGE($Z1440:AC1440)))</f>
        <v>-999</v>
      </c>
      <c r="M1440" s="38">
        <f t="shared" si="1706"/>
        <v>-999</v>
      </c>
      <c r="N1440" s="38">
        <f t="shared" si="1729"/>
        <v>-999</v>
      </c>
      <c r="O1440" s="38">
        <f t="shared" si="1730"/>
        <v>-999</v>
      </c>
      <c r="P1440" s="38">
        <f t="shared" si="1731"/>
        <v>-999</v>
      </c>
      <c r="Q1440" s="37">
        <f t="shared" si="1707"/>
        <v>0</v>
      </c>
      <c r="R1440" s="37">
        <f t="shared" si="1719"/>
        <v>0</v>
      </c>
      <c r="S1440" s="37">
        <f t="shared" si="1720"/>
        <v>0</v>
      </c>
      <c r="T1440" s="37">
        <f t="shared" si="1721"/>
        <v>0</v>
      </c>
      <c r="U1440" s="37">
        <f t="shared" si="1708"/>
        <v>2018</v>
      </c>
      <c r="V1440" s="37">
        <f t="shared" ref="V1440:X1440" si="1751">U1440-1</f>
        <v>2017</v>
      </c>
      <c r="W1440" s="37">
        <f t="shared" si="1751"/>
        <v>2016</v>
      </c>
      <c r="X1440" s="37">
        <f t="shared" si="1751"/>
        <v>2015</v>
      </c>
      <c r="Y1440" s="39"/>
      <c r="Z1440" s="62" t="e">
        <f>IFERROR(IF($B1440=0,#N/A,AVERAGEIFS(INDEX(DATOS,0,$C1440),INDEX(DATOS,0,$C1440),"&lt;&gt;#N/D",INDEX(DATOS,0,$L$2),0,INDEX(DATOS,0,$M$2),1,INDEX(DATOS,0,$N$2),U1440,INDEX(DATOS,0,$O$2),$D1440)),#N/A)</f>
        <v>#N/A</v>
      </c>
      <c r="AA1440" s="62" t="e">
        <f>IFERROR(IF($B1440=0,#N/A,AVERAGEIFS(INDEX(DATOS,0,$C1440),INDEX(DATOS,0,$C1440),"&lt;&gt;#N/D",INDEX(DATOS,0,$L$2),0,INDEX(DATOS,0,$M$2),1,INDEX(DATOS,0,$N$2),V1440,INDEX(DATOS,0,$O$2),$D1440)),#N/A)</f>
        <v>#N/A</v>
      </c>
      <c r="AB1440" s="62" t="e">
        <f>IFERROR(IF($B1440=0,#N/A,AVERAGEIFS(INDEX(DATOS,0,$C1440),INDEX(DATOS,0,$C1440),"&lt;&gt;#N/D",INDEX(DATOS,0,$L$2),0,INDEX(DATOS,0,$M$2),1,INDEX(DATOS,0,$N$2),W1440,INDEX(DATOS,0,$O$2),$D1440)),#N/A)</f>
        <v>#N/A</v>
      </c>
      <c r="AC1440" s="62" t="e">
        <f>IFERROR(IF($B1440=0,#N/A,AVERAGEIFS(INDEX(DATOS,0,$C1440),INDEX(DATOS,0,$C1440),"&lt;&gt;#N/D",INDEX(DATOS,0,$L$2),0,INDEX(DATOS,0,$M$2),1,INDEX(DATOS,0,$N$2),X1440,INDEX(DATOS,0,$O$2),$D1440)),#N/A)</f>
        <v>#N/A</v>
      </c>
      <c r="AD1440" s="33"/>
      <c r="AE1440" s="40" t="e">
        <f>IFERROR(IF(ISNA(Z1440),#N/A,IF(I1440=0,0,_xlfn.STDEV.P($Z1440:Z1440)/I1440*100)),#N/A)</f>
        <v>#N/A</v>
      </c>
      <c r="AF1440" s="40" t="e">
        <f>IFERROR(IF(ISNA(AA1440),#N/A,IF(J1440=0,0,_xlfn.STDEV.P($Z1440:AA1440)/J1440*100)),#N/A)</f>
        <v>#N/A</v>
      </c>
      <c r="AG1440" s="40" t="e">
        <f>IFERROR(IF(ISNA(AB1440),#N/A,IF(K1440=0,0,_xlfn.STDEV.P($Z1440:AB1440)/K1440*100)),#N/A)</f>
        <v>#N/A</v>
      </c>
      <c r="AH1440" s="40" t="e">
        <f>IFERROR(IF(ISNA(AC1440),#N/A,IF(L1440=0,0,_xlfn.STDEV.P($Z1440:AC1440)/L1440*100)),#N/A)</f>
        <v>#N/A</v>
      </c>
    </row>
    <row r="1441" spans="1:34" x14ac:dyDescent="0.35">
      <c r="A1441">
        <f t="shared" si="1710"/>
        <v>36</v>
      </c>
      <c r="B1441" s="35">
        <f t="array" ref="B1441">IF(B1440=0,0,MIN(IF(INDEX(DATOS,0,$N$2)=$U1441,IF(ISNUMBER(INDEX(DATOS,0,$C1441)),IF(INDEX(DATOS,0,$L$2)=0,IF(INDEX(DATOS,0,$M$2)=1,IF(ISNA(MATCH(INDEX(DATOS,0,$O$2),IF($E$7:E1440=E1441,$D$7:D1440),0)),INDEX(DATOS,0,$K$2))))))))</f>
        <v>0</v>
      </c>
      <c r="C1441" s="32">
        <f t="shared" si="1711"/>
        <v>20</v>
      </c>
      <c r="D1441" s="34" t="str">
        <f>IF($B1441=0,"--",INDEX(DATOS,$B1441,O$2))</f>
        <v>--</v>
      </c>
      <c r="E1441" s="64" t="s">
        <v>1</v>
      </c>
      <c r="F1441" s="36" t="str">
        <f t="shared" si="1738"/>
        <v>--</v>
      </c>
      <c r="G1441" s="109" t="e">
        <f>VLOOKUP($D1441,LOC_UNICOS,G$2,0)</f>
        <v>#N/A</v>
      </c>
      <c r="H1441" s="109" t="e">
        <f>VLOOKUP($D1441,LOC_UNICOS,H$2,0)</f>
        <v>#N/A</v>
      </c>
      <c r="I1441" s="38">
        <f t="array" ref="I1441">IF($B1441=0,-999,IF(COUNTIFS($Z1441:Z1441,#N/A)&gt;0,-999,AVERAGE($Z1441:Z1441)))</f>
        <v>-999</v>
      </c>
      <c r="J1441" s="38">
        <f t="array" ref="J1441">IF($B1441=0,-999,IF(COUNTIFS($Z1441:AA1441,#N/A)&gt;0,-999,AVERAGE($Z1441:AA1441)))</f>
        <v>-999</v>
      </c>
      <c r="K1441" s="38">
        <f t="array" ref="K1441">IF($B1441=0,-999,IF(COUNTIFS($Z1441:AB1441,#N/A)&gt;0,-999,AVERAGE($Z1441:AB1441)))</f>
        <v>-999</v>
      </c>
      <c r="L1441" s="38">
        <f t="array" ref="L1441">IF($B1441=0,-999,IF(COUNTIFS($Z1441:AC1441,#N/A)&gt;0,-999,AVERAGE($Z1441:AC1441)))</f>
        <v>-999</v>
      </c>
      <c r="M1441" s="38">
        <f t="shared" si="1706"/>
        <v>-999</v>
      </c>
      <c r="N1441" s="38">
        <f t="shared" si="1729"/>
        <v>-999</v>
      </c>
      <c r="O1441" s="38">
        <f t="shared" si="1730"/>
        <v>-999</v>
      </c>
      <c r="P1441" s="38">
        <f t="shared" si="1731"/>
        <v>-999</v>
      </c>
      <c r="Q1441" s="37">
        <f t="shared" si="1707"/>
        <v>0</v>
      </c>
      <c r="R1441" s="37">
        <f t="shared" si="1719"/>
        <v>0</v>
      </c>
      <c r="S1441" s="37">
        <f t="shared" si="1720"/>
        <v>0</v>
      </c>
      <c r="T1441" s="37">
        <f t="shared" si="1721"/>
        <v>0</v>
      </c>
      <c r="U1441" s="37">
        <f t="shared" si="1708"/>
        <v>2018</v>
      </c>
      <c r="V1441" s="37">
        <f t="shared" ref="V1441:X1441" si="1752">U1441-1</f>
        <v>2017</v>
      </c>
      <c r="W1441" s="37">
        <f t="shared" si="1752"/>
        <v>2016</v>
      </c>
      <c r="X1441" s="37">
        <f t="shared" si="1752"/>
        <v>2015</v>
      </c>
      <c r="Y1441" s="39"/>
      <c r="Z1441" s="62" t="e">
        <f>IFERROR(IF($B1441=0,#N/A,AVERAGEIFS(INDEX(DATOS,0,$C1441),INDEX(DATOS,0,$C1441),"&lt;&gt;#N/D",INDEX(DATOS,0,$L$2),0,INDEX(DATOS,0,$M$2),1,INDEX(DATOS,0,$N$2),U1441,INDEX(DATOS,0,$O$2),$D1441)),#N/A)</f>
        <v>#N/A</v>
      </c>
      <c r="AA1441" s="62" t="e">
        <f>IFERROR(IF($B1441=0,#N/A,AVERAGEIFS(INDEX(DATOS,0,$C1441),INDEX(DATOS,0,$C1441),"&lt;&gt;#N/D",INDEX(DATOS,0,$L$2),0,INDEX(DATOS,0,$M$2),1,INDEX(DATOS,0,$N$2),V1441,INDEX(DATOS,0,$O$2),$D1441)),#N/A)</f>
        <v>#N/A</v>
      </c>
      <c r="AB1441" s="62" t="e">
        <f>IFERROR(IF($B1441=0,#N/A,AVERAGEIFS(INDEX(DATOS,0,$C1441),INDEX(DATOS,0,$C1441),"&lt;&gt;#N/D",INDEX(DATOS,0,$L$2),0,INDEX(DATOS,0,$M$2),1,INDEX(DATOS,0,$N$2),W1441,INDEX(DATOS,0,$O$2),$D1441)),#N/A)</f>
        <v>#N/A</v>
      </c>
      <c r="AC1441" s="62" t="e">
        <f>IFERROR(IF($B1441=0,#N/A,AVERAGEIFS(INDEX(DATOS,0,$C1441),INDEX(DATOS,0,$C1441),"&lt;&gt;#N/D",INDEX(DATOS,0,$L$2),0,INDEX(DATOS,0,$M$2),1,INDEX(DATOS,0,$N$2),X1441,INDEX(DATOS,0,$O$2),$D1441)),#N/A)</f>
        <v>#N/A</v>
      </c>
      <c r="AD1441" s="33"/>
      <c r="AE1441" s="40" t="e">
        <f>IFERROR(IF(ISNA(Z1441),#N/A,IF(I1441=0,0,_xlfn.STDEV.P($Z1441:Z1441)/I1441*100)),#N/A)</f>
        <v>#N/A</v>
      </c>
      <c r="AF1441" s="40" t="e">
        <f>IFERROR(IF(ISNA(AA1441),#N/A,IF(J1441=0,0,_xlfn.STDEV.P($Z1441:AA1441)/J1441*100)),#N/A)</f>
        <v>#N/A</v>
      </c>
      <c r="AG1441" s="40" t="e">
        <f>IFERROR(IF(ISNA(AB1441),#N/A,IF(K1441=0,0,_xlfn.STDEV.P($Z1441:AB1441)/K1441*100)),#N/A)</f>
        <v>#N/A</v>
      </c>
      <c r="AH1441" s="40" t="e">
        <f>IFERROR(IF(ISNA(AC1441),#N/A,IF(L1441=0,0,_xlfn.STDEV.P($Z1441:AC1441)/L1441*100)),#N/A)</f>
        <v>#N/A</v>
      </c>
    </row>
    <row r="1442" spans="1:34" x14ac:dyDescent="0.35">
      <c r="A1442">
        <f t="shared" si="1710"/>
        <v>37</v>
      </c>
      <c r="B1442" s="35">
        <f t="array" ref="B1442">IF(B1441=0,0,MIN(IF(INDEX(DATOS,0,$N$2)=$U1442,IF(ISNUMBER(INDEX(DATOS,0,$C1442)),IF(INDEX(DATOS,0,$L$2)=0,IF(INDEX(DATOS,0,$M$2)=1,IF(ISNA(MATCH(INDEX(DATOS,0,$O$2),IF($E$7:E1441=E1442,$D$7:D1441),0)),INDEX(DATOS,0,$K$2))))))))</f>
        <v>0</v>
      </c>
      <c r="C1442" s="32">
        <f t="shared" si="1711"/>
        <v>20</v>
      </c>
      <c r="D1442" s="34" t="str">
        <f>IF($B1442=0,"--",INDEX(DATOS,$B1442,O$2))</f>
        <v>--</v>
      </c>
      <c r="E1442" s="64" t="s">
        <v>1</v>
      </c>
      <c r="F1442" s="36" t="str">
        <f t="shared" si="1738"/>
        <v>--</v>
      </c>
      <c r="G1442" s="109" t="e">
        <f>VLOOKUP($D1442,LOC_UNICOS,G$2,0)</f>
        <v>#N/A</v>
      </c>
      <c r="H1442" s="109" t="e">
        <f>VLOOKUP($D1442,LOC_UNICOS,H$2,0)</f>
        <v>#N/A</v>
      </c>
      <c r="I1442" s="38">
        <f t="array" ref="I1442">IF($B1442=0,-999,IF(COUNTIFS($Z1442:Z1442,#N/A)&gt;0,-999,AVERAGE($Z1442:Z1442)))</f>
        <v>-999</v>
      </c>
      <c r="J1442" s="38">
        <f t="array" ref="J1442">IF($B1442=0,-999,IF(COUNTIFS($Z1442:AA1442,#N/A)&gt;0,-999,AVERAGE($Z1442:AA1442)))</f>
        <v>-999</v>
      </c>
      <c r="K1442" s="38">
        <f t="array" ref="K1442">IF($B1442=0,-999,IF(COUNTIFS($Z1442:AB1442,#N/A)&gt;0,-999,AVERAGE($Z1442:AB1442)))</f>
        <v>-999</v>
      </c>
      <c r="L1442" s="38">
        <f t="array" ref="L1442">IF($B1442=0,-999,IF(COUNTIFS($Z1442:AC1442,#N/A)&gt;0,-999,AVERAGE($Z1442:AC1442)))</f>
        <v>-999</v>
      </c>
      <c r="M1442" s="38">
        <f t="shared" si="1706"/>
        <v>-999</v>
      </c>
      <c r="N1442" s="38">
        <f t="shared" si="1729"/>
        <v>-999</v>
      </c>
      <c r="O1442" s="38">
        <f t="shared" si="1730"/>
        <v>-999</v>
      </c>
      <c r="P1442" s="38">
        <f t="shared" si="1731"/>
        <v>-999</v>
      </c>
      <c r="Q1442" s="37">
        <f t="shared" si="1707"/>
        <v>0</v>
      </c>
      <c r="R1442" s="37">
        <f t="shared" si="1719"/>
        <v>0</v>
      </c>
      <c r="S1442" s="37">
        <f t="shared" si="1720"/>
        <v>0</v>
      </c>
      <c r="T1442" s="37">
        <f t="shared" si="1721"/>
        <v>0</v>
      </c>
      <c r="U1442" s="37">
        <f t="shared" si="1708"/>
        <v>2018</v>
      </c>
      <c r="V1442" s="37">
        <f t="shared" ref="V1442:X1442" si="1753">U1442-1</f>
        <v>2017</v>
      </c>
      <c r="W1442" s="37">
        <f t="shared" si="1753"/>
        <v>2016</v>
      </c>
      <c r="X1442" s="37">
        <f t="shared" si="1753"/>
        <v>2015</v>
      </c>
      <c r="Y1442" s="39"/>
      <c r="Z1442" s="62" t="e">
        <f>IFERROR(IF($B1442=0,#N/A,AVERAGEIFS(INDEX(DATOS,0,$C1442),INDEX(DATOS,0,$C1442),"&lt;&gt;#N/D",INDEX(DATOS,0,$L$2),0,INDEX(DATOS,0,$M$2),1,INDEX(DATOS,0,$N$2),U1442,INDEX(DATOS,0,$O$2),$D1442)),#N/A)</f>
        <v>#N/A</v>
      </c>
      <c r="AA1442" s="62" t="e">
        <f>IFERROR(IF($B1442=0,#N/A,AVERAGEIFS(INDEX(DATOS,0,$C1442),INDEX(DATOS,0,$C1442),"&lt;&gt;#N/D",INDEX(DATOS,0,$L$2),0,INDEX(DATOS,0,$M$2),1,INDEX(DATOS,0,$N$2),V1442,INDEX(DATOS,0,$O$2),$D1442)),#N/A)</f>
        <v>#N/A</v>
      </c>
      <c r="AB1442" s="62" t="e">
        <f>IFERROR(IF($B1442=0,#N/A,AVERAGEIFS(INDEX(DATOS,0,$C1442),INDEX(DATOS,0,$C1442),"&lt;&gt;#N/D",INDEX(DATOS,0,$L$2),0,INDEX(DATOS,0,$M$2),1,INDEX(DATOS,0,$N$2),W1442,INDEX(DATOS,0,$O$2),$D1442)),#N/A)</f>
        <v>#N/A</v>
      </c>
      <c r="AC1442" s="62" t="e">
        <f>IFERROR(IF($B1442=0,#N/A,AVERAGEIFS(INDEX(DATOS,0,$C1442),INDEX(DATOS,0,$C1442),"&lt;&gt;#N/D",INDEX(DATOS,0,$L$2),0,INDEX(DATOS,0,$M$2),1,INDEX(DATOS,0,$N$2),X1442,INDEX(DATOS,0,$O$2),$D1442)),#N/A)</f>
        <v>#N/A</v>
      </c>
      <c r="AD1442" s="33"/>
      <c r="AE1442" s="40" t="e">
        <f>IFERROR(IF(ISNA(Z1442),#N/A,IF(I1442=0,0,_xlfn.STDEV.P($Z1442:Z1442)/I1442*100)),#N/A)</f>
        <v>#N/A</v>
      </c>
      <c r="AF1442" s="40" t="e">
        <f>IFERROR(IF(ISNA(AA1442),#N/A,IF(J1442=0,0,_xlfn.STDEV.P($Z1442:AA1442)/J1442*100)),#N/A)</f>
        <v>#N/A</v>
      </c>
      <c r="AG1442" s="40" t="e">
        <f>IFERROR(IF(ISNA(AB1442),#N/A,IF(K1442=0,0,_xlfn.STDEV.P($Z1442:AB1442)/K1442*100)),#N/A)</f>
        <v>#N/A</v>
      </c>
      <c r="AH1442" s="40" t="e">
        <f>IFERROR(IF(ISNA(AC1442),#N/A,IF(L1442=0,0,_xlfn.STDEV.P($Z1442:AC1442)/L1442*100)),#N/A)</f>
        <v>#N/A</v>
      </c>
    </row>
    <row r="1443" spans="1:34" x14ac:dyDescent="0.35">
      <c r="A1443">
        <f t="shared" si="1710"/>
        <v>38</v>
      </c>
      <c r="B1443" s="35">
        <f t="array" ref="B1443">IF(B1442=0,0,MIN(IF(INDEX(DATOS,0,$N$2)=$U1443,IF(ISNUMBER(INDEX(DATOS,0,$C1443)),IF(INDEX(DATOS,0,$L$2)=0,IF(INDEX(DATOS,0,$M$2)=1,IF(ISNA(MATCH(INDEX(DATOS,0,$O$2),IF($E$7:E1442=E1443,$D$7:D1442),0)),INDEX(DATOS,0,$K$2))))))))</f>
        <v>0</v>
      </c>
      <c r="C1443" s="32">
        <f t="shared" si="1711"/>
        <v>20</v>
      </c>
      <c r="D1443" s="34" t="str">
        <f>IF($B1443=0,"--",INDEX(DATOS,$B1443,O$2))</f>
        <v>--</v>
      </c>
      <c r="E1443" s="64" t="s">
        <v>1</v>
      </c>
      <c r="F1443" s="36" t="str">
        <f t="shared" si="1738"/>
        <v>--</v>
      </c>
      <c r="G1443" s="109" t="e">
        <f>VLOOKUP($D1443,LOC_UNICOS,G$2,0)</f>
        <v>#N/A</v>
      </c>
      <c r="H1443" s="109" t="e">
        <f>VLOOKUP($D1443,LOC_UNICOS,H$2,0)</f>
        <v>#N/A</v>
      </c>
      <c r="I1443" s="38">
        <f t="array" ref="I1443">IF($B1443=0,-999,IF(COUNTIFS($Z1443:Z1443,#N/A)&gt;0,-999,AVERAGE($Z1443:Z1443)))</f>
        <v>-999</v>
      </c>
      <c r="J1443" s="38">
        <f t="array" ref="J1443">IF($B1443=0,-999,IF(COUNTIFS($Z1443:AA1443,#N/A)&gt;0,-999,AVERAGE($Z1443:AA1443)))</f>
        <v>-999</v>
      </c>
      <c r="K1443" s="38">
        <f t="array" ref="K1443">IF($B1443=0,-999,IF(COUNTIFS($Z1443:AB1443,#N/A)&gt;0,-999,AVERAGE($Z1443:AB1443)))</f>
        <v>-999</v>
      </c>
      <c r="L1443" s="38">
        <f t="array" ref="L1443">IF($B1443=0,-999,IF(COUNTIFS($Z1443:AC1443,#N/A)&gt;0,-999,AVERAGE($Z1443:AC1443)))</f>
        <v>-999</v>
      </c>
      <c r="M1443" s="38">
        <f t="shared" si="1706"/>
        <v>-999</v>
      </c>
      <c r="N1443" s="38">
        <f t="shared" si="1729"/>
        <v>-999</v>
      </c>
      <c r="O1443" s="38">
        <f t="shared" si="1730"/>
        <v>-999</v>
      </c>
      <c r="P1443" s="38">
        <f t="shared" si="1731"/>
        <v>-999</v>
      </c>
      <c r="Q1443" s="37">
        <f t="shared" si="1707"/>
        <v>0</v>
      </c>
      <c r="R1443" s="37">
        <f t="shared" si="1719"/>
        <v>0</v>
      </c>
      <c r="S1443" s="37">
        <f t="shared" si="1720"/>
        <v>0</v>
      </c>
      <c r="T1443" s="37">
        <f t="shared" si="1721"/>
        <v>0</v>
      </c>
      <c r="U1443" s="37">
        <f t="shared" si="1708"/>
        <v>2018</v>
      </c>
      <c r="V1443" s="37">
        <f t="shared" ref="V1443:X1443" si="1754">U1443-1</f>
        <v>2017</v>
      </c>
      <c r="W1443" s="37">
        <f t="shared" si="1754"/>
        <v>2016</v>
      </c>
      <c r="X1443" s="37">
        <f t="shared" si="1754"/>
        <v>2015</v>
      </c>
      <c r="Y1443" s="39"/>
      <c r="Z1443" s="62" t="e">
        <f>IFERROR(IF($B1443=0,#N/A,AVERAGEIFS(INDEX(DATOS,0,$C1443),INDEX(DATOS,0,$C1443),"&lt;&gt;#N/D",INDEX(DATOS,0,$L$2),0,INDEX(DATOS,0,$M$2),1,INDEX(DATOS,0,$N$2),U1443,INDEX(DATOS,0,$O$2),$D1443)),#N/A)</f>
        <v>#N/A</v>
      </c>
      <c r="AA1443" s="62" t="e">
        <f>IFERROR(IF($B1443=0,#N/A,AVERAGEIFS(INDEX(DATOS,0,$C1443),INDEX(DATOS,0,$C1443),"&lt;&gt;#N/D",INDEX(DATOS,0,$L$2),0,INDEX(DATOS,0,$M$2),1,INDEX(DATOS,0,$N$2),V1443,INDEX(DATOS,0,$O$2),$D1443)),#N/A)</f>
        <v>#N/A</v>
      </c>
      <c r="AB1443" s="62" t="e">
        <f>IFERROR(IF($B1443=0,#N/A,AVERAGEIFS(INDEX(DATOS,0,$C1443),INDEX(DATOS,0,$C1443),"&lt;&gt;#N/D",INDEX(DATOS,0,$L$2),0,INDEX(DATOS,0,$M$2),1,INDEX(DATOS,0,$N$2),W1443,INDEX(DATOS,0,$O$2),$D1443)),#N/A)</f>
        <v>#N/A</v>
      </c>
      <c r="AC1443" s="62" t="e">
        <f>IFERROR(IF($B1443=0,#N/A,AVERAGEIFS(INDEX(DATOS,0,$C1443),INDEX(DATOS,0,$C1443),"&lt;&gt;#N/D",INDEX(DATOS,0,$L$2),0,INDEX(DATOS,0,$M$2),1,INDEX(DATOS,0,$N$2),X1443,INDEX(DATOS,0,$O$2),$D1443)),#N/A)</f>
        <v>#N/A</v>
      </c>
      <c r="AD1443" s="33"/>
      <c r="AE1443" s="40" t="e">
        <f>IFERROR(IF(ISNA(Z1443),#N/A,IF(I1443=0,0,_xlfn.STDEV.P($Z1443:Z1443)/I1443*100)),#N/A)</f>
        <v>#N/A</v>
      </c>
      <c r="AF1443" s="40" t="e">
        <f>IFERROR(IF(ISNA(AA1443),#N/A,IF(J1443=0,0,_xlfn.STDEV.P($Z1443:AA1443)/J1443*100)),#N/A)</f>
        <v>#N/A</v>
      </c>
      <c r="AG1443" s="40" t="e">
        <f>IFERROR(IF(ISNA(AB1443),#N/A,IF(K1443=0,0,_xlfn.STDEV.P($Z1443:AB1443)/K1443*100)),#N/A)</f>
        <v>#N/A</v>
      </c>
      <c r="AH1443" s="40" t="e">
        <f>IFERROR(IF(ISNA(AC1443),#N/A,IF(L1443=0,0,_xlfn.STDEV.P($Z1443:AC1443)/L1443*100)),#N/A)</f>
        <v>#N/A</v>
      </c>
    </row>
    <row r="1444" spans="1:34" x14ac:dyDescent="0.35">
      <c r="A1444">
        <f t="shared" si="1710"/>
        <v>39</v>
      </c>
      <c r="B1444" s="35">
        <f t="array" ref="B1444">IF(B1443=0,0,MIN(IF(INDEX(DATOS,0,$N$2)=$U1444,IF(ISNUMBER(INDEX(DATOS,0,$C1444)),IF(INDEX(DATOS,0,$L$2)=0,IF(INDEX(DATOS,0,$M$2)=1,IF(ISNA(MATCH(INDEX(DATOS,0,$O$2),IF($E$7:E1443=E1444,$D$7:D1443),0)),INDEX(DATOS,0,$K$2))))))))</f>
        <v>0</v>
      </c>
      <c r="C1444" s="32">
        <f t="shared" si="1711"/>
        <v>20</v>
      </c>
      <c r="D1444" s="34" t="str">
        <f>IF($B1444=0,"--",INDEX(DATOS,$B1444,O$2))</f>
        <v>--</v>
      </c>
      <c r="E1444" s="64" t="s">
        <v>1</v>
      </c>
      <c r="F1444" s="36" t="str">
        <f t="shared" si="1738"/>
        <v>--</v>
      </c>
      <c r="G1444" s="109" t="e">
        <f>VLOOKUP($D1444,LOC_UNICOS,G$2,0)</f>
        <v>#N/A</v>
      </c>
      <c r="H1444" s="109" t="e">
        <f>VLOOKUP($D1444,LOC_UNICOS,H$2,0)</f>
        <v>#N/A</v>
      </c>
      <c r="I1444" s="38">
        <f t="array" ref="I1444">IF($B1444=0,-999,IF(COUNTIFS($Z1444:Z1444,#N/A)&gt;0,-999,AVERAGE($Z1444:Z1444)))</f>
        <v>-999</v>
      </c>
      <c r="J1444" s="38">
        <f t="array" ref="J1444">IF($B1444=0,-999,IF(COUNTIFS($Z1444:AA1444,#N/A)&gt;0,-999,AVERAGE($Z1444:AA1444)))</f>
        <v>-999</v>
      </c>
      <c r="K1444" s="38">
        <f t="array" ref="K1444">IF($B1444=0,-999,IF(COUNTIFS($Z1444:AB1444,#N/A)&gt;0,-999,AVERAGE($Z1444:AB1444)))</f>
        <v>-999</v>
      </c>
      <c r="L1444" s="38">
        <f t="array" ref="L1444">IF($B1444=0,-999,IF(COUNTIFS($Z1444:AC1444,#N/A)&gt;0,-999,AVERAGE($Z1444:AC1444)))</f>
        <v>-999</v>
      </c>
      <c r="M1444" s="38">
        <f t="shared" si="1706"/>
        <v>-999</v>
      </c>
      <c r="N1444" s="38">
        <f t="shared" si="1729"/>
        <v>-999</v>
      </c>
      <c r="O1444" s="38">
        <f t="shared" si="1730"/>
        <v>-999</v>
      </c>
      <c r="P1444" s="38">
        <f t="shared" si="1731"/>
        <v>-999</v>
      </c>
      <c r="Q1444" s="37">
        <f t="shared" si="1707"/>
        <v>0</v>
      </c>
      <c r="R1444" s="37">
        <f t="shared" si="1719"/>
        <v>0</v>
      </c>
      <c r="S1444" s="37">
        <f t="shared" si="1720"/>
        <v>0</v>
      </c>
      <c r="T1444" s="37">
        <f t="shared" si="1721"/>
        <v>0</v>
      </c>
      <c r="U1444" s="37">
        <f t="shared" si="1708"/>
        <v>2018</v>
      </c>
      <c r="V1444" s="37">
        <f t="shared" ref="V1444:X1444" si="1755">U1444-1</f>
        <v>2017</v>
      </c>
      <c r="W1444" s="37">
        <f t="shared" si="1755"/>
        <v>2016</v>
      </c>
      <c r="X1444" s="37">
        <f t="shared" si="1755"/>
        <v>2015</v>
      </c>
      <c r="Y1444" s="39"/>
      <c r="Z1444" s="62" t="e">
        <f>IFERROR(IF($B1444=0,#N/A,AVERAGEIFS(INDEX(DATOS,0,$C1444),INDEX(DATOS,0,$C1444),"&lt;&gt;#N/D",INDEX(DATOS,0,$L$2),0,INDEX(DATOS,0,$M$2),1,INDEX(DATOS,0,$N$2),U1444,INDEX(DATOS,0,$O$2),$D1444)),#N/A)</f>
        <v>#N/A</v>
      </c>
      <c r="AA1444" s="62" t="e">
        <f>IFERROR(IF($B1444=0,#N/A,AVERAGEIFS(INDEX(DATOS,0,$C1444),INDEX(DATOS,0,$C1444),"&lt;&gt;#N/D",INDEX(DATOS,0,$L$2),0,INDEX(DATOS,0,$M$2),1,INDEX(DATOS,0,$N$2),V1444,INDEX(DATOS,0,$O$2),$D1444)),#N/A)</f>
        <v>#N/A</v>
      </c>
      <c r="AB1444" s="62" t="e">
        <f>IFERROR(IF($B1444=0,#N/A,AVERAGEIFS(INDEX(DATOS,0,$C1444),INDEX(DATOS,0,$C1444),"&lt;&gt;#N/D",INDEX(DATOS,0,$L$2),0,INDEX(DATOS,0,$M$2),1,INDEX(DATOS,0,$N$2),W1444,INDEX(DATOS,0,$O$2),$D1444)),#N/A)</f>
        <v>#N/A</v>
      </c>
      <c r="AC1444" s="62" t="e">
        <f>IFERROR(IF($B1444=0,#N/A,AVERAGEIFS(INDEX(DATOS,0,$C1444),INDEX(DATOS,0,$C1444),"&lt;&gt;#N/D",INDEX(DATOS,0,$L$2),0,INDEX(DATOS,0,$M$2),1,INDEX(DATOS,0,$N$2),X1444,INDEX(DATOS,0,$O$2),$D1444)),#N/A)</f>
        <v>#N/A</v>
      </c>
      <c r="AD1444" s="33"/>
      <c r="AE1444" s="40" t="e">
        <f>IFERROR(IF(ISNA(Z1444),#N/A,IF(I1444=0,0,_xlfn.STDEV.P($Z1444:Z1444)/I1444*100)),#N/A)</f>
        <v>#N/A</v>
      </c>
      <c r="AF1444" s="40" t="e">
        <f>IFERROR(IF(ISNA(AA1444),#N/A,IF(J1444=0,0,_xlfn.STDEV.P($Z1444:AA1444)/J1444*100)),#N/A)</f>
        <v>#N/A</v>
      </c>
      <c r="AG1444" s="40" t="e">
        <f>IFERROR(IF(ISNA(AB1444),#N/A,IF(K1444=0,0,_xlfn.STDEV.P($Z1444:AB1444)/K1444*100)),#N/A)</f>
        <v>#N/A</v>
      </c>
      <c r="AH1444" s="40" t="e">
        <f>IFERROR(IF(ISNA(AC1444),#N/A,IF(L1444=0,0,_xlfn.STDEV.P($Z1444:AC1444)/L1444*100)),#N/A)</f>
        <v>#N/A</v>
      </c>
    </row>
    <row r="1445" spans="1:34" x14ac:dyDescent="0.35">
      <c r="A1445">
        <f t="shared" si="1710"/>
        <v>40</v>
      </c>
      <c r="B1445" s="35">
        <f t="array" ref="B1445">IF(B1444=0,0,MIN(IF(INDEX(DATOS,0,$N$2)=$U1445,IF(ISNUMBER(INDEX(DATOS,0,$C1445)),IF(INDEX(DATOS,0,$L$2)=0,IF(INDEX(DATOS,0,$M$2)=1,IF(ISNA(MATCH(INDEX(DATOS,0,$O$2),IF($E$7:E1444=E1445,$D$7:D1444),0)),INDEX(DATOS,0,$K$2))))))))</f>
        <v>0</v>
      </c>
      <c r="C1445" s="32">
        <f t="shared" si="1711"/>
        <v>20</v>
      </c>
      <c r="D1445" s="34" t="str">
        <f>IF($B1445=0,"--",INDEX(DATOS,$B1445,O$2))</f>
        <v>--</v>
      </c>
      <c r="E1445" s="64" t="s">
        <v>1</v>
      </c>
      <c r="F1445" s="36" t="str">
        <f t="shared" si="1738"/>
        <v>--</v>
      </c>
      <c r="G1445" s="109" t="e">
        <f>VLOOKUP($D1445,LOC_UNICOS,G$2,0)</f>
        <v>#N/A</v>
      </c>
      <c r="H1445" s="109" t="e">
        <f>VLOOKUP($D1445,LOC_UNICOS,H$2,0)</f>
        <v>#N/A</v>
      </c>
      <c r="I1445" s="38">
        <f t="array" ref="I1445">IF($B1445=0,-999,IF(COUNTIFS($Z1445:Z1445,#N/A)&gt;0,-999,AVERAGE($Z1445:Z1445)))</f>
        <v>-999</v>
      </c>
      <c r="J1445" s="38">
        <f t="array" ref="J1445">IF($B1445=0,-999,IF(COUNTIFS($Z1445:AA1445,#N/A)&gt;0,-999,AVERAGE($Z1445:AA1445)))</f>
        <v>-999</v>
      </c>
      <c r="K1445" s="38">
        <f t="array" ref="K1445">IF($B1445=0,-999,IF(COUNTIFS($Z1445:AB1445,#N/A)&gt;0,-999,AVERAGE($Z1445:AB1445)))</f>
        <v>-999</v>
      </c>
      <c r="L1445" s="38">
        <f t="array" ref="L1445">IF($B1445=0,-999,IF(COUNTIFS($Z1445:AC1445,#N/A)&gt;0,-999,AVERAGE($Z1445:AC1445)))</f>
        <v>-999</v>
      </c>
      <c r="M1445" s="38">
        <f t="shared" si="1706"/>
        <v>-999</v>
      </c>
      <c r="N1445" s="38">
        <f t="shared" si="1729"/>
        <v>-999</v>
      </c>
      <c r="O1445" s="38">
        <f t="shared" si="1730"/>
        <v>-999</v>
      </c>
      <c r="P1445" s="38">
        <f t="shared" si="1731"/>
        <v>-999</v>
      </c>
      <c r="Q1445" s="37">
        <f t="shared" si="1707"/>
        <v>0</v>
      </c>
      <c r="R1445" s="37">
        <f t="shared" si="1719"/>
        <v>0</v>
      </c>
      <c r="S1445" s="37">
        <f t="shared" si="1720"/>
        <v>0</v>
      </c>
      <c r="T1445" s="37">
        <f t="shared" si="1721"/>
        <v>0</v>
      </c>
      <c r="U1445" s="37">
        <f t="shared" si="1708"/>
        <v>2018</v>
      </c>
      <c r="V1445" s="37">
        <f t="shared" ref="V1445:X1445" si="1756">U1445-1</f>
        <v>2017</v>
      </c>
      <c r="W1445" s="37">
        <f t="shared" si="1756"/>
        <v>2016</v>
      </c>
      <c r="X1445" s="37">
        <f t="shared" si="1756"/>
        <v>2015</v>
      </c>
      <c r="Y1445" s="39"/>
      <c r="Z1445" s="62" t="e">
        <f>IFERROR(IF($B1445=0,#N/A,AVERAGEIFS(INDEX(DATOS,0,$C1445),INDEX(DATOS,0,$C1445),"&lt;&gt;#N/D",INDEX(DATOS,0,$L$2),0,INDEX(DATOS,0,$M$2),1,INDEX(DATOS,0,$N$2),U1445,INDEX(DATOS,0,$O$2),$D1445)),#N/A)</f>
        <v>#N/A</v>
      </c>
      <c r="AA1445" s="62" t="e">
        <f>IFERROR(IF($B1445=0,#N/A,AVERAGEIFS(INDEX(DATOS,0,$C1445),INDEX(DATOS,0,$C1445),"&lt;&gt;#N/D",INDEX(DATOS,0,$L$2),0,INDEX(DATOS,0,$M$2),1,INDEX(DATOS,0,$N$2),V1445,INDEX(DATOS,0,$O$2),$D1445)),#N/A)</f>
        <v>#N/A</v>
      </c>
      <c r="AB1445" s="62" t="e">
        <f>IFERROR(IF($B1445=0,#N/A,AVERAGEIFS(INDEX(DATOS,0,$C1445),INDEX(DATOS,0,$C1445),"&lt;&gt;#N/D",INDEX(DATOS,0,$L$2),0,INDEX(DATOS,0,$M$2),1,INDEX(DATOS,0,$N$2),W1445,INDEX(DATOS,0,$O$2),$D1445)),#N/A)</f>
        <v>#N/A</v>
      </c>
      <c r="AC1445" s="62" t="e">
        <f>IFERROR(IF($B1445=0,#N/A,AVERAGEIFS(INDEX(DATOS,0,$C1445),INDEX(DATOS,0,$C1445),"&lt;&gt;#N/D",INDEX(DATOS,0,$L$2),0,INDEX(DATOS,0,$M$2),1,INDEX(DATOS,0,$N$2),X1445,INDEX(DATOS,0,$O$2),$D1445)),#N/A)</f>
        <v>#N/A</v>
      </c>
      <c r="AD1445" s="33"/>
      <c r="AE1445" s="40" t="e">
        <f>IFERROR(IF(ISNA(Z1445),#N/A,IF(I1445=0,0,_xlfn.STDEV.P($Z1445:Z1445)/I1445*100)),#N/A)</f>
        <v>#N/A</v>
      </c>
      <c r="AF1445" s="40" t="e">
        <f>IFERROR(IF(ISNA(AA1445),#N/A,IF(J1445=0,0,_xlfn.STDEV.P($Z1445:AA1445)/J1445*100)),#N/A)</f>
        <v>#N/A</v>
      </c>
      <c r="AG1445" s="40" t="e">
        <f>IFERROR(IF(ISNA(AB1445),#N/A,IF(K1445=0,0,_xlfn.STDEV.P($Z1445:AB1445)/K1445*100)),#N/A)</f>
        <v>#N/A</v>
      </c>
      <c r="AH1445" s="40" t="e">
        <f>IFERROR(IF(ISNA(AC1445),#N/A,IF(L1445=0,0,_xlfn.STDEV.P($Z1445:AC1445)/L1445*100)),#N/A)</f>
        <v>#N/A</v>
      </c>
    </row>
    <row r="1446" spans="1:34" x14ac:dyDescent="0.35">
      <c r="A1446">
        <f t="shared" si="1710"/>
        <v>41</v>
      </c>
      <c r="B1446" s="35">
        <f t="array" ref="B1446">IF(B1445=0,0,MIN(IF(INDEX(DATOS,0,$N$2)=$U1446,IF(ISNUMBER(INDEX(DATOS,0,$C1446)),IF(INDEX(DATOS,0,$L$2)=0,IF(INDEX(DATOS,0,$M$2)=1,IF(ISNA(MATCH(INDEX(DATOS,0,$O$2),IF($E$7:E1445=E1446,$D$7:D1445),0)),INDEX(DATOS,0,$K$2))))))))</f>
        <v>0</v>
      </c>
      <c r="C1446" s="32">
        <f t="shared" si="1711"/>
        <v>20</v>
      </c>
      <c r="D1446" s="34" t="str">
        <f>IF($B1446=0,"--",INDEX(DATOS,$B1446,O$2))</f>
        <v>--</v>
      </c>
      <c r="E1446" s="64" t="s">
        <v>1</v>
      </c>
      <c r="F1446" s="36" t="str">
        <f t="shared" si="1738"/>
        <v>--</v>
      </c>
      <c r="G1446" s="109" t="e">
        <f>VLOOKUP($D1446,LOC_UNICOS,G$2,0)</f>
        <v>#N/A</v>
      </c>
      <c r="H1446" s="109" t="e">
        <f>VLOOKUP($D1446,LOC_UNICOS,H$2,0)</f>
        <v>#N/A</v>
      </c>
      <c r="I1446" s="38">
        <f t="array" ref="I1446">IF($B1446=0,-999,IF(COUNTIFS($Z1446:Z1446,#N/A)&gt;0,-999,AVERAGE($Z1446:Z1446)))</f>
        <v>-999</v>
      </c>
      <c r="J1446" s="38">
        <f t="array" ref="J1446">IF($B1446=0,-999,IF(COUNTIFS($Z1446:AA1446,#N/A)&gt;0,-999,AVERAGE($Z1446:AA1446)))</f>
        <v>-999</v>
      </c>
      <c r="K1446" s="38">
        <f t="array" ref="K1446">IF($B1446=0,-999,IF(COUNTIFS($Z1446:AB1446,#N/A)&gt;0,-999,AVERAGE($Z1446:AB1446)))</f>
        <v>-999</v>
      </c>
      <c r="L1446" s="38">
        <f t="array" ref="L1446">IF($B1446=0,-999,IF(COUNTIFS($Z1446:AC1446,#N/A)&gt;0,-999,AVERAGE($Z1446:AC1446)))</f>
        <v>-999</v>
      </c>
      <c r="M1446" s="38">
        <f t="shared" si="1706"/>
        <v>-999</v>
      </c>
      <c r="N1446" s="38">
        <f t="shared" si="1729"/>
        <v>-999</v>
      </c>
      <c r="O1446" s="38">
        <f t="shared" si="1730"/>
        <v>-999</v>
      </c>
      <c r="P1446" s="38">
        <f t="shared" si="1731"/>
        <v>-999</v>
      </c>
      <c r="Q1446" s="37">
        <f t="shared" si="1707"/>
        <v>0</v>
      </c>
      <c r="R1446" s="37">
        <f t="shared" si="1719"/>
        <v>0</v>
      </c>
      <c r="S1446" s="37">
        <f t="shared" si="1720"/>
        <v>0</v>
      </c>
      <c r="T1446" s="37">
        <f t="shared" si="1721"/>
        <v>0</v>
      </c>
      <c r="U1446" s="37">
        <f t="shared" si="1708"/>
        <v>2018</v>
      </c>
      <c r="V1446" s="37">
        <f t="shared" ref="V1446:X1446" si="1757">U1446-1</f>
        <v>2017</v>
      </c>
      <c r="W1446" s="37">
        <f t="shared" si="1757"/>
        <v>2016</v>
      </c>
      <c r="X1446" s="37">
        <f t="shared" si="1757"/>
        <v>2015</v>
      </c>
      <c r="Y1446" s="39"/>
      <c r="Z1446" s="62" t="e">
        <f>IFERROR(IF($B1446=0,#N/A,AVERAGEIFS(INDEX(DATOS,0,$C1446),INDEX(DATOS,0,$C1446),"&lt;&gt;#N/D",INDEX(DATOS,0,$L$2),0,INDEX(DATOS,0,$M$2),1,INDEX(DATOS,0,$N$2),U1446,INDEX(DATOS,0,$O$2),$D1446)),#N/A)</f>
        <v>#N/A</v>
      </c>
      <c r="AA1446" s="62" t="e">
        <f>IFERROR(IF($B1446=0,#N/A,AVERAGEIFS(INDEX(DATOS,0,$C1446),INDEX(DATOS,0,$C1446),"&lt;&gt;#N/D",INDEX(DATOS,0,$L$2),0,INDEX(DATOS,0,$M$2),1,INDEX(DATOS,0,$N$2),V1446,INDEX(DATOS,0,$O$2),$D1446)),#N/A)</f>
        <v>#N/A</v>
      </c>
      <c r="AB1446" s="62" t="e">
        <f>IFERROR(IF($B1446=0,#N/A,AVERAGEIFS(INDEX(DATOS,0,$C1446),INDEX(DATOS,0,$C1446),"&lt;&gt;#N/D",INDEX(DATOS,0,$L$2),0,INDEX(DATOS,0,$M$2),1,INDEX(DATOS,0,$N$2),W1446,INDEX(DATOS,0,$O$2),$D1446)),#N/A)</f>
        <v>#N/A</v>
      </c>
      <c r="AC1446" s="62" t="e">
        <f>IFERROR(IF($B1446=0,#N/A,AVERAGEIFS(INDEX(DATOS,0,$C1446),INDEX(DATOS,0,$C1446),"&lt;&gt;#N/D",INDEX(DATOS,0,$L$2),0,INDEX(DATOS,0,$M$2),1,INDEX(DATOS,0,$N$2),X1446,INDEX(DATOS,0,$O$2),$D1446)),#N/A)</f>
        <v>#N/A</v>
      </c>
      <c r="AD1446" s="33"/>
      <c r="AE1446" s="40" t="e">
        <f>IFERROR(IF(ISNA(Z1446),#N/A,IF(I1446=0,0,_xlfn.STDEV.P($Z1446:Z1446)/I1446*100)),#N/A)</f>
        <v>#N/A</v>
      </c>
      <c r="AF1446" s="40" t="e">
        <f>IFERROR(IF(ISNA(AA1446),#N/A,IF(J1446=0,0,_xlfn.STDEV.P($Z1446:AA1446)/J1446*100)),#N/A)</f>
        <v>#N/A</v>
      </c>
      <c r="AG1446" s="40" t="e">
        <f>IFERROR(IF(ISNA(AB1446),#N/A,IF(K1446=0,0,_xlfn.STDEV.P($Z1446:AB1446)/K1446*100)),#N/A)</f>
        <v>#N/A</v>
      </c>
      <c r="AH1446" s="40" t="e">
        <f>IFERROR(IF(ISNA(AC1446),#N/A,IF(L1446=0,0,_xlfn.STDEV.P($Z1446:AC1446)/L1446*100)),#N/A)</f>
        <v>#N/A</v>
      </c>
    </row>
    <row r="1447" spans="1:34" x14ac:dyDescent="0.35">
      <c r="A1447">
        <f t="shared" si="1710"/>
        <v>42</v>
      </c>
      <c r="B1447" s="35">
        <f t="array" ref="B1447">IF(B1446=0,0,MIN(IF(INDEX(DATOS,0,$N$2)=$U1447,IF(ISNUMBER(INDEX(DATOS,0,$C1447)),IF(INDEX(DATOS,0,$L$2)=0,IF(INDEX(DATOS,0,$M$2)=1,IF(ISNA(MATCH(INDEX(DATOS,0,$O$2),IF($E$7:E1446=E1447,$D$7:D1446),0)),INDEX(DATOS,0,$K$2))))))))</f>
        <v>0</v>
      </c>
      <c r="C1447" s="32">
        <f t="shared" si="1711"/>
        <v>20</v>
      </c>
      <c r="D1447" s="34" t="str">
        <f>IF($B1447=0,"--",INDEX(DATOS,$B1447,O$2))</f>
        <v>--</v>
      </c>
      <c r="E1447" s="64" t="s">
        <v>1</v>
      </c>
      <c r="F1447" s="36" t="str">
        <f t="shared" si="1738"/>
        <v>--</v>
      </c>
      <c r="G1447" s="109" t="e">
        <f>VLOOKUP($D1447,LOC_UNICOS,G$2,0)</f>
        <v>#N/A</v>
      </c>
      <c r="H1447" s="109" t="e">
        <f>VLOOKUP($D1447,LOC_UNICOS,H$2,0)</f>
        <v>#N/A</v>
      </c>
      <c r="I1447" s="38">
        <f t="array" ref="I1447">IF($B1447=0,-999,IF(COUNTIFS($Z1447:Z1447,#N/A)&gt;0,-999,AVERAGE($Z1447:Z1447)))</f>
        <v>-999</v>
      </c>
      <c r="J1447" s="38">
        <f t="array" ref="J1447">IF($B1447=0,-999,IF(COUNTIFS($Z1447:AA1447,#N/A)&gt;0,-999,AVERAGE($Z1447:AA1447)))</f>
        <v>-999</v>
      </c>
      <c r="K1447" s="38">
        <f t="array" ref="K1447">IF($B1447=0,-999,IF(COUNTIFS($Z1447:AB1447,#N/A)&gt;0,-999,AVERAGE($Z1447:AB1447)))</f>
        <v>-999</v>
      </c>
      <c r="L1447" s="38">
        <f t="array" ref="L1447">IF($B1447=0,-999,IF(COUNTIFS($Z1447:AC1447,#N/A)&gt;0,-999,AVERAGE($Z1447:AC1447)))</f>
        <v>-999</v>
      </c>
      <c r="M1447" s="38">
        <f t="shared" si="1706"/>
        <v>-999</v>
      </c>
      <c r="N1447" s="38">
        <f t="shared" si="1729"/>
        <v>-999</v>
      </c>
      <c r="O1447" s="38">
        <f t="shared" si="1730"/>
        <v>-999</v>
      </c>
      <c r="P1447" s="38">
        <f t="shared" si="1731"/>
        <v>-999</v>
      </c>
      <c r="Q1447" s="37">
        <f t="shared" si="1707"/>
        <v>0</v>
      </c>
      <c r="R1447" s="37">
        <f t="shared" si="1719"/>
        <v>0</v>
      </c>
      <c r="S1447" s="37">
        <f t="shared" si="1720"/>
        <v>0</v>
      </c>
      <c r="T1447" s="37">
        <f t="shared" si="1721"/>
        <v>0</v>
      </c>
      <c r="U1447" s="37">
        <f t="shared" si="1708"/>
        <v>2018</v>
      </c>
      <c r="V1447" s="37">
        <f t="shared" ref="V1447:X1447" si="1758">U1447-1</f>
        <v>2017</v>
      </c>
      <c r="W1447" s="37">
        <f t="shared" si="1758"/>
        <v>2016</v>
      </c>
      <c r="X1447" s="37">
        <f t="shared" si="1758"/>
        <v>2015</v>
      </c>
      <c r="Y1447" s="39"/>
      <c r="Z1447" s="62" t="e">
        <f>IFERROR(IF($B1447=0,#N/A,AVERAGEIFS(INDEX(DATOS,0,$C1447),INDEX(DATOS,0,$C1447),"&lt;&gt;#N/D",INDEX(DATOS,0,$L$2),0,INDEX(DATOS,0,$M$2),1,INDEX(DATOS,0,$N$2),U1447,INDEX(DATOS,0,$O$2),$D1447)),#N/A)</f>
        <v>#N/A</v>
      </c>
      <c r="AA1447" s="62" t="e">
        <f>IFERROR(IF($B1447=0,#N/A,AVERAGEIFS(INDEX(DATOS,0,$C1447),INDEX(DATOS,0,$C1447),"&lt;&gt;#N/D",INDEX(DATOS,0,$L$2),0,INDEX(DATOS,0,$M$2),1,INDEX(DATOS,0,$N$2),V1447,INDEX(DATOS,0,$O$2),$D1447)),#N/A)</f>
        <v>#N/A</v>
      </c>
      <c r="AB1447" s="62" t="e">
        <f>IFERROR(IF($B1447=0,#N/A,AVERAGEIFS(INDEX(DATOS,0,$C1447),INDEX(DATOS,0,$C1447),"&lt;&gt;#N/D",INDEX(DATOS,0,$L$2),0,INDEX(DATOS,0,$M$2),1,INDEX(DATOS,0,$N$2),W1447,INDEX(DATOS,0,$O$2),$D1447)),#N/A)</f>
        <v>#N/A</v>
      </c>
      <c r="AC1447" s="62" t="e">
        <f>IFERROR(IF($B1447=0,#N/A,AVERAGEIFS(INDEX(DATOS,0,$C1447),INDEX(DATOS,0,$C1447),"&lt;&gt;#N/D",INDEX(DATOS,0,$L$2),0,INDEX(DATOS,0,$M$2),1,INDEX(DATOS,0,$N$2),X1447,INDEX(DATOS,0,$O$2),$D1447)),#N/A)</f>
        <v>#N/A</v>
      </c>
      <c r="AD1447" s="33"/>
      <c r="AE1447" s="40" t="e">
        <f>IFERROR(IF(ISNA(Z1447),#N/A,IF(I1447=0,0,_xlfn.STDEV.P($Z1447:Z1447)/I1447*100)),#N/A)</f>
        <v>#N/A</v>
      </c>
      <c r="AF1447" s="40" t="e">
        <f>IFERROR(IF(ISNA(AA1447),#N/A,IF(J1447=0,0,_xlfn.STDEV.P($Z1447:AA1447)/J1447*100)),#N/A)</f>
        <v>#N/A</v>
      </c>
      <c r="AG1447" s="40" t="e">
        <f>IFERROR(IF(ISNA(AB1447),#N/A,IF(K1447=0,0,_xlfn.STDEV.P($Z1447:AB1447)/K1447*100)),#N/A)</f>
        <v>#N/A</v>
      </c>
      <c r="AH1447" s="40" t="e">
        <f>IFERROR(IF(ISNA(AC1447),#N/A,IF(L1447=0,0,_xlfn.STDEV.P($Z1447:AC1447)/L1447*100)),#N/A)</f>
        <v>#N/A</v>
      </c>
    </row>
    <row r="1448" spans="1:34" x14ac:dyDescent="0.35">
      <c r="A1448">
        <f t="shared" si="1710"/>
        <v>43</v>
      </c>
      <c r="B1448" s="35">
        <f t="array" ref="B1448">IF(B1447=0,0,MIN(IF(INDEX(DATOS,0,$N$2)=$U1448,IF(ISNUMBER(INDEX(DATOS,0,$C1448)),IF(INDEX(DATOS,0,$L$2)=0,IF(INDEX(DATOS,0,$M$2)=1,IF(ISNA(MATCH(INDEX(DATOS,0,$O$2),IF($E$7:E1447=E1448,$D$7:D1447),0)),INDEX(DATOS,0,$K$2))))))))</f>
        <v>0</v>
      </c>
      <c r="C1448" s="32">
        <f t="shared" si="1711"/>
        <v>20</v>
      </c>
      <c r="D1448" s="34" t="str">
        <f>IF($B1448=0,"--",INDEX(DATOS,$B1448,O$2))</f>
        <v>--</v>
      </c>
      <c r="E1448" s="64" t="s">
        <v>1</v>
      </c>
      <c r="F1448" s="36" t="str">
        <f t="shared" si="1738"/>
        <v>--</v>
      </c>
      <c r="G1448" s="109" t="e">
        <f>VLOOKUP($D1448,LOC_UNICOS,G$2,0)</f>
        <v>#N/A</v>
      </c>
      <c r="H1448" s="109" t="e">
        <f>VLOOKUP($D1448,LOC_UNICOS,H$2,0)</f>
        <v>#N/A</v>
      </c>
      <c r="I1448" s="38">
        <f t="array" ref="I1448">IF($B1448=0,-999,IF(COUNTIFS($Z1448:Z1448,#N/A)&gt;0,-999,AVERAGE($Z1448:Z1448)))</f>
        <v>-999</v>
      </c>
      <c r="J1448" s="38">
        <f t="array" ref="J1448">IF($B1448=0,-999,IF(COUNTIFS($Z1448:AA1448,#N/A)&gt;0,-999,AVERAGE($Z1448:AA1448)))</f>
        <v>-999</v>
      </c>
      <c r="K1448" s="38">
        <f t="array" ref="K1448">IF($B1448=0,-999,IF(COUNTIFS($Z1448:AB1448,#N/A)&gt;0,-999,AVERAGE($Z1448:AB1448)))</f>
        <v>-999</v>
      </c>
      <c r="L1448" s="38">
        <f t="array" ref="L1448">IF($B1448=0,-999,IF(COUNTIFS($Z1448:AC1448,#N/A)&gt;0,-999,AVERAGE($Z1448:AC1448)))</f>
        <v>-999</v>
      </c>
      <c r="M1448" s="38">
        <f t="shared" si="1706"/>
        <v>-999</v>
      </c>
      <c r="N1448" s="38">
        <f t="shared" si="1729"/>
        <v>-999</v>
      </c>
      <c r="O1448" s="38">
        <f t="shared" si="1730"/>
        <v>-999</v>
      </c>
      <c r="P1448" s="38">
        <f t="shared" si="1731"/>
        <v>-999</v>
      </c>
      <c r="Q1448" s="37">
        <f t="shared" si="1707"/>
        <v>0</v>
      </c>
      <c r="R1448" s="37">
        <f t="shared" si="1719"/>
        <v>0</v>
      </c>
      <c r="S1448" s="37">
        <f t="shared" si="1720"/>
        <v>0</v>
      </c>
      <c r="T1448" s="37">
        <f t="shared" si="1721"/>
        <v>0</v>
      </c>
      <c r="U1448" s="37">
        <f t="shared" si="1708"/>
        <v>2018</v>
      </c>
      <c r="V1448" s="37">
        <f t="shared" ref="V1448:X1448" si="1759">U1448-1</f>
        <v>2017</v>
      </c>
      <c r="W1448" s="37">
        <f t="shared" si="1759"/>
        <v>2016</v>
      </c>
      <c r="X1448" s="37">
        <f t="shared" si="1759"/>
        <v>2015</v>
      </c>
      <c r="Y1448" s="39"/>
      <c r="Z1448" s="62" t="e">
        <f>IFERROR(IF($B1448=0,#N/A,AVERAGEIFS(INDEX(DATOS,0,$C1448),INDEX(DATOS,0,$C1448),"&lt;&gt;#N/D",INDEX(DATOS,0,$L$2),0,INDEX(DATOS,0,$M$2),1,INDEX(DATOS,0,$N$2),U1448,INDEX(DATOS,0,$O$2),$D1448)),#N/A)</f>
        <v>#N/A</v>
      </c>
      <c r="AA1448" s="62" t="e">
        <f>IFERROR(IF($B1448=0,#N/A,AVERAGEIFS(INDEX(DATOS,0,$C1448),INDEX(DATOS,0,$C1448),"&lt;&gt;#N/D",INDEX(DATOS,0,$L$2),0,INDEX(DATOS,0,$M$2),1,INDEX(DATOS,0,$N$2),V1448,INDEX(DATOS,0,$O$2),$D1448)),#N/A)</f>
        <v>#N/A</v>
      </c>
      <c r="AB1448" s="62" t="e">
        <f>IFERROR(IF($B1448=0,#N/A,AVERAGEIFS(INDEX(DATOS,0,$C1448),INDEX(DATOS,0,$C1448),"&lt;&gt;#N/D",INDEX(DATOS,0,$L$2),0,INDEX(DATOS,0,$M$2),1,INDEX(DATOS,0,$N$2),W1448,INDEX(DATOS,0,$O$2),$D1448)),#N/A)</f>
        <v>#N/A</v>
      </c>
      <c r="AC1448" s="62" t="e">
        <f>IFERROR(IF($B1448=0,#N/A,AVERAGEIFS(INDEX(DATOS,0,$C1448),INDEX(DATOS,0,$C1448),"&lt;&gt;#N/D",INDEX(DATOS,0,$L$2),0,INDEX(DATOS,0,$M$2),1,INDEX(DATOS,0,$N$2),X1448,INDEX(DATOS,0,$O$2),$D1448)),#N/A)</f>
        <v>#N/A</v>
      </c>
      <c r="AD1448" s="33"/>
      <c r="AE1448" s="40" t="e">
        <f>IFERROR(IF(ISNA(Z1448),#N/A,IF(I1448=0,0,_xlfn.STDEV.P($Z1448:Z1448)/I1448*100)),#N/A)</f>
        <v>#N/A</v>
      </c>
      <c r="AF1448" s="40" t="e">
        <f>IFERROR(IF(ISNA(AA1448),#N/A,IF(J1448=0,0,_xlfn.STDEV.P($Z1448:AA1448)/J1448*100)),#N/A)</f>
        <v>#N/A</v>
      </c>
      <c r="AG1448" s="40" t="e">
        <f>IFERROR(IF(ISNA(AB1448),#N/A,IF(K1448=0,0,_xlfn.STDEV.P($Z1448:AB1448)/K1448*100)),#N/A)</f>
        <v>#N/A</v>
      </c>
      <c r="AH1448" s="40" t="e">
        <f>IFERROR(IF(ISNA(AC1448),#N/A,IF(L1448=0,0,_xlfn.STDEV.P($Z1448:AC1448)/L1448*100)),#N/A)</f>
        <v>#N/A</v>
      </c>
    </row>
    <row r="1449" spans="1:34" x14ac:dyDescent="0.35">
      <c r="A1449">
        <f t="shared" si="1710"/>
        <v>44</v>
      </c>
      <c r="B1449" s="35">
        <f t="array" ref="B1449">IF(B1448=0,0,MIN(IF(INDEX(DATOS,0,$N$2)=$U1449,IF(ISNUMBER(INDEX(DATOS,0,$C1449)),IF(INDEX(DATOS,0,$L$2)=0,IF(INDEX(DATOS,0,$M$2)=1,IF(ISNA(MATCH(INDEX(DATOS,0,$O$2),IF($E$7:E1448=E1449,$D$7:D1448),0)),INDEX(DATOS,0,$K$2))))))))</f>
        <v>0</v>
      </c>
      <c r="C1449" s="32">
        <f t="shared" si="1711"/>
        <v>20</v>
      </c>
      <c r="D1449" s="34" t="str">
        <f>IF($B1449=0,"--",INDEX(DATOS,$B1449,O$2))</f>
        <v>--</v>
      </c>
      <c r="E1449" s="64" t="s">
        <v>1</v>
      </c>
      <c r="F1449" s="36" t="str">
        <f t="shared" si="1738"/>
        <v>--</v>
      </c>
      <c r="G1449" s="109" t="e">
        <f>VLOOKUP($D1449,LOC_UNICOS,G$2,0)</f>
        <v>#N/A</v>
      </c>
      <c r="H1449" s="109" t="e">
        <f>VLOOKUP($D1449,LOC_UNICOS,H$2,0)</f>
        <v>#N/A</v>
      </c>
      <c r="I1449" s="38">
        <f t="array" ref="I1449">IF($B1449=0,-999,IF(COUNTIFS($Z1449:Z1449,#N/A)&gt;0,-999,AVERAGE($Z1449:Z1449)))</f>
        <v>-999</v>
      </c>
      <c r="J1449" s="38">
        <f t="array" ref="J1449">IF($B1449=0,-999,IF(COUNTIFS($Z1449:AA1449,#N/A)&gt;0,-999,AVERAGE($Z1449:AA1449)))</f>
        <v>-999</v>
      </c>
      <c r="K1449" s="38">
        <f t="array" ref="K1449">IF($B1449=0,-999,IF(COUNTIFS($Z1449:AB1449,#N/A)&gt;0,-999,AVERAGE($Z1449:AB1449)))</f>
        <v>-999</v>
      </c>
      <c r="L1449" s="38">
        <f t="array" ref="L1449">IF($B1449=0,-999,IF(COUNTIFS($Z1449:AC1449,#N/A)&gt;0,-999,AVERAGE($Z1449:AC1449)))</f>
        <v>-999</v>
      </c>
      <c r="M1449" s="38">
        <f t="shared" si="1706"/>
        <v>-999</v>
      </c>
      <c r="N1449" s="38">
        <f t="shared" si="1729"/>
        <v>-999</v>
      </c>
      <c r="O1449" s="38">
        <f t="shared" si="1730"/>
        <v>-999</v>
      </c>
      <c r="P1449" s="38">
        <f t="shared" si="1731"/>
        <v>-999</v>
      </c>
      <c r="Q1449" s="37">
        <f t="shared" si="1707"/>
        <v>0</v>
      </c>
      <c r="R1449" s="37">
        <f t="shared" si="1719"/>
        <v>0</v>
      </c>
      <c r="S1449" s="37">
        <f t="shared" si="1720"/>
        <v>0</v>
      </c>
      <c r="T1449" s="37">
        <f t="shared" si="1721"/>
        <v>0</v>
      </c>
      <c r="U1449" s="37">
        <f t="shared" si="1708"/>
        <v>2018</v>
      </c>
      <c r="V1449" s="37">
        <f t="shared" ref="V1449:X1449" si="1760">U1449-1</f>
        <v>2017</v>
      </c>
      <c r="W1449" s="37">
        <f t="shared" si="1760"/>
        <v>2016</v>
      </c>
      <c r="X1449" s="37">
        <f t="shared" si="1760"/>
        <v>2015</v>
      </c>
      <c r="Y1449" s="39"/>
      <c r="Z1449" s="62" t="e">
        <f>IFERROR(IF($B1449=0,#N/A,AVERAGEIFS(INDEX(DATOS,0,$C1449),INDEX(DATOS,0,$C1449),"&lt;&gt;#N/D",INDEX(DATOS,0,$L$2),0,INDEX(DATOS,0,$M$2),1,INDEX(DATOS,0,$N$2),U1449,INDEX(DATOS,0,$O$2),$D1449)),#N/A)</f>
        <v>#N/A</v>
      </c>
      <c r="AA1449" s="62" t="e">
        <f>IFERROR(IF($B1449=0,#N/A,AVERAGEIFS(INDEX(DATOS,0,$C1449),INDEX(DATOS,0,$C1449),"&lt;&gt;#N/D",INDEX(DATOS,0,$L$2),0,INDEX(DATOS,0,$M$2),1,INDEX(DATOS,0,$N$2),V1449,INDEX(DATOS,0,$O$2),$D1449)),#N/A)</f>
        <v>#N/A</v>
      </c>
      <c r="AB1449" s="62" t="e">
        <f>IFERROR(IF($B1449=0,#N/A,AVERAGEIFS(INDEX(DATOS,0,$C1449),INDEX(DATOS,0,$C1449),"&lt;&gt;#N/D",INDEX(DATOS,0,$L$2),0,INDEX(DATOS,0,$M$2),1,INDEX(DATOS,0,$N$2),W1449,INDEX(DATOS,0,$O$2),$D1449)),#N/A)</f>
        <v>#N/A</v>
      </c>
      <c r="AC1449" s="62" t="e">
        <f>IFERROR(IF($B1449=0,#N/A,AVERAGEIFS(INDEX(DATOS,0,$C1449),INDEX(DATOS,0,$C1449),"&lt;&gt;#N/D",INDEX(DATOS,0,$L$2),0,INDEX(DATOS,0,$M$2),1,INDEX(DATOS,0,$N$2),X1449,INDEX(DATOS,0,$O$2),$D1449)),#N/A)</f>
        <v>#N/A</v>
      </c>
      <c r="AD1449" s="33"/>
      <c r="AE1449" s="40" t="e">
        <f>IFERROR(IF(ISNA(Z1449),#N/A,IF(I1449=0,0,_xlfn.STDEV.P($Z1449:Z1449)/I1449*100)),#N/A)</f>
        <v>#N/A</v>
      </c>
      <c r="AF1449" s="40" t="e">
        <f>IFERROR(IF(ISNA(AA1449),#N/A,IF(J1449=0,0,_xlfn.STDEV.P($Z1449:AA1449)/J1449*100)),#N/A)</f>
        <v>#N/A</v>
      </c>
      <c r="AG1449" s="40" t="e">
        <f>IFERROR(IF(ISNA(AB1449),#N/A,IF(K1449=0,0,_xlfn.STDEV.P($Z1449:AB1449)/K1449*100)),#N/A)</f>
        <v>#N/A</v>
      </c>
      <c r="AH1449" s="40" t="e">
        <f>IFERROR(IF(ISNA(AC1449),#N/A,IF(L1449=0,0,_xlfn.STDEV.P($Z1449:AC1449)/L1449*100)),#N/A)</f>
        <v>#N/A</v>
      </c>
    </row>
    <row r="1450" spans="1:34" x14ac:dyDescent="0.35">
      <c r="A1450">
        <f t="shared" si="1710"/>
        <v>45</v>
      </c>
      <c r="B1450" s="35">
        <f t="array" ref="B1450">IF(B1449=0,0,MIN(IF(INDEX(DATOS,0,$N$2)=$U1450,IF(ISNUMBER(INDEX(DATOS,0,$C1450)),IF(INDEX(DATOS,0,$L$2)=0,IF(INDEX(DATOS,0,$M$2)=1,IF(ISNA(MATCH(INDEX(DATOS,0,$O$2),IF($E$7:E1449=E1450,$D$7:D1449),0)),INDEX(DATOS,0,$K$2))))))))</f>
        <v>0</v>
      </c>
      <c r="C1450" s="32">
        <f t="shared" si="1711"/>
        <v>20</v>
      </c>
      <c r="D1450" s="34" t="str">
        <f>IF($B1450=0,"--",INDEX(DATOS,$B1450,O$2))</f>
        <v>--</v>
      </c>
      <c r="E1450" s="64" t="s">
        <v>1</v>
      </c>
      <c r="F1450" s="36" t="str">
        <f t="shared" si="1738"/>
        <v>--</v>
      </c>
      <c r="G1450" s="109" t="e">
        <f>VLOOKUP($D1450,LOC_UNICOS,G$2,0)</f>
        <v>#N/A</v>
      </c>
      <c r="H1450" s="109" t="e">
        <f>VLOOKUP($D1450,LOC_UNICOS,H$2,0)</f>
        <v>#N/A</v>
      </c>
      <c r="I1450" s="38">
        <f t="array" ref="I1450">IF($B1450=0,-999,IF(COUNTIFS($Z1450:Z1450,#N/A)&gt;0,-999,AVERAGE($Z1450:Z1450)))</f>
        <v>-999</v>
      </c>
      <c r="J1450" s="38">
        <f t="array" ref="J1450">IF($B1450=0,-999,IF(COUNTIFS($Z1450:AA1450,#N/A)&gt;0,-999,AVERAGE($Z1450:AA1450)))</f>
        <v>-999</v>
      </c>
      <c r="K1450" s="38">
        <f t="array" ref="K1450">IF($B1450=0,-999,IF(COUNTIFS($Z1450:AB1450,#N/A)&gt;0,-999,AVERAGE($Z1450:AB1450)))</f>
        <v>-999</v>
      </c>
      <c r="L1450" s="38">
        <f t="array" ref="L1450">IF($B1450=0,-999,IF(COUNTIFS($Z1450:AC1450,#N/A)&gt;0,-999,AVERAGE($Z1450:AC1450)))</f>
        <v>-999</v>
      </c>
      <c r="M1450" s="38">
        <f t="shared" si="1706"/>
        <v>-999</v>
      </c>
      <c r="N1450" s="38">
        <f t="shared" si="1729"/>
        <v>-999</v>
      </c>
      <c r="O1450" s="38">
        <f t="shared" si="1730"/>
        <v>-999</v>
      </c>
      <c r="P1450" s="38">
        <f t="shared" si="1731"/>
        <v>-999</v>
      </c>
      <c r="Q1450" s="37">
        <f t="shared" si="1707"/>
        <v>0</v>
      </c>
      <c r="R1450" s="37">
        <f t="shared" si="1719"/>
        <v>0</v>
      </c>
      <c r="S1450" s="37">
        <f t="shared" si="1720"/>
        <v>0</v>
      </c>
      <c r="T1450" s="37">
        <f t="shared" si="1721"/>
        <v>0</v>
      </c>
      <c r="U1450" s="37">
        <f t="shared" si="1708"/>
        <v>2018</v>
      </c>
      <c r="V1450" s="37">
        <f t="shared" ref="V1450:X1450" si="1761">U1450-1</f>
        <v>2017</v>
      </c>
      <c r="W1450" s="37">
        <f t="shared" si="1761"/>
        <v>2016</v>
      </c>
      <c r="X1450" s="37">
        <f t="shared" si="1761"/>
        <v>2015</v>
      </c>
      <c r="Y1450" s="39"/>
      <c r="Z1450" s="62" t="e">
        <f>IFERROR(IF($B1450=0,#N/A,AVERAGEIFS(INDEX(DATOS,0,$C1450),INDEX(DATOS,0,$C1450),"&lt;&gt;#N/D",INDEX(DATOS,0,$L$2),0,INDEX(DATOS,0,$M$2),1,INDEX(DATOS,0,$N$2),U1450,INDEX(DATOS,0,$O$2),$D1450)),#N/A)</f>
        <v>#N/A</v>
      </c>
      <c r="AA1450" s="62" t="e">
        <f>IFERROR(IF($B1450=0,#N/A,AVERAGEIFS(INDEX(DATOS,0,$C1450),INDEX(DATOS,0,$C1450),"&lt;&gt;#N/D",INDEX(DATOS,0,$L$2),0,INDEX(DATOS,0,$M$2),1,INDEX(DATOS,0,$N$2),V1450,INDEX(DATOS,0,$O$2),$D1450)),#N/A)</f>
        <v>#N/A</v>
      </c>
      <c r="AB1450" s="62" t="e">
        <f>IFERROR(IF($B1450=0,#N/A,AVERAGEIFS(INDEX(DATOS,0,$C1450),INDEX(DATOS,0,$C1450),"&lt;&gt;#N/D",INDEX(DATOS,0,$L$2),0,INDEX(DATOS,0,$M$2),1,INDEX(DATOS,0,$N$2),W1450,INDEX(DATOS,0,$O$2),$D1450)),#N/A)</f>
        <v>#N/A</v>
      </c>
      <c r="AC1450" s="62" t="e">
        <f>IFERROR(IF($B1450=0,#N/A,AVERAGEIFS(INDEX(DATOS,0,$C1450),INDEX(DATOS,0,$C1450),"&lt;&gt;#N/D",INDEX(DATOS,0,$L$2),0,INDEX(DATOS,0,$M$2),1,INDEX(DATOS,0,$N$2),X1450,INDEX(DATOS,0,$O$2),$D1450)),#N/A)</f>
        <v>#N/A</v>
      </c>
      <c r="AD1450" s="33"/>
      <c r="AE1450" s="40" t="e">
        <f>IFERROR(IF(ISNA(Z1450),#N/A,IF(I1450=0,0,_xlfn.STDEV.P($Z1450:Z1450)/I1450*100)),#N/A)</f>
        <v>#N/A</v>
      </c>
      <c r="AF1450" s="40" t="e">
        <f>IFERROR(IF(ISNA(AA1450),#N/A,IF(J1450=0,0,_xlfn.STDEV.P($Z1450:AA1450)/J1450*100)),#N/A)</f>
        <v>#N/A</v>
      </c>
      <c r="AG1450" s="40" t="e">
        <f>IFERROR(IF(ISNA(AB1450),#N/A,IF(K1450=0,0,_xlfn.STDEV.P($Z1450:AB1450)/K1450*100)),#N/A)</f>
        <v>#N/A</v>
      </c>
      <c r="AH1450" s="40" t="e">
        <f>IFERROR(IF(ISNA(AC1450),#N/A,IF(L1450=0,0,_xlfn.STDEV.P($Z1450:AC1450)/L1450*100)),#N/A)</f>
        <v>#N/A</v>
      </c>
    </row>
    <row r="1451" spans="1:34" x14ac:dyDescent="0.35">
      <c r="A1451">
        <f t="shared" si="1710"/>
        <v>46</v>
      </c>
      <c r="B1451" s="35">
        <f t="array" ref="B1451">IF(B1450=0,0,MIN(IF(INDEX(DATOS,0,$N$2)=$U1451,IF(ISNUMBER(INDEX(DATOS,0,$C1451)),IF(INDEX(DATOS,0,$L$2)=0,IF(INDEX(DATOS,0,$M$2)=1,IF(ISNA(MATCH(INDEX(DATOS,0,$O$2),IF($E$7:E1450=E1451,$D$7:D1450),0)),INDEX(DATOS,0,$K$2))))))))</f>
        <v>0</v>
      </c>
      <c r="C1451" s="32">
        <f t="shared" si="1711"/>
        <v>20</v>
      </c>
      <c r="D1451" s="34" t="str">
        <f>IF($B1451=0,"--",INDEX(DATOS,$B1451,O$2))</f>
        <v>--</v>
      </c>
      <c r="E1451" s="64" t="s">
        <v>1</v>
      </c>
      <c r="F1451" s="36" t="str">
        <f t="shared" si="1738"/>
        <v>--</v>
      </c>
      <c r="G1451" s="109" t="e">
        <f>VLOOKUP($D1451,LOC_UNICOS,G$2,0)</f>
        <v>#N/A</v>
      </c>
      <c r="H1451" s="109" t="e">
        <f>VLOOKUP($D1451,LOC_UNICOS,H$2,0)</f>
        <v>#N/A</v>
      </c>
      <c r="I1451" s="38">
        <f t="array" ref="I1451">IF($B1451=0,-999,IF(COUNTIFS($Z1451:Z1451,#N/A)&gt;0,-999,AVERAGE($Z1451:Z1451)))</f>
        <v>-999</v>
      </c>
      <c r="J1451" s="38">
        <f t="array" ref="J1451">IF($B1451=0,-999,IF(COUNTIFS($Z1451:AA1451,#N/A)&gt;0,-999,AVERAGE($Z1451:AA1451)))</f>
        <v>-999</v>
      </c>
      <c r="K1451" s="38">
        <f t="array" ref="K1451">IF($B1451=0,-999,IF(COUNTIFS($Z1451:AB1451,#N/A)&gt;0,-999,AVERAGE($Z1451:AB1451)))</f>
        <v>-999</v>
      </c>
      <c r="L1451" s="38">
        <f t="array" ref="L1451">IF($B1451=0,-999,IF(COUNTIFS($Z1451:AC1451,#N/A)&gt;0,-999,AVERAGE($Z1451:AC1451)))</f>
        <v>-999</v>
      </c>
      <c r="M1451" s="38">
        <f t="shared" si="1706"/>
        <v>-999</v>
      </c>
      <c r="N1451" s="38">
        <f t="shared" si="1729"/>
        <v>-999</v>
      </c>
      <c r="O1451" s="38">
        <f t="shared" si="1730"/>
        <v>-999</v>
      </c>
      <c r="P1451" s="38">
        <f t="shared" si="1731"/>
        <v>-999</v>
      </c>
      <c r="Q1451" s="37">
        <f t="shared" si="1707"/>
        <v>0</v>
      </c>
      <c r="R1451" s="37">
        <f t="shared" si="1719"/>
        <v>0</v>
      </c>
      <c r="S1451" s="37">
        <f t="shared" si="1720"/>
        <v>0</v>
      </c>
      <c r="T1451" s="37">
        <f t="shared" si="1721"/>
        <v>0</v>
      </c>
      <c r="U1451" s="37">
        <f t="shared" si="1708"/>
        <v>2018</v>
      </c>
      <c r="V1451" s="37">
        <f t="shared" ref="V1451:X1451" si="1762">U1451-1</f>
        <v>2017</v>
      </c>
      <c r="W1451" s="37">
        <f t="shared" si="1762"/>
        <v>2016</v>
      </c>
      <c r="X1451" s="37">
        <f t="shared" si="1762"/>
        <v>2015</v>
      </c>
      <c r="Y1451" s="39"/>
      <c r="Z1451" s="62" t="e">
        <f>IFERROR(IF($B1451=0,#N/A,AVERAGEIFS(INDEX(DATOS,0,$C1451),INDEX(DATOS,0,$C1451),"&lt;&gt;#N/D",INDEX(DATOS,0,$L$2),0,INDEX(DATOS,0,$M$2),1,INDEX(DATOS,0,$N$2),U1451,INDEX(DATOS,0,$O$2),$D1451)),#N/A)</f>
        <v>#N/A</v>
      </c>
      <c r="AA1451" s="62" t="e">
        <f>IFERROR(IF($B1451=0,#N/A,AVERAGEIFS(INDEX(DATOS,0,$C1451),INDEX(DATOS,0,$C1451),"&lt;&gt;#N/D",INDEX(DATOS,0,$L$2),0,INDEX(DATOS,0,$M$2),1,INDEX(DATOS,0,$N$2),V1451,INDEX(DATOS,0,$O$2),$D1451)),#N/A)</f>
        <v>#N/A</v>
      </c>
      <c r="AB1451" s="62" t="e">
        <f>IFERROR(IF($B1451=0,#N/A,AVERAGEIFS(INDEX(DATOS,0,$C1451),INDEX(DATOS,0,$C1451),"&lt;&gt;#N/D",INDEX(DATOS,0,$L$2),0,INDEX(DATOS,0,$M$2),1,INDEX(DATOS,0,$N$2),W1451,INDEX(DATOS,0,$O$2),$D1451)),#N/A)</f>
        <v>#N/A</v>
      </c>
      <c r="AC1451" s="62" t="e">
        <f>IFERROR(IF($B1451=0,#N/A,AVERAGEIFS(INDEX(DATOS,0,$C1451),INDEX(DATOS,0,$C1451),"&lt;&gt;#N/D",INDEX(DATOS,0,$L$2),0,INDEX(DATOS,0,$M$2),1,INDEX(DATOS,0,$N$2),X1451,INDEX(DATOS,0,$O$2),$D1451)),#N/A)</f>
        <v>#N/A</v>
      </c>
      <c r="AD1451" s="33"/>
      <c r="AE1451" s="40" t="e">
        <f>IFERROR(IF(ISNA(Z1451),#N/A,IF(I1451=0,0,_xlfn.STDEV.P($Z1451:Z1451)/I1451*100)),#N/A)</f>
        <v>#N/A</v>
      </c>
      <c r="AF1451" s="40" t="e">
        <f>IFERROR(IF(ISNA(AA1451),#N/A,IF(J1451=0,0,_xlfn.STDEV.P($Z1451:AA1451)/J1451*100)),#N/A)</f>
        <v>#N/A</v>
      </c>
      <c r="AG1451" s="40" t="e">
        <f>IFERROR(IF(ISNA(AB1451),#N/A,IF(K1451=0,0,_xlfn.STDEV.P($Z1451:AB1451)/K1451*100)),#N/A)</f>
        <v>#N/A</v>
      </c>
      <c r="AH1451" s="40" t="e">
        <f>IFERROR(IF(ISNA(AC1451),#N/A,IF(L1451=0,0,_xlfn.STDEV.P($Z1451:AC1451)/L1451*100)),#N/A)</f>
        <v>#N/A</v>
      </c>
    </row>
    <row r="1452" spans="1:34" x14ac:dyDescent="0.35">
      <c r="A1452">
        <f t="shared" si="1710"/>
        <v>47</v>
      </c>
      <c r="B1452" s="35">
        <f t="array" ref="B1452">IF(B1451=0,0,MIN(IF(INDEX(DATOS,0,$N$2)=$U1452,IF(ISNUMBER(INDEX(DATOS,0,$C1452)),IF(INDEX(DATOS,0,$L$2)=0,IF(INDEX(DATOS,0,$M$2)=1,IF(ISNA(MATCH(INDEX(DATOS,0,$O$2),IF($E$7:E1451=E1452,$D$7:D1451),0)),INDEX(DATOS,0,$K$2))))))))</f>
        <v>0</v>
      </c>
      <c r="C1452" s="32">
        <f t="shared" si="1711"/>
        <v>20</v>
      </c>
      <c r="D1452" s="34" t="str">
        <f>IF($B1452=0,"--",INDEX(DATOS,$B1452,O$2))</f>
        <v>--</v>
      </c>
      <c r="E1452" s="64" t="s">
        <v>1</v>
      </c>
      <c r="F1452" s="36" t="str">
        <f t="shared" si="1738"/>
        <v>--</v>
      </c>
      <c r="G1452" s="109" t="e">
        <f>VLOOKUP($D1452,LOC_UNICOS,G$2,0)</f>
        <v>#N/A</v>
      </c>
      <c r="H1452" s="109" t="e">
        <f>VLOOKUP($D1452,LOC_UNICOS,H$2,0)</f>
        <v>#N/A</v>
      </c>
      <c r="I1452" s="38">
        <f t="array" ref="I1452">IF($B1452=0,-999,IF(COUNTIFS($Z1452:Z1452,#N/A)&gt;0,-999,AVERAGE($Z1452:Z1452)))</f>
        <v>-999</v>
      </c>
      <c r="J1452" s="38">
        <f t="array" ref="J1452">IF($B1452=0,-999,IF(COUNTIFS($Z1452:AA1452,#N/A)&gt;0,-999,AVERAGE($Z1452:AA1452)))</f>
        <v>-999</v>
      </c>
      <c r="K1452" s="38">
        <f t="array" ref="K1452">IF($B1452=0,-999,IF(COUNTIFS($Z1452:AB1452,#N/A)&gt;0,-999,AVERAGE($Z1452:AB1452)))</f>
        <v>-999</v>
      </c>
      <c r="L1452" s="38">
        <f t="array" ref="L1452">IF($B1452=0,-999,IF(COUNTIFS($Z1452:AC1452,#N/A)&gt;0,-999,AVERAGE($Z1452:AC1452)))</f>
        <v>-999</v>
      </c>
      <c r="M1452" s="38">
        <f t="shared" si="1706"/>
        <v>-999</v>
      </c>
      <c r="N1452" s="38">
        <f t="shared" si="1729"/>
        <v>-999</v>
      </c>
      <c r="O1452" s="38">
        <f t="shared" si="1730"/>
        <v>-999</v>
      </c>
      <c r="P1452" s="38">
        <f t="shared" si="1731"/>
        <v>-999</v>
      </c>
      <c r="Q1452" s="37">
        <f t="shared" si="1707"/>
        <v>0</v>
      </c>
      <c r="R1452" s="37">
        <f t="shared" si="1719"/>
        <v>0</v>
      </c>
      <c r="S1452" s="37">
        <f t="shared" si="1720"/>
        <v>0</v>
      </c>
      <c r="T1452" s="37">
        <f t="shared" si="1721"/>
        <v>0</v>
      </c>
      <c r="U1452" s="37">
        <f t="shared" si="1708"/>
        <v>2018</v>
      </c>
      <c r="V1452" s="37">
        <f t="shared" ref="V1452:X1452" si="1763">U1452-1</f>
        <v>2017</v>
      </c>
      <c r="W1452" s="37">
        <f t="shared" si="1763"/>
        <v>2016</v>
      </c>
      <c r="X1452" s="37">
        <f t="shared" si="1763"/>
        <v>2015</v>
      </c>
      <c r="Y1452" s="39"/>
      <c r="Z1452" s="62" t="e">
        <f>IFERROR(IF($B1452=0,#N/A,AVERAGEIFS(INDEX(DATOS,0,$C1452),INDEX(DATOS,0,$C1452),"&lt;&gt;#N/D",INDEX(DATOS,0,$L$2),0,INDEX(DATOS,0,$M$2),1,INDEX(DATOS,0,$N$2),U1452,INDEX(DATOS,0,$O$2),$D1452)),#N/A)</f>
        <v>#N/A</v>
      </c>
      <c r="AA1452" s="62" t="e">
        <f>IFERROR(IF($B1452=0,#N/A,AVERAGEIFS(INDEX(DATOS,0,$C1452),INDEX(DATOS,0,$C1452),"&lt;&gt;#N/D",INDEX(DATOS,0,$L$2),0,INDEX(DATOS,0,$M$2),1,INDEX(DATOS,0,$N$2),V1452,INDEX(DATOS,0,$O$2),$D1452)),#N/A)</f>
        <v>#N/A</v>
      </c>
      <c r="AB1452" s="62" t="e">
        <f>IFERROR(IF($B1452=0,#N/A,AVERAGEIFS(INDEX(DATOS,0,$C1452),INDEX(DATOS,0,$C1452),"&lt;&gt;#N/D",INDEX(DATOS,0,$L$2),0,INDEX(DATOS,0,$M$2),1,INDEX(DATOS,0,$N$2),W1452,INDEX(DATOS,0,$O$2),$D1452)),#N/A)</f>
        <v>#N/A</v>
      </c>
      <c r="AC1452" s="62" t="e">
        <f>IFERROR(IF($B1452=0,#N/A,AVERAGEIFS(INDEX(DATOS,0,$C1452),INDEX(DATOS,0,$C1452),"&lt;&gt;#N/D",INDEX(DATOS,0,$L$2),0,INDEX(DATOS,0,$M$2),1,INDEX(DATOS,0,$N$2),X1452,INDEX(DATOS,0,$O$2),$D1452)),#N/A)</f>
        <v>#N/A</v>
      </c>
      <c r="AD1452" s="33"/>
      <c r="AE1452" s="40" t="e">
        <f>IFERROR(IF(ISNA(Z1452),#N/A,IF(I1452=0,0,_xlfn.STDEV.P($Z1452:Z1452)/I1452*100)),#N/A)</f>
        <v>#N/A</v>
      </c>
      <c r="AF1452" s="40" t="e">
        <f>IFERROR(IF(ISNA(AA1452),#N/A,IF(J1452=0,0,_xlfn.STDEV.P($Z1452:AA1452)/J1452*100)),#N/A)</f>
        <v>#N/A</v>
      </c>
      <c r="AG1452" s="40" t="e">
        <f>IFERROR(IF(ISNA(AB1452),#N/A,IF(K1452=0,0,_xlfn.STDEV.P($Z1452:AB1452)/K1452*100)),#N/A)</f>
        <v>#N/A</v>
      </c>
      <c r="AH1452" s="40" t="e">
        <f>IFERROR(IF(ISNA(AC1452),#N/A,IF(L1452=0,0,_xlfn.STDEV.P($Z1452:AC1452)/L1452*100)),#N/A)</f>
        <v>#N/A</v>
      </c>
    </row>
    <row r="1453" spans="1:34" x14ac:dyDescent="0.35">
      <c r="A1453">
        <f t="shared" si="1710"/>
        <v>48</v>
      </c>
      <c r="B1453" s="35">
        <f t="array" ref="B1453">IF(B1452=0,0,MIN(IF(INDEX(DATOS,0,$N$2)=$U1453,IF(ISNUMBER(INDEX(DATOS,0,$C1453)),IF(INDEX(DATOS,0,$L$2)=0,IF(INDEX(DATOS,0,$M$2)=1,IF(ISNA(MATCH(INDEX(DATOS,0,$O$2),IF($E$7:E1452=E1453,$D$7:D1452),0)),INDEX(DATOS,0,$K$2))))))))</f>
        <v>0</v>
      </c>
      <c r="C1453" s="32">
        <f t="shared" si="1711"/>
        <v>20</v>
      </c>
      <c r="D1453" s="34" t="str">
        <f>IF($B1453=0,"--",INDEX(DATOS,$B1453,O$2))</f>
        <v>--</v>
      </c>
      <c r="E1453" s="64" t="s">
        <v>1</v>
      </c>
      <c r="F1453" s="36" t="str">
        <f t="shared" si="1738"/>
        <v>--</v>
      </c>
      <c r="G1453" s="109" t="e">
        <f>VLOOKUP($D1453,LOC_UNICOS,G$2,0)</f>
        <v>#N/A</v>
      </c>
      <c r="H1453" s="109" t="e">
        <f>VLOOKUP($D1453,LOC_UNICOS,H$2,0)</f>
        <v>#N/A</v>
      </c>
      <c r="I1453" s="38">
        <f t="array" ref="I1453">IF($B1453=0,-999,IF(COUNTIFS($Z1453:Z1453,#N/A)&gt;0,-999,AVERAGE($Z1453:Z1453)))</f>
        <v>-999</v>
      </c>
      <c r="J1453" s="38">
        <f t="array" ref="J1453">IF($B1453=0,-999,IF(COUNTIFS($Z1453:AA1453,#N/A)&gt;0,-999,AVERAGE($Z1453:AA1453)))</f>
        <v>-999</v>
      </c>
      <c r="K1453" s="38">
        <f t="array" ref="K1453">IF($B1453=0,-999,IF(COUNTIFS($Z1453:AB1453,#N/A)&gt;0,-999,AVERAGE($Z1453:AB1453)))</f>
        <v>-999</v>
      </c>
      <c r="L1453" s="38">
        <f t="array" ref="L1453">IF($B1453=0,-999,IF(COUNTIFS($Z1453:AC1453,#N/A)&gt;0,-999,AVERAGE($Z1453:AC1453)))</f>
        <v>-999</v>
      </c>
      <c r="M1453" s="38">
        <f t="shared" si="1706"/>
        <v>-999</v>
      </c>
      <c r="N1453" s="38">
        <f t="shared" si="1729"/>
        <v>-999</v>
      </c>
      <c r="O1453" s="38">
        <f t="shared" si="1730"/>
        <v>-999</v>
      </c>
      <c r="P1453" s="38">
        <f t="shared" si="1731"/>
        <v>-999</v>
      </c>
      <c r="Q1453" s="37">
        <f t="shared" si="1707"/>
        <v>0</v>
      </c>
      <c r="R1453" s="37">
        <f t="shared" si="1719"/>
        <v>0</v>
      </c>
      <c r="S1453" s="37">
        <f t="shared" si="1720"/>
        <v>0</v>
      </c>
      <c r="T1453" s="37">
        <f t="shared" si="1721"/>
        <v>0</v>
      </c>
      <c r="U1453" s="37">
        <f t="shared" si="1708"/>
        <v>2018</v>
      </c>
      <c r="V1453" s="37">
        <f t="shared" ref="V1453:X1453" si="1764">U1453-1</f>
        <v>2017</v>
      </c>
      <c r="W1453" s="37">
        <f t="shared" si="1764"/>
        <v>2016</v>
      </c>
      <c r="X1453" s="37">
        <f t="shared" si="1764"/>
        <v>2015</v>
      </c>
      <c r="Y1453" s="39"/>
      <c r="Z1453" s="62" t="e">
        <f>IFERROR(IF($B1453=0,#N/A,AVERAGEIFS(INDEX(DATOS,0,$C1453),INDEX(DATOS,0,$C1453),"&lt;&gt;#N/D",INDEX(DATOS,0,$L$2),0,INDEX(DATOS,0,$M$2),1,INDEX(DATOS,0,$N$2),U1453,INDEX(DATOS,0,$O$2),$D1453)),#N/A)</f>
        <v>#N/A</v>
      </c>
      <c r="AA1453" s="62" t="e">
        <f>IFERROR(IF($B1453=0,#N/A,AVERAGEIFS(INDEX(DATOS,0,$C1453),INDEX(DATOS,0,$C1453),"&lt;&gt;#N/D",INDEX(DATOS,0,$L$2),0,INDEX(DATOS,0,$M$2),1,INDEX(DATOS,0,$N$2),V1453,INDEX(DATOS,0,$O$2),$D1453)),#N/A)</f>
        <v>#N/A</v>
      </c>
      <c r="AB1453" s="62" t="e">
        <f>IFERROR(IF($B1453=0,#N/A,AVERAGEIFS(INDEX(DATOS,0,$C1453),INDEX(DATOS,0,$C1453),"&lt;&gt;#N/D",INDEX(DATOS,0,$L$2),0,INDEX(DATOS,0,$M$2),1,INDEX(DATOS,0,$N$2),W1453,INDEX(DATOS,0,$O$2),$D1453)),#N/A)</f>
        <v>#N/A</v>
      </c>
      <c r="AC1453" s="62" t="e">
        <f>IFERROR(IF($B1453=0,#N/A,AVERAGEIFS(INDEX(DATOS,0,$C1453),INDEX(DATOS,0,$C1453),"&lt;&gt;#N/D",INDEX(DATOS,0,$L$2),0,INDEX(DATOS,0,$M$2),1,INDEX(DATOS,0,$N$2),X1453,INDEX(DATOS,0,$O$2),$D1453)),#N/A)</f>
        <v>#N/A</v>
      </c>
      <c r="AD1453" s="33"/>
      <c r="AE1453" s="40" t="e">
        <f>IFERROR(IF(ISNA(Z1453),#N/A,IF(I1453=0,0,_xlfn.STDEV.P($Z1453:Z1453)/I1453*100)),#N/A)</f>
        <v>#N/A</v>
      </c>
      <c r="AF1453" s="40" t="e">
        <f>IFERROR(IF(ISNA(AA1453),#N/A,IF(J1453=0,0,_xlfn.STDEV.P($Z1453:AA1453)/J1453*100)),#N/A)</f>
        <v>#N/A</v>
      </c>
      <c r="AG1453" s="40" t="e">
        <f>IFERROR(IF(ISNA(AB1453),#N/A,IF(K1453=0,0,_xlfn.STDEV.P($Z1453:AB1453)/K1453*100)),#N/A)</f>
        <v>#N/A</v>
      </c>
      <c r="AH1453" s="40" t="e">
        <f>IFERROR(IF(ISNA(AC1453),#N/A,IF(L1453=0,0,_xlfn.STDEV.P($Z1453:AC1453)/L1453*100)),#N/A)</f>
        <v>#N/A</v>
      </c>
    </row>
    <row r="1454" spans="1:34" x14ac:dyDescent="0.35">
      <c r="A1454">
        <f t="shared" si="1710"/>
        <v>49</v>
      </c>
      <c r="B1454" s="35">
        <f t="array" ref="B1454">IF(B1453=0,0,MIN(IF(INDEX(DATOS,0,$N$2)=$U1454,IF(ISNUMBER(INDEX(DATOS,0,$C1454)),IF(INDEX(DATOS,0,$L$2)=0,IF(INDEX(DATOS,0,$M$2)=1,IF(ISNA(MATCH(INDEX(DATOS,0,$O$2),IF($E$7:E1453=E1454,$D$7:D1453),0)),INDEX(DATOS,0,$K$2))))))))</f>
        <v>0</v>
      </c>
      <c r="C1454" s="32">
        <f t="shared" si="1711"/>
        <v>20</v>
      </c>
      <c r="D1454" s="34" t="str">
        <f>IF($B1454=0,"--",INDEX(DATOS,$B1454,O$2))</f>
        <v>--</v>
      </c>
      <c r="E1454" s="64" t="s">
        <v>1</v>
      </c>
      <c r="F1454" s="36" t="str">
        <f t="shared" si="1738"/>
        <v>--</v>
      </c>
      <c r="G1454" s="109" t="e">
        <f>VLOOKUP($D1454,LOC_UNICOS,G$2,0)</f>
        <v>#N/A</v>
      </c>
      <c r="H1454" s="109" t="e">
        <f>VLOOKUP($D1454,LOC_UNICOS,H$2,0)</f>
        <v>#N/A</v>
      </c>
      <c r="I1454" s="38">
        <f t="array" ref="I1454">IF($B1454=0,-999,IF(COUNTIFS($Z1454:Z1454,#N/A)&gt;0,-999,AVERAGE($Z1454:Z1454)))</f>
        <v>-999</v>
      </c>
      <c r="J1454" s="38">
        <f t="array" ref="J1454">IF($B1454=0,-999,IF(COUNTIFS($Z1454:AA1454,#N/A)&gt;0,-999,AVERAGE($Z1454:AA1454)))</f>
        <v>-999</v>
      </c>
      <c r="K1454" s="38">
        <f t="array" ref="K1454">IF($B1454=0,-999,IF(COUNTIFS($Z1454:AB1454,#N/A)&gt;0,-999,AVERAGE($Z1454:AB1454)))</f>
        <v>-999</v>
      </c>
      <c r="L1454" s="38">
        <f t="array" ref="L1454">IF($B1454=0,-999,IF(COUNTIFS($Z1454:AC1454,#N/A)&gt;0,-999,AVERAGE($Z1454:AC1454)))</f>
        <v>-999</v>
      </c>
      <c r="M1454" s="38">
        <f t="shared" si="1706"/>
        <v>-999</v>
      </c>
      <c r="N1454" s="38">
        <f t="shared" si="1729"/>
        <v>-999</v>
      </c>
      <c r="O1454" s="38">
        <f t="shared" si="1730"/>
        <v>-999</v>
      </c>
      <c r="P1454" s="38">
        <f t="shared" si="1731"/>
        <v>-999</v>
      </c>
      <c r="Q1454" s="37">
        <f t="shared" si="1707"/>
        <v>0</v>
      </c>
      <c r="R1454" s="37">
        <f t="shared" si="1719"/>
        <v>0</v>
      </c>
      <c r="S1454" s="37">
        <f t="shared" si="1720"/>
        <v>0</v>
      </c>
      <c r="T1454" s="37">
        <f t="shared" si="1721"/>
        <v>0</v>
      </c>
      <c r="U1454" s="37">
        <f t="shared" si="1708"/>
        <v>2018</v>
      </c>
      <c r="V1454" s="37">
        <f t="shared" ref="V1454:X1454" si="1765">U1454-1</f>
        <v>2017</v>
      </c>
      <c r="W1454" s="37">
        <f t="shared" si="1765"/>
        <v>2016</v>
      </c>
      <c r="X1454" s="37">
        <f t="shared" si="1765"/>
        <v>2015</v>
      </c>
      <c r="Y1454" s="39"/>
      <c r="Z1454" s="62" t="e">
        <f>IFERROR(IF($B1454=0,#N/A,AVERAGEIFS(INDEX(DATOS,0,$C1454),INDEX(DATOS,0,$C1454),"&lt;&gt;#N/D",INDEX(DATOS,0,$L$2),0,INDEX(DATOS,0,$M$2),1,INDEX(DATOS,0,$N$2),U1454,INDEX(DATOS,0,$O$2),$D1454)),#N/A)</f>
        <v>#N/A</v>
      </c>
      <c r="AA1454" s="62" t="e">
        <f>IFERROR(IF($B1454=0,#N/A,AVERAGEIFS(INDEX(DATOS,0,$C1454),INDEX(DATOS,0,$C1454),"&lt;&gt;#N/D",INDEX(DATOS,0,$L$2),0,INDEX(DATOS,0,$M$2),1,INDEX(DATOS,0,$N$2),V1454,INDEX(DATOS,0,$O$2),$D1454)),#N/A)</f>
        <v>#N/A</v>
      </c>
      <c r="AB1454" s="62" t="e">
        <f>IFERROR(IF($B1454=0,#N/A,AVERAGEIFS(INDEX(DATOS,0,$C1454),INDEX(DATOS,0,$C1454),"&lt;&gt;#N/D",INDEX(DATOS,0,$L$2),0,INDEX(DATOS,0,$M$2),1,INDEX(DATOS,0,$N$2),W1454,INDEX(DATOS,0,$O$2),$D1454)),#N/A)</f>
        <v>#N/A</v>
      </c>
      <c r="AC1454" s="62" t="e">
        <f>IFERROR(IF($B1454=0,#N/A,AVERAGEIFS(INDEX(DATOS,0,$C1454),INDEX(DATOS,0,$C1454),"&lt;&gt;#N/D",INDEX(DATOS,0,$L$2),0,INDEX(DATOS,0,$M$2),1,INDEX(DATOS,0,$N$2),X1454,INDEX(DATOS,0,$O$2),$D1454)),#N/A)</f>
        <v>#N/A</v>
      </c>
      <c r="AD1454" s="33"/>
      <c r="AE1454" s="40" t="e">
        <f>IFERROR(IF(ISNA(Z1454),#N/A,IF(I1454=0,0,_xlfn.STDEV.P($Z1454:Z1454)/I1454*100)),#N/A)</f>
        <v>#N/A</v>
      </c>
      <c r="AF1454" s="40" t="e">
        <f>IFERROR(IF(ISNA(AA1454),#N/A,IF(J1454=0,0,_xlfn.STDEV.P($Z1454:AA1454)/J1454*100)),#N/A)</f>
        <v>#N/A</v>
      </c>
      <c r="AG1454" s="40" t="e">
        <f>IFERROR(IF(ISNA(AB1454),#N/A,IF(K1454=0,0,_xlfn.STDEV.P($Z1454:AB1454)/K1454*100)),#N/A)</f>
        <v>#N/A</v>
      </c>
      <c r="AH1454" s="40" t="e">
        <f>IFERROR(IF(ISNA(AC1454),#N/A,IF(L1454=0,0,_xlfn.STDEV.P($Z1454:AC1454)/L1454*100)),#N/A)</f>
        <v>#N/A</v>
      </c>
    </row>
    <row r="1455" spans="1:34" x14ac:dyDescent="0.35">
      <c r="A1455">
        <f t="shared" si="1710"/>
        <v>50</v>
      </c>
      <c r="B1455" s="35">
        <f t="array" ref="B1455">IF(B1454=0,0,MIN(IF(INDEX(DATOS,0,$N$2)=$U1455,IF(ISNUMBER(INDEX(DATOS,0,$C1455)),IF(INDEX(DATOS,0,$L$2)=0,IF(INDEX(DATOS,0,$M$2)=1,IF(ISNA(MATCH(INDEX(DATOS,0,$O$2),IF($E$7:E1454=E1455,$D$7:D1454),0)),INDEX(DATOS,0,$K$2))))))))</f>
        <v>0</v>
      </c>
      <c r="C1455" s="32">
        <f t="shared" si="1711"/>
        <v>20</v>
      </c>
      <c r="D1455" s="34" t="str">
        <f>IF($B1455=0,"--",INDEX(DATOS,$B1455,O$2))</f>
        <v>--</v>
      </c>
      <c r="E1455" s="64" t="s">
        <v>1</v>
      </c>
      <c r="F1455" s="36" t="str">
        <f t="shared" si="1738"/>
        <v>--</v>
      </c>
      <c r="G1455" s="109" t="e">
        <f>VLOOKUP($D1455,LOC_UNICOS,G$2,0)</f>
        <v>#N/A</v>
      </c>
      <c r="H1455" s="109" t="e">
        <f>VLOOKUP($D1455,LOC_UNICOS,H$2,0)</f>
        <v>#N/A</v>
      </c>
      <c r="I1455" s="38">
        <f t="array" ref="I1455">IF($B1455=0,-999,IF(COUNTIFS($Z1455:Z1455,#N/A)&gt;0,-999,AVERAGE($Z1455:Z1455)))</f>
        <v>-999</v>
      </c>
      <c r="J1455" s="38">
        <f t="array" ref="J1455">IF($B1455=0,-999,IF(COUNTIFS($Z1455:AA1455,#N/A)&gt;0,-999,AVERAGE($Z1455:AA1455)))</f>
        <v>-999</v>
      </c>
      <c r="K1455" s="38">
        <f t="array" ref="K1455">IF($B1455=0,-999,IF(COUNTIFS($Z1455:AB1455,#N/A)&gt;0,-999,AVERAGE($Z1455:AB1455)))</f>
        <v>-999</v>
      </c>
      <c r="L1455" s="38">
        <f t="array" ref="L1455">IF($B1455=0,-999,IF(COUNTIFS($Z1455:AC1455,#N/A)&gt;0,-999,AVERAGE($Z1455:AC1455)))</f>
        <v>-999</v>
      </c>
      <c r="M1455" s="38">
        <f t="shared" si="1706"/>
        <v>-999</v>
      </c>
      <c r="N1455" s="38">
        <f t="shared" si="1729"/>
        <v>-999</v>
      </c>
      <c r="O1455" s="38">
        <f t="shared" si="1730"/>
        <v>-999</v>
      </c>
      <c r="P1455" s="38">
        <f t="shared" si="1731"/>
        <v>-999</v>
      </c>
      <c r="Q1455" s="37">
        <f t="shared" si="1707"/>
        <v>0</v>
      </c>
      <c r="R1455" s="37">
        <f t="shared" si="1719"/>
        <v>0</v>
      </c>
      <c r="S1455" s="37">
        <f t="shared" si="1720"/>
        <v>0</v>
      </c>
      <c r="T1455" s="37">
        <f t="shared" si="1721"/>
        <v>0</v>
      </c>
      <c r="U1455" s="37">
        <f t="shared" si="1708"/>
        <v>2018</v>
      </c>
      <c r="V1455" s="37">
        <f t="shared" ref="V1455:X1455" si="1766">U1455-1</f>
        <v>2017</v>
      </c>
      <c r="W1455" s="37">
        <f t="shared" si="1766"/>
        <v>2016</v>
      </c>
      <c r="X1455" s="37">
        <f t="shared" si="1766"/>
        <v>2015</v>
      </c>
      <c r="Y1455" s="39"/>
      <c r="Z1455" s="62" t="e">
        <f>IFERROR(IF($B1455=0,#N/A,AVERAGEIFS(INDEX(DATOS,0,$C1455),INDEX(DATOS,0,$C1455),"&lt;&gt;#N/D",INDEX(DATOS,0,$L$2),0,INDEX(DATOS,0,$M$2),1,INDEX(DATOS,0,$N$2),U1455,INDEX(DATOS,0,$O$2),$D1455)),#N/A)</f>
        <v>#N/A</v>
      </c>
      <c r="AA1455" s="62" t="e">
        <f>IFERROR(IF($B1455=0,#N/A,AVERAGEIFS(INDEX(DATOS,0,$C1455),INDEX(DATOS,0,$C1455),"&lt;&gt;#N/D",INDEX(DATOS,0,$L$2),0,INDEX(DATOS,0,$M$2),1,INDEX(DATOS,0,$N$2),V1455,INDEX(DATOS,0,$O$2),$D1455)),#N/A)</f>
        <v>#N/A</v>
      </c>
      <c r="AB1455" s="62" t="e">
        <f>IFERROR(IF($B1455=0,#N/A,AVERAGEIFS(INDEX(DATOS,0,$C1455),INDEX(DATOS,0,$C1455),"&lt;&gt;#N/D",INDEX(DATOS,0,$L$2),0,INDEX(DATOS,0,$M$2),1,INDEX(DATOS,0,$N$2),W1455,INDEX(DATOS,0,$O$2),$D1455)),#N/A)</f>
        <v>#N/A</v>
      </c>
      <c r="AC1455" s="62" t="e">
        <f>IFERROR(IF($B1455=0,#N/A,AVERAGEIFS(INDEX(DATOS,0,$C1455),INDEX(DATOS,0,$C1455),"&lt;&gt;#N/D",INDEX(DATOS,0,$L$2),0,INDEX(DATOS,0,$M$2),1,INDEX(DATOS,0,$N$2),X1455,INDEX(DATOS,0,$O$2),$D1455)),#N/A)</f>
        <v>#N/A</v>
      </c>
      <c r="AD1455" s="33"/>
      <c r="AE1455" s="40" t="e">
        <f>IFERROR(IF(ISNA(Z1455),#N/A,IF(I1455=0,0,_xlfn.STDEV.P($Z1455:Z1455)/I1455*100)),#N/A)</f>
        <v>#N/A</v>
      </c>
      <c r="AF1455" s="40" t="e">
        <f>IFERROR(IF(ISNA(AA1455),#N/A,IF(J1455=0,0,_xlfn.STDEV.P($Z1455:AA1455)/J1455*100)),#N/A)</f>
        <v>#N/A</v>
      </c>
      <c r="AG1455" s="40" t="e">
        <f>IFERROR(IF(ISNA(AB1455),#N/A,IF(K1455=0,0,_xlfn.STDEV.P($Z1455:AB1455)/K1455*100)),#N/A)</f>
        <v>#N/A</v>
      </c>
      <c r="AH1455" s="40" t="e">
        <f>IFERROR(IF(ISNA(AC1455),#N/A,IF(L1455=0,0,_xlfn.STDEV.P($Z1455:AC1455)/L1455*100)),#N/A)</f>
        <v>#N/A</v>
      </c>
    </row>
    <row r="1456" spans="1:34" x14ac:dyDescent="0.35">
      <c r="A1456">
        <f t="shared" si="1710"/>
        <v>51</v>
      </c>
      <c r="B1456" s="35">
        <f t="array" ref="B1456">IF(B1455=0,0,MIN(IF(INDEX(DATOS,0,$N$2)=$U1456,IF(ISNUMBER(INDEX(DATOS,0,$C1456)),IF(INDEX(DATOS,0,$L$2)=0,IF(INDEX(DATOS,0,$M$2)=1,IF(ISNA(MATCH(INDEX(DATOS,0,$O$2),IF($E$7:E1455=E1456,$D$7:D1455),0)),INDEX(DATOS,0,$K$2))))))))</f>
        <v>0</v>
      </c>
      <c r="C1456" s="32">
        <f t="shared" si="1711"/>
        <v>20</v>
      </c>
      <c r="D1456" s="34" t="str">
        <f>IF($B1456=0,"--",INDEX(DATOS,$B1456,O$2))</f>
        <v>--</v>
      </c>
      <c r="E1456" s="64" t="s">
        <v>1</v>
      </c>
      <c r="F1456" s="36" t="str">
        <f t="shared" si="1738"/>
        <v>--</v>
      </c>
      <c r="G1456" s="109" t="e">
        <f>VLOOKUP($D1456,LOC_UNICOS,G$2,0)</f>
        <v>#N/A</v>
      </c>
      <c r="H1456" s="109" t="e">
        <f>VLOOKUP($D1456,LOC_UNICOS,H$2,0)</f>
        <v>#N/A</v>
      </c>
      <c r="I1456" s="38">
        <f t="array" ref="I1456">IF($B1456=0,-999,IF(COUNTIFS($Z1456:Z1456,#N/A)&gt;0,-999,AVERAGE($Z1456:Z1456)))</f>
        <v>-999</v>
      </c>
      <c r="J1456" s="38">
        <f t="array" ref="J1456">IF($B1456=0,-999,IF(COUNTIFS($Z1456:AA1456,#N/A)&gt;0,-999,AVERAGE($Z1456:AA1456)))</f>
        <v>-999</v>
      </c>
      <c r="K1456" s="38">
        <f t="array" ref="K1456">IF($B1456=0,-999,IF(COUNTIFS($Z1456:AB1456,#N/A)&gt;0,-999,AVERAGE($Z1456:AB1456)))</f>
        <v>-999</v>
      </c>
      <c r="L1456" s="38">
        <f t="array" ref="L1456">IF($B1456=0,-999,IF(COUNTIFS($Z1456:AC1456,#N/A)&gt;0,-999,AVERAGE($Z1456:AC1456)))</f>
        <v>-999</v>
      </c>
      <c r="M1456" s="38">
        <f t="shared" si="1706"/>
        <v>-999</v>
      </c>
      <c r="N1456" s="38">
        <f t="shared" si="1729"/>
        <v>-999</v>
      </c>
      <c r="O1456" s="38">
        <f t="shared" si="1730"/>
        <v>-999</v>
      </c>
      <c r="P1456" s="38">
        <f t="shared" si="1731"/>
        <v>-999</v>
      </c>
      <c r="Q1456" s="37">
        <f t="shared" si="1707"/>
        <v>0</v>
      </c>
      <c r="R1456" s="37">
        <f t="shared" si="1719"/>
        <v>0</v>
      </c>
      <c r="S1456" s="37">
        <f t="shared" si="1720"/>
        <v>0</v>
      </c>
      <c r="T1456" s="37">
        <f t="shared" si="1721"/>
        <v>0</v>
      </c>
      <c r="U1456" s="37">
        <f t="shared" si="1708"/>
        <v>2018</v>
      </c>
      <c r="V1456" s="37">
        <f t="shared" ref="V1456:X1456" si="1767">U1456-1</f>
        <v>2017</v>
      </c>
      <c r="W1456" s="37">
        <f t="shared" si="1767"/>
        <v>2016</v>
      </c>
      <c r="X1456" s="37">
        <f t="shared" si="1767"/>
        <v>2015</v>
      </c>
      <c r="Y1456" s="41"/>
      <c r="Z1456" s="62" t="e">
        <f>IFERROR(IF($B1456=0,#N/A,AVERAGEIFS(INDEX(DATOS,0,$C1456),INDEX(DATOS,0,$C1456),"&lt;&gt;#N/D",INDEX(DATOS,0,$L$2),0,INDEX(DATOS,0,$M$2),1,INDEX(DATOS,0,$N$2),U1456,INDEX(DATOS,0,$O$2),$D1456)),#N/A)</f>
        <v>#N/A</v>
      </c>
      <c r="AA1456" s="62" t="e">
        <f>IFERROR(IF($B1456=0,#N/A,AVERAGEIFS(INDEX(DATOS,0,$C1456),INDEX(DATOS,0,$C1456),"&lt;&gt;#N/D",INDEX(DATOS,0,$L$2),0,INDEX(DATOS,0,$M$2),1,INDEX(DATOS,0,$N$2),V1456,INDEX(DATOS,0,$O$2),$D1456)),#N/A)</f>
        <v>#N/A</v>
      </c>
      <c r="AB1456" s="62" t="e">
        <f>IFERROR(IF($B1456=0,#N/A,AVERAGEIFS(INDEX(DATOS,0,$C1456),INDEX(DATOS,0,$C1456),"&lt;&gt;#N/D",INDEX(DATOS,0,$L$2),0,INDEX(DATOS,0,$M$2),1,INDEX(DATOS,0,$N$2),W1456,INDEX(DATOS,0,$O$2),$D1456)),#N/A)</f>
        <v>#N/A</v>
      </c>
      <c r="AC1456" s="62" t="e">
        <f>IFERROR(IF($B1456=0,#N/A,AVERAGEIFS(INDEX(DATOS,0,$C1456),INDEX(DATOS,0,$C1456),"&lt;&gt;#N/D",INDEX(DATOS,0,$L$2),0,INDEX(DATOS,0,$M$2),1,INDEX(DATOS,0,$N$2),X1456,INDEX(DATOS,0,$O$2),$D1456)),#N/A)</f>
        <v>#N/A</v>
      </c>
      <c r="AD1456" s="33"/>
      <c r="AE1456" s="40" t="e">
        <f>IFERROR(IF(ISNA(Z1456),#N/A,IF(I1456=0,0,_xlfn.STDEV.P($Z1456:Z1456)/I1456*100)),#N/A)</f>
        <v>#N/A</v>
      </c>
      <c r="AF1456" s="40" t="e">
        <f>IFERROR(IF(ISNA(AA1456),#N/A,IF(J1456=0,0,_xlfn.STDEV.P($Z1456:AA1456)/J1456*100)),#N/A)</f>
        <v>#N/A</v>
      </c>
      <c r="AG1456" s="40" t="e">
        <f>IFERROR(IF(ISNA(AB1456),#N/A,IF(K1456=0,0,_xlfn.STDEV.P($Z1456:AB1456)/K1456*100)),#N/A)</f>
        <v>#N/A</v>
      </c>
      <c r="AH1456" s="40" t="e">
        <f>IFERROR(IF(ISNA(AC1456),#N/A,IF(L1456=0,0,_xlfn.STDEV.P($Z1456:AC1456)/L1456*100)),#N/A)</f>
        <v>#N/A</v>
      </c>
    </row>
    <row r="1457" spans="1:34" x14ac:dyDescent="0.35">
      <c r="A1457">
        <f t="shared" si="1710"/>
        <v>52</v>
      </c>
      <c r="B1457" s="35">
        <f t="array" ref="B1457">IF(B1456=0,0,MIN(IF(INDEX(DATOS,0,$N$2)=$U1457,IF(ISNUMBER(INDEX(DATOS,0,$C1457)),IF(INDEX(DATOS,0,$L$2)=0,IF(INDEX(DATOS,0,$M$2)=1,IF(ISNA(MATCH(INDEX(DATOS,0,$O$2),IF($E$7:E1456=E1457,$D$7:D1456),0)),INDEX(DATOS,0,$K$2))))))))</f>
        <v>0</v>
      </c>
      <c r="C1457" s="32">
        <f t="shared" si="1711"/>
        <v>20</v>
      </c>
      <c r="D1457" s="34" t="str">
        <f>IF($B1457=0,"--",INDEX(DATOS,$B1457,O$2))</f>
        <v>--</v>
      </c>
      <c r="E1457" s="64" t="s">
        <v>1</v>
      </c>
      <c r="F1457" s="36" t="str">
        <f t="shared" si="1738"/>
        <v>--</v>
      </c>
      <c r="G1457" s="109" t="e">
        <f>VLOOKUP($D1457,LOC_UNICOS,G$2,0)</f>
        <v>#N/A</v>
      </c>
      <c r="H1457" s="109" t="e">
        <f>VLOOKUP($D1457,LOC_UNICOS,H$2,0)</f>
        <v>#N/A</v>
      </c>
      <c r="I1457" s="38">
        <f t="array" ref="I1457">IF($B1457=0,-999,IF(COUNTIFS($Z1457:Z1457,#N/A)&gt;0,-999,AVERAGE($Z1457:Z1457)))</f>
        <v>-999</v>
      </c>
      <c r="J1457" s="38">
        <f t="array" ref="J1457">IF($B1457=0,-999,IF(COUNTIFS($Z1457:AA1457,#N/A)&gt;0,-999,AVERAGE($Z1457:AA1457)))</f>
        <v>-999</v>
      </c>
      <c r="K1457" s="38">
        <f t="array" ref="K1457">IF($B1457=0,-999,IF(COUNTIFS($Z1457:AB1457,#N/A)&gt;0,-999,AVERAGE($Z1457:AB1457)))</f>
        <v>-999</v>
      </c>
      <c r="L1457" s="38">
        <f t="array" ref="L1457">IF($B1457=0,-999,IF(COUNTIFS($Z1457:AC1457,#N/A)&gt;0,-999,AVERAGE($Z1457:AC1457)))</f>
        <v>-999</v>
      </c>
      <c r="M1457" s="38">
        <f t="shared" si="1706"/>
        <v>-999</v>
      </c>
      <c r="N1457" s="38">
        <f t="shared" si="1729"/>
        <v>-999</v>
      </c>
      <c r="O1457" s="38">
        <f t="shared" si="1730"/>
        <v>-999</v>
      </c>
      <c r="P1457" s="38">
        <f t="shared" si="1731"/>
        <v>-999</v>
      </c>
      <c r="Q1457" s="37">
        <f t="shared" si="1707"/>
        <v>0</v>
      </c>
      <c r="R1457" s="37">
        <f t="shared" si="1719"/>
        <v>0</v>
      </c>
      <c r="S1457" s="37">
        <f t="shared" si="1720"/>
        <v>0</v>
      </c>
      <c r="T1457" s="37">
        <f t="shared" si="1721"/>
        <v>0</v>
      </c>
      <c r="U1457" s="37">
        <f t="shared" si="1708"/>
        <v>2018</v>
      </c>
      <c r="V1457" s="37">
        <f t="shared" ref="V1457:X1457" si="1768">U1457-1</f>
        <v>2017</v>
      </c>
      <c r="W1457" s="37">
        <f t="shared" si="1768"/>
        <v>2016</v>
      </c>
      <c r="X1457" s="37">
        <f t="shared" si="1768"/>
        <v>2015</v>
      </c>
      <c r="Y1457" s="39"/>
      <c r="Z1457" s="62" t="e">
        <f>IFERROR(IF($B1457=0,#N/A,AVERAGEIFS(INDEX(DATOS,0,$C1457),INDEX(DATOS,0,$C1457),"&lt;&gt;#N/D",INDEX(DATOS,0,$L$2),0,INDEX(DATOS,0,$M$2),1,INDEX(DATOS,0,$N$2),U1457,INDEX(DATOS,0,$O$2),$D1457)),#N/A)</f>
        <v>#N/A</v>
      </c>
      <c r="AA1457" s="62" t="e">
        <f>IFERROR(IF($B1457=0,#N/A,AVERAGEIFS(INDEX(DATOS,0,$C1457),INDEX(DATOS,0,$C1457),"&lt;&gt;#N/D",INDEX(DATOS,0,$L$2),0,INDEX(DATOS,0,$M$2),1,INDEX(DATOS,0,$N$2),V1457,INDEX(DATOS,0,$O$2),$D1457)),#N/A)</f>
        <v>#N/A</v>
      </c>
      <c r="AB1457" s="62" t="e">
        <f>IFERROR(IF($B1457=0,#N/A,AVERAGEIFS(INDEX(DATOS,0,$C1457),INDEX(DATOS,0,$C1457),"&lt;&gt;#N/D",INDEX(DATOS,0,$L$2),0,INDEX(DATOS,0,$M$2),1,INDEX(DATOS,0,$N$2),W1457,INDEX(DATOS,0,$O$2),$D1457)),#N/A)</f>
        <v>#N/A</v>
      </c>
      <c r="AC1457" s="62" t="e">
        <f>IFERROR(IF($B1457=0,#N/A,AVERAGEIFS(INDEX(DATOS,0,$C1457),INDEX(DATOS,0,$C1457),"&lt;&gt;#N/D",INDEX(DATOS,0,$L$2),0,INDEX(DATOS,0,$M$2),1,INDEX(DATOS,0,$N$2),X1457,INDEX(DATOS,0,$O$2),$D1457)),#N/A)</f>
        <v>#N/A</v>
      </c>
      <c r="AD1457" s="33"/>
      <c r="AE1457" s="40" t="e">
        <f>IFERROR(IF(ISNA(Z1457),#N/A,IF(I1457=0,0,_xlfn.STDEV.P($Z1457:Z1457)/I1457*100)),#N/A)</f>
        <v>#N/A</v>
      </c>
      <c r="AF1457" s="40" t="e">
        <f>IFERROR(IF(ISNA(AA1457),#N/A,IF(J1457=0,0,_xlfn.STDEV.P($Z1457:AA1457)/J1457*100)),#N/A)</f>
        <v>#N/A</v>
      </c>
      <c r="AG1457" s="40" t="e">
        <f>IFERROR(IF(ISNA(AB1457),#N/A,IF(K1457=0,0,_xlfn.STDEV.P($Z1457:AB1457)/K1457*100)),#N/A)</f>
        <v>#N/A</v>
      </c>
      <c r="AH1457" s="40" t="e">
        <f>IFERROR(IF(ISNA(AC1457),#N/A,IF(L1457=0,0,_xlfn.STDEV.P($Z1457:AC1457)/L1457*100)),#N/A)</f>
        <v>#N/A</v>
      </c>
    </row>
    <row r="1458" spans="1:34" x14ac:dyDescent="0.35">
      <c r="A1458">
        <f t="shared" si="1710"/>
        <v>53</v>
      </c>
      <c r="B1458" s="35">
        <f t="array" ref="B1458">IF(B1457=0,0,MIN(IF(INDEX(DATOS,0,$N$2)=$U1458,IF(ISNUMBER(INDEX(DATOS,0,$C1458)),IF(INDEX(DATOS,0,$L$2)=0,IF(INDEX(DATOS,0,$M$2)=1,IF(ISNA(MATCH(INDEX(DATOS,0,$O$2),IF($E$7:E1457=E1458,$D$7:D1457),0)),INDEX(DATOS,0,$K$2))))))))</f>
        <v>0</v>
      </c>
      <c r="C1458" s="32">
        <f t="shared" si="1711"/>
        <v>20</v>
      </c>
      <c r="D1458" s="34" t="str">
        <f>IF($B1458=0,"--",INDEX(DATOS,$B1458,O$2))</f>
        <v>--</v>
      </c>
      <c r="E1458" s="64" t="s">
        <v>1</v>
      </c>
      <c r="F1458" s="36" t="str">
        <f t="shared" si="1738"/>
        <v>--</v>
      </c>
      <c r="G1458" s="109" t="e">
        <f>VLOOKUP($D1458,LOC_UNICOS,G$2,0)</f>
        <v>#N/A</v>
      </c>
      <c r="H1458" s="109" t="e">
        <f>VLOOKUP($D1458,LOC_UNICOS,H$2,0)</f>
        <v>#N/A</v>
      </c>
      <c r="I1458" s="38">
        <f t="array" ref="I1458">IF($B1458=0,-999,IF(COUNTIFS($Z1458:Z1458,#N/A)&gt;0,-999,AVERAGE($Z1458:Z1458)))</f>
        <v>-999</v>
      </c>
      <c r="J1458" s="38">
        <f t="array" ref="J1458">IF($B1458=0,-999,IF(COUNTIFS($Z1458:AA1458,#N/A)&gt;0,-999,AVERAGE($Z1458:AA1458)))</f>
        <v>-999</v>
      </c>
      <c r="K1458" s="38">
        <f t="array" ref="K1458">IF($B1458=0,-999,IF(COUNTIFS($Z1458:AB1458,#N/A)&gt;0,-999,AVERAGE($Z1458:AB1458)))</f>
        <v>-999</v>
      </c>
      <c r="L1458" s="38">
        <f t="array" ref="L1458">IF($B1458=0,-999,IF(COUNTIFS($Z1458:AC1458,#N/A)&gt;0,-999,AVERAGE($Z1458:AC1458)))</f>
        <v>-999</v>
      </c>
      <c r="M1458" s="38">
        <f t="shared" si="1706"/>
        <v>-999</v>
      </c>
      <c r="N1458" s="38">
        <f t="shared" si="1729"/>
        <v>-999</v>
      </c>
      <c r="O1458" s="38">
        <f t="shared" si="1730"/>
        <v>-999</v>
      </c>
      <c r="P1458" s="38">
        <f t="shared" si="1731"/>
        <v>-999</v>
      </c>
      <c r="Q1458" s="37">
        <f t="shared" si="1707"/>
        <v>0</v>
      </c>
      <c r="R1458" s="37">
        <f t="shared" si="1719"/>
        <v>0</v>
      </c>
      <c r="S1458" s="37">
        <f t="shared" si="1720"/>
        <v>0</v>
      </c>
      <c r="T1458" s="37">
        <f t="shared" si="1721"/>
        <v>0</v>
      </c>
      <c r="U1458" s="37">
        <f t="shared" si="1708"/>
        <v>2018</v>
      </c>
      <c r="V1458" s="37">
        <f t="shared" ref="V1458:X1458" si="1769">U1458-1</f>
        <v>2017</v>
      </c>
      <c r="W1458" s="37">
        <f t="shared" si="1769"/>
        <v>2016</v>
      </c>
      <c r="X1458" s="37">
        <f t="shared" si="1769"/>
        <v>2015</v>
      </c>
      <c r="Y1458" s="39"/>
      <c r="Z1458" s="62" t="e">
        <f>IFERROR(IF($B1458=0,#N/A,AVERAGEIFS(INDEX(DATOS,0,$C1458),INDEX(DATOS,0,$C1458),"&lt;&gt;#N/D",INDEX(DATOS,0,$L$2),0,INDEX(DATOS,0,$M$2),1,INDEX(DATOS,0,$N$2),U1458,INDEX(DATOS,0,$O$2),$D1458)),#N/A)</f>
        <v>#N/A</v>
      </c>
      <c r="AA1458" s="62" t="e">
        <f>IFERROR(IF($B1458=0,#N/A,AVERAGEIFS(INDEX(DATOS,0,$C1458),INDEX(DATOS,0,$C1458),"&lt;&gt;#N/D",INDEX(DATOS,0,$L$2),0,INDEX(DATOS,0,$M$2),1,INDEX(DATOS,0,$N$2),V1458,INDEX(DATOS,0,$O$2),$D1458)),#N/A)</f>
        <v>#N/A</v>
      </c>
      <c r="AB1458" s="62" t="e">
        <f>IFERROR(IF($B1458=0,#N/A,AVERAGEIFS(INDEX(DATOS,0,$C1458),INDEX(DATOS,0,$C1458),"&lt;&gt;#N/D",INDEX(DATOS,0,$L$2),0,INDEX(DATOS,0,$M$2),1,INDEX(DATOS,0,$N$2),W1458,INDEX(DATOS,0,$O$2),$D1458)),#N/A)</f>
        <v>#N/A</v>
      </c>
      <c r="AC1458" s="62" t="e">
        <f>IFERROR(IF($B1458=0,#N/A,AVERAGEIFS(INDEX(DATOS,0,$C1458),INDEX(DATOS,0,$C1458),"&lt;&gt;#N/D",INDEX(DATOS,0,$L$2),0,INDEX(DATOS,0,$M$2),1,INDEX(DATOS,0,$N$2),X1458,INDEX(DATOS,0,$O$2),$D1458)),#N/A)</f>
        <v>#N/A</v>
      </c>
      <c r="AD1458" s="33"/>
      <c r="AE1458" s="40" t="e">
        <f>IFERROR(IF(ISNA(Z1458),#N/A,IF(I1458=0,0,_xlfn.STDEV.P($Z1458:Z1458)/I1458*100)),#N/A)</f>
        <v>#N/A</v>
      </c>
      <c r="AF1458" s="40" t="e">
        <f>IFERROR(IF(ISNA(AA1458),#N/A,IF(J1458=0,0,_xlfn.STDEV.P($Z1458:AA1458)/J1458*100)),#N/A)</f>
        <v>#N/A</v>
      </c>
      <c r="AG1458" s="40" t="e">
        <f>IFERROR(IF(ISNA(AB1458),#N/A,IF(K1458=0,0,_xlfn.STDEV.P($Z1458:AB1458)/K1458*100)),#N/A)</f>
        <v>#N/A</v>
      </c>
      <c r="AH1458" s="40" t="e">
        <f>IFERROR(IF(ISNA(AC1458),#N/A,IF(L1458=0,0,_xlfn.STDEV.P($Z1458:AC1458)/L1458*100)),#N/A)</f>
        <v>#N/A</v>
      </c>
    </row>
    <row r="1459" spans="1:34" x14ac:dyDescent="0.35">
      <c r="A1459">
        <f t="shared" si="1710"/>
        <v>54</v>
      </c>
      <c r="B1459" s="35">
        <f t="array" ref="B1459">IF(B1458=0,0,MIN(IF(INDEX(DATOS,0,$N$2)=$U1459,IF(ISNUMBER(INDEX(DATOS,0,$C1459)),IF(INDEX(DATOS,0,$L$2)=0,IF(INDEX(DATOS,0,$M$2)=1,IF(ISNA(MATCH(INDEX(DATOS,0,$O$2),IF($E$7:E1458=E1459,$D$7:D1458),0)),INDEX(DATOS,0,$K$2))))))))</f>
        <v>0</v>
      </c>
      <c r="C1459" s="32">
        <f t="shared" si="1711"/>
        <v>20</v>
      </c>
      <c r="D1459" s="34" t="str">
        <f>IF($B1459=0,"--",INDEX(DATOS,$B1459,O$2))</f>
        <v>--</v>
      </c>
      <c r="E1459" s="64" t="s">
        <v>1</v>
      </c>
      <c r="F1459" s="36" t="str">
        <f t="shared" si="1738"/>
        <v>--</v>
      </c>
      <c r="G1459" s="109" t="e">
        <f>VLOOKUP($D1459,LOC_UNICOS,G$2,0)</f>
        <v>#N/A</v>
      </c>
      <c r="H1459" s="109" t="e">
        <f>VLOOKUP($D1459,LOC_UNICOS,H$2,0)</f>
        <v>#N/A</v>
      </c>
      <c r="I1459" s="38">
        <f t="array" ref="I1459">IF($B1459=0,-999,IF(COUNTIFS($Z1459:Z1459,#N/A)&gt;0,-999,AVERAGE($Z1459:Z1459)))</f>
        <v>-999</v>
      </c>
      <c r="J1459" s="38">
        <f t="array" ref="J1459">IF($B1459=0,-999,IF(COUNTIFS($Z1459:AA1459,#N/A)&gt;0,-999,AVERAGE($Z1459:AA1459)))</f>
        <v>-999</v>
      </c>
      <c r="K1459" s="38">
        <f t="array" ref="K1459">IF($B1459=0,-999,IF(COUNTIFS($Z1459:AB1459,#N/A)&gt;0,-999,AVERAGE($Z1459:AB1459)))</f>
        <v>-999</v>
      </c>
      <c r="L1459" s="38">
        <f t="array" ref="L1459">IF($B1459=0,-999,IF(COUNTIFS($Z1459:AC1459,#N/A)&gt;0,-999,AVERAGE($Z1459:AC1459)))</f>
        <v>-999</v>
      </c>
      <c r="M1459" s="38">
        <f t="shared" si="1706"/>
        <v>-999</v>
      </c>
      <c r="N1459" s="38">
        <f t="shared" si="1729"/>
        <v>-999</v>
      </c>
      <c r="O1459" s="38">
        <f t="shared" si="1730"/>
        <v>-999</v>
      </c>
      <c r="P1459" s="38">
        <f t="shared" si="1731"/>
        <v>-999</v>
      </c>
      <c r="Q1459" s="37">
        <f t="shared" si="1707"/>
        <v>0</v>
      </c>
      <c r="R1459" s="37">
        <f t="shared" si="1719"/>
        <v>0</v>
      </c>
      <c r="S1459" s="37">
        <f t="shared" si="1720"/>
        <v>0</v>
      </c>
      <c r="T1459" s="37">
        <f t="shared" si="1721"/>
        <v>0</v>
      </c>
      <c r="U1459" s="37">
        <f t="shared" si="1708"/>
        <v>2018</v>
      </c>
      <c r="V1459" s="37">
        <f t="shared" ref="V1459:X1459" si="1770">U1459-1</f>
        <v>2017</v>
      </c>
      <c r="W1459" s="37">
        <f t="shared" si="1770"/>
        <v>2016</v>
      </c>
      <c r="X1459" s="37">
        <f t="shared" si="1770"/>
        <v>2015</v>
      </c>
      <c r="Y1459" s="39"/>
      <c r="Z1459" s="62" t="e">
        <f>IFERROR(IF($B1459=0,#N/A,AVERAGEIFS(INDEX(DATOS,0,$C1459),INDEX(DATOS,0,$C1459),"&lt;&gt;#N/D",INDEX(DATOS,0,$L$2),0,INDEX(DATOS,0,$M$2),1,INDEX(DATOS,0,$N$2),U1459,INDEX(DATOS,0,$O$2),$D1459)),#N/A)</f>
        <v>#N/A</v>
      </c>
      <c r="AA1459" s="62" t="e">
        <f>IFERROR(IF($B1459=0,#N/A,AVERAGEIFS(INDEX(DATOS,0,$C1459),INDEX(DATOS,0,$C1459),"&lt;&gt;#N/D",INDEX(DATOS,0,$L$2),0,INDEX(DATOS,0,$M$2),1,INDEX(DATOS,0,$N$2),V1459,INDEX(DATOS,0,$O$2),$D1459)),#N/A)</f>
        <v>#N/A</v>
      </c>
      <c r="AB1459" s="62" t="e">
        <f>IFERROR(IF($B1459=0,#N/A,AVERAGEIFS(INDEX(DATOS,0,$C1459),INDEX(DATOS,0,$C1459),"&lt;&gt;#N/D",INDEX(DATOS,0,$L$2),0,INDEX(DATOS,0,$M$2),1,INDEX(DATOS,0,$N$2),W1459,INDEX(DATOS,0,$O$2),$D1459)),#N/A)</f>
        <v>#N/A</v>
      </c>
      <c r="AC1459" s="62" t="e">
        <f>IFERROR(IF($B1459=0,#N/A,AVERAGEIFS(INDEX(DATOS,0,$C1459),INDEX(DATOS,0,$C1459),"&lt;&gt;#N/D",INDEX(DATOS,0,$L$2),0,INDEX(DATOS,0,$M$2),1,INDEX(DATOS,0,$N$2),X1459,INDEX(DATOS,0,$O$2),$D1459)),#N/A)</f>
        <v>#N/A</v>
      </c>
      <c r="AD1459" s="33"/>
      <c r="AE1459" s="40" t="e">
        <f>IFERROR(IF(ISNA(Z1459),#N/A,IF(I1459=0,0,_xlfn.STDEV.P($Z1459:Z1459)/I1459*100)),#N/A)</f>
        <v>#N/A</v>
      </c>
      <c r="AF1459" s="40" t="e">
        <f>IFERROR(IF(ISNA(AA1459),#N/A,IF(J1459=0,0,_xlfn.STDEV.P($Z1459:AA1459)/J1459*100)),#N/A)</f>
        <v>#N/A</v>
      </c>
      <c r="AG1459" s="40" t="e">
        <f>IFERROR(IF(ISNA(AB1459),#N/A,IF(K1459=0,0,_xlfn.STDEV.P($Z1459:AB1459)/K1459*100)),#N/A)</f>
        <v>#N/A</v>
      </c>
      <c r="AH1459" s="40" t="e">
        <f>IFERROR(IF(ISNA(AC1459),#N/A,IF(L1459=0,0,_xlfn.STDEV.P($Z1459:AC1459)/L1459*100)),#N/A)</f>
        <v>#N/A</v>
      </c>
    </row>
    <row r="1460" spans="1:34" x14ac:dyDescent="0.35">
      <c r="A1460">
        <f t="shared" si="1710"/>
        <v>55</v>
      </c>
      <c r="B1460" s="35">
        <f t="array" ref="B1460">IF(B1459=0,0,MIN(IF(INDEX(DATOS,0,$N$2)=$U1460,IF(ISNUMBER(INDEX(DATOS,0,$C1460)),IF(INDEX(DATOS,0,$L$2)=0,IF(INDEX(DATOS,0,$M$2)=1,IF(ISNA(MATCH(INDEX(DATOS,0,$O$2),IF($E$7:E1459=E1460,$D$7:D1459),0)),INDEX(DATOS,0,$K$2))))))))</f>
        <v>0</v>
      </c>
      <c r="C1460" s="32">
        <f t="shared" si="1711"/>
        <v>20</v>
      </c>
      <c r="D1460" s="34" t="str">
        <f>IF($B1460=0,"--",INDEX(DATOS,$B1460,O$2))</f>
        <v>--</v>
      </c>
      <c r="E1460" s="64" t="s">
        <v>1</v>
      </c>
      <c r="F1460" s="36" t="str">
        <f t="shared" si="1738"/>
        <v>--</v>
      </c>
      <c r="G1460" s="109" t="e">
        <f>VLOOKUP($D1460,LOC_UNICOS,G$2,0)</f>
        <v>#N/A</v>
      </c>
      <c r="H1460" s="109" t="e">
        <f>VLOOKUP($D1460,LOC_UNICOS,H$2,0)</f>
        <v>#N/A</v>
      </c>
      <c r="I1460" s="38">
        <f t="array" ref="I1460">IF($B1460=0,-999,IF(COUNTIFS($Z1460:Z1460,#N/A)&gt;0,-999,AVERAGE($Z1460:Z1460)))</f>
        <v>-999</v>
      </c>
      <c r="J1460" s="38">
        <f t="array" ref="J1460">IF($B1460=0,-999,IF(COUNTIFS($Z1460:AA1460,#N/A)&gt;0,-999,AVERAGE($Z1460:AA1460)))</f>
        <v>-999</v>
      </c>
      <c r="K1460" s="38">
        <f t="array" ref="K1460">IF($B1460=0,-999,IF(COUNTIFS($Z1460:AB1460,#N/A)&gt;0,-999,AVERAGE($Z1460:AB1460)))</f>
        <v>-999</v>
      </c>
      <c r="L1460" s="38">
        <f t="array" ref="L1460">IF($B1460=0,-999,IF(COUNTIFS($Z1460:AC1460,#N/A)&gt;0,-999,AVERAGE($Z1460:AC1460)))</f>
        <v>-999</v>
      </c>
      <c r="M1460" s="38">
        <f t="shared" si="1706"/>
        <v>-999</v>
      </c>
      <c r="N1460" s="38">
        <f t="shared" si="1729"/>
        <v>-999</v>
      </c>
      <c r="O1460" s="38">
        <f t="shared" si="1730"/>
        <v>-999</v>
      </c>
      <c r="P1460" s="38">
        <f t="shared" si="1731"/>
        <v>-999</v>
      </c>
      <c r="Q1460" s="37">
        <f t="shared" si="1707"/>
        <v>0</v>
      </c>
      <c r="R1460" s="37">
        <f t="shared" si="1719"/>
        <v>0</v>
      </c>
      <c r="S1460" s="37">
        <f t="shared" si="1720"/>
        <v>0</v>
      </c>
      <c r="T1460" s="37">
        <f t="shared" si="1721"/>
        <v>0</v>
      </c>
      <c r="U1460" s="37">
        <f t="shared" si="1708"/>
        <v>2018</v>
      </c>
      <c r="V1460" s="37">
        <f t="shared" ref="V1460:X1460" si="1771">U1460-1</f>
        <v>2017</v>
      </c>
      <c r="W1460" s="37">
        <f t="shared" si="1771"/>
        <v>2016</v>
      </c>
      <c r="X1460" s="37">
        <f t="shared" si="1771"/>
        <v>2015</v>
      </c>
      <c r="Y1460" s="39"/>
      <c r="Z1460" s="62" t="e">
        <f>IFERROR(IF($B1460=0,#N/A,AVERAGEIFS(INDEX(DATOS,0,$C1460),INDEX(DATOS,0,$C1460),"&lt;&gt;#N/D",INDEX(DATOS,0,$L$2),0,INDEX(DATOS,0,$M$2),1,INDEX(DATOS,0,$N$2),U1460,INDEX(DATOS,0,$O$2),$D1460)),#N/A)</f>
        <v>#N/A</v>
      </c>
      <c r="AA1460" s="62" t="e">
        <f>IFERROR(IF($B1460=0,#N/A,AVERAGEIFS(INDEX(DATOS,0,$C1460),INDEX(DATOS,0,$C1460),"&lt;&gt;#N/D",INDEX(DATOS,0,$L$2),0,INDEX(DATOS,0,$M$2),1,INDEX(DATOS,0,$N$2),V1460,INDEX(DATOS,0,$O$2),$D1460)),#N/A)</f>
        <v>#N/A</v>
      </c>
      <c r="AB1460" s="62" t="e">
        <f>IFERROR(IF($B1460=0,#N/A,AVERAGEIFS(INDEX(DATOS,0,$C1460),INDEX(DATOS,0,$C1460),"&lt;&gt;#N/D",INDEX(DATOS,0,$L$2),0,INDEX(DATOS,0,$M$2),1,INDEX(DATOS,0,$N$2),W1460,INDEX(DATOS,0,$O$2),$D1460)),#N/A)</f>
        <v>#N/A</v>
      </c>
      <c r="AC1460" s="62" t="e">
        <f>IFERROR(IF($B1460=0,#N/A,AVERAGEIFS(INDEX(DATOS,0,$C1460),INDEX(DATOS,0,$C1460),"&lt;&gt;#N/D",INDEX(DATOS,0,$L$2),0,INDEX(DATOS,0,$M$2),1,INDEX(DATOS,0,$N$2),X1460,INDEX(DATOS,0,$O$2),$D1460)),#N/A)</f>
        <v>#N/A</v>
      </c>
      <c r="AD1460" s="33"/>
      <c r="AE1460" s="40" t="e">
        <f>IFERROR(IF(ISNA(Z1460),#N/A,IF(I1460=0,0,_xlfn.STDEV.P($Z1460:Z1460)/I1460*100)),#N/A)</f>
        <v>#N/A</v>
      </c>
      <c r="AF1460" s="40" t="e">
        <f>IFERROR(IF(ISNA(AA1460),#N/A,IF(J1460=0,0,_xlfn.STDEV.P($Z1460:AA1460)/J1460*100)),#N/A)</f>
        <v>#N/A</v>
      </c>
      <c r="AG1460" s="40" t="e">
        <f>IFERROR(IF(ISNA(AB1460),#N/A,IF(K1460=0,0,_xlfn.STDEV.P($Z1460:AB1460)/K1460*100)),#N/A)</f>
        <v>#N/A</v>
      </c>
      <c r="AH1460" s="40" t="e">
        <f>IFERROR(IF(ISNA(AC1460),#N/A,IF(L1460=0,0,_xlfn.STDEV.P($Z1460:AC1460)/L1460*100)),#N/A)</f>
        <v>#N/A</v>
      </c>
    </row>
    <row r="1461" spans="1:34" x14ac:dyDescent="0.35">
      <c r="A1461">
        <f t="shared" si="1710"/>
        <v>56</v>
      </c>
      <c r="B1461" s="35">
        <f t="array" ref="B1461">IF(B1460=0,0,MIN(IF(INDEX(DATOS,0,$N$2)=$U1461,IF(ISNUMBER(INDEX(DATOS,0,$C1461)),IF(INDEX(DATOS,0,$L$2)=0,IF(INDEX(DATOS,0,$M$2)=1,IF(ISNA(MATCH(INDEX(DATOS,0,$O$2),IF($E$7:E1460=E1461,$D$7:D1460),0)),INDEX(DATOS,0,$K$2))))))))</f>
        <v>0</v>
      </c>
      <c r="C1461" s="32">
        <f t="shared" si="1711"/>
        <v>20</v>
      </c>
      <c r="D1461" s="34" t="str">
        <f>IF($B1461=0,"--",INDEX(DATOS,$B1461,O$2))</f>
        <v>--</v>
      </c>
      <c r="E1461" s="64" t="s">
        <v>1</v>
      </c>
      <c r="F1461" s="36" t="str">
        <f t="shared" si="1738"/>
        <v>--</v>
      </c>
      <c r="G1461" s="109" t="e">
        <f>VLOOKUP($D1461,LOC_UNICOS,G$2,0)</f>
        <v>#N/A</v>
      </c>
      <c r="H1461" s="109" t="e">
        <f>VLOOKUP($D1461,LOC_UNICOS,H$2,0)</f>
        <v>#N/A</v>
      </c>
      <c r="I1461" s="38">
        <f t="array" ref="I1461">IF($B1461=0,-999,IF(COUNTIFS($Z1461:Z1461,#N/A)&gt;0,-999,AVERAGE($Z1461:Z1461)))</f>
        <v>-999</v>
      </c>
      <c r="J1461" s="38">
        <f t="array" ref="J1461">IF($B1461=0,-999,IF(COUNTIFS($Z1461:AA1461,#N/A)&gt;0,-999,AVERAGE($Z1461:AA1461)))</f>
        <v>-999</v>
      </c>
      <c r="K1461" s="38">
        <f t="array" ref="K1461">IF($B1461=0,-999,IF(COUNTIFS($Z1461:AB1461,#N/A)&gt;0,-999,AVERAGE($Z1461:AB1461)))</f>
        <v>-999</v>
      </c>
      <c r="L1461" s="38">
        <f t="array" ref="L1461">IF($B1461=0,-999,IF(COUNTIFS($Z1461:AC1461,#N/A)&gt;0,-999,AVERAGE($Z1461:AC1461)))</f>
        <v>-999</v>
      </c>
      <c r="M1461" s="38">
        <f t="shared" si="1706"/>
        <v>-999</v>
      </c>
      <c r="N1461" s="38">
        <f t="shared" si="1729"/>
        <v>-999</v>
      </c>
      <c r="O1461" s="38">
        <f t="shared" si="1730"/>
        <v>-999</v>
      </c>
      <c r="P1461" s="38">
        <f t="shared" si="1731"/>
        <v>-999</v>
      </c>
      <c r="Q1461" s="37">
        <f t="shared" si="1707"/>
        <v>0</v>
      </c>
      <c r="R1461" s="37">
        <f t="shared" si="1719"/>
        <v>0</v>
      </c>
      <c r="S1461" s="37">
        <f t="shared" si="1720"/>
        <v>0</v>
      </c>
      <c r="T1461" s="37">
        <f t="shared" si="1721"/>
        <v>0</v>
      </c>
      <c r="U1461" s="37">
        <f t="shared" si="1708"/>
        <v>2018</v>
      </c>
      <c r="V1461" s="37">
        <f t="shared" ref="V1461:X1461" si="1772">U1461-1</f>
        <v>2017</v>
      </c>
      <c r="W1461" s="37">
        <f t="shared" si="1772"/>
        <v>2016</v>
      </c>
      <c r="X1461" s="37">
        <f t="shared" si="1772"/>
        <v>2015</v>
      </c>
      <c r="Y1461" s="39"/>
      <c r="Z1461" s="62" t="e">
        <f>IFERROR(IF($B1461=0,#N/A,AVERAGEIFS(INDEX(DATOS,0,$C1461),INDEX(DATOS,0,$C1461),"&lt;&gt;#N/D",INDEX(DATOS,0,$L$2),0,INDEX(DATOS,0,$M$2),1,INDEX(DATOS,0,$N$2),U1461,INDEX(DATOS,0,$O$2),$D1461)),#N/A)</f>
        <v>#N/A</v>
      </c>
      <c r="AA1461" s="62" t="e">
        <f>IFERROR(IF($B1461=0,#N/A,AVERAGEIFS(INDEX(DATOS,0,$C1461),INDEX(DATOS,0,$C1461),"&lt;&gt;#N/D",INDEX(DATOS,0,$L$2),0,INDEX(DATOS,0,$M$2),1,INDEX(DATOS,0,$N$2),V1461,INDEX(DATOS,0,$O$2),$D1461)),#N/A)</f>
        <v>#N/A</v>
      </c>
      <c r="AB1461" s="62" t="e">
        <f>IFERROR(IF($B1461=0,#N/A,AVERAGEIFS(INDEX(DATOS,0,$C1461),INDEX(DATOS,0,$C1461),"&lt;&gt;#N/D",INDEX(DATOS,0,$L$2),0,INDEX(DATOS,0,$M$2),1,INDEX(DATOS,0,$N$2),W1461,INDEX(DATOS,0,$O$2),$D1461)),#N/A)</f>
        <v>#N/A</v>
      </c>
      <c r="AC1461" s="62" t="e">
        <f>IFERROR(IF($B1461=0,#N/A,AVERAGEIFS(INDEX(DATOS,0,$C1461),INDEX(DATOS,0,$C1461),"&lt;&gt;#N/D",INDEX(DATOS,0,$L$2),0,INDEX(DATOS,0,$M$2),1,INDEX(DATOS,0,$N$2),X1461,INDEX(DATOS,0,$O$2),$D1461)),#N/A)</f>
        <v>#N/A</v>
      </c>
      <c r="AD1461" s="33"/>
      <c r="AE1461" s="40" t="e">
        <f>IFERROR(IF(ISNA(Z1461),#N/A,IF(I1461=0,0,_xlfn.STDEV.P($Z1461:Z1461)/I1461*100)),#N/A)</f>
        <v>#N/A</v>
      </c>
      <c r="AF1461" s="40" t="e">
        <f>IFERROR(IF(ISNA(AA1461),#N/A,IF(J1461=0,0,_xlfn.STDEV.P($Z1461:AA1461)/J1461*100)),#N/A)</f>
        <v>#N/A</v>
      </c>
      <c r="AG1461" s="40" t="e">
        <f>IFERROR(IF(ISNA(AB1461),#N/A,IF(K1461=0,0,_xlfn.STDEV.P($Z1461:AB1461)/K1461*100)),#N/A)</f>
        <v>#N/A</v>
      </c>
      <c r="AH1461" s="40" t="e">
        <f>IFERROR(IF(ISNA(AC1461),#N/A,IF(L1461=0,0,_xlfn.STDEV.P($Z1461:AC1461)/L1461*100)),#N/A)</f>
        <v>#N/A</v>
      </c>
    </row>
    <row r="1462" spans="1:34" x14ac:dyDescent="0.35">
      <c r="A1462">
        <f t="shared" si="1710"/>
        <v>57</v>
      </c>
      <c r="B1462" s="35">
        <f t="array" ref="B1462">IF(B1461=0,0,MIN(IF(INDEX(DATOS,0,$N$2)=$U1462,IF(ISNUMBER(INDEX(DATOS,0,$C1462)),IF(INDEX(DATOS,0,$L$2)=0,IF(INDEX(DATOS,0,$M$2)=1,IF(ISNA(MATCH(INDEX(DATOS,0,$O$2),IF($E$7:E1461=E1462,$D$7:D1461),0)),INDEX(DATOS,0,$K$2))))))))</f>
        <v>0</v>
      </c>
      <c r="C1462" s="32">
        <f t="shared" si="1711"/>
        <v>20</v>
      </c>
      <c r="D1462" s="34" t="str">
        <f>IF($B1462=0,"--",INDEX(DATOS,$B1462,O$2))</f>
        <v>--</v>
      </c>
      <c r="E1462" s="64" t="s">
        <v>1</v>
      </c>
      <c r="F1462" s="36" t="str">
        <f t="shared" si="1738"/>
        <v>--</v>
      </c>
      <c r="G1462" s="109" t="e">
        <f>VLOOKUP($D1462,LOC_UNICOS,G$2,0)</f>
        <v>#N/A</v>
      </c>
      <c r="H1462" s="109" t="e">
        <f>VLOOKUP($D1462,LOC_UNICOS,H$2,0)</f>
        <v>#N/A</v>
      </c>
      <c r="I1462" s="38">
        <f t="array" ref="I1462">IF($B1462=0,-999,IF(COUNTIFS($Z1462:Z1462,#N/A)&gt;0,-999,AVERAGE($Z1462:Z1462)))</f>
        <v>-999</v>
      </c>
      <c r="J1462" s="38">
        <f t="array" ref="J1462">IF($B1462=0,-999,IF(COUNTIFS($Z1462:AA1462,#N/A)&gt;0,-999,AVERAGE($Z1462:AA1462)))</f>
        <v>-999</v>
      </c>
      <c r="K1462" s="38">
        <f t="array" ref="K1462">IF($B1462=0,-999,IF(COUNTIFS($Z1462:AB1462,#N/A)&gt;0,-999,AVERAGE($Z1462:AB1462)))</f>
        <v>-999</v>
      </c>
      <c r="L1462" s="38">
        <f t="array" ref="L1462">IF($B1462=0,-999,IF(COUNTIFS($Z1462:AC1462,#N/A)&gt;0,-999,AVERAGE($Z1462:AC1462)))</f>
        <v>-999</v>
      </c>
      <c r="M1462" s="38">
        <f t="shared" si="1706"/>
        <v>-999</v>
      </c>
      <c r="N1462" s="38">
        <f t="shared" si="1729"/>
        <v>-999</v>
      </c>
      <c r="O1462" s="38">
        <f t="shared" si="1730"/>
        <v>-999</v>
      </c>
      <c r="P1462" s="38">
        <f t="shared" si="1731"/>
        <v>-999</v>
      </c>
      <c r="Q1462" s="37">
        <f t="shared" si="1707"/>
        <v>0</v>
      </c>
      <c r="R1462" s="37">
        <f t="shared" si="1719"/>
        <v>0</v>
      </c>
      <c r="S1462" s="37">
        <f t="shared" si="1720"/>
        <v>0</v>
      </c>
      <c r="T1462" s="37">
        <f t="shared" si="1721"/>
        <v>0</v>
      </c>
      <c r="U1462" s="37">
        <f t="shared" si="1708"/>
        <v>2018</v>
      </c>
      <c r="V1462" s="37">
        <f t="shared" ref="V1462:X1462" si="1773">U1462-1</f>
        <v>2017</v>
      </c>
      <c r="W1462" s="37">
        <f t="shared" si="1773"/>
        <v>2016</v>
      </c>
      <c r="X1462" s="37">
        <f t="shared" si="1773"/>
        <v>2015</v>
      </c>
      <c r="Y1462" s="39"/>
      <c r="Z1462" s="62" t="e">
        <f>IFERROR(IF($B1462=0,#N/A,AVERAGEIFS(INDEX(DATOS,0,$C1462),INDEX(DATOS,0,$C1462),"&lt;&gt;#N/D",INDEX(DATOS,0,$L$2),0,INDEX(DATOS,0,$M$2),1,INDEX(DATOS,0,$N$2),U1462,INDEX(DATOS,0,$O$2),$D1462)),#N/A)</f>
        <v>#N/A</v>
      </c>
      <c r="AA1462" s="62" t="e">
        <f>IFERROR(IF($B1462=0,#N/A,AVERAGEIFS(INDEX(DATOS,0,$C1462),INDEX(DATOS,0,$C1462),"&lt;&gt;#N/D",INDEX(DATOS,0,$L$2),0,INDEX(DATOS,0,$M$2),1,INDEX(DATOS,0,$N$2),V1462,INDEX(DATOS,0,$O$2),$D1462)),#N/A)</f>
        <v>#N/A</v>
      </c>
      <c r="AB1462" s="62" t="e">
        <f>IFERROR(IF($B1462=0,#N/A,AVERAGEIFS(INDEX(DATOS,0,$C1462),INDEX(DATOS,0,$C1462),"&lt;&gt;#N/D",INDEX(DATOS,0,$L$2),0,INDEX(DATOS,0,$M$2),1,INDEX(DATOS,0,$N$2),W1462,INDEX(DATOS,0,$O$2),$D1462)),#N/A)</f>
        <v>#N/A</v>
      </c>
      <c r="AC1462" s="62" t="e">
        <f>IFERROR(IF($B1462=0,#N/A,AVERAGEIFS(INDEX(DATOS,0,$C1462),INDEX(DATOS,0,$C1462),"&lt;&gt;#N/D",INDEX(DATOS,0,$L$2),0,INDEX(DATOS,0,$M$2),1,INDEX(DATOS,0,$N$2),X1462,INDEX(DATOS,0,$O$2),$D1462)),#N/A)</f>
        <v>#N/A</v>
      </c>
      <c r="AD1462" s="33"/>
      <c r="AE1462" s="40" t="e">
        <f>IFERROR(IF(ISNA(Z1462),#N/A,IF(I1462=0,0,_xlfn.STDEV.P($Z1462:Z1462)/I1462*100)),#N/A)</f>
        <v>#N/A</v>
      </c>
      <c r="AF1462" s="40" t="e">
        <f>IFERROR(IF(ISNA(AA1462),#N/A,IF(J1462=0,0,_xlfn.STDEV.P($Z1462:AA1462)/J1462*100)),#N/A)</f>
        <v>#N/A</v>
      </c>
      <c r="AG1462" s="40" t="e">
        <f>IFERROR(IF(ISNA(AB1462),#N/A,IF(K1462=0,0,_xlfn.STDEV.P($Z1462:AB1462)/K1462*100)),#N/A)</f>
        <v>#N/A</v>
      </c>
      <c r="AH1462" s="40" t="e">
        <f>IFERROR(IF(ISNA(AC1462),#N/A,IF(L1462=0,0,_xlfn.STDEV.P($Z1462:AC1462)/L1462*100)),#N/A)</f>
        <v>#N/A</v>
      </c>
    </row>
    <row r="1463" spans="1:34" x14ac:dyDescent="0.35">
      <c r="A1463">
        <f t="shared" si="1710"/>
        <v>58</v>
      </c>
      <c r="B1463" s="35">
        <f t="array" ref="B1463">IF(B1462=0,0,MIN(IF(INDEX(DATOS,0,$N$2)=$U1463,IF(ISNUMBER(INDEX(DATOS,0,$C1463)),IF(INDEX(DATOS,0,$L$2)=0,IF(INDEX(DATOS,0,$M$2)=1,IF(ISNA(MATCH(INDEX(DATOS,0,$O$2),IF($E$7:E1462=E1463,$D$7:D1462),0)),INDEX(DATOS,0,$K$2))))))))</f>
        <v>0</v>
      </c>
      <c r="C1463" s="32">
        <f t="shared" si="1711"/>
        <v>20</v>
      </c>
      <c r="D1463" s="34" t="str">
        <f>IF($B1463=0,"--",INDEX(DATOS,$B1463,O$2))</f>
        <v>--</v>
      </c>
      <c r="E1463" s="64" t="s">
        <v>1</v>
      </c>
      <c r="F1463" s="36" t="str">
        <f t="shared" si="1738"/>
        <v>--</v>
      </c>
      <c r="G1463" s="109" t="e">
        <f>VLOOKUP($D1463,LOC_UNICOS,G$2,0)</f>
        <v>#N/A</v>
      </c>
      <c r="H1463" s="109" t="e">
        <f>VLOOKUP($D1463,LOC_UNICOS,H$2,0)</f>
        <v>#N/A</v>
      </c>
      <c r="I1463" s="38">
        <f t="array" ref="I1463">IF($B1463=0,-999,IF(COUNTIFS($Z1463:Z1463,#N/A)&gt;0,-999,AVERAGE($Z1463:Z1463)))</f>
        <v>-999</v>
      </c>
      <c r="J1463" s="38">
        <f t="array" ref="J1463">IF($B1463=0,-999,IF(COUNTIFS($Z1463:AA1463,#N/A)&gt;0,-999,AVERAGE($Z1463:AA1463)))</f>
        <v>-999</v>
      </c>
      <c r="K1463" s="38">
        <f t="array" ref="K1463">IF($B1463=0,-999,IF(COUNTIFS($Z1463:AB1463,#N/A)&gt;0,-999,AVERAGE($Z1463:AB1463)))</f>
        <v>-999</v>
      </c>
      <c r="L1463" s="38">
        <f t="array" ref="L1463">IF($B1463=0,-999,IF(COUNTIFS($Z1463:AC1463,#N/A)&gt;0,-999,AVERAGE($Z1463:AC1463)))</f>
        <v>-999</v>
      </c>
      <c r="M1463" s="38">
        <f t="shared" si="1706"/>
        <v>-999</v>
      </c>
      <c r="N1463" s="38">
        <f t="shared" si="1729"/>
        <v>-999</v>
      </c>
      <c r="O1463" s="38">
        <f t="shared" si="1730"/>
        <v>-999</v>
      </c>
      <c r="P1463" s="38">
        <f t="shared" si="1731"/>
        <v>-999</v>
      </c>
      <c r="Q1463" s="37">
        <f t="shared" si="1707"/>
        <v>0</v>
      </c>
      <c r="R1463" s="37">
        <f t="shared" si="1719"/>
        <v>0</v>
      </c>
      <c r="S1463" s="37">
        <f t="shared" si="1720"/>
        <v>0</v>
      </c>
      <c r="T1463" s="37">
        <f t="shared" si="1721"/>
        <v>0</v>
      </c>
      <c r="U1463" s="37">
        <f t="shared" si="1708"/>
        <v>2018</v>
      </c>
      <c r="V1463" s="37">
        <f t="shared" ref="V1463:X1463" si="1774">U1463-1</f>
        <v>2017</v>
      </c>
      <c r="W1463" s="37">
        <f t="shared" si="1774"/>
        <v>2016</v>
      </c>
      <c r="X1463" s="37">
        <f t="shared" si="1774"/>
        <v>2015</v>
      </c>
      <c r="Y1463" s="39"/>
      <c r="Z1463" s="62" t="e">
        <f>IFERROR(IF($B1463=0,#N/A,AVERAGEIFS(INDEX(DATOS,0,$C1463),INDEX(DATOS,0,$C1463),"&lt;&gt;#N/D",INDEX(DATOS,0,$L$2),0,INDEX(DATOS,0,$M$2),1,INDEX(DATOS,0,$N$2),U1463,INDEX(DATOS,0,$O$2),$D1463)),#N/A)</f>
        <v>#N/A</v>
      </c>
      <c r="AA1463" s="62" t="e">
        <f>IFERROR(IF($B1463=0,#N/A,AVERAGEIFS(INDEX(DATOS,0,$C1463),INDEX(DATOS,0,$C1463),"&lt;&gt;#N/D",INDEX(DATOS,0,$L$2),0,INDEX(DATOS,0,$M$2),1,INDEX(DATOS,0,$N$2),V1463,INDEX(DATOS,0,$O$2),$D1463)),#N/A)</f>
        <v>#N/A</v>
      </c>
      <c r="AB1463" s="62" t="e">
        <f>IFERROR(IF($B1463=0,#N/A,AVERAGEIFS(INDEX(DATOS,0,$C1463),INDEX(DATOS,0,$C1463),"&lt;&gt;#N/D",INDEX(DATOS,0,$L$2),0,INDEX(DATOS,0,$M$2),1,INDEX(DATOS,0,$N$2),W1463,INDEX(DATOS,0,$O$2),$D1463)),#N/A)</f>
        <v>#N/A</v>
      </c>
      <c r="AC1463" s="62" t="e">
        <f>IFERROR(IF($B1463=0,#N/A,AVERAGEIFS(INDEX(DATOS,0,$C1463),INDEX(DATOS,0,$C1463),"&lt;&gt;#N/D",INDEX(DATOS,0,$L$2),0,INDEX(DATOS,0,$M$2),1,INDEX(DATOS,0,$N$2),X1463,INDEX(DATOS,0,$O$2),$D1463)),#N/A)</f>
        <v>#N/A</v>
      </c>
      <c r="AD1463" s="33"/>
      <c r="AE1463" s="40" t="e">
        <f>IFERROR(IF(ISNA(Z1463),#N/A,IF(I1463=0,0,_xlfn.STDEV.P($Z1463:Z1463)/I1463*100)),#N/A)</f>
        <v>#N/A</v>
      </c>
      <c r="AF1463" s="40" t="e">
        <f>IFERROR(IF(ISNA(AA1463),#N/A,IF(J1463=0,0,_xlfn.STDEV.P($Z1463:AA1463)/J1463*100)),#N/A)</f>
        <v>#N/A</v>
      </c>
      <c r="AG1463" s="40" t="e">
        <f>IFERROR(IF(ISNA(AB1463),#N/A,IF(K1463=0,0,_xlfn.STDEV.P($Z1463:AB1463)/K1463*100)),#N/A)</f>
        <v>#N/A</v>
      </c>
      <c r="AH1463" s="40" t="e">
        <f>IFERROR(IF(ISNA(AC1463),#N/A,IF(L1463=0,0,_xlfn.STDEV.P($Z1463:AC1463)/L1463*100)),#N/A)</f>
        <v>#N/A</v>
      </c>
    </row>
    <row r="1464" spans="1:34" x14ac:dyDescent="0.35">
      <c r="A1464">
        <f t="shared" si="1710"/>
        <v>59</v>
      </c>
      <c r="B1464" s="35">
        <f t="array" ref="B1464">IF(B1463=0,0,MIN(IF(INDEX(DATOS,0,$N$2)=$U1464,IF(ISNUMBER(INDEX(DATOS,0,$C1464)),IF(INDEX(DATOS,0,$L$2)=0,IF(INDEX(DATOS,0,$M$2)=1,IF(ISNA(MATCH(INDEX(DATOS,0,$O$2),IF($E$7:E1463=E1464,$D$7:D1463),0)),INDEX(DATOS,0,$K$2))))))))</f>
        <v>0</v>
      </c>
      <c r="C1464" s="32">
        <f t="shared" si="1711"/>
        <v>20</v>
      </c>
      <c r="D1464" s="34" t="str">
        <f>IF($B1464=0,"--",INDEX(DATOS,$B1464,O$2))</f>
        <v>--</v>
      </c>
      <c r="E1464" s="64" t="s">
        <v>1</v>
      </c>
      <c r="F1464" s="36" t="str">
        <f t="shared" si="1738"/>
        <v>--</v>
      </c>
      <c r="G1464" s="109" t="e">
        <f>VLOOKUP($D1464,LOC_UNICOS,G$2,0)</f>
        <v>#N/A</v>
      </c>
      <c r="H1464" s="109" t="e">
        <f>VLOOKUP($D1464,LOC_UNICOS,H$2,0)</f>
        <v>#N/A</v>
      </c>
      <c r="I1464" s="38">
        <f t="array" ref="I1464">IF($B1464=0,-999,IF(COUNTIFS($Z1464:Z1464,#N/A)&gt;0,-999,AVERAGE($Z1464:Z1464)))</f>
        <v>-999</v>
      </c>
      <c r="J1464" s="38">
        <f t="array" ref="J1464">IF($B1464=0,-999,IF(COUNTIFS($Z1464:AA1464,#N/A)&gt;0,-999,AVERAGE($Z1464:AA1464)))</f>
        <v>-999</v>
      </c>
      <c r="K1464" s="38">
        <f t="array" ref="K1464">IF($B1464=0,-999,IF(COUNTIFS($Z1464:AB1464,#N/A)&gt;0,-999,AVERAGE($Z1464:AB1464)))</f>
        <v>-999</v>
      </c>
      <c r="L1464" s="38">
        <f t="array" ref="L1464">IF($B1464=0,-999,IF(COUNTIFS($Z1464:AC1464,#N/A)&gt;0,-999,AVERAGE($Z1464:AC1464)))</f>
        <v>-999</v>
      </c>
      <c r="M1464" s="38">
        <f t="shared" si="1706"/>
        <v>-999</v>
      </c>
      <c r="N1464" s="38">
        <f t="shared" si="1729"/>
        <v>-999</v>
      </c>
      <c r="O1464" s="38">
        <f t="shared" si="1730"/>
        <v>-999</v>
      </c>
      <c r="P1464" s="38">
        <f t="shared" si="1731"/>
        <v>-999</v>
      </c>
      <c r="Q1464" s="37">
        <f t="shared" si="1707"/>
        <v>0</v>
      </c>
      <c r="R1464" s="37">
        <f t="shared" si="1719"/>
        <v>0</v>
      </c>
      <c r="S1464" s="37">
        <f t="shared" si="1720"/>
        <v>0</v>
      </c>
      <c r="T1464" s="37">
        <f t="shared" si="1721"/>
        <v>0</v>
      </c>
      <c r="U1464" s="37">
        <f t="shared" si="1708"/>
        <v>2018</v>
      </c>
      <c r="V1464" s="37">
        <f t="shared" ref="V1464:X1464" si="1775">U1464-1</f>
        <v>2017</v>
      </c>
      <c r="W1464" s="37">
        <f t="shared" si="1775"/>
        <v>2016</v>
      </c>
      <c r="X1464" s="37">
        <f t="shared" si="1775"/>
        <v>2015</v>
      </c>
      <c r="Y1464" s="39"/>
      <c r="Z1464" s="62" t="e">
        <f>IFERROR(IF($B1464=0,#N/A,AVERAGEIFS(INDEX(DATOS,0,$C1464),INDEX(DATOS,0,$C1464),"&lt;&gt;#N/D",INDEX(DATOS,0,$L$2),0,INDEX(DATOS,0,$M$2),1,INDEX(DATOS,0,$N$2),U1464,INDEX(DATOS,0,$O$2),$D1464)),#N/A)</f>
        <v>#N/A</v>
      </c>
      <c r="AA1464" s="62" t="e">
        <f>IFERROR(IF($B1464=0,#N/A,AVERAGEIFS(INDEX(DATOS,0,$C1464),INDEX(DATOS,0,$C1464),"&lt;&gt;#N/D",INDEX(DATOS,0,$L$2),0,INDEX(DATOS,0,$M$2),1,INDEX(DATOS,0,$N$2),V1464,INDEX(DATOS,0,$O$2),$D1464)),#N/A)</f>
        <v>#N/A</v>
      </c>
      <c r="AB1464" s="62" t="e">
        <f>IFERROR(IF($B1464=0,#N/A,AVERAGEIFS(INDEX(DATOS,0,$C1464),INDEX(DATOS,0,$C1464),"&lt;&gt;#N/D",INDEX(DATOS,0,$L$2),0,INDEX(DATOS,0,$M$2),1,INDEX(DATOS,0,$N$2),W1464,INDEX(DATOS,0,$O$2),$D1464)),#N/A)</f>
        <v>#N/A</v>
      </c>
      <c r="AC1464" s="62" t="e">
        <f>IFERROR(IF($B1464=0,#N/A,AVERAGEIFS(INDEX(DATOS,0,$C1464),INDEX(DATOS,0,$C1464),"&lt;&gt;#N/D",INDEX(DATOS,0,$L$2),0,INDEX(DATOS,0,$M$2),1,INDEX(DATOS,0,$N$2),X1464,INDEX(DATOS,0,$O$2),$D1464)),#N/A)</f>
        <v>#N/A</v>
      </c>
      <c r="AD1464" s="33"/>
      <c r="AE1464" s="40" t="e">
        <f>IFERROR(IF(ISNA(Z1464),#N/A,IF(I1464=0,0,_xlfn.STDEV.P($Z1464:Z1464)/I1464*100)),#N/A)</f>
        <v>#N/A</v>
      </c>
      <c r="AF1464" s="40" t="e">
        <f>IFERROR(IF(ISNA(AA1464),#N/A,IF(J1464=0,0,_xlfn.STDEV.P($Z1464:AA1464)/J1464*100)),#N/A)</f>
        <v>#N/A</v>
      </c>
      <c r="AG1464" s="40" t="e">
        <f>IFERROR(IF(ISNA(AB1464),#N/A,IF(K1464=0,0,_xlfn.STDEV.P($Z1464:AB1464)/K1464*100)),#N/A)</f>
        <v>#N/A</v>
      </c>
      <c r="AH1464" s="40" t="e">
        <f>IFERROR(IF(ISNA(AC1464),#N/A,IF(L1464=0,0,_xlfn.STDEV.P($Z1464:AC1464)/L1464*100)),#N/A)</f>
        <v>#N/A</v>
      </c>
    </row>
    <row r="1465" spans="1:34" x14ac:dyDescent="0.35">
      <c r="A1465">
        <f t="shared" si="1710"/>
        <v>60</v>
      </c>
      <c r="B1465" s="35">
        <f t="array" ref="B1465">IF(B1464=0,0,MIN(IF(INDEX(DATOS,0,$N$2)=$U1465,IF(ISNUMBER(INDEX(DATOS,0,$C1465)),IF(INDEX(DATOS,0,$L$2)=0,IF(INDEX(DATOS,0,$M$2)=1,IF(ISNA(MATCH(INDEX(DATOS,0,$O$2),IF($E$7:E1464=E1465,$D$7:D1464),0)),INDEX(DATOS,0,$K$2))))))))</f>
        <v>0</v>
      </c>
      <c r="C1465" s="32">
        <f t="shared" si="1711"/>
        <v>20</v>
      </c>
      <c r="D1465" s="34" t="str">
        <f>IF($B1465=0,"--",INDEX(DATOS,$B1465,O$2))</f>
        <v>--</v>
      </c>
      <c r="E1465" s="64" t="s">
        <v>1</v>
      </c>
      <c r="F1465" s="36" t="str">
        <f t="shared" si="1738"/>
        <v>--</v>
      </c>
      <c r="G1465" s="109" t="e">
        <f>VLOOKUP($D1465,LOC_UNICOS,G$2,0)</f>
        <v>#N/A</v>
      </c>
      <c r="H1465" s="109" t="e">
        <f>VLOOKUP($D1465,LOC_UNICOS,H$2,0)</f>
        <v>#N/A</v>
      </c>
      <c r="I1465" s="38">
        <f t="array" ref="I1465">IF($B1465=0,-999,IF(COUNTIFS($Z1465:Z1465,#N/A)&gt;0,-999,AVERAGE($Z1465:Z1465)))</f>
        <v>-999</v>
      </c>
      <c r="J1465" s="38">
        <f t="array" ref="J1465">IF($B1465=0,-999,IF(COUNTIFS($Z1465:AA1465,#N/A)&gt;0,-999,AVERAGE($Z1465:AA1465)))</f>
        <v>-999</v>
      </c>
      <c r="K1465" s="38">
        <f t="array" ref="K1465">IF($B1465=0,-999,IF(COUNTIFS($Z1465:AB1465,#N/A)&gt;0,-999,AVERAGE($Z1465:AB1465)))</f>
        <v>-999</v>
      </c>
      <c r="L1465" s="38">
        <f t="array" ref="L1465">IF($B1465=0,-999,IF(COUNTIFS($Z1465:AC1465,#N/A)&gt;0,-999,AVERAGE($Z1465:AC1465)))</f>
        <v>-999</v>
      </c>
      <c r="M1465" s="38">
        <f t="shared" si="1706"/>
        <v>-999</v>
      </c>
      <c r="N1465" s="38">
        <f t="shared" si="1729"/>
        <v>-999</v>
      </c>
      <c r="O1465" s="38">
        <f t="shared" si="1730"/>
        <v>-999</v>
      </c>
      <c r="P1465" s="38">
        <f t="shared" si="1731"/>
        <v>-999</v>
      </c>
      <c r="Q1465" s="37">
        <f t="shared" si="1707"/>
        <v>0</v>
      </c>
      <c r="R1465" s="37">
        <f t="shared" si="1719"/>
        <v>0</v>
      </c>
      <c r="S1465" s="37">
        <f t="shared" si="1720"/>
        <v>0</v>
      </c>
      <c r="T1465" s="37">
        <f t="shared" si="1721"/>
        <v>0</v>
      </c>
      <c r="U1465" s="37">
        <f t="shared" si="1708"/>
        <v>2018</v>
      </c>
      <c r="V1465" s="37">
        <f t="shared" ref="V1465:X1465" si="1776">U1465-1</f>
        <v>2017</v>
      </c>
      <c r="W1465" s="37">
        <f t="shared" si="1776"/>
        <v>2016</v>
      </c>
      <c r="X1465" s="37">
        <f t="shared" si="1776"/>
        <v>2015</v>
      </c>
      <c r="Y1465" s="39"/>
      <c r="Z1465" s="62" t="e">
        <f>IFERROR(IF($B1465=0,#N/A,AVERAGEIFS(INDEX(DATOS,0,$C1465),INDEX(DATOS,0,$C1465),"&lt;&gt;#N/D",INDEX(DATOS,0,$L$2),0,INDEX(DATOS,0,$M$2),1,INDEX(DATOS,0,$N$2),U1465,INDEX(DATOS,0,$O$2),$D1465)),#N/A)</f>
        <v>#N/A</v>
      </c>
      <c r="AA1465" s="62" t="e">
        <f>IFERROR(IF($B1465=0,#N/A,AVERAGEIFS(INDEX(DATOS,0,$C1465),INDEX(DATOS,0,$C1465),"&lt;&gt;#N/D",INDEX(DATOS,0,$L$2),0,INDEX(DATOS,0,$M$2),1,INDEX(DATOS,0,$N$2),V1465,INDEX(DATOS,0,$O$2),$D1465)),#N/A)</f>
        <v>#N/A</v>
      </c>
      <c r="AB1465" s="62" t="e">
        <f>IFERROR(IF($B1465=0,#N/A,AVERAGEIFS(INDEX(DATOS,0,$C1465),INDEX(DATOS,0,$C1465),"&lt;&gt;#N/D",INDEX(DATOS,0,$L$2),0,INDEX(DATOS,0,$M$2),1,INDEX(DATOS,0,$N$2),W1465,INDEX(DATOS,0,$O$2),$D1465)),#N/A)</f>
        <v>#N/A</v>
      </c>
      <c r="AC1465" s="62" t="e">
        <f>IFERROR(IF($B1465=0,#N/A,AVERAGEIFS(INDEX(DATOS,0,$C1465),INDEX(DATOS,0,$C1465),"&lt;&gt;#N/D",INDEX(DATOS,0,$L$2),0,INDEX(DATOS,0,$M$2),1,INDEX(DATOS,0,$N$2),X1465,INDEX(DATOS,0,$O$2),$D1465)),#N/A)</f>
        <v>#N/A</v>
      </c>
      <c r="AD1465" s="33"/>
      <c r="AE1465" s="40" t="e">
        <f>IFERROR(IF(ISNA(Z1465),#N/A,IF(I1465=0,0,_xlfn.STDEV.P($Z1465:Z1465)/I1465*100)),#N/A)</f>
        <v>#N/A</v>
      </c>
      <c r="AF1465" s="40" t="e">
        <f>IFERROR(IF(ISNA(AA1465),#N/A,IF(J1465=0,0,_xlfn.STDEV.P($Z1465:AA1465)/J1465*100)),#N/A)</f>
        <v>#N/A</v>
      </c>
      <c r="AG1465" s="40" t="e">
        <f>IFERROR(IF(ISNA(AB1465),#N/A,IF(K1465=0,0,_xlfn.STDEV.P($Z1465:AB1465)/K1465*100)),#N/A)</f>
        <v>#N/A</v>
      </c>
      <c r="AH1465" s="40" t="e">
        <f>IFERROR(IF(ISNA(AC1465),#N/A,IF(L1465=0,0,_xlfn.STDEV.P($Z1465:AC1465)/L1465*100)),#N/A)</f>
        <v>#N/A</v>
      </c>
    </row>
    <row r="1466" spans="1:34" x14ac:dyDescent="0.35">
      <c r="A1466">
        <f t="shared" si="1710"/>
        <v>61</v>
      </c>
      <c r="B1466" s="35">
        <f t="array" ref="B1466">IF(B1465=0,0,MIN(IF(INDEX(DATOS,0,$N$2)=$U1466,IF(ISNUMBER(INDEX(DATOS,0,$C1466)),IF(INDEX(DATOS,0,$L$2)=0,IF(INDEX(DATOS,0,$M$2)=1,IF(ISNA(MATCH(INDEX(DATOS,0,$O$2),IF($E$7:E1465=E1466,$D$7:D1465),0)),INDEX(DATOS,0,$K$2))))))))</f>
        <v>0</v>
      </c>
      <c r="C1466" s="32">
        <f t="shared" si="1711"/>
        <v>20</v>
      </c>
      <c r="D1466" s="34" t="str">
        <f>IF($B1466=0,"--",INDEX(DATOS,$B1466,O$2))</f>
        <v>--</v>
      </c>
      <c r="E1466" s="64" t="s">
        <v>1</v>
      </c>
      <c r="F1466" s="36" t="str">
        <f t="shared" si="1738"/>
        <v>--</v>
      </c>
      <c r="G1466" s="109" t="e">
        <f>VLOOKUP($D1466,LOC_UNICOS,G$2,0)</f>
        <v>#N/A</v>
      </c>
      <c r="H1466" s="109" t="e">
        <f>VLOOKUP($D1466,LOC_UNICOS,H$2,0)</f>
        <v>#N/A</v>
      </c>
      <c r="I1466" s="38">
        <f t="array" ref="I1466">IF($B1466=0,-999,IF(COUNTIFS($Z1466:Z1466,#N/A)&gt;0,-999,AVERAGE($Z1466:Z1466)))</f>
        <v>-999</v>
      </c>
      <c r="J1466" s="38">
        <f t="array" ref="J1466">IF($B1466=0,-999,IF(COUNTIFS($Z1466:AA1466,#N/A)&gt;0,-999,AVERAGE($Z1466:AA1466)))</f>
        <v>-999</v>
      </c>
      <c r="K1466" s="38">
        <f t="array" ref="K1466">IF($B1466=0,-999,IF(COUNTIFS($Z1466:AB1466,#N/A)&gt;0,-999,AVERAGE($Z1466:AB1466)))</f>
        <v>-999</v>
      </c>
      <c r="L1466" s="38">
        <f t="array" ref="L1466">IF($B1466=0,-999,IF(COUNTIFS($Z1466:AC1466,#N/A)&gt;0,-999,AVERAGE($Z1466:AC1466)))</f>
        <v>-999</v>
      </c>
      <c r="M1466" s="38">
        <f t="shared" si="1706"/>
        <v>-999</v>
      </c>
      <c r="N1466" s="38">
        <f t="shared" si="1729"/>
        <v>-999</v>
      </c>
      <c r="O1466" s="38">
        <f t="shared" si="1730"/>
        <v>-999</v>
      </c>
      <c r="P1466" s="38">
        <f t="shared" si="1731"/>
        <v>-999</v>
      </c>
      <c r="Q1466" s="37">
        <f t="shared" si="1707"/>
        <v>0</v>
      </c>
      <c r="R1466" s="37">
        <f t="shared" si="1719"/>
        <v>0</v>
      </c>
      <c r="S1466" s="37">
        <f t="shared" si="1720"/>
        <v>0</v>
      </c>
      <c r="T1466" s="37">
        <f t="shared" si="1721"/>
        <v>0</v>
      </c>
      <c r="U1466" s="37">
        <f t="shared" si="1708"/>
        <v>2018</v>
      </c>
      <c r="V1466" s="37">
        <f t="shared" ref="V1466:X1466" si="1777">U1466-1</f>
        <v>2017</v>
      </c>
      <c r="W1466" s="37">
        <f t="shared" si="1777"/>
        <v>2016</v>
      </c>
      <c r="X1466" s="37">
        <f t="shared" si="1777"/>
        <v>2015</v>
      </c>
      <c r="Y1466" s="39"/>
      <c r="Z1466" s="62" t="e">
        <f>IFERROR(IF($B1466=0,#N/A,AVERAGEIFS(INDEX(DATOS,0,$C1466),INDEX(DATOS,0,$C1466),"&lt;&gt;#N/D",INDEX(DATOS,0,$L$2),0,INDEX(DATOS,0,$M$2),1,INDEX(DATOS,0,$N$2),U1466,INDEX(DATOS,0,$O$2),$D1466)),#N/A)</f>
        <v>#N/A</v>
      </c>
      <c r="AA1466" s="62" t="e">
        <f>IFERROR(IF($B1466=0,#N/A,AVERAGEIFS(INDEX(DATOS,0,$C1466),INDEX(DATOS,0,$C1466),"&lt;&gt;#N/D",INDEX(DATOS,0,$L$2),0,INDEX(DATOS,0,$M$2),1,INDEX(DATOS,0,$N$2),V1466,INDEX(DATOS,0,$O$2),$D1466)),#N/A)</f>
        <v>#N/A</v>
      </c>
      <c r="AB1466" s="62" t="e">
        <f>IFERROR(IF($B1466=0,#N/A,AVERAGEIFS(INDEX(DATOS,0,$C1466),INDEX(DATOS,0,$C1466),"&lt;&gt;#N/D",INDEX(DATOS,0,$L$2),0,INDEX(DATOS,0,$M$2),1,INDEX(DATOS,0,$N$2),W1466,INDEX(DATOS,0,$O$2),$D1466)),#N/A)</f>
        <v>#N/A</v>
      </c>
      <c r="AC1466" s="62" t="e">
        <f>IFERROR(IF($B1466=0,#N/A,AVERAGEIFS(INDEX(DATOS,0,$C1466),INDEX(DATOS,0,$C1466),"&lt;&gt;#N/D",INDEX(DATOS,0,$L$2),0,INDEX(DATOS,0,$M$2),1,INDEX(DATOS,0,$N$2),X1466,INDEX(DATOS,0,$O$2),$D1466)),#N/A)</f>
        <v>#N/A</v>
      </c>
      <c r="AD1466" s="33"/>
      <c r="AE1466" s="40" t="e">
        <f>IFERROR(IF(ISNA(Z1466),#N/A,IF(I1466=0,0,_xlfn.STDEV.P($Z1466:Z1466)/I1466*100)),#N/A)</f>
        <v>#N/A</v>
      </c>
      <c r="AF1466" s="40" t="e">
        <f>IFERROR(IF(ISNA(AA1466),#N/A,IF(J1466=0,0,_xlfn.STDEV.P($Z1466:AA1466)/J1466*100)),#N/A)</f>
        <v>#N/A</v>
      </c>
      <c r="AG1466" s="40" t="e">
        <f>IFERROR(IF(ISNA(AB1466),#N/A,IF(K1466=0,0,_xlfn.STDEV.P($Z1466:AB1466)/K1466*100)),#N/A)</f>
        <v>#N/A</v>
      </c>
      <c r="AH1466" s="40" t="e">
        <f>IFERROR(IF(ISNA(AC1466),#N/A,IF(L1466=0,0,_xlfn.STDEV.P($Z1466:AC1466)/L1466*100)),#N/A)</f>
        <v>#N/A</v>
      </c>
    </row>
    <row r="1467" spans="1:34" x14ac:dyDescent="0.35">
      <c r="A1467">
        <f t="shared" si="1710"/>
        <v>62</v>
      </c>
      <c r="B1467" s="35">
        <f t="array" ref="B1467">IF(B1466=0,0,MIN(IF(INDEX(DATOS,0,$N$2)=$U1467,IF(ISNUMBER(INDEX(DATOS,0,$C1467)),IF(INDEX(DATOS,0,$L$2)=0,IF(INDEX(DATOS,0,$M$2)=1,IF(ISNA(MATCH(INDEX(DATOS,0,$O$2),IF($E$7:E1466=E1467,$D$7:D1466),0)),INDEX(DATOS,0,$K$2))))))))</f>
        <v>0</v>
      </c>
      <c r="C1467" s="32">
        <f t="shared" si="1711"/>
        <v>20</v>
      </c>
      <c r="D1467" s="34" t="str">
        <f>IF($B1467=0,"--",INDEX(DATOS,$B1467,O$2))</f>
        <v>--</v>
      </c>
      <c r="E1467" s="64" t="s">
        <v>1</v>
      </c>
      <c r="F1467" s="36" t="str">
        <f t="shared" si="1738"/>
        <v>--</v>
      </c>
      <c r="G1467" s="109" t="e">
        <f>VLOOKUP($D1467,LOC_UNICOS,G$2,0)</f>
        <v>#N/A</v>
      </c>
      <c r="H1467" s="109" t="e">
        <f>VLOOKUP($D1467,LOC_UNICOS,H$2,0)</f>
        <v>#N/A</v>
      </c>
      <c r="I1467" s="38">
        <f t="array" ref="I1467">IF($B1467=0,-999,IF(COUNTIFS($Z1467:Z1467,#N/A)&gt;0,-999,AVERAGE($Z1467:Z1467)))</f>
        <v>-999</v>
      </c>
      <c r="J1467" s="38">
        <f t="array" ref="J1467">IF($B1467=0,-999,IF(COUNTIFS($Z1467:AA1467,#N/A)&gt;0,-999,AVERAGE($Z1467:AA1467)))</f>
        <v>-999</v>
      </c>
      <c r="K1467" s="38">
        <f t="array" ref="K1467">IF($B1467=0,-999,IF(COUNTIFS($Z1467:AB1467,#N/A)&gt;0,-999,AVERAGE($Z1467:AB1467)))</f>
        <v>-999</v>
      </c>
      <c r="L1467" s="38">
        <f t="array" ref="L1467">IF($B1467=0,-999,IF(COUNTIFS($Z1467:AC1467,#N/A)&gt;0,-999,AVERAGE($Z1467:AC1467)))</f>
        <v>-999</v>
      </c>
      <c r="M1467" s="38">
        <f t="shared" si="1706"/>
        <v>-999</v>
      </c>
      <c r="N1467" s="38">
        <f t="shared" si="1729"/>
        <v>-999</v>
      </c>
      <c r="O1467" s="38">
        <f t="shared" si="1730"/>
        <v>-999</v>
      </c>
      <c r="P1467" s="38">
        <f t="shared" si="1731"/>
        <v>-999</v>
      </c>
      <c r="Q1467" s="37">
        <f t="shared" si="1707"/>
        <v>0</v>
      </c>
      <c r="R1467" s="37">
        <f t="shared" si="1719"/>
        <v>0</v>
      </c>
      <c r="S1467" s="37">
        <f t="shared" si="1720"/>
        <v>0</v>
      </c>
      <c r="T1467" s="37">
        <f t="shared" si="1721"/>
        <v>0</v>
      </c>
      <c r="U1467" s="37">
        <f t="shared" si="1708"/>
        <v>2018</v>
      </c>
      <c r="V1467" s="37">
        <f t="shared" ref="V1467:X1467" si="1778">U1467-1</f>
        <v>2017</v>
      </c>
      <c r="W1467" s="37">
        <f t="shared" si="1778"/>
        <v>2016</v>
      </c>
      <c r="X1467" s="37">
        <f t="shared" si="1778"/>
        <v>2015</v>
      </c>
      <c r="Y1467" s="39"/>
      <c r="Z1467" s="62" t="e">
        <f>IFERROR(IF($B1467=0,#N/A,AVERAGEIFS(INDEX(DATOS,0,$C1467),INDEX(DATOS,0,$C1467),"&lt;&gt;#N/D",INDEX(DATOS,0,$L$2),0,INDEX(DATOS,0,$M$2),1,INDEX(DATOS,0,$N$2),U1467,INDEX(DATOS,0,$O$2),$D1467)),#N/A)</f>
        <v>#N/A</v>
      </c>
      <c r="AA1467" s="62" t="e">
        <f>IFERROR(IF($B1467=0,#N/A,AVERAGEIFS(INDEX(DATOS,0,$C1467),INDEX(DATOS,0,$C1467),"&lt;&gt;#N/D",INDEX(DATOS,0,$L$2),0,INDEX(DATOS,0,$M$2),1,INDEX(DATOS,0,$N$2),V1467,INDEX(DATOS,0,$O$2),$D1467)),#N/A)</f>
        <v>#N/A</v>
      </c>
      <c r="AB1467" s="62" t="e">
        <f>IFERROR(IF($B1467=0,#N/A,AVERAGEIFS(INDEX(DATOS,0,$C1467),INDEX(DATOS,0,$C1467),"&lt;&gt;#N/D",INDEX(DATOS,0,$L$2),0,INDEX(DATOS,0,$M$2),1,INDEX(DATOS,0,$N$2),W1467,INDEX(DATOS,0,$O$2),$D1467)),#N/A)</f>
        <v>#N/A</v>
      </c>
      <c r="AC1467" s="62" t="e">
        <f>IFERROR(IF($B1467=0,#N/A,AVERAGEIFS(INDEX(DATOS,0,$C1467),INDEX(DATOS,0,$C1467),"&lt;&gt;#N/D",INDEX(DATOS,0,$L$2),0,INDEX(DATOS,0,$M$2),1,INDEX(DATOS,0,$N$2),X1467,INDEX(DATOS,0,$O$2),$D1467)),#N/A)</f>
        <v>#N/A</v>
      </c>
      <c r="AD1467" s="33"/>
      <c r="AE1467" s="40" t="e">
        <f>IFERROR(IF(ISNA(Z1467),#N/A,IF(I1467=0,0,_xlfn.STDEV.P($Z1467:Z1467)/I1467*100)),#N/A)</f>
        <v>#N/A</v>
      </c>
      <c r="AF1467" s="40" t="e">
        <f>IFERROR(IF(ISNA(AA1467),#N/A,IF(J1467=0,0,_xlfn.STDEV.P($Z1467:AA1467)/J1467*100)),#N/A)</f>
        <v>#N/A</v>
      </c>
      <c r="AG1467" s="40" t="e">
        <f>IFERROR(IF(ISNA(AB1467),#N/A,IF(K1467=0,0,_xlfn.STDEV.P($Z1467:AB1467)/K1467*100)),#N/A)</f>
        <v>#N/A</v>
      </c>
      <c r="AH1467" s="40" t="e">
        <f>IFERROR(IF(ISNA(AC1467),#N/A,IF(L1467=0,0,_xlfn.STDEV.P($Z1467:AC1467)/L1467*100)),#N/A)</f>
        <v>#N/A</v>
      </c>
    </row>
    <row r="1468" spans="1:34" x14ac:dyDescent="0.35">
      <c r="A1468">
        <f t="shared" si="1710"/>
        <v>63</v>
      </c>
      <c r="B1468" s="35">
        <f t="array" ref="B1468">IF(B1467=0,0,MIN(IF(INDEX(DATOS,0,$N$2)=$U1468,IF(ISNUMBER(INDEX(DATOS,0,$C1468)),IF(INDEX(DATOS,0,$L$2)=0,IF(INDEX(DATOS,0,$M$2)=1,IF(ISNA(MATCH(INDEX(DATOS,0,$O$2),IF($E$7:E1467=E1468,$D$7:D1467),0)),INDEX(DATOS,0,$K$2))))))))</f>
        <v>0</v>
      </c>
      <c r="C1468" s="32">
        <f t="shared" si="1711"/>
        <v>20</v>
      </c>
      <c r="D1468" s="34" t="str">
        <f>IF($B1468=0,"--",INDEX(DATOS,$B1468,O$2))</f>
        <v>--</v>
      </c>
      <c r="E1468" s="64" t="s">
        <v>1</v>
      </c>
      <c r="F1468" s="36" t="str">
        <f t="shared" si="1738"/>
        <v>--</v>
      </c>
      <c r="G1468" s="109" t="e">
        <f>VLOOKUP($D1468,LOC_UNICOS,G$2,0)</f>
        <v>#N/A</v>
      </c>
      <c r="H1468" s="109" t="e">
        <f>VLOOKUP($D1468,LOC_UNICOS,H$2,0)</f>
        <v>#N/A</v>
      </c>
      <c r="I1468" s="38">
        <f t="array" ref="I1468">IF($B1468=0,-999,IF(COUNTIFS($Z1468:Z1468,#N/A)&gt;0,-999,AVERAGE($Z1468:Z1468)))</f>
        <v>-999</v>
      </c>
      <c r="J1468" s="38">
        <f t="array" ref="J1468">IF($B1468=0,-999,IF(COUNTIFS($Z1468:AA1468,#N/A)&gt;0,-999,AVERAGE($Z1468:AA1468)))</f>
        <v>-999</v>
      </c>
      <c r="K1468" s="38">
        <f t="array" ref="K1468">IF($B1468=0,-999,IF(COUNTIFS($Z1468:AB1468,#N/A)&gt;0,-999,AVERAGE($Z1468:AB1468)))</f>
        <v>-999</v>
      </c>
      <c r="L1468" s="38">
        <f t="array" ref="L1468">IF($B1468=0,-999,IF(COUNTIFS($Z1468:AC1468,#N/A)&gt;0,-999,AVERAGE($Z1468:AC1468)))</f>
        <v>-999</v>
      </c>
      <c r="M1468" s="38">
        <f t="shared" si="1706"/>
        <v>-999</v>
      </c>
      <c r="N1468" s="38">
        <f t="shared" si="1729"/>
        <v>-999</v>
      </c>
      <c r="O1468" s="38">
        <f t="shared" si="1730"/>
        <v>-999</v>
      </c>
      <c r="P1468" s="38">
        <f t="shared" si="1731"/>
        <v>-999</v>
      </c>
      <c r="Q1468" s="37">
        <f t="shared" si="1707"/>
        <v>0</v>
      </c>
      <c r="R1468" s="37">
        <f t="shared" si="1719"/>
        <v>0</v>
      </c>
      <c r="S1468" s="37">
        <f t="shared" si="1720"/>
        <v>0</v>
      </c>
      <c r="T1468" s="37">
        <f t="shared" si="1721"/>
        <v>0</v>
      </c>
      <c r="U1468" s="37">
        <f t="shared" si="1708"/>
        <v>2018</v>
      </c>
      <c r="V1468" s="37">
        <f t="shared" ref="V1468:X1468" si="1779">U1468-1</f>
        <v>2017</v>
      </c>
      <c r="W1468" s="37">
        <f t="shared" si="1779"/>
        <v>2016</v>
      </c>
      <c r="X1468" s="37">
        <f t="shared" si="1779"/>
        <v>2015</v>
      </c>
      <c r="Y1468" s="39"/>
      <c r="Z1468" s="62" t="e">
        <f>IFERROR(IF($B1468=0,#N/A,AVERAGEIFS(INDEX(DATOS,0,$C1468),INDEX(DATOS,0,$C1468),"&lt;&gt;#N/D",INDEX(DATOS,0,$L$2),0,INDEX(DATOS,0,$M$2),1,INDEX(DATOS,0,$N$2),U1468,INDEX(DATOS,0,$O$2),$D1468)),#N/A)</f>
        <v>#N/A</v>
      </c>
      <c r="AA1468" s="62" t="e">
        <f>IFERROR(IF($B1468=0,#N/A,AVERAGEIFS(INDEX(DATOS,0,$C1468),INDEX(DATOS,0,$C1468),"&lt;&gt;#N/D",INDEX(DATOS,0,$L$2),0,INDEX(DATOS,0,$M$2),1,INDEX(DATOS,0,$N$2),V1468,INDEX(DATOS,0,$O$2),$D1468)),#N/A)</f>
        <v>#N/A</v>
      </c>
      <c r="AB1468" s="62" t="e">
        <f>IFERROR(IF($B1468=0,#N/A,AVERAGEIFS(INDEX(DATOS,0,$C1468),INDEX(DATOS,0,$C1468),"&lt;&gt;#N/D",INDEX(DATOS,0,$L$2),0,INDEX(DATOS,0,$M$2),1,INDEX(DATOS,0,$N$2),W1468,INDEX(DATOS,0,$O$2),$D1468)),#N/A)</f>
        <v>#N/A</v>
      </c>
      <c r="AC1468" s="62" t="e">
        <f>IFERROR(IF($B1468=0,#N/A,AVERAGEIFS(INDEX(DATOS,0,$C1468),INDEX(DATOS,0,$C1468),"&lt;&gt;#N/D",INDEX(DATOS,0,$L$2),0,INDEX(DATOS,0,$M$2),1,INDEX(DATOS,0,$N$2),X1468,INDEX(DATOS,0,$O$2),$D1468)),#N/A)</f>
        <v>#N/A</v>
      </c>
      <c r="AD1468" s="33"/>
      <c r="AE1468" s="40" t="e">
        <f>IFERROR(IF(ISNA(Z1468),#N/A,IF(I1468=0,0,_xlfn.STDEV.P($Z1468:Z1468)/I1468*100)),#N/A)</f>
        <v>#N/A</v>
      </c>
      <c r="AF1468" s="40" t="e">
        <f>IFERROR(IF(ISNA(AA1468),#N/A,IF(J1468=0,0,_xlfn.STDEV.P($Z1468:AA1468)/J1468*100)),#N/A)</f>
        <v>#N/A</v>
      </c>
      <c r="AG1468" s="40" t="e">
        <f>IFERROR(IF(ISNA(AB1468),#N/A,IF(K1468=0,0,_xlfn.STDEV.P($Z1468:AB1468)/K1468*100)),#N/A)</f>
        <v>#N/A</v>
      </c>
      <c r="AH1468" s="40" t="e">
        <f>IFERROR(IF(ISNA(AC1468),#N/A,IF(L1468=0,0,_xlfn.STDEV.P($Z1468:AC1468)/L1468*100)),#N/A)</f>
        <v>#N/A</v>
      </c>
    </row>
    <row r="1469" spans="1:34" x14ac:dyDescent="0.35">
      <c r="A1469">
        <f t="shared" si="1710"/>
        <v>64</v>
      </c>
      <c r="B1469" s="35">
        <f t="array" ref="B1469">IF(B1468=0,0,MIN(IF(INDEX(DATOS,0,$N$2)=$U1469,IF(ISNUMBER(INDEX(DATOS,0,$C1469)),IF(INDEX(DATOS,0,$L$2)=0,IF(INDEX(DATOS,0,$M$2)=1,IF(ISNA(MATCH(INDEX(DATOS,0,$O$2),IF($E$7:E1468=E1469,$D$7:D1468),0)),INDEX(DATOS,0,$K$2))))))))</f>
        <v>0</v>
      </c>
      <c r="C1469" s="32">
        <f t="shared" si="1711"/>
        <v>20</v>
      </c>
      <c r="D1469" s="34" t="str">
        <f>IF($B1469=0,"--",INDEX(DATOS,$B1469,O$2))</f>
        <v>--</v>
      </c>
      <c r="E1469" s="64" t="s">
        <v>1</v>
      </c>
      <c r="F1469" s="36" t="str">
        <f t="shared" si="1738"/>
        <v>--</v>
      </c>
      <c r="G1469" s="109" t="e">
        <f>VLOOKUP($D1469,LOC_UNICOS,G$2,0)</f>
        <v>#N/A</v>
      </c>
      <c r="H1469" s="109" t="e">
        <f>VLOOKUP($D1469,LOC_UNICOS,H$2,0)</f>
        <v>#N/A</v>
      </c>
      <c r="I1469" s="38">
        <f t="array" ref="I1469">IF($B1469=0,-999,IF(COUNTIFS($Z1469:Z1469,#N/A)&gt;0,-999,AVERAGE($Z1469:Z1469)))</f>
        <v>-999</v>
      </c>
      <c r="J1469" s="38">
        <f t="array" ref="J1469">IF($B1469=0,-999,IF(COUNTIFS($Z1469:AA1469,#N/A)&gt;0,-999,AVERAGE($Z1469:AA1469)))</f>
        <v>-999</v>
      </c>
      <c r="K1469" s="38">
        <f t="array" ref="K1469">IF($B1469=0,-999,IF(COUNTIFS($Z1469:AB1469,#N/A)&gt;0,-999,AVERAGE($Z1469:AB1469)))</f>
        <v>-999</v>
      </c>
      <c r="L1469" s="38">
        <f t="array" ref="L1469">IF($B1469=0,-999,IF(COUNTIFS($Z1469:AC1469,#N/A)&gt;0,-999,AVERAGE($Z1469:AC1469)))</f>
        <v>-999</v>
      </c>
      <c r="M1469" s="38">
        <f t="shared" si="1706"/>
        <v>-999</v>
      </c>
      <c r="N1469" s="38">
        <f t="shared" si="1729"/>
        <v>-999</v>
      </c>
      <c r="O1469" s="38">
        <f t="shared" si="1730"/>
        <v>-999</v>
      </c>
      <c r="P1469" s="38">
        <f t="shared" si="1731"/>
        <v>-999</v>
      </c>
      <c r="Q1469" s="37">
        <f t="shared" si="1707"/>
        <v>0</v>
      </c>
      <c r="R1469" s="37">
        <f t="shared" si="1719"/>
        <v>0</v>
      </c>
      <c r="S1469" s="37">
        <f t="shared" si="1720"/>
        <v>0</v>
      </c>
      <c r="T1469" s="37">
        <f t="shared" si="1721"/>
        <v>0</v>
      </c>
      <c r="U1469" s="37">
        <f t="shared" si="1708"/>
        <v>2018</v>
      </c>
      <c r="V1469" s="37">
        <f t="shared" ref="V1469:X1469" si="1780">U1469-1</f>
        <v>2017</v>
      </c>
      <c r="W1469" s="37">
        <f t="shared" si="1780"/>
        <v>2016</v>
      </c>
      <c r="X1469" s="37">
        <f t="shared" si="1780"/>
        <v>2015</v>
      </c>
      <c r="Y1469" s="39"/>
      <c r="Z1469" s="62" t="e">
        <f>IFERROR(IF($B1469=0,#N/A,AVERAGEIFS(INDEX(DATOS,0,$C1469),INDEX(DATOS,0,$C1469),"&lt;&gt;#N/D",INDEX(DATOS,0,$L$2),0,INDEX(DATOS,0,$M$2),1,INDEX(DATOS,0,$N$2),U1469,INDEX(DATOS,0,$O$2),$D1469)),#N/A)</f>
        <v>#N/A</v>
      </c>
      <c r="AA1469" s="62" t="e">
        <f>IFERROR(IF($B1469=0,#N/A,AVERAGEIFS(INDEX(DATOS,0,$C1469),INDEX(DATOS,0,$C1469),"&lt;&gt;#N/D",INDEX(DATOS,0,$L$2),0,INDEX(DATOS,0,$M$2),1,INDEX(DATOS,0,$N$2),V1469,INDEX(DATOS,0,$O$2),$D1469)),#N/A)</f>
        <v>#N/A</v>
      </c>
      <c r="AB1469" s="62" t="e">
        <f>IFERROR(IF($B1469=0,#N/A,AVERAGEIFS(INDEX(DATOS,0,$C1469),INDEX(DATOS,0,$C1469),"&lt;&gt;#N/D",INDEX(DATOS,0,$L$2),0,INDEX(DATOS,0,$M$2),1,INDEX(DATOS,0,$N$2),W1469,INDEX(DATOS,0,$O$2),$D1469)),#N/A)</f>
        <v>#N/A</v>
      </c>
      <c r="AC1469" s="62" t="e">
        <f>IFERROR(IF($B1469=0,#N/A,AVERAGEIFS(INDEX(DATOS,0,$C1469),INDEX(DATOS,0,$C1469),"&lt;&gt;#N/D",INDEX(DATOS,0,$L$2),0,INDEX(DATOS,0,$M$2),1,INDEX(DATOS,0,$N$2),X1469,INDEX(DATOS,0,$O$2),$D1469)),#N/A)</f>
        <v>#N/A</v>
      </c>
      <c r="AD1469" s="33"/>
      <c r="AE1469" s="40" t="e">
        <f>IFERROR(IF(ISNA(Z1469),#N/A,IF(I1469=0,0,_xlfn.STDEV.P($Z1469:Z1469)/I1469*100)),#N/A)</f>
        <v>#N/A</v>
      </c>
      <c r="AF1469" s="40" t="e">
        <f>IFERROR(IF(ISNA(AA1469),#N/A,IF(J1469=0,0,_xlfn.STDEV.P($Z1469:AA1469)/J1469*100)),#N/A)</f>
        <v>#N/A</v>
      </c>
      <c r="AG1469" s="40" t="e">
        <f>IFERROR(IF(ISNA(AB1469),#N/A,IF(K1469=0,0,_xlfn.STDEV.P($Z1469:AB1469)/K1469*100)),#N/A)</f>
        <v>#N/A</v>
      </c>
      <c r="AH1469" s="40" t="e">
        <f>IFERROR(IF(ISNA(AC1469),#N/A,IF(L1469=0,0,_xlfn.STDEV.P($Z1469:AC1469)/L1469*100)),#N/A)</f>
        <v>#N/A</v>
      </c>
    </row>
    <row r="1470" spans="1:34" x14ac:dyDescent="0.35">
      <c r="A1470">
        <f t="shared" si="1710"/>
        <v>65</v>
      </c>
      <c r="B1470" s="35">
        <f t="array" ref="B1470">IF(B1469=0,0,MIN(IF(INDEX(DATOS,0,$N$2)=$U1470,IF(ISNUMBER(INDEX(DATOS,0,$C1470)),IF(INDEX(DATOS,0,$L$2)=0,IF(INDEX(DATOS,0,$M$2)=1,IF(ISNA(MATCH(INDEX(DATOS,0,$O$2),IF($E$7:E1469=E1470,$D$7:D1469),0)),INDEX(DATOS,0,$K$2))))))))</f>
        <v>0</v>
      </c>
      <c r="C1470" s="32">
        <f t="shared" si="1711"/>
        <v>20</v>
      </c>
      <c r="D1470" s="34" t="str">
        <f>IF($B1470=0,"--",INDEX(DATOS,$B1470,O$2))</f>
        <v>--</v>
      </c>
      <c r="E1470" s="64" t="s">
        <v>1</v>
      </c>
      <c r="F1470" s="36" t="str">
        <f t="shared" si="1738"/>
        <v>--</v>
      </c>
      <c r="G1470" s="109" t="e">
        <f>VLOOKUP($D1470,LOC_UNICOS,G$2,0)</f>
        <v>#N/A</v>
      </c>
      <c r="H1470" s="109" t="e">
        <f>VLOOKUP($D1470,LOC_UNICOS,H$2,0)</f>
        <v>#N/A</v>
      </c>
      <c r="I1470" s="38">
        <f t="array" ref="I1470">IF($B1470=0,-999,IF(COUNTIFS($Z1470:Z1470,#N/A)&gt;0,-999,AVERAGE($Z1470:Z1470)))</f>
        <v>-999</v>
      </c>
      <c r="J1470" s="38">
        <f t="array" ref="J1470">IF($B1470=0,-999,IF(COUNTIFS($Z1470:AA1470,#N/A)&gt;0,-999,AVERAGE($Z1470:AA1470)))</f>
        <v>-999</v>
      </c>
      <c r="K1470" s="38">
        <f t="array" ref="K1470">IF($B1470=0,-999,IF(COUNTIFS($Z1470:AB1470,#N/A)&gt;0,-999,AVERAGE($Z1470:AB1470)))</f>
        <v>-999</v>
      </c>
      <c r="L1470" s="38">
        <f t="array" ref="L1470">IF($B1470=0,-999,IF(COUNTIFS($Z1470:AC1470,#N/A)&gt;0,-999,AVERAGE($Z1470:AC1470)))</f>
        <v>-999</v>
      </c>
      <c r="M1470" s="38">
        <f t="shared" si="1706"/>
        <v>-999</v>
      </c>
      <c r="N1470" s="38">
        <f t="shared" si="1729"/>
        <v>-999</v>
      </c>
      <c r="O1470" s="38">
        <f t="shared" si="1730"/>
        <v>-999</v>
      </c>
      <c r="P1470" s="38">
        <f t="shared" si="1731"/>
        <v>-999</v>
      </c>
      <c r="Q1470" s="37">
        <f t="shared" si="1707"/>
        <v>0</v>
      </c>
      <c r="R1470" s="37">
        <f t="shared" si="1719"/>
        <v>0</v>
      </c>
      <c r="S1470" s="37">
        <f t="shared" si="1720"/>
        <v>0</v>
      </c>
      <c r="T1470" s="37">
        <f t="shared" si="1721"/>
        <v>0</v>
      </c>
      <c r="U1470" s="37">
        <f t="shared" si="1708"/>
        <v>2018</v>
      </c>
      <c r="V1470" s="37">
        <f t="shared" ref="V1470:X1470" si="1781">U1470-1</f>
        <v>2017</v>
      </c>
      <c r="W1470" s="37">
        <f t="shared" si="1781"/>
        <v>2016</v>
      </c>
      <c r="X1470" s="37">
        <f t="shared" si="1781"/>
        <v>2015</v>
      </c>
      <c r="Y1470" s="39"/>
      <c r="Z1470" s="62" t="e">
        <f>IFERROR(IF($B1470=0,#N/A,AVERAGEIFS(INDEX(DATOS,0,$C1470),INDEX(DATOS,0,$C1470),"&lt;&gt;#N/D",INDEX(DATOS,0,$L$2),0,INDEX(DATOS,0,$M$2),1,INDEX(DATOS,0,$N$2),U1470,INDEX(DATOS,0,$O$2),$D1470)),#N/A)</f>
        <v>#N/A</v>
      </c>
      <c r="AA1470" s="62" t="e">
        <f>IFERROR(IF($B1470=0,#N/A,AVERAGEIFS(INDEX(DATOS,0,$C1470),INDEX(DATOS,0,$C1470),"&lt;&gt;#N/D",INDEX(DATOS,0,$L$2),0,INDEX(DATOS,0,$M$2),1,INDEX(DATOS,0,$N$2),V1470,INDEX(DATOS,0,$O$2),$D1470)),#N/A)</f>
        <v>#N/A</v>
      </c>
      <c r="AB1470" s="62" t="e">
        <f>IFERROR(IF($B1470=0,#N/A,AVERAGEIFS(INDEX(DATOS,0,$C1470),INDEX(DATOS,0,$C1470),"&lt;&gt;#N/D",INDEX(DATOS,0,$L$2),0,INDEX(DATOS,0,$M$2),1,INDEX(DATOS,0,$N$2),W1470,INDEX(DATOS,0,$O$2),$D1470)),#N/A)</f>
        <v>#N/A</v>
      </c>
      <c r="AC1470" s="62" t="e">
        <f>IFERROR(IF($B1470=0,#N/A,AVERAGEIFS(INDEX(DATOS,0,$C1470),INDEX(DATOS,0,$C1470),"&lt;&gt;#N/D",INDEX(DATOS,0,$L$2),0,INDEX(DATOS,0,$M$2),1,INDEX(DATOS,0,$N$2),X1470,INDEX(DATOS,0,$O$2),$D1470)),#N/A)</f>
        <v>#N/A</v>
      </c>
      <c r="AD1470" s="33"/>
      <c r="AE1470" s="40" t="e">
        <f>IFERROR(IF(ISNA(Z1470),#N/A,IF(I1470=0,0,_xlfn.STDEV.P($Z1470:Z1470)/I1470*100)),#N/A)</f>
        <v>#N/A</v>
      </c>
      <c r="AF1470" s="40" t="e">
        <f>IFERROR(IF(ISNA(AA1470),#N/A,IF(J1470=0,0,_xlfn.STDEV.P($Z1470:AA1470)/J1470*100)),#N/A)</f>
        <v>#N/A</v>
      </c>
      <c r="AG1470" s="40" t="e">
        <f>IFERROR(IF(ISNA(AB1470),#N/A,IF(K1470=0,0,_xlfn.STDEV.P($Z1470:AB1470)/K1470*100)),#N/A)</f>
        <v>#N/A</v>
      </c>
      <c r="AH1470" s="40" t="e">
        <f>IFERROR(IF(ISNA(AC1470),#N/A,IF(L1470=0,0,_xlfn.STDEV.P($Z1470:AC1470)/L1470*100)),#N/A)</f>
        <v>#N/A</v>
      </c>
    </row>
    <row r="1471" spans="1:34" x14ac:dyDescent="0.35">
      <c r="A1471">
        <f t="shared" si="1710"/>
        <v>66</v>
      </c>
      <c r="B1471" s="35">
        <f t="array" ref="B1471">IF(B1470=0,0,MIN(IF(INDEX(DATOS,0,$N$2)=$U1471,IF(ISNUMBER(INDEX(DATOS,0,$C1471)),IF(INDEX(DATOS,0,$L$2)=0,IF(INDEX(DATOS,0,$M$2)=1,IF(ISNA(MATCH(INDEX(DATOS,0,$O$2),IF($E$7:E1470=E1471,$D$7:D1470),0)),INDEX(DATOS,0,$K$2))))))))</f>
        <v>0</v>
      </c>
      <c r="C1471" s="32">
        <f t="shared" si="1711"/>
        <v>20</v>
      </c>
      <c r="D1471" s="34" t="str">
        <f>IF($B1471=0,"--",INDEX(DATOS,$B1471,O$2))</f>
        <v>--</v>
      </c>
      <c r="E1471" s="64" t="s">
        <v>1</v>
      </c>
      <c r="F1471" s="36" t="str">
        <f t="shared" si="1738"/>
        <v>--</v>
      </c>
      <c r="G1471" s="109" t="e">
        <f>VLOOKUP($D1471,LOC_UNICOS,G$2,0)</f>
        <v>#N/A</v>
      </c>
      <c r="H1471" s="109" t="e">
        <f>VLOOKUP($D1471,LOC_UNICOS,H$2,0)</f>
        <v>#N/A</v>
      </c>
      <c r="I1471" s="38">
        <f t="array" ref="I1471">IF($B1471=0,-999,IF(COUNTIFS($Z1471:Z1471,#N/A)&gt;0,-999,AVERAGE($Z1471:Z1471)))</f>
        <v>-999</v>
      </c>
      <c r="J1471" s="38">
        <f t="array" ref="J1471">IF($B1471=0,-999,IF(COUNTIFS($Z1471:AA1471,#N/A)&gt;0,-999,AVERAGE($Z1471:AA1471)))</f>
        <v>-999</v>
      </c>
      <c r="K1471" s="38">
        <f t="array" ref="K1471">IF($B1471=0,-999,IF(COUNTIFS($Z1471:AB1471,#N/A)&gt;0,-999,AVERAGE($Z1471:AB1471)))</f>
        <v>-999</v>
      </c>
      <c r="L1471" s="38">
        <f t="array" ref="L1471">IF($B1471=0,-999,IF(COUNTIFS($Z1471:AC1471,#N/A)&gt;0,-999,AVERAGE($Z1471:AC1471)))</f>
        <v>-999</v>
      </c>
      <c r="M1471" s="38">
        <f t="shared" ref="M1471:M1505" si="1782">IFERROR(AE1471,-999)</f>
        <v>-999</v>
      </c>
      <c r="N1471" s="38">
        <f t="shared" si="1729"/>
        <v>-999</v>
      </c>
      <c r="O1471" s="38">
        <f t="shared" si="1730"/>
        <v>-999</v>
      </c>
      <c r="P1471" s="38">
        <f t="shared" si="1731"/>
        <v>-999</v>
      </c>
      <c r="Q1471" s="37">
        <f t="shared" ref="Q1471:Q1534" si="1783">IF($B1471=0,0,IF(I1471=-999,0,IF($D1471="--",0,1)))</f>
        <v>0</v>
      </c>
      <c r="R1471" s="37">
        <f t="shared" si="1719"/>
        <v>0</v>
      </c>
      <c r="S1471" s="37">
        <f t="shared" si="1720"/>
        <v>0</v>
      </c>
      <c r="T1471" s="37">
        <f t="shared" si="1721"/>
        <v>0</v>
      </c>
      <c r="U1471" s="37">
        <f t="shared" ref="U1471:U1534" si="1784">$B$1</f>
        <v>2018</v>
      </c>
      <c r="V1471" s="37">
        <f t="shared" ref="V1471:X1471" si="1785">U1471-1</f>
        <v>2017</v>
      </c>
      <c r="W1471" s="37">
        <f t="shared" si="1785"/>
        <v>2016</v>
      </c>
      <c r="X1471" s="37">
        <f t="shared" si="1785"/>
        <v>2015</v>
      </c>
      <c r="Y1471" s="39"/>
      <c r="Z1471" s="62" t="e">
        <f>IFERROR(IF($B1471=0,#N/A,AVERAGEIFS(INDEX(DATOS,0,$C1471),INDEX(DATOS,0,$C1471),"&lt;&gt;#N/D",INDEX(DATOS,0,$L$2),0,INDEX(DATOS,0,$M$2),1,INDEX(DATOS,0,$N$2),U1471,INDEX(DATOS,0,$O$2),$D1471)),#N/A)</f>
        <v>#N/A</v>
      </c>
      <c r="AA1471" s="62" t="e">
        <f>IFERROR(IF($B1471=0,#N/A,AVERAGEIFS(INDEX(DATOS,0,$C1471),INDEX(DATOS,0,$C1471),"&lt;&gt;#N/D",INDEX(DATOS,0,$L$2),0,INDEX(DATOS,0,$M$2),1,INDEX(DATOS,0,$N$2),V1471,INDEX(DATOS,0,$O$2),$D1471)),#N/A)</f>
        <v>#N/A</v>
      </c>
      <c r="AB1471" s="62" t="e">
        <f>IFERROR(IF($B1471=0,#N/A,AVERAGEIFS(INDEX(DATOS,0,$C1471),INDEX(DATOS,0,$C1471),"&lt;&gt;#N/D",INDEX(DATOS,0,$L$2),0,INDEX(DATOS,0,$M$2),1,INDEX(DATOS,0,$N$2),W1471,INDEX(DATOS,0,$O$2),$D1471)),#N/A)</f>
        <v>#N/A</v>
      </c>
      <c r="AC1471" s="62" t="e">
        <f>IFERROR(IF($B1471=0,#N/A,AVERAGEIFS(INDEX(DATOS,0,$C1471),INDEX(DATOS,0,$C1471),"&lt;&gt;#N/D",INDEX(DATOS,0,$L$2),0,INDEX(DATOS,0,$M$2),1,INDEX(DATOS,0,$N$2),X1471,INDEX(DATOS,0,$O$2),$D1471)),#N/A)</f>
        <v>#N/A</v>
      </c>
      <c r="AD1471" s="33"/>
      <c r="AE1471" s="40" t="e">
        <f>IFERROR(IF(ISNA(Z1471),#N/A,IF(I1471=0,0,_xlfn.STDEV.P($Z1471:Z1471)/I1471*100)),#N/A)</f>
        <v>#N/A</v>
      </c>
      <c r="AF1471" s="40" t="e">
        <f>IFERROR(IF(ISNA(AA1471),#N/A,IF(J1471=0,0,_xlfn.STDEV.P($Z1471:AA1471)/J1471*100)),#N/A)</f>
        <v>#N/A</v>
      </c>
      <c r="AG1471" s="40" t="e">
        <f>IFERROR(IF(ISNA(AB1471),#N/A,IF(K1471=0,0,_xlfn.STDEV.P($Z1471:AB1471)/K1471*100)),#N/A)</f>
        <v>#N/A</v>
      </c>
      <c r="AH1471" s="40" t="e">
        <f>IFERROR(IF(ISNA(AC1471),#N/A,IF(L1471=0,0,_xlfn.STDEV.P($Z1471:AC1471)/L1471*100)),#N/A)</f>
        <v>#N/A</v>
      </c>
    </row>
    <row r="1472" spans="1:34" x14ac:dyDescent="0.35">
      <c r="A1472">
        <f t="shared" ref="A1472:A1535" si="1786">A1471+1</f>
        <v>67</v>
      </c>
      <c r="B1472" s="35">
        <f t="array" ref="B1472">IF(B1471=0,0,MIN(IF(INDEX(DATOS,0,$N$2)=$U1472,IF(ISNUMBER(INDEX(DATOS,0,$C1472)),IF(INDEX(DATOS,0,$L$2)=0,IF(INDEX(DATOS,0,$M$2)=1,IF(ISNA(MATCH(INDEX(DATOS,0,$O$2),IF($E$7:E1471=E1472,$D$7:D1471),0)),INDEX(DATOS,0,$K$2))))))))</f>
        <v>0</v>
      </c>
      <c r="C1472" s="32">
        <f t="shared" ref="C1472:C1535" si="1787">MATCH(E1472,INDEX(DATOS,1,),0)</f>
        <v>20</v>
      </c>
      <c r="D1472" s="34" t="str">
        <f>IF($B1472=0,"--",INDEX(DATOS,$B1472,O$2))</f>
        <v>--</v>
      </c>
      <c r="E1472" s="64" t="s">
        <v>1</v>
      </c>
      <c r="F1472" s="36" t="str">
        <f t="shared" si="1738"/>
        <v>--</v>
      </c>
      <c r="G1472" s="109" t="e">
        <f>VLOOKUP($D1472,LOC_UNICOS,G$2,0)</f>
        <v>#N/A</v>
      </c>
      <c r="H1472" s="109" t="e">
        <f>VLOOKUP($D1472,LOC_UNICOS,H$2,0)</f>
        <v>#N/A</v>
      </c>
      <c r="I1472" s="38">
        <f t="array" ref="I1472">IF($B1472=0,-999,IF(COUNTIFS($Z1472:Z1472,#N/A)&gt;0,-999,AVERAGE($Z1472:Z1472)))</f>
        <v>-999</v>
      </c>
      <c r="J1472" s="38">
        <f t="array" ref="J1472">IF($B1472=0,-999,IF(COUNTIFS($Z1472:AA1472,#N/A)&gt;0,-999,AVERAGE($Z1472:AA1472)))</f>
        <v>-999</v>
      </c>
      <c r="K1472" s="38">
        <f t="array" ref="K1472">IF($B1472=0,-999,IF(COUNTIFS($Z1472:AB1472,#N/A)&gt;0,-999,AVERAGE($Z1472:AB1472)))</f>
        <v>-999</v>
      </c>
      <c r="L1472" s="38">
        <f t="array" ref="L1472">IF($B1472=0,-999,IF(COUNTIFS($Z1472:AC1472,#N/A)&gt;0,-999,AVERAGE($Z1472:AC1472)))</f>
        <v>-999</v>
      </c>
      <c r="M1472" s="38">
        <f t="shared" si="1782"/>
        <v>-999</v>
      </c>
      <c r="N1472" s="38">
        <f t="shared" si="1729"/>
        <v>-999</v>
      </c>
      <c r="O1472" s="38">
        <f t="shared" si="1730"/>
        <v>-999</v>
      </c>
      <c r="P1472" s="38">
        <f t="shared" si="1731"/>
        <v>-999</v>
      </c>
      <c r="Q1472" s="37">
        <f t="shared" si="1783"/>
        <v>0</v>
      </c>
      <c r="R1472" s="37">
        <f t="shared" si="1719"/>
        <v>0</v>
      </c>
      <c r="S1472" s="37">
        <f t="shared" si="1720"/>
        <v>0</v>
      </c>
      <c r="T1472" s="37">
        <f t="shared" si="1721"/>
        <v>0</v>
      </c>
      <c r="U1472" s="37">
        <f t="shared" si="1784"/>
        <v>2018</v>
      </c>
      <c r="V1472" s="37">
        <f t="shared" ref="V1472:X1472" si="1788">U1472-1</f>
        <v>2017</v>
      </c>
      <c r="W1472" s="37">
        <f t="shared" si="1788"/>
        <v>2016</v>
      </c>
      <c r="X1472" s="37">
        <f t="shared" si="1788"/>
        <v>2015</v>
      </c>
      <c r="Y1472" s="39"/>
      <c r="Z1472" s="62" t="e">
        <f>IFERROR(IF($B1472=0,#N/A,AVERAGEIFS(INDEX(DATOS,0,$C1472),INDEX(DATOS,0,$C1472),"&lt;&gt;#N/D",INDEX(DATOS,0,$L$2),0,INDEX(DATOS,0,$M$2),1,INDEX(DATOS,0,$N$2),U1472,INDEX(DATOS,0,$O$2),$D1472)),#N/A)</f>
        <v>#N/A</v>
      </c>
      <c r="AA1472" s="62" t="e">
        <f>IFERROR(IF($B1472=0,#N/A,AVERAGEIFS(INDEX(DATOS,0,$C1472),INDEX(DATOS,0,$C1472),"&lt;&gt;#N/D",INDEX(DATOS,0,$L$2),0,INDEX(DATOS,0,$M$2),1,INDEX(DATOS,0,$N$2),V1472,INDEX(DATOS,0,$O$2),$D1472)),#N/A)</f>
        <v>#N/A</v>
      </c>
      <c r="AB1472" s="62" t="e">
        <f>IFERROR(IF($B1472=0,#N/A,AVERAGEIFS(INDEX(DATOS,0,$C1472),INDEX(DATOS,0,$C1472),"&lt;&gt;#N/D",INDEX(DATOS,0,$L$2),0,INDEX(DATOS,0,$M$2),1,INDEX(DATOS,0,$N$2),W1472,INDEX(DATOS,0,$O$2),$D1472)),#N/A)</f>
        <v>#N/A</v>
      </c>
      <c r="AC1472" s="62" t="e">
        <f>IFERROR(IF($B1472=0,#N/A,AVERAGEIFS(INDEX(DATOS,0,$C1472),INDEX(DATOS,0,$C1472),"&lt;&gt;#N/D",INDEX(DATOS,0,$L$2),0,INDEX(DATOS,0,$M$2),1,INDEX(DATOS,0,$N$2),X1472,INDEX(DATOS,0,$O$2),$D1472)),#N/A)</f>
        <v>#N/A</v>
      </c>
      <c r="AD1472" s="33"/>
      <c r="AE1472" s="40" t="e">
        <f>IFERROR(IF(ISNA(Z1472),#N/A,IF(I1472=0,0,_xlfn.STDEV.P($Z1472:Z1472)/I1472*100)),#N/A)</f>
        <v>#N/A</v>
      </c>
      <c r="AF1472" s="40" t="e">
        <f>IFERROR(IF(ISNA(AA1472),#N/A,IF(J1472=0,0,_xlfn.STDEV.P($Z1472:AA1472)/J1472*100)),#N/A)</f>
        <v>#N/A</v>
      </c>
      <c r="AG1472" s="40" t="e">
        <f>IFERROR(IF(ISNA(AB1472),#N/A,IF(K1472=0,0,_xlfn.STDEV.P($Z1472:AB1472)/K1472*100)),#N/A)</f>
        <v>#N/A</v>
      </c>
      <c r="AH1472" s="40" t="e">
        <f>IFERROR(IF(ISNA(AC1472),#N/A,IF(L1472=0,0,_xlfn.STDEV.P($Z1472:AC1472)/L1472*100)),#N/A)</f>
        <v>#N/A</v>
      </c>
    </row>
    <row r="1473" spans="1:34" x14ac:dyDescent="0.35">
      <c r="A1473">
        <f t="shared" si="1786"/>
        <v>68</v>
      </c>
      <c r="B1473" s="35">
        <f t="array" ref="B1473">IF(B1472=0,0,MIN(IF(INDEX(DATOS,0,$N$2)=$U1473,IF(ISNUMBER(INDEX(DATOS,0,$C1473)),IF(INDEX(DATOS,0,$L$2)=0,IF(INDEX(DATOS,0,$M$2)=1,IF(ISNA(MATCH(INDEX(DATOS,0,$O$2),IF($E$7:E1472=E1473,$D$7:D1472),0)),INDEX(DATOS,0,$K$2))))))))</f>
        <v>0</v>
      </c>
      <c r="C1473" s="32">
        <f t="shared" si="1787"/>
        <v>20</v>
      </c>
      <c r="D1473" s="34" t="str">
        <f>IF($B1473=0,"--",INDEX(DATOS,$B1473,O$2))</f>
        <v>--</v>
      </c>
      <c r="E1473" s="64" t="s">
        <v>1</v>
      </c>
      <c r="F1473" s="36" t="str">
        <f t="shared" si="1738"/>
        <v>--</v>
      </c>
      <c r="G1473" s="109" t="e">
        <f>VLOOKUP($D1473,LOC_UNICOS,G$2,0)</f>
        <v>#N/A</v>
      </c>
      <c r="H1473" s="109" t="e">
        <f>VLOOKUP($D1473,LOC_UNICOS,H$2,0)</f>
        <v>#N/A</v>
      </c>
      <c r="I1473" s="38">
        <f t="array" ref="I1473">IF($B1473=0,-999,IF(COUNTIFS($Z1473:Z1473,#N/A)&gt;0,-999,AVERAGE($Z1473:Z1473)))</f>
        <v>-999</v>
      </c>
      <c r="J1473" s="38">
        <f t="array" ref="J1473">IF($B1473=0,-999,IF(COUNTIFS($Z1473:AA1473,#N/A)&gt;0,-999,AVERAGE($Z1473:AA1473)))</f>
        <v>-999</v>
      </c>
      <c r="K1473" s="38">
        <f t="array" ref="K1473">IF($B1473=0,-999,IF(COUNTIFS($Z1473:AB1473,#N/A)&gt;0,-999,AVERAGE($Z1473:AB1473)))</f>
        <v>-999</v>
      </c>
      <c r="L1473" s="38">
        <f t="array" ref="L1473">IF($B1473=0,-999,IF(COUNTIFS($Z1473:AC1473,#N/A)&gt;0,-999,AVERAGE($Z1473:AC1473)))</f>
        <v>-999</v>
      </c>
      <c r="M1473" s="38">
        <f t="shared" si="1782"/>
        <v>-999</v>
      </c>
      <c r="N1473" s="38">
        <f t="shared" si="1729"/>
        <v>-999</v>
      </c>
      <c r="O1473" s="38">
        <f t="shared" si="1730"/>
        <v>-999</v>
      </c>
      <c r="P1473" s="38">
        <f t="shared" si="1731"/>
        <v>-999</v>
      </c>
      <c r="Q1473" s="37">
        <f t="shared" si="1783"/>
        <v>0</v>
      </c>
      <c r="R1473" s="37">
        <f t="shared" si="1719"/>
        <v>0</v>
      </c>
      <c r="S1473" s="37">
        <f t="shared" si="1720"/>
        <v>0</v>
      </c>
      <c r="T1473" s="37">
        <f t="shared" si="1721"/>
        <v>0</v>
      </c>
      <c r="U1473" s="37">
        <f t="shared" si="1784"/>
        <v>2018</v>
      </c>
      <c r="V1473" s="37">
        <f t="shared" ref="V1473:X1473" si="1789">U1473-1</f>
        <v>2017</v>
      </c>
      <c r="W1473" s="37">
        <f t="shared" si="1789"/>
        <v>2016</v>
      </c>
      <c r="X1473" s="37">
        <f t="shared" si="1789"/>
        <v>2015</v>
      </c>
      <c r="Y1473" s="39"/>
      <c r="Z1473" s="62" t="e">
        <f>IFERROR(IF($B1473=0,#N/A,AVERAGEIFS(INDEX(DATOS,0,$C1473),INDEX(DATOS,0,$C1473),"&lt;&gt;#N/D",INDEX(DATOS,0,$L$2),0,INDEX(DATOS,0,$M$2),1,INDEX(DATOS,0,$N$2),U1473,INDEX(DATOS,0,$O$2),$D1473)),#N/A)</f>
        <v>#N/A</v>
      </c>
      <c r="AA1473" s="62" t="e">
        <f>IFERROR(IF($B1473=0,#N/A,AVERAGEIFS(INDEX(DATOS,0,$C1473),INDEX(DATOS,0,$C1473),"&lt;&gt;#N/D",INDEX(DATOS,0,$L$2),0,INDEX(DATOS,0,$M$2),1,INDEX(DATOS,0,$N$2),V1473,INDEX(DATOS,0,$O$2),$D1473)),#N/A)</f>
        <v>#N/A</v>
      </c>
      <c r="AB1473" s="62" t="e">
        <f>IFERROR(IF($B1473=0,#N/A,AVERAGEIFS(INDEX(DATOS,0,$C1473),INDEX(DATOS,0,$C1473),"&lt;&gt;#N/D",INDEX(DATOS,0,$L$2),0,INDEX(DATOS,0,$M$2),1,INDEX(DATOS,0,$N$2),W1473,INDEX(DATOS,0,$O$2),$D1473)),#N/A)</f>
        <v>#N/A</v>
      </c>
      <c r="AC1473" s="62" t="e">
        <f>IFERROR(IF($B1473=0,#N/A,AVERAGEIFS(INDEX(DATOS,0,$C1473),INDEX(DATOS,0,$C1473),"&lt;&gt;#N/D",INDEX(DATOS,0,$L$2),0,INDEX(DATOS,0,$M$2),1,INDEX(DATOS,0,$N$2),X1473,INDEX(DATOS,0,$O$2),$D1473)),#N/A)</f>
        <v>#N/A</v>
      </c>
      <c r="AD1473" s="33"/>
      <c r="AE1473" s="40" t="e">
        <f>IFERROR(IF(ISNA(Z1473),#N/A,IF(I1473=0,0,_xlfn.STDEV.P($Z1473:Z1473)/I1473*100)),#N/A)</f>
        <v>#N/A</v>
      </c>
      <c r="AF1473" s="40" t="e">
        <f>IFERROR(IF(ISNA(AA1473),#N/A,IF(J1473=0,0,_xlfn.STDEV.P($Z1473:AA1473)/J1473*100)),#N/A)</f>
        <v>#N/A</v>
      </c>
      <c r="AG1473" s="40" t="e">
        <f>IFERROR(IF(ISNA(AB1473),#N/A,IF(K1473=0,0,_xlfn.STDEV.P($Z1473:AB1473)/K1473*100)),#N/A)</f>
        <v>#N/A</v>
      </c>
      <c r="AH1473" s="40" t="e">
        <f>IFERROR(IF(ISNA(AC1473),#N/A,IF(L1473=0,0,_xlfn.STDEV.P($Z1473:AC1473)/L1473*100)),#N/A)</f>
        <v>#N/A</v>
      </c>
    </row>
    <row r="1474" spans="1:34" x14ac:dyDescent="0.35">
      <c r="A1474">
        <f t="shared" si="1786"/>
        <v>69</v>
      </c>
      <c r="B1474" s="35">
        <f t="array" ref="B1474">IF(B1473=0,0,MIN(IF(INDEX(DATOS,0,$N$2)=$U1474,IF(ISNUMBER(INDEX(DATOS,0,$C1474)),IF(INDEX(DATOS,0,$L$2)=0,IF(INDEX(DATOS,0,$M$2)=1,IF(ISNA(MATCH(INDEX(DATOS,0,$O$2),IF($E$7:E1473=E1474,$D$7:D1473),0)),INDEX(DATOS,0,$K$2))))))))</f>
        <v>0</v>
      </c>
      <c r="C1474" s="32">
        <f t="shared" si="1787"/>
        <v>20</v>
      </c>
      <c r="D1474" s="34" t="str">
        <f>IF($B1474=0,"--",INDEX(DATOS,$B1474,O$2))</f>
        <v>--</v>
      </c>
      <c r="E1474" s="64" t="s">
        <v>1</v>
      </c>
      <c r="F1474" s="36" t="str">
        <f t="shared" si="1738"/>
        <v>--</v>
      </c>
      <c r="G1474" s="109" t="e">
        <f>VLOOKUP($D1474,LOC_UNICOS,G$2,0)</f>
        <v>#N/A</v>
      </c>
      <c r="H1474" s="109" t="e">
        <f>VLOOKUP($D1474,LOC_UNICOS,H$2,0)</f>
        <v>#N/A</v>
      </c>
      <c r="I1474" s="38">
        <f t="array" ref="I1474">IF($B1474=0,-999,IF(COUNTIFS($Z1474:Z1474,#N/A)&gt;0,-999,AVERAGE($Z1474:Z1474)))</f>
        <v>-999</v>
      </c>
      <c r="J1474" s="38">
        <f t="array" ref="J1474">IF($B1474=0,-999,IF(COUNTIFS($Z1474:AA1474,#N/A)&gt;0,-999,AVERAGE($Z1474:AA1474)))</f>
        <v>-999</v>
      </c>
      <c r="K1474" s="38">
        <f t="array" ref="K1474">IF($B1474=0,-999,IF(COUNTIFS($Z1474:AB1474,#N/A)&gt;0,-999,AVERAGE($Z1474:AB1474)))</f>
        <v>-999</v>
      </c>
      <c r="L1474" s="38">
        <f t="array" ref="L1474">IF($B1474=0,-999,IF(COUNTIFS($Z1474:AC1474,#N/A)&gt;0,-999,AVERAGE($Z1474:AC1474)))</f>
        <v>-999</v>
      </c>
      <c r="M1474" s="38">
        <f t="shared" si="1782"/>
        <v>-999</v>
      </c>
      <c r="N1474" s="38">
        <f t="shared" si="1729"/>
        <v>-999</v>
      </c>
      <c r="O1474" s="38">
        <f t="shared" si="1730"/>
        <v>-999</v>
      </c>
      <c r="P1474" s="38">
        <f t="shared" si="1731"/>
        <v>-999</v>
      </c>
      <c r="Q1474" s="37">
        <f t="shared" si="1783"/>
        <v>0</v>
      </c>
      <c r="R1474" s="37">
        <f t="shared" si="1719"/>
        <v>0</v>
      </c>
      <c r="S1474" s="37">
        <f t="shared" si="1720"/>
        <v>0</v>
      </c>
      <c r="T1474" s="37">
        <f t="shared" si="1721"/>
        <v>0</v>
      </c>
      <c r="U1474" s="37">
        <f t="shared" si="1784"/>
        <v>2018</v>
      </c>
      <c r="V1474" s="37">
        <f t="shared" ref="V1474:X1474" si="1790">U1474-1</f>
        <v>2017</v>
      </c>
      <c r="W1474" s="37">
        <f t="shared" si="1790"/>
        <v>2016</v>
      </c>
      <c r="X1474" s="37">
        <f t="shared" si="1790"/>
        <v>2015</v>
      </c>
      <c r="Y1474" s="39"/>
      <c r="Z1474" s="62" t="e">
        <f>IFERROR(IF($B1474=0,#N/A,AVERAGEIFS(INDEX(DATOS,0,$C1474),INDEX(DATOS,0,$C1474),"&lt;&gt;#N/D",INDEX(DATOS,0,$L$2),0,INDEX(DATOS,0,$M$2),1,INDEX(DATOS,0,$N$2),U1474,INDEX(DATOS,0,$O$2),$D1474)),#N/A)</f>
        <v>#N/A</v>
      </c>
      <c r="AA1474" s="62" t="e">
        <f>IFERROR(IF($B1474=0,#N/A,AVERAGEIFS(INDEX(DATOS,0,$C1474),INDEX(DATOS,0,$C1474),"&lt;&gt;#N/D",INDEX(DATOS,0,$L$2),0,INDEX(DATOS,0,$M$2),1,INDEX(DATOS,0,$N$2),V1474,INDEX(DATOS,0,$O$2),$D1474)),#N/A)</f>
        <v>#N/A</v>
      </c>
      <c r="AB1474" s="62" t="e">
        <f>IFERROR(IF($B1474=0,#N/A,AVERAGEIFS(INDEX(DATOS,0,$C1474),INDEX(DATOS,0,$C1474),"&lt;&gt;#N/D",INDEX(DATOS,0,$L$2),0,INDEX(DATOS,0,$M$2),1,INDEX(DATOS,0,$N$2),W1474,INDEX(DATOS,0,$O$2),$D1474)),#N/A)</f>
        <v>#N/A</v>
      </c>
      <c r="AC1474" s="62" t="e">
        <f>IFERROR(IF($B1474=0,#N/A,AVERAGEIFS(INDEX(DATOS,0,$C1474),INDEX(DATOS,0,$C1474),"&lt;&gt;#N/D",INDEX(DATOS,0,$L$2),0,INDEX(DATOS,0,$M$2),1,INDEX(DATOS,0,$N$2),X1474,INDEX(DATOS,0,$O$2),$D1474)),#N/A)</f>
        <v>#N/A</v>
      </c>
      <c r="AD1474" s="33"/>
      <c r="AE1474" s="40" t="e">
        <f>IFERROR(IF(ISNA(Z1474),#N/A,IF(I1474=0,0,_xlfn.STDEV.P($Z1474:Z1474)/I1474*100)),#N/A)</f>
        <v>#N/A</v>
      </c>
      <c r="AF1474" s="40" t="e">
        <f>IFERROR(IF(ISNA(AA1474),#N/A,IF(J1474=0,0,_xlfn.STDEV.P($Z1474:AA1474)/J1474*100)),#N/A)</f>
        <v>#N/A</v>
      </c>
      <c r="AG1474" s="40" t="e">
        <f>IFERROR(IF(ISNA(AB1474),#N/A,IF(K1474=0,0,_xlfn.STDEV.P($Z1474:AB1474)/K1474*100)),#N/A)</f>
        <v>#N/A</v>
      </c>
      <c r="AH1474" s="40" t="e">
        <f>IFERROR(IF(ISNA(AC1474),#N/A,IF(L1474=0,0,_xlfn.STDEV.P($Z1474:AC1474)/L1474*100)),#N/A)</f>
        <v>#N/A</v>
      </c>
    </row>
    <row r="1475" spans="1:34" x14ac:dyDescent="0.35">
      <c r="A1475">
        <f t="shared" si="1786"/>
        <v>70</v>
      </c>
      <c r="B1475" s="35">
        <f t="array" ref="B1475">IF(B1474=0,0,MIN(IF(INDEX(DATOS,0,$N$2)=$U1475,IF(ISNUMBER(INDEX(DATOS,0,$C1475)),IF(INDEX(DATOS,0,$L$2)=0,IF(INDEX(DATOS,0,$M$2)=1,IF(ISNA(MATCH(INDEX(DATOS,0,$O$2),IF($E$7:E1474=E1475,$D$7:D1474),0)),INDEX(DATOS,0,$K$2))))))))</f>
        <v>0</v>
      </c>
      <c r="C1475" s="32">
        <f t="shared" si="1787"/>
        <v>20</v>
      </c>
      <c r="D1475" s="34" t="str">
        <f>IF($B1475=0,"--",INDEX(DATOS,$B1475,O$2))</f>
        <v>--</v>
      </c>
      <c r="E1475" s="64" t="s">
        <v>1</v>
      </c>
      <c r="F1475" s="36" t="str">
        <f t="shared" si="1738"/>
        <v>--</v>
      </c>
      <c r="G1475" s="109" t="e">
        <f>VLOOKUP($D1475,LOC_UNICOS,G$2,0)</f>
        <v>#N/A</v>
      </c>
      <c r="H1475" s="109" t="e">
        <f>VLOOKUP($D1475,LOC_UNICOS,H$2,0)</f>
        <v>#N/A</v>
      </c>
      <c r="I1475" s="38">
        <f t="array" ref="I1475">IF($B1475=0,-999,IF(COUNTIFS($Z1475:Z1475,#N/A)&gt;0,-999,AVERAGE($Z1475:Z1475)))</f>
        <v>-999</v>
      </c>
      <c r="J1475" s="38">
        <f t="array" ref="J1475">IF($B1475=0,-999,IF(COUNTIFS($Z1475:AA1475,#N/A)&gt;0,-999,AVERAGE($Z1475:AA1475)))</f>
        <v>-999</v>
      </c>
      <c r="K1475" s="38">
        <f t="array" ref="K1475">IF($B1475=0,-999,IF(COUNTIFS($Z1475:AB1475,#N/A)&gt;0,-999,AVERAGE($Z1475:AB1475)))</f>
        <v>-999</v>
      </c>
      <c r="L1475" s="38">
        <f t="array" ref="L1475">IF($B1475=0,-999,IF(COUNTIFS($Z1475:AC1475,#N/A)&gt;0,-999,AVERAGE($Z1475:AC1475)))</f>
        <v>-999</v>
      </c>
      <c r="M1475" s="38">
        <f t="shared" si="1782"/>
        <v>-999</v>
      </c>
      <c r="N1475" s="38">
        <f t="shared" si="1729"/>
        <v>-999</v>
      </c>
      <c r="O1475" s="38">
        <f t="shared" si="1730"/>
        <v>-999</v>
      </c>
      <c r="P1475" s="38">
        <f t="shared" si="1731"/>
        <v>-999</v>
      </c>
      <c r="Q1475" s="37">
        <f t="shared" si="1783"/>
        <v>0</v>
      </c>
      <c r="R1475" s="37">
        <f t="shared" si="1719"/>
        <v>0</v>
      </c>
      <c r="S1475" s="37">
        <f t="shared" si="1720"/>
        <v>0</v>
      </c>
      <c r="T1475" s="37">
        <f t="shared" si="1721"/>
        <v>0</v>
      </c>
      <c r="U1475" s="37">
        <f t="shared" si="1784"/>
        <v>2018</v>
      </c>
      <c r="V1475" s="37">
        <f t="shared" ref="V1475:X1475" si="1791">U1475-1</f>
        <v>2017</v>
      </c>
      <c r="W1475" s="37">
        <f t="shared" si="1791"/>
        <v>2016</v>
      </c>
      <c r="X1475" s="37">
        <f t="shared" si="1791"/>
        <v>2015</v>
      </c>
      <c r="Y1475" s="39"/>
      <c r="Z1475" s="62" t="e">
        <f>IFERROR(IF($B1475=0,#N/A,AVERAGEIFS(INDEX(DATOS,0,$C1475),INDEX(DATOS,0,$C1475),"&lt;&gt;#N/D",INDEX(DATOS,0,$L$2),0,INDEX(DATOS,0,$M$2),1,INDEX(DATOS,0,$N$2),U1475,INDEX(DATOS,0,$O$2),$D1475)),#N/A)</f>
        <v>#N/A</v>
      </c>
      <c r="AA1475" s="62" t="e">
        <f>IFERROR(IF($B1475=0,#N/A,AVERAGEIFS(INDEX(DATOS,0,$C1475),INDEX(DATOS,0,$C1475),"&lt;&gt;#N/D",INDEX(DATOS,0,$L$2),0,INDEX(DATOS,0,$M$2),1,INDEX(DATOS,0,$N$2),V1475,INDEX(DATOS,0,$O$2),$D1475)),#N/A)</f>
        <v>#N/A</v>
      </c>
      <c r="AB1475" s="62" t="e">
        <f>IFERROR(IF($B1475=0,#N/A,AVERAGEIFS(INDEX(DATOS,0,$C1475),INDEX(DATOS,0,$C1475),"&lt;&gt;#N/D",INDEX(DATOS,0,$L$2),0,INDEX(DATOS,0,$M$2),1,INDEX(DATOS,0,$N$2),W1475,INDEX(DATOS,0,$O$2),$D1475)),#N/A)</f>
        <v>#N/A</v>
      </c>
      <c r="AC1475" s="62" t="e">
        <f>IFERROR(IF($B1475=0,#N/A,AVERAGEIFS(INDEX(DATOS,0,$C1475),INDEX(DATOS,0,$C1475),"&lt;&gt;#N/D",INDEX(DATOS,0,$L$2),0,INDEX(DATOS,0,$M$2),1,INDEX(DATOS,0,$N$2),X1475,INDEX(DATOS,0,$O$2),$D1475)),#N/A)</f>
        <v>#N/A</v>
      </c>
      <c r="AD1475" s="33"/>
      <c r="AE1475" s="40" t="e">
        <f>IFERROR(IF(ISNA(Z1475),#N/A,IF(I1475=0,0,_xlfn.STDEV.P($Z1475:Z1475)/I1475*100)),#N/A)</f>
        <v>#N/A</v>
      </c>
      <c r="AF1475" s="40" t="e">
        <f>IFERROR(IF(ISNA(AA1475),#N/A,IF(J1475=0,0,_xlfn.STDEV.P($Z1475:AA1475)/J1475*100)),#N/A)</f>
        <v>#N/A</v>
      </c>
      <c r="AG1475" s="40" t="e">
        <f>IFERROR(IF(ISNA(AB1475),#N/A,IF(K1475=0,0,_xlfn.STDEV.P($Z1475:AB1475)/K1475*100)),#N/A)</f>
        <v>#N/A</v>
      </c>
      <c r="AH1475" s="40" t="e">
        <f>IFERROR(IF(ISNA(AC1475),#N/A,IF(L1475=0,0,_xlfn.STDEV.P($Z1475:AC1475)/L1475*100)),#N/A)</f>
        <v>#N/A</v>
      </c>
    </row>
    <row r="1476" spans="1:34" x14ac:dyDescent="0.35">
      <c r="A1476">
        <f t="shared" si="1786"/>
        <v>71</v>
      </c>
      <c r="B1476" s="35">
        <f t="array" ref="B1476">IF(B1475=0,0,MIN(IF(INDEX(DATOS,0,$N$2)=$U1476,IF(ISNUMBER(INDEX(DATOS,0,$C1476)),IF(INDEX(DATOS,0,$L$2)=0,IF(INDEX(DATOS,0,$M$2)=1,IF(ISNA(MATCH(INDEX(DATOS,0,$O$2),IF($E$7:E1475=E1476,$D$7:D1475),0)),INDEX(DATOS,0,$K$2))))))))</f>
        <v>0</v>
      </c>
      <c r="C1476" s="32">
        <f t="shared" si="1787"/>
        <v>20</v>
      </c>
      <c r="D1476" s="34" t="str">
        <f>IF($B1476=0,"--",INDEX(DATOS,$B1476,O$2))</f>
        <v>--</v>
      </c>
      <c r="E1476" s="64" t="s">
        <v>1</v>
      </c>
      <c r="F1476" s="36" t="str">
        <f t="shared" si="1738"/>
        <v>--</v>
      </c>
      <c r="G1476" s="109" t="e">
        <f>VLOOKUP($D1476,LOC_UNICOS,G$2,0)</f>
        <v>#N/A</v>
      </c>
      <c r="H1476" s="109" t="e">
        <f>VLOOKUP($D1476,LOC_UNICOS,H$2,0)</f>
        <v>#N/A</v>
      </c>
      <c r="I1476" s="38">
        <f t="array" ref="I1476">IF($B1476=0,-999,IF(COUNTIFS($Z1476:Z1476,#N/A)&gt;0,-999,AVERAGE($Z1476:Z1476)))</f>
        <v>-999</v>
      </c>
      <c r="J1476" s="38">
        <f t="array" ref="J1476">IF($B1476=0,-999,IF(COUNTIFS($Z1476:AA1476,#N/A)&gt;0,-999,AVERAGE($Z1476:AA1476)))</f>
        <v>-999</v>
      </c>
      <c r="K1476" s="38">
        <f t="array" ref="K1476">IF($B1476=0,-999,IF(COUNTIFS($Z1476:AB1476,#N/A)&gt;0,-999,AVERAGE($Z1476:AB1476)))</f>
        <v>-999</v>
      </c>
      <c r="L1476" s="38">
        <f t="array" ref="L1476">IF($B1476=0,-999,IF(COUNTIFS($Z1476:AC1476,#N/A)&gt;0,-999,AVERAGE($Z1476:AC1476)))</f>
        <v>-999</v>
      </c>
      <c r="M1476" s="38">
        <f t="shared" si="1782"/>
        <v>-999</v>
      </c>
      <c r="N1476" s="38">
        <f t="shared" si="1729"/>
        <v>-999</v>
      </c>
      <c r="O1476" s="38">
        <f t="shared" si="1730"/>
        <v>-999</v>
      </c>
      <c r="P1476" s="38">
        <f t="shared" si="1731"/>
        <v>-999</v>
      </c>
      <c r="Q1476" s="37">
        <f t="shared" si="1783"/>
        <v>0</v>
      </c>
      <c r="R1476" s="37">
        <f t="shared" si="1719"/>
        <v>0</v>
      </c>
      <c r="S1476" s="37">
        <f t="shared" si="1720"/>
        <v>0</v>
      </c>
      <c r="T1476" s="37">
        <f t="shared" si="1721"/>
        <v>0</v>
      </c>
      <c r="U1476" s="37">
        <f t="shared" si="1784"/>
        <v>2018</v>
      </c>
      <c r="V1476" s="37">
        <f t="shared" ref="V1476:X1476" si="1792">U1476-1</f>
        <v>2017</v>
      </c>
      <c r="W1476" s="37">
        <f t="shared" si="1792"/>
        <v>2016</v>
      </c>
      <c r="X1476" s="37">
        <f t="shared" si="1792"/>
        <v>2015</v>
      </c>
      <c r="Y1476" s="39"/>
      <c r="Z1476" s="62" t="e">
        <f>IFERROR(IF($B1476=0,#N/A,AVERAGEIFS(INDEX(DATOS,0,$C1476),INDEX(DATOS,0,$C1476),"&lt;&gt;#N/D",INDEX(DATOS,0,$L$2),0,INDEX(DATOS,0,$M$2),1,INDEX(DATOS,0,$N$2),U1476,INDEX(DATOS,0,$O$2),$D1476)),#N/A)</f>
        <v>#N/A</v>
      </c>
      <c r="AA1476" s="62" t="e">
        <f>IFERROR(IF($B1476=0,#N/A,AVERAGEIFS(INDEX(DATOS,0,$C1476),INDEX(DATOS,0,$C1476),"&lt;&gt;#N/D",INDEX(DATOS,0,$L$2),0,INDEX(DATOS,0,$M$2),1,INDEX(DATOS,0,$N$2),V1476,INDEX(DATOS,0,$O$2),$D1476)),#N/A)</f>
        <v>#N/A</v>
      </c>
      <c r="AB1476" s="62" t="e">
        <f>IFERROR(IF($B1476=0,#N/A,AVERAGEIFS(INDEX(DATOS,0,$C1476),INDEX(DATOS,0,$C1476),"&lt;&gt;#N/D",INDEX(DATOS,0,$L$2),0,INDEX(DATOS,0,$M$2),1,INDEX(DATOS,0,$N$2),W1476,INDEX(DATOS,0,$O$2),$D1476)),#N/A)</f>
        <v>#N/A</v>
      </c>
      <c r="AC1476" s="62" t="e">
        <f>IFERROR(IF($B1476=0,#N/A,AVERAGEIFS(INDEX(DATOS,0,$C1476),INDEX(DATOS,0,$C1476),"&lt;&gt;#N/D",INDEX(DATOS,0,$L$2),0,INDEX(DATOS,0,$M$2),1,INDEX(DATOS,0,$N$2),X1476,INDEX(DATOS,0,$O$2),$D1476)),#N/A)</f>
        <v>#N/A</v>
      </c>
      <c r="AD1476" s="33"/>
      <c r="AE1476" s="40" t="e">
        <f>IFERROR(IF(ISNA(Z1476),#N/A,IF(I1476=0,0,_xlfn.STDEV.P($Z1476:Z1476)/I1476*100)),#N/A)</f>
        <v>#N/A</v>
      </c>
      <c r="AF1476" s="40" t="e">
        <f>IFERROR(IF(ISNA(AA1476),#N/A,IF(J1476=0,0,_xlfn.STDEV.P($Z1476:AA1476)/J1476*100)),#N/A)</f>
        <v>#N/A</v>
      </c>
      <c r="AG1476" s="40" t="e">
        <f>IFERROR(IF(ISNA(AB1476),#N/A,IF(K1476=0,0,_xlfn.STDEV.P($Z1476:AB1476)/K1476*100)),#N/A)</f>
        <v>#N/A</v>
      </c>
      <c r="AH1476" s="40" t="e">
        <f>IFERROR(IF(ISNA(AC1476),#N/A,IF(L1476=0,0,_xlfn.STDEV.P($Z1476:AC1476)/L1476*100)),#N/A)</f>
        <v>#N/A</v>
      </c>
    </row>
    <row r="1477" spans="1:34" x14ac:dyDescent="0.35">
      <c r="A1477">
        <f t="shared" si="1786"/>
        <v>72</v>
      </c>
      <c r="B1477" s="35">
        <f t="array" ref="B1477">IF(B1476=0,0,MIN(IF(INDEX(DATOS,0,$N$2)=$U1477,IF(ISNUMBER(INDEX(DATOS,0,$C1477)),IF(INDEX(DATOS,0,$L$2)=0,IF(INDEX(DATOS,0,$M$2)=1,IF(ISNA(MATCH(INDEX(DATOS,0,$O$2),IF($E$7:E1476=E1477,$D$7:D1476),0)),INDEX(DATOS,0,$K$2))))))))</f>
        <v>0</v>
      </c>
      <c r="C1477" s="32">
        <f t="shared" si="1787"/>
        <v>20</v>
      </c>
      <c r="D1477" s="34" t="str">
        <f>IF($B1477=0,"--",INDEX(DATOS,$B1477,O$2))</f>
        <v>--</v>
      </c>
      <c r="E1477" s="64" t="s">
        <v>1</v>
      </c>
      <c r="F1477" s="36" t="str">
        <f t="shared" si="1738"/>
        <v>--</v>
      </c>
      <c r="G1477" s="109" t="e">
        <f>VLOOKUP($D1477,LOC_UNICOS,G$2,0)</f>
        <v>#N/A</v>
      </c>
      <c r="H1477" s="109" t="e">
        <f>VLOOKUP($D1477,LOC_UNICOS,H$2,0)</f>
        <v>#N/A</v>
      </c>
      <c r="I1477" s="38">
        <f t="array" ref="I1477">IF($B1477=0,-999,IF(COUNTIFS($Z1477:Z1477,#N/A)&gt;0,-999,AVERAGE($Z1477:Z1477)))</f>
        <v>-999</v>
      </c>
      <c r="J1477" s="38">
        <f t="array" ref="J1477">IF($B1477=0,-999,IF(COUNTIFS($Z1477:AA1477,#N/A)&gt;0,-999,AVERAGE($Z1477:AA1477)))</f>
        <v>-999</v>
      </c>
      <c r="K1477" s="38">
        <f t="array" ref="K1477">IF($B1477=0,-999,IF(COUNTIFS($Z1477:AB1477,#N/A)&gt;0,-999,AVERAGE($Z1477:AB1477)))</f>
        <v>-999</v>
      </c>
      <c r="L1477" s="38">
        <f t="array" ref="L1477">IF($B1477=0,-999,IF(COUNTIFS($Z1477:AC1477,#N/A)&gt;0,-999,AVERAGE($Z1477:AC1477)))</f>
        <v>-999</v>
      </c>
      <c r="M1477" s="38">
        <f t="shared" si="1782"/>
        <v>-999</v>
      </c>
      <c r="N1477" s="38">
        <f t="shared" si="1729"/>
        <v>-999</v>
      </c>
      <c r="O1477" s="38">
        <f t="shared" si="1730"/>
        <v>-999</v>
      </c>
      <c r="P1477" s="38">
        <f t="shared" si="1731"/>
        <v>-999</v>
      </c>
      <c r="Q1477" s="37">
        <f t="shared" si="1783"/>
        <v>0</v>
      </c>
      <c r="R1477" s="37">
        <f t="shared" si="1719"/>
        <v>0</v>
      </c>
      <c r="S1477" s="37">
        <f t="shared" si="1720"/>
        <v>0</v>
      </c>
      <c r="T1477" s="37">
        <f t="shared" si="1721"/>
        <v>0</v>
      </c>
      <c r="U1477" s="37">
        <f t="shared" si="1784"/>
        <v>2018</v>
      </c>
      <c r="V1477" s="37">
        <f t="shared" ref="V1477:X1477" si="1793">U1477-1</f>
        <v>2017</v>
      </c>
      <c r="W1477" s="37">
        <f t="shared" si="1793"/>
        <v>2016</v>
      </c>
      <c r="X1477" s="37">
        <f t="shared" si="1793"/>
        <v>2015</v>
      </c>
      <c r="Y1477" s="39"/>
      <c r="Z1477" s="62" t="e">
        <f>IFERROR(IF($B1477=0,#N/A,AVERAGEIFS(INDEX(DATOS,0,$C1477),INDEX(DATOS,0,$C1477),"&lt;&gt;#N/D",INDEX(DATOS,0,$L$2),0,INDEX(DATOS,0,$M$2),1,INDEX(DATOS,0,$N$2),U1477,INDEX(DATOS,0,$O$2),$D1477)),#N/A)</f>
        <v>#N/A</v>
      </c>
      <c r="AA1477" s="62" t="e">
        <f>IFERROR(IF($B1477=0,#N/A,AVERAGEIFS(INDEX(DATOS,0,$C1477),INDEX(DATOS,0,$C1477),"&lt;&gt;#N/D",INDEX(DATOS,0,$L$2),0,INDEX(DATOS,0,$M$2),1,INDEX(DATOS,0,$N$2),V1477,INDEX(DATOS,0,$O$2),$D1477)),#N/A)</f>
        <v>#N/A</v>
      </c>
      <c r="AB1477" s="62" t="e">
        <f>IFERROR(IF($B1477=0,#N/A,AVERAGEIFS(INDEX(DATOS,0,$C1477),INDEX(DATOS,0,$C1477),"&lt;&gt;#N/D",INDEX(DATOS,0,$L$2),0,INDEX(DATOS,0,$M$2),1,INDEX(DATOS,0,$N$2),W1477,INDEX(DATOS,0,$O$2),$D1477)),#N/A)</f>
        <v>#N/A</v>
      </c>
      <c r="AC1477" s="62" t="e">
        <f>IFERROR(IF($B1477=0,#N/A,AVERAGEIFS(INDEX(DATOS,0,$C1477),INDEX(DATOS,0,$C1477),"&lt;&gt;#N/D",INDEX(DATOS,0,$L$2),0,INDEX(DATOS,0,$M$2),1,INDEX(DATOS,0,$N$2),X1477,INDEX(DATOS,0,$O$2),$D1477)),#N/A)</f>
        <v>#N/A</v>
      </c>
      <c r="AD1477" s="33"/>
      <c r="AE1477" s="40" t="e">
        <f>IFERROR(IF(ISNA(Z1477),#N/A,IF(I1477=0,0,_xlfn.STDEV.P($Z1477:Z1477)/I1477*100)),#N/A)</f>
        <v>#N/A</v>
      </c>
      <c r="AF1477" s="40" t="e">
        <f>IFERROR(IF(ISNA(AA1477),#N/A,IF(J1477=0,0,_xlfn.STDEV.P($Z1477:AA1477)/J1477*100)),#N/A)</f>
        <v>#N/A</v>
      </c>
      <c r="AG1477" s="40" t="e">
        <f>IFERROR(IF(ISNA(AB1477),#N/A,IF(K1477=0,0,_xlfn.STDEV.P($Z1477:AB1477)/K1477*100)),#N/A)</f>
        <v>#N/A</v>
      </c>
      <c r="AH1477" s="40" t="e">
        <f>IFERROR(IF(ISNA(AC1477),#N/A,IF(L1477=0,0,_xlfn.STDEV.P($Z1477:AC1477)/L1477*100)),#N/A)</f>
        <v>#N/A</v>
      </c>
    </row>
    <row r="1478" spans="1:34" x14ac:dyDescent="0.35">
      <c r="A1478">
        <f t="shared" si="1786"/>
        <v>73</v>
      </c>
      <c r="B1478" s="35">
        <f t="array" ref="B1478">IF(B1477=0,0,MIN(IF(INDEX(DATOS,0,$N$2)=$U1478,IF(ISNUMBER(INDEX(DATOS,0,$C1478)),IF(INDEX(DATOS,0,$L$2)=0,IF(INDEX(DATOS,0,$M$2)=1,IF(ISNA(MATCH(INDEX(DATOS,0,$O$2),IF($E$7:E1477=E1478,$D$7:D1477),0)),INDEX(DATOS,0,$K$2))))))))</f>
        <v>0</v>
      </c>
      <c r="C1478" s="32">
        <f t="shared" si="1787"/>
        <v>20</v>
      </c>
      <c r="D1478" s="34" t="str">
        <f>IF($B1478=0,"--",INDEX(DATOS,$B1478,O$2))</f>
        <v>--</v>
      </c>
      <c r="E1478" s="64" t="s">
        <v>1</v>
      </c>
      <c r="F1478" s="36" t="str">
        <f t="shared" si="1738"/>
        <v>--</v>
      </c>
      <c r="G1478" s="109" t="e">
        <f>VLOOKUP($D1478,LOC_UNICOS,G$2,0)</f>
        <v>#N/A</v>
      </c>
      <c r="H1478" s="109" t="e">
        <f>VLOOKUP($D1478,LOC_UNICOS,H$2,0)</f>
        <v>#N/A</v>
      </c>
      <c r="I1478" s="38">
        <f t="array" ref="I1478">IF($B1478=0,-999,IF(COUNTIFS($Z1478:Z1478,#N/A)&gt;0,-999,AVERAGE($Z1478:Z1478)))</f>
        <v>-999</v>
      </c>
      <c r="J1478" s="38">
        <f t="array" ref="J1478">IF($B1478=0,-999,IF(COUNTIFS($Z1478:AA1478,#N/A)&gt;0,-999,AVERAGE($Z1478:AA1478)))</f>
        <v>-999</v>
      </c>
      <c r="K1478" s="38">
        <f t="array" ref="K1478">IF($B1478=0,-999,IF(COUNTIFS($Z1478:AB1478,#N/A)&gt;0,-999,AVERAGE($Z1478:AB1478)))</f>
        <v>-999</v>
      </c>
      <c r="L1478" s="38">
        <f t="array" ref="L1478">IF($B1478=0,-999,IF(COUNTIFS($Z1478:AC1478,#N/A)&gt;0,-999,AVERAGE($Z1478:AC1478)))</f>
        <v>-999</v>
      </c>
      <c r="M1478" s="38">
        <f t="shared" si="1782"/>
        <v>-999</v>
      </c>
      <c r="N1478" s="38">
        <f t="shared" si="1729"/>
        <v>-999</v>
      </c>
      <c r="O1478" s="38">
        <f t="shared" si="1730"/>
        <v>-999</v>
      </c>
      <c r="P1478" s="38">
        <f t="shared" si="1731"/>
        <v>-999</v>
      </c>
      <c r="Q1478" s="37">
        <f t="shared" si="1783"/>
        <v>0</v>
      </c>
      <c r="R1478" s="37">
        <f t="shared" si="1719"/>
        <v>0</v>
      </c>
      <c r="S1478" s="37">
        <f t="shared" si="1720"/>
        <v>0</v>
      </c>
      <c r="T1478" s="37">
        <f t="shared" si="1721"/>
        <v>0</v>
      </c>
      <c r="U1478" s="37">
        <f t="shared" si="1784"/>
        <v>2018</v>
      </c>
      <c r="V1478" s="37">
        <f t="shared" ref="V1478:X1478" si="1794">U1478-1</f>
        <v>2017</v>
      </c>
      <c r="W1478" s="37">
        <f t="shared" si="1794"/>
        <v>2016</v>
      </c>
      <c r="X1478" s="37">
        <f t="shared" si="1794"/>
        <v>2015</v>
      </c>
      <c r="Y1478" s="39"/>
      <c r="Z1478" s="62" t="e">
        <f>IFERROR(IF($B1478=0,#N/A,AVERAGEIFS(INDEX(DATOS,0,$C1478),INDEX(DATOS,0,$C1478),"&lt;&gt;#N/D",INDEX(DATOS,0,$L$2),0,INDEX(DATOS,0,$M$2),1,INDEX(DATOS,0,$N$2),U1478,INDEX(DATOS,0,$O$2),$D1478)),#N/A)</f>
        <v>#N/A</v>
      </c>
      <c r="AA1478" s="62" t="e">
        <f>IFERROR(IF($B1478=0,#N/A,AVERAGEIFS(INDEX(DATOS,0,$C1478),INDEX(DATOS,0,$C1478),"&lt;&gt;#N/D",INDEX(DATOS,0,$L$2),0,INDEX(DATOS,0,$M$2),1,INDEX(DATOS,0,$N$2),V1478,INDEX(DATOS,0,$O$2),$D1478)),#N/A)</f>
        <v>#N/A</v>
      </c>
      <c r="AB1478" s="62" t="e">
        <f>IFERROR(IF($B1478=0,#N/A,AVERAGEIFS(INDEX(DATOS,0,$C1478),INDEX(DATOS,0,$C1478),"&lt;&gt;#N/D",INDEX(DATOS,0,$L$2),0,INDEX(DATOS,0,$M$2),1,INDEX(DATOS,0,$N$2),W1478,INDEX(DATOS,0,$O$2),$D1478)),#N/A)</f>
        <v>#N/A</v>
      </c>
      <c r="AC1478" s="62" t="e">
        <f>IFERROR(IF($B1478=0,#N/A,AVERAGEIFS(INDEX(DATOS,0,$C1478),INDEX(DATOS,0,$C1478),"&lt;&gt;#N/D",INDEX(DATOS,0,$L$2),0,INDEX(DATOS,0,$M$2),1,INDEX(DATOS,0,$N$2),X1478,INDEX(DATOS,0,$O$2),$D1478)),#N/A)</f>
        <v>#N/A</v>
      </c>
      <c r="AD1478" s="33"/>
      <c r="AE1478" s="40" t="e">
        <f>IFERROR(IF(ISNA(Z1478),#N/A,IF(I1478=0,0,_xlfn.STDEV.P($Z1478:Z1478)/I1478*100)),#N/A)</f>
        <v>#N/A</v>
      </c>
      <c r="AF1478" s="40" t="e">
        <f>IFERROR(IF(ISNA(AA1478),#N/A,IF(J1478=0,0,_xlfn.STDEV.P($Z1478:AA1478)/J1478*100)),#N/A)</f>
        <v>#N/A</v>
      </c>
      <c r="AG1478" s="40" t="e">
        <f>IFERROR(IF(ISNA(AB1478),#N/A,IF(K1478=0,0,_xlfn.STDEV.P($Z1478:AB1478)/K1478*100)),#N/A)</f>
        <v>#N/A</v>
      </c>
      <c r="AH1478" s="40" t="e">
        <f>IFERROR(IF(ISNA(AC1478),#N/A,IF(L1478=0,0,_xlfn.STDEV.P($Z1478:AC1478)/L1478*100)),#N/A)</f>
        <v>#N/A</v>
      </c>
    </row>
    <row r="1479" spans="1:34" x14ac:dyDescent="0.35">
      <c r="A1479">
        <f t="shared" si="1786"/>
        <v>74</v>
      </c>
      <c r="B1479" s="35">
        <f t="array" ref="B1479">IF(B1478=0,0,MIN(IF(INDEX(DATOS,0,$N$2)=$U1479,IF(ISNUMBER(INDEX(DATOS,0,$C1479)),IF(INDEX(DATOS,0,$L$2)=0,IF(INDEX(DATOS,0,$M$2)=1,IF(ISNA(MATCH(INDEX(DATOS,0,$O$2),IF($E$7:E1478=E1479,$D$7:D1478),0)),INDEX(DATOS,0,$K$2))))))))</f>
        <v>0</v>
      </c>
      <c r="C1479" s="32">
        <f t="shared" si="1787"/>
        <v>20</v>
      </c>
      <c r="D1479" s="34" t="str">
        <f>IF($B1479=0,"--",INDEX(DATOS,$B1479,O$2))</f>
        <v>--</v>
      </c>
      <c r="E1479" s="64" t="s">
        <v>1</v>
      </c>
      <c r="F1479" s="36" t="str">
        <f t="shared" si="1738"/>
        <v>--</v>
      </c>
      <c r="G1479" s="109" t="e">
        <f>VLOOKUP($D1479,LOC_UNICOS,G$2,0)</f>
        <v>#N/A</v>
      </c>
      <c r="H1479" s="109" t="e">
        <f>VLOOKUP($D1479,LOC_UNICOS,H$2,0)</f>
        <v>#N/A</v>
      </c>
      <c r="I1479" s="38">
        <f t="array" ref="I1479">IF($B1479=0,-999,IF(COUNTIFS($Z1479:Z1479,#N/A)&gt;0,-999,AVERAGE($Z1479:Z1479)))</f>
        <v>-999</v>
      </c>
      <c r="J1479" s="38">
        <f t="array" ref="J1479">IF($B1479=0,-999,IF(COUNTIFS($Z1479:AA1479,#N/A)&gt;0,-999,AVERAGE($Z1479:AA1479)))</f>
        <v>-999</v>
      </c>
      <c r="K1479" s="38">
        <f t="array" ref="K1479">IF($B1479=0,-999,IF(COUNTIFS($Z1479:AB1479,#N/A)&gt;0,-999,AVERAGE($Z1479:AB1479)))</f>
        <v>-999</v>
      </c>
      <c r="L1479" s="38">
        <f t="array" ref="L1479">IF($B1479=0,-999,IF(COUNTIFS($Z1479:AC1479,#N/A)&gt;0,-999,AVERAGE($Z1479:AC1479)))</f>
        <v>-999</v>
      </c>
      <c r="M1479" s="38">
        <f t="shared" si="1782"/>
        <v>-999</v>
      </c>
      <c r="N1479" s="38">
        <f t="shared" si="1729"/>
        <v>-999</v>
      </c>
      <c r="O1479" s="38">
        <f t="shared" si="1730"/>
        <v>-999</v>
      </c>
      <c r="P1479" s="38">
        <f t="shared" si="1731"/>
        <v>-999</v>
      </c>
      <c r="Q1479" s="37">
        <f t="shared" si="1783"/>
        <v>0</v>
      </c>
      <c r="R1479" s="37">
        <f t="shared" ref="R1479:R1542" si="1795">IF($B1479=0,0,IF(J1479=-999,0,IF($D1479="--",0,1)))</f>
        <v>0</v>
      </c>
      <c r="S1479" s="37">
        <f t="shared" ref="S1479:S1542" si="1796">IF($B1479=0,0,IF(K1479=-999,0,IF($D1479="--",0,1)))</f>
        <v>0</v>
      </c>
      <c r="T1479" s="37">
        <f t="shared" ref="T1479:T1542" si="1797">IF($B1479=0,0,IF(L1479=-999,0,IF($D1479="--",0,1)))</f>
        <v>0</v>
      </c>
      <c r="U1479" s="37">
        <f t="shared" si="1784"/>
        <v>2018</v>
      </c>
      <c r="V1479" s="37">
        <f t="shared" ref="V1479:X1479" si="1798">U1479-1</f>
        <v>2017</v>
      </c>
      <c r="W1479" s="37">
        <f t="shared" si="1798"/>
        <v>2016</v>
      </c>
      <c r="X1479" s="37">
        <f t="shared" si="1798"/>
        <v>2015</v>
      </c>
      <c r="Y1479" s="39"/>
      <c r="Z1479" s="62" t="e">
        <f>IFERROR(IF($B1479=0,#N/A,AVERAGEIFS(INDEX(DATOS,0,$C1479),INDEX(DATOS,0,$C1479),"&lt;&gt;#N/D",INDEX(DATOS,0,$L$2),0,INDEX(DATOS,0,$M$2),1,INDEX(DATOS,0,$N$2),U1479,INDEX(DATOS,0,$O$2),$D1479)),#N/A)</f>
        <v>#N/A</v>
      </c>
      <c r="AA1479" s="62" t="e">
        <f>IFERROR(IF($B1479=0,#N/A,AVERAGEIFS(INDEX(DATOS,0,$C1479),INDEX(DATOS,0,$C1479),"&lt;&gt;#N/D",INDEX(DATOS,0,$L$2),0,INDEX(DATOS,0,$M$2),1,INDEX(DATOS,0,$N$2),V1479,INDEX(DATOS,0,$O$2),$D1479)),#N/A)</f>
        <v>#N/A</v>
      </c>
      <c r="AB1479" s="62" t="e">
        <f>IFERROR(IF($B1479=0,#N/A,AVERAGEIFS(INDEX(DATOS,0,$C1479),INDEX(DATOS,0,$C1479),"&lt;&gt;#N/D",INDEX(DATOS,0,$L$2),0,INDEX(DATOS,0,$M$2),1,INDEX(DATOS,0,$N$2),W1479,INDEX(DATOS,0,$O$2),$D1479)),#N/A)</f>
        <v>#N/A</v>
      </c>
      <c r="AC1479" s="62" t="e">
        <f>IFERROR(IF($B1479=0,#N/A,AVERAGEIFS(INDEX(DATOS,0,$C1479),INDEX(DATOS,0,$C1479),"&lt;&gt;#N/D",INDEX(DATOS,0,$L$2),0,INDEX(DATOS,0,$M$2),1,INDEX(DATOS,0,$N$2),X1479,INDEX(DATOS,0,$O$2),$D1479)),#N/A)</f>
        <v>#N/A</v>
      </c>
      <c r="AD1479" s="33"/>
      <c r="AE1479" s="40" t="e">
        <f>IFERROR(IF(ISNA(Z1479),#N/A,IF(I1479=0,0,_xlfn.STDEV.P($Z1479:Z1479)/I1479*100)),#N/A)</f>
        <v>#N/A</v>
      </c>
      <c r="AF1479" s="40" t="e">
        <f>IFERROR(IF(ISNA(AA1479),#N/A,IF(J1479=0,0,_xlfn.STDEV.P($Z1479:AA1479)/J1479*100)),#N/A)</f>
        <v>#N/A</v>
      </c>
      <c r="AG1479" s="40" t="e">
        <f>IFERROR(IF(ISNA(AB1479),#N/A,IF(K1479=0,0,_xlfn.STDEV.P($Z1479:AB1479)/K1479*100)),#N/A)</f>
        <v>#N/A</v>
      </c>
      <c r="AH1479" s="40" t="e">
        <f>IFERROR(IF(ISNA(AC1479),#N/A,IF(L1479=0,0,_xlfn.STDEV.P($Z1479:AC1479)/L1479*100)),#N/A)</f>
        <v>#N/A</v>
      </c>
    </row>
    <row r="1480" spans="1:34" x14ac:dyDescent="0.35">
      <c r="A1480">
        <f t="shared" si="1786"/>
        <v>75</v>
      </c>
      <c r="B1480" s="35">
        <f t="array" ref="B1480">IF(B1479=0,0,MIN(IF(INDEX(DATOS,0,$N$2)=$U1480,IF(ISNUMBER(INDEX(DATOS,0,$C1480)),IF(INDEX(DATOS,0,$L$2)=0,IF(INDEX(DATOS,0,$M$2)=1,IF(ISNA(MATCH(INDEX(DATOS,0,$O$2),IF($E$7:E1479=E1480,$D$7:D1479),0)),INDEX(DATOS,0,$K$2))))))))</f>
        <v>0</v>
      </c>
      <c r="C1480" s="32">
        <f t="shared" si="1787"/>
        <v>20</v>
      </c>
      <c r="D1480" s="34" t="str">
        <f>IF($B1480=0,"--",INDEX(DATOS,$B1480,O$2))</f>
        <v>--</v>
      </c>
      <c r="E1480" s="64" t="s">
        <v>1</v>
      </c>
      <c r="F1480" s="36" t="str">
        <f t="shared" si="1738"/>
        <v>--</v>
      </c>
      <c r="G1480" s="109" t="e">
        <f>VLOOKUP($D1480,LOC_UNICOS,G$2,0)</f>
        <v>#N/A</v>
      </c>
      <c r="H1480" s="109" t="e">
        <f>VLOOKUP($D1480,LOC_UNICOS,H$2,0)</f>
        <v>#N/A</v>
      </c>
      <c r="I1480" s="38">
        <f t="array" ref="I1480">IF($B1480=0,-999,IF(COUNTIFS($Z1480:Z1480,#N/A)&gt;0,-999,AVERAGE($Z1480:Z1480)))</f>
        <v>-999</v>
      </c>
      <c r="J1480" s="38">
        <f t="array" ref="J1480">IF($B1480=0,-999,IF(COUNTIFS($Z1480:AA1480,#N/A)&gt;0,-999,AVERAGE($Z1480:AA1480)))</f>
        <v>-999</v>
      </c>
      <c r="K1480" s="38">
        <f t="array" ref="K1480">IF($B1480=0,-999,IF(COUNTIFS($Z1480:AB1480,#N/A)&gt;0,-999,AVERAGE($Z1480:AB1480)))</f>
        <v>-999</v>
      </c>
      <c r="L1480" s="38">
        <f t="array" ref="L1480">IF($B1480=0,-999,IF(COUNTIFS($Z1480:AC1480,#N/A)&gt;0,-999,AVERAGE($Z1480:AC1480)))</f>
        <v>-999</v>
      </c>
      <c r="M1480" s="38">
        <f t="shared" si="1782"/>
        <v>-999</v>
      </c>
      <c r="N1480" s="38">
        <f t="shared" si="1729"/>
        <v>-999</v>
      </c>
      <c r="O1480" s="38">
        <f t="shared" si="1730"/>
        <v>-999</v>
      </c>
      <c r="P1480" s="38">
        <f t="shared" si="1731"/>
        <v>-999</v>
      </c>
      <c r="Q1480" s="37">
        <f t="shared" si="1783"/>
        <v>0</v>
      </c>
      <c r="R1480" s="37">
        <f t="shared" si="1795"/>
        <v>0</v>
      </c>
      <c r="S1480" s="37">
        <f t="shared" si="1796"/>
        <v>0</v>
      </c>
      <c r="T1480" s="37">
        <f t="shared" si="1797"/>
        <v>0</v>
      </c>
      <c r="U1480" s="37">
        <f t="shared" si="1784"/>
        <v>2018</v>
      </c>
      <c r="V1480" s="37">
        <f t="shared" ref="V1480:X1480" si="1799">U1480-1</f>
        <v>2017</v>
      </c>
      <c r="W1480" s="37">
        <f t="shared" si="1799"/>
        <v>2016</v>
      </c>
      <c r="X1480" s="37">
        <f t="shared" si="1799"/>
        <v>2015</v>
      </c>
      <c r="Y1480" s="39"/>
      <c r="Z1480" s="62" t="e">
        <f>IFERROR(IF($B1480=0,#N/A,AVERAGEIFS(INDEX(DATOS,0,$C1480),INDEX(DATOS,0,$C1480),"&lt;&gt;#N/D",INDEX(DATOS,0,$L$2),0,INDEX(DATOS,0,$M$2),1,INDEX(DATOS,0,$N$2),U1480,INDEX(DATOS,0,$O$2),$D1480)),#N/A)</f>
        <v>#N/A</v>
      </c>
      <c r="AA1480" s="62" t="e">
        <f>IFERROR(IF($B1480=0,#N/A,AVERAGEIFS(INDEX(DATOS,0,$C1480),INDEX(DATOS,0,$C1480),"&lt;&gt;#N/D",INDEX(DATOS,0,$L$2),0,INDEX(DATOS,0,$M$2),1,INDEX(DATOS,0,$N$2),V1480,INDEX(DATOS,0,$O$2),$D1480)),#N/A)</f>
        <v>#N/A</v>
      </c>
      <c r="AB1480" s="62" t="e">
        <f>IFERROR(IF($B1480=0,#N/A,AVERAGEIFS(INDEX(DATOS,0,$C1480),INDEX(DATOS,0,$C1480),"&lt;&gt;#N/D",INDEX(DATOS,0,$L$2),0,INDEX(DATOS,0,$M$2),1,INDEX(DATOS,0,$N$2),W1480,INDEX(DATOS,0,$O$2),$D1480)),#N/A)</f>
        <v>#N/A</v>
      </c>
      <c r="AC1480" s="62" t="e">
        <f>IFERROR(IF($B1480=0,#N/A,AVERAGEIFS(INDEX(DATOS,0,$C1480),INDEX(DATOS,0,$C1480),"&lt;&gt;#N/D",INDEX(DATOS,0,$L$2),0,INDEX(DATOS,0,$M$2),1,INDEX(DATOS,0,$N$2),X1480,INDEX(DATOS,0,$O$2),$D1480)),#N/A)</f>
        <v>#N/A</v>
      </c>
      <c r="AD1480" s="33"/>
      <c r="AE1480" s="40" t="e">
        <f>IFERROR(IF(ISNA(Z1480),#N/A,IF(I1480=0,0,_xlfn.STDEV.P($Z1480:Z1480)/I1480*100)),#N/A)</f>
        <v>#N/A</v>
      </c>
      <c r="AF1480" s="40" t="e">
        <f>IFERROR(IF(ISNA(AA1480),#N/A,IF(J1480=0,0,_xlfn.STDEV.P($Z1480:AA1480)/J1480*100)),#N/A)</f>
        <v>#N/A</v>
      </c>
      <c r="AG1480" s="40" t="e">
        <f>IFERROR(IF(ISNA(AB1480),#N/A,IF(K1480=0,0,_xlfn.STDEV.P($Z1480:AB1480)/K1480*100)),#N/A)</f>
        <v>#N/A</v>
      </c>
      <c r="AH1480" s="40" t="e">
        <f>IFERROR(IF(ISNA(AC1480),#N/A,IF(L1480=0,0,_xlfn.STDEV.P($Z1480:AC1480)/L1480*100)),#N/A)</f>
        <v>#N/A</v>
      </c>
    </row>
    <row r="1481" spans="1:34" x14ac:dyDescent="0.35">
      <c r="A1481">
        <f t="shared" si="1786"/>
        <v>76</v>
      </c>
      <c r="B1481" s="35">
        <f t="array" ref="B1481">IF(B1480=0,0,MIN(IF(INDEX(DATOS,0,$N$2)=$U1481,IF(ISNUMBER(INDEX(DATOS,0,$C1481)),IF(INDEX(DATOS,0,$L$2)=0,IF(INDEX(DATOS,0,$M$2)=1,IF(ISNA(MATCH(INDEX(DATOS,0,$O$2),IF($E$7:E1480=E1481,$D$7:D1480),0)),INDEX(DATOS,0,$K$2))))))))</f>
        <v>0</v>
      </c>
      <c r="C1481" s="32">
        <f t="shared" si="1787"/>
        <v>20</v>
      </c>
      <c r="D1481" s="34" t="str">
        <f>IF($B1481=0,"--",INDEX(DATOS,$B1481,O$2))</f>
        <v>--</v>
      </c>
      <c r="E1481" s="64" t="s">
        <v>1</v>
      </c>
      <c r="F1481" s="36" t="str">
        <f t="shared" si="1738"/>
        <v>--</v>
      </c>
      <c r="G1481" s="109" t="e">
        <f>VLOOKUP($D1481,LOC_UNICOS,G$2,0)</f>
        <v>#N/A</v>
      </c>
      <c r="H1481" s="109" t="e">
        <f>VLOOKUP($D1481,LOC_UNICOS,H$2,0)</f>
        <v>#N/A</v>
      </c>
      <c r="I1481" s="38">
        <f t="array" ref="I1481">IF($B1481=0,-999,IF(COUNTIFS($Z1481:Z1481,#N/A)&gt;0,-999,AVERAGE($Z1481:Z1481)))</f>
        <v>-999</v>
      </c>
      <c r="J1481" s="38">
        <f t="array" ref="J1481">IF($B1481=0,-999,IF(COUNTIFS($Z1481:AA1481,#N/A)&gt;0,-999,AVERAGE($Z1481:AA1481)))</f>
        <v>-999</v>
      </c>
      <c r="K1481" s="38">
        <f t="array" ref="K1481">IF($B1481=0,-999,IF(COUNTIFS($Z1481:AB1481,#N/A)&gt;0,-999,AVERAGE($Z1481:AB1481)))</f>
        <v>-999</v>
      </c>
      <c r="L1481" s="38">
        <f t="array" ref="L1481">IF($B1481=0,-999,IF(COUNTIFS($Z1481:AC1481,#N/A)&gt;0,-999,AVERAGE($Z1481:AC1481)))</f>
        <v>-999</v>
      </c>
      <c r="M1481" s="38">
        <f t="shared" si="1782"/>
        <v>-999</v>
      </c>
      <c r="N1481" s="38">
        <f t="shared" si="1729"/>
        <v>-999</v>
      </c>
      <c r="O1481" s="38">
        <f t="shared" si="1730"/>
        <v>-999</v>
      </c>
      <c r="P1481" s="38">
        <f t="shared" si="1731"/>
        <v>-999</v>
      </c>
      <c r="Q1481" s="37">
        <f t="shared" si="1783"/>
        <v>0</v>
      </c>
      <c r="R1481" s="37">
        <f t="shared" si="1795"/>
        <v>0</v>
      </c>
      <c r="S1481" s="37">
        <f t="shared" si="1796"/>
        <v>0</v>
      </c>
      <c r="T1481" s="37">
        <f t="shared" si="1797"/>
        <v>0</v>
      </c>
      <c r="U1481" s="37">
        <f t="shared" si="1784"/>
        <v>2018</v>
      </c>
      <c r="V1481" s="37">
        <f t="shared" ref="V1481:X1481" si="1800">U1481-1</f>
        <v>2017</v>
      </c>
      <c r="W1481" s="37">
        <f t="shared" si="1800"/>
        <v>2016</v>
      </c>
      <c r="X1481" s="37">
        <f t="shared" si="1800"/>
        <v>2015</v>
      </c>
      <c r="Y1481" s="39"/>
      <c r="Z1481" s="62" t="e">
        <f>IFERROR(IF($B1481=0,#N/A,AVERAGEIFS(INDEX(DATOS,0,$C1481),INDEX(DATOS,0,$C1481),"&lt;&gt;#N/D",INDEX(DATOS,0,$L$2),0,INDEX(DATOS,0,$M$2),1,INDEX(DATOS,0,$N$2),U1481,INDEX(DATOS,0,$O$2),$D1481)),#N/A)</f>
        <v>#N/A</v>
      </c>
      <c r="AA1481" s="62" t="e">
        <f>IFERROR(IF($B1481=0,#N/A,AVERAGEIFS(INDEX(DATOS,0,$C1481),INDEX(DATOS,0,$C1481),"&lt;&gt;#N/D",INDEX(DATOS,0,$L$2),0,INDEX(DATOS,0,$M$2),1,INDEX(DATOS,0,$N$2),V1481,INDEX(DATOS,0,$O$2),$D1481)),#N/A)</f>
        <v>#N/A</v>
      </c>
      <c r="AB1481" s="62" t="e">
        <f>IFERROR(IF($B1481=0,#N/A,AVERAGEIFS(INDEX(DATOS,0,$C1481),INDEX(DATOS,0,$C1481),"&lt;&gt;#N/D",INDEX(DATOS,0,$L$2),0,INDEX(DATOS,0,$M$2),1,INDEX(DATOS,0,$N$2),W1481,INDEX(DATOS,0,$O$2),$D1481)),#N/A)</f>
        <v>#N/A</v>
      </c>
      <c r="AC1481" s="62" t="e">
        <f>IFERROR(IF($B1481=0,#N/A,AVERAGEIFS(INDEX(DATOS,0,$C1481),INDEX(DATOS,0,$C1481),"&lt;&gt;#N/D",INDEX(DATOS,0,$L$2),0,INDEX(DATOS,0,$M$2),1,INDEX(DATOS,0,$N$2),X1481,INDEX(DATOS,0,$O$2),$D1481)),#N/A)</f>
        <v>#N/A</v>
      </c>
      <c r="AD1481" s="33"/>
      <c r="AE1481" s="40" t="e">
        <f>IFERROR(IF(ISNA(Z1481),#N/A,IF(I1481=0,0,_xlfn.STDEV.P($Z1481:Z1481)/I1481*100)),#N/A)</f>
        <v>#N/A</v>
      </c>
      <c r="AF1481" s="40" t="e">
        <f>IFERROR(IF(ISNA(AA1481),#N/A,IF(J1481=0,0,_xlfn.STDEV.P($Z1481:AA1481)/J1481*100)),#N/A)</f>
        <v>#N/A</v>
      </c>
      <c r="AG1481" s="40" t="e">
        <f>IFERROR(IF(ISNA(AB1481),#N/A,IF(K1481=0,0,_xlfn.STDEV.P($Z1481:AB1481)/K1481*100)),#N/A)</f>
        <v>#N/A</v>
      </c>
      <c r="AH1481" s="40" t="e">
        <f>IFERROR(IF(ISNA(AC1481),#N/A,IF(L1481=0,0,_xlfn.STDEV.P($Z1481:AC1481)/L1481*100)),#N/A)</f>
        <v>#N/A</v>
      </c>
    </row>
    <row r="1482" spans="1:34" x14ac:dyDescent="0.35">
      <c r="A1482">
        <f t="shared" si="1786"/>
        <v>77</v>
      </c>
      <c r="B1482" s="35">
        <f t="array" ref="B1482">IF(B1481=0,0,MIN(IF(INDEX(DATOS,0,$N$2)=$U1482,IF(ISNUMBER(INDEX(DATOS,0,$C1482)),IF(INDEX(DATOS,0,$L$2)=0,IF(INDEX(DATOS,0,$M$2)=1,IF(ISNA(MATCH(INDEX(DATOS,0,$O$2),IF($E$7:E1481=E1482,$D$7:D1481),0)),INDEX(DATOS,0,$K$2))))))))</f>
        <v>0</v>
      </c>
      <c r="C1482" s="32">
        <f t="shared" si="1787"/>
        <v>20</v>
      </c>
      <c r="D1482" s="34" t="str">
        <f>IF($B1482=0,"--",INDEX(DATOS,$B1482,O$2))</f>
        <v>--</v>
      </c>
      <c r="E1482" s="64" t="s">
        <v>1</v>
      </c>
      <c r="F1482" s="36" t="str">
        <f t="shared" si="1738"/>
        <v>--</v>
      </c>
      <c r="G1482" s="109" t="e">
        <f>VLOOKUP($D1482,LOC_UNICOS,G$2,0)</f>
        <v>#N/A</v>
      </c>
      <c r="H1482" s="109" t="e">
        <f>VLOOKUP($D1482,LOC_UNICOS,H$2,0)</f>
        <v>#N/A</v>
      </c>
      <c r="I1482" s="38">
        <f t="array" ref="I1482">IF($B1482=0,-999,IF(COUNTIFS($Z1482:Z1482,#N/A)&gt;0,-999,AVERAGE($Z1482:Z1482)))</f>
        <v>-999</v>
      </c>
      <c r="J1482" s="38">
        <f t="array" ref="J1482">IF($B1482=0,-999,IF(COUNTIFS($Z1482:AA1482,#N/A)&gt;0,-999,AVERAGE($Z1482:AA1482)))</f>
        <v>-999</v>
      </c>
      <c r="K1482" s="38">
        <f t="array" ref="K1482">IF($B1482=0,-999,IF(COUNTIFS($Z1482:AB1482,#N/A)&gt;0,-999,AVERAGE($Z1482:AB1482)))</f>
        <v>-999</v>
      </c>
      <c r="L1482" s="38">
        <f t="array" ref="L1482">IF($B1482=0,-999,IF(COUNTIFS($Z1482:AC1482,#N/A)&gt;0,-999,AVERAGE($Z1482:AC1482)))</f>
        <v>-999</v>
      </c>
      <c r="M1482" s="38">
        <f t="shared" si="1782"/>
        <v>-999</v>
      </c>
      <c r="N1482" s="38">
        <f t="shared" si="1729"/>
        <v>-999</v>
      </c>
      <c r="O1482" s="38">
        <f t="shared" si="1730"/>
        <v>-999</v>
      </c>
      <c r="P1482" s="38">
        <f t="shared" si="1731"/>
        <v>-999</v>
      </c>
      <c r="Q1482" s="37">
        <f t="shared" si="1783"/>
        <v>0</v>
      </c>
      <c r="R1482" s="37">
        <f t="shared" si="1795"/>
        <v>0</v>
      </c>
      <c r="S1482" s="37">
        <f t="shared" si="1796"/>
        <v>0</v>
      </c>
      <c r="T1482" s="37">
        <f t="shared" si="1797"/>
        <v>0</v>
      </c>
      <c r="U1482" s="37">
        <f t="shared" si="1784"/>
        <v>2018</v>
      </c>
      <c r="V1482" s="37">
        <f t="shared" ref="V1482:X1482" si="1801">U1482-1</f>
        <v>2017</v>
      </c>
      <c r="W1482" s="37">
        <f t="shared" si="1801"/>
        <v>2016</v>
      </c>
      <c r="X1482" s="37">
        <f t="shared" si="1801"/>
        <v>2015</v>
      </c>
      <c r="Y1482" s="39"/>
      <c r="Z1482" s="62" t="e">
        <f>IFERROR(IF($B1482=0,#N/A,AVERAGEIFS(INDEX(DATOS,0,$C1482),INDEX(DATOS,0,$C1482),"&lt;&gt;#N/D",INDEX(DATOS,0,$L$2),0,INDEX(DATOS,0,$M$2),1,INDEX(DATOS,0,$N$2),U1482,INDEX(DATOS,0,$O$2),$D1482)),#N/A)</f>
        <v>#N/A</v>
      </c>
      <c r="AA1482" s="62" t="e">
        <f>IFERROR(IF($B1482=0,#N/A,AVERAGEIFS(INDEX(DATOS,0,$C1482),INDEX(DATOS,0,$C1482),"&lt;&gt;#N/D",INDEX(DATOS,0,$L$2),0,INDEX(DATOS,0,$M$2),1,INDEX(DATOS,0,$N$2),V1482,INDEX(DATOS,0,$O$2),$D1482)),#N/A)</f>
        <v>#N/A</v>
      </c>
      <c r="AB1482" s="62" t="e">
        <f>IFERROR(IF($B1482=0,#N/A,AVERAGEIFS(INDEX(DATOS,0,$C1482),INDEX(DATOS,0,$C1482),"&lt;&gt;#N/D",INDEX(DATOS,0,$L$2),0,INDEX(DATOS,0,$M$2),1,INDEX(DATOS,0,$N$2),W1482,INDEX(DATOS,0,$O$2),$D1482)),#N/A)</f>
        <v>#N/A</v>
      </c>
      <c r="AC1482" s="62" t="e">
        <f>IFERROR(IF($B1482=0,#N/A,AVERAGEIFS(INDEX(DATOS,0,$C1482),INDEX(DATOS,0,$C1482),"&lt;&gt;#N/D",INDEX(DATOS,0,$L$2),0,INDEX(DATOS,0,$M$2),1,INDEX(DATOS,0,$N$2),X1482,INDEX(DATOS,0,$O$2),$D1482)),#N/A)</f>
        <v>#N/A</v>
      </c>
      <c r="AD1482" s="33"/>
      <c r="AE1482" s="40" t="e">
        <f>IFERROR(IF(ISNA(Z1482),#N/A,IF(I1482=0,0,_xlfn.STDEV.P($Z1482:Z1482)/I1482*100)),#N/A)</f>
        <v>#N/A</v>
      </c>
      <c r="AF1482" s="40" t="e">
        <f>IFERROR(IF(ISNA(AA1482),#N/A,IF(J1482=0,0,_xlfn.STDEV.P($Z1482:AA1482)/J1482*100)),#N/A)</f>
        <v>#N/A</v>
      </c>
      <c r="AG1482" s="40" t="e">
        <f>IFERROR(IF(ISNA(AB1482),#N/A,IF(K1482=0,0,_xlfn.STDEV.P($Z1482:AB1482)/K1482*100)),#N/A)</f>
        <v>#N/A</v>
      </c>
      <c r="AH1482" s="40" t="e">
        <f>IFERROR(IF(ISNA(AC1482),#N/A,IF(L1482=0,0,_xlfn.STDEV.P($Z1482:AC1482)/L1482*100)),#N/A)</f>
        <v>#N/A</v>
      </c>
    </row>
    <row r="1483" spans="1:34" x14ac:dyDescent="0.35">
      <c r="A1483">
        <f t="shared" si="1786"/>
        <v>78</v>
      </c>
      <c r="B1483" s="35">
        <f t="array" ref="B1483">IF(B1482=0,0,MIN(IF(INDEX(DATOS,0,$N$2)=$U1483,IF(ISNUMBER(INDEX(DATOS,0,$C1483)),IF(INDEX(DATOS,0,$L$2)=0,IF(INDEX(DATOS,0,$M$2)=1,IF(ISNA(MATCH(INDEX(DATOS,0,$O$2),IF($E$7:E1482=E1483,$D$7:D1482),0)),INDEX(DATOS,0,$K$2))))))))</f>
        <v>0</v>
      </c>
      <c r="C1483" s="32">
        <f t="shared" si="1787"/>
        <v>20</v>
      </c>
      <c r="D1483" s="34" t="str">
        <f>IF($B1483=0,"--",INDEX(DATOS,$B1483,O$2))</f>
        <v>--</v>
      </c>
      <c r="E1483" s="64" t="s">
        <v>1</v>
      </c>
      <c r="F1483" s="36" t="str">
        <f t="shared" si="1738"/>
        <v>--</v>
      </c>
      <c r="G1483" s="109" t="e">
        <f>VLOOKUP($D1483,LOC_UNICOS,G$2,0)</f>
        <v>#N/A</v>
      </c>
      <c r="H1483" s="109" t="e">
        <f>VLOOKUP($D1483,LOC_UNICOS,H$2,0)</f>
        <v>#N/A</v>
      </c>
      <c r="I1483" s="38">
        <f t="array" ref="I1483">IF($B1483=0,-999,IF(COUNTIFS($Z1483:Z1483,#N/A)&gt;0,-999,AVERAGE($Z1483:Z1483)))</f>
        <v>-999</v>
      </c>
      <c r="J1483" s="38">
        <f t="array" ref="J1483">IF($B1483=0,-999,IF(COUNTIFS($Z1483:AA1483,#N/A)&gt;0,-999,AVERAGE($Z1483:AA1483)))</f>
        <v>-999</v>
      </c>
      <c r="K1483" s="38">
        <f t="array" ref="K1483">IF($B1483=0,-999,IF(COUNTIFS($Z1483:AB1483,#N/A)&gt;0,-999,AVERAGE($Z1483:AB1483)))</f>
        <v>-999</v>
      </c>
      <c r="L1483" s="38">
        <f t="array" ref="L1483">IF($B1483=0,-999,IF(COUNTIFS($Z1483:AC1483,#N/A)&gt;0,-999,AVERAGE($Z1483:AC1483)))</f>
        <v>-999</v>
      </c>
      <c r="M1483" s="38">
        <f t="shared" si="1782"/>
        <v>-999</v>
      </c>
      <c r="N1483" s="38">
        <f t="shared" si="1729"/>
        <v>-999</v>
      </c>
      <c r="O1483" s="38">
        <f t="shared" si="1730"/>
        <v>-999</v>
      </c>
      <c r="P1483" s="38">
        <f t="shared" si="1731"/>
        <v>-999</v>
      </c>
      <c r="Q1483" s="37">
        <f t="shared" si="1783"/>
        <v>0</v>
      </c>
      <c r="R1483" s="37">
        <f t="shared" si="1795"/>
        <v>0</v>
      </c>
      <c r="S1483" s="37">
        <f t="shared" si="1796"/>
        <v>0</v>
      </c>
      <c r="T1483" s="37">
        <f t="shared" si="1797"/>
        <v>0</v>
      </c>
      <c r="U1483" s="37">
        <f t="shared" si="1784"/>
        <v>2018</v>
      </c>
      <c r="V1483" s="37">
        <f t="shared" ref="V1483:X1483" si="1802">U1483-1</f>
        <v>2017</v>
      </c>
      <c r="W1483" s="37">
        <f t="shared" si="1802"/>
        <v>2016</v>
      </c>
      <c r="X1483" s="37">
        <f t="shared" si="1802"/>
        <v>2015</v>
      </c>
      <c r="Y1483" s="39"/>
      <c r="Z1483" s="62" t="e">
        <f>IFERROR(IF($B1483=0,#N/A,AVERAGEIFS(INDEX(DATOS,0,$C1483),INDEX(DATOS,0,$C1483),"&lt;&gt;#N/D",INDEX(DATOS,0,$L$2),0,INDEX(DATOS,0,$M$2),1,INDEX(DATOS,0,$N$2),U1483,INDEX(DATOS,0,$O$2),$D1483)),#N/A)</f>
        <v>#N/A</v>
      </c>
      <c r="AA1483" s="62" t="e">
        <f>IFERROR(IF($B1483=0,#N/A,AVERAGEIFS(INDEX(DATOS,0,$C1483),INDEX(DATOS,0,$C1483),"&lt;&gt;#N/D",INDEX(DATOS,0,$L$2),0,INDEX(DATOS,0,$M$2),1,INDEX(DATOS,0,$N$2),V1483,INDEX(DATOS,0,$O$2),$D1483)),#N/A)</f>
        <v>#N/A</v>
      </c>
      <c r="AB1483" s="62" t="e">
        <f>IFERROR(IF($B1483=0,#N/A,AVERAGEIFS(INDEX(DATOS,0,$C1483),INDEX(DATOS,0,$C1483),"&lt;&gt;#N/D",INDEX(DATOS,0,$L$2),0,INDEX(DATOS,0,$M$2),1,INDEX(DATOS,0,$N$2),W1483,INDEX(DATOS,0,$O$2),$D1483)),#N/A)</f>
        <v>#N/A</v>
      </c>
      <c r="AC1483" s="62" t="e">
        <f>IFERROR(IF($B1483=0,#N/A,AVERAGEIFS(INDEX(DATOS,0,$C1483),INDEX(DATOS,0,$C1483),"&lt;&gt;#N/D",INDEX(DATOS,0,$L$2),0,INDEX(DATOS,0,$M$2),1,INDEX(DATOS,0,$N$2),X1483,INDEX(DATOS,0,$O$2),$D1483)),#N/A)</f>
        <v>#N/A</v>
      </c>
      <c r="AD1483" s="33"/>
      <c r="AE1483" s="40" t="e">
        <f>IFERROR(IF(ISNA(Z1483),#N/A,IF(I1483=0,0,_xlfn.STDEV.P($Z1483:Z1483)/I1483*100)),#N/A)</f>
        <v>#N/A</v>
      </c>
      <c r="AF1483" s="40" t="e">
        <f>IFERROR(IF(ISNA(AA1483),#N/A,IF(J1483=0,0,_xlfn.STDEV.P($Z1483:AA1483)/J1483*100)),#N/A)</f>
        <v>#N/A</v>
      </c>
      <c r="AG1483" s="40" t="e">
        <f>IFERROR(IF(ISNA(AB1483),#N/A,IF(K1483=0,0,_xlfn.STDEV.P($Z1483:AB1483)/K1483*100)),#N/A)</f>
        <v>#N/A</v>
      </c>
      <c r="AH1483" s="40" t="e">
        <f>IFERROR(IF(ISNA(AC1483),#N/A,IF(L1483=0,0,_xlfn.STDEV.P($Z1483:AC1483)/L1483*100)),#N/A)</f>
        <v>#N/A</v>
      </c>
    </row>
    <row r="1484" spans="1:34" x14ac:dyDescent="0.35">
      <c r="A1484">
        <f t="shared" si="1786"/>
        <v>79</v>
      </c>
      <c r="B1484" s="35">
        <f t="array" ref="B1484">IF(B1483=0,0,MIN(IF(INDEX(DATOS,0,$N$2)=$U1484,IF(ISNUMBER(INDEX(DATOS,0,$C1484)),IF(INDEX(DATOS,0,$L$2)=0,IF(INDEX(DATOS,0,$M$2)=1,IF(ISNA(MATCH(INDEX(DATOS,0,$O$2),IF($E$7:E1483=E1484,$D$7:D1483),0)),INDEX(DATOS,0,$K$2))))))))</f>
        <v>0</v>
      </c>
      <c r="C1484" s="32">
        <f t="shared" si="1787"/>
        <v>20</v>
      </c>
      <c r="D1484" s="34" t="str">
        <f>IF($B1484=0,"--",INDEX(DATOS,$B1484,O$2))</f>
        <v>--</v>
      </c>
      <c r="E1484" s="64" t="s">
        <v>1</v>
      </c>
      <c r="F1484" s="36" t="str">
        <f t="shared" si="1738"/>
        <v>--</v>
      </c>
      <c r="G1484" s="109" t="e">
        <f>VLOOKUP($D1484,LOC_UNICOS,G$2,0)</f>
        <v>#N/A</v>
      </c>
      <c r="H1484" s="109" t="e">
        <f>VLOOKUP($D1484,LOC_UNICOS,H$2,0)</f>
        <v>#N/A</v>
      </c>
      <c r="I1484" s="38">
        <f t="array" ref="I1484">IF($B1484=0,-999,IF(COUNTIFS($Z1484:Z1484,#N/A)&gt;0,-999,AVERAGE($Z1484:Z1484)))</f>
        <v>-999</v>
      </c>
      <c r="J1484" s="38">
        <f t="array" ref="J1484">IF($B1484=0,-999,IF(COUNTIFS($Z1484:AA1484,#N/A)&gt;0,-999,AVERAGE($Z1484:AA1484)))</f>
        <v>-999</v>
      </c>
      <c r="K1484" s="38">
        <f t="array" ref="K1484">IF($B1484=0,-999,IF(COUNTIFS($Z1484:AB1484,#N/A)&gt;0,-999,AVERAGE($Z1484:AB1484)))</f>
        <v>-999</v>
      </c>
      <c r="L1484" s="38">
        <f t="array" ref="L1484">IF($B1484=0,-999,IF(COUNTIFS($Z1484:AC1484,#N/A)&gt;0,-999,AVERAGE($Z1484:AC1484)))</f>
        <v>-999</v>
      </c>
      <c r="M1484" s="38">
        <f t="shared" si="1782"/>
        <v>-999</v>
      </c>
      <c r="N1484" s="38">
        <f t="shared" si="1729"/>
        <v>-999</v>
      </c>
      <c r="O1484" s="38">
        <f t="shared" si="1730"/>
        <v>-999</v>
      </c>
      <c r="P1484" s="38">
        <f t="shared" si="1731"/>
        <v>-999</v>
      </c>
      <c r="Q1484" s="37">
        <f t="shared" si="1783"/>
        <v>0</v>
      </c>
      <c r="R1484" s="37">
        <f t="shared" si="1795"/>
        <v>0</v>
      </c>
      <c r="S1484" s="37">
        <f t="shared" si="1796"/>
        <v>0</v>
      </c>
      <c r="T1484" s="37">
        <f t="shared" si="1797"/>
        <v>0</v>
      </c>
      <c r="U1484" s="37">
        <f t="shared" si="1784"/>
        <v>2018</v>
      </c>
      <c r="V1484" s="37">
        <f t="shared" ref="V1484:X1484" si="1803">U1484-1</f>
        <v>2017</v>
      </c>
      <c r="W1484" s="37">
        <f t="shared" si="1803"/>
        <v>2016</v>
      </c>
      <c r="X1484" s="37">
        <f t="shared" si="1803"/>
        <v>2015</v>
      </c>
      <c r="Y1484" s="39"/>
      <c r="Z1484" s="62" t="e">
        <f>IFERROR(IF($B1484=0,#N/A,AVERAGEIFS(INDEX(DATOS,0,$C1484),INDEX(DATOS,0,$C1484),"&lt;&gt;#N/D",INDEX(DATOS,0,$L$2),0,INDEX(DATOS,0,$M$2),1,INDEX(DATOS,0,$N$2),U1484,INDEX(DATOS,0,$O$2),$D1484)),#N/A)</f>
        <v>#N/A</v>
      </c>
      <c r="AA1484" s="62" t="e">
        <f>IFERROR(IF($B1484=0,#N/A,AVERAGEIFS(INDEX(DATOS,0,$C1484),INDEX(DATOS,0,$C1484),"&lt;&gt;#N/D",INDEX(DATOS,0,$L$2),0,INDEX(DATOS,0,$M$2),1,INDEX(DATOS,0,$N$2),V1484,INDEX(DATOS,0,$O$2),$D1484)),#N/A)</f>
        <v>#N/A</v>
      </c>
      <c r="AB1484" s="62" t="e">
        <f>IFERROR(IF($B1484=0,#N/A,AVERAGEIFS(INDEX(DATOS,0,$C1484),INDEX(DATOS,0,$C1484),"&lt;&gt;#N/D",INDEX(DATOS,0,$L$2),0,INDEX(DATOS,0,$M$2),1,INDEX(DATOS,0,$N$2),W1484,INDEX(DATOS,0,$O$2),$D1484)),#N/A)</f>
        <v>#N/A</v>
      </c>
      <c r="AC1484" s="62" t="e">
        <f>IFERROR(IF($B1484=0,#N/A,AVERAGEIFS(INDEX(DATOS,0,$C1484),INDEX(DATOS,0,$C1484),"&lt;&gt;#N/D",INDEX(DATOS,0,$L$2),0,INDEX(DATOS,0,$M$2),1,INDEX(DATOS,0,$N$2),X1484,INDEX(DATOS,0,$O$2),$D1484)),#N/A)</f>
        <v>#N/A</v>
      </c>
      <c r="AD1484" s="33"/>
      <c r="AE1484" s="40" t="e">
        <f>IFERROR(IF(ISNA(Z1484),#N/A,IF(I1484=0,0,_xlfn.STDEV.P($Z1484:Z1484)/I1484*100)),#N/A)</f>
        <v>#N/A</v>
      </c>
      <c r="AF1484" s="40" t="e">
        <f>IFERROR(IF(ISNA(AA1484),#N/A,IF(J1484=0,0,_xlfn.STDEV.P($Z1484:AA1484)/J1484*100)),#N/A)</f>
        <v>#N/A</v>
      </c>
      <c r="AG1484" s="40" t="e">
        <f>IFERROR(IF(ISNA(AB1484),#N/A,IF(K1484=0,0,_xlfn.STDEV.P($Z1484:AB1484)/K1484*100)),#N/A)</f>
        <v>#N/A</v>
      </c>
      <c r="AH1484" s="40" t="e">
        <f>IFERROR(IF(ISNA(AC1484),#N/A,IF(L1484=0,0,_xlfn.STDEV.P($Z1484:AC1484)/L1484*100)),#N/A)</f>
        <v>#N/A</v>
      </c>
    </row>
    <row r="1485" spans="1:34" x14ac:dyDescent="0.35">
      <c r="A1485">
        <f t="shared" si="1786"/>
        <v>80</v>
      </c>
      <c r="B1485" s="35">
        <f t="array" ref="B1485">IF(B1484=0,0,MIN(IF(INDEX(DATOS,0,$N$2)=$U1485,IF(ISNUMBER(INDEX(DATOS,0,$C1485)),IF(INDEX(DATOS,0,$L$2)=0,IF(INDEX(DATOS,0,$M$2)=1,IF(ISNA(MATCH(INDEX(DATOS,0,$O$2),IF($E$7:E1484=E1485,$D$7:D1484),0)),INDEX(DATOS,0,$K$2))))))))</f>
        <v>0</v>
      </c>
      <c r="C1485" s="32">
        <f t="shared" si="1787"/>
        <v>20</v>
      </c>
      <c r="D1485" s="34" t="str">
        <f>IF($B1485=0,"--",INDEX(DATOS,$B1485,O$2))</f>
        <v>--</v>
      </c>
      <c r="E1485" s="64" t="s">
        <v>1</v>
      </c>
      <c r="F1485" s="36" t="str">
        <f t="shared" si="1738"/>
        <v>--</v>
      </c>
      <c r="G1485" s="109" t="e">
        <f>VLOOKUP($D1485,LOC_UNICOS,G$2,0)</f>
        <v>#N/A</v>
      </c>
      <c r="H1485" s="109" t="e">
        <f>VLOOKUP($D1485,LOC_UNICOS,H$2,0)</f>
        <v>#N/A</v>
      </c>
      <c r="I1485" s="38">
        <f t="array" ref="I1485">IF($B1485=0,-999,IF(COUNTIFS($Z1485:Z1485,#N/A)&gt;0,-999,AVERAGE($Z1485:Z1485)))</f>
        <v>-999</v>
      </c>
      <c r="J1485" s="38">
        <f t="array" ref="J1485">IF($B1485=0,-999,IF(COUNTIFS($Z1485:AA1485,#N/A)&gt;0,-999,AVERAGE($Z1485:AA1485)))</f>
        <v>-999</v>
      </c>
      <c r="K1485" s="38">
        <f t="array" ref="K1485">IF($B1485=0,-999,IF(COUNTIFS($Z1485:AB1485,#N/A)&gt;0,-999,AVERAGE($Z1485:AB1485)))</f>
        <v>-999</v>
      </c>
      <c r="L1485" s="38">
        <f t="array" ref="L1485">IF($B1485=0,-999,IF(COUNTIFS($Z1485:AC1485,#N/A)&gt;0,-999,AVERAGE($Z1485:AC1485)))</f>
        <v>-999</v>
      </c>
      <c r="M1485" s="38">
        <f t="shared" si="1782"/>
        <v>-999</v>
      </c>
      <c r="N1485" s="38">
        <f t="shared" si="1729"/>
        <v>-999</v>
      </c>
      <c r="O1485" s="38">
        <f t="shared" si="1730"/>
        <v>-999</v>
      </c>
      <c r="P1485" s="38">
        <f t="shared" si="1731"/>
        <v>-999</v>
      </c>
      <c r="Q1485" s="37">
        <f t="shared" si="1783"/>
        <v>0</v>
      </c>
      <c r="R1485" s="37">
        <f t="shared" si="1795"/>
        <v>0</v>
      </c>
      <c r="S1485" s="37">
        <f t="shared" si="1796"/>
        <v>0</v>
      </c>
      <c r="T1485" s="37">
        <f t="shared" si="1797"/>
        <v>0</v>
      </c>
      <c r="U1485" s="37">
        <f t="shared" si="1784"/>
        <v>2018</v>
      </c>
      <c r="V1485" s="37">
        <f t="shared" ref="V1485:X1485" si="1804">U1485-1</f>
        <v>2017</v>
      </c>
      <c r="W1485" s="37">
        <f t="shared" si="1804"/>
        <v>2016</v>
      </c>
      <c r="X1485" s="37">
        <f t="shared" si="1804"/>
        <v>2015</v>
      </c>
      <c r="Y1485" s="39"/>
      <c r="Z1485" s="62" t="e">
        <f>IFERROR(IF($B1485=0,#N/A,AVERAGEIFS(INDEX(DATOS,0,$C1485),INDEX(DATOS,0,$C1485),"&lt;&gt;#N/D",INDEX(DATOS,0,$L$2),0,INDEX(DATOS,0,$M$2),1,INDEX(DATOS,0,$N$2),U1485,INDEX(DATOS,0,$O$2),$D1485)),#N/A)</f>
        <v>#N/A</v>
      </c>
      <c r="AA1485" s="62" t="e">
        <f>IFERROR(IF($B1485=0,#N/A,AVERAGEIFS(INDEX(DATOS,0,$C1485),INDEX(DATOS,0,$C1485),"&lt;&gt;#N/D",INDEX(DATOS,0,$L$2),0,INDEX(DATOS,0,$M$2),1,INDEX(DATOS,0,$N$2),V1485,INDEX(DATOS,0,$O$2),$D1485)),#N/A)</f>
        <v>#N/A</v>
      </c>
      <c r="AB1485" s="62" t="e">
        <f>IFERROR(IF($B1485=0,#N/A,AVERAGEIFS(INDEX(DATOS,0,$C1485),INDEX(DATOS,0,$C1485),"&lt;&gt;#N/D",INDEX(DATOS,0,$L$2),0,INDEX(DATOS,0,$M$2),1,INDEX(DATOS,0,$N$2),W1485,INDEX(DATOS,0,$O$2),$D1485)),#N/A)</f>
        <v>#N/A</v>
      </c>
      <c r="AC1485" s="62" t="e">
        <f>IFERROR(IF($B1485=0,#N/A,AVERAGEIFS(INDEX(DATOS,0,$C1485),INDEX(DATOS,0,$C1485),"&lt;&gt;#N/D",INDEX(DATOS,0,$L$2),0,INDEX(DATOS,0,$M$2),1,INDEX(DATOS,0,$N$2),X1485,INDEX(DATOS,0,$O$2),$D1485)),#N/A)</f>
        <v>#N/A</v>
      </c>
      <c r="AD1485" s="33"/>
      <c r="AE1485" s="40" t="e">
        <f>IFERROR(IF(ISNA(Z1485),#N/A,IF(I1485=0,0,_xlfn.STDEV.P($Z1485:Z1485)/I1485*100)),#N/A)</f>
        <v>#N/A</v>
      </c>
      <c r="AF1485" s="40" t="e">
        <f>IFERROR(IF(ISNA(AA1485),#N/A,IF(J1485=0,0,_xlfn.STDEV.P($Z1485:AA1485)/J1485*100)),#N/A)</f>
        <v>#N/A</v>
      </c>
      <c r="AG1485" s="40" t="e">
        <f>IFERROR(IF(ISNA(AB1485),#N/A,IF(K1485=0,0,_xlfn.STDEV.P($Z1485:AB1485)/K1485*100)),#N/A)</f>
        <v>#N/A</v>
      </c>
      <c r="AH1485" s="40" t="e">
        <f>IFERROR(IF(ISNA(AC1485),#N/A,IF(L1485=0,0,_xlfn.STDEV.P($Z1485:AC1485)/L1485*100)),#N/A)</f>
        <v>#N/A</v>
      </c>
    </row>
    <row r="1486" spans="1:34" x14ac:dyDescent="0.35">
      <c r="A1486">
        <f t="shared" si="1786"/>
        <v>81</v>
      </c>
      <c r="B1486" s="35">
        <f t="array" ref="B1486">IF(B1485=0,0,MIN(IF(INDEX(DATOS,0,$N$2)=$U1486,IF(ISNUMBER(INDEX(DATOS,0,$C1486)),IF(INDEX(DATOS,0,$L$2)=0,IF(INDEX(DATOS,0,$M$2)=1,IF(ISNA(MATCH(INDEX(DATOS,0,$O$2),IF($E$7:E1485=E1486,$D$7:D1485),0)),INDEX(DATOS,0,$K$2))))))))</f>
        <v>0</v>
      </c>
      <c r="C1486" s="32">
        <f t="shared" si="1787"/>
        <v>20</v>
      </c>
      <c r="D1486" s="34" t="str">
        <f>IF($B1486=0,"--",INDEX(DATOS,$B1486,O$2))</f>
        <v>--</v>
      </c>
      <c r="E1486" s="64" t="s">
        <v>1</v>
      </c>
      <c r="F1486" s="36" t="str">
        <f t="shared" si="1738"/>
        <v>--</v>
      </c>
      <c r="G1486" s="109" t="e">
        <f>VLOOKUP($D1486,LOC_UNICOS,G$2,0)</f>
        <v>#N/A</v>
      </c>
      <c r="H1486" s="109" t="e">
        <f>VLOOKUP($D1486,LOC_UNICOS,H$2,0)</f>
        <v>#N/A</v>
      </c>
      <c r="I1486" s="38">
        <f t="array" ref="I1486">IF($B1486=0,-999,IF(COUNTIFS($Z1486:Z1486,#N/A)&gt;0,-999,AVERAGE($Z1486:Z1486)))</f>
        <v>-999</v>
      </c>
      <c r="J1486" s="38">
        <f t="array" ref="J1486">IF($B1486=0,-999,IF(COUNTIFS($Z1486:AA1486,#N/A)&gt;0,-999,AVERAGE($Z1486:AA1486)))</f>
        <v>-999</v>
      </c>
      <c r="K1486" s="38">
        <f t="array" ref="K1486">IF($B1486=0,-999,IF(COUNTIFS($Z1486:AB1486,#N/A)&gt;0,-999,AVERAGE($Z1486:AB1486)))</f>
        <v>-999</v>
      </c>
      <c r="L1486" s="38">
        <f t="array" ref="L1486">IF($B1486=0,-999,IF(COUNTIFS($Z1486:AC1486,#N/A)&gt;0,-999,AVERAGE($Z1486:AC1486)))</f>
        <v>-999</v>
      </c>
      <c r="M1486" s="38">
        <f t="shared" si="1782"/>
        <v>-999</v>
      </c>
      <c r="N1486" s="38">
        <f t="shared" ref="N1486:N1549" si="1805">IFERROR(AF1486,-999)</f>
        <v>-999</v>
      </c>
      <c r="O1486" s="38">
        <f t="shared" ref="O1486:O1549" si="1806">IFERROR(AG1486,-999)</f>
        <v>-999</v>
      </c>
      <c r="P1486" s="38">
        <f t="shared" ref="P1486:P1549" si="1807">IFERROR(AH1486,-999)</f>
        <v>-999</v>
      </c>
      <c r="Q1486" s="37">
        <f t="shared" si="1783"/>
        <v>0</v>
      </c>
      <c r="R1486" s="37">
        <f t="shared" si="1795"/>
        <v>0</v>
      </c>
      <c r="S1486" s="37">
        <f t="shared" si="1796"/>
        <v>0</v>
      </c>
      <c r="T1486" s="37">
        <f t="shared" si="1797"/>
        <v>0</v>
      </c>
      <c r="U1486" s="37">
        <f t="shared" si="1784"/>
        <v>2018</v>
      </c>
      <c r="V1486" s="37">
        <f t="shared" ref="V1486:X1486" si="1808">U1486-1</f>
        <v>2017</v>
      </c>
      <c r="W1486" s="37">
        <f t="shared" si="1808"/>
        <v>2016</v>
      </c>
      <c r="X1486" s="37">
        <f t="shared" si="1808"/>
        <v>2015</v>
      </c>
      <c r="Y1486" s="39"/>
      <c r="Z1486" s="62" t="e">
        <f>IFERROR(IF($B1486=0,#N/A,AVERAGEIFS(INDEX(DATOS,0,$C1486),INDEX(DATOS,0,$C1486),"&lt;&gt;#N/D",INDEX(DATOS,0,$L$2),0,INDEX(DATOS,0,$M$2),1,INDEX(DATOS,0,$N$2),U1486,INDEX(DATOS,0,$O$2),$D1486)),#N/A)</f>
        <v>#N/A</v>
      </c>
      <c r="AA1486" s="62" t="e">
        <f>IFERROR(IF($B1486=0,#N/A,AVERAGEIFS(INDEX(DATOS,0,$C1486),INDEX(DATOS,0,$C1486),"&lt;&gt;#N/D",INDEX(DATOS,0,$L$2),0,INDEX(DATOS,0,$M$2),1,INDEX(DATOS,0,$N$2),V1486,INDEX(DATOS,0,$O$2),$D1486)),#N/A)</f>
        <v>#N/A</v>
      </c>
      <c r="AB1486" s="62" t="e">
        <f>IFERROR(IF($B1486=0,#N/A,AVERAGEIFS(INDEX(DATOS,0,$C1486),INDEX(DATOS,0,$C1486),"&lt;&gt;#N/D",INDEX(DATOS,0,$L$2),0,INDEX(DATOS,0,$M$2),1,INDEX(DATOS,0,$N$2),W1486,INDEX(DATOS,0,$O$2),$D1486)),#N/A)</f>
        <v>#N/A</v>
      </c>
      <c r="AC1486" s="62" t="e">
        <f>IFERROR(IF($B1486=0,#N/A,AVERAGEIFS(INDEX(DATOS,0,$C1486),INDEX(DATOS,0,$C1486),"&lt;&gt;#N/D",INDEX(DATOS,0,$L$2),0,INDEX(DATOS,0,$M$2),1,INDEX(DATOS,0,$N$2),X1486,INDEX(DATOS,0,$O$2),$D1486)),#N/A)</f>
        <v>#N/A</v>
      </c>
      <c r="AD1486" s="33"/>
      <c r="AE1486" s="40" t="e">
        <f>IFERROR(IF(ISNA(Z1486),#N/A,IF(I1486=0,0,_xlfn.STDEV.P($Z1486:Z1486)/I1486*100)),#N/A)</f>
        <v>#N/A</v>
      </c>
      <c r="AF1486" s="40" t="e">
        <f>IFERROR(IF(ISNA(AA1486),#N/A,IF(J1486=0,0,_xlfn.STDEV.P($Z1486:AA1486)/J1486*100)),#N/A)</f>
        <v>#N/A</v>
      </c>
      <c r="AG1486" s="40" t="e">
        <f>IFERROR(IF(ISNA(AB1486),#N/A,IF(K1486=0,0,_xlfn.STDEV.P($Z1486:AB1486)/K1486*100)),#N/A)</f>
        <v>#N/A</v>
      </c>
      <c r="AH1486" s="40" t="e">
        <f>IFERROR(IF(ISNA(AC1486),#N/A,IF(L1486=0,0,_xlfn.STDEV.P($Z1486:AC1486)/L1486*100)),#N/A)</f>
        <v>#N/A</v>
      </c>
    </row>
    <row r="1487" spans="1:34" x14ac:dyDescent="0.35">
      <c r="A1487">
        <f t="shared" si="1786"/>
        <v>82</v>
      </c>
      <c r="B1487" s="35">
        <f t="array" ref="B1487">IF(B1486=0,0,MIN(IF(INDEX(DATOS,0,$N$2)=$U1487,IF(ISNUMBER(INDEX(DATOS,0,$C1487)),IF(INDEX(DATOS,0,$L$2)=0,IF(INDEX(DATOS,0,$M$2)=1,IF(ISNA(MATCH(INDEX(DATOS,0,$O$2),IF($E$7:E1486=E1487,$D$7:D1486),0)),INDEX(DATOS,0,$K$2))))))))</f>
        <v>0</v>
      </c>
      <c r="C1487" s="32">
        <f t="shared" si="1787"/>
        <v>20</v>
      </c>
      <c r="D1487" s="34" t="str">
        <f>IF($B1487=0,"--",INDEX(DATOS,$B1487,O$2))</f>
        <v>--</v>
      </c>
      <c r="E1487" s="64" t="s">
        <v>1</v>
      </c>
      <c r="F1487" s="36" t="str">
        <f t="shared" si="1738"/>
        <v>--</v>
      </c>
      <c r="G1487" s="109" t="e">
        <f>VLOOKUP($D1487,LOC_UNICOS,G$2,0)</f>
        <v>#N/A</v>
      </c>
      <c r="H1487" s="109" t="e">
        <f>VLOOKUP($D1487,LOC_UNICOS,H$2,0)</f>
        <v>#N/A</v>
      </c>
      <c r="I1487" s="38">
        <f t="array" ref="I1487">IF($B1487=0,-999,IF(COUNTIFS($Z1487:Z1487,#N/A)&gt;0,-999,AVERAGE($Z1487:Z1487)))</f>
        <v>-999</v>
      </c>
      <c r="J1487" s="38">
        <f t="array" ref="J1487">IF($B1487=0,-999,IF(COUNTIFS($Z1487:AA1487,#N/A)&gt;0,-999,AVERAGE($Z1487:AA1487)))</f>
        <v>-999</v>
      </c>
      <c r="K1487" s="38">
        <f t="array" ref="K1487">IF($B1487=0,-999,IF(COUNTIFS($Z1487:AB1487,#N/A)&gt;0,-999,AVERAGE($Z1487:AB1487)))</f>
        <v>-999</v>
      </c>
      <c r="L1487" s="38">
        <f t="array" ref="L1487">IF($B1487=0,-999,IF(COUNTIFS($Z1487:AC1487,#N/A)&gt;0,-999,AVERAGE($Z1487:AC1487)))</f>
        <v>-999</v>
      </c>
      <c r="M1487" s="38">
        <f t="shared" si="1782"/>
        <v>-999</v>
      </c>
      <c r="N1487" s="38">
        <f t="shared" si="1805"/>
        <v>-999</v>
      </c>
      <c r="O1487" s="38">
        <f t="shared" si="1806"/>
        <v>-999</v>
      </c>
      <c r="P1487" s="38">
        <f t="shared" si="1807"/>
        <v>-999</v>
      </c>
      <c r="Q1487" s="37">
        <f t="shared" si="1783"/>
        <v>0</v>
      </c>
      <c r="R1487" s="37">
        <f t="shared" si="1795"/>
        <v>0</v>
      </c>
      <c r="S1487" s="37">
        <f t="shared" si="1796"/>
        <v>0</v>
      </c>
      <c r="T1487" s="37">
        <f t="shared" si="1797"/>
        <v>0</v>
      </c>
      <c r="U1487" s="37">
        <f t="shared" si="1784"/>
        <v>2018</v>
      </c>
      <c r="V1487" s="37">
        <f t="shared" ref="V1487:X1487" si="1809">U1487-1</f>
        <v>2017</v>
      </c>
      <c r="W1487" s="37">
        <f t="shared" si="1809"/>
        <v>2016</v>
      </c>
      <c r="X1487" s="37">
        <f t="shared" si="1809"/>
        <v>2015</v>
      </c>
      <c r="Y1487" s="39"/>
      <c r="Z1487" s="62" t="e">
        <f>IFERROR(IF($B1487=0,#N/A,AVERAGEIFS(INDEX(DATOS,0,$C1487),INDEX(DATOS,0,$C1487),"&lt;&gt;#N/D",INDEX(DATOS,0,$L$2),0,INDEX(DATOS,0,$M$2),1,INDEX(DATOS,0,$N$2),U1487,INDEX(DATOS,0,$O$2),$D1487)),#N/A)</f>
        <v>#N/A</v>
      </c>
      <c r="AA1487" s="62" t="e">
        <f>IFERROR(IF($B1487=0,#N/A,AVERAGEIFS(INDEX(DATOS,0,$C1487),INDEX(DATOS,0,$C1487),"&lt;&gt;#N/D",INDEX(DATOS,0,$L$2),0,INDEX(DATOS,0,$M$2),1,INDEX(DATOS,0,$N$2),V1487,INDEX(DATOS,0,$O$2),$D1487)),#N/A)</f>
        <v>#N/A</v>
      </c>
      <c r="AB1487" s="62" t="e">
        <f>IFERROR(IF($B1487=0,#N/A,AVERAGEIFS(INDEX(DATOS,0,$C1487),INDEX(DATOS,0,$C1487),"&lt;&gt;#N/D",INDEX(DATOS,0,$L$2),0,INDEX(DATOS,0,$M$2),1,INDEX(DATOS,0,$N$2),W1487,INDEX(DATOS,0,$O$2),$D1487)),#N/A)</f>
        <v>#N/A</v>
      </c>
      <c r="AC1487" s="62" t="e">
        <f>IFERROR(IF($B1487=0,#N/A,AVERAGEIFS(INDEX(DATOS,0,$C1487),INDEX(DATOS,0,$C1487),"&lt;&gt;#N/D",INDEX(DATOS,0,$L$2),0,INDEX(DATOS,0,$M$2),1,INDEX(DATOS,0,$N$2),X1487,INDEX(DATOS,0,$O$2),$D1487)),#N/A)</f>
        <v>#N/A</v>
      </c>
      <c r="AD1487" s="33"/>
      <c r="AE1487" s="40" t="e">
        <f>IFERROR(IF(ISNA(Z1487),#N/A,IF(I1487=0,0,_xlfn.STDEV.P($Z1487:Z1487)/I1487*100)),#N/A)</f>
        <v>#N/A</v>
      </c>
      <c r="AF1487" s="40" t="e">
        <f>IFERROR(IF(ISNA(AA1487),#N/A,IF(J1487=0,0,_xlfn.STDEV.P($Z1487:AA1487)/J1487*100)),#N/A)</f>
        <v>#N/A</v>
      </c>
      <c r="AG1487" s="40" t="e">
        <f>IFERROR(IF(ISNA(AB1487),#N/A,IF(K1487=0,0,_xlfn.STDEV.P($Z1487:AB1487)/K1487*100)),#N/A)</f>
        <v>#N/A</v>
      </c>
      <c r="AH1487" s="40" t="e">
        <f>IFERROR(IF(ISNA(AC1487),#N/A,IF(L1487=0,0,_xlfn.STDEV.P($Z1487:AC1487)/L1487*100)),#N/A)</f>
        <v>#N/A</v>
      </c>
    </row>
    <row r="1488" spans="1:34" x14ac:dyDescent="0.35">
      <c r="A1488">
        <f t="shared" si="1786"/>
        <v>83</v>
      </c>
      <c r="B1488" s="35">
        <f t="array" ref="B1488">IF(B1487=0,0,MIN(IF(INDEX(DATOS,0,$N$2)=$U1488,IF(ISNUMBER(INDEX(DATOS,0,$C1488)),IF(INDEX(DATOS,0,$L$2)=0,IF(INDEX(DATOS,0,$M$2)=1,IF(ISNA(MATCH(INDEX(DATOS,0,$O$2),IF($E$7:E1487=E1488,$D$7:D1487),0)),INDEX(DATOS,0,$K$2))))))))</f>
        <v>0</v>
      </c>
      <c r="C1488" s="32">
        <f t="shared" si="1787"/>
        <v>20</v>
      </c>
      <c r="D1488" s="34" t="str">
        <f>IF($B1488=0,"--",INDEX(DATOS,$B1488,O$2))</f>
        <v>--</v>
      </c>
      <c r="E1488" s="64" t="s">
        <v>1</v>
      </c>
      <c r="F1488" s="36" t="str">
        <f t="shared" si="1738"/>
        <v>--</v>
      </c>
      <c r="G1488" s="109" t="e">
        <f>VLOOKUP($D1488,LOC_UNICOS,G$2,0)</f>
        <v>#N/A</v>
      </c>
      <c r="H1488" s="109" t="e">
        <f>VLOOKUP($D1488,LOC_UNICOS,H$2,0)</f>
        <v>#N/A</v>
      </c>
      <c r="I1488" s="38">
        <f t="array" ref="I1488">IF($B1488=0,-999,IF(COUNTIFS($Z1488:Z1488,#N/A)&gt;0,-999,AVERAGE($Z1488:Z1488)))</f>
        <v>-999</v>
      </c>
      <c r="J1488" s="38">
        <f t="array" ref="J1488">IF($B1488=0,-999,IF(COUNTIFS($Z1488:AA1488,#N/A)&gt;0,-999,AVERAGE($Z1488:AA1488)))</f>
        <v>-999</v>
      </c>
      <c r="K1488" s="38">
        <f t="array" ref="K1488">IF($B1488=0,-999,IF(COUNTIFS($Z1488:AB1488,#N/A)&gt;0,-999,AVERAGE($Z1488:AB1488)))</f>
        <v>-999</v>
      </c>
      <c r="L1488" s="38">
        <f t="array" ref="L1488">IF($B1488=0,-999,IF(COUNTIFS($Z1488:AC1488,#N/A)&gt;0,-999,AVERAGE($Z1488:AC1488)))</f>
        <v>-999</v>
      </c>
      <c r="M1488" s="38">
        <f t="shared" si="1782"/>
        <v>-999</v>
      </c>
      <c r="N1488" s="38">
        <f t="shared" si="1805"/>
        <v>-999</v>
      </c>
      <c r="O1488" s="38">
        <f t="shared" si="1806"/>
        <v>-999</v>
      </c>
      <c r="P1488" s="38">
        <f t="shared" si="1807"/>
        <v>-999</v>
      </c>
      <c r="Q1488" s="37">
        <f t="shared" si="1783"/>
        <v>0</v>
      </c>
      <c r="R1488" s="37">
        <f t="shared" si="1795"/>
        <v>0</v>
      </c>
      <c r="S1488" s="37">
        <f t="shared" si="1796"/>
        <v>0</v>
      </c>
      <c r="T1488" s="37">
        <f t="shared" si="1797"/>
        <v>0</v>
      </c>
      <c r="U1488" s="37">
        <f t="shared" si="1784"/>
        <v>2018</v>
      </c>
      <c r="V1488" s="37">
        <f t="shared" ref="V1488:X1488" si="1810">U1488-1</f>
        <v>2017</v>
      </c>
      <c r="W1488" s="37">
        <f t="shared" si="1810"/>
        <v>2016</v>
      </c>
      <c r="X1488" s="37">
        <f t="shared" si="1810"/>
        <v>2015</v>
      </c>
      <c r="Y1488" s="39"/>
      <c r="Z1488" s="62" t="e">
        <f>IFERROR(IF($B1488=0,#N/A,AVERAGEIFS(INDEX(DATOS,0,$C1488),INDEX(DATOS,0,$C1488),"&lt;&gt;#N/D",INDEX(DATOS,0,$L$2),0,INDEX(DATOS,0,$M$2),1,INDEX(DATOS,0,$N$2),U1488,INDEX(DATOS,0,$O$2),$D1488)),#N/A)</f>
        <v>#N/A</v>
      </c>
      <c r="AA1488" s="62" t="e">
        <f>IFERROR(IF($B1488=0,#N/A,AVERAGEIFS(INDEX(DATOS,0,$C1488),INDEX(DATOS,0,$C1488),"&lt;&gt;#N/D",INDEX(DATOS,0,$L$2),0,INDEX(DATOS,0,$M$2),1,INDEX(DATOS,0,$N$2),V1488,INDEX(DATOS,0,$O$2),$D1488)),#N/A)</f>
        <v>#N/A</v>
      </c>
      <c r="AB1488" s="62" t="e">
        <f>IFERROR(IF($B1488=0,#N/A,AVERAGEIFS(INDEX(DATOS,0,$C1488),INDEX(DATOS,0,$C1488),"&lt;&gt;#N/D",INDEX(DATOS,0,$L$2),0,INDEX(DATOS,0,$M$2),1,INDEX(DATOS,0,$N$2),W1488,INDEX(DATOS,0,$O$2),$D1488)),#N/A)</f>
        <v>#N/A</v>
      </c>
      <c r="AC1488" s="62" t="e">
        <f>IFERROR(IF($B1488=0,#N/A,AVERAGEIFS(INDEX(DATOS,0,$C1488),INDEX(DATOS,0,$C1488),"&lt;&gt;#N/D",INDEX(DATOS,0,$L$2),0,INDEX(DATOS,0,$M$2),1,INDEX(DATOS,0,$N$2),X1488,INDEX(DATOS,0,$O$2),$D1488)),#N/A)</f>
        <v>#N/A</v>
      </c>
      <c r="AD1488" s="33"/>
      <c r="AE1488" s="40" t="e">
        <f>IFERROR(IF(ISNA(Z1488),#N/A,IF(I1488=0,0,_xlfn.STDEV.P($Z1488:Z1488)/I1488*100)),#N/A)</f>
        <v>#N/A</v>
      </c>
      <c r="AF1488" s="40" t="e">
        <f>IFERROR(IF(ISNA(AA1488),#N/A,IF(J1488=0,0,_xlfn.STDEV.P($Z1488:AA1488)/J1488*100)),#N/A)</f>
        <v>#N/A</v>
      </c>
      <c r="AG1488" s="40" t="e">
        <f>IFERROR(IF(ISNA(AB1488),#N/A,IF(K1488=0,0,_xlfn.STDEV.P($Z1488:AB1488)/K1488*100)),#N/A)</f>
        <v>#N/A</v>
      </c>
      <c r="AH1488" s="40" t="e">
        <f>IFERROR(IF(ISNA(AC1488),#N/A,IF(L1488=0,0,_xlfn.STDEV.P($Z1488:AC1488)/L1488*100)),#N/A)</f>
        <v>#N/A</v>
      </c>
    </row>
    <row r="1489" spans="1:34" x14ac:dyDescent="0.35">
      <c r="A1489">
        <f t="shared" si="1786"/>
        <v>84</v>
      </c>
      <c r="B1489" s="35">
        <f t="array" ref="B1489">IF(B1488=0,0,MIN(IF(INDEX(DATOS,0,$N$2)=$U1489,IF(ISNUMBER(INDEX(DATOS,0,$C1489)),IF(INDEX(DATOS,0,$L$2)=0,IF(INDEX(DATOS,0,$M$2)=1,IF(ISNA(MATCH(INDEX(DATOS,0,$O$2),IF($E$7:E1488=E1489,$D$7:D1488),0)),INDEX(DATOS,0,$K$2))))))))</f>
        <v>0</v>
      </c>
      <c r="C1489" s="32">
        <f t="shared" si="1787"/>
        <v>20</v>
      </c>
      <c r="D1489" s="34" t="str">
        <f>IF($B1489=0,"--",INDEX(DATOS,$B1489,O$2))</f>
        <v>--</v>
      </c>
      <c r="E1489" s="64" t="s">
        <v>1</v>
      </c>
      <c r="F1489" s="36" t="str">
        <f t="shared" si="1738"/>
        <v>--</v>
      </c>
      <c r="G1489" s="109" t="e">
        <f>VLOOKUP($D1489,LOC_UNICOS,G$2,0)</f>
        <v>#N/A</v>
      </c>
      <c r="H1489" s="109" t="e">
        <f>VLOOKUP($D1489,LOC_UNICOS,H$2,0)</f>
        <v>#N/A</v>
      </c>
      <c r="I1489" s="38">
        <f t="array" ref="I1489">IF($B1489=0,-999,IF(COUNTIFS($Z1489:Z1489,#N/A)&gt;0,-999,AVERAGE($Z1489:Z1489)))</f>
        <v>-999</v>
      </c>
      <c r="J1489" s="38">
        <f t="array" ref="J1489">IF($B1489=0,-999,IF(COUNTIFS($Z1489:AA1489,#N/A)&gt;0,-999,AVERAGE($Z1489:AA1489)))</f>
        <v>-999</v>
      </c>
      <c r="K1489" s="38">
        <f t="array" ref="K1489">IF($B1489=0,-999,IF(COUNTIFS($Z1489:AB1489,#N/A)&gt;0,-999,AVERAGE($Z1489:AB1489)))</f>
        <v>-999</v>
      </c>
      <c r="L1489" s="38">
        <f t="array" ref="L1489">IF($B1489=0,-999,IF(COUNTIFS($Z1489:AC1489,#N/A)&gt;0,-999,AVERAGE($Z1489:AC1489)))</f>
        <v>-999</v>
      </c>
      <c r="M1489" s="38">
        <f t="shared" si="1782"/>
        <v>-999</v>
      </c>
      <c r="N1489" s="38">
        <f t="shared" si="1805"/>
        <v>-999</v>
      </c>
      <c r="O1489" s="38">
        <f t="shared" si="1806"/>
        <v>-999</v>
      </c>
      <c r="P1489" s="38">
        <f t="shared" si="1807"/>
        <v>-999</v>
      </c>
      <c r="Q1489" s="37">
        <f t="shared" si="1783"/>
        <v>0</v>
      </c>
      <c r="R1489" s="37">
        <f t="shared" si="1795"/>
        <v>0</v>
      </c>
      <c r="S1489" s="37">
        <f t="shared" si="1796"/>
        <v>0</v>
      </c>
      <c r="T1489" s="37">
        <f t="shared" si="1797"/>
        <v>0</v>
      </c>
      <c r="U1489" s="37">
        <f t="shared" si="1784"/>
        <v>2018</v>
      </c>
      <c r="V1489" s="37">
        <f t="shared" ref="V1489:X1489" si="1811">U1489-1</f>
        <v>2017</v>
      </c>
      <c r="W1489" s="37">
        <f t="shared" si="1811"/>
        <v>2016</v>
      </c>
      <c r="X1489" s="37">
        <f t="shared" si="1811"/>
        <v>2015</v>
      </c>
      <c r="Y1489" s="39"/>
      <c r="Z1489" s="62" t="e">
        <f>IFERROR(IF($B1489=0,#N/A,AVERAGEIFS(INDEX(DATOS,0,$C1489),INDEX(DATOS,0,$C1489),"&lt;&gt;#N/D",INDEX(DATOS,0,$L$2),0,INDEX(DATOS,0,$M$2),1,INDEX(DATOS,0,$N$2),U1489,INDEX(DATOS,0,$O$2),$D1489)),#N/A)</f>
        <v>#N/A</v>
      </c>
      <c r="AA1489" s="62" t="e">
        <f>IFERROR(IF($B1489=0,#N/A,AVERAGEIFS(INDEX(DATOS,0,$C1489),INDEX(DATOS,0,$C1489),"&lt;&gt;#N/D",INDEX(DATOS,0,$L$2),0,INDEX(DATOS,0,$M$2),1,INDEX(DATOS,0,$N$2),V1489,INDEX(DATOS,0,$O$2),$D1489)),#N/A)</f>
        <v>#N/A</v>
      </c>
      <c r="AB1489" s="62" t="e">
        <f>IFERROR(IF($B1489=0,#N/A,AVERAGEIFS(INDEX(DATOS,0,$C1489),INDEX(DATOS,0,$C1489),"&lt;&gt;#N/D",INDEX(DATOS,0,$L$2),0,INDEX(DATOS,0,$M$2),1,INDEX(DATOS,0,$N$2),W1489,INDEX(DATOS,0,$O$2),$D1489)),#N/A)</f>
        <v>#N/A</v>
      </c>
      <c r="AC1489" s="62" t="e">
        <f>IFERROR(IF($B1489=0,#N/A,AVERAGEIFS(INDEX(DATOS,0,$C1489),INDEX(DATOS,0,$C1489),"&lt;&gt;#N/D",INDEX(DATOS,0,$L$2),0,INDEX(DATOS,0,$M$2),1,INDEX(DATOS,0,$N$2),X1489,INDEX(DATOS,0,$O$2),$D1489)),#N/A)</f>
        <v>#N/A</v>
      </c>
      <c r="AD1489" s="33"/>
      <c r="AE1489" s="40" t="e">
        <f>IFERROR(IF(ISNA(Z1489),#N/A,IF(I1489=0,0,_xlfn.STDEV.P($Z1489:Z1489)/I1489*100)),#N/A)</f>
        <v>#N/A</v>
      </c>
      <c r="AF1489" s="40" t="e">
        <f>IFERROR(IF(ISNA(AA1489),#N/A,IF(J1489=0,0,_xlfn.STDEV.P($Z1489:AA1489)/J1489*100)),#N/A)</f>
        <v>#N/A</v>
      </c>
      <c r="AG1489" s="40" t="e">
        <f>IFERROR(IF(ISNA(AB1489),#N/A,IF(K1489=0,0,_xlfn.STDEV.P($Z1489:AB1489)/K1489*100)),#N/A)</f>
        <v>#N/A</v>
      </c>
      <c r="AH1489" s="40" t="e">
        <f>IFERROR(IF(ISNA(AC1489),#N/A,IF(L1489=0,0,_xlfn.STDEV.P($Z1489:AC1489)/L1489*100)),#N/A)</f>
        <v>#N/A</v>
      </c>
    </row>
    <row r="1490" spans="1:34" x14ac:dyDescent="0.35">
      <c r="A1490">
        <f t="shared" si="1786"/>
        <v>85</v>
      </c>
      <c r="B1490" s="35">
        <f t="array" ref="B1490">IF(B1489=0,0,MIN(IF(INDEX(DATOS,0,$N$2)=$U1490,IF(ISNUMBER(INDEX(DATOS,0,$C1490)),IF(INDEX(DATOS,0,$L$2)=0,IF(INDEX(DATOS,0,$M$2)=1,IF(ISNA(MATCH(INDEX(DATOS,0,$O$2),IF($E$7:E1489=E1490,$D$7:D1489),0)),INDEX(DATOS,0,$K$2))))))))</f>
        <v>0</v>
      </c>
      <c r="C1490" s="32">
        <f t="shared" si="1787"/>
        <v>20</v>
      </c>
      <c r="D1490" s="34" t="str">
        <f>IF($B1490=0,"--",INDEX(DATOS,$B1490,O$2))</f>
        <v>--</v>
      </c>
      <c r="E1490" s="64" t="s">
        <v>1</v>
      </c>
      <c r="F1490" s="36" t="str">
        <f t="shared" si="1738"/>
        <v>--</v>
      </c>
      <c r="G1490" s="109" t="e">
        <f>VLOOKUP($D1490,LOC_UNICOS,G$2,0)</f>
        <v>#N/A</v>
      </c>
      <c r="H1490" s="109" t="e">
        <f>VLOOKUP($D1490,LOC_UNICOS,H$2,0)</f>
        <v>#N/A</v>
      </c>
      <c r="I1490" s="38">
        <f t="array" ref="I1490">IF($B1490=0,-999,IF(COUNTIFS($Z1490:Z1490,#N/A)&gt;0,-999,AVERAGE($Z1490:Z1490)))</f>
        <v>-999</v>
      </c>
      <c r="J1490" s="38">
        <f t="array" ref="J1490">IF($B1490=0,-999,IF(COUNTIFS($Z1490:AA1490,#N/A)&gt;0,-999,AVERAGE($Z1490:AA1490)))</f>
        <v>-999</v>
      </c>
      <c r="K1490" s="38">
        <f t="array" ref="K1490">IF($B1490=0,-999,IF(COUNTIFS($Z1490:AB1490,#N/A)&gt;0,-999,AVERAGE($Z1490:AB1490)))</f>
        <v>-999</v>
      </c>
      <c r="L1490" s="38">
        <f t="array" ref="L1490">IF($B1490=0,-999,IF(COUNTIFS($Z1490:AC1490,#N/A)&gt;0,-999,AVERAGE($Z1490:AC1490)))</f>
        <v>-999</v>
      </c>
      <c r="M1490" s="38">
        <f t="shared" si="1782"/>
        <v>-999</v>
      </c>
      <c r="N1490" s="38">
        <f t="shared" si="1805"/>
        <v>-999</v>
      </c>
      <c r="O1490" s="38">
        <f t="shared" si="1806"/>
        <v>-999</v>
      </c>
      <c r="P1490" s="38">
        <f t="shared" si="1807"/>
        <v>-999</v>
      </c>
      <c r="Q1490" s="37">
        <f t="shared" si="1783"/>
        <v>0</v>
      </c>
      <c r="R1490" s="37">
        <f t="shared" si="1795"/>
        <v>0</v>
      </c>
      <c r="S1490" s="37">
        <f t="shared" si="1796"/>
        <v>0</v>
      </c>
      <c r="T1490" s="37">
        <f t="shared" si="1797"/>
        <v>0</v>
      </c>
      <c r="U1490" s="37">
        <f t="shared" si="1784"/>
        <v>2018</v>
      </c>
      <c r="V1490" s="37">
        <f t="shared" ref="V1490:X1490" si="1812">U1490-1</f>
        <v>2017</v>
      </c>
      <c r="W1490" s="37">
        <f t="shared" si="1812"/>
        <v>2016</v>
      </c>
      <c r="X1490" s="37">
        <f t="shared" si="1812"/>
        <v>2015</v>
      </c>
      <c r="Y1490" s="39"/>
      <c r="Z1490" s="62" t="e">
        <f>IFERROR(IF($B1490=0,#N/A,AVERAGEIFS(INDEX(DATOS,0,$C1490),INDEX(DATOS,0,$C1490),"&lt;&gt;#N/D",INDEX(DATOS,0,$L$2),0,INDEX(DATOS,0,$M$2),1,INDEX(DATOS,0,$N$2),U1490,INDEX(DATOS,0,$O$2),$D1490)),#N/A)</f>
        <v>#N/A</v>
      </c>
      <c r="AA1490" s="62" t="e">
        <f>IFERROR(IF($B1490=0,#N/A,AVERAGEIFS(INDEX(DATOS,0,$C1490),INDEX(DATOS,0,$C1490),"&lt;&gt;#N/D",INDEX(DATOS,0,$L$2),0,INDEX(DATOS,0,$M$2),1,INDEX(DATOS,0,$N$2),V1490,INDEX(DATOS,0,$O$2),$D1490)),#N/A)</f>
        <v>#N/A</v>
      </c>
      <c r="AB1490" s="62" t="e">
        <f>IFERROR(IF($B1490=0,#N/A,AVERAGEIFS(INDEX(DATOS,0,$C1490),INDEX(DATOS,0,$C1490),"&lt;&gt;#N/D",INDEX(DATOS,0,$L$2),0,INDEX(DATOS,0,$M$2),1,INDEX(DATOS,0,$N$2),W1490,INDEX(DATOS,0,$O$2),$D1490)),#N/A)</f>
        <v>#N/A</v>
      </c>
      <c r="AC1490" s="62" t="e">
        <f>IFERROR(IF($B1490=0,#N/A,AVERAGEIFS(INDEX(DATOS,0,$C1490),INDEX(DATOS,0,$C1490),"&lt;&gt;#N/D",INDEX(DATOS,0,$L$2),0,INDEX(DATOS,0,$M$2),1,INDEX(DATOS,0,$N$2),X1490,INDEX(DATOS,0,$O$2),$D1490)),#N/A)</f>
        <v>#N/A</v>
      </c>
      <c r="AD1490" s="33"/>
      <c r="AE1490" s="40" t="e">
        <f>IFERROR(IF(ISNA(Z1490),#N/A,IF(I1490=0,0,_xlfn.STDEV.P($Z1490:Z1490)/I1490*100)),#N/A)</f>
        <v>#N/A</v>
      </c>
      <c r="AF1490" s="40" t="e">
        <f>IFERROR(IF(ISNA(AA1490),#N/A,IF(J1490=0,0,_xlfn.STDEV.P($Z1490:AA1490)/J1490*100)),#N/A)</f>
        <v>#N/A</v>
      </c>
      <c r="AG1490" s="40" t="e">
        <f>IFERROR(IF(ISNA(AB1490),#N/A,IF(K1490=0,0,_xlfn.STDEV.P($Z1490:AB1490)/K1490*100)),#N/A)</f>
        <v>#N/A</v>
      </c>
      <c r="AH1490" s="40" t="e">
        <f>IFERROR(IF(ISNA(AC1490),#N/A,IF(L1490=0,0,_xlfn.STDEV.P($Z1490:AC1490)/L1490*100)),#N/A)</f>
        <v>#N/A</v>
      </c>
    </row>
    <row r="1491" spans="1:34" x14ac:dyDescent="0.35">
      <c r="A1491">
        <f t="shared" si="1786"/>
        <v>86</v>
      </c>
      <c r="B1491" s="35">
        <f t="array" ref="B1491">IF(B1490=0,0,MIN(IF(INDEX(DATOS,0,$N$2)=$U1491,IF(ISNUMBER(INDEX(DATOS,0,$C1491)),IF(INDEX(DATOS,0,$L$2)=0,IF(INDEX(DATOS,0,$M$2)=1,IF(ISNA(MATCH(INDEX(DATOS,0,$O$2),IF($E$7:E1490=E1491,$D$7:D1490),0)),INDEX(DATOS,0,$K$2))))))))</f>
        <v>0</v>
      </c>
      <c r="C1491" s="32">
        <f t="shared" si="1787"/>
        <v>20</v>
      </c>
      <c r="D1491" s="34" t="str">
        <f>IF($B1491=0,"--",INDEX(DATOS,$B1491,O$2))</f>
        <v>--</v>
      </c>
      <c r="E1491" s="64" t="s">
        <v>1</v>
      </c>
      <c r="F1491" s="36" t="str">
        <f t="shared" si="1738"/>
        <v>--</v>
      </c>
      <c r="G1491" s="109" t="e">
        <f>VLOOKUP($D1491,LOC_UNICOS,G$2,0)</f>
        <v>#N/A</v>
      </c>
      <c r="H1491" s="109" t="e">
        <f>VLOOKUP($D1491,LOC_UNICOS,H$2,0)</f>
        <v>#N/A</v>
      </c>
      <c r="I1491" s="38">
        <f t="array" ref="I1491">IF($B1491=0,-999,IF(COUNTIFS($Z1491:Z1491,#N/A)&gt;0,-999,AVERAGE($Z1491:Z1491)))</f>
        <v>-999</v>
      </c>
      <c r="J1491" s="38">
        <f t="array" ref="J1491">IF($B1491=0,-999,IF(COUNTIFS($Z1491:AA1491,#N/A)&gt;0,-999,AVERAGE($Z1491:AA1491)))</f>
        <v>-999</v>
      </c>
      <c r="K1491" s="38">
        <f t="array" ref="K1491">IF($B1491=0,-999,IF(COUNTIFS($Z1491:AB1491,#N/A)&gt;0,-999,AVERAGE($Z1491:AB1491)))</f>
        <v>-999</v>
      </c>
      <c r="L1491" s="38">
        <f t="array" ref="L1491">IF($B1491=0,-999,IF(COUNTIFS($Z1491:AC1491,#N/A)&gt;0,-999,AVERAGE($Z1491:AC1491)))</f>
        <v>-999</v>
      </c>
      <c r="M1491" s="38">
        <f t="shared" si="1782"/>
        <v>-999</v>
      </c>
      <c r="N1491" s="38">
        <f t="shared" si="1805"/>
        <v>-999</v>
      </c>
      <c r="O1491" s="38">
        <f t="shared" si="1806"/>
        <v>-999</v>
      </c>
      <c r="P1491" s="38">
        <f t="shared" si="1807"/>
        <v>-999</v>
      </c>
      <c r="Q1491" s="37">
        <f t="shared" si="1783"/>
        <v>0</v>
      </c>
      <c r="R1491" s="37">
        <f t="shared" si="1795"/>
        <v>0</v>
      </c>
      <c r="S1491" s="37">
        <f t="shared" si="1796"/>
        <v>0</v>
      </c>
      <c r="T1491" s="37">
        <f t="shared" si="1797"/>
        <v>0</v>
      </c>
      <c r="U1491" s="37">
        <f t="shared" si="1784"/>
        <v>2018</v>
      </c>
      <c r="V1491" s="37">
        <f t="shared" ref="V1491:X1491" si="1813">U1491-1</f>
        <v>2017</v>
      </c>
      <c r="W1491" s="37">
        <f t="shared" si="1813"/>
        <v>2016</v>
      </c>
      <c r="X1491" s="37">
        <f t="shared" si="1813"/>
        <v>2015</v>
      </c>
      <c r="Y1491" s="39"/>
      <c r="Z1491" s="62" t="e">
        <f>IFERROR(IF($B1491=0,#N/A,AVERAGEIFS(INDEX(DATOS,0,$C1491),INDEX(DATOS,0,$C1491),"&lt;&gt;#N/D",INDEX(DATOS,0,$L$2),0,INDEX(DATOS,0,$M$2),1,INDEX(DATOS,0,$N$2),U1491,INDEX(DATOS,0,$O$2),$D1491)),#N/A)</f>
        <v>#N/A</v>
      </c>
      <c r="AA1491" s="62" t="e">
        <f>IFERROR(IF($B1491=0,#N/A,AVERAGEIFS(INDEX(DATOS,0,$C1491),INDEX(DATOS,0,$C1491),"&lt;&gt;#N/D",INDEX(DATOS,0,$L$2),0,INDEX(DATOS,0,$M$2),1,INDEX(DATOS,0,$N$2),V1491,INDEX(DATOS,0,$O$2),$D1491)),#N/A)</f>
        <v>#N/A</v>
      </c>
      <c r="AB1491" s="62" t="e">
        <f>IFERROR(IF($B1491=0,#N/A,AVERAGEIFS(INDEX(DATOS,0,$C1491),INDEX(DATOS,0,$C1491),"&lt;&gt;#N/D",INDEX(DATOS,0,$L$2),0,INDEX(DATOS,0,$M$2),1,INDEX(DATOS,0,$N$2),W1491,INDEX(DATOS,0,$O$2),$D1491)),#N/A)</f>
        <v>#N/A</v>
      </c>
      <c r="AC1491" s="62" t="e">
        <f>IFERROR(IF($B1491=0,#N/A,AVERAGEIFS(INDEX(DATOS,0,$C1491),INDEX(DATOS,0,$C1491),"&lt;&gt;#N/D",INDEX(DATOS,0,$L$2),0,INDEX(DATOS,0,$M$2),1,INDEX(DATOS,0,$N$2),X1491,INDEX(DATOS,0,$O$2),$D1491)),#N/A)</f>
        <v>#N/A</v>
      </c>
      <c r="AD1491" s="33"/>
      <c r="AE1491" s="40" t="e">
        <f>IFERROR(IF(ISNA(Z1491),#N/A,IF(I1491=0,0,_xlfn.STDEV.P($Z1491:Z1491)/I1491*100)),#N/A)</f>
        <v>#N/A</v>
      </c>
      <c r="AF1491" s="40" t="e">
        <f>IFERROR(IF(ISNA(AA1491),#N/A,IF(J1491=0,0,_xlfn.STDEV.P($Z1491:AA1491)/J1491*100)),#N/A)</f>
        <v>#N/A</v>
      </c>
      <c r="AG1491" s="40" t="e">
        <f>IFERROR(IF(ISNA(AB1491),#N/A,IF(K1491=0,0,_xlfn.STDEV.P($Z1491:AB1491)/K1491*100)),#N/A)</f>
        <v>#N/A</v>
      </c>
      <c r="AH1491" s="40" t="e">
        <f>IFERROR(IF(ISNA(AC1491),#N/A,IF(L1491=0,0,_xlfn.STDEV.P($Z1491:AC1491)/L1491*100)),#N/A)</f>
        <v>#N/A</v>
      </c>
    </row>
    <row r="1492" spans="1:34" x14ac:dyDescent="0.35">
      <c r="A1492">
        <f t="shared" si="1786"/>
        <v>87</v>
      </c>
      <c r="B1492" s="35">
        <f t="array" ref="B1492">IF(B1491=0,0,MIN(IF(INDEX(DATOS,0,$N$2)=$U1492,IF(ISNUMBER(INDEX(DATOS,0,$C1492)),IF(INDEX(DATOS,0,$L$2)=0,IF(INDEX(DATOS,0,$M$2)=1,IF(ISNA(MATCH(INDEX(DATOS,0,$O$2),IF($E$7:E1491=E1492,$D$7:D1491),0)),INDEX(DATOS,0,$K$2))))))))</f>
        <v>0</v>
      </c>
      <c r="C1492" s="32">
        <f t="shared" si="1787"/>
        <v>20</v>
      </c>
      <c r="D1492" s="34" t="str">
        <f>IF($B1492=0,"--",INDEX(DATOS,$B1492,O$2))</f>
        <v>--</v>
      </c>
      <c r="E1492" s="64" t="s">
        <v>1</v>
      </c>
      <c r="F1492" s="36" t="str">
        <f t="shared" ref="F1492:F1520" si="1814">IFERROR(SUBSTITUTE(MID(D1492,1,FIND(",",D1492)-1),"Departamento de","Dpto."),D1492)</f>
        <v>--</v>
      </c>
      <c r="G1492" s="109" t="e">
        <f>VLOOKUP($D1492,LOC_UNICOS,G$2,0)</f>
        <v>#N/A</v>
      </c>
      <c r="H1492" s="109" t="e">
        <f>VLOOKUP($D1492,LOC_UNICOS,H$2,0)</f>
        <v>#N/A</v>
      </c>
      <c r="I1492" s="38">
        <f t="array" ref="I1492">IF($B1492=0,-999,IF(COUNTIFS($Z1492:Z1492,#N/A)&gt;0,-999,AVERAGE($Z1492:Z1492)))</f>
        <v>-999</v>
      </c>
      <c r="J1492" s="38">
        <f t="array" ref="J1492">IF($B1492=0,-999,IF(COUNTIFS($Z1492:AA1492,#N/A)&gt;0,-999,AVERAGE($Z1492:AA1492)))</f>
        <v>-999</v>
      </c>
      <c r="K1492" s="38">
        <f t="array" ref="K1492">IF($B1492=0,-999,IF(COUNTIFS($Z1492:AB1492,#N/A)&gt;0,-999,AVERAGE($Z1492:AB1492)))</f>
        <v>-999</v>
      </c>
      <c r="L1492" s="38">
        <f t="array" ref="L1492">IF($B1492=0,-999,IF(COUNTIFS($Z1492:AC1492,#N/A)&gt;0,-999,AVERAGE($Z1492:AC1492)))</f>
        <v>-999</v>
      </c>
      <c r="M1492" s="38">
        <f t="shared" si="1782"/>
        <v>-999</v>
      </c>
      <c r="N1492" s="38">
        <f t="shared" si="1805"/>
        <v>-999</v>
      </c>
      <c r="O1492" s="38">
        <f t="shared" si="1806"/>
        <v>-999</v>
      </c>
      <c r="P1492" s="38">
        <f t="shared" si="1807"/>
        <v>-999</v>
      </c>
      <c r="Q1492" s="37">
        <f t="shared" si="1783"/>
        <v>0</v>
      </c>
      <c r="R1492" s="37">
        <f t="shared" si="1795"/>
        <v>0</v>
      </c>
      <c r="S1492" s="37">
        <f t="shared" si="1796"/>
        <v>0</v>
      </c>
      <c r="T1492" s="37">
        <f t="shared" si="1797"/>
        <v>0</v>
      </c>
      <c r="U1492" s="37">
        <f t="shared" si="1784"/>
        <v>2018</v>
      </c>
      <c r="V1492" s="37">
        <f t="shared" ref="V1492:X1492" si="1815">U1492-1</f>
        <v>2017</v>
      </c>
      <c r="W1492" s="37">
        <f t="shared" si="1815"/>
        <v>2016</v>
      </c>
      <c r="X1492" s="37">
        <f t="shared" si="1815"/>
        <v>2015</v>
      </c>
      <c r="Y1492" s="39"/>
      <c r="Z1492" s="62" t="e">
        <f>IFERROR(IF($B1492=0,#N/A,AVERAGEIFS(INDEX(DATOS,0,$C1492),INDEX(DATOS,0,$C1492),"&lt;&gt;#N/D",INDEX(DATOS,0,$L$2),0,INDEX(DATOS,0,$M$2),1,INDEX(DATOS,0,$N$2),U1492,INDEX(DATOS,0,$O$2),$D1492)),#N/A)</f>
        <v>#N/A</v>
      </c>
      <c r="AA1492" s="62" t="e">
        <f>IFERROR(IF($B1492=0,#N/A,AVERAGEIFS(INDEX(DATOS,0,$C1492),INDEX(DATOS,0,$C1492),"&lt;&gt;#N/D",INDEX(DATOS,0,$L$2),0,INDEX(DATOS,0,$M$2),1,INDEX(DATOS,0,$N$2),V1492,INDEX(DATOS,0,$O$2),$D1492)),#N/A)</f>
        <v>#N/A</v>
      </c>
      <c r="AB1492" s="62" t="e">
        <f>IFERROR(IF($B1492=0,#N/A,AVERAGEIFS(INDEX(DATOS,0,$C1492),INDEX(DATOS,0,$C1492),"&lt;&gt;#N/D",INDEX(DATOS,0,$L$2),0,INDEX(DATOS,0,$M$2),1,INDEX(DATOS,0,$N$2),W1492,INDEX(DATOS,0,$O$2),$D1492)),#N/A)</f>
        <v>#N/A</v>
      </c>
      <c r="AC1492" s="62" t="e">
        <f>IFERROR(IF($B1492=0,#N/A,AVERAGEIFS(INDEX(DATOS,0,$C1492),INDEX(DATOS,0,$C1492),"&lt;&gt;#N/D",INDEX(DATOS,0,$L$2),0,INDEX(DATOS,0,$M$2),1,INDEX(DATOS,0,$N$2),X1492,INDEX(DATOS,0,$O$2),$D1492)),#N/A)</f>
        <v>#N/A</v>
      </c>
      <c r="AD1492" s="33"/>
      <c r="AE1492" s="40" t="e">
        <f>IFERROR(IF(ISNA(Z1492),#N/A,IF(I1492=0,0,_xlfn.STDEV.P($Z1492:Z1492)/I1492*100)),#N/A)</f>
        <v>#N/A</v>
      </c>
      <c r="AF1492" s="40" t="e">
        <f>IFERROR(IF(ISNA(AA1492),#N/A,IF(J1492=0,0,_xlfn.STDEV.P($Z1492:AA1492)/J1492*100)),#N/A)</f>
        <v>#N/A</v>
      </c>
      <c r="AG1492" s="40" t="e">
        <f>IFERROR(IF(ISNA(AB1492),#N/A,IF(K1492=0,0,_xlfn.STDEV.P($Z1492:AB1492)/K1492*100)),#N/A)</f>
        <v>#N/A</v>
      </c>
      <c r="AH1492" s="40" t="e">
        <f>IFERROR(IF(ISNA(AC1492),#N/A,IF(L1492=0,0,_xlfn.STDEV.P($Z1492:AC1492)/L1492*100)),#N/A)</f>
        <v>#N/A</v>
      </c>
    </row>
    <row r="1493" spans="1:34" x14ac:dyDescent="0.35">
      <c r="A1493">
        <f t="shared" si="1786"/>
        <v>88</v>
      </c>
      <c r="B1493" s="35">
        <f t="array" ref="B1493">IF(B1492=0,0,MIN(IF(INDEX(DATOS,0,$N$2)=$U1493,IF(ISNUMBER(INDEX(DATOS,0,$C1493)),IF(INDEX(DATOS,0,$L$2)=0,IF(INDEX(DATOS,0,$M$2)=1,IF(ISNA(MATCH(INDEX(DATOS,0,$O$2),IF($E$7:E1492=E1493,$D$7:D1492),0)),INDEX(DATOS,0,$K$2))))))))</f>
        <v>0</v>
      </c>
      <c r="C1493" s="32">
        <f t="shared" si="1787"/>
        <v>20</v>
      </c>
      <c r="D1493" s="34" t="str">
        <f>IF($B1493=0,"--",INDEX(DATOS,$B1493,O$2))</f>
        <v>--</v>
      </c>
      <c r="E1493" s="64" t="s">
        <v>1</v>
      </c>
      <c r="F1493" s="36" t="str">
        <f t="shared" si="1814"/>
        <v>--</v>
      </c>
      <c r="G1493" s="109" t="e">
        <f>VLOOKUP($D1493,LOC_UNICOS,G$2,0)</f>
        <v>#N/A</v>
      </c>
      <c r="H1493" s="109" t="e">
        <f>VLOOKUP($D1493,LOC_UNICOS,H$2,0)</f>
        <v>#N/A</v>
      </c>
      <c r="I1493" s="38">
        <f t="array" ref="I1493">IF($B1493=0,-999,IF(COUNTIFS($Z1493:Z1493,#N/A)&gt;0,-999,AVERAGE($Z1493:Z1493)))</f>
        <v>-999</v>
      </c>
      <c r="J1493" s="38">
        <f t="array" ref="J1493">IF($B1493=0,-999,IF(COUNTIFS($Z1493:AA1493,#N/A)&gt;0,-999,AVERAGE($Z1493:AA1493)))</f>
        <v>-999</v>
      </c>
      <c r="K1493" s="38">
        <f t="array" ref="K1493">IF($B1493=0,-999,IF(COUNTIFS($Z1493:AB1493,#N/A)&gt;0,-999,AVERAGE($Z1493:AB1493)))</f>
        <v>-999</v>
      </c>
      <c r="L1493" s="38">
        <f t="array" ref="L1493">IF($B1493=0,-999,IF(COUNTIFS($Z1493:AC1493,#N/A)&gt;0,-999,AVERAGE($Z1493:AC1493)))</f>
        <v>-999</v>
      </c>
      <c r="M1493" s="38">
        <f t="shared" si="1782"/>
        <v>-999</v>
      </c>
      <c r="N1493" s="38">
        <f t="shared" si="1805"/>
        <v>-999</v>
      </c>
      <c r="O1493" s="38">
        <f t="shared" si="1806"/>
        <v>-999</v>
      </c>
      <c r="P1493" s="38">
        <f t="shared" si="1807"/>
        <v>-999</v>
      </c>
      <c r="Q1493" s="37">
        <f t="shared" si="1783"/>
        <v>0</v>
      </c>
      <c r="R1493" s="37">
        <f t="shared" si="1795"/>
        <v>0</v>
      </c>
      <c r="S1493" s="37">
        <f t="shared" si="1796"/>
        <v>0</v>
      </c>
      <c r="T1493" s="37">
        <f t="shared" si="1797"/>
        <v>0</v>
      </c>
      <c r="U1493" s="37">
        <f t="shared" si="1784"/>
        <v>2018</v>
      </c>
      <c r="V1493" s="37">
        <f t="shared" ref="V1493:X1493" si="1816">U1493-1</f>
        <v>2017</v>
      </c>
      <c r="W1493" s="37">
        <f t="shared" si="1816"/>
        <v>2016</v>
      </c>
      <c r="X1493" s="37">
        <f t="shared" si="1816"/>
        <v>2015</v>
      </c>
      <c r="Y1493" s="39"/>
      <c r="Z1493" s="62" t="e">
        <f>IFERROR(IF($B1493=0,#N/A,AVERAGEIFS(INDEX(DATOS,0,$C1493),INDEX(DATOS,0,$C1493),"&lt;&gt;#N/D",INDEX(DATOS,0,$L$2),0,INDEX(DATOS,0,$M$2),1,INDEX(DATOS,0,$N$2),U1493,INDEX(DATOS,0,$O$2),$D1493)),#N/A)</f>
        <v>#N/A</v>
      </c>
      <c r="AA1493" s="62" t="e">
        <f>IFERROR(IF($B1493=0,#N/A,AVERAGEIFS(INDEX(DATOS,0,$C1493),INDEX(DATOS,0,$C1493),"&lt;&gt;#N/D",INDEX(DATOS,0,$L$2),0,INDEX(DATOS,0,$M$2),1,INDEX(DATOS,0,$N$2),V1493,INDEX(DATOS,0,$O$2),$D1493)),#N/A)</f>
        <v>#N/A</v>
      </c>
      <c r="AB1493" s="62" t="e">
        <f>IFERROR(IF($B1493=0,#N/A,AVERAGEIFS(INDEX(DATOS,0,$C1493),INDEX(DATOS,0,$C1493),"&lt;&gt;#N/D",INDEX(DATOS,0,$L$2),0,INDEX(DATOS,0,$M$2),1,INDEX(DATOS,0,$N$2),W1493,INDEX(DATOS,0,$O$2),$D1493)),#N/A)</f>
        <v>#N/A</v>
      </c>
      <c r="AC1493" s="62" t="e">
        <f>IFERROR(IF($B1493=0,#N/A,AVERAGEIFS(INDEX(DATOS,0,$C1493),INDEX(DATOS,0,$C1493),"&lt;&gt;#N/D",INDEX(DATOS,0,$L$2),0,INDEX(DATOS,0,$M$2),1,INDEX(DATOS,0,$N$2),X1493,INDEX(DATOS,0,$O$2),$D1493)),#N/A)</f>
        <v>#N/A</v>
      </c>
      <c r="AD1493" s="33"/>
      <c r="AE1493" s="40" t="e">
        <f>IFERROR(IF(ISNA(Z1493),#N/A,IF(I1493=0,0,_xlfn.STDEV.P($Z1493:Z1493)/I1493*100)),#N/A)</f>
        <v>#N/A</v>
      </c>
      <c r="AF1493" s="40" t="e">
        <f>IFERROR(IF(ISNA(AA1493),#N/A,IF(J1493=0,0,_xlfn.STDEV.P($Z1493:AA1493)/J1493*100)),#N/A)</f>
        <v>#N/A</v>
      </c>
      <c r="AG1493" s="40" t="e">
        <f>IFERROR(IF(ISNA(AB1493),#N/A,IF(K1493=0,0,_xlfn.STDEV.P($Z1493:AB1493)/K1493*100)),#N/A)</f>
        <v>#N/A</v>
      </c>
      <c r="AH1493" s="40" t="e">
        <f>IFERROR(IF(ISNA(AC1493),#N/A,IF(L1493=0,0,_xlfn.STDEV.P($Z1493:AC1493)/L1493*100)),#N/A)</f>
        <v>#N/A</v>
      </c>
    </row>
    <row r="1494" spans="1:34" x14ac:dyDescent="0.35">
      <c r="A1494">
        <f t="shared" si="1786"/>
        <v>89</v>
      </c>
      <c r="B1494" s="35">
        <f t="array" ref="B1494">IF(B1493=0,0,MIN(IF(INDEX(DATOS,0,$N$2)=$U1494,IF(ISNUMBER(INDEX(DATOS,0,$C1494)),IF(INDEX(DATOS,0,$L$2)=0,IF(INDEX(DATOS,0,$M$2)=1,IF(ISNA(MATCH(INDEX(DATOS,0,$O$2),IF($E$7:E1493=E1494,$D$7:D1493),0)),INDEX(DATOS,0,$K$2))))))))</f>
        <v>0</v>
      </c>
      <c r="C1494" s="32">
        <f t="shared" si="1787"/>
        <v>20</v>
      </c>
      <c r="D1494" s="34" t="str">
        <f>IF($B1494=0,"--",INDEX(DATOS,$B1494,O$2))</f>
        <v>--</v>
      </c>
      <c r="E1494" s="64" t="s">
        <v>1</v>
      </c>
      <c r="F1494" s="36" t="str">
        <f t="shared" si="1814"/>
        <v>--</v>
      </c>
      <c r="G1494" s="109" t="e">
        <f>VLOOKUP($D1494,LOC_UNICOS,G$2,0)</f>
        <v>#N/A</v>
      </c>
      <c r="H1494" s="109" t="e">
        <f>VLOOKUP($D1494,LOC_UNICOS,H$2,0)</f>
        <v>#N/A</v>
      </c>
      <c r="I1494" s="38">
        <f t="array" ref="I1494">IF($B1494=0,-999,IF(COUNTIFS($Z1494:Z1494,#N/A)&gt;0,-999,AVERAGE($Z1494:Z1494)))</f>
        <v>-999</v>
      </c>
      <c r="J1494" s="38">
        <f t="array" ref="J1494">IF($B1494=0,-999,IF(COUNTIFS($Z1494:AA1494,#N/A)&gt;0,-999,AVERAGE($Z1494:AA1494)))</f>
        <v>-999</v>
      </c>
      <c r="K1494" s="38">
        <f t="array" ref="K1494">IF($B1494=0,-999,IF(COUNTIFS($Z1494:AB1494,#N/A)&gt;0,-999,AVERAGE($Z1494:AB1494)))</f>
        <v>-999</v>
      </c>
      <c r="L1494" s="38">
        <f t="array" ref="L1494">IF($B1494=0,-999,IF(COUNTIFS($Z1494:AC1494,#N/A)&gt;0,-999,AVERAGE($Z1494:AC1494)))</f>
        <v>-999</v>
      </c>
      <c r="M1494" s="38">
        <f t="shared" si="1782"/>
        <v>-999</v>
      </c>
      <c r="N1494" s="38">
        <f t="shared" si="1805"/>
        <v>-999</v>
      </c>
      <c r="O1494" s="38">
        <f t="shared" si="1806"/>
        <v>-999</v>
      </c>
      <c r="P1494" s="38">
        <f t="shared" si="1807"/>
        <v>-999</v>
      </c>
      <c r="Q1494" s="37">
        <f t="shared" si="1783"/>
        <v>0</v>
      </c>
      <c r="R1494" s="37">
        <f t="shared" si="1795"/>
        <v>0</v>
      </c>
      <c r="S1494" s="37">
        <f t="shared" si="1796"/>
        <v>0</v>
      </c>
      <c r="T1494" s="37">
        <f t="shared" si="1797"/>
        <v>0</v>
      </c>
      <c r="U1494" s="37">
        <f t="shared" si="1784"/>
        <v>2018</v>
      </c>
      <c r="V1494" s="37">
        <f t="shared" ref="V1494:X1494" si="1817">U1494-1</f>
        <v>2017</v>
      </c>
      <c r="W1494" s="37">
        <f t="shared" si="1817"/>
        <v>2016</v>
      </c>
      <c r="X1494" s="37">
        <f t="shared" si="1817"/>
        <v>2015</v>
      </c>
      <c r="Y1494" s="39"/>
      <c r="Z1494" s="62" t="e">
        <f>IFERROR(IF($B1494=0,#N/A,AVERAGEIFS(INDEX(DATOS,0,$C1494),INDEX(DATOS,0,$C1494),"&lt;&gt;#N/D",INDEX(DATOS,0,$L$2),0,INDEX(DATOS,0,$M$2),1,INDEX(DATOS,0,$N$2),U1494,INDEX(DATOS,0,$O$2),$D1494)),#N/A)</f>
        <v>#N/A</v>
      </c>
      <c r="AA1494" s="62" t="e">
        <f>IFERROR(IF($B1494=0,#N/A,AVERAGEIFS(INDEX(DATOS,0,$C1494),INDEX(DATOS,0,$C1494),"&lt;&gt;#N/D",INDEX(DATOS,0,$L$2),0,INDEX(DATOS,0,$M$2),1,INDEX(DATOS,0,$N$2),V1494,INDEX(DATOS,0,$O$2),$D1494)),#N/A)</f>
        <v>#N/A</v>
      </c>
      <c r="AB1494" s="62" t="e">
        <f>IFERROR(IF($B1494=0,#N/A,AVERAGEIFS(INDEX(DATOS,0,$C1494),INDEX(DATOS,0,$C1494),"&lt;&gt;#N/D",INDEX(DATOS,0,$L$2),0,INDEX(DATOS,0,$M$2),1,INDEX(DATOS,0,$N$2),W1494,INDEX(DATOS,0,$O$2),$D1494)),#N/A)</f>
        <v>#N/A</v>
      </c>
      <c r="AC1494" s="62" t="e">
        <f>IFERROR(IF($B1494=0,#N/A,AVERAGEIFS(INDEX(DATOS,0,$C1494),INDEX(DATOS,0,$C1494),"&lt;&gt;#N/D",INDEX(DATOS,0,$L$2),0,INDEX(DATOS,0,$M$2),1,INDEX(DATOS,0,$N$2),X1494,INDEX(DATOS,0,$O$2),$D1494)),#N/A)</f>
        <v>#N/A</v>
      </c>
      <c r="AD1494" s="33"/>
      <c r="AE1494" s="40" t="e">
        <f>IFERROR(IF(ISNA(Z1494),#N/A,IF(I1494=0,0,_xlfn.STDEV.P($Z1494:Z1494)/I1494*100)),#N/A)</f>
        <v>#N/A</v>
      </c>
      <c r="AF1494" s="40" t="e">
        <f>IFERROR(IF(ISNA(AA1494),#N/A,IF(J1494=0,0,_xlfn.STDEV.P($Z1494:AA1494)/J1494*100)),#N/A)</f>
        <v>#N/A</v>
      </c>
      <c r="AG1494" s="40" t="e">
        <f>IFERROR(IF(ISNA(AB1494),#N/A,IF(K1494=0,0,_xlfn.STDEV.P($Z1494:AB1494)/K1494*100)),#N/A)</f>
        <v>#N/A</v>
      </c>
      <c r="AH1494" s="40" t="e">
        <f>IFERROR(IF(ISNA(AC1494),#N/A,IF(L1494=0,0,_xlfn.STDEV.P($Z1494:AC1494)/L1494*100)),#N/A)</f>
        <v>#N/A</v>
      </c>
    </row>
    <row r="1495" spans="1:34" x14ac:dyDescent="0.35">
      <c r="A1495">
        <f t="shared" si="1786"/>
        <v>90</v>
      </c>
      <c r="B1495" s="35">
        <f t="array" ref="B1495">IF(B1494=0,0,MIN(IF(INDEX(DATOS,0,$N$2)=$U1495,IF(ISNUMBER(INDEX(DATOS,0,$C1495)),IF(INDEX(DATOS,0,$L$2)=0,IF(INDEX(DATOS,0,$M$2)=1,IF(ISNA(MATCH(INDEX(DATOS,0,$O$2),IF($E$7:E1494=E1495,$D$7:D1494),0)),INDEX(DATOS,0,$K$2))))))))</f>
        <v>0</v>
      </c>
      <c r="C1495" s="32">
        <f t="shared" si="1787"/>
        <v>20</v>
      </c>
      <c r="D1495" s="34" t="str">
        <f>IF($B1495=0,"--",INDEX(DATOS,$B1495,O$2))</f>
        <v>--</v>
      </c>
      <c r="E1495" s="64" t="s">
        <v>1</v>
      </c>
      <c r="F1495" s="36" t="str">
        <f t="shared" si="1814"/>
        <v>--</v>
      </c>
      <c r="G1495" s="109" t="e">
        <f>VLOOKUP($D1495,LOC_UNICOS,G$2,0)</f>
        <v>#N/A</v>
      </c>
      <c r="H1495" s="109" t="e">
        <f>VLOOKUP($D1495,LOC_UNICOS,H$2,0)</f>
        <v>#N/A</v>
      </c>
      <c r="I1495" s="38">
        <f t="array" ref="I1495">IF($B1495=0,-999,IF(COUNTIFS($Z1495:Z1495,#N/A)&gt;0,-999,AVERAGE($Z1495:Z1495)))</f>
        <v>-999</v>
      </c>
      <c r="J1495" s="38">
        <f t="array" ref="J1495">IF($B1495=0,-999,IF(COUNTIFS($Z1495:AA1495,#N/A)&gt;0,-999,AVERAGE($Z1495:AA1495)))</f>
        <v>-999</v>
      </c>
      <c r="K1495" s="38">
        <f t="array" ref="K1495">IF($B1495=0,-999,IF(COUNTIFS($Z1495:AB1495,#N/A)&gt;0,-999,AVERAGE($Z1495:AB1495)))</f>
        <v>-999</v>
      </c>
      <c r="L1495" s="38">
        <f t="array" ref="L1495">IF($B1495=0,-999,IF(COUNTIFS($Z1495:AC1495,#N/A)&gt;0,-999,AVERAGE($Z1495:AC1495)))</f>
        <v>-999</v>
      </c>
      <c r="M1495" s="38">
        <f t="shared" si="1782"/>
        <v>-999</v>
      </c>
      <c r="N1495" s="38">
        <f t="shared" si="1805"/>
        <v>-999</v>
      </c>
      <c r="O1495" s="38">
        <f t="shared" si="1806"/>
        <v>-999</v>
      </c>
      <c r="P1495" s="38">
        <f t="shared" si="1807"/>
        <v>-999</v>
      </c>
      <c r="Q1495" s="37">
        <f t="shared" si="1783"/>
        <v>0</v>
      </c>
      <c r="R1495" s="37">
        <f t="shared" si="1795"/>
        <v>0</v>
      </c>
      <c r="S1495" s="37">
        <f t="shared" si="1796"/>
        <v>0</v>
      </c>
      <c r="T1495" s="37">
        <f t="shared" si="1797"/>
        <v>0</v>
      </c>
      <c r="U1495" s="37">
        <f t="shared" si="1784"/>
        <v>2018</v>
      </c>
      <c r="V1495" s="37">
        <f t="shared" ref="V1495:X1495" si="1818">U1495-1</f>
        <v>2017</v>
      </c>
      <c r="W1495" s="37">
        <f t="shared" si="1818"/>
        <v>2016</v>
      </c>
      <c r="X1495" s="37">
        <f t="shared" si="1818"/>
        <v>2015</v>
      </c>
      <c r="Y1495" s="39"/>
      <c r="Z1495" s="62" t="e">
        <f>IFERROR(IF($B1495=0,#N/A,AVERAGEIFS(INDEX(DATOS,0,$C1495),INDEX(DATOS,0,$C1495),"&lt;&gt;#N/D",INDEX(DATOS,0,$L$2),0,INDEX(DATOS,0,$M$2),1,INDEX(DATOS,0,$N$2),U1495,INDEX(DATOS,0,$O$2),$D1495)),#N/A)</f>
        <v>#N/A</v>
      </c>
      <c r="AA1495" s="62" t="e">
        <f>IFERROR(IF($B1495=0,#N/A,AVERAGEIFS(INDEX(DATOS,0,$C1495),INDEX(DATOS,0,$C1495),"&lt;&gt;#N/D",INDEX(DATOS,0,$L$2),0,INDEX(DATOS,0,$M$2),1,INDEX(DATOS,0,$N$2),V1495,INDEX(DATOS,0,$O$2),$D1495)),#N/A)</f>
        <v>#N/A</v>
      </c>
      <c r="AB1495" s="62" t="e">
        <f>IFERROR(IF($B1495=0,#N/A,AVERAGEIFS(INDEX(DATOS,0,$C1495),INDEX(DATOS,0,$C1495),"&lt;&gt;#N/D",INDEX(DATOS,0,$L$2),0,INDEX(DATOS,0,$M$2),1,INDEX(DATOS,0,$N$2),W1495,INDEX(DATOS,0,$O$2),$D1495)),#N/A)</f>
        <v>#N/A</v>
      </c>
      <c r="AC1495" s="62" t="e">
        <f>IFERROR(IF($B1495=0,#N/A,AVERAGEIFS(INDEX(DATOS,0,$C1495),INDEX(DATOS,0,$C1495),"&lt;&gt;#N/D",INDEX(DATOS,0,$L$2),0,INDEX(DATOS,0,$M$2),1,INDEX(DATOS,0,$N$2),X1495,INDEX(DATOS,0,$O$2),$D1495)),#N/A)</f>
        <v>#N/A</v>
      </c>
      <c r="AD1495" s="33"/>
      <c r="AE1495" s="40" t="e">
        <f>IFERROR(IF(ISNA(Z1495),#N/A,IF(I1495=0,0,_xlfn.STDEV.P($Z1495:Z1495)/I1495*100)),#N/A)</f>
        <v>#N/A</v>
      </c>
      <c r="AF1495" s="40" t="e">
        <f>IFERROR(IF(ISNA(AA1495),#N/A,IF(J1495=0,0,_xlfn.STDEV.P($Z1495:AA1495)/J1495*100)),#N/A)</f>
        <v>#N/A</v>
      </c>
      <c r="AG1495" s="40" t="e">
        <f>IFERROR(IF(ISNA(AB1495),#N/A,IF(K1495=0,0,_xlfn.STDEV.P($Z1495:AB1495)/K1495*100)),#N/A)</f>
        <v>#N/A</v>
      </c>
      <c r="AH1495" s="40" t="e">
        <f>IFERROR(IF(ISNA(AC1495),#N/A,IF(L1495=0,0,_xlfn.STDEV.P($Z1495:AC1495)/L1495*100)),#N/A)</f>
        <v>#N/A</v>
      </c>
    </row>
    <row r="1496" spans="1:34" x14ac:dyDescent="0.35">
      <c r="A1496">
        <f t="shared" si="1786"/>
        <v>91</v>
      </c>
      <c r="B1496" s="35">
        <f t="array" ref="B1496">IF(B1495=0,0,MIN(IF(INDEX(DATOS,0,$N$2)=$U1496,IF(ISNUMBER(INDEX(DATOS,0,$C1496)),IF(INDEX(DATOS,0,$L$2)=0,IF(INDEX(DATOS,0,$M$2)=1,IF(ISNA(MATCH(INDEX(DATOS,0,$O$2),IF($E$7:E1495=E1496,$D$7:D1495),0)),INDEX(DATOS,0,$K$2))))))))</f>
        <v>0</v>
      </c>
      <c r="C1496" s="32">
        <f t="shared" si="1787"/>
        <v>20</v>
      </c>
      <c r="D1496" s="34" t="str">
        <f>IF($B1496=0,"--",INDEX(DATOS,$B1496,O$2))</f>
        <v>--</v>
      </c>
      <c r="E1496" s="64" t="s">
        <v>1</v>
      </c>
      <c r="F1496" s="36" t="str">
        <f t="shared" si="1814"/>
        <v>--</v>
      </c>
      <c r="G1496" s="109" t="e">
        <f>VLOOKUP($D1496,LOC_UNICOS,G$2,0)</f>
        <v>#N/A</v>
      </c>
      <c r="H1496" s="109" t="e">
        <f>VLOOKUP($D1496,LOC_UNICOS,H$2,0)</f>
        <v>#N/A</v>
      </c>
      <c r="I1496" s="38">
        <f t="array" ref="I1496">IF($B1496=0,-999,IF(COUNTIFS($Z1496:Z1496,#N/A)&gt;0,-999,AVERAGE($Z1496:Z1496)))</f>
        <v>-999</v>
      </c>
      <c r="J1496" s="38">
        <f t="array" ref="J1496">IF($B1496=0,-999,IF(COUNTIFS($Z1496:AA1496,#N/A)&gt;0,-999,AVERAGE($Z1496:AA1496)))</f>
        <v>-999</v>
      </c>
      <c r="K1496" s="38">
        <f t="array" ref="K1496">IF($B1496=0,-999,IF(COUNTIFS($Z1496:AB1496,#N/A)&gt;0,-999,AVERAGE($Z1496:AB1496)))</f>
        <v>-999</v>
      </c>
      <c r="L1496" s="38">
        <f t="array" ref="L1496">IF($B1496=0,-999,IF(COUNTIFS($Z1496:AC1496,#N/A)&gt;0,-999,AVERAGE($Z1496:AC1496)))</f>
        <v>-999</v>
      </c>
      <c r="M1496" s="38">
        <f t="shared" si="1782"/>
        <v>-999</v>
      </c>
      <c r="N1496" s="38">
        <f t="shared" si="1805"/>
        <v>-999</v>
      </c>
      <c r="O1496" s="38">
        <f t="shared" si="1806"/>
        <v>-999</v>
      </c>
      <c r="P1496" s="38">
        <f t="shared" si="1807"/>
        <v>-999</v>
      </c>
      <c r="Q1496" s="37">
        <f t="shared" si="1783"/>
        <v>0</v>
      </c>
      <c r="R1496" s="37">
        <f t="shared" si="1795"/>
        <v>0</v>
      </c>
      <c r="S1496" s="37">
        <f t="shared" si="1796"/>
        <v>0</v>
      </c>
      <c r="T1496" s="37">
        <f t="shared" si="1797"/>
        <v>0</v>
      </c>
      <c r="U1496" s="37">
        <f t="shared" si="1784"/>
        <v>2018</v>
      </c>
      <c r="V1496" s="37">
        <f t="shared" ref="V1496:X1496" si="1819">U1496-1</f>
        <v>2017</v>
      </c>
      <c r="W1496" s="37">
        <f t="shared" si="1819"/>
        <v>2016</v>
      </c>
      <c r="X1496" s="37">
        <f t="shared" si="1819"/>
        <v>2015</v>
      </c>
      <c r="Y1496" s="39"/>
      <c r="Z1496" s="62" t="e">
        <f>IFERROR(IF($B1496=0,#N/A,AVERAGEIFS(INDEX(DATOS,0,$C1496),INDEX(DATOS,0,$C1496),"&lt;&gt;#N/D",INDEX(DATOS,0,$L$2),0,INDEX(DATOS,0,$M$2),1,INDEX(DATOS,0,$N$2),U1496,INDEX(DATOS,0,$O$2),$D1496)),#N/A)</f>
        <v>#N/A</v>
      </c>
      <c r="AA1496" s="62" t="e">
        <f>IFERROR(IF($B1496=0,#N/A,AVERAGEIFS(INDEX(DATOS,0,$C1496),INDEX(DATOS,0,$C1496),"&lt;&gt;#N/D",INDEX(DATOS,0,$L$2),0,INDEX(DATOS,0,$M$2),1,INDEX(DATOS,0,$N$2),V1496,INDEX(DATOS,0,$O$2),$D1496)),#N/A)</f>
        <v>#N/A</v>
      </c>
      <c r="AB1496" s="62" t="e">
        <f>IFERROR(IF($B1496=0,#N/A,AVERAGEIFS(INDEX(DATOS,0,$C1496),INDEX(DATOS,0,$C1496),"&lt;&gt;#N/D",INDEX(DATOS,0,$L$2),0,INDEX(DATOS,0,$M$2),1,INDEX(DATOS,0,$N$2),W1496,INDEX(DATOS,0,$O$2),$D1496)),#N/A)</f>
        <v>#N/A</v>
      </c>
      <c r="AC1496" s="62" t="e">
        <f>IFERROR(IF($B1496=0,#N/A,AVERAGEIFS(INDEX(DATOS,0,$C1496),INDEX(DATOS,0,$C1496),"&lt;&gt;#N/D",INDEX(DATOS,0,$L$2),0,INDEX(DATOS,0,$M$2),1,INDEX(DATOS,0,$N$2),X1496,INDEX(DATOS,0,$O$2),$D1496)),#N/A)</f>
        <v>#N/A</v>
      </c>
      <c r="AD1496" s="33"/>
      <c r="AE1496" s="40" t="e">
        <f>IFERROR(IF(ISNA(Z1496),#N/A,IF(I1496=0,0,_xlfn.STDEV.P($Z1496:Z1496)/I1496*100)),#N/A)</f>
        <v>#N/A</v>
      </c>
      <c r="AF1496" s="40" t="e">
        <f>IFERROR(IF(ISNA(AA1496),#N/A,IF(J1496=0,0,_xlfn.STDEV.P($Z1496:AA1496)/J1496*100)),#N/A)</f>
        <v>#N/A</v>
      </c>
      <c r="AG1496" s="40" t="e">
        <f>IFERROR(IF(ISNA(AB1496),#N/A,IF(K1496=0,0,_xlfn.STDEV.P($Z1496:AB1496)/K1496*100)),#N/A)</f>
        <v>#N/A</v>
      </c>
      <c r="AH1496" s="40" t="e">
        <f>IFERROR(IF(ISNA(AC1496),#N/A,IF(L1496=0,0,_xlfn.STDEV.P($Z1496:AC1496)/L1496*100)),#N/A)</f>
        <v>#N/A</v>
      </c>
    </row>
    <row r="1497" spans="1:34" x14ac:dyDescent="0.35">
      <c r="A1497">
        <f t="shared" si="1786"/>
        <v>92</v>
      </c>
      <c r="B1497" s="35">
        <f t="array" ref="B1497">IF(B1496=0,0,MIN(IF(INDEX(DATOS,0,$N$2)=$U1497,IF(ISNUMBER(INDEX(DATOS,0,$C1497)),IF(INDEX(DATOS,0,$L$2)=0,IF(INDEX(DATOS,0,$M$2)=1,IF(ISNA(MATCH(INDEX(DATOS,0,$O$2),IF($E$7:E1496=E1497,$D$7:D1496),0)),INDEX(DATOS,0,$K$2))))))))</f>
        <v>0</v>
      </c>
      <c r="C1497" s="32">
        <f t="shared" si="1787"/>
        <v>20</v>
      </c>
      <c r="D1497" s="34" t="str">
        <f>IF($B1497=0,"--",INDEX(DATOS,$B1497,O$2))</f>
        <v>--</v>
      </c>
      <c r="E1497" s="64" t="s">
        <v>1</v>
      </c>
      <c r="F1497" s="36" t="str">
        <f t="shared" si="1814"/>
        <v>--</v>
      </c>
      <c r="G1497" s="109" t="e">
        <f>VLOOKUP($D1497,LOC_UNICOS,G$2,0)</f>
        <v>#N/A</v>
      </c>
      <c r="H1497" s="109" t="e">
        <f>VLOOKUP($D1497,LOC_UNICOS,H$2,0)</f>
        <v>#N/A</v>
      </c>
      <c r="I1497" s="38">
        <f t="array" ref="I1497">IF($B1497=0,-999,IF(COUNTIFS($Z1497:Z1497,#N/A)&gt;0,-999,AVERAGE($Z1497:Z1497)))</f>
        <v>-999</v>
      </c>
      <c r="J1497" s="38">
        <f t="array" ref="J1497">IF($B1497=0,-999,IF(COUNTIFS($Z1497:AA1497,#N/A)&gt;0,-999,AVERAGE($Z1497:AA1497)))</f>
        <v>-999</v>
      </c>
      <c r="K1497" s="38">
        <f t="array" ref="K1497">IF($B1497=0,-999,IF(COUNTIFS($Z1497:AB1497,#N/A)&gt;0,-999,AVERAGE($Z1497:AB1497)))</f>
        <v>-999</v>
      </c>
      <c r="L1497" s="38">
        <f t="array" ref="L1497">IF($B1497=0,-999,IF(COUNTIFS($Z1497:AC1497,#N/A)&gt;0,-999,AVERAGE($Z1497:AC1497)))</f>
        <v>-999</v>
      </c>
      <c r="M1497" s="38">
        <f t="shared" si="1782"/>
        <v>-999</v>
      </c>
      <c r="N1497" s="38">
        <f t="shared" si="1805"/>
        <v>-999</v>
      </c>
      <c r="O1497" s="38">
        <f t="shared" si="1806"/>
        <v>-999</v>
      </c>
      <c r="P1497" s="38">
        <f t="shared" si="1807"/>
        <v>-999</v>
      </c>
      <c r="Q1497" s="37">
        <f t="shared" si="1783"/>
        <v>0</v>
      </c>
      <c r="R1497" s="37">
        <f t="shared" si="1795"/>
        <v>0</v>
      </c>
      <c r="S1497" s="37">
        <f t="shared" si="1796"/>
        <v>0</v>
      </c>
      <c r="T1497" s="37">
        <f t="shared" si="1797"/>
        <v>0</v>
      </c>
      <c r="U1497" s="37">
        <f t="shared" si="1784"/>
        <v>2018</v>
      </c>
      <c r="V1497" s="37">
        <f t="shared" ref="V1497:X1497" si="1820">U1497-1</f>
        <v>2017</v>
      </c>
      <c r="W1497" s="37">
        <f t="shared" si="1820"/>
        <v>2016</v>
      </c>
      <c r="X1497" s="37">
        <f t="shared" si="1820"/>
        <v>2015</v>
      </c>
      <c r="Y1497" s="39"/>
      <c r="Z1497" s="62" t="e">
        <f>IFERROR(IF($B1497=0,#N/A,AVERAGEIFS(INDEX(DATOS,0,$C1497),INDEX(DATOS,0,$C1497),"&lt;&gt;#N/D",INDEX(DATOS,0,$L$2),0,INDEX(DATOS,0,$M$2),1,INDEX(DATOS,0,$N$2),U1497,INDEX(DATOS,0,$O$2),$D1497)),#N/A)</f>
        <v>#N/A</v>
      </c>
      <c r="AA1497" s="62" t="e">
        <f>IFERROR(IF($B1497=0,#N/A,AVERAGEIFS(INDEX(DATOS,0,$C1497),INDEX(DATOS,0,$C1497),"&lt;&gt;#N/D",INDEX(DATOS,0,$L$2),0,INDEX(DATOS,0,$M$2),1,INDEX(DATOS,0,$N$2),V1497,INDEX(DATOS,0,$O$2),$D1497)),#N/A)</f>
        <v>#N/A</v>
      </c>
      <c r="AB1497" s="62" t="e">
        <f>IFERROR(IF($B1497=0,#N/A,AVERAGEIFS(INDEX(DATOS,0,$C1497),INDEX(DATOS,0,$C1497),"&lt;&gt;#N/D",INDEX(DATOS,0,$L$2),0,INDEX(DATOS,0,$M$2),1,INDEX(DATOS,0,$N$2),W1497,INDEX(DATOS,0,$O$2),$D1497)),#N/A)</f>
        <v>#N/A</v>
      </c>
      <c r="AC1497" s="62" t="e">
        <f>IFERROR(IF($B1497=0,#N/A,AVERAGEIFS(INDEX(DATOS,0,$C1497),INDEX(DATOS,0,$C1497),"&lt;&gt;#N/D",INDEX(DATOS,0,$L$2),0,INDEX(DATOS,0,$M$2),1,INDEX(DATOS,0,$N$2),X1497,INDEX(DATOS,0,$O$2),$D1497)),#N/A)</f>
        <v>#N/A</v>
      </c>
      <c r="AD1497" s="33"/>
      <c r="AE1497" s="40" t="e">
        <f>IFERROR(IF(ISNA(Z1497),#N/A,IF(I1497=0,0,_xlfn.STDEV.P($Z1497:Z1497)/I1497*100)),#N/A)</f>
        <v>#N/A</v>
      </c>
      <c r="AF1497" s="40" t="e">
        <f>IFERROR(IF(ISNA(AA1497),#N/A,IF(J1497=0,0,_xlfn.STDEV.P($Z1497:AA1497)/J1497*100)),#N/A)</f>
        <v>#N/A</v>
      </c>
      <c r="AG1497" s="40" t="e">
        <f>IFERROR(IF(ISNA(AB1497),#N/A,IF(K1497=0,0,_xlfn.STDEV.P($Z1497:AB1497)/K1497*100)),#N/A)</f>
        <v>#N/A</v>
      </c>
      <c r="AH1497" s="40" t="e">
        <f>IFERROR(IF(ISNA(AC1497),#N/A,IF(L1497=0,0,_xlfn.STDEV.P($Z1497:AC1497)/L1497*100)),#N/A)</f>
        <v>#N/A</v>
      </c>
    </row>
    <row r="1498" spans="1:34" x14ac:dyDescent="0.35">
      <c r="A1498">
        <f t="shared" si="1786"/>
        <v>93</v>
      </c>
      <c r="B1498" s="35">
        <f t="array" ref="B1498">IF(B1497=0,0,MIN(IF(INDEX(DATOS,0,$N$2)=$U1498,IF(ISNUMBER(INDEX(DATOS,0,$C1498)),IF(INDEX(DATOS,0,$L$2)=0,IF(INDEX(DATOS,0,$M$2)=1,IF(ISNA(MATCH(INDEX(DATOS,0,$O$2),IF($E$7:E1497=E1498,$D$7:D1497),0)),INDEX(DATOS,0,$K$2))))))))</f>
        <v>0</v>
      </c>
      <c r="C1498" s="32">
        <f t="shared" si="1787"/>
        <v>20</v>
      </c>
      <c r="D1498" s="34" t="str">
        <f>IF($B1498=0,"--",INDEX(DATOS,$B1498,O$2))</f>
        <v>--</v>
      </c>
      <c r="E1498" s="64" t="s">
        <v>1</v>
      </c>
      <c r="F1498" s="36" t="str">
        <f t="shared" si="1814"/>
        <v>--</v>
      </c>
      <c r="G1498" s="109" t="e">
        <f>VLOOKUP($D1498,LOC_UNICOS,G$2,0)</f>
        <v>#N/A</v>
      </c>
      <c r="H1498" s="109" t="e">
        <f>VLOOKUP($D1498,LOC_UNICOS,H$2,0)</f>
        <v>#N/A</v>
      </c>
      <c r="I1498" s="38">
        <f t="array" ref="I1498">IF($B1498=0,-999,IF(COUNTIFS($Z1498:Z1498,#N/A)&gt;0,-999,AVERAGE($Z1498:Z1498)))</f>
        <v>-999</v>
      </c>
      <c r="J1498" s="38">
        <f t="array" ref="J1498">IF($B1498=0,-999,IF(COUNTIFS($Z1498:AA1498,#N/A)&gt;0,-999,AVERAGE($Z1498:AA1498)))</f>
        <v>-999</v>
      </c>
      <c r="K1498" s="38">
        <f t="array" ref="K1498">IF($B1498=0,-999,IF(COUNTIFS($Z1498:AB1498,#N/A)&gt;0,-999,AVERAGE($Z1498:AB1498)))</f>
        <v>-999</v>
      </c>
      <c r="L1498" s="38">
        <f t="array" ref="L1498">IF($B1498=0,-999,IF(COUNTIFS($Z1498:AC1498,#N/A)&gt;0,-999,AVERAGE($Z1498:AC1498)))</f>
        <v>-999</v>
      </c>
      <c r="M1498" s="38">
        <f t="shared" si="1782"/>
        <v>-999</v>
      </c>
      <c r="N1498" s="38">
        <f t="shared" si="1805"/>
        <v>-999</v>
      </c>
      <c r="O1498" s="38">
        <f t="shared" si="1806"/>
        <v>-999</v>
      </c>
      <c r="P1498" s="38">
        <f t="shared" si="1807"/>
        <v>-999</v>
      </c>
      <c r="Q1498" s="37">
        <f t="shared" si="1783"/>
        <v>0</v>
      </c>
      <c r="R1498" s="37">
        <f t="shared" si="1795"/>
        <v>0</v>
      </c>
      <c r="S1498" s="37">
        <f t="shared" si="1796"/>
        <v>0</v>
      </c>
      <c r="T1498" s="37">
        <f t="shared" si="1797"/>
        <v>0</v>
      </c>
      <c r="U1498" s="37">
        <f t="shared" si="1784"/>
        <v>2018</v>
      </c>
      <c r="V1498" s="37">
        <f t="shared" ref="V1498:X1498" si="1821">U1498-1</f>
        <v>2017</v>
      </c>
      <c r="W1498" s="37">
        <f t="shared" si="1821"/>
        <v>2016</v>
      </c>
      <c r="X1498" s="37">
        <f t="shared" si="1821"/>
        <v>2015</v>
      </c>
      <c r="Y1498" s="39"/>
      <c r="Z1498" s="62" t="e">
        <f>IFERROR(IF($B1498=0,#N/A,AVERAGEIFS(INDEX(DATOS,0,$C1498),INDEX(DATOS,0,$C1498),"&lt;&gt;#N/D",INDEX(DATOS,0,$L$2),0,INDEX(DATOS,0,$M$2),1,INDEX(DATOS,0,$N$2),U1498,INDEX(DATOS,0,$O$2),$D1498)),#N/A)</f>
        <v>#N/A</v>
      </c>
      <c r="AA1498" s="62" t="e">
        <f>IFERROR(IF($B1498=0,#N/A,AVERAGEIFS(INDEX(DATOS,0,$C1498),INDEX(DATOS,0,$C1498),"&lt;&gt;#N/D",INDEX(DATOS,0,$L$2),0,INDEX(DATOS,0,$M$2),1,INDEX(DATOS,0,$N$2),V1498,INDEX(DATOS,0,$O$2),$D1498)),#N/A)</f>
        <v>#N/A</v>
      </c>
      <c r="AB1498" s="62" t="e">
        <f>IFERROR(IF($B1498=0,#N/A,AVERAGEIFS(INDEX(DATOS,0,$C1498),INDEX(DATOS,0,$C1498),"&lt;&gt;#N/D",INDEX(DATOS,0,$L$2),0,INDEX(DATOS,0,$M$2),1,INDEX(DATOS,0,$N$2),W1498,INDEX(DATOS,0,$O$2),$D1498)),#N/A)</f>
        <v>#N/A</v>
      </c>
      <c r="AC1498" s="62" t="e">
        <f>IFERROR(IF($B1498=0,#N/A,AVERAGEIFS(INDEX(DATOS,0,$C1498),INDEX(DATOS,0,$C1498),"&lt;&gt;#N/D",INDEX(DATOS,0,$L$2),0,INDEX(DATOS,0,$M$2),1,INDEX(DATOS,0,$N$2),X1498,INDEX(DATOS,0,$O$2),$D1498)),#N/A)</f>
        <v>#N/A</v>
      </c>
      <c r="AD1498" s="33"/>
      <c r="AE1498" s="40" t="e">
        <f>IFERROR(IF(ISNA(Z1498),#N/A,IF(I1498=0,0,_xlfn.STDEV.P($Z1498:Z1498)/I1498*100)),#N/A)</f>
        <v>#N/A</v>
      </c>
      <c r="AF1498" s="40" t="e">
        <f>IFERROR(IF(ISNA(AA1498),#N/A,IF(J1498=0,0,_xlfn.STDEV.P($Z1498:AA1498)/J1498*100)),#N/A)</f>
        <v>#N/A</v>
      </c>
      <c r="AG1498" s="40" t="e">
        <f>IFERROR(IF(ISNA(AB1498),#N/A,IF(K1498=0,0,_xlfn.STDEV.P($Z1498:AB1498)/K1498*100)),#N/A)</f>
        <v>#N/A</v>
      </c>
      <c r="AH1498" s="40" t="e">
        <f>IFERROR(IF(ISNA(AC1498),#N/A,IF(L1498=0,0,_xlfn.STDEV.P($Z1498:AC1498)/L1498*100)),#N/A)</f>
        <v>#N/A</v>
      </c>
    </row>
    <row r="1499" spans="1:34" x14ac:dyDescent="0.35">
      <c r="A1499">
        <f t="shared" si="1786"/>
        <v>94</v>
      </c>
      <c r="B1499" s="35">
        <f t="array" ref="B1499">IF(B1498=0,0,MIN(IF(INDEX(DATOS,0,$N$2)=$U1499,IF(ISNUMBER(INDEX(DATOS,0,$C1499)),IF(INDEX(DATOS,0,$L$2)=0,IF(INDEX(DATOS,0,$M$2)=1,IF(ISNA(MATCH(INDEX(DATOS,0,$O$2),IF($E$7:E1498=E1499,$D$7:D1498),0)),INDEX(DATOS,0,$K$2))))))))</f>
        <v>0</v>
      </c>
      <c r="C1499" s="32">
        <f t="shared" si="1787"/>
        <v>20</v>
      </c>
      <c r="D1499" s="34" t="str">
        <f>IF($B1499=0,"--",INDEX(DATOS,$B1499,O$2))</f>
        <v>--</v>
      </c>
      <c r="E1499" s="64" t="s">
        <v>1</v>
      </c>
      <c r="F1499" s="36" t="str">
        <f>IFERROR(SUBSTITUTE(MID(D1499,1,FIND(",",D1499)-1),"Departamento de","Dpto."),D1499)</f>
        <v>--</v>
      </c>
      <c r="G1499" s="109" t="e">
        <f>VLOOKUP($D1499,LOC_UNICOS,G$2,0)</f>
        <v>#N/A</v>
      </c>
      <c r="H1499" s="109" t="e">
        <f>VLOOKUP($D1499,LOC_UNICOS,H$2,0)</f>
        <v>#N/A</v>
      </c>
      <c r="I1499" s="38">
        <f t="array" ref="I1499">IF($B1499=0,-999,IF(COUNTIFS($Z1499:Z1499,#N/A)&gt;0,-999,AVERAGE($Z1499:Z1499)))</f>
        <v>-999</v>
      </c>
      <c r="J1499" s="38">
        <f t="array" ref="J1499">IF($B1499=0,-999,IF(COUNTIFS($Z1499:AA1499,#N/A)&gt;0,-999,AVERAGE($Z1499:AA1499)))</f>
        <v>-999</v>
      </c>
      <c r="K1499" s="38">
        <f t="array" ref="K1499">IF($B1499=0,-999,IF(COUNTIFS($Z1499:AB1499,#N/A)&gt;0,-999,AVERAGE($Z1499:AB1499)))</f>
        <v>-999</v>
      </c>
      <c r="L1499" s="38">
        <f t="array" ref="L1499">IF($B1499=0,-999,IF(COUNTIFS($Z1499:AC1499,#N/A)&gt;0,-999,AVERAGE($Z1499:AC1499)))</f>
        <v>-999</v>
      </c>
      <c r="M1499" s="38">
        <f t="shared" si="1782"/>
        <v>-999</v>
      </c>
      <c r="N1499" s="38">
        <f t="shared" si="1805"/>
        <v>-999</v>
      </c>
      <c r="O1499" s="38">
        <f t="shared" si="1806"/>
        <v>-999</v>
      </c>
      <c r="P1499" s="38">
        <f t="shared" si="1807"/>
        <v>-999</v>
      </c>
      <c r="Q1499" s="37">
        <f t="shared" si="1783"/>
        <v>0</v>
      </c>
      <c r="R1499" s="37">
        <f t="shared" si="1795"/>
        <v>0</v>
      </c>
      <c r="S1499" s="37">
        <f t="shared" si="1796"/>
        <v>0</v>
      </c>
      <c r="T1499" s="37">
        <f t="shared" si="1797"/>
        <v>0</v>
      </c>
      <c r="U1499" s="37">
        <f t="shared" si="1784"/>
        <v>2018</v>
      </c>
      <c r="V1499" s="37">
        <f t="shared" ref="V1499:X1499" si="1822">U1499-1</f>
        <v>2017</v>
      </c>
      <c r="W1499" s="37">
        <f t="shared" si="1822"/>
        <v>2016</v>
      </c>
      <c r="X1499" s="37">
        <f t="shared" si="1822"/>
        <v>2015</v>
      </c>
      <c r="Y1499" s="39"/>
      <c r="Z1499" s="62" t="e">
        <f>IFERROR(IF($B1499=0,#N/A,AVERAGEIFS(INDEX(DATOS,0,$C1499),INDEX(DATOS,0,$C1499),"&lt;&gt;#N/D",INDEX(DATOS,0,$L$2),0,INDEX(DATOS,0,$M$2),1,INDEX(DATOS,0,$N$2),U1499,INDEX(DATOS,0,$O$2),$D1499)),#N/A)</f>
        <v>#N/A</v>
      </c>
      <c r="AA1499" s="62" t="e">
        <f>IFERROR(IF($B1499=0,#N/A,AVERAGEIFS(INDEX(DATOS,0,$C1499),INDEX(DATOS,0,$C1499),"&lt;&gt;#N/D",INDEX(DATOS,0,$L$2),0,INDEX(DATOS,0,$M$2),1,INDEX(DATOS,0,$N$2),V1499,INDEX(DATOS,0,$O$2),$D1499)),#N/A)</f>
        <v>#N/A</v>
      </c>
      <c r="AB1499" s="62" t="e">
        <f>IFERROR(IF($B1499=0,#N/A,AVERAGEIFS(INDEX(DATOS,0,$C1499),INDEX(DATOS,0,$C1499),"&lt;&gt;#N/D",INDEX(DATOS,0,$L$2),0,INDEX(DATOS,0,$M$2),1,INDEX(DATOS,0,$N$2),W1499,INDEX(DATOS,0,$O$2),$D1499)),#N/A)</f>
        <v>#N/A</v>
      </c>
      <c r="AC1499" s="62" t="e">
        <f>IFERROR(IF($B1499=0,#N/A,AVERAGEIFS(INDEX(DATOS,0,$C1499),INDEX(DATOS,0,$C1499),"&lt;&gt;#N/D",INDEX(DATOS,0,$L$2),0,INDEX(DATOS,0,$M$2),1,INDEX(DATOS,0,$N$2),X1499,INDEX(DATOS,0,$O$2),$D1499)),#N/A)</f>
        <v>#N/A</v>
      </c>
      <c r="AD1499" s="33"/>
      <c r="AE1499" s="40" t="e">
        <f>IFERROR(IF(ISNA(Z1499),#N/A,IF(I1499=0,0,_xlfn.STDEV.P($Z1499:Z1499)/I1499*100)),#N/A)</f>
        <v>#N/A</v>
      </c>
      <c r="AF1499" s="40" t="e">
        <f>IFERROR(IF(ISNA(AA1499),#N/A,IF(J1499=0,0,_xlfn.STDEV.P($Z1499:AA1499)/J1499*100)),#N/A)</f>
        <v>#N/A</v>
      </c>
      <c r="AG1499" s="40" t="e">
        <f>IFERROR(IF(ISNA(AB1499),#N/A,IF(K1499=0,0,_xlfn.STDEV.P($Z1499:AB1499)/K1499*100)),#N/A)</f>
        <v>#N/A</v>
      </c>
      <c r="AH1499" s="40" t="e">
        <f>IFERROR(IF(ISNA(AC1499),#N/A,IF(L1499=0,0,_xlfn.STDEV.P($Z1499:AC1499)/L1499*100)),#N/A)</f>
        <v>#N/A</v>
      </c>
    </row>
    <row r="1500" spans="1:34" x14ac:dyDescent="0.35">
      <c r="A1500">
        <f t="shared" si="1786"/>
        <v>95</v>
      </c>
      <c r="B1500" s="35">
        <f t="array" ref="B1500">IF(B1499=0,0,MIN(IF(INDEX(DATOS,0,$N$2)=$U1500,IF(ISNUMBER(INDEX(DATOS,0,$C1500)),IF(INDEX(DATOS,0,$L$2)=0,IF(INDEX(DATOS,0,$M$2)=1,IF(ISNA(MATCH(INDEX(DATOS,0,$O$2),IF($E$7:E1499=E1500,$D$7:D1499),0)),INDEX(DATOS,0,$K$2))))))))</f>
        <v>0</v>
      </c>
      <c r="C1500" s="32">
        <f t="shared" si="1787"/>
        <v>20</v>
      </c>
      <c r="D1500" s="34" t="str">
        <f>IF($B1500=0,"--",INDEX(DATOS,$B1500,O$2))</f>
        <v>--</v>
      </c>
      <c r="E1500" s="64" t="s">
        <v>1</v>
      </c>
      <c r="F1500" s="36" t="str">
        <f t="shared" ref="F1500:F1563" si="1823">IFERROR(SUBSTITUTE(MID(D1500,1,FIND(",",D1500)-1),"Departamento de","Dpto."),D1500)</f>
        <v>--</v>
      </c>
      <c r="G1500" s="109" t="e">
        <f>VLOOKUP($D1500,LOC_UNICOS,G$2,0)</f>
        <v>#N/A</v>
      </c>
      <c r="H1500" s="109" t="e">
        <f>VLOOKUP($D1500,LOC_UNICOS,H$2,0)</f>
        <v>#N/A</v>
      </c>
      <c r="I1500" s="38">
        <f t="array" ref="I1500">IF($B1500=0,-999,IF(COUNTIFS($Z1500:Z1500,#N/A)&gt;0,-999,AVERAGE($Z1500:Z1500)))</f>
        <v>-999</v>
      </c>
      <c r="J1500" s="38">
        <f t="array" ref="J1500">IF($B1500=0,-999,IF(COUNTIFS($Z1500:AA1500,#N/A)&gt;0,-999,AVERAGE($Z1500:AA1500)))</f>
        <v>-999</v>
      </c>
      <c r="K1500" s="38">
        <f t="array" ref="K1500">IF($B1500=0,-999,IF(COUNTIFS($Z1500:AB1500,#N/A)&gt;0,-999,AVERAGE($Z1500:AB1500)))</f>
        <v>-999</v>
      </c>
      <c r="L1500" s="38">
        <f t="array" ref="L1500">IF($B1500=0,-999,IF(COUNTIFS($Z1500:AC1500,#N/A)&gt;0,-999,AVERAGE($Z1500:AC1500)))</f>
        <v>-999</v>
      </c>
      <c r="M1500" s="38">
        <f t="shared" si="1782"/>
        <v>-999</v>
      </c>
      <c r="N1500" s="38">
        <f t="shared" si="1805"/>
        <v>-999</v>
      </c>
      <c r="O1500" s="38">
        <f t="shared" si="1806"/>
        <v>-999</v>
      </c>
      <c r="P1500" s="38">
        <f t="shared" si="1807"/>
        <v>-999</v>
      </c>
      <c r="Q1500" s="37">
        <f t="shared" si="1783"/>
        <v>0</v>
      </c>
      <c r="R1500" s="37">
        <f t="shared" si="1795"/>
        <v>0</v>
      </c>
      <c r="S1500" s="37">
        <f t="shared" si="1796"/>
        <v>0</v>
      </c>
      <c r="T1500" s="37">
        <f t="shared" si="1797"/>
        <v>0</v>
      </c>
      <c r="U1500" s="37">
        <f t="shared" si="1784"/>
        <v>2018</v>
      </c>
      <c r="V1500" s="37">
        <f t="shared" ref="V1500:X1500" si="1824">U1500-1</f>
        <v>2017</v>
      </c>
      <c r="W1500" s="37">
        <f t="shared" si="1824"/>
        <v>2016</v>
      </c>
      <c r="X1500" s="37">
        <f t="shared" si="1824"/>
        <v>2015</v>
      </c>
      <c r="Y1500" s="39"/>
      <c r="Z1500" s="62" t="e">
        <f>IFERROR(IF($B1500=0,#N/A,AVERAGEIFS(INDEX(DATOS,0,$C1500),INDEX(DATOS,0,$C1500),"&lt;&gt;#N/D",INDEX(DATOS,0,$L$2),0,INDEX(DATOS,0,$M$2),1,INDEX(DATOS,0,$N$2),U1500,INDEX(DATOS,0,$O$2),$D1500)),#N/A)</f>
        <v>#N/A</v>
      </c>
      <c r="AA1500" s="62" t="e">
        <f>IFERROR(IF($B1500=0,#N/A,AVERAGEIFS(INDEX(DATOS,0,$C1500),INDEX(DATOS,0,$C1500),"&lt;&gt;#N/D",INDEX(DATOS,0,$L$2),0,INDEX(DATOS,0,$M$2),1,INDEX(DATOS,0,$N$2),V1500,INDEX(DATOS,0,$O$2),$D1500)),#N/A)</f>
        <v>#N/A</v>
      </c>
      <c r="AB1500" s="62" t="e">
        <f>IFERROR(IF($B1500=0,#N/A,AVERAGEIFS(INDEX(DATOS,0,$C1500),INDEX(DATOS,0,$C1500),"&lt;&gt;#N/D",INDEX(DATOS,0,$L$2),0,INDEX(DATOS,0,$M$2),1,INDEX(DATOS,0,$N$2),W1500,INDEX(DATOS,0,$O$2),$D1500)),#N/A)</f>
        <v>#N/A</v>
      </c>
      <c r="AC1500" s="62" t="e">
        <f>IFERROR(IF($B1500=0,#N/A,AVERAGEIFS(INDEX(DATOS,0,$C1500),INDEX(DATOS,0,$C1500),"&lt;&gt;#N/D",INDEX(DATOS,0,$L$2),0,INDEX(DATOS,0,$M$2),1,INDEX(DATOS,0,$N$2),X1500,INDEX(DATOS,0,$O$2),$D1500)),#N/A)</f>
        <v>#N/A</v>
      </c>
      <c r="AD1500" s="33"/>
      <c r="AE1500" s="40" t="e">
        <f>IFERROR(IF(ISNA(Z1500),#N/A,IF(I1500=0,0,_xlfn.STDEV.P($Z1500:Z1500)/I1500*100)),#N/A)</f>
        <v>#N/A</v>
      </c>
      <c r="AF1500" s="40" t="e">
        <f>IFERROR(IF(ISNA(AA1500),#N/A,IF(J1500=0,0,_xlfn.STDEV.P($Z1500:AA1500)/J1500*100)),#N/A)</f>
        <v>#N/A</v>
      </c>
      <c r="AG1500" s="40" t="e">
        <f>IFERROR(IF(ISNA(AB1500),#N/A,IF(K1500=0,0,_xlfn.STDEV.P($Z1500:AB1500)/K1500*100)),#N/A)</f>
        <v>#N/A</v>
      </c>
      <c r="AH1500" s="40" t="e">
        <f>IFERROR(IF(ISNA(AC1500),#N/A,IF(L1500=0,0,_xlfn.STDEV.P($Z1500:AC1500)/L1500*100)),#N/A)</f>
        <v>#N/A</v>
      </c>
    </row>
    <row r="1501" spans="1:34" x14ac:dyDescent="0.35">
      <c r="A1501">
        <f t="shared" si="1786"/>
        <v>96</v>
      </c>
      <c r="B1501" s="35">
        <f t="array" ref="B1501">IF(B1500=0,0,MIN(IF(INDEX(DATOS,0,$N$2)=$U1501,IF(ISNUMBER(INDEX(DATOS,0,$C1501)),IF(INDEX(DATOS,0,$L$2)=0,IF(INDEX(DATOS,0,$M$2)=1,IF(ISNA(MATCH(INDEX(DATOS,0,$O$2),IF($E$7:E1500=E1501,$D$7:D1500),0)),INDEX(DATOS,0,$K$2))))))))</f>
        <v>0</v>
      </c>
      <c r="C1501" s="32">
        <f t="shared" si="1787"/>
        <v>20</v>
      </c>
      <c r="D1501" s="34" t="str">
        <f>IF($B1501=0,"--",INDEX(DATOS,$B1501,O$2))</f>
        <v>--</v>
      </c>
      <c r="E1501" s="64" t="s">
        <v>1</v>
      </c>
      <c r="F1501" s="36" t="str">
        <f t="shared" si="1823"/>
        <v>--</v>
      </c>
      <c r="G1501" s="109" t="e">
        <f>VLOOKUP($D1501,LOC_UNICOS,G$2,0)</f>
        <v>#N/A</v>
      </c>
      <c r="H1501" s="109" t="e">
        <f>VLOOKUP($D1501,LOC_UNICOS,H$2,0)</f>
        <v>#N/A</v>
      </c>
      <c r="I1501" s="38">
        <f t="array" ref="I1501">IF($B1501=0,-999,IF(COUNTIFS($Z1501:Z1501,#N/A)&gt;0,-999,AVERAGE($Z1501:Z1501)))</f>
        <v>-999</v>
      </c>
      <c r="J1501" s="38">
        <f t="array" ref="J1501">IF($B1501=0,-999,IF(COUNTIFS($Z1501:AA1501,#N/A)&gt;0,-999,AVERAGE($Z1501:AA1501)))</f>
        <v>-999</v>
      </c>
      <c r="K1501" s="38">
        <f t="array" ref="K1501">IF($B1501=0,-999,IF(COUNTIFS($Z1501:AB1501,#N/A)&gt;0,-999,AVERAGE($Z1501:AB1501)))</f>
        <v>-999</v>
      </c>
      <c r="L1501" s="38">
        <f t="array" ref="L1501">IF($B1501=0,-999,IF(COUNTIFS($Z1501:AC1501,#N/A)&gt;0,-999,AVERAGE($Z1501:AC1501)))</f>
        <v>-999</v>
      </c>
      <c r="M1501" s="38">
        <f t="shared" si="1782"/>
        <v>-999</v>
      </c>
      <c r="N1501" s="38">
        <f t="shared" si="1805"/>
        <v>-999</v>
      </c>
      <c r="O1501" s="38">
        <f t="shared" si="1806"/>
        <v>-999</v>
      </c>
      <c r="P1501" s="38">
        <f t="shared" si="1807"/>
        <v>-999</v>
      </c>
      <c r="Q1501" s="37">
        <f t="shared" si="1783"/>
        <v>0</v>
      </c>
      <c r="R1501" s="37">
        <f t="shared" si="1795"/>
        <v>0</v>
      </c>
      <c r="S1501" s="37">
        <f t="shared" si="1796"/>
        <v>0</v>
      </c>
      <c r="T1501" s="37">
        <f t="shared" si="1797"/>
        <v>0</v>
      </c>
      <c r="U1501" s="37">
        <f t="shared" si="1784"/>
        <v>2018</v>
      </c>
      <c r="V1501" s="37">
        <f t="shared" ref="V1501:X1501" si="1825">U1501-1</f>
        <v>2017</v>
      </c>
      <c r="W1501" s="37">
        <f t="shared" si="1825"/>
        <v>2016</v>
      </c>
      <c r="X1501" s="37">
        <f t="shared" si="1825"/>
        <v>2015</v>
      </c>
      <c r="Y1501" s="39"/>
      <c r="Z1501" s="62" t="e">
        <f>IFERROR(IF($B1501=0,#N/A,AVERAGEIFS(INDEX(DATOS,0,$C1501),INDEX(DATOS,0,$C1501),"&lt;&gt;#N/D",INDEX(DATOS,0,$L$2),0,INDEX(DATOS,0,$M$2),1,INDEX(DATOS,0,$N$2),U1501,INDEX(DATOS,0,$O$2),$D1501)),#N/A)</f>
        <v>#N/A</v>
      </c>
      <c r="AA1501" s="62" t="e">
        <f>IFERROR(IF($B1501=0,#N/A,AVERAGEIFS(INDEX(DATOS,0,$C1501),INDEX(DATOS,0,$C1501),"&lt;&gt;#N/D",INDEX(DATOS,0,$L$2),0,INDEX(DATOS,0,$M$2),1,INDEX(DATOS,0,$N$2),V1501,INDEX(DATOS,0,$O$2),$D1501)),#N/A)</f>
        <v>#N/A</v>
      </c>
      <c r="AB1501" s="62" t="e">
        <f>IFERROR(IF($B1501=0,#N/A,AVERAGEIFS(INDEX(DATOS,0,$C1501),INDEX(DATOS,0,$C1501),"&lt;&gt;#N/D",INDEX(DATOS,0,$L$2),0,INDEX(DATOS,0,$M$2),1,INDEX(DATOS,0,$N$2),W1501,INDEX(DATOS,0,$O$2),$D1501)),#N/A)</f>
        <v>#N/A</v>
      </c>
      <c r="AC1501" s="62" t="e">
        <f>IFERROR(IF($B1501=0,#N/A,AVERAGEIFS(INDEX(DATOS,0,$C1501),INDEX(DATOS,0,$C1501),"&lt;&gt;#N/D",INDEX(DATOS,0,$L$2),0,INDEX(DATOS,0,$M$2),1,INDEX(DATOS,0,$N$2),X1501,INDEX(DATOS,0,$O$2),$D1501)),#N/A)</f>
        <v>#N/A</v>
      </c>
      <c r="AD1501" s="33"/>
      <c r="AE1501" s="40" t="e">
        <f>IFERROR(IF(ISNA(Z1501),#N/A,IF(I1501=0,0,_xlfn.STDEV.P($Z1501:Z1501)/I1501*100)),#N/A)</f>
        <v>#N/A</v>
      </c>
      <c r="AF1501" s="40" t="e">
        <f>IFERROR(IF(ISNA(AA1501),#N/A,IF(J1501=0,0,_xlfn.STDEV.P($Z1501:AA1501)/J1501*100)),#N/A)</f>
        <v>#N/A</v>
      </c>
      <c r="AG1501" s="40" t="e">
        <f>IFERROR(IF(ISNA(AB1501),#N/A,IF(K1501=0,0,_xlfn.STDEV.P($Z1501:AB1501)/K1501*100)),#N/A)</f>
        <v>#N/A</v>
      </c>
      <c r="AH1501" s="40" t="e">
        <f>IFERROR(IF(ISNA(AC1501),#N/A,IF(L1501=0,0,_xlfn.STDEV.P($Z1501:AC1501)/L1501*100)),#N/A)</f>
        <v>#N/A</v>
      </c>
    </row>
    <row r="1502" spans="1:34" x14ac:dyDescent="0.35">
      <c r="A1502">
        <f t="shared" si="1786"/>
        <v>97</v>
      </c>
      <c r="B1502" s="35">
        <f t="array" ref="B1502">IF(B1501=0,0,MIN(IF(INDEX(DATOS,0,$N$2)=$U1502,IF(ISNUMBER(INDEX(DATOS,0,$C1502)),IF(INDEX(DATOS,0,$L$2)=0,IF(INDEX(DATOS,0,$M$2)=1,IF(ISNA(MATCH(INDEX(DATOS,0,$O$2),IF($E$7:E1501=E1502,$D$7:D1501),0)),INDEX(DATOS,0,$K$2))))))))</f>
        <v>0</v>
      </c>
      <c r="C1502" s="32">
        <f t="shared" si="1787"/>
        <v>20</v>
      </c>
      <c r="D1502" s="34" t="str">
        <f>IF($B1502=0,"--",INDEX(DATOS,$B1502,O$2))</f>
        <v>--</v>
      </c>
      <c r="E1502" s="64" t="s">
        <v>1</v>
      </c>
      <c r="F1502" s="36" t="str">
        <f t="shared" si="1823"/>
        <v>--</v>
      </c>
      <c r="G1502" s="109" t="e">
        <f>VLOOKUP($D1502,LOC_UNICOS,G$2,0)</f>
        <v>#N/A</v>
      </c>
      <c r="H1502" s="109" t="e">
        <f>VLOOKUP($D1502,LOC_UNICOS,H$2,0)</f>
        <v>#N/A</v>
      </c>
      <c r="I1502" s="38">
        <f t="array" ref="I1502">IF($B1502=0,-999,IF(COUNTIFS($Z1502:Z1502,#N/A)&gt;0,-999,AVERAGE($Z1502:Z1502)))</f>
        <v>-999</v>
      </c>
      <c r="J1502" s="38">
        <f t="array" ref="J1502">IF($B1502=0,-999,IF(COUNTIFS($Z1502:AA1502,#N/A)&gt;0,-999,AVERAGE($Z1502:AA1502)))</f>
        <v>-999</v>
      </c>
      <c r="K1502" s="38">
        <f t="array" ref="K1502">IF($B1502=0,-999,IF(COUNTIFS($Z1502:AB1502,#N/A)&gt;0,-999,AVERAGE($Z1502:AB1502)))</f>
        <v>-999</v>
      </c>
      <c r="L1502" s="38">
        <f t="array" ref="L1502">IF($B1502=0,-999,IF(COUNTIFS($Z1502:AC1502,#N/A)&gt;0,-999,AVERAGE($Z1502:AC1502)))</f>
        <v>-999</v>
      </c>
      <c r="M1502" s="38">
        <f t="shared" si="1782"/>
        <v>-999</v>
      </c>
      <c r="N1502" s="38">
        <f t="shared" si="1805"/>
        <v>-999</v>
      </c>
      <c r="O1502" s="38">
        <f t="shared" si="1806"/>
        <v>-999</v>
      </c>
      <c r="P1502" s="38">
        <f t="shared" si="1807"/>
        <v>-999</v>
      </c>
      <c r="Q1502" s="37">
        <f t="shared" si="1783"/>
        <v>0</v>
      </c>
      <c r="R1502" s="37">
        <f t="shared" si="1795"/>
        <v>0</v>
      </c>
      <c r="S1502" s="37">
        <f t="shared" si="1796"/>
        <v>0</v>
      </c>
      <c r="T1502" s="37">
        <f t="shared" si="1797"/>
        <v>0</v>
      </c>
      <c r="U1502" s="37">
        <f t="shared" si="1784"/>
        <v>2018</v>
      </c>
      <c r="V1502" s="37">
        <f t="shared" ref="V1502:X1502" si="1826">U1502-1</f>
        <v>2017</v>
      </c>
      <c r="W1502" s="37">
        <f t="shared" si="1826"/>
        <v>2016</v>
      </c>
      <c r="X1502" s="37">
        <f t="shared" si="1826"/>
        <v>2015</v>
      </c>
      <c r="Y1502" s="39"/>
      <c r="Z1502" s="62" t="e">
        <f>IFERROR(IF($B1502=0,#N/A,AVERAGEIFS(INDEX(DATOS,0,$C1502),INDEX(DATOS,0,$C1502),"&lt;&gt;#N/D",INDEX(DATOS,0,$L$2),0,INDEX(DATOS,0,$M$2),1,INDEX(DATOS,0,$N$2),U1502,INDEX(DATOS,0,$O$2),$D1502)),#N/A)</f>
        <v>#N/A</v>
      </c>
      <c r="AA1502" s="62" t="e">
        <f>IFERROR(IF($B1502=0,#N/A,AVERAGEIFS(INDEX(DATOS,0,$C1502),INDEX(DATOS,0,$C1502),"&lt;&gt;#N/D",INDEX(DATOS,0,$L$2),0,INDEX(DATOS,0,$M$2),1,INDEX(DATOS,0,$N$2),V1502,INDEX(DATOS,0,$O$2),$D1502)),#N/A)</f>
        <v>#N/A</v>
      </c>
      <c r="AB1502" s="62" t="e">
        <f>IFERROR(IF($B1502=0,#N/A,AVERAGEIFS(INDEX(DATOS,0,$C1502),INDEX(DATOS,0,$C1502),"&lt;&gt;#N/D",INDEX(DATOS,0,$L$2),0,INDEX(DATOS,0,$M$2),1,INDEX(DATOS,0,$N$2),W1502,INDEX(DATOS,0,$O$2),$D1502)),#N/A)</f>
        <v>#N/A</v>
      </c>
      <c r="AC1502" s="62" t="e">
        <f>IFERROR(IF($B1502=0,#N/A,AVERAGEIFS(INDEX(DATOS,0,$C1502),INDEX(DATOS,0,$C1502),"&lt;&gt;#N/D",INDEX(DATOS,0,$L$2),0,INDEX(DATOS,0,$M$2),1,INDEX(DATOS,0,$N$2),X1502,INDEX(DATOS,0,$O$2),$D1502)),#N/A)</f>
        <v>#N/A</v>
      </c>
      <c r="AD1502" s="33"/>
      <c r="AE1502" s="40" t="e">
        <f>IFERROR(IF(ISNA(Z1502),#N/A,IF(I1502=0,0,_xlfn.STDEV.P($Z1502:Z1502)/I1502*100)),#N/A)</f>
        <v>#N/A</v>
      </c>
      <c r="AF1502" s="40" t="e">
        <f>IFERROR(IF(ISNA(AA1502),#N/A,IF(J1502=0,0,_xlfn.STDEV.P($Z1502:AA1502)/J1502*100)),#N/A)</f>
        <v>#N/A</v>
      </c>
      <c r="AG1502" s="40" t="e">
        <f>IFERROR(IF(ISNA(AB1502),#N/A,IF(K1502=0,0,_xlfn.STDEV.P($Z1502:AB1502)/K1502*100)),#N/A)</f>
        <v>#N/A</v>
      </c>
      <c r="AH1502" s="40" t="e">
        <f>IFERROR(IF(ISNA(AC1502),#N/A,IF(L1502=0,0,_xlfn.STDEV.P($Z1502:AC1502)/L1502*100)),#N/A)</f>
        <v>#N/A</v>
      </c>
    </row>
    <row r="1503" spans="1:34" x14ac:dyDescent="0.35">
      <c r="A1503">
        <f t="shared" si="1786"/>
        <v>98</v>
      </c>
      <c r="B1503" s="35">
        <f t="array" ref="B1503">IF(B1502=0,0,MIN(IF(INDEX(DATOS,0,$N$2)=$U1503,IF(ISNUMBER(INDEX(DATOS,0,$C1503)),IF(INDEX(DATOS,0,$L$2)=0,IF(INDEX(DATOS,0,$M$2)=1,IF(ISNA(MATCH(INDEX(DATOS,0,$O$2),IF($E$7:E1502=E1503,$D$7:D1502),0)),INDEX(DATOS,0,$K$2))))))))</f>
        <v>0</v>
      </c>
      <c r="C1503" s="32">
        <f t="shared" si="1787"/>
        <v>20</v>
      </c>
      <c r="D1503" s="34" t="str">
        <f>IF($B1503=0,"--",INDEX(DATOS,$B1503,O$2))</f>
        <v>--</v>
      </c>
      <c r="E1503" s="64" t="s">
        <v>1</v>
      </c>
      <c r="F1503" s="36" t="str">
        <f t="shared" si="1823"/>
        <v>--</v>
      </c>
      <c r="G1503" s="109" t="e">
        <f>VLOOKUP($D1503,LOC_UNICOS,G$2,0)</f>
        <v>#N/A</v>
      </c>
      <c r="H1503" s="109" t="e">
        <f>VLOOKUP($D1503,LOC_UNICOS,H$2,0)</f>
        <v>#N/A</v>
      </c>
      <c r="I1503" s="38">
        <f t="array" ref="I1503">IF($B1503=0,-999,IF(COUNTIFS($Z1503:Z1503,#N/A)&gt;0,-999,AVERAGE($Z1503:Z1503)))</f>
        <v>-999</v>
      </c>
      <c r="J1503" s="38">
        <f t="array" ref="J1503">IF($B1503=0,-999,IF(COUNTIFS($Z1503:AA1503,#N/A)&gt;0,-999,AVERAGE($Z1503:AA1503)))</f>
        <v>-999</v>
      </c>
      <c r="K1503" s="38">
        <f t="array" ref="K1503">IF($B1503=0,-999,IF(COUNTIFS($Z1503:AB1503,#N/A)&gt;0,-999,AVERAGE($Z1503:AB1503)))</f>
        <v>-999</v>
      </c>
      <c r="L1503" s="38">
        <f t="array" ref="L1503">IF($B1503=0,-999,IF(COUNTIFS($Z1503:AC1503,#N/A)&gt;0,-999,AVERAGE($Z1503:AC1503)))</f>
        <v>-999</v>
      </c>
      <c r="M1503" s="38">
        <f t="shared" si="1782"/>
        <v>-999</v>
      </c>
      <c r="N1503" s="38">
        <f t="shared" si="1805"/>
        <v>-999</v>
      </c>
      <c r="O1503" s="38">
        <f t="shared" si="1806"/>
        <v>-999</v>
      </c>
      <c r="P1503" s="38">
        <f t="shared" si="1807"/>
        <v>-999</v>
      </c>
      <c r="Q1503" s="37">
        <f t="shared" si="1783"/>
        <v>0</v>
      </c>
      <c r="R1503" s="37">
        <f t="shared" si="1795"/>
        <v>0</v>
      </c>
      <c r="S1503" s="37">
        <f t="shared" si="1796"/>
        <v>0</v>
      </c>
      <c r="T1503" s="37">
        <f t="shared" si="1797"/>
        <v>0</v>
      </c>
      <c r="U1503" s="37">
        <f t="shared" si="1784"/>
        <v>2018</v>
      </c>
      <c r="V1503" s="37">
        <f t="shared" ref="V1503:X1503" si="1827">U1503-1</f>
        <v>2017</v>
      </c>
      <c r="W1503" s="37">
        <f t="shared" si="1827"/>
        <v>2016</v>
      </c>
      <c r="X1503" s="37">
        <f t="shared" si="1827"/>
        <v>2015</v>
      </c>
      <c r="Y1503" s="39"/>
      <c r="Z1503" s="62" t="e">
        <f>IFERROR(IF($B1503=0,#N/A,AVERAGEIFS(INDEX(DATOS,0,$C1503),INDEX(DATOS,0,$C1503),"&lt;&gt;#N/D",INDEX(DATOS,0,$L$2),0,INDEX(DATOS,0,$M$2),1,INDEX(DATOS,0,$N$2),U1503,INDEX(DATOS,0,$O$2),$D1503)),#N/A)</f>
        <v>#N/A</v>
      </c>
      <c r="AA1503" s="62" t="e">
        <f>IFERROR(IF($B1503=0,#N/A,AVERAGEIFS(INDEX(DATOS,0,$C1503),INDEX(DATOS,0,$C1503),"&lt;&gt;#N/D",INDEX(DATOS,0,$L$2),0,INDEX(DATOS,0,$M$2),1,INDEX(DATOS,0,$N$2),V1503,INDEX(DATOS,0,$O$2),$D1503)),#N/A)</f>
        <v>#N/A</v>
      </c>
      <c r="AB1503" s="62" t="e">
        <f>IFERROR(IF($B1503=0,#N/A,AVERAGEIFS(INDEX(DATOS,0,$C1503),INDEX(DATOS,0,$C1503),"&lt;&gt;#N/D",INDEX(DATOS,0,$L$2),0,INDEX(DATOS,0,$M$2),1,INDEX(DATOS,0,$N$2),W1503,INDEX(DATOS,0,$O$2),$D1503)),#N/A)</f>
        <v>#N/A</v>
      </c>
      <c r="AC1503" s="62" t="e">
        <f>IFERROR(IF($B1503=0,#N/A,AVERAGEIFS(INDEX(DATOS,0,$C1503),INDEX(DATOS,0,$C1503),"&lt;&gt;#N/D",INDEX(DATOS,0,$L$2),0,INDEX(DATOS,0,$M$2),1,INDEX(DATOS,0,$N$2),X1503,INDEX(DATOS,0,$O$2),$D1503)),#N/A)</f>
        <v>#N/A</v>
      </c>
      <c r="AD1503" s="33"/>
      <c r="AE1503" s="40" t="e">
        <f>IFERROR(IF(ISNA(Z1503),#N/A,IF(I1503=0,0,_xlfn.STDEV.P($Z1503:Z1503)/I1503*100)),#N/A)</f>
        <v>#N/A</v>
      </c>
      <c r="AF1503" s="40" t="e">
        <f>IFERROR(IF(ISNA(AA1503),#N/A,IF(J1503=0,0,_xlfn.STDEV.P($Z1503:AA1503)/J1503*100)),#N/A)</f>
        <v>#N/A</v>
      </c>
      <c r="AG1503" s="40" t="e">
        <f>IFERROR(IF(ISNA(AB1503),#N/A,IF(K1503=0,0,_xlfn.STDEV.P($Z1503:AB1503)/K1503*100)),#N/A)</f>
        <v>#N/A</v>
      </c>
      <c r="AH1503" s="40" t="e">
        <f>IFERROR(IF(ISNA(AC1503),#N/A,IF(L1503=0,0,_xlfn.STDEV.P($Z1503:AC1503)/L1503*100)),#N/A)</f>
        <v>#N/A</v>
      </c>
    </row>
    <row r="1504" spans="1:34" x14ac:dyDescent="0.35">
      <c r="A1504">
        <f t="shared" si="1786"/>
        <v>99</v>
      </c>
      <c r="B1504" s="35">
        <f t="array" ref="B1504">IF(B1503=0,0,MIN(IF(INDEX(DATOS,0,$N$2)=$U1504,IF(ISNUMBER(INDEX(DATOS,0,$C1504)),IF(INDEX(DATOS,0,$L$2)=0,IF(INDEX(DATOS,0,$M$2)=1,IF(ISNA(MATCH(INDEX(DATOS,0,$O$2),IF($E$7:E1503=E1504,$D$7:D1503),0)),INDEX(DATOS,0,$K$2))))))))</f>
        <v>0</v>
      </c>
      <c r="C1504" s="32">
        <f t="shared" si="1787"/>
        <v>20</v>
      </c>
      <c r="D1504" s="34" t="str">
        <f>IF($B1504=0,"--",INDEX(DATOS,$B1504,O$2))</f>
        <v>--</v>
      </c>
      <c r="E1504" s="64" t="s">
        <v>1</v>
      </c>
      <c r="F1504" s="36" t="str">
        <f t="shared" si="1823"/>
        <v>--</v>
      </c>
      <c r="G1504" s="109" t="e">
        <f>VLOOKUP($D1504,LOC_UNICOS,G$2,0)</f>
        <v>#N/A</v>
      </c>
      <c r="H1504" s="109" t="e">
        <f>VLOOKUP($D1504,LOC_UNICOS,H$2,0)</f>
        <v>#N/A</v>
      </c>
      <c r="I1504" s="38">
        <f t="array" ref="I1504">IF($B1504=0,-999,IF(COUNTIFS($Z1504:Z1504,#N/A)&gt;0,-999,AVERAGE($Z1504:Z1504)))</f>
        <v>-999</v>
      </c>
      <c r="J1504" s="38">
        <f t="array" ref="J1504">IF($B1504=0,-999,IF(COUNTIFS($Z1504:AA1504,#N/A)&gt;0,-999,AVERAGE($Z1504:AA1504)))</f>
        <v>-999</v>
      </c>
      <c r="K1504" s="38">
        <f t="array" ref="K1504">IF($B1504=0,-999,IF(COUNTIFS($Z1504:AB1504,#N/A)&gt;0,-999,AVERAGE($Z1504:AB1504)))</f>
        <v>-999</v>
      </c>
      <c r="L1504" s="38">
        <f t="array" ref="L1504">IF($B1504=0,-999,IF(COUNTIFS($Z1504:AC1504,#N/A)&gt;0,-999,AVERAGE($Z1504:AC1504)))</f>
        <v>-999</v>
      </c>
      <c r="M1504" s="38">
        <f t="shared" si="1782"/>
        <v>-999</v>
      </c>
      <c r="N1504" s="38">
        <f t="shared" si="1805"/>
        <v>-999</v>
      </c>
      <c r="O1504" s="38">
        <f t="shared" si="1806"/>
        <v>-999</v>
      </c>
      <c r="P1504" s="38">
        <f t="shared" si="1807"/>
        <v>-999</v>
      </c>
      <c r="Q1504" s="37">
        <f t="shared" si="1783"/>
        <v>0</v>
      </c>
      <c r="R1504" s="37">
        <f t="shared" si="1795"/>
        <v>0</v>
      </c>
      <c r="S1504" s="37">
        <f t="shared" si="1796"/>
        <v>0</v>
      </c>
      <c r="T1504" s="37">
        <f t="shared" si="1797"/>
        <v>0</v>
      </c>
      <c r="U1504" s="37">
        <f t="shared" si="1784"/>
        <v>2018</v>
      </c>
      <c r="V1504" s="37">
        <f t="shared" ref="V1504:X1504" si="1828">U1504-1</f>
        <v>2017</v>
      </c>
      <c r="W1504" s="37">
        <f t="shared" si="1828"/>
        <v>2016</v>
      </c>
      <c r="X1504" s="37">
        <f t="shared" si="1828"/>
        <v>2015</v>
      </c>
      <c r="Y1504" s="39"/>
      <c r="Z1504" s="62" t="e">
        <f>IFERROR(IF($B1504=0,#N/A,AVERAGEIFS(INDEX(DATOS,0,$C1504),INDEX(DATOS,0,$C1504),"&lt;&gt;#N/D",INDEX(DATOS,0,$L$2),0,INDEX(DATOS,0,$M$2),1,INDEX(DATOS,0,$N$2),U1504,INDEX(DATOS,0,$O$2),$D1504)),#N/A)</f>
        <v>#N/A</v>
      </c>
      <c r="AA1504" s="62" t="e">
        <f>IFERROR(IF($B1504=0,#N/A,AVERAGEIFS(INDEX(DATOS,0,$C1504),INDEX(DATOS,0,$C1504),"&lt;&gt;#N/D",INDEX(DATOS,0,$L$2),0,INDEX(DATOS,0,$M$2),1,INDEX(DATOS,0,$N$2),V1504,INDEX(DATOS,0,$O$2),$D1504)),#N/A)</f>
        <v>#N/A</v>
      </c>
      <c r="AB1504" s="62" t="e">
        <f>IFERROR(IF($B1504=0,#N/A,AVERAGEIFS(INDEX(DATOS,0,$C1504),INDEX(DATOS,0,$C1504),"&lt;&gt;#N/D",INDEX(DATOS,0,$L$2),0,INDEX(DATOS,0,$M$2),1,INDEX(DATOS,0,$N$2),W1504,INDEX(DATOS,0,$O$2),$D1504)),#N/A)</f>
        <v>#N/A</v>
      </c>
      <c r="AC1504" s="62" t="e">
        <f>IFERROR(IF($B1504=0,#N/A,AVERAGEIFS(INDEX(DATOS,0,$C1504),INDEX(DATOS,0,$C1504),"&lt;&gt;#N/D",INDEX(DATOS,0,$L$2),0,INDEX(DATOS,0,$M$2),1,INDEX(DATOS,0,$N$2),X1504,INDEX(DATOS,0,$O$2),$D1504)),#N/A)</f>
        <v>#N/A</v>
      </c>
      <c r="AD1504" s="33"/>
      <c r="AE1504" s="40" t="e">
        <f>IFERROR(IF(ISNA(Z1504),#N/A,IF(I1504=0,0,_xlfn.STDEV.P($Z1504:Z1504)/I1504*100)),#N/A)</f>
        <v>#N/A</v>
      </c>
      <c r="AF1504" s="40" t="e">
        <f>IFERROR(IF(ISNA(AA1504),#N/A,IF(J1504=0,0,_xlfn.STDEV.P($Z1504:AA1504)/J1504*100)),#N/A)</f>
        <v>#N/A</v>
      </c>
      <c r="AG1504" s="40" t="e">
        <f>IFERROR(IF(ISNA(AB1504),#N/A,IF(K1504=0,0,_xlfn.STDEV.P($Z1504:AB1504)/K1504*100)),#N/A)</f>
        <v>#N/A</v>
      </c>
      <c r="AH1504" s="40" t="e">
        <f>IFERROR(IF(ISNA(AC1504),#N/A,IF(L1504=0,0,_xlfn.STDEV.P($Z1504:AC1504)/L1504*100)),#N/A)</f>
        <v>#N/A</v>
      </c>
    </row>
    <row r="1505" spans="1:34" x14ac:dyDescent="0.35">
      <c r="A1505">
        <f t="shared" si="1786"/>
        <v>100</v>
      </c>
      <c r="B1505" s="35">
        <f t="array" ref="B1505">IF(B1504=0,0,MIN(IF(INDEX(DATOS,0,$N$2)=$U1505,IF(ISNUMBER(INDEX(DATOS,0,$C1505)),IF(INDEX(DATOS,0,$L$2)=0,IF(INDEX(DATOS,0,$M$2)=1,IF(ISNA(MATCH(INDEX(DATOS,0,$O$2),IF($E$7:E1504=E1505,$D$7:D1504),0)),INDEX(DATOS,0,$K$2))))))))</f>
        <v>0</v>
      </c>
      <c r="C1505" s="32">
        <f t="shared" si="1787"/>
        <v>20</v>
      </c>
      <c r="D1505" s="34" t="str">
        <f>IF($B1505=0,"--",INDEX(DATOS,$B1505,O$2))</f>
        <v>--</v>
      </c>
      <c r="E1505" s="64" t="s">
        <v>1</v>
      </c>
      <c r="F1505" s="36" t="str">
        <f t="shared" si="1823"/>
        <v>--</v>
      </c>
      <c r="G1505" s="109" t="e">
        <f>VLOOKUP($D1505,LOC_UNICOS,G$2,0)</f>
        <v>#N/A</v>
      </c>
      <c r="H1505" s="109" t="e">
        <f>VLOOKUP($D1505,LOC_UNICOS,H$2,0)</f>
        <v>#N/A</v>
      </c>
      <c r="I1505" s="38">
        <f t="array" ref="I1505">IF($B1505=0,-999,IF(COUNTIFS($Z1505:Z1505,#N/A)&gt;0,-999,AVERAGE($Z1505:Z1505)))</f>
        <v>-999</v>
      </c>
      <c r="J1505" s="38">
        <f t="array" ref="J1505">IF($B1505=0,-999,IF(COUNTIFS($Z1505:AA1505,#N/A)&gt;0,-999,AVERAGE($Z1505:AA1505)))</f>
        <v>-999</v>
      </c>
      <c r="K1505" s="38">
        <f t="array" ref="K1505">IF($B1505=0,-999,IF(COUNTIFS($Z1505:AB1505,#N/A)&gt;0,-999,AVERAGE($Z1505:AB1505)))</f>
        <v>-999</v>
      </c>
      <c r="L1505" s="38">
        <f t="array" ref="L1505">IF($B1505=0,-999,IF(COUNTIFS($Z1505:AC1505,#N/A)&gt;0,-999,AVERAGE($Z1505:AC1505)))</f>
        <v>-999</v>
      </c>
      <c r="M1505" s="38">
        <f t="shared" si="1782"/>
        <v>-999</v>
      </c>
      <c r="N1505" s="38">
        <f t="shared" si="1805"/>
        <v>-999</v>
      </c>
      <c r="O1505" s="38">
        <f t="shared" si="1806"/>
        <v>-999</v>
      </c>
      <c r="P1505" s="38">
        <f t="shared" si="1807"/>
        <v>-999</v>
      </c>
      <c r="Q1505" s="37">
        <f t="shared" si="1783"/>
        <v>0</v>
      </c>
      <c r="R1505" s="37">
        <f t="shared" si="1795"/>
        <v>0</v>
      </c>
      <c r="S1505" s="37">
        <f t="shared" si="1796"/>
        <v>0</v>
      </c>
      <c r="T1505" s="37">
        <f t="shared" si="1797"/>
        <v>0</v>
      </c>
      <c r="U1505" s="37">
        <f t="shared" si="1784"/>
        <v>2018</v>
      </c>
      <c r="V1505" s="37">
        <f t="shared" ref="V1505:X1505" si="1829">U1505-1</f>
        <v>2017</v>
      </c>
      <c r="W1505" s="37">
        <f t="shared" si="1829"/>
        <v>2016</v>
      </c>
      <c r="X1505" s="37">
        <f t="shared" si="1829"/>
        <v>2015</v>
      </c>
      <c r="Y1505" s="39"/>
      <c r="Z1505" s="62" t="e">
        <f>IFERROR(IF($B1505=0,#N/A,AVERAGEIFS(INDEX(DATOS,0,$C1505),INDEX(DATOS,0,$C1505),"&lt;&gt;#N/D",INDEX(DATOS,0,$L$2),0,INDEX(DATOS,0,$M$2),1,INDEX(DATOS,0,$N$2),U1505,INDEX(DATOS,0,$O$2),$D1505)),#N/A)</f>
        <v>#N/A</v>
      </c>
      <c r="AA1505" s="62" t="e">
        <f>IFERROR(IF($B1505=0,#N/A,AVERAGEIFS(INDEX(DATOS,0,$C1505),INDEX(DATOS,0,$C1505),"&lt;&gt;#N/D",INDEX(DATOS,0,$L$2),0,INDEX(DATOS,0,$M$2),1,INDEX(DATOS,0,$N$2),V1505,INDEX(DATOS,0,$O$2),$D1505)),#N/A)</f>
        <v>#N/A</v>
      </c>
      <c r="AB1505" s="62" t="e">
        <f>IFERROR(IF($B1505=0,#N/A,AVERAGEIFS(INDEX(DATOS,0,$C1505),INDEX(DATOS,0,$C1505),"&lt;&gt;#N/D",INDEX(DATOS,0,$L$2),0,INDEX(DATOS,0,$M$2),1,INDEX(DATOS,0,$N$2),W1505,INDEX(DATOS,0,$O$2),$D1505)),#N/A)</f>
        <v>#N/A</v>
      </c>
      <c r="AC1505" s="62" t="e">
        <f>IFERROR(IF($B1505=0,#N/A,AVERAGEIFS(INDEX(DATOS,0,$C1505),INDEX(DATOS,0,$C1505),"&lt;&gt;#N/D",INDEX(DATOS,0,$L$2),0,INDEX(DATOS,0,$M$2),1,INDEX(DATOS,0,$N$2),X1505,INDEX(DATOS,0,$O$2),$D1505)),#N/A)</f>
        <v>#N/A</v>
      </c>
      <c r="AD1505" s="33"/>
      <c r="AE1505" s="40" t="e">
        <f>IFERROR(IF(ISNA(Z1505),#N/A,IF(I1505=0,0,_xlfn.STDEV.P($Z1505:Z1505)/I1505*100)),#N/A)</f>
        <v>#N/A</v>
      </c>
      <c r="AF1505" s="40" t="e">
        <f>IFERROR(IF(ISNA(AA1505),#N/A,IF(J1505=0,0,_xlfn.STDEV.P($Z1505:AA1505)/J1505*100)),#N/A)</f>
        <v>#N/A</v>
      </c>
      <c r="AG1505" s="40" t="e">
        <f>IFERROR(IF(ISNA(AB1505),#N/A,IF(K1505=0,0,_xlfn.STDEV.P($Z1505:AB1505)/K1505*100)),#N/A)</f>
        <v>#N/A</v>
      </c>
      <c r="AH1505" s="40" t="e">
        <f>IFERROR(IF(ISNA(AC1505),#N/A,IF(L1505=0,0,_xlfn.STDEV.P($Z1505:AC1505)/L1505*100)),#N/A)</f>
        <v>#N/A</v>
      </c>
    </row>
    <row r="1506" spans="1:34" x14ac:dyDescent="0.35">
      <c r="A1506">
        <f t="shared" si="1786"/>
        <v>101</v>
      </c>
      <c r="B1506" s="35">
        <f t="array" ref="B1506">IF(B1505=0,0,MIN(IF(INDEX(DATOS,0,$N$2)=$U1506,IF(ISNUMBER(INDEX(DATOS,0,$C1506)),IF(INDEX(DATOS,0,$L$2)=0,IF(INDEX(DATOS,0,$M$2)=1,IF(ISNA(MATCH(INDEX(DATOS,0,$O$2),IF($E$7:E1505=E1506,$D$7:D1505),0)),INDEX(DATOS,0,$K$2))))))))</f>
        <v>0</v>
      </c>
      <c r="C1506" s="32">
        <f t="shared" si="1787"/>
        <v>20</v>
      </c>
      <c r="D1506" s="34" t="str">
        <f>IF($B1506=0,"--",INDEX(DATOS,$B1506,O$2))</f>
        <v>--</v>
      </c>
      <c r="E1506" s="64" t="s">
        <v>1</v>
      </c>
      <c r="F1506" s="36" t="str">
        <f t="shared" si="1823"/>
        <v>--</v>
      </c>
      <c r="G1506" s="109" t="e">
        <f>VLOOKUP($D1506,LOC_UNICOS,G$2,0)</f>
        <v>#N/A</v>
      </c>
      <c r="H1506" s="109" t="e">
        <f>VLOOKUP($D1506,LOC_UNICOS,H$2,0)</f>
        <v>#N/A</v>
      </c>
      <c r="I1506" s="38">
        <f t="array" ref="I1506">IF($B1506=0,-999,IF(COUNTIFS($Z1506:Z1506,#N/A)&gt;0,-999,AVERAGE($Z1506:Z1506)))</f>
        <v>-999</v>
      </c>
      <c r="J1506" s="38">
        <f t="array" ref="J1506">IF($B1506=0,-999,IF(COUNTIFS($Z1506:AA1506,#N/A)&gt;0,-999,AVERAGE($Z1506:AA1506)))</f>
        <v>-999</v>
      </c>
      <c r="K1506" s="38">
        <f t="array" ref="K1506">IF($B1506=0,-999,IF(COUNTIFS($Z1506:AB1506,#N/A)&gt;0,-999,AVERAGE($Z1506:AB1506)))</f>
        <v>-999</v>
      </c>
      <c r="L1506" s="38">
        <f t="array" ref="L1506">IF($B1506=0,-999,IF(COUNTIFS($Z1506:AC1506,#N/A)&gt;0,-999,AVERAGE($Z1506:AC1506)))</f>
        <v>-999</v>
      </c>
      <c r="M1506" s="38">
        <f>IFERROR(AE1506,-999)</f>
        <v>-999</v>
      </c>
      <c r="N1506" s="38">
        <f t="shared" si="1805"/>
        <v>-999</v>
      </c>
      <c r="O1506" s="38">
        <f t="shared" si="1806"/>
        <v>-999</v>
      </c>
      <c r="P1506" s="38">
        <f t="shared" si="1807"/>
        <v>-999</v>
      </c>
      <c r="Q1506" s="37">
        <f t="shared" si="1783"/>
        <v>0</v>
      </c>
      <c r="R1506" s="37">
        <f t="shared" si="1795"/>
        <v>0</v>
      </c>
      <c r="S1506" s="37">
        <f t="shared" si="1796"/>
        <v>0</v>
      </c>
      <c r="T1506" s="37">
        <f t="shared" si="1797"/>
        <v>0</v>
      </c>
      <c r="U1506" s="37">
        <f t="shared" si="1784"/>
        <v>2018</v>
      </c>
      <c r="V1506" s="37">
        <f t="shared" ref="V1506:X1506" si="1830">U1506-1</f>
        <v>2017</v>
      </c>
      <c r="W1506" s="37">
        <f t="shared" si="1830"/>
        <v>2016</v>
      </c>
      <c r="X1506" s="37">
        <f t="shared" si="1830"/>
        <v>2015</v>
      </c>
      <c r="Y1506" s="39"/>
      <c r="Z1506" s="62" t="e">
        <f>IFERROR(IF($B1506=0,#N/A,AVERAGEIFS(INDEX(DATOS,0,$C1506),INDEX(DATOS,0,$C1506),"&lt;&gt;#N/D",INDEX(DATOS,0,$L$2),0,INDEX(DATOS,0,$M$2),1,INDEX(DATOS,0,$N$2),U1506,INDEX(DATOS,0,$O$2),$D1506)),#N/A)</f>
        <v>#N/A</v>
      </c>
      <c r="AA1506" s="62" t="e">
        <f>IFERROR(IF($B1506=0,#N/A,AVERAGEIFS(INDEX(DATOS,0,$C1506),INDEX(DATOS,0,$C1506),"&lt;&gt;#N/D",INDEX(DATOS,0,$L$2),0,INDEX(DATOS,0,$M$2),1,INDEX(DATOS,0,$N$2),V1506,INDEX(DATOS,0,$O$2),$D1506)),#N/A)</f>
        <v>#N/A</v>
      </c>
      <c r="AB1506" s="62" t="e">
        <f>IFERROR(IF($B1506=0,#N/A,AVERAGEIFS(INDEX(DATOS,0,$C1506),INDEX(DATOS,0,$C1506),"&lt;&gt;#N/D",INDEX(DATOS,0,$L$2),0,INDEX(DATOS,0,$M$2),1,INDEX(DATOS,0,$N$2),W1506,INDEX(DATOS,0,$O$2),$D1506)),#N/A)</f>
        <v>#N/A</v>
      </c>
      <c r="AC1506" s="62" t="e">
        <f>IFERROR(IF($B1506=0,#N/A,AVERAGEIFS(INDEX(DATOS,0,$C1506),INDEX(DATOS,0,$C1506),"&lt;&gt;#N/D",INDEX(DATOS,0,$L$2),0,INDEX(DATOS,0,$M$2),1,INDEX(DATOS,0,$N$2),X1506,INDEX(DATOS,0,$O$2),$D1506)),#N/A)</f>
        <v>#N/A</v>
      </c>
      <c r="AD1506" s="33"/>
      <c r="AE1506" s="40" t="e">
        <f>IFERROR(IF(ISNA(Z1506),#N/A,IF(I1506=0,0,_xlfn.STDEV.P($Z1506:Z1506)/I1506*100)),#N/A)</f>
        <v>#N/A</v>
      </c>
      <c r="AF1506" s="40" t="e">
        <f>IFERROR(IF(ISNA(AA1506),#N/A,IF(J1506=0,0,_xlfn.STDEV.P($Z1506:AA1506)/J1506*100)),#N/A)</f>
        <v>#N/A</v>
      </c>
      <c r="AG1506" s="40" t="e">
        <f>IFERROR(IF(ISNA(AB1506),#N/A,IF(K1506=0,0,_xlfn.STDEV.P($Z1506:AB1506)/K1506*100)),#N/A)</f>
        <v>#N/A</v>
      </c>
      <c r="AH1506" s="40" t="e">
        <f>IFERROR(IF(ISNA(AC1506),#N/A,IF(L1506=0,0,_xlfn.STDEV.P($Z1506:AC1506)/L1506*100)),#N/A)</f>
        <v>#N/A</v>
      </c>
    </row>
    <row r="1507" spans="1:34" x14ac:dyDescent="0.35">
      <c r="A1507">
        <f t="shared" si="1786"/>
        <v>102</v>
      </c>
      <c r="B1507" s="35">
        <f t="array" ref="B1507">IF(B1506=0,0,MIN(IF(INDEX(DATOS,0,$N$2)=$U1507,IF(ISNUMBER(INDEX(DATOS,0,$C1507)),IF(INDEX(DATOS,0,$L$2)=0,IF(INDEX(DATOS,0,$M$2)=1,IF(ISNA(MATCH(INDEX(DATOS,0,$O$2),IF($E$7:E1506=E1507,$D$7:D1506),0)),INDEX(DATOS,0,$K$2))))))))</f>
        <v>0</v>
      </c>
      <c r="C1507" s="32">
        <f t="shared" si="1787"/>
        <v>20</v>
      </c>
      <c r="D1507" s="34" t="str">
        <f>IF($B1507=0,"--",INDEX(DATOS,$B1507,O$2))</f>
        <v>--</v>
      </c>
      <c r="E1507" s="64" t="s">
        <v>1</v>
      </c>
      <c r="F1507" s="36" t="str">
        <f t="shared" si="1823"/>
        <v>--</v>
      </c>
      <c r="G1507" s="109" t="e">
        <f>VLOOKUP($D1507,LOC_UNICOS,G$2,0)</f>
        <v>#N/A</v>
      </c>
      <c r="H1507" s="109" t="e">
        <f>VLOOKUP($D1507,LOC_UNICOS,H$2,0)</f>
        <v>#N/A</v>
      </c>
      <c r="I1507" s="38">
        <f t="array" ref="I1507">IF($B1507=0,-999,IF(COUNTIFS($Z1507:Z1507,#N/A)&gt;0,-999,AVERAGE($Z1507:Z1507)))</f>
        <v>-999</v>
      </c>
      <c r="J1507" s="38">
        <f t="array" ref="J1507">IF($B1507=0,-999,IF(COUNTIFS($Z1507:AA1507,#N/A)&gt;0,-999,AVERAGE($Z1507:AA1507)))</f>
        <v>-999</v>
      </c>
      <c r="K1507" s="38">
        <f t="array" ref="K1507">IF($B1507=0,-999,IF(COUNTIFS($Z1507:AB1507,#N/A)&gt;0,-999,AVERAGE($Z1507:AB1507)))</f>
        <v>-999</v>
      </c>
      <c r="L1507" s="38">
        <f t="array" ref="L1507">IF($B1507=0,-999,IF(COUNTIFS($Z1507:AC1507,#N/A)&gt;0,-999,AVERAGE($Z1507:AC1507)))</f>
        <v>-999</v>
      </c>
      <c r="M1507" s="38">
        <f t="shared" ref="M1507:M1570" si="1831">IFERROR(AE1507,-999)</f>
        <v>-999</v>
      </c>
      <c r="N1507" s="38">
        <f t="shared" si="1805"/>
        <v>-999</v>
      </c>
      <c r="O1507" s="38">
        <f t="shared" si="1806"/>
        <v>-999</v>
      </c>
      <c r="P1507" s="38">
        <f t="shared" si="1807"/>
        <v>-999</v>
      </c>
      <c r="Q1507" s="37">
        <f t="shared" si="1783"/>
        <v>0</v>
      </c>
      <c r="R1507" s="37">
        <f t="shared" si="1795"/>
        <v>0</v>
      </c>
      <c r="S1507" s="37">
        <f t="shared" si="1796"/>
        <v>0</v>
      </c>
      <c r="T1507" s="37">
        <f t="shared" si="1797"/>
        <v>0</v>
      </c>
      <c r="U1507" s="37">
        <f t="shared" si="1784"/>
        <v>2018</v>
      </c>
      <c r="V1507" s="37">
        <f t="shared" ref="V1507:X1507" si="1832">U1507-1</f>
        <v>2017</v>
      </c>
      <c r="W1507" s="37">
        <f t="shared" si="1832"/>
        <v>2016</v>
      </c>
      <c r="X1507" s="37">
        <f t="shared" si="1832"/>
        <v>2015</v>
      </c>
      <c r="Y1507" s="39"/>
      <c r="Z1507" s="62" t="e">
        <f>IFERROR(IF($B1507=0,#N/A,AVERAGEIFS(INDEX(DATOS,0,$C1507),INDEX(DATOS,0,$C1507),"&lt;&gt;#N/D",INDEX(DATOS,0,$L$2),0,INDEX(DATOS,0,$M$2),1,INDEX(DATOS,0,$N$2),U1507,INDEX(DATOS,0,$O$2),$D1507)),#N/A)</f>
        <v>#N/A</v>
      </c>
      <c r="AA1507" s="62" t="e">
        <f>IFERROR(IF($B1507=0,#N/A,AVERAGEIFS(INDEX(DATOS,0,$C1507),INDEX(DATOS,0,$C1507),"&lt;&gt;#N/D",INDEX(DATOS,0,$L$2),0,INDEX(DATOS,0,$M$2),1,INDEX(DATOS,0,$N$2),V1507,INDEX(DATOS,0,$O$2),$D1507)),#N/A)</f>
        <v>#N/A</v>
      </c>
      <c r="AB1507" s="62" t="e">
        <f>IFERROR(IF($B1507=0,#N/A,AVERAGEIFS(INDEX(DATOS,0,$C1507),INDEX(DATOS,0,$C1507),"&lt;&gt;#N/D",INDEX(DATOS,0,$L$2),0,INDEX(DATOS,0,$M$2),1,INDEX(DATOS,0,$N$2),W1507,INDEX(DATOS,0,$O$2),$D1507)),#N/A)</f>
        <v>#N/A</v>
      </c>
      <c r="AC1507" s="62" t="e">
        <f>IFERROR(IF($B1507=0,#N/A,AVERAGEIFS(INDEX(DATOS,0,$C1507),INDEX(DATOS,0,$C1507),"&lt;&gt;#N/D",INDEX(DATOS,0,$L$2),0,INDEX(DATOS,0,$M$2),1,INDEX(DATOS,0,$N$2),X1507,INDEX(DATOS,0,$O$2),$D1507)),#N/A)</f>
        <v>#N/A</v>
      </c>
      <c r="AD1507" s="33"/>
      <c r="AE1507" s="40" t="e">
        <f>IFERROR(IF(ISNA(Z1507),#N/A,IF(I1507=0,0,_xlfn.STDEV.P($Z1507:Z1507)/I1507*100)),#N/A)</f>
        <v>#N/A</v>
      </c>
      <c r="AF1507" s="40" t="e">
        <f>IFERROR(IF(ISNA(AA1507),#N/A,IF(J1507=0,0,_xlfn.STDEV.P($Z1507:AA1507)/J1507*100)),#N/A)</f>
        <v>#N/A</v>
      </c>
      <c r="AG1507" s="40" t="e">
        <f>IFERROR(IF(ISNA(AB1507),#N/A,IF(K1507=0,0,_xlfn.STDEV.P($Z1507:AB1507)/K1507*100)),#N/A)</f>
        <v>#N/A</v>
      </c>
      <c r="AH1507" s="40" t="e">
        <f>IFERROR(IF(ISNA(AC1507),#N/A,IF(L1507=0,0,_xlfn.STDEV.P($Z1507:AC1507)/L1507*100)),#N/A)</f>
        <v>#N/A</v>
      </c>
    </row>
    <row r="1508" spans="1:34" x14ac:dyDescent="0.35">
      <c r="A1508">
        <f t="shared" si="1786"/>
        <v>103</v>
      </c>
      <c r="B1508" s="35">
        <f t="array" ref="B1508">IF(B1507=0,0,MIN(IF(INDEX(DATOS,0,$N$2)=$U1508,IF(ISNUMBER(INDEX(DATOS,0,$C1508)),IF(INDEX(DATOS,0,$L$2)=0,IF(INDEX(DATOS,0,$M$2)=1,IF(ISNA(MATCH(INDEX(DATOS,0,$O$2),IF($E$7:E1507=E1508,$D$7:D1507),0)),INDEX(DATOS,0,$K$2))))))))</f>
        <v>0</v>
      </c>
      <c r="C1508" s="32">
        <f t="shared" si="1787"/>
        <v>20</v>
      </c>
      <c r="D1508" s="34" t="str">
        <f>IF($B1508=0,"--",INDEX(DATOS,$B1508,O$2))</f>
        <v>--</v>
      </c>
      <c r="E1508" s="64" t="s">
        <v>1</v>
      </c>
      <c r="F1508" s="36" t="str">
        <f t="shared" si="1823"/>
        <v>--</v>
      </c>
      <c r="G1508" s="109" t="e">
        <f>VLOOKUP($D1508,LOC_UNICOS,G$2,0)</f>
        <v>#N/A</v>
      </c>
      <c r="H1508" s="109" t="e">
        <f>VLOOKUP($D1508,LOC_UNICOS,H$2,0)</f>
        <v>#N/A</v>
      </c>
      <c r="I1508" s="38">
        <f t="array" ref="I1508">IF($B1508=0,-999,IF(COUNTIFS($Z1508:Z1508,#N/A)&gt;0,-999,AVERAGE($Z1508:Z1508)))</f>
        <v>-999</v>
      </c>
      <c r="J1508" s="38">
        <f t="array" ref="J1508">IF($B1508=0,-999,IF(COUNTIFS($Z1508:AA1508,#N/A)&gt;0,-999,AVERAGE($Z1508:AA1508)))</f>
        <v>-999</v>
      </c>
      <c r="K1508" s="38">
        <f t="array" ref="K1508">IF($B1508=0,-999,IF(COUNTIFS($Z1508:AB1508,#N/A)&gt;0,-999,AVERAGE($Z1508:AB1508)))</f>
        <v>-999</v>
      </c>
      <c r="L1508" s="38">
        <f t="array" ref="L1508">IF($B1508=0,-999,IF(COUNTIFS($Z1508:AC1508,#N/A)&gt;0,-999,AVERAGE($Z1508:AC1508)))</f>
        <v>-999</v>
      </c>
      <c r="M1508" s="38">
        <f t="shared" si="1831"/>
        <v>-999</v>
      </c>
      <c r="N1508" s="38">
        <f t="shared" si="1805"/>
        <v>-999</v>
      </c>
      <c r="O1508" s="38">
        <f t="shared" si="1806"/>
        <v>-999</v>
      </c>
      <c r="P1508" s="38">
        <f t="shared" si="1807"/>
        <v>-999</v>
      </c>
      <c r="Q1508" s="37">
        <f t="shared" si="1783"/>
        <v>0</v>
      </c>
      <c r="R1508" s="37">
        <f t="shared" si="1795"/>
        <v>0</v>
      </c>
      <c r="S1508" s="37">
        <f t="shared" si="1796"/>
        <v>0</v>
      </c>
      <c r="T1508" s="37">
        <f t="shared" si="1797"/>
        <v>0</v>
      </c>
      <c r="U1508" s="37">
        <f t="shared" si="1784"/>
        <v>2018</v>
      </c>
      <c r="V1508" s="37">
        <f t="shared" ref="V1508:X1508" si="1833">U1508-1</f>
        <v>2017</v>
      </c>
      <c r="W1508" s="37">
        <f t="shared" si="1833"/>
        <v>2016</v>
      </c>
      <c r="X1508" s="37">
        <f t="shared" si="1833"/>
        <v>2015</v>
      </c>
      <c r="Y1508" s="39"/>
      <c r="Z1508" s="62" t="e">
        <f>IFERROR(IF($B1508=0,#N/A,AVERAGEIFS(INDEX(DATOS,0,$C1508),INDEX(DATOS,0,$C1508),"&lt;&gt;#N/D",INDEX(DATOS,0,$L$2),0,INDEX(DATOS,0,$M$2),1,INDEX(DATOS,0,$N$2),U1508,INDEX(DATOS,0,$O$2),$D1508)),#N/A)</f>
        <v>#N/A</v>
      </c>
      <c r="AA1508" s="62" t="e">
        <f>IFERROR(IF($B1508=0,#N/A,AVERAGEIFS(INDEX(DATOS,0,$C1508),INDEX(DATOS,0,$C1508),"&lt;&gt;#N/D",INDEX(DATOS,0,$L$2),0,INDEX(DATOS,0,$M$2),1,INDEX(DATOS,0,$N$2),V1508,INDEX(DATOS,0,$O$2),$D1508)),#N/A)</f>
        <v>#N/A</v>
      </c>
      <c r="AB1508" s="62" t="e">
        <f>IFERROR(IF($B1508=0,#N/A,AVERAGEIFS(INDEX(DATOS,0,$C1508),INDEX(DATOS,0,$C1508),"&lt;&gt;#N/D",INDEX(DATOS,0,$L$2),0,INDEX(DATOS,0,$M$2),1,INDEX(DATOS,0,$N$2),W1508,INDEX(DATOS,0,$O$2),$D1508)),#N/A)</f>
        <v>#N/A</v>
      </c>
      <c r="AC1508" s="62" t="e">
        <f>IFERROR(IF($B1508=0,#N/A,AVERAGEIFS(INDEX(DATOS,0,$C1508),INDEX(DATOS,0,$C1508),"&lt;&gt;#N/D",INDEX(DATOS,0,$L$2),0,INDEX(DATOS,0,$M$2),1,INDEX(DATOS,0,$N$2),X1508,INDEX(DATOS,0,$O$2),$D1508)),#N/A)</f>
        <v>#N/A</v>
      </c>
      <c r="AD1508" s="33"/>
      <c r="AE1508" s="40" t="e">
        <f>IFERROR(IF(ISNA(Z1508),#N/A,IF(I1508=0,0,_xlfn.STDEV.P($Z1508:Z1508)/I1508*100)),#N/A)</f>
        <v>#N/A</v>
      </c>
      <c r="AF1508" s="40" t="e">
        <f>IFERROR(IF(ISNA(AA1508),#N/A,IF(J1508=0,0,_xlfn.STDEV.P($Z1508:AA1508)/J1508*100)),#N/A)</f>
        <v>#N/A</v>
      </c>
      <c r="AG1508" s="40" t="e">
        <f>IFERROR(IF(ISNA(AB1508),#N/A,IF(K1508=0,0,_xlfn.STDEV.P($Z1508:AB1508)/K1508*100)),#N/A)</f>
        <v>#N/A</v>
      </c>
      <c r="AH1508" s="40" t="e">
        <f>IFERROR(IF(ISNA(AC1508),#N/A,IF(L1508=0,0,_xlfn.STDEV.P($Z1508:AC1508)/L1508*100)),#N/A)</f>
        <v>#N/A</v>
      </c>
    </row>
    <row r="1509" spans="1:34" x14ac:dyDescent="0.35">
      <c r="A1509">
        <f t="shared" si="1786"/>
        <v>104</v>
      </c>
      <c r="B1509" s="35">
        <f t="array" ref="B1509">IF(B1508=0,0,MIN(IF(INDEX(DATOS,0,$N$2)=$U1509,IF(ISNUMBER(INDEX(DATOS,0,$C1509)),IF(INDEX(DATOS,0,$L$2)=0,IF(INDEX(DATOS,0,$M$2)=1,IF(ISNA(MATCH(INDEX(DATOS,0,$O$2),IF($E$7:E1508=E1509,$D$7:D1508),0)),INDEX(DATOS,0,$K$2))))))))</f>
        <v>0</v>
      </c>
      <c r="C1509" s="32">
        <f t="shared" si="1787"/>
        <v>20</v>
      </c>
      <c r="D1509" s="34" t="str">
        <f>IF($B1509=0,"--",INDEX(DATOS,$B1509,O$2))</f>
        <v>--</v>
      </c>
      <c r="E1509" s="64" t="s">
        <v>1</v>
      </c>
      <c r="F1509" s="36" t="str">
        <f t="shared" si="1823"/>
        <v>--</v>
      </c>
      <c r="G1509" s="109" t="e">
        <f>VLOOKUP($D1509,LOC_UNICOS,G$2,0)</f>
        <v>#N/A</v>
      </c>
      <c r="H1509" s="109" t="e">
        <f>VLOOKUP($D1509,LOC_UNICOS,H$2,0)</f>
        <v>#N/A</v>
      </c>
      <c r="I1509" s="38">
        <f t="array" ref="I1509">IF($B1509=0,-999,IF(COUNTIFS($Z1509:Z1509,#N/A)&gt;0,-999,AVERAGE($Z1509:Z1509)))</f>
        <v>-999</v>
      </c>
      <c r="J1509" s="38">
        <f t="array" ref="J1509">IF($B1509=0,-999,IF(COUNTIFS($Z1509:AA1509,#N/A)&gt;0,-999,AVERAGE($Z1509:AA1509)))</f>
        <v>-999</v>
      </c>
      <c r="K1509" s="38">
        <f t="array" ref="K1509">IF($B1509=0,-999,IF(COUNTIFS($Z1509:AB1509,#N/A)&gt;0,-999,AVERAGE($Z1509:AB1509)))</f>
        <v>-999</v>
      </c>
      <c r="L1509" s="38">
        <f t="array" ref="L1509">IF($B1509=0,-999,IF(COUNTIFS($Z1509:AC1509,#N/A)&gt;0,-999,AVERAGE($Z1509:AC1509)))</f>
        <v>-999</v>
      </c>
      <c r="M1509" s="38">
        <f t="shared" si="1831"/>
        <v>-999</v>
      </c>
      <c r="N1509" s="38">
        <f t="shared" si="1805"/>
        <v>-999</v>
      </c>
      <c r="O1509" s="38">
        <f t="shared" si="1806"/>
        <v>-999</v>
      </c>
      <c r="P1509" s="38">
        <f t="shared" si="1807"/>
        <v>-999</v>
      </c>
      <c r="Q1509" s="37">
        <f t="shared" si="1783"/>
        <v>0</v>
      </c>
      <c r="R1509" s="37">
        <f t="shared" si="1795"/>
        <v>0</v>
      </c>
      <c r="S1509" s="37">
        <f t="shared" si="1796"/>
        <v>0</v>
      </c>
      <c r="T1509" s="37">
        <f t="shared" si="1797"/>
        <v>0</v>
      </c>
      <c r="U1509" s="37">
        <f t="shared" si="1784"/>
        <v>2018</v>
      </c>
      <c r="V1509" s="37">
        <f t="shared" ref="V1509:X1509" si="1834">U1509-1</f>
        <v>2017</v>
      </c>
      <c r="W1509" s="37">
        <f t="shared" si="1834"/>
        <v>2016</v>
      </c>
      <c r="X1509" s="37">
        <f t="shared" si="1834"/>
        <v>2015</v>
      </c>
      <c r="Y1509" s="39"/>
      <c r="Z1509" s="62" t="e">
        <f>IFERROR(IF($B1509=0,#N/A,AVERAGEIFS(INDEX(DATOS,0,$C1509),INDEX(DATOS,0,$C1509),"&lt;&gt;#N/D",INDEX(DATOS,0,$L$2),0,INDEX(DATOS,0,$M$2),1,INDEX(DATOS,0,$N$2),U1509,INDEX(DATOS,0,$O$2),$D1509)),#N/A)</f>
        <v>#N/A</v>
      </c>
      <c r="AA1509" s="62" t="e">
        <f>IFERROR(IF($B1509=0,#N/A,AVERAGEIFS(INDEX(DATOS,0,$C1509),INDEX(DATOS,0,$C1509),"&lt;&gt;#N/D",INDEX(DATOS,0,$L$2),0,INDEX(DATOS,0,$M$2),1,INDEX(DATOS,0,$N$2),V1509,INDEX(DATOS,0,$O$2),$D1509)),#N/A)</f>
        <v>#N/A</v>
      </c>
      <c r="AB1509" s="62" t="e">
        <f>IFERROR(IF($B1509=0,#N/A,AVERAGEIFS(INDEX(DATOS,0,$C1509),INDEX(DATOS,0,$C1509),"&lt;&gt;#N/D",INDEX(DATOS,0,$L$2),0,INDEX(DATOS,0,$M$2),1,INDEX(DATOS,0,$N$2),W1509,INDEX(DATOS,0,$O$2),$D1509)),#N/A)</f>
        <v>#N/A</v>
      </c>
      <c r="AC1509" s="62" t="e">
        <f>IFERROR(IF($B1509=0,#N/A,AVERAGEIFS(INDEX(DATOS,0,$C1509),INDEX(DATOS,0,$C1509),"&lt;&gt;#N/D",INDEX(DATOS,0,$L$2),0,INDEX(DATOS,0,$M$2),1,INDEX(DATOS,0,$N$2),X1509,INDEX(DATOS,0,$O$2),$D1509)),#N/A)</f>
        <v>#N/A</v>
      </c>
      <c r="AD1509" s="33"/>
      <c r="AE1509" s="40" t="e">
        <f>IFERROR(IF(ISNA(Z1509),#N/A,IF(I1509=0,0,_xlfn.STDEV.P($Z1509:Z1509)/I1509*100)),#N/A)</f>
        <v>#N/A</v>
      </c>
      <c r="AF1509" s="40" t="e">
        <f>IFERROR(IF(ISNA(AA1509),#N/A,IF(J1509=0,0,_xlfn.STDEV.P($Z1509:AA1509)/J1509*100)),#N/A)</f>
        <v>#N/A</v>
      </c>
      <c r="AG1509" s="40" t="e">
        <f>IFERROR(IF(ISNA(AB1509),#N/A,IF(K1509=0,0,_xlfn.STDEV.P($Z1509:AB1509)/K1509*100)),#N/A)</f>
        <v>#N/A</v>
      </c>
      <c r="AH1509" s="40" t="e">
        <f>IFERROR(IF(ISNA(AC1509),#N/A,IF(L1509=0,0,_xlfn.STDEV.P($Z1509:AC1509)/L1509*100)),#N/A)</f>
        <v>#N/A</v>
      </c>
    </row>
    <row r="1510" spans="1:34" x14ac:dyDescent="0.35">
      <c r="A1510">
        <f t="shared" si="1786"/>
        <v>105</v>
      </c>
      <c r="B1510" s="35">
        <f t="array" ref="B1510">IF(B1509=0,0,MIN(IF(INDEX(DATOS,0,$N$2)=$U1510,IF(ISNUMBER(INDEX(DATOS,0,$C1510)),IF(INDEX(DATOS,0,$L$2)=0,IF(INDEX(DATOS,0,$M$2)=1,IF(ISNA(MATCH(INDEX(DATOS,0,$O$2),IF($E$7:E1509=E1510,$D$7:D1509),0)),INDEX(DATOS,0,$K$2))))))))</f>
        <v>0</v>
      </c>
      <c r="C1510" s="32">
        <f t="shared" si="1787"/>
        <v>20</v>
      </c>
      <c r="D1510" s="34" t="str">
        <f>IF($B1510=0,"--",INDEX(DATOS,$B1510,O$2))</f>
        <v>--</v>
      </c>
      <c r="E1510" s="64" t="s">
        <v>1</v>
      </c>
      <c r="F1510" s="36" t="str">
        <f t="shared" si="1823"/>
        <v>--</v>
      </c>
      <c r="G1510" s="109" t="e">
        <f>VLOOKUP($D1510,LOC_UNICOS,G$2,0)</f>
        <v>#N/A</v>
      </c>
      <c r="H1510" s="109" t="e">
        <f>VLOOKUP($D1510,LOC_UNICOS,H$2,0)</f>
        <v>#N/A</v>
      </c>
      <c r="I1510" s="38">
        <f t="array" ref="I1510">IF($B1510=0,-999,IF(COUNTIFS($Z1510:Z1510,#N/A)&gt;0,-999,AVERAGE($Z1510:Z1510)))</f>
        <v>-999</v>
      </c>
      <c r="J1510" s="38">
        <f t="array" ref="J1510">IF($B1510=0,-999,IF(COUNTIFS($Z1510:AA1510,#N/A)&gt;0,-999,AVERAGE($Z1510:AA1510)))</f>
        <v>-999</v>
      </c>
      <c r="K1510" s="38">
        <f t="array" ref="K1510">IF($B1510=0,-999,IF(COUNTIFS($Z1510:AB1510,#N/A)&gt;0,-999,AVERAGE($Z1510:AB1510)))</f>
        <v>-999</v>
      </c>
      <c r="L1510" s="38">
        <f t="array" ref="L1510">IF($B1510=0,-999,IF(COUNTIFS($Z1510:AC1510,#N/A)&gt;0,-999,AVERAGE($Z1510:AC1510)))</f>
        <v>-999</v>
      </c>
      <c r="M1510" s="38">
        <f t="shared" si="1831"/>
        <v>-999</v>
      </c>
      <c r="N1510" s="38">
        <f t="shared" si="1805"/>
        <v>-999</v>
      </c>
      <c r="O1510" s="38">
        <f t="shared" si="1806"/>
        <v>-999</v>
      </c>
      <c r="P1510" s="38">
        <f t="shared" si="1807"/>
        <v>-999</v>
      </c>
      <c r="Q1510" s="37">
        <f t="shared" si="1783"/>
        <v>0</v>
      </c>
      <c r="R1510" s="37">
        <f t="shared" si="1795"/>
        <v>0</v>
      </c>
      <c r="S1510" s="37">
        <f t="shared" si="1796"/>
        <v>0</v>
      </c>
      <c r="T1510" s="37">
        <f t="shared" si="1797"/>
        <v>0</v>
      </c>
      <c r="U1510" s="37">
        <f t="shared" si="1784"/>
        <v>2018</v>
      </c>
      <c r="V1510" s="37">
        <f t="shared" ref="V1510:X1510" si="1835">U1510-1</f>
        <v>2017</v>
      </c>
      <c r="W1510" s="37">
        <f t="shared" si="1835"/>
        <v>2016</v>
      </c>
      <c r="X1510" s="37">
        <f t="shared" si="1835"/>
        <v>2015</v>
      </c>
      <c r="Y1510" s="39"/>
      <c r="Z1510" s="62" t="e">
        <f>IFERROR(IF($B1510=0,#N/A,AVERAGEIFS(INDEX(DATOS,0,$C1510),INDEX(DATOS,0,$C1510),"&lt;&gt;#N/D",INDEX(DATOS,0,$L$2),0,INDEX(DATOS,0,$M$2),1,INDEX(DATOS,0,$N$2),U1510,INDEX(DATOS,0,$O$2),$D1510)),#N/A)</f>
        <v>#N/A</v>
      </c>
      <c r="AA1510" s="62" t="e">
        <f>IFERROR(IF($B1510=0,#N/A,AVERAGEIFS(INDEX(DATOS,0,$C1510),INDEX(DATOS,0,$C1510),"&lt;&gt;#N/D",INDEX(DATOS,0,$L$2),0,INDEX(DATOS,0,$M$2),1,INDEX(DATOS,0,$N$2),V1510,INDEX(DATOS,0,$O$2),$D1510)),#N/A)</f>
        <v>#N/A</v>
      </c>
      <c r="AB1510" s="62" t="e">
        <f>IFERROR(IF($B1510=0,#N/A,AVERAGEIFS(INDEX(DATOS,0,$C1510),INDEX(DATOS,0,$C1510),"&lt;&gt;#N/D",INDEX(DATOS,0,$L$2),0,INDEX(DATOS,0,$M$2),1,INDEX(DATOS,0,$N$2),W1510,INDEX(DATOS,0,$O$2),$D1510)),#N/A)</f>
        <v>#N/A</v>
      </c>
      <c r="AC1510" s="62" t="e">
        <f>IFERROR(IF($B1510=0,#N/A,AVERAGEIFS(INDEX(DATOS,0,$C1510),INDEX(DATOS,0,$C1510),"&lt;&gt;#N/D",INDEX(DATOS,0,$L$2),0,INDEX(DATOS,0,$M$2),1,INDEX(DATOS,0,$N$2),X1510,INDEX(DATOS,0,$O$2),$D1510)),#N/A)</f>
        <v>#N/A</v>
      </c>
      <c r="AD1510" s="33"/>
      <c r="AE1510" s="40" t="e">
        <f>IFERROR(IF(ISNA(Z1510),#N/A,IF(I1510=0,0,_xlfn.STDEV.P($Z1510:Z1510)/I1510*100)),#N/A)</f>
        <v>#N/A</v>
      </c>
      <c r="AF1510" s="40" t="e">
        <f>IFERROR(IF(ISNA(AA1510),#N/A,IF(J1510=0,0,_xlfn.STDEV.P($Z1510:AA1510)/J1510*100)),#N/A)</f>
        <v>#N/A</v>
      </c>
      <c r="AG1510" s="40" t="e">
        <f>IFERROR(IF(ISNA(AB1510),#N/A,IF(K1510=0,0,_xlfn.STDEV.P($Z1510:AB1510)/K1510*100)),#N/A)</f>
        <v>#N/A</v>
      </c>
      <c r="AH1510" s="40" t="e">
        <f>IFERROR(IF(ISNA(AC1510),#N/A,IF(L1510=0,0,_xlfn.STDEV.P($Z1510:AC1510)/L1510*100)),#N/A)</f>
        <v>#N/A</v>
      </c>
    </row>
    <row r="1511" spans="1:34" x14ac:dyDescent="0.35">
      <c r="A1511">
        <f t="shared" si="1786"/>
        <v>106</v>
      </c>
      <c r="B1511" s="35">
        <f t="array" ref="B1511">IF(B1510=0,0,MIN(IF(INDEX(DATOS,0,$N$2)=$U1511,IF(ISNUMBER(INDEX(DATOS,0,$C1511)),IF(INDEX(DATOS,0,$L$2)=0,IF(INDEX(DATOS,0,$M$2)=1,IF(ISNA(MATCH(INDEX(DATOS,0,$O$2),IF($E$7:E1510=E1511,$D$7:D1510),0)),INDEX(DATOS,0,$K$2))))))))</f>
        <v>0</v>
      </c>
      <c r="C1511" s="32">
        <f t="shared" si="1787"/>
        <v>20</v>
      </c>
      <c r="D1511" s="34" t="str">
        <f>IF($B1511=0,"--",INDEX(DATOS,$B1511,O$2))</f>
        <v>--</v>
      </c>
      <c r="E1511" s="64" t="s">
        <v>1</v>
      </c>
      <c r="F1511" s="36" t="str">
        <f t="shared" si="1823"/>
        <v>--</v>
      </c>
      <c r="G1511" s="109" t="e">
        <f>VLOOKUP($D1511,LOC_UNICOS,G$2,0)</f>
        <v>#N/A</v>
      </c>
      <c r="H1511" s="109" t="e">
        <f>VLOOKUP($D1511,LOC_UNICOS,H$2,0)</f>
        <v>#N/A</v>
      </c>
      <c r="I1511" s="38">
        <f t="array" ref="I1511">IF($B1511=0,-999,IF(COUNTIFS($Z1511:Z1511,#N/A)&gt;0,-999,AVERAGE($Z1511:Z1511)))</f>
        <v>-999</v>
      </c>
      <c r="J1511" s="38">
        <f t="array" ref="J1511">IF($B1511=0,-999,IF(COUNTIFS($Z1511:AA1511,#N/A)&gt;0,-999,AVERAGE($Z1511:AA1511)))</f>
        <v>-999</v>
      </c>
      <c r="K1511" s="38">
        <f t="array" ref="K1511">IF($B1511=0,-999,IF(COUNTIFS($Z1511:AB1511,#N/A)&gt;0,-999,AVERAGE($Z1511:AB1511)))</f>
        <v>-999</v>
      </c>
      <c r="L1511" s="38">
        <f t="array" ref="L1511">IF($B1511=0,-999,IF(COUNTIFS($Z1511:AC1511,#N/A)&gt;0,-999,AVERAGE($Z1511:AC1511)))</f>
        <v>-999</v>
      </c>
      <c r="M1511" s="38">
        <f t="shared" si="1831"/>
        <v>-999</v>
      </c>
      <c r="N1511" s="38">
        <f t="shared" si="1805"/>
        <v>-999</v>
      </c>
      <c r="O1511" s="38">
        <f t="shared" si="1806"/>
        <v>-999</v>
      </c>
      <c r="P1511" s="38">
        <f t="shared" si="1807"/>
        <v>-999</v>
      </c>
      <c r="Q1511" s="37">
        <f t="shared" si="1783"/>
        <v>0</v>
      </c>
      <c r="R1511" s="37">
        <f t="shared" si="1795"/>
        <v>0</v>
      </c>
      <c r="S1511" s="37">
        <f t="shared" si="1796"/>
        <v>0</v>
      </c>
      <c r="T1511" s="37">
        <f t="shared" si="1797"/>
        <v>0</v>
      </c>
      <c r="U1511" s="37">
        <f t="shared" si="1784"/>
        <v>2018</v>
      </c>
      <c r="V1511" s="37">
        <f t="shared" ref="V1511:X1511" si="1836">U1511-1</f>
        <v>2017</v>
      </c>
      <c r="W1511" s="37">
        <f t="shared" si="1836"/>
        <v>2016</v>
      </c>
      <c r="X1511" s="37">
        <f t="shared" si="1836"/>
        <v>2015</v>
      </c>
      <c r="Y1511" s="39"/>
      <c r="Z1511" s="62" t="e">
        <f>IFERROR(IF($B1511=0,#N/A,AVERAGEIFS(INDEX(DATOS,0,$C1511),INDEX(DATOS,0,$C1511),"&lt;&gt;#N/D",INDEX(DATOS,0,$L$2),0,INDEX(DATOS,0,$M$2),1,INDEX(DATOS,0,$N$2),U1511,INDEX(DATOS,0,$O$2),$D1511)),#N/A)</f>
        <v>#N/A</v>
      </c>
      <c r="AA1511" s="62" t="e">
        <f>IFERROR(IF($B1511=0,#N/A,AVERAGEIFS(INDEX(DATOS,0,$C1511),INDEX(DATOS,0,$C1511),"&lt;&gt;#N/D",INDEX(DATOS,0,$L$2),0,INDEX(DATOS,0,$M$2),1,INDEX(DATOS,0,$N$2),V1511,INDEX(DATOS,0,$O$2),$D1511)),#N/A)</f>
        <v>#N/A</v>
      </c>
      <c r="AB1511" s="62" t="e">
        <f>IFERROR(IF($B1511=0,#N/A,AVERAGEIFS(INDEX(DATOS,0,$C1511),INDEX(DATOS,0,$C1511),"&lt;&gt;#N/D",INDEX(DATOS,0,$L$2),0,INDEX(DATOS,0,$M$2),1,INDEX(DATOS,0,$N$2),W1511,INDEX(DATOS,0,$O$2),$D1511)),#N/A)</f>
        <v>#N/A</v>
      </c>
      <c r="AC1511" s="62" t="e">
        <f>IFERROR(IF($B1511=0,#N/A,AVERAGEIFS(INDEX(DATOS,0,$C1511),INDEX(DATOS,0,$C1511),"&lt;&gt;#N/D",INDEX(DATOS,0,$L$2),0,INDEX(DATOS,0,$M$2),1,INDEX(DATOS,0,$N$2),X1511,INDEX(DATOS,0,$O$2),$D1511)),#N/A)</f>
        <v>#N/A</v>
      </c>
      <c r="AD1511" s="33"/>
      <c r="AE1511" s="40" t="e">
        <f>IFERROR(IF(ISNA(Z1511),#N/A,IF(I1511=0,0,_xlfn.STDEV.P($Z1511:Z1511)/I1511*100)),#N/A)</f>
        <v>#N/A</v>
      </c>
      <c r="AF1511" s="40" t="e">
        <f>IFERROR(IF(ISNA(AA1511),#N/A,IF(J1511=0,0,_xlfn.STDEV.P($Z1511:AA1511)/J1511*100)),#N/A)</f>
        <v>#N/A</v>
      </c>
      <c r="AG1511" s="40" t="e">
        <f>IFERROR(IF(ISNA(AB1511),#N/A,IF(K1511=0,0,_xlfn.STDEV.P($Z1511:AB1511)/K1511*100)),#N/A)</f>
        <v>#N/A</v>
      </c>
      <c r="AH1511" s="40" t="e">
        <f>IFERROR(IF(ISNA(AC1511),#N/A,IF(L1511=0,0,_xlfn.STDEV.P($Z1511:AC1511)/L1511*100)),#N/A)</f>
        <v>#N/A</v>
      </c>
    </row>
    <row r="1512" spans="1:34" x14ac:dyDescent="0.35">
      <c r="A1512">
        <f t="shared" si="1786"/>
        <v>107</v>
      </c>
      <c r="B1512" s="35">
        <f t="array" ref="B1512">IF(B1511=0,0,MIN(IF(INDEX(DATOS,0,$N$2)=$U1512,IF(ISNUMBER(INDEX(DATOS,0,$C1512)),IF(INDEX(DATOS,0,$L$2)=0,IF(INDEX(DATOS,0,$M$2)=1,IF(ISNA(MATCH(INDEX(DATOS,0,$O$2),IF($E$7:E1511=E1512,$D$7:D1511),0)),INDEX(DATOS,0,$K$2))))))))</f>
        <v>0</v>
      </c>
      <c r="C1512" s="32">
        <f t="shared" si="1787"/>
        <v>20</v>
      </c>
      <c r="D1512" s="34" t="str">
        <f>IF($B1512=0,"--",INDEX(DATOS,$B1512,O$2))</f>
        <v>--</v>
      </c>
      <c r="E1512" s="64" t="s">
        <v>1</v>
      </c>
      <c r="F1512" s="36" t="str">
        <f t="shared" si="1823"/>
        <v>--</v>
      </c>
      <c r="G1512" s="109" t="e">
        <f>VLOOKUP($D1512,LOC_UNICOS,G$2,0)</f>
        <v>#N/A</v>
      </c>
      <c r="H1512" s="109" t="e">
        <f>VLOOKUP($D1512,LOC_UNICOS,H$2,0)</f>
        <v>#N/A</v>
      </c>
      <c r="I1512" s="38">
        <f t="array" ref="I1512">IF($B1512=0,-999,IF(COUNTIFS($Z1512:Z1512,#N/A)&gt;0,-999,AVERAGE($Z1512:Z1512)))</f>
        <v>-999</v>
      </c>
      <c r="J1512" s="38">
        <f t="array" ref="J1512">IF($B1512=0,-999,IF(COUNTIFS($Z1512:AA1512,#N/A)&gt;0,-999,AVERAGE($Z1512:AA1512)))</f>
        <v>-999</v>
      </c>
      <c r="K1512" s="38">
        <f t="array" ref="K1512">IF($B1512=0,-999,IF(COUNTIFS($Z1512:AB1512,#N/A)&gt;0,-999,AVERAGE($Z1512:AB1512)))</f>
        <v>-999</v>
      </c>
      <c r="L1512" s="38">
        <f t="array" ref="L1512">IF($B1512=0,-999,IF(COUNTIFS($Z1512:AC1512,#N/A)&gt;0,-999,AVERAGE($Z1512:AC1512)))</f>
        <v>-999</v>
      </c>
      <c r="M1512" s="38">
        <f t="shared" si="1831"/>
        <v>-999</v>
      </c>
      <c r="N1512" s="38">
        <f t="shared" si="1805"/>
        <v>-999</v>
      </c>
      <c r="O1512" s="38">
        <f t="shared" si="1806"/>
        <v>-999</v>
      </c>
      <c r="P1512" s="38">
        <f t="shared" si="1807"/>
        <v>-999</v>
      </c>
      <c r="Q1512" s="37">
        <f t="shared" si="1783"/>
        <v>0</v>
      </c>
      <c r="R1512" s="37">
        <f t="shared" si="1795"/>
        <v>0</v>
      </c>
      <c r="S1512" s="37">
        <f t="shared" si="1796"/>
        <v>0</v>
      </c>
      <c r="T1512" s="37">
        <f t="shared" si="1797"/>
        <v>0</v>
      </c>
      <c r="U1512" s="37">
        <f t="shared" si="1784"/>
        <v>2018</v>
      </c>
      <c r="V1512" s="37">
        <f t="shared" ref="V1512:X1512" si="1837">U1512-1</f>
        <v>2017</v>
      </c>
      <c r="W1512" s="37">
        <f t="shared" si="1837"/>
        <v>2016</v>
      </c>
      <c r="X1512" s="37">
        <f t="shared" si="1837"/>
        <v>2015</v>
      </c>
      <c r="Y1512" s="39"/>
      <c r="Z1512" s="62" t="e">
        <f>IFERROR(IF($B1512=0,#N/A,AVERAGEIFS(INDEX(DATOS,0,$C1512),INDEX(DATOS,0,$C1512),"&lt;&gt;#N/D",INDEX(DATOS,0,$L$2),0,INDEX(DATOS,0,$M$2),1,INDEX(DATOS,0,$N$2),U1512,INDEX(DATOS,0,$O$2),$D1512)),#N/A)</f>
        <v>#N/A</v>
      </c>
      <c r="AA1512" s="62" t="e">
        <f>IFERROR(IF($B1512=0,#N/A,AVERAGEIFS(INDEX(DATOS,0,$C1512),INDEX(DATOS,0,$C1512),"&lt;&gt;#N/D",INDEX(DATOS,0,$L$2),0,INDEX(DATOS,0,$M$2),1,INDEX(DATOS,0,$N$2),V1512,INDEX(DATOS,0,$O$2),$D1512)),#N/A)</f>
        <v>#N/A</v>
      </c>
      <c r="AB1512" s="62" t="e">
        <f>IFERROR(IF($B1512=0,#N/A,AVERAGEIFS(INDEX(DATOS,0,$C1512),INDEX(DATOS,0,$C1512),"&lt;&gt;#N/D",INDEX(DATOS,0,$L$2),0,INDEX(DATOS,0,$M$2),1,INDEX(DATOS,0,$N$2),W1512,INDEX(DATOS,0,$O$2),$D1512)),#N/A)</f>
        <v>#N/A</v>
      </c>
      <c r="AC1512" s="62" t="e">
        <f>IFERROR(IF($B1512=0,#N/A,AVERAGEIFS(INDEX(DATOS,0,$C1512),INDEX(DATOS,0,$C1512),"&lt;&gt;#N/D",INDEX(DATOS,0,$L$2),0,INDEX(DATOS,0,$M$2),1,INDEX(DATOS,0,$N$2),X1512,INDEX(DATOS,0,$O$2),$D1512)),#N/A)</f>
        <v>#N/A</v>
      </c>
      <c r="AD1512" s="33"/>
      <c r="AE1512" s="40" t="e">
        <f>IFERROR(IF(ISNA(Z1512),#N/A,IF(I1512=0,0,_xlfn.STDEV.P($Z1512:Z1512)/I1512*100)),#N/A)</f>
        <v>#N/A</v>
      </c>
      <c r="AF1512" s="40" t="e">
        <f>IFERROR(IF(ISNA(AA1512),#N/A,IF(J1512=0,0,_xlfn.STDEV.P($Z1512:AA1512)/J1512*100)),#N/A)</f>
        <v>#N/A</v>
      </c>
      <c r="AG1512" s="40" t="e">
        <f>IFERROR(IF(ISNA(AB1512),#N/A,IF(K1512=0,0,_xlfn.STDEV.P($Z1512:AB1512)/K1512*100)),#N/A)</f>
        <v>#N/A</v>
      </c>
      <c r="AH1512" s="40" t="e">
        <f>IFERROR(IF(ISNA(AC1512),#N/A,IF(L1512=0,0,_xlfn.STDEV.P($Z1512:AC1512)/L1512*100)),#N/A)</f>
        <v>#N/A</v>
      </c>
    </row>
    <row r="1513" spans="1:34" x14ac:dyDescent="0.35">
      <c r="A1513">
        <f t="shared" si="1786"/>
        <v>108</v>
      </c>
      <c r="B1513" s="35">
        <f t="array" ref="B1513">IF(B1512=0,0,MIN(IF(INDEX(DATOS,0,$N$2)=$U1513,IF(ISNUMBER(INDEX(DATOS,0,$C1513)),IF(INDEX(DATOS,0,$L$2)=0,IF(INDEX(DATOS,0,$M$2)=1,IF(ISNA(MATCH(INDEX(DATOS,0,$O$2),IF($E$7:E1512=E1513,$D$7:D1512),0)),INDEX(DATOS,0,$K$2))))))))</f>
        <v>0</v>
      </c>
      <c r="C1513" s="32">
        <f t="shared" si="1787"/>
        <v>20</v>
      </c>
      <c r="D1513" s="34" t="str">
        <f>IF($B1513=0,"--",INDEX(DATOS,$B1513,O$2))</f>
        <v>--</v>
      </c>
      <c r="E1513" s="64" t="s">
        <v>1</v>
      </c>
      <c r="F1513" s="36" t="str">
        <f t="shared" si="1823"/>
        <v>--</v>
      </c>
      <c r="G1513" s="109" t="e">
        <f>VLOOKUP($D1513,LOC_UNICOS,G$2,0)</f>
        <v>#N/A</v>
      </c>
      <c r="H1513" s="109" t="e">
        <f>VLOOKUP($D1513,LOC_UNICOS,H$2,0)</f>
        <v>#N/A</v>
      </c>
      <c r="I1513" s="38">
        <f t="array" ref="I1513">IF($B1513=0,-999,IF(COUNTIFS($Z1513:Z1513,#N/A)&gt;0,-999,AVERAGE($Z1513:Z1513)))</f>
        <v>-999</v>
      </c>
      <c r="J1513" s="38">
        <f t="array" ref="J1513">IF($B1513=0,-999,IF(COUNTIFS($Z1513:AA1513,#N/A)&gt;0,-999,AVERAGE($Z1513:AA1513)))</f>
        <v>-999</v>
      </c>
      <c r="K1513" s="38">
        <f t="array" ref="K1513">IF($B1513=0,-999,IF(COUNTIFS($Z1513:AB1513,#N/A)&gt;0,-999,AVERAGE($Z1513:AB1513)))</f>
        <v>-999</v>
      </c>
      <c r="L1513" s="38">
        <f t="array" ref="L1513">IF($B1513=0,-999,IF(COUNTIFS($Z1513:AC1513,#N/A)&gt;0,-999,AVERAGE($Z1513:AC1513)))</f>
        <v>-999</v>
      </c>
      <c r="M1513" s="38">
        <f t="shared" si="1831"/>
        <v>-999</v>
      </c>
      <c r="N1513" s="38">
        <f t="shared" si="1805"/>
        <v>-999</v>
      </c>
      <c r="O1513" s="38">
        <f t="shared" si="1806"/>
        <v>-999</v>
      </c>
      <c r="P1513" s="38">
        <f t="shared" si="1807"/>
        <v>-999</v>
      </c>
      <c r="Q1513" s="37">
        <f t="shared" si="1783"/>
        <v>0</v>
      </c>
      <c r="R1513" s="37">
        <f t="shared" si="1795"/>
        <v>0</v>
      </c>
      <c r="S1513" s="37">
        <f t="shared" si="1796"/>
        <v>0</v>
      </c>
      <c r="T1513" s="37">
        <f t="shared" si="1797"/>
        <v>0</v>
      </c>
      <c r="U1513" s="37">
        <f t="shared" si="1784"/>
        <v>2018</v>
      </c>
      <c r="V1513" s="37">
        <f t="shared" ref="V1513:X1513" si="1838">U1513-1</f>
        <v>2017</v>
      </c>
      <c r="W1513" s="37">
        <f t="shared" si="1838"/>
        <v>2016</v>
      </c>
      <c r="X1513" s="37">
        <f t="shared" si="1838"/>
        <v>2015</v>
      </c>
      <c r="Y1513" s="39"/>
      <c r="Z1513" s="62" t="e">
        <f>IFERROR(IF($B1513=0,#N/A,AVERAGEIFS(INDEX(DATOS,0,$C1513),INDEX(DATOS,0,$C1513),"&lt;&gt;#N/D",INDEX(DATOS,0,$L$2),0,INDEX(DATOS,0,$M$2),1,INDEX(DATOS,0,$N$2),U1513,INDEX(DATOS,0,$O$2),$D1513)),#N/A)</f>
        <v>#N/A</v>
      </c>
      <c r="AA1513" s="62" t="e">
        <f>IFERROR(IF($B1513=0,#N/A,AVERAGEIFS(INDEX(DATOS,0,$C1513),INDEX(DATOS,0,$C1513),"&lt;&gt;#N/D",INDEX(DATOS,0,$L$2),0,INDEX(DATOS,0,$M$2),1,INDEX(DATOS,0,$N$2),V1513,INDEX(DATOS,0,$O$2),$D1513)),#N/A)</f>
        <v>#N/A</v>
      </c>
      <c r="AB1513" s="62" t="e">
        <f>IFERROR(IF($B1513=0,#N/A,AVERAGEIFS(INDEX(DATOS,0,$C1513),INDEX(DATOS,0,$C1513),"&lt;&gt;#N/D",INDEX(DATOS,0,$L$2),0,INDEX(DATOS,0,$M$2),1,INDEX(DATOS,0,$N$2),W1513,INDEX(DATOS,0,$O$2),$D1513)),#N/A)</f>
        <v>#N/A</v>
      </c>
      <c r="AC1513" s="62" t="e">
        <f>IFERROR(IF($B1513=0,#N/A,AVERAGEIFS(INDEX(DATOS,0,$C1513),INDEX(DATOS,0,$C1513),"&lt;&gt;#N/D",INDEX(DATOS,0,$L$2),0,INDEX(DATOS,0,$M$2),1,INDEX(DATOS,0,$N$2),X1513,INDEX(DATOS,0,$O$2),$D1513)),#N/A)</f>
        <v>#N/A</v>
      </c>
      <c r="AD1513" s="33"/>
      <c r="AE1513" s="40" t="e">
        <f>IFERROR(IF(ISNA(Z1513),#N/A,IF(I1513=0,0,_xlfn.STDEV.P($Z1513:Z1513)/I1513*100)),#N/A)</f>
        <v>#N/A</v>
      </c>
      <c r="AF1513" s="40" t="e">
        <f>IFERROR(IF(ISNA(AA1513),#N/A,IF(J1513=0,0,_xlfn.STDEV.P($Z1513:AA1513)/J1513*100)),#N/A)</f>
        <v>#N/A</v>
      </c>
      <c r="AG1513" s="40" t="e">
        <f>IFERROR(IF(ISNA(AB1513),#N/A,IF(K1513=0,0,_xlfn.STDEV.P($Z1513:AB1513)/K1513*100)),#N/A)</f>
        <v>#N/A</v>
      </c>
      <c r="AH1513" s="40" t="e">
        <f>IFERROR(IF(ISNA(AC1513),#N/A,IF(L1513=0,0,_xlfn.STDEV.P($Z1513:AC1513)/L1513*100)),#N/A)</f>
        <v>#N/A</v>
      </c>
    </row>
    <row r="1514" spans="1:34" x14ac:dyDescent="0.35">
      <c r="A1514">
        <f t="shared" si="1786"/>
        <v>109</v>
      </c>
      <c r="B1514" s="35">
        <f t="array" ref="B1514">IF(B1513=0,0,MIN(IF(INDEX(DATOS,0,$N$2)=$U1514,IF(ISNUMBER(INDEX(DATOS,0,$C1514)),IF(INDEX(DATOS,0,$L$2)=0,IF(INDEX(DATOS,0,$M$2)=1,IF(ISNA(MATCH(INDEX(DATOS,0,$O$2),IF($E$7:E1513=E1514,$D$7:D1513),0)),INDEX(DATOS,0,$K$2))))))))</f>
        <v>0</v>
      </c>
      <c r="C1514" s="32">
        <f t="shared" si="1787"/>
        <v>20</v>
      </c>
      <c r="D1514" s="34" t="str">
        <f>IF($B1514=0,"--",INDEX(DATOS,$B1514,O$2))</f>
        <v>--</v>
      </c>
      <c r="E1514" s="64" t="s">
        <v>1</v>
      </c>
      <c r="F1514" s="36" t="str">
        <f t="shared" si="1823"/>
        <v>--</v>
      </c>
      <c r="G1514" s="109" t="e">
        <f>VLOOKUP($D1514,LOC_UNICOS,G$2,0)</f>
        <v>#N/A</v>
      </c>
      <c r="H1514" s="109" t="e">
        <f>VLOOKUP($D1514,LOC_UNICOS,H$2,0)</f>
        <v>#N/A</v>
      </c>
      <c r="I1514" s="38">
        <f t="array" ref="I1514">IF($B1514=0,-999,IF(COUNTIFS($Z1514:Z1514,#N/A)&gt;0,-999,AVERAGE($Z1514:Z1514)))</f>
        <v>-999</v>
      </c>
      <c r="J1514" s="38">
        <f t="array" ref="J1514">IF($B1514=0,-999,IF(COUNTIFS($Z1514:AA1514,#N/A)&gt;0,-999,AVERAGE($Z1514:AA1514)))</f>
        <v>-999</v>
      </c>
      <c r="K1514" s="38">
        <f t="array" ref="K1514">IF($B1514=0,-999,IF(COUNTIFS($Z1514:AB1514,#N/A)&gt;0,-999,AVERAGE($Z1514:AB1514)))</f>
        <v>-999</v>
      </c>
      <c r="L1514" s="38">
        <f t="array" ref="L1514">IF($B1514=0,-999,IF(COUNTIFS($Z1514:AC1514,#N/A)&gt;0,-999,AVERAGE($Z1514:AC1514)))</f>
        <v>-999</v>
      </c>
      <c r="M1514" s="38">
        <f t="shared" si="1831"/>
        <v>-999</v>
      </c>
      <c r="N1514" s="38">
        <f t="shared" si="1805"/>
        <v>-999</v>
      </c>
      <c r="O1514" s="38">
        <f t="shared" si="1806"/>
        <v>-999</v>
      </c>
      <c r="P1514" s="38">
        <f t="shared" si="1807"/>
        <v>-999</v>
      </c>
      <c r="Q1514" s="37">
        <f t="shared" si="1783"/>
        <v>0</v>
      </c>
      <c r="R1514" s="37">
        <f t="shared" si="1795"/>
        <v>0</v>
      </c>
      <c r="S1514" s="37">
        <f t="shared" si="1796"/>
        <v>0</v>
      </c>
      <c r="T1514" s="37">
        <f t="shared" si="1797"/>
        <v>0</v>
      </c>
      <c r="U1514" s="37">
        <f t="shared" si="1784"/>
        <v>2018</v>
      </c>
      <c r="V1514" s="37">
        <f t="shared" ref="V1514:X1514" si="1839">U1514-1</f>
        <v>2017</v>
      </c>
      <c r="W1514" s="37">
        <f t="shared" si="1839"/>
        <v>2016</v>
      </c>
      <c r="X1514" s="37">
        <f t="shared" si="1839"/>
        <v>2015</v>
      </c>
      <c r="Y1514" s="39"/>
      <c r="Z1514" s="62" t="e">
        <f>IFERROR(IF($B1514=0,#N/A,AVERAGEIFS(INDEX(DATOS,0,$C1514),INDEX(DATOS,0,$C1514),"&lt;&gt;#N/D",INDEX(DATOS,0,$L$2),0,INDEX(DATOS,0,$M$2),1,INDEX(DATOS,0,$N$2),U1514,INDEX(DATOS,0,$O$2),$D1514)),#N/A)</f>
        <v>#N/A</v>
      </c>
      <c r="AA1514" s="62" t="e">
        <f>IFERROR(IF($B1514=0,#N/A,AVERAGEIFS(INDEX(DATOS,0,$C1514),INDEX(DATOS,0,$C1514),"&lt;&gt;#N/D",INDEX(DATOS,0,$L$2),0,INDEX(DATOS,0,$M$2),1,INDEX(DATOS,0,$N$2),V1514,INDEX(DATOS,0,$O$2),$D1514)),#N/A)</f>
        <v>#N/A</v>
      </c>
      <c r="AB1514" s="62" t="e">
        <f>IFERROR(IF($B1514=0,#N/A,AVERAGEIFS(INDEX(DATOS,0,$C1514),INDEX(DATOS,0,$C1514),"&lt;&gt;#N/D",INDEX(DATOS,0,$L$2),0,INDEX(DATOS,0,$M$2),1,INDEX(DATOS,0,$N$2),W1514,INDEX(DATOS,0,$O$2),$D1514)),#N/A)</f>
        <v>#N/A</v>
      </c>
      <c r="AC1514" s="62" t="e">
        <f>IFERROR(IF($B1514=0,#N/A,AVERAGEIFS(INDEX(DATOS,0,$C1514),INDEX(DATOS,0,$C1514),"&lt;&gt;#N/D",INDEX(DATOS,0,$L$2),0,INDEX(DATOS,0,$M$2),1,INDEX(DATOS,0,$N$2),X1514,INDEX(DATOS,0,$O$2),$D1514)),#N/A)</f>
        <v>#N/A</v>
      </c>
      <c r="AD1514" s="33"/>
      <c r="AE1514" s="40" t="e">
        <f>IFERROR(IF(ISNA(Z1514),#N/A,IF(I1514=0,0,_xlfn.STDEV.P($Z1514:Z1514)/I1514*100)),#N/A)</f>
        <v>#N/A</v>
      </c>
      <c r="AF1514" s="40" t="e">
        <f>IFERROR(IF(ISNA(AA1514),#N/A,IF(J1514=0,0,_xlfn.STDEV.P($Z1514:AA1514)/J1514*100)),#N/A)</f>
        <v>#N/A</v>
      </c>
      <c r="AG1514" s="40" t="e">
        <f>IFERROR(IF(ISNA(AB1514),#N/A,IF(K1514=0,0,_xlfn.STDEV.P($Z1514:AB1514)/K1514*100)),#N/A)</f>
        <v>#N/A</v>
      </c>
      <c r="AH1514" s="40" t="e">
        <f>IFERROR(IF(ISNA(AC1514),#N/A,IF(L1514=0,0,_xlfn.STDEV.P($Z1514:AC1514)/L1514*100)),#N/A)</f>
        <v>#N/A</v>
      </c>
    </row>
    <row r="1515" spans="1:34" x14ac:dyDescent="0.35">
      <c r="A1515">
        <f t="shared" si="1786"/>
        <v>110</v>
      </c>
      <c r="B1515" s="35">
        <f t="array" ref="B1515">IF(B1514=0,0,MIN(IF(INDEX(DATOS,0,$N$2)=$U1515,IF(ISNUMBER(INDEX(DATOS,0,$C1515)),IF(INDEX(DATOS,0,$L$2)=0,IF(INDEX(DATOS,0,$M$2)=1,IF(ISNA(MATCH(INDEX(DATOS,0,$O$2),IF($E$7:E1514=E1515,$D$7:D1514),0)),INDEX(DATOS,0,$K$2))))))))</f>
        <v>0</v>
      </c>
      <c r="C1515" s="32">
        <f t="shared" si="1787"/>
        <v>20</v>
      </c>
      <c r="D1515" s="34" t="str">
        <f>IF($B1515=0,"--",INDEX(DATOS,$B1515,O$2))</f>
        <v>--</v>
      </c>
      <c r="E1515" s="64" t="s">
        <v>1</v>
      </c>
      <c r="F1515" s="36" t="str">
        <f t="shared" si="1823"/>
        <v>--</v>
      </c>
      <c r="G1515" s="109" t="e">
        <f>VLOOKUP($D1515,LOC_UNICOS,G$2,0)</f>
        <v>#N/A</v>
      </c>
      <c r="H1515" s="109" t="e">
        <f>VLOOKUP($D1515,LOC_UNICOS,H$2,0)</f>
        <v>#N/A</v>
      </c>
      <c r="I1515" s="38">
        <f t="array" ref="I1515">IF($B1515=0,-999,IF(COUNTIFS($Z1515:Z1515,#N/A)&gt;0,-999,AVERAGE($Z1515:Z1515)))</f>
        <v>-999</v>
      </c>
      <c r="J1515" s="38">
        <f t="array" ref="J1515">IF($B1515=0,-999,IF(COUNTIFS($Z1515:AA1515,#N/A)&gt;0,-999,AVERAGE($Z1515:AA1515)))</f>
        <v>-999</v>
      </c>
      <c r="K1515" s="38">
        <f t="array" ref="K1515">IF($B1515=0,-999,IF(COUNTIFS($Z1515:AB1515,#N/A)&gt;0,-999,AVERAGE($Z1515:AB1515)))</f>
        <v>-999</v>
      </c>
      <c r="L1515" s="38">
        <f t="array" ref="L1515">IF($B1515=0,-999,IF(COUNTIFS($Z1515:AC1515,#N/A)&gt;0,-999,AVERAGE($Z1515:AC1515)))</f>
        <v>-999</v>
      </c>
      <c r="M1515" s="38">
        <f t="shared" si="1831"/>
        <v>-999</v>
      </c>
      <c r="N1515" s="38">
        <f t="shared" si="1805"/>
        <v>-999</v>
      </c>
      <c r="O1515" s="38">
        <f t="shared" si="1806"/>
        <v>-999</v>
      </c>
      <c r="P1515" s="38">
        <f t="shared" si="1807"/>
        <v>-999</v>
      </c>
      <c r="Q1515" s="37">
        <f t="shared" si="1783"/>
        <v>0</v>
      </c>
      <c r="R1515" s="37">
        <f t="shared" si="1795"/>
        <v>0</v>
      </c>
      <c r="S1515" s="37">
        <f t="shared" si="1796"/>
        <v>0</v>
      </c>
      <c r="T1515" s="37">
        <f t="shared" si="1797"/>
        <v>0</v>
      </c>
      <c r="U1515" s="37">
        <f t="shared" si="1784"/>
        <v>2018</v>
      </c>
      <c r="V1515" s="37">
        <f t="shared" ref="V1515:X1515" si="1840">U1515-1</f>
        <v>2017</v>
      </c>
      <c r="W1515" s="37">
        <f t="shared" si="1840"/>
        <v>2016</v>
      </c>
      <c r="X1515" s="37">
        <f t="shared" si="1840"/>
        <v>2015</v>
      </c>
      <c r="Y1515" s="39"/>
      <c r="Z1515" s="62" t="e">
        <f>IFERROR(IF($B1515=0,#N/A,AVERAGEIFS(INDEX(DATOS,0,$C1515),INDEX(DATOS,0,$C1515),"&lt;&gt;#N/D",INDEX(DATOS,0,$L$2),0,INDEX(DATOS,0,$M$2),1,INDEX(DATOS,0,$N$2),U1515,INDEX(DATOS,0,$O$2),$D1515)),#N/A)</f>
        <v>#N/A</v>
      </c>
      <c r="AA1515" s="62" t="e">
        <f>IFERROR(IF($B1515=0,#N/A,AVERAGEIFS(INDEX(DATOS,0,$C1515),INDEX(DATOS,0,$C1515),"&lt;&gt;#N/D",INDEX(DATOS,0,$L$2),0,INDEX(DATOS,0,$M$2),1,INDEX(DATOS,0,$N$2),V1515,INDEX(DATOS,0,$O$2),$D1515)),#N/A)</f>
        <v>#N/A</v>
      </c>
      <c r="AB1515" s="62" t="e">
        <f>IFERROR(IF($B1515=0,#N/A,AVERAGEIFS(INDEX(DATOS,0,$C1515),INDEX(DATOS,0,$C1515),"&lt;&gt;#N/D",INDEX(DATOS,0,$L$2),0,INDEX(DATOS,0,$M$2),1,INDEX(DATOS,0,$N$2),W1515,INDEX(DATOS,0,$O$2),$D1515)),#N/A)</f>
        <v>#N/A</v>
      </c>
      <c r="AC1515" s="62" t="e">
        <f>IFERROR(IF($B1515=0,#N/A,AVERAGEIFS(INDEX(DATOS,0,$C1515),INDEX(DATOS,0,$C1515),"&lt;&gt;#N/D",INDEX(DATOS,0,$L$2),0,INDEX(DATOS,0,$M$2),1,INDEX(DATOS,0,$N$2),X1515,INDEX(DATOS,0,$O$2),$D1515)),#N/A)</f>
        <v>#N/A</v>
      </c>
      <c r="AD1515" s="33"/>
      <c r="AE1515" s="40" t="e">
        <f>IFERROR(IF(ISNA(Z1515),#N/A,IF(I1515=0,0,_xlfn.STDEV.P($Z1515:Z1515)/I1515*100)),#N/A)</f>
        <v>#N/A</v>
      </c>
      <c r="AF1515" s="40" t="e">
        <f>IFERROR(IF(ISNA(AA1515),#N/A,IF(J1515=0,0,_xlfn.STDEV.P($Z1515:AA1515)/J1515*100)),#N/A)</f>
        <v>#N/A</v>
      </c>
      <c r="AG1515" s="40" t="e">
        <f>IFERROR(IF(ISNA(AB1515),#N/A,IF(K1515=0,0,_xlfn.STDEV.P($Z1515:AB1515)/K1515*100)),#N/A)</f>
        <v>#N/A</v>
      </c>
      <c r="AH1515" s="40" t="e">
        <f>IFERROR(IF(ISNA(AC1515),#N/A,IF(L1515=0,0,_xlfn.STDEV.P($Z1515:AC1515)/L1515*100)),#N/A)</f>
        <v>#N/A</v>
      </c>
    </row>
    <row r="1516" spans="1:34" x14ac:dyDescent="0.35">
      <c r="A1516">
        <f t="shared" si="1786"/>
        <v>111</v>
      </c>
      <c r="B1516" s="35">
        <f t="array" ref="B1516">IF(B1515=0,0,MIN(IF(INDEX(DATOS,0,$N$2)=$U1516,IF(ISNUMBER(INDEX(DATOS,0,$C1516)),IF(INDEX(DATOS,0,$L$2)=0,IF(INDEX(DATOS,0,$M$2)=1,IF(ISNA(MATCH(INDEX(DATOS,0,$O$2),IF($E$7:E1515=E1516,$D$7:D1515),0)),INDEX(DATOS,0,$K$2))))))))</f>
        <v>0</v>
      </c>
      <c r="C1516" s="32">
        <f t="shared" si="1787"/>
        <v>20</v>
      </c>
      <c r="D1516" s="34" t="str">
        <f>IF($B1516=0,"--",INDEX(DATOS,$B1516,O$2))</f>
        <v>--</v>
      </c>
      <c r="E1516" s="64" t="s">
        <v>1</v>
      </c>
      <c r="F1516" s="36" t="str">
        <f t="shared" si="1823"/>
        <v>--</v>
      </c>
      <c r="G1516" s="109" t="e">
        <f>VLOOKUP($D1516,LOC_UNICOS,G$2,0)</f>
        <v>#N/A</v>
      </c>
      <c r="H1516" s="109" t="e">
        <f>VLOOKUP($D1516,LOC_UNICOS,H$2,0)</f>
        <v>#N/A</v>
      </c>
      <c r="I1516" s="38">
        <f t="array" ref="I1516">IF($B1516=0,-999,IF(COUNTIFS($Z1516:Z1516,#N/A)&gt;0,-999,AVERAGE($Z1516:Z1516)))</f>
        <v>-999</v>
      </c>
      <c r="J1516" s="38">
        <f t="array" ref="J1516">IF($B1516=0,-999,IF(COUNTIFS($Z1516:AA1516,#N/A)&gt;0,-999,AVERAGE($Z1516:AA1516)))</f>
        <v>-999</v>
      </c>
      <c r="K1516" s="38">
        <f t="array" ref="K1516">IF($B1516=0,-999,IF(COUNTIFS($Z1516:AB1516,#N/A)&gt;0,-999,AVERAGE($Z1516:AB1516)))</f>
        <v>-999</v>
      </c>
      <c r="L1516" s="38">
        <f t="array" ref="L1516">IF($B1516=0,-999,IF(COUNTIFS($Z1516:AC1516,#N/A)&gt;0,-999,AVERAGE($Z1516:AC1516)))</f>
        <v>-999</v>
      </c>
      <c r="M1516" s="38">
        <f t="shared" si="1831"/>
        <v>-999</v>
      </c>
      <c r="N1516" s="38">
        <f t="shared" si="1805"/>
        <v>-999</v>
      </c>
      <c r="O1516" s="38">
        <f t="shared" si="1806"/>
        <v>-999</v>
      </c>
      <c r="P1516" s="38">
        <f t="shared" si="1807"/>
        <v>-999</v>
      </c>
      <c r="Q1516" s="37">
        <f t="shared" si="1783"/>
        <v>0</v>
      </c>
      <c r="R1516" s="37">
        <f t="shared" si="1795"/>
        <v>0</v>
      </c>
      <c r="S1516" s="37">
        <f t="shared" si="1796"/>
        <v>0</v>
      </c>
      <c r="T1516" s="37">
        <f t="shared" si="1797"/>
        <v>0</v>
      </c>
      <c r="U1516" s="37">
        <f t="shared" si="1784"/>
        <v>2018</v>
      </c>
      <c r="V1516" s="37">
        <f t="shared" ref="V1516:X1516" si="1841">U1516-1</f>
        <v>2017</v>
      </c>
      <c r="W1516" s="37">
        <f t="shared" si="1841"/>
        <v>2016</v>
      </c>
      <c r="X1516" s="37">
        <f t="shared" si="1841"/>
        <v>2015</v>
      </c>
      <c r="Y1516" s="39"/>
      <c r="Z1516" s="62" t="e">
        <f>IFERROR(IF($B1516=0,#N/A,AVERAGEIFS(INDEX(DATOS,0,$C1516),INDEX(DATOS,0,$C1516),"&lt;&gt;#N/D",INDEX(DATOS,0,$L$2),0,INDEX(DATOS,0,$M$2),1,INDEX(DATOS,0,$N$2),U1516,INDEX(DATOS,0,$O$2),$D1516)),#N/A)</f>
        <v>#N/A</v>
      </c>
      <c r="AA1516" s="62" t="e">
        <f>IFERROR(IF($B1516=0,#N/A,AVERAGEIFS(INDEX(DATOS,0,$C1516),INDEX(DATOS,0,$C1516),"&lt;&gt;#N/D",INDEX(DATOS,0,$L$2),0,INDEX(DATOS,0,$M$2),1,INDEX(DATOS,0,$N$2),V1516,INDEX(DATOS,0,$O$2),$D1516)),#N/A)</f>
        <v>#N/A</v>
      </c>
      <c r="AB1516" s="62" t="e">
        <f>IFERROR(IF($B1516=0,#N/A,AVERAGEIFS(INDEX(DATOS,0,$C1516),INDEX(DATOS,0,$C1516),"&lt;&gt;#N/D",INDEX(DATOS,0,$L$2),0,INDEX(DATOS,0,$M$2),1,INDEX(DATOS,0,$N$2),W1516,INDEX(DATOS,0,$O$2),$D1516)),#N/A)</f>
        <v>#N/A</v>
      </c>
      <c r="AC1516" s="62" t="e">
        <f>IFERROR(IF($B1516=0,#N/A,AVERAGEIFS(INDEX(DATOS,0,$C1516),INDEX(DATOS,0,$C1516),"&lt;&gt;#N/D",INDEX(DATOS,0,$L$2),0,INDEX(DATOS,0,$M$2),1,INDEX(DATOS,0,$N$2),X1516,INDEX(DATOS,0,$O$2),$D1516)),#N/A)</f>
        <v>#N/A</v>
      </c>
      <c r="AD1516" s="33"/>
      <c r="AE1516" s="40" t="e">
        <f>IFERROR(IF(ISNA(Z1516),#N/A,IF(I1516=0,0,_xlfn.STDEV.P($Z1516:Z1516)/I1516*100)),#N/A)</f>
        <v>#N/A</v>
      </c>
      <c r="AF1516" s="40" t="e">
        <f>IFERROR(IF(ISNA(AA1516),#N/A,IF(J1516=0,0,_xlfn.STDEV.P($Z1516:AA1516)/J1516*100)),#N/A)</f>
        <v>#N/A</v>
      </c>
      <c r="AG1516" s="40" t="e">
        <f>IFERROR(IF(ISNA(AB1516),#N/A,IF(K1516=0,0,_xlfn.STDEV.P($Z1516:AB1516)/K1516*100)),#N/A)</f>
        <v>#N/A</v>
      </c>
      <c r="AH1516" s="40" t="e">
        <f>IFERROR(IF(ISNA(AC1516),#N/A,IF(L1516=0,0,_xlfn.STDEV.P($Z1516:AC1516)/L1516*100)),#N/A)</f>
        <v>#N/A</v>
      </c>
    </row>
    <row r="1517" spans="1:34" x14ac:dyDescent="0.35">
      <c r="A1517">
        <f t="shared" si="1786"/>
        <v>112</v>
      </c>
      <c r="B1517" s="35">
        <f t="array" ref="B1517">IF(B1516=0,0,MIN(IF(INDEX(DATOS,0,$N$2)=$U1517,IF(ISNUMBER(INDEX(DATOS,0,$C1517)),IF(INDEX(DATOS,0,$L$2)=0,IF(INDEX(DATOS,0,$M$2)=1,IF(ISNA(MATCH(INDEX(DATOS,0,$O$2),IF($E$7:E1516=E1517,$D$7:D1516),0)),INDEX(DATOS,0,$K$2))))))))</f>
        <v>0</v>
      </c>
      <c r="C1517" s="32">
        <f t="shared" si="1787"/>
        <v>20</v>
      </c>
      <c r="D1517" s="34" t="str">
        <f>IF($B1517=0,"--",INDEX(DATOS,$B1517,O$2))</f>
        <v>--</v>
      </c>
      <c r="E1517" s="64" t="s">
        <v>1</v>
      </c>
      <c r="F1517" s="36" t="str">
        <f t="shared" si="1823"/>
        <v>--</v>
      </c>
      <c r="G1517" s="109" t="e">
        <f>VLOOKUP($D1517,LOC_UNICOS,G$2,0)</f>
        <v>#N/A</v>
      </c>
      <c r="H1517" s="109" t="e">
        <f>VLOOKUP($D1517,LOC_UNICOS,H$2,0)</f>
        <v>#N/A</v>
      </c>
      <c r="I1517" s="38">
        <f t="array" ref="I1517">IF($B1517=0,-999,IF(COUNTIFS($Z1517:Z1517,#N/A)&gt;0,-999,AVERAGE($Z1517:Z1517)))</f>
        <v>-999</v>
      </c>
      <c r="J1517" s="38">
        <f t="array" ref="J1517">IF($B1517=0,-999,IF(COUNTIFS($Z1517:AA1517,#N/A)&gt;0,-999,AVERAGE($Z1517:AA1517)))</f>
        <v>-999</v>
      </c>
      <c r="K1517" s="38">
        <f t="array" ref="K1517">IF($B1517=0,-999,IF(COUNTIFS($Z1517:AB1517,#N/A)&gt;0,-999,AVERAGE($Z1517:AB1517)))</f>
        <v>-999</v>
      </c>
      <c r="L1517" s="38">
        <f t="array" ref="L1517">IF($B1517=0,-999,IF(COUNTIFS($Z1517:AC1517,#N/A)&gt;0,-999,AVERAGE($Z1517:AC1517)))</f>
        <v>-999</v>
      </c>
      <c r="M1517" s="38">
        <f t="shared" si="1831"/>
        <v>-999</v>
      </c>
      <c r="N1517" s="38">
        <f t="shared" si="1805"/>
        <v>-999</v>
      </c>
      <c r="O1517" s="38">
        <f t="shared" si="1806"/>
        <v>-999</v>
      </c>
      <c r="P1517" s="38">
        <f t="shared" si="1807"/>
        <v>-999</v>
      </c>
      <c r="Q1517" s="37">
        <f t="shared" si="1783"/>
        <v>0</v>
      </c>
      <c r="R1517" s="37">
        <f t="shared" si="1795"/>
        <v>0</v>
      </c>
      <c r="S1517" s="37">
        <f t="shared" si="1796"/>
        <v>0</v>
      </c>
      <c r="T1517" s="37">
        <f t="shared" si="1797"/>
        <v>0</v>
      </c>
      <c r="U1517" s="37">
        <f t="shared" si="1784"/>
        <v>2018</v>
      </c>
      <c r="V1517" s="37">
        <f t="shared" ref="V1517:X1517" si="1842">U1517-1</f>
        <v>2017</v>
      </c>
      <c r="W1517" s="37">
        <f t="shared" si="1842"/>
        <v>2016</v>
      </c>
      <c r="X1517" s="37">
        <f t="shared" si="1842"/>
        <v>2015</v>
      </c>
      <c r="Y1517" s="39"/>
      <c r="Z1517" s="62" t="e">
        <f>IFERROR(IF($B1517=0,#N/A,AVERAGEIFS(INDEX(DATOS,0,$C1517),INDEX(DATOS,0,$C1517),"&lt;&gt;#N/D",INDEX(DATOS,0,$L$2),0,INDEX(DATOS,0,$M$2),1,INDEX(DATOS,0,$N$2),U1517,INDEX(DATOS,0,$O$2),$D1517)),#N/A)</f>
        <v>#N/A</v>
      </c>
      <c r="AA1517" s="62" t="e">
        <f>IFERROR(IF($B1517=0,#N/A,AVERAGEIFS(INDEX(DATOS,0,$C1517),INDEX(DATOS,0,$C1517),"&lt;&gt;#N/D",INDEX(DATOS,0,$L$2),0,INDEX(DATOS,0,$M$2),1,INDEX(DATOS,0,$N$2),V1517,INDEX(DATOS,0,$O$2),$D1517)),#N/A)</f>
        <v>#N/A</v>
      </c>
      <c r="AB1517" s="62" t="e">
        <f>IFERROR(IF($B1517=0,#N/A,AVERAGEIFS(INDEX(DATOS,0,$C1517),INDEX(DATOS,0,$C1517),"&lt;&gt;#N/D",INDEX(DATOS,0,$L$2),0,INDEX(DATOS,0,$M$2),1,INDEX(DATOS,0,$N$2),W1517,INDEX(DATOS,0,$O$2),$D1517)),#N/A)</f>
        <v>#N/A</v>
      </c>
      <c r="AC1517" s="62" t="e">
        <f>IFERROR(IF($B1517=0,#N/A,AVERAGEIFS(INDEX(DATOS,0,$C1517),INDEX(DATOS,0,$C1517),"&lt;&gt;#N/D",INDEX(DATOS,0,$L$2),0,INDEX(DATOS,0,$M$2),1,INDEX(DATOS,0,$N$2),X1517,INDEX(DATOS,0,$O$2),$D1517)),#N/A)</f>
        <v>#N/A</v>
      </c>
      <c r="AD1517" s="33"/>
      <c r="AE1517" s="40" t="e">
        <f>IFERROR(IF(ISNA(Z1517),#N/A,IF(I1517=0,0,_xlfn.STDEV.P($Z1517:Z1517)/I1517*100)),#N/A)</f>
        <v>#N/A</v>
      </c>
      <c r="AF1517" s="40" t="e">
        <f>IFERROR(IF(ISNA(AA1517),#N/A,IF(J1517=0,0,_xlfn.STDEV.P($Z1517:AA1517)/J1517*100)),#N/A)</f>
        <v>#N/A</v>
      </c>
      <c r="AG1517" s="40" t="e">
        <f>IFERROR(IF(ISNA(AB1517),#N/A,IF(K1517=0,0,_xlfn.STDEV.P($Z1517:AB1517)/K1517*100)),#N/A)</f>
        <v>#N/A</v>
      </c>
      <c r="AH1517" s="40" t="e">
        <f>IFERROR(IF(ISNA(AC1517),#N/A,IF(L1517=0,0,_xlfn.STDEV.P($Z1517:AC1517)/L1517*100)),#N/A)</f>
        <v>#N/A</v>
      </c>
    </row>
    <row r="1518" spans="1:34" x14ac:dyDescent="0.35">
      <c r="A1518">
        <f t="shared" si="1786"/>
        <v>113</v>
      </c>
      <c r="B1518" s="35">
        <f t="array" ref="B1518">IF(B1517=0,0,MIN(IF(INDEX(DATOS,0,$N$2)=$U1518,IF(ISNUMBER(INDEX(DATOS,0,$C1518)),IF(INDEX(DATOS,0,$L$2)=0,IF(INDEX(DATOS,0,$M$2)=1,IF(ISNA(MATCH(INDEX(DATOS,0,$O$2),IF($E$7:E1517=E1518,$D$7:D1517),0)),INDEX(DATOS,0,$K$2))))))))</f>
        <v>0</v>
      </c>
      <c r="C1518" s="32">
        <f t="shared" si="1787"/>
        <v>20</v>
      </c>
      <c r="D1518" s="34" t="str">
        <f>IF($B1518=0,"--",INDEX(DATOS,$B1518,O$2))</f>
        <v>--</v>
      </c>
      <c r="E1518" s="64" t="s">
        <v>1</v>
      </c>
      <c r="F1518" s="36" t="str">
        <f t="shared" si="1823"/>
        <v>--</v>
      </c>
      <c r="G1518" s="109" t="e">
        <f>VLOOKUP($D1518,LOC_UNICOS,G$2,0)</f>
        <v>#N/A</v>
      </c>
      <c r="H1518" s="109" t="e">
        <f>VLOOKUP($D1518,LOC_UNICOS,H$2,0)</f>
        <v>#N/A</v>
      </c>
      <c r="I1518" s="38">
        <f t="array" ref="I1518">IF($B1518=0,-999,IF(COUNTIFS($Z1518:Z1518,#N/A)&gt;0,-999,AVERAGE($Z1518:Z1518)))</f>
        <v>-999</v>
      </c>
      <c r="J1518" s="38">
        <f t="array" ref="J1518">IF($B1518=0,-999,IF(COUNTIFS($Z1518:AA1518,#N/A)&gt;0,-999,AVERAGE($Z1518:AA1518)))</f>
        <v>-999</v>
      </c>
      <c r="K1518" s="38">
        <f t="array" ref="K1518">IF($B1518=0,-999,IF(COUNTIFS($Z1518:AB1518,#N/A)&gt;0,-999,AVERAGE($Z1518:AB1518)))</f>
        <v>-999</v>
      </c>
      <c r="L1518" s="38">
        <f t="array" ref="L1518">IF($B1518=0,-999,IF(COUNTIFS($Z1518:AC1518,#N/A)&gt;0,-999,AVERAGE($Z1518:AC1518)))</f>
        <v>-999</v>
      </c>
      <c r="M1518" s="38">
        <f t="shared" si="1831"/>
        <v>-999</v>
      </c>
      <c r="N1518" s="38">
        <f t="shared" si="1805"/>
        <v>-999</v>
      </c>
      <c r="O1518" s="38">
        <f t="shared" si="1806"/>
        <v>-999</v>
      </c>
      <c r="P1518" s="38">
        <f t="shared" si="1807"/>
        <v>-999</v>
      </c>
      <c r="Q1518" s="37">
        <f t="shared" si="1783"/>
        <v>0</v>
      </c>
      <c r="R1518" s="37">
        <f t="shared" si="1795"/>
        <v>0</v>
      </c>
      <c r="S1518" s="37">
        <f t="shared" si="1796"/>
        <v>0</v>
      </c>
      <c r="T1518" s="37">
        <f t="shared" si="1797"/>
        <v>0</v>
      </c>
      <c r="U1518" s="37">
        <f t="shared" si="1784"/>
        <v>2018</v>
      </c>
      <c r="V1518" s="37">
        <f t="shared" ref="V1518:X1518" si="1843">U1518-1</f>
        <v>2017</v>
      </c>
      <c r="W1518" s="37">
        <f t="shared" si="1843"/>
        <v>2016</v>
      </c>
      <c r="X1518" s="37">
        <f t="shared" si="1843"/>
        <v>2015</v>
      </c>
      <c r="Y1518" s="39"/>
      <c r="Z1518" s="62" t="e">
        <f>IFERROR(IF($B1518=0,#N/A,AVERAGEIFS(INDEX(DATOS,0,$C1518),INDEX(DATOS,0,$C1518),"&lt;&gt;#N/D",INDEX(DATOS,0,$L$2),0,INDEX(DATOS,0,$M$2),1,INDEX(DATOS,0,$N$2),U1518,INDEX(DATOS,0,$O$2),$D1518)),#N/A)</f>
        <v>#N/A</v>
      </c>
      <c r="AA1518" s="62" t="e">
        <f>IFERROR(IF($B1518=0,#N/A,AVERAGEIFS(INDEX(DATOS,0,$C1518),INDEX(DATOS,0,$C1518),"&lt;&gt;#N/D",INDEX(DATOS,0,$L$2),0,INDEX(DATOS,0,$M$2),1,INDEX(DATOS,0,$N$2),V1518,INDEX(DATOS,0,$O$2),$D1518)),#N/A)</f>
        <v>#N/A</v>
      </c>
      <c r="AB1518" s="62" t="e">
        <f>IFERROR(IF($B1518=0,#N/A,AVERAGEIFS(INDEX(DATOS,0,$C1518),INDEX(DATOS,0,$C1518),"&lt;&gt;#N/D",INDEX(DATOS,0,$L$2),0,INDEX(DATOS,0,$M$2),1,INDEX(DATOS,0,$N$2),W1518,INDEX(DATOS,0,$O$2),$D1518)),#N/A)</f>
        <v>#N/A</v>
      </c>
      <c r="AC1518" s="62" t="e">
        <f>IFERROR(IF($B1518=0,#N/A,AVERAGEIFS(INDEX(DATOS,0,$C1518),INDEX(DATOS,0,$C1518),"&lt;&gt;#N/D",INDEX(DATOS,0,$L$2),0,INDEX(DATOS,0,$M$2),1,INDEX(DATOS,0,$N$2),X1518,INDEX(DATOS,0,$O$2),$D1518)),#N/A)</f>
        <v>#N/A</v>
      </c>
      <c r="AD1518" s="33"/>
      <c r="AE1518" s="40" t="e">
        <f>IFERROR(IF(ISNA(Z1518),#N/A,IF(I1518=0,0,_xlfn.STDEV.P($Z1518:Z1518)/I1518*100)),#N/A)</f>
        <v>#N/A</v>
      </c>
      <c r="AF1518" s="40" t="e">
        <f>IFERROR(IF(ISNA(AA1518),#N/A,IF(J1518=0,0,_xlfn.STDEV.P($Z1518:AA1518)/J1518*100)),#N/A)</f>
        <v>#N/A</v>
      </c>
      <c r="AG1518" s="40" t="e">
        <f>IFERROR(IF(ISNA(AB1518),#N/A,IF(K1518=0,0,_xlfn.STDEV.P($Z1518:AB1518)/K1518*100)),#N/A)</f>
        <v>#N/A</v>
      </c>
      <c r="AH1518" s="40" t="e">
        <f>IFERROR(IF(ISNA(AC1518),#N/A,IF(L1518=0,0,_xlfn.STDEV.P($Z1518:AC1518)/L1518*100)),#N/A)</f>
        <v>#N/A</v>
      </c>
    </row>
    <row r="1519" spans="1:34" x14ac:dyDescent="0.35">
      <c r="A1519">
        <f t="shared" si="1786"/>
        <v>114</v>
      </c>
      <c r="B1519" s="35">
        <f t="array" ref="B1519">IF(B1518=0,0,MIN(IF(INDEX(DATOS,0,$N$2)=$U1519,IF(ISNUMBER(INDEX(DATOS,0,$C1519)),IF(INDEX(DATOS,0,$L$2)=0,IF(INDEX(DATOS,0,$M$2)=1,IF(ISNA(MATCH(INDEX(DATOS,0,$O$2),IF($E$7:E1518=E1519,$D$7:D1518),0)),INDEX(DATOS,0,$K$2))))))))</f>
        <v>0</v>
      </c>
      <c r="C1519" s="32">
        <f t="shared" si="1787"/>
        <v>20</v>
      </c>
      <c r="D1519" s="34" t="str">
        <f>IF($B1519=0,"--",INDEX(DATOS,$B1519,O$2))</f>
        <v>--</v>
      </c>
      <c r="E1519" s="64" t="s">
        <v>1</v>
      </c>
      <c r="F1519" s="36" t="str">
        <f t="shared" si="1823"/>
        <v>--</v>
      </c>
      <c r="G1519" s="109" t="e">
        <f>VLOOKUP($D1519,LOC_UNICOS,G$2,0)</f>
        <v>#N/A</v>
      </c>
      <c r="H1519" s="109" t="e">
        <f>VLOOKUP($D1519,LOC_UNICOS,H$2,0)</f>
        <v>#N/A</v>
      </c>
      <c r="I1519" s="38">
        <f t="array" ref="I1519">IF($B1519=0,-999,IF(COUNTIFS($Z1519:Z1519,#N/A)&gt;0,-999,AVERAGE($Z1519:Z1519)))</f>
        <v>-999</v>
      </c>
      <c r="J1519" s="38">
        <f t="array" ref="J1519">IF($B1519=0,-999,IF(COUNTIFS($Z1519:AA1519,#N/A)&gt;0,-999,AVERAGE($Z1519:AA1519)))</f>
        <v>-999</v>
      </c>
      <c r="K1519" s="38">
        <f t="array" ref="K1519">IF($B1519=0,-999,IF(COUNTIFS($Z1519:AB1519,#N/A)&gt;0,-999,AVERAGE($Z1519:AB1519)))</f>
        <v>-999</v>
      </c>
      <c r="L1519" s="38">
        <f t="array" ref="L1519">IF($B1519=0,-999,IF(COUNTIFS($Z1519:AC1519,#N/A)&gt;0,-999,AVERAGE($Z1519:AC1519)))</f>
        <v>-999</v>
      </c>
      <c r="M1519" s="38">
        <f t="shared" si="1831"/>
        <v>-999</v>
      </c>
      <c r="N1519" s="38">
        <f t="shared" si="1805"/>
        <v>-999</v>
      </c>
      <c r="O1519" s="38">
        <f t="shared" si="1806"/>
        <v>-999</v>
      </c>
      <c r="P1519" s="38">
        <f t="shared" si="1807"/>
        <v>-999</v>
      </c>
      <c r="Q1519" s="37">
        <f t="shared" si="1783"/>
        <v>0</v>
      </c>
      <c r="R1519" s="37">
        <f t="shared" si="1795"/>
        <v>0</v>
      </c>
      <c r="S1519" s="37">
        <f t="shared" si="1796"/>
        <v>0</v>
      </c>
      <c r="T1519" s="37">
        <f t="shared" si="1797"/>
        <v>0</v>
      </c>
      <c r="U1519" s="37">
        <f t="shared" si="1784"/>
        <v>2018</v>
      </c>
      <c r="V1519" s="37">
        <f t="shared" ref="V1519:X1519" si="1844">U1519-1</f>
        <v>2017</v>
      </c>
      <c r="W1519" s="37">
        <f t="shared" si="1844"/>
        <v>2016</v>
      </c>
      <c r="X1519" s="37">
        <f t="shared" si="1844"/>
        <v>2015</v>
      </c>
      <c r="Y1519" s="39"/>
      <c r="Z1519" s="62" t="e">
        <f>IFERROR(IF($B1519=0,#N/A,AVERAGEIFS(INDEX(DATOS,0,$C1519),INDEX(DATOS,0,$C1519),"&lt;&gt;#N/D",INDEX(DATOS,0,$L$2),0,INDEX(DATOS,0,$M$2),1,INDEX(DATOS,0,$N$2),U1519,INDEX(DATOS,0,$O$2),$D1519)),#N/A)</f>
        <v>#N/A</v>
      </c>
      <c r="AA1519" s="62" t="e">
        <f>IFERROR(IF($B1519=0,#N/A,AVERAGEIFS(INDEX(DATOS,0,$C1519),INDEX(DATOS,0,$C1519),"&lt;&gt;#N/D",INDEX(DATOS,0,$L$2),0,INDEX(DATOS,0,$M$2),1,INDEX(DATOS,0,$N$2),V1519,INDEX(DATOS,0,$O$2),$D1519)),#N/A)</f>
        <v>#N/A</v>
      </c>
      <c r="AB1519" s="62" t="e">
        <f>IFERROR(IF($B1519=0,#N/A,AVERAGEIFS(INDEX(DATOS,0,$C1519),INDEX(DATOS,0,$C1519),"&lt;&gt;#N/D",INDEX(DATOS,0,$L$2),0,INDEX(DATOS,0,$M$2),1,INDEX(DATOS,0,$N$2),W1519,INDEX(DATOS,0,$O$2),$D1519)),#N/A)</f>
        <v>#N/A</v>
      </c>
      <c r="AC1519" s="62" t="e">
        <f>IFERROR(IF($B1519=0,#N/A,AVERAGEIFS(INDEX(DATOS,0,$C1519),INDEX(DATOS,0,$C1519),"&lt;&gt;#N/D",INDEX(DATOS,0,$L$2),0,INDEX(DATOS,0,$M$2),1,INDEX(DATOS,0,$N$2),X1519,INDEX(DATOS,0,$O$2),$D1519)),#N/A)</f>
        <v>#N/A</v>
      </c>
      <c r="AD1519" s="33"/>
      <c r="AE1519" s="40" t="e">
        <f>IFERROR(IF(ISNA(Z1519),#N/A,IF(I1519=0,0,_xlfn.STDEV.P($Z1519:Z1519)/I1519*100)),#N/A)</f>
        <v>#N/A</v>
      </c>
      <c r="AF1519" s="40" t="e">
        <f>IFERROR(IF(ISNA(AA1519),#N/A,IF(J1519=0,0,_xlfn.STDEV.P($Z1519:AA1519)/J1519*100)),#N/A)</f>
        <v>#N/A</v>
      </c>
      <c r="AG1519" s="40" t="e">
        <f>IFERROR(IF(ISNA(AB1519),#N/A,IF(K1519=0,0,_xlfn.STDEV.P($Z1519:AB1519)/K1519*100)),#N/A)</f>
        <v>#N/A</v>
      </c>
      <c r="AH1519" s="40" t="e">
        <f>IFERROR(IF(ISNA(AC1519),#N/A,IF(L1519=0,0,_xlfn.STDEV.P($Z1519:AC1519)/L1519*100)),#N/A)</f>
        <v>#N/A</v>
      </c>
    </row>
    <row r="1520" spans="1:34" x14ac:dyDescent="0.35">
      <c r="A1520">
        <f t="shared" si="1786"/>
        <v>115</v>
      </c>
      <c r="B1520" s="35">
        <f t="array" ref="B1520">IF(B1519=0,0,MIN(IF(INDEX(DATOS,0,$N$2)=$U1520,IF(ISNUMBER(INDEX(DATOS,0,$C1520)),IF(INDEX(DATOS,0,$L$2)=0,IF(INDEX(DATOS,0,$M$2)=1,IF(ISNA(MATCH(INDEX(DATOS,0,$O$2),IF($E$7:E1519=E1520,$D$7:D1519),0)),INDEX(DATOS,0,$K$2))))))))</f>
        <v>0</v>
      </c>
      <c r="C1520" s="32">
        <f t="shared" si="1787"/>
        <v>20</v>
      </c>
      <c r="D1520" s="34" t="str">
        <f>IF($B1520=0,"--",INDEX(DATOS,$B1520,O$2))</f>
        <v>--</v>
      </c>
      <c r="E1520" s="64" t="s">
        <v>1</v>
      </c>
      <c r="F1520" s="36" t="str">
        <f t="shared" si="1823"/>
        <v>--</v>
      </c>
      <c r="G1520" s="109" t="e">
        <f>VLOOKUP($D1520,LOC_UNICOS,G$2,0)</f>
        <v>#N/A</v>
      </c>
      <c r="H1520" s="109" t="e">
        <f>VLOOKUP($D1520,LOC_UNICOS,H$2,0)</f>
        <v>#N/A</v>
      </c>
      <c r="I1520" s="38">
        <f t="array" ref="I1520">IF($B1520=0,-999,IF(COUNTIFS($Z1520:Z1520,#N/A)&gt;0,-999,AVERAGE($Z1520:Z1520)))</f>
        <v>-999</v>
      </c>
      <c r="J1520" s="38">
        <f t="array" ref="J1520">IF($B1520=0,-999,IF(COUNTIFS($Z1520:AA1520,#N/A)&gt;0,-999,AVERAGE($Z1520:AA1520)))</f>
        <v>-999</v>
      </c>
      <c r="K1520" s="38">
        <f t="array" ref="K1520">IF($B1520=0,-999,IF(COUNTIFS($Z1520:AB1520,#N/A)&gt;0,-999,AVERAGE($Z1520:AB1520)))</f>
        <v>-999</v>
      </c>
      <c r="L1520" s="38">
        <f t="array" ref="L1520">IF($B1520=0,-999,IF(COUNTIFS($Z1520:AC1520,#N/A)&gt;0,-999,AVERAGE($Z1520:AC1520)))</f>
        <v>-999</v>
      </c>
      <c r="M1520" s="38">
        <f t="shared" si="1831"/>
        <v>-999</v>
      </c>
      <c r="N1520" s="38">
        <f t="shared" si="1805"/>
        <v>-999</v>
      </c>
      <c r="O1520" s="38">
        <f t="shared" si="1806"/>
        <v>-999</v>
      </c>
      <c r="P1520" s="38">
        <f t="shared" si="1807"/>
        <v>-999</v>
      </c>
      <c r="Q1520" s="37">
        <f t="shared" si="1783"/>
        <v>0</v>
      </c>
      <c r="R1520" s="37">
        <f t="shared" si="1795"/>
        <v>0</v>
      </c>
      <c r="S1520" s="37">
        <f t="shared" si="1796"/>
        <v>0</v>
      </c>
      <c r="T1520" s="37">
        <f t="shared" si="1797"/>
        <v>0</v>
      </c>
      <c r="U1520" s="37">
        <f t="shared" si="1784"/>
        <v>2018</v>
      </c>
      <c r="V1520" s="37">
        <f t="shared" ref="V1520:X1520" si="1845">U1520-1</f>
        <v>2017</v>
      </c>
      <c r="W1520" s="37">
        <f t="shared" si="1845"/>
        <v>2016</v>
      </c>
      <c r="X1520" s="37">
        <f t="shared" si="1845"/>
        <v>2015</v>
      </c>
      <c r="Y1520" s="39"/>
      <c r="Z1520" s="62" t="e">
        <f>IFERROR(IF($B1520=0,#N/A,AVERAGEIFS(INDEX(DATOS,0,$C1520),INDEX(DATOS,0,$C1520),"&lt;&gt;#N/D",INDEX(DATOS,0,$L$2),0,INDEX(DATOS,0,$M$2),1,INDEX(DATOS,0,$N$2),U1520,INDEX(DATOS,0,$O$2),$D1520)),#N/A)</f>
        <v>#N/A</v>
      </c>
      <c r="AA1520" s="62" t="e">
        <f>IFERROR(IF($B1520=0,#N/A,AVERAGEIFS(INDEX(DATOS,0,$C1520),INDEX(DATOS,0,$C1520),"&lt;&gt;#N/D",INDEX(DATOS,0,$L$2),0,INDEX(DATOS,0,$M$2),1,INDEX(DATOS,0,$N$2),V1520,INDEX(DATOS,0,$O$2),$D1520)),#N/A)</f>
        <v>#N/A</v>
      </c>
      <c r="AB1520" s="62" t="e">
        <f>IFERROR(IF($B1520=0,#N/A,AVERAGEIFS(INDEX(DATOS,0,$C1520),INDEX(DATOS,0,$C1520),"&lt;&gt;#N/D",INDEX(DATOS,0,$L$2),0,INDEX(DATOS,0,$M$2),1,INDEX(DATOS,0,$N$2),W1520,INDEX(DATOS,0,$O$2),$D1520)),#N/A)</f>
        <v>#N/A</v>
      </c>
      <c r="AC1520" s="62" t="e">
        <f>IFERROR(IF($B1520=0,#N/A,AVERAGEIFS(INDEX(DATOS,0,$C1520),INDEX(DATOS,0,$C1520),"&lt;&gt;#N/D",INDEX(DATOS,0,$L$2),0,INDEX(DATOS,0,$M$2),1,INDEX(DATOS,0,$N$2),X1520,INDEX(DATOS,0,$O$2),$D1520)),#N/A)</f>
        <v>#N/A</v>
      </c>
      <c r="AD1520" s="33"/>
      <c r="AE1520" s="40" t="e">
        <f>IFERROR(IF(ISNA(Z1520),#N/A,IF(I1520=0,0,_xlfn.STDEV.P($Z1520:Z1520)/I1520*100)),#N/A)</f>
        <v>#N/A</v>
      </c>
      <c r="AF1520" s="40" t="e">
        <f>IFERROR(IF(ISNA(AA1520),#N/A,IF(J1520=0,0,_xlfn.STDEV.P($Z1520:AA1520)/J1520*100)),#N/A)</f>
        <v>#N/A</v>
      </c>
      <c r="AG1520" s="40" t="e">
        <f>IFERROR(IF(ISNA(AB1520),#N/A,IF(K1520=0,0,_xlfn.STDEV.P($Z1520:AB1520)/K1520*100)),#N/A)</f>
        <v>#N/A</v>
      </c>
      <c r="AH1520" s="40" t="e">
        <f>IFERROR(IF(ISNA(AC1520),#N/A,IF(L1520=0,0,_xlfn.STDEV.P($Z1520:AC1520)/L1520*100)),#N/A)</f>
        <v>#N/A</v>
      </c>
    </row>
    <row r="1521" spans="1:34" x14ac:dyDescent="0.35">
      <c r="A1521">
        <f t="shared" si="1786"/>
        <v>116</v>
      </c>
      <c r="B1521" s="35">
        <f t="array" ref="B1521">IF(B1520=0,0,MIN(IF(INDEX(DATOS,0,$N$2)=$U1521,IF(ISNUMBER(INDEX(DATOS,0,$C1521)),IF(INDEX(DATOS,0,$L$2)=0,IF(INDEX(DATOS,0,$M$2)=1,IF(ISNA(MATCH(INDEX(DATOS,0,$O$2),IF($E$7:E1520=E1521,$D$7:D1520),0)),INDEX(DATOS,0,$K$2))))))))</f>
        <v>0</v>
      </c>
      <c r="C1521" s="32">
        <f t="shared" si="1787"/>
        <v>20</v>
      </c>
      <c r="D1521" s="34" t="str">
        <f>IF($B1521=0,"--",INDEX(DATOS,$B1521,O$2))</f>
        <v>--</v>
      </c>
      <c r="E1521" s="64" t="s">
        <v>1</v>
      </c>
      <c r="F1521" s="36" t="str">
        <f t="shared" si="1823"/>
        <v>--</v>
      </c>
      <c r="G1521" s="109" t="e">
        <f>VLOOKUP($D1521,LOC_UNICOS,G$2,0)</f>
        <v>#N/A</v>
      </c>
      <c r="H1521" s="109" t="e">
        <f>VLOOKUP($D1521,LOC_UNICOS,H$2,0)</f>
        <v>#N/A</v>
      </c>
      <c r="I1521" s="38">
        <f t="array" ref="I1521">IF($B1521=0,-999,IF(COUNTIFS($Z1521:Z1521,#N/A)&gt;0,-999,AVERAGE($Z1521:Z1521)))</f>
        <v>-999</v>
      </c>
      <c r="J1521" s="38">
        <f t="array" ref="J1521">IF($B1521=0,-999,IF(COUNTIFS($Z1521:AA1521,#N/A)&gt;0,-999,AVERAGE($Z1521:AA1521)))</f>
        <v>-999</v>
      </c>
      <c r="K1521" s="38">
        <f t="array" ref="K1521">IF($B1521=0,-999,IF(COUNTIFS($Z1521:AB1521,#N/A)&gt;0,-999,AVERAGE($Z1521:AB1521)))</f>
        <v>-999</v>
      </c>
      <c r="L1521" s="38">
        <f t="array" ref="L1521">IF($B1521=0,-999,IF(COUNTIFS($Z1521:AC1521,#N/A)&gt;0,-999,AVERAGE($Z1521:AC1521)))</f>
        <v>-999</v>
      </c>
      <c r="M1521" s="38">
        <f t="shared" si="1831"/>
        <v>-999</v>
      </c>
      <c r="N1521" s="38">
        <f t="shared" si="1805"/>
        <v>-999</v>
      </c>
      <c r="O1521" s="38">
        <f t="shared" si="1806"/>
        <v>-999</v>
      </c>
      <c r="P1521" s="38">
        <f t="shared" si="1807"/>
        <v>-999</v>
      </c>
      <c r="Q1521" s="37">
        <f t="shared" si="1783"/>
        <v>0</v>
      </c>
      <c r="R1521" s="37">
        <f t="shared" si="1795"/>
        <v>0</v>
      </c>
      <c r="S1521" s="37">
        <f t="shared" si="1796"/>
        <v>0</v>
      </c>
      <c r="T1521" s="37">
        <f t="shared" si="1797"/>
        <v>0</v>
      </c>
      <c r="U1521" s="37">
        <f t="shared" si="1784"/>
        <v>2018</v>
      </c>
      <c r="V1521" s="37">
        <f t="shared" ref="V1521:X1521" si="1846">U1521-1</f>
        <v>2017</v>
      </c>
      <c r="W1521" s="37">
        <f t="shared" si="1846"/>
        <v>2016</v>
      </c>
      <c r="X1521" s="37">
        <f t="shared" si="1846"/>
        <v>2015</v>
      </c>
      <c r="Y1521" s="39"/>
      <c r="Z1521" s="62" t="e">
        <f>IFERROR(IF($B1521=0,#N/A,AVERAGEIFS(INDEX(DATOS,0,$C1521),INDEX(DATOS,0,$C1521),"&lt;&gt;#N/D",INDEX(DATOS,0,$L$2),0,INDEX(DATOS,0,$M$2),1,INDEX(DATOS,0,$N$2),U1521,INDEX(DATOS,0,$O$2),$D1521)),#N/A)</f>
        <v>#N/A</v>
      </c>
      <c r="AA1521" s="62" t="e">
        <f>IFERROR(IF($B1521=0,#N/A,AVERAGEIFS(INDEX(DATOS,0,$C1521),INDEX(DATOS,0,$C1521),"&lt;&gt;#N/D",INDEX(DATOS,0,$L$2),0,INDEX(DATOS,0,$M$2),1,INDEX(DATOS,0,$N$2),V1521,INDEX(DATOS,0,$O$2),$D1521)),#N/A)</f>
        <v>#N/A</v>
      </c>
      <c r="AB1521" s="62" t="e">
        <f>IFERROR(IF($B1521=0,#N/A,AVERAGEIFS(INDEX(DATOS,0,$C1521),INDEX(DATOS,0,$C1521),"&lt;&gt;#N/D",INDEX(DATOS,0,$L$2),0,INDEX(DATOS,0,$M$2),1,INDEX(DATOS,0,$N$2),W1521,INDEX(DATOS,0,$O$2),$D1521)),#N/A)</f>
        <v>#N/A</v>
      </c>
      <c r="AC1521" s="62" t="e">
        <f>IFERROR(IF($B1521=0,#N/A,AVERAGEIFS(INDEX(DATOS,0,$C1521),INDEX(DATOS,0,$C1521),"&lt;&gt;#N/D",INDEX(DATOS,0,$L$2),0,INDEX(DATOS,0,$M$2),1,INDEX(DATOS,0,$N$2),X1521,INDEX(DATOS,0,$O$2),$D1521)),#N/A)</f>
        <v>#N/A</v>
      </c>
      <c r="AD1521" s="33"/>
      <c r="AE1521" s="40" t="e">
        <f>IFERROR(IF(ISNA(Z1521),#N/A,IF(I1521=0,0,_xlfn.STDEV.P($Z1521:Z1521)/I1521*100)),#N/A)</f>
        <v>#N/A</v>
      </c>
      <c r="AF1521" s="40" t="e">
        <f>IFERROR(IF(ISNA(AA1521),#N/A,IF(J1521=0,0,_xlfn.STDEV.P($Z1521:AA1521)/J1521*100)),#N/A)</f>
        <v>#N/A</v>
      </c>
      <c r="AG1521" s="40" t="e">
        <f>IFERROR(IF(ISNA(AB1521),#N/A,IF(K1521=0,0,_xlfn.STDEV.P($Z1521:AB1521)/K1521*100)),#N/A)</f>
        <v>#N/A</v>
      </c>
      <c r="AH1521" s="40" t="e">
        <f>IFERROR(IF(ISNA(AC1521),#N/A,IF(L1521=0,0,_xlfn.STDEV.P($Z1521:AC1521)/L1521*100)),#N/A)</f>
        <v>#N/A</v>
      </c>
    </row>
    <row r="1522" spans="1:34" x14ac:dyDescent="0.35">
      <c r="A1522">
        <f t="shared" si="1786"/>
        <v>117</v>
      </c>
      <c r="B1522" s="35">
        <f t="array" ref="B1522">IF(B1521=0,0,MIN(IF(INDEX(DATOS,0,$N$2)=$U1522,IF(ISNUMBER(INDEX(DATOS,0,$C1522)),IF(INDEX(DATOS,0,$L$2)=0,IF(INDEX(DATOS,0,$M$2)=1,IF(ISNA(MATCH(INDEX(DATOS,0,$O$2),IF($E$7:E1521=E1522,$D$7:D1521),0)),INDEX(DATOS,0,$K$2))))))))</f>
        <v>0</v>
      </c>
      <c r="C1522" s="32">
        <f t="shared" si="1787"/>
        <v>20</v>
      </c>
      <c r="D1522" s="34" t="str">
        <f>IF($B1522=0,"--",INDEX(DATOS,$B1522,O$2))</f>
        <v>--</v>
      </c>
      <c r="E1522" s="64" t="s">
        <v>1</v>
      </c>
      <c r="F1522" s="36" t="str">
        <f t="shared" si="1823"/>
        <v>--</v>
      </c>
      <c r="G1522" s="109" t="e">
        <f>VLOOKUP($D1522,LOC_UNICOS,G$2,0)</f>
        <v>#N/A</v>
      </c>
      <c r="H1522" s="109" t="e">
        <f>VLOOKUP($D1522,LOC_UNICOS,H$2,0)</f>
        <v>#N/A</v>
      </c>
      <c r="I1522" s="38">
        <f t="array" ref="I1522">IF($B1522=0,-999,IF(COUNTIFS($Z1522:Z1522,#N/A)&gt;0,-999,AVERAGE($Z1522:Z1522)))</f>
        <v>-999</v>
      </c>
      <c r="J1522" s="38">
        <f t="array" ref="J1522">IF($B1522=0,-999,IF(COUNTIFS($Z1522:AA1522,#N/A)&gt;0,-999,AVERAGE($Z1522:AA1522)))</f>
        <v>-999</v>
      </c>
      <c r="K1522" s="38">
        <f t="array" ref="K1522">IF($B1522=0,-999,IF(COUNTIFS($Z1522:AB1522,#N/A)&gt;0,-999,AVERAGE($Z1522:AB1522)))</f>
        <v>-999</v>
      </c>
      <c r="L1522" s="38">
        <f t="array" ref="L1522">IF($B1522=0,-999,IF(COUNTIFS($Z1522:AC1522,#N/A)&gt;0,-999,AVERAGE($Z1522:AC1522)))</f>
        <v>-999</v>
      </c>
      <c r="M1522" s="38">
        <f t="shared" si="1831"/>
        <v>-999</v>
      </c>
      <c r="N1522" s="38">
        <f t="shared" si="1805"/>
        <v>-999</v>
      </c>
      <c r="O1522" s="38">
        <f t="shared" si="1806"/>
        <v>-999</v>
      </c>
      <c r="P1522" s="38">
        <f t="shared" si="1807"/>
        <v>-999</v>
      </c>
      <c r="Q1522" s="37">
        <f t="shared" si="1783"/>
        <v>0</v>
      </c>
      <c r="R1522" s="37">
        <f t="shared" si="1795"/>
        <v>0</v>
      </c>
      <c r="S1522" s="37">
        <f t="shared" si="1796"/>
        <v>0</v>
      </c>
      <c r="T1522" s="37">
        <f t="shared" si="1797"/>
        <v>0</v>
      </c>
      <c r="U1522" s="37">
        <f t="shared" si="1784"/>
        <v>2018</v>
      </c>
      <c r="V1522" s="37">
        <f t="shared" ref="V1522:X1522" si="1847">U1522-1</f>
        <v>2017</v>
      </c>
      <c r="W1522" s="37">
        <f t="shared" si="1847"/>
        <v>2016</v>
      </c>
      <c r="X1522" s="37">
        <f t="shared" si="1847"/>
        <v>2015</v>
      </c>
      <c r="Y1522" s="39"/>
      <c r="Z1522" s="62" t="e">
        <f>IFERROR(IF($B1522=0,#N/A,AVERAGEIFS(INDEX(DATOS,0,$C1522),INDEX(DATOS,0,$C1522),"&lt;&gt;#N/D",INDEX(DATOS,0,$L$2),0,INDEX(DATOS,0,$M$2),1,INDEX(DATOS,0,$N$2),U1522,INDEX(DATOS,0,$O$2),$D1522)),#N/A)</f>
        <v>#N/A</v>
      </c>
      <c r="AA1522" s="62" t="e">
        <f>IFERROR(IF($B1522=0,#N/A,AVERAGEIFS(INDEX(DATOS,0,$C1522),INDEX(DATOS,0,$C1522),"&lt;&gt;#N/D",INDEX(DATOS,0,$L$2),0,INDEX(DATOS,0,$M$2),1,INDEX(DATOS,0,$N$2),V1522,INDEX(DATOS,0,$O$2),$D1522)),#N/A)</f>
        <v>#N/A</v>
      </c>
      <c r="AB1522" s="62" t="e">
        <f>IFERROR(IF($B1522=0,#N/A,AVERAGEIFS(INDEX(DATOS,0,$C1522),INDEX(DATOS,0,$C1522),"&lt;&gt;#N/D",INDEX(DATOS,0,$L$2),0,INDEX(DATOS,0,$M$2),1,INDEX(DATOS,0,$N$2),W1522,INDEX(DATOS,0,$O$2),$D1522)),#N/A)</f>
        <v>#N/A</v>
      </c>
      <c r="AC1522" s="62" t="e">
        <f>IFERROR(IF($B1522=0,#N/A,AVERAGEIFS(INDEX(DATOS,0,$C1522),INDEX(DATOS,0,$C1522),"&lt;&gt;#N/D",INDEX(DATOS,0,$L$2),0,INDEX(DATOS,0,$M$2),1,INDEX(DATOS,0,$N$2),X1522,INDEX(DATOS,0,$O$2),$D1522)),#N/A)</f>
        <v>#N/A</v>
      </c>
      <c r="AD1522" s="33"/>
      <c r="AE1522" s="40" t="e">
        <f>IFERROR(IF(ISNA(Z1522),#N/A,IF(I1522=0,0,_xlfn.STDEV.P($Z1522:Z1522)/I1522*100)),#N/A)</f>
        <v>#N/A</v>
      </c>
      <c r="AF1522" s="40" t="e">
        <f>IFERROR(IF(ISNA(AA1522),#N/A,IF(J1522=0,0,_xlfn.STDEV.P($Z1522:AA1522)/J1522*100)),#N/A)</f>
        <v>#N/A</v>
      </c>
      <c r="AG1522" s="40" t="e">
        <f>IFERROR(IF(ISNA(AB1522),#N/A,IF(K1522=0,0,_xlfn.STDEV.P($Z1522:AB1522)/K1522*100)),#N/A)</f>
        <v>#N/A</v>
      </c>
      <c r="AH1522" s="40" t="e">
        <f>IFERROR(IF(ISNA(AC1522),#N/A,IF(L1522=0,0,_xlfn.STDEV.P($Z1522:AC1522)/L1522*100)),#N/A)</f>
        <v>#N/A</v>
      </c>
    </row>
    <row r="1523" spans="1:34" x14ac:dyDescent="0.35">
      <c r="A1523">
        <f t="shared" si="1786"/>
        <v>118</v>
      </c>
      <c r="B1523" s="35">
        <f t="array" ref="B1523">IF(B1522=0,0,MIN(IF(INDEX(DATOS,0,$N$2)=$U1523,IF(ISNUMBER(INDEX(DATOS,0,$C1523)),IF(INDEX(DATOS,0,$L$2)=0,IF(INDEX(DATOS,0,$M$2)=1,IF(ISNA(MATCH(INDEX(DATOS,0,$O$2),IF($E$7:E1522=E1523,$D$7:D1522),0)),INDEX(DATOS,0,$K$2))))))))</f>
        <v>0</v>
      </c>
      <c r="C1523" s="32">
        <f t="shared" si="1787"/>
        <v>20</v>
      </c>
      <c r="D1523" s="34" t="str">
        <f>IF($B1523=0,"--",INDEX(DATOS,$B1523,O$2))</f>
        <v>--</v>
      </c>
      <c r="E1523" s="64" t="s">
        <v>1</v>
      </c>
      <c r="F1523" s="36" t="str">
        <f t="shared" si="1823"/>
        <v>--</v>
      </c>
      <c r="G1523" s="109" t="e">
        <f>VLOOKUP($D1523,LOC_UNICOS,G$2,0)</f>
        <v>#N/A</v>
      </c>
      <c r="H1523" s="109" t="e">
        <f>VLOOKUP($D1523,LOC_UNICOS,H$2,0)</f>
        <v>#N/A</v>
      </c>
      <c r="I1523" s="38">
        <f t="array" ref="I1523">IF($B1523=0,-999,IF(COUNTIFS($Z1523:Z1523,#N/A)&gt;0,-999,AVERAGE($Z1523:Z1523)))</f>
        <v>-999</v>
      </c>
      <c r="J1523" s="38">
        <f t="array" ref="J1523">IF($B1523=0,-999,IF(COUNTIFS($Z1523:AA1523,#N/A)&gt;0,-999,AVERAGE($Z1523:AA1523)))</f>
        <v>-999</v>
      </c>
      <c r="K1523" s="38">
        <f t="array" ref="K1523">IF($B1523=0,-999,IF(COUNTIFS($Z1523:AB1523,#N/A)&gt;0,-999,AVERAGE($Z1523:AB1523)))</f>
        <v>-999</v>
      </c>
      <c r="L1523" s="38">
        <f t="array" ref="L1523">IF($B1523=0,-999,IF(COUNTIFS($Z1523:AC1523,#N/A)&gt;0,-999,AVERAGE($Z1523:AC1523)))</f>
        <v>-999</v>
      </c>
      <c r="M1523" s="38">
        <f t="shared" si="1831"/>
        <v>-999</v>
      </c>
      <c r="N1523" s="38">
        <f t="shared" si="1805"/>
        <v>-999</v>
      </c>
      <c r="O1523" s="38">
        <f t="shared" si="1806"/>
        <v>-999</v>
      </c>
      <c r="P1523" s="38">
        <f t="shared" si="1807"/>
        <v>-999</v>
      </c>
      <c r="Q1523" s="37">
        <f t="shared" si="1783"/>
        <v>0</v>
      </c>
      <c r="R1523" s="37">
        <f t="shared" si="1795"/>
        <v>0</v>
      </c>
      <c r="S1523" s="37">
        <f t="shared" si="1796"/>
        <v>0</v>
      </c>
      <c r="T1523" s="37">
        <f t="shared" si="1797"/>
        <v>0</v>
      </c>
      <c r="U1523" s="37">
        <f t="shared" si="1784"/>
        <v>2018</v>
      </c>
      <c r="V1523" s="37">
        <f t="shared" ref="V1523:X1523" si="1848">U1523-1</f>
        <v>2017</v>
      </c>
      <c r="W1523" s="37">
        <f t="shared" si="1848"/>
        <v>2016</v>
      </c>
      <c r="X1523" s="37">
        <f t="shared" si="1848"/>
        <v>2015</v>
      </c>
      <c r="Y1523" s="39"/>
      <c r="Z1523" s="62" t="e">
        <f>IFERROR(IF($B1523=0,#N/A,AVERAGEIFS(INDEX(DATOS,0,$C1523),INDEX(DATOS,0,$C1523),"&lt;&gt;#N/D",INDEX(DATOS,0,$L$2),0,INDEX(DATOS,0,$M$2),1,INDEX(DATOS,0,$N$2),U1523,INDEX(DATOS,0,$O$2),$D1523)),#N/A)</f>
        <v>#N/A</v>
      </c>
      <c r="AA1523" s="62" t="e">
        <f>IFERROR(IF($B1523=0,#N/A,AVERAGEIFS(INDEX(DATOS,0,$C1523),INDEX(DATOS,0,$C1523),"&lt;&gt;#N/D",INDEX(DATOS,0,$L$2),0,INDEX(DATOS,0,$M$2),1,INDEX(DATOS,0,$N$2),V1523,INDEX(DATOS,0,$O$2),$D1523)),#N/A)</f>
        <v>#N/A</v>
      </c>
      <c r="AB1523" s="62" t="e">
        <f>IFERROR(IF($B1523=0,#N/A,AVERAGEIFS(INDEX(DATOS,0,$C1523),INDEX(DATOS,0,$C1523),"&lt;&gt;#N/D",INDEX(DATOS,0,$L$2),0,INDEX(DATOS,0,$M$2),1,INDEX(DATOS,0,$N$2),W1523,INDEX(DATOS,0,$O$2),$D1523)),#N/A)</f>
        <v>#N/A</v>
      </c>
      <c r="AC1523" s="62" t="e">
        <f>IFERROR(IF($B1523=0,#N/A,AVERAGEIFS(INDEX(DATOS,0,$C1523),INDEX(DATOS,0,$C1523),"&lt;&gt;#N/D",INDEX(DATOS,0,$L$2),0,INDEX(DATOS,0,$M$2),1,INDEX(DATOS,0,$N$2),X1523,INDEX(DATOS,0,$O$2),$D1523)),#N/A)</f>
        <v>#N/A</v>
      </c>
      <c r="AD1523" s="33"/>
      <c r="AE1523" s="40" t="e">
        <f>IFERROR(IF(ISNA(Z1523),#N/A,IF(I1523=0,0,_xlfn.STDEV.P($Z1523:Z1523)/I1523*100)),#N/A)</f>
        <v>#N/A</v>
      </c>
      <c r="AF1523" s="40" t="e">
        <f>IFERROR(IF(ISNA(AA1523),#N/A,IF(J1523=0,0,_xlfn.STDEV.P($Z1523:AA1523)/J1523*100)),#N/A)</f>
        <v>#N/A</v>
      </c>
      <c r="AG1523" s="40" t="e">
        <f>IFERROR(IF(ISNA(AB1523),#N/A,IF(K1523=0,0,_xlfn.STDEV.P($Z1523:AB1523)/K1523*100)),#N/A)</f>
        <v>#N/A</v>
      </c>
      <c r="AH1523" s="40" t="e">
        <f>IFERROR(IF(ISNA(AC1523),#N/A,IF(L1523=0,0,_xlfn.STDEV.P($Z1523:AC1523)/L1523*100)),#N/A)</f>
        <v>#N/A</v>
      </c>
    </row>
    <row r="1524" spans="1:34" x14ac:dyDescent="0.35">
      <c r="A1524">
        <f t="shared" si="1786"/>
        <v>119</v>
      </c>
      <c r="B1524" s="35">
        <f t="array" ref="B1524">IF(B1523=0,0,MIN(IF(INDEX(DATOS,0,$N$2)=$U1524,IF(ISNUMBER(INDEX(DATOS,0,$C1524)),IF(INDEX(DATOS,0,$L$2)=0,IF(INDEX(DATOS,0,$M$2)=1,IF(ISNA(MATCH(INDEX(DATOS,0,$O$2),IF($E$7:E1523=E1524,$D$7:D1523),0)),INDEX(DATOS,0,$K$2))))))))</f>
        <v>0</v>
      </c>
      <c r="C1524" s="32">
        <f t="shared" si="1787"/>
        <v>20</v>
      </c>
      <c r="D1524" s="34" t="str">
        <f>IF($B1524=0,"--",INDEX(DATOS,$B1524,O$2))</f>
        <v>--</v>
      </c>
      <c r="E1524" s="64" t="s">
        <v>1</v>
      </c>
      <c r="F1524" s="36" t="str">
        <f t="shared" si="1823"/>
        <v>--</v>
      </c>
      <c r="G1524" s="109" t="e">
        <f>VLOOKUP($D1524,LOC_UNICOS,G$2,0)</f>
        <v>#N/A</v>
      </c>
      <c r="H1524" s="109" t="e">
        <f>VLOOKUP($D1524,LOC_UNICOS,H$2,0)</f>
        <v>#N/A</v>
      </c>
      <c r="I1524" s="38">
        <f t="array" ref="I1524">IF($B1524=0,-999,IF(COUNTIFS($Z1524:Z1524,#N/A)&gt;0,-999,AVERAGE($Z1524:Z1524)))</f>
        <v>-999</v>
      </c>
      <c r="J1524" s="38">
        <f t="array" ref="J1524">IF($B1524=0,-999,IF(COUNTIFS($Z1524:AA1524,#N/A)&gt;0,-999,AVERAGE($Z1524:AA1524)))</f>
        <v>-999</v>
      </c>
      <c r="K1524" s="38">
        <f t="array" ref="K1524">IF($B1524=0,-999,IF(COUNTIFS($Z1524:AB1524,#N/A)&gt;0,-999,AVERAGE($Z1524:AB1524)))</f>
        <v>-999</v>
      </c>
      <c r="L1524" s="38">
        <f t="array" ref="L1524">IF($B1524=0,-999,IF(COUNTIFS($Z1524:AC1524,#N/A)&gt;0,-999,AVERAGE($Z1524:AC1524)))</f>
        <v>-999</v>
      </c>
      <c r="M1524" s="38">
        <f t="shared" si="1831"/>
        <v>-999</v>
      </c>
      <c r="N1524" s="38">
        <f t="shared" si="1805"/>
        <v>-999</v>
      </c>
      <c r="O1524" s="38">
        <f t="shared" si="1806"/>
        <v>-999</v>
      </c>
      <c r="P1524" s="38">
        <f t="shared" si="1807"/>
        <v>-999</v>
      </c>
      <c r="Q1524" s="37">
        <f t="shared" si="1783"/>
        <v>0</v>
      </c>
      <c r="R1524" s="37">
        <f t="shared" si="1795"/>
        <v>0</v>
      </c>
      <c r="S1524" s="37">
        <f t="shared" si="1796"/>
        <v>0</v>
      </c>
      <c r="T1524" s="37">
        <f t="shared" si="1797"/>
        <v>0</v>
      </c>
      <c r="U1524" s="37">
        <f t="shared" si="1784"/>
        <v>2018</v>
      </c>
      <c r="V1524" s="37">
        <f t="shared" ref="V1524:X1524" si="1849">U1524-1</f>
        <v>2017</v>
      </c>
      <c r="W1524" s="37">
        <f t="shared" si="1849"/>
        <v>2016</v>
      </c>
      <c r="X1524" s="37">
        <f t="shared" si="1849"/>
        <v>2015</v>
      </c>
      <c r="Y1524" s="39"/>
      <c r="Z1524" s="62" t="e">
        <f>IFERROR(IF($B1524=0,#N/A,AVERAGEIFS(INDEX(DATOS,0,$C1524),INDEX(DATOS,0,$C1524),"&lt;&gt;#N/D",INDEX(DATOS,0,$L$2),0,INDEX(DATOS,0,$M$2),1,INDEX(DATOS,0,$N$2),U1524,INDEX(DATOS,0,$O$2),$D1524)),#N/A)</f>
        <v>#N/A</v>
      </c>
      <c r="AA1524" s="62" t="e">
        <f>IFERROR(IF($B1524=0,#N/A,AVERAGEIFS(INDEX(DATOS,0,$C1524),INDEX(DATOS,0,$C1524),"&lt;&gt;#N/D",INDEX(DATOS,0,$L$2),0,INDEX(DATOS,0,$M$2),1,INDEX(DATOS,0,$N$2),V1524,INDEX(DATOS,0,$O$2),$D1524)),#N/A)</f>
        <v>#N/A</v>
      </c>
      <c r="AB1524" s="62" t="e">
        <f>IFERROR(IF($B1524=0,#N/A,AVERAGEIFS(INDEX(DATOS,0,$C1524),INDEX(DATOS,0,$C1524),"&lt;&gt;#N/D",INDEX(DATOS,0,$L$2),0,INDEX(DATOS,0,$M$2),1,INDEX(DATOS,0,$N$2),W1524,INDEX(DATOS,0,$O$2),$D1524)),#N/A)</f>
        <v>#N/A</v>
      </c>
      <c r="AC1524" s="62" t="e">
        <f>IFERROR(IF($B1524=0,#N/A,AVERAGEIFS(INDEX(DATOS,0,$C1524),INDEX(DATOS,0,$C1524),"&lt;&gt;#N/D",INDEX(DATOS,0,$L$2),0,INDEX(DATOS,0,$M$2),1,INDEX(DATOS,0,$N$2),X1524,INDEX(DATOS,0,$O$2),$D1524)),#N/A)</f>
        <v>#N/A</v>
      </c>
      <c r="AD1524" s="33"/>
      <c r="AE1524" s="40" t="e">
        <f>IFERROR(IF(ISNA(Z1524),#N/A,IF(I1524=0,0,_xlfn.STDEV.P($Z1524:Z1524)/I1524*100)),#N/A)</f>
        <v>#N/A</v>
      </c>
      <c r="AF1524" s="40" t="e">
        <f>IFERROR(IF(ISNA(AA1524),#N/A,IF(J1524=0,0,_xlfn.STDEV.P($Z1524:AA1524)/J1524*100)),#N/A)</f>
        <v>#N/A</v>
      </c>
      <c r="AG1524" s="40" t="e">
        <f>IFERROR(IF(ISNA(AB1524),#N/A,IF(K1524=0,0,_xlfn.STDEV.P($Z1524:AB1524)/K1524*100)),#N/A)</f>
        <v>#N/A</v>
      </c>
      <c r="AH1524" s="40" t="e">
        <f>IFERROR(IF(ISNA(AC1524),#N/A,IF(L1524=0,0,_xlfn.STDEV.P($Z1524:AC1524)/L1524*100)),#N/A)</f>
        <v>#N/A</v>
      </c>
    </row>
    <row r="1525" spans="1:34" x14ac:dyDescent="0.35">
      <c r="A1525">
        <f t="shared" si="1786"/>
        <v>120</v>
      </c>
      <c r="B1525" s="35">
        <f t="array" ref="B1525">IF(B1524=0,0,MIN(IF(INDEX(DATOS,0,$N$2)=$U1525,IF(ISNUMBER(INDEX(DATOS,0,$C1525)),IF(INDEX(DATOS,0,$L$2)=0,IF(INDEX(DATOS,0,$M$2)=1,IF(ISNA(MATCH(INDEX(DATOS,0,$O$2),IF($E$7:E1524=E1525,$D$7:D1524),0)),INDEX(DATOS,0,$K$2))))))))</f>
        <v>0</v>
      </c>
      <c r="C1525" s="32">
        <f t="shared" si="1787"/>
        <v>20</v>
      </c>
      <c r="D1525" s="34" t="str">
        <f>IF($B1525=0,"--",INDEX(DATOS,$B1525,O$2))</f>
        <v>--</v>
      </c>
      <c r="E1525" s="64" t="s">
        <v>1</v>
      </c>
      <c r="F1525" s="36" t="str">
        <f t="shared" si="1823"/>
        <v>--</v>
      </c>
      <c r="G1525" s="109" t="e">
        <f>VLOOKUP($D1525,LOC_UNICOS,G$2,0)</f>
        <v>#N/A</v>
      </c>
      <c r="H1525" s="109" t="e">
        <f>VLOOKUP($D1525,LOC_UNICOS,H$2,0)</f>
        <v>#N/A</v>
      </c>
      <c r="I1525" s="38">
        <f t="array" ref="I1525">IF($B1525=0,-999,IF(COUNTIFS($Z1525:Z1525,#N/A)&gt;0,-999,AVERAGE($Z1525:Z1525)))</f>
        <v>-999</v>
      </c>
      <c r="J1525" s="38">
        <f t="array" ref="J1525">IF($B1525=0,-999,IF(COUNTIFS($Z1525:AA1525,#N/A)&gt;0,-999,AVERAGE($Z1525:AA1525)))</f>
        <v>-999</v>
      </c>
      <c r="K1525" s="38">
        <f t="array" ref="K1525">IF($B1525=0,-999,IF(COUNTIFS($Z1525:AB1525,#N/A)&gt;0,-999,AVERAGE($Z1525:AB1525)))</f>
        <v>-999</v>
      </c>
      <c r="L1525" s="38">
        <f t="array" ref="L1525">IF($B1525=0,-999,IF(COUNTIFS($Z1525:AC1525,#N/A)&gt;0,-999,AVERAGE($Z1525:AC1525)))</f>
        <v>-999</v>
      </c>
      <c r="M1525" s="38">
        <f t="shared" si="1831"/>
        <v>-999</v>
      </c>
      <c r="N1525" s="38">
        <f t="shared" si="1805"/>
        <v>-999</v>
      </c>
      <c r="O1525" s="38">
        <f t="shared" si="1806"/>
        <v>-999</v>
      </c>
      <c r="P1525" s="38">
        <f t="shared" si="1807"/>
        <v>-999</v>
      </c>
      <c r="Q1525" s="37">
        <f t="shared" si="1783"/>
        <v>0</v>
      </c>
      <c r="R1525" s="37">
        <f t="shared" si="1795"/>
        <v>0</v>
      </c>
      <c r="S1525" s="37">
        <f t="shared" si="1796"/>
        <v>0</v>
      </c>
      <c r="T1525" s="37">
        <f t="shared" si="1797"/>
        <v>0</v>
      </c>
      <c r="U1525" s="37">
        <f t="shared" si="1784"/>
        <v>2018</v>
      </c>
      <c r="V1525" s="37">
        <f t="shared" ref="V1525:X1525" si="1850">U1525-1</f>
        <v>2017</v>
      </c>
      <c r="W1525" s="37">
        <f t="shared" si="1850"/>
        <v>2016</v>
      </c>
      <c r="X1525" s="37">
        <f t="shared" si="1850"/>
        <v>2015</v>
      </c>
      <c r="Y1525" s="39"/>
      <c r="Z1525" s="62" t="e">
        <f>IFERROR(IF($B1525=0,#N/A,AVERAGEIFS(INDEX(DATOS,0,$C1525),INDEX(DATOS,0,$C1525),"&lt;&gt;#N/D",INDEX(DATOS,0,$L$2),0,INDEX(DATOS,0,$M$2),1,INDEX(DATOS,0,$N$2),U1525,INDEX(DATOS,0,$O$2),$D1525)),#N/A)</f>
        <v>#N/A</v>
      </c>
      <c r="AA1525" s="62" t="e">
        <f>IFERROR(IF($B1525=0,#N/A,AVERAGEIFS(INDEX(DATOS,0,$C1525),INDEX(DATOS,0,$C1525),"&lt;&gt;#N/D",INDEX(DATOS,0,$L$2),0,INDEX(DATOS,0,$M$2),1,INDEX(DATOS,0,$N$2),V1525,INDEX(DATOS,0,$O$2),$D1525)),#N/A)</f>
        <v>#N/A</v>
      </c>
      <c r="AB1525" s="62" t="e">
        <f>IFERROR(IF($B1525=0,#N/A,AVERAGEIFS(INDEX(DATOS,0,$C1525),INDEX(DATOS,0,$C1525),"&lt;&gt;#N/D",INDEX(DATOS,0,$L$2),0,INDEX(DATOS,0,$M$2),1,INDEX(DATOS,0,$N$2),W1525,INDEX(DATOS,0,$O$2),$D1525)),#N/A)</f>
        <v>#N/A</v>
      </c>
      <c r="AC1525" s="62" t="e">
        <f>IFERROR(IF($B1525=0,#N/A,AVERAGEIFS(INDEX(DATOS,0,$C1525),INDEX(DATOS,0,$C1525),"&lt;&gt;#N/D",INDEX(DATOS,0,$L$2),0,INDEX(DATOS,0,$M$2),1,INDEX(DATOS,0,$N$2),X1525,INDEX(DATOS,0,$O$2),$D1525)),#N/A)</f>
        <v>#N/A</v>
      </c>
      <c r="AD1525" s="33"/>
      <c r="AE1525" s="40" t="e">
        <f>IFERROR(IF(ISNA(Z1525),#N/A,IF(I1525=0,0,_xlfn.STDEV.P($Z1525:Z1525)/I1525*100)),#N/A)</f>
        <v>#N/A</v>
      </c>
      <c r="AF1525" s="40" t="e">
        <f>IFERROR(IF(ISNA(AA1525),#N/A,IF(J1525=0,0,_xlfn.STDEV.P($Z1525:AA1525)/J1525*100)),#N/A)</f>
        <v>#N/A</v>
      </c>
      <c r="AG1525" s="40" t="e">
        <f>IFERROR(IF(ISNA(AB1525),#N/A,IF(K1525=0,0,_xlfn.STDEV.P($Z1525:AB1525)/K1525*100)),#N/A)</f>
        <v>#N/A</v>
      </c>
      <c r="AH1525" s="40" t="e">
        <f>IFERROR(IF(ISNA(AC1525),#N/A,IF(L1525=0,0,_xlfn.STDEV.P($Z1525:AC1525)/L1525*100)),#N/A)</f>
        <v>#N/A</v>
      </c>
    </row>
    <row r="1526" spans="1:34" x14ac:dyDescent="0.35">
      <c r="A1526">
        <f t="shared" si="1786"/>
        <v>121</v>
      </c>
      <c r="B1526" s="35">
        <f t="array" ref="B1526">IF(B1525=0,0,MIN(IF(INDEX(DATOS,0,$N$2)=$U1526,IF(ISNUMBER(INDEX(DATOS,0,$C1526)),IF(INDEX(DATOS,0,$L$2)=0,IF(INDEX(DATOS,0,$M$2)=1,IF(ISNA(MATCH(INDEX(DATOS,0,$O$2),IF($E$7:E1525=E1526,$D$7:D1525),0)),INDEX(DATOS,0,$K$2))))))))</f>
        <v>0</v>
      </c>
      <c r="C1526" s="32">
        <f t="shared" si="1787"/>
        <v>20</v>
      </c>
      <c r="D1526" s="34" t="str">
        <f>IF($B1526=0,"--",INDEX(DATOS,$B1526,O$2))</f>
        <v>--</v>
      </c>
      <c r="E1526" s="64" t="s">
        <v>1</v>
      </c>
      <c r="F1526" s="36" t="str">
        <f t="shared" si="1823"/>
        <v>--</v>
      </c>
      <c r="G1526" s="109" t="e">
        <f>VLOOKUP($D1526,LOC_UNICOS,G$2,0)</f>
        <v>#N/A</v>
      </c>
      <c r="H1526" s="109" t="e">
        <f>VLOOKUP($D1526,LOC_UNICOS,H$2,0)</f>
        <v>#N/A</v>
      </c>
      <c r="I1526" s="38">
        <f t="array" ref="I1526">IF($B1526=0,-999,IF(COUNTIFS($Z1526:Z1526,#N/A)&gt;0,-999,AVERAGE($Z1526:Z1526)))</f>
        <v>-999</v>
      </c>
      <c r="J1526" s="38">
        <f t="array" ref="J1526">IF($B1526=0,-999,IF(COUNTIFS($Z1526:AA1526,#N/A)&gt;0,-999,AVERAGE($Z1526:AA1526)))</f>
        <v>-999</v>
      </c>
      <c r="K1526" s="38">
        <f t="array" ref="K1526">IF($B1526=0,-999,IF(COUNTIFS($Z1526:AB1526,#N/A)&gt;0,-999,AVERAGE($Z1526:AB1526)))</f>
        <v>-999</v>
      </c>
      <c r="L1526" s="38">
        <f t="array" ref="L1526">IF($B1526=0,-999,IF(COUNTIFS($Z1526:AC1526,#N/A)&gt;0,-999,AVERAGE($Z1526:AC1526)))</f>
        <v>-999</v>
      </c>
      <c r="M1526" s="38">
        <f t="shared" si="1831"/>
        <v>-999</v>
      </c>
      <c r="N1526" s="38">
        <f t="shared" si="1805"/>
        <v>-999</v>
      </c>
      <c r="O1526" s="38">
        <f t="shared" si="1806"/>
        <v>-999</v>
      </c>
      <c r="P1526" s="38">
        <f t="shared" si="1807"/>
        <v>-999</v>
      </c>
      <c r="Q1526" s="37">
        <f t="shared" si="1783"/>
        <v>0</v>
      </c>
      <c r="R1526" s="37">
        <f t="shared" si="1795"/>
        <v>0</v>
      </c>
      <c r="S1526" s="37">
        <f t="shared" si="1796"/>
        <v>0</v>
      </c>
      <c r="T1526" s="37">
        <f t="shared" si="1797"/>
        <v>0</v>
      </c>
      <c r="U1526" s="37">
        <f t="shared" si="1784"/>
        <v>2018</v>
      </c>
      <c r="V1526" s="37">
        <f t="shared" ref="V1526:X1526" si="1851">U1526-1</f>
        <v>2017</v>
      </c>
      <c r="W1526" s="37">
        <f t="shared" si="1851"/>
        <v>2016</v>
      </c>
      <c r="X1526" s="37">
        <f t="shared" si="1851"/>
        <v>2015</v>
      </c>
      <c r="Y1526" s="39"/>
      <c r="Z1526" s="62" t="e">
        <f>IFERROR(IF($B1526=0,#N/A,AVERAGEIFS(INDEX(DATOS,0,$C1526),INDEX(DATOS,0,$C1526),"&lt;&gt;#N/D",INDEX(DATOS,0,$L$2),0,INDEX(DATOS,0,$M$2),1,INDEX(DATOS,0,$N$2),U1526,INDEX(DATOS,0,$O$2),$D1526)),#N/A)</f>
        <v>#N/A</v>
      </c>
      <c r="AA1526" s="62" t="e">
        <f>IFERROR(IF($B1526=0,#N/A,AVERAGEIFS(INDEX(DATOS,0,$C1526),INDEX(DATOS,0,$C1526),"&lt;&gt;#N/D",INDEX(DATOS,0,$L$2),0,INDEX(DATOS,0,$M$2),1,INDEX(DATOS,0,$N$2),V1526,INDEX(DATOS,0,$O$2),$D1526)),#N/A)</f>
        <v>#N/A</v>
      </c>
      <c r="AB1526" s="62" t="e">
        <f>IFERROR(IF($B1526=0,#N/A,AVERAGEIFS(INDEX(DATOS,0,$C1526),INDEX(DATOS,0,$C1526),"&lt;&gt;#N/D",INDEX(DATOS,0,$L$2),0,INDEX(DATOS,0,$M$2),1,INDEX(DATOS,0,$N$2),W1526,INDEX(DATOS,0,$O$2),$D1526)),#N/A)</f>
        <v>#N/A</v>
      </c>
      <c r="AC1526" s="62" t="e">
        <f>IFERROR(IF($B1526=0,#N/A,AVERAGEIFS(INDEX(DATOS,0,$C1526),INDEX(DATOS,0,$C1526),"&lt;&gt;#N/D",INDEX(DATOS,0,$L$2),0,INDEX(DATOS,0,$M$2),1,INDEX(DATOS,0,$N$2),X1526,INDEX(DATOS,0,$O$2),$D1526)),#N/A)</f>
        <v>#N/A</v>
      </c>
      <c r="AD1526" s="33"/>
      <c r="AE1526" s="40" t="e">
        <f>IFERROR(IF(ISNA(Z1526),#N/A,IF(I1526=0,0,_xlfn.STDEV.P($Z1526:Z1526)/I1526*100)),#N/A)</f>
        <v>#N/A</v>
      </c>
      <c r="AF1526" s="40" t="e">
        <f>IFERROR(IF(ISNA(AA1526),#N/A,IF(J1526=0,0,_xlfn.STDEV.P($Z1526:AA1526)/J1526*100)),#N/A)</f>
        <v>#N/A</v>
      </c>
      <c r="AG1526" s="40" t="e">
        <f>IFERROR(IF(ISNA(AB1526),#N/A,IF(K1526=0,0,_xlfn.STDEV.P($Z1526:AB1526)/K1526*100)),#N/A)</f>
        <v>#N/A</v>
      </c>
      <c r="AH1526" s="40" t="e">
        <f>IFERROR(IF(ISNA(AC1526),#N/A,IF(L1526=0,0,_xlfn.STDEV.P($Z1526:AC1526)/L1526*100)),#N/A)</f>
        <v>#N/A</v>
      </c>
    </row>
    <row r="1527" spans="1:34" x14ac:dyDescent="0.35">
      <c r="A1527">
        <f t="shared" si="1786"/>
        <v>122</v>
      </c>
      <c r="B1527" s="35">
        <f t="array" ref="B1527">IF(B1526=0,0,MIN(IF(INDEX(DATOS,0,$N$2)=$U1527,IF(ISNUMBER(INDEX(DATOS,0,$C1527)),IF(INDEX(DATOS,0,$L$2)=0,IF(INDEX(DATOS,0,$M$2)=1,IF(ISNA(MATCH(INDEX(DATOS,0,$O$2),IF($E$7:E1526=E1527,$D$7:D1526),0)),INDEX(DATOS,0,$K$2))))))))</f>
        <v>0</v>
      </c>
      <c r="C1527" s="32">
        <f t="shared" si="1787"/>
        <v>20</v>
      </c>
      <c r="D1527" s="34" t="str">
        <f>IF($B1527=0,"--",INDEX(DATOS,$B1527,O$2))</f>
        <v>--</v>
      </c>
      <c r="E1527" s="64" t="s">
        <v>1</v>
      </c>
      <c r="F1527" s="36" t="str">
        <f t="shared" si="1823"/>
        <v>--</v>
      </c>
      <c r="G1527" s="109" t="e">
        <f>VLOOKUP($D1527,LOC_UNICOS,G$2,0)</f>
        <v>#N/A</v>
      </c>
      <c r="H1527" s="109" t="e">
        <f>VLOOKUP($D1527,LOC_UNICOS,H$2,0)</f>
        <v>#N/A</v>
      </c>
      <c r="I1527" s="38">
        <f t="array" ref="I1527">IF($B1527=0,-999,IF(COUNTIFS($Z1527:Z1527,#N/A)&gt;0,-999,AVERAGE($Z1527:Z1527)))</f>
        <v>-999</v>
      </c>
      <c r="J1527" s="38">
        <f t="array" ref="J1527">IF($B1527=0,-999,IF(COUNTIFS($Z1527:AA1527,#N/A)&gt;0,-999,AVERAGE($Z1527:AA1527)))</f>
        <v>-999</v>
      </c>
      <c r="K1527" s="38">
        <f t="array" ref="K1527">IF($B1527=0,-999,IF(COUNTIFS($Z1527:AB1527,#N/A)&gt;0,-999,AVERAGE($Z1527:AB1527)))</f>
        <v>-999</v>
      </c>
      <c r="L1527" s="38">
        <f t="array" ref="L1527">IF($B1527=0,-999,IF(COUNTIFS($Z1527:AC1527,#N/A)&gt;0,-999,AVERAGE($Z1527:AC1527)))</f>
        <v>-999</v>
      </c>
      <c r="M1527" s="38">
        <f t="shared" si="1831"/>
        <v>-999</v>
      </c>
      <c r="N1527" s="38">
        <f t="shared" si="1805"/>
        <v>-999</v>
      </c>
      <c r="O1527" s="38">
        <f t="shared" si="1806"/>
        <v>-999</v>
      </c>
      <c r="P1527" s="38">
        <f t="shared" si="1807"/>
        <v>-999</v>
      </c>
      <c r="Q1527" s="37">
        <f t="shared" si="1783"/>
        <v>0</v>
      </c>
      <c r="R1527" s="37">
        <f t="shared" si="1795"/>
        <v>0</v>
      </c>
      <c r="S1527" s="37">
        <f t="shared" si="1796"/>
        <v>0</v>
      </c>
      <c r="T1527" s="37">
        <f t="shared" si="1797"/>
        <v>0</v>
      </c>
      <c r="U1527" s="37">
        <f t="shared" si="1784"/>
        <v>2018</v>
      </c>
      <c r="V1527" s="37">
        <f t="shared" ref="V1527:X1527" si="1852">U1527-1</f>
        <v>2017</v>
      </c>
      <c r="W1527" s="37">
        <f t="shared" si="1852"/>
        <v>2016</v>
      </c>
      <c r="X1527" s="37">
        <f t="shared" si="1852"/>
        <v>2015</v>
      </c>
      <c r="Y1527" s="39"/>
      <c r="Z1527" s="62" t="e">
        <f>IFERROR(IF($B1527=0,#N/A,AVERAGEIFS(INDEX(DATOS,0,$C1527),INDEX(DATOS,0,$C1527),"&lt;&gt;#N/D",INDEX(DATOS,0,$L$2),0,INDEX(DATOS,0,$M$2),1,INDEX(DATOS,0,$N$2),U1527,INDEX(DATOS,0,$O$2),$D1527)),#N/A)</f>
        <v>#N/A</v>
      </c>
      <c r="AA1527" s="62" t="e">
        <f>IFERROR(IF($B1527=0,#N/A,AVERAGEIFS(INDEX(DATOS,0,$C1527),INDEX(DATOS,0,$C1527),"&lt;&gt;#N/D",INDEX(DATOS,0,$L$2),0,INDEX(DATOS,0,$M$2),1,INDEX(DATOS,0,$N$2),V1527,INDEX(DATOS,0,$O$2),$D1527)),#N/A)</f>
        <v>#N/A</v>
      </c>
      <c r="AB1527" s="62" t="e">
        <f>IFERROR(IF($B1527=0,#N/A,AVERAGEIFS(INDEX(DATOS,0,$C1527),INDEX(DATOS,0,$C1527),"&lt;&gt;#N/D",INDEX(DATOS,0,$L$2),0,INDEX(DATOS,0,$M$2),1,INDEX(DATOS,0,$N$2),W1527,INDEX(DATOS,0,$O$2),$D1527)),#N/A)</f>
        <v>#N/A</v>
      </c>
      <c r="AC1527" s="62" t="e">
        <f>IFERROR(IF($B1527=0,#N/A,AVERAGEIFS(INDEX(DATOS,0,$C1527),INDEX(DATOS,0,$C1527),"&lt;&gt;#N/D",INDEX(DATOS,0,$L$2),0,INDEX(DATOS,0,$M$2),1,INDEX(DATOS,0,$N$2),X1527,INDEX(DATOS,0,$O$2),$D1527)),#N/A)</f>
        <v>#N/A</v>
      </c>
      <c r="AD1527" s="33"/>
      <c r="AE1527" s="40" t="e">
        <f>IFERROR(IF(ISNA(Z1527),#N/A,IF(I1527=0,0,_xlfn.STDEV.P($Z1527:Z1527)/I1527*100)),#N/A)</f>
        <v>#N/A</v>
      </c>
      <c r="AF1527" s="40" t="e">
        <f>IFERROR(IF(ISNA(AA1527),#N/A,IF(J1527=0,0,_xlfn.STDEV.P($Z1527:AA1527)/J1527*100)),#N/A)</f>
        <v>#N/A</v>
      </c>
      <c r="AG1527" s="40" t="e">
        <f>IFERROR(IF(ISNA(AB1527),#N/A,IF(K1527=0,0,_xlfn.STDEV.P($Z1527:AB1527)/K1527*100)),#N/A)</f>
        <v>#N/A</v>
      </c>
      <c r="AH1527" s="40" t="e">
        <f>IFERROR(IF(ISNA(AC1527),#N/A,IF(L1527=0,0,_xlfn.STDEV.P($Z1527:AC1527)/L1527*100)),#N/A)</f>
        <v>#N/A</v>
      </c>
    </row>
    <row r="1528" spans="1:34" x14ac:dyDescent="0.35">
      <c r="A1528">
        <f t="shared" si="1786"/>
        <v>123</v>
      </c>
      <c r="B1528" s="35">
        <f t="array" ref="B1528">IF(B1527=0,0,MIN(IF(INDEX(DATOS,0,$N$2)=$U1528,IF(ISNUMBER(INDEX(DATOS,0,$C1528)),IF(INDEX(DATOS,0,$L$2)=0,IF(INDEX(DATOS,0,$M$2)=1,IF(ISNA(MATCH(INDEX(DATOS,0,$O$2),IF($E$7:E1527=E1528,$D$7:D1527),0)),INDEX(DATOS,0,$K$2))))))))</f>
        <v>0</v>
      </c>
      <c r="C1528" s="32">
        <f t="shared" si="1787"/>
        <v>20</v>
      </c>
      <c r="D1528" s="34" t="str">
        <f>IF($B1528=0,"--",INDEX(DATOS,$B1528,O$2))</f>
        <v>--</v>
      </c>
      <c r="E1528" s="64" t="s">
        <v>1</v>
      </c>
      <c r="F1528" s="36" t="str">
        <f t="shared" si="1823"/>
        <v>--</v>
      </c>
      <c r="G1528" s="109" t="e">
        <f>VLOOKUP($D1528,LOC_UNICOS,G$2,0)</f>
        <v>#N/A</v>
      </c>
      <c r="H1528" s="109" t="e">
        <f>VLOOKUP($D1528,LOC_UNICOS,H$2,0)</f>
        <v>#N/A</v>
      </c>
      <c r="I1528" s="38">
        <f t="array" ref="I1528">IF($B1528=0,-999,IF(COUNTIFS($Z1528:Z1528,#N/A)&gt;0,-999,AVERAGE($Z1528:Z1528)))</f>
        <v>-999</v>
      </c>
      <c r="J1528" s="38">
        <f t="array" ref="J1528">IF($B1528=0,-999,IF(COUNTIFS($Z1528:AA1528,#N/A)&gt;0,-999,AVERAGE($Z1528:AA1528)))</f>
        <v>-999</v>
      </c>
      <c r="K1528" s="38">
        <f t="array" ref="K1528">IF($B1528=0,-999,IF(COUNTIFS($Z1528:AB1528,#N/A)&gt;0,-999,AVERAGE($Z1528:AB1528)))</f>
        <v>-999</v>
      </c>
      <c r="L1528" s="38">
        <f t="array" ref="L1528">IF($B1528=0,-999,IF(COUNTIFS($Z1528:AC1528,#N/A)&gt;0,-999,AVERAGE($Z1528:AC1528)))</f>
        <v>-999</v>
      </c>
      <c r="M1528" s="38">
        <f t="shared" si="1831"/>
        <v>-999</v>
      </c>
      <c r="N1528" s="38">
        <f t="shared" si="1805"/>
        <v>-999</v>
      </c>
      <c r="O1528" s="38">
        <f t="shared" si="1806"/>
        <v>-999</v>
      </c>
      <c r="P1528" s="38">
        <f t="shared" si="1807"/>
        <v>-999</v>
      </c>
      <c r="Q1528" s="37">
        <f t="shared" si="1783"/>
        <v>0</v>
      </c>
      <c r="R1528" s="37">
        <f t="shared" si="1795"/>
        <v>0</v>
      </c>
      <c r="S1528" s="37">
        <f t="shared" si="1796"/>
        <v>0</v>
      </c>
      <c r="T1528" s="37">
        <f t="shared" si="1797"/>
        <v>0</v>
      </c>
      <c r="U1528" s="37">
        <f t="shared" si="1784"/>
        <v>2018</v>
      </c>
      <c r="V1528" s="37">
        <f t="shared" ref="V1528:X1528" si="1853">U1528-1</f>
        <v>2017</v>
      </c>
      <c r="W1528" s="37">
        <f t="shared" si="1853"/>
        <v>2016</v>
      </c>
      <c r="X1528" s="37">
        <f t="shared" si="1853"/>
        <v>2015</v>
      </c>
      <c r="Y1528" s="39"/>
      <c r="Z1528" s="62" t="e">
        <f>IFERROR(IF($B1528=0,#N/A,AVERAGEIFS(INDEX(DATOS,0,$C1528),INDEX(DATOS,0,$C1528),"&lt;&gt;#N/D",INDEX(DATOS,0,$L$2),0,INDEX(DATOS,0,$M$2),1,INDEX(DATOS,0,$N$2),U1528,INDEX(DATOS,0,$O$2),$D1528)),#N/A)</f>
        <v>#N/A</v>
      </c>
      <c r="AA1528" s="62" t="e">
        <f>IFERROR(IF($B1528=0,#N/A,AVERAGEIFS(INDEX(DATOS,0,$C1528),INDEX(DATOS,0,$C1528),"&lt;&gt;#N/D",INDEX(DATOS,0,$L$2),0,INDEX(DATOS,0,$M$2),1,INDEX(DATOS,0,$N$2),V1528,INDEX(DATOS,0,$O$2),$D1528)),#N/A)</f>
        <v>#N/A</v>
      </c>
      <c r="AB1528" s="62" t="e">
        <f>IFERROR(IF($B1528=0,#N/A,AVERAGEIFS(INDEX(DATOS,0,$C1528),INDEX(DATOS,0,$C1528),"&lt;&gt;#N/D",INDEX(DATOS,0,$L$2),0,INDEX(DATOS,0,$M$2),1,INDEX(DATOS,0,$N$2),W1528,INDEX(DATOS,0,$O$2),$D1528)),#N/A)</f>
        <v>#N/A</v>
      </c>
      <c r="AC1528" s="62" t="e">
        <f>IFERROR(IF($B1528=0,#N/A,AVERAGEIFS(INDEX(DATOS,0,$C1528),INDEX(DATOS,0,$C1528),"&lt;&gt;#N/D",INDEX(DATOS,0,$L$2),0,INDEX(DATOS,0,$M$2),1,INDEX(DATOS,0,$N$2),X1528,INDEX(DATOS,0,$O$2),$D1528)),#N/A)</f>
        <v>#N/A</v>
      </c>
      <c r="AD1528" s="33"/>
      <c r="AE1528" s="40" t="e">
        <f>IFERROR(IF(ISNA(Z1528),#N/A,IF(I1528=0,0,_xlfn.STDEV.P($Z1528:Z1528)/I1528*100)),#N/A)</f>
        <v>#N/A</v>
      </c>
      <c r="AF1528" s="40" t="e">
        <f>IFERROR(IF(ISNA(AA1528),#N/A,IF(J1528=0,0,_xlfn.STDEV.P($Z1528:AA1528)/J1528*100)),#N/A)</f>
        <v>#N/A</v>
      </c>
      <c r="AG1528" s="40" t="e">
        <f>IFERROR(IF(ISNA(AB1528),#N/A,IF(K1528=0,0,_xlfn.STDEV.P($Z1528:AB1528)/K1528*100)),#N/A)</f>
        <v>#N/A</v>
      </c>
      <c r="AH1528" s="40" t="e">
        <f>IFERROR(IF(ISNA(AC1528),#N/A,IF(L1528=0,0,_xlfn.STDEV.P($Z1528:AC1528)/L1528*100)),#N/A)</f>
        <v>#N/A</v>
      </c>
    </row>
    <row r="1529" spans="1:34" x14ac:dyDescent="0.35">
      <c r="A1529">
        <f t="shared" si="1786"/>
        <v>124</v>
      </c>
      <c r="B1529" s="35">
        <f t="array" ref="B1529">IF(B1528=0,0,MIN(IF(INDEX(DATOS,0,$N$2)=$U1529,IF(ISNUMBER(INDEX(DATOS,0,$C1529)),IF(INDEX(DATOS,0,$L$2)=0,IF(INDEX(DATOS,0,$M$2)=1,IF(ISNA(MATCH(INDEX(DATOS,0,$O$2),IF($E$7:E1528=E1529,$D$7:D1528),0)),INDEX(DATOS,0,$K$2))))))))</f>
        <v>0</v>
      </c>
      <c r="C1529" s="32">
        <f t="shared" si="1787"/>
        <v>20</v>
      </c>
      <c r="D1529" s="34" t="str">
        <f>IF($B1529=0,"--",INDEX(DATOS,$B1529,O$2))</f>
        <v>--</v>
      </c>
      <c r="E1529" s="64" t="s">
        <v>1</v>
      </c>
      <c r="F1529" s="36" t="str">
        <f t="shared" si="1823"/>
        <v>--</v>
      </c>
      <c r="G1529" s="109" t="e">
        <f>VLOOKUP($D1529,LOC_UNICOS,G$2,0)</f>
        <v>#N/A</v>
      </c>
      <c r="H1529" s="109" t="e">
        <f>VLOOKUP($D1529,LOC_UNICOS,H$2,0)</f>
        <v>#N/A</v>
      </c>
      <c r="I1529" s="38">
        <f t="array" ref="I1529">IF($B1529=0,-999,IF(COUNTIFS($Z1529:Z1529,#N/A)&gt;0,-999,AVERAGE($Z1529:Z1529)))</f>
        <v>-999</v>
      </c>
      <c r="J1529" s="38">
        <f t="array" ref="J1529">IF($B1529=0,-999,IF(COUNTIFS($Z1529:AA1529,#N/A)&gt;0,-999,AVERAGE($Z1529:AA1529)))</f>
        <v>-999</v>
      </c>
      <c r="K1529" s="38">
        <f t="array" ref="K1529">IF($B1529=0,-999,IF(COUNTIFS($Z1529:AB1529,#N/A)&gt;0,-999,AVERAGE($Z1529:AB1529)))</f>
        <v>-999</v>
      </c>
      <c r="L1529" s="38">
        <f t="array" ref="L1529">IF($B1529=0,-999,IF(COUNTIFS($Z1529:AC1529,#N/A)&gt;0,-999,AVERAGE($Z1529:AC1529)))</f>
        <v>-999</v>
      </c>
      <c r="M1529" s="38">
        <f t="shared" si="1831"/>
        <v>-999</v>
      </c>
      <c r="N1529" s="38">
        <f t="shared" si="1805"/>
        <v>-999</v>
      </c>
      <c r="O1529" s="38">
        <f t="shared" si="1806"/>
        <v>-999</v>
      </c>
      <c r="P1529" s="38">
        <f t="shared" si="1807"/>
        <v>-999</v>
      </c>
      <c r="Q1529" s="37">
        <f t="shared" si="1783"/>
        <v>0</v>
      </c>
      <c r="R1529" s="37">
        <f t="shared" si="1795"/>
        <v>0</v>
      </c>
      <c r="S1529" s="37">
        <f t="shared" si="1796"/>
        <v>0</v>
      </c>
      <c r="T1529" s="37">
        <f t="shared" si="1797"/>
        <v>0</v>
      </c>
      <c r="U1529" s="37">
        <f t="shared" si="1784"/>
        <v>2018</v>
      </c>
      <c r="V1529" s="37">
        <f t="shared" ref="V1529:X1529" si="1854">U1529-1</f>
        <v>2017</v>
      </c>
      <c r="W1529" s="37">
        <f t="shared" si="1854"/>
        <v>2016</v>
      </c>
      <c r="X1529" s="37">
        <f t="shared" si="1854"/>
        <v>2015</v>
      </c>
      <c r="Y1529" s="39"/>
      <c r="Z1529" s="62" t="e">
        <f>IFERROR(IF($B1529=0,#N/A,AVERAGEIFS(INDEX(DATOS,0,$C1529),INDEX(DATOS,0,$C1529),"&lt;&gt;#N/D",INDEX(DATOS,0,$L$2),0,INDEX(DATOS,0,$M$2),1,INDEX(DATOS,0,$N$2),U1529,INDEX(DATOS,0,$O$2),$D1529)),#N/A)</f>
        <v>#N/A</v>
      </c>
      <c r="AA1529" s="62" t="e">
        <f>IFERROR(IF($B1529=0,#N/A,AVERAGEIFS(INDEX(DATOS,0,$C1529),INDEX(DATOS,0,$C1529),"&lt;&gt;#N/D",INDEX(DATOS,0,$L$2),0,INDEX(DATOS,0,$M$2),1,INDEX(DATOS,0,$N$2),V1529,INDEX(DATOS,0,$O$2),$D1529)),#N/A)</f>
        <v>#N/A</v>
      </c>
      <c r="AB1529" s="62" t="e">
        <f>IFERROR(IF($B1529=0,#N/A,AVERAGEIFS(INDEX(DATOS,0,$C1529),INDEX(DATOS,0,$C1529),"&lt;&gt;#N/D",INDEX(DATOS,0,$L$2),0,INDEX(DATOS,0,$M$2),1,INDEX(DATOS,0,$N$2),W1529,INDEX(DATOS,0,$O$2),$D1529)),#N/A)</f>
        <v>#N/A</v>
      </c>
      <c r="AC1529" s="62" t="e">
        <f>IFERROR(IF($B1529=0,#N/A,AVERAGEIFS(INDEX(DATOS,0,$C1529),INDEX(DATOS,0,$C1529),"&lt;&gt;#N/D",INDEX(DATOS,0,$L$2),0,INDEX(DATOS,0,$M$2),1,INDEX(DATOS,0,$N$2),X1529,INDEX(DATOS,0,$O$2),$D1529)),#N/A)</f>
        <v>#N/A</v>
      </c>
      <c r="AD1529" s="33"/>
      <c r="AE1529" s="40" t="e">
        <f>IFERROR(IF(ISNA(Z1529),#N/A,IF(I1529=0,0,_xlfn.STDEV.P($Z1529:Z1529)/I1529*100)),#N/A)</f>
        <v>#N/A</v>
      </c>
      <c r="AF1529" s="40" t="e">
        <f>IFERROR(IF(ISNA(AA1529),#N/A,IF(J1529=0,0,_xlfn.STDEV.P($Z1529:AA1529)/J1529*100)),#N/A)</f>
        <v>#N/A</v>
      </c>
      <c r="AG1529" s="40" t="e">
        <f>IFERROR(IF(ISNA(AB1529),#N/A,IF(K1529=0,0,_xlfn.STDEV.P($Z1529:AB1529)/K1529*100)),#N/A)</f>
        <v>#N/A</v>
      </c>
      <c r="AH1529" s="40" t="e">
        <f>IFERROR(IF(ISNA(AC1529),#N/A,IF(L1529=0,0,_xlfn.STDEV.P($Z1529:AC1529)/L1529*100)),#N/A)</f>
        <v>#N/A</v>
      </c>
    </row>
    <row r="1530" spans="1:34" x14ac:dyDescent="0.35">
      <c r="A1530">
        <f t="shared" si="1786"/>
        <v>125</v>
      </c>
      <c r="B1530" s="35">
        <f t="array" ref="B1530">IF(B1529=0,0,MIN(IF(INDEX(DATOS,0,$N$2)=$U1530,IF(ISNUMBER(INDEX(DATOS,0,$C1530)),IF(INDEX(DATOS,0,$L$2)=0,IF(INDEX(DATOS,0,$M$2)=1,IF(ISNA(MATCH(INDEX(DATOS,0,$O$2),IF($E$7:E1529=E1530,$D$7:D1529),0)),INDEX(DATOS,0,$K$2))))))))</f>
        <v>0</v>
      </c>
      <c r="C1530" s="32">
        <f t="shared" si="1787"/>
        <v>20</v>
      </c>
      <c r="D1530" s="34" t="str">
        <f>IF($B1530=0,"--",INDEX(DATOS,$B1530,O$2))</f>
        <v>--</v>
      </c>
      <c r="E1530" s="64" t="s">
        <v>1</v>
      </c>
      <c r="F1530" s="36" t="str">
        <f t="shared" si="1823"/>
        <v>--</v>
      </c>
      <c r="G1530" s="109" t="e">
        <f>VLOOKUP($D1530,LOC_UNICOS,G$2,0)</f>
        <v>#N/A</v>
      </c>
      <c r="H1530" s="109" t="e">
        <f>VLOOKUP($D1530,LOC_UNICOS,H$2,0)</f>
        <v>#N/A</v>
      </c>
      <c r="I1530" s="38">
        <f t="array" ref="I1530">IF($B1530=0,-999,IF(COUNTIFS($Z1530:Z1530,#N/A)&gt;0,-999,AVERAGE($Z1530:Z1530)))</f>
        <v>-999</v>
      </c>
      <c r="J1530" s="38">
        <f t="array" ref="J1530">IF($B1530=0,-999,IF(COUNTIFS($Z1530:AA1530,#N/A)&gt;0,-999,AVERAGE($Z1530:AA1530)))</f>
        <v>-999</v>
      </c>
      <c r="K1530" s="38">
        <f t="array" ref="K1530">IF($B1530=0,-999,IF(COUNTIFS($Z1530:AB1530,#N/A)&gt;0,-999,AVERAGE($Z1530:AB1530)))</f>
        <v>-999</v>
      </c>
      <c r="L1530" s="38">
        <f t="array" ref="L1530">IF($B1530=0,-999,IF(COUNTIFS($Z1530:AC1530,#N/A)&gt;0,-999,AVERAGE($Z1530:AC1530)))</f>
        <v>-999</v>
      </c>
      <c r="M1530" s="38">
        <f t="shared" si="1831"/>
        <v>-999</v>
      </c>
      <c r="N1530" s="38">
        <f t="shared" si="1805"/>
        <v>-999</v>
      </c>
      <c r="O1530" s="38">
        <f t="shared" si="1806"/>
        <v>-999</v>
      </c>
      <c r="P1530" s="38">
        <f t="shared" si="1807"/>
        <v>-999</v>
      </c>
      <c r="Q1530" s="37">
        <f t="shared" si="1783"/>
        <v>0</v>
      </c>
      <c r="R1530" s="37">
        <f t="shared" si="1795"/>
        <v>0</v>
      </c>
      <c r="S1530" s="37">
        <f t="shared" si="1796"/>
        <v>0</v>
      </c>
      <c r="T1530" s="37">
        <f t="shared" si="1797"/>
        <v>0</v>
      </c>
      <c r="U1530" s="37">
        <f t="shared" si="1784"/>
        <v>2018</v>
      </c>
      <c r="V1530" s="37">
        <f t="shared" ref="V1530:X1530" si="1855">U1530-1</f>
        <v>2017</v>
      </c>
      <c r="W1530" s="37">
        <f t="shared" si="1855"/>
        <v>2016</v>
      </c>
      <c r="X1530" s="37">
        <f t="shared" si="1855"/>
        <v>2015</v>
      </c>
      <c r="Y1530" s="39"/>
      <c r="Z1530" s="62" t="e">
        <f>IFERROR(IF($B1530=0,#N/A,AVERAGEIFS(INDEX(DATOS,0,$C1530),INDEX(DATOS,0,$C1530),"&lt;&gt;#N/D",INDEX(DATOS,0,$L$2),0,INDEX(DATOS,0,$M$2),1,INDEX(DATOS,0,$N$2),U1530,INDEX(DATOS,0,$O$2),$D1530)),#N/A)</f>
        <v>#N/A</v>
      </c>
      <c r="AA1530" s="62" t="e">
        <f>IFERROR(IF($B1530=0,#N/A,AVERAGEIFS(INDEX(DATOS,0,$C1530),INDEX(DATOS,0,$C1530),"&lt;&gt;#N/D",INDEX(DATOS,0,$L$2),0,INDEX(DATOS,0,$M$2),1,INDEX(DATOS,0,$N$2),V1530,INDEX(DATOS,0,$O$2),$D1530)),#N/A)</f>
        <v>#N/A</v>
      </c>
      <c r="AB1530" s="62" t="e">
        <f>IFERROR(IF($B1530=0,#N/A,AVERAGEIFS(INDEX(DATOS,0,$C1530),INDEX(DATOS,0,$C1530),"&lt;&gt;#N/D",INDEX(DATOS,0,$L$2),0,INDEX(DATOS,0,$M$2),1,INDEX(DATOS,0,$N$2),W1530,INDEX(DATOS,0,$O$2),$D1530)),#N/A)</f>
        <v>#N/A</v>
      </c>
      <c r="AC1530" s="62" t="e">
        <f>IFERROR(IF($B1530=0,#N/A,AVERAGEIFS(INDEX(DATOS,0,$C1530),INDEX(DATOS,0,$C1530),"&lt;&gt;#N/D",INDEX(DATOS,0,$L$2),0,INDEX(DATOS,0,$M$2),1,INDEX(DATOS,0,$N$2),X1530,INDEX(DATOS,0,$O$2),$D1530)),#N/A)</f>
        <v>#N/A</v>
      </c>
      <c r="AD1530" s="33"/>
      <c r="AE1530" s="40" t="e">
        <f>IFERROR(IF(ISNA(Z1530),#N/A,IF(I1530=0,0,_xlfn.STDEV.P($Z1530:Z1530)/I1530*100)),#N/A)</f>
        <v>#N/A</v>
      </c>
      <c r="AF1530" s="40" t="e">
        <f>IFERROR(IF(ISNA(AA1530),#N/A,IF(J1530=0,0,_xlfn.STDEV.P($Z1530:AA1530)/J1530*100)),#N/A)</f>
        <v>#N/A</v>
      </c>
      <c r="AG1530" s="40" t="e">
        <f>IFERROR(IF(ISNA(AB1530),#N/A,IF(K1530=0,0,_xlfn.STDEV.P($Z1530:AB1530)/K1530*100)),#N/A)</f>
        <v>#N/A</v>
      </c>
      <c r="AH1530" s="40" t="e">
        <f>IFERROR(IF(ISNA(AC1530),#N/A,IF(L1530=0,0,_xlfn.STDEV.P($Z1530:AC1530)/L1530*100)),#N/A)</f>
        <v>#N/A</v>
      </c>
    </row>
    <row r="1531" spans="1:34" x14ac:dyDescent="0.35">
      <c r="A1531">
        <f t="shared" si="1786"/>
        <v>126</v>
      </c>
      <c r="B1531" s="35">
        <f t="array" ref="B1531">IF(B1530=0,0,MIN(IF(INDEX(DATOS,0,$N$2)=$U1531,IF(ISNUMBER(INDEX(DATOS,0,$C1531)),IF(INDEX(DATOS,0,$L$2)=0,IF(INDEX(DATOS,0,$M$2)=1,IF(ISNA(MATCH(INDEX(DATOS,0,$O$2),IF($E$7:E1530=E1531,$D$7:D1530),0)),INDEX(DATOS,0,$K$2))))))))</f>
        <v>0</v>
      </c>
      <c r="C1531" s="32">
        <f t="shared" si="1787"/>
        <v>20</v>
      </c>
      <c r="D1531" s="34" t="str">
        <f>IF($B1531=0,"--",INDEX(DATOS,$B1531,O$2))</f>
        <v>--</v>
      </c>
      <c r="E1531" s="64" t="s">
        <v>1</v>
      </c>
      <c r="F1531" s="36" t="str">
        <f t="shared" si="1823"/>
        <v>--</v>
      </c>
      <c r="G1531" s="109" t="e">
        <f>VLOOKUP($D1531,LOC_UNICOS,G$2,0)</f>
        <v>#N/A</v>
      </c>
      <c r="H1531" s="109" t="e">
        <f>VLOOKUP($D1531,LOC_UNICOS,H$2,0)</f>
        <v>#N/A</v>
      </c>
      <c r="I1531" s="38">
        <f t="array" ref="I1531">IF($B1531=0,-999,IF(COUNTIFS($Z1531:Z1531,#N/A)&gt;0,-999,AVERAGE($Z1531:Z1531)))</f>
        <v>-999</v>
      </c>
      <c r="J1531" s="38">
        <f t="array" ref="J1531">IF($B1531=0,-999,IF(COUNTIFS($Z1531:AA1531,#N/A)&gt;0,-999,AVERAGE($Z1531:AA1531)))</f>
        <v>-999</v>
      </c>
      <c r="K1531" s="38">
        <f t="array" ref="K1531">IF($B1531=0,-999,IF(COUNTIFS($Z1531:AB1531,#N/A)&gt;0,-999,AVERAGE($Z1531:AB1531)))</f>
        <v>-999</v>
      </c>
      <c r="L1531" s="38">
        <f t="array" ref="L1531">IF($B1531=0,-999,IF(COUNTIFS($Z1531:AC1531,#N/A)&gt;0,-999,AVERAGE($Z1531:AC1531)))</f>
        <v>-999</v>
      </c>
      <c r="M1531" s="38">
        <f t="shared" si="1831"/>
        <v>-999</v>
      </c>
      <c r="N1531" s="38">
        <f t="shared" si="1805"/>
        <v>-999</v>
      </c>
      <c r="O1531" s="38">
        <f t="shared" si="1806"/>
        <v>-999</v>
      </c>
      <c r="P1531" s="38">
        <f t="shared" si="1807"/>
        <v>-999</v>
      </c>
      <c r="Q1531" s="37">
        <f t="shared" si="1783"/>
        <v>0</v>
      </c>
      <c r="R1531" s="37">
        <f t="shared" si="1795"/>
        <v>0</v>
      </c>
      <c r="S1531" s="37">
        <f t="shared" si="1796"/>
        <v>0</v>
      </c>
      <c r="T1531" s="37">
        <f t="shared" si="1797"/>
        <v>0</v>
      </c>
      <c r="U1531" s="37">
        <f t="shared" si="1784"/>
        <v>2018</v>
      </c>
      <c r="V1531" s="37">
        <f t="shared" ref="V1531:X1531" si="1856">U1531-1</f>
        <v>2017</v>
      </c>
      <c r="W1531" s="37">
        <f t="shared" si="1856"/>
        <v>2016</v>
      </c>
      <c r="X1531" s="37">
        <f t="shared" si="1856"/>
        <v>2015</v>
      </c>
      <c r="Y1531" s="39"/>
      <c r="Z1531" s="62" t="e">
        <f>IFERROR(IF($B1531=0,#N/A,AVERAGEIFS(INDEX(DATOS,0,$C1531),INDEX(DATOS,0,$C1531),"&lt;&gt;#N/D",INDEX(DATOS,0,$L$2),0,INDEX(DATOS,0,$M$2),1,INDEX(DATOS,0,$N$2),U1531,INDEX(DATOS,0,$O$2),$D1531)),#N/A)</f>
        <v>#N/A</v>
      </c>
      <c r="AA1531" s="62" t="e">
        <f>IFERROR(IF($B1531=0,#N/A,AVERAGEIFS(INDEX(DATOS,0,$C1531),INDEX(DATOS,0,$C1531),"&lt;&gt;#N/D",INDEX(DATOS,0,$L$2),0,INDEX(DATOS,0,$M$2),1,INDEX(DATOS,0,$N$2),V1531,INDEX(DATOS,0,$O$2),$D1531)),#N/A)</f>
        <v>#N/A</v>
      </c>
      <c r="AB1531" s="62" t="e">
        <f>IFERROR(IF($B1531=0,#N/A,AVERAGEIFS(INDEX(DATOS,0,$C1531),INDEX(DATOS,0,$C1531),"&lt;&gt;#N/D",INDEX(DATOS,0,$L$2),0,INDEX(DATOS,0,$M$2),1,INDEX(DATOS,0,$N$2),W1531,INDEX(DATOS,0,$O$2),$D1531)),#N/A)</f>
        <v>#N/A</v>
      </c>
      <c r="AC1531" s="62" t="e">
        <f>IFERROR(IF($B1531=0,#N/A,AVERAGEIFS(INDEX(DATOS,0,$C1531),INDEX(DATOS,0,$C1531),"&lt;&gt;#N/D",INDEX(DATOS,0,$L$2),0,INDEX(DATOS,0,$M$2),1,INDEX(DATOS,0,$N$2),X1531,INDEX(DATOS,0,$O$2),$D1531)),#N/A)</f>
        <v>#N/A</v>
      </c>
      <c r="AD1531" s="33"/>
      <c r="AE1531" s="40" t="e">
        <f>IFERROR(IF(ISNA(Z1531),#N/A,IF(I1531=0,0,_xlfn.STDEV.P($Z1531:Z1531)/I1531*100)),#N/A)</f>
        <v>#N/A</v>
      </c>
      <c r="AF1531" s="40" t="e">
        <f>IFERROR(IF(ISNA(AA1531),#N/A,IF(J1531=0,0,_xlfn.STDEV.P($Z1531:AA1531)/J1531*100)),#N/A)</f>
        <v>#N/A</v>
      </c>
      <c r="AG1531" s="40" t="e">
        <f>IFERROR(IF(ISNA(AB1531),#N/A,IF(K1531=0,0,_xlfn.STDEV.P($Z1531:AB1531)/K1531*100)),#N/A)</f>
        <v>#N/A</v>
      </c>
      <c r="AH1531" s="40" t="e">
        <f>IFERROR(IF(ISNA(AC1531),#N/A,IF(L1531=0,0,_xlfn.STDEV.P($Z1531:AC1531)/L1531*100)),#N/A)</f>
        <v>#N/A</v>
      </c>
    </row>
    <row r="1532" spans="1:34" x14ac:dyDescent="0.35">
      <c r="A1532">
        <f t="shared" si="1786"/>
        <v>127</v>
      </c>
      <c r="B1532" s="35">
        <f t="array" ref="B1532">IF(B1531=0,0,MIN(IF(INDEX(DATOS,0,$N$2)=$U1532,IF(ISNUMBER(INDEX(DATOS,0,$C1532)),IF(INDEX(DATOS,0,$L$2)=0,IF(INDEX(DATOS,0,$M$2)=1,IF(ISNA(MATCH(INDEX(DATOS,0,$O$2),IF($E$7:E1531=E1532,$D$7:D1531),0)),INDEX(DATOS,0,$K$2))))))))</f>
        <v>0</v>
      </c>
      <c r="C1532" s="32">
        <f t="shared" si="1787"/>
        <v>20</v>
      </c>
      <c r="D1532" s="34" t="str">
        <f>IF($B1532=0,"--",INDEX(DATOS,$B1532,O$2))</f>
        <v>--</v>
      </c>
      <c r="E1532" s="64" t="s">
        <v>1</v>
      </c>
      <c r="F1532" s="36" t="str">
        <f t="shared" si="1823"/>
        <v>--</v>
      </c>
      <c r="G1532" s="109" t="e">
        <f>VLOOKUP($D1532,LOC_UNICOS,G$2,0)</f>
        <v>#N/A</v>
      </c>
      <c r="H1532" s="109" t="e">
        <f>VLOOKUP($D1532,LOC_UNICOS,H$2,0)</f>
        <v>#N/A</v>
      </c>
      <c r="I1532" s="38">
        <f t="array" ref="I1532">IF($B1532=0,-999,IF(COUNTIFS($Z1532:Z1532,#N/A)&gt;0,-999,AVERAGE($Z1532:Z1532)))</f>
        <v>-999</v>
      </c>
      <c r="J1532" s="38">
        <f t="array" ref="J1532">IF($B1532=0,-999,IF(COUNTIFS($Z1532:AA1532,#N/A)&gt;0,-999,AVERAGE($Z1532:AA1532)))</f>
        <v>-999</v>
      </c>
      <c r="K1532" s="38">
        <f t="array" ref="K1532">IF($B1532=0,-999,IF(COUNTIFS($Z1532:AB1532,#N/A)&gt;0,-999,AVERAGE($Z1532:AB1532)))</f>
        <v>-999</v>
      </c>
      <c r="L1532" s="38">
        <f t="array" ref="L1532">IF($B1532=0,-999,IF(COUNTIFS($Z1532:AC1532,#N/A)&gt;0,-999,AVERAGE($Z1532:AC1532)))</f>
        <v>-999</v>
      </c>
      <c r="M1532" s="38">
        <f t="shared" si="1831"/>
        <v>-999</v>
      </c>
      <c r="N1532" s="38">
        <f t="shared" si="1805"/>
        <v>-999</v>
      </c>
      <c r="O1532" s="38">
        <f t="shared" si="1806"/>
        <v>-999</v>
      </c>
      <c r="P1532" s="38">
        <f t="shared" si="1807"/>
        <v>-999</v>
      </c>
      <c r="Q1532" s="37">
        <f t="shared" si="1783"/>
        <v>0</v>
      </c>
      <c r="R1532" s="37">
        <f t="shared" si="1795"/>
        <v>0</v>
      </c>
      <c r="S1532" s="37">
        <f t="shared" si="1796"/>
        <v>0</v>
      </c>
      <c r="T1532" s="37">
        <f t="shared" si="1797"/>
        <v>0</v>
      </c>
      <c r="U1532" s="37">
        <f t="shared" si="1784"/>
        <v>2018</v>
      </c>
      <c r="V1532" s="37">
        <f t="shared" ref="V1532:X1532" si="1857">U1532-1</f>
        <v>2017</v>
      </c>
      <c r="W1532" s="37">
        <f t="shared" si="1857"/>
        <v>2016</v>
      </c>
      <c r="X1532" s="37">
        <f t="shared" si="1857"/>
        <v>2015</v>
      </c>
      <c r="Y1532" s="39"/>
      <c r="Z1532" s="62" t="e">
        <f>IFERROR(IF($B1532=0,#N/A,AVERAGEIFS(INDEX(DATOS,0,$C1532),INDEX(DATOS,0,$C1532),"&lt;&gt;#N/D",INDEX(DATOS,0,$L$2),0,INDEX(DATOS,0,$M$2),1,INDEX(DATOS,0,$N$2),U1532,INDEX(DATOS,0,$O$2),$D1532)),#N/A)</f>
        <v>#N/A</v>
      </c>
      <c r="AA1532" s="62" t="e">
        <f>IFERROR(IF($B1532=0,#N/A,AVERAGEIFS(INDEX(DATOS,0,$C1532),INDEX(DATOS,0,$C1532),"&lt;&gt;#N/D",INDEX(DATOS,0,$L$2),0,INDEX(DATOS,0,$M$2),1,INDEX(DATOS,0,$N$2),V1532,INDEX(DATOS,0,$O$2),$D1532)),#N/A)</f>
        <v>#N/A</v>
      </c>
      <c r="AB1532" s="62" t="e">
        <f>IFERROR(IF($B1532=0,#N/A,AVERAGEIFS(INDEX(DATOS,0,$C1532),INDEX(DATOS,0,$C1532),"&lt;&gt;#N/D",INDEX(DATOS,0,$L$2),0,INDEX(DATOS,0,$M$2),1,INDEX(DATOS,0,$N$2),W1532,INDEX(DATOS,0,$O$2),$D1532)),#N/A)</f>
        <v>#N/A</v>
      </c>
      <c r="AC1532" s="62" t="e">
        <f>IFERROR(IF($B1532=0,#N/A,AVERAGEIFS(INDEX(DATOS,0,$C1532),INDEX(DATOS,0,$C1532),"&lt;&gt;#N/D",INDEX(DATOS,0,$L$2),0,INDEX(DATOS,0,$M$2),1,INDEX(DATOS,0,$N$2),X1532,INDEX(DATOS,0,$O$2),$D1532)),#N/A)</f>
        <v>#N/A</v>
      </c>
      <c r="AD1532" s="33"/>
      <c r="AE1532" s="40" t="e">
        <f>IFERROR(IF(ISNA(Z1532),#N/A,IF(I1532=0,0,_xlfn.STDEV.P($Z1532:Z1532)/I1532*100)),#N/A)</f>
        <v>#N/A</v>
      </c>
      <c r="AF1532" s="40" t="e">
        <f>IFERROR(IF(ISNA(AA1532),#N/A,IF(J1532=0,0,_xlfn.STDEV.P($Z1532:AA1532)/J1532*100)),#N/A)</f>
        <v>#N/A</v>
      </c>
      <c r="AG1532" s="40" t="e">
        <f>IFERROR(IF(ISNA(AB1532),#N/A,IF(K1532=0,0,_xlfn.STDEV.P($Z1532:AB1532)/K1532*100)),#N/A)</f>
        <v>#N/A</v>
      </c>
      <c r="AH1532" s="40" t="e">
        <f>IFERROR(IF(ISNA(AC1532),#N/A,IF(L1532=0,0,_xlfn.STDEV.P($Z1532:AC1532)/L1532*100)),#N/A)</f>
        <v>#N/A</v>
      </c>
    </row>
    <row r="1533" spans="1:34" x14ac:dyDescent="0.35">
      <c r="A1533">
        <f t="shared" si="1786"/>
        <v>128</v>
      </c>
      <c r="B1533" s="35">
        <f t="array" ref="B1533">IF(B1532=0,0,MIN(IF(INDEX(DATOS,0,$N$2)=$U1533,IF(ISNUMBER(INDEX(DATOS,0,$C1533)),IF(INDEX(DATOS,0,$L$2)=0,IF(INDEX(DATOS,0,$M$2)=1,IF(ISNA(MATCH(INDEX(DATOS,0,$O$2),IF($E$7:E1532=E1533,$D$7:D1532),0)),INDEX(DATOS,0,$K$2))))))))</f>
        <v>0</v>
      </c>
      <c r="C1533" s="32">
        <f t="shared" si="1787"/>
        <v>20</v>
      </c>
      <c r="D1533" s="34" t="str">
        <f>IF($B1533=0,"--",INDEX(DATOS,$B1533,O$2))</f>
        <v>--</v>
      </c>
      <c r="E1533" s="64" t="s">
        <v>1</v>
      </c>
      <c r="F1533" s="36" t="str">
        <f t="shared" si="1823"/>
        <v>--</v>
      </c>
      <c r="G1533" s="109" t="e">
        <f>VLOOKUP($D1533,LOC_UNICOS,G$2,0)</f>
        <v>#N/A</v>
      </c>
      <c r="H1533" s="109" t="e">
        <f>VLOOKUP($D1533,LOC_UNICOS,H$2,0)</f>
        <v>#N/A</v>
      </c>
      <c r="I1533" s="38">
        <f t="array" ref="I1533">IF($B1533=0,-999,IF(COUNTIFS($Z1533:Z1533,#N/A)&gt;0,-999,AVERAGE($Z1533:Z1533)))</f>
        <v>-999</v>
      </c>
      <c r="J1533" s="38">
        <f t="array" ref="J1533">IF($B1533=0,-999,IF(COUNTIFS($Z1533:AA1533,#N/A)&gt;0,-999,AVERAGE($Z1533:AA1533)))</f>
        <v>-999</v>
      </c>
      <c r="K1533" s="38">
        <f t="array" ref="K1533">IF($B1533=0,-999,IF(COUNTIFS($Z1533:AB1533,#N/A)&gt;0,-999,AVERAGE($Z1533:AB1533)))</f>
        <v>-999</v>
      </c>
      <c r="L1533" s="38">
        <f t="array" ref="L1533">IF($B1533=0,-999,IF(COUNTIFS($Z1533:AC1533,#N/A)&gt;0,-999,AVERAGE($Z1533:AC1533)))</f>
        <v>-999</v>
      </c>
      <c r="M1533" s="38">
        <f t="shared" si="1831"/>
        <v>-999</v>
      </c>
      <c r="N1533" s="38">
        <f t="shared" si="1805"/>
        <v>-999</v>
      </c>
      <c r="O1533" s="38">
        <f t="shared" si="1806"/>
        <v>-999</v>
      </c>
      <c r="P1533" s="38">
        <f t="shared" si="1807"/>
        <v>-999</v>
      </c>
      <c r="Q1533" s="37">
        <f t="shared" si="1783"/>
        <v>0</v>
      </c>
      <c r="R1533" s="37">
        <f t="shared" si="1795"/>
        <v>0</v>
      </c>
      <c r="S1533" s="37">
        <f t="shared" si="1796"/>
        <v>0</v>
      </c>
      <c r="T1533" s="37">
        <f t="shared" si="1797"/>
        <v>0</v>
      </c>
      <c r="U1533" s="37">
        <f t="shared" si="1784"/>
        <v>2018</v>
      </c>
      <c r="V1533" s="37">
        <f t="shared" ref="V1533:X1533" si="1858">U1533-1</f>
        <v>2017</v>
      </c>
      <c r="W1533" s="37">
        <f t="shared" si="1858"/>
        <v>2016</v>
      </c>
      <c r="X1533" s="37">
        <f t="shared" si="1858"/>
        <v>2015</v>
      </c>
      <c r="Y1533" s="39"/>
      <c r="Z1533" s="62" t="e">
        <f>IFERROR(IF($B1533=0,#N/A,AVERAGEIFS(INDEX(DATOS,0,$C1533),INDEX(DATOS,0,$C1533),"&lt;&gt;#N/D",INDEX(DATOS,0,$L$2),0,INDEX(DATOS,0,$M$2),1,INDEX(DATOS,0,$N$2),U1533,INDEX(DATOS,0,$O$2),$D1533)),#N/A)</f>
        <v>#N/A</v>
      </c>
      <c r="AA1533" s="62" t="e">
        <f>IFERROR(IF($B1533=0,#N/A,AVERAGEIFS(INDEX(DATOS,0,$C1533),INDEX(DATOS,0,$C1533),"&lt;&gt;#N/D",INDEX(DATOS,0,$L$2),0,INDEX(DATOS,0,$M$2),1,INDEX(DATOS,0,$N$2),V1533,INDEX(DATOS,0,$O$2),$D1533)),#N/A)</f>
        <v>#N/A</v>
      </c>
      <c r="AB1533" s="62" t="e">
        <f>IFERROR(IF($B1533=0,#N/A,AVERAGEIFS(INDEX(DATOS,0,$C1533),INDEX(DATOS,0,$C1533),"&lt;&gt;#N/D",INDEX(DATOS,0,$L$2),0,INDEX(DATOS,0,$M$2),1,INDEX(DATOS,0,$N$2),W1533,INDEX(DATOS,0,$O$2),$D1533)),#N/A)</f>
        <v>#N/A</v>
      </c>
      <c r="AC1533" s="62" t="e">
        <f>IFERROR(IF($B1533=0,#N/A,AVERAGEIFS(INDEX(DATOS,0,$C1533),INDEX(DATOS,0,$C1533),"&lt;&gt;#N/D",INDEX(DATOS,0,$L$2),0,INDEX(DATOS,0,$M$2),1,INDEX(DATOS,0,$N$2),X1533,INDEX(DATOS,0,$O$2),$D1533)),#N/A)</f>
        <v>#N/A</v>
      </c>
      <c r="AD1533" s="33"/>
      <c r="AE1533" s="40" t="e">
        <f>IFERROR(IF(ISNA(Z1533),#N/A,IF(I1533=0,0,_xlfn.STDEV.P($Z1533:Z1533)/I1533*100)),#N/A)</f>
        <v>#N/A</v>
      </c>
      <c r="AF1533" s="40" t="e">
        <f>IFERROR(IF(ISNA(AA1533),#N/A,IF(J1533=0,0,_xlfn.STDEV.P($Z1533:AA1533)/J1533*100)),#N/A)</f>
        <v>#N/A</v>
      </c>
      <c r="AG1533" s="40" t="e">
        <f>IFERROR(IF(ISNA(AB1533),#N/A,IF(K1533=0,0,_xlfn.STDEV.P($Z1533:AB1533)/K1533*100)),#N/A)</f>
        <v>#N/A</v>
      </c>
      <c r="AH1533" s="40" t="e">
        <f>IFERROR(IF(ISNA(AC1533),#N/A,IF(L1533=0,0,_xlfn.STDEV.P($Z1533:AC1533)/L1533*100)),#N/A)</f>
        <v>#N/A</v>
      </c>
    </row>
    <row r="1534" spans="1:34" x14ac:dyDescent="0.35">
      <c r="A1534">
        <f t="shared" si="1786"/>
        <v>129</v>
      </c>
      <c r="B1534" s="35">
        <f t="array" ref="B1534">IF(B1533=0,0,MIN(IF(INDEX(DATOS,0,$N$2)=$U1534,IF(ISNUMBER(INDEX(DATOS,0,$C1534)),IF(INDEX(DATOS,0,$L$2)=0,IF(INDEX(DATOS,0,$M$2)=1,IF(ISNA(MATCH(INDEX(DATOS,0,$O$2),IF($E$7:E1533=E1534,$D$7:D1533),0)),INDEX(DATOS,0,$K$2))))))))</f>
        <v>0</v>
      </c>
      <c r="C1534" s="32">
        <f t="shared" si="1787"/>
        <v>20</v>
      </c>
      <c r="D1534" s="34" t="str">
        <f>IF($B1534=0,"--",INDEX(DATOS,$B1534,O$2))</f>
        <v>--</v>
      </c>
      <c r="E1534" s="64" t="s">
        <v>1</v>
      </c>
      <c r="F1534" s="36" t="str">
        <f t="shared" si="1823"/>
        <v>--</v>
      </c>
      <c r="G1534" s="109" t="e">
        <f>VLOOKUP($D1534,LOC_UNICOS,G$2,0)</f>
        <v>#N/A</v>
      </c>
      <c r="H1534" s="109" t="e">
        <f>VLOOKUP($D1534,LOC_UNICOS,H$2,0)</f>
        <v>#N/A</v>
      </c>
      <c r="I1534" s="38">
        <f t="array" ref="I1534">IF($B1534=0,-999,IF(COUNTIFS($Z1534:Z1534,#N/A)&gt;0,-999,AVERAGE($Z1534:Z1534)))</f>
        <v>-999</v>
      </c>
      <c r="J1534" s="38">
        <f t="array" ref="J1534">IF($B1534=0,-999,IF(COUNTIFS($Z1534:AA1534,#N/A)&gt;0,-999,AVERAGE($Z1534:AA1534)))</f>
        <v>-999</v>
      </c>
      <c r="K1534" s="38">
        <f t="array" ref="K1534">IF($B1534=0,-999,IF(COUNTIFS($Z1534:AB1534,#N/A)&gt;0,-999,AVERAGE($Z1534:AB1534)))</f>
        <v>-999</v>
      </c>
      <c r="L1534" s="38">
        <f t="array" ref="L1534">IF($B1534=0,-999,IF(COUNTIFS($Z1534:AC1534,#N/A)&gt;0,-999,AVERAGE($Z1534:AC1534)))</f>
        <v>-999</v>
      </c>
      <c r="M1534" s="38">
        <f t="shared" si="1831"/>
        <v>-999</v>
      </c>
      <c r="N1534" s="38">
        <f t="shared" si="1805"/>
        <v>-999</v>
      </c>
      <c r="O1534" s="38">
        <f t="shared" si="1806"/>
        <v>-999</v>
      </c>
      <c r="P1534" s="38">
        <f t="shared" si="1807"/>
        <v>-999</v>
      </c>
      <c r="Q1534" s="37">
        <f t="shared" si="1783"/>
        <v>0</v>
      </c>
      <c r="R1534" s="37">
        <f t="shared" si="1795"/>
        <v>0</v>
      </c>
      <c r="S1534" s="37">
        <f t="shared" si="1796"/>
        <v>0</v>
      </c>
      <c r="T1534" s="37">
        <f t="shared" si="1797"/>
        <v>0</v>
      </c>
      <c r="U1534" s="37">
        <f t="shared" si="1784"/>
        <v>2018</v>
      </c>
      <c r="V1534" s="37">
        <f t="shared" ref="V1534:X1534" si="1859">U1534-1</f>
        <v>2017</v>
      </c>
      <c r="W1534" s="37">
        <f t="shared" si="1859"/>
        <v>2016</v>
      </c>
      <c r="X1534" s="37">
        <f t="shared" si="1859"/>
        <v>2015</v>
      </c>
      <c r="Y1534" s="39"/>
      <c r="Z1534" s="62" t="e">
        <f>IFERROR(IF($B1534=0,#N/A,AVERAGEIFS(INDEX(DATOS,0,$C1534),INDEX(DATOS,0,$C1534),"&lt;&gt;#N/D",INDEX(DATOS,0,$L$2),0,INDEX(DATOS,0,$M$2),1,INDEX(DATOS,0,$N$2),U1534,INDEX(DATOS,0,$O$2),$D1534)),#N/A)</f>
        <v>#N/A</v>
      </c>
      <c r="AA1534" s="62" t="e">
        <f>IFERROR(IF($B1534=0,#N/A,AVERAGEIFS(INDEX(DATOS,0,$C1534),INDEX(DATOS,0,$C1534),"&lt;&gt;#N/D",INDEX(DATOS,0,$L$2),0,INDEX(DATOS,0,$M$2),1,INDEX(DATOS,0,$N$2),V1534,INDEX(DATOS,0,$O$2),$D1534)),#N/A)</f>
        <v>#N/A</v>
      </c>
      <c r="AB1534" s="62" t="e">
        <f>IFERROR(IF($B1534=0,#N/A,AVERAGEIFS(INDEX(DATOS,0,$C1534),INDEX(DATOS,0,$C1534),"&lt;&gt;#N/D",INDEX(DATOS,0,$L$2),0,INDEX(DATOS,0,$M$2),1,INDEX(DATOS,0,$N$2),W1534,INDEX(DATOS,0,$O$2),$D1534)),#N/A)</f>
        <v>#N/A</v>
      </c>
      <c r="AC1534" s="62" t="e">
        <f>IFERROR(IF($B1534=0,#N/A,AVERAGEIFS(INDEX(DATOS,0,$C1534),INDEX(DATOS,0,$C1534),"&lt;&gt;#N/D",INDEX(DATOS,0,$L$2),0,INDEX(DATOS,0,$M$2),1,INDEX(DATOS,0,$N$2),X1534,INDEX(DATOS,0,$O$2),$D1534)),#N/A)</f>
        <v>#N/A</v>
      </c>
      <c r="AD1534" s="33"/>
      <c r="AE1534" s="40" t="e">
        <f>IFERROR(IF(ISNA(Z1534),#N/A,IF(I1534=0,0,_xlfn.STDEV.P($Z1534:Z1534)/I1534*100)),#N/A)</f>
        <v>#N/A</v>
      </c>
      <c r="AF1534" s="40" t="e">
        <f>IFERROR(IF(ISNA(AA1534),#N/A,IF(J1534=0,0,_xlfn.STDEV.P($Z1534:AA1534)/J1534*100)),#N/A)</f>
        <v>#N/A</v>
      </c>
      <c r="AG1534" s="40" t="e">
        <f>IFERROR(IF(ISNA(AB1534),#N/A,IF(K1534=0,0,_xlfn.STDEV.P($Z1534:AB1534)/K1534*100)),#N/A)</f>
        <v>#N/A</v>
      </c>
      <c r="AH1534" s="40" t="e">
        <f>IFERROR(IF(ISNA(AC1534),#N/A,IF(L1534=0,0,_xlfn.STDEV.P($Z1534:AC1534)/L1534*100)),#N/A)</f>
        <v>#N/A</v>
      </c>
    </row>
    <row r="1535" spans="1:34" x14ac:dyDescent="0.35">
      <c r="A1535">
        <f t="shared" si="1786"/>
        <v>130</v>
      </c>
      <c r="B1535" s="35">
        <f t="array" ref="B1535">IF(B1534=0,0,MIN(IF(INDEX(DATOS,0,$N$2)=$U1535,IF(ISNUMBER(INDEX(DATOS,0,$C1535)),IF(INDEX(DATOS,0,$L$2)=0,IF(INDEX(DATOS,0,$M$2)=1,IF(ISNA(MATCH(INDEX(DATOS,0,$O$2),IF($E$7:E1534=E1535,$D$7:D1534),0)),INDEX(DATOS,0,$K$2))))))))</f>
        <v>0</v>
      </c>
      <c r="C1535" s="32">
        <f t="shared" si="1787"/>
        <v>20</v>
      </c>
      <c r="D1535" s="34" t="str">
        <f>IF($B1535=0,"--",INDEX(DATOS,$B1535,O$2))</f>
        <v>--</v>
      </c>
      <c r="E1535" s="64" t="s">
        <v>1</v>
      </c>
      <c r="F1535" s="36" t="str">
        <f t="shared" si="1823"/>
        <v>--</v>
      </c>
      <c r="G1535" s="109" t="e">
        <f>VLOOKUP($D1535,LOC_UNICOS,G$2,0)</f>
        <v>#N/A</v>
      </c>
      <c r="H1535" s="109" t="e">
        <f>VLOOKUP($D1535,LOC_UNICOS,H$2,0)</f>
        <v>#N/A</v>
      </c>
      <c r="I1535" s="38">
        <f t="array" ref="I1535">IF($B1535=0,-999,IF(COUNTIFS($Z1535:Z1535,#N/A)&gt;0,-999,AVERAGE($Z1535:Z1535)))</f>
        <v>-999</v>
      </c>
      <c r="J1535" s="38">
        <f t="array" ref="J1535">IF($B1535=0,-999,IF(COUNTIFS($Z1535:AA1535,#N/A)&gt;0,-999,AVERAGE($Z1535:AA1535)))</f>
        <v>-999</v>
      </c>
      <c r="K1535" s="38">
        <f t="array" ref="K1535">IF($B1535=0,-999,IF(COUNTIFS($Z1535:AB1535,#N/A)&gt;0,-999,AVERAGE($Z1535:AB1535)))</f>
        <v>-999</v>
      </c>
      <c r="L1535" s="38">
        <f t="array" ref="L1535">IF($B1535=0,-999,IF(COUNTIFS($Z1535:AC1535,#N/A)&gt;0,-999,AVERAGE($Z1535:AC1535)))</f>
        <v>-999</v>
      </c>
      <c r="M1535" s="38">
        <f t="shared" si="1831"/>
        <v>-999</v>
      </c>
      <c r="N1535" s="38">
        <f t="shared" si="1805"/>
        <v>-999</v>
      </c>
      <c r="O1535" s="38">
        <f t="shared" si="1806"/>
        <v>-999</v>
      </c>
      <c r="P1535" s="38">
        <f t="shared" si="1807"/>
        <v>-999</v>
      </c>
      <c r="Q1535" s="37">
        <f t="shared" ref="Q1535:Q1598" si="1860">IF($B1535=0,0,IF(I1535=-999,0,IF($D1535="--",0,1)))</f>
        <v>0</v>
      </c>
      <c r="R1535" s="37">
        <f t="shared" si="1795"/>
        <v>0</v>
      </c>
      <c r="S1535" s="37">
        <f t="shared" si="1796"/>
        <v>0</v>
      </c>
      <c r="T1535" s="37">
        <f t="shared" si="1797"/>
        <v>0</v>
      </c>
      <c r="U1535" s="37">
        <f t="shared" ref="U1535:U1598" si="1861">$B$1</f>
        <v>2018</v>
      </c>
      <c r="V1535" s="37">
        <f t="shared" ref="V1535:X1535" si="1862">U1535-1</f>
        <v>2017</v>
      </c>
      <c r="W1535" s="37">
        <f t="shared" si="1862"/>
        <v>2016</v>
      </c>
      <c r="X1535" s="37">
        <f t="shared" si="1862"/>
        <v>2015</v>
      </c>
      <c r="Y1535" s="39"/>
      <c r="Z1535" s="62" t="e">
        <f>IFERROR(IF($B1535=0,#N/A,AVERAGEIFS(INDEX(DATOS,0,$C1535),INDEX(DATOS,0,$C1535),"&lt;&gt;#N/D",INDEX(DATOS,0,$L$2),0,INDEX(DATOS,0,$M$2),1,INDEX(DATOS,0,$N$2),U1535,INDEX(DATOS,0,$O$2),$D1535)),#N/A)</f>
        <v>#N/A</v>
      </c>
      <c r="AA1535" s="62" t="e">
        <f>IFERROR(IF($B1535=0,#N/A,AVERAGEIFS(INDEX(DATOS,0,$C1535),INDEX(DATOS,0,$C1535),"&lt;&gt;#N/D",INDEX(DATOS,0,$L$2),0,INDEX(DATOS,0,$M$2),1,INDEX(DATOS,0,$N$2),V1535,INDEX(DATOS,0,$O$2),$D1535)),#N/A)</f>
        <v>#N/A</v>
      </c>
      <c r="AB1535" s="62" t="e">
        <f>IFERROR(IF($B1535=0,#N/A,AVERAGEIFS(INDEX(DATOS,0,$C1535),INDEX(DATOS,0,$C1535),"&lt;&gt;#N/D",INDEX(DATOS,0,$L$2),0,INDEX(DATOS,0,$M$2),1,INDEX(DATOS,0,$N$2),W1535,INDEX(DATOS,0,$O$2),$D1535)),#N/A)</f>
        <v>#N/A</v>
      </c>
      <c r="AC1535" s="62" t="e">
        <f>IFERROR(IF($B1535=0,#N/A,AVERAGEIFS(INDEX(DATOS,0,$C1535),INDEX(DATOS,0,$C1535),"&lt;&gt;#N/D",INDEX(DATOS,0,$L$2),0,INDEX(DATOS,0,$M$2),1,INDEX(DATOS,0,$N$2),X1535,INDEX(DATOS,0,$O$2),$D1535)),#N/A)</f>
        <v>#N/A</v>
      </c>
      <c r="AD1535" s="33"/>
      <c r="AE1535" s="40" t="e">
        <f>IFERROR(IF(ISNA(Z1535),#N/A,IF(I1535=0,0,_xlfn.STDEV.P($Z1535:Z1535)/I1535*100)),#N/A)</f>
        <v>#N/A</v>
      </c>
      <c r="AF1535" s="40" t="e">
        <f>IFERROR(IF(ISNA(AA1535),#N/A,IF(J1535=0,0,_xlfn.STDEV.P($Z1535:AA1535)/J1535*100)),#N/A)</f>
        <v>#N/A</v>
      </c>
      <c r="AG1535" s="40" t="e">
        <f>IFERROR(IF(ISNA(AB1535),#N/A,IF(K1535=0,0,_xlfn.STDEV.P($Z1535:AB1535)/K1535*100)),#N/A)</f>
        <v>#N/A</v>
      </c>
      <c r="AH1535" s="40" t="e">
        <f>IFERROR(IF(ISNA(AC1535),#N/A,IF(L1535=0,0,_xlfn.STDEV.P($Z1535:AC1535)/L1535*100)),#N/A)</f>
        <v>#N/A</v>
      </c>
    </row>
    <row r="1536" spans="1:34" x14ac:dyDescent="0.35">
      <c r="A1536">
        <f t="shared" ref="A1536:A1599" si="1863">A1535+1</f>
        <v>131</v>
      </c>
      <c r="B1536" s="35">
        <f t="array" ref="B1536">IF(B1535=0,0,MIN(IF(INDEX(DATOS,0,$N$2)=$U1536,IF(ISNUMBER(INDEX(DATOS,0,$C1536)),IF(INDEX(DATOS,0,$L$2)=0,IF(INDEX(DATOS,0,$M$2)=1,IF(ISNA(MATCH(INDEX(DATOS,0,$O$2),IF($E$7:E1535=E1536,$D$7:D1535),0)),INDEX(DATOS,0,$K$2))))))))</f>
        <v>0</v>
      </c>
      <c r="C1536" s="32">
        <f t="shared" ref="C1536:C1599" si="1864">MATCH(E1536,INDEX(DATOS,1,),0)</f>
        <v>20</v>
      </c>
      <c r="D1536" s="34" t="str">
        <f>IF($B1536=0,"--",INDEX(DATOS,$B1536,O$2))</f>
        <v>--</v>
      </c>
      <c r="E1536" s="64" t="s">
        <v>1</v>
      </c>
      <c r="F1536" s="36" t="str">
        <f t="shared" si="1823"/>
        <v>--</v>
      </c>
      <c r="G1536" s="109" t="e">
        <f>VLOOKUP($D1536,LOC_UNICOS,G$2,0)</f>
        <v>#N/A</v>
      </c>
      <c r="H1536" s="109" t="e">
        <f>VLOOKUP($D1536,LOC_UNICOS,H$2,0)</f>
        <v>#N/A</v>
      </c>
      <c r="I1536" s="38">
        <f t="array" ref="I1536">IF($B1536=0,-999,IF(COUNTIFS($Z1536:Z1536,#N/A)&gt;0,-999,AVERAGE($Z1536:Z1536)))</f>
        <v>-999</v>
      </c>
      <c r="J1536" s="38">
        <f t="array" ref="J1536">IF($B1536=0,-999,IF(COUNTIFS($Z1536:AA1536,#N/A)&gt;0,-999,AVERAGE($Z1536:AA1536)))</f>
        <v>-999</v>
      </c>
      <c r="K1536" s="38">
        <f t="array" ref="K1536">IF($B1536=0,-999,IF(COUNTIFS($Z1536:AB1536,#N/A)&gt;0,-999,AVERAGE($Z1536:AB1536)))</f>
        <v>-999</v>
      </c>
      <c r="L1536" s="38">
        <f t="array" ref="L1536">IF($B1536=0,-999,IF(COUNTIFS($Z1536:AC1536,#N/A)&gt;0,-999,AVERAGE($Z1536:AC1536)))</f>
        <v>-999</v>
      </c>
      <c r="M1536" s="38">
        <f t="shared" si="1831"/>
        <v>-999</v>
      </c>
      <c r="N1536" s="38">
        <f t="shared" si="1805"/>
        <v>-999</v>
      </c>
      <c r="O1536" s="38">
        <f t="shared" si="1806"/>
        <v>-999</v>
      </c>
      <c r="P1536" s="38">
        <f t="shared" si="1807"/>
        <v>-999</v>
      </c>
      <c r="Q1536" s="37">
        <f t="shared" si="1860"/>
        <v>0</v>
      </c>
      <c r="R1536" s="37">
        <f t="shared" si="1795"/>
        <v>0</v>
      </c>
      <c r="S1536" s="37">
        <f t="shared" si="1796"/>
        <v>0</v>
      </c>
      <c r="T1536" s="37">
        <f t="shared" si="1797"/>
        <v>0</v>
      </c>
      <c r="U1536" s="37">
        <f t="shared" si="1861"/>
        <v>2018</v>
      </c>
      <c r="V1536" s="37">
        <f t="shared" ref="V1536:X1536" si="1865">U1536-1</f>
        <v>2017</v>
      </c>
      <c r="W1536" s="37">
        <f t="shared" si="1865"/>
        <v>2016</v>
      </c>
      <c r="X1536" s="37">
        <f t="shared" si="1865"/>
        <v>2015</v>
      </c>
      <c r="Y1536" s="39"/>
      <c r="Z1536" s="62" t="e">
        <f>IFERROR(IF($B1536=0,#N/A,AVERAGEIFS(INDEX(DATOS,0,$C1536),INDEX(DATOS,0,$C1536),"&lt;&gt;#N/D",INDEX(DATOS,0,$L$2),0,INDEX(DATOS,0,$M$2),1,INDEX(DATOS,0,$N$2),U1536,INDEX(DATOS,0,$O$2),$D1536)),#N/A)</f>
        <v>#N/A</v>
      </c>
      <c r="AA1536" s="62" t="e">
        <f>IFERROR(IF($B1536=0,#N/A,AVERAGEIFS(INDEX(DATOS,0,$C1536),INDEX(DATOS,0,$C1536),"&lt;&gt;#N/D",INDEX(DATOS,0,$L$2),0,INDEX(DATOS,0,$M$2),1,INDEX(DATOS,0,$N$2),V1536,INDEX(DATOS,0,$O$2),$D1536)),#N/A)</f>
        <v>#N/A</v>
      </c>
      <c r="AB1536" s="62" t="e">
        <f>IFERROR(IF($B1536=0,#N/A,AVERAGEIFS(INDEX(DATOS,0,$C1536),INDEX(DATOS,0,$C1536),"&lt;&gt;#N/D",INDEX(DATOS,0,$L$2),0,INDEX(DATOS,0,$M$2),1,INDEX(DATOS,0,$N$2),W1536,INDEX(DATOS,0,$O$2),$D1536)),#N/A)</f>
        <v>#N/A</v>
      </c>
      <c r="AC1536" s="62" t="e">
        <f>IFERROR(IF($B1536=0,#N/A,AVERAGEIFS(INDEX(DATOS,0,$C1536),INDEX(DATOS,0,$C1536),"&lt;&gt;#N/D",INDEX(DATOS,0,$L$2),0,INDEX(DATOS,0,$M$2),1,INDEX(DATOS,0,$N$2),X1536,INDEX(DATOS,0,$O$2),$D1536)),#N/A)</f>
        <v>#N/A</v>
      </c>
      <c r="AD1536" s="33"/>
      <c r="AE1536" s="40" t="e">
        <f>IFERROR(IF(ISNA(Z1536),#N/A,IF(I1536=0,0,_xlfn.STDEV.P($Z1536:Z1536)/I1536*100)),#N/A)</f>
        <v>#N/A</v>
      </c>
      <c r="AF1536" s="40" t="e">
        <f>IFERROR(IF(ISNA(AA1536),#N/A,IF(J1536=0,0,_xlfn.STDEV.P($Z1536:AA1536)/J1536*100)),#N/A)</f>
        <v>#N/A</v>
      </c>
      <c r="AG1536" s="40" t="e">
        <f>IFERROR(IF(ISNA(AB1536),#N/A,IF(K1536=0,0,_xlfn.STDEV.P($Z1536:AB1536)/K1536*100)),#N/A)</f>
        <v>#N/A</v>
      </c>
      <c r="AH1536" s="40" t="e">
        <f>IFERROR(IF(ISNA(AC1536),#N/A,IF(L1536=0,0,_xlfn.STDEV.P($Z1536:AC1536)/L1536*100)),#N/A)</f>
        <v>#N/A</v>
      </c>
    </row>
    <row r="1537" spans="1:34" x14ac:dyDescent="0.35">
      <c r="A1537">
        <f t="shared" si="1863"/>
        <v>132</v>
      </c>
      <c r="B1537" s="35">
        <f t="array" ref="B1537">IF(B1536=0,0,MIN(IF(INDEX(DATOS,0,$N$2)=$U1537,IF(ISNUMBER(INDEX(DATOS,0,$C1537)),IF(INDEX(DATOS,0,$L$2)=0,IF(INDEX(DATOS,0,$M$2)=1,IF(ISNA(MATCH(INDEX(DATOS,0,$O$2),IF($E$7:E1536=E1537,$D$7:D1536),0)),INDEX(DATOS,0,$K$2))))))))</f>
        <v>0</v>
      </c>
      <c r="C1537" s="32">
        <f t="shared" si="1864"/>
        <v>20</v>
      </c>
      <c r="D1537" s="34" t="str">
        <f>IF($B1537=0,"--",INDEX(DATOS,$B1537,O$2))</f>
        <v>--</v>
      </c>
      <c r="E1537" s="64" t="s">
        <v>1</v>
      </c>
      <c r="F1537" s="36" t="str">
        <f t="shared" si="1823"/>
        <v>--</v>
      </c>
      <c r="G1537" s="109" t="e">
        <f>VLOOKUP($D1537,LOC_UNICOS,G$2,0)</f>
        <v>#N/A</v>
      </c>
      <c r="H1537" s="109" t="e">
        <f>VLOOKUP($D1537,LOC_UNICOS,H$2,0)</f>
        <v>#N/A</v>
      </c>
      <c r="I1537" s="38">
        <f t="array" ref="I1537">IF($B1537=0,-999,IF(COUNTIFS($Z1537:Z1537,#N/A)&gt;0,-999,AVERAGE($Z1537:Z1537)))</f>
        <v>-999</v>
      </c>
      <c r="J1537" s="38">
        <f t="array" ref="J1537">IF($B1537=0,-999,IF(COUNTIFS($Z1537:AA1537,#N/A)&gt;0,-999,AVERAGE($Z1537:AA1537)))</f>
        <v>-999</v>
      </c>
      <c r="K1537" s="38">
        <f t="array" ref="K1537">IF($B1537=0,-999,IF(COUNTIFS($Z1537:AB1537,#N/A)&gt;0,-999,AVERAGE($Z1537:AB1537)))</f>
        <v>-999</v>
      </c>
      <c r="L1537" s="38">
        <f t="array" ref="L1537">IF($B1537=0,-999,IF(COUNTIFS($Z1537:AC1537,#N/A)&gt;0,-999,AVERAGE($Z1537:AC1537)))</f>
        <v>-999</v>
      </c>
      <c r="M1537" s="38">
        <f t="shared" si="1831"/>
        <v>-999</v>
      </c>
      <c r="N1537" s="38">
        <f t="shared" si="1805"/>
        <v>-999</v>
      </c>
      <c r="O1537" s="38">
        <f t="shared" si="1806"/>
        <v>-999</v>
      </c>
      <c r="P1537" s="38">
        <f t="shared" si="1807"/>
        <v>-999</v>
      </c>
      <c r="Q1537" s="37">
        <f t="shared" si="1860"/>
        <v>0</v>
      </c>
      <c r="R1537" s="37">
        <f t="shared" si="1795"/>
        <v>0</v>
      </c>
      <c r="S1537" s="37">
        <f t="shared" si="1796"/>
        <v>0</v>
      </c>
      <c r="T1537" s="37">
        <f t="shared" si="1797"/>
        <v>0</v>
      </c>
      <c r="U1537" s="37">
        <f t="shared" si="1861"/>
        <v>2018</v>
      </c>
      <c r="V1537" s="37">
        <f t="shared" ref="V1537:X1537" si="1866">U1537-1</f>
        <v>2017</v>
      </c>
      <c r="W1537" s="37">
        <f t="shared" si="1866"/>
        <v>2016</v>
      </c>
      <c r="X1537" s="37">
        <f t="shared" si="1866"/>
        <v>2015</v>
      </c>
      <c r="Y1537" s="39"/>
      <c r="Z1537" s="62" t="e">
        <f>IFERROR(IF($B1537=0,#N/A,AVERAGEIFS(INDEX(DATOS,0,$C1537),INDEX(DATOS,0,$C1537),"&lt;&gt;#N/D",INDEX(DATOS,0,$L$2),0,INDEX(DATOS,0,$M$2),1,INDEX(DATOS,0,$N$2),U1537,INDEX(DATOS,0,$O$2),$D1537)),#N/A)</f>
        <v>#N/A</v>
      </c>
      <c r="AA1537" s="62" t="e">
        <f>IFERROR(IF($B1537=0,#N/A,AVERAGEIFS(INDEX(DATOS,0,$C1537),INDEX(DATOS,0,$C1537),"&lt;&gt;#N/D",INDEX(DATOS,0,$L$2),0,INDEX(DATOS,0,$M$2),1,INDEX(DATOS,0,$N$2),V1537,INDEX(DATOS,0,$O$2),$D1537)),#N/A)</f>
        <v>#N/A</v>
      </c>
      <c r="AB1537" s="62" t="e">
        <f>IFERROR(IF($B1537=0,#N/A,AVERAGEIFS(INDEX(DATOS,0,$C1537),INDEX(DATOS,0,$C1537),"&lt;&gt;#N/D",INDEX(DATOS,0,$L$2),0,INDEX(DATOS,0,$M$2),1,INDEX(DATOS,0,$N$2),W1537,INDEX(DATOS,0,$O$2),$D1537)),#N/A)</f>
        <v>#N/A</v>
      </c>
      <c r="AC1537" s="62" t="e">
        <f>IFERROR(IF($B1537=0,#N/A,AVERAGEIFS(INDEX(DATOS,0,$C1537),INDEX(DATOS,0,$C1537),"&lt;&gt;#N/D",INDEX(DATOS,0,$L$2),0,INDEX(DATOS,0,$M$2),1,INDEX(DATOS,0,$N$2),X1537,INDEX(DATOS,0,$O$2),$D1537)),#N/A)</f>
        <v>#N/A</v>
      </c>
      <c r="AD1537" s="33"/>
      <c r="AE1537" s="40" t="e">
        <f>IFERROR(IF(ISNA(Z1537),#N/A,IF(I1537=0,0,_xlfn.STDEV.P($Z1537:Z1537)/I1537*100)),#N/A)</f>
        <v>#N/A</v>
      </c>
      <c r="AF1537" s="40" t="e">
        <f>IFERROR(IF(ISNA(AA1537),#N/A,IF(J1537=0,0,_xlfn.STDEV.P($Z1537:AA1537)/J1537*100)),#N/A)</f>
        <v>#N/A</v>
      </c>
      <c r="AG1537" s="40" t="e">
        <f>IFERROR(IF(ISNA(AB1537),#N/A,IF(K1537=0,0,_xlfn.STDEV.P($Z1537:AB1537)/K1537*100)),#N/A)</f>
        <v>#N/A</v>
      </c>
      <c r="AH1537" s="40" t="e">
        <f>IFERROR(IF(ISNA(AC1537),#N/A,IF(L1537=0,0,_xlfn.STDEV.P($Z1537:AC1537)/L1537*100)),#N/A)</f>
        <v>#N/A</v>
      </c>
    </row>
    <row r="1538" spans="1:34" x14ac:dyDescent="0.35">
      <c r="A1538">
        <f t="shared" si="1863"/>
        <v>133</v>
      </c>
      <c r="B1538" s="35">
        <f t="array" ref="B1538">IF(B1537=0,0,MIN(IF(INDEX(DATOS,0,$N$2)=$U1538,IF(ISNUMBER(INDEX(DATOS,0,$C1538)),IF(INDEX(DATOS,0,$L$2)=0,IF(INDEX(DATOS,0,$M$2)=1,IF(ISNA(MATCH(INDEX(DATOS,0,$O$2),IF($E$7:E1537=E1538,$D$7:D1537),0)),INDEX(DATOS,0,$K$2))))))))</f>
        <v>0</v>
      </c>
      <c r="C1538" s="32">
        <f t="shared" si="1864"/>
        <v>20</v>
      </c>
      <c r="D1538" s="34" t="str">
        <f>IF($B1538=0,"--",INDEX(DATOS,$B1538,O$2))</f>
        <v>--</v>
      </c>
      <c r="E1538" s="64" t="s">
        <v>1</v>
      </c>
      <c r="F1538" s="36" t="str">
        <f t="shared" si="1823"/>
        <v>--</v>
      </c>
      <c r="G1538" s="109" t="e">
        <f>VLOOKUP($D1538,LOC_UNICOS,G$2,0)</f>
        <v>#N/A</v>
      </c>
      <c r="H1538" s="109" t="e">
        <f>VLOOKUP($D1538,LOC_UNICOS,H$2,0)</f>
        <v>#N/A</v>
      </c>
      <c r="I1538" s="38">
        <f t="array" ref="I1538">IF($B1538=0,-999,IF(COUNTIFS($Z1538:Z1538,#N/A)&gt;0,-999,AVERAGE($Z1538:Z1538)))</f>
        <v>-999</v>
      </c>
      <c r="J1538" s="38">
        <f t="array" ref="J1538">IF($B1538=0,-999,IF(COUNTIFS($Z1538:AA1538,#N/A)&gt;0,-999,AVERAGE($Z1538:AA1538)))</f>
        <v>-999</v>
      </c>
      <c r="K1538" s="38">
        <f t="array" ref="K1538">IF($B1538=0,-999,IF(COUNTIFS($Z1538:AB1538,#N/A)&gt;0,-999,AVERAGE($Z1538:AB1538)))</f>
        <v>-999</v>
      </c>
      <c r="L1538" s="38">
        <f t="array" ref="L1538">IF($B1538=0,-999,IF(COUNTIFS($Z1538:AC1538,#N/A)&gt;0,-999,AVERAGE($Z1538:AC1538)))</f>
        <v>-999</v>
      </c>
      <c r="M1538" s="38">
        <f t="shared" si="1831"/>
        <v>-999</v>
      </c>
      <c r="N1538" s="38">
        <f t="shared" si="1805"/>
        <v>-999</v>
      </c>
      <c r="O1538" s="38">
        <f t="shared" si="1806"/>
        <v>-999</v>
      </c>
      <c r="P1538" s="38">
        <f t="shared" si="1807"/>
        <v>-999</v>
      </c>
      <c r="Q1538" s="37">
        <f t="shared" si="1860"/>
        <v>0</v>
      </c>
      <c r="R1538" s="37">
        <f t="shared" si="1795"/>
        <v>0</v>
      </c>
      <c r="S1538" s="37">
        <f t="shared" si="1796"/>
        <v>0</v>
      </c>
      <c r="T1538" s="37">
        <f t="shared" si="1797"/>
        <v>0</v>
      </c>
      <c r="U1538" s="37">
        <f t="shared" si="1861"/>
        <v>2018</v>
      </c>
      <c r="V1538" s="37">
        <f t="shared" ref="V1538:X1538" si="1867">U1538-1</f>
        <v>2017</v>
      </c>
      <c r="W1538" s="37">
        <f t="shared" si="1867"/>
        <v>2016</v>
      </c>
      <c r="X1538" s="37">
        <f t="shared" si="1867"/>
        <v>2015</v>
      </c>
      <c r="Y1538" s="39"/>
      <c r="Z1538" s="62" t="e">
        <f>IFERROR(IF($B1538=0,#N/A,AVERAGEIFS(INDEX(DATOS,0,$C1538),INDEX(DATOS,0,$C1538),"&lt;&gt;#N/D",INDEX(DATOS,0,$L$2),0,INDEX(DATOS,0,$M$2),1,INDEX(DATOS,0,$N$2),U1538,INDEX(DATOS,0,$O$2),$D1538)),#N/A)</f>
        <v>#N/A</v>
      </c>
      <c r="AA1538" s="62" t="e">
        <f>IFERROR(IF($B1538=0,#N/A,AVERAGEIFS(INDEX(DATOS,0,$C1538),INDEX(DATOS,0,$C1538),"&lt;&gt;#N/D",INDEX(DATOS,0,$L$2),0,INDEX(DATOS,0,$M$2),1,INDEX(DATOS,0,$N$2),V1538,INDEX(DATOS,0,$O$2),$D1538)),#N/A)</f>
        <v>#N/A</v>
      </c>
      <c r="AB1538" s="62" t="e">
        <f>IFERROR(IF($B1538=0,#N/A,AVERAGEIFS(INDEX(DATOS,0,$C1538),INDEX(DATOS,0,$C1538),"&lt;&gt;#N/D",INDEX(DATOS,0,$L$2),0,INDEX(DATOS,0,$M$2),1,INDEX(DATOS,0,$N$2),W1538,INDEX(DATOS,0,$O$2),$D1538)),#N/A)</f>
        <v>#N/A</v>
      </c>
      <c r="AC1538" s="62" t="e">
        <f>IFERROR(IF($B1538=0,#N/A,AVERAGEIFS(INDEX(DATOS,0,$C1538),INDEX(DATOS,0,$C1538),"&lt;&gt;#N/D",INDEX(DATOS,0,$L$2),0,INDEX(DATOS,0,$M$2),1,INDEX(DATOS,0,$N$2),X1538,INDEX(DATOS,0,$O$2),$D1538)),#N/A)</f>
        <v>#N/A</v>
      </c>
      <c r="AD1538" s="33"/>
      <c r="AE1538" s="40" t="e">
        <f>IFERROR(IF(ISNA(Z1538),#N/A,IF(I1538=0,0,_xlfn.STDEV.P($Z1538:Z1538)/I1538*100)),#N/A)</f>
        <v>#N/A</v>
      </c>
      <c r="AF1538" s="40" t="e">
        <f>IFERROR(IF(ISNA(AA1538),#N/A,IF(J1538=0,0,_xlfn.STDEV.P($Z1538:AA1538)/J1538*100)),#N/A)</f>
        <v>#N/A</v>
      </c>
      <c r="AG1538" s="40" t="e">
        <f>IFERROR(IF(ISNA(AB1538),#N/A,IF(K1538=0,0,_xlfn.STDEV.P($Z1538:AB1538)/K1538*100)),#N/A)</f>
        <v>#N/A</v>
      </c>
      <c r="AH1538" s="40" t="e">
        <f>IFERROR(IF(ISNA(AC1538),#N/A,IF(L1538=0,0,_xlfn.STDEV.P($Z1538:AC1538)/L1538*100)),#N/A)</f>
        <v>#N/A</v>
      </c>
    </row>
    <row r="1539" spans="1:34" x14ac:dyDescent="0.35">
      <c r="A1539">
        <f t="shared" si="1863"/>
        <v>134</v>
      </c>
      <c r="B1539" s="35">
        <f t="array" ref="B1539">IF(B1538=0,0,MIN(IF(INDEX(DATOS,0,$N$2)=$U1539,IF(ISNUMBER(INDEX(DATOS,0,$C1539)),IF(INDEX(DATOS,0,$L$2)=0,IF(INDEX(DATOS,0,$M$2)=1,IF(ISNA(MATCH(INDEX(DATOS,0,$O$2),IF($E$7:E1538=E1539,$D$7:D1538),0)),INDEX(DATOS,0,$K$2))))))))</f>
        <v>0</v>
      </c>
      <c r="C1539" s="32">
        <f t="shared" si="1864"/>
        <v>20</v>
      </c>
      <c r="D1539" s="34" t="str">
        <f>IF($B1539=0,"--",INDEX(DATOS,$B1539,O$2))</f>
        <v>--</v>
      </c>
      <c r="E1539" s="64" t="s">
        <v>1</v>
      </c>
      <c r="F1539" s="36" t="str">
        <f t="shared" si="1823"/>
        <v>--</v>
      </c>
      <c r="G1539" s="109" t="e">
        <f>VLOOKUP($D1539,LOC_UNICOS,G$2,0)</f>
        <v>#N/A</v>
      </c>
      <c r="H1539" s="109" t="e">
        <f>VLOOKUP($D1539,LOC_UNICOS,H$2,0)</f>
        <v>#N/A</v>
      </c>
      <c r="I1539" s="38">
        <f t="array" ref="I1539">IF($B1539=0,-999,IF(COUNTIFS($Z1539:Z1539,#N/A)&gt;0,-999,AVERAGE($Z1539:Z1539)))</f>
        <v>-999</v>
      </c>
      <c r="J1539" s="38">
        <f t="array" ref="J1539">IF($B1539=0,-999,IF(COUNTIFS($Z1539:AA1539,#N/A)&gt;0,-999,AVERAGE($Z1539:AA1539)))</f>
        <v>-999</v>
      </c>
      <c r="K1539" s="38">
        <f t="array" ref="K1539">IF($B1539=0,-999,IF(COUNTIFS($Z1539:AB1539,#N/A)&gt;0,-999,AVERAGE($Z1539:AB1539)))</f>
        <v>-999</v>
      </c>
      <c r="L1539" s="38">
        <f t="array" ref="L1539">IF($B1539=0,-999,IF(COUNTIFS($Z1539:AC1539,#N/A)&gt;0,-999,AVERAGE($Z1539:AC1539)))</f>
        <v>-999</v>
      </c>
      <c r="M1539" s="38">
        <f t="shared" si="1831"/>
        <v>-999</v>
      </c>
      <c r="N1539" s="38">
        <f t="shared" si="1805"/>
        <v>-999</v>
      </c>
      <c r="O1539" s="38">
        <f t="shared" si="1806"/>
        <v>-999</v>
      </c>
      <c r="P1539" s="38">
        <f t="shared" si="1807"/>
        <v>-999</v>
      </c>
      <c r="Q1539" s="37">
        <f t="shared" si="1860"/>
        <v>0</v>
      </c>
      <c r="R1539" s="37">
        <f t="shared" si="1795"/>
        <v>0</v>
      </c>
      <c r="S1539" s="37">
        <f t="shared" si="1796"/>
        <v>0</v>
      </c>
      <c r="T1539" s="37">
        <f t="shared" si="1797"/>
        <v>0</v>
      </c>
      <c r="U1539" s="37">
        <f t="shared" si="1861"/>
        <v>2018</v>
      </c>
      <c r="V1539" s="37">
        <f t="shared" ref="V1539:X1539" si="1868">U1539-1</f>
        <v>2017</v>
      </c>
      <c r="W1539" s="37">
        <f t="shared" si="1868"/>
        <v>2016</v>
      </c>
      <c r="X1539" s="37">
        <f t="shared" si="1868"/>
        <v>2015</v>
      </c>
      <c r="Y1539" s="39"/>
      <c r="Z1539" s="62" t="e">
        <f>IFERROR(IF($B1539=0,#N/A,AVERAGEIFS(INDEX(DATOS,0,$C1539),INDEX(DATOS,0,$C1539),"&lt;&gt;#N/D",INDEX(DATOS,0,$L$2),0,INDEX(DATOS,0,$M$2),1,INDEX(DATOS,0,$N$2),U1539,INDEX(DATOS,0,$O$2),$D1539)),#N/A)</f>
        <v>#N/A</v>
      </c>
      <c r="AA1539" s="62" t="e">
        <f>IFERROR(IF($B1539=0,#N/A,AVERAGEIFS(INDEX(DATOS,0,$C1539),INDEX(DATOS,0,$C1539),"&lt;&gt;#N/D",INDEX(DATOS,0,$L$2),0,INDEX(DATOS,0,$M$2),1,INDEX(DATOS,0,$N$2),V1539,INDEX(DATOS,0,$O$2),$D1539)),#N/A)</f>
        <v>#N/A</v>
      </c>
      <c r="AB1539" s="62" t="e">
        <f>IFERROR(IF($B1539=0,#N/A,AVERAGEIFS(INDEX(DATOS,0,$C1539),INDEX(DATOS,0,$C1539),"&lt;&gt;#N/D",INDEX(DATOS,0,$L$2),0,INDEX(DATOS,0,$M$2),1,INDEX(DATOS,0,$N$2),W1539,INDEX(DATOS,0,$O$2),$D1539)),#N/A)</f>
        <v>#N/A</v>
      </c>
      <c r="AC1539" s="62" t="e">
        <f>IFERROR(IF($B1539=0,#N/A,AVERAGEIFS(INDEX(DATOS,0,$C1539),INDEX(DATOS,0,$C1539),"&lt;&gt;#N/D",INDEX(DATOS,0,$L$2),0,INDEX(DATOS,0,$M$2),1,INDEX(DATOS,0,$N$2),X1539,INDEX(DATOS,0,$O$2),$D1539)),#N/A)</f>
        <v>#N/A</v>
      </c>
      <c r="AD1539" s="33"/>
      <c r="AE1539" s="40" t="e">
        <f>IFERROR(IF(ISNA(Z1539),#N/A,IF(I1539=0,0,_xlfn.STDEV.P($Z1539:Z1539)/I1539*100)),#N/A)</f>
        <v>#N/A</v>
      </c>
      <c r="AF1539" s="40" t="e">
        <f>IFERROR(IF(ISNA(AA1539),#N/A,IF(J1539=0,0,_xlfn.STDEV.P($Z1539:AA1539)/J1539*100)),#N/A)</f>
        <v>#N/A</v>
      </c>
      <c r="AG1539" s="40" t="e">
        <f>IFERROR(IF(ISNA(AB1539),#N/A,IF(K1539=0,0,_xlfn.STDEV.P($Z1539:AB1539)/K1539*100)),#N/A)</f>
        <v>#N/A</v>
      </c>
      <c r="AH1539" s="40" t="e">
        <f>IFERROR(IF(ISNA(AC1539),#N/A,IF(L1539=0,0,_xlfn.STDEV.P($Z1539:AC1539)/L1539*100)),#N/A)</f>
        <v>#N/A</v>
      </c>
    </row>
    <row r="1540" spans="1:34" x14ac:dyDescent="0.35">
      <c r="A1540">
        <f t="shared" si="1863"/>
        <v>135</v>
      </c>
      <c r="B1540" s="35">
        <f t="array" ref="B1540">IF(B1539=0,0,MIN(IF(INDEX(DATOS,0,$N$2)=$U1540,IF(ISNUMBER(INDEX(DATOS,0,$C1540)),IF(INDEX(DATOS,0,$L$2)=0,IF(INDEX(DATOS,0,$M$2)=1,IF(ISNA(MATCH(INDEX(DATOS,0,$O$2),IF($E$7:E1539=E1540,$D$7:D1539),0)),INDEX(DATOS,0,$K$2))))))))</f>
        <v>0</v>
      </c>
      <c r="C1540" s="32">
        <f t="shared" si="1864"/>
        <v>20</v>
      </c>
      <c r="D1540" s="34" t="str">
        <f>IF($B1540=0,"--",INDEX(DATOS,$B1540,O$2))</f>
        <v>--</v>
      </c>
      <c r="E1540" s="64" t="s">
        <v>1</v>
      </c>
      <c r="F1540" s="36" t="str">
        <f t="shared" si="1823"/>
        <v>--</v>
      </c>
      <c r="G1540" s="109" t="e">
        <f>VLOOKUP($D1540,LOC_UNICOS,G$2,0)</f>
        <v>#N/A</v>
      </c>
      <c r="H1540" s="109" t="e">
        <f>VLOOKUP($D1540,LOC_UNICOS,H$2,0)</f>
        <v>#N/A</v>
      </c>
      <c r="I1540" s="38">
        <f t="array" ref="I1540">IF($B1540=0,-999,IF(COUNTIFS($Z1540:Z1540,#N/A)&gt;0,-999,AVERAGE($Z1540:Z1540)))</f>
        <v>-999</v>
      </c>
      <c r="J1540" s="38">
        <f t="array" ref="J1540">IF($B1540=0,-999,IF(COUNTIFS($Z1540:AA1540,#N/A)&gt;0,-999,AVERAGE($Z1540:AA1540)))</f>
        <v>-999</v>
      </c>
      <c r="K1540" s="38">
        <f t="array" ref="K1540">IF($B1540=0,-999,IF(COUNTIFS($Z1540:AB1540,#N/A)&gt;0,-999,AVERAGE($Z1540:AB1540)))</f>
        <v>-999</v>
      </c>
      <c r="L1540" s="38">
        <f t="array" ref="L1540">IF($B1540=0,-999,IF(COUNTIFS($Z1540:AC1540,#N/A)&gt;0,-999,AVERAGE($Z1540:AC1540)))</f>
        <v>-999</v>
      </c>
      <c r="M1540" s="38">
        <f t="shared" si="1831"/>
        <v>-999</v>
      </c>
      <c r="N1540" s="38">
        <f t="shared" si="1805"/>
        <v>-999</v>
      </c>
      <c r="O1540" s="38">
        <f t="shared" si="1806"/>
        <v>-999</v>
      </c>
      <c r="P1540" s="38">
        <f t="shared" si="1807"/>
        <v>-999</v>
      </c>
      <c r="Q1540" s="37">
        <f t="shared" si="1860"/>
        <v>0</v>
      </c>
      <c r="R1540" s="37">
        <f t="shared" si="1795"/>
        <v>0</v>
      </c>
      <c r="S1540" s="37">
        <f t="shared" si="1796"/>
        <v>0</v>
      </c>
      <c r="T1540" s="37">
        <f t="shared" si="1797"/>
        <v>0</v>
      </c>
      <c r="U1540" s="37">
        <f t="shared" si="1861"/>
        <v>2018</v>
      </c>
      <c r="V1540" s="37">
        <f t="shared" ref="V1540:X1540" si="1869">U1540-1</f>
        <v>2017</v>
      </c>
      <c r="W1540" s="37">
        <f t="shared" si="1869"/>
        <v>2016</v>
      </c>
      <c r="X1540" s="37">
        <f t="shared" si="1869"/>
        <v>2015</v>
      </c>
      <c r="Y1540" s="39"/>
      <c r="Z1540" s="62" t="e">
        <f>IFERROR(IF($B1540=0,#N/A,AVERAGEIFS(INDEX(DATOS,0,$C1540),INDEX(DATOS,0,$C1540),"&lt;&gt;#N/D",INDEX(DATOS,0,$L$2),0,INDEX(DATOS,0,$M$2),1,INDEX(DATOS,0,$N$2),U1540,INDEX(DATOS,0,$O$2),$D1540)),#N/A)</f>
        <v>#N/A</v>
      </c>
      <c r="AA1540" s="62" t="e">
        <f>IFERROR(IF($B1540=0,#N/A,AVERAGEIFS(INDEX(DATOS,0,$C1540),INDEX(DATOS,0,$C1540),"&lt;&gt;#N/D",INDEX(DATOS,0,$L$2),0,INDEX(DATOS,0,$M$2),1,INDEX(DATOS,0,$N$2),V1540,INDEX(DATOS,0,$O$2),$D1540)),#N/A)</f>
        <v>#N/A</v>
      </c>
      <c r="AB1540" s="62" t="e">
        <f>IFERROR(IF($B1540=0,#N/A,AVERAGEIFS(INDEX(DATOS,0,$C1540),INDEX(DATOS,0,$C1540),"&lt;&gt;#N/D",INDEX(DATOS,0,$L$2),0,INDEX(DATOS,0,$M$2),1,INDEX(DATOS,0,$N$2),W1540,INDEX(DATOS,0,$O$2),$D1540)),#N/A)</f>
        <v>#N/A</v>
      </c>
      <c r="AC1540" s="62" t="e">
        <f>IFERROR(IF($B1540=0,#N/A,AVERAGEIFS(INDEX(DATOS,0,$C1540),INDEX(DATOS,0,$C1540),"&lt;&gt;#N/D",INDEX(DATOS,0,$L$2),0,INDEX(DATOS,0,$M$2),1,INDEX(DATOS,0,$N$2),X1540,INDEX(DATOS,0,$O$2),$D1540)),#N/A)</f>
        <v>#N/A</v>
      </c>
      <c r="AD1540" s="33"/>
      <c r="AE1540" s="40" t="e">
        <f>IFERROR(IF(ISNA(Z1540),#N/A,IF(I1540=0,0,_xlfn.STDEV.P($Z1540:Z1540)/I1540*100)),#N/A)</f>
        <v>#N/A</v>
      </c>
      <c r="AF1540" s="40" t="e">
        <f>IFERROR(IF(ISNA(AA1540),#N/A,IF(J1540=0,0,_xlfn.STDEV.P($Z1540:AA1540)/J1540*100)),#N/A)</f>
        <v>#N/A</v>
      </c>
      <c r="AG1540" s="40" t="e">
        <f>IFERROR(IF(ISNA(AB1540),#N/A,IF(K1540=0,0,_xlfn.STDEV.P($Z1540:AB1540)/K1540*100)),#N/A)</f>
        <v>#N/A</v>
      </c>
      <c r="AH1540" s="40" t="e">
        <f>IFERROR(IF(ISNA(AC1540),#N/A,IF(L1540=0,0,_xlfn.STDEV.P($Z1540:AC1540)/L1540*100)),#N/A)</f>
        <v>#N/A</v>
      </c>
    </row>
    <row r="1541" spans="1:34" x14ac:dyDescent="0.35">
      <c r="A1541">
        <f t="shared" si="1863"/>
        <v>136</v>
      </c>
      <c r="B1541" s="35">
        <f t="array" ref="B1541">IF(B1540=0,0,MIN(IF(INDEX(DATOS,0,$N$2)=$U1541,IF(ISNUMBER(INDEX(DATOS,0,$C1541)),IF(INDEX(DATOS,0,$L$2)=0,IF(INDEX(DATOS,0,$M$2)=1,IF(ISNA(MATCH(INDEX(DATOS,0,$O$2),IF($E$7:E1540=E1541,$D$7:D1540),0)),INDEX(DATOS,0,$K$2))))))))</f>
        <v>0</v>
      </c>
      <c r="C1541" s="32">
        <f t="shared" si="1864"/>
        <v>20</v>
      </c>
      <c r="D1541" s="34" t="str">
        <f>IF($B1541=0,"--",INDEX(DATOS,$B1541,O$2))</f>
        <v>--</v>
      </c>
      <c r="E1541" s="64" t="s">
        <v>1</v>
      </c>
      <c r="F1541" s="36" t="str">
        <f t="shared" si="1823"/>
        <v>--</v>
      </c>
      <c r="G1541" s="109" t="e">
        <f>VLOOKUP($D1541,LOC_UNICOS,G$2,0)</f>
        <v>#N/A</v>
      </c>
      <c r="H1541" s="109" t="e">
        <f>VLOOKUP($D1541,LOC_UNICOS,H$2,0)</f>
        <v>#N/A</v>
      </c>
      <c r="I1541" s="38">
        <f t="array" ref="I1541">IF($B1541=0,-999,IF(COUNTIFS($Z1541:Z1541,#N/A)&gt;0,-999,AVERAGE($Z1541:Z1541)))</f>
        <v>-999</v>
      </c>
      <c r="J1541" s="38">
        <f t="array" ref="J1541">IF($B1541=0,-999,IF(COUNTIFS($Z1541:AA1541,#N/A)&gt;0,-999,AVERAGE($Z1541:AA1541)))</f>
        <v>-999</v>
      </c>
      <c r="K1541" s="38">
        <f t="array" ref="K1541">IF($B1541=0,-999,IF(COUNTIFS($Z1541:AB1541,#N/A)&gt;0,-999,AVERAGE($Z1541:AB1541)))</f>
        <v>-999</v>
      </c>
      <c r="L1541" s="38">
        <f t="array" ref="L1541">IF($B1541=0,-999,IF(COUNTIFS($Z1541:AC1541,#N/A)&gt;0,-999,AVERAGE($Z1541:AC1541)))</f>
        <v>-999</v>
      </c>
      <c r="M1541" s="38">
        <f t="shared" si="1831"/>
        <v>-999</v>
      </c>
      <c r="N1541" s="38">
        <f t="shared" si="1805"/>
        <v>-999</v>
      </c>
      <c r="O1541" s="38">
        <f t="shared" si="1806"/>
        <v>-999</v>
      </c>
      <c r="P1541" s="38">
        <f t="shared" si="1807"/>
        <v>-999</v>
      </c>
      <c r="Q1541" s="37">
        <f t="shared" si="1860"/>
        <v>0</v>
      </c>
      <c r="R1541" s="37">
        <f t="shared" si="1795"/>
        <v>0</v>
      </c>
      <c r="S1541" s="37">
        <f t="shared" si="1796"/>
        <v>0</v>
      </c>
      <c r="T1541" s="37">
        <f t="shared" si="1797"/>
        <v>0</v>
      </c>
      <c r="U1541" s="37">
        <f t="shared" si="1861"/>
        <v>2018</v>
      </c>
      <c r="V1541" s="37">
        <f t="shared" ref="V1541:X1541" si="1870">U1541-1</f>
        <v>2017</v>
      </c>
      <c r="W1541" s="37">
        <f t="shared" si="1870"/>
        <v>2016</v>
      </c>
      <c r="X1541" s="37">
        <f t="shared" si="1870"/>
        <v>2015</v>
      </c>
      <c r="Y1541" s="39"/>
      <c r="Z1541" s="62" t="e">
        <f>IFERROR(IF($B1541=0,#N/A,AVERAGEIFS(INDEX(DATOS,0,$C1541),INDEX(DATOS,0,$C1541),"&lt;&gt;#N/D",INDEX(DATOS,0,$L$2),0,INDEX(DATOS,0,$M$2),1,INDEX(DATOS,0,$N$2),U1541,INDEX(DATOS,0,$O$2),$D1541)),#N/A)</f>
        <v>#N/A</v>
      </c>
      <c r="AA1541" s="62" t="e">
        <f>IFERROR(IF($B1541=0,#N/A,AVERAGEIFS(INDEX(DATOS,0,$C1541),INDEX(DATOS,0,$C1541),"&lt;&gt;#N/D",INDEX(DATOS,0,$L$2),0,INDEX(DATOS,0,$M$2),1,INDEX(DATOS,0,$N$2),V1541,INDEX(DATOS,0,$O$2),$D1541)),#N/A)</f>
        <v>#N/A</v>
      </c>
      <c r="AB1541" s="62" t="e">
        <f>IFERROR(IF($B1541=0,#N/A,AVERAGEIFS(INDEX(DATOS,0,$C1541),INDEX(DATOS,0,$C1541),"&lt;&gt;#N/D",INDEX(DATOS,0,$L$2),0,INDEX(DATOS,0,$M$2),1,INDEX(DATOS,0,$N$2),W1541,INDEX(DATOS,0,$O$2),$D1541)),#N/A)</f>
        <v>#N/A</v>
      </c>
      <c r="AC1541" s="62" t="e">
        <f>IFERROR(IF($B1541=0,#N/A,AVERAGEIFS(INDEX(DATOS,0,$C1541),INDEX(DATOS,0,$C1541),"&lt;&gt;#N/D",INDEX(DATOS,0,$L$2),0,INDEX(DATOS,0,$M$2),1,INDEX(DATOS,0,$N$2),X1541,INDEX(DATOS,0,$O$2),$D1541)),#N/A)</f>
        <v>#N/A</v>
      </c>
      <c r="AD1541" s="33"/>
      <c r="AE1541" s="40" t="e">
        <f>IFERROR(IF(ISNA(Z1541),#N/A,IF(I1541=0,0,_xlfn.STDEV.P($Z1541:Z1541)/I1541*100)),#N/A)</f>
        <v>#N/A</v>
      </c>
      <c r="AF1541" s="40" t="e">
        <f>IFERROR(IF(ISNA(AA1541),#N/A,IF(J1541=0,0,_xlfn.STDEV.P($Z1541:AA1541)/J1541*100)),#N/A)</f>
        <v>#N/A</v>
      </c>
      <c r="AG1541" s="40" t="e">
        <f>IFERROR(IF(ISNA(AB1541),#N/A,IF(K1541=0,0,_xlfn.STDEV.P($Z1541:AB1541)/K1541*100)),#N/A)</f>
        <v>#N/A</v>
      </c>
      <c r="AH1541" s="40" t="e">
        <f>IFERROR(IF(ISNA(AC1541),#N/A,IF(L1541=0,0,_xlfn.STDEV.P($Z1541:AC1541)/L1541*100)),#N/A)</f>
        <v>#N/A</v>
      </c>
    </row>
    <row r="1542" spans="1:34" x14ac:dyDescent="0.35">
      <c r="A1542">
        <f t="shared" si="1863"/>
        <v>137</v>
      </c>
      <c r="B1542" s="35">
        <f t="array" ref="B1542">IF(B1541=0,0,MIN(IF(INDEX(DATOS,0,$N$2)=$U1542,IF(ISNUMBER(INDEX(DATOS,0,$C1542)),IF(INDEX(DATOS,0,$L$2)=0,IF(INDEX(DATOS,0,$M$2)=1,IF(ISNA(MATCH(INDEX(DATOS,0,$O$2),IF($E$7:E1541=E1542,$D$7:D1541),0)),INDEX(DATOS,0,$K$2))))))))</f>
        <v>0</v>
      </c>
      <c r="C1542" s="32">
        <f t="shared" si="1864"/>
        <v>20</v>
      </c>
      <c r="D1542" s="34" t="str">
        <f>IF($B1542=0,"--",INDEX(DATOS,$B1542,O$2))</f>
        <v>--</v>
      </c>
      <c r="E1542" s="64" t="s">
        <v>1</v>
      </c>
      <c r="F1542" s="36" t="str">
        <f t="shared" si="1823"/>
        <v>--</v>
      </c>
      <c r="G1542" s="109" t="e">
        <f>VLOOKUP($D1542,LOC_UNICOS,G$2,0)</f>
        <v>#N/A</v>
      </c>
      <c r="H1542" s="109" t="e">
        <f>VLOOKUP($D1542,LOC_UNICOS,H$2,0)</f>
        <v>#N/A</v>
      </c>
      <c r="I1542" s="38">
        <f t="array" ref="I1542">IF($B1542=0,-999,IF(COUNTIFS($Z1542:Z1542,#N/A)&gt;0,-999,AVERAGE($Z1542:Z1542)))</f>
        <v>-999</v>
      </c>
      <c r="J1542" s="38">
        <f t="array" ref="J1542">IF($B1542=0,-999,IF(COUNTIFS($Z1542:AA1542,#N/A)&gt;0,-999,AVERAGE($Z1542:AA1542)))</f>
        <v>-999</v>
      </c>
      <c r="K1542" s="38">
        <f t="array" ref="K1542">IF($B1542=0,-999,IF(COUNTIFS($Z1542:AB1542,#N/A)&gt;0,-999,AVERAGE($Z1542:AB1542)))</f>
        <v>-999</v>
      </c>
      <c r="L1542" s="38">
        <f t="array" ref="L1542">IF($B1542=0,-999,IF(COUNTIFS($Z1542:AC1542,#N/A)&gt;0,-999,AVERAGE($Z1542:AC1542)))</f>
        <v>-999</v>
      </c>
      <c r="M1542" s="38">
        <f t="shared" si="1831"/>
        <v>-999</v>
      </c>
      <c r="N1542" s="38">
        <f t="shared" si="1805"/>
        <v>-999</v>
      </c>
      <c r="O1542" s="38">
        <f t="shared" si="1806"/>
        <v>-999</v>
      </c>
      <c r="P1542" s="38">
        <f t="shared" si="1807"/>
        <v>-999</v>
      </c>
      <c r="Q1542" s="37">
        <f t="shared" si="1860"/>
        <v>0</v>
      </c>
      <c r="R1542" s="37">
        <f t="shared" si="1795"/>
        <v>0</v>
      </c>
      <c r="S1542" s="37">
        <f t="shared" si="1796"/>
        <v>0</v>
      </c>
      <c r="T1542" s="37">
        <f t="shared" si="1797"/>
        <v>0</v>
      </c>
      <c r="U1542" s="37">
        <f t="shared" si="1861"/>
        <v>2018</v>
      </c>
      <c r="V1542" s="37">
        <f t="shared" ref="V1542:X1542" si="1871">U1542-1</f>
        <v>2017</v>
      </c>
      <c r="W1542" s="37">
        <f t="shared" si="1871"/>
        <v>2016</v>
      </c>
      <c r="X1542" s="37">
        <f t="shared" si="1871"/>
        <v>2015</v>
      </c>
      <c r="Y1542" s="39"/>
      <c r="Z1542" s="62" t="e">
        <f>IFERROR(IF($B1542=0,#N/A,AVERAGEIFS(INDEX(DATOS,0,$C1542),INDEX(DATOS,0,$C1542),"&lt;&gt;#N/D",INDEX(DATOS,0,$L$2),0,INDEX(DATOS,0,$M$2),1,INDEX(DATOS,0,$N$2),U1542,INDEX(DATOS,0,$O$2),$D1542)),#N/A)</f>
        <v>#N/A</v>
      </c>
      <c r="AA1542" s="62" t="e">
        <f>IFERROR(IF($B1542=0,#N/A,AVERAGEIFS(INDEX(DATOS,0,$C1542),INDEX(DATOS,0,$C1542),"&lt;&gt;#N/D",INDEX(DATOS,0,$L$2),0,INDEX(DATOS,0,$M$2),1,INDEX(DATOS,0,$N$2),V1542,INDEX(DATOS,0,$O$2),$D1542)),#N/A)</f>
        <v>#N/A</v>
      </c>
      <c r="AB1542" s="62" t="e">
        <f>IFERROR(IF($B1542=0,#N/A,AVERAGEIFS(INDEX(DATOS,0,$C1542),INDEX(DATOS,0,$C1542),"&lt;&gt;#N/D",INDEX(DATOS,0,$L$2),0,INDEX(DATOS,0,$M$2),1,INDEX(DATOS,0,$N$2),W1542,INDEX(DATOS,0,$O$2),$D1542)),#N/A)</f>
        <v>#N/A</v>
      </c>
      <c r="AC1542" s="62" t="e">
        <f>IFERROR(IF($B1542=0,#N/A,AVERAGEIFS(INDEX(DATOS,0,$C1542),INDEX(DATOS,0,$C1542),"&lt;&gt;#N/D",INDEX(DATOS,0,$L$2),0,INDEX(DATOS,0,$M$2),1,INDEX(DATOS,0,$N$2),X1542,INDEX(DATOS,0,$O$2),$D1542)),#N/A)</f>
        <v>#N/A</v>
      </c>
      <c r="AD1542" s="33"/>
      <c r="AE1542" s="40" t="e">
        <f>IFERROR(IF(ISNA(Z1542),#N/A,IF(I1542=0,0,_xlfn.STDEV.P($Z1542:Z1542)/I1542*100)),#N/A)</f>
        <v>#N/A</v>
      </c>
      <c r="AF1542" s="40" t="e">
        <f>IFERROR(IF(ISNA(AA1542),#N/A,IF(J1542=0,0,_xlfn.STDEV.P($Z1542:AA1542)/J1542*100)),#N/A)</f>
        <v>#N/A</v>
      </c>
      <c r="AG1542" s="40" t="e">
        <f>IFERROR(IF(ISNA(AB1542),#N/A,IF(K1542=0,0,_xlfn.STDEV.P($Z1542:AB1542)/K1542*100)),#N/A)</f>
        <v>#N/A</v>
      </c>
      <c r="AH1542" s="40" t="e">
        <f>IFERROR(IF(ISNA(AC1542),#N/A,IF(L1542=0,0,_xlfn.STDEV.P($Z1542:AC1542)/L1542*100)),#N/A)</f>
        <v>#N/A</v>
      </c>
    </row>
    <row r="1543" spans="1:34" x14ac:dyDescent="0.35">
      <c r="A1543">
        <f t="shared" si="1863"/>
        <v>138</v>
      </c>
      <c r="B1543" s="35">
        <f t="array" ref="B1543">IF(B1542=0,0,MIN(IF(INDEX(DATOS,0,$N$2)=$U1543,IF(ISNUMBER(INDEX(DATOS,0,$C1543)),IF(INDEX(DATOS,0,$L$2)=0,IF(INDEX(DATOS,0,$M$2)=1,IF(ISNA(MATCH(INDEX(DATOS,0,$O$2),IF($E$7:E1542=E1543,$D$7:D1542),0)),INDEX(DATOS,0,$K$2))))))))</f>
        <v>0</v>
      </c>
      <c r="C1543" s="32">
        <f t="shared" si="1864"/>
        <v>20</v>
      </c>
      <c r="D1543" s="34" t="str">
        <f>IF($B1543=0,"--",INDEX(DATOS,$B1543,O$2))</f>
        <v>--</v>
      </c>
      <c r="E1543" s="64" t="s">
        <v>1</v>
      </c>
      <c r="F1543" s="36" t="str">
        <f t="shared" si="1823"/>
        <v>--</v>
      </c>
      <c r="G1543" s="109" t="e">
        <f>VLOOKUP($D1543,LOC_UNICOS,G$2,0)</f>
        <v>#N/A</v>
      </c>
      <c r="H1543" s="109" t="e">
        <f>VLOOKUP($D1543,LOC_UNICOS,H$2,0)</f>
        <v>#N/A</v>
      </c>
      <c r="I1543" s="38">
        <f t="array" ref="I1543">IF($B1543=0,-999,IF(COUNTIFS($Z1543:Z1543,#N/A)&gt;0,-999,AVERAGE($Z1543:Z1543)))</f>
        <v>-999</v>
      </c>
      <c r="J1543" s="38">
        <f t="array" ref="J1543">IF($B1543=0,-999,IF(COUNTIFS($Z1543:AA1543,#N/A)&gt;0,-999,AVERAGE($Z1543:AA1543)))</f>
        <v>-999</v>
      </c>
      <c r="K1543" s="38">
        <f t="array" ref="K1543">IF($B1543=0,-999,IF(COUNTIFS($Z1543:AB1543,#N/A)&gt;0,-999,AVERAGE($Z1543:AB1543)))</f>
        <v>-999</v>
      </c>
      <c r="L1543" s="38">
        <f t="array" ref="L1543">IF($B1543=0,-999,IF(COUNTIFS($Z1543:AC1543,#N/A)&gt;0,-999,AVERAGE($Z1543:AC1543)))</f>
        <v>-999</v>
      </c>
      <c r="M1543" s="38">
        <f t="shared" si="1831"/>
        <v>-999</v>
      </c>
      <c r="N1543" s="38">
        <f t="shared" si="1805"/>
        <v>-999</v>
      </c>
      <c r="O1543" s="38">
        <f t="shared" si="1806"/>
        <v>-999</v>
      </c>
      <c r="P1543" s="38">
        <f t="shared" si="1807"/>
        <v>-999</v>
      </c>
      <c r="Q1543" s="37">
        <f t="shared" si="1860"/>
        <v>0</v>
      </c>
      <c r="R1543" s="37">
        <f t="shared" ref="R1543:R1605" si="1872">IF($B1543=0,0,IF(J1543=-999,0,IF($D1543="--",0,1)))</f>
        <v>0</v>
      </c>
      <c r="S1543" s="37">
        <f t="shared" ref="S1543:S1605" si="1873">IF($B1543=0,0,IF(K1543=-999,0,IF($D1543="--",0,1)))</f>
        <v>0</v>
      </c>
      <c r="T1543" s="37">
        <f t="shared" ref="T1543:T1605" si="1874">IF($B1543=0,0,IF(L1543=-999,0,IF($D1543="--",0,1)))</f>
        <v>0</v>
      </c>
      <c r="U1543" s="37">
        <f t="shared" si="1861"/>
        <v>2018</v>
      </c>
      <c r="V1543" s="37">
        <f t="shared" ref="V1543:X1543" si="1875">U1543-1</f>
        <v>2017</v>
      </c>
      <c r="W1543" s="37">
        <f t="shared" si="1875"/>
        <v>2016</v>
      </c>
      <c r="X1543" s="37">
        <f t="shared" si="1875"/>
        <v>2015</v>
      </c>
      <c r="Y1543" s="39"/>
      <c r="Z1543" s="62" t="e">
        <f>IFERROR(IF($B1543=0,#N/A,AVERAGEIFS(INDEX(DATOS,0,$C1543),INDEX(DATOS,0,$C1543),"&lt;&gt;#N/D",INDEX(DATOS,0,$L$2),0,INDEX(DATOS,0,$M$2),1,INDEX(DATOS,0,$N$2),U1543,INDEX(DATOS,0,$O$2),$D1543)),#N/A)</f>
        <v>#N/A</v>
      </c>
      <c r="AA1543" s="62" t="e">
        <f>IFERROR(IF($B1543=0,#N/A,AVERAGEIFS(INDEX(DATOS,0,$C1543),INDEX(DATOS,0,$C1543),"&lt;&gt;#N/D",INDEX(DATOS,0,$L$2),0,INDEX(DATOS,0,$M$2),1,INDEX(DATOS,0,$N$2),V1543,INDEX(DATOS,0,$O$2),$D1543)),#N/A)</f>
        <v>#N/A</v>
      </c>
      <c r="AB1543" s="62" t="e">
        <f>IFERROR(IF($B1543=0,#N/A,AVERAGEIFS(INDEX(DATOS,0,$C1543),INDEX(DATOS,0,$C1543),"&lt;&gt;#N/D",INDEX(DATOS,0,$L$2),0,INDEX(DATOS,0,$M$2),1,INDEX(DATOS,0,$N$2),W1543,INDEX(DATOS,0,$O$2),$D1543)),#N/A)</f>
        <v>#N/A</v>
      </c>
      <c r="AC1543" s="62" t="e">
        <f>IFERROR(IF($B1543=0,#N/A,AVERAGEIFS(INDEX(DATOS,0,$C1543),INDEX(DATOS,0,$C1543),"&lt;&gt;#N/D",INDEX(DATOS,0,$L$2),0,INDEX(DATOS,0,$M$2),1,INDEX(DATOS,0,$N$2),X1543,INDEX(DATOS,0,$O$2),$D1543)),#N/A)</f>
        <v>#N/A</v>
      </c>
      <c r="AD1543" s="33"/>
      <c r="AE1543" s="40" t="e">
        <f>IFERROR(IF(ISNA(Z1543),#N/A,IF(I1543=0,0,_xlfn.STDEV.P($Z1543:Z1543)/I1543*100)),#N/A)</f>
        <v>#N/A</v>
      </c>
      <c r="AF1543" s="40" t="e">
        <f>IFERROR(IF(ISNA(AA1543),#N/A,IF(J1543=0,0,_xlfn.STDEV.P($Z1543:AA1543)/J1543*100)),#N/A)</f>
        <v>#N/A</v>
      </c>
      <c r="AG1543" s="40" t="e">
        <f>IFERROR(IF(ISNA(AB1543),#N/A,IF(K1543=0,0,_xlfn.STDEV.P($Z1543:AB1543)/K1543*100)),#N/A)</f>
        <v>#N/A</v>
      </c>
      <c r="AH1543" s="40" t="e">
        <f>IFERROR(IF(ISNA(AC1543),#N/A,IF(L1543=0,0,_xlfn.STDEV.P($Z1543:AC1543)/L1543*100)),#N/A)</f>
        <v>#N/A</v>
      </c>
    </row>
    <row r="1544" spans="1:34" x14ac:dyDescent="0.35">
      <c r="A1544">
        <f t="shared" si="1863"/>
        <v>139</v>
      </c>
      <c r="B1544" s="35">
        <f t="array" ref="B1544">IF(B1543=0,0,MIN(IF(INDEX(DATOS,0,$N$2)=$U1544,IF(ISNUMBER(INDEX(DATOS,0,$C1544)),IF(INDEX(DATOS,0,$L$2)=0,IF(INDEX(DATOS,0,$M$2)=1,IF(ISNA(MATCH(INDEX(DATOS,0,$O$2),IF($E$7:E1543=E1544,$D$7:D1543),0)),INDEX(DATOS,0,$K$2))))))))</f>
        <v>0</v>
      </c>
      <c r="C1544" s="32">
        <f t="shared" si="1864"/>
        <v>20</v>
      </c>
      <c r="D1544" s="34" t="str">
        <f>IF($B1544=0,"--",INDEX(DATOS,$B1544,O$2))</f>
        <v>--</v>
      </c>
      <c r="E1544" s="64" t="s">
        <v>1</v>
      </c>
      <c r="F1544" s="36" t="str">
        <f t="shared" si="1823"/>
        <v>--</v>
      </c>
      <c r="G1544" s="109" t="e">
        <f>VLOOKUP($D1544,LOC_UNICOS,G$2,0)</f>
        <v>#N/A</v>
      </c>
      <c r="H1544" s="109" t="e">
        <f>VLOOKUP($D1544,LOC_UNICOS,H$2,0)</f>
        <v>#N/A</v>
      </c>
      <c r="I1544" s="38">
        <f t="array" ref="I1544">IF($B1544=0,-999,IF(COUNTIFS($Z1544:Z1544,#N/A)&gt;0,-999,AVERAGE($Z1544:Z1544)))</f>
        <v>-999</v>
      </c>
      <c r="J1544" s="38">
        <f t="array" ref="J1544">IF($B1544=0,-999,IF(COUNTIFS($Z1544:AA1544,#N/A)&gt;0,-999,AVERAGE($Z1544:AA1544)))</f>
        <v>-999</v>
      </c>
      <c r="K1544" s="38">
        <f t="array" ref="K1544">IF($B1544=0,-999,IF(COUNTIFS($Z1544:AB1544,#N/A)&gt;0,-999,AVERAGE($Z1544:AB1544)))</f>
        <v>-999</v>
      </c>
      <c r="L1544" s="38">
        <f t="array" ref="L1544">IF($B1544=0,-999,IF(COUNTIFS($Z1544:AC1544,#N/A)&gt;0,-999,AVERAGE($Z1544:AC1544)))</f>
        <v>-999</v>
      </c>
      <c r="M1544" s="38">
        <f t="shared" si="1831"/>
        <v>-999</v>
      </c>
      <c r="N1544" s="38">
        <f t="shared" si="1805"/>
        <v>-999</v>
      </c>
      <c r="O1544" s="38">
        <f t="shared" si="1806"/>
        <v>-999</v>
      </c>
      <c r="P1544" s="38">
        <f t="shared" si="1807"/>
        <v>-999</v>
      </c>
      <c r="Q1544" s="37">
        <f t="shared" si="1860"/>
        <v>0</v>
      </c>
      <c r="R1544" s="37">
        <f t="shared" si="1872"/>
        <v>0</v>
      </c>
      <c r="S1544" s="37">
        <f t="shared" si="1873"/>
        <v>0</v>
      </c>
      <c r="T1544" s="37">
        <f t="shared" si="1874"/>
        <v>0</v>
      </c>
      <c r="U1544" s="37">
        <f t="shared" si="1861"/>
        <v>2018</v>
      </c>
      <c r="V1544" s="37">
        <f t="shared" ref="V1544:X1544" si="1876">U1544-1</f>
        <v>2017</v>
      </c>
      <c r="W1544" s="37">
        <f t="shared" si="1876"/>
        <v>2016</v>
      </c>
      <c r="X1544" s="37">
        <f t="shared" si="1876"/>
        <v>2015</v>
      </c>
      <c r="Y1544" s="39"/>
      <c r="Z1544" s="62" t="e">
        <f>IFERROR(IF($B1544=0,#N/A,AVERAGEIFS(INDEX(DATOS,0,$C1544),INDEX(DATOS,0,$C1544),"&lt;&gt;#N/D",INDEX(DATOS,0,$L$2),0,INDEX(DATOS,0,$M$2),1,INDEX(DATOS,0,$N$2),U1544,INDEX(DATOS,0,$O$2),$D1544)),#N/A)</f>
        <v>#N/A</v>
      </c>
      <c r="AA1544" s="62" t="e">
        <f>IFERROR(IF($B1544=0,#N/A,AVERAGEIFS(INDEX(DATOS,0,$C1544),INDEX(DATOS,0,$C1544),"&lt;&gt;#N/D",INDEX(DATOS,0,$L$2),0,INDEX(DATOS,0,$M$2),1,INDEX(DATOS,0,$N$2),V1544,INDEX(DATOS,0,$O$2),$D1544)),#N/A)</f>
        <v>#N/A</v>
      </c>
      <c r="AB1544" s="62" t="e">
        <f>IFERROR(IF($B1544=0,#N/A,AVERAGEIFS(INDEX(DATOS,0,$C1544),INDEX(DATOS,0,$C1544),"&lt;&gt;#N/D",INDEX(DATOS,0,$L$2),0,INDEX(DATOS,0,$M$2),1,INDEX(DATOS,0,$N$2),W1544,INDEX(DATOS,0,$O$2),$D1544)),#N/A)</f>
        <v>#N/A</v>
      </c>
      <c r="AC1544" s="62" t="e">
        <f>IFERROR(IF($B1544=0,#N/A,AVERAGEIFS(INDEX(DATOS,0,$C1544),INDEX(DATOS,0,$C1544),"&lt;&gt;#N/D",INDEX(DATOS,0,$L$2),0,INDEX(DATOS,0,$M$2),1,INDEX(DATOS,0,$N$2),X1544,INDEX(DATOS,0,$O$2),$D1544)),#N/A)</f>
        <v>#N/A</v>
      </c>
      <c r="AD1544" s="33"/>
      <c r="AE1544" s="40" t="e">
        <f>IFERROR(IF(ISNA(Z1544),#N/A,IF(I1544=0,0,_xlfn.STDEV.P($Z1544:Z1544)/I1544*100)),#N/A)</f>
        <v>#N/A</v>
      </c>
      <c r="AF1544" s="40" t="e">
        <f>IFERROR(IF(ISNA(AA1544),#N/A,IF(J1544=0,0,_xlfn.STDEV.P($Z1544:AA1544)/J1544*100)),#N/A)</f>
        <v>#N/A</v>
      </c>
      <c r="AG1544" s="40" t="e">
        <f>IFERROR(IF(ISNA(AB1544),#N/A,IF(K1544=0,0,_xlfn.STDEV.P($Z1544:AB1544)/K1544*100)),#N/A)</f>
        <v>#N/A</v>
      </c>
      <c r="AH1544" s="40" t="e">
        <f>IFERROR(IF(ISNA(AC1544),#N/A,IF(L1544=0,0,_xlfn.STDEV.P($Z1544:AC1544)/L1544*100)),#N/A)</f>
        <v>#N/A</v>
      </c>
    </row>
    <row r="1545" spans="1:34" x14ac:dyDescent="0.35">
      <c r="A1545">
        <f t="shared" si="1863"/>
        <v>140</v>
      </c>
      <c r="B1545" s="35">
        <f t="array" ref="B1545">IF(B1544=0,0,MIN(IF(INDEX(DATOS,0,$N$2)=$U1545,IF(ISNUMBER(INDEX(DATOS,0,$C1545)),IF(INDEX(DATOS,0,$L$2)=0,IF(INDEX(DATOS,0,$M$2)=1,IF(ISNA(MATCH(INDEX(DATOS,0,$O$2),IF($E$7:E1544=E1545,$D$7:D1544),0)),INDEX(DATOS,0,$K$2))))))))</f>
        <v>0</v>
      </c>
      <c r="C1545" s="32">
        <f t="shared" si="1864"/>
        <v>20</v>
      </c>
      <c r="D1545" s="34" t="str">
        <f>IF($B1545=0,"--",INDEX(DATOS,$B1545,O$2))</f>
        <v>--</v>
      </c>
      <c r="E1545" s="64" t="s">
        <v>1</v>
      </c>
      <c r="F1545" s="36" t="str">
        <f t="shared" si="1823"/>
        <v>--</v>
      </c>
      <c r="G1545" s="109" t="e">
        <f>VLOOKUP($D1545,LOC_UNICOS,G$2,0)</f>
        <v>#N/A</v>
      </c>
      <c r="H1545" s="109" t="e">
        <f>VLOOKUP($D1545,LOC_UNICOS,H$2,0)</f>
        <v>#N/A</v>
      </c>
      <c r="I1545" s="38">
        <f t="array" ref="I1545">IF($B1545=0,-999,IF(COUNTIFS($Z1545:Z1545,#N/A)&gt;0,-999,AVERAGE($Z1545:Z1545)))</f>
        <v>-999</v>
      </c>
      <c r="J1545" s="38">
        <f t="array" ref="J1545">IF($B1545=0,-999,IF(COUNTIFS($Z1545:AA1545,#N/A)&gt;0,-999,AVERAGE($Z1545:AA1545)))</f>
        <v>-999</v>
      </c>
      <c r="K1545" s="38">
        <f t="array" ref="K1545">IF($B1545=0,-999,IF(COUNTIFS($Z1545:AB1545,#N/A)&gt;0,-999,AVERAGE($Z1545:AB1545)))</f>
        <v>-999</v>
      </c>
      <c r="L1545" s="38">
        <f t="array" ref="L1545">IF($B1545=0,-999,IF(COUNTIFS($Z1545:AC1545,#N/A)&gt;0,-999,AVERAGE($Z1545:AC1545)))</f>
        <v>-999</v>
      </c>
      <c r="M1545" s="38">
        <f t="shared" si="1831"/>
        <v>-999</v>
      </c>
      <c r="N1545" s="38">
        <f t="shared" si="1805"/>
        <v>-999</v>
      </c>
      <c r="O1545" s="38">
        <f t="shared" si="1806"/>
        <v>-999</v>
      </c>
      <c r="P1545" s="38">
        <f t="shared" si="1807"/>
        <v>-999</v>
      </c>
      <c r="Q1545" s="37">
        <f t="shared" si="1860"/>
        <v>0</v>
      </c>
      <c r="R1545" s="37">
        <f t="shared" si="1872"/>
        <v>0</v>
      </c>
      <c r="S1545" s="37">
        <f t="shared" si="1873"/>
        <v>0</v>
      </c>
      <c r="T1545" s="37">
        <f t="shared" si="1874"/>
        <v>0</v>
      </c>
      <c r="U1545" s="37">
        <f t="shared" si="1861"/>
        <v>2018</v>
      </c>
      <c r="V1545" s="37">
        <f t="shared" ref="V1545:X1545" si="1877">U1545-1</f>
        <v>2017</v>
      </c>
      <c r="W1545" s="37">
        <f t="shared" si="1877"/>
        <v>2016</v>
      </c>
      <c r="X1545" s="37">
        <f t="shared" si="1877"/>
        <v>2015</v>
      </c>
      <c r="Y1545" s="39"/>
      <c r="Z1545" s="62" t="e">
        <f>IFERROR(IF($B1545=0,#N/A,AVERAGEIFS(INDEX(DATOS,0,$C1545),INDEX(DATOS,0,$C1545),"&lt;&gt;#N/D",INDEX(DATOS,0,$L$2),0,INDEX(DATOS,0,$M$2),1,INDEX(DATOS,0,$N$2),U1545,INDEX(DATOS,0,$O$2),$D1545)),#N/A)</f>
        <v>#N/A</v>
      </c>
      <c r="AA1545" s="62" t="e">
        <f>IFERROR(IF($B1545=0,#N/A,AVERAGEIFS(INDEX(DATOS,0,$C1545),INDEX(DATOS,0,$C1545),"&lt;&gt;#N/D",INDEX(DATOS,0,$L$2),0,INDEX(DATOS,0,$M$2),1,INDEX(DATOS,0,$N$2),V1545,INDEX(DATOS,0,$O$2),$D1545)),#N/A)</f>
        <v>#N/A</v>
      </c>
      <c r="AB1545" s="62" t="e">
        <f>IFERROR(IF($B1545=0,#N/A,AVERAGEIFS(INDEX(DATOS,0,$C1545),INDEX(DATOS,0,$C1545),"&lt;&gt;#N/D",INDEX(DATOS,0,$L$2),0,INDEX(DATOS,0,$M$2),1,INDEX(DATOS,0,$N$2),W1545,INDEX(DATOS,0,$O$2),$D1545)),#N/A)</f>
        <v>#N/A</v>
      </c>
      <c r="AC1545" s="62" t="e">
        <f>IFERROR(IF($B1545=0,#N/A,AVERAGEIFS(INDEX(DATOS,0,$C1545),INDEX(DATOS,0,$C1545),"&lt;&gt;#N/D",INDEX(DATOS,0,$L$2),0,INDEX(DATOS,0,$M$2),1,INDEX(DATOS,0,$N$2),X1545,INDEX(DATOS,0,$O$2),$D1545)),#N/A)</f>
        <v>#N/A</v>
      </c>
      <c r="AD1545" s="33"/>
      <c r="AE1545" s="40" t="e">
        <f>IFERROR(IF(ISNA(Z1545),#N/A,IF(I1545=0,0,_xlfn.STDEV.P($Z1545:Z1545)/I1545*100)),#N/A)</f>
        <v>#N/A</v>
      </c>
      <c r="AF1545" s="40" t="e">
        <f>IFERROR(IF(ISNA(AA1545),#N/A,IF(J1545=0,0,_xlfn.STDEV.P($Z1545:AA1545)/J1545*100)),#N/A)</f>
        <v>#N/A</v>
      </c>
      <c r="AG1545" s="40" t="e">
        <f>IFERROR(IF(ISNA(AB1545),#N/A,IF(K1545=0,0,_xlfn.STDEV.P($Z1545:AB1545)/K1545*100)),#N/A)</f>
        <v>#N/A</v>
      </c>
      <c r="AH1545" s="40" t="e">
        <f>IFERROR(IF(ISNA(AC1545),#N/A,IF(L1545=0,0,_xlfn.STDEV.P($Z1545:AC1545)/L1545*100)),#N/A)</f>
        <v>#N/A</v>
      </c>
    </row>
    <row r="1546" spans="1:34" x14ac:dyDescent="0.35">
      <c r="A1546">
        <f t="shared" si="1863"/>
        <v>141</v>
      </c>
      <c r="B1546" s="35">
        <f t="array" ref="B1546">IF(B1545=0,0,MIN(IF(INDEX(DATOS,0,$N$2)=$U1546,IF(ISNUMBER(INDEX(DATOS,0,$C1546)),IF(INDEX(DATOS,0,$L$2)=0,IF(INDEX(DATOS,0,$M$2)=1,IF(ISNA(MATCH(INDEX(DATOS,0,$O$2),IF($E$7:E1545=E1546,$D$7:D1545),0)),INDEX(DATOS,0,$K$2))))))))</f>
        <v>0</v>
      </c>
      <c r="C1546" s="32">
        <f t="shared" si="1864"/>
        <v>20</v>
      </c>
      <c r="D1546" s="34" t="str">
        <f>IF($B1546=0,"--",INDEX(DATOS,$B1546,O$2))</f>
        <v>--</v>
      </c>
      <c r="E1546" s="64" t="s">
        <v>1</v>
      </c>
      <c r="F1546" s="36" t="str">
        <f t="shared" si="1823"/>
        <v>--</v>
      </c>
      <c r="G1546" s="109" t="e">
        <f>VLOOKUP($D1546,LOC_UNICOS,G$2,0)</f>
        <v>#N/A</v>
      </c>
      <c r="H1546" s="109" t="e">
        <f>VLOOKUP($D1546,LOC_UNICOS,H$2,0)</f>
        <v>#N/A</v>
      </c>
      <c r="I1546" s="38">
        <f t="array" ref="I1546">IF($B1546=0,-999,IF(COUNTIFS($Z1546:Z1546,#N/A)&gt;0,-999,AVERAGE($Z1546:Z1546)))</f>
        <v>-999</v>
      </c>
      <c r="J1546" s="38">
        <f t="array" ref="J1546">IF($B1546=0,-999,IF(COUNTIFS($Z1546:AA1546,#N/A)&gt;0,-999,AVERAGE($Z1546:AA1546)))</f>
        <v>-999</v>
      </c>
      <c r="K1546" s="38">
        <f t="array" ref="K1546">IF($B1546=0,-999,IF(COUNTIFS($Z1546:AB1546,#N/A)&gt;0,-999,AVERAGE($Z1546:AB1546)))</f>
        <v>-999</v>
      </c>
      <c r="L1546" s="38">
        <f t="array" ref="L1546">IF($B1546=0,-999,IF(COUNTIFS($Z1546:AC1546,#N/A)&gt;0,-999,AVERAGE($Z1546:AC1546)))</f>
        <v>-999</v>
      </c>
      <c r="M1546" s="38">
        <f t="shared" si="1831"/>
        <v>-999</v>
      </c>
      <c r="N1546" s="38">
        <f t="shared" si="1805"/>
        <v>-999</v>
      </c>
      <c r="O1546" s="38">
        <f t="shared" si="1806"/>
        <v>-999</v>
      </c>
      <c r="P1546" s="38">
        <f t="shared" si="1807"/>
        <v>-999</v>
      </c>
      <c r="Q1546" s="37">
        <f t="shared" si="1860"/>
        <v>0</v>
      </c>
      <c r="R1546" s="37">
        <f t="shared" si="1872"/>
        <v>0</v>
      </c>
      <c r="S1546" s="37">
        <f t="shared" si="1873"/>
        <v>0</v>
      </c>
      <c r="T1546" s="37">
        <f t="shared" si="1874"/>
        <v>0</v>
      </c>
      <c r="U1546" s="37">
        <f t="shared" si="1861"/>
        <v>2018</v>
      </c>
      <c r="V1546" s="37">
        <f t="shared" ref="V1546:X1546" si="1878">U1546-1</f>
        <v>2017</v>
      </c>
      <c r="W1546" s="37">
        <f t="shared" si="1878"/>
        <v>2016</v>
      </c>
      <c r="X1546" s="37">
        <f t="shared" si="1878"/>
        <v>2015</v>
      </c>
      <c r="Y1546" s="39"/>
      <c r="Z1546" s="62" t="e">
        <f>IFERROR(IF($B1546=0,#N/A,AVERAGEIFS(INDEX(DATOS,0,$C1546),INDEX(DATOS,0,$C1546),"&lt;&gt;#N/D",INDEX(DATOS,0,$L$2),0,INDEX(DATOS,0,$M$2),1,INDEX(DATOS,0,$N$2),U1546,INDEX(DATOS,0,$O$2),$D1546)),#N/A)</f>
        <v>#N/A</v>
      </c>
      <c r="AA1546" s="62" t="e">
        <f>IFERROR(IF($B1546=0,#N/A,AVERAGEIFS(INDEX(DATOS,0,$C1546),INDEX(DATOS,0,$C1546),"&lt;&gt;#N/D",INDEX(DATOS,0,$L$2),0,INDEX(DATOS,0,$M$2),1,INDEX(DATOS,0,$N$2),V1546,INDEX(DATOS,0,$O$2),$D1546)),#N/A)</f>
        <v>#N/A</v>
      </c>
      <c r="AB1546" s="62" t="e">
        <f>IFERROR(IF($B1546=0,#N/A,AVERAGEIFS(INDEX(DATOS,0,$C1546),INDEX(DATOS,0,$C1546),"&lt;&gt;#N/D",INDEX(DATOS,0,$L$2),0,INDEX(DATOS,0,$M$2),1,INDEX(DATOS,0,$N$2),W1546,INDEX(DATOS,0,$O$2),$D1546)),#N/A)</f>
        <v>#N/A</v>
      </c>
      <c r="AC1546" s="62" t="e">
        <f>IFERROR(IF($B1546=0,#N/A,AVERAGEIFS(INDEX(DATOS,0,$C1546),INDEX(DATOS,0,$C1546),"&lt;&gt;#N/D",INDEX(DATOS,0,$L$2),0,INDEX(DATOS,0,$M$2),1,INDEX(DATOS,0,$N$2),X1546,INDEX(DATOS,0,$O$2),$D1546)),#N/A)</f>
        <v>#N/A</v>
      </c>
      <c r="AD1546" s="33"/>
      <c r="AE1546" s="40" t="e">
        <f>IFERROR(IF(ISNA(Z1546),#N/A,IF(I1546=0,0,_xlfn.STDEV.P($Z1546:Z1546)/I1546*100)),#N/A)</f>
        <v>#N/A</v>
      </c>
      <c r="AF1546" s="40" t="e">
        <f>IFERROR(IF(ISNA(AA1546),#N/A,IF(J1546=0,0,_xlfn.STDEV.P($Z1546:AA1546)/J1546*100)),#N/A)</f>
        <v>#N/A</v>
      </c>
      <c r="AG1546" s="40" t="e">
        <f>IFERROR(IF(ISNA(AB1546),#N/A,IF(K1546=0,0,_xlfn.STDEV.P($Z1546:AB1546)/K1546*100)),#N/A)</f>
        <v>#N/A</v>
      </c>
      <c r="AH1546" s="40" t="e">
        <f>IFERROR(IF(ISNA(AC1546),#N/A,IF(L1546=0,0,_xlfn.STDEV.P($Z1546:AC1546)/L1546*100)),#N/A)</f>
        <v>#N/A</v>
      </c>
    </row>
    <row r="1547" spans="1:34" x14ac:dyDescent="0.35">
      <c r="A1547">
        <f t="shared" si="1863"/>
        <v>142</v>
      </c>
      <c r="B1547" s="35">
        <f t="array" ref="B1547">IF(B1546=0,0,MIN(IF(INDEX(DATOS,0,$N$2)=$U1547,IF(ISNUMBER(INDEX(DATOS,0,$C1547)),IF(INDEX(DATOS,0,$L$2)=0,IF(INDEX(DATOS,0,$M$2)=1,IF(ISNA(MATCH(INDEX(DATOS,0,$O$2),IF($E$7:E1546=E1547,$D$7:D1546),0)),INDEX(DATOS,0,$K$2))))))))</f>
        <v>0</v>
      </c>
      <c r="C1547" s="32">
        <f t="shared" si="1864"/>
        <v>20</v>
      </c>
      <c r="D1547" s="34" t="str">
        <f>IF($B1547=0,"--",INDEX(DATOS,$B1547,O$2))</f>
        <v>--</v>
      </c>
      <c r="E1547" s="64" t="s">
        <v>1</v>
      </c>
      <c r="F1547" s="36" t="str">
        <f t="shared" si="1823"/>
        <v>--</v>
      </c>
      <c r="G1547" s="109" t="e">
        <f>VLOOKUP($D1547,LOC_UNICOS,G$2,0)</f>
        <v>#N/A</v>
      </c>
      <c r="H1547" s="109" t="e">
        <f>VLOOKUP($D1547,LOC_UNICOS,H$2,0)</f>
        <v>#N/A</v>
      </c>
      <c r="I1547" s="38">
        <f t="array" ref="I1547">IF($B1547=0,-999,IF(COUNTIFS($Z1547:Z1547,#N/A)&gt;0,-999,AVERAGE($Z1547:Z1547)))</f>
        <v>-999</v>
      </c>
      <c r="J1547" s="38">
        <f t="array" ref="J1547">IF($B1547=0,-999,IF(COUNTIFS($Z1547:AA1547,#N/A)&gt;0,-999,AVERAGE($Z1547:AA1547)))</f>
        <v>-999</v>
      </c>
      <c r="K1547" s="38">
        <f t="array" ref="K1547">IF($B1547=0,-999,IF(COUNTIFS($Z1547:AB1547,#N/A)&gt;0,-999,AVERAGE($Z1547:AB1547)))</f>
        <v>-999</v>
      </c>
      <c r="L1547" s="38">
        <f t="array" ref="L1547">IF($B1547=0,-999,IF(COUNTIFS($Z1547:AC1547,#N/A)&gt;0,-999,AVERAGE($Z1547:AC1547)))</f>
        <v>-999</v>
      </c>
      <c r="M1547" s="38">
        <f t="shared" si="1831"/>
        <v>-999</v>
      </c>
      <c r="N1547" s="38">
        <f t="shared" si="1805"/>
        <v>-999</v>
      </c>
      <c r="O1547" s="38">
        <f t="shared" si="1806"/>
        <v>-999</v>
      </c>
      <c r="P1547" s="38">
        <f t="shared" si="1807"/>
        <v>-999</v>
      </c>
      <c r="Q1547" s="37">
        <f t="shared" si="1860"/>
        <v>0</v>
      </c>
      <c r="R1547" s="37">
        <f t="shared" si="1872"/>
        <v>0</v>
      </c>
      <c r="S1547" s="37">
        <f t="shared" si="1873"/>
        <v>0</v>
      </c>
      <c r="T1547" s="37">
        <f t="shared" si="1874"/>
        <v>0</v>
      </c>
      <c r="U1547" s="37">
        <f t="shared" si="1861"/>
        <v>2018</v>
      </c>
      <c r="V1547" s="37">
        <f t="shared" ref="V1547:X1547" si="1879">U1547-1</f>
        <v>2017</v>
      </c>
      <c r="W1547" s="37">
        <f t="shared" si="1879"/>
        <v>2016</v>
      </c>
      <c r="X1547" s="37">
        <f t="shared" si="1879"/>
        <v>2015</v>
      </c>
      <c r="Y1547" s="39"/>
      <c r="Z1547" s="62" t="e">
        <f>IFERROR(IF($B1547=0,#N/A,AVERAGEIFS(INDEX(DATOS,0,$C1547),INDEX(DATOS,0,$C1547),"&lt;&gt;#N/D",INDEX(DATOS,0,$L$2),0,INDEX(DATOS,0,$M$2),1,INDEX(DATOS,0,$N$2),U1547,INDEX(DATOS,0,$O$2),$D1547)),#N/A)</f>
        <v>#N/A</v>
      </c>
      <c r="AA1547" s="62" t="e">
        <f>IFERROR(IF($B1547=0,#N/A,AVERAGEIFS(INDEX(DATOS,0,$C1547),INDEX(DATOS,0,$C1547),"&lt;&gt;#N/D",INDEX(DATOS,0,$L$2),0,INDEX(DATOS,0,$M$2),1,INDEX(DATOS,0,$N$2),V1547,INDEX(DATOS,0,$O$2),$D1547)),#N/A)</f>
        <v>#N/A</v>
      </c>
      <c r="AB1547" s="62" t="e">
        <f>IFERROR(IF($B1547=0,#N/A,AVERAGEIFS(INDEX(DATOS,0,$C1547),INDEX(DATOS,0,$C1547),"&lt;&gt;#N/D",INDEX(DATOS,0,$L$2),0,INDEX(DATOS,0,$M$2),1,INDEX(DATOS,0,$N$2),W1547,INDEX(DATOS,0,$O$2),$D1547)),#N/A)</f>
        <v>#N/A</v>
      </c>
      <c r="AC1547" s="62" t="e">
        <f>IFERROR(IF($B1547=0,#N/A,AVERAGEIFS(INDEX(DATOS,0,$C1547),INDEX(DATOS,0,$C1547),"&lt;&gt;#N/D",INDEX(DATOS,0,$L$2),0,INDEX(DATOS,0,$M$2),1,INDEX(DATOS,0,$N$2),X1547,INDEX(DATOS,0,$O$2),$D1547)),#N/A)</f>
        <v>#N/A</v>
      </c>
      <c r="AD1547" s="33"/>
      <c r="AE1547" s="40" t="e">
        <f>IFERROR(IF(ISNA(Z1547),#N/A,IF(I1547=0,0,_xlfn.STDEV.P($Z1547:Z1547)/I1547*100)),#N/A)</f>
        <v>#N/A</v>
      </c>
      <c r="AF1547" s="40" t="e">
        <f>IFERROR(IF(ISNA(AA1547),#N/A,IF(J1547=0,0,_xlfn.STDEV.P($Z1547:AA1547)/J1547*100)),#N/A)</f>
        <v>#N/A</v>
      </c>
      <c r="AG1547" s="40" t="e">
        <f>IFERROR(IF(ISNA(AB1547),#N/A,IF(K1547=0,0,_xlfn.STDEV.P($Z1547:AB1547)/K1547*100)),#N/A)</f>
        <v>#N/A</v>
      </c>
      <c r="AH1547" s="40" t="e">
        <f>IFERROR(IF(ISNA(AC1547),#N/A,IF(L1547=0,0,_xlfn.STDEV.P($Z1547:AC1547)/L1547*100)),#N/A)</f>
        <v>#N/A</v>
      </c>
    </row>
    <row r="1548" spans="1:34" x14ac:dyDescent="0.35">
      <c r="A1548">
        <f t="shared" si="1863"/>
        <v>143</v>
      </c>
      <c r="B1548" s="35">
        <f t="array" ref="B1548">IF(B1547=0,0,MIN(IF(INDEX(DATOS,0,$N$2)=$U1548,IF(ISNUMBER(INDEX(DATOS,0,$C1548)),IF(INDEX(DATOS,0,$L$2)=0,IF(INDEX(DATOS,0,$M$2)=1,IF(ISNA(MATCH(INDEX(DATOS,0,$O$2),IF($E$7:E1547=E1548,$D$7:D1547),0)),INDEX(DATOS,0,$K$2))))))))</f>
        <v>0</v>
      </c>
      <c r="C1548" s="32">
        <f t="shared" si="1864"/>
        <v>20</v>
      </c>
      <c r="D1548" s="34" t="str">
        <f>IF($B1548=0,"--",INDEX(DATOS,$B1548,O$2))</f>
        <v>--</v>
      </c>
      <c r="E1548" s="64" t="s">
        <v>1</v>
      </c>
      <c r="F1548" s="36" t="str">
        <f t="shared" si="1823"/>
        <v>--</v>
      </c>
      <c r="G1548" s="109" t="e">
        <f>VLOOKUP($D1548,LOC_UNICOS,G$2,0)</f>
        <v>#N/A</v>
      </c>
      <c r="H1548" s="109" t="e">
        <f>VLOOKUP($D1548,LOC_UNICOS,H$2,0)</f>
        <v>#N/A</v>
      </c>
      <c r="I1548" s="38">
        <f t="array" ref="I1548">IF($B1548=0,-999,IF(COUNTIFS($Z1548:Z1548,#N/A)&gt;0,-999,AVERAGE($Z1548:Z1548)))</f>
        <v>-999</v>
      </c>
      <c r="J1548" s="38">
        <f t="array" ref="J1548">IF($B1548=0,-999,IF(COUNTIFS($Z1548:AA1548,#N/A)&gt;0,-999,AVERAGE($Z1548:AA1548)))</f>
        <v>-999</v>
      </c>
      <c r="K1548" s="38">
        <f t="array" ref="K1548">IF($B1548=0,-999,IF(COUNTIFS($Z1548:AB1548,#N/A)&gt;0,-999,AVERAGE($Z1548:AB1548)))</f>
        <v>-999</v>
      </c>
      <c r="L1548" s="38">
        <f t="array" ref="L1548">IF($B1548=0,-999,IF(COUNTIFS($Z1548:AC1548,#N/A)&gt;0,-999,AVERAGE($Z1548:AC1548)))</f>
        <v>-999</v>
      </c>
      <c r="M1548" s="38">
        <f t="shared" si="1831"/>
        <v>-999</v>
      </c>
      <c r="N1548" s="38">
        <f t="shared" si="1805"/>
        <v>-999</v>
      </c>
      <c r="O1548" s="38">
        <f t="shared" si="1806"/>
        <v>-999</v>
      </c>
      <c r="P1548" s="38">
        <f t="shared" si="1807"/>
        <v>-999</v>
      </c>
      <c r="Q1548" s="37">
        <f t="shared" si="1860"/>
        <v>0</v>
      </c>
      <c r="R1548" s="37">
        <f t="shared" si="1872"/>
        <v>0</v>
      </c>
      <c r="S1548" s="37">
        <f t="shared" si="1873"/>
        <v>0</v>
      </c>
      <c r="T1548" s="37">
        <f t="shared" si="1874"/>
        <v>0</v>
      </c>
      <c r="U1548" s="37">
        <f t="shared" si="1861"/>
        <v>2018</v>
      </c>
      <c r="V1548" s="37">
        <f t="shared" ref="V1548:X1548" si="1880">U1548-1</f>
        <v>2017</v>
      </c>
      <c r="W1548" s="37">
        <f t="shared" si="1880"/>
        <v>2016</v>
      </c>
      <c r="X1548" s="37">
        <f t="shared" si="1880"/>
        <v>2015</v>
      </c>
      <c r="Y1548" s="39"/>
      <c r="Z1548" s="62" t="e">
        <f>IFERROR(IF($B1548=0,#N/A,AVERAGEIFS(INDEX(DATOS,0,$C1548),INDEX(DATOS,0,$C1548),"&lt;&gt;#N/D",INDEX(DATOS,0,$L$2),0,INDEX(DATOS,0,$M$2),1,INDEX(DATOS,0,$N$2),U1548,INDEX(DATOS,0,$O$2),$D1548)),#N/A)</f>
        <v>#N/A</v>
      </c>
      <c r="AA1548" s="62" t="e">
        <f>IFERROR(IF($B1548=0,#N/A,AVERAGEIFS(INDEX(DATOS,0,$C1548),INDEX(DATOS,0,$C1548),"&lt;&gt;#N/D",INDEX(DATOS,0,$L$2),0,INDEX(DATOS,0,$M$2),1,INDEX(DATOS,0,$N$2),V1548,INDEX(DATOS,0,$O$2),$D1548)),#N/A)</f>
        <v>#N/A</v>
      </c>
      <c r="AB1548" s="62" t="e">
        <f>IFERROR(IF($B1548=0,#N/A,AVERAGEIFS(INDEX(DATOS,0,$C1548),INDEX(DATOS,0,$C1548),"&lt;&gt;#N/D",INDEX(DATOS,0,$L$2),0,INDEX(DATOS,0,$M$2),1,INDEX(DATOS,0,$N$2),W1548,INDEX(DATOS,0,$O$2),$D1548)),#N/A)</f>
        <v>#N/A</v>
      </c>
      <c r="AC1548" s="62" t="e">
        <f>IFERROR(IF($B1548=0,#N/A,AVERAGEIFS(INDEX(DATOS,0,$C1548),INDEX(DATOS,0,$C1548),"&lt;&gt;#N/D",INDEX(DATOS,0,$L$2),0,INDEX(DATOS,0,$M$2),1,INDEX(DATOS,0,$N$2),X1548,INDEX(DATOS,0,$O$2),$D1548)),#N/A)</f>
        <v>#N/A</v>
      </c>
      <c r="AD1548" s="33"/>
      <c r="AE1548" s="40" t="e">
        <f>IFERROR(IF(ISNA(Z1548),#N/A,IF(I1548=0,0,_xlfn.STDEV.P($Z1548:Z1548)/I1548*100)),#N/A)</f>
        <v>#N/A</v>
      </c>
      <c r="AF1548" s="40" t="e">
        <f>IFERROR(IF(ISNA(AA1548),#N/A,IF(J1548=0,0,_xlfn.STDEV.P($Z1548:AA1548)/J1548*100)),#N/A)</f>
        <v>#N/A</v>
      </c>
      <c r="AG1548" s="40" t="e">
        <f>IFERROR(IF(ISNA(AB1548),#N/A,IF(K1548=0,0,_xlfn.STDEV.P($Z1548:AB1548)/K1548*100)),#N/A)</f>
        <v>#N/A</v>
      </c>
      <c r="AH1548" s="40" t="e">
        <f>IFERROR(IF(ISNA(AC1548),#N/A,IF(L1548=0,0,_xlfn.STDEV.P($Z1548:AC1548)/L1548*100)),#N/A)</f>
        <v>#N/A</v>
      </c>
    </row>
    <row r="1549" spans="1:34" x14ac:dyDescent="0.35">
      <c r="A1549">
        <f t="shared" si="1863"/>
        <v>144</v>
      </c>
      <c r="B1549" s="35">
        <f t="array" ref="B1549">IF(B1548=0,0,MIN(IF(INDEX(DATOS,0,$N$2)=$U1549,IF(ISNUMBER(INDEX(DATOS,0,$C1549)),IF(INDEX(DATOS,0,$L$2)=0,IF(INDEX(DATOS,0,$M$2)=1,IF(ISNA(MATCH(INDEX(DATOS,0,$O$2),IF($E$7:E1548=E1549,$D$7:D1548),0)),INDEX(DATOS,0,$K$2))))))))</f>
        <v>0</v>
      </c>
      <c r="C1549" s="32">
        <f t="shared" si="1864"/>
        <v>20</v>
      </c>
      <c r="D1549" s="34" t="str">
        <f>IF($B1549=0,"--",INDEX(DATOS,$B1549,O$2))</f>
        <v>--</v>
      </c>
      <c r="E1549" s="64" t="s">
        <v>1</v>
      </c>
      <c r="F1549" s="36" t="str">
        <f t="shared" si="1823"/>
        <v>--</v>
      </c>
      <c r="G1549" s="109" t="e">
        <f>VLOOKUP($D1549,LOC_UNICOS,G$2,0)</f>
        <v>#N/A</v>
      </c>
      <c r="H1549" s="109" t="e">
        <f>VLOOKUP($D1549,LOC_UNICOS,H$2,0)</f>
        <v>#N/A</v>
      </c>
      <c r="I1549" s="38">
        <f t="array" ref="I1549">IF($B1549=0,-999,IF(COUNTIFS($Z1549:Z1549,#N/A)&gt;0,-999,AVERAGE($Z1549:Z1549)))</f>
        <v>-999</v>
      </c>
      <c r="J1549" s="38">
        <f t="array" ref="J1549">IF($B1549=0,-999,IF(COUNTIFS($Z1549:AA1549,#N/A)&gt;0,-999,AVERAGE($Z1549:AA1549)))</f>
        <v>-999</v>
      </c>
      <c r="K1549" s="38">
        <f t="array" ref="K1549">IF($B1549=0,-999,IF(COUNTIFS($Z1549:AB1549,#N/A)&gt;0,-999,AVERAGE($Z1549:AB1549)))</f>
        <v>-999</v>
      </c>
      <c r="L1549" s="38">
        <f t="array" ref="L1549">IF($B1549=0,-999,IF(COUNTIFS($Z1549:AC1549,#N/A)&gt;0,-999,AVERAGE($Z1549:AC1549)))</f>
        <v>-999</v>
      </c>
      <c r="M1549" s="38">
        <f t="shared" si="1831"/>
        <v>-999</v>
      </c>
      <c r="N1549" s="38">
        <f t="shared" si="1805"/>
        <v>-999</v>
      </c>
      <c r="O1549" s="38">
        <f t="shared" si="1806"/>
        <v>-999</v>
      </c>
      <c r="P1549" s="38">
        <f t="shared" si="1807"/>
        <v>-999</v>
      </c>
      <c r="Q1549" s="37">
        <f t="shared" si="1860"/>
        <v>0</v>
      </c>
      <c r="R1549" s="37">
        <f t="shared" si="1872"/>
        <v>0</v>
      </c>
      <c r="S1549" s="37">
        <f t="shared" si="1873"/>
        <v>0</v>
      </c>
      <c r="T1549" s="37">
        <f t="shared" si="1874"/>
        <v>0</v>
      </c>
      <c r="U1549" s="37">
        <f t="shared" si="1861"/>
        <v>2018</v>
      </c>
      <c r="V1549" s="37">
        <f t="shared" ref="V1549:X1549" si="1881">U1549-1</f>
        <v>2017</v>
      </c>
      <c r="W1549" s="37">
        <f t="shared" si="1881"/>
        <v>2016</v>
      </c>
      <c r="X1549" s="37">
        <f t="shared" si="1881"/>
        <v>2015</v>
      </c>
      <c r="Y1549" s="39"/>
      <c r="Z1549" s="62" t="e">
        <f>IFERROR(IF($B1549=0,#N/A,AVERAGEIFS(INDEX(DATOS,0,$C1549),INDEX(DATOS,0,$C1549),"&lt;&gt;#N/D",INDEX(DATOS,0,$L$2),0,INDEX(DATOS,0,$M$2),1,INDEX(DATOS,0,$N$2),U1549,INDEX(DATOS,0,$O$2),$D1549)),#N/A)</f>
        <v>#N/A</v>
      </c>
      <c r="AA1549" s="62" t="e">
        <f>IFERROR(IF($B1549=0,#N/A,AVERAGEIFS(INDEX(DATOS,0,$C1549),INDEX(DATOS,0,$C1549),"&lt;&gt;#N/D",INDEX(DATOS,0,$L$2),0,INDEX(DATOS,0,$M$2),1,INDEX(DATOS,0,$N$2),V1549,INDEX(DATOS,0,$O$2),$D1549)),#N/A)</f>
        <v>#N/A</v>
      </c>
      <c r="AB1549" s="62" t="e">
        <f>IFERROR(IF($B1549=0,#N/A,AVERAGEIFS(INDEX(DATOS,0,$C1549),INDEX(DATOS,0,$C1549),"&lt;&gt;#N/D",INDEX(DATOS,0,$L$2),0,INDEX(DATOS,0,$M$2),1,INDEX(DATOS,0,$N$2),W1549,INDEX(DATOS,0,$O$2),$D1549)),#N/A)</f>
        <v>#N/A</v>
      </c>
      <c r="AC1549" s="62" t="e">
        <f>IFERROR(IF($B1549=0,#N/A,AVERAGEIFS(INDEX(DATOS,0,$C1549),INDEX(DATOS,0,$C1549),"&lt;&gt;#N/D",INDEX(DATOS,0,$L$2),0,INDEX(DATOS,0,$M$2),1,INDEX(DATOS,0,$N$2),X1549,INDEX(DATOS,0,$O$2),$D1549)),#N/A)</f>
        <v>#N/A</v>
      </c>
      <c r="AD1549" s="33"/>
      <c r="AE1549" s="40" t="e">
        <f>IFERROR(IF(ISNA(Z1549),#N/A,IF(I1549=0,0,_xlfn.STDEV.P($Z1549:Z1549)/I1549*100)),#N/A)</f>
        <v>#N/A</v>
      </c>
      <c r="AF1549" s="40" t="e">
        <f>IFERROR(IF(ISNA(AA1549),#N/A,IF(J1549=0,0,_xlfn.STDEV.P($Z1549:AA1549)/J1549*100)),#N/A)</f>
        <v>#N/A</v>
      </c>
      <c r="AG1549" s="40" t="e">
        <f>IFERROR(IF(ISNA(AB1549),#N/A,IF(K1549=0,0,_xlfn.STDEV.P($Z1549:AB1549)/K1549*100)),#N/A)</f>
        <v>#N/A</v>
      </c>
      <c r="AH1549" s="40" t="e">
        <f>IFERROR(IF(ISNA(AC1549),#N/A,IF(L1549=0,0,_xlfn.STDEV.P($Z1549:AC1549)/L1549*100)),#N/A)</f>
        <v>#N/A</v>
      </c>
    </row>
    <row r="1550" spans="1:34" x14ac:dyDescent="0.35">
      <c r="A1550">
        <f t="shared" si="1863"/>
        <v>145</v>
      </c>
      <c r="B1550" s="35">
        <f t="array" ref="B1550">IF(B1549=0,0,MIN(IF(INDEX(DATOS,0,$N$2)=$U1550,IF(ISNUMBER(INDEX(DATOS,0,$C1550)),IF(INDEX(DATOS,0,$L$2)=0,IF(INDEX(DATOS,0,$M$2)=1,IF(ISNA(MATCH(INDEX(DATOS,0,$O$2),IF($E$7:E1549=E1550,$D$7:D1549),0)),INDEX(DATOS,0,$K$2))))))))</f>
        <v>0</v>
      </c>
      <c r="C1550" s="32">
        <f t="shared" si="1864"/>
        <v>20</v>
      </c>
      <c r="D1550" s="34" t="str">
        <f>IF($B1550=0,"--",INDEX(DATOS,$B1550,O$2))</f>
        <v>--</v>
      </c>
      <c r="E1550" s="64" t="s">
        <v>1</v>
      </c>
      <c r="F1550" s="36" t="str">
        <f t="shared" si="1823"/>
        <v>--</v>
      </c>
      <c r="G1550" s="109" t="e">
        <f>VLOOKUP($D1550,LOC_UNICOS,G$2,0)</f>
        <v>#N/A</v>
      </c>
      <c r="H1550" s="109" t="e">
        <f>VLOOKUP($D1550,LOC_UNICOS,H$2,0)</f>
        <v>#N/A</v>
      </c>
      <c r="I1550" s="38">
        <f t="array" ref="I1550">IF($B1550=0,-999,IF(COUNTIFS($Z1550:Z1550,#N/A)&gt;0,-999,AVERAGE($Z1550:Z1550)))</f>
        <v>-999</v>
      </c>
      <c r="J1550" s="38">
        <f t="array" ref="J1550">IF($B1550=0,-999,IF(COUNTIFS($Z1550:AA1550,#N/A)&gt;0,-999,AVERAGE($Z1550:AA1550)))</f>
        <v>-999</v>
      </c>
      <c r="K1550" s="38">
        <f t="array" ref="K1550">IF($B1550=0,-999,IF(COUNTIFS($Z1550:AB1550,#N/A)&gt;0,-999,AVERAGE($Z1550:AB1550)))</f>
        <v>-999</v>
      </c>
      <c r="L1550" s="38">
        <f t="array" ref="L1550">IF($B1550=0,-999,IF(COUNTIFS($Z1550:AC1550,#N/A)&gt;0,-999,AVERAGE($Z1550:AC1550)))</f>
        <v>-999</v>
      </c>
      <c r="M1550" s="38">
        <f t="shared" si="1831"/>
        <v>-999</v>
      </c>
      <c r="N1550" s="38">
        <f t="shared" ref="N1550:N1605" si="1882">IFERROR(AF1550,-999)</f>
        <v>-999</v>
      </c>
      <c r="O1550" s="38">
        <f t="shared" ref="O1550:O1605" si="1883">IFERROR(AG1550,-999)</f>
        <v>-999</v>
      </c>
      <c r="P1550" s="38">
        <f t="shared" ref="P1550:P1605" si="1884">IFERROR(AH1550,-999)</f>
        <v>-999</v>
      </c>
      <c r="Q1550" s="37">
        <f t="shared" si="1860"/>
        <v>0</v>
      </c>
      <c r="R1550" s="37">
        <f t="shared" si="1872"/>
        <v>0</v>
      </c>
      <c r="S1550" s="37">
        <f t="shared" si="1873"/>
        <v>0</v>
      </c>
      <c r="T1550" s="37">
        <f t="shared" si="1874"/>
        <v>0</v>
      </c>
      <c r="U1550" s="37">
        <f t="shared" si="1861"/>
        <v>2018</v>
      </c>
      <c r="V1550" s="37">
        <f t="shared" ref="V1550:X1550" si="1885">U1550-1</f>
        <v>2017</v>
      </c>
      <c r="W1550" s="37">
        <f t="shared" si="1885"/>
        <v>2016</v>
      </c>
      <c r="X1550" s="37">
        <f t="shared" si="1885"/>
        <v>2015</v>
      </c>
      <c r="Y1550" s="39"/>
      <c r="Z1550" s="62" t="e">
        <f>IFERROR(IF($B1550=0,#N/A,AVERAGEIFS(INDEX(DATOS,0,$C1550),INDEX(DATOS,0,$C1550),"&lt;&gt;#N/D",INDEX(DATOS,0,$L$2),0,INDEX(DATOS,0,$M$2),1,INDEX(DATOS,0,$N$2),U1550,INDEX(DATOS,0,$O$2),$D1550)),#N/A)</f>
        <v>#N/A</v>
      </c>
      <c r="AA1550" s="62" t="e">
        <f>IFERROR(IF($B1550=0,#N/A,AVERAGEIFS(INDEX(DATOS,0,$C1550),INDEX(DATOS,0,$C1550),"&lt;&gt;#N/D",INDEX(DATOS,0,$L$2),0,INDEX(DATOS,0,$M$2),1,INDEX(DATOS,0,$N$2),V1550,INDEX(DATOS,0,$O$2),$D1550)),#N/A)</f>
        <v>#N/A</v>
      </c>
      <c r="AB1550" s="62" t="e">
        <f>IFERROR(IF($B1550=0,#N/A,AVERAGEIFS(INDEX(DATOS,0,$C1550),INDEX(DATOS,0,$C1550),"&lt;&gt;#N/D",INDEX(DATOS,0,$L$2),0,INDEX(DATOS,0,$M$2),1,INDEX(DATOS,0,$N$2),W1550,INDEX(DATOS,0,$O$2),$D1550)),#N/A)</f>
        <v>#N/A</v>
      </c>
      <c r="AC1550" s="62" t="e">
        <f>IFERROR(IF($B1550=0,#N/A,AVERAGEIFS(INDEX(DATOS,0,$C1550),INDEX(DATOS,0,$C1550),"&lt;&gt;#N/D",INDEX(DATOS,0,$L$2),0,INDEX(DATOS,0,$M$2),1,INDEX(DATOS,0,$N$2),X1550,INDEX(DATOS,0,$O$2),$D1550)),#N/A)</f>
        <v>#N/A</v>
      </c>
      <c r="AD1550" s="33"/>
      <c r="AE1550" s="40" t="e">
        <f>IFERROR(IF(ISNA(Z1550),#N/A,IF(I1550=0,0,_xlfn.STDEV.P($Z1550:Z1550)/I1550*100)),#N/A)</f>
        <v>#N/A</v>
      </c>
      <c r="AF1550" s="40" t="e">
        <f>IFERROR(IF(ISNA(AA1550),#N/A,IF(J1550=0,0,_xlfn.STDEV.P($Z1550:AA1550)/J1550*100)),#N/A)</f>
        <v>#N/A</v>
      </c>
      <c r="AG1550" s="40" t="e">
        <f>IFERROR(IF(ISNA(AB1550),#N/A,IF(K1550=0,0,_xlfn.STDEV.P($Z1550:AB1550)/K1550*100)),#N/A)</f>
        <v>#N/A</v>
      </c>
      <c r="AH1550" s="40" t="e">
        <f>IFERROR(IF(ISNA(AC1550),#N/A,IF(L1550=0,0,_xlfn.STDEV.P($Z1550:AC1550)/L1550*100)),#N/A)</f>
        <v>#N/A</v>
      </c>
    </row>
    <row r="1551" spans="1:34" x14ac:dyDescent="0.35">
      <c r="A1551">
        <f t="shared" si="1863"/>
        <v>146</v>
      </c>
      <c r="B1551" s="35">
        <f t="array" ref="B1551">IF(B1550=0,0,MIN(IF(INDEX(DATOS,0,$N$2)=$U1551,IF(ISNUMBER(INDEX(DATOS,0,$C1551)),IF(INDEX(DATOS,0,$L$2)=0,IF(INDEX(DATOS,0,$M$2)=1,IF(ISNA(MATCH(INDEX(DATOS,0,$O$2),IF($E$7:E1550=E1551,$D$7:D1550),0)),INDEX(DATOS,0,$K$2))))))))</f>
        <v>0</v>
      </c>
      <c r="C1551" s="32">
        <f t="shared" si="1864"/>
        <v>20</v>
      </c>
      <c r="D1551" s="34" t="str">
        <f>IF($B1551=0,"--",INDEX(DATOS,$B1551,O$2))</f>
        <v>--</v>
      </c>
      <c r="E1551" s="64" t="s">
        <v>1</v>
      </c>
      <c r="F1551" s="36" t="str">
        <f t="shared" si="1823"/>
        <v>--</v>
      </c>
      <c r="G1551" s="109" t="e">
        <f>VLOOKUP($D1551,LOC_UNICOS,G$2,0)</f>
        <v>#N/A</v>
      </c>
      <c r="H1551" s="109" t="e">
        <f>VLOOKUP($D1551,LOC_UNICOS,H$2,0)</f>
        <v>#N/A</v>
      </c>
      <c r="I1551" s="38">
        <f t="array" ref="I1551">IF($B1551=0,-999,IF(COUNTIFS($Z1551:Z1551,#N/A)&gt;0,-999,AVERAGE($Z1551:Z1551)))</f>
        <v>-999</v>
      </c>
      <c r="J1551" s="38">
        <f t="array" ref="J1551">IF($B1551=0,-999,IF(COUNTIFS($Z1551:AA1551,#N/A)&gt;0,-999,AVERAGE($Z1551:AA1551)))</f>
        <v>-999</v>
      </c>
      <c r="K1551" s="38">
        <f t="array" ref="K1551">IF($B1551=0,-999,IF(COUNTIFS($Z1551:AB1551,#N/A)&gt;0,-999,AVERAGE($Z1551:AB1551)))</f>
        <v>-999</v>
      </c>
      <c r="L1551" s="38">
        <f t="array" ref="L1551">IF($B1551=0,-999,IF(COUNTIFS($Z1551:AC1551,#N/A)&gt;0,-999,AVERAGE($Z1551:AC1551)))</f>
        <v>-999</v>
      </c>
      <c r="M1551" s="38">
        <f t="shared" si="1831"/>
        <v>-999</v>
      </c>
      <c r="N1551" s="38">
        <f t="shared" si="1882"/>
        <v>-999</v>
      </c>
      <c r="O1551" s="38">
        <f t="shared" si="1883"/>
        <v>-999</v>
      </c>
      <c r="P1551" s="38">
        <f t="shared" si="1884"/>
        <v>-999</v>
      </c>
      <c r="Q1551" s="37">
        <f t="shared" si="1860"/>
        <v>0</v>
      </c>
      <c r="R1551" s="37">
        <f t="shared" si="1872"/>
        <v>0</v>
      </c>
      <c r="S1551" s="37">
        <f t="shared" si="1873"/>
        <v>0</v>
      </c>
      <c r="T1551" s="37">
        <f t="shared" si="1874"/>
        <v>0</v>
      </c>
      <c r="U1551" s="37">
        <f t="shared" si="1861"/>
        <v>2018</v>
      </c>
      <c r="V1551" s="37">
        <f t="shared" ref="V1551:X1551" si="1886">U1551-1</f>
        <v>2017</v>
      </c>
      <c r="W1551" s="37">
        <f t="shared" si="1886"/>
        <v>2016</v>
      </c>
      <c r="X1551" s="37">
        <f t="shared" si="1886"/>
        <v>2015</v>
      </c>
      <c r="Y1551" s="39"/>
      <c r="Z1551" s="62" t="e">
        <f>IFERROR(IF($B1551=0,#N/A,AVERAGEIFS(INDEX(DATOS,0,$C1551),INDEX(DATOS,0,$C1551),"&lt;&gt;#N/D",INDEX(DATOS,0,$L$2),0,INDEX(DATOS,0,$M$2),1,INDEX(DATOS,0,$N$2),U1551,INDEX(DATOS,0,$O$2),$D1551)),#N/A)</f>
        <v>#N/A</v>
      </c>
      <c r="AA1551" s="62" t="e">
        <f>IFERROR(IF($B1551=0,#N/A,AVERAGEIFS(INDEX(DATOS,0,$C1551),INDEX(DATOS,0,$C1551),"&lt;&gt;#N/D",INDEX(DATOS,0,$L$2),0,INDEX(DATOS,0,$M$2),1,INDEX(DATOS,0,$N$2),V1551,INDEX(DATOS,0,$O$2),$D1551)),#N/A)</f>
        <v>#N/A</v>
      </c>
      <c r="AB1551" s="62" t="e">
        <f>IFERROR(IF($B1551=0,#N/A,AVERAGEIFS(INDEX(DATOS,0,$C1551),INDEX(DATOS,0,$C1551),"&lt;&gt;#N/D",INDEX(DATOS,0,$L$2),0,INDEX(DATOS,0,$M$2),1,INDEX(DATOS,0,$N$2),W1551,INDEX(DATOS,0,$O$2),$D1551)),#N/A)</f>
        <v>#N/A</v>
      </c>
      <c r="AC1551" s="62" t="e">
        <f>IFERROR(IF($B1551=0,#N/A,AVERAGEIFS(INDEX(DATOS,0,$C1551),INDEX(DATOS,0,$C1551),"&lt;&gt;#N/D",INDEX(DATOS,0,$L$2),0,INDEX(DATOS,0,$M$2),1,INDEX(DATOS,0,$N$2),X1551,INDEX(DATOS,0,$O$2),$D1551)),#N/A)</f>
        <v>#N/A</v>
      </c>
      <c r="AD1551" s="33"/>
      <c r="AE1551" s="40" t="e">
        <f>IFERROR(IF(ISNA(Z1551),#N/A,IF(I1551=0,0,_xlfn.STDEV.P($Z1551:Z1551)/I1551*100)),#N/A)</f>
        <v>#N/A</v>
      </c>
      <c r="AF1551" s="40" t="e">
        <f>IFERROR(IF(ISNA(AA1551),#N/A,IF(J1551=0,0,_xlfn.STDEV.P($Z1551:AA1551)/J1551*100)),#N/A)</f>
        <v>#N/A</v>
      </c>
      <c r="AG1551" s="40" t="e">
        <f>IFERROR(IF(ISNA(AB1551),#N/A,IF(K1551=0,0,_xlfn.STDEV.P($Z1551:AB1551)/K1551*100)),#N/A)</f>
        <v>#N/A</v>
      </c>
      <c r="AH1551" s="40" t="e">
        <f>IFERROR(IF(ISNA(AC1551),#N/A,IF(L1551=0,0,_xlfn.STDEV.P($Z1551:AC1551)/L1551*100)),#N/A)</f>
        <v>#N/A</v>
      </c>
    </row>
    <row r="1552" spans="1:34" x14ac:dyDescent="0.35">
      <c r="A1552">
        <f t="shared" si="1863"/>
        <v>147</v>
      </c>
      <c r="B1552" s="35">
        <f t="array" ref="B1552">IF(B1551=0,0,MIN(IF(INDEX(DATOS,0,$N$2)=$U1552,IF(ISNUMBER(INDEX(DATOS,0,$C1552)),IF(INDEX(DATOS,0,$L$2)=0,IF(INDEX(DATOS,0,$M$2)=1,IF(ISNA(MATCH(INDEX(DATOS,0,$O$2),IF($E$7:E1551=E1552,$D$7:D1551),0)),INDEX(DATOS,0,$K$2))))))))</f>
        <v>0</v>
      </c>
      <c r="C1552" s="32">
        <f t="shared" si="1864"/>
        <v>20</v>
      </c>
      <c r="D1552" s="34" t="str">
        <f>IF($B1552=0,"--",INDEX(DATOS,$B1552,O$2))</f>
        <v>--</v>
      </c>
      <c r="E1552" s="64" t="s">
        <v>1</v>
      </c>
      <c r="F1552" s="36" t="str">
        <f t="shared" si="1823"/>
        <v>--</v>
      </c>
      <c r="G1552" s="109" t="e">
        <f>VLOOKUP($D1552,LOC_UNICOS,G$2,0)</f>
        <v>#N/A</v>
      </c>
      <c r="H1552" s="109" t="e">
        <f>VLOOKUP($D1552,LOC_UNICOS,H$2,0)</f>
        <v>#N/A</v>
      </c>
      <c r="I1552" s="38">
        <f t="array" ref="I1552">IF($B1552=0,-999,IF(COUNTIFS($Z1552:Z1552,#N/A)&gt;0,-999,AVERAGE($Z1552:Z1552)))</f>
        <v>-999</v>
      </c>
      <c r="J1552" s="38">
        <f t="array" ref="J1552">IF($B1552=0,-999,IF(COUNTIFS($Z1552:AA1552,#N/A)&gt;0,-999,AVERAGE($Z1552:AA1552)))</f>
        <v>-999</v>
      </c>
      <c r="K1552" s="38">
        <f t="array" ref="K1552">IF($B1552=0,-999,IF(COUNTIFS($Z1552:AB1552,#N/A)&gt;0,-999,AVERAGE($Z1552:AB1552)))</f>
        <v>-999</v>
      </c>
      <c r="L1552" s="38">
        <f t="array" ref="L1552">IF($B1552=0,-999,IF(COUNTIFS($Z1552:AC1552,#N/A)&gt;0,-999,AVERAGE($Z1552:AC1552)))</f>
        <v>-999</v>
      </c>
      <c r="M1552" s="38">
        <f t="shared" si="1831"/>
        <v>-999</v>
      </c>
      <c r="N1552" s="38">
        <f t="shared" si="1882"/>
        <v>-999</v>
      </c>
      <c r="O1552" s="38">
        <f t="shared" si="1883"/>
        <v>-999</v>
      </c>
      <c r="P1552" s="38">
        <f t="shared" si="1884"/>
        <v>-999</v>
      </c>
      <c r="Q1552" s="37">
        <f t="shared" si="1860"/>
        <v>0</v>
      </c>
      <c r="R1552" s="37">
        <f t="shared" si="1872"/>
        <v>0</v>
      </c>
      <c r="S1552" s="37">
        <f t="shared" si="1873"/>
        <v>0</v>
      </c>
      <c r="T1552" s="37">
        <f t="shared" si="1874"/>
        <v>0</v>
      </c>
      <c r="U1552" s="37">
        <f t="shared" si="1861"/>
        <v>2018</v>
      </c>
      <c r="V1552" s="37">
        <f t="shared" ref="V1552:X1552" si="1887">U1552-1</f>
        <v>2017</v>
      </c>
      <c r="W1552" s="37">
        <f t="shared" si="1887"/>
        <v>2016</v>
      </c>
      <c r="X1552" s="37">
        <f t="shared" si="1887"/>
        <v>2015</v>
      </c>
      <c r="Y1552" s="39"/>
      <c r="Z1552" s="62" t="e">
        <f>IFERROR(IF($B1552=0,#N/A,AVERAGEIFS(INDEX(DATOS,0,$C1552),INDEX(DATOS,0,$C1552),"&lt;&gt;#N/D",INDEX(DATOS,0,$L$2),0,INDEX(DATOS,0,$M$2),1,INDEX(DATOS,0,$N$2),U1552,INDEX(DATOS,0,$O$2),$D1552)),#N/A)</f>
        <v>#N/A</v>
      </c>
      <c r="AA1552" s="62" t="e">
        <f>IFERROR(IF($B1552=0,#N/A,AVERAGEIFS(INDEX(DATOS,0,$C1552),INDEX(DATOS,0,$C1552),"&lt;&gt;#N/D",INDEX(DATOS,0,$L$2),0,INDEX(DATOS,0,$M$2),1,INDEX(DATOS,0,$N$2),V1552,INDEX(DATOS,0,$O$2),$D1552)),#N/A)</f>
        <v>#N/A</v>
      </c>
      <c r="AB1552" s="62" t="e">
        <f>IFERROR(IF($B1552=0,#N/A,AVERAGEIFS(INDEX(DATOS,0,$C1552),INDEX(DATOS,0,$C1552),"&lt;&gt;#N/D",INDEX(DATOS,0,$L$2),0,INDEX(DATOS,0,$M$2),1,INDEX(DATOS,0,$N$2),W1552,INDEX(DATOS,0,$O$2),$D1552)),#N/A)</f>
        <v>#N/A</v>
      </c>
      <c r="AC1552" s="62" t="e">
        <f>IFERROR(IF($B1552=0,#N/A,AVERAGEIFS(INDEX(DATOS,0,$C1552),INDEX(DATOS,0,$C1552),"&lt;&gt;#N/D",INDEX(DATOS,0,$L$2),0,INDEX(DATOS,0,$M$2),1,INDEX(DATOS,0,$N$2),X1552,INDEX(DATOS,0,$O$2),$D1552)),#N/A)</f>
        <v>#N/A</v>
      </c>
      <c r="AD1552" s="33"/>
      <c r="AE1552" s="40" t="e">
        <f>IFERROR(IF(ISNA(Z1552),#N/A,IF(I1552=0,0,_xlfn.STDEV.P($Z1552:Z1552)/I1552*100)),#N/A)</f>
        <v>#N/A</v>
      </c>
      <c r="AF1552" s="40" t="e">
        <f>IFERROR(IF(ISNA(AA1552),#N/A,IF(J1552=0,0,_xlfn.STDEV.P($Z1552:AA1552)/J1552*100)),#N/A)</f>
        <v>#N/A</v>
      </c>
      <c r="AG1552" s="40" t="e">
        <f>IFERROR(IF(ISNA(AB1552),#N/A,IF(K1552=0,0,_xlfn.STDEV.P($Z1552:AB1552)/K1552*100)),#N/A)</f>
        <v>#N/A</v>
      </c>
      <c r="AH1552" s="40" t="e">
        <f>IFERROR(IF(ISNA(AC1552),#N/A,IF(L1552=0,0,_xlfn.STDEV.P($Z1552:AC1552)/L1552*100)),#N/A)</f>
        <v>#N/A</v>
      </c>
    </row>
    <row r="1553" spans="1:34" x14ac:dyDescent="0.35">
      <c r="A1553">
        <f t="shared" si="1863"/>
        <v>148</v>
      </c>
      <c r="B1553" s="35">
        <f t="array" ref="B1553">IF(B1552=0,0,MIN(IF(INDEX(DATOS,0,$N$2)=$U1553,IF(ISNUMBER(INDEX(DATOS,0,$C1553)),IF(INDEX(DATOS,0,$L$2)=0,IF(INDEX(DATOS,0,$M$2)=1,IF(ISNA(MATCH(INDEX(DATOS,0,$O$2),IF($E$7:E1552=E1553,$D$7:D1552),0)),INDEX(DATOS,0,$K$2))))))))</f>
        <v>0</v>
      </c>
      <c r="C1553" s="32">
        <f t="shared" si="1864"/>
        <v>20</v>
      </c>
      <c r="D1553" s="34" t="str">
        <f>IF($B1553=0,"--",INDEX(DATOS,$B1553,O$2))</f>
        <v>--</v>
      </c>
      <c r="E1553" s="64" t="s">
        <v>1</v>
      </c>
      <c r="F1553" s="36" t="str">
        <f t="shared" si="1823"/>
        <v>--</v>
      </c>
      <c r="G1553" s="109" t="e">
        <f>VLOOKUP($D1553,LOC_UNICOS,G$2,0)</f>
        <v>#N/A</v>
      </c>
      <c r="H1553" s="109" t="e">
        <f>VLOOKUP($D1553,LOC_UNICOS,H$2,0)</f>
        <v>#N/A</v>
      </c>
      <c r="I1553" s="38">
        <f t="array" ref="I1553">IF($B1553=0,-999,IF(COUNTIFS($Z1553:Z1553,#N/A)&gt;0,-999,AVERAGE($Z1553:Z1553)))</f>
        <v>-999</v>
      </c>
      <c r="J1553" s="38">
        <f t="array" ref="J1553">IF($B1553=0,-999,IF(COUNTIFS($Z1553:AA1553,#N/A)&gt;0,-999,AVERAGE($Z1553:AA1553)))</f>
        <v>-999</v>
      </c>
      <c r="K1553" s="38">
        <f t="array" ref="K1553">IF($B1553=0,-999,IF(COUNTIFS($Z1553:AB1553,#N/A)&gt;0,-999,AVERAGE($Z1553:AB1553)))</f>
        <v>-999</v>
      </c>
      <c r="L1553" s="38">
        <f t="array" ref="L1553">IF($B1553=0,-999,IF(COUNTIFS($Z1553:AC1553,#N/A)&gt;0,-999,AVERAGE($Z1553:AC1553)))</f>
        <v>-999</v>
      </c>
      <c r="M1553" s="38">
        <f t="shared" si="1831"/>
        <v>-999</v>
      </c>
      <c r="N1553" s="38">
        <f t="shared" si="1882"/>
        <v>-999</v>
      </c>
      <c r="O1553" s="38">
        <f t="shared" si="1883"/>
        <v>-999</v>
      </c>
      <c r="P1553" s="38">
        <f t="shared" si="1884"/>
        <v>-999</v>
      </c>
      <c r="Q1553" s="37">
        <f t="shared" si="1860"/>
        <v>0</v>
      </c>
      <c r="R1553" s="37">
        <f t="shared" si="1872"/>
        <v>0</v>
      </c>
      <c r="S1553" s="37">
        <f t="shared" si="1873"/>
        <v>0</v>
      </c>
      <c r="T1553" s="37">
        <f t="shared" si="1874"/>
        <v>0</v>
      </c>
      <c r="U1553" s="37">
        <f t="shared" si="1861"/>
        <v>2018</v>
      </c>
      <c r="V1553" s="37">
        <f t="shared" ref="V1553:X1553" si="1888">U1553-1</f>
        <v>2017</v>
      </c>
      <c r="W1553" s="37">
        <f t="shared" si="1888"/>
        <v>2016</v>
      </c>
      <c r="X1553" s="37">
        <f t="shared" si="1888"/>
        <v>2015</v>
      </c>
      <c r="Y1553" s="39"/>
      <c r="Z1553" s="62" t="e">
        <f>IFERROR(IF($B1553=0,#N/A,AVERAGEIFS(INDEX(DATOS,0,$C1553),INDEX(DATOS,0,$C1553),"&lt;&gt;#N/D",INDEX(DATOS,0,$L$2),0,INDEX(DATOS,0,$M$2),1,INDEX(DATOS,0,$N$2),U1553,INDEX(DATOS,0,$O$2),$D1553)),#N/A)</f>
        <v>#N/A</v>
      </c>
      <c r="AA1553" s="62" t="e">
        <f>IFERROR(IF($B1553=0,#N/A,AVERAGEIFS(INDEX(DATOS,0,$C1553),INDEX(DATOS,0,$C1553),"&lt;&gt;#N/D",INDEX(DATOS,0,$L$2),0,INDEX(DATOS,0,$M$2),1,INDEX(DATOS,0,$N$2),V1553,INDEX(DATOS,0,$O$2),$D1553)),#N/A)</f>
        <v>#N/A</v>
      </c>
      <c r="AB1553" s="62" t="e">
        <f>IFERROR(IF($B1553=0,#N/A,AVERAGEIFS(INDEX(DATOS,0,$C1553),INDEX(DATOS,0,$C1553),"&lt;&gt;#N/D",INDEX(DATOS,0,$L$2),0,INDEX(DATOS,0,$M$2),1,INDEX(DATOS,0,$N$2),W1553,INDEX(DATOS,0,$O$2),$D1553)),#N/A)</f>
        <v>#N/A</v>
      </c>
      <c r="AC1553" s="62" t="e">
        <f>IFERROR(IF($B1553=0,#N/A,AVERAGEIFS(INDEX(DATOS,0,$C1553),INDEX(DATOS,0,$C1553),"&lt;&gt;#N/D",INDEX(DATOS,0,$L$2),0,INDEX(DATOS,0,$M$2),1,INDEX(DATOS,0,$N$2),X1553,INDEX(DATOS,0,$O$2),$D1553)),#N/A)</f>
        <v>#N/A</v>
      </c>
      <c r="AD1553" s="33"/>
      <c r="AE1553" s="40" t="e">
        <f>IFERROR(IF(ISNA(Z1553),#N/A,IF(I1553=0,0,_xlfn.STDEV.P($Z1553:Z1553)/I1553*100)),#N/A)</f>
        <v>#N/A</v>
      </c>
      <c r="AF1553" s="40" t="e">
        <f>IFERROR(IF(ISNA(AA1553),#N/A,IF(J1553=0,0,_xlfn.STDEV.P($Z1553:AA1553)/J1553*100)),#N/A)</f>
        <v>#N/A</v>
      </c>
      <c r="AG1553" s="40" t="e">
        <f>IFERROR(IF(ISNA(AB1553),#N/A,IF(K1553=0,0,_xlfn.STDEV.P($Z1553:AB1553)/K1553*100)),#N/A)</f>
        <v>#N/A</v>
      </c>
      <c r="AH1553" s="40" t="e">
        <f>IFERROR(IF(ISNA(AC1553),#N/A,IF(L1553=0,0,_xlfn.STDEV.P($Z1553:AC1553)/L1553*100)),#N/A)</f>
        <v>#N/A</v>
      </c>
    </row>
    <row r="1554" spans="1:34" x14ac:dyDescent="0.35">
      <c r="A1554">
        <f t="shared" si="1863"/>
        <v>149</v>
      </c>
      <c r="B1554" s="35">
        <f t="array" ref="B1554">IF(B1553=0,0,MIN(IF(INDEX(DATOS,0,$N$2)=$U1554,IF(ISNUMBER(INDEX(DATOS,0,$C1554)),IF(INDEX(DATOS,0,$L$2)=0,IF(INDEX(DATOS,0,$M$2)=1,IF(ISNA(MATCH(INDEX(DATOS,0,$O$2),IF($E$7:E1553=E1554,$D$7:D1553),0)),INDEX(DATOS,0,$K$2))))))))</f>
        <v>0</v>
      </c>
      <c r="C1554" s="32">
        <f t="shared" si="1864"/>
        <v>20</v>
      </c>
      <c r="D1554" s="34" t="str">
        <f>IF($B1554=0,"--",INDEX(DATOS,$B1554,O$2))</f>
        <v>--</v>
      </c>
      <c r="E1554" s="64" t="s">
        <v>1</v>
      </c>
      <c r="F1554" s="36" t="str">
        <f t="shared" si="1823"/>
        <v>--</v>
      </c>
      <c r="G1554" s="109" t="e">
        <f>VLOOKUP($D1554,LOC_UNICOS,G$2,0)</f>
        <v>#N/A</v>
      </c>
      <c r="H1554" s="109" t="e">
        <f>VLOOKUP($D1554,LOC_UNICOS,H$2,0)</f>
        <v>#N/A</v>
      </c>
      <c r="I1554" s="38">
        <f t="array" ref="I1554">IF($B1554=0,-999,IF(COUNTIFS($Z1554:Z1554,#N/A)&gt;0,-999,AVERAGE($Z1554:Z1554)))</f>
        <v>-999</v>
      </c>
      <c r="J1554" s="38">
        <f t="array" ref="J1554">IF($B1554=0,-999,IF(COUNTIFS($Z1554:AA1554,#N/A)&gt;0,-999,AVERAGE($Z1554:AA1554)))</f>
        <v>-999</v>
      </c>
      <c r="K1554" s="38">
        <f t="array" ref="K1554">IF($B1554=0,-999,IF(COUNTIFS($Z1554:AB1554,#N/A)&gt;0,-999,AVERAGE($Z1554:AB1554)))</f>
        <v>-999</v>
      </c>
      <c r="L1554" s="38">
        <f t="array" ref="L1554">IF($B1554=0,-999,IF(COUNTIFS($Z1554:AC1554,#N/A)&gt;0,-999,AVERAGE($Z1554:AC1554)))</f>
        <v>-999</v>
      </c>
      <c r="M1554" s="38">
        <f t="shared" si="1831"/>
        <v>-999</v>
      </c>
      <c r="N1554" s="38">
        <f t="shared" si="1882"/>
        <v>-999</v>
      </c>
      <c r="O1554" s="38">
        <f t="shared" si="1883"/>
        <v>-999</v>
      </c>
      <c r="P1554" s="38">
        <f t="shared" si="1884"/>
        <v>-999</v>
      </c>
      <c r="Q1554" s="37">
        <f t="shared" si="1860"/>
        <v>0</v>
      </c>
      <c r="R1554" s="37">
        <f t="shared" si="1872"/>
        <v>0</v>
      </c>
      <c r="S1554" s="37">
        <f t="shared" si="1873"/>
        <v>0</v>
      </c>
      <c r="T1554" s="37">
        <f t="shared" si="1874"/>
        <v>0</v>
      </c>
      <c r="U1554" s="37">
        <f t="shared" si="1861"/>
        <v>2018</v>
      </c>
      <c r="V1554" s="37">
        <f t="shared" ref="V1554:X1554" si="1889">U1554-1</f>
        <v>2017</v>
      </c>
      <c r="W1554" s="37">
        <f t="shared" si="1889"/>
        <v>2016</v>
      </c>
      <c r="X1554" s="37">
        <f t="shared" si="1889"/>
        <v>2015</v>
      </c>
      <c r="Y1554" s="39"/>
      <c r="Z1554" s="62" t="e">
        <f>IFERROR(IF($B1554=0,#N/A,AVERAGEIFS(INDEX(DATOS,0,$C1554),INDEX(DATOS,0,$C1554),"&lt;&gt;#N/D",INDEX(DATOS,0,$L$2),0,INDEX(DATOS,0,$M$2),1,INDEX(DATOS,0,$N$2),U1554,INDEX(DATOS,0,$O$2),$D1554)),#N/A)</f>
        <v>#N/A</v>
      </c>
      <c r="AA1554" s="62" t="e">
        <f>IFERROR(IF($B1554=0,#N/A,AVERAGEIFS(INDEX(DATOS,0,$C1554),INDEX(DATOS,0,$C1554),"&lt;&gt;#N/D",INDEX(DATOS,0,$L$2),0,INDEX(DATOS,0,$M$2),1,INDEX(DATOS,0,$N$2),V1554,INDEX(DATOS,0,$O$2),$D1554)),#N/A)</f>
        <v>#N/A</v>
      </c>
      <c r="AB1554" s="62" t="e">
        <f>IFERROR(IF($B1554=0,#N/A,AVERAGEIFS(INDEX(DATOS,0,$C1554),INDEX(DATOS,0,$C1554),"&lt;&gt;#N/D",INDEX(DATOS,0,$L$2),0,INDEX(DATOS,0,$M$2),1,INDEX(DATOS,0,$N$2),W1554,INDEX(DATOS,0,$O$2),$D1554)),#N/A)</f>
        <v>#N/A</v>
      </c>
      <c r="AC1554" s="62" t="e">
        <f>IFERROR(IF($B1554=0,#N/A,AVERAGEIFS(INDEX(DATOS,0,$C1554),INDEX(DATOS,0,$C1554),"&lt;&gt;#N/D",INDEX(DATOS,0,$L$2),0,INDEX(DATOS,0,$M$2),1,INDEX(DATOS,0,$N$2),X1554,INDEX(DATOS,0,$O$2),$D1554)),#N/A)</f>
        <v>#N/A</v>
      </c>
      <c r="AD1554" s="33"/>
      <c r="AE1554" s="40" t="e">
        <f>IFERROR(IF(ISNA(Z1554),#N/A,IF(I1554=0,0,_xlfn.STDEV.P($Z1554:Z1554)/I1554*100)),#N/A)</f>
        <v>#N/A</v>
      </c>
      <c r="AF1554" s="40" t="e">
        <f>IFERROR(IF(ISNA(AA1554),#N/A,IF(J1554=0,0,_xlfn.STDEV.P($Z1554:AA1554)/J1554*100)),#N/A)</f>
        <v>#N/A</v>
      </c>
      <c r="AG1554" s="40" t="e">
        <f>IFERROR(IF(ISNA(AB1554),#N/A,IF(K1554=0,0,_xlfn.STDEV.P($Z1554:AB1554)/K1554*100)),#N/A)</f>
        <v>#N/A</v>
      </c>
      <c r="AH1554" s="40" t="e">
        <f>IFERROR(IF(ISNA(AC1554),#N/A,IF(L1554=0,0,_xlfn.STDEV.P($Z1554:AC1554)/L1554*100)),#N/A)</f>
        <v>#N/A</v>
      </c>
    </row>
    <row r="1555" spans="1:34" x14ac:dyDescent="0.35">
      <c r="A1555">
        <f t="shared" si="1863"/>
        <v>150</v>
      </c>
      <c r="B1555" s="35">
        <f t="array" ref="B1555">IF(B1554=0,0,MIN(IF(INDEX(DATOS,0,$N$2)=$U1555,IF(ISNUMBER(INDEX(DATOS,0,$C1555)),IF(INDEX(DATOS,0,$L$2)=0,IF(INDEX(DATOS,0,$M$2)=1,IF(ISNA(MATCH(INDEX(DATOS,0,$O$2),IF($E$7:E1554=E1555,$D$7:D1554),0)),INDEX(DATOS,0,$K$2))))))))</f>
        <v>0</v>
      </c>
      <c r="C1555" s="32">
        <f t="shared" si="1864"/>
        <v>20</v>
      </c>
      <c r="D1555" s="34" t="str">
        <f>IF($B1555=0,"--",INDEX(DATOS,$B1555,O$2))</f>
        <v>--</v>
      </c>
      <c r="E1555" s="64" t="s">
        <v>1</v>
      </c>
      <c r="F1555" s="36" t="str">
        <f t="shared" si="1823"/>
        <v>--</v>
      </c>
      <c r="G1555" s="109" t="e">
        <f>VLOOKUP($D1555,LOC_UNICOS,G$2,0)</f>
        <v>#N/A</v>
      </c>
      <c r="H1555" s="109" t="e">
        <f>VLOOKUP($D1555,LOC_UNICOS,H$2,0)</f>
        <v>#N/A</v>
      </c>
      <c r="I1555" s="38">
        <f t="array" ref="I1555">IF($B1555=0,-999,IF(COUNTIFS($Z1555:Z1555,#N/A)&gt;0,-999,AVERAGE($Z1555:Z1555)))</f>
        <v>-999</v>
      </c>
      <c r="J1555" s="38">
        <f t="array" ref="J1555">IF($B1555=0,-999,IF(COUNTIFS($Z1555:AA1555,#N/A)&gt;0,-999,AVERAGE($Z1555:AA1555)))</f>
        <v>-999</v>
      </c>
      <c r="K1555" s="38">
        <f t="array" ref="K1555">IF($B1555=0,-999,IF(COUNTIFS($Z1555:AB1555,#N/A)&gt;0,-999,AVERAGE($Z1555:AB1555)))</f>
        <v>-999</v>
      </c>
      <c r="L1555" s="38">
        <f t="array" ref="L1555">IF($B1555=0,-999,IF(COUNTIFS($Z1555:AC1555,#N/A)&gt;0,-999,AVERAGE($Z1555:AC1555)))</f>
        <v>-999</v>
      </c>
      <c r="M1555" s="38">
        <f t="shared" si="1831"/>
        <v>-999</v>
      </c>
      <c r="N1555" s="38">
        <f t="shared" si="1882"/>
        <v>-999</v>
      </c>
      <c r="O1555" s="38">
        <f t="shared" si="1883"/>
        <v>-999</v>
      </c>
      <c r="P1555" s="38">
        <f t="shared" si="1884"/>
        <v>-999</v>
      </c>
      <c r="Q1555" s="37">
        <f t="shared" si="1860"/>
        <v>0</v>
      </c>
      <c r="R1555" s="37">
        <f t="shared" si="1872"/>
        <v>0</v>
      </c>
      <c r="S1555" s="37">
        <f t="shared" si="1873"/>
        <v>0</v>
      </c>
      <c r="T1555" s="37">
        <f t="shared" si="1874"/>
        <v>0</v>
      </c>
      <c r="U1555" s="37">
        <f t="shared" si="1861"/>
        <v>2018</v>
      </c>
      <c r="V1555" s="37">
        <f t="shared" ref="V1555:X1555" si="1890">U1555-1</f>
        <v>2017</v>
      </c>
      <c r="W1555" s="37">
        <f t="shared" si="1890"/>
        <v>2016</v>
      </c>
      <c r="X1555" s="37">
        <f t="shared" si="1890"/>
        <v>2015</v>
      </c>
      <c r="Y1555" s="39"/>
      <c r="Z1555" s="62" t="e">
        <f>IFERROR(IF($B1555=0,#N/A,AVERAGEIFS(INDEX(DATOS,0,$C1555),INDEX(DATOS,0,$C1555),"&lt;&gt;#N/D",INDEX(DATOS,0,$L$2),0,INDEX(DATOS,0,$M$2),1,INDEX(DATOS,0,$N$2),U1555,INDEX(DATOS,0,$O$2),$D1555)),#N/A)</f>
        <v>#N/A</v>
      </c>
      <c r="AA1555" s="62" t="e">
        <f>IFERROR(IF($B1555=0,#N/A,AVERAGEIFS(INDEX(DATOS,0,$C1555),INDEX(DATOS,0,$C1555),"&lt;&gt;#N/D",INDEX(DATOS,0,$L$2),0,INDEX(DATOS,0,$M$2),1,INDEX(DATOS,0,$N$2),V1555,INDEX(DATOS,0,$O$2),$D1555)),#N/A)</f>
        <v>#N/A</v>
      </c>
      <c r="AB1555" s="62" t="e">
        <f>IFERROR(IF($B1555=0,#N/A,AVERAGEIFS(INDEX(DATOS,0,$C1555),INDEX(DATOS,0,$C1555),"&lt;&gt;#N/D",INDEX(DATOS,0,$L$2),0,INDEX(DATOS,0,$M$2),1,INDEX(DATOS,0,$N$2),W1555,INDEX(DATOS,0,$O$2),$D1555)),#N/A)</f>
        <v>#N/A</v>
      </c>
      <c r="AC1555" s="62" t="e">
        <f>IFERROR(IF($B1555=0,#N/A,AVERAGEIFS(INDEX(DATOS,0,$C1555),INDEX(DATOS,0,$C1555),"&lt;&gt;#N/D",INDEX(DATOS,0,$L$2),0,INDEX(DATOS,0,$M$2),1,INDEX(DATOS,0,$N$2),X1555,INDEX(DATOS,0,$O$2),$D1555)),#N/A)</f>
        <v>#N/A</v>
      </c>
      <c r="AD1555" s="33"/>
      <c r="AE1555" s="40" t="e">
        <f>IFERROR(IF(ISNA(Z1555),#N/A,IF(I1555=0,0,_xlfn.STDEV.P($Z1555:Z1555)/I1555*100)),#N/A)</f>
        <v>#N/A</v>
      </c>
      <c r="AF1555" s="40" t="e">
        <f>IFERROR(IF(ISNA(AA1555),#N/A,IF(J1555=0,0,_xlfn.STDEV.P($Z1555:AA1555)/J1555*100)),#N/A)</f>
        <v>#N/A</v>
      </c>
      <c r="AG1555" s="40" t="e">
        <f>IFERROR(IF(ISNA(AB1555),#N/A,IF(K1555=0,0,_xlfn.STDEV.P($Z1555:AB1555)/K1555*100)),#N/A)</f>
        <v>#N/A</v>
      </c>
      <c r="AH1555" s="40" t="e">
        <f>IFERROR(IF(ISNA(AC1555),#N/A,IF(L1555=0,0,_xlfn.STDEV.P($Z1555:AC1555)/L1555*100)),#N/A)</f>
        <v>#N/A</v>
      </c>
    </row>
    <row r="1556" spans="1:34" x14ac:dyDescent="0.35">
      <c r="A1556">
        <f t="shared" si="1863"/>
        <v>151</v>
      </c>
      <c r="B1556" s="35">
        <f t="array" ref="B1556">IF(B1555=0,0,MIN(IF(INDEX(DATOS,0,$N$2)=$U1556,IF(ISNUMBER(INDEX(DATOS,0,$C1556)),IF(INDEX(DATOS,0,$L$2)=0,IF(INDEX(DATOS,0,$M$2)=1,IF(ISNA(MATCH(INDEX(DATOS,0,$O$2),IF($E$7:E1555=E1556,$D$7:D1555),0)),INDEX(DATOS,0,$K$2))))))))</f>
        <v>0</v>
      </c>
      <c r="C1556" s="32">
        <f t="shared" si="1864"/>
        <v>20</v>
      </c>
      <c r="D1556" s="34" t="str">
        <f>IF($B1556=0,"--",INDEX(DATOS,$B1556,O$2))</f>
        <v>--</v>
      </c>
      <c r="E1556" s="64" t="s">
        <v>1</v>
      </c>
      <c r="F1556" s="36" t="str">
        <f t="shared" si="1823"/>
        <v>--</v>
      </c>
      <c r="G1556" s="109" t="e">
        <f>VLOOKUP($D1556,LOC_UNICOS,G$2,0)</f>
        <v>#N/A</v>
      </c>
      <c r="H1556" s="109" t="e">
        <f>VLOOKUP($D1556,LOC_UNICOS,H$2,0)</f>
        <v>#N/A</v>
      </c>
      <c r="I1556" s="38">
        <f t="array" ref="I1556">IF($B1556=0,-999,IF(COUNTIFS($Z1556:Z1556,#N/A)&gt;0,-999,AVERAGE($Z1556:Z1556)))</f>
        <v>-999</v>
      </c>
      <c r="J1556" s="38">
        <f t="array" ref="J1556">IF($B1556=0,-999,IF(COUNTIFS($Z1556:AA1556,#N/A)&gt;0,-999,AVERAGE($Z1556:AA1556)))</f>
        <v>-999</v>
      </c>
      <c r="K1556" s="38">
        <f t="array" ref="K1556">IF($B1556=0,-999,IF(COUNTIFS($Z1556:AB1556,#N/A)&gt;0,-999,AVERAGE($Z1556:AB1556)))</f>
        <v>-999</v>
      </c>
      <c r="L1556" s="38">
        <f t="array" ref="L1556">IF($B1556=0,-999,IF(COUNTIFS($Z1556:AC1556,#N/A)&gt;0,-999,AVERAGE($Z1556:AC1556)))</f>
        <v>-999</v>
      </c>
      <c r="M1556" s="38">
        <f t="shared" si="1831"/>
        <v>0</v>
      </c>
      <c r="N1556" s="38">
        <f t="shared" si="1882"/>
        <v>0</v>
      </c>
      <c r="O1556" s="38">
        <f t="shared" si="1883"/>
        <v>0</v>
      </c>
      <c r="P1556" s="38">
        <f t="shared" si="1884"/>
        <v>0</v>
      </c>
      <c r="Q1556" s="37">
        <f t="shared" si="1860"/>
        <v>0</v>
      </c>
      <c r="R1556" s="37">
        <f t="shared" si="1872"/>
        <v>0</v>
      </c>
      <c r="S1556" s="37">
        <f t="shared" si="1873"/>
        <v>0</v>
      </c>
      <c r="T1556" s="37">
        <f t="shared" si="1874"/>
        <v>0</v>
      </c>
      <c r="U1556" s="37">
        <f t="shared" si="1861"/>
        <v>2018</v>
      </c>
      <c r="V1556" s="37">
        <f t="shared" ref="V1556:X1556" si="1891">U1556-1</f>
        <v>2017</v>
      </c>
      <c r="W1556" s="37">
        <f t="shared" si="1891"/>
        <v>2016</v>
      </c>
      <c r="X1556" s="37">
        <f t="shared" si="1891"/>
        <v>2015</v>
      </c>
      <c r="Y1556" s="39"/>
      <c r="Z1556" s="62" t="e">
        <f>IFERROR(IF($B1556=0,#N/A,AVERAGEIFS(INDEX(DATOS,0,$C1556),INDEX(DATOS,0,$C1556),"&lt;&gt;#N/D",INDEX(DATOS,0,$L$2),0,INDEX(DATOS,0,$M$2),1,INDEX(DATOS,0,$N$2),U1556,INDEX(DATOS,0,$O$2),$D1556)),#N/A)</f>
        <v>#N/A</v>
      </c>
      <c r="AA1556" s="62" t="e">
        <f>IFERROR(IF($B1556=0,#N/A,AVERAGEIFS(INDEX(DATOS,0,$C1556),INDEX(DATOS,0,$C1556),"&lt;&gt;#N/D",INDEX(DATOS,0,$L$2),0,INDEX(DATOS,0,$M$2),1,INDEX(DATOS,0,$N$2),V1556,INDEX(DATOS,0,$O$2),$D1556)),#N/A)</f>
        <v>#N/A</v>
      </c>
      <c r="AB1556" s="62" t="e">
        <f>IFERROR(IF($B1556=0,#N/A,AVERAGEIFS(INDEX(DATOS,0,$C1556),INDEX(DATOS,0,$C1556),"&lt;&gt;#N/D",INDEX(DATOS,0,$L$2),0,INDEX(DATOS,0,$M$2),1,INDEX(DATOS,0,$N$2),W1556,INDEX(DATOS,0,$O$2),$D1556)),#N/A)</f>
        <v>#N/A</v>
      </c>
      <c r="AC1556" s="62" t="e">
        <f>IFERROR(IF($B1556=0,#N/A,AVERAGEIFS(INDEX(DATOS,0,$C1556),INDEX(DATOS,0,$C1556),"&lt;&gt;#N/D",INDEX(DATOS,0,$L$2),0,INDEX(DATOS,0,$M$2),1,INDEX(DATOS,0,$N$2),X1556,INDEX(DATOS,0,$O$2),$D1556)),#N/A)</f>
        <v>#N/A</v>
      </c>
      <c r="AD1556" s="33"/>
      <c r="AE1556" s="40"/>
      <c r="AF1556" s="40"/>
      <c r="AG1556" s="40"/>
      <c r="AH1556" s="40"/>
    </row>
    <row r="1557" spans="1:34" x14ac:dyDescent="0.35">
      <c r="A1557">
        <f t="shared" si="1863"/>
        <v>152</v>
      </c>
      <c r="B1557" s="35">
        <f t="array" ref="B1557">IF(B1556=0,0,MIN(IF(INDEX(DATOS,0,$N$2)=$U1557,IF(ISNUMBER(INDEX(DATOS,0,$C1557)),IF(INDEX(DATOS,0,$L$2)=0,IF(INDEX(DATOS,0,$M$2)=1,IF(ISNA(MATCH(INDEX(DATOS,0,$O$2),IF($E$7:E1556=E1557,$D$7:D1556),0)),INDEX(DATOS,0,$K$2))))))))</f>
        <v>0</v>
      </c>
      <c r="C1557" s="32">
        <f t="shared" si="1864"/>
        <v>20</v>
      </c>
      <c r="D1557" s="34" t="str">
        <f>IF($B1557=0,"--",INDEX(DATOS,$B1557,O$2))</f>
        <v>--</v>
      </c>
      <c r="E1557" s="64" t="s">
        <v>1</v>
      </c>
      <c r="F1557" s="36" t="str">
        <f t="shared" si="1823"/>
        <v>--</v>
      </c>
      <c r="G1557" s="109" t="e">
        <f>VLOOKUP($D1557,LOC_UNICOS,G$2,0)</f>
        <v>#N/A</v>
      </c>
      <c r="H1557" s="109" t="e">
        <f>VLOOKUP($D1557,LOC_UNICOS,H$2,0)</f>
        <v>#N/A</v>
      </c>
      <c r="I1557" s="38">
        <f t="array" ref="I1557">IF($B1557=0,-999,IF(COUNTIFS($Z1557:Z1557,#N/A)&gt;0,-999,AVERAGE($Z1557:Z1557)))</f>
        <v>-999</v>
      </c>
      <c r="J1557" s="38">
        <f t="array" ref="J1557">IF($B1557=0,-999,IF(COUNTIFS($Z1557:AA1557,#N/A)&gt;0,-999,AVERAGE($Z1557:AA1557)))</f>
        <v>-999</v>
      </c>
      <c r="K1557" s="38">
        <f t="array" ref="K1557">IF($B1557=0,-999,IF(COUNTIFS($Z1557:AB1557,#N/A)&gt;0,-999,AVERAGE($Z1557:AB1557)))</f>
        <v>-999</v>
      </c>
      <c r="L1557" s="38">
        <f t="array" ref="L1557">IF($B1557=0,-999,IF(COUNTIFS($Z1557:AC1557,#N/A)&gt;0,-999,AVERAGE($Z1557:AC1557)))</f>
        <v>-999</v>
      </c>
      <c r="M1557" s="38">
        <f t="shared" si="1831"/>
        <v>-999</v>
      </c>
      <c r="N1557" s="38">
        <f t="shared" si="1882"/>
        <v>-999</v>
      </c>
      <c r="O1557" s="38">
        <f t="shared" si="1883"/>
        <v>-999</v>
      </c>
      <c r="P1557" s="38">
        <f t="shared" si="1884"/>
        <v>-999</v>
      </c>
      <c r="Q1557" s="37">
        <f t="shared" si="1860"/>
        <v>0</v>
      </c>
      <c r="R1557" s="37">
        <f t="shared" si="1872"/>
        <v>0</v>
      </c>
      <c r="S1557" s="37">
        <f t="shared" si="1873"/>
        <v>0</v>
      </c>
      <c r="T1557" s="37">
        <f t="shared" si="1874"/>
        <v>0</v>
      </c>
      <c r="U1557" s="37">
        <f t="shared" si="1861"/>
        <v>2018</v>
      </c>
      <c r="V1557" s="37">
        <f t="shared" ref="V1557:X1557" si="1892">U1557-1</f>
        <v>2017</v>
      </c>
      <c r="W1557" s="37">
        <f t="shared" si="1892"/>
        <v>2016</v>
      </c>
      <c r="X1557" s="37">
        <f t="shared" si="1892"/>
        <v>2015</v>
      </c>
      <c r="Y1557" s="39"/>
      <c r="Z1557" s="62" t="e">
        <f>IFERROR(IF($B1557=0,#N/A,AVERAGEIFS(INDEX(DATOS,0,$C1557),INDEX(DATOS,0,$C1557),"&lt;&gt;#N/D",INDEX(DATOS,0,$L$2),0,INDEX(DATOS,0,$M$2),1,INDEX(DATOS,0,$N$2),U1557,INDEX(DATOS,0,$O$2),$D1557)),#N/A)</f>
        <v>#N/A</v>
      </c>
      <c r="AA1557" s="62" t="e">
        <f>IFERROR(IF($B1557=0,#N/A,AVERAGEIFS(INDEX(DATOS,0,$C1557),INDEX(DATOS,0,$C1557),"&lt;&gt;#N/D",INDEX(DATOS,0,$L$2),0,INDEX(DATOS,0,$M$2),1,INDEX(DATOS,0,$N$2),V1557,INDEX(DATOS,0,$O$2),$D1557)),#N/A)</f>
        <v>#N/A</v>
      </c>
      <c r="AB1557" s="62" t="e">
        <f>IFERROR(IF($B1557=0,#N/A,AVERAGEIFS(INDEX(DATOS,0,$C1557),INDEX(DATOS,0,$C1557),"&lt;&gt;#N/D",INDEX(DATOS,0,$L$2),0,INDEX(DATOS,0,$M$2),1,INDEX(DATOS,0,$N$2),W1557,INDEX(DATOS,0,$O$2),$D1557)),#N/A)</f>
        <v>#N/A</v>
      </c>
      <c r="AC1557" s="62" t="e">
        <f>IFERROR(IF($B1557=0,#N/A,AVERAGEIFS(INDEX(DATOS,0,$C1557),INDEX(DATOS,0,$C1557),"&lt;&gt;#N/D",INDEX(DATOS,0,$L$2),0,INDEX(DATOS,0,$M$2),1,INDEX(DATOS,0,$N$2),X1557,INDEX(DATOS,0,$O$2),$D1557)),#N/A)</f>
        <v>#N/A</v>
      </c>
      <c r="AD1557" s="33"/>
      <c r="AE1557" s="40">
        <f>IFERROR(IF(ISNA(#REF!),-999,IF(I1557=0,0,_xlfn.STDEV.P(#REF!)/I1557*100)),-999)</f>
        <v>-999</v>
      </c>
      <c r="AF1557" s="40">
        <f>IFERROR(IF(ISNA(#REF!),-999,IF(J1557=0,0,_xlfn.STDEV.P(#REF!)/J1557*100)),-999)</f>
        <v>-999</v>
      </c>
      <c r="AG1557" s="40">
        <f>IFERROR(IF(ISNA(#REF!),-999,IF(K1557=0,0,_xlfn.STDEV.P(#REF!)/K1557*100)),-999)</f>
        <v>-999</v>
      </c>
      <c r="AH1557" s="40">
        <f>IFERROR(IF(ISNA(#REF!),-999,IF(L1557=0,0,_xlfn.STDEV.P(#REF!)/L1557*100)),-999)</f>
        <v>-999</v>
      </c>
    </row>
    <row r="1558" spans="1:34" x14ac:dyDescent="0.35">
      <c r="A1558">
        <f t="shared" si="1863"/>
        <v>153</v>
      </c>
      <c r="B1558" s="35">
        <f t="array" ref="B1558">IF(B1557=0,0,MIN(IF(INDEX(DATOS,0,$N$2)=$U1558,IF(ISNUMBER(INDEX(DATOS,0,$C1558)),IF(INDEX(DATOS,0,$L$2)=0,IF(INDEX(DATOS,0,$M$2)=1,IF(ISNA(MATCH(INDEX(DATOS,0,$O$2),IF($E$7:E1557=E1558,$D$7:D1557),0)),INDEX(DATOS,0,$K$2))))))))</f>
        <v>0</v>
      </c>
      <c r="C1558" s="32">
        <f t="shared" si="1864"/>
        <v>20</v>
      </c>
      <c r="D1558" s="34" t="str">
        <f>IF($B1558=0,"--",INDEX(DATOS,$B1558,O$2))</f>
        <v>--</v>
      </c>
      <c r="E1558" s="64" t="s">
        <v>1</v>
      </c>
      <c r="F1558" s="36" t="str">
        <f t="shared" si="1823"/>
        <v>--</v>
      </c>
      <c r="G1558" s="109" t="e">
        <f>VLOOKUP($D1558,LOC_UNICOS,G$2,0)</f>
        <v>#N/A</v>
      </c>
      <c r="H1558" s="109" t="e">
        <f>VLOOKUP($D1558,LOC_UNICOS,H$2,0)</f>
        <v>#N/A</v>
      </c>
      <c r="I1558" s="38">
        <f t="array" ref="I1558">IF($B1558=0,-999,IF(COUNTIFS($Z1558:Z1558,#N/A)&gt;0,-999,AVERAGE($Z1558:Z1558)))</f>
        <v>-999</v>
      </c>
      <c r="J1558" s="38">
        <f t="array" ref="J1558">IF($B1558=0,-999,IF(COUNTIFS($Z1558:AA1558,#N/A)&gt;0,-999,AVERAGE($Z1558:AA1558)))</f>
        <v>-999</v>
      </c>
      <c r="K1558" s="38">
        <f t="array" ref="K1558">IF($B1558=0,-999,IF(COUNTIFS($Z1558:AB1558,#N/A)&gt;0,-999,AVERAGE($Z1558:AB1558)))</f>
        <v>-999</v>
      </c>
      <c r="L1558" s="38">
        <f t="array" ref="L1558">IF($B1558=0,-999,IF(COUNTIFS($Z1558:AC1558,#N/A)&gt;0,-999,AVERAGE($Z1558:AC1558)))</f>
        <v>-999</v>
      </c>
      <c r="M1558" s="38">
        <f t="shared" si="1831"/>
        <v>-999</v>
      </c>
      <c r="N1558" s="38">
        <f t="shared" si="1882"/>
        <v>-999</v>
      </c>
      <c r="O1558" s="38">
        <f t="shared" si="1883"/>
        <v>-999</v>
      </c>
      <c r="P1558" s="38">
        <f t="shared" si="1884"/>
        <v>-999</v>
      </c>
      <c r="Q1558" s="37">
        <f t="shared" si="1860"/>
        <v>0</v>
      </c>
      <c r="R1558" s="37">
        <f t="shared" si="1872"/>
        <v>0</v>
      </c>
      <c r="S1558" s="37">
        <f t="shared" si="1873"/>
        <v>0</v>
      </c>
      <c r="T1558" s="37">
        <f t="shared" si="1874"/>
        <v>0</v>
      </c>
      <c r="U1558" s="37">
        <f t="shared" si="1861"/>
        <v>2018</v>
      </c>
      <c r="V1558" s="37">
        <f t="shared" ref="V1558:X1558" si="1893">U1558-1</f>
        <v>2017</v>
      </c>
      <c r="W1558" s="37">
        <f t="shared" si="1893"/>
        <v>2016</v>
      </c>
      <c r="X1558" s="37">
        <f t="shared" si="1893"/>
        <v>2015</v>
      </c>
      <c r="Y1558" s="39"/>
      <c r="Z1558" s="62" t="e">
        <f>IFERROR(IF($B1558=0,#N/A,AVERAGEIFS(INDEX(DATOS,0,$C1558),INDEX(DATOS,0,$C1558),"&lt;&gt;#N/D",INDEX(DATOS,0,$L$2),0,INDEX(DATOS,0,$M$2),1,INDEX(DATOS,0,$N$2),U1558,INDEX(DATOS,0,$O$2),$D1558)),#N/A)</f>
        <v>#N/A</v>
      </c>
      <c r="AA1558" s="62" t="e">
        <f>IFERROR(IF($B1558=0,#N/A,AVERAGEIFS(INDEX(DATOS,0,$C1558),INDEX(DATOS,0,$C1558),"&lt;&gt;#N/D",INDEX(DATOS,0,$L$2),0,INDEX(DATOS,0,$M$2),1,INDEX(DATOS,0,$N$2),V1558,INDEX(DATOS,0,$O$2),$D1558)),#N/A)</f>
        <v>#N/A</v>
      </c>
      <c r="AB1558" s="62" t="e">
        <f>IFERROR(IF($B1558=0,#N/A,AVERAGEIFS(INDEX(DATOS,0,$C1558),INDEX(DATOS,0,$C1558),"&lt;&gt;#N/D",INDEX(DATOS,0,$L$2),0,INDEX(DATOS,0,$M$2),1,INDEX(DATOS,0,$N$2),W1558,INDEX(DATOS,0,$O$2),$D1558)),#N/A)</f>
        <v>#N/A</v>
      </c>
      <c r="AC1558" s="62" t="e">
        <f>IFERROR(IF($B1558=0,#N/A,AVERAGEIFS(INDEX(DATOS,0,$C1558),INDEX(DATOS,0,$C1558),"&lt;&gt;#N/D",INDEX(DATOS,0,$L$2),0,INDEX(DATOS,0,$M$2),1,INDEX(DATOS,0,$N$2),X1558,INDEX(DATOS,0,$O$2),$D1558)),#N/A)</f>
        <v>#N/A</v>
      </c>
      <c r="AD1558" s="33"/>
      <c r="AE1558" s="40">
        <f>IFERROR(IF(ISNA(#REF!),-999,IF(I1558=0,0,_xlfn.STDEV.P(#REF!)/I1558*100)),-999)</f>
        <v>-999</v>
      </c>
      <c r="AF1558" s="40">
        <f>IFERROR(IF(ISNA(#REF!),-999,IF(J1558=0,0,_xlfn.STDEV.P(#REF!)/J1558*100)),-999)</f>
        <v>-999</v>
      </c>
      <c r="AG1558" s="40">
        <f>IFERROR(IF(ISNA(#REF!),-999,IF(K1558=0,0,_xlfn.STDEV.P(#REF!)/K1558*100)),-999)</f>
        <v>-999</v>
      </c>
      <c r="AH1558" s="40">
        <f>IFERROR(IF(ISNA(#REF!),-999,IF(L1558=0,0,_xlfn.STDEV.P(#REF!)/L1558*100)),-999)</f>
        <v>-999</v>
      </c>
    </row>
    <row r="1559" spans="1:34" x14ac:dyDescent="0.35">
      <c r="A1559">
        <f t="shared" si="1863"/>
        <v>154</v>
      </c>
      <c r="B1559" s="35">
        <f t="array" ref="B1559">IF(B1558=0,0,MIN(IF(INDEX(DATOS,0,$N$2)=$U1559,IF(ISNUMBER(INDEX(DATOS,0,$C1559)),IF(INDEX(DATOS,0,$L$2)=0,IF(INDEX(DATOS,0,$M$2)=1,IF(ISNA(MATCH(INDEX(DATOS,0,$O$2),IF($E$7:E1558=E1559,$D$7:D1558),0)),INDEX(DATOS,0,$K$2))))))))</f>
        <v>0</v>
      </c>
      <c r="C1559" s="32">
        <f t="shared" si="1864"/>
        <v>20</v>
      </c>
      <c r="D1559" s="34" t="str">
        <f>IF($B1559=0,"--",INDEX(DATOS,$B1559,O$2))</f>
        <v>--</v>
      </c>
      <c r="E1559" s="64" t="s">
        <v>1</v>
      </c>
      <c r="F1559" s="36" t="str">
        <f t="shared" si="1823"/>
        <v>--</v>
      </c>
      <c r="G1559" s="109" t="e">
        <f>VLOOKUP($D1559,LOC_UNICOS,G$2,0)</f>
        <v>#N/A</v>
      </c>
      <c r="H1559" s="109" t="e">
        <f>VLOOKUP($D1559,LOC_UNICOS,H$2,0)</f>
        <v>#N/A</v>
      </c>
      <c r="I1559" s="38">
        <f t="array" ref="I1559">IF($B1559=0,-999,IF(COUNTIFS($Z1559:Z1559,#N/A)&gt;0,-999,AVERAGE($Z1559:Z1559)))</f>
        <v>-999</v>
      </c>
      <c r="J1559" s="38">
        <f t="array" ref="J1559">IF($B1559=0,-999,IF(COUNTIFS($Z1559:AA1559,#N/A)&gt;0,-999,AVERAGE($Z1559:AA1559)))</f>
        <v>-999</v>
      </c>
      <c r="K1559" s="38">
        <f t="array" ref="K1559">IF($B1559=0,-999,IF(COUNTIFS($Z1559:AB1559,#N/A)&gt;0,-999,AVERAGE($Z1559:AB1559)))</f>
        <v>-999</v>
      </c>
      <c r="L1559" s="38">
        <f t="array" ref="L1559">IF($B1559=0,-999,IF(COUNTIFS($Z1559:AC1559,#N/A)&gt;0,-999,AVERAGE($Z1559:AC1559)))</f>
        <v>-999</v>
      </c>
      <c r="M1559" s="38">
        <f t="shared" si="1831"/>
        <v>-999</v>
      </c>
      <c r="N1559" s="38">
        <f t="shared" si="1882"/>
        <v>-999</v>
      </c>
      <c r="O1559" s="38">
        <f t="shared" si="1883"/>
        <v>-999</v>
      </c>
      <c r="P1559" s="38">
        <f t="shared" si="1884"/>
        <v>-999</v>
      </c>
      <c r="Q1559" s="37">
        <f t="shared" si="1860"/>
        <v>0</v>
      </c>
      <c r="R1559" s="37">
        <f t="shared" si="1872"/>
        <v>0</v>
      </c>
      <c r="S1559" s="37">
        <f t="shared" si="1873"/>
        <v>0</v>
      </c>
      <c r="T1559" s="37">
        <f t="shared" si="1874"/>
        <v>0</v>
      </c>
      <c r="U1559" s="37">
        <f t="shared" si="1861"/>
        <v>2018</v>
      </c>
      <c r="V1559" s="37">
        <f t="shared" ref="V1559:X1559" si="1894">U1559-1</f>
        <v>2017</v>
      </c>
      <c r="W1559" s="37">
        <f t="shared" si="1894"/>
        <v>2016</v>
      </c>
      <c r="X1559" s="37">
        <f t="shared" si="1894"/>
        <v>2015</v>
      </c>
      <c r="Y1559" s="39"/>
      <c r="Z1559" s="62" t="e">
        <f>IFERROR(IF($B1559=0,#N/A,AVERAGEIFS(INDEX(DATOS,0,$C1559),INDEX(DATOS,0,$C1559),"&lt;&gt;#N/D",INDEX(DATOS,0,$L$2),0,INDEX(DATOS,0,$M$2),1,INDEX(DATOS,0,$N$2),U1559,INDEX(DATOS,0,$O$2),$D1559)),#N/A)</f>
        <v>#N/A</v>
      </c>
      <c r="AA1559" s="62" t="e">
        <f>IFERROR(IF($B1559=0,#N/A,AVERAGEIFS(INDEX(DATOS,0,$C1559),INDEX(DATOS,0,$C1559),"&lt;&gt;#N/D",INDEX(DATOS,0,$L$2),0,INDEX(DATOS,0,$M$2),1,INDEX(DATOS,0,$N$2),V1559,INDEX(DATOS,0,$O$2),$D1559)),#N/A)</f>
        <v>#N/A</v>
      </c>
      <c r="AB1559" s="62" t="e">
        <f>IFERROR(IF($B1559=0,#N/A,AVERAGEIFS(INDEX(DATOS,0,$C1559),INDEX(DATOS,0,$C1559),"&lt;&gt;#N/D",INDEX(DATOS,0,$L$2),0,INDEX(DATOS,0,$M$2),1,INDEX(DATOS,0,$N$2),W1559,INDEX(DATOS,0,$O$2),$D1559)),#N/A)</f>
        <v>#N/A</v>
      </c>
      <c r="AC1559" s="62" t="e">
        <f>IFERROR(IF($B1559=0,#N/A,AVERAGEIFS(INDEX(DATOS,0,$C1559),INDEX(DATOS,0,$C1559),"&lt;&gt;#N/D",INDEX(DATOS,0,$L$2),0,INDEX(DATOS,0,$M$2),1,INDEX(DATOS,0,$N$2),X1559,INDEX(DATOS,0,$O$2),$D1559)),#N/A)</f>
        <v>#N/A</v>
      </c>
      <c r="AD1559" s="33"/>
      <c r="AE1559" s="40">
        <f>IFERROR(IF(ISNA(#REF!),-999,IF(I1559=0,0,_xlfn.STDEV.P(#REF!)/I1559*100)),-999)</f>
        <v>-999</v>
      </c>
      <c r="AF1559" s="40">
        <f>IFERROR(IF(ISNA(#REF!),-999,IF(J1559=0,0,_xlfn.STDEV.P(#REF!)/J1559*100)),-999)</f>
        <v>-999</v>
      </c>
      <c r="AG1559" s="40">
        <f>IFERROR(IF(ISNA(#REF!),-999,IF(K1559=0,0,_xlfn.STDEV.P(#REF!)/K1559*100)),-999)</f>
        <v>-999</v>
      </c>
      <c r="AH1559" s="40">
        <f>IFERROR(IF(ISNA(#REF!),-999,IF(L1559=0,0,_xlfn.STDEV.P(#REF!)/L1559*100)),-999)</f>
        <v>-999</v>
      </c>
    </row>
    <row r="1560" spans="1:34" x14ac:dyDescent="0.35">
      <c r="A1560">
        <f t="shared" si="1863"/>
        <v>155</v>
      </c>
      <c r="B1560" s="35">
        <f t="array" ref="B1560">IF(B1559=0,0,MIN(IF(INDEX(DATOS,0,$N$2)=$U1560,IF(ISNUMBER(INDEX(DATOS,0,$C1560)),IF(INDEX(DATOS,0,$L$2)=0,IF(INDEX(DATOS,0,$M$2)=1,IF(ISNA(MATCH(INDEX(DATOS,0,$O$2),IF($E$7:E1559=E1560,$D$7:D1559),0)),INDEX(DATOS,0,$K$2))))))))</f>
        <v>0</v>
      </c>
      <c r="C1560" s="32">
        <f t="shared" si="1864"/>
        <v>20</v>
      </c>
      <c r="D1560" s="34" t="str">
        <f>IF($B1560=0,"--",INDEX(DATOS,$B1560,O$2))</f>
        <v>--</v>
      </c>
      <c r="E1560" s="64" t="s">
        <v>1</v>
      </c>
      <c r="F1560" s="36" t="str">
        <f t="shared" si="1823"/>
        <v>--</v>
      </c>
      <c r="G1560" s="109" t="e">
        <f>VLOOKUP($D1560,LOC_UNICOS,G$2,0)</f>
        <v>#N/A</v>
      </c>
      <c r="H1560" s="109" t="e">
        <f>VLOOKUP($D1560,LOC_UNICOS,H$2,0)</f>
        <v>#N/A</v>
      </c>
      <c r="I1560" s="38">
        <f t="array" ref="I1560">IF($B1560=0,-999,IF(COUNTIFS($Z1560:Z1560,#N/A)&gt;0,-999,AVERAGE($Z1560:Z1560)))</f>
        <v>-999</v>
      </c>
      <c r="J1560" s="38">
        <f t="array" ref="J1560">IF($B1560=0,-999,IF(COUNTIFS($Z1560:AA1560,#N/A)&gt;0,-999,AVERAGE($Z1560:AA1560)))</f>
        <v>-999</v>
      </c>
      <c r="K1560" s="38">
        <f t="array" ref="K1560">IF($B1560=0,-999,IF(COUNTIFS($Z1560:AB1560,#N/A)&gt;0,-999,AVERAGE($Z1560:AB1560)))</f>
        <v>-999</v>
      </c>
      <c r="L1560" s="38">
        <f t="array" ref="L1560">IF($B1560=0,-999,IF(COUNTIFS($Z1560:AC1560,#N/A)&gt;0,-999,AVERAGE($Z1560:AC1560)))</f>
        <v>-999</v>
      </c>
      <c r="M1560" s="38">
        <f t="shared" si="1831"/>
        <v>-999</v>
      </c>
      <c r="N1560" s="38">
        <f t="shared" si="1882"/>
        <v>-999</v>
      </c>
      <c r="O1560" s="38">
        <f t="shared" si="1883"/>
        <v>-999</v>
      </c>
      <c r="P1560" s="38">
        <f t="shared" si="1884"/>
        <v>-999</v>
      </c>
      <c r="Q1560" s="37">
        <f t="shared" si="1860"/>
        <v>0</v>
      </c>
      <c r="R1560" s="37">
        <f t="shared" si="1872"/>
        <v>0</v>
      </c>
      <c r="S1560" s="37">
        <f t="shared" si="1873"/>
        <v>0</v>
      </c>
      <c r="T1560" s="37">
        <f t="shared" si="1874"/>
        <v>0</v>
      </c>
      <c r="U1560" s="37">
        <f t="shared" si="1861"/>
        <v>2018</v>
      </c>
      <c r="V1560" s="37">
        <f t="shared" ref="V1560:X1560" si="1895">U1560-1</f>
        <v>2017</v>
      </c>
      <c r="W1560" s="37">
        <f t="shared" si="1895"/>
        <v>2016</v>
      </c>
      <c r="X1560" s="37">
        <f t="shared" si="1895"/>
        <v>2015</v>
      </c>
      <c r="Y1560" s="39"/>
      <c r="Z1560" s="62" t="e">
        <f>IFERROR(IF($B1560=0,#N/A,AVERAGEIFS(INDEX(DATOS,0,$C1560),INDEX(DATOS,0,$C1560),"&lt;&gt;#N/D",INDEX(DATOS,0,$L$2),0,INDEX(DATOS,0,$M$2),1,INDEX(DATOS,0,$N$2),U1560,INDEX(DATOS,0,$O$2),$D1560)),#N/A)</f>
        <v>#N/A</v>
      </c>
      <c r="AA1560" s="62" t="e">
        <f>IFERROR(IF($B1560=0,#N/A,AVERAGEIFS(INDEX(DATOS,0,$C1560),INDEX(DATOS,0,$C1560),"&lt;&gt;#N/D",INDEX(DATOS,0,$L$2),0,INDEX(DATOS,0,$M$2),1,INDEX(DATOS,0,$N$2),V1560,INDEX(DATOS,0,$O$2),$D1560)),#N/A)</f>
        <v>#N/A</v>
      </c>
      <c r="AB1560" s="62" t="e">
        <f>IFERROR(IF($B1560=0,#N/A,AVERAGEIFS(INDEX(DATOS,0,$C1560),INDEX(DATOS,0,$C1560),"&lt;&gt;#N/D",INDEX(DATOS,0,$L$2),0,INDEX(DATOS,0,$M$2),1,INDEX(DATOS,0,$N$2),W1560,INDEX(DATOS,0,$O$2),$D1560)),#N/A)</f>
        <v>#N/A</v>
      </c>
      <c r="AC1560" s="62" t="e">
        <f>IFERROR(IF($B1560=0,#N/A,AVERAGEIFS(INDEX(DATOS,0,$C1560),INDEX(DATOS,0,$C1560),"&lt;&gt;#N/D",INDEX(DATOS,0,$L$2),0,INDEX(DATOS,0,$M$2),1,INDEX(DATOS,0,$N$2),X1560,INDEX(DATOS,0,$O$2),$D1560)),#N/A)</f>
        <v>#N/A</v>
      </c>
      <c r="AD1560" s="33"/>
      <c r="AE1560" s="40">
        <f>IFERROR(IF(ISNA(#REF!),-999,IF(I1560=0,0,_xlfn.STDEV.P(#REF!)/I1560*100)),-999)</f>
        <v>-999</v>
      </c>
      <c r="AF1560" s="40">
        <f>IFERROR(IF(ISNA(#REF!),-999,IF(J1560=0,0,_xlfn.STDEV.P(#REF!)/J1560*100)),-999)</f>
        <v>-999</v>
      </c>
      <c r="AG1560" s="40">
        <f>IFERROR(IF(ISNA(#REF!),-999,IF(K1560=0,0,_xlfn.STDEV.P(#REF!)/K1560*100)),-999)</f>
        <v>-999</v>
      </c>
      <c r="AH1560" s="40">
        <f>IFERROR(IF(ISNA(#REF!),-999,IF(L1560=0,0,_xlfn.STDEV.P(#REF!)/L1560*100)),-999)</f>
        <v>-999</v>
      </c>
    </row>
    <row r="1561" spans="1:34" x14ac:dyDescent="0.35">
      <c r="A1561">
        <f t="shared" si="1863"/>
        <v>156</v>
      </c>
      <c r="B1561" s="35">
        <f t="array" ref="B1561">IF(B1560=0,0,MIN(IF(INDEX(DATOS,0,$N$2)=$U1561,IF(ISNUMBER(INDEX(DATOS,0,$C1561)),IF(INDEX(DATOS,0,$L$2)=0,IF(INDEX(DATOS,0,$M$2)=1,IF(ISNA(MATCH(INDEX(DATOS,0,$O$2),IF($E$7:E1560=E1561,$D$7:D1560),0)),INDEX(DATOS,0,$K$2))))))))</f>
        <v>0</v>
      </c>
      <c r="C1561" s="32">
        <f t="shared" si="1864"/>
        <v>20</v>
      </c>
      <c r="D1561" s="34" t="str">
        <f>IF($B1561=0,"--",INDEX(DATOS,$B1561,O$2))</f>
        <v>--</v>
      </c>
      <c r="E1561" s="64" t="s">
        <v>1</v>
      </c>
      <c r="F1561" s="36" t="str">
        <f t="shared" si="1823"/>
        <v>--</v>
      </c>
      <c r="G1561" s="109" t="e">
        <f>VLOOKUP($D1561,LOC_UNICOS,G$2,0)</f>
        <v>#N/A</v>
      </c>
      <c r="H1561" s="109" t="e">
        <f>VLOOKUP($D1561,LOC_UNICOS,H$2,0)</f>
        <v>#N/A</v>
      </c>
      <c r="I1561" s="38">
        <f t="array" ref="I1561">IF($B1561=0,-999,IF(COUNTIFS($Z1561:Z1561,#N/A)&gt;0,-999,AVERAGE($Z1561:Z1561)))</f>
        <v>-999</v>
      </c>
      <c r="J1561" s="38">
        <f t="array" ref="J1561">IF($B1561=0,-999,IF(COUNTIFS($Z1561:AA1561,#N/A)&gt;0,-999,AVERAGE($Z1561:AA1561)))</f>
        <v>-999</v>
      </c>
      <c r="K1561" s="38">
        <f t="array" ref="K1561">IF($B1561=0,-999,IF(COUNTIFS($Z1561:AB1561,#N/A)&gt;0,-999,AVERAGE($Z1561:AB1561)))</f>
        <v>-999</v>
      </c>
      <c r="L1561" s="38">
        <f t="array" ref="L1561">IF($B1561=0,-999,IF(COUNTIFS($Z1561:AC1561,#N/A)&gt;0,-999,AVERAGE($Z1561:AC1561)))</f>
        <v>-999</v>
      </c>
      <c r="M1561" s="38">
        <f t="shared" si="1831"/>
        <v>-999</v>
      </c>
      <c r="N1561" s="38">
        <f t="shared" si="1882"/>
        <v>-999</v>
      </c>
      <c r="O1561" s="38">
        <f t="shared" si="1883"/>
        <v>-999</v>
      </c>
      <c r="P1561" s="38">
        <f t="shared" si="1884"/>
        <v>-999</v>
      </c>
      <c r="Q1561" s="37">
        <f t="shared" si="1860"/>
        <v>0</v>
      </c>
      <c r="R1561" s="37">
        <f t="shared" si="1872"/>
        <v>0</v>
      </c>
      <c r="S1561" s="37">
        <f t="shared" si="1873"/>
        <v>0</v>
      </c>
      <c r="T1561" s="37">
        <f t="shared" si="1874"/>
        <v>0</v>
      </c>
      <c r="U1561" s="37">
        <f t="shared" si="1861"/>
        <v>2018</v>
      </c>
      <c r="V1561" s="37">
        <f t="shared" ref="V1561:X1561" si="1896">U1561-1</f>
        <v>2017</v>
      </c>
      <c r="W1561" s="37">
        <f t="shared" si="1896"/>
        <v>2016</v>
      </c>
      <c r="X1561" s="37">
        <f t="shared" si="1896"/>
        <v>2015</v>
      </c>
      <c r="Y1561" s="39"/>
      <c r="Z1561" s="62" t="e">
        <f>IFERROR(IF($B1561=0,#N/A,AVERAGEIFS(INDEX(DATOS,0,$C1561),INDEX(DATOS,0,$C1561),"&lt;&gt;#N/D",INDEX(DATOS,0,$L$2),0,INDEX(DATOS,0,$M$2),1,INDEX(DATOS,0,$N$2),U1561,INDEX(DATOS,0,$O$2),$D1561)),#N/A)</f>
        <v>#N/A</v>
      </c>
      <c r="AA1561" s="62" t="e">
        <f>IFERROR(IF($B1561=0,#N/A,AVERAGEIFS(INDEX(DATOS,0,$C1561),INDEX(DATOS,0,$C1561),"&lt;&gt;#N/D",INDEX(DATOS,0,$L$2),0,INDEX(DATOS,0,$M$2),1,INDEX(DATOS,0,$N$2),V1561,INDEX(DATOS,0,$O$2),$D1561)),#N/A)</f>
        <v>#N/A</v>
      </c>
      <c r="AB1561" s="62" t="e">
        <f>IFERROR(IF($B1561=0,#N/A,AVERAGEIFS(INDEX(DATOS,0,$C1561),INDEX(DATOS,0,$C1561),"&lt;&gt;#N/D",INDEX(DATOS,0,$L$2),0,INDEX(DATOS,0,$M$2),1,INDEX(DATOS,0,$N$2),W1561,INDEX(DATOS,0,$O$2),$D1561)),#N/A)</f>
        <v>#N/A</v>
      </c>
      <c r="AC1561" s="62" t="e">
        <f>IFERROR(IF($B1561=0,#N/A,AVERAGEIFS(INDEX(DATOS,0,$C1561),INDEX(DATOS,0,$C1561),"&lt;&gt;#N/D",INDEX(DATOS,0,$L$2),0,INDEX(DATOS,0,$M$2),1,INDEX(DATOS,0,$N$2),X1561,INDEX(DATOS,0,$O$2),$D1561)),#N/A)</f>
        <v>#N/A</v>
      </c>
      <c r="AD1561" s="33"/>
      <c r="AE1561" s="40">
        <f>IFERROR(IF(ISNA(#REF!),-999,IF(I1561=0,0,_xlfn.STDEV.P(#REF!)/I1561*100)),-999)</f>
        <v>-999</v>
      </c>
      <c r="AF1561" s="40">
        <f>IFERROR(IF(ISNA(#REF!),-999,IF(J1561=0,0,_xlfn.STDEV.P(#REF!)/J1561*100)),-999)</f>
        <v>-999</v>
      </c>
      <c r="AG1561" s="40">
        <f>IFERROR(IF(ISNA(#REF!),-999,IF(K1561=0,0,_xlfn.STDEV.P(#REF!)/K1561*100)),-999)</f>
        <v>-999</v>
      </c>
      <c r="AH1561" s="40">
        <f>IFERROR(IF(ISNA(#REF!),-999,IF(L1561=0,0,_xlfn.STDEV.P(#REF!)/L1561*100)),-999)</f>
        <v>-999</v>
      </c>
    </row>
    <row r="1562" spans="1:34" x14ac:dyDescent="0.35">
      <c r="A1562">
        <f t="shared" si="1863"/>
        <v>157</v>
      </c>
      <c r="B1562" s="35">
        <f t="array" ref="B1562">IF(B1561=0,0,MIN(IF(INDEX(DATOS,0,$N$2)=$U1562,IF(ISNUMBER(INDEX(DATOS,0,$C1562)),IF(INDEX(DATOS,0,$L$2)=0,IF(INDEX(DATOS,0,$M$2)=1,IF(ISNA(MATCH(INDEX(DATOS,0,$O$2),IF($E$7:E1561=E1562,$D$7:D1561),0)),INDEX(DATOS,0,$K$2))))))))</f>
        <v>0</v>
      </c>
      <c r="C1562" s="32">
        <f t="shared" si="1864"/>
        <v>20</v>
      </c>
      <c r="D1562" s="34" t="str">
        <f>IF($B1562=0,"--",INDEX(DATOS,$B1562,O$2))</f>
        <v>--</v>
      </c>
      <c r="E1562" s="64" t="s">
        <v>1</v>
      </c>
      <c r="F1562" s="36" t="str">
        <f t="shared" si="1823"/>
        <v>--</v>
      </c>
      <c r="G1562" s="109" t="e">
        <f>VLOOKUP($D1562,LOC_UNICOS,G$2,0)</f>
        <v>#N/A</v>
      </c>
      <c r="H1562" s="109" t="e">
        <f>VLOOKUP($D1562,LOC_UNICOS,H$2,0)</f>
        <v>#N/A</v>
      </c>
      <c r="I1562" s="38">
        <f t="array" ref="I1562">IF($B1562=0,-999,IF(COUNTIFS($Z1562:Z1562,#N/A)&gt;0,-999,AVERAGE($Z1562:Z1562)))</f>
        <v>-999</v>
      </c>
      <c r="J1562" s="38">
        <f t="array" ref="J1562">IF($B1562=0,-999,IF(COUNTIFS($Z1562:AA1562,#N/A)&gt;0,-999,AVERAGE($Z1562:AA1562)))</f>
        <v>-999</v>
      </c>
      <c r="K1562" s="38">
        <f t="array" ref="K1562">IF($B1562=0,-999,IF(COUNTIFS($Z1562:AB1562,#N/A)&gt;0,-999,AVERAGE($Z1562:AB1562)))</f>
        <v>-999</v>
      </c>
      <c r="L1562" s="38">
        <f t="array" ref="L1562">IF($B1562=0,-999,IF(COUNTIFS($Z1562:AC1562,#N/A)&gt;0,-999,AVERAGE($Z1562:AC1562)))</f>
        <v>-999</v>
      </c>
      <c r="M1562" s="38">
        <f t="shared" si="1831"/>
        <v>-999</v>
      </c>
      <c r="N1562" s="38">
        <f t="shared" si="1882"/>
        <v>-999</v>
      </c>
      <c r="O1562" s="38">
        <f t="shared" si="1883"/>
        <v>-999</v>
      </c>
      <c r="P1562" s="38">
        <f t="shared" si="1884"/>
        <v>-999</v>
      </c>
      <c r="Q1562" s="37">
        <f t="shared" si="1860"/>
        <v>0</v>
      </c>
      <c r="R1562" s="37">
        <f t="shared" si="1872"/>
        <v>0</v>
      </c>
      <c r="S1562" s="37">
        <f t="shared" si="1873"/>
        <v>0</v>
      </c>
      <c r="T1562" s="37">
        <f t="shared" si="1874"/>
        <v>0</v>
      </c>
      <c r="U1562" s="37">
        <f t="shared" si="1861"/>
        <v>2018</v>
      </c>
      <c r="V1562" s="37">
        <f t="shared" ref="V1562:X1562" si="1897">U1562-1</f>
        <v>2017</v>
      </c>
      <c r="W1562" s="37">
        <f t="shared" si="1897"/>
        <v>2016</v>
      </c>
      <c r="X1562" s="37">
        <f t="shared" si="1897"/>
        <v>2015</v>
      </c>
      <c r="Y1562" s="39"/>
      <c r="Z1562" s="62" t="e">
        <f>IFERROR(IF($B1562=0,#N/A,AVERAGEIFS(INDEX(DATOS,0,$C1562),INDEX(DATOS,0,$C1562),"&lt;&gt;#N/D",INDEX(DATOS,0,$L$2),0,INDEX(DATOS,0,$M$2),1,INDEX(DATOS,0,$N$2),U1562,INDEX(DATOS,0,$O$2),$D1562)),#N/A)</f>
        <v>#N/A</v>
      </c>
      <c r="AA1562" s="62" t="e">
        <f>IFERROR(IF($B1562=0,#N/A,AVERAGEIFS(INDEX(DATOS,0,$C1562),INDEX(DATOS,0,$C1562),"&lt;&gt;#N/D",INDEX(DATOS,0,$L$2),0,INDEX(DATOS,0,$M$2),1,INDEX(DATOS,0,$N$2),V1562,INDEX(DATOS,0,$O$2),$D1562)),#N/A)</f>
        <v>#N/A</v>
      </c>
      <c r="AB1562" s="62" t="e">
        <f>IFERROR(IF($B1562=0,#N/A,AVERAGEIFS(INDEX(DATOS,0,$C1562),INDEX(DATOS,0,$C1562),"&lt;&gt;#N/D",INDEX(DATOS,0,$L$2),0,INDEX(DATOS,0,$M$2),1,INDEX(DATOS,0,$N$2),W1562,INDEX(DATOS,0,$O$2),$D1562)),#N/A)</f>
        <v>#N/A</v>
      </c>
      <c r="AC1562" s="62" t="e">
        <f>IFERROR(IF($B1562=0,#N/A,AVERAGEIFS(INDEX(DATOS,0,$C1562),INDEX(DATOS,0,$C1562),"&lt;&gt;#N/D",INDEX(DATOS,0,$L$2),0,INDEX(DATOS,0,$M$2),1,INDEX(DATOS,0,$N$2),X1562,INDEX(DATOS,0,$O$2),$D1562)),#N/A)</f>
        <v>#N/A</v>
      </c>
      <c r="AD1562" s="33"/>
      <c r="AE1562" s="40">
        <f>IFERROR(IF(ISNA(#REF!),-999,IF(I1562=0,0,_xlfn.STDEV.P(#REF!)/I1562*100)),-999)</f>
        <v>-999</v>
      </c>
      <c r="AF1562" s="40">
        <f>IFERROR(IF(ISNA(#REF!),-999,IF(J1562=0,0,_xlfn.STDEV.P(#REF!)/J1562*100)),-999)</f>
        <v>-999</v>
      </c>
      <c r="AG1562" s="40">
        <f>IFERROR(IF(ISNA(#REF!),-999,IF(K1562=0,0,_xlfn.STDEV.P(#REF!)/K1562*100)),-999)</f>
        <v>-999</v>
      </c>
      <c r="AH1562" s="40">
        <f>IFERROR(IF(ISNA(#REF!),-999,IF(L1562=0,0,_xlfn.STDEV.P(#REF!)/L1562*100)),-999)</f>
        <v>-999</v>
      </c>
    </row>
    <row r="1563" spans="1:34" x14ac:dyDescent="0.35">
      <c r="A1563">
        <f t="shared" si="1863"/>
        <v>158</v>
      </c>
      <c r="B1563" s="35">
        <f t="array" ref="B1563">IF(B1562=0,0,MIN(IF(INDEX(DATOS,0,$N$2)=$U1563,IF(ISNUMBER(INDEX(DATOS,0,$C1563)),IF(INDEX(DATOS,0,$L$2)=0,IF(INDEX(DATOS,0,$M$2)=1,IF(ISNA(MATCH(INDEX(DATOS,0,$O$2),IF($E$7:E1562=E1563,$D$7:D1562),0)),INDEX(DATOS,0,$K$2))))))))</f>
        <v>0</v>
      </c>
      <c r="C1563" s="32">
        <f t="shared" si="1864"/>
        <v>20</v>
      </c>
      <c r="D1563" s="34" t="str">
        <f>IF($B1563=0,"--",INDEX(DATOS,$B1563,O$2))</f>
        <v>--</v>
      </c>
      <c r="E1563" s="64" t="s">
        <v>1</v>
      </c>
      <c r="F1563" s="36" t="str">
        <f t="shared" si="1823"/>
        <v>--</v>
      </c>
      <c r="G1563" s="109" t="e">
        <f>VLOOKUP($D1563,LOC_UNICOS,G$2,0)</f>
        <v>#N/A</v>
      </c>
      <c r="H1563" s="109" t="e">
        <f>VLOOKUP($D1563,LOC_UNICOS,H$2,0)</f>
        <v>#N/A</v>
      </c>
      <c r="I1563" s="38">
        <f t="array" ref="I1563">IF($B1563=0,-999,IF(COUNTIFS($Z1563:Z1563,#N/A)&gt;0,-999,AVERAGE($Z1563:Z1563)))</f>
        <v>-999</v>
      </c>
      <c r="J1563" s="38">
        <f t="array" ref="J1563">IF($B1563=0,-999,IF(COUNTIFS($Z1563:AA1563,#N/A)&gt;0,-999,AVERAGE($Z1563:AA1563)))</f>
        <v>-999</v>
      </c>
      <c r="K1563" s="38">
        <f t="array" ref="K1563">IF($B1563=0,-999,IF(COUNTIFS($Z1563:AB1563,#N/A)&gt;0,-999,AVERAGE($Z1563:AB1563)))</f>
        <v>-999</v>
      </c>
      <c r="L1563" s="38">
        <f t="array" ref="L1563">IF($B1563=0,-999,IF(COUNTIFS($Z1563:AC1563,#N/A)&gt;0,-999,AVERAGE($Z1563:AC1563)))</f>
        <v>-999</v>
      </c>
      <c r="M1563" s="38">
        <f t="shared" si="1831"/>
        <v>-999</v>
      </c>
      <c r="N1563" s="38">
        <f t="shared" si="1882"/>
        <v>-999</v>
      </c>
      <c r="O1563" s="38">
        <f t="shared" si="1883"/>
        <v>-999</v>
      </c>
      <c r="P1563" s="38">
        <f t="shared" si="1884"/>
        <v>-999</v>
      </c>
      <c r="Q1563" s="37">
        <f t="shared" si="1860"/>
        <v>0</v>
      </c>
      <c r="R1563" s="37">
        <f t="shared" si="1872"/>
        <v>0</v>
      </c>
      <c r="S1563" s="37">
        <f t="shared" si="1873"/>
        <v>0</v>
      </c>
      <c r="T1563" s="37">
        <f t="shared" si="1874"/>
        <v>0</v>
      </c>
      <c r="U1563" s="37">
        <f t="shared" si="1861"/>
        <v>2018</v>
      </c>
      <c r="V1563" s="37">
        <f t="shared" ref="V1563:X1563" si="1898">U1563-1</f>
        <v>2017</v>
      </c>
      <c r="W1563" s="37">
        <f t="shared" si="1898"/>
        <v>2016</v>
      </c>
      <c r="X1563" s="37">
        <f t="shared" si="1898"/>
        <v>2015</v>
      </c>
      <c r="Y1563" s="39"/>
      <c r="Z1563" s="62" t="e">
        <f>IFERROR(IF($B1563=0,#N/A,AVERAGEIFS(INDEX(DATOS,0,$C1563),INDEX(DATOS,0,$C1563),"&lt;&gt;#N/D",INDEX(DATOS,0,$L$2),0,INDEX(DATOS,0,$M$2),1,INDEX(DATOS,0,$N$2),U1563,INDEX(DATOS,0,$O$2),$D1563)),#N/A)</f>
        <v>#N/A</v>
      </c>
      <c r="AA1563" s="62" t="e">
        <f>IFERROR(IF($B1563=0,#N/A,AVERAGEIFS(INDEX(DATOS,0,$C1563),INDEX(DATOS,0,$C1563),"&lt;&gt;#N/D",INDEX(DATOS,0,$L$2),0,INDEX(DATOS,0,$M$2),1,INDEX(DATOS,0,$N$2),V1563,INDEX(DATOS,0,$O$2),$D1563)),#N/A)</f>
        <v>#N/A</v>
      </c>
      <c r="AB1563" s="62" t="e">
        <f>IFERROR(IF($B1563=0,#N/A,AVERAGEIFS(INDEX(DATOS,0,$C1563),INDEX(DATOS,0,$C1563),"&lt;&gt;#N/D",INDEX(DATOS,0,$L$2),0,INDEX(DATOS,0,$M$2),1,INDEX(DATOS,0,$N$2),W1563,INDEX(DATOS,0,$O$2),$D1563)),#N/A)</f>
        <v>#N/A</v>
      </c>
      <c r="AC1563" s="62" t="e">
        <f>IFERROR(IF($B1563=0,#N/A,AVERAGEIFS(INDEX(DATOS,0,$C1563),INDEX(DATOS,0,$C1563),"&lt;&gt;#N/D",INDEX(DATOS,0,$L$2),0,INDEX(DATOS,0,$M$2),1,INDEX(DATOS,0,$N$2),X1563,INDEX(DATOS,0,$O$2),$D1563)),#N/A)</f>
        <v>#N/A</v>
      </c>
      <c r="AD1563" s="33"/>
      <c r="AE1563" s="40">
        <f>IFERROR(IF(ISNA(#REF!),-999,IF(I1563=0,0,_xlfn.STDEV.P(#REF!)/I1563*100)),-999)</f>
        <v>-999</v>
      </c>
      <c r="AF1563" s="40">
        <f>IFERROR(IF(ISNA(#REF!),-999,IF(J1563=0,0,_xlfn.STDEV.P(#REF!)/J1563*100)),-999)</f>
        <v>-999</v>
      </c>
      <c r="AG1563" s="40">
        <f>IFERROR(IF(ISNA(#REF!),-999,IF(K1563=0,0,_xlfn.STDEV.P(#REF!)/K1563*100)),-999)</f>
        <v>-999</v>
      </c>
      <c r="AH1563" s="40">
        <f>IFERROR(IF(ISNA(#REF!),-999,IF(L1563=0,0,_xlfn.STDEV.P(#REF!)/L1563*100)),-999)</f>
        <v>-999</v>
      </c>
    </row>
    <row r="1564" spans="1:34" x14ac:dyDescent="0.35">
      <c r="A1564">
        <f t="shared" si="1863"/>
        <v>159</v>
      </c>
      <c r="B1564" s="35">
        <f t="array" ref="B1564">IF(B1563=0,0,MIN(IF(INDEX(DATOS,0,$N$2)=$U1564,IF(ISNUMBER(INDEX(DATOS,0,$C1564)),IF(INDEX(DATOS,0,$L$2)=0,IF(INDEX(DATOS,0,$M$2)=1,IF(ISNA(MATCH(INDEX(DATOS,0,$O$2),IF($E$7:E1563=E1564,$D$7:D1563),0)),INDEX(DATOS,0,$K$2))))))))</f>
        <v>0</v>
      </c>
      <c r="C1564" s="32">
        <f t="shared" si="1864"/>
        <v>20</v>
      </c>
      <c r="D1564" s="34" t="str">
        <f>IF($B1564=0,"--",INDEX(DATOS,$B1564,O$2))</f>
        <v>--</v>
      </c>
      <c r="E1564" s="64" t="s">
        <v>1</v>
      </c>
      <c r="F1564" s="36" t="str">
        <f t="shared" ref="F1564:F1605" si="1899">IFERROR(SUBSTITUTE(MID(D1564,1,FIND(",",D1564)-1),"Departamento de","Dpto."),D1564)</f>
        <v>--</v>
      </c>
      <c r="G1564" s="109" t="e">
        <f>VLOOKUP($D1564,LOC_UNICOS,G$2,0)</f>
        <v>#N/A</v>
      </c>
      <c r="H1564" s="109" t="e">
        <f>VLOOKUP($D1564,LOC_UNICOS,H$2,0)</f>
        <v>#N/A</v>
      </c>
      <c r="I1564" s="38">
        <f t="array" ref="I1564">IF($B1564=0,-999,IF(COUNTIFS($Z1564:Z1564,#N/A)&gt;0,-999,AVERAGE($Z1564:Z1564)))</f>
        <v>-999</v>
      </c>
      <c r="J1564" s="38">
        <f t="array" ref="J1564">IF($B1564=0,-999,IF(COUNTIFS($Z1564:AA1564,#N/A)&gt;0,-999,AVERAGE($Z1564:AA1564)))</f>
        <v>-999</v>
      </c>
      <c r="K1564" s="38">
        <f t="array" ref="K1564">IF($B1564=0,-999,IF(COUNTIFS($Z1564:AB1564,#N/A)&gt;0,-999,AVERAGE($Z1564:AB1564)))</f>
        <v>-999</v>
      </c>
      <c r="L1564" s="38">
        <f t="array" ref="L1564">IF($B1564=0,-999,IF(COUNTIFS($Z1564:AC1564,#N/A)&gt;0,-999,AVERAGE($Z1564:AC1564)))</f>
        <v>-999</v>
      </c>
      <c r="M1564" s="38">
        <f t="shared" si="1831"/>
        <v>-999</v>
      </c>
      <c r="N1564" s="38">
        <f t="shared" si="1882"/>
        <v>-999</v>
      </c>
      <c r="O1564" s="38">
        <f t="shared" si="1883"/>
        <v>-999</v>
      </c>
      <c r="P1564" s="38">
        <f t="shared" si="1884"/>
        <v>-999</v>
      </c>
      <c r="Q1564" s="37">
        <f t="shared" si="1860"/>
        <v>0</v>
      </c>
      <c r="R1564" s="37">
        <f t="shared" si="1872"/>
        <v>0</v>
      </c>
      <c r="S1564" s="37">
        <f t="shared" si="1873"/>
        <v>0</v>
      </c>
      <c r="T1564" s="37">
        <f t="shared" si="1874"/>
        <v>0</v>
      </c>
      <c r="U1564" s="37">
        <f t="shared" si="1861"/>
        <v>2018</v>
      </c>
      <c r="V1564" s="37">
        <f t="shared" ref="V1564:X1564" si="1900">U1564-1</f>
        <v>2017</v>
      </c>
      <c r="W1564" s="37">
        <f t="shared" si="1900"/>
        <v>2016</v>
      </c>
      <c r="X1564" s="37">
        <f t="shared" si="1900"/>
        <v>2015</v>
      </c>
      <c r="Y1564" s="39"/>
      <c r="Z1564" s="62" t="e">
        <f>IFERROR(IF($B1564=0,#N/A,AVERAGEIFS(INDEX(DATOS,0,$C1564),INDEX(DATOS,0,$C1564),"&lt;&gt;#N/D",INDEX(DATOS,0,$L$2),0,INDEX(DATOS,0,$M$2),1,INDEX(DATOS,0,$N$2),U1564,INDEX(DATOS,0,$O$2),$D1564)),#N/A)</f>
        <v>#N/A</v>
      </c>
      <c r="AA1564" s="62" t="e">
        <f>IFERROR(IF($B1564=0,#N/A,AVERAGEIFS(INDEX(DATOS,0,$C1564),INDEX(DATOS,0,$C1564),"&lt;&gt;#N/D",INDEX(DATOS,0,$L$2),0,INDEX(DATOS,0,$M$2),1,INDEX(DATOS,0,$N$2),V1564,INDEX(DATOS,0,$O$2),$D1564)),#N/A)</f>
        <v>#N/A</v>
      </c>
      <c r="AB1564" s="62" t="e">
        <f>IFERROR(IF($B1564=0,#N/A,AVERAGEIFS(INDEX(DATOS,0,$C1564),INDEX(DATOS,0,$C1564),"&lt;&gt;#N/D",INDEX(DATOS,0,$L$2),0,INDEX(DATOS,0,$M$2),1,INDEX(DATOS,0,$N$2),W1564,INDEX(DATOS,0,$O$2),$D1564)),#N/A)</f>
        <v>#N/A</v>
      </c>
      <c r="AC1564" s="62" t="e">
        <f>IFERROR(IF($B1564=0,#N/A,AVERAGEIFS(INDEX(DATOS,0,$C1564),INDEX(DATOS,0,$C1564),"&lt;&gt;#N/D",INDEX(DATOS,0,$L$2),0,INDEX(DATOS,0,$M$2),1,INDEX(DATOS,0,$N$2),X1564,INDEX(DATOS,0,$O$2),$D1564)),#N/A)</f>
        <v>#N/A</v>
      </c>
      <c r="AD1564" s="33"/>
      <c r="AE1564" s="40">
        <f>IFERROR(IF(ISNA(#REF!),-999,IF(I1564=0,0,_xlfn.STDEV.P(#REF!)/I1564*100)),-999)</f>
        <v>-999</v>
      </c>
      <c r="AF1564" s="40">
        <f>IFERROR(IF(ISNA(#REF!),-999,IF(J1564=0,0,_xlfn.STDEV.P(#REF!)/J1564*100)),-999)</f>
        <v>-999</v>
      </c>
      <c r="AG1564" s="40">
        <f>IFERROR(IF(ISNA(#REF!),-999,IF(K1564=0,0,_xlfn.STDEV.P(#REF!)/K1564*100)),-999)</f>
        <v>-999</v>
      </c>
      <c r="AH1564" s="40">
        <f>IFERROR(IF(ISNA(#REF!),-999,IF(L1564=0,0,_xlfn.STDEV.P(#REF!)/L1564*100)),-999)</f>
        <v>-999</v>
      </c>
    </row>
    <row r="1565" spans="1:34" x14ac:dyDescent="0.35">
      <c r="A1565">
        <f t="shared" si="1863"/>
        <v>160</v>
      </c>
      <c r="B1565" s="35">
        <f t="array" ref="B1565">IF(B1564=0,0,MIN(IF(INDEX(DATOS,0,$N$2)=$U1565,IF(ISNUMBER(INDEX(DATOS,0,$C1565)),IF(INDEX(DATOS,0,$L$2)=0,IF(INDEX(DATOS,0,$M$2)=1,IF(ISNA(MATCH(INDEX(DATOS,0,$O$2),IF($E$7:E1564=E1565,$D$7:D1564),0)),INDEX(DATOS,0,$K$2))))))))</f>
        <v>0</v>
      </c>
      <c r="C1565" s="32">
        <f t="shared" si="1864"/>
        <v>20</v>
      </c>
      <c r="D1565" s="34" t="str">
        <f>IF($B1565=0,"--",INDEX(DATOS,$B1565,O$2))</f>
        <v>--</v>
      </c>
      <c r="E1565" s="64" t="s">
        <v>1</v>
      </c>
      <c r="F1565" s="36" t="str">
        <f t="shared" si="1899"/>
        <v>--</v>
      </c>
      <c r="G1565" s="109" t="e">
        <f>VLOOKUP($D1565,LOC_UNICOS,G$2,0)</f>
        <v>#N/A</v>
      </c>
      <c r="H1565" s="109" t="e">
        <f>VLOOKUP($D1565,LOC_UNICOS,H$2,0)</f>
        <v>#N/A</v>
      </c>
      <c r="I1565" s="38">
        <f t="array" ref="I1565">IF($B1565=0,-999,IF(COUNTIFS($Z1565:Z1565,#N/A)&gt;0,-999,AVERAGE($Z1565:Z1565)))</f>
        <v>-999</v>
      </c>
      <c r="J1565" s="38">
        <f t="array" ref="J1565">IF($B1565=0,-999,IF(COUNTIFS($Z1565:AA1565,#N/A)&gt;0,-999,AVERAGE($Z1565:AA1565)))</f>
        <v>-999</v>
      </c>
      <c r="K1565" s="38">
        <f t="array" ref="K1565">IF($B1565=0,-999,IF(COUNTIFS($Z1565:AB1565,#N/A)&gt;0,-999,AVERAGE($Z1565:AB1565)))</f>
        <v>-999</v>
      </c>
      <c r="L1565" s="38">
        <f t="array" ref="L1565">IF($B1565=0,-999,IF(COUNTIFS($Z1565:AC1565,#N/A)&gt;0,-999,AVERAGE($Z1565:AC1565)))</f>
        <v>-999</v>
      </c>
      <c r="M1565" s="38">
        <f t="shared" si="1831"/>
        <v>-999</v>
      </c>
      <c r="N1565" s="38">
        <f t="shared" si="1882"/>
        <v>-999</v>
      </c>
      <c r="O1565" s="38">
        <f t="shared" si="1883"/>
        <v>-999</v>
      </c>
      <c r="P1565" s="38">
        <f t="shared" si="1884"/>
        <v>-999</v>
      </c>
      <c r="Q1565" s="37">
        <f t="shared" si="1860"/>
        <v>0</v>
      </c>
      <c r="R1565" s="37">
        <f t="shared" si="1872"/>
        <v>0</v>
      </c>
      <c r="S1565" s="37">
        <f t="shared" si="1873"/>
        <v>0</v>
      </c>
      <c r="T1565" s="37">
        <f t="shared" si="1874"/>
        <v>0</v>
      </c>
      <c r="U1565" s="37">
        <f t="shared" si="1861"/>
        <v>2018</v>
      </c>
      <c r="V1565" s="37">
        <f t="shared" ref="V1565:X1565" si="1901">U1565-1</f>
        <v>2017</v>
      </c>
      <c r="W1565" s="37">
        <f t="shared" si="1901"/>
        <v>2016</v>
      </c>
      <c r="X1565" s="37">
        <f t="shared" si="1901"/>
        <v>2015</v>
      </c>
      <c r="Y1565" s="39"/>
      <c r="Z1565" s="62" t="e">
        <f>IFERROR(IF($B1565=0,#N/A,AVERAGEIFS(INDEX(DATOS,0,$C1565),INDEX(DATOS,0,$C1565),"&lt;&gt;#N/D",INDEX(DATOS,0,$L$2),0,INDEX(DATOS,0,$M$2),1,INDEX(DATOS,0,$N$2),U1565,INDEX(DATOS,0,$O$2),$D1565)),#N/A)</f>
        <v>#N/A</v>
      </c>
      <c r="AA1565" s="62" t="e">
        <f>IFERROR(IF($B1565=0,#N/A,AVERAGEIFS(INDEX(DATOS,0,$C1565),INDEX(DATOS,0,$C1565),"&lt;&gt;#N/D",INDEX(DATOS,0,$L$2),0,INDEX(DATOS,0,$M$2),1,INDEX(DATOS,0,$N$2),V1565,INDEX(DATOS,0,$O$2),$D1565)),#N/A)</f>
        <v>#N/A</v>
      </c>
      <c r="AB1565" s="62" t="e">
        <f>IFERROR(IF($B1565=0,#N/A,AVERAGEIFS(INDEX(DATOS,0,$C1565),INDEX(DATOS,0,$C1565),"&lt;&gt;#N/D",INDEX(DATOS,0,$L$2),0,INDEX(DATOS,0,$M$2),1,INDEX(DATOS,0,$N$2),W1565,INDEX(DATOS,0,$O$2),$D1565)),#N/A)</f>
        <v>#N/A</v>
      </c>
      <c r="AC1565" s="62" t="e">
        <f>IFERROR(IF($B1565=0,#N/A,AVERAGEIFS(INDEX(DATOS,0,$C1565),INDEX(DATOS,0,$C1565),"&lt;&gt;#N/D",INDEX(DATOS,0,$L$2),0,INDEX(DATOS,0,$M$2),1,INDEX(DATOS,0,$N$2),X1565,INDEX(DATOS,0,$O$2),$D1565)),#N/A)</f>
        <v>#N/A</v>
      </c>
      <c r="AD1565" s="33"/>
      <c r="AE1565" s="40">
        <f>IFERROR(IF(ISNA(#REF!),-999,IF(I1565=0,0,_xlfn.STDEV.P(#REF!)/I1565*100)),-999)</f>
        <v>-999</v>
      </c>
      <c r="AF1565" s="40">
        <f>IFERROR(IF(ISNA(#REF!),-999,IF(J1565=0,0,_xlfn.STDEV.P(#REF!)/J1565*100)),-999)</f>
        <v>-999</v>
      </c>
      <c r="AG1565" s="40">
        <f>IFERROR(IF(ISNA(#REF!),-999,IF(K1565=0,0,_xlfn.STDEV.P(#REF!)/K1565*100)),-999)</f>
        <v>-999</v>
      </c>
      <c r="AH1565" s="40">
        <f>IFERROR(IF(ISNA(#REF!),-999,IF(L1565=0,0,_xlfn.STDEV.P(#REF!)/L1565*100)),-999)</f>
        <v>-999</v>
      </c>
    </row>
    <row r="1566" spans="1:34" x14ac:dyDescent="0.35">
      <c r="A1566">
        <f t="shared" si="1863"/>
        <v>161</v>
      </c>
      <c r="B1566" s="35">
        <f t="array" ref="B1566">IF(B1565=0,0,MIN(IF(INDEX(DATOS,0,$N$2)=$U1566,IF(ISNUMBER(INDEX(DATOS,0,$C1566)),IF(INDEX(DATOS,0,$L$2)=0,IF(INDEX(DATOS,0,$M$2)=1,IF(ISNA(MATCH(INDEX(DATOS,0,$O$2),IF($E$7:E1565=E1566,$D$7:D1565),0)),INDEX(DATOS,0,$K$2))))))))</f>
        <v>0</v>
      </c>
      <c r="C1566" s="32">
        <f t="shared" si="1864"/>
        <v>20</v>
      </c>
      <c r="D1566" s="34" t="str">
        <f>IF($B1566=0,"--",INDEX(DATOS,$B1566,O$2))</f>
        <v>--</v>
      </c>
      <c r="E1566" s="64" t="s">
        <v>1</v>
      </c>
      <c r="F1566" s="36" t="str">
        <f t="shared" si="1899"/>
        <v>--</v>
      </c>
      <c r="G1566" s="109" t="e">
        <f>VLOOKUP($D1566,LOC_UNICOS,G$2,0)</f>
        <v>#N/A</v>
      </c>
      <c r="H1566" s="109" t="e">
        <f>VLOOKUP($D1566,LOC_UNICOS,H$2,0)</f>
        <v>#N/A</v>
      </c>
      <c r="I1566" s="38">
        <f t="array" ref="I1566">IF($B1566=0,-999,IF(COUNTIFS($Z1566:Z1566,#N/A)&gt;0,-999,AVERAGE($Z1566:Z1566)))</f>
        <v>-999</v>
      </c>
      <c r="J1566" s="38">
        <f t="array" ref="J1566">IF($B1566=0,-999,IF(COUNTIFS($Z1566:AA1566,#N/A)&gt;0,-999,AVERAGE($Z1566:AA1566)))</f>
        <v>-999</v>
      </c>
      <c r="K1566" s="38">
        <f t="array" ref="K1566">IF($B1566=0,-999,IF(COUNTIFS($Z1566:AB1566,#N/A)&gt;0,-999,AVERAGE($Z1566:AB1566)))</f>
        <v>-999</v>
      </c>
      <c r="L1566" s="38">
        <f t="array" ref="L1566">IF($B1566=0,-999,IF(COUNTIFS($Z1566:AC1566,#N/A)&gt;0,-999,AVERAGE($Z1566:AC1566)))</f>
        <v>-999</v>
      </c>
      <c r="M1566" s="38">
        <f t="shared" si="1831"/>
        <v>-999</v>
      </c>
      <c r="N1566" s="38">
        <f t="shared" si="1882"/>
        <v>-999</v>
      </c>
      <c r="O1566" s="38">
        <f t="shared" si="1883"/>
        <v>-999</v>
      </c>
      <c r="P1566" s="38">
        <f t="shared" si="1884"/>
        <v>-999</v>
      </c>
      <c r="Q1566" s="37">
        <f t="shared" si="1860"/>
        <v>0</v>
      </c>
      <c r="R1566" s="37">
        <f t="shared" si="1872"/>
        <v>0</v>
      </c>
      <c r="S1566" s="37">
        <f t="shared" si="1873"/>
        <v>0</v>
      </c>
      <c r="T1566" s="37">
        <f t="shared" si="1874"/>
        <v>0</v>
      </c>
      <c r="U1566" s="37">
        <f t="shared" si="1861"/>
        <v>2018</v>
      </c>
      <c r="V1566" s="37">
        <f t="shared" ref="V1566:X1566" si="1902">U1566-1</f>
        <v>2017</v>
      </c>
      <c r="W1566" s="37">
        <f t="shared" si="1902"/>
        <v>2016</v>
      </c>
      <c r="X1566" s="37">
        <f t="shared" si="1902"/>
        <v>2015</v>
      </c>
      <c r="Y1566" s="39"/>
      <c r="Z1566" s="62" t="e">
        <f>IFERROR(IF($B1566=0,#N/A,AVERAGEIFS(INDEX(DATOS,0,$C1566),INDEX(DATOS,0,$C1566),"&lt;&gt;#N/D",INDEX(DATOS,0,$L$2),0,INDEX(DATOS,0,$M$2),1,INDEX(DATOS,0,$N$2),U1566,INDEX(DATOS,0,$O$2),$D1566)),#N/A)</f>
        <v>#N/A</v>
      </c>
      <c r="AA1566" s="62" t="e">
        <f>IFERROR(IF($B1566=0,#N/A,AVERAGEIFS(INDEX(DATOS,0,$C1566),INDEX(DATOS,0,$C1566),"&lt;&gt;#N/D",INDEX(DATOS,0,$L$2),0,INDEX(DATOS,0,$M$2),1,INDEX(DATOS,0,$N$2),V1566,INDEX(DATOS,0,$O$2),$D1566)),#N/A)</f>
        <v>#N/A</v>
      </c>
      <c r="AB1566" s="62" t="e">
        <f>IFERROR(IF($B1566=0,#N/A,AVERAGEIFS(INDEX(DATOS,0,$C1566),INDEX(DATOS,0,$C1566),"&lt;&gt;#N/D",INDEX(DATOS,0,$L$2),0,INDEX(DATOS,0,$M$2),1,INDEX(DATOS,0,$N$2),W1566,INDEX(DATOS,0,$O$2),$D1566)),#N/A)</f>
        <v>#N/A</v>
      </c>
      <c r="AC1566" s="62" t="e">
        <f>IFERROR(IF($B1566=0,#N/A,AVERAGEIFS(INDEX(DATOS,0,$C1566),INDEX(DATOS,0,$C1566),"&lt;&gt;#N/D",INDEX(DATOS,0,$L$2),0,INDEX(DATOS,0,$M$2),1,INDEX(DATOS,0,$N$2),X1566,INDEX(DATOS,0,$O$2),$D1566)),#N/A)</f>
        <v>#N/A</v>
      </c>
      <c r="AD1566" s="33"/>
      <c r="AE1566" s="40">
        <f>IFERROR(IF(ISNA(#REF!),-999,IF(I1566=0,0,_xlfn.STDEV.P(#REF!)/I1566*100)),-999)</f>
        <v>-999</v>
      </c>
      <c r="AF1566" s="40">
        <f>IFERROR(IF(ISNA(#REF!),-999,IF(J1566=0,0,_xlfn.STDEV.P(#REF!)/J1566*100)),-999)</f>
        <v>-999</v>
      </c>
      <c r="AG1566" s="40">
        <f>IFERROR(IF(ISNA(#REF!),-999,IF(K1566=0,0,_xlfn.STDEV.P(#REF!)/K1566*100)),-999)</f>
        <v>-999</v>
      </c>
      <c r="AH1566" s="40">
        <f>IFERROR(IF(ISNA(#REF!),-999,IF(L1566=0,0,_xlfn.STDEV.P(#REF!)/L1566*100)),-999)</f>
        <v>-999</v>
      </c>
    </row>
    <row r="1567" spans="1:34" x14ac:dyDescent="0.35">
      <c r="A1567">
        <f t="shared" si="1863"/>
        <v>162</v>
      </c>
      <c r="B1567" s="35">
        <f t="array" ref="B1567">IF(B1566=0,0,MIN(IF(INDEX(DATOS,0,$N$2)=$U1567,IF(ISNUMBER(INDEX(DATOS,0,$C1567)),IF(INDEX(DATOS,0,$L$2)=0,IF(INDEX(DATOS,0,$M$2)=1,IF(ISNA(MATCH(INDEX(DATOS,0,$O$2),IF($E$7:E1566=E1567,$D$7:D1566),0)),INDEX(DATOS,0,$K$2))))))))</f>
        <v>0</v>
      </c>
      <c r="C1567" s="32">
        <f t="shared" si="1864"/>
        <v>20</v>
      </c>
      <c r="D1567" s="34" t="str">
        <f>IF($B1567=0,"--",INDEX(DATOS,$B1567,O$2))</f>
        <v>--</v>
      </c>
      <c r="E1567" s="64" t="s">
        <v>1</v>
      </c>
      <c r="F1567" s="36" t="str">
        <f t="shared" si="1899"/>
        <v>--</v>
      </c>
      <c r="G1567" s="109" t="e">
        <f>VLOOKUP($D1567,LOC_UNICOS,G$2,0)</f>
        <v>#N/A</v>
      </c>
      <c r="H1567" s="109" t="e">
        <f>VLOOKUP($D1567,LOC_UNICOS,H$2,0)</f>
        <v>#N/A</v>
      </c>
      <c r="I1567" s="38">
        <f t="array" ref="I1567">IF($B1567=0,-999,IF(COUNTIFS($Z1567:Z1567,#N/A)&gt;0,-999,AVERAGE($Z1567:Z1567)))</f>
        <v>-999</v>
      </c>
      <c r="J1567" s="38">
        <f t="array" ref="J1567">IF($B1567=0,-999,IF(COUNTIFS($Z1567:AA1567,#N/A)&gt;0,-999,AVERAGE($Z1567:AA1567)))</f>
        <v>-999</v>
      </c>
      <c r="K1567" s="38">
        <f t="array" ref="K1567">IF($B1567=0,-999,IF(COUNTIFS($Z1567:AB1567,#N/A)&gt;0,-999,AVERAGE($Z1567:AB1567)))</f>
        <v>-999</v>
      </c>
      <c r="L1567" s="38">
        <f t="array" ref="L1567">IF($B1567=0,-999,IF(COUNTIFS($Z1567:AC1567,#N/A)&gt;0,-999,AVERAGE($Z1567:AC1567)))</f>
        <v>-999</v>
      </c>
      <c r="M1567" s="38">
        <f t="shared" si="1831"/>
        <v>-999</v>
      </c>
      <c r="N1567" s="38">
        <f t="shared" si="1882"/>
        <v>-999</v>
      </c>
      <c r="O1567" s="38">
        <f t="shared" si="1883"/>
        <v>-999</v>
      </c>
      <c r="P1567" s="38">
        <f t="shared" si="1884"/>
        <v>-999</v>
      </c>
      <c r="Q1567" s="37">
        <f t="shared" si="1860"/>
        <v>0</v>
      </c>
      <c r="R1567" s="37">
        <f t="shared" si="1872"/>
        <v>0</v>
      </c>
      <c r="S1567" s="37">
        <f t="shared" si="1873"/>
        <v>0</v>
      </c>
      <c r="T1567" s="37">
        <f t="shared" si="1874"/>
        <v>0</v>
      </c>
      <c r="U1567" s="37">
        <f t="shared" si="1861"/>
        <v>2018</v>
      </c>
      <c r="V1567" s="37">
        <f t="shared" ref="V1567:X1567" si="1903">U1567-1</f>
        <v>2017</v>
      </c>
      <c r="W1567" s="37">
        <f t="shared" si="1903"/>
        <v>2016</v>
      </c>
      <c r="X1567" s="37">
        <f t="shared" si="1903"/>
        <v>2015</v>
      </c>
      <c r="Y1567" s="39"/>
      <c r="Z1567" s="62" t="e">
        <f>IFERROR(IF($B1567=0,#N/A,AVERAGEIFS(INDEX(DATOS,0,$C1567),INDEX(DATOS,0,$C1567),"&lt;&gt;#N/D",INDEX(DATOS,0,$L$2),0,INDEX(DATOS,0,$M$2),1,INDEX(DATOS,0,$N$2),U1567,INDEX(DATOS,0,$O$2),$D1567)),#N/A)</f>
        <v>#N/A</v>
      </c>
      <c r="AA1567" s="62" t="e">
        <f>IFERROR(IF($B1567=0,#N/A,AVERAGEIFS(INDEX(DATOS,0,$C1567),INDEX(DATOS,0,$C1567),"&lt;&gt;#N/D",INDEX(DATOS,0,$L$2),0,INDEX(DATOS,0,$M$2),1,INDEX(DATOS,0,$N$2),V1567,INDEX(DATOS,0,$O$2),$D1567)),#N/A)</f>
        <v>#N/A</v>
      </c>
      <c r="AB1567" s="62" t="e">
        <f>IFERROR(IF($B1567=0,#N/A,AVERAGEIFS(INDEX(DATOS,0,$C1567),INDEX(DATOS,0,$C1567),"&lt;&gt;#N/D",INDEX(DATOS,0,$L$2),0,INDEX(DATOS,0,$M$2),1,INDEX(DATOS,0,$N$2),W1567,INDEX(DATOS,0,$O$2),$D1567)),#N/A)</f>
        <v>#N/A</v>
      </c>
      <c r="AC1567" s="62" t="e">
        <f>IFERROR(IF($B1567=0,#N/A,AVERAGEIFS(INDEX(DATOS,0,$C1567),INDEX(DATOS,0,$C1567),"&lt;&gt;#N/D",INDEX(DATOS,0,$L$2),0,INDEX(DATOS,0,$M$2),1,INDEX(DATOS,0,$N$2),X1567,INDEX(DATOS,0,$O$2),$D1567)),#N/A)</f>
        <v>#N/A</v>
      </c>
      <c r="AD1567" s="33"/>
      <c r="AE1567" s="40">
        <f>IFERROR(IF(ISNA(#REF!),-999,IF(I1567=0,0,_xlfn.STDEV.P(#REF!)/I1567*100)),-999)</f>
        <v>-999</v>
      </c>
      <c r="AF1567" s="40">
        <f>IFERROR(IF(ISNA(#REF!),-999,IF(J1567=0,0,_xlfn.STDEV.P(#REF!)/J1567*100)),-999)</f>
        <v>-999</v>
      </c>
      <c r="AG1567" s="40">
        <f>IFERROR(IF(ISNA(#REF!),-999,IF(K1567=0,0,_xlfn.STDEV.P(#REF!)/K1567*100)),-999)</f>
        <v>-999</v>
      </c>
      <c r="AH1567" s="40">
        <f>IFERROR(IF(ISNA(#REF!),-999,IF(L1567=0,0,_xlfn.STDEV.P(#REF!)/L1567*100)),-999)</f>
        <v>-999</v>
      </c>
    </row>
    <row r="1568" spans="1:34" x14ac:dyDescent="0.35">
      <c r="A1568">
        <f t="shared" si="1863"/>
        <v>163</v>
      </c>
      <c r="B1568" s="35">
        <f t="array" ref="B1568">IF(B1567=0,0,MIN(IF(INDEX(DATOS,0,$N$2)=$U1568,IF(ISNUMBER(INDEX(DATOS,0,$C1568)),IF(INDEX(DATOS,0,$L$2)=0,IF(INDEX(DATOS,0,$M$2)=1,IF(ISNA(MATCH(INDEX(DATOS,0,$O$2),IF($E$7:E1567=E1568,$D$7:D1567),0)),INDEX(DATOS,0,$K$2))))))))</f>
        <v>0</v>
      </c>
      <c r="C1568" s="32">
        <f t="shared" si="1864"/>
        <v>20</v>
      </c>
      <c r="D1568" s="34" t="str">
        <f>IF($B1568=0,"--",INDEX(DATOS,$B1568,O$2))</f>
        <v>--</v>
      </c>
      <c r="E1568" s="64" t="s">
        <v>1</v>
      </c>
      <c r="F1568" s="36" t="str">
        <f t="shared" si="1899"/>
        <v>--</v>
      </c>
      <c r="G1568" s="109" t="e">
        <f>VLOOKUP($D1568,LOC_UNICOS,G$2,0)</f>
        <v>#N/A</v>
      </c>
      <c r="H1568" s="109" t="e">
        <f>VLOOKUP($D1568,LOC_UNICOS,H$2,0)</f>
        <v>#N/A</v>
      </c>
      <c r="I1568" s="38">
        <f t="array" ref="I1568">IF($B1568=0,-999,IF(COUNTIFS($Z1568:Z1568,#N/A)&gt;0,-999,AVERAGE($Z1568:Z1568)))</f>
        <v>-999</v>
      </c>
      <c r="J1568" s="38">
        <f t="array" ref="J1568">IF($B1568=0,-999,IF(COUNTIFS($Z1568:AA1568,#N/A)&gt;0,-999,AVERAGE($Z1568:AA1568)))</f>
        <v>-999</v>
      </c>
      <c r="K1568" s="38">
        <f t="array" ref="K1568">IF($B1568=0,-999,IF(COUNTIFS($Z1568:AB1568,#N/A)&gt;0,-999,AVERAGE($Z1568:AB1568)))</f>
        <v>-999</v>
      </c>
      <c r="L1568" s="38">
        <f t="array" ref="L1568">IF($B1568=0,-999,IF(COUNTIFS($Z1568:AC1568,#N/A)&gt;0,-999,AVERAGE($Z1568:AC1568)))</f>
        <v>-999</v>
      </c>
      <c r="M1568" s="38">
        <f t="shared" si="1831"/>
        <v>-999</v>
      </c>
      <c r="N1568" s="38">
        <f t="shared" si="1882"/>
        <v>-999</v>
      </c>
      <c r="O1568" s="38">
        <f t="shared" si="1883"/>
        <v>-999</v>
      </c>
      <c r="P1568" s="38">
        <f t="shared" si="1884"/>
        <v>-999</v>
      </c>
      <c r="Q1568" s="37">
        <f t="shared" si="1860"/>
        <v>0</v>
      </c>
      <c r="R1568" s="37">
        <f t="shared" si="1872"/>
        <v>0</v>
      </c>
      <c r="S1568" s="37">
        <f t="shared" si="1873"/>
        <v>0</v>
      </c>
      <c r="T1568" s="37">
        <f t="shared" si="1874"/>
        <v>0</v>
      </c>
      <c r="U1568" s="37">
        <f t="shared" si="1861"/>
        <v>2018</v>
      </c>
      <c r="V1568" s="37">
        <f t="shared" ref="V1568:X1568" si="1904">U1568-1</f>
        <v>2017</v>
      </c>
      <c r="W1568" s="37">
        <f t="shared" si="1904"/>
        <v>2016</v>
      </c>
      <c r="X1568" s="37">
        <f t="shared" si="1904"/>
        <v>2015</v>
      </c>
      <c r="Y1568" s="39"/>
      <c r="Z1568" s="62" t="e">
        <f>IFERROR(IF($B1568=0,#N/A,AVERAGEIFS(INDEX(DATOS,0,$C1568),INDEX(DATOS,0,$C1568),"&lt;&gt;#N/D",INDEX(DATOS,0,$L$2),0,INDEX(DATOS,0,$M$2),1,INDEX(DATOS,0,$N$2),U1568,INDEX(DATOS,0,$O$2),$D1568)),#N/A)</f>
        <v>#N/A</v>
      </c>
      <c r="AA1568" s="62" t="e">
        <f>IFERROR(IF($B1568=0,#N/A,AVERAGEIFS(INDEX(DATOS,0,$C1568),INDEX(DATOS,0,$C1568),"&lt;&gt;#N/D",INDEX(DATOS,0,$L$2),0,INDEX(DATOS,0,$M$2),1,INDEX(DATOS,0,$N$2),V1568,INDEX(DATOS,0,$O$2),$D1568)),#N/A)</f>
        <v>#N/A</v>
      </c>
      <c r="AB1568" s="62" t="e">
        <f>IFERROR(IF($B1568=0,#N/A,AVERAGEIFS(INDEX(DATOS,0,$C1568),INDEX(DATOS,0,$C1568),"&lt;&gt;#N/D",INDEX(DATOS,0,$L$2),0,INDEX(DATOS,0,$M$2),1,INDEX(DATOS,0,$N$2),W1568,INDEX(DATOS,0,$O$2),$D1568)),#N/A)</f>
        <v>#N/A</v>
      </c>
      <c r="AC1568" s="62" t="e">
        <f>IFERROR(IF($B1568=0,#N/A,AVERAGEIFS(INDEX(DATOS,0,$C1568),INDEX(DATOS,0,$C1568),"&lt;&gt;#N/D",INDEX(DATOS,0,$L$2),0,INDEX(DATOS,0,$M$2),1,INDEX(DATOS,0,$N$2),X1568,INDEX(DATOS,0,$O$2),$D1568)),#N/A)</f>
        <v>#N/A</v>
      </c>
      <c r="AD1568" s="33"/>
      <c r="AE1568" s="40">
        <f>IFERROR(IF(ISNA(#REF!),-999,IF(I1568=0,0,_xlfn.STDEV.P(#REF!)/I1568*100)),-999)</f>
        <v>-999</v>
      </c>
      <c r="AF1568" s="40">
        <f>IFERROR(IF(ISNA(#REF!),-999,IF(J1568=0,0,_xlfn.STDEV.P(#REF!)/J1568*100)),-999)</f>
        <v>-999</v>
      </c>
      <c r="AG1568" s="40">
        <f>IFERROR(IF(ISNA(#REF!),-999,IF(K1568=0,0,_xlfn.STDEV.P(#REF!)/K1568*100)),-999)</f>
        <v>-999</v>
      </c>
      <c r="AH1568" s="40">
        <f>IFERROR(IF(ISNA(#REF!),-999,IF(L1568=0,0,_xlfn.STDEV.P(#REF!)/L1568*100)),-999)</f>
        <v>-999</v>
      </c>
    </row>
    <row r="1569" spans="1:34" x14ac:dyDescent="0.35">
      <c r="A1569">
        <f t="shared" si="1863"/>
        <v>164</v>
      </c>
      <c r="B1569" s="35">
        <f t="array" ref="B1569">IF(B1568=0,0,MIN(IF(INDEX(DATOS,0,$N$2)=$U1569,IF(ISNUMBER(INDEX(DATOS,0,$C1569)),IF(INDEX(DATOS,0,$L$2)=0,IF(INDEX(DATOS,0,$M$2)=1,IF(ISNA(MATCH(INDEX(DATOS,0,$O$2),IF($E$7:E1568=E1569,$D$7:D1568),0)),INDEX(DATOS,0,$K$2))))))))</f>
        <v>0</v>
      </c>
      <c r="C1569" s="32">
        <f t="shared" si="1864"/>
        <v>20</v>
      </c>
      <c r="D1569" s="34" t="str">
        <f>IF($B1569=0,"--",INDEX(DATOS,$B1569,O$2))</f>
        <v>--</v>
      </c>
      <c r="E1569" s="64" t="s">
        <v>1</v>
      </c>
      <c r="F1569" s="36" t="str">
        <f t="shared" si="1899"/>
        <v>--</v>
      </c>
      <c r="G1569" s="109" t="e">
        <f>VLOOKUP($D1569,LOC_UNICOS,G$2,0)</f>
        <v>#N/A</v>
      </c>
      <c r="H1569" s="109" t="e">
        <f>VLOOKUP($D1569,LOC_UNICOS,H$2,0)</f>
        <v>#N/A</v>
      </c>
      <c r="I1569" s="38">
        <f t="array" ref="I1569">IF($B1569=0,-999,IF(COUNTIFS($Z1569:Z1569,#N/A)&gt;0,-999,AVERAGE($Z1569:Z1569)))</f>
        <v>-999</v>
      </c>
      <c r="J1569" s="38">
        <f t="array" ref="J1569">IF($B1569=0,-999,IF(COUNTIFS($Z1569:AA1569,#N/A)&gt;0,-999,AVERAGE($Z1569:AA1569)))</f>
        <v>-999</v>
      </c>
      <c r="K1569" s="38">
        <f t="array" ref="K1569">IF($B1569=0,-999,IF(COUNTIFS($Z1569:AB1569,#N/A)&gt;0,-999,AVERAGE($Z1569:AB1569)))</f>
        <v>-999</v>
      </c>
      <c r="L1569" s="38">
        <f t="array" ref="L1569">IF($B1569=0,-999,IF(COUNTIFS($Z1569:AC1569,#N/A)&gt;0,-999,AVERAGE($Z1569:AC1569)))</f>
        <v>-999</v>
      </c>
      <c r="M1569" s="38">
        <f t="shared" si="1831"/>
        <v>-999</v>
      </c>
      <c r="N1569" s="38">
        <f t="shared" si="1882"/>
        <v>-999</v>
      </c>
      <c r="O1569" s="38">
        <f t="shared" si="1883"/>
        <v>-999</v>
      </c>
      <c r="P1569" s="38">
        <f t="shared" si="1884"/>
        <v>-999</v>
      </c>
      <c r="Q1569" s="37">
        <f t="shared" si="1860"/>
        <v>0</v>
      </c>
      <c r="R1569" s="37">
        <f t="shared" si="1872"/>
        <v>0</v>
      </c>
      <c r="S1569" s="37">
        <f t="shared" si="1873"/>
        <v>0</v>
      </c>
      <c r="T1569" s="37">
        <f t="shared" si="1874"/>
        <v>0</v>
      </c>
      <c r="U1569" s="37">
        <f t="shared" si="1861"/>
        <v>2018</v>
      </c>
      <c r="V1569" s="37">
        <f t="shared" ref="V1569:X1569" si="1905">U1569-1</f>
        <v>2017</v>
      </c>
      <c r="W1569" s="37">
        <f t="shared" si="1905"/>
        <v>2016</v>
      </c>
      <c r="X1569" s="37">
        <f t="shared" si="1905"/>
        <v>2015</v>
      </c>
      <c r="Y1569" s="39"/>
      <c r="Z1569" s="62" t="e">
        <f>IFERROR(IF($B1569=0,#N/A,AVERAGEIFS(INDEX(DATOS,0,$C1569),INDEX(DATOS,0,$C1569),"&lt;&gt;#N/D",INDEX(DATOS,0,$L$2),0,INDEX(DATOS,0,$M$2),1,INDEX(DATOS,0,$N$2),U1569,INDEX(DATOS,0,$O$2),$D1569)),#N/A)</f>
        <v>#N/A</v>
      </c>
      <c r="AA1569" s="62" t="e">
        <f>IFERROR(IF($B1569=0,#N/A,AVERAGEIFS(INDEX(DATOS,0,$C1569),INDEX(DATOS,0,$C1569),"&lt;&gt;#N/D",INDEX(DATOS,0,$L$2),0,INDEX(DATOS,0,$M$2),1,INDEX(DATOS,0,$N$2),V1569,INDEX(DATOS,0,$O$2),$D1569)),#N/A)</f>
        <v>#N/A</v>
      </c>
      <c r="AB1569" s="62" t="e">
        <f>IFERROR(IF($B1569=0,#N/A,AVERAGEIFS(INDEX(DATOS,0,$C1569),INDEX(DATOS,0,$C1569),"&lt;&gt;#N/D",INDEX(DATOS,0,$L$2),0,INDEX(DATOS,0,$M$2),1,INDEX(DATOS,0,$N$2),W1569,INDEX(DATOS,0,$O$2),$D1569)),#N/A)</f>
        <v>#N/A</v>
      </c>
      <c r="AC1569" s="62" t="e">
        <f>IFERROR(IF($B1569=0,#N/A,AVERAGEIFS(INDEX(DATOS,0,$C1569),INDEX(DATOS,0,$C1569),"&lt;&gt;#N/D",INDEX(DATOS,0,$L$2),0,INDEX(DATOS,0,$M$2),1,INDEX(DATOS,0,$N$2),X1569,INDEX(DATOS,0,$O$2),$D1569)),#N/A)</f>
        <v>#N/A</v>
      </c>
      <c r="AD1569" s="33"/>
      <c r="AE1569" s="40">
        <f>IFERROR(IF(ISNA(#REF!),-999,IF(I1569=0,0,_xlfn.STDEV.P(#REF!)/I1569*100)),-999)</f>
        <v>-999</v>
      </c>
      <c r="AF1569" s="40">
        <f>IFERROR(IF(ISNA(#REF!),-999,IF(J1569=0,0,_xlfn.STDEV.P(#REF!)/J1569*100)),-999)</f>
        <v>-999</v>
      </c>
      <c r="AG1569" s="40">
        <f>IFERROR(IF(ISNA(#REF!),-999,IF(K1569=0,0,_xlfn.STDEV.P(#REF!)/K1569*100)),-999)</f>
        <v>-999</v>
      </c>
      <c r="AH1569" s="40">
        <f>IFERROR(IF(ISNA(#REF!),-999,IF(L1569=0,0,_xlfn.STDEV.P(#REF!)/L1569*100)),-999)</f>
        <v>-999</v>
      </c>
    </row>
    <row r="1570" spans="1:34" x14ac:dyDescent="0.35">
      <c r="A1570">
        <f t="shared" si="1863"/>
        <v>165</v>
      </c>
      <c r="B1570" s="35">
        <f t="array" ref="B1570">IF(B1569=0,0,MIN(IF(INDEX(DATOS,0,$N$2)=$U1570,IF(ISNUMBER(INDEX(DATOS,0,$C1570)),IF(INDEX(DATOS,0,$L$2)=0,IF(INDEX(DATOS,0,$M$2)=1,IF(ISNA(MATCH(INDEX(DATOS,0,$O$2),IF($E$7:E1569=E1570,$D$7:D1569),0)),INDEX(DATOS,0,$K$2))))))))</f>
        <v>0</v>
      </c>
      <c r="C1570" s="32">
        <f t="shared" si="1864"/>
        <v>20</v>
      </c>
      <c r="D1570" s="34" t="str">
        <f>IF($B1570=0,"--",INDEX(DATOS,$B1570,O$2))</f>
        <v>--</v>
      </c>
      <c r="E1570" s="64" t="s">
        <v>1</v>
      </c>
      <c r="F1570" s="36" t="str">
        <f t="shared" si="1899"/>
        <v>--</v>
      </c>
      <c r="G1570" s="109" t="e">
        <f>VLOOKUP($D1570,LOC_UNICOS,G$2,0)</f>
        <v>#N/A</v>
      </c>
      <c r="H1570" s="109" t="e">
        <f>VLOOKUP($D1570,LOC_UNICOS,H$2,0)</f>
        <v>#N/A</v>
      </c>
      <c r="I1570" s="38">
        <f t="array" ref="I1570">IF($B1570=0,-999,IF(COUNTIFS($Z1570:Z1570,#N/A)&gt;0,-999,AVERAGE($Z1570:Z1570)))</f>
        <v>-999</v>
      </c>
      <c r="J1570" s="38">
        <f t="array" ref="J1570">IF($B1570=0,-999,IF(COUNTIFS($Z1570:AA1570,#N/A)&gt;0,-999,AVERAGE($Z1570:AA1570)))</f>
        <v>-999</v>
      </c>
      <c r="K1570" s="38">
        <f t="array" ref="K1570">IF($B1570=0,-999,IF(COUNTIFS($Z1570:AB1570,#N/A)&gt;0,-999,AVERAGE($Z1570:AB1570)))</f>
        <v>-999</v>
      </c>
      <c r="L1570" s="38">
        <f t="array" ref="L1570">IF($B1570=0,-999,IF(COUNTIFS($Z1570:AC1570,#N/A)&gt;0,-999,AVERAGE($Z1570:AC1570)))</f>
        <v>-999</v>
      </c>
      <c r="M1570" s="38">
        <f t="shared" si="1831"/>
        <v>-999</v>
      </c>
      <c r="N1570" s="38">
        <f t="shared" si="1882"/>
        <v>-999</v>
      </c>
      <c r="O1570" s="38">
        <f t="shared" si="1883"/>
        <v>-999</v>
      </c>
      <c r="P1570" s="38">
        <f t="shared" si="1884"/>
        <v>-999</v>
      </c>
      <c r="Q1570" s="37">
        <f t="shared" si="1860"/>
        <v>0</v>
      </c>
      <c r="R1570" s="37">
        <f t="shared" si="1872"/>
        <v>0</v>
      </c>
      <c r="S1570" s="37">
        <f t="shared" si="1873"/>
        <v>0</v>
      </c>
      <c r="T1570" s="37">
        <f t="shared" si="1874"/>
        <v>0</v>
      </c>
      <c r="U1570" s="37">
        <f t="shared" si="1861"/>
        <v>2018</v>
      </c>
      <c r="V1570" s="37">
        <f t="shared" ref="V1570:X1570" si="1906">U1570-1</f>
        <v>2017</v>
      </c>
      <c r="W1570" s="37">
        <f t="shared" si="1906"/>
        <v>2016</v>
      </c>
      <c r="X1570" s="37">
        <f t="shared" si="1906"/>
        <v>2015</v>
      </c>
      <c r="Y1570" s="39"/>
      <c r="Z1570" s="62" t="e">
        <f>IFERROR(IF($B1570=0,#N/A,AVERAGEIFS(INDEX(DATOS,0,$C1570),INDEX(DATOS,0,$C1570),"&lt;&gt;#N/D",INDEX(DATOS,0,$L$2),0,INDEX(DATOS,0,$M$2),1,INDEX(DATOS,0,$N$2),U1570,INDEX(DATOS,0,$O$2),$D1570)),#N/A)</f>
        <v>#N/A</v>
      </c>
      <c r="AA1570" s="62" t="e">
        <f>IFERROR(IF($B1570=0,#N/A,AVERAGEIFS(INDEX(DATOS,0,$C1570),INDEX(DATOS,0,$C1570),"&lt;&gt;#N/D",INDEX(DATOS,0,$L$2),0,INDEX(DATOS,0,$M$2),1,INDEX(DATOS,0,$N$2),V1570,INDEX(DATOS,0,$O$2),$D1570)),#N/A)</f>
        <v>#N/A</v>
      </c>
      <c r="AB1570" s="62" t="e">
        <f>IFERROR(IF($B1570=0,#N/A,AVERAGEIFS(INDEX(DATOS,0,$C1570),INDEX(DATOS,0,$C1570),"&lt;&gt;#N/D",INDEX(DATOS,0,$L$2),0,INDEX(DATOS,0,$M$2),1,INDEX(DATOS,0,$N$2),W1570,INDEX(DATOS,0,$O$2),$D1570)),#N/A)</f>
        <v>#N/A</v>
      </c>
      <c r="AC1570" s="62" t="e">
        <f>IFERROR(IF($B1570=0,#N/A,AVERAGEIFS(INDEX(DATOS,0,$C1570),INDEX(DATOS,0,$C1570),"&lt;&gt;#N/D",INDEX(DATOS,0,$L$2),0,INDEX(DATOS,0,$M$2),1,INDEX(DATOS,0,$N$2),X1570,INDEX(DATOS,0,$O$2),$D1570)),#N/A)</f>
        <v>#N/A</v>
      </c>
      <c r="AD1570" s="33"/>
      <c r="AE1570" s="40">
        <f>IFERROR(IF(ISNA(#REF!),-999,IF(I1570=0,0,_xlfn.STDEV.P(#REF!)/I1570*100)),-999)</f>
        <v>-999</v>
      </c>
      <c r="AF1570" s="40">
        <f>IFERROR(IF(ISNA(#REF!),-999,IF(J1570=0,0,_xlfn.STDEV.P(#REF!)/J1570*100)),-999)</f>
        <v>-999</v>
      </c>
      <c r="AG1570" s="40">
        <f>IFERROR(IF(ISNA(#REF!),-999,IF(K1570=0,0,_xlfn.STDEV.P(#REF!)/K1570*100)),-999)</f>
        <v>-999</v>
      </c>
      <c r="AH1570" s="40">
        <f>IFERROR(IF(ISNA(#REF!),-999,IF(L1570=0,0,_xlfn.STDEV.P(#REF!)/L1570*100)),-999)</f>
        <v>-999</v>
      </c>
    </row>
    <row r="1571" spans="1:34" x14ac:dyDescent="0.35">
      <c r="A1571">
        <f t="shared" si="1863"/>
        <v>166</v>
      </c>
      <c r="B1571" s="35">
        <f t="array" ref="B1571">IF(B1570=0,0,MIN(IF(INDEX(DATOS,0,$N$2)=$U1571,IF(ISNUMBER(INDEX(DATOS,0,$C1571)),IF(INDEX(DATOS,0,$L$2)=0,IF(INDEX(DATOS,0,$M$2)=1,IF(ISNA(MATCH(INDEX(DATOS,0,$O$2),IF($E$7:E1570=E1571,$D$7:D1570),0)),INDEX(DATOS,0,$K$2))))))))</f>
        <v>0</v>
      </c>
      <c r="C1571" s="32">
        <f t="shared" si="1864"/>
        <v>20</v>
      </c>
      <c r="D1571" s="34" t="str">
        <f>IF($B1571=0,"--",INDEX(DATOS,$B1571,O$2))</f>
        <v>--</v>
      </c>
      <c r="E1571" s="64" t="s">
        <v>1</v>
      </c>
      <c r="F1571" s="36" t="str">
        <f t="shared" si="1899"/>
        <v>--</v>
      </c>
      <c r="G1571" s="109" t="e">
        <f>VLOOKUP($D1571,LOC_UNICOS,G$2,0)</f>
        <v>#N/A</v>
      </c>
      <c r="H1571" s="109" t="e">
        <f>VLOOKUP($D1571,LOC_UNICOS,H$2,0)</f>
        <v>#N/A</v>
      </c>
      <c r="I1571" s="38">
        <f t="array" ref="I1571">IF($B1571=0,-999,IF(COUNTIFS($Z1571:Z1571,#N/A)&gt;0,-999,AVERAGE($Z1571:Z1571)))</f>
        <v>-999</v>
      </c>
      <c r="J1571" s="38">
        <f t="array" ref="J1571">IF($B1571=0,-999,IF(COUNTIFS($Z1571:AA1571,#N/A)&gt;0,-999,AVERAGE($Z1571:AA1571)))</f>
        <v>-999</v>
      </c>
      <c r="K1571" s="38">
        <f t="array" ref="K1571">IF($B1571=0,-999,IF(COUNTIFS($Z1571:AB1571,#N/A)&gt;0,-999,AVERAGE($Z1571:AB1571)))</f>
        <v>-999</v>
      </c>
      <c r="L1571" s="38">
        <f t="array" ref="L1571">IF($B1571=0,-999,IF(COUNTIFS($Z1571:AC1571,#N/A)&gt;0,-999,AVERAGE($Z1571:AC1571)))</f>
        <v>-999</v>
      </c>
      <c r="M1571" s="38">
        <f t="shared" ref="M1571:M1605" si="1907">IFERROR(AE1571,-999)</f>
        <v>-999</v>
      </c>
      <c r="N1571" s="38">
        <f t="shared" si="1882"/>
        <v>-999</v>
      </c>
      <c r="O1571" s="38">
        <f t="shared" si="1883"/>
        <v>-999</v>
      </c>
      <c r="P1571" s="38">
        <f t="shared" si="1884"/>
        <v>-999</v>
      </c>
      <c r="Q1571" s="37">
        <f t="shared" si="1860"/>
        <v>0</v>
      </c>
      <c r="R1571" s="37">
        <f t="shared" si="1872"/>
        <v>0</v>
      </c>
      <c r="S1571" s="37">
        <f t="shared" si="1873"/>
        <v>0</v>
      </c>
      <c r="T1571" s="37">
        <f t="shared" si="1874"/>
        <v>0</v>
      </c>
      <c r="U1571" s="37">
        <f t="shared" si="1861"/>
        <v>2018</v>
      </c>
      <c r="V1571" s="37">
        <f t="shared" ref="V1571:X1571" si="1908">U1571-1</f>
        <v>2017</v>
      </c>
      <c r="W1571" s="37">
        <f t="shared" si="1908"/>
        <v>2016</v>
      </c>
      <c r="X1571" s="37">
        <f t="shared" si="1908"/>
        <v>2015</v>
      </c>
      <c r="Y1571" s="39"/>
      <c r="Z1571" s="62" t="e">
        <f>IFERROR(IF($B1571=0,#N/A,AVERAGEIFS(INDEX(DATOS,0,$C1571),INDEX(DATOS,0,$C1571),"&lt;&gt;#N/D",INDEX(DATOS,0,$L$2),0,INDEX(DATOS,0,$M$2),1,INDEX(DATOS,0,$N$2),U1571,INDEX(DATOS,0,$O$2),$D1571)),#N/A)</f>
        <v>#N/A</v>
      </c>
      <c r="AA1571" s="62" t="e">
        <f>IFERROR(IF($B1571=0,#N/A,AVERAGEIFS(INDEX(DATOS,0,$C1571),INDEX(DATOS,0,$C1571),"&lt;&gt;#N/D",INDEX(DATOS,0,$L$2),0,INDEX(DATOS,0,$M$2),1,INDEX(DATOS,0,$N$2),V1571,INDEX(DATOS,0,$O$2),$D1571)),#N/A)</f>
        <v>#N/A</v>
      </c>
      <c r="AB1571" s="62" t="e">
        <f>IFERROR(IF($B1571=0,#N/A,AVERAGEIFS(INDEX(DATOS,0,$C1571),INDEX(DATOS,0,$C1571),"&lt;&gt;#N/D",INDEX(DATOS,0,$L$2),0,INDEX(DATOS,0,$M$2),1,INDEX(DATOS,0,$N$2),W1571,INDEX(DATOS,0,$O$2),$D1571)),#N/A)</f>
        <v>#N/A</v>
      </c>
      <c r="AC1571" s="62" t="e">
        <f>IFERROR(IF($B1571=0,#N/A,AVERAGEIFS(INDEX(DATOS,0,$C1571),INDEX(DATOS,0,$C1571),"&lt;&gt;#N/D",INDEX(DATOS,0,$L$2),0,INDEX(DATOS,0,$M$2),1,INDEX(DATOS,0,$N$2),X1571,INDEX(DATOS,0,$O$2),$D1571)),#N/A)</f>
        <v>#N/A</v>
      </c>
      <c r="AD1571" s="33"/>
      <c r="AE1571" s="40">
        <f>IFERROR(IF(ISNA(#REF!),-999,IF(I1571=0,0,_xlfn.STDEV.P(#REF!)/I1571*100)),-999)</f>
        <v>-999</v>
      </c>
      <c r="AF1571" s="40">
        <f>IFERROR(IF(ISNA(#REF!),-999,IF(J1571=0,0,_xlfn.STDEV.P(#REF!)/J1571*100)),-999)</f>
        <v>-999</v>
      </c>
      <c r="AG1571" s="40">
        <f>IFERROR(IF(ISNA(#REF!),-999,IF(K1571=0,0,_xlfn.STDEV.P(#REF!)/K1571*100)),-999)</f>
        <v>-999</v>
      </c>
      <c r="AH1571" s="40">
        <f>IFERROR(IF(ISNA(#REF!),-999,IF(L1571=0,0,_xlfn.STDEV.P(#REF!)/L1571*100)),-999)</f>
        <v>-999</v>
      </c>
    </row>
    <row r="1572" spans="1:34" x14ac:dyDescent="0.35">
      <c r="A1572">
        <f t="shared" si="1863"/>
        <v>167</v>
      </c>
      <c r="B1572" s="35">
        <f t="array" ref="B1572">IF(B1571=0,0,MIN(IF(INDEX(DATOS,0,$N$2)=$U1572,IF(ISNUMBER(INDEX(DATOS,0,$C1572)),IF(INDEX(DATOS,0,$L$2)=0,IF(INDEX(DATOS,0,$M$2)=1,IF(ISNA(MATCH(INDEX(DATOS,0,$O$2),IF($E$7:E1571=E1572,$D$7:D1571),0)),INDEX(DATOS,0,$K$2))))))))</f>
        <v>0</v>
      </c>
      <c r="C1572" s="32">
        <f t="shared" si="1864"/>
        <v>20</v>
      </c>
      <c r="D1572" s="34" t="str">
        <f>IF($B1572=0,"--",INDEX(DATOS,$B1572,O$2))</f>
        <v>--</v>
      </c>
      <c r="E1572" s="64" t="s">
        <v>1</v>
      </c>
      <c r="F1572" s="36" t="str">
        <f t="shared" si="1899"/>
        <v>--</v>
      </c>
      <c r="G1572" s="109" t="e">
        <f>VLOOKUP($D1572,LOC_UNICOS,G$2,0)</f>
        <v>#N/A</v>
      </c>
      <c r="H1572" s="109" t="e">
        <f>VLOOKUP($D1572,LOC_UNICOS,H$2,0)</f>
        <v>#N/A</v>
      </c>
      <c r="I1572" s="38">
        <f t="array" ref="I1572">IF($B1572=0,-999,IF(COUNTIFS($Z1572:Z1572,#N/A)&gt;0,-999,AVERAGE($Z1572:Z1572)))</f>
        <v>-999</v>
      </c>
      <c r="J1572" s="38">
        <f t="array" ref="J1572">IF($B1572=0,-999,IF(COUNTIFS($Z1572:AA1572,#N/A)&gt;0,-999,AVERAGE($Z1572:AA1572)))</f>
        <v>-999</v>
      </c>
      <c r="K1572" s="38">
        <f t="array" ref="K1572">IF($B1572=0,-999,IF(COUNTIFS($Z1572:AB1572,#N/A)&gt;0,-999,AVERAGE($Z1572:AB1572)))</f>
        <v>-999</v>
      </c>
      <c r="L1572" s="38">
        <f t="array" ref="L1572">IF($B1572=0,-999,IF(COUNTIFS($Z1572:AC1572,#N/A)&gt;0,-999,AVERAGE($Z1572:AC1572)))</f>
        <v>-999</v>
      </c>
      <c r="M1572" s="38">
        <f t="shared" si="1907"/>
        <v>-999</v>
      </c>
      <c r="N1572" s="38">
        <f t="shared" si="1882"/>
        <v>-999</v>
      </c>
      <c r="O1572" s="38">
        <f t="shared" si="1883"/>
        <v>-999</v>
      </c>
      <c r="P1572" s="38">
        <f t="shared" si="1884"/>
        <v>-999</v>
      </c>
      <c r="Q1572" s="37">
        <f t="shared" si="1860"/>
        <v>0</v>
      </c>
      <c r="R1572" s="37">
        <f t="shared" si="1872"/>
        <v>0</v>
      </c>
      <c r="S1572" s="37">
        <f t="shared" si="1873"/>
        <v>0</v>
      </c>
      <c r="T1572" s="37">
        <f t="shared" si="1874"/>
        <v>0</v>
      </c>
      <c r="U1572" s="37">
        <f t="shared" si="1861"/>
        <v>2018</v>
      </c>
      <c r="V1572" s="37">
        <f t="shared" ref="V1572:X1572" si="1909">U1572-1</f>
        <v>2017</v>
      </c>
      <c r="W1572" s="37">
        <f t="shared" si="1909"/>
        <v>2016</v>
      </c>
      <c r="X1572" s="37">
        <f t="shared" si="1909"/>
        <v>2015</v>
      </c>
      <c r="Y1572" s="39"/>
      <c r="Z1572" s="62" t="e">
        <f>IFERROR(IF($B1572=0,#N/A,AVERAGEIFS(INDEX(DATOS,0,$C1572),INDEX(DATOS,0,$C1572),"&lt;&gt;#N/D",INDEX(DATOS,0,$L$2),0,INDEX(DATOS,0,$M$2),1,INDEX(DATOS,0,$N$2),U1572,INDEX(DATOS,0,$O$2),$D1572)),#N/A)</f>
        <v>#N/A</v>
      </c>
      <c r="AA1572" s="62" t="e">
        <f>IFERROR(IF($B1572=0,#N/A,AVERAGEIFS(INDEX(DATOS,0,$C1572),INDEX(DATOS,0,$C1572),"&lt;&gt;#N/D",INDEX(DATOS,0,$L$2),0,INDEX(DATOS,0,$M$2),1,INDEX(DATOS,0,$N$2),V1572,INDEX(DATOS,0,$O$2),$D1572)),#N/A)</f>
        <v>#N/A</v>
      </c>
      <c r="AB1572" s="62" t="e">
        <f>IFERROR(IF($B1572=0,#N/A,AVERAGEIFS(INDEX(DATOS,0,$C1572),INDEX(DATOS,0,$C1572),"&lt;&gt;#N/D",INDEX(DATOS,0,$L$2),0,INDEX(DATOS,0,$M$2),1,INDEX(DATOS,0,$N$2),W1572,INDEX(DATOS,0,$O$2),$D1572)),#N/A)</f>
        <v>#N/A</v>
      </c>
      <c r="AC1572" s="62" t="e">
        <f>IFERROR(IF($B1572=0,#N/A,AVERAGEIFS(INDEX(DATOS,0,$C1572),INDEX(DATOS,0,$C1572),"&lt;&gt;#N/D",INDEX(DATOS,0,$L$2),0,INDEX(DATOS,0,$M$2),1,INDEX(DATOS,0,$N$2),X1572,INDEX(DATOS,0,$O$2),$D1572)),#N/A)</f>
        <v>#N/A</v>
      </c>
      <c r="AD1572" s="33"/>
      <c r="AE1572" s="40">
        <f>IFERROR(IF(ISNA(#REF!),-999,IF(I1572=0,0,_xlfn.STDEV.P(#REF!)/I1572*100)),-999)</f>
        <v>-999</v>
      </c>
      <c r="AF1572" s="40">
        <f>IFERROR(IF(ISNA(#REF!),-999,IF(J1572=0,0,_xlfn.STDEV.P(#REF!)/J1572*100)),-999)</f>
        <v>-999</v>
      </c>
      <c r="AG1572" s="40">
        <f>IFERROR(IF(ISNA(#REF!),-999,IF(K1572=0,0,_xlfn.STDEV.P(#REF!)/K1572*100)),-999)</f>
        <v>-999</v>
      </c>
      <c r="AH1572" s="40">
        <f>IFERROR(IF(ISNA(#REF!),-999,IF(L1572=0,0,_xlfn.STDEV.P(#REF!)/L1572*100)),-999)</f>
        <v>-999</v>
      </c>
    </row>
    <row r="1573" spans="1:34" x14ac:dyDescent="0.35">
      <c r="A1573">
        <f t="shared" si="1863"/>
        <v>168</v>
      </c>
      <c r="B1573" s="35">
        <f t="array" ref="B1573">IF(B1572=0,0,MIN(IF(INDEX(DATOS,0,$N$2)=$U1573,IF(ISNUMBER(INDEX(DATOS,0,$C1573)),IF(INDEX(DATOS,0,$L$2)=0,IF(INDEX(DATOS,0,$M$2)=1,IF(ISNA(MATCH(INDEX(DATOS,0,$O$2),IF($E$7:E1572=E1573,$D$7:D1572),0)),INDEX(DATOS,0,$K$2))))))))</f>
        <v>0</v>
      </c>
      <c r="C1573" s="32">
        <f t="shared" si="1864"/>
        <v>20</v>
      </c>
      <c r="D1573" s="34" t="str">
        <f>IF($B1573=0,"--",INDEX(DATOS,$B1573,O$2))</f>
        <v>--</v>
      </c>
      <c r="E1573" s="64" t="s">
        <v>1</v>
      </c>
      <c r="F1573" s="36" t="str">
        <f t="shared" si="1899"/>
        <v>--</v>
      </c>
      <c r="G1573" s="109" t="e">
        <f>VLOOKUP($D1573,LOC_UNICOS,G$2,0)</f>
        <v>#N/A</v>
      </c>
      <c r="H1573" s="109" t="e">
        <f>VLOOKUP($D1573,LOC_UNICOS,H$2,0)</f>
        <v>#N/A</v>
      </c>
      <c r="I1573" s="38">
        <f t="array" ref="I1573">IF($B1573=0,-999,IF(COUNTIFS($Z1573:Z1573,#N/A)&gt;0,-999,AVERAGE($Z1573:Z1573)))</f>
        <v>-999</v>
      </c>
      <c r="J1573" s="38">
        <f t="array" ref="J1573">IF($B1573=0,-999,IF(COUNTIFS($Z1573:AA1573,#N/A)&gt;0,-999,AVERAGE($Z1573:AA1573)))</f>
        <v>-999</v>
      </c>
      <c r="K1573" s="38">
        <f t="array" ref="K1573">IF($B1573=0,-999,IF(COUNTIFS($Z1573:AB1573,#N/A)&gt;0,-999,AVERAGE($Z1573:AB1573)))</f>
        <v>-999</v>
      </c>
      <c r="L1573" s="38">
        <f t="array" ref="L1573">IF($B1573=0,-999,IF(COUNTIFS($Z1573:AC1573,#N/A)&gt;0,-999,AVERAGE($Z1573:AC1573)))</f>
        <v>-999</v>
      </c>
      <c r="M1573" s="38">
        <f t="shared" si="1907"/>
        <v>-999</v>
      </c>
      <c r="N1573" s="38">
        <f t="shared" si="1882"/>
        <v>-999</v>
      </c>
      <c r="O1573" s="38">
        <f t="shared" si="1883"/>
        <v>-999</v>
      </c>
      <c r="P1573" s="38">
        <f t="shared" si="1884"/>
        <v>-999</v>
      </c>
      <c r="Q1573" s="37">
        <f t="shared" si="1860"/>
        <v>0</v>
      </c>
      <c r="R1573" s="37">
        <f t="shared" si="1872"/>
        <v>0</v>
      </c>
      <c r="S1573" s="37">
        <f t="shared" si="1873"/>
        <v>0</v>
      </c>
      <c r="T1573" s="37">
        <f t="shared" si="1874"/>
        <v>0</v>
      </c>
      <c r="U1573" s="37">
        <f t="shared" si="1861"/>
        <v>2018</v>
      </c>
      <c r="V1573" s="37">
        <f t="shared" ref="V1573:X1573" si="1910">U1573-1</f>
        <v>2017</v>
      </c>
      <c r="W1573" s="37">
        <f t="shared" si="1910"/>
        <v>2016</v>
      </c>
      <c r="X1573" s="37">
        <f t="shared" si="1910"/>
        <v>2015</v>
      </c>
      <c r="Y1573" s="39"/>
      <c r="Z1573" s="62" t="e">
        <f>IFERROR(IF($B1573=0,#N/A,AVERAGEIFS(INDEX(DATOS,0,$C1573),INDEX(DATOS,0,$C1573),"&lt;&gt;#N/D",INDEX(DATOS,0,$L$2),0,INDEX(DATOS,0,$M$2),1,INDEX(DATOS,0,$N$2),U1573,INDEX(DATOS,0,$O$2),$D1573)),#N/A)</f>
        <v>#N/A</v>
      </c>
      <c r="AA1573" s="62" t="e">
        <f>IFERROR(IF($B1573=0,#N/A,AVERAGEIFS(INDEX(DATOS,0,$C1573),INDEX(DATOS,0,$C1573),"&lt;&gt;#N/D",INDEX(DATOS,0,$L$2),0,INDEX(DATOS,0,$M$2),1,INDEX(DATOS,0,$N$2),V1573,INDEX(DATOS,0,$O$2),$D1573)),#N/A)</f>
        <v>#N/A</v>
      </c>
      <c r="AB1573" s="62" t="e">
        <f>IFERROR(IF($B1573=0,#N/A,AVERAGEIFS(INDEX(DATOS,0,$C1573),INDEX(DATOS,0,$C1573),"&lt;&gt;#N/D",INDEX(DATOS,0,$L$2),0,INDEX(DATOS,0,$M$2),1,INDEX(DATOS,0,$N$2),W1573,INDEX(DATOS,0,$O$2),$D1573)),#N/A)</f>
        <v>#N/A</v>
      </c>
      <c r="AC1573" s="62" t="e">
        <f>IFERROR(IF($B1573=0,#N/A,AVERAGEIFS(INDEX(DATOS,0,$C1573),INDEX(DATOS,0,$C1573),"&lt;&gt;#N/D",INDEX(DATOS,0,$L$2),0,INDEX(DATOS,0,$M$2),1,INDEX(DATOS,0,$N$2),X1573,INDEX(DATOS,0,$O$2),$D1573)),#N/A)</f>
        <v>#N/A</v>
      </c>
      <c r="AD1573" s="33"/>
      <c r="AE1573" s="40">
        <f>IFERROR(IF(ISNA(#REF!),-999,IF(I1573=0,0,_xlfn.STDEV.P(#REF!)/I1573*100)),-999)</f>
        <v>-999</v>
      </c>
      <c r="AF1573" s="40">
        <f>IFERROR(IF(ISNA(#REF!),-999,IF(J1573=0,0,_xlfn.STDEV.P(#REF!)/J1573*100)),-999)</f>
        <v>-999</v>
      </c>
      <c r="AG1573" s="40">
        <f>IFERROR(IF(ISNA(#REF!),-999,IF(K1573=0,0,_xlfn.STDEV.P(#REF!)/K1573*100)),-999)</f>
        <v>-999</v>
      </c>
      <c r="AH1573" s="40">
        <f>IFERROR(IF(ISNA(#REF!),-999,IF(L1573=0,0,_xlfn.STDEV.P(#REF!)/L1573*100)),-999)</f>
        <v>-999</v>
      </c>
    </row>
    <row r="1574" spans="1:34" x14ac:dyDescent="0.35">
      <c r="A1574">
        <f t="shared" si="1863"/>
        <v>169</v>
      </c>
      <c r="B1574" s="35">
        <f t="array" ref="B1574">IF(B1573=0,0,MIN(IF(INDEX(DATOS,0,$N$2)=$U1574,IF(ISNUMBER(INDEX(DATOS,0,$C1574)),IF(INDEX(DATOS,0,$L$2)=0,IF(INDEX(DATOS,0,$M$2)=1,IF(ISNA(MATCH(INDEX(DATOS,0,$O$2),IF($E$7:E1573=E1574,$D$7:D1573),0)),INDEX(DATOS,0,$K$2))))))))</f>
        <v>0</v>
      </c>
      <c r="C1574" s="32">
        <f t="shared" si="1864"/>
        <v>20</v>
      </c>
      <c r="D1574" s="34" t="str">
        <f>IF($B1574=0,"--",INDEX(DATOS,$B1574,O$2))</f>
        <v>--</v>
      </c>
      <c r="E1574" s="64" t="s">
        <v>1</v>
      </c>
      <c r="F1574" s="36" t="str">
        <f t="shared" si="1899"/>
        <v>--</v>
      </c>
      <c r="G1574" s="109" t="e">
        <f>VLOOKUP($D1574,LOC_UNICOS,G$2,0)</f>
        <v>#N/A</v>
      </c>
      <c r="H1574" s="109" t="e">
        <f>VLOOKUP($D1574,LOC_UNICOS,H$2,0)</f>
        <v>#N/A</v>
      </c>
      <c r="I1574" s="38">
        <f t="array" ref="I1574">IF($B1574=0,-999,IF(COUNTIFS($Z1574:Z1574,#N/A)&gt;0,-999,AVERAGE($Z1574:Z1574)))</f>
        <v>-999</v>
      </c>
      <c r="J1574" s="38">
        <f t="array" ref="J1574">IF($B1574=0,-999,IF(COUNTIFS($Z1574:AA1574,#N/A)&gt;0,-999,AVERAGE($Z1574:AA1574)))</f>
        <v>-999</v>
      </c>
      <c r="K1574" s="38">
        <f t="array" ref="K1574">IF($B1574=0,-999,IF(COUNTIFS($Z1574:AB1574,#N/A)&gt;0,-999,AVERAGE($Z1574:AB1574)))</f>
        <v>-999</v>
      </c>
      <c r="L1574" s="38">
        <f t="array" ref="L1574">IF($B1574=0,-999,IF(COUNTIFS($Z1574:AC1574,#N/A)&gt;0,-999,AVERAGE($Z1574:AC1574)))</f>
        <v>-999</v>
      </c>
      <c r="M1574" s="38">
        <f t="shared" si="1907"/>
        <v>-999</v>
      </c>
      <c r="N1574" s="38">
        <f t="shared" si="1882"/>
        <v>-999</v>
      </c>
      <c r="O1574" s="38">
        <f t="shared" si="1883"/>
        <v>-999</v>
      </c>
      <c r="P1574" s="38">
        <f t="shared" si="1884"/>
        <v>-999</v>
      </c>
      <c r="Q1574" s="37">
        <f t="shared" si="1860"/>
        <v>0</v>
      </c>
      <c r="R1574" s="37">
        <f t="shared" si="1872"/>
        <v>0</v>
      </c>
      <c r="S1574" s="37">
        <f t="shared" si="1873"/>
        <v>0</v>
      </c>
      <c r="T1574" s="37">
        <f t="shared" si="1874"/>
        <v>0</v>
      </c>
      <c r="U1574" s="37">
        <f t="shared" si="1861"/>
        <v>2018</v>
      </c>
      <c r="V1574" s="37">
        <f t="shared" ref="V1574:X1574" si="1911">U1574-1</f>
        <v>2017</v>
      </c>
      <c r="W1574" s="37">
        <f t="shared" si="1911"/>
        <v>2016</v>
      </c>
      <c r="X1574" s="37">
        <f t="shared" si="1911"/>
        <v>2015</v>
      </c>
      <c r="Y1574" s="39"/>
      <c r="Z1574" s="62" t="e">
        <f>IFERROR(IF($B1574=0,#N/A,AVERAGEIFS(INDEX(DATOS,0,$C1574),INDEX(DATOS,0,$C1574),"&lt;&gt;#N/D",INDEX(DATOS,0,$L$2),0,INDEX(DATOS,0,$M$2),1,INDEX(DATOS,0,$N$2),U1574,INDEX(DATOS,0,$O$2),$D1574)),#N/A)</f>
        <v>#N/A</v>
      </c>
      <c r="AA1574" s="62" t="e">
        <f>IFERROR(IF($B1574=0,#N/A,AVERAGEIFS(INDEX(DATOS,0,$C1574),INDEX(DATOS,0,$C1574),"&lt;&gt;#N/D",INDEX(DATOS,0,$L$2),0,INDEX(DATOS,0,$M$2),1,INDEX(DATOS,0,$N$2),V1574,INDEX(DATOS,0,$O$2),$D1574)),#N/A)</f>
        <v>#N/A</v>
      </c>
      <c r="AB1574" s="62" t="e">
        <f>IFERROR(IF($B1574=0,#N/A,AVERAGEIFS(INDEX(DATOS,0,$C1574),INDEX(DATOS,0,$C1574),"&lt;&gt;#N/D",INDEX(DATOS,0,$L$2),0,INDEX(DATOS,0,$M$2),1,INDEX(DATOS,0,$N$2),W1574,INDEX(DATOS,0,$O$2),$D1574)),#N/A)</f>
        <v>#N/A</v>
      </c>
      <c r="AC1574" s="62" t="e">
        <f>IFERROR(IF($B1574=0,#N/A,AVERAGEIFS(INDEX(DATOS,0,$C1574),INDEX(DATOS,0,$C1574),"&lt;&gt;#N/D",INDEX(DATOS,0,$L$2),0,INDEX(DATOS,0,$M$2),1,INDEX(DATOS,0,$N$2),X1574,INDEX(DATOS,0,$O$2),$D1574)),#N/A)</f>
        <v>#N/A</v>
      </c>
      <c r="AD1574" s="33"/>
      <c r="AE1574" s="40">
        <f>IFERROR(IF(ISNA(#REF!),-999,IF(I1574=0,0,_xlfn.STDEV.P(#REF!)/I1574*100)),-999)</f>
        <v>-999</v>
      </c>
      <c r="AF1574" s="40">
        <f>IFERROR(IF(ISNA(#REF!),-999,IF(J1574=0,0,_xlfn.STDEV.P(#REF!)/J1574*100)),-999)</f>
        <v>-999</v>
      </c>
      <c r="AG1574" s="40">
        <f>IFERROR(IF(ISNA(#REF!),-999,IF(K1574=0,0,_xlfn.STDEV.P(#REF!)/K1574*100)),-999)</f>
        <v>-999</v>
      </c>
      <c r="AH1574" s="40">
        <f>IFERROR(IF(ISNA(#REF!),-999,IF(L1574=0,0,_xlfn.STDEV.P(#REF!)/L1574*100)),-999)</f>
        <v>-999</v>
      </c>
    </row>
    <row r="1575" spans="1:34" x14ac:dyDescent="0.35">
      <c r="A1575">
        <f t="shared" si="1863"/>
        <v>170</v>
      </c>
      <c r="B1575" s="35">
        <f t="array" ref="B1575">IF(B1574=0,0,MIN(IF(INDEX(DATOS,0,$N$2)=$U1575,IF(ISNUMBER(INDEX(DATOS,0,$C1575)),IF(INDEX(DATOS,0,$L$2)=0,IF(INDEX(DATOS,0,$M$2)=1,IF(ISNA(MATCH(INDEX(DATOS,0,$O$2),IF($E$7:E1574=E1575,$D$7:D1574),0)),INDEX(DATOS,0,$K$2))))))))</f>
        <v>0</v>
      </c>
      <c r="C1575" s="32">
        <f t="shared" si="1864"/>
        <v>20</v>
      </c>
      <c r="D1575" s="34" t="str">
        <f>IF($B1575=0,"--",INDEX(DATOS,$B1575,O$2))</f>
        <v>--</v>
      </c>
      <c r="E1575" s="64" t="s">
        <v>1</v>
      </c>
      <c r="F1575" s="36" t="str">
        <f t="shared" si="1899"/>
        <v>--</v>
      </c>
      <c r="G1575" s="109" t="e">
        <f>VLOOKUP($D1575,LOC_UNICOS,G$2,0)</f>
        <v>#N/A</v>
      </c>
      <c r="H1575" s="109" t="e">
        <f>VLOOKUP($D1575,LOC_UNICOS,H$2,0)</f>
        <v>#N/A</v>
      </c>
      <c r="I1575" s="38">
        <f t="array" ref="I1575">IF($B1575=0,-999,IF(COUNTIFS($Z1575:Z1575,#N/A)&gt;0,-999,AVERAGE($Z1575:Z1575)))</f>
        <v>-999</v>
      </c>
      <c r="J1575" s="38">
        <f t="array" ref="J1575">IF($B1575=0,-999,IF(COUNTIFS($Z1575:AA1575,#N/A)&gt;0,-999,AVERAGE($Z1575:AA1575)))</f>
        <v>-999</v>
      </c>
      <c r="K1575" s="38">
        <f t="array" ref="K1575">IF($B1575=0,-999,IF(COUNTIFS($Z1575:AB1575,#N/A)&gt;0,-999,AVERAGE($Z1575:AB1575)))</f>
        <v>-999</v>
      </c>
      <c r="L1575" s="38">
        <f t="array" ref="L1575">IF($B1575=0,-999,IF(COUNTIFS($Z1575:AC1575,#N/A)&gt;0,-999,AVERAGE($Z1575:AC1575)))</f>
        <v>-999</v>
      </c>
      <c r="M1575" s="38">
        <f t="shared" si="1907"/>
        <v>-999</v>
      </c>
      <c r="N1575" s="38">
        <f t="shared" si="1882"/>
        <v>-999</v>
      </c>
      <c r="O1575" s="38">
        <f t="shared" si="1883"/>
        <v>-999</v>
      </c>
      <c r="P1575" s="38">
        <f t="shared" si="1884"/>
        <v>-999</v>
      </c>
      <c r="Q1575" s="37">
        <f t="shared" si="1860"/>
        <v>0</v>
      </c>
      <c r="R1575" s="37">
        <f t="shared" si="1872"/>
        <v>0</v>
      </c>
      <c r="S1575" s="37">
        <f t="shared" si="1873"/>
        <v>0</v>
      </c>
      <c r="T1575" s="37">
        <f t="shared" si="1874"/>
        <v>0</v>
      </c>
      <c r="U1575" s="37">
        <f t="shared" si="1861"/>
        <v>2018</v>
      </c>
      <c r="V1575" s="37">
        <f t="shared" ref="V1575:X1575" si="1912">U1575-1</f>
        <v>2017</v>
      </c>
      <c r="W1575" s="37">
        <f t="shared" si="1912"/>
        <v>2016</v>
      </c>
      <c r="X1575" s="37">
        <f t="shared" si="1912"/>
        <v>2015</v>
      </c>
      <c r="Y1575" s="39"/>
      <c r="Z1575" s="62" t="e">
        <f>IFERROR(IF($B1575=0,#N/A,AVERAGEIFS(INDEX(DATOS,0,$C1575),INDEX(DATOS,0,$C1575),"&lt;&gt;#N/D",INDEX(DATOS,0,$L$2),0,INDEX(DATOS,0,$M$2),1,INDEX(DATOS,0,$N$2),U1575,INDEX(DATOS,0,$O$2),$D1575)),#N/A)</f>
        <v>#N/A</v>
      </c>
      <c r="AA1575" s="62" t="e">
        <f>IFERROR(IF($B1575=0,#N/A,AVERAGEIFS(INDEX(DATOS,0,$C1575),INDEX(DATOS,0,$C1575),"&lt;&gt;#N/D",INDEX(DATOS,0,$L$2),0,INDEX(DATOS,0,$M$2),1,INDEX(DATOS,0,$N$2),V1575,INDEX(DATOS,0,$O$2),$D1575)),#N/A)</f>
        <v>#N/A</v>
      </c>
      <c r="AB1575" s="62" t="e">
        <f>IFERROR(IF($B1575=0,#N/A,AVERAGEIFS(INDEX(DATOS,0,$C1575),INDEX(DATOS,0,$C1575),"&lt;&gt;#N/D",INDEX(DATOS,0,$L$2),0,INDEX(DATOS,0,$M$2),1,INDEX(DATOS,0,$N$2),W1575,INDEX(DATOS,0,$O$2),$D1575)),#N/A)</f>
        <v>#N/A</v>
      </c>
      <c r="AC1575" s="62" t="e">
        <f>IFERROR(IF($B1575=0,#N/A,AVERAGEIFS(INDEX(DATOS,0,$C1575),INDEX(DATOS,0,$C1575),"&lt;&gt;#N/D",INDEX(DATOS,0,$L$2),0,INDEX(DATOS,0,$M$2),1,INDEX(DATOS,0,$N$2),X1575,INDEX(DATOS,0,$O$2),$D1575)),#N/A)</f>
        <v>#N/A</v>
      </c>
      <c r="AD1575" s="33"/>
      <c r="AE1575" s="40">
        <f>IFERROR(IF(ISNA(#REF!),-999,IF(I1575=0,0,_xlfn.STDEV.P(#REF!)/I1575*100)),-999)</f>
        <v>-999</v>
      </c>
      <c r="AF1575" s="40">
        <f>IFERROR(IF(ISNA(#REF!),-999,IF(J1575=0,0,_xlfn.STDEV.P(#REF!)/J1575*100)),-999)</f>
        <v>-999</v>
      </c>
      <c r="AG1575" s="40">
        <f>IFERROR(IF(ISNA(#REF!),-999,IF(K1575=0,0,_xlfn.STDEV.P(#REF!)/K1575*100)),-999)</f>
        <v>-999</v>
      </c>
      <c r="AH1575" s="40">
        <f>IFERROR(IF(ISNA(#REF!),-999,IF(L1575=0,0,_xlfn.STDEV.P(#REF!)/L1575*100)),-999)</f>
        <v>-999</v>
      </c>
    </row>
    <row r="1576" spans="1:34" x14ac:dyDescent="0.35">
      <c r="A1576">
        <f t="shared" si="1863"/>
        <v>171</v>
      </c>
      <c r="B1576" s="35">
        <f t="array" ref="B1576">IF(B1575=0,0,MIN(IF(INDEX(DATOS,0,$N$2)=$U1576,IF(ISNUMBER(INDEX(DATOS,0,$C1576)),IF(INDEX(DATOS,0,$L$2)=0,IF(INDEX(DATOS,0,$M$2)=1,IF(ISNA(MATCH(INDEX(DATOS,0,$O$2),IF($E$7:E1575=E1576,$D$7:D1575),0)),INDEX(DATOS,0,$K$2))))))))</f>
        <v>0</v>
      </c>
      <c r="C1576" s="32">
        <f t="shared" si="1864"/>
        <v>20</v>
      </c>
      <c r="D1576" s="34" t="str">
        <f>IF($B1576=0,"--",INDEX(DATOS,$B1576,O$2))</f>
        <v>--</v>
      </c>
      <c r="E1576" s="64" t="s">
        <v>1</v>
      </c>
      <c r="F1576" s="36" t="str">
        <f t="shared" si="1899"/>
        <v>--</v>
      </c>
      <c r="G1576" s="109" t="e">
        <f>VLOOKUP($D1576,LOC_UNICOS,G$2,0)</f>
        <v>#N/A</v>
      </c>
      <c r="H1576" s="109" t="e">
        <f>VLOOKUP($D1576,LOC_UNICOS,H$2,0)</f>
        <v>#N/A</v>
      </c>
      <c r="I1576" s="38">
        <f t="array" ref="I1576">IF($B1576=0,-999,IF(COUNTIFS($Z1576:Z1576,#N/A)&gt;0,-999,AVERAGE($Z1576:Z1576)))</f>
        <v>-999</v>
      </c>
      <c r="J1576" s="38">
        <f t="array" ref="J1576">IF($B1576=0,-999,IF(COUNTIFS($Z1576:AA1576,#N/A)&gt;0,-999,AVERAGE($Z1576:AA1576)))</f>
        <v>-999</v>
      </c>
      <c r="K1576" s="38">
        <f t="array" ref="K1576">IF($B1576=0,-999,IF(COUNTIFS($Z1576:AB1576,#N/A)&gt;0,-999,AVERAGE($Z1576:AB1576)))</f>
        <v>-999</v>
      </c>
      <c r="L1576" s="38">
        <f t="array" ref="L1576">IF($B1576=0,-999,IF(COUNTIFS($Z1576:AC1576,#N/A)&gt;0,-999,AVERAGE($Z1576:AC1576)))</f>
        <v>-999</v>
      </c>
      <c r="M1576" s="38">
        <f t="shared" si="1907"/>
        <v>-999</v>
      </c>
      <c r="N1576" s="38">
        <f t="shared" si="1882"/>
        <v>-999</v>
      </c>
      <c r="O1576" s="38">
        <f t="shared" si="1883"/>
        <v>-999</v>
      </c>
      <c r="P1576" s="38">
        <f t="shared" si="1884"/>
        <v>-999</v>
      </c>
      <c r="Q1576" s="37">
        <f t="shared" si="1860"/>
        <v>0</v>
      </c>
      <c r="R1576" s="37">
        <f t="shared" si="1872"/>
        <v>0</v>
      </c>
      <c r="S1576" s="37">
        <f t="shared" si="1873"/>
        <v>0</v>
      </c>
      <c r="T1576" s="37">
        <f t="shared" si="1874"/>
        <v>0</v>
      </c>
      <c r="U1576" s="37">
        <f t="shared" si="1861"/>
        <v>2018</v>
      </c>
      <c r="V1576" s="37">
        <f t="shared" ref="V1576:X1576" si="1913">U1576-1</f>
        <v>2017</v>
      </c>
      <c r="W1576" s="37">
        <f t="shared" si="1913"/>
        <v>2016</v>
      </c>
      <c r="X1576" s="37">
        <f t="shared" si="1913"/>
        <v>2015</v>
      </c>
      <c r="Y1576" s="39"/>
      <c r="Z1576" s="62" t="e">
        <f>IFERROR(IF($B1576=0,#N/A,AVERAGEIFS(INDEX(DATOS,0,$C1576),INDEX(DATOS,0,$C1576),"&lt;&gt;#N/D",INDEX(DATOS,0,$L$2),0,INDEX(DATOS,0,$M$2),1,INDEX(DATOS,0,$N$2),U1576,INDEX(DATOS,0,$O$2),$D1576)),#N/A)</f>
        <v>#N/A</v>
      </c>
      <c r="AA1576" s="62" t="e">
        <f>IFERROR(IF($B1576=0,#N/A,AVERAGEIFS(INDEX(DATOS,0,$C1576),INDEX(DATOS,0,$C1576),"&lt;&gt;#N/D",INDEX(DATOS,0,$L$2),0,INDEX(DATOS,0,$M$2),1,INDEX(DATOS,0,$N$2),V1576,INDEX(DATOS,0,$O$2),$D1576)),#N/A)</f>
        <v>#N/A</v>
      </c>
      <c r="AB1576" s="62" t="e">
        <f>IFERROR(IF($B1576=0,#N/A,AVERAGEIFS(INDEX(DATOS,0,$C1576),INDEX(DATOS,0,$C1576),"&lt;&gt;#N/D",INDEX(DATOS,0,$L$2),0,INDEX(DATOS,0,$M$2),1,INDEX(DATOS,0,$N$2),W1576,INDEX(DATOS,0,$O$2),$D1576)),#N/A)</f>
        <v>#N/A</v>
      </c>
      <c r="AC1576" s="62" t="e">
        <f>IFERROR(IF($B1576=0,#N/A,AVERAGEIFS(INDEX(DATOS,0,$C1576),INDEX(DATOS,0,$C1576),"&lt;&gt;#N/D",INDEX(DATOS,0,$L$2),0,INDEX(DATOS,0,$M$2),1,INDEX(DATOS,0,$N$2),X1576,INDEX(DATOS,0,$O$2),$D1576)),#N/A)</f>
        <v>#N/A</v>
      </c>
      <c r="AD1576" s="33"/>
      <c r="AE1576" s="40">
        <f>IFERROR(IF(ISNA(#REF!),-999,IF(I1576=0,0,_xlfn.STDEV.P(#REF!)/I1576*100)),-999)</f>
        <v>-999</v>
      </c>
      <c r="AF1576" s="40">
        <f>IFERROR(IF(ISNA(#REF!),-999,IF(J1576=0,0,_xlfn.STDEV.P(#REF!)/J1576*100)),-999)</f>
        <v>-999</v>
      </c>
      <c r="AG1576" s="40">
        <f>IFERROR(IF(ISNA(#REF!),-999,IF(K1576=0,0,_xlfn.STDEV.P(#REF!)/K1576*100)),-999)</f>
        <v>-999</v>
      </c>
      <c r="AH1576" s="40">
        <f>IFERROR(IF(ISNA(#REF!),-999,IF(L1576=0,0,_xlfn.STDEV.P(#REF!)/L1576*100)),-999)</f>
        <v>-999</v>
      </c>
    </row>
    <row r="1577" spans="1:34" x14ac:dyDescent="0.35">
      <c r="A1577">
        <f t="shared" si="1863"/>
        <v>172</v>
      </c>
      <c r="B1577" s="35">
        <f t="array" ref="B1577">IF(B1576=0,0,MIN(IF(INDEX(DATOS,0,$N$2)=$U1577,IF(ISNUMBER(INDEX(DATOS,0,$C1577)),IF(INDEX(DATOS,0,$L$2)=0,IF(INDEX(DATOS,0,$M$2)=1,IF(ISNA(MATCH(INDEX(DATOS,0,$O$2),IF($E$7:E1576=E1577,$D$7:D1576),0)),INDEX(DATOS,0,$K$2))))))))</f>
        <v>0</v>
      </c>
      <c r="C1577" s="32">
        <f t="shared" si="1864"/>
        <v>20</v>
      </c>
      <c r="D1577" s="34" t="str">
        <f>IF($B1577=0,"--",INDEX(DATOS,$B1577,O$2))</f>
        <v>--</v>
      </c>
      <c r="E1577" s="64" t="s">
        <v>1</v>
      </c>
      <c r="F1577" s="36" t="str">
        <f t="shared" si="1899"/>
        <v>--</v>
      </c>
      <c r="G1577" s="109" t="e">
        <f>VLOOKUP($D1577,LOC_UNICOS,G$2,0)</f>
        <v>#N/A</v>
      </c>
      <c r="H1577" s="109" t="e">
        <f>VLOOKUP($D1577,LOC_UNICOS,H$2,0)</f>
        <v>#N/A</v>
      </c>
      <c r="I1577" s="38">
        <f t="array" ref="I1577">IF($B1577=0,-999,IF(COUNTIFS($Z1577:Z1577,#N/A)&gt;0,-999,AVERAGE($Z1577:Z1577)))</f>
        <v>-999</v>
      </c>
      <c r="J1577" s="38">
        <f t="array" ref="J1577">IF($B1577=0,-999,IF(COUNTIFS($Z1577:AA1577,#N/A)&gt;0,-999,AVERAGE($Z1577:AA1577)))</f>
        <v>-999</v>
      </c>
      <c r="K1577" s="38">
        <f t="array" ref="K1577">IF($B1577=0,-999,IF(COUNTIFS($Z1577:AB1577,#N/A)&gt;0,-999,AVERAGE($Z1577:AB1577)))</f>
        <v>-999</v>
      </c>
      <c r="L1577" s="38">
        <f t="array" ref="L1577">IF($B1577=0,-999,IF(COUNTIFS($Z1577:AC1577,#N/A)&gt;0,-999,AVERAGE($Z1577:AC1577)))</f>
        <v>-999</v>
      </c>
      <c r="M1577" s="38">
        <f t="shared" si="1907"/>
        <v>-999</v>
      </c>
      <c r="N1577" s="38">
        <f t="shared" si="1882"/>
        <v>-999</v>
      </c>
      <c r="O1577" s="38">
        <f t="shared" si="1883"/>
        <v>-999</v>
      </c>
      <c r="P1577" s="38">
        <f t="shared" si="1884"/>
        <v>-999</v>
      </c>
      <c r="Q1577" s="37">
        <f t="shared" si="1860"/>
        <v>0</v>
      </c>
      <c r="R1577" s="37">
        <f t="shared" si="1872"/>
        <v>0</v>
      </c>
      <c r="S1577" s="37">
        <f t="shared" si="1873"/>
        <v>0</v>
      </c>
      <c r="T1577" s="37">
        <f t="shared" si="1874"/>
        <v>0</v>
      </c>
      <c r="U1577" s="37">
        <f t="shared" si="1861"/>
        <v>2018</v>
      </c>
      <c r="V1577" s="37">
        <f t="shared" ref="V1577:X1577" si="1914">U1577-1</f>
        <v>2017</v>
      </c>
      <c r="W1577" s="37">
        <f t="shared" si="1914"/>
        <v>2016</v>
      </c>
      <c r="X1577" s="37">
        <f t="shared" si="1914"/>
        <v>2015</v>
      </c>
      <c r="Y1577" s="39"/>
      <c r="Z1577" s="62" t="e">
        <f>IFERROR(IF($B1577=0,#N/A,AVERAGEIFS(INDEX(DATOS,0,$C1577),INDEX(DATOS,0,$C1577),"&lt;&gt;#N/D",INDEX(DATOS,0,$L$2),0,INDEX(DATOS,0,$M$2),1,INDEX(DATOS,0,$N$2),U1577,INDEX(DATOS,0,$O$2),$D1577)),#N/A)</f>
        <v>#N/A</v>
      </c>
      <c r="AA1577" s="62" t="e">
        <f>IFERROR(IF($B1577=0,#N/A,AVERAGEIFS(INDEX(DATOS,0,$C1577),INDEX(DATOS,0,$C1577),"&lt;&gt;#N/D",INDEX(DATOS,0,$L$2),0,INDEX(DATOS,0,$M$2),1,INDEX(DATOS,0,$N$2),V1577,INDEX(DATOS,0,$O$2),$D1577)),#N/A)</f>
        <v>#N/A</v>
      </c>
      <c r="AB1577" s="62" t="e">
        <f>IFERROR(IF($B1577=0,#N/A,AVERAGEIFS(INDEX(DATOS,0,$C1577),INDEX(DATOS,0,$C1577),"&lt;&gt;#N/D",INDEX(DATOS,0,$L$2),0,INDEX(DATOS,0,$M$2),1,INDEX(DATOS,0,$N$2),W1577,INDEX(DATOS,0,$O$2),$D1577)),#N/A)</f>
        <v>#N/A</v>
      </c>
      <c r="AC1577" s="62" t="e">
        <f>IFERROR(IF($B1577=0,#N/A,AVERAGEIFS(INDEX(DATOS,0,$C1577),INDEX(DATOS,0,$C1577),"&lt;&gt;#N/D",INDEX(DATOS,0,$L$2),0,INDEX(DATOS,0,$M$2),1,INDEX(DATOS,0,$N$2),X1577,INDEX(DATOS,0,$O$2),$D1577)),#N/A)</f>
        <v>#N/A</v>
      </c>
      <c r="AD1577" s="33"/>
      <c r="AE1577" s="40">
        <f>IFERROR(IF(ISNA(#REF!),-999,IF(I1577=0,0,_xlfn.STDEV.P(#REF!)/I1577*100)),-999)</f>
        <v>-999</v>
      </c>
      <c r="AF1577" s="40">
        <f>IFERROR(IF(ISNA(#REF!),-999,IF(J1577=0,0,_xlfn.STDEV.P(#REF!)/J1577*100)),-999)</f>
        <v>-999</v>
      </c>
      <c r="AG1577" s="40">
        <f>IFERROR(IF(ISNA(#REF!),-999,IF(K1577=0,0,_xlfn.STDEV.P(#REF!)/K1577*100)),-999)</f>
        <v>-999</v>
      </c>
      <c r="AH1577" s="40">
        <f>IFERROR(IF(ISNA(#REF!),-999,IF(L1577=0,0,_xlfn.STDEV.P(#REF!)/L1577*100)),-999)</f>
        <v>-999</v>
      </c>
    </row>
    <row r="1578" spans="1:34" x14ac:dyDescent="0.35">
      <c r="A1578">
        <f t="shared" si="1863"/>
        <v>173</v>
      </c>
      <c r="B1578" s="35">
        <f t="array" ref="B1578">IF(B1577=0,0,MIN(IF(INDEX(DATOS,0,$N$2)=$U1578,IF(ISNUMBER(INDEX(DATOS,0,$C1578)),IF(INDEX(DATOS,0,$L$2)=0,IF(INDEX(DATOS,0,$M$2)=1,IF(ISNA(MATCH(INDEX(DATOS,0,$O$2),IF($E$7:E1577=E1578,$D$7:D1577),0)),INDEX(DATOS,0,$K$2))))))))</f>
        <v>0</v>
      </c>
      <c r="C1578" s="32">
        <f t="shared" si="1864"/>
        <v>20</v>
      </c>
      <c r="D1578" s="34" t="str">
        <f>IF($B1578=0,"--",INDEX(DATOS,$B1578,O$2))</f>
        <v>--</v>
      </c>
      <c r="E1578" s="64" t="s">
        <v>1</v>
      </c>
      <c r="F1578" s="36" t="str">
        <f t="shared" si="1899"/>
        <v>--</v>
      </c>
      <c r="G1578" s="109" t="e">
        <f>VLOOKUP($D1578,LOC_UNICOS,G$2,0)</f>
        <v>#N/A</v>
      </c>
      <c r="H1578" s="109" t="e">
        <f>VLOOKUP($D1578,LOC_UNICOS,H$2,0)</f>
        <v>#N/A</v>
      </c>
      <c r="I1578" s="38">
        <f t="array" ref="I1578">IF($B1578=0,-999,IF(COUNTIFS($Z1578:Z1578,#N/A)&gt;0,-999,AVERAGE($Z1578:Z1578)))</f>
        <v>-999</v>
      </c>
      <c r="J1578" s="38">
        <f t="array" ref="J1578">IF($B1578=0,-999,IF(COUNTIFS($Z1578:AA1578,#N/A)&gt;0,-999,AVERAGE($Z1578:AA1578)))</f>
        <v>-999</v>
      </c>
      <c r="K1578" s="38">
        <f t="array" ref="K1578">IF($B1578=0,-999,IF(COUNTIFS($Z1578:AB1578,#N/A)&gt;0,-999,AVERAGE($Z1578:AB1578)))</f>
        <v>-999</v>
      </c>
      <c r="L1578" s="38">
        <f t="array" ref="L1578">IF($B1578=0,-999,IF(COUNTIFS($Z1578:AC1578,#N/A)&gt;0,-999,AVERAGE($Z1578:AC1578)))</f>
        <v>-999</v>
      </c>
      <c r="M1578" s="38">
        <f t="shared" si="1907"/>
        <v>-999</v>
      </c>
      <c r="N1578" s="38">
        <f t="shared" si="1882"/>
        <v>-999</v>
      </c>
      <c r="O1578" s="38">
        <f t="shared" si="1883"/>
        <v>-999</v>
      </c>
      <c r="P1578" s="38">
        <f t="shared" si="1884"/>
        <v>-999</v>
      </c>
      <c r="Q1578" s="37">
        <f t="shared" si="1860"/>
        <v>0</v>
      </c>
      <c r="R1578" s="37">
        <f t="shared" si="1872"/>
        <v>0</v>
      </c>
      <c r="S1578" s="37">
        <f t="shared" si="1873"/>
        <v>0</v>
      </c>
      <c r="T1578" s="37">
        <f t="shared" si="1874"/>
        <v>0</v>
      </c>
      <c r="U1578" s="37">
        <f t="shared" si="1861"/>
        <v>2018</v>
      </c>
      <c r="V1578" s="37">
        <f t="shared" ref="V1578:X1578" si="1915">U1578-1</f>
        <v>2017</v>
      </c>
      <c r="W1578" s="37">
        <f t="shared" si="1915"/>
        <v>2016</v>
      </c>
      <c r="X1578" s="37">
        <f t="shared" si="1915"/>
        <v>2015</v>
      </c>
      <c r="Y1578" s="39"/>
      <c r="Z1578" s="62" t="e">
        <f>IFERROR(IF($B1578=0,#N/A,AVERAGEIFS(INDEX(DATOS,0,$C1578),INDEX(DATOS,0,$C1578),"&lt;&gt;#N/D",INDEX(DATOS,0,$L$2),0,INDEX(DATOS,0,$M$2),1,INDEX(DATOS,0,$N$2),U1578,INDEX(DATOS,0,$O$2),$D1578)),#N/A)</f>
        <v>#N/A</v>
      </c>
      <c r="AA1578" s="62" t="e">
        <f>IFERROR(IF($B1578=0,#N/A,AVERAGEIFS(INDEX(DATOS,0,$C1578),INDEX(DATOS,0,$C1578),"&lt;&gt;#N/D",INDEX(DATOS,0,$L$2),0,INDEX(DATOS,0,$M$2),1,INDEX(DATOS,0,$N$2),V1578,INDEX(DATOS,0,$O$2),$D1578)),#N/A)</f>
        <v>#N/A</v>
      </c>
      <c r="AB1578" s="62" t="e">
        <f>IFERROR(IF($B1578=0,#N/A,AVERAGEIFS(INDEX(DATOS,0,$C1578),INDEX(DATOS,0,$C1578),"&lt;&gt;#N/D",INDEX(DATOS,0,$L$2),0,INDEX(DATOS,0,$M$2),1,INDEX(DATOS,0,$N$2),W1578,INDEX(DATOS,0,$O$2),$D1578)),#N/A)</f>
        <v>#N/A</v>
      </c>
      <c r="AC1578" s="62" t="e">
        <f>IFERROR(IF($B1578=0,#N/A,AVERAGEIFS(INDEX(DATOS,0,$C1578),INDEX(DATOS,0,$C1578),"&lt;&gt;#N/D",INDEX(DATOS,0,$L$2),0,INDEX(DATOS,0,$M$2),1,INDEX(DATOS,0,$N$2),X1578,INDEX(DATOS,0,$O$2),$D1578)),#N/A)</f>
        <v>#N/A</v>
      </c>
      <c r="AD1578" s="33"/>
      <c r="AE1578" s="40">
        <f>IFERROR(IF(ISNA(#REF!),-999,IF(I1578=0,0,_xlfn.STDEV.P(#REF!)/I1578*100)),-999)</f>
        <v>-999</v>
      </c>
      <c r="AF1578" s="40">
        <f>IFERROR(IF(ISNA(#REF!),-999,IF(J1578=0,0,_xlfn.STDEV.P(#REF!)/J1578*100)),-999)</f>
        <v>-999</v>
      </c>
      <c r="AG1578" s="40">
        <f>IFERROR(IF(ISNA(#REF!),-999,IF(K1578=0,0,_xlfn.STDEV.P(#REF!)/K1578*100)),-999)</f>
        <v>-999</v>
      </c>
      <c r="AH1578" s="40">
        <f>IFERROR(IF(ISNA(#REF!),-999,IF(L1578=0,0,_xlfn.STDEV.P(#REF!)/L1578*100)),-999)</f>
        <v>-999</v>
      </c>
    </row>
    <row r="1579" spans="1:34" x14ac:dyDescent="0.35">
      <c r="A1579">
        <f t="shared" si="1863"/>
        <v>174</v>
      </c>
      <c r="B1579" s="35">
        <f t="array" ref="B1579">IF(B1578=0,0,MIN(IF(INDEX(DATOS,0,$N$2)=$U1579,IF(ISNUMBER(INDEX(DATOS,0,$C1579)),IF(INDEX(DATOS,0,$L$2)=0,IF(INDEX(DATOS,0,$M$2)=1,IF(ISNA(MATCH(INDEX(DATOS,0,$O$2),IF($E$7:E1578=E1579,$D$7:D1578),0)),INDEX(DATOS,0,$K$2))))))))</f>
        <v>0</v>
      </c>
      <c r="C1579" s="32">
        <f t="shared" si="1864"/>
        <v>20</v>
      </c>
      <c r="D1579" s="34" t="str">
        <f>IF($B1579=0,"--",INDEX(DATOS,$B1579,O$2))</f>
        <v>--</v>
      </c>
      <c r="E1579" s="64" t="s">
        <v>1</v>
      </c>
      <c r="F1579" s="36" t="str">
        <f t="shared" si="1899"/>
        <v>--</v>
      </c>
      <c r="G1579" s="109" t="e">
        <f>VLOOKUP($D1579,LOC_UNICOS,G$2,0)</f>
        <v>#N/A</v>
      </c>
      <c r="H1579" s="109" t="e">
        <f>VLOOKUP($D1579,LOC_UNICOS,H$2,0)</f>
        <v>#N/A</v>
      </c>
      <c r="I1579" s="38">
        <f t="array" ref="I1579">IF($B1579=0,-999,IF(COUNTIFS($Z1579:Z1579,#N/A)&gt;0,-999,AVERAGE($Z1579:Z1579)))</f>
        <v>-999</v>
      </c>
      <c r="J1579" s="38">
        <f t="array" ref="J1579">IF($B1579=0,-999,IF(COUNTIFS($Z1579:AA1579,#N/A)&gt;0,-999,AVERAGE($Z1579:AA1579)))</f>
        <v>-999</v>
      </c>
      <c r="K1579" s="38">
        <f t="array" ref="K1579">IF($B1579=0,-999,IF(COUNTIFS($Z1579:AB1579,#N/A)&gt;0,-999,AVERAGE($Z1579:AB1579)))</f>
        <v>-999</v>
      </c>
      <c r="L1579" s="38">
        <f t="array" ref="L1579">IF($B1579=0,-999,IF(COUNTIFS($Z1579:AC1579,#N/A)&gt;0,-999,AVERAGE($Z1579:AC1579)))</f>
        <v>-999</v>
      </c>
      <c r="M1579" s="38">
        <f t="shared" si="1907"/>
        <v>-999</v>
      </c>
      <c r="N1579" s="38">
        <f t="shared" si="1882"/>
        <v>-999</v>
      </c>
      <c r="O1579" s="38">
        <f t="shared" si="1883"/>
        <v>-999</v>
      </c>
      <c r="P1579" s="38">
        <f t="shared" si="1884"/>
        <v>-999</v>
      </c>
      <c r="Q1579" s="37">
        <f t="shared" si="1860"/>
        <v>0</v>
      </c>
      <c r="R1579" s="37">
        <f t="shared" si="1872"/>
        <v>0</v>
      </c>
      <c r="S1579" s="37">
        <f t="shared" si="1873"/>
        <v>0</v>
      </c>
      <c r="T1579" s="37">
        <f t="shared" si="1874"/>
        <v>0</v>
      </c>
      <c r="U1579" s="37">
        <f t="shared" si="1861"/>
        <v>2018</v>
      </c>
      <c r="V1579" s="37">
        <f t="shared" ref="V1579:X1579" si="1916">U1579-1</f>
        <v>2017</v>
      </c>
      <c r="W1579" s="37">
        <f t="shared" si="1916"/>
        <v>2016</v>
      </c>
      <c r="X1579" s="37">
        <f t="shared" si="1916"/>
        <v>2015</v>
      </c>
      <c r="Y1579" s="39"/>
      <c r="Z1579" s="62" t="e">
        <f>IFERROR(IF($B1579=0,#N/A,AVERAGEIFS(INDEX(DATOS,0,$C1579),INDEX(DATOS,0,$C1579),"&lt;&gt;#N/D",INDEX(DATOS,0,$L$2),0,INDEX(DATOS,0,$M$2),1,INDEX(DATOS,0,$N$2),U1579,INDEX(DATOS,0,$O$2),$D1579)),#N/A)</f>
        <v>#N/A</v>
      </c>
      <c r="AA1579" s="62" t="e">
        <f>IFERROR(IF($B1579=0,#N/A,AVERAGEIFS(INDEX(DATOS,0,$C1579),INDEX(DATOS,0,$C1579),"&lt;&gt;#N/D",INDEX(DATOS,0,$L$2),0,INDEX(DATOS,0,$M$2),1,INDEX(DATOS,0,$N$2),V1579,INDEX(DATOS,0,$O$2),$D1579)),#N/A)</f>
        <v>#N/A</v>
      </c>
      <c r="AB1579" s="62" t="e">
        <f>IFERROR(IF($B1579=0,#N/A,AVERAGEIFS(INDEX(DATOS,0,$C1579),INDEX(DATOS,0,$C1579),"&lt;&gt;#N/D",INDEX(DATOS,0,$L$2),0,INDEX(DATOS,0,$M$2),1,INDEX(DATOS,0,$N$2),W1579,INDEX(DATOS,0,$O$2),$D1579)),#N/A)</f>
        <v>#N/A</v>
      </c>
      <c r="AC1579" s="62" t="e">
        <f>IFERROR(IF($B1579=0,#N/A,AVERAGEIFS(INDEX(DATOS,0,$C1579),INDEX(DATOS,0,$C1579),"&lt;&gt;#N/D",INDEX(DATOS,0,$L$2),0,INDEX(DATOS,0,$M$2),1,INDEX(DATOS,0,$N$2),X1579,INDEX(DATOS,0,$O$2),$D1579)),#N/A)</f>
        <v>#N/A</v>
      </c>
      <c r="AD1579" s="33"/>
      <c r="AE1579" s="40">
        <f>IFERROR(IF(ISNA(#REF!),-999,IF(I1579=0,0,_xlfn.STDEV.P(#REF!)/I1579*100)),-999)</f>
        <v>-999</v>
      </c>
      <c r="AF1579" s="40">
        <f>IFERROR(IF(ISNA(#REF!),-999,IF(J1579=0,0,_xlfn.STDEV.P(#REF!)/J1579*100)),-999)</f>
        <v>-999</v>
      </c>
      <c r="AG1579" s="40">
        <f>IFERROR(IF(ISNA(#REF!),-999,IF(K1579=0,0,_xlfn.STDEV.P(#REF!)/K1579*100)),-999)</f>
        <v>-999</v>
      </c>
      <c r="AH1579" s="40">
        <f>IFERROR(IF(ISNA(#REF!),-999,IF(L1579=0,0,_xlfn.STDEV.P(#REF!)/L1579*100)),-999)</f>
        <v>-999</v>
      </c>
    </row>
    <row r="1580" spans="1:34" x14ac:dyDescent="0.35">
      <c r="A1580">
        <f t="shared" si="1863"/>
        <v>175</v>
      </c>
      <c r="B1580" s="35">
        <f t="array" ref="B1580">IF(B1579=0,0,MIN(IF(INDEX(DATOS,0,$N$2)=$U1580,IF(ISNUMBER(INDEX(DATOS,0,$C1580)),IF(INDEX(DATOS,0,$L$2)=0,IF(INDEX(DATOS,0,$M$2)=1,IF(ISNA(MATCH(INDEX(DATOS,0,$O$2),IF($E$7:E1579=E1580,$D$7:D1579),0)),INDEX(DATOS,0,$K$2))))))))</f>
        <v>0</v>
      </c>
      <c r="C1580" s="32">
        <f t="shared" si="1864"/>
        <v>20</v>
      </c>
      <c r="D1580" s="34" t="str">
        <f>IF($B1580=0,"--",INDEX(DATOS,$B1580,O$2))</f>
        <v>--</v>
      </c>
      <c r="E1580" s="64" t="s">
        <v>1</v>
      </c>
      <c r="F1580" s="36" t="str">
        <f t="shared" si="1899"/>
        <v>--</v>
      </c>
      <c r="G1580" s="109" t="e">
        <f>VLOOKUP($D1580,LOC_UNICOS,G$2,0)</f>
        <v>#N/A</v>
      </c>
      <c r="H1580" s="109" t="e">
        <f>VLOOKUP($D1580,LOC_UNICOS,H$2,0)</f>
        <v>#N/A</v>
      </c>
      <c r="I1580" s="38">
        <f t="array" ref="I1580">IF($B1580=0,-999,IF(COUNTIFS($Z1580:Z1580,#N/A)&gt;0,-999,AVERAGE($Z1580:Z1580)))</f>
        <v>-999</v>
      </c>
      <c r="J1580" s="38">
        <f t="array" ref="J1580">IF($B1580=0,-999,IF(COUNTIFS($Z1580:AA1580,#N/A)&gt;0,-999,AVERAGE($Z1580:AA1580)))</f>
        <v>-999</v>
      </c>
      <c r="K1580" s="38">
        <f t="array" ref="K1580">IF($B1580=0,-999,IF(COUNTIFS($Z1580:AB1580,#N/A)&gt;0,-999,AVERAGE($Z1580:AB1580)))</f>
        <v>-999</v>
      </c>
      <c r="L1580" s="38">
        <f t="array" ref="L1580">IF($B1580=0,-999,IF(COUNTIFS($Z1580:AC1580,#N/A)&gt;0,-999,AVERAGE($Z1580:AC1580)))</f>
        <v>-999</v>
      </c>
      <c r="M1580" s="38">
        <f t="shared" si="1907"/>
        <v>-999</v>
      </c>
      <c r="N1580" s="38">
        <f t="shared" si="1882"/>
        <v>-999</v>
      </c>
      <c r="O1580" s="38">
        <f t="shared" si="1883"/>
        <v>-999</v>
      </c>
      <c r="P1580" s="38">
        <f t="shared" si="1884"/>
        <v>-999</v>
      </c>
      <c r="Q1580" s="37">
        <f t="shared" si="1860"/>
        <v>0</v>
      </c>
      <c r="R1580" s="37">
        <f t="shared" si="1872"/>
        <v>0</v>
      </c>
      <c r="S1580" s="37">
        <f t="shared" si="1873"/>
        <v>0</v>
      </c>
      <c r="T1580" s="37">
        <f t="shared" si="1874"/>
        <v>0</v>
      </c>
      <c r="U1580" s="37">
        <f t="shared" si="1861"/>
        <v>2018</v>
      </c>
      <c r="V1580" s="37">
        <f t="shared" ref="V1580:X1580" si="1917">U1580-1</f>
        <v>2017</v>
      </c>
      <c r="W1580" s="37">
        <f t="shared" si="1917"/>
        <v>2016</v>
      </c>
      <c r="X1580" s="37">
        <f t="shared" si="1917"/>
        <v>2015</v>
      </c>
      <c r="Y1580" s="39"/>
      <c r="Z1580" s="62" t="e">
        <f>IFERROR(IF($B1580=0,#N/A,AVERAGEIFS(INDEX(DATOS,0,$C1580),INDEX(DATOS,0,$C1580),"&lt;&gt;#N/D",INDEX(DATOS,0,$L$2),0,INDEX(DATOS,0,$M$2),1,INDEX(DATOS,0,$N$2),U1580,INDEX(DATOS,0,$O$2),$D1580)),#N/A)</f>
        <v>#N/A</v>
      </c>
      <c r="AA1580" s="62" t="e">
        <f>IFERROR(IF($B1580=0,#N/A,AVERAGEIFS(INDEX(DATOS,0,$C1580),INDEX(DATOS,0,$C1580),"&lt;&gt;#N/D",INDEX(DATOS,0,$L$2),0,INDEX(DATOS,0,$M$2),1,INDEX(DATOS,0,$N$2),V1580,INDEX(DATOS,0,$O$2),$D1580)),#N/A)</f>
        <v>#N/A</v>
      </c>
      <c r="AB1580" s="62" t="e">
        <f>IFERROR(IF($B1580=0,#N/A,AVERAGEIFS(INDEX(DATOS,0,$C1580),INDEX(DATOS,0,$C1580),"&lt;&gt;#N/D",INDEX(DATOS,0,$L$2),0,INDEX(DATOS,0,$M$2),1,INDEX(DATOS,0,$N$2),W1580,INDEX(DATOS,0,$O$2),$D1580)),#N/A)</f>
        <v>#N/A</v>
      </c>
      <c r="AC1580" s="62" t="e">
        <f>IFERROR(IF($B1580=0,#N/A,AVERAGEIFS(INDEX(DATOS,0,$C1580),INDEX(DATOS,0,$C1580),"&lt;&gt;#N/D",INDEX(DATOS,0,$L$2),0,INDEX(DATOS,0,$M$2),1,INDEX(DATOS,0,$N$2),X1580,INDEX(DATOS,0,$O$2),$D1580)),#N/A)</f>
        <v>#N/A</v>
      </c>
      <c r="AD1580" s="33"/>
      <c r="AE1580" s="40">
        <f>IFERROR(IF(ISNA(#REF!),-999,IF(I1580=0,0,_xlfn.STDEV.P(#REF!)/I1580*100)),-999)</f>
        <v>-999</v>
      </c>
      <c r="AF1580" s="40">
        <f>IFERROR(IF(ISNA(#REF!),-999,IF(J1580=0,0,_xlfn.STDEV.P(#REF!)/J1580*100)),-999)</f>
        <v>-999</v>
      </c>
      <c r="AG1580" s="40">
        <f>IFERROR(IF(ISNA(#REF!),-999,IF(K1580=0,0,_xlfn.STDEV.P(#REF!)/K1580*100)),-999)</f>
        <v>-999</v>
      </c>
      <c r="AH1580" s="40">
        <f>IFERROR(IF(ISNA(#REF!),-999,IF(L1580=0,0,_xlfn.STDEV.P(#REF!)/L1580*100)),-999)</f>
        <v>-999</v>
      </c>
    </row>
    <row r="1581" spans="1:34" x14ac:dyDescent="0.35">
      <c r="A1581">
        <f t="shared" si="1863"/>
        <v>176</v>
      </c>
      <c r="B1581" s="35">
        <f t="array" ref="B1581">IF(B1580=0,0,MIN(IF(INDEX(DATOS,0,$N$2)=$U1581,IF(ISNUMBER(INDEX(DATOS,0,$C1581)),IF(INDEX(DATOS,0,$L$2)=0,IF(INDEX(DATOS,0,$M$2)=1,IF(ISNA(MATCH(INDEX(DATOS,0,$O$2),IF($E$7:E1580=E1581,$D$7:D1580),0)),INDEX(DATOS,0,$K$2))))))))</f>
        <v>0</v>
      </c>
      <c r="C1581" s="32">
        <f t="shared" si="1864"/>
        <v>20</v>
      </c>
      <c r="D1581" s="34" t="str">
        <f>IF($B1581=0,"--",INDEX(DATOS,$B1581,O$2))</f>
        <v>--</v>
      </c>
      <c r="E1581" s="64" t="s">
        <v>1</v>
      </c>
      <c r="F1581" s="36" t="str">
        <f t="shared" si="1899"/>
        <v>--</v>
      </c>
      <c r="G1581" s="109" t="e">
        <f>VLOOKUP($D1581,LOC_UNICOS,G$2,0)</f>
        <v>#N/A</v>
      </c>
      <c r="H1581" s="109" t="e">
        <f>VLOOKUP($D1581,LOC_UNICOS,H$2,0)</f>
        <v>#N/A</v>
      </c>
      <c r="I1581" s="38">
        <f t="array" ref="I1581">IF($B1581=0,-999,IF(COUNTIFS($Z1581:Z1581,#N/A)&gt;0,-999,AVERAGE($Z1581:Z1581)))</f>
        <v>-999</v>
      </c>
      <c r="J1581" s="38">
        <f t="array" ref="J1581">IF($B1581=0,-999,IF(COUNTIFS($Z1581:AA1581,#N/A)&gt;0,-999,AVERAGE($Z1581:AA1581)))</f>
        <v>-999</v>
      </c>
      <c r="K1581" s="38">
        <f t="array" ref="K1581">IF($B1581=0,-999,IF(COUNTIFS($Z1581:AB1581,#N/A)&gt;0,-999,AVERAGE($Z1581:AB1581)))</f>
        <v>-999</v>
      </c>
      <c r="L1581" s="38">
        <f t="array" ref="L1581">IF($B1581=0,-999,IF(COUNTIFS($Z1581:AC1581,#N/A)&gt;0,-999,AVERAGE($Z1581:AC1581)))</f>
        <v>-999</v>
      </c>
      <c r="M1581" s="38">
        <f t="shared" si="1907"/>
        <v>-999</v>
      </c>
      <c r="N1581" s="38">
        <f t="shared" si="1882"/>
        <v>-999</v>
      </c>
      <c r="O1581" s="38">
        <f t="shared" si="1883"/>
        <v>-999</v>
      </c>
      <c r="P1581" s="38">
        <f t="shared" si="1884"/>
        <v>-999</v>
      </c>
      <c r="Q1581" s="37">
        <f t="shared" si="1860"/>
        <v>0</v>
      </c>
      <c r="R1581" s="37">
        <f t="shared" si="1872"/>
        <v>0</v>
      </c>
      <c r="S1581" s="37">
        <f t="shared" si="1873"/>
        <v>0</v>
      </c>
      <c r="T1581" s="37">
        <f t="shared" si="1874"/>
        <v>0</v>
      </c>
      <c r="U1581" s="37">
        <f t="shared" si="1861"/>
        <v>2018</v>
      </c>
      <c r="V1581" s="37">
        <f t="shared" ref="V1581:X1581" si="1918">U1581-1</f>
        <v>2017</v>
      </c>
      <c r="W1581" s="37">
        <f t="shared" si="1918"/>
        <v>2016</v>
      </c>
      <c r="X1581" s="37">
        <f t="shared" si="1918"/>
        <v>2015</v>
      </c>
      <c r="Y1581" s="39"/>
      <c r="Z1581" s="62" t="e">
        <f>IFERROR(IF($B1581=0,#N/A,AVERAGEIFS(INDEX(DATOS,0,$C1581),INDEX(DATOS,0,$C1581),"&lt;&gt;#N/D",INDEX(DATOS,0,$L$2),0,INDEX(DATOS,0,$M$2),1,INDEX(DATOS,0,$N$2),U1581,INDEX(DATOS,0,$O$2),$D1581)),#N/A)</f>
        <v>#N/A</v>
      </c>
      <c r="AA1581" s="62" t="e">
        <f>IFERROR(IF($B1581=0,#N/A,AVERAGEIFS(INDEX(DATOS,0,$C1581),INDEX(DATOS,0,$C1581),"&lt;&gt;#N/D",INDEX(DATOS,0,$L$2),0,INDEX(DATOS,0,$M$2),1,INDEX(DATOS,0,$N$2),V1581,INDEX(DATOS,0,$O$2),$D1581)),#N/A)</f>
        <v>#N/A</v>
      </c>
      <c r="AB1581" s="62" t="e">
        <f>IFERROR(IF($B1581=0,#N/A,AVERAGEIFS(INDEX(DATOS,0,$C1581),INDEX(DATOS,0,$C1581),"&lt;&gt;#N/D",INDEX(DATOS,0,$L$2),0,INDEX(DATOS,0,$M$2),1,INDEX(DATOS,0,$N$2),W1581,INDEX(DATOS,0,$O$2),$D1581)),#N/A)</f>
        <v>#N/A</v>
      </c>
      <c r="AC1581" s="62" t="e">
        <f>IFERROR(IF($B1581=0,#N/A,AVERAGEIFS(INDEX(DATOS,0,$C1581),INDEX(DATOS,0,$C1581),"&lt;&gt;#N/D",INDEX(DATOS,0,$L$2),0,INDEX(DATOS,0,$M$2),1,INDEX(DATOS,0,$N$2),X1581,INDEX(DATOS,0,$O$2),$D1581)),#N/A)</f>
        <v>#N/A</v>
      </c>
      <c r="AD1581" s="33"/>
      <c r="AE1581" s="40">
        <f>IFERROR(IF(ISNA(#REF!),-999,IF(I1581=0,0,_xlfn.STDEV.P(#REF!)/I1581*100)),-999)</f>
        <v>-999</v>
      </c>
      <c r="AF1581" s="40">
        <f>IFERROR(IF(ISNA(#REF!),-999,IF(J1581=0,0,_xlfn.STDEV.P(#REF!)/J1581*100)),-999)</f>
        <v>-999</v>
      </c>
      <c r="AG1581" s="40">
        <f>IFERROR(IF(ISNA(#REF!),-999,IF(K1581=0,0,_xlfn.STDEV.P(#REF!)/K1581*100)),-999)</f>
        <v>-999</v>
      </c>
      <c r="AH1581" s="40">
        <f>IFERROR(IF(ISNA(#REF!),-999,IF(L1581=0,0,_xlfn.STDEV.P(#REF!)/L1581*100)),-999)</f>
        <v>-999</v>
      </c>
    </row>
    <row r="1582" spans="1:34" x14ac:dyDescent="0.35">
      <c r="A1582">
        <f t="shared" si="1863"/>
        <v>177</v>
      </c>
      <c r="B1582" s="35">
        <f t="array" ref="B1582">IF(B1581=0,0,MIN(IF(INDEX(DATOS,0,$N$2)=$U1582,IF(ISNUMBER(INDEX(DATOS,0,$C1582)),IF(INDEX(DATOS,0,$L$2)=0,IF(INDEX(DATOS,0,$M$2)=1,IF(ISNA(MATCH(INDEX(DATOS,0,$O$2),IF($E$7:E1581=E1582,$D$7:D1581),0)),INDEX(DATOS,0,$K$2))))))))</f>
        <v>0</v>
      </c>
      <c r="C1582" s="32">
        <f t="shared" si="1864"/>
        <v>20</v>
      </c>
      <c r="D1582" s="34" t="str">
        <f>IF($B1582=0,"--",INDEX(DATOS,$B1582,O$2))</f>
        <v>--</v>
      </c>
      <c r="E1582" s="64" t="s">
        <v>1</v>
      </c>
      <c r="F1582" s="36" t="str">
        <f t="shared" si="1899"/>
        <v>--</v>
      </c>
      <c r="G1582" s="109" t="e">
        <f>VLOOKUP($D1582,LOC_UNICOS,G$2,0)</f>
        <v>#N/A</v>
      </c>
      <c r="H1582" s="109" t="e">
        <f>VLOOKUP($D1582,LOC_UNICOS,H$2,0)</f>
        <v>#N/A</v>
      </c>
      <c r="I1582" s="38">
        <f t="array" ref="I1582">IF($B1582=0,-999,IF(COUNTIFS($Z1582:Z1582,#N/A)&gt;0,-999,AVERAGE($Z1582:Z1582)))</f>
        <v>-999</v>
      </c>
      <c r="J1582" s="38">
        <f t="array" ref="J1582">IF($B1582=0,-999,IF(COUNTIFS($Z1582:AA1582,#N/A)&gt;0,-999,AVERAGE($Z1582:AA1582)))</f>
        <v>-999</v>
      </c>
      <c r="K1582" s="38">
        <f t="array" ref="K1582">IF($B1582=0,-999,IF(COUNTIFS($Z1582:AB1582,#N/A)&gt;0,-999,AVERAGE($Z1582:AB1582)))</f>
        <v>-999</v>
      </c>
      <c r="L1582" s="38">
        <f t="array" ref="L1582">IF($B1582=0,-999,IF(COUNTIFS($Z1582:AC1582,#N/A)&gt;0,-999,AVERAGE($Z1582:AC1582)))</f>
        <v>-999</v>
      </c>
      <c r="M1582" s="38">
        <f t="shared" si="1907"/>
        <v>-999</v>
      </c>
      <c r="N1582" s="38">
        <f t="shared" si="1882"/>
        <v>-999</v>
      </c>
      <c r="O1582" s="38">
        <f t="shared" si="1883"/>
        <v>-999</v>
      </c>
      <c r="P1582" s="38">
        <f t="shared" si="1884"/>
        <v>-999</v>
      </c>
      <c r="Q1582" s="37">
        <f t="shared" si="1860"/>
        <v>0</v>
      </c>
      <c r="R1582" s="37">
        <f t="shared" si="1872"/>
        <v>0</v>
      </c>
      <c r="S1582" s="37">
        <f t="shared" si="1873"/>
        <v>0</v>
      </c>
      <c r="T1582" s="37">
        <f t="shared" si="1874"/>
        <v>0</v>
      </c>
      <c r="U1582" s="37">
        <f t="shared" si="1861"/>
        <v>2018</v>
      </c>
      <c r="V1582" s="37">
        <f t="shared" ref="V1582:X1582" si="1919">U1582-1</f>
        <v>2017</v>
      </c>
      <c r="W1582" s="37">
        <f t="shared" si="1919"/>
        <v>2016</v>
      </c>
      <c r="X1582" s="37">
        <f t="shared" si="1919"/>
        <v>2015</v>
      </c>
      <c r="Y1582" s="39"/>
      <c r="Z1582" s="62" t="e">
        <f>IFERROR(IF($B1582=0,#N/A,AVERAGEIFS(INDEX(DATOS,0,$C1582),INDEX(DATOS,0,$C1582),"&lt;&gt;#N/D",INDEX(DATOS,0,$L$2),0,INDEX(DATOS,0,$M$2),1,INDEX(DATOS,0,$N$2),U1582,INDEX(DATOS,0,$O$2),$D1582)),#N/A)</f>
        <v>#N/A</v>
      </c>
      <c r="AA1582" s="62" t="e">
        <f>IFERROR(IF($B1582=0,#N/A,AVERAGEIFS(INDEX(DATOS,0,$C1582),INDEX(DATOS,0,$C1582),"&lt;&gt;#N/D",INDEX(DATOS,0,$L$2),0,INDEX(DATOS,0,$M$2),1,INDEX(DATOS,0,$N$2),V1582,INDEX(DATOS,0,$O$2),$D1582)),#N/A)</f>
        <v>#N/A</v>
      </c>
      <c r="AB1582" s="62" t="e">
        <f>IFERROR(IF($B1582=0,#N/A,AVERAGEIFS(INDEX(DATOS,0,$C1582),INDEX(DATOS,0,$C1582),"&lt;&gt;#N/D",INDEX(DATOS,0,$L$2),0,INDEX(DATOS,0,$M$2),1,INDEX(DATOS,0,$N$2),W1582,INDEX(DATOS,0,$O$2),$D1582)),#N/A)</f>
        <v>#N/A</v>
      </c>
      <c r="AC1582" s="62" t="e">
        <f>IFERROR(IF($B1582=0,#N/A,AVERAGEIFS(INDEX(DATOS,0,$C1582),INDEX(DATOS,0,$C1582),"&lt;&gt;#N/D",INDEX(DATOS,0,$L$2),0,INDEX(DATOS,0,$M$2),1,INDEX(DATOS,0,$N$2),X1582,INDEX(DATOS,0,$O$2),$D1582)),#N/A)</f>
        <v>#N/A</v>
      </c>
      <c r="AD1582" s="33"/>
      <c r="AE1582" s="40">
        <f>IFERROR(IF(ISNA(#REF!),-999,IF(I1582=0,0,_xlfn.STDEV.P(#REF!)/I1582*100)),-999)</f>
        <v>-999</v>
      </c>
      <c r="AF1582" s="40">
        <f>IFERROR(IF(ISNA(#REF!),-999,IF(J1582=0,0,_xlfn.STDEV.P(#REF!)/J1582*100)),-999)</f>
        <v>-999</v>
      </c>
      <c r="AG1582" s="40">
        <f>IFERROR(IF(ISNA(#REF!),-999,IF(K1582=0,0,_xlfn.STDEV.P(#REF!)/K1582*100)),-999)</f>
        <v>-999</v>
      </c>
      <c r="AH1582" s="40">
        <f>IFERROR(IF(ISNA(#REF!),-999,IF(L1582=0,0,_xlfn.STDEV.P(#REF!)/L1582*100)),-999)</f>
        <v>-999</v>
      </c>
    </row>
    <row r="1583" spans="1:34" x14ac:dyDescent="0.35">
      <c r="A1583">
        <f t="shared" si="1863"/>
        <v>178</v>
      </c>
      <c r="B1583" s="35">
        <f t="array" ref="B1583">IF(B1582=0,0,MIN(IF(INDEX(DATOS,0,$N$2)=$U1583,IF(ISNUMBER(INDEX(DATOS,0,$C1583)),IF(INDEX(DATOS,0,$L$2)=0,IF(INDEX(DATOS,0,$M$2)=1,IF(ISNA(MATCH(INDEX(DATOS,0,$O$2),IF($E$7:E1582=E1583,$D$7:D1582),0)),INDEX(DATOS,0,$K$2))))))))</f>
        <v>0</v>
      </c>
      <c r="C1583" s="32">
        <f t="shared" si="1864"/>
        <v>20</v>
      </c>
      <c r="D1583" s="34" t="str">
        <f>IF($B1583=0,"--",INDEX(DATOS,$B1583,O$2))</f>
        <v>--</v>
      </c>
      <c r="E1583" s="64" t="s">
        <v>1</v>
      </c>
      <c r="F1583" s="36" t="str">
        <f t="shared" si="1899"/>
        <v>--</v>
      </c>
      <c r="G1583" s="109" t="e">
        <f>VLOOKUP($D1583,LOC_UNICOS,G$2,0)</f>
        <v>#N/A</v>
      </c>
      <c r="H1583" s="109" t="e">
        <f>VLOOKUP($D1583,LOC_UNICOS,H$2,0)</f>
        <v>#N/A</v>
      </c>
      <c r="I1583" s="38">
        <f t="array" ref="I1583">IF($B1583=0,-999,IF(COUNTIFS($Z1583:Z1583,#N/A)&gt;0,-999,AVERAGE($Z1583:Z1583)))</f>
        <v>-999</v>
      </c>
      <c r="J1583" s="38">
        <f t="array" ref="J1583">IF($B1583=0,-999,IF(COUNTIFS($Z1583:AA1583,#N/A)&gt;0,-999,AVERAGE($Z1583:AA1583)))</f>
        <v>-999</v>
      </c>
      <c r="K1583" s="38">
        <f t="array" ref="K1583">IF($B1583=0,-999,IF(COUNTIFS($Z1583:AB1583,#N/A)&gt;0,-999,AVERAGE($Z1583:AB1583)))</f>
        <v>-999</v>
      </c>
      <c r="L1583" s="38">
        <f t="array" ref="L1583">IF($B1583=0,-999,IF(COUNTIFS($Z1583:AC1583,#N/A)&gt;0,-999,AVERAGE($Z1583:AC1583)))</f>
        <v>-999</v>
      </c>
      <c r="M1583" s="38">
        <f t="shared" si="1907"/>
        <v>-999</v>
      </c>
      <c r="N1583" s="38">
        <f t="shared" si="1882"/>
        <v>-999</v>
      </c>
      <c r="O1583" s="38">
        <f t="shared" si="1883"/>
        <v>-999</v>
      </c>
      <c r="P1583" s="38">
        <f t="shared" si="1884"/>
        <v>-999</v>
      </c>
      <c r="Q1583" s="37">
        <f t="shared" si="1860"/>
        <v>0</v>
      </c>
      <c r="R1583" s="37">
        <f t="shared" si="1872"/>
        <v>0</v>
      </c>
      <c r="S1583" s="37">
        <f t="shared" si="1873"/>
        <v>0</v>
      </c>
      <c r="T1583" s="37">
        <f t="shared" si="1874"/>
        <v>0</v>
      </c>
      <c r="U1583" s="37">
        <f t="shared" si="1861"/>
        <v>2018</v>
      </c>
      <c r="V1583" s="37">
        <f t="shared" ref="V1583:X1583" si="1920">U1583-1</f>
        <v>2017</v>
      </c>
      <c r="W1583" s="37">
        <f t="shared" si="1920"/>
        <v>2016</v>
      </c>
      <c r="X1583" s="37">
        <f t="shared" si="1920"/>
        <v>2015</v>
      </c>
      <c r="Y1583" s="39"/>
      <c r="Z1583" s="62" t="e">
        <f>IFERROR(IF($B1583=0,#N/A,AVERAGEIFS(INDEX(DATOS,0,$C1583),INDEX(DATOS,0,$C1583),"&lt;&gt;#N/D",INDEX(DATOS,0,$L$2),0,INDEX(DATOS,0,$M$2),1,INDEX(DATOS,0,$N$2),U1583,INDEX(DATOS,0,$O$2),$D1583)),#N/A)</f>
        <v>#N/A</v>
      </c>
      <c r="AA1583" s="62" t="e">
        <f>IFERROR(IF($B1583=0,#N/A,AVERAGEIFS(INDEX(DATOS,0,$C1583),INDEX(DATOS,0,$C1583),"&lt;&gt;#N/D",INDEX(DATOS,0,$L$2),0,INDEX(DATOS,0,$M$2),1,INDEX(DATOS,0,$N$2),V1583,INDEX(DATOS,0,$O$2),$D1583)),#N/A)</f>
        <v>#N/A</v>
      </c>
      <c r="AB1583" s="62" t="e">
        <f>IFERROR(IF($B1583=0,#N/A,AVERAGEIFS(INDEX(DATOS,0,$C1583),INDEX(DATOS,0,$C1583),"&lt;&gt;#N/D",INDEX(DATOS,0,$L$2),0,INDEX(DATOS,0,$M$2),1,INDEX(DATOS,0,$N$2),W1583,INDEX(DATOS,0,$O$2),$D1583)),#N/A)</f>
        <v>#N/A</v>
      </c>
      <c r="AC1583" s="62" t="e">
        <f>IFERROR(IF($B1583=0,#N/A,AVERAGEIFS(INDEX(DATOS,0,$C1583),INDEX(DATOS,0,$C1583),"&lt;&gt;#N/D",INDEX(DATOS,0,$L$2),0,INDEX(DATOS,0,$M$2),1,INDEX(DATOS,0,$N$2),X1583,INDEX(DATOS,0,$O$2),$D1583)),#N/A)</f>
        <v>#N/A</v>
      </c>
      <c r="AD1583" s="33"/>
      <c r="AE1583" s="40">
        <f>IFERROR(IF(ISNA(#REF!),-999,IF(I1583=0,0,_xlfn.STDEV.P(#REF!)/I1583*100)),-999)</f>
        <v>-999</v>
      </c>
      <c r="AF1583" s="40">
        <f>IFERROR(IF(ISNA(#REF!),-999,IF(J1583=0,0,_xlfn.STDEV.P(#REF!)/J1583*100)),-999)</f>
        <v>-999</v>
      </c>
      <c r="AG1583" s="40">
        <f>IFERROR(IF(ISNA(#REF!),-999,IF(K1583=0,0,_xlfn.STDEV.P(#REF!)/K1583*100)),-999)</f>
        <v>-999</v>
      </c>
      <c r="AH1583" s="40">
        <f>IFERROR(IF(ISNA(#REF!),-999,IF(L1583=0,0,_xlfn.STDEV.P(#REF!)/L1583*100)),-999)</f>
        <v>-999</v>
      </c>
    </row>
    <row r="1584" spans="1:34" x14ac:dyDescent="0.35">
      <c r="A1584">
        <f t="shared" si="1863"/>
        <v>179</v>
      </c>
      <c r="B1584" s="35">
        <f t="array" ref="B1584">IF(B1583=0,0,MIN(IF(INDEX(DATOS,0,$N$2)=$U1584,IF(ISNUMBER(INDEX(DATOS,0,$C1584)),IF(INDEX(DATOS,0,$L$2)=0,IF(INDEX(DATOS,0,$M$2)=1,IF(ISNA(MATCH(INDEX(DATOS,0,$O$2),IF($E$7:E1583=E1584,$D$7:D1583),0)),INDEX(DATOS,0,$K$2))))))))</f>
        <v>0</v>
      </c>
      <c r="C1584" s="32">
        <f t="shared" si="1864"/>
        <v>20</v>
      </c>
      <c r="D1584" s="34" t="str">
        <f>IF($B1584=0,"--",INDEX(DATOS,$B1584,O$2))</f>
        <v>--</v>
      </c>
      <c r="E1584" s="64" t="s">
        <v>1</v>
      </c>
      <c r="F1584" s="36" t="str">
        <f t="shared" si="1899"/>
        <v>--</v>
      </c>
      <c r="G1584" s="109" t="e">
        <f>VLOOKUP($D1584,LOC_UNICOS,G$2,0)</f>
        <v>#N/A</v>
      </c>
      <c r="H1584" s="109" t="e">
        <f>VLOOKUP($D1584,LOC_UNICOS,H$2,0)</f>
        <v>#N/A</v>
      </c>
      <c r="I1584" s="38">
        <f t="array" ref="I1584">IF($B1584=0,-999,IF(COUNTIFS($Z1584:Z1584,#N/A)&gt;0,-999,AVERAGE($Z1584:Z1584)))</f>
        <v>-999</v>
      </c>
      <c r="J1584" s="38">
        <f t="array" ref="J1584">IF($B1584=0,-999,IF(COUNTIFS($Z1584:AA1584,#N/A)&gt;0,-999,AVERAGE($Z1584:AA1584)))</f>
        <v>-999</v>
      </c>
      <c r="K1584" s="38">
        <f t="array" ref="K1584">IF($B1584=0,-999,IF(COUNTIFS($Z1584:AB1584,#N/A)&gt;0,-999,AVERAGE($Z1584:AB1584)))</f>
        <v>-999</v>
      </c>
      <c r="L1584" s="38">
        <f t="array" ref="L1584">IF($B1584=0,-999,IF(COUNTIFS($Z1584:AC1584,#N/A)&gt;0,-999,AVERAGE($Z1584:AC1584)))</f>
        <v>-999</v>
      </c>
      <c r="M1584" s="38">
        <f t="shared" si="1907"/>
        <v>-999</v>
      </c>
      <c r="N1584" s="38">
        <f t="shared" si="1882"/>
        <v>-999</v>
      </c>
      <c r="O1584" s="38">
        <f t="shared" si="1883"/>
        <v>-999</v>
      </c>
      <c r="P1584" s="38">
        <f t="shared" si="1884"/>
        <v>-999</v>
      </c>
      <c r="Q1584" s="37">
        <f t="shared" si="1860"/>
        <v>0</v>
      </c>
      <c r="R1584" s="37">
        <f t="shared" si="1872"/>
        <v>0</v>
      </c>
      <c r="S1584" s="37">
        <f t="shared" si="1873"/>
        <v>0</v>
      </c>
      <c r="T1584" s="37">
        <f t="shared" si="1874"/>
        <v>0</v>
      </c>
      <c r="U1584" s="37">
        <f t="shared" si="1861"/>
        <v>2018</v>
      </c>
      <c r="V1584" s="37">
        <f t="shared" ref="V1584:X1584" si="1921">U1584-1</f>
        <v>2017</v>
      </c>
      <c r="W1584" s="37">
        <f t="shared" si="1921"/>
        <v>2016</v>
      </c>
      <c r="X1584" s="37">
        <f t="shared" si="1921"/>
        <v>2015</v>
      </c>
      <c r="Y1584" s="39"/>
      <c r="Z1584" s="62" t="e">
        <f>IFERROR(IF($B1584=0,#N/A,AVERAGEIFS(INDEX(DATOS,0,$C1584),INDEX(DATOS,0,$C1584),"&lt;&gt;#N/D",INDEX(DATOS,0,$L$2),0,INDEX(DATOS,0,$M$2),1,INDEX(DATOS,0,$N$2),U1584,INDEX(DATOS,0,$O$2),$D1584)),#N/A)</f>
        <v>#N/A</v>
      </c>
      <c r="AA1584" s="62" t="e">
        <f>IFERROR(IF($B1584=0,#N/A,AVERAGEIFS(INDEX(DATOS,0,$C1584),INDEX(DATOS,0,$C1584),"&lt;&gt;#N/D",INDEX(DATOS,0,$L$2),0,INDEX(DATOS,0,$M$2),1,INDEX(DATOS,0,$N$2),V1584,INDEX(DATOS,0,$O$2),$D1584)),#N/A)</f>
        <v>#N/A</v>
      </c>
      <c r="AB1584" s="62" t="e">
        <f>IFERROR(IF($B1584=0,#N/A,AVERAGEIFS(INDEX(DATOS,0,$C1584),INDEX(DATOS,0,$C1584),"&lt;&gt;#N/D",INDEX(DATOS,0,$L$2),0,INDEX(DATOS,0,$M$2),1,INDEX(DATOS,0,$N$2),W1584,INDEX(DATOS,0,$O$2),$D1584)),#N/A)</f>
        <v>#N/A</v>
      </c>
      <c r="AC1584" s="62" t="e">
        <f>IFERROR(IF($B1584=0,#N/A,AVERAGEIFS(INDEX(DATOS,0,$C1584),INDEX(DATOS,0,$C1584),"&lt;&gt;#N/D",INDEX(DATOS,0,$L$2),0,INDEX(DATOS,0,$M$2),1,INDEX(DATOS,0,$N$2),X1584,INDEX(DATOS,0,$O$2),$D1584)),#N/A)</f>
        <v>#N/A</v>
      </c>
      <c r="AD1584" s="33"/>
      <c r="AE1584" s="40">
        <f>IFERROR(IF(ISNA(#REF!),-999,IF(I1584=0,0,_xlfn.STDEV.P(#REF!)/I1584*100)),-999)</f>
        <v>-999</v>
      </c>
      <c r="AF1584" s="40">
        <f>IFERROR(IF(ISNA(#REF!),-999,IF(J1584=0,0,_xlfn.STDEV.P(#REF!)/J1584*100)),-999)</f>
        <v>-999</v>
      </c>
      <c r="AG1584" s="40">
        <f>IFERROR(IF(ISNA(#REF!),-999,IF(K1584=0,0,_xlfn.STDEV.P(#REF!)/K1584*100)),-999)</f>
        <v>-999</v>
      </c>
      <c r="AH1584" s="40">
        <f>IFERROR(IF(ISNA(#REF!),-999,IF(L1584=0,0,_xlfn.STDEV.P(#REF!)/L1584*100)),-999)</f>
        <v>-999</v>
      </c>
    </row>
    <row r="1585" spans="1:34" x14ac:dyDescent="0.35">
      <c r="A1585">
        <f t="shared" si="1863"/>
        <v>180</v>
      </c>
      <c r="B1585" s="35">
        <f t="array" ref="B1585">IF(B1584=0,0,MIN(IF(INDEX(DATOS,0,$N$2)=$U1585,IF(ISNUMBER(INDEX(DATOS,0,$C1585)),IF(INDEX(DATOS,0,$L$2)=0,IF(INDEX(DATOS,0,$M$2)=1,IF(ISNA(MATCH(INDEX(DATOS,0,$O$2),IF($E$7:E1584=E1585,$D$7:D1584),0)),INDEX(DATOS,0,$K$2))))))))</f>
        <v>0</v>
      </c>
      <c r="C1585" s="32">
        <f t="shared" si="1864"/>
        <v>20</v>
      </c>
      <c r="D1585" s="34" t="str">
        <f>IF($B1585=0,"--",INDEX(DATOS,$B1585,O$2))</f>
        <v>--</v>
      </c>
      <c r="E1585" s="64" t="s">
        <v>1</v>
      </c>
      <c r="F1585" s="36" t="str">
        <f t="shared" si="1899"/>
        <v>--</v>
      </c>
      <c r="G1585" s="109" t="e">
        <f>VLOOKUP($D1585,LOC_UNICOS,G$2,0)</f>
        <v>#N/A</v>
      </c>
      <c r="H1585" s="109" t="e">
        <f>VLOOKUP($D1585,LOC_UNICOS,H$2,0)</f>
        <v>#N/A</v>
      </c>
      <c r="I1585" s="38">
        <f t="array" ref="I1585">IF($B1585=0,-999,IF(COUNTIFS($Z1585:Z1585,#N/A)&gt;0,-999,AVERAGE($Z1585:Z1585)))</f>
        <v>-999</v>
      </c>
      <c r="J1585" s="38">
        <f t="array" ref="J1585">IF($B1585=0,-999,IF(COUNTIFS($Z1585:AA1585,#N/A)&gt;0,-999,AVERAGE($Z1585:AA1585)))</f>
        <v>-999</v>
      </c>
      <c r="K1585" s="38">
        <f t="array" ref="K1585">IF($B1585=0,-999,IF(COUNTIFS($Z1585:AB1585,#N/A)&gt;0,-999,AVERAGE($Z1585:AB1585)))</f>
        <v>-999</v>
      </c>
      <c r="L1585" s="38">
        <f t="array" ref="L1585">IF($B1585=0,-999,IF(COUNTIFS($Z1585:AC1585,#N/A)&gt;0,-999,AVERAGE($Z1585:AC1585)))</f>
        <v>-999</v>
      </c>
      <c r="M1585" s="38">
        <f t="shared" si="1907"/>
        <v>-999</v>
      </c>
      <c r="N1585" s="38">
        <f t="shared" si="1882"/>
        <v>-999</v>
      </c>
      <c r="O1585" s="38">
        <f t="shared" si="1883"/>
        <v>-999</v>
      </c>
      <c r="P1585" s="38">
        <f t="shared" si="1884"/>
        <v>-999</v>
      </c>
      <c r="Q1585" s="37">
        <f t="shared" si="1860"/>
        <v>0</v>
      </c>
      <c r="R1585" s="37">
        <f t="shared" si="1872"/>
        <v>0</v>
      </c>
      <c r="S1585" s="37">
        <f t="shared" si="1873"/>
        <v>0</v>
      </c>
      <c r="T1585" s="37">
        <f t="shared" si="1874"/>
        <v>0</v>
      </c>
      <c r="U1585" s="37">
        <f t="shared" si="1861"/>
        <v>2018</v>
      </c>
      <c r="V1585" s="37">
        <f t="shared" ref="V1585:X1585" si="1922">U1585-1</f>
        <v>2017</v>
      </c>
      <c r="W1585" s="37">
        <f t="shared" si="1922"/>
        <v>2016</v>
      </c>
      <c r="X1585" s="37">
        <f t="shared" si="1922"/>
        <v>2015</v>
      </c>
      <c r="Y1585" s="39"/>
      <c r="Z1585" s="62" t="e">
        <f>IFERROR(IF($B1585=0,#N/A,AVERAGEIFS(INDEX(DATOS,0,$C1585),INDEX(DATOS,0,$C1585),"&lt;&gt;#N/D",INDEX(DATOS,0,$L$2),0,INDEX(DATOS,0,$M$2),1,INDEX(DATOS,0,$N$2),U1585,INDEX(DATOS,0,$O$2),$D1585)),#N/A)</f>
        <v>#N/A</v>
      </c>
      <c r="AA1585" s="62" t="e">
        <f>IFERROR(IF($B1585=0,#N/A,AVERAGEIFS(INDEX(DATOS,0,$C1585),INDEX(DATOS,0,$C1585),"&lt;&gt;#N/D",INDEX(DATOS,0,$L$2),0,INDEX(DATOS,0,$M$2),1,INDEX(DATOS,0,$N$2),V1585,INDEX(DATOS,0,$O$2),$D1585)),#N/A)</f>
        <v>#N/A</v>
      </c>
      <c r="AB1585" s="62" t="e">
        <f>IFERROR(IF($B1585=0,#N/A,AVERAGEIFS(INDEX(DATOS,0,$C1585),INDEX(DATOS,0,$C1585),"&lt;&gt;#N/D",INDEX(DATOS,0,$L$2),0,INDEX(DATOS,0,$M$2),1,INDEX(DATOS,0,$N$2),W1585,INDEX(DATOS,0,$O$2),$D1585)),#N/A)</f>
        <v>#N/A</v>
      </c>
      <c r="AC1585" s="62" t="e">
        <f>IFERROR(IF($B1585=0,#N/A,AVERAGEIFS(INDEX(DATOS,0,$C1585),INDEX(DATOS,0,$C1585),"&lt;&gt;#N/D",INDEX(DATOS,0,$L$2),0,INDEX(DATOS,0,$M$2),1,INDEX(DATOS,0,$N$2),X1585,INDEX(DATOS,0,$O$2),$D1585)),#N/A)</f>
        <v>#N/A</v>
      </c>
      <c r="AD1585" s="33"/>
      <c r="AE1585" s="40">
        <f>IFERROR(IF(ISNA(#REF!),-999,IF(I1585=0,0,_xlfn.STDEV.P(#REF!)/I1585*100)),-999)</f>
        <v>-999</v>
      </c>
      <c r="AF1585" s="40">
        <f>IFERROR(IF(ISNA(#REF!),-999,IF(J1585=0,0,_xlfn.STDEV.P(#REF!)/J1585*100)),-999)</f>
        <v>-999</v>
      </c>
      <c r="AG1585" s="40">
        <f>IFERROR(IF(ISNA(#REF!),-999,IF(K1585=0,0,_xlfn.STDEV.P(#REF!)/K1585*100)),-999)</f>
        <v>-999</v>
      </c>
      <c r="AH1585" s="40">
        <f>IFERROR(IF(ISNA(#REF!),-999,IF(L1585=0,0,_xlfn.STDEV.P(#REF!)/L1585*100)),-999)</f>
        <v>-999</v>
      </c>
    </row>
    <row r="1586" spans="1:34" x14ac:dyDescent="0.35">
      <c r="A1586">
        <f t="shared" si="1863"/>
        <v>181</v>
      </c>
      <c r="B1586" s="35">
        <f t="array" ref="B1586">IF(B1585=0,0,MIN(IF(INDEX(DATOS,0,$N$2)=$U1586,IF(ISNUMBER(INDEX(DATOS,0,$C1586)),IF(INDEX(DATOS,0,$L$2)=0,IF(INDEX(DATOS,0,$M$2)=1,IF(ISNA(MATCH(INDEX(DATOS,0,$O$2),IF($E$7:E1585=E1586,$D$7:D1585),0)),INDEX(DATOS,0,$K$2))))))))</f>
        <v>0</v>
      </c>
      <c r="C1586" s="32">
        <f t="shared" si="1864"/>
        <v>20</v>
      </c>
      <c r="D1586" s="34" t="str">
        <f>IF($B1586=0,"--",INDEX(DATOS,$B1586,O$2))</f>
        <v>--</v>
      </c>
      <c r="E1586" s="64" t="s">
        <v>1</v>
      </c>
      <c r="F1586" s="36" t="str">
        <f t="shared" si="1899"/>
        <v>--</v>
      </c>
      <c r="G1586" s="109" t="e">
        <f>VLOOKUP($D1586,LOC_UNICOS,G$2,0)</f>
        <v>#N/A</v>
      </c>
      <c r="H1586" s="109" t="e">
        <f>VLOOKUP($D1586,LOC_UNICOS,H$2,0)</f>
        <v>#N/A</v>
      </c>
      <c r="I1586" s="38">
        <f t="array" ref="I1586">IF($B1586=0,-999,IF(COUNTIFS($Z1586:Z1586,#N/A)&gt;0,-999,AVERAGE($Z1586:Z1586)))</f>
        <v>-999</v>
      </c>
      <c r="J1586" s="38">
        <f t="array" ref="J1586">IF($B1586=0,-999,IF(COUNTIFS($Z1586:AA1586,#N/A)&gt;0,-999,AVERAGE($Z1586:AA1586)))</f>
        <v>-999</v>
      </c>
      <c r="K1586" s="38">
        <f t="array" ref="K1586">IF($B1586=0,-999,IF(COUNTIFS($Z1586:AB1586,#N/A)&gt;0,-999,AVERAGE($Z1586:AB1586)))</f>
        <v>-999</v>
      </c>
      <c r="L1586" s="38">
        <f t="array" ref="L1586">IF($B1586=0,-999,IF(COUNTIFS($Z1586:AC1586,#N/A)&gt;0,-999,AVERAGE($Z1586:AC1586)))</f>
        <v>-999</v>
      </c>
      <c r="M1586" s="38">
        <f t="shared" si="1907"/>
        <v>-999</v>
      </c>
      <c r="N1586" s="38">
        <f t="shared" si="1882"/>
        <v>-999</v>
      </c>
      <c r="O1586" s="38">
        <f t="shared" si="1883"/>
        <v>-999</v>
      </c>
      <c r="P1586" s="38">
        <f t="shared" si="1884"/>
        <v>-999</v>
      </c>
      <c r="Q1586" s="37">
        <f t="shared" si="1860"/>
        <v>0</v>
      </c>
      <c r="R1586" s="37">
        <f t="shared" si="1872"/>
        <v>0</v>
      </c>
      <c r="S1586" s="37">
        <f t="shared" si="1873"/>
        <v>0</v>
      </c>
      <c r="T1586" s="37">
        <f t="shared" si="1874"/>
        <v>0</v>
      </c>
      <c r="U1586" s="37">
        <f t="shared" si="1861"/>
        <v>2018</v>
      </c>
      <c r="V1586" s="37">
        <f t="shared" ref="V1586:X1586" si="1923">U1586-1</f>
        <v>2017</v>
      </c>
      <c r="W1586" s="37">
        <f t="shared" si="1923"/>
        <v>2016</v>
      </c>
      <c r="X1586" s="37">
        <f t="shared" si="1923"/>
        <v>2015</v>
      </c>
      <c r="Y1586" s="39"/>
      <c r="Z1586" s="62" t="e">
        <f>IFERROR(IF($B1586=0,#N/A,AVERAGEIFS(INDEX(DATOS,0,$C1586),INDEX(DATOS,0,$C1586),"&lt;&gt;#N/D",INDEX(DATOS,0,$L$2),0,INDEX(DATOS,0,$M$2),1,INDEX(DATOS,0,$N$2),U1586,INDEX(DATOS,0,$O$2),$D1586)),#N/A)</f>
        <v>#N/A</v>
      </c>
      <c r="AA1586" s="62" t="e">
        <f>IFERROR(IF($B1586=0,#N/A,AVERAGEIFS(INDEX(DATOS,0,$C1586),INDEX(DATOS,0,$C1586),"&lt;&gt;#N/D",INDEX(DATOS,0,$L$2),0,INDEX(DATOS,0,$M$2),1,INDEX(DATOS,0,$N$2),V1586,INDEX(DATOS,0,$O$2),$D1586)),#N/A)</f>
        <v>#N/A</v>
      </c>
      <c r="AB1586" s="62" t="e">
        <f>IFERROR(IF($B1586=0,#N/A,AVERAGEIFS(INDEX(DATOS,0,$C1586),INDEX(DATOS,0,$C1586),"&lt;&gt;#N/D",INDEX(DATOS,0,$L$2),0,INDEX(DATOS,0,$M$2),1,INDEX(DATOS,0,$N$2),W1586,INDEX(DATOS,0,$O$2),$D1586)),#N/A)</f>
        <v>#N/A</v>
      </c>
      <c r="AC1586" s="62" t="e">
        <f>IFERROR(IF($B1586=0,#N/A,AVERAGEIFS(INDEX(DATOS,0,$C1586),INDEX(DATOS,0,$C1586),"&lt;&gt;#N/D",INDEX(DATOS,0,$L$2),0,INDEX(DATOS,0,$M$2),1,INDEX(DATOS,0,$N$2),X1586,INDEX(DATOS,0,$O$2),$D1586)),#N/A)</f>
        <v>#N/A</v>
      </c>
      <c r="AD1586" s="33"/>
      <c r="AE1586" s="40">
        <f>IFERROR(IF(ISNA(#REF!),-999,IF(I1586=0,0,_xlfn.STDEV.P(#REF!)/I1586*100)),-999)</f>
        <v>-999</v>
      </c>
      <c r="AF1586" s="40">
        <f>IFERROR(IF(ISNA(#REF!),-999,IF(J1586=0,0,_xlfn.STDEV.P(#REF!)/J1586*100)),-999)</f>
        <v>-999</v>
      </c>
      <c r="AG1586" s="40">
        <f>IFERROR(IF(ISNA(#REF!),-999,IF(K1586=0,0,_xlfn.STDEV.P(#REF!)/K1586*100)),-999)</f>
        <v>-999</v>
      </c>
      <c r="AH1586" s="40">
        <f>IFERROR(IF(ISNA(#REF!),-999,IF(L1586=0,0,_xlfn.STDEV.P(#REF!)/L1586*100)),-999)</f>
        <v>-999</v>
      </c>
    </row>
    <row r="1587" spans="1:34" x14ac:dyDescent="0.35">
      <c r="A1587">
        <f t="shared" si="1863"/>
        <v>182</v>
      </c>
      <c r="B1587" s="35">
        <f t="array" ref="B1587">IF(B1586=0,0,MIN(IF(INDEX(DATOS,0,$N$2)=$U1587,IF(ISNUMBER(INDEX(DATOS,0,$C1587)),IF(INDEX(DATOS,0,$L$2)=0,IF(INDEX(DATOS,0,$M$2)=1,IF(ISNA(MATCH(INDEX(DATOS,0,$O$2),IF($E$7:E1586=E1587,$D$7:D1586),0)),INDEX(DATOS,0,$K$2))))))))</f>
        <v>0</v>
      </c>
      <c r="C1587" s="32">
        <f t="shared" si="1864"/>
        <v>20</v>
      </c>
      <c r="D1587" s="34" t="str">
        <f>IF($B1587=0,"--",INDEX(DATOS,$B1587,O$2))</f>
        <v>--</v>
      </c>
      <c r="E1587" s="64" t="s">
        <v>1</v>
      </c>
      <c r="F1587" s="36" t="str">
        <f t="shared" si="1899"/>
        <v>--</v>
      </c>
      <c r="G1587" s="109" t="e">
        <f>VLOOKUP($D1587,LOC_UNICOS,G$2,0)</f>
        <v>#N/A</v>
      </c>
      <c r="H1587" s="109" t="e">
        <f>VLOOKUP($D1587,LOC_UNICOS,H$2,0)</f>
        <v>#N/A</v>
      </c>
      <c r="I1587" s="38">
        <f t="array" ref="I1587">IF($B1587=0,-999,IF(COUNTIFS($Z1587:Z1587,#N/A)&gt;0,-999,AVERAGE($Z1587:Z1587)))</f>
        <v>-999</v>
      </c>
      <c r="J1587" s="38">
        <f t="array" ref="J1587">IF($B1587=0,-999,IF(COUNTIFS($Z1587:AA1587,#N/A)&gt;0,-999,AVERAGE($Z1587:AA1587)))</f>
        <v>-999</v>
      </c>
      <c r="K1587" s="38">
        <f t="array" ref="K1587">IF($B1587=0,-999,IF(COUNTIFS($Z1587:AB1587,#N/A)&gt;0,-999,AVERAGE($Z1587:AB1587)))</f>
        <v>-999</v>
      </c>
      <c r="L1587" s="38">
        <f t="array" ref="L1587">IF($B1587=0,-999,IF(COUNTIFS($Z1587:AC1587,#N/A)&gt;0,-999,AVERAGE($Z1587:AC1587)))</f>
        <v>-999</v>
      </c>
      <c r="M1587" s="38">
        <f t="shared" si="1907"/>
        <v>-999</v>
      </c>
      <c r="N1587" s="38">
        <f t="shared" si="1882"/>
        <v>-999</v>
      </c>
      <c r="O1587" s="38">
        <f t="shared" si="1883"/>
        <v>-999</v>
      </c>
      <c r="P1587" s="38">
        <f t="shared" si="1884"/>
        <v>-999</v>
      </c>
      <c r="Q1587" s="37">
        <f t="shared" si="1860"/>
        <v>0</v>
      </c>
      <c r="R1587" s="37">
        <f t="shared" si="1872"/>
        <v>0</v>
      </c>
      <c r="S1587" s="37">
        <f t="shared" si="1873"/>
        <v>0</v>
      </c>
      <c r="T1587" s="37">
        <f t="shared" si="1874"/>
        <v>0</v>
      </c>
      <c r="U1587" s="37">
        <f t="shared" si="1861"/>
        <v>2018</v>
      </c>
      <c r="V1587" s="37">
        <f t="shared" ref="V1587:X1587" si="1924">U1587-1</f>
        <v>2017</v>
      </c>
      <c r="W1587" s="37">
        <f t="shared" si="1924"/>
        <v>2016</v>
      </c>
      <c r="X1587" s="37">
        <f t="shared" si="1924"/>
        <v>2015</v>
      </c>
      <c r="Y1587" s="39"/>
      <c r="Z1587" s="62" t="e">
        <f>IFERROR(IF($B1587=0,#N/A,AVERAGEIFS(INDEX(DATOS,0,$C1587),INDEX(DATOS,0,$C1587),"&lt;&gt;#N/D",INDEX(DATOS,0,$L$2),0,INDEX(DATOS,0,$M$2),1,INDEX(DATOS,0,$N$2),U1587,INDEX(DATOS,0,$O$2),$D1587)),#N/A)</f>
        <v>#N/A</v>
      </c>
      <c r="AA1587" s="62" t="e">
        <f>IFERROR(IF($B1587=0,#N/A,AVERAGEIFS(INDEX(DATOS,0,$C1587),INDEX(DATOS,0,$C1587),"&lt;&gt;#N/D",INDEX(DATOS,0,$L$2),0,INDEX(DATOS,0,$M$2),1,INDEX(DATOS,0,$N$2),V1587,INDEX(DATOS,0,$O$2),$D1587)),#N/A)</f>
        <v>#N/A</v>
      </c>
      <c r="AB1587" s="62" t="e">
        <f>IFERROR(IF($B1587=0,#N/A,AVERAGEIFS(INDEX(DATOS,0,$C1587),INDEX(DATOS,0,$C1587),"&lt;&gt;#N/D",INDEX(DATOS,0,$L$2),0,INDEX(DATOS,0,$M$2),1,INDEX(DATOS,0,$N$2),W1587,INDEX(DATOS,0,$O$2),$D1587)),#N/A)</f>
        <v>#N/A</v>
      </c>
      <c r="AC1587" s="62" t="e">
        <f>IFERROR(IF($B1587=0,#N/A,AVERAGEIFS(INDEX(DATOS,0,$C1587),INDEX(DATOS,0,$C1587),"&lt;&gt;#N/D",INDEX(DATOS,0,$L$2),0,INDEX(DATOS,0,$M$2),1,INDEX(DATOS,0,$N$2),X1587,INDEX(DATOS,0,$O$2),$D1587)),#N/A)</f>
        <v>#N/A</v>
      </c>
      <c r="AD1587" s="33"/>
      <c r="AE1587" s="40">
        <f>IFERROR(IF(ISNA(#REF!),-999,IF(I1587=0,0,_xlfn.STDEV.P(#REF!)/I1587*100)),-999)</f>
        <v>-999</v>
      </c>
      <c r="AF1587" s="40">
        <f>IFERROR(IF(ISNA(#REF!),-999,IF(J1587=0,0,_xlfn.STDEV.P(#REF!)/J1587*100)),-999)</f>
        <v>-999</v>
      </c>
      <c r="AG1587" s="40">
        <f>IFERROR(IF(ISNA(#REF!),-999,IF(K1587=0,0,_xlfn.STDEV.P(#REF!)/K1587*100)),-999)</f>
        <v>-999</v>
      </c>
      <c r="AH1587" s="40">
        <f>IFERROR(IF(ISNA(#REF!),-999,IF(L1587=0,0,_xlfn.STDEV.P(#REF!)/L1587*100)),-999)</f>
        <v>-999</v>
      </c>
    </row>
    <row r="1588" spans="1:34" x14ac:dyDescent="0.35">
      <c r="A1588">
        <f t="shared" si="1863"/>
        <v>183</v>
      </c>
      <c r="B1588" s="35">
        <f t="array" ref="B1588">IF(B1587=0,0,MIN(IF(INDEX(DATOS,0,$N$2)=$U1588,IF(ISNUMBER(INDEX(DATOS,0,$C1588)),IF(INDEX(DATOS,0,$L$2)=0,IF(INDEX(DATOS,0,$M$2)=1,IF(ISNA(MATCH(INDEX(DATOS,0,$O$2),IF($E$7:E1587=E1588,$D$7:D1587),0)),INDEX(DATOS,0,$K$2))))))))</f>
        <v>0</v>
      </c>
      <c r="C1588" s="32">
        <f t="shared" si="1864"/>
        <v>20</v>
      </c>
      <c r="D1588" s="34" t="str">
        <f>IF($B1588=0,"--",INDEX(DATOS,$B1588,O$2))</f>
        <v>--</v>
      </c>
      <c r="E1588" s="64" t="s">
        <v>1</v>
      </c>
      <c r="F1588" s="36" t="str">
        <f t="shared" si="1899"/>
        <v>--</v>
      </c>
      <c r="G1588" s="109" t="e">
        <f>VLOOKUP($D1588,LOC_UNICOS,G$2,0)</f>
        <v>#N/A</v>
      </c>
      <c r="H1588" s="109" t="e">
        <f>VLOOKUP($D1588,LOC_UNICOS,H$2,0)</f>
        <v>#N/A</v>
      </c>
      <c r="I1588" s="38">
        <f t="array" ref="I1588">IF($B1588=0,-999,IF(COUNTIFS($Z1588:Z1588,#N/A)&gt;0,-999,AVERAGE($Z1588:Z1588)))</f>
        <v>-999</v>
      </c>
      <c r="J1588" s="38">
        <f t="array" ref="J1588">IF($B1588=0,-999,IF(COUNTIFS($Z1588:AA1588,#N/A)&gt;0,-999,AVERAGE($Z1588:AA1588)))</f>
        <v>-999</v>
      </c>
      <c r="K1588" s="38">
        <f t="array" ref="K1588">IF($B1588=0,-999,IF(COUNTIFS($Z1588:AB1588,#N/A)&gt;0,-999,AVERAGE($Z1588:AB1588)))</f>
        <v>-999</v>
      </c>
      <c r="L1588" s="38">
        <f t="array" ref="L1588">IF($B1588=0,-999,IF(COUNTIFS($Z1588:AC1588,#N/A)&gt;0,-999,AVERAGE($Z1588:AC1588)))</f>
        <v>-999</v>
      </c>
      <c r="M1588" s="38">
        <f t="shared" si="1907"/>
        <v>-999</v>
      </c>
      <c r="N1588" s="38">
        <f t="shared" si="1882"/>
        <v>-999</v>
      </c>
      <c r="O1588" s="38">
        <f t="shared" si="1883"/>
        <v>-999</v>
      </c>
      <c r="P1588" s="38">
        <f t="shared" si="1884"/>
        <v>-999</v>
      </c>
      <c r="Q1588" s="37">
        <f t="shared" si="1860"/>
        <v>0</v>
      </c>
      <c r="R1588" s="37">
        <f t="shared" si="1872"/>
        <v>0</v>
      </c>
      <c r="S1588" s="37">
        <f t="shared" si="1873"/>
        <v>0</v>
      </c>
      <c r="T1588" s="37">
        <f t="shared" si="1874"/>
        <v>0</v>
      </c>
      <c r="U1588" s="37">
        <f t="shared" si="1861"/>
        <v>2018</v>
      </c>
      <c r="V1588" s="37">
        <f t="shared" ref="V1588:X1588" si="1925">U1588-1</f>
        <v>2017</v>
      </c>
      <c r="W1588" s="37">
        <f t="shared" si="1925"/>
        <v>2016</v>
      </c>
      <c r="X1588" s="37">
        <f t="shared" si="1925"/>
        <v>2015</v>
      </c>
      <c r="Y1588" s="39"/>
      <c r="Z1588" s="62" t="e">
        <f>IFERROR(IF($B1588=0,#N/A,AVERAGEIFS(INDEX(DATOS,0,$C1588),INDEX(DATOS,0,$C1588),"&lt;&gt;#N/D",INDEX(DATOS,0,$L$2),0,INDEX(DATOS,0,$M$2),1,INDEX(DATOS,0,$N$2),U1588,INDEX(DATOS,0,$O$2),$D1588)),#N/A)</f>
        <v>#N/A</v>
      </c>
      <c r="AA1588" s="62" t="e">
        <f>IFERROR(IF($B1588=0,#N/A,AVERAGEIFS(INDEX(DATOS,0,$C1588),INDEX(DATOS,0,$C1588),"&lt;&gt;#N/D",INDEX(DATOS,0,$L$2),0,INDEX(DATOS,0,$M$2),1,INDEX(DATOS,0,$N$2),V1588,INDEX(DATOS,0,$O$2),$D1588)),#N/A)</f>
        <v>#N/A</v>
      </c>
      <c r="AB1588" s="62" t="e">
        <f>IFERROR(IF($B1588=0,#N/A,AVERAGEIFS(INDEX(DATOS,0,$C1588),INDEX(DATOS,0,$C1588),"&lt;&gt;#N/D",INDEX(DATOS,0,$L$2),0,INDEX(DATOS,0,$M$2),1,INDEX(DATOS,0,$N$2),W1588,INDEX(DATOS,0,$O$2),$D1588)),#N/A)</f>
        <v>#N/A</v>
      </c>
      <c r="AC1588" s="62" t="e">
        <f>IFERROR(IF($B1588=0,#N/A,AVERAGEIFS(INDEX(DATOS,0,$C1588),INDEX(DATOS,0,$C1588),"&lt;&gt;#N/D",INDEX(DATOS,0,$L$2),0,INDEX(DATOS,0,$M$2),1,INDEX(DATOS,0,$N$2),X1588,INDEX(DATOS,0,$O$2),$D1588)),#N/A)</f>
        <v>#N/A</v>
      </c>
      <c r="AD1588" s="33"/>
      <c r="AE1588" s="40">
        <f>IFERROR(IF(ISNA(#REF!),-999,IF(I1588=0,0,_xlfn.STDEV.P(#REF!)/I1588*100)),-999)</f>
        <v>-999</v>
      </c>
      <c r="AF1588" s="40">
        <f>IFERROR(IF(ISNA(#REF!),-999,IF(J1588=0,0,_xlfn.STDEV.P(#REF!)/J1588*100)),-999)</f>
        <v>-999</v>
      </c>
      <c r="AG1588" s="40">
        <f>IFERROR(IF(ISNA(#REF!),-999,IF(K1588=0,0,_xlfn.STDEV.P(#REF!)/K1588*100)),-999)</f>
        <v>-999</v>
      </c>
      <c r="AH1588" s="40">
        <f>IFERROR(IF(ISNA(#REF!),-999,IF(L1588=0,0,_xlfn.STDEV.P(#REF!)/L1588*100)),-999)</f>
        <v>-999</v>
      </c>
    </row>
    <row r="1589" spans="1:34" x14ac:dyDescent="0.35">
      <c r="A1589">
        <f t="shared" si="1863"/>
        <v>184</v>
      </c>
      <c r="B1589" s="35">
        <f t="array" ref="B1589">IF(B1588=0,0,MIN(IF(INDEX(DATOS,0,$N$2)=$U1589,IF(ISNUMBER(INDEX(DATOS,0,$C1589)),IF(INDEX(DATOS,0,$L$2)=0,IF(INDEX(DATOS,0,$M$2)=1,IF(ISNA(MATCH(INDEX(DATOS,0,$O$2),IF($E$7:E1588=E1589,$D$7:D1588),0)),INDEX(DATOS,0,$K$2))))))))</f>
        <v>0</v>
      </c>
      <c r="C1589" s="32">
        <f t="shared" si="1864"/>
        <v>20</v>
      </c>
      <c r="D1589" s="34" t="str">
        <f>IF($B1589=0,"--",INDEX(DATOS,$B1589,O$2))</f>
        <v>--</v>
      </c>
      <c r="E1589" s="64" t="s">
        <v>1</v>
      </c>
      <c r="F1589" s="36" t="str">
        <f t="shared" si="1899"/>
        <v>--</v>
      </c>
      <c r="G1589" s="109" t="e">
        <f>VLOOKUP($D1589,LOC_UNICOS,G$2,0)</f>
        <v>#N/A</v>
      </c>
      <c r="H1589" s="109" t="e">
        <f>VLOOKUP($D1589,LOC_UNICOS,H$2,0)</f>
        <v>#N/A</v>
      </c>
      <c r="I1589" s="38">
        <f t="array" ref="I1589">IF($B1589=0,-999,IF(COUNTIFS($Z1589:Z1589,#N/A)&gt;0,-999,AVERAGE($Z1589:Z1589)))</f>
        <v>-999</v>
      </c>
      <c r="J1589" s="38">
        <f t="array" ref="J1589">IF($B1589=0,-999,IF(COUNTIFS($Z1589:AA1589,#N/A)&gt;0,-999,AVERAGE($Z1589:AA1589)))</f>
        <v>-999</v>
      </c>
      <c r="K1589" s="38">
        <f t="array" ref="K1589">IF($B1589=0,-999,IF(COUNTIFS($Z1589:AB1589,#N/A)&gt;0,-999,AVERAGE($Z1589:AB1589)))</f>
        <v>-999</v>
      </c>
      <c r="L1589" s="38">
        <f t="array" ref="L1589">IF($B1589=0,-999,IF(COUNTIFS($Z1589:AC1589,#N/A)&gt;0,-999,AVERAGE($Z1589:AC1589)))</f>
        <v>-999</v>
      </c>
      <c r="M1589" s="38">
        <f t="shared" si="1907"/>
        <v>-999</v>
      </c>
      <c r="N1589" s="38">
        <f t="shared" si="1882"/>
        <v>-999</v>
      </c>
      <c r="O1589" s="38">
        <f t="shared" si="1883"/>
        <v>-999</v>
      </c>
      <c r="P1589" s="38">
        <f t="shared" si="1884"/>
        <v>-999</v>
      </c>
      <c r="Q1589" s="37">
        <f t="shared" si="1860"/>
        <v>0</v>
      </c>
      <c r="R1589" s="37">
        <f t="shared" si="1872"/>
        <v>0</v>
      </c>
      <c r="S1589" s="37">
        <f t="shared" si="1873"/>
        <v>0</v>
      </c>
      <c r="T1589" s="37">
        <f t="shared" si="1874"/>
        <v>0</v>
      </c>
      <c r="U1589" s="37">
        <f t="shared" si="1861"/>
        <v>2018</v>
      </c>
      <c r="V1589" s="37">
        <f t="shared" ref="V1589:X1589" si="1926">U1589-1</f>
        <v>2017</v>
      </c>
      <c r="W1589" s="37">
        <f t="shared" si="1926"/>
        <v>2016</v>
      </c>
      <c r="X1589" s="37">
        <f t="shared" si="1926"/>
        <v>2015</v>
      </c>
      <c r="Y1589" s="39"/>
      <c r="Z1589" s="62" t="e">
        <f>IFERROR(IF($B1589=0,#N/A,AVERAGEIFS(INDEX(DATOS,0,$C1589),INDEX(DATOS,0,$C1589),"&lt;&gt;#N/D",INDEX(DATOS,0,$L$2),0,INDEX(DATOS,0,$M$2),1,INDEX(DATOS,0,$N$2),U1589,INDEX(DATOS,0,$O$2),$D1589)),#N/A)</f>
        <v>#N/A</v>
      </c>
      <c r="AA1589" s="62" t="e">
        <f>IFERROR(IF($B1589=0,#N/A,AVERAGEIFS(INDEX(DATOS,0,$C1589),INDEX(DATOS,0,$C1589),"&lt;&gt;#N/D",INDEX(DATOS,0,$L$2),0,INDEX(DATOS,0,$M$2),1,INDEX(DATOS,0,$N$2),V1589,INDEX(DATOS,0,$O$2),$D1589)),#N/A)</f>
        <v>#N/A</v>
      </c>
      <c r="AB1589" s="62" t="e">
        <f>IFERROR(IF($B1589=0,#N/A,AVERAGEIFS(INDEX(DATOS,0,$C1589),INDEX(DATOS,0,$C1589),"&lt;&gt;#N/D",INDEX(DATOS,0,$L$2),0,INDEX(DATOS,0,$M$2),1,INDEX(DATOS,0,$N$2),W1589,INDEX(DATOS,0,$O$2),$D1589)),#N/A)</f>
        <v>#N/A</v>
      </c>
      <c r="AC1589" s="62" t="e">
        <f>IFERROR(IF($B1589=0,#N/A,AVERAGEIFS(INDEX(DATOS,0,$C1589),INDEX(DATOS,0,$C1589),"&lt;&gt;#N/D",INDEX(DATOS,0,$L$2),0,INDEX(DATOS,0,$M$2),1,INDEX(DATOS,0,$N$2),X1589,INDEX(DATOS,0,$O$2),$D1589)),#N/A)</f>
        <v>#N/A</v>
      </c>
      <c r="AD1589" s="33"/>
      <c r="AE1589" s="40">
        <f>IFERROR(IF(ISNA(#REF!),-999,IF(I1589=0,0,_xlfn.STDEV.P(#REF!)/I1589*100)),-999)</f>
        <v>-999</v>
      </c>
      <c r="AF1589" s="40">
        <f>IFERROR(IF(ISNA(#REF!),-999,IF(J1589=0,0,_xlfn.STDEV.P(#REF!)/J1589*100)),-999)</f>
        <v>-999</v>
      </c>
      <c r="AG1589" s="40">
        <f>IFERROR(IF(ISNA(#REF!),-999,IF(K1589=0,0,_xlfn.STDEV.P(#REF!)/K1589*100)),-999)</f>
        <v>-999</v>
      </c>
      <c r="AH1589" s="40">
        <f>IFERROR(IF(ISNA(#REF!),-999,IF(L1589=0,0,_xlfn.STDEV.P(#REF!)/L1589*100)),-999)</f>
        <v>-999</v>
      </c>
    </row>
    <row r="1590" spans="1:34" x14ac:dyDescent="0.35">
      <c r="A1590">
        <f t="shared" si="1863"/>
        <v>185</v>
      </c>
      <c r="B1590" s="35">
        <f t="array" ref="B1590">IF(B1589=0,0,MIN(IF(INDEX(DATOS,0,$N$2)=$U1590,IF(ISNUMBER(INDEX(DATOS,0,$C1590)),IF(INDEX(DATOS,0,$L$2)=0,IF(INDEX(DATOS,0,$M$2)=1,IF(ISNA(MATCH(INDEX(DATOS,0,$O$2),IF($E$7:E1589=E1590,$D$7:D1589),0)),INDEX(DATOS,0,$K$2))))))))</f>
        <v>0</v>
      </c>
      <c r="C1590" s="32">
        <f t="shared" si="1864"/>
        <v>20</v>
      </c>
      <c r="D1590" s="34" t="str">
        <f>IF($B1590=0,"--",INDEX(DATOS,$B1590,O$2))</f>
        <v>--</v>
      </c>
      <c r="E1590" s="64" t="s">
        <v>1</v>
      </c>
      <c r="F1590" s="36" t="str">
        <f t="shared" si="1899"/>
        <v>--</v>
      </c>
      <c r="G1590" s="109" t="e">
        <f>VLOOKUP($D1590,LOC_UNICOS,G$2,0)</f>
        <v>#N/A</v>
      </c>
      <c r="H1590" s="109" t="e">
        <f>VLOOKUP($D1590,LOC_UNICOS,H$2,0)</f>
        <v>#N/A</v>
      </c>
      <c r="I1590" s="38">
        <f t="array" ref="I1590">IF($B1590=0,-999,IF(COUNTIFS($Z1590:Z1590,#N/A)&gt;0,-999,AVERAGE($Z1590:Z1590)))</f>
        <v>-999</v>
      </c>
      <c r="J1590" s="38">
        <f t="array" ref="J1590">IF($B1590=0,-999,IF(COUNTIFS($Z1590:AA1590,#N/A)&gt;0,-999,AVERAGE($Z1590:AA1590)))</f>
        <v>-999</v>
      </c>
      <c r="K1590" s="38">
        <f t="array" ref="K1590">IF($B1590=0,-999,IF(COUNTIFS($Z1590:AB1590,#N/A)&gt;0,-999,AVERAGE($Z1590:AB1590)))</f>
        <v>-999</v>
      </c>
      <c r="L1590" s="38">
        <f t="array" ref="L1590">IF($B1590=0,-999,IF(COUNTIFS($Z1590:AC1590,#N/A)&gt;0,-999,AVERAGE($Z1590:AC1590)))</f>
        <v>-999</v>
      </c>
      <c r="M1590" s="38">
        <f t="shared" si="1907"/>
        <v>-999</v>
      </c>
      <c r="N1590" s="38">
        <f t="shared" si="1882"/>
        <v>-999</v>
      </c>
      <c r="O1590" s="38">
        <f t="shared" si="1883"/>
        <v>-999</v>
      </c>
      <c r="P1590" s="38">
        <f t="shared" si="1884"/>
        <v>-999</v>
      </c>
      <c r="Q1590" s="37">
        <f t="shared" si="1860"/>
        <v>0</v>
      </c>
      <c r="R1590" s="37">
        <f t="shared" si="1872"/>
        <v>0</v>
      </c>
      <c r="S1590" s="37">
        <f t="shared" si="1873"/>
        <v>0</v>
      </c>
      <c r="T1590" s="37">
        <f t="shared" si="1874"/>
        <v>0</v>
      </c>
      <c r="U1590" s="37">
        <f t="shared" si="1861"/>
        <v>2018</v>
      </c>
      <c r="V1590" s="37">
        <f t="shared" ref="V1590:X1590" si="1927">U1590-1</f>
        <v>2017</v>
      </c>
      <c r="W1590" s="37">
        <f t="shared" si="1927"/>
        <v>2016</v>
      </c>
      <c r="X1590" s="37">
        <f t="shared" si="1927"/>
        <v>2015</v>
      </c>
      <c r="Y1590" s="39"/>
      <c r="Z1590" s="62" t="e">
        <f>IFERROR(IF($B1590=0,#N/A,AVERAGEIFS(INDEX(DATOS,0,$C1590),INDEX(DATOS,0,$C1590),"&lt;&gt;#N/D",INDEX(DATOS,0,$L$2),0,INDEX(DATOS,0,$M$2),1,INDEX(DATOS,0,$N$2),U1590,INDEX(DATOS,0,$O$2),$D1590)),#N/A)</f>
        <v>#N/A</v>
      </c>
      <c r="AA1590" s="62" t="e">
        <f>IFERROR(IF($B1590=0,#N/A,AVERAGEIFS(INDEX(DATOS,0,$C1590),INDEX(DATOS,0,$C1590),"&lt;&gt;#N/D",INDEX(DATOS,0,$L$2),0,INDEX(DATOS,0,$M$2),1,INDEX(DATOS,0,$N$2),V1590,INDEX(DATOS,0,$O$2),$D1590)),#N/A)</f>
        <v>#N/A</v>
      </c>
      <c r="AB1590" s="62" t="e">
        <f>IFERROR(IF($B1590=0,#N/A,AVERAGEIFS(INDEX(DATOS,0,$C1590),INDEX(DATOS,0,$C1590),"&lt;&gt;#N/D",INDEX(DATOS,0,$L$2),0,INDEX(DATOS,0,$M$2),1,INDEX(DATOS,0,$N$2),W1590,INDEX(DATOS,0,$O$2),$D1590)),#N/A)</f>
        <v>#N/A</v>
      </c>
      <c r="AC1590" s="62" t="e">
        <f>IFERROR(IF($B1590=0,#N/A,AVERAGEIFS(INDEX(DATOS,0,$C1590),INDEX(DATOS,0,$C1590),"&lt;&gt;#N/D",INDEX(DATOS,0,$L$2),0,INDEX(DATOS,0,$M$2),1,INDEX(DATOS,0,$N$2),X1590,INDEX(DATOS,0,$O$2),$D1590)),#N/A)</f>
        <v>#N/A</v>
      </c>
      <c r="AD1590" s="33"/>
      <c r="AE1590" s="40">
        <f>IFERROR(IF(ISNA(#REF!),-999,IF(I1590=0,0,_xlfn.STDEV.P(#REF!)/I1590*100)),-999)</f>
        <v>-999</v>
      </c>
      <c r="AF1590" s="40">
        <f>IFERROR(IF(ISNA(#REF!),-999,IF(J1590=0,0,_xlfn.STDEV.P(#REF!)/J1590*100)),-999)</f>
        <v>-999</v>
      </c>
      <c r="AG1590" s="40">
        <f>IFERROR(IF(ISNA(#REF!),-999,IF(K1590=0,0,_xlfn.STDEV.P(#REF!)/K1590*100)),-999)</f>
        <v>-999</v>
      </c>
      <c r="AH1590" s="40">
        <f>IFERROR(IF(ISNA(#REF!),-999,IF(L1590=0,0,_xlfn.STDEV.P(#REF!)/L1590*100)),-999)</f>
        <v>-999</v>
      </c>
    </row>
    <row r="1591" spans="1:34" x14ac:dyDescent="0.35">
      <c r="A1591">
        <f t="shared" si="1863"/>
        <v>186</v>
      </c>
      <c r="B1591" s="35">
        <f t="array" ref="B1591">IF(B1590=0,0,MIN(IF(INDEX(DATOS,0,$N$2)=$U1591,IF(ISNUMBER(INDEX(DATOS,0,$C1591)),IF(INDEX(DATOS,0,$L$2)=0,IF(INDEX(DATOS,0,$M$2)=1,IF(ISNA(MATCH(INDEX(DATOS,0,$O$2),IF($E$7:E1590=E1591,$D$7:D1590),0)),INDEX(DATOS,0,$K$2))))))))</f>
        <v>0</v>
      </c>
      <c r="C1591" s="32">
        <f t="shared" si="1864"/>
        <v>20</v>
      </c>
      <c r="D1591" s="34" t="str">
        <f>IF($B1591=0,"--",INDEX(DATOS,$B1591,O$2))</f>
        <v>--</v>
      </c>
      <c r="E1591" s="64" t="s">
        <v>1</v>
      </c>
      <c r="F1591" s="36" t="str">
        <f t="shared" si="1899"/>
        <v>--</v>
      </c>
      <c r="G1591" s="109" t="e">
        <f>VLOOKUP($D1591,LOC_UNICOS,G$2,0)</f>
        <v>#N/A</v>
      </c>
      <c r="H1591" s="109" t="e">
        <f>VLOOKUP($D1591,LOC_UNICOS,H$2,0)</f>
        <v>#N/A</v>
      </c>
      <c r="I1591" s="38">
        <f t="array" ref="I1591">IF($B1591=0,-999,IF(COUNTIFS($Z1591:Z1591,#N/A)&gt;0,-999,AVERAGE($Z1591:Z1591)))</f>
        <v>-999</v>
      </c>
      <c r="J1591" s="38">
        <f t="array" ref="J1591">IF($B1591=0,-999,IF(COUNTIFS($Z1591:AA1591,#N/A)&gt;0,-999,AVERAGE($Z1591:AA1591)))</f>
        <v>-999</v>
      </c>
      <c r="K1591" s="38">
        <f t="array" ref="K1591">IF($B1591=0,-999,IF(COUNTIFS($Z1591:AB1591,#N/A)&gt;0,-999,AVERAGE($Z1591:AB1591)))</f>
        <v>-999</v>
      </c>
      <c r="L1591" s="38">
        <f t="array" ref="L1591">IF($B1591=0,-999,IF(COUNTIFS($Z1591:AC1591,#N/A)&gt;0,-999,AVERAGE($Z1591:AC1591)))</f>
        <v>-999</v>
      </c>
      <c r="M1591" s="38">
        <f t="shared" si="1907"/>
        <v>-999</v>
      </c>
      <c r="N1591" s="38">
        <f t="shared" si="1882"/>
        <v>-999</v>
      </c>
      <c r="O1591" s="38">
        <f t="shared" si="1883"/>
        <v>-999</v>
      </c>
      <c r="P1591" s="38">
        <f t="shared" si="1884"/>
        <v>-999</v>
      </c>
      <c r="Q1591" s="37">
        <f t="shared" si="1860"/>
        <v>0</v>
      </c>
      <c r="R1591" s="37">
        <f t="shared" si="1872"/>
        <v>0</v>
      </c>
      <c r="S1591" s="37">
        <f t="shared" si="1873"/>
        <v>0</v>
      </c>
      <c r="T1591" s="37">
        <f t="shared" si="1874"/>
        <v>0</v>
      </c>
      <c r="U1591" s="37">
        <f t="shared" si="1861"/>
        <v>2018</v>
      </c>
      <c r="V1591" s="37">
        <f t="shared" ref="V1591:X1591" si="1928">U1591-1</f>
        <v>2017</v>
      </c>
      <c r="W1591" s="37">
        <f t="shared" si="1928"/>
        <v>2016</v>
      </c>
      <c r="X1591" s="37">
        <f t="shared" si="1928"/>
        <v>2015</v>
      </c>
      <c r="Y1591" s="39"/>
      <c r="Z1591" s="62" t="e">
        <f>IFERROR(IF($B1591=0,#N/A,AVERAGEIFS(INDEX(DATOS,0,$C1591),INDEX(DATOS,0,$C1591),"&lt;&gt;#N/D",INDEX(DATOS,0,$L$2),0,INDEX(DATOS,0,$M$2),1,INDEX(DATOS,0,$N$2),U1591,INDEX(DATOS,0,$O$2),$D1591)),#N/A)</f>
        <v>#N/A</v>
      </c>
      <c r="AA1591" s="62" t="e">
        <f>IFERROR(IF($B1591=0,#N/A,AVERAGEIFS(INDEX(DATOS,0,$C1591),INDEX(DATOS,0,$C1591),"&lt;&gt;#N/D",INDEX(DATOS,0,$L$2),0,INDEX(DATOS,0,$M$2),1,INDEX(DATOS,0,$N$2),V1591,INDEX(DATOS,0,$O$2),$D1591)),#N/A)</f>
        <v>#N/A</v>
      </c>
      <c r="AB1591" s="62" t="e">
        <f>IFERROR(IF($B1591=0,#N/A,AVERAGEIFS(INDEX(DATOS,0,$C1591),INDEX(DATOS,0,$C1591),"&lt;&gt;#N/D",INDEX(DATOS,0,$L$2),0,INDEX(DATOS,0,$M$2),1,INDEX(DATOS,0,$N$2),W1591,INDEX(DATOS,0,$O$2),$D1591)),#N/A)</f>
        <v>#N/A</v>
      </c>
      <c r="AC1591" s="62" t="e">
        <f>IFERROR(IF($B1591=0,#N/A,AVERAGEIFS(INDEX(DATOS,0,$C1591),INDEX(DATOS,0,$C1591),"&lt;&gt;#N/D",INDEX(DATOS,0,$L$2),0,INDEX(DATOS,0,$M$2),1,INDEX(DATOS,0,$N$2),X1591,INDEX(DATOS,0,$O$2),$D1591)),#N/A)</f>
        <v>#N/A</v>
      </c>
      <c r="AD1591" s="33"/>
      <c r="AE1591" s="40">
        <f>IFERROR(IF(ISNA(#REF!),-999,IF(I1591=0,0,_xlfn.STDEV.P(#REF!)/I1591*100)),-999)</f>
        <v>-999</v>
      </c>
      <c r="AF1591" s="40">
        <f>IFERROR(IF(ISNA(#REF!),-999,IF(J1591=0,0,_xlfn.STDEV.P(#REF!)/J1591*100)),-999)</f>
        <v>-999</v>
      </c>
      <c r="AG1591" s="40">
        <f>IFERROR(IF(ISNA(#REF!),-999,IF(K1591=0,0,_xlfn.STDEV.P(#REF!)/K1591*100)),-999)</f>
        <v>-999</v>
      </c>
      <c r="AH1591" s="40">
        <f>IFERROR(IF(ISNA(#REF!),-999,IF(L1591=0,0,_xlfn.STDEV.P(#REF!)/L1591*100)),-999)</f>
        <v>-999</v>
      </c>
    </row>
    <row r="1592" spans="1:34" x14ac:dyDescent="0.35">
      <c r="A1592">
        <f t="shared" si="1863"/>
        <v>187</v>
      </c>
      <c r="B1592" s="35">
        <f t="array" ref="B1592">IF(B1591=0,0,MIN(IF(INDEX(DATOS,0,$N$2)=$U1592,IF(ISNUMBER(INDEX(DATOS,0,$C1592)),IF(INDEX(DATOS,0,$L$2)=0,IF(INDEX(DATOS,0,$M$2)=1,IF(ISNA(MATCH(INDEX(DATOS,0,$O$2),IF($E$7:E1591=E1592,$D$7:D1591),0)),INDEX(DATOS,0,$K$2))))))))</f>
        <v>0</v>
      </c>
      <c r="C1592" s="32">
        <f t="shared" si="1864"/>
        <v>20</v>
      </c>
      <c r="D1592" s="34" t="str">
        <f>IF($B1592=0,"--",INDEX(DATOS,$B1592,O$2))</f>
        <v>--</v>
      </c>
      <c r="E1592" s="64" t="s">
        <v>1</v>
      </c>
      <c r="F1592" s="36" t="str">
        <f t="shared" si="1899"/>
        <v>--</v>
      </c>
      <c r="G1592" s="109" t="e">
        <f>VLOOKUP($D1592,LOC_UNICOS,G$2,0)</f>
        <v>#N/A</v>
      </c>
      <c r="H1592" s="109" t="e">
        <f>VLOOKUP($D1592,LOC_UNICOS,H$2,0)</f>
        <v>#N/A</v>
      </c>
      <c r="I1592" s="38">
        <f t="array" ref="I1592">IF($B1592=0,-999,IF(COUNTIFS($Z1592:Z1592,#N/A)&gt;0,-999,AVERAGE($Z1592:Z1592)))</f>
        <v>-999</v>
      </c>
      <c r="J1592" s="38">
        <f t="array" ref="J1592">IF($B1592=0,-999,IF(COUNTIFS($Z1592:AA1592,#N/A)&gt;0,-999,AVERAGE($Z1592:AA1592)))</f>
        <v>-999</v>
      </c>
      <c r="K1592" s="38">
        <f t="array" ref="K1592">IF($B1592=0,-999,IF(COUNTIFS($Z1592:AB1592,#N/A)&gt;0,-999,AVERAGE($Z1592:AB1592)))</f>
        <v>-999</v>
      </c>
      <c r="L1592" s="38">
        <f t="array" ref="L1592">IF($B1592=0,-999,IF(COUNTIFS($Z1592:AC1592,#N/A)&gt;0,-999,AVERAGE($Z1592:AC1592)))</f>
        <v>-999</v>
      </c>
      <c r="M1592" s="38">
        <f t="shared" si="1907"/>
        <v>-999</v>
      </c>
      <c r="N1592" s="38">
        <f t="shared" si="1882"/>
        <v>-999</v>
      </c>
      <c r="O1592" s="38">
        <f t="shared" si="1883"/>
        <v>-999</v>
      </c>
      <c r="P1592" s="38">
        <f t="shared" si="1884"/>
        <v>-999</v>
      </c>
      <c r="Q1592" s="37">
        <f t="shared" si="1860"/>
        <v>0</v>
      </c>
      <c r="R1592" s="37">
        <f t="shared" si="1872"/>
        <v>0</v>
      </c>
      <c r="S1592" s="37">
        <f t="shared" si="1873"/>
        <v>0</v>
      </c>
      <c r="T1592" s="37">
        <f t="shared" si="1874"/>
        <v>0</v>
      </c>
      <c r="U1592" s="37">
        <f t="shared" si="1861"/>
        <v>2018</v>
      </c>
      <c r="V1592" s="37">
        <f t="shared" ref="V1592:X1592" si="1929">U1592-1</f>
        <v>2017</v>
      </c>
      <c r="W1592" s="37">
        <f t="shared" si="1929"/>
        <v>2016</v>
      </c>
      <c r="X1592" s="37">
        <f t="shared" si="1929"/>
        <v>2015</v>
      </c>
      <c r="Y1592" s="39"/>
      <c r="Z1592" s="62" t="e">
        <f>IFERROR(IF($B1592=0,#N/A,AVERAGEIFS(INDEX(DATOS,0,$C1592),INDEX(DATOS,0,$C1592),"&lt;&gt;#N/D",INDEX(DATOS,0,$L$2),0,INDEX(DATOS,0,$M$2),1,INDEX(DATOS,0,$N$2),U1592,INDEX(DATOS,0,$O$2),$D1592)),#N/A)</f>
        <v>#N/A</v>
      </c>
      <c r="AA1592" s="62" t="e">
        <f>IFERROR(IF($B1592=0,#N/A,AVERAGEIFS(INDEX(DATOS,0,$C1592),INDEX(DATOS,0,$C1592),"&lt;&gt;#N/D",INDEX(DATOS,0,$L$2),0,INDEX(DATOS,0,$M$2),1,INDEX(DATOS,0,$N$2),V1592,INDEX(DATOS,0,$O$2),$D1592)),#N/A)</f>
        <v>#N/A</v>
      </c>
      <c r="AB1592" s="62" t="e">
        <f>IFERROR(IF($B1592=0,#N/A,AVERAGEIFS(INDEX(DATOS,0,$C1592),INDEX(DATOS,0,$C1592),"&lt;&gt;#N/D",INDEX(DATOS,0,$L$2),0,INDEX(DATOS,0,$M$2),1,INDEX(DATOS,0,$N$2),W1592,INDEX(DATOS,0,$O$2),$D1592)),#N/A)</f>
        <v>#N/A</v>
      </c>
      <c r="AC1592" s="62" t="e">
        <f>IFERROR(IF($B1592=0,#N/A,AVERAGEIFS(INDEX(DATOS,0,$C1592),INDEX(DATOS,0,$C1592),"&lt;&gt;#N/D",INDEX(DATOS,0,$L$2),0,INDEX(DATOS,0,$M$2),1,INDEX(DATOS,0,$N$2),X1592,INDEX(DATOS,0,$O$2),$D1592)),#N/A)</f>
        <v>#N/A</v>
      </c>
      <c r="AD1592" s="33"/>
      <c r="AE1592" s="40">
        <f>IFERROR(IF(ISNA(#REF!),-999,IF(I1592=0,0,_xlfn.STDEV.P(#REF!)/I1592*100)),-999)</f>
        <v>-999</v>
      </c>
      <c r="AF1592" s="40">
        <f>IFERROR(IF(ISNA(#REF!),-999,IF(J1592=0,0,_xlfn.STDEV.P(#REF!)/J1592*100)),-999)</f>
        <v>-999</v>
      </c>
      <c r="AG1592" s="40">
        <f>IFERROR(IF(ISNA(#REF!),-999,IF(K1592=0,0,_xlfn.STDEV.P(#REF!)/K1592*100)),-999)</f>
        <v>-999</v>
      </c>
      <c r="AH1592" s="40">
        <f>IFERROR(IF(ISNA(#REF!),-999,IF(L1592=0,0,_xlfn.STDEV.P(#REF!)/L1592*100)),-999)</f>
        <v>-999</v>
      </c>
    </row>
    <row r="1593" spans="1:34" x14ac:dyDescent="0.35">
      <c r="A1593">
        <f t="shared" si="1863"/>
        <v>188</v>
      </c>
      <c r="B1593" s="35">
        <f t="array" ref="B1593">IF(B1592=0,0,MIN(IF(INDEX(DATOS,0,$N$2)=$U1593,IF(ISNUMBER(INDEX(DATOS,0,$C1593)),IF(INDEX(DATOS,0,$L$2)=0,IF(INDEX(DATOS,0,$M$2)=1,IF(ISNA(MATCH(INDEX(DATOS,0,$O$2),IF($E$7:E1592=E1593,$D$7:D1592),0)),INDEX(DATOS,0,$K$2))))))))</f>
        <v>0</v>
      </c>
      <c r="C1593" s="32">
        <f t="shared" si="1864"/>
        <v>20</v>
      </c>
      <c r="D1593" s="34" t="str">
        <f>IF($B1593=0,"--",INDEX(DATOS,$B1593,O$2))</f>
        <v>--</v>
      </c>
      <c r="E1593" s="64" t="s">
        <v>1</v>
      </c>
      <c r="F1593" s="36" t="str">
        <f t="shared" si="1899"/>
        <v>--</v>
      </c>
      <c r="G1593" s="109" t="e">
        <f>VLOOKUP($D1593,LOC_UNICOS,G$2,0)</f>
        <v>#N/A</v>
      </c>
      <c r="H1593" s="109" t="e">
        <f>VLOOKUP($D1593,LOC_UNICOS,H$2,0)</f>
        <v>#N/A</v>
      </c>
      <c r="I1593" s="38">
        <f t="array" ref="I1593">IF($B1593=0,-999,IF(COUNTIFS($Z1593:Z1593,#N/A)&gt;0,-999,AVERAGE($Z1593:Z1593)))</f>
        <v>-999</v>
      </c>
      <c r="J1593" s="38">
        <f t="array" ref="J1593">IF($B1593=0,-999,IF(COUNTIFS($Z1593:AA1593,#N/A)&gt;0,-999,AVERAGE($Z1593:AA1593)))</f>
        <v>-999</v>
      </c>
      <c r="K1593" s="38">
        <f t="array" ref="K1593">IF($B1593=0,-999,IF(COUNTIFS($Z1593:AB1593,#N/A)&gt;0,-999,AVERAGE($Z1593:AB1593)))</f>
        <v>-999</v>
      </c>
      <c r="L1593" s="38">
        <f t="array" ref="L1593">IF($B1593=0,-999,IF(COUNTIFS($Z1593:AC1593,#N/A)&gt;0,-999,AVERAGE($Z1593:AC1593)))</f>
        <v>-999</v>
      </c>
      <c r="M1593" s="38">
        <f t="shared" si="1907"/>
        <v>-999</v>
      </c>
      <c r="N1593" s="38">
        <f t="shared" si="1882"/>
        <v>-999</v>
      </c>
      <c r="O1593" s="38">
        <f t="shared" si="1883"/>
        <v>-999</v>
      </c>
      <c r="P1593" s="38">
        <f t="shared" si="1884"/>
        <v>-999</v>
      </c>
      <c r="Q1593" s="37">
        <f t="shared" si="1860"/>
        <v>0</v>
      </c>
      <c r="R1593" s="37">
        <f t="shared" si="1872"/>
        <v>0</v>
      </c>
      <c r="S1593" s="37">
        <f t="shared" si="1873"/>
        <v>0</v>
      </c>
      <c r="T1593" s="37">
        <f t="shared" si="1874"/>
        <v>0</v>
      </c>
      <c r="U1593" s="37">
        <f t="shared" si="1861"/>
        <v>2018</v>
      </c>
      <c r="V1593" s="37">
        <f t="shared" ref="V1593:X1593" si="1930">U1593-1</f>
        <v>2017</v>
      </c>
      <c r="W1593" s="37">
        <f t="shared" si="1930"/>
        <v>2016</v>
      </c>
      <c r="X1593" s="37">
        <f t="shared" si="1930"/>
        <v>2015</v>
      </c>
      <c r="Y1593" s="39"/>
      <c r="Z1593" s="62" t="e">
        <f>IFERROR(IF($B1593=0,#N/A,AVERAGEIFS(INDEX(DATOS,0,$C1593),INDEX(DATOS,0,$C1593),"&lt;&gt;#N/D",INDEX(DATOS,0,$L$2),0,INDEX(DATOS,0,$M$2),1,INDEX(DATOS,0,$N$2),U1593,INDEX(DATOS,0,$O$2),$D1593)),#N/A)</f>
        <v>#N/A</v>
      </c>
      <c r="AA1593" s="62" t="e">
        <f>IFERROR(IF($B1593=0,#N/A,AVERAGEIFS(INDEX(DATOS,0,$C1593),INDEX(DATOS,0,$C1593),"&lt;&gt;#N/D",INDEX(DATOS,0,$L$2),0,INDEX(DATOS,0,$M$2),1,INDEX(DATOS,0,$N$2),V1593,INDEX(DATOS,0,$O$2),$D1593)),#N/A)</f>
        <v>#N/A</v>
      </c>
      <c r="AB1593" s="62" t="e">
        <f>IFERROR(IF($B1593=0,#N/A,AVERAGEIFS(INDEX(DATOS,0,$C1593),INDEX(DATOS,0,$C1593),"&lt;&gt;#N/D",INDEX(DATOS,0,$L$2),0,INDEX(DATOS,0,$M$2),1,INDEX(DATOS,0,$N$2),W1593,INDEX(DATOS,0,$O$2),$D1593)),#N/A)</f>
        <v>#N/A</v>
      </c>
      <c r="AC1593" s="62" t="e">
        <f>IFERROR(IF($B1593=0,#N/A,AVERAGEIFS(INDEX(DATOS,0,$C1593),INDEX(DATOS,0,$C1593),"&lt;&gt;#N/D",INDEX(DATOS,0,$L$2),0,INDEX(DATOS,0,$M$2),1,INDEX(DATOS,0,$N$2),X1593,INDEX(DATOS,0,$O$2),$D1593)),#N/A)</f>
        <v>#N/A</v>
      </c>
      <c r="AD1593" s="33"/>
      <c r="AE1593" s="40">
        <f>IFERROR(IF(ISNA(#REF!),-999,IF(I1593=0,0,_xlfn.STDEV.P(#REF!)/I1593*100)),-999)</f>
        <v>-999</v>
      </c>
      <c r="AF1593" s="40">
        <f>IFERROR(IF(ISNA(#REF!),-999,IF(J1593=0,0,_xlfn.STDEV.P(#REF!)/J1593*100)),-999)</f>
        <v>-999</v>
      </c>
      <c r="AG1593" s="40">
        <f>IFERROR(IF(ISNA(#REF!),-999,IF(K1593=0,0,_xlfn.STDEV.P(#REF!)/K1593*100)),-999)</f>
        <v>-999</v>
      </c>
      <c r="AH1593" s="40">
        <f>IFERROR(IF(ISNA(#REF!),-999,IF(L1593=0,0,_xlfn.STDEV.P(#REF!)/L1593*100)),-999)</f>
        <v>-999</v>
      </c>
    </row>
    <row r="1594" spans="1:34" x14ac:dyDescent="0.35">
      <c r="A1594">
        <f t="shared" si="1863"/>
        <v>189</v>
      </c>
      <c r="B1594" s="35">
        <f t="array" ref="B1594">IF(B1593=0,0,MIN(IF(INDEX(DATOS,0,$N$2)=$U1594,IF(ISNUMBER(INDEX(DATOS,0,$C1594)),IF(INDEX(DATOS,0,$L$2)=0,IF(INDEX(DATOS,0,$M$2)=1,IF(ISNA(MATCH(INDEX(DATOS,0,$O$2),IF($E$7:E1593=E1594,$D$7:D1593),0)),INDEX(DATOS,0,$K$2))))))))</f>
        <v>0</v>
      </c>
      <c r="C1594" s="32">
        <f t="shared" si="1864"/>
        <v>20</v>
      </c>
      <c r="D1594" s="34" t="str">
        <f>IF($B1594=0,"--",INDEX(DATOS,$B1594,O$2))</f>
        <v>--</v>
      </c>
      <c r="E1594" s="64" t="s">
        <v>1</v>
      </c>
      <c r="F1594" s="36" t="str">
        <f t="shared" si="1899"/>
        <v>--</v>
      </c>
      <c r="G1594" s="109" t="e">
        <f>VLOOKUP($D1594,LOC_UNICOS,G$2,0)</f>
        <v>#N/A</v>
      </c>
      <c r="H1594" s="109" t="e">
        <f>VLOOKUP($D1594,LOC_UNICOS,H$2,0)</f>
        <v>#N/A</v>
      </c>
      <c r="I1594" s="38">
        <f t="array" ref="I1594">IF($B1594=0,-999,IF(COUNTIFS($Z1594:Z1594,#N/A)&gt;0,-999,AVERAGE($Z1594:Z1594)))</f>
        <v>-999</v>
      </c>
      <c r="J1594" s="38">
        <f t="array" ref="J1594">IF($B1594=0,-999,IF(COUNTIFS($Z1594:AA1594,#N/A)&gt;0,-999,AVERAGE($Z1594:AA1594)))</f>
        <v>-999</v>
      </c>
      <c r="K1594" s="38">
        <f t="array" ref="K1594">IF($B1594=0,-999,IF(COUNTIFS($Z1594:AB1594,#N/A)&gt;0,-999,AVERAGE($Z1594:AB1594)))</f>
        <v>-999</v>
      </c>
      <c r="L1594" s="38">
        <f t="array" ref="L1594">IF($B1594=0,-999,IF(COUNTIFS($Z1594:AC1594,#N/A)&gt;0,-999,AVERAGE($Z1594:AC1594)))</f>
        <v>-999</v>
      </c>
      <c r="M1594" s="38">
        <f t="shared" si="1907"/>
        <v>-999</v>
      </c>
      <c r="N1594" s="38">
        <f t="shared" si="1882"/>
        <v>-999</v>
      </c>
      <c r="O1594" s="38">
        <f t="shared" si="1883"/>
        <v>-999</v>
      </c>
      <c r="P1594" s="38">
        <f t="shared" si="1884"/>
        <v>-999</v>
      </c>
      <c r="Q1594" s="37">
        <f t="shared" si="1860"/>
        <v>0</v>
      </c>
      <c r="R1594" s="37">
        <f t="shared" si="1872"/>
        <v>0</v>
      </c>
      <c r="S1594" s="37">
        <f t="shared" si="1873"/>
        <v>0</v>
      </c>
      <c r="T1594" s="37">
        <f t="shared" si="1874"/>
        <v>0</v>
      </c>
      <c r="U1594" s="37">
        <f t="shared" si="1861"/>
        <v>2018</v>
      </c>
      <c r="V1594" s="37">
        <f t="shared" ref="V1594:X1594" si="1931">U1594-1</f>
        <v>2017</v>
      </c>
      <c r="W1594" s="37">
        <f t="shared" si="1931"/>
        <v>2016</v>
      </c>
      <c r="X1594" s="37">
        <f t="shared" si="1931"/>
        <v>2015</v>
      </c>
      <c r="Y1594" s="39"/>
      <c r="Z1594" s="62" t="e">
        <f>IFERROR(IF($B1594=0,#N/A,AVERAGEIFS(INDEX(DATOS,0,$C1594),INDEX(DATOS,0,$C1594),"&lt;&gt;#N/D",INDEX(DATOS,0,$L$2),0,INDEX(DATOS,0,$M$2),1,INDEX(DATOS,0,$N$2),U1594,INDEX(DATOS,0,$O$2),$D1594)),#N/A)</f>
        <v>#N/A</v>
      </c>
      <c r="AA1594" s="62" t="e">
        <f>IFERROR(IF($B1594=0,#N/A,AVERAGEIFS(INDEX(DATOS,0,$C1594),INDEX(DATOS,0,$C1594),"&lt;&gt;#N/D",INDEX(DATOS,0,$L$2),0,INDEX(DATOS,0,$M$2),1,INDEX(DATOS,0,$N$2),V1594,INDEX(DATOS,0,$O$2),$D1594)),#N/A)</f>
        <v>#N/A</v>
      </c>
      <c r="AB1594" s="62" t="e">
        <f>IFERROR(IF($B1594=0,#N/A,AVERAGEIFS(INDEX(DATOS,0,$C1594),INDEX(DATOS,0,$C1594),"&lt;&gt;#N/D",INDEX(DATOS,0,$L$2),0,INDEX(DATOS,0,$M$2),1,INDEX(DATOS,0,$N$2),W1594,INDEX(DATOS,0,$O$2),$D1594)),#N/A)</f>
        <v>#N/A</v>
      </c>
      <c r="AC1594" s="62" t="e">
        <f>IFERROR(IF($B1594=0,#N/A,AVERAGEIFS(INDEX(DATOS,0,$C1594),INDEX(DATOS,0,$C1594),"&lt;&gt;#N/D",INDEX(DATOS,0,$L$2),0,INDEX(DATOS,0,$M$2),1,INDEX(DATOS,0,$N$2),X1594,INDEX(DATOS,0,$O$2),$D1594)),#N/A)</f>
        <v>#N/A</v>
      </c>
      <c r="AD1594" s="33"/>
      <c r="AE1594" s="40">
        <f>IFERROR(IF(ISNA(#REF!),-999,IF(I1594=0,0,_xlfn.STDEV.P(#REF!)/I1594*100)),-999)</f>
        <v>-999</v>
      </c>
      <c r="AF1594" s="40">
        <f>IFERROR(IF(ISNA(#REF!),-999,IF(J1594=0,0,_xlfn.STDEV.P(#REF!)/J1594*100)),-999)</f>
        <v>-999</v>
      </c>
      <c r="AG1594" s="40">
        <f>IFERROR(IF(ISNA(#REF!),-999,IF(K1594=0,0,_xlfn.STDEV.P(#REF!)/K1594*100)),-999)</f>
        <v>-999</v>
      </c>
      <c r="AH1594" s="40">
        <f>IFERROR(IF(ISNA(#REF!),-999,IF(L1594=0,0,_xlfn.STDEV.P(#REF!)/L1594*100)),-999)</f>
        <v>-999</v>
      </c>
    </row>
    <row r="1595" spans="1:34" x14ac:dyDescent="0.35">
      <c r="A1595">
        <f t="shared" si="1863"/>
        <v>190</v>
      </c>
      <c r="B1595" s="35">
        <f t="array" ref="B1595">IF(B1594=0,0,MIN(IF(INDEX(DATOS,0,$N$2)=$U1595,IF(ISNUMBER(INDEX(DATOS,0,$C1595)),IF(INDEX(DATOS,0,$L$2)=0,IF(INDEX(DATOS,0,$M$2)=1,IF(ISNA(MATCH(INDEX(DATOS,0,$O$2),IF($E$7:E1594=E1595,$D$7:D1594),0)),INDEX(DATOS,0,$K$2))))))))</f>
        <v>0</v>
      </c>
      <c r="C1595" s="32">
        <f t="shared" si="1864"/>
        <v>20</v>
      </c>
      <c r="D1595" s="34" t="str">
        <f>IF($B1595=0,"--",INDEX(DATOS,$B1595,O$2))</f>
        <v>--</v>
      </c>
      <c r="E1595" s="64" t="s">
        <v>1</v>
      </c>
      <c r="F1595" s="36" t="str">
        <f t="shared" si="1899"/>
        <v>--</v>
      </c>
      <c r="G1595" s="109" t="e">
        <f>VLOOKUP($D1595,LOC_UNICOS,G$2,0)</f>
        <v>#N/A</v>
      </c>
      <c r="H1595" s="109" t="e">
        <f>VLOOKUP($D1595,LOC_UNICOS,H$2,0)</f>
        <v>#N/A</v>
      </c>
      <c r="I1595" s="38">
        <f t="array" ref="I1595">IF($B1595=0,-999,IF(COUNTIFS($Z1595:Z1595,#N/A)&gt;0,-999,AVERAGE($Z1595:Z1595)))</f>
        <v>-999</v>
      </c>
      <c r="J1595" s="38">
        <f t="array" ref="J1595">IF($B1595=0,-999,IF(COUNTIFS($Z1595:AA1595,#N/A)&gt;0,-999,AVERAGE($Z1595:AA1595)))</f>
        <v>-999</v>
      </c>
      <c r="K1595" s="38">
        <f t="array" ref="K1595">IF($B1595=0,-999,IF(COUNTIFS($Z1595:AB1595,#N/A)&gt;0,-999,AVERAGE($Z1595:AB1595)))</f>
        <v>-999</v>
      </c>
      <c r="L1595" s="38">
        <f t="array" ref="L1595">IF($B1595=0,-999,IF(COUNTIFS($Z1595:AC1595,#N/A)&gt;0,-999,AVERAGE($Z1595:AC1595)))</f>
        <v>-999</v>
      </c>
      <c r="M1595" s="38">
        <f t="shared" si="1907"/>
        <v>-999</v>
      </c>
      <c r="N1595" s="38">
        <f t="shared" si="1882"/>
        <v>-999</v>
      </c>
      <c r="O1595" s="38">
        <f t="shared" si="1883"/>
        <v>-999</v>
      </c>
      <c r="P1595" s="38">
        <f t="shared" si="1884"/>
        <v>-999</v>
      </c>
      <c r="Q1595" s="37">
        <f t="shared" si="1860"/>
        <v>0</v>
      </c>
      <c r="R1595" s="37">
        <f t="shared" si="1872"/>
        <v>0</v>
      </c>
      <c r="S1595" s="37">
        <f t="shared" si="1873"/>
        <v>0</v>
      </c>
      <c r="T1595" s="37">
        <f t="shared" si="1874"/>
        <v>0</v>
      </c>
      <c r="U1595" s="37">
        <f t="shared" si="1861"/>
        <v>2018</v>
      </c>
      <c r="V1595" s="37">
        <f t="shared" ref="V1595:X1595" si="1932">U1595-1</f>
        <v>2017</v>
      </c>
      <c r="W1595" s="37">
        <f t="shared" si="1932"/>
        <v>2016</v>
      </c>
      <c r="X1595" s="37">
        <f t="shared" si="1932"/>
        <v>2015</v>
      </c>
      <c r="Y1595" s="39"/>
      <c r="Z1595" s="62" t="e">
        <f>IFERROR(IF($B1595=0,#N/A,AVERAGEIFS(INDEX(DATOS,0,$C1595),INDEX(DATOS,0,$C1595),"&lt;&gt;#N/D",INDEX(DATOS,0,$L$2),0,INDEX(DATOS,0,$M$2),1,INDEX(DATOS,0,$N$2),U1595,INDEX(DATOS,0,$O$2),$D1595)),#N/A)</f>
        <v>#N/A</v>
      </c>
      <c r="AA1595" s="62" t="e">
        <f>IFERROR(IF($B1595=0,#N/A,AVERAGEIFS(INDEX(DATOS,0,$C1595),INDEX(DATOS,0,$C1595),"&lt;&gt;#N/D",INDEX(DATOS,0,$L$2),0,INDEX(DATOS,0,$M$2),1,INDEX(DATOS,0,$N$2),V1595,INDEX(DATOS,0,$O$2),$D1595)),#N/A)</f>
        <v>#N/A</v>
      </c>
      <c r="AB1595" s="62" t="e">
        <f>IFERROR(IF($B1595=0,#N/A,AVERAGEIFS(INDEX(DATOS,0,$C1595),INDEX(DATOS,0,$C1595),"&lt;&gt;#N/D",INDEX(DATOS,0,$L$2),0,INDEX(DATOS,0,$M$2),1,INDEX(DATOS,0,$N$2),W1595,INDEX(DATOS,0,$O$2),$D1595)),#N/A)</f>
        <v>#N/A</v>
      </c>
      <c r="AC1595" s="62" t="e">
        <f>IFERROR(IF($B1595=0,#N/A,AVERAGEIFS(INDEX(DATOS,0,$C1595),INDEX(DATOS,0,$C1595),"&lt;&gt;#N/D",INDEX(DATOS,0,$L$2),0,INDEX(DATOS,0,$M$2),1,INDEX(DATOS,0,$N$2),X1595,INDEX(DATOS,0,$O$2),$D1595)),#N/A)</f>
        <v>#N/A</v>
      </c>
      <c r="AD1595" s="33"/>
      <c r="AE1595" s="40">
        <f>IFERROR(IF(ISNA(#REF!),-999,IF(I1595=0,0,_xlfn.STDEV.P(#REF!)/I1595*100)),-999)</f>
        <v>-999</v>
      </c>
      <c r="AF1595" s="40">
        <f>IFERROR(IF(ISNA(#REF!),-999,IF(J1595=0,0,_xlfn.STDEV.P(#REF!)/J1595*100)),-999)</f>
        <v>-999</v>
      </c>
      <c r="AG1595" s="40">
        <f>IFERROR(IF(ISNA(#REF!),-999,IF(K1595=0,0,_xlfn.STDEV.P(#REF!)/K1595*100)),-999)</f>
        <v>-999</v>
      </c>
      <c r="AH1595" s="40">
        <f>IFERROR(IF(ISNA(#REF!),-999,IF(L1595=0,0,_xlfn.STDEV.P(#REF!)/L1595*100)),-999)</f>
        <v>-999</v>
      </c>
    </row>
    <row r="1596" spans="1:34" x14ac:dyDescent="0.35">
      <c r="A1596">
        <f t="shared" si="1863"/>
        <v>191</v>
      </c>
      <c r="B1596" s="35">
        <f t="array" ref="B1596">IF(B1595=0,0,MIN(IF(INDEX(DATOS,0,$N$2)=$U1596,IF(ISNUMBER(INDEX(DATOS,0,$C1596)),IF(INDEX(DATOS,0,$L$2)=0,IF(INDEX(DATOS,0,$M$2)=1,IF(ISNA(MATCH(INDEX(DATOS,0,$O$2),IF($E$7:E1595=E1596,$D$7:D1595),0)),INDEX(DATOS,0,$K$2))))))))</f>
        <v>0</v>
      </c>
      <c r="C1596" s="32">
        <f t="shared" si="1864"/>
        <v>20</v>
      </c>
      <c r="D1596" s="34" t="str">
        <f>IF($B1596=0,"--",INDEX(DATOS,$B1596,O$2))</f>
        <v>--</v>
      </c>
      <c r="E1596" s="64" t="s">
        <v>1</v>
      </c>
      <c r="F1596" s="36" t="str">
        <f t="shared" si="1899"/>
        <v>--</v>
      </c>
      <c r="G1596" s="109" t="e">
        <f>VLOOKUP($D1596,LOC_UNICOS,G$2,0)</f>
        <v>#N/A</v>
      </c>
      <c r="H1596" s="109" t="e">
        <f>VLOOKUP($D1596,LOC_UNICOS,H$2,0)</f>
        <v>#N/A</v>
      </c>
      <c r="I1596" s="38">
        <f t="array" ref="I1596">IF($B1596=0,-999,IF(COUNTIFS($Z1596:Z1596,#N/A)&gt;0,-999,AVERAGE($Z1596:Z1596)))</f>
        <v>-999</v>
      </c>
      <c r="J1596" s="38">
        <f t="array" ref="J1596">IF($B1596=0,-999,IF(COUNTIFS($Z1596:AA1596,#N/A)&gt;0,-999,AVERAGE($Z1596:AA1596)))</f>
        <v>-999</v>
      </c>
      <c r="K1596" s="38">
        <f t="array" ref="K1596">IF($B1596=0,-999,IF(COUNTIFS($Z1596:AB1596,#N/A)&gt;0,-999,AVERAGE($Z1596:AB1596)))</f>
        <v>-999</v>
      </c>
      <c r="L1596" s="38">
        <f t="array" ref="L1596">IF($B1596=0,-999,IF(COUNTIFS($Z1596:AC1596,#N/A)&gt;0,-999,AVERAGE($Z1596:AC1596)))</f>
        <v>-999</v>
      </c>
      <c r="M1596" s="38">
        <f t="shared" si="1907"/>
        <v>-999</v>
      </c>
      <c r="N1596" s="38">
        <f t="shared" si="1882"/>
        <v>-999</v>
      </c>
      <c r="O1596" s="38">
        <f t="shared" si="1883"/>
        <v>-999</v>
      </c>
      <c r="P1596" s="38">
        <f t="shared" si="1884"/>
        <v>-999</v>
      </c>
      <c r="Q1596" s="37">
        <f t="shared" si="1860"/>
        <v>0</v>
      </c>
      <c r="R1596" s="37">
        <f t="shared" si="1872"/>
        <v>0</v>
      </c>
      <c r="S1596" s="37">
        <f t="shared" si="1873"/>
        <v>0</v>
      </c>
      <c r="T1596" s="37">
        <f t="shared" si="1874"/>
        <v>0</v>
      </c>
      <c r="U1596" s="37">
        <f t="shared" si="1861"/>
        <v>2018</v>
      </c>
      <c r="V1596" s="37">
        <f t="shared" ref="V1596:X1596" si="1933">U1596-1</f>
        <v>2017</v>
      </c>
      <c r="W1596" s="37">
        <f t="shared" si="1933"/>
        <v>2016</v>
      </c>
      <c r="X1596" s="37">
        <f t="shared" si="1933"/>
        <v>2015</v>
      </c>
      <c r="Y1596" s="39"/>
      <c r="Z1596" s="62" t="e">
        <f>IFERROR(IF($B1596=0,#N/A,AVERAGEIFS(INDEX(DATOS,0,$C1596),INDEX(DATOS,0,$C1596),"&lt;&gt;#N/D",INDEX(DATOS,0,$L$2),0,INDEX(DATOS,0,$M$2),1,INDEX(DATOS,0,$N$2),U1596,INDEX(DATOS,0,$O$2),$D1596)),#N/A)</f>
        <v>#N/A</v>
      </c>
      <c r="AA1596" s="62" t="e">
        <f>IFERROR(IF($B1596=0,#N/A,AVERAGEIFS(INDEX(DATOS,0,$C1596),INDEX(DATOS,0,$C1596),"&lt;&gt;#N/D",INDEX(DATOS,0,$L$2),0,INDEX(DATOS,0,$M$2),1,INDEX(DATOS,0,$N$2),V1596,INDEX(DATOS,0,$O$2),$D1596)),#N/A)</f>
        <v>#N/A</v>
      </c>
      <c r="AB1596" s="62" t="e">
        <f>IFERROR(IF($B1596=0,#N/A,AVERAGEIFS(INDEX(DATOS,0,$C1596),INDEX(DATOS,0,$C1596),"&lt;&gt;#N/D",INDEX(DATOS,0,$L$2),0,INDEX(DATOS,0,$M$2),1,INDEX(DATOS,0,$N$2),W1596,INDEX(DATOS,0,$O$2),$D1596)),#N/A)</f>
        <v>#N/A</v>
      </c>
      <c r="AC1596" s="62" t="e">
        <f>IFERROR(IF($B1596=0,#N/A,AVERAGEIFS(INDEX(DATOS,0,$C1596),INDEX(DATOS,0,$C1596),"&lt;&gt;#N/D",INDEX(DATOS,0,$L$2),0,INDEX(DATOS,0,$M$2),1,INDEX(DATOS,0,$N$2),X1596,INDEX(DATOS,0,$O$2),$D1596)),#N/A)</f>
        <v>#N/A</v>
      </c>
      <c r="AD1596" s="33"/>
      <c r="AE1596" s="40">
        <f>IFERROR(IF(ISNA(#REF!),-999,IF(I1596=0,0,_xlfn.STDEV.P(#REF!)/I1596*100)),-999)</f>
        <v>-999</v>
      </c>
      <c r="AF1596" s="40">
        <f>IFERROR(IF(ISNA(#REF!),-999,IF(J1596=0,0,_xlfn.STDEV.P(#REF!)/J1596*100)),-999)</f>
        <v>-999</v>
      </c>
      <c r="AG1596" s="40">
        <f>IFERROR(IF(ISNA(#REF!),-999,IF(K1596=0,0,_xlfn.STDEV.P(#REF!)/K1596*100)),-999)</f>
        <v>-999</v>
      </c>
      <c r="AH1596" s="40">
        <f>IFERROR(IF(ISNA(#REF!),-999,IF(L1596=0,0,_xlfn.STDEV.P(#REF!)/L1596*100)),-999)</f>
        <v>-999</v>
      </c>
    </row>
    <row r="1597" spans="1:34" x14ac:dyDescent="0.35">
      <c r="A1597">
        <f t="shared" si="1863"/>
        <v>192</v>
      </c>
      <c r="B1597" s="35">
        <f t="array" ref="B1597">IF(B1596=0,0,MIN(IF(INDEX(DATOS,0,$N$2)=$U1597,IF(ISNUMBER(INDEX(DATOS,0,$C1597)),IF(INDEX(DATOS,0,$L$2)=0,IF(INDEX(DATOS,0,$M$2)=1,IF(ISNA(MATCH(INDEX(DATOS,0,$O$2),IF($E$7:E1596=E1597,$D$7:D1596),0)),INDEX(DATOS,0,$K$2))))))))</f>
        <v>0</v>
      </c>
      <c r="C1597" s="32">
        <f t="shared" si="1864"/>
        <v>20</v>
      </c>
      <c r="D1597" s="34" t="str">
        <f>IF($B1597=0,"--",INDEX(DATOS,$B1597,O$2))</f>
        <v>--</v>
      </c>
      <c r="E1597" s="64" t="s">
        <v>1</v>
      </c>
      <c r="F1597" s="36" t="str">
        <f t="shared" si="1899"/>
        <v>--</v>
      </c>
      <c r="G1597" s="109" t="e">
        <f>VLOOKUP($D1597,LOC_UNICOS,G$2,0)</f>
        <v>#N/A</v>
      </c>
      <c r="H1597" s="109" t="e">
        <f>VLOOKUP($D1597,LOC_UNICOS,H$2,0)</f>
        <v>#N/A</v>
      </c>
      <c r="I1597" s="38">
        <f t="array" ref="I1597">IF($B1597=0,-999,IF(COUNTIFS($Z1597:Z1597,#N/A)&gt;0,-999,AVERAGE($Z1597:Z1597)))</f>
        <v>-999</v>
      </c>
      <c r="J1597" s="38">
        <f t="array" ref="J1597">IF($B1597=0,-999,IF(COUNTIFS($Z1597:AA1597,#N/A)&gt;0,-999,AVERAGE($Z1597:AA1597)))</f>
        <v>-999</v>
      </c>
      <c r="K1597" s="38">
        <f t="array" ref="K1597">IF($B1597=0,-999,IF(COUNTIFS($Z1597:AB1597,#N/A)&gt;0,-999,AVERAGE($Z1597:AB1597)))</f>
        <v>-999</v>
      </c>
      <c r="L1597" s="38">
        <f t="array" ref="L1597">IF($B1597=0,-999,IF(COUNTIFS($Z1597:AC1597,#N/A)&gt;0,-999,AVERAGE($Z1597:AC1597)))</f>
        <v>-999</v>
      </c>
      <c r="M1597" s="38">
        <f t="shared" si="1907"/>
        <v>-999</v>
      </c>
      <c r="N1597" s="38">
        <f t="shared" si="1882"/>
        <v>-999</v>
      </c>
      <c r="O1597" s="38">
        <f t="shared" si="1883"/>
        <v>-999</v>
      </c>
      <c r="P1597" s="38">
        <f t="shared" si="1884"/>
        <v>-999</v>
      </c>
      <c r="Q1597" s="37">
        <f t="shared" si="1860"/>
        <v>0</v>
      </c>
      <c r="R1597" s="37">
        <f t="shared" si="1872"/>
        <v>0</v>
      </c>
      <c r="S1597" s="37">
        <f t="shared" si="1873"/>
        <v>0</v>
      </c>
      <c r="T1597" s="37">
        <f t="shared" si="1874"/>
        <v>0</v>
      </c>
      <c r="U1597" s="37">
        <f t="shared" si="1861"/>
        <v>2018</v>
      </c>
      <c r="V1597" s="37">
        <f t="shared" ref="V1597:X1597" si="1934">U1597-1</f>
        <v>2017</v>
      </c>
      <c r="W1597" s="37">
        <f t="shared" si="1934"/>
        <v>2016</v>
      </c>
      <c r="X1597" s="37">
        <f t="shared" si="1934"/>
        <v>2015</v>
      </c>
      <c r="Y1597" s="39"/>
      <c r="Z1597" s="62" t="e">
        <f>IFERROR(IF($B1597=0,#N/A,AVERAGEIFS(INDEX(DATOS,0,$C1597),INDEX(DATOS,0,$C1597),"&lt;&gt;#N/D",INDEX(DATOS,0,$L$2),0,INDEX(DATOS,0,$M$2),1,INDEX(DATOS,0,$N$2),U1597,INDEX(DATOS,0,$O$2),$D1597)),#N/A)</f>
        <v>#N/A</v>
      </c>
      <c r="AA1597" s="62" t="e">
        <f>IFERROR(IF($B1597=0,#N/A,AVERAGEIFS(INDEX(DATOS,0,$C1597),INDEX(DATOS,0,$C1597),"&lt;&gt;#N/D",INDEX(DATOS,0,$L$2),0,INDEX(DATOS,0,$M$2),1,INDEX(DATOS,0,$N$2),V1597,INDEX(DATOS,0,$O$2),$D1597)),#N/A)</f>
        <v>#N/A</v>
      </c>
      <c r="AB1597" s="62" t="e">
        <f>IFERROR(IF($B1597=0,#N/A,AVERAGEIFS(INDEX(DATOS,0,$C1597),INDEX(DATOS,0,$C1597),"&lt;&gt;#N/D",INDEX(DATOS,0,$L$2),0,INDEX(DATOS,0,$M$2),1,INDEX(DATOS,0,$N$2),W1597,INDEX(DATOS,0,$O$2),$D1597)),#N/A)</f>
        <v>#N/A</v>
      </c>
      <c r="AC1597" s="62" t="e">
        <f>IFERROR(IF($B1597=0,#N/A,AVERAGEIFS(INDEX(DATOS,0,$C1597),INDEX(DATOS,0,$C1597),"&lt;&gt;#N/D",INDEX(DATOS,0,$L$2),0,INDEX(DATOS,0,$M$2),1,INDEX(DATOS,0,$N$2),X1597,INDEX(DATOS,0,$O$2),$D1597)),#N/A)</f>
        <v>#N/A</v>
      </c>
      <c r="AD1597" s="33"/>
      <c r="AE1597" s="40">
        <f>IFERROR(IF(ISNA(#REF!),-999,IF(I1597=0,0,_xlfn.STDEV.P(#REF!)/I1597*100)),-999)</f>
        <v>-999</v>
      </c>
      <c r="AF1597" s="40">
        <f>IFERROR(IF(ISNA(#REF!),-999,IF(J1597=0,0,_xlfn.STDEV.P(#REF!)/J1597*100)),-999)</f>
        <v>-999</v>
      </c>
      <c r="AG1597" s="40">
        <f>IFERROR(IF(ISNA(#REF!),-999,IF(K1597=0,0,_xlfn.STDEV.P(#REF!)/K1597*100)),-999)</f>
        <v>-999</v>
      </c>
      <c r="AH1597" s="40">
        <f>IFERROR(IF(ISNA(#REF!),-999,IF(L1597=0,0,_xlfn.STDEV.P(#REF!)/L1597*100)),-999)</f>
        <v>-999</v>
      </c>
    </row>
    <row r="1598" spans="1:34" x14ac:dyDescent="0.35">
      <c r="A1598">
        <f t="shared" si="1863"/>
        <v>193</v>
      </c>
      <c r="B1598" s="35">
        <f t="array" ref="B1598">IF(B1597=0,0,MIN(IF(INDEX(DATOS,0,$N$2)=$U1598,IF(ISNUMBER(INDEX(DATOS,0,$C1598)),IF(INDEX(DATOS,0,$L$2)=0,IF(INDEX(DATOS,0,$M$2)=1,IF(ISNA(MATCH(INDEX(DATOS,0,$O$2),IF($E$7:E1597=E1598,$D$7:D1597),0)),INDEX(DATOS,0,$K$2))))))))</f>
        <v>0</v>
      </c>
      <c r="C1598" s="32">
        <f t="shared" si="1864"/>
        <v>20</v>
      </c>
      <c r="D1598" s="34" t="str">
        <f>IF($B1598=0,"--",INDEX(DATOS,$B1598,O$2))</f>
        <v>--</v>
      </c>
      <c r="E1598" s="64" t="s">
        <v>1</v>
      </c>
      <c r="F1598" s="36" t="str">
        <f t="shared" si="1899"/>
        <v>--</v>
      </c>
      <c r="G1598" s="109" t="e">
        <f>VLOOKUP($D1598,LOC_UNICOS,G$2,0)</f>
        <v>#N/A</v>
      </c>
      <c r="H1598" s="109" t="e">
        <f>VLOOKUP($D1598,LOC_UNICOS,H$2,0)</f>
        <v>#N/A</v>
      </c>
      <c r="I1598" s="38">
        <f t="array" ref="I1598">IF($B1598=0,-999,IF(COUNTIFS($Z1598:Z1598,#N/A)&gt;0,-999,AVERAGE($Z1598:Z1598)))</f>
        <v>-999</v>
      </c>
      <c r="J1598" s="38">
        <f t="array" ref="J1598">IF($B1598=0,-999,IF(COUNTIFS($Z1598:AA1598,#N/A)&gt;0,-999,AVERAGE($Z1598:AA1598)))</f>
        <v>-999</v>
      </c>
      <c r="K1598" s="38">
        <f t="array" ref="K1598">IF($B1598=0,-999,IF(COUNTIFS($Z1598:AB1598,#N/A)&gt;0,-999,AVERAGE($Z1598:AB1598)))</f>
        <v>-999</v>
      </c>
      <c r="L1598" s="38">
        <f t="array" ref="L1598">IF($B1598=0,-999,IF(COUNTIFS($Z1598:AC1598,#N/A)&gt;0,-999,AVERAGE($Z1598:AC1598)))</f>
        <v>-999</v>
      </c>
      <c r="M1598" s="38">
        <f t="shared" si="1907"/>
        <v>-999</v>
      </c>
      <c r="N1598" s="38">
        <f t="shared" si="1882"/>
        <v>-999</v>
      </c>
      <c r="O1598" s="38">
        <f t="shared" si="1883"/>
        <v>-999</v>
      </c>
      <c r="P1598" s="38">
        <f t="shared" si="1884"/>
        <v>-999</v>
      </c>
      <c r="Q1598" s="37">
        <f t="shared" si="1860"/>
        <v>0</v>
      </c>
      <c r="R1598" s="37">
        <f t="shared" si="1872"/>
        <v>0</v>
      </c>
      <c r="S1598" s="37">
        <f t="shared" si="1873"/>
        <v>0</v>
      </c>
      <c r="T1598" s="37">
        <f t="shared" si="1874"/>
        <v>0</v>
      </c>
      <c r="U1598" s="37">
        <f t="shared" si="1861"/>
        <v>2018</v>
      </c>
      <c r="V1598" s="37">
        <f t="shared" ref="V1598:X1598" si="1935">U1598-1</f>
        <v>2017</v>
      </c>
      <c r="W1598" s="37">
        <f t="shared" si="1935"/>
        <v>2016</v>
      </c>
      <c r="X1598" s="37">
        <f t="shared" si="1935"/>
        <v>2015</v>
      </c>
      <c r="Y1598" s="39"/>
      <c r="Z1598" s="62" t="e">
        <f>IFERROR(IF($B1598=0,#N/A,AVERAGEIFS(INDEX(DATOS,0,$C1598),INDEX(DATOS,0,$C1598),"&lt;&gt;#N/D",INDEX(DATOS,0,$L$2),0,INDEX(DATOS,0,$M$2),1,INDEX(DATOS,0,$N$2),U1598,INDEX(DATOS,0,$O$2),$D1598)),#N/A)</f>
        <v>#N/A</v>
      </c>
      <c r="AA1598" s="62" t="e">
        <f>IFERROR(IF($B1598=0,#N/A,AVERAGEIFS(INDEX(DATOS,0,$C1598),INDEX(DATOS,0,$C1598),"&lt;&gt;#N/D",INDEX(DATOS,0,$L$2),0,INDEX(DATOS,0,$M$2),1,INDEX(DATOS,0,$N$2),V1598,INDEX(DATOS,0,$O$2),$D1598)),#N/A)</f>
        <v>#N/A</v>
      </c>
      <c r="AB1598" s="62" t="e">
        <f>IFERROR(IF($B1598=0,#N/A,AVERAGEIFS(INDEX(DATOS,0,$C1598),INDEX(DATOS,0,$C1598),"&lt;&gt;#N/D",INDEX(DATOS,0,$L$2),0,INDEX(DATOS,0,$M$2),1,INDEX(DATOS,0,$N$2),W1598,INDEX(DATOS,0,$O$2),$D1598)),#N/A)</f>
        <v>#N/A</v>
      </c>
      <c r="AC1598" s="62" t="e">
        <f>IFERROR(IF($B1598=0,#N/A,AVERAGEIFS(INDEX(DATOS,0,$C1598),INDEX(DATOS,0,$C1598),"&lt;&gt;#N/D",INDEX(DATOS,0,$L$2),0,INDEX(DATOS,0,$M$2),1,INDEX(DATOS,0,$N$2),X1598,INDEX(DATOS,0,$O$2),$D1598)),#N/A)</f>
        <v>#N/A</v>
      </c>
      <c r="AD1598" s="33"/>
      <c r="AE1598" s="40">
        <f>IFERROR(IF(ISNA(#REF!),-999,IF(I1598=0,0,_xlfn.STDEV.P(#REF!)/I1598*100)),-999)</f>
        <v>-999</v>
      </c>
      <c r="AF1598" s="40">
        <f>IFERROR(IF(ISNA(#REF!),-999,IF(J1598=0,0,_xlfn.STDEV.P(#REF!)/J1598*100)),-999)</f>
        <v>-999</v>
      </c>
      <c r="AG1598" s="40">
        <f>IFERROR(IF(ISNA(#REF!),-999,IF(K1598=0,0,_xlfn.STDEV.P(#REF!)/K1598*100)),-999)</f>
        <v>-999</v>
      </c>
      <c r="AH1598" s="40">
        <f>IFERROR(IF(ISNA(#REF!),-999,IF(L1598=0,0,_xlfn.STDEV.P(#REF!)/L1598*100)),-999)</f>
        <v>-999</v>
      </c>
    </row>
    <row r="1599" spans="1:34" x14ac:dyDescent="0.35">
      <c r="A1599">
        <f t="shared" si="1863"/>
        <v>194</v>
      </c>
      <c r="B1599" s="35">
        <f t="array" ref="B1599">IF(B1598=0,0,MIN(IF(INDEX(DATOS,0,$N$2)=$U1599,IF(ISNUMBER(INDEX(DATOS,0,$C1599)),IF(INDEX(DATOS,0,$L$2)=0,IF(INDEX(DATOS,0,$M$2)=1,IF(ISNA(MATCH(INDEX(DATOS,0,$O$2),IF($E$7:E1598=E1599,$D$7:D1598),0)),INDEX(DATOS,0,$K$2))))))))</f>
        <v>0</v>
      </c>
      <c r="C1599" s="32">
        <f t="shared" si="1864"/>
        <v>20</v>
      </c>
      <c r="D1599" s="34" t="str">
        <f>IF($B1599=0,"--",INDEX(DATOS,$B1599,O$2))</f>
        <v>--</v>
      </c>
      <c r="E1599" s="64" t="s">
        <v>1</v>
      </c>
      <c r="F1599" s="36" t="str">
        <f t="shared" si="1899"/>
        <v>--</v>
      </c>
      <c r="G1599" s="109" t="e">
        <f>VLOOKUP($D1599,LOC_UNICOS,G$2,0)</f>
        <v>#N/A</v>
      </c>
      <c r="H1599" s="109" t="e">
        <f>VLOOKUP($D1599,LOC_UNICOS,H$2,0)</f>
        <v>#N/A</v>
      </c>
      <c r="I1599" s="38">
        <f t="array" ref="I1599">IF($B1599=0,-999,IF(COUNTIFS($Z1599:Z1599,#N/A)&gt;0,-999,AVERAGE($Z1599:Z1599)))</f>
        <v>-999</v>
      </c>
      <c r="J1599" s="38">
        <f t="array" ref="J1599">IF($B1599=0,-999,IF(COUNTIFS($Z1599:AA1599,#N/A)&gt;0,-999,AVERAGE($Z1599:AA1599)))</f>
        <v>-999</v>
      </c>
      <c r="K1599" s="38">
        <f t="array" ref="K1599">IF($B1599=0,-999,IF(COUNTIFS($Z1599:AB1599,#N/A)&gt;0,-999,AVERAGE($Z1599:AB1599)))</f>
        <v>-999</v>
      </c>
      <c r="L1599" s="38">
        <f t="array" ref="L1599">IF($B1599=0,-999,IF(COUNTIFS($Z1599:AC1599,#N/A)&gt;0,-999,AVERAGE($Z1599:AC1599)))</f>
        <v>-999</v>
      </c>
      <c r="M1599" s="38">
        <f t="shared" si="1907"/>
        <v>-999</v>
      </c>
      <c r="N1599" s="38">
        <f t="shared" si="1882"/>
        <v>-999</v>
      </c>
      <c r="O1599" s="38">
        <f t="shared" si="1883"/>
        <v>-999</v>
      </c>
      <c r="P1599" s="38">
        <f t="shared" si="1884"/>
        <v>-999</v>
      </c>
      <c r="Q1599" s="37">
        <f t="shared" ref="Q1599:Q1605" si="1936">IF($B1599=0,0,IF(I1599=-999,0,IF($D1599="--",0,1)))</f>
        <v>0</v>
      </c>
      <c r="R1599" s="37">
        <f t="shared" si="1872"/>
        <v>0</v>
      </c>
      <c r="S1599" s="37">
        <f t="shared" si="1873"/>
        <v>0</v>
      </c>
      <c r="T1599" s="37">
        <f t="shared" si="1874"/>
        <v>0</v>
      </c>
      <c r="U1599" s="37">
        <f t="shared" ref="U1599:U1605" si="1937">$B$1</f>
        <v>2018</v>
      </c>
      <c r="V1599" s="37">
        <f t="shared" ref="V1599:X1599" si="1938">U1599-1</f>
        <v>2017</v>
      </c>
      <c r="W1599" s="37">
        <f t="shared" si="1938"/>
        <v>2016</v>
      </c>
      <c r="X1599" s="37">
        <f t="shared" si="1938"/>
        <v>2015</v>
      </c>
      <c r="Y1599" s="39"/>
      <c r="Z1599" s="62" t="e">
        <f>IFERROR(IF($B1599=0,#N/A,AVERAGEIFS(INDEX(DATOS,0,$C1599),INDEX(DATOS,0,$C1599),"&lt;&gt;#N/D",INDEX(DATOS,0,$L$2),0,INDEX(DATOS,0,$M$2),1,INDEX(DATOS,0,$N$2),U1599,INDEX(DATOS,0,$O$2),$D1599)),#N/A)</f>
        <v>#N/A</v>
      </c>
      <c r="AA1599" s="62" t="e">
        <f>IFERROR(IF($B1599=0,#N/A,AVERAGEIFS(INDEX(DATOS,0,$C1599),INDEX(DATOS,0,$C1599),"&lt;&gt;#N/D",INDEX(DATOS,0,$L$2),0,INDEX(DATOS,0,$M$2),1,INDEX(DATOS,0,$N$2),V1599,INDEX(DATOS,0,$O$2),$D1599)),#N/A)</f>
        <v>#N/A</v>
      </c>
      <c r="AB1599" s="62" t="e">
        <f>IFERROR(IF($B1599=0,#N/A,AVERAGEIFS(INDEX(DATOS,0,$C1599),INDEX(DATOS,0,$C1599),"&lt;&gt;#N/D",INDEX(DATOS,0,$L$2),0,INDEX(DATOS,0,$M$2),1,INDEX(DATOS,0,$N$2),W1599,INDEX(DATOS,0,$O$2),$D1599)),#N/A)</f>
        <v>#N/A</v>
      </c>
      <c r="AC1599" s="62" t="e">
        <f>IFERROR(IF($B1599=0,#N/A,AVERAGEIFS(INDEX(DATOS,0,$C1599),INDEX(DATOS,0,$C1599),"&lt;&gt;#N/D",INDEX(DATOS,0,$L$2),0,INDEX(DATOS,0,$M$2),1,INDEX(DATOS,0,$N$2),X1599,INDEX(DATOS,0,$O$2),$D1599)),#N/A)</f>
        <v>#N/A</v>
      </c>
      <c r="AD1599" s="33"/>
      <c r="AE1599" s="40">
        <f>IFERROR(IF(ISNA(#REF!),-999,IF(I1599=0,0,_xlfn.STDEV.P(#REF!)/I1599*100)),-999)</f>
        <v>-999</v>
      </c>
      <c r="AF1599" s="40">
        <f>IFERROR(IF(ISNA(#REF!),-999,IF(J1599=0,0,_xlfn.STDEV.P(#REF!)/J1599*100)),-999)</f>
        <v>-999</v>
      </c>
      <c r="AG1599" s="40">
        <f>IFERROR(IF(ISNA(#REF!),-999,IF(K1599=0,0,_xlfn.STDEV.P(#REF!)/K1599*100)),-999)</f>
        <v>-999</v>
      </c>
      <c r="AH1599" s="40">
        <f>IFERROR(IF(ISNA(#REF!),-999,IF(L1599=0,0,_xlfn.STDEV.P(#REF!)/L1599*100)),-999)</f>
        <v>-999</v>
      </c>
    </row>
    <row r="1600" spans="1:34" x14ac:dyDescent="0.35">
      <c r="A1600">
        <f t="shared" ref="A1600:A1605" si="1939">A1599+1</f>
        <v>195</v>
      </c>
      <c r="B1600" s="35">
        <f t="array" ref="B1600">IF(B1599=0,0,MIN(IF(INDEX(DATOS,0,$N$2)=$U1600,IF(ISNUMBER(INDEX(DATOS,0,$C1600)),IF(INDEX(DATOS,0,$L$2)=0,IF(INDEX(DATOS,0,$M$2)=1,IF(ISNA(MATCH(INDEX(DATOS,0,$O$2),IF($E$7:E1599=E1600,$D$7:D1599),0)),INDEX(DATOS,0,$K$2))))))))</f>
        <v>0</v>
      </c>
      <c r="C1600" s="32">
        <f t="shared" ref="C1600:C1605" si="1940">MATCH(E1600,INDEX(DATOS,1,),0)</f>
        <v>20</v>
      </c>
      <c r="D1600" s="34" t="str">
        <f>IF($B1600=0,"--",INDEX(DATOS,$B1600,O$2))</f>
        <v>--</v>
      </c>
      <c r="E1600" s="64" t="s">
        <v>1</v>
      </c>
      <c r="F1600" s="36" t="str">
        <f t="shared" si="1899"/>
        <v>--</v>
      </c>
      <c r="G1600" s="109" t="e">
        <f>VLOOKUP($D1600,LOC_UNICOS,G$2,0)</f>
        <v>#N/A</v>
      </c>
      <c r="H1600" s="109" t="e">
        <f>VLOOKUP($D1600,LOC_UNICOS,H$2,0)</f>
        <v>#N/A</v>
      </c>
      <c r="I1600" s="38">
        <f t="array" ref="I1600">IF($B1600=0,-999,IF(COUNTIFS($Z1600:Z1600,#N/A)&gt;0,-999,AVERAGE($Z1600:Z1600)))</f>
        <v>-999</v>
      </c>
      <c r="J1600" s="38">
        <f t="array" ref="J1600">IF($B1600=0,-999,IF(COUNTIFS($Z1600:AA1600,#N/A)&gt;0,-999,AVERAGE($Z1600:AA1600)))</f>
        <v>-999</v>
      </c>
      <c r="K1600" s="38">
        <f t="array" ref="K1600">IF($B1600=0,-999,IF(COUNTIFS($Z1600:AB1600,#N/A)&gt;0,-999,AVERAGE($Z1600:AB1600)))</f>
        <v>-999</v>
      </c>
      <c r="L1600" s="38">
        <f t="array" ref="L1600">IF($B1600=0,-999,IF(COUNTIFS($Z1600:AC1600,#N/A)&gt;0,-999,AVERAGE($Z1600:AC1600)))</f>
        <v>-999</v>
      </c>
      <c r="M1600" s="38">
        <f t="shared" si="1907"/>
        <v>-999</v>
      </c>
      <c r="N1600" s="38">
        <f t="shared" si="1882"/>
        <v>-999</v>
      </c>
      <c r="O1600" s="38">
        <f t="shared" si="1883"/>
        <v>-999</v>
      </c>
      <c r="P1600" s="38">
        <f t="shared" si="1884"/>
        <v>-999</v>
      </c>
      <c r="Q1600" s="37">
        <f t="shared" si="1936"/>
        <v>0</v>
      </c>
      <c r="R1600" s="37">
        <f t="shared" si="1872"/>
        <v>0</v>
      </c>
      <c r="S1600" s="37">
        <f t="shared" si="1873"/>
        <v>0</v>
      </c>
      <c r="T1600" s="37">
        <f t="shared" si="1874"/>
        <v>0</v>
      </c>
      <c r="U1600" s="37">
        <f t="shared" si="1937"/>
        <v>2018</v>
      </c>
      <c r="V1600" s="37">
        <f t="shared" ref="V1600:X1600" si="1941">U1600-1</f>
        <v>2017</v>
      </c>
      <c r="W1600" s="37">
        <f t="shared" si="1941"/>
        <v>2016</v>
      </c>
      <c r="X1600" s="37">
        <f t="shared" si="1941"/>
        <v>2015</v>
      </c>
      <c r="Y1600" s="39"/>
      <c r="Z1600" s="62" t="e">
        <f>IFERROR(IF($B1600=0,#N/A,AVERAGEIFS(INDEX(DATOS,0,$C1600),INDEX(DATOS,0,$C1600),"&lt;&gt;#N/D",INDEX(DATOS,0,$L$2),0,INDEX(DATOS,0,$M$2),1,INDEX(DATOS,0,$N$2),U1600,INDEX(DATOS,0,$O$2),$D1600)),#N/A)</f>
        <v>#N/A</v>
      </c>
      <c r="AA1600" s="62" t="e">
        <f>IFERROR(IF($B1600=0,#N/A,AVERAGEIFS(INDEX(DATOS,0,$C1600),INDEX(DATOS,0,$C1600),"&lt;&gt;#N/D",INDEX(DATOS,0,$L$2),0,INDEX(DATOS,0,$M$2),1,INDEX(DATOS,0,$N$2),V1600,INDEX(DATOS,0,$O$2),$D1600)),#N/A)</f>
        <v>#N/A</v>
      </c>
      <c r="AB1600" s="62" t="e">
        <f>IFERROR(IF($B1600=0,#N/A,AVERAGEIFS(INDEX(DATOS,0,$C1600),INDEX(DATOS,0,$C1600),"&lt;&gt;#N/D",INDEX(DATOS,0,$L$2),0,INDEX(DATOS,0,$M$2),1,INDEX(DATOS,0,$N$2),W1600,INDEX(DATOS,0,$O$2),$D1600)),#N/A)</f>
        <v>#N/A</v>
      </c>
      <c r="AC1600" s="62" t="e">
        <f>IFERROR(IF($B1600=0,#N/A,AVERAGEIFS(INDEX(DATOS,0,$C1600),INDEX(DATOS,0,$C1600),"&lt;&gt;#N/D",INDEX(DATOS,0,$L$2),0,INDEX(DATOS,0,$M$2),1,INDEX(DATOS,0,$N$2),X1600,INDEX(DATOS,0,$O$2),$D1600)),#N/A)</f>
        <v>#N/A</v>
      </c>
      <c r="AD1600" s="33"/>
      <c r="AE1600" s="40">
        <f>IFERROR(IF(ISNA(#REF!),-999,IF(I1600=0,0,_xlfn.STDEV.P(#REF!)/I1600*100)),-999)</f>
        <v>-999</v>
      </c>
      <c r="AF1600" s="40">
        <f>IFERROR(IF(ISNA(#REF!),-999,IF(J1600=0,0,_xlfn.STDEV.P(#REF!)/J1600*100)),-999)</f>
        <v>-999</v>
      </c>
      <c r="AG1600" s="40">
        <f>IFERROR(IF(ISNA(#REF!),-999,IF(K1600=0,0,_xlfn.STDEV.P(#REF!)/K1600*100)),-999)</f>
        <v>-999</v>
      </c>
      <c r="AH1600" s="40">
        <f>IFERROR(IF(ISNA(#REF!),-999,IF(L1600=0,0,_xlfn.STDEV.P(#REF!)/L1600*100)),-999)</f>
        <v>-999</v>
      </c>
    </row>
    <row r="1601" spans="1:34" x14ac:dyDescent="0.35">
      <c r="A1601">
        <f t="shared" si="1939"/>
        <v>196</v>
      </c>
      <c r="B1601" s="35">
        <f t="array" ref="B1601">IF(B1600=0,0,MIN(IF(INDEX(DATOS,0,$N$2)=$U1601,IF(ISNUMBER(INDEX(DATOS,0,$C1601)),IF(INDEX(DATOS,0,$L$2)=0,IF(INDEX(DATOS,0,$M$2)=1,IF(ISNA(MATCH(INDEX(DATOS,0,$O$2),IF($E$7:E1600=E1601,$D$7:D1600),0)),INDEX(DATOS,0,$K$2))))))))</f>
        <v>0</v>
      </c>
      <c r="C1601" s="32">
        <f t="shared" si="1940"/>
        <v>20</v>
      </c>
      <c r="D1601" s="34" t="str">
        <f>IF($B1601=0,"--",INDEX(DATOS,$B1601,O$2))</f>
        <v>--</v>
      </c>
      <c r="E1601" s="64" t="s">
        <v>1</v>
      </c>
      <c r="F1601" s="36" t="str">
        <f t="shared" si="1899"/>
        <v>--</v>
      </c>
      <c r="G1601" s="109" t="e">
        <f>VLOOKUP($D1601,LOC_UNICOS,G$2,0)</f>
        <v>#N/A</v>
      </c>
      <c r="H1601" s="109" t="e">
        <f>VLOOKUP($D1601,LOC_UNICOS,H$2,0)</f>
        <v>#N/A</v>
      </c>
      <c r="I1601" s="38">
        <f t="array" ref="I1601">IF($B1601=0,-999,IF(COUNTIFS($Z1601:Z1601,#N/A)&gt;0,-999,AVERAGE($Z1601:Z1601)))</f>
        <v>-999</v>
      </c>
      <c r="J1601" s="38">
        <f t="array" ref="J1601">IF($B1601=0,-999,IF(COUNTIFS($Z1601:AA1601,#N/A)&gt;0,-999,AVERAGE($Z1601:AA1601)))</f>
        <v>-999</v>
      </c>
      <c r="K1601" s="38">
        <f t="array" ref="K1601">IF($B1601=0,-999,IF(COUNTIFS($Z1601:AB1601,#N/A)&gt;0,-999,AVERAGE($Z1601:AB1601)))</f>
        <v>-999</v>
      </c>
      <c r="L1601" s="38">
        <f t="array" ref="L1601">IF($B1601=0,-999,IF(COUNTIFS($Z1601:AC1601,#N/A)&gt;0,-999,AVERAGE($Z1601:AC1601)))</f>
        <v>-999</v>
      </c>
      <c r="M1601" s="38">
        <f t="shared" si="1907"/>
        <v>-999</v>
      </c>
      <c r="N1601" s="38">
        <f t="shared" si="1882"/>
        <v>-999</v>
      </c>
      <c r="O1601" s="38">
        <f t="shared" si="1883"/>
        <v>-999</v>
      </c>
      <c r="P1601" s="38">
        <f t="shared" si="1884"/>
        <v>-999</v>
      </c>
      <c r="Q1601" s="37">
        <f t="shared" si="1936"/>
        <v>0</v>
      </c>
      <c r="R1601" s="37">
        <f t="shared" si="1872"/>
        <v>0</v>
      </c>
      <c r="S1601" s="37">
        <f t="shared" si="1873"/>
        <v>0</v>
      </c>
      <c r="T1601" s="37">
        <f t="shared" si="1874"/>
        <v>0</v>
      </c>
      <c r="U1601" s="37">
        <f t="shared" si="1937"/>
        <v>2018</v>
      </c>
      <c r="V1601" s="37">
        <f t="shared" ref="V1601:X1601" si="1942">U1601-1</f>
        <v>2017</v>
      </c>
      <c r="W1601" s="37">
        <f t="shared" si="1942"/>
        <v>2016</v>
      </c>
      <c r="X1601" s="37">
        <f t="shared" si="1942"/>
        <v>2015</v>
      </c>
      <c r="Y1601" s="39"/>
      <c r="Z1601" s="62" t="e">
        <f>IFERROR(IF($B1601=0,#N/A,AVERAGEIFS(INDEX(DATOS,0,$C1601),INDEX(DATOS,0,$C1601),"&lt;&gt;#N/D",INDEX(DATOS,0,$L$2),0,INDEX(DATOS,0,$M$2),1,INDEX(DATOS,0,$N$2),U1601,INDEX(DATOS,0,$O$2),$D1601)),#N/A)</f>
        <v>#N/A</v>
      </c>
      <c r="AA1601" s="62" t="e">
        <f>IFERROR(IF($B1601=0,#N/A,AVERAGEIFS(INDEX(DATOS,0,$C1601),INDEX(DATOS,0,$C1601),"&lt;&gt;#N/D",INDEX(DATOS,0,$L$2),0,INDEX(DATOS,0,$M$2),1,INDEX(DATOS,0,$N$2),V1601,INDEX(DATOS,0,$O$2),$D1601)),#N/A)</f>
        <v>#N/A</v>
      </c>
      <c r="AB1601" s="62" t="e">
        <f>IFERROR(IF($B1601=0,#N/A,AVERAGEIFS(INDEX(DATOS,0,$C1601),INDEX(DATOS,0,$C1601),"&lt;&gt;#N/D",INDEX(DATOS,0,$L$2),0,INDEX(DATOS,0,$M$2),1,INDEX(DATOS,0,$N$2),W1601,INDEX(DATOS,0,$O$2),$D1601)),#N/A)</f>
        <v>#N/A</v>
      </c>
      <c r="AC1601" s="62" t="e">
        <f>IFERROR(IF($B1601=0,#N/A,AVERAGEIFS(INDEX(DATOS,0,$C1601),INDEX(DATOS,0,$C1601),"&lt;&gt;#N/D",INDEX(DATOS,0,$L$2),0,INDEX(DATOS,0,$M$2),1,INDEX(DATOS,0,$N$2),X1601,INDEX(DATOS,0,$O$2),$D1601)),#N/A)</f>
        <v>#N/A</v>
      </c>
      <c r="AD1601" s="33"/>
      <c r="AE1601" s="40">
        <f>IFERROR(IF(ISNA(#REF!),-999,IF(I1601=0,0,_xlfn.STDEV.P(#REF!)/I1601*100)),-999)</f>
        <v>-999</v>
      </c>
      <c r="AF1601" s="40">
        <f>IFERROR(IF(ISNA(#REF!),-999,IF(J1601=0,0,_xlfn.STDEV.P(#REF!)/J1601*100)),-999)</f>
        <v>-999</v>
      </c>
      <c r="AG1601" s="40">
        <f>IFERROR(IF(ISNA(#REF!),-999,IF(K1601=0,0,_xlfn.STDEV.P(#REF!)/K1601*100)),-999)</f>
        <v>-999</v>
      </c>
      <c r="AH1601" s="40">
        <f>IFERROR(IF(ISNA(#REF!),-999,IF(L1601=0,0,_xlfn.STDEV.P(#REF!)/L1601*100)),-999)</f>
        <v>-999</v>
      </c>
    </row>
    <row r="1602" spans="1:34" x14ac:dyDescent="0.35">
      <c r="A1602">
        <f t="shared" si="1939"/>
        <v>197</v>
      </c>
      <c r="B1602" s="35">
        <f t="array" ref="B1602">IF(B1601=0,0,MIN(IF(INDEX(DATOS,0,$N$2)=$U1602,IF(ISNUMBER(INDEX(DATOS,0,$C1602)),IF(INDEX(DATOS,0,$L$2)=0,IF(INDEX(DATOS,0,$M$2)=1,IF(ISNA(MATCH(INDEX(DATOS,0,$O$2),IF($E$7:E1601=E1602,$D$7:D1601),0)),INDEX(DATOS,0,$K$2))))))))</f>
        <v>0</v>
      </c>
      <c r="C1602" s="32">
        <f t="shared" si="1940"/>
        <v>20</v>
      </c>
      <c r="D1602" s="34" t="str">
        <f>IF($B1602=0,"--",INDEX(DATOS,$B1602,O$2))</f>
        <v>--</v>
      </c>
      <c r="E1602" s="64" t="s">
        <v>1</v>
      </c>
      <c r="F1602" s="36" t="str">
        <f t="shared" si="1899"/>
        <v>--</v>
      </c>
      <c r="G1602" s="109" t="e">
        <f>VLOOKUP($D1602,LOC_UNICOS,G$2,0)</f>
        <v>#N/A</v>
      </c>
      <c r="H1602" s="109" t="e">
        <f>VLOOKUP($D1602,LOC_UNICOS,H$2,0)</f>
        <v>#N/A</v>
      </c>
      <c r="I1602" s="38">
        <f t="array" ref="I1602">IF($B1602=0,-999,IF(COUNTIFS($Z1602:Z1602,#N/A)&gt;0,-999,AVERAGE($Z1602:Z1602)))</f>
        <v>-999</v>
      </c>
      <c r="J1602" s="38">
        <f t="array" ref="J1602">IF($B1602=0,-999,IF(COUNTIFS($Z1602:AA1602,#N/A)&gt;0,-999,AVERAGE($Z1602:AA1602)))</f>
        <v>-999</v>
      </c>
      <c r="K1602" s="38">
        <f t="array" ref="K1602">IF($B1602=0,-999,IF(COUNTIFS($Z1602:AB1602,#N/A)&gt;0,-999,AVERAGE($Z1602:AB1602)))</f>
        <v>-999</v>
      </c>
      <c r="L1602" s="38">
        <f t="array" ref="L1602">IF($B1602=0,-999,IF(COUNTIFS($Z1602:AC1602,#N/A)&gt;0,-999,AVERAGE($Z1602:AC1602)))</f>
        <v>-999</v>
      </c>
      <c r="M1602" s="38">
        <f t="shared" si="1907"/>
        <v>-999</v>
      </c>
      <c r="N1602" s="38">
        <f t="shared" si="1882"/>
        <v>-999</v>
      </c>
      <c r="O1602" s="38">
        <f t="shared" si="1883"/>
        <v>-999</v>
      </c>
      <c r="P1602" s="38">
        <f t="shared" si="1884"/>
        <v>-999</v>
      </c>
      <c r="Q1602" s="37">
        <f t="shared" si="1936"/>
        <v>0</v>
      </c>
      <c r="R1602" s="37">
        <f t="shared" si="1872"/>
        <v>0</v>
      </c>
      <c r="S1602" s="37">
        <f t="shared" si="1873"/>
        <v>0</v>
      </c>
      <c r="T1602" s="37">
        <f t="shared" si="1874"/>
        <v>0</v>
      </c>
      <c r="U1602" s="37">
        <f t="shared" si="1937"/>
        <v>2018</v>
      </c>
      <c r="V1602" s="37">
        <f t="shared" ref="V1602:X1602" si="1943">U1602-1</f>
        <v>2017</v>
      </c>
      <c r="W1602" s="37">
        <f t="shared" si="1943"/>
        <v>2016</v>
      </c>
      <c r="X1602" s="37">
        <f t="shared" si="1943"/>
        <v>2015</v>
      </c>
      <c r="Y1602" s="39"/>
      <c r="Z1602" s="62" t="e">
        <f>IFERROR(IF($B1602=0,#N/A,AVERAGEIFS(INDEX(DATOS,0,$C1602),INDEX(DATOS,0,$C1602),"&lt;&gt;#N/D",INDEX(DATOS,0,$L$2),0,INDEX(DATOS,0,$M$2),1,INDEX(DATOS,0,$N$2),U1602,INDEX(DATOS,0,$O$2),$D1602)),#N/A)</f>
        <v>#N/A</v>
      </c>
      <c r="AA1602" s="62" t="e">
        <f>IFERROR(IF($B1602=0,#N/A,AVERAGEIFS(INDEX(DATOS,0,$C1602),INDEX(DATOS,0,$C1602),"&lt;&gt;#N/D",INDEX(DATOS,0,$L$2),0,INDEX(DATOS,0,$M$2),1,INDEX(DATOS,0,$N$2),V1602,INDEX(DATOS,0,$O$2),$D1602)),#N/A)</f>
        <v>#N/A</v>
      </c>
      <c r="AB1602" s="62" t="e">
        <f>IFERROR(IF($B1602=0,#N/A,AVERAGEIFS(INDEX(DATOS,0,$C1602),INDEX(DATOS,0,$C1602),"&lt;&gt;#N/D",INDEX(DATOS,0,$L$2),0,INDEX(DATOS,0,$M$2),1,INDEX(DATOS,0,$N$2),W1602,INDEX(DATOS,0,$O$2),$D1602)),#N/A)</f>
        <v>#N/A</v>
      </c>
      <c r="AC1602" s="62" t="e">
        <f>IFERROR(IF($B1602=0,#N/A,AVERAGEIFS(INDEX(DATOS,0,$C1602),INDEX(DATOS,0,$C1602),"&lt;&gt;#N/D",INDEX(DATOS,0,$L$2),0,INDEX(DATOS,0,$M$2),1,INDEX(DATOS,0,$N$2),X1602,INDEX(DATOS,0,$O$2),$D1602)),#N/A)</f>
        <v>#N/A</v>
      </c>
      <c r="AD1602" s="33"/>
      <c r="AE1602" s="40">
        <f>IFERROR(IF(ISNA(#REF!),-999,IF(I1602=0,0,_xlfn.STDEV.P(#REF!)/I1602*100)),-999)</f>
        <v>-999</v>
      </c>
      <c r="AF1602" s="40">
        <f>IFERROR(IF(ISNA(#REF!),-999,IF(J1602=0,0,_xlfn.STDEV.P(#REF!)/J1602*100)),-999)</f>
        <v>-999</v>
      </c>
      <c r="AG1602" s="40">
        <f>IFERROR(IF(ISNA(#REF!),-999,IF(K1602=0,0,_xlfn.STDEV.P(#REF!)/K1602*100)),-999)</f>
        <v>-999</v>
      </c>
      <c r="AH1602" s="40">
        <f>IFERROR(IF(ISNA(#REF!),-999,IF(L1602=0,0,_xlfn.STDEV.P(#REF!)/L1602*100)),-999)</f>
        <v>-999</v>
      </c>
    </row>
    <row r="1603" spans="1:34" x14ac:dyDescent="0.35">
      <c r="A1603">
        <f t="shared" si="1939"/>
        <v>198</v>
      </c>
      <c r="B1603" s="35">
        <f t="array" ref="B1603">IF(B1602=0,0,MIN(IF(INDEX(DATOS,0,$N$2)=$U1603,IF(ISNUMBER(INDEX(DATOS,0,$C1603)),IF(INDEX(DATOS,0,$L$2)=0,IF(INDEX(DATOS,0,$M$2)=1,IF(ISNA(MATCH(INDEX(DATOS,0,$O$2),IF($E$7:E1602=E1603,$D$7:D1602),0)),INDEX(DATOS,0,$K$2))))))))</f>
        <v>0</v>
      </c>
      <c r="C1603" s="32">
        <f t="shared" si="1940"/>
        <v>20</v>
      </c>
      <c r="D1603" s="34" t="str">
        <f>IF($B1603=0,"--",INDEX(DATOS,$B1603,O$2))</f>
        <v>--</v>
      </c>
      <c r="E1603" s="64" t="s">
        <v>1</v>
      </c>
      <c r="F1603" s="36" t="str">
        <f t="shared" si="1899"/>
        <v>--</v>
      </c>
      <c r="G1603" s="109" t="e">
        <f>VLOOKUP($D1603,LOC_UNICOS,G$2,0)</f>
        <v>#N/A</v>
      </c>
      <c r="H1603" s="109" t="e">
        <f>VLOOKUP($D1603,LOC_UNICOS,H$2,0)</f>
        <v>#N/A</v>
      </c>
      <c r="I1603" s="38">
        <f t="array" ref="I1603">IF($B1603=0,-999,IF(COUNTIFS($Z1603:Z1603,#N/A)&gt;0,-999,AVERAGE($Z1603:Z1603)))</f>
        <v>-999</v>
      </c>
      <c r="J1603" s="38">
        <f t="array" ref="J1603">IF($B1603=0,-999,IF(COUNTIFS($Z1603:AA1603,#N/A)&gt;0,-999,AVERAGE($Z1603:AA1603)))</f>
        <v>-999</v>
      </c>
      <c r="K1603" s="38">
        <f t="array" ref="K1603">IF($B1603=0,-999,IF(COUNTIFS($Z1603:AB1603,#N/A)&gt;0,-999,AVERAGE($Z1603:AB1603)))</f>
        <v>-999</v>
      </c>
      <c r="L1603" s="38">
        <f t="array" ref="L1603">IF($B1603=0,-999,IF(COUNTIFS($Z1603:AC1603,#N/A)&gt;0,-999,AVERAGE($Z1603:AC1603)))</f>
        <v>-999</v>
      </c>
      <c r="M1603" s="38">
        <f t="shared" si="1907"/>
        <v>-999</v>
      </c>
      <c r="N1603" s="38">
        <f t="shared" si="1882"/>
        <v>-999</v>
      </c>
      <c r="O1603" s="38">
        <f t="shared" si="1883"/>
        <v>-999</v>
      </c>
      <c r="P1603" s="38">
        <f t="shared" si="1884"/>
        <v>-999</v>
      </c>
      <c r="Q1603" s="37">
        <f t="shared" si="1936"/>
        <v>0</v>
      </c>
      <c r="R1603" s="37">
        <f t="shared" si="1872"/>
        <v>0</v>
      </c>
      <c r="S1603" s="37">
        <f t="shared" si="1873"/>
        <v>0</v>
      </c>
      <c r="T1603" s="37">
        <f t="shared" si="1874"/>
        <v>0</v>
      </c>
      <c r="U1603" s="37">
        <f t="shared" si="1937"/>
        <v>2018</v>
      </c>
      <c r="V1603" s="37">
        <f t="shared" ref="V1603:X1603" si="1944">U1603-1</f>
        <v>2017</v>
      </c>
      <c r="W1603" s="37">
        <f t="shared" si="1944"/>
        <v>2016</v>
      </c>
      <c r="X1603" s="37">
        <f t="shared" si="1944"/>
        <v>2015</v>
      </c>
      <c r="Y1603" s="39"/>
      <c r="Z1603" s="62" t="e">
        <f>IFERROR(IF($B1603=0,#N/A,AVERAGEIFS(INDEX(DATOS,0,$C1603),INDEX(DATOS,0,$C1603),"&lt;&gt;#N/D",INDEX(DATOS,0,$L$2),0,INDEX(DATOS,0,$M$2),1,INDEX(DATOS,0,$N$2),U1603,INDEX(DATOS,0,$O$2),$D1603)),#N/A)</f>
        <v>#N/A</v>
      </c>
      <c r="AA1603" s="62" t="e">
        <f>IFERROR(IF($B1603=0,#N/A,AVERAGEIFS(INDEX(DATOS,0,$C1603),INDEX(DATOS,0,$C1603),"&lt;&gt;#N/D",INDEX(DATOS,0,$L$2),0,INDEX(DATOS,0,$M$2),1,INDEX(DATOS,0,$N$2),V1603,INDEX(DATOS,0,$O$2),$D1603)),#N/A)</f>
        <v>#N/A</v>
      </c>
      <c r="AB1603" s="62" t="e">
        <f>IFERROR(IF($B1603=0,#N/A,AVERAGEIFS(INDEX(DATOS,0,$C1603),INDEX(DATOS,0,$C1603),"&lt;&gt;#N/D",INDEX(DATOS,0,$L$2),0,INDEX(DATOS,0,$M$2),1,INDEX(DATOS,0,$N$2),W1603,INDEX(DATOS,0,$O$2),$D1603)),#N/A)</f>
        <v>#N/A</v>
      </c>
      <c r="AC1603" s="62" t="e">
        <f>IFERROR(IF($B1603=0,#N/A,AVERAGEIFS(INDEX(DATOS,0,$C1603),INDEX(DATOS,0,$C1603),"&lt;&gt;#N/D",INDEX(DATOS,0,$L$2),0,INDEX(DATOS,0,$M$2),1,INDEX(DATOS,0,$N$2),X1603,INDEX(DATOS,0,$O$2),$D1603)),#N/A)</f>
        <v>#N/A</v>
      </c>
      <c r="AD1603" s="33"/>
      <c r="AE1603" s="40">
        <f>IFERROR(IF(ISNA(#REF!),-999,IF(I1603=0,0,_xlfn.STDEV.P(#REF!)/I1603*100)),-999)</f>
        <v>-999</v>
      </c>
      <c r="AF1603" s="40">
        <f>IFERROR(IF(ISNA(#REF!),-999,IF(J1603=0,0,_xlfn.STDEV.P(#REF!)/J1603*100)),-999)</f>
        <v>-999</v>
      </c>
      <c r="AG1603" s="40">
        <f>IFERROR(IF(ISNA(#REF!),-999,IF(K1603=0,0,_xlfn.STDEV.P(#REF!)/K1603*100)),-999)</f>
        <v>-999</v>
      </c>
      <c r="AH1603" s="40">
        <f>IFERROR(IF(ISNA(#REF!),-999,IF(L1603=0,0,_xlfn.STDEV.P(#REF!)/L1603*100)),-999)</f>
        <v>-999</v>
      </c>
    </row>
    <row r="1604" spans="1:34" x14ac:dyDescent="0.35">
      <c r="A1604">
        <f t="shared" si="1939"/>
        <v>199</v>
      </c>
      <c r="B1604" s="35">
        <f t="array" ref="B1604">IF(B1603=0,0,MIN(IF(INDEX(DATOS,0,$N$2)=$U1604,IF(ISNUMBER(INDEX(DATOS,0,$C1604)),IF(INDEX(DATOS,0,$L$2)=0,IF(INDEX(DATOS,0,$M$2)=1,IF(ISNA(MATCH(INDEX(DATOS,0,$O$2),IF($E$7:E1603=E1604,$D$7:D1603),0)),INDEX(DATOS,0,$K$2))))))))</f>
        <v>0</v>
      </c>
      <c r="C1604" s="32">
        <f t="shared" si="1940"/>
        <v>20</v>
      </c>
      <c r="D1604" s="34" t="str">
        <f>IF($B1604=0,"--",INDEX(DATOS,$B1604,O$2))</f>
        <v>--</v>
      </c>
      <c r="E1604" s="64" t="s">
        <v>1</v>
      </c>
      <c r="F1604" s="36" t="str">
        <f t="shared" si="1899"/>
        <v>--</v>
      </c>
      <c r="G1604" s="109" t="e">
        <f>VLOOKUP($D1604,LOC_UNICOS,G$2,0)</f>
        <v>#N/A</v>
      </c>
      <c r="H1604" s="109" t="e">
        <f>VLOOKUP($D1604,LOC_UNICOS,H$2,0)</f>
        <v>#N/A</v>
      </c>
      <c r="I1604" s="38">
        <f t="array" ref="I1604">IF($B1604=0,-999,IF(COUNTIFS($Z1604:Z1604,#N/A)&gt;0,-999,AVERAGE($Z1604:Z1604)))</f>
        <v>-999</v>
      </c>
      <c r="J1604" s="38">
        <f t="array" ref="J1604">IF($B1604=0,-999,IF(COUNTIFS($Z1604:AA1604,#N/A)&gt;0,-999,AVERAGE($Z1604:AA1604)))</f>
        <v>-999</v>
      </c>
      <c r="K1604" s="38">
        <f t="array" ref="K1604">IF($B1604=0,-999,IF(COUNTIFS($Z1604:AB1604,#N/A)&gt;0,-999,AVERAGE($Z1604:AB1604)))</f>
        <v>-999</v>
      </c>
      <c r="L1604" s="38">
        <f t="array" ref="L1604">IF($B1604=0,-999,IF(COUNTIFS($Z1604:AC1604,#N/A)&gt;0,-999,AVERAGE($Z1604:AC1604)))</f>
        <v>-999</v>
      </c>
      <c r="M1604" s="38">
        <f t="shared" si="1907"/>
        <v>-999</v>
      </c>
      <c r="N1604" s="38">
        <f t="shared" si="1882"/>
        <v>-999</v>
      </c>
      <c r="O1604" s="38">
        <f t="shared" si="1883"/>
        <v>-999</v>
      </c>
      <c r="P1604" s="38">
        <f t="shared" si="1884"/>
        <v>-999</v>
      </c>
      <c r="Q1604" s="37">
        <f t="shared" si="1936"/>
        <v>0</v>
      </c>
      <c r="R1604" s="37">
        <f t="shared" si="1872"/>
        <v>0</v>
      </c>
      <c r="S1604" s="37">
        <f t="shared" si="1873"/>
        <v>0</v>
      </c>
      <c r="T1604" s="37">
        <f t="shared" si="1874"/>
        <v>0</v>
      </c>
      <c r="U1604" s="37">
        <f t="shared" si="1937"/>
        <v>2018</v>
      </c>
      <c r="V1604" s="37">
        <f t="shared" ref="V1604:X1604" si="1945">U1604-1</f>
        <v>2017</v>
      </c>
      <c r="W1604" s="37">
        <f t="shared" si="1945"/>
        <v>2016</v>
      </c>
      <c r="X1604" s="37">
        <f t="shared" si="1945"/>
        <v>2015</v>
      </c>
      <c r="Y1604" s="39"/>
      <c r="Z1604" s="62" t="e">
        <f>IFERROR(IF($B1604=0,#N/A,AVERAGEIFS(INDEX(DATOS,0,$C1604),INDEX(DATOS,0,$C1604),"&lt;&gt;#N/D",INDEX(DATOS,0,$L$2),0,INDEX(DATOS,0,$M$2),1,INDEX(DATOS,0,$N$2),U1604,INDEX(DATOS,0,$O$2),$D1604)),#N/A)</f>
        <v>#N/A</v>
      </c>
      <c r="AA1604" s="62" t="e">
        <f>IFERROR(IF($B1604=0,#N/A,AVERAGEIFS(INDEX(DATOS,0,$C1604),INDEX(DATOS,0,$C1604),"&lt;&gt;#N/D",INDEX(DATOS,0,$L$2),0,INDEX(DATOS,0,$M$2),1,INDEX(DATOS,0,$N$2),V1604,INDEX(DATOS,0,$O$2),$D1604)),#N/A)</f>
        <v>#N/A</v>
      </c>
      <c r="AB1604" s="62" t="e">
        <f>IFERROR(IF($B1604=0,#N/A,AVERAGEIFS(INDEX(DATOS,0,$C1604),INDEX(DATOS,0,$C1604),"&lt;&gt;#N/D",INDEX(DATOS,0,$L$2),0,INDEX(DATOS,0,$M$2),1,INDEX(DATOS,0,$N$2),W1604,INDEX(DATOS,0,$O$2),$D1604)),#N/A)</f>
        <v>#N/A</v>
      </c>
      <c r="AC1604" s="62" t="e">
        <f>IFERROR(IF($B1604=0,#N/A,AVERAGEIFS(INDEX(DATOS,0,$C1604),INDEX(DATOS,0,$C1604),"&lt;&gt;#N/D",INDEX(DATOS,0,$L$2),0,INDEX(DATOS,0,$M$2),1,INDEX(DATOS,0,$N$2),X1604,INDEX(DATOS,0,$O$2),$D1604)),#N/A)</f>
        <v>#N/A</v>
      </c>
      <c r="AD1604" s="33"/>
      <c r="AE1604" s="40">
        <f>IFERROR(IF(ISNA(#REF!),-999,IF(I1604=0,0,_xlfn.STDEV.P(#REF!)/I1604*100)),-999)</f>
        <v>-999</v>
      </c>
      <c r="AF1604" s="40">
        <f>IFERROR(IF(ISNA(#REF!),-999,IF(J1604=0,0,_xlfn.STDEV.P(#REF!)/J1604*100)),-999)</f>
        <v>-999</v>
      </c>
      <c r="AG1604" s="40">
        <f>IFERROR(IF(ISNA(#REF!),-999,IF(K1604=0,0,_xlfn.STDEV.P(#REF!)/K1604*100)),-999)</f>
        <v>-999</v>
      </c>
      <c r="AH1604" s="40">
        <f>IFERROR(IF(ISNA(#REF!),-999,IF(L1604=0,0,_xlfn.STDEV.P(#REF!)/L1604*100)),-999)</f>
        <v>-999</v>
      </c>
    </row>
    <row r="1605" spans="1:34" x14ac:dyDescent="0.35">
      <c r="A1605">
        <f t="shared" si="1939"/>
        <v>200</v>
      </c>
      <c r="B1605" s="35">
        <f t="array" ref="B1605">IF(B1604=0,0,MIN(IF(INDEX(DATOS,0,$N$2)=$U1605,IF(ISNUMBER(INDEX(DATOS,0,$C1605)),IF(INDEX(DATOS,0,$L$2)=0,IF(INDEX(DATOS,0,$M$2)=1,IF(ISNA(MATCH(INDEX(DATOS,0,$O$2),IF($E$7:E1604=E1605,$D$7:D1604),0)),INDEX(DATOS,0,$K$2))))))))</f>
        <v>0</v>
      </c>
      <c r="C1605" s="32">
        <f t="shared" si="1940"/>
        <v>20</v>
      </c>
      <c r="D1605" s="34" t="str">
        <f>IF($B1605=0,"--",INDEX(DATOS,$B1605,O$2))</f>
        <v>--</v>
      </c>
      <c r="E1605" s="64" t="s">
        <v>1</v>
      </c>
      <c r="F1605" s="36" t="str">
        <f t="shared" si="1899"/>
        <v>--</v>
      </c>
      <c r="G1605" s="109" t="e">
        <f>VLOOKUP($D1605,LOC_UNICOS,G$2,0)</f>
        <v>#N/A</v>
      </c>
      <c r="H1605" s="109" t="e">
        <f>VLOOKUP($D1605,LOC_UNICOS,H$2,0)</f>
        <v>#N/A</v>
      </c>
      <c r="I1605" s="38">
        <f t="array" ref="I1605">IF($B1605=0,-999,IF(COUNTIFS($Z1605:Z1605,#N/A)&gt;0,-999,AVERAGE($Z1605:Z1605)))</f>
        <v>-999</v>
      </c>
      <c r="J1605" s="38">
        <f t="array" ref="J1605">IF($B1605=0,-999,IF(COUNTIFS($Z1605:AA1605,#N/A)&gt;0,-999,AVERAGE($Z1605:AA1605)))</f>
        <v>-999</v>
      </c>
      <c r="K1605" s="38">
        <f t="array" ref="K1605">IF($B1605=0,-999,IF(COUNTIFS($Z1605:AB1605,#N/A)&gt;0,-999,AVERAGE($Z1605:AB1605)))</f>
        <v>-999</v>
      </c>
      <c r="L1605" s="38">
        <f t="array" ref="L1605">IF($B1605=0,-999,IF(COUNTIFS($Z1605:AC1605,#N/A)&gt;0,-999,AVERAGE($Z1605:AC1605)))</f>
        <v>-999</v>
      </c>
      <c r="M1605" s="38">
        <f t="shared" si="1907"/>
        <v>-999</v>
      </c>
      <c r="N1605" s="38">
        <f t="shared" si="1882"/>
        <v>-999</v>
      </c>
      <c r="O1605" s="38">
        <f t="shared" si="1883"/>
        <v>-999</v>
      </c>
      <c r="P1605" s="38">
        <f t="shared" si="1884"/>
        <v>-999</v>
      </c>
      <c r="Q1605" s="37">
        <f t="shared" si="1936"/>
        <v>0</v>
      </c>
      <c r="R1605" s="37">
        <f t="shared" si="1872"/>
        <v>0</v>
      </c>
      <c r="S1605" s="37">
        <f t="shared" si="1873"/>
        <v>0</v>
      </c>
      <c r="T1605" s="37">
        <f t="shared" si="1874"/>
        <v>0</v>
      </c>
      <c r="U1605" s="37">
        <f t="shared" si="1937"/>
        <v>2018</v>
      </c>
      <c r="V1605" s="37">
        <f t="shared" ref="V1605:X1605" si="1946">U1605-1</f>
        <v>2017</v>
      </c>
      <c r="W1605" s="37">
        <f t="shared" si="1946"/>
        <v>2016</v>
      </c>
      <c r="X1605" s="37">
        <f t="shared" si="1946"/>
        <v>2015</v>
      </c>
      <c r="Y1605" s="39"/>
      <c r="Z1605" s="62" t="e">
        <f>IFERROR(IF($B1605=0,#N/A,AVERAGEIFS(INDEX(DATOS,0,$C1605),INDEX(DATOS,0,$C1605),"&lt;&gt;#N/D",INDEX(DATOS,0,$L$2),0,INDEX(DATOS,0,$M$2),1,INDEX(DATOS,0,$N$2),U1605,INDEX(DATOS,0,$O$2),$D1605)),#N/A)</f>
        <v>#N/A</v>
      </c>
      <c r="AA1605" s="62" t="e">
        <f>IFERROR(IF($B1605=0,#N/A,AVERAGEIFS(INDEX(DATOS,0,$C1605),INDEX(DATOS,0,$C1605),"&lt;&gt;#N/D",INDEX(DATOS,0,$L$2),0,INDEX(DATOS,0,$M$2),1,INDEX(DATOS,0,$N$2),V1605,INDEX(DATOS,0,$O$2),$D1605)),#N/A)</f>
        <v>#N/A</v>
      </c>
      <c r="AB1605" s="62" t="e">
        <f>IFERROR(IF($B1605=0,#N/A,AVERAGEIFS(INDEX(DATOS,0,$C1605),INDEX(DATOS,0,$C1605),"&lt;&gt;#N/D",INDEX(DATOS,0,$L$2),0,INDEX(DATOS,0,$M$2),1,INDEX(DATOS,0,$N$2),W1605,INDEX(DATOS,0,$O$2),$D1605)),#N/A)</f>
        <v>#N/A</v>
      </c>
      <c r="AC1605" s="62" t="e">
        <f>IFERROR(IF($B1605=0,#N/A,AVERAGEIFS(INDEX(DATOS,0,$C1605),INDEX(DATOS,0,$C1605),"&lt;&gt;#N/D",INDEX(DATOS,0,$L$2),0,INDEX(DATOS,0,$M$2),1,INDEX(DATOS,0,$N$2),X1605,INDEX(DATOS,0,$O$2),$D1605)),#N/A)</f>
        <v>#N/A</v>
      </c>
      <c r="AD1605" s="33"/>
      <c r="AE1605" s="40">
        <f>IFERROR(IF(ISNA(#REF!),-999,IF(I1605=0,0,_xlfn.STDEV.P(#REF!)/I1605*100)),-999)</f>
        <v>-999</v>
      </c>
      <c r="AF1605" s="40">
        <f>IFERROR(IF(ISNA(#REF!),-999,IF(J1605=0,0,_xlfn.STDEV.P(#REF!)/J1605*100)),-999)</f>
        <v>-999</v>
      </c>
      <c r="AG1605" s="40">
        <f>IFERROR(IF(ISNA(#REF!),-999,IF(K1605=0,0,_xlfn.STDEV.P(#REF!)/K1605*100)),-999)</f>
        <v>-999</v>
      </c>
      <c r="AH1605" s="40">
        <f>IFERROR(IF(ISNA(#REF!),-999,IF(L1605=0,0,_xlfn.STDEV.P(#REF!)/L1605*100)),-999)</f>
        <v>-999</v>
      </c>
    </row>
    <row r="1606" spans="1:34" x14ac:dyDescent="0.35">
      <c r="D1606" s="111"/>
      <c r="E1606" s="15"/>
    </row>
    <row r="1607" spans="1:34" x14ac:dyDescent="0.35">
      <c r="D1607" s="111"/>
      <c r="E1607" s="15"/>
    </row>
    <row r="1608" spans="1:34" x14ac:dyDescent="0.35">
      <c r="D1608" s="111"/>
      <c r="E1608" s="15"/>
    </row>
    <row r="1609" spans="1:34" x14ac:dyDescent="0.35">
      <c r="D1609" s="111"/>
      <c r="E1609" s="15"/>
    </row>
    <row r="1610" spans="1:34" x14ac:dyDescent="0.35">
      <c r="D1610" s="111"/>
      <c r="E1610" s="15"/>
    </row>
    <row r="1611" spans="1:34" x14ac:dyDescent="0.35">
      <c r="D1611" s="111"/>
      <c r="E1611" s="15"/>
    </row>
    <row r="1612" spans="1:34" x14ac:dyDescent="0.35">
      <c r="D1612" s="111"/>
      <c r="E1612" s="15"/>
    </row>
    <row r="1613" spans="1:34" x14ac:dyDescent="0.35">
      <c r="D1613" s="111"/>
      <c r="E1613" s="15"/>
    </row>
    <row r="1614" spans="1:34" x14ac:dyDescent="0.35">
      <c r="D1614" s="111"/>
      <c r="E1614" s="15"/>
    </row>
    <row r="1615" spans="1:34" x14ac:dyDescent="0.35">
      <c r="D1615" s="111"/>
      <c r="E1615" s="15"/>
    </row>
    <row r="1616" spans="1:34" x14ac:dyDescent="0.35">
      <c r="D1616" s="111"/>
      <c r="E1616" s="15"/>
    </row>
    <row r="1617" spans="1:56" x14ac:dyDescent="0.35">
      <c r="D1617" s="111"/>
      <c r="E1617" s="15"/>
    </row>
    <row r="1618" spans="1:56" x14ac:dyDescent="0.35">
      <c r="D1618" s="111"/>
      <c r="E1618" s="15"/>
    </row>
    <row r="1619" spans="1:56" x14ac:dyDescent="0.35">
      <c r="D1619" s="111"/>
      <c r="E1619" s="15"/>
    </row>
    <row r="1620" spans="1:56" x14ac:dyDescent="0.35">
      <c r="D1620" s="111"/>
      <c r="E1620" s="15"/>
    </row>
    <row r="1621" spans="1:56" x14ac:dyDescent="0.35">
      <c r="D1621" s="111"/>
      <c r="E1621" s="15"/>
    </row>
    <row r="1622" spans="1:56" x14ac:dyDescent="0.35">
      <c r="D1622" s="111"/>
      <c r="E1622" s="15"/>
    </row>
    <row r="1623" spans="1:56" x14ac:dyDescent="0.35">
      <c r="D1623" s="111"/>
      <c r="E1623" s="15"/>
    </row>
    <row r="1624" spans="1:56" x14ac:dyDescent="0.35">
      <c r="D1624" s="111"/>
      <c r="E1624" s="15"/>
    </row>
    <row r="1625" spans="1:56" x14ac:dyDescent="0.35">
      <c r="D1625" s="111"/>
      <c r="E1625" s="15"/>
    </row>
    <row r="1626" spans="1:56" x14ac:dyDescent="0.35">
      <c r="D1626" s="111"/>
      <c r="E1626" s="15"/>
    </row>
    <row r="1627" spans="1:56" x14ac:dyDescent="0.35">
      <c r="D1627" s="111"/>
      <c r="E1627" s="15"/>
    </row>
    <row r="1628" spans="1:56" x14ac:dyDescent="0.35">
      <c r="D1628" s="111"/>
      <c r="E1628" s="15"/>
    </row>
    <row r="1629" spans="1:56" x14ac:dyDescent="0.35">
      <c r="D1629" s="111"/>
      <c r="E1629" s="15"/>
    </row>
    <row r="1630" spans="1:56" x14ac:dyDescent="0.35">
      <c r="D1630" s="111"/>
      <c r="E1630" s="15"/>
    </row>
    <row r="1631" spans="1:56" x14ac:dyDescent="0.35">
      <c r="A1631" s="21" t="s">
        <v>23</v>
      </c>
      <c r="B1631" s="21" t="s">
        <v>23</v>
      </c>
      <c r="C1631" s="21" t="s">
        <v>23</v>
      </c>
      <c r="D1631" s="112" t="s">
        <v>23</v>
      </c>
      <c r="E1631" s="115" t="s">
        <v>23</v>
      </c>
      <c r="F1631" s="21"/>
      <c r="G1631" s="21"/>
      <c r="H1631" s="21"/>
      <c r="I1631" s="21" t="s">
        <v>23</v>
      </c>
      <c r="J1631" s="21" t="s">
        <v>23</v>
      </c>
      <c r="K1631" s="21" t="s">
        <v>23</v>
      </c>
      <c r="L1631" s="21" t="s">
        <v>23</v>
      </c>
      <c r="M1631" s="21" t="s">
        <v>23</v>
      </c>
      <c r="N1631" s="21" t="s">
        <v>23</v>
      </c>
      <c r="O1631" s="21" t="s">
        <v>23</v>
      </c>
      <c r="P1631" s="21" t="s">
        <v>23</v>
      </c>
      <c r="Q1631" s="21" t="s">
        <v>23</v>
      </c>
      <c r="R1631" s="21" t="s">
        <v>23</v>
      </c>
      <c r="S1631" s="21" t="s">
        <v>23</v>
      </c>
      <c r="T1631" s="21" t="s">
        <v>23</v>
      </c>
      <c r="U1631" s="21" t="s">
        <v>23</v>
      </c>
      <c r="V1631" s="21" t="s">
        <v>23</v>
      </c>
      <c r="W1631" s="21" t="s">
        <v>23</v>
      </c>
      <c r="X1631" s="21" t="s">
        <v>23</v>
      </c>
      <c r="Y1631" s="21" t="s">
        <v>23</v>
      </c>
      <c r="Z1631" s="21" t="s">
        <v>23</v>
      </c>
      <c r="AA1631" s="21" t="s">
        <v>23</v>
      </c>
      <c r="AB1631" s="21" t="s">
        <v>23</v>
      </c>
      <c r="AC1631" s="21" t="s">
        <v>23</v>
      </c>
      <c r="AD1631" s="21" t="s">
        <v>23</v>
      </c>
      <c r="AE1631" s="21" t="s">
        <v>23</v>
      </c>
      <c r="AF1631" s="21" t="s">
        <v>23</v>
      </c>
      <c r="AG1631" s="21" t="s">
        <v>23</v>
      </c>
      <c r="AH1631" s="21" t="s">
        <v>23</v>
      </c>
      <c r="AI1631" s="21"/>
      <c r="AJ1631" s="21"/>
      <c r="AK1631" s="21"/>
      <c r="AL1631" s="21"/>
      <c r="AM1631" s="21"/>
      <c r="AN1631" s="21" t="s">
        <v>23</v>
      </c>
      <c r="AO1631" s="21" t="s">
        <v>23</v>
      </c>
      <c r="AP1631" s="21" t="s">
        <v>23</v>
      </c>
      <c r="AQ1631" s="21" t="s">
        <v>23</v>
      </c>
      <c r="AR1631" s="21" t="s">
        <v>23</v>
      </c>
      <c r="AS1631" s="21" t="s">
        <v>23</v>
      </c>
      <c r="AT1631" s="21" t="s">
        <v>23</v>
      </c>
      <c r="AU1631" s="21" t="s">
        <v>23</v>
      </c>
      <c r="AV1631" s="21" t="s">
        <v>23</v>
      </c>
      <c r="AW1631" s="21" t="s">
        <v>23</v>
      </c>
      <c r="AX1631" s="21" t="s">
        <v>23</v>
      </c>
      <c r="AY1631" s="21" t="s">
        <v>23</v>
      </c>
      <c r="AZ1631" s="21" t="s">
        <v>23</v>
      </c>
      <c r="BA1631" s="21" t="s">
        <v>23</v>
      </c>
      <c r="BB1631" s="21" t="s">
        <v>23</v>
      </c>
      <c r="BC1631" s="21" t="s">
        <v>23</v>
      </c>
      <c r="BD1631" s="21" t="s">
        <v>23</v>
      </c>
    </row>
  </sheetData>
  <pageMargins left="0.75" right="0.75" top="1" bottom="1" header="0" footer="0"/>
  <pageSetup paperSize="9" orientation="portrait" horizontalDpi="1200" verticalDpi="1200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20608-CFE7-41F0-B4B5-031F9AACAEB2}">
  <dimension ref="A2:C10"/>
  <sheetViews>
    <sheetView zoomScale="80" zoomScaleNormal="80" workbookViewId="0">
      <selection activeCell="B8" sqref="B8"/>
    </sheetView>
  </sheetViews>
  <sheetFormatPr baseColWidth="10" defaultRowHeight="14.5" x14ac:dyDescent="0.35"/>
  <cols>
    <col min="2" max="2" width="41.81640625" customWidth="1"/>
  </cols>
  <sheetData>
    <row r="2" spans="1:3" x14ac:dyDescent="0.35">
      <c r="A2" t="s">
        <v>5</v>
      </c>
      <c r="B2" s="26" t="s">
        <v>72</v>
      </c>
      <c r="C2" s="29" t="s">
        <v>71</v>
      </c>
    </row>
    <row r="3" spans="1:3" x14ac:dyDescent="0.35">
      <c r="A3">
        <v>1</v>
      </c>
      <c r="B3" s="27" t="s">
        <v>77</v>
      </c>
      <c r="C3" s="27" t="s">
        <v>55</v>
      </c>
    </row>
    <row r="4" spans="1:3" x14ac:dyDescent="0.35">
      <c r="A4">
        <f>A3+1</f>
        <v>2</v>
      </c>
      <c r="B4" s="63" t="s">
        <v>78</v>
      </c>
      <c r="C4" s="27" t="s">
        <v>56</v>
      </c>
    </row>
    <row r="5" spans="1:3" x14ac:dyDescent="0.35">
      <c r="A5">
        <f t="shared" ref="A5:A10" si="0">A4+1</f>
        <v>3</v>
      </c>
      <c r="B5" s="27" t="s">
        <v>79</v>
      </c>
      <c r="C5" s="27" t="s">
        <v>55</v>
      </c>
    </row>
    <row r="6" spans="1:3" x14ac:dyDescent="0.35">
      <c r="A6">
        <f t="shared" si="0"/>
        <v>4</v>
      </c>
      <c r="B6" s="27" t="s">
        <v>80</v>
      </c>
      <c r="C6" s="27" t="s">
        <v>81</v>
      </c>
    </row>
    <row r="7" spans="1:3" x14ac:dyDescent="0.35">
      <c r="A7">
        <f t="shared" si="0"/>
        <v>5</v>
      </c>
      <c r="B7" s="27" t="s">
        <v>82</v>
      </c>
      <c r="C7" s="27" t="s">
        <v>55</v>
      </c>
    </row>
    <row r="8" spans="1:3" x14ac:dyDescent="0.35">
      <c r="A8">
        <f t="shared" si="0"/>
        <v>6</v>
      </c>
      <c r="B8" s="27" t="s">
        <v>83</v>
      </c>
      <c r="C8" s="27" t="s">
        <v>84</v>
      </c>
    </row>
    <row r="9" spans="1:3" x14ac:dyDescent="0.35">
      <c r="A9">
        <f t="shared" si="0"/>
        <v>7</v>
      </c>
      <c r="B9" s="27" t="s">
        <v>85</v>
      </c>
      <c r="C9" s="27" t="s">
        <v>86</v>
      </c>
    </row>
    <row r="10" spans="1:3" x14ac:dyDescent="0.35">
      <c r="A10">
        <f t="shared" si="0"/>
        <v>8</v>
      </c>
      <c r="B10" s="27" t="s">
        <v>707</v>
      </c>
      <c r="C10" s="27" t="s">
        <v>55</v>
      </c>
    </row>
  </sheetData>
  <sortState xmlns:xlrd2="http://schemas.microsoft.com/office/spreadsheetml/2017/richdata2" ref="B3:C8">
    <sortCondition ref="B3:B8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C22A6-CED4-40BF-BB4C-11948885B8B2}">
  <dimension ref="A1:K424"/>
  <sheetViews>
    <sheetView zoomScale="80" zoomScaleNormal="80" workbookViewId="0">
      <pane ySplit="3" topLeftCell="A165" activePane="bottomLeft" state="frozen"/>
      <selection activeCell="I183" sqref="I183"/>
      <selection pane="bottomLeft" activeCell="I183" sqref="I183"/>
    </sheetView>
  </sheetViews>
  <sheetFormatPr baseColWidth="10" defaultColWidth="11.453125" defaultRowHeight="14.5" x14ac:dyDescent="0.35"/>
  <cols>
    <col min="1" max="1" width="28.7265625" style="83" customWidth="1"/>
    <col min="2" max="2" width="46" style="83" customWidth="1"/>
    <col min="3" max="6" width="11.453125" style="83"/>
    <col min="7" max="7" width="43.81640625" style="83" customWidth="1"/>
    <col min="8" max="16384" width="11.453125" style="83"/>
  </cols>
  <sheetData>
    <row r="1" spans="1:11" x14ac:dyDescent="0.35">
      <c r="A1" s="84" t="s">
        <v>426</v>
      </c>
      <c r="G1" s="85" t="s">
        <v>427</v>
      </c>
      <c r="H1" s="86"/>
      <c r="I1" s="86"/>
      <c r="K1" s="87"/>
    </row>
    <row r="2" spans="1:11" x14ac:dyDescent="0.35">
      <c r="A2" s="83">
        <f>COLUMNS($A$3:A3)</f>
        <v>1</v>
      </c>
      <c r="B2" s="83">
        <f>COLUMNS($A$3:B3)</f>
        <v>2</v>
      </c>
      <c r="C2" s="83">
        <f>COLUMNS($A$3:C3)</f>
        <v>3</v>
      </c>
      <c r="D2" s="83">
        <f>COLUMNS($A$3:D3)</f>
        <v>4</v>
      </c>
      <c r="G2" s="83">
        <f>COLUMNS($G$3:G3)</f>
        <v>1</v>
      </c>
      <c r="H2" s="83">
        <f>COLUMNS($G$3:H3)</f>
        <v>2</v>
      </c>
      <c r="I2" s="83">
        <f>COLUMNS($G$3:I3)</f>
        <v>3</v>
      </c>
      <c r="J2" s="83">
        <f>COLUMNS($G$3:J3)</f>
        <v>4</v>
      </c>
      <c r="K2" s="83">
        <f>COLUMNS($G$3:K3)</f>
        <v>5</v>
      </c>
    </row>
    <row r="3" spans="1:11" s="88" customFormat="1" x14ac:dyDescent="0.35">
      <c r="A3" s="85" t="s">
        <v>110</v>
      </c>
      <c r="B3" s="85" t="s">
        <v>428</v>
      </c>
      <c r="C3" s="25" t="s">
        <v>274</v>
      </c>
      <c r="D3" s="85" t="s">
        <v>9</v>
      </c>
      <c r="G3" s="89" t="s">
        <v>273</v>
      </c>
      <c r="H3" s="25" t="s">
        <v>274</v>
      </c>
      <c r="I3" s="76" t="s">
        <v>275</v>
      </c>
      <c r="J3" s="76" t="s">
        <v>276</v>
      </c>
      <c r="K3" s="25" t="s">
        <v>9</v>
      </c>
    </row>
    <row r="4" spans="1:11" x14ac:dyDescent="0.35">
      <c r="A4" s="86" t="s">
        <v>175</v>
      </c>
      <c r="B4" s="90" t="s">
        <v>340</v>
      </c>
      <c r="C4" s="86" t="s">
        <v>64</v>
      </c>
      <c r="D4" s="91" t="s">
        <v>10</v>
      </c>
      <c r="G4" s="90" t="s">
        <v>429</v>
      </c>
      <c r="H4" s="83" t="s">
        <v>279</v>
      </c>
      <c r="I4" s="91">
        <v>-27.4166667</v>
      </c>
      <c r="J4" s="91">
        <v>-61.3333333</v>
      </c>
      <c r="K4" s="83" t="s">
        <v>19</v>
      </c>
    </row>
    <row r="5" spans="1:11" x14ac:dyDescent="0.35">
      <c r="A5" s="92" t="s">
        <v>121</v>
      </c>
      <c r="B5" s="86" t="s">
        <v>280</v>
      </c>
      <c r="C5" s="86" t="s">
        <v>11</v>
      </c>
      <c r="D5" s="91" t="s">
        <v>13</v>
      </c>
      <c r="G5" s="90" t="s">
        <v>430</v>
      </c>
      <c r="H5" s="83" t="s">
        <v>279</v>
      </c>
      <c r="I5" s="91">
        <v>-27</v>
      </c>
      <c r="J5" s="91">
        <v>-61.3333333</v>
      </c>
      <c r="K5" s="83" t="s">
        <v>19</v>
      </c>
    </row>
    <row r="6" spans="1:11" ht="12.75" customHeight="1" x14ac:dyDescent="0.35">
      <c r="A6" s="93" t="s">
        <v>121</v>
      </c>
      <c r="B6" s="90" t="s">
        <v>319</v>
      </c>
      <c r="C6" s="86" t="s">
        <v>64</v>
      </c>
      <c r="D6" s="91" t="s">
        <v>10</v>
      </c>
      <c r="G6" s="90" t="s">
        <v>280</v>
      </c>
      <c r="H6" s="83" t="s">
        <v>11</v>
      </c>
      <c r="I6" s="91">
        <v>-28.8333333</v>
      </c>
      <c r="J6" s="91">
        <v>-61.3333333</v>
      </c>
      <c r="K6" s="83" t="s">
        <v>13</v>
      </c>
    </row>
    <row r="7" spans="1:11" ht="12.75" customHeight="1" x14ac:dyDescent="0.35">
      <c r="A7" s="93" t="s">
        <v>154</v>
      </c>
      <c r="B7" s="90" t="s">
        <v>319</v>
      </c>
      <c r="C7" s="86" t="s">
        <v>64</v>
      </c>
      <c r="D7" s="91" t="s">
        <v>10</v>
      </c>
      <c r="G7" s="90" t="s">
        <v>431</v>
      </c>
      <c r="H7" s="83" t="s">
        <v>286</v>
      </c>
      <c r="I7" s="91">
        <v>-26.5</v>
      </c>
      <c r="J7" s="91">
        <v>-62.75</v>
      </c>
      <c r="K7" s="83" t="s">
        <v>19</v>
      </c>
    </row>
    <row r="8" spans="1:11" ht="12.75" customHeight="1" x14ac:dyDescent="0.35">
      <c r="A8" s="83" t="s">
        <v>432</v>
      </c>
      <c r="B8" s="83" t="s">
        <v>430</v>
      </c>
      <c r="C8" s="83" t="s">
        <v>279</v>
      </c>
      <c r="D8" s="83" t="s">
        <v>19</v>
      </c>
      <c r="G8" s="90" t="s">
        <v>433</v>
      </c>
      <c r="H8" s="83" t="s">
        <v>279</v>
      </c>
      <c r="I8" s="91">
        <v>-25.6666667</v>
      </c>
      <c r="J8" s="91">
        <v>-62.1666667</v>
      </c>
      <c r="K8" s="83" t="s">
        <v>19</v>
      </c>
    </row>
    <row r="9" spans="1:11" ht="12.75" customHeight="1" x14ac:dyDescent="0.35">
      <c r="A9" s="83" t="s">
        <v>434</v>
      </c>
      <c r="B9" s="86" t="s">
        <v>368</v>
      </c>
      <c r="C9" s="86" t="s">
        <v>64</v>
      </c>
      <c r="D9" s="91" t="s">
        <v>12</v>
      </c>
      <c r="G9" s="90" t="s">
        <v>435</v>
      </c>
      <c r="H9" s="83" t="s">
        <v>290</v>
      </c>
      <c r="I9" s="91">
        <v>-24.9166667</v>
      </c>
      <c r="J9" s="91">
        <v>-64</v>
      </c>
      <c r="K9" s="83" t="s">
        <v>17</v>
      </c>
    </row>
    <row r="10" spans="1:11" ht="12.75" customHeight="1" x14ac:dyDescent="0.35">
      <c r="A10" s="83" t="s">
        <v>436</v>
      </c>
      <c r="B10" s="86" t="s">
        <v>437</v>
      </c>
      <c r="C10" s="86" t="s">
        <v>305</v>
      </c>
      <c r="D10" s="91" t="s">
        <v>18</v>
      </c>
      <c r="G10" s="90" t="s">
        <v>384</v>
      </c>
      <c r="H10" s="83" t="s">
        <v>65</v>
      </c>
      <c r="I10" s="91">
        <v>-37</v>
      </c>
      <c r="J10" s="91">
        <v>-63.75</v>
      </c>
      <c r="K10" s="83" t="s">
        <v>14</v>
      </c>
    </row>
    <row r="11" spans="1:11" ht="12.75" customHeight="1" x14ac:dyDescent="0.35">
      <c r="A11" s="86" t="s">
        <v>231</v>
      </c>
      <c r="B11" s="86" t="s">
        <v>396</v>
      </c>
      <c r="C11" s="86" t="s">
        <v>64</v>
      </c>
      <c r="D11" s="91" t="s">
        <v>14</v>
      </c>
      <c r="G11" s="90" t="s">
        <v>298</v>
      </c>
      <c r="H11" s="83" t="s">
        <v>11</v>
      </c>
      <c r="I11" s="91">
        <v>-32.5</v>
      </c>
      <c r="J11" s="91">
        <v>-61.75</v>
      </c>
      <c r="K11" s="83" t="s">
        <v>16</v>
      </c>
    </row>
    <row r="12" spans="1:11" ht="12.75" customHeight="1" x14ac:dyDescent="0.35">
      <c r="A12" s="83" t="s">
        <v>203</v>
      </c>
      <c r="B12" s="86" t="s">
        <v>368</v>
      </c>
      <c r="C12" s="86" t="s">
        <v>64</v>
      </c>
      <c r="D12" s="91" t="s">
        <v>12</v>
      </c>
      <c r="G12" s="90" t="s">
        <v>438</v>
      </c>
      <c r="H12" s="83" t="s">
        <v>283</v>
      </c>
      <c r="I12" s="91">
        <v>-26.5</v>
      </c>
      <c r="J12" s="91">
        <v>-64.916666699999993</v>
      </c>
      <c r="K12" s="83" t="s">
        <v>17</v>
      </c>
    </row>
    <row r="13" spans="1:11" ht="12.75" customHeight="1" x14ac:dyDescent="0.35">
      <c r="A13" s="83" t="s">
        <v>439</v>
      </c>
      <c r="B13" s="86" t="s">
        <v>368</v>
      </c>
      <c r="C13" s="86" t="s">
        <v>64</v>
      </c>
      <c r="D13" s="91" t="s">
        <v>12</v>
      </c>
      <c r="G13" s="83" t="s">
        <v>419</v>
      </c>
      <c r="H13" s="83" t="s">
        <v>305</v>
      </c>
      <c r="I13" s="94">
        <v>-32.25</v>
      </c>
      <c r="J13" s="94">
        <v>-64.583333300000007</v>
      </c>
      <c r="K13" s="83" t="s">
        <v>18</v>
      </c>
    </row>
    <row r="14" spans="1:11" ht="12.75" customHeight="1" x14ac:dyDescent="0.35">
      <c r="A14" s="92" t="s">
        <v>155</v>
      </c>
      <c r="B14" s="86" t="s">
        <v>320</v>
      </c>
      <c r="C14" s="86" t="s">
        <v>64</v>
      </c>
      <c r="D14" s="91" t="s">
        <v>10</v>
      </c>
      <c r="G14" s="90" t="s">
        <v>287</v>
      </c>
      <c r="H14" s="83" t="s">
        <v>288</v>
      </c>
      <c r="I14" s="91">
        <v>-28.4166667</v>
      </c>
      <c r="J14" s="91">
        <v>-65.8</v>
      </c>
      <c r="K14" s="83" t="s">
        <v>17</v>
      </c>
    </row>
    <row r="15" spans="1:11" ht="12.75" customHeight="1" x14ac:dyDescent="0.35">
      <c r="A15" s="83" t="s">
        <v>440</v>
      </c>
      <c r="B15" s="83" t="s">
        <v>441</v>
      </c>
      <c r="C15" s="83" t="s">
        <v>283</v>
      </c>
      <c r="D15" s="95" t="s">
        <v>17</v>
      </c>
      <c r="G15" s="90" t="s">
        <v>385</v>
      </c>
      <c r="H15" s="83" t="s">
        <v>65</v>
      </c>
      <c r="I15" s="91">
        <v>-36.5</v>
      </c>
      <c r="J15" s="91">
        <v>-64.25</v>
      </c>
      <c r="K15" s="83" t="s">
        <v>14</v>
      </c>
    </row>
    <row r="16" spans="1:11" ht="12.75" customHeight="1" x14ac:dyDescent="0.35">
      <c r="A16" s="83" t="s">
        <v>442</v>
      </c>
      <c r="B16" s="83" t="s">
        <v>433</v>
      </c>
      <c r="C16" s="83" t="s">
        <v>279</v>
      </c>
      <c r="D16" s="83" t="s">
        <v>19</v>
      </c>
      <c r="G16" s="90" t="s">
        <v>289</v>
      </c>
      <c r="H16" s="83" t="s">
        <v>290</v>
      </c>
      <c r="I16" s="91">
        <v>-24.8333333</v>
      </c>
      <c r="J16" s="91">
        <v>-65.333333300000007</v>
      </c>
      <c r="K16" s="83" t="s">
        <v>17</v>
      </c>
    </row>
    <row r="17" spans="1:11" ht="12.75" customHeight="1" x14ac:dyDescent="0.35">
      <c r="A17" s="86" t="s">
        <v>443</v>
      </c>
      <c r="B17" s="86" t="s">
        <v>422</v>
      </c>
      <c r="C17" s="86" t="s">
        <v>64</v>
      </c>
      <c r="D17" s="91" t="s">
        <v>10</v>
      </c>
      <c r="G17" s="90" t="s">
        <v>285</v>
      </c>
      <c r="H17" s="83" t="s">
        <v>286</v>
      </c>
      <c r="I17" s="91">
        <v>-27.8333333</v>
      </c>
      <c r="J17" s="91">
        <v>-64.5</v>
      </c>
      <c r="K17" s="83" t="s">
        <v>17</v>
      </c>
    </row>
    <row r="18" spans="1:11" ht="12.75" customHeight="1" x14ac:dyDescent="0.35">
      <c r="A18" s="83" t="s">
        <v>444</v>
      </c>
      <c r="B18" s="83" t="s">
        <v>435</v>
      </c>
      <c r="C18" s="83" t="s">
        <v>290</v>
      </c>
      <c r="D18" s="83" t="s">
        <v>17</v>
      </c>
      <c r="G18" s="90" t="s">
        <v>282</v>
      </c>
      <c r="H18" s="83" t="s">
        <v>283</v>
      </c>
      <c r="I18" s="91">
        <v>-26.8</v>
      </c>
      <c r="J18" s="91">
        <v>-65.25</v>
      </c>
      <c r="K18" s="83" t="s">
        <v>17</v>
      </c>
    </row>
    <row r="19" spans="1:11" ht="12.75" customHeight="1" x14ac:dyDescent="0.35">
      <c r="A19" s="83" t="s">
        <v>444</v>
      </c>
      <c r="B19" s="83" t="s">
        <v>435</v>
      </c>
      <c r="C19" s="83" t="s">
        <v>290</v>
      </c>
      <c r="D19" s="83" t="s">
        <v>17</v>
      </c>
      <c r="G19" s="90" t="s">
        <v>299</v>
      </c>
      <c r="H19" s="83" t="s">
        <v>11</v>
      </c>
      <c r="I19" s="91">
        <v>-33.25</v>
      </c>
      <c r="J19" s="91">
        <v>-61.6666667</v>
      </c>
      <c r="K19" s="83" t="s">
        <v>16</v>
      </c>
    </row>
    <row r="20" spans="1:11" ht="12.75" customHeight="1" x14ac:dyDescent="0.35">
      <c r="A20" s="83" t="s">
        <v>445</v>
      </c>
      <c r="B20" s="83" t="s">
        <v>435</v>
      </c>
      <c r="C20" s="83" t="s">
        <v>290</v>
      </c>
      <c r="D20" s="83" t="s">
        <v>17</v>
      </c>
      <c r="G20" s="90" t="s">
        <v>284</v>
      </c>
      <c r="H20" s="83" t="s">
        <v>11</v>
      </c>
      <c r="I20" s="91">
        <v>-31.1666667</v>
      </c>
      <c r="J20" s="91">
        <v>-61.6666667</v>
      </c>
      <c r="K20" s="83" t="s">
        <v>13</v>
      </c>
    </row>
    <row r="21" spans="1:11" ht="12.75" customHeight="1" x14ac:dyDescent="0.35">
      <c r="A21" s="83" t="s">
        <v>445</v>
      </c>
      <c r="B21" s="83" t="s">
        <v>435</v>
      </c>
      <c r="C21" s="83" t="s">
        <v>290</v>
      </c>
      <c r="D21" s="83" t="s">
        <v>17</v>
      </c>
      <c r="G21" s="90" t="s">
        <v>386</v>
      </c>
      <c r="H21" s="83" t="s">
        <v>65</v>
      </c>
      <c r="I21" s="91">
        <v>-36.5</v>
      </c>
      <c r="J21" s="91">
        <v>-63.75</v>
      </c>
      <c r="K21" s="83" t="s">
        <v>14</v>
      </c>
    </row>
    <row r="22" spans="1:11" ht="12.75" customHeight="1" x14ac:dyDescent="0.35">
      <c r="A22" s="83" t="s">
        <v>446</v>
      </c>
      <c r="B22" s="83" t="s">
        <v>435</v>
      </c>
      <c r="C22" s="83" t="s">
        <v>290</v>
      </c>
      <c r="D22" s="83" t="s">
        <v>17</v>
      </c>
      <c r="G22" s="90" t="s">
        <v>447</v>
      </c>
      <c r="H22" s="83" t="s">
        <v>290</v>
      </c>
      <c r="I22" s="91">
        <v>-25</v>
      </c>
      <c r="J22" s="91">
        <v>-65.416666699999993</v>
      </c>
      <c r="K22" s="83" t="s">
        <v>17</v>
      </c>
    </row>
    <row r="23" spans="1:11" ht="12.75" customHeight="1" x14ac:dyDescent="0.35">
      <c r="A23" s="83" t="s">
        <v>448</v>
      </c>
      <c r="B23" s="83" t="s">
        <v>435</v>
      </c>
      <c r="C23" s="83" t="s">
        <v>290</v>
      </c>
      <c r="D23" s="83" t="s">
        <v>17</v>
      </c>
      <c r="G23" s="90" t="s">
        <v>421</v>
      </c>
      <c r="H23" s="83" t="s">
        <v>279</v>
      </c>
      <c r="I23" s="91">
        <v>-27.1666667</v>
      </c>
      <c r="J23" s="91">
        <v>-61.3333333</v>
      </c>
      <c r="K23" s="83" t="s">
        <v>19</v>
      </c>
    </row>
    <row r="24" spans="1:11" ht="12.75" customHeight="1" x14ac:dyDescent="0.35">
      <c r="A24" s="83" t="s">
        <v>449</v>
      </c>
      <c r="B24" s="83" t="s">
        <v>435</v>
      </c>
      <c r="C24" s="83" t="s">
        <v>290</v>
      </c>
      <c r="D24" s="83" t="s">
        <v>17</v>
      </c>
      <c r="G24" s="90" t="s">
        <v>388</v>
      </c>
      <c r="H24" s="83" t="s">
        <v>65</v>
      </c>
      <c r="I24" s="91">
        <v>-35.1666667</v>
      </c>
      <c r="J24" s="91">
        <v>-63.75</v>
      </c>
      <c r="K24" s="83" t="s">
        <v>14</v>
      </c>
    </row>
    <row r="25" spans="1:11" ht="12.75" customHeight="1" x14ac:dyDescent="0.35">
      <c r="A25" s="83" t="s">
        <v>177</v>
      </c>
      <c r="B25" s="86" t="s">
        <v>342</v>
      </c>
      <c r="C25" s="86" t="s">
        <v>64</v>
      </c>
      <c r="D25" s="91" t="s">
        <v>10</v>
      </c>
      <c r="G25" s="90" t="s">
        <v>437</v>
      </c>
      <c r="H25" s="83" t="s">
        <v>305</v>
      </c>
      <c r="I25" s="91">
        <v>-31.1666667</v>
      </c>
      <c r="J25" s="91">
        <v>-64.166666699999993</v>
      </c>
      <c r="K25" s="83" t="s">
        <v>18</v>
      </c>
    </row>
    <row r="26" spans="1:11" ht="12.75" customHeight="1" x14ac:dyDescent="0.35">
      <c r="A26" s="83" t="s">
        <v>450</v>
      </c>
      <c r="B26" s="83" t="s">
        <v>342</v>
      </c>
      <c r="C26" s="83" t="s">
        <v>64</v>
      </c>
      <c r="D26" s="83" t="s">
        <v>10</v>
      </c>
      <c r="G26" s="90" t="s">
        <v>451</v>
      </c>
      <c r="H26" s="83" t="s">
        <v>66</v>
      </c>
      <c r="I26" s="91">
        <v>-31.8333333</v>
      </c>
      <c r="J26" s="91">
        <v>-58.3333333</v>
      </c>
      <c r="K26" s="83" t="s">
        <v>15</v>
      </c>
    </row>
    <row r="27" spans="1:11" ht="12.75" customHeight="1" x14ac:dyDescent="0.35">
      <c r="A27" s="83" t="s">
        <v>452</v>
      </c>
      <c r="B27" s="83" t="s">
        <v>277</v>
      </c>
      <c r="C27" s="83" t="s">
        <v>11</v>
      </c>
      <c r="D27" s="83" t="s">
        <v>13</v>
      </c>
      <c r="G27" s="90" t="s">
        <v>453</v>
      </c>
      <c r="H27" s="83" t="s">
        <v>279</v>
      </c>
      <c r="I27" s="91">
        <v>-26.8333333</v>
      </c>
      <c r="J27" s="91">
        <v>-60.5</v>
      </c>
      <c r="K27" s="83" t="s">
        <v>19</v>
      </c>
    </row>
    <row r="28" spans="1:11" ht="12.75" customHeight="1" x14ac:dyDescent="0.35">
      <c r="A28" s="83" t="s">
        <v>454</v>
      </c>
      <c r="B28" s="83" t="s">
        <v>384</v>
      </c>
      <c r="C28" s="83" t="s">
        <v>65</v>
      </c>
      <c r="D28" s="83" t="s">
        <v>14</v>
      </c>
      <c r="G28" s="90" t="s">
        <v>350</v>
      </c>
      <c r="H28" s="83" t="s">
        <v>66</v>
      </c>
      <c r="I28" s="91">
        <v>-31.0833333</v>
      </c>
      <c r="J28" s="91">
        <v>-58.6666667</v>
      </c>
      <c r="K28" s="83" t="s">
        <v>15</v>
      </c>
    </row>
    <row r="29" spans="1:11" ht="12.75" customHeight="1" x14ac:dyDescent="0.35">
      <c r="A29" s="83" t="s">
        <v>219</v>
      </c>
      <c r="B29" s="86" t="s">
        <v>384</v>
      </c>
      <c r="C29" s="86" t="s">
        <v>65</v>
      </c>
      <c r="D29" s="91" t="s">
        <v>14</v>
      </c>
      <c r="G29" s="90" t="s">
        <v>387</v>
      </c>
      <c r="H29" s="83" t="s">
        <v>65</v>
      </c>
      <c r="I29" s="91">
        <v>-36</v>
      </c>
      <c r="J29" s="91">
        <v>-64.5</v>
      </c>
      <c r="K29" s="83" t="s">
        <v>14</v>
      </c>
    </row>
    <row r="30" spans="1:11" ht="12.75" customHeight="1" x14ac:dyDescent="0.35">
      <c r="A30" s="83" t="s">
        <v>455</v>
      </c>
      <c r="B30" s="83" t="s">
        <v>384</v>
      </c>
      <c r="C30" s="83" t="s">
        <v>65</v>
      </c>
      <c r="D30" s="83" t="s">
        <v>14</v>
      </c>
      <c r="G30" s="90" t="s">
        <v>302</v>
      </c>
      <c r="H30" s="83" t="s">
        <v>11</v>
      </c>
      <c r="I30" s="91">
        <v>-33.5</v>
      </c>
      <c r="J30" s="91">
        <v>-60.9166667</v>
      </c>
      <c r="K30" s="83" t="s">
        <v>16</v>
      </c>
    </row>
    <row r="31" spans="1:11" ht="12.75" customHeight="1" x14ac:dyDescent="0.35">
      <c r="A31" s="83" t="s">
        <v>456</v>
      </c>
      <c r="B31" s="83" t="s">
        <v>277</v>
      </c>
      <c r="C31" s="83" t="s">
        <v>11</v>
      </c>
      <c r="D31" s="83" t="s">
        <v>13</v>
      </c>
      <c r="G31" s="90" t="s">
        <v>457</v>
      </c>
      <c r="H31" s="83" t="s">
        <v>283</v>
      </c>
      <c r="I31" s="91">
        <v>-26.9166667</v>
      </c>
      <c r="J31" s="91">
        <v>-64.916666699999993</v>
      </c>
      <c r="K31" s="83" t="s">
        <v>17</v>
      </c>
    </row>
    <row r="32" spans="1:11" ht="12.75" customHeight="1" x14ac:dyDescent="0.35">
      <c r="A32" s="83" t="s">
        <v>251</v>
      </c>
      <c r="B32" s="83" t="s">
        <v>416</v>
      </c>
      <c r="C32" s="83" t="s">
        <v>64</v>
      </c>
      <c r="D32" s="83" t="s">
        <v>12</v>
      </c>
      <c r="G32" s="90" t="s">
        <v>349</v>
      </c>
      <c r="H32" s="83" t="s">
        <v>66</v>
      </c>
      <c r="I32" s="91">
        <v>-32.1666667</v>
      </c>
      <c r="J32" s="91">
        <v>-60.4166667</v>
      </c>
      <c r="K32" s="83" t="s">
        <v>15</v>
      </c>
    </row>
    <row r="33" spans="1:11" ht="12.75" customHeight="1" x14ac:dyDescent="0.35">
      <c r="A33" s="86" t="s">
        <v>194</v>
      </c>
      <c r="B33" s="86" t="s">
        <v>359</v>
      </c>
      <c r="C33" s="86" t="s">
        <v>64</v>
      </c>
      <c r="D33" s="91" t="s">
        <v>12</v>
      </c>
      <c r="G33" s="90" t="s">
        <v>458</v>
      </c>
      <c r="H33" s="83" t="s">
        <v>459</v>
      </c>
      <c r="I33" s="91">
        <v>-24.186944</v>
      </c>
      <c r="J33" s="91">
        <v>-65.299166999999997</v>
      </c>
      <c r="K33" s="83" t="s">
        <v>17</v>
      </c>
    </row>
    <row r="34" spans="1:11" ht="12.75" customHeight="1" x14ac:dyDescent="0.35">
      <c r="A34" s="83" t="s">
        <v>460</v>
      </c>
      <c r="B34" s="83" t="s">
        <v>371</v>
      </c>
      <c r="C34" s="83" t="s">
        <v>64</v>
      </c>
      <c r="D34" s="83" t="s">
        <v>12</v>
      </c>
      <c r="G34" s="90" t="s">
        <v>461</v>
      </c>
      <c r="H34" s="83" t="s">
        <v>279</v>
      </c>
      <c r="I34" s="91">
        <v>-27.610278000000001</v>
      </c>
      <c r="J34" s="91">
        <v>-61.344166999999999</v>
      </c>
      <c r="K34" s="83" t="s">
        <v>19</v>
      </c>
    </row>
    <row r="35" spans="1:11" ht="12.75" customHeight="1" x14ac:dyDescent="0.35">
      <c r="A35" s="83" t="s">
        <v>462</v>
      </c>
      <c r="B35" s="83" t="s">
        <v>397</v>
      </c>
      <c r="C35" s="83" t="s">
        <v>64</v>
      </c>
      <c r="D35" s="83" t="s">
        <v>14</v>
      </c>
      <c r="G35" s="90" t="s">
        <v>347</v>
      </c>
      <c r="H35" s="83" t="s">
        <v>66</v>
      </c>
      <c r="I35" s="91">
        <v>-30.956111</v>
      </c>
      <c r="J35" s="91">
        <v>-58.779722</v>
      </c>
      <c r="K35" s="83" t="s">
        <v>15</v>
      </c>
    </row>
    <row r="36" spans="1:11" ht="12.75" customHeight="1" x14ac:dyDescent="0.35">
      <c r="A36" s="86" t="s">
        <v>232</v>
      </c>
      <c r="B36" s="86" t="s">
        <v>397</v>
      </c>
      <c r="C36" s="86" t="s">
        <v>64</v>
      </c>
      <c r="D36" s="91" t="s">
        <v>14</v>
      </c>
      <c r="G36" s="90" t="s">
        <v>463</v>
      </c>
      <c r="H36" s="83" t="s">
        <v>279</v>
      </c>
      <c r="I36" s="91">
        <v>-26.9166667</v>
      </c>
      <c r="J36" s="91">
        <v>-61</v>
      </c>
      <c r="K36" s="83" t="s">
        <v>19</v>
      </c>
    </row>
    <row r="37" spans="1:11" ht="12.75" customHeight="1" x14ac:dyDescent="0.35">
      <c r="A37" s="83" t="s">
        <v>232</v>
      </c>
      <c r="B37" s="86" t="s">
        <v>397</v>
      </c>
      <c r="C37" s="86" t="s">
        <v>64</v>
      </c>
      <c r="D37" s="91" t="s">
        <v>14</v>
      </c>
      <c r="G37" s="90" t="s">
        <v>303</v>
      </c>
      <c r="H37" s="83" t="s">
        <v>11</v>
      </c>
      <c r="I37" s="96">
        <v>-33.8333333</v>
      </c>
      <c r="J37" s="96">
        <v>-61.8333333</v>
      </c>
      <c r="K37" s="83" t="s">
        <v>16</v>
      </c>
    </row>
    <row r="38" spans="1:11" ht="12.75" customHeight="1" x14ac:dyDescent="0.35">
      <c r="A38" s="83" t="s">
        <v>464</v>
      </c>
      <c r="B38" s="86" t="s">
        <v>399</v>
      </c>
      <c r="C38" s="86" t="s">
        <v>64</v>
      </c>
      <c r="D38" s="91" t="s">
        <v>14</v>
      </c>
      <c r="G38" s="90" t="s">
        <v>277</v>
      </c>
      <c r="H38" s="83" t="s">
        <v>11</v>
      </c>
      <c r="I38" s="96">
        <v>-28.75</v>
      </c>
      <c r="J38" s="96">
        <v>-59.75</v>
      </c>
      <c r="K38" s="83" t="s">
        <v>13</v>
      </c>
    </row>
    <row r="39" spans="1:11" ht="12.75" customHeight="1" x14ac:dyDescent="0.35">
      <c r="A39" s="83" t="s">
        <v>465</v>
      </c>
      <c r="B39" s="86" t="s">
        <v>399</v>
      </c>
      <c r="C39" s="86" t="s">
        <v>64</v>
      </c>
      <c r="D39" s="91" t="s">
        <v>14</v>
      </c>
      <c r="G39" s="90" t="s">
        <v>411</v>
      </c>
      <c r="H39" s="83" t="s">
        <v>305</v>
      </c>
      <c r="I39" s="91">
        <v>-34.6666667</v>
      </c>
      <c r="J39" s="91">
        <v>-64.25</v>
      </c>
      <c r="K39" s="83" t="s">
        <v>14</v>
      </c>
    </row>
    <row r="40" spans="1:11" ht="12.75" customHeight="1" x14ac:dyDescent="0.35">
      <c r="A40" s="86" t="s">
        <v>199</v>
      </c>
      <c r="B40" s="86" t="s">
        <v>364</v>
      </c>
      <c r="C40" s="86" t="s">
        <v>64</v>
      </c>
      <c r="D40" s="91" t="s">
        <v>12</v>
      </c>
      <c r="G40" s="90" t="s">
        <v>372</v>
      </c>
      <c r="H40" s="83" t="s">
        <v>305</v>
      </c>
      <c r="I40" s="91">
        <v>-32.5</v>
      </c>
      <c r="J40" s="91">
        <v>-63.3333333</v>
      </c>
      <c r="K40" s="83" t="s">
        <v>18</v>
      </c>
    </row>
    <row r="41" spans="1:11" ht="12.75" customHeight="1" x14ac:dyDescent="0.35">
      <c r="A41" s="83" t="s">
        <v>466</v>
      </c>
      <c r="B41" s="83" t="s">
        <v>467</v>
      </c>
      <c r="C41" s="83" t="s">
        <v>286</v>
      </c>
      <c r="D41" s="95" t="s">
        <v>18</v>
      </c>
      <c r="G41" s="90" t="s">
        <v>468</v>
      </c>
      <c r="H41" s="83" t="s">
        <v>283</v>
      </c>
      <c r="I41" s="91">
        <v>-27.75</v>
      </c>
      <c r="J41" s="91">
        <v>-65.333333300000007</v>
      </c>
      <c r="K41" s="83" t="s">
        <v>17</v>
      </c>
    </row>
    <row r="42" spans="1:11" ht="12.75" customHeight="1" x14ac:dyDescent="0.35">
      <c r="A42" s="83" t="s">
        <v>176</v>
      </c>
      <c r="B42" s="86" t="s">
        <v>341</v>
      </c>
      <c r="C42" s="86" t="s">
        <v>64</v>
      </c>
      <c r="D42" s="91" t="s">
        <v>10</v>
      </c>
      <c r="G42" s="90" t="s">
        <v>353</v>
      </c>
      <c r="H42" s="83" t="s">
        <v>66</v>
      </c>
      <c r="I42" s="91">
        <v>-33</v>
      </c>
      <c r="J42" s="91">
        <v>-59.5833333</v>
      </c>
      <c r="K42" s="83" t="s">
        <v>15</v>
      </c>
    </row>
    <row r="43" spans="1:11" ht="12.75" customHeight="1" x14ac:dyDescent="0.35">
      <c r="A43" s="83" t="s">
        <v>469</v>
      </c>
      <c r="B43" s="83" t="s">
        <v>278</v>
      </c>
      <c r="C43" s="83" t="s">
        <v>279</v>
      </c>
      <c r="D43" s="83" t="s">
        <v>19</v>
      </c>
      <c r="G43" s="90" t="s">
        <v>354</v>
      </c>
      <c r="H43" s="83" t="s">
        <v>66</v>
      </c>
      <c r="I43" s="91">
        <v>-33.25</v>
      </c>
      <c r="J43" s="91">
        <v>-59</v>
      </c>
      <c r="K43" s="83" t="s">
        <v>15</v>
      </c>
    </row>
    <row r="44" spans="1:11" ht="12.75" customHeight="1" x14ac:dyDescent="0.35">
      <c r="A44" s="83" t="s">
        <v>470</v>
      </c>
      <c r="B44" s="83" t="s">
        <v>278</v>
      </c>
      <c r="C44" s="83" t="s">
        <v>279</v>
      </c>
      <c r="D44" s="83" t="s">
        <v>19</v>
      </c>
      <c r="G44" s="90" t="s">
        <v>389</v>
      </c>
      <c r="H44" s="83" t="s">
        <v>65</v>
      </c>
      <c r="I44" s="91">
        <v>-37.5</v>
      </c>
      <c r="J44" s="91">
        <v>-63.75</v>
      </c>
      <c r="K44" s="83" t="s">
        <v>14</v>
      </c>
    </row>
    <row r="45" spans="1:11" ht="12.75" customHeight="1" x14ac:dyDescent="0.35">
      <c r="A45" s="83" t="s">
        <v>471</v>
      </c>
      <c r="B45" s="86" t="s">
        <v>370</v>
      </c>
      <c r="C45" s="86" t="s">
        <v>64</v>
      </c>
      <c r="D45" s="91" t="s">
        <v>12</v>
      </c>
      <c r="G45" s="90" t="s">
        <v>390</v>
      </c>
      <c r="H45" s="83" t="s">
        <v>65</v>
      </c>
      <c r="I45" s="91">
        <v>-38</v>
      </c>
      <c r="J45" s="91">
        <v>-64</v>
      </c>
      <c r="K45" s="83" t="s">
        <v>14</v>
      </c>
    </row>
    <row r="46" spans="1:11" ht="12.75" customHeight="1" x14ac:dyDescent="0.35">
      <c r="A46" s="92" t="s">
        <v>135</v>
      </c>
      <c r="B46" s="86" t="s">
        <v>298</v>
      </c>
      <c r="C46" s="86" t="s">
        <v>11</v>
      </c>
      <c r="D46" s="91" t="s">
        <v>16</v>
      </c>
      <c r="G46" s="90" t="s">
        <v>297</v>
      </c>
      <c r="H46" s="83" t="s">
        <v>11</v>
      </c>
      <c r="I46" s="91">
        <v>-32.633333299999997</v>
      </c>
      <c r="J46" s="91">
        <v>-61.3333333</v>
      </c>
      <c r="K46" s="83" t="s">
        <v>16</v>
      </c>
    </row>
    <row r="47" spans="1:11" ht="12.75" customHeight="1" x14ac:dyDescent="0.35">
      <c r="A47" s="90" t="s">
        <v>206</v>
      </c>
      <c r="B47" s="86" t="s">
        <v>371</v>
      </c>
      <c r="C47" s="86" t="s">
        <v>64</v>
      </c>
      <c r="D47" s="91" t="s">
        <v>12</v>
      </c>
      <c r="G47" s="90" t="s">
        <v>472</v>
      </c>
      <c r="H47" s="83" t="s">
        <v>286</v>
      </c>
      <c r="I47" s="91">
        <v>-27</v>
      </c>
      <c r="J47" s="91">
        <v>-64.416666699999993</v>
      </c>
      <c r="K47" s="83" t="s">
        <v>17</v>
      </c>
    </row>
    <row r="48" spans="1:11" ht="12.75" customHeight="1" x14ac:dyDescent="0.35">
      <c r="A48" s="83" t="s">
        <v>473</v>
      </c>
      <c r="B48" s="83" t="s">
        <v>328</v>
      </c>
      <c r="C48" s="83" t="s">
        <v>64</v>
      </c>
      <c r="D48" s="83" t="s">
        <v>10</v>
      </c>
      <c r="G48" s="90" t="s">
        <v>441</v>
      </c>
      <c r="H48" s="83" t="s">
        <v>283</v>
      </c>
      <c r="I48" s="91">
        <v>-27.585556</v>
      </c>
      <c r="J48" s="91">
        <v>-65.617500000000007</v>
      </c>
      <c r="K48" s="83" t="s">
        <v>17</v>
      </c>
    </row>
    <row r="49" spans="1:11" ht="12.75" customHeight="1" x14ac:dyDescent="0.35">
      <c r="A49" s="86" t="s">
        <v>474</v>
      </c>
      <c r="B49" s="86" t="s">
        <v>328</v>
      </c>
      <c r="C49" s="86" t="s">
        <v>64</v>
      </c>
      <c r="D49" s="91" t="s">
        <v>10</v>
      </c>
      <c r="G49" s="90" t="s">
        <v>382</v>
      </c>
      <c r="H49" s="83" t="s">
        <v>383</v>
      </c>
      <c r="I49" s="91">
        <v>-33.299999999999997</v>
      </c>
      <c r="J49" s="91">
        <v>-66.333333333333329</v>
      </c>
      <c r="K49" s="83" t="s">
        <v>18</v>
      </c>
    </row>
    <row r="50" spans="1:11" ht="12.75" customHeight="1" x14ac:dyDescent="0.35">
      <c r="A50" s="90" t="s">
        <v>163</v>
      </c>
      <c r="B50" s="86" t="s">
        <v>328</v>
      </c>
      <c r="C50" s="86" t="s">
        <v>64</v>
      </c>
      <c r="D50" s="91" t="s">
        <v>10</v>
      </c>
      <c r="G50" s="90" t="s">
        <v>375</v>
      </c>
      <c r="H50" s="83" t="s">
        <v>305</v>
      </c>
      <c r="I50" s="91">
        <v>-33.3333333</v>
      </c>
      <c r="J50" s="91">
        <v>-63.6666667</v>
      </c>
      <c r="K50" s="83" t="s">
        <v>18</v>
      </c>
    </row>
    <row r="51" spans="1:11" ht="12.75" customHeight="1" x14ac:dyDescent="0.35">
      <c r="A51" s="92" t="s">
        <v>153</v>
      </c>
      <c r="B51" s="86" t="s">
        <v>318</v>
      </c>
      <c r="C51" s="86" t="s">
        <v>64</v>
      </c>
      <c r="D51" s="91" t="s">
        <v>10</v>
      </c>
      <c r="G51" s="90" t="s">
        <v>291</v>
      </c>
      <c r="H51" s="83" t="s">
        <v>11</v>
      </c>
      <c r="I51" s="91">
        <v>-31.5</v>
      </c>
      <c r="J51" s="91">
        <v>-60.6666667</v>
      </c>
      <c r="K51" s="83" t="s">
        <v>13</v>
      </c>
    </row>
    <row r="52" spans="1:11" ht="12.75" customHeight="1" x14ac:dyDescent="0.35">
      <c r="A52" s="83" t="s">
        <v>475</v>
      </c>
      <c r="B52" s="83" t="s">
        <v>438</v>
      </c>
      <c r="C52" s="83" t="s">
        <v>283</v>
      </c>
      <c r="D52" s="95" t="s">
        <v>17</v>
      </c>
      <c r="G52" s="90" t="s">
        <v>476</v>
      </c>
      <c r="H52" s="83" t="s">
        <v>283</v>
      </c>
      <c r="I52" s="91">
        <v>-27.771111000000001</v>
      </c>
      <c r="J52" s="91">
        <v>-65.585555999999997</v>
      </c>
      <c r="K52" s="83" t="s">
        <v>17</v>
      </c>
    </row>
    <row r="53" spans="1:11" ht="12.75" customHeight="1" x14ac:dyDescent="0.35">
      <c r="A53" s="83" t="s">
        <v>477</v>
      </c>
      <c r="B53" s="83" t="s">
        <v>438</v>
      </c>
      <c r="C53" s="83" t="s">
        <v>283</v>
      </c>
      <c r="D53" s="95" t="s">
        <v>17</v>
      </c>
      <c r="G53" s="90" t="s">
        <v>351</v>
      </c>
      <c r="H53" s="83" t="s">
        <v>66</v>
      </c>
      <c r="I53" s="91">
        <v>-30.8333333</v>
      </c>
      <c r="J53" s="91">
        <v>-59.4166667</v>
      </c>
      <c r="K53" s="83" t="s">
        <v>15</v>
      </c>
    </row>
    <row r="54" spans="1:11" ht="12.75" customHeight="1" x14ac:dyDescent="0.35">
      <c r="A54" s="83" t="s">
        <v>477</v>
      </c>
      <c r="B54" s="83" t="s">
        <v>438</v>
      </c>
      <c r="C54" s="83" t="s">
        <v>283</v>
      </c>
      <c r="D54" s="95" t="s">
        <v>17</v>
      </c>
      <c r="G54" s="90" t="s">
        <v>292</v>
      </c>
      <c r="H54" s="83" t="s">
        <v>11</v>
      </c>
      <c r="I54" s="91">
        <v>-31.5</v>
      </c>
      <c r="J54" s="91">
        <v>-61.133333299999997</v>
      </c>
      <c r="K54" s="83" t="s">
        <v>13</v>
      </c>
    </row>
    <row r="55" spans="1:11" ht="12.75" customHeight="1" x14ac:dyDescent="0.35">
      <c r="A55" s="83" t="s">
        <v>478</v>
      </c>
      <c r="B55" s="83" t="s">
        <v>438</v>
      </c>
      <c r="C55" s="83" t="s">
        <v>283</v>
      </c>
      <c r="D55" s="95" t="s">
        <v>17</v>
      </c>
      <c r="G55" s="90" t="s">
        <v>479</v>
      </c>
      <c r="H55" s="83" t="s">
        <v>283</v>
      </c>
      <c r="I55" s="91">
        <v>-27.2</v>
      </c>
      <c r="J55" s="91">
        <v>-65.083333300000007</v>
      </c>
      <c r="K55" s="83" t="s">
        <v>17</v>
      </c>
    </row>
    <row r="56" spans="1:11" ht="12.75" customHeight="1" x14ac:dyDescent="0.35">
      <c r="A56" s="83" t="s">
        <v>478</v>
      </c>
      <c r="B56" s="83" t="s">
        <v>438</v>
      </c>
      <c r="C56" s="83" t="s">
        <v>283</v>
      </c>
      <c r="D56" s="95" t="s">
        <v>17</v>
      </c>
      <c r="G56" s="90" t="s">
        <v>418</v>
      </c>
      <c r="H56" s="83" t="s">
        <v>279</v>
      </c>
      <c r="I56" s="91">
        <v>-26.3333333</v>
      </c>
      <c r="J56" s="91">
        <v>-59.4166667</v>
      </c>
      <c r="K56" s="83" t="s">
        <v>19</v>
      </c>
    </row>
    <row r="57" spans="1:11" ht="12.75" customHeight="1" x14ac:dyDescent="0.35">
      <c r="A57" s="83" t="s">
        <v>480</v>
      </c>
      <c r="B57" s="83" t="s">
        <v>438</v>
      </c>
      <c r="C57" s="83" t="s">
        <v>283</v>
      </c>
      <c r="D57" s="95" t="s">
        <v>17</v>
      </c>
      <c r="G57" s="90" t="s">
        <v>481</v>
      </c>
      <c r="H57" s="83" t="s">
        <v>65</v>
      </c>
      <c r="I57" s="91">
        <v>-35.75</v>
      </c>
      <c r="J57" s="91">
        <v>-63.75</v>
      </c>
      <c r="K57" s="83" t="s">
        <v>14</v>
      </c>
    </row>
    <row r="58" spans="1:11" ht="12.75" customHeight="1" x14ac:dyDescent="0.35">
      <c r="A58" s="83" t="s">
        <v>482</v>
      </c>
      <c r="B58" s="83" t="s">
        <v>438</v>
      </c>
      <c r="C58" s="83" t="s">
        <v>283</v>
      </c>
      <c r="D58" s="95" t="s">
        <v>17</v>
      </c>
      <c r="G58" s="90" t="s">
        <v>304</v>
      </c>
      <c r="H58" s="83" t="s">
        <v>305</v>
      </c>
      <c r="I58" s="91">
        <v>-33</v>
      </c>
      <c r="J58" s="91">
        <v>-62.25</v>
      </c>
      <c r="K58" s="83" t="s">
        <v>16</v>
      </c>
    </row>
    <row r="59" spans="1:11" ht="12.75" customHeight="1" x14ac:dyDescent="0.35">
      <c r="A59" s="83" t="s">
        <v>483</v>
      </c>
      <c r="B59" s="83" t="s">
        <v>344</v>
      </c>
      <c r="C59" s="83" t="s">
        <v>64</v>
      </c>
      <c r="D59" s="83" t="s">
        <v>10</v>
      </c>
      <c r="G59" s="90" t="s">
        <v>484</v>
      </c>
      <c r="H59" s="83" t="s">
        <v>290</v>
      </c>
      <c r="I59" s="91">
        <v>-25.5</v>
      </c>
      <c r="J59" s="91">
        <v>-64.666666699999993</v>
      </c>
      <c r="K59" s="83" t="s">
        <v>17</v>
      </c>
    </row>
    <row r="60" spans="1:11" ht="12.75" customHeight="1" x14ac:dyDescent="0.35">
      <c r="A60" s="83" t="s">
        <v>485</v>
      </c>
      <c r="B60" s="83" t="s">
        <v>356</v>
      </c>
      <c r="C60" s="83" t="s">
        <v>66</v>
      </c>
      <c r="D60" s="83" t="s">
        <v>15</v>
      </c>
      <c r="G60" s="90" t="s">
        <v>486</v>
      </c>
      <c r="H60" s="83" t="s">
        <v>286</v>
      </c>
      <c r="I60" s="91">
        <v>-27.3333333</v>
      </c>
      <c r="J60" s="91">
        <v>-62.5</v>
      </c>
      <c r="K60" s="83" t="s">
        <v>19</v>
      </c>
    </row>
    <row r="61" spans="1:11" ht="12.75" customHeight="1" x14ac:dyDescent="0.35">
      <c r="A61" s="83" t="s">
        <v>487</v>
      </c>
      <c r="B61" s="83" t="s">
        <v>356</v>
      </c>
      <c r="C61" s="83" t="s">
        <v>66</v>
      </c>
      <c r="D61" s="83" t="s">
        <v>15</v>
      </c>
      <c r="G61" s="90" t="s">
        <v>355</v>
      </c>
      <c r="H61" s="83" t="s">
        <v>66</v>
      </c>
      <c r="I61" s="91">
        <v>-32.1666667</v>
      </c>
      <c r="J61" s="91">
        <v>-59.8333333</v>
      </c>
      <c r="K61" s="83" t="s">
        <v>15</v>
      </c>
    </row>
    <row r="62" spans="1:11" ht="12.75" customHeight="1" x14ac:dyDescent="0.35">
      <c r="A62" s="83" t="s">
        <v>256</v>
      </c>
      <c r="B62" s="83" t="s">
        <v>419</v>
      </c>
      <c r="C62" s="83" t="s">
        <v>305</v>
      </c>
      <c r="D62" s="83" t="s">
        <v>18</v>
      </c>
      <c r="G62" s="90" t="s">
        <v>346</v>
      </c>
      <c r="H62" s="83" t="s">
        <v>66</v>
      </c>
      <c r="I62" s="91">
        <v>-31.6666667</v>
      </c>
      <c r="J62" s="91">
        <v>-60</v>
      </c>
      <c r="K62" s="83" t="s">
        <v>15</v>
      </c>
    </row>
    <row r="63" spans="1:11" ht="12.75" customHeight="1" x14ac:dyDescent="0.35">
      <c r="A63" s="83" t="s">
        <v>488</v>
      </c>
      <c r="B63" s="83" t="s">
        <v>489</v>
      </c>
      <c r="C63" s="83" t="s">
        <v>64</v>
      </c>
      <c r="D63" s="83" t="s">
        <v>10</v>
      </c>
      <c r="G63" s="90" t="s">
        <v>490</v>
      </c>
      <c r="H63" s="83" t="s">
        <v>286</v>
      </c>
      <c r="I63" s="91">
        <v>-26.1666667</v>
      </c>
      <c r="J63" s="91">
        <v>-64.25</v>
      </c>
      <c r="K63" s="83" t="s">
        <v>17</v>
      </c>
    </row>
    <row r="64" spans="1:11" ht="12.75" customHeight="1" x14ac:dyDescent="0.35">
      <c r="A64" s="83" t="s">
        <v>491</v>
      </c>
      <c r="B64" s="83" t="s">
        <v>489</v>
      </c>
      <c r="C64" s="83" t="s">
        <v>64</v>
      </c>
      <c r="D64" s="83" t="s">
        <v>10</v>
      </c>
      <c r="G64" s="90" t="s">
        <v>381</v>
      </c>
      <c r="H64" s="83" t="s">
        <v>305</v>
      </c>
      <c r="I64" s="91">
        <v>-34.25</v>
      </c>
      <c r="J64" s="91">
        <v>-63.5</v>
      </c>
      <c r="K64" s="83" t="s">
        <v>18</v>
      </c>
    </row>
    <row r="65" spans="1:11" ht="12.75" customHeight="1" x14ac:dyDescent="0.35">
      <c r="A65" s="83" t="s">
        <v>220</v>
      </c>
      <c r="B65" s="86" t="s">
        <v>385</v>
      </c>
      <c r="C65" s="86" t="s">
        <v>65</v>
      </c>
      <c r="D65" s="91" t="s">
        <v>14</v>
      </c>
      <c r="G65" s="90" t="s">
        <v>420</v>
      </c>
      <c r="H65" s="83" t="s">
        <v>65</v>
      </c>
      <c r="I65" s="91">
        <v>-36.25</v>
      </c>
      <c r="J65" s="91">
        <v>-63.75</v>
      </c>
      <c r="K65" s="83" t="s">
        <v>14</v>
      </c>
    </row>
    <row r="66" spans="1:11" ht="12.75" customHeight="1" x14ac:dyDescent="0.35">
      <c r="A66" s="83" t="s">
        <v>492</v>
      </c>
      <c r="B66" s="83" t="s">
        <v>385</v>
      </c>
      <c r="C66" s="83" t="s">
        <v>65</v>
      </c>
      <c r="D66" s="83" t="s">
        <v>14</v>
      </c>
      <c r="G66" s="90" t="s">
        <v>392</v>
      </c>
      <c r="H66" s="83" t="s">
        <v>65</v>
      </c>
      <c r="I66" s="91">
        <v>-35.5</v>
      </c>
      <c r="J66" s="91">
        <v>-64.75</v>
      </c>
      <c r="K66" s="83" t="s">
        <v>14</v>
      </c>
    </row>
    <row r="67" spans="1:11" ht="12.75" customHeight="1" x14ac:dyDescent="0.35">
      <c r="A67" s="83" t="s">
        <v>493</v>
      </c>
      <c r="B67" s="83" t="s">
        <v>385</v>
      </c>
      <c r="C67" s="83" t="s">
        <v>65</v>
      </c>
      <c r="D67" s="83" t="s">
        <v>14</v>
      </c>
      <c r="G67" s="90" t="s">
        <v>393</v>
      </c>
      <c r="H67" s="83" t="s">
        <v>65</v>
      </c>
      <c r="I67" s="91">
        <v>-35.25</v>
      </c>
      <c r="J67" s="91">
        <v>-64.25</v>
      </c>
      <c r="K67" s="83" t="s">
        <v>14</v>
      </c>
    </row>
    <row r="68" spans="1:11" ht="12.75" customHeight="1" x14ac:dyDescent="0.35">
      <c r="A68" s="83" t="s">
        <v>494</v>
      </c>
      <c r="B68" s="83" t="s">
        <v>385</v>
      </c>
      <c r="C68" s="83" t="s">
        <v>65</v>
      </c>
      <c r="D68" s="83" t="s">
        <v>14</v>
      </c>
      <c r="G68" s="90" t="s">
        <v>374</v>
      </c>
      <c r="H68" s="83" t="s">
        <v>305</v>
      </c>
      <c r="I68" s="91">
        <v>-33.3333333</v>
      </c>
      <c r="J68" s="91">
        <v>-64.5</v>
      </c>
      <c r="K68" s="83" t="s">
        <v>18</v>
      </c>
    </row>
    <row r="69" spans="1:11" ht="12.75" customHeight="1" x14ac:dyDescent="0.35">
      <c r="A69" s="83" t="s">
        <v>495</v>
      </c>
      <c r="B69" s="83" t="s">
        <v>385</v>
      </c>
      <c r="C69" s="83" t="s">
        <v>65</v>
      </c>
      <c r="D69" s="83" t="s">
        <v>14</v>
      </c>
      <c r="G69" s="90" t="s">
        <v>378</v>
      </c>
      <c r="H69" s="83" t="s">
        <v>305</v>
      </c>
      <c r="I69" s="91">
        <v>-31.0833333</v>
      </c>
      <c r="J69" s="91">
        <v>-63.5</v>
      </c>
      <c r="K69" s="83" t="s">
        <v>18</v>
      </c>
    </row>
    <row r="70" spans="1:11" ht="12.75" customHeight="1" x14ac:dyDescent="0.35">
      <c r="A70" s="83" t="s">
        <v>178</v>
      </c>
      <c r="B70" s="86" t="s">
        <v>343</v>
      </c>
      <c r="C70" s="86" t="s">
        <v>64</v>
      </c>
      <c r="D70" s="91" t="s">
        <v>10</v>
      </c>
      <c r="G70" s="90" t="s">
        <v>496</v>
      </c>
      <c r="H70" s="83" t="s">
        <v>305</v>
      </c>
      <c r="I70" s="91">
        <v>-30.0833333</v>
      </c>
      <c r="J70" s="91">
        <v>-63</v>
      </c>
      <c r="K70" s="83" t="s">
        <v>18</v>
      </c>
    </row>
    <row r="71" spans="1:11" ht="12.75" customHeight="1" x14ac:dyDescent="0.35">
      <c r="A71" s="83" t="s">
        <v>159</v>
      </c>
      <c r="B71" s="86" t="s">
        <v>324</v>
      </c>
      <c r="C71" s="86" t="s">
        <v>64</v>
      </c>
      <c r="D71" s="91" t="s">
        <v>10</v>
      </c>
      <c r="G71" s="90" t="s">
        <v>380</v>
      </c>
      <c r="H71" s="83" t="s">
        <v>305</v>
      </c>
      <c r="I71" s="91">
        <v>-31.75</v>
      </c>
      <c r="J71" s="91">
        <v>-63.5</v>
      </c>
      <c r="K71" s="83" t="s">
        <v>18</v>
      </c>
    </row>
    <row r="72" spans="1:11" ht="12.75" customHeight="1" x14ac:dyDescent="0.35">
      <c r="A72" s="83" t="s">
        <v>158</v>
      </c>
      <c r="B72" s="86" t="s">
        <v>323</v>
      </c>
      <c r="C72" s="86" t="s">
        <v>64</v>
      </c>
      <c r="D72" s="91" t="s">
        <v>10</v>
      </c>
      <c r="G72" s="90" t="s">
        <v>497</v>
      </c>
      <c r="H72" s="83" t="s">
        <v>286</v>
      </c>
      <c r="I72" s="91">
        <v>-29.8333333</v>
      </c>
      <c r="J72" s="91">
        <v>-62.1666667</v>
      </c>
      <c r="K72" s="83" t="s">
        <v>18</v>
      </c>
    </row>
    <row r="73" spans="1:11" ht="12.75" customHeight="1" x14ac:dyDescent="0.35">
      <c r="A73" s="92" t="s">
        <v>147</v>
      </c>
      <c r="B73" s="86" t="s">
        <v>311</v>
      </c>
      <c r="C73" s="86" t="s">
        <v>64</v>
      </c>
      <c r="D73" s="91" t="s">
        <v>10</v>
      </c>
      <c r="G73" s="90" t="s">
        <v>498</v>
      </c>
      <c r="H73" s="83" t="s">
        <v>286</v>
      </c>
      <c r="I73" s="91">
        <v>-27.8333333</v>
      </c>
      <c r="J73" s="91">
        <v>-63.9166667</v>
      </c>
      <c r="K73" s="83" t="s">
        <v>17</v>
      </c>
    </row>
    <row r="74" spans="1:11" ht="12.75" customHeight="1" x14ac:dyDescent="0.35">
      <c r="A74" s="92" t="s">
        <v>136</v>
      </c>
      <c r="B74" s="86" t="s">
        <v>299</v>
      </c>
      <c r="C74" s="86" t="s">
        <v>11</v>
      </c>
      <c r="D74" s="91" t="s">
        <v>16</v>
      </c>
      <c r="G74" s="90" t="s">
        <v>499</v>
      </c>
      <c r="H74" s="83" t="s">
        <v>290</v>
      </c>
      <c r="I74" s="91">
        <v>-25.9166667</v>
      </c>
      <c r="J74" s="91">
        <v>-64.833333300000007</v>
      </c>
      <c r="K74" s="83" t="s">
        <v>17</v>
      </c>
    </row>
    <row r="75" spans="1:11" ht="12.75" customHeight="1" x14ac:dyDescent="0.35">
      <c r="A75" s="92" t="s">
        <v>124</v>
      </c>
      <c r="B75" s="86" t="s">
        <v>284</v>
      </c>
      <c r="C75" s="86" t="s">
        <v>11</v>
      </c>
      <c r="D75" s="91" t="s">
        <v>13</v>
      </c>
      <c r="G75" s="90" t="s">
        <v>301</v>
      </c>
      <c r="H75" s="83" t="s">
        <v>11</v>
      </c>
      <c r="I75" s="91">
        <v>-33.1666667</v>
      </c>
      <c r="J75" s="91">
        <v>-60.75</v>
      </c>
      <c r="K75" s="83" t="s">
        <v>16</v>
      </c>
    </row>
    <row r="76" spans="1:11" ht="12.75" customHeight="1" x14ac:dyDescent="0.35">
      <c r="A76" s="83" t="s">
        <v>500</v>
      </c>
      <c r="B76" s="83" t="s">
        <v>303</v>
      </c>
      <c r="C76" s="83" t="s">
        <v>11</v>
      </c>
      <c r="D76" s="83" t="s">
        <v>13</v>
      </c>
      <c r="G76" s="90" t="s">
        <v>293</v>
      </c>
      <c r="H76" s="83" t="s">
        <v>11</v>
      </c>
      <c r="I76" s="91">
        <v>-30.3333333</v>
      </c>
      <c r="J76" s="91">
        <v>-61.3333333</v>
      </c>
      <c r="K76" s="83" t="s">
        <v>13</v>
      </c>
    </row>
    <row r="77" spans="1:11" ht="12.75" customHeight="1" x14ac:dyDescent="0.35">
      <c r="A77" s="83" t="s">
        <v>126</v>
      </c>
      <c r="B77" s="86" t="s">
        <v>287</v>
      </c>
      <c r="C77" s="86" t="s">
        <v>288</v>
      </c>
      <c r="D77" s="91" t="s">
        <v>17</v>
      </c>
      <c r="G77" s="90" t="s">
        <v>278</v>
      </c>
      <c r="H77" s="83" t="s">
        <v>279</v>
      </c>
      <c r="I77" s="91">
        <v>-27.6666667</v>
      </c>
      <c r="J77" s="91">
        <v>-59.1666667</v>
      </c>
      <c r="K77" s="83" t="s">
        <v>19</v>
      </c>
    </row>
    <row r="78" spans="1:11" ht="12.75" customHeight="1" x14ac:dyDescent="0.35">
      <c r="A78" s="83" t="s">
        <v>221</v>
      </c>
      <c r="B78" s="86" t="s">
        <v>386</v>
      </c>
      <c r="C78" s="86" t="s">
        <v>65</v>
      </c>
      <c r="D78" s="91" t="s">
        <v>14</v>
      </c>
      <c r="G78" s="90" t="s">
        <v>373</v>
      </c>
      <c r="H78" s="83" t="s">
        <v>305</v>
      </c>
      <c r="I78" s="91">
        <v>-32.0833333</v>
      </c>
      <c r="J78" s="91">
        <v>-65.166666699999993</v>
      </c>
      <c r="K78" s="83" t="s">
        <v>18</v>
      </c>
    </row>
    <row r="79" spans="1:11" ht="12.75" customHeight="1" x14ac:dyDescent="0.35">
      <c r="A79" s="83" t="s">
        <v>501</v>
      </c>
      <c r="B79" s="83" t="s">
        <v>385</v>
      </c>
      <c r="C79" s="83" t="s">
        <v>65</v>
      </c>
      <c r="D79" s="83" t="s">
        <v>14</v>
      </c>
      <c r="G79" s="90" t="s">
        <v>502</v>
      </c>
      <c r="H79" s="83" t="s">
        <v>11</v>
      </c>
      <c r="I79" s="91">
        <v>-30.3333333</v>
      </c>
      <c r="J79" s="91">
        <v>-59.9166667</v>
      </c>
      <c r="K79" s="83" t="s">
        <v>13</v>
      </c>
    </row>
    <row r="80" spans="1:11" ht="12.75" customHeight="1" x14ac:dyDescent="0.35">
      <c r="A80" s="83" t="s">
        <v>503</v>
      </c>
      <c r="B80" s="83" t="s">
        <v>386</v>
      </c>
      <c r="C80" s="83" t="s">
        <v>65</v>
      </c>
      <c r="D80" s="83" t="s">
        <v>14</v>
      </c>
      <c r="G80" s="90" t="s">
        <v>296</v>
      </c>
      <c r="H80" s="83" t="s">
        <v>11</v>
      </c>
      <c r="I80" s="91">
        <v>-32.1666667</v>
      </c>
      <c r="J80" s="91">
        <v>-61.0833333</v>
      </c>
      <c r="K80" s="83" t="s">
        <v>16</v>
      </c>
    </row>
    <row r="81" spans="1:11" ht="12.75" customHeight="1" x14ac:dyDescent="0.35">
      <c r="A81" s="83" t="s">
        <v>504</v>
      </c>
      <c r="B81" s="83" t="s">
        <v>447</v>
      </c>
      <c r="C81" s="83" t="s">
        <v>290</v>
      </c>
      <c r="D81" s="83" t="s">
        <v>17</v>
      </c>
      <c r="G81" s="90" t="s">
        <v>505</v>
      </c>
      <c r="H81" s="83" t="s">
        <v>305</v>
      </c>
      <c r="I81" s="91">
        <v>-31.3333333</v>
      </c>
      <c r="J81" s="91">
        <v>-62.6666667</v>
      </c>
      <c r="K81" s="83" t="s">
        <v>18</v>
      </c>
    </row>
    <row r="82" spans="1:11" ht="12.75" customHeight="1" x14ac:dyDescent="0.35">
      <c r="A82" s="83" t="s">
        <v>506</v>
      </c>
      <c r="B82" s="83" t="s">
        <v>447</v>
      </c>
      <c r="C82" s="83" t="s">
        <v>290</v>
      </c>
      <c r="D82" s="83" t="s">
        <v>17</v>
      </c>
      <c r="G82" s="90" t="s">
        <v>294</v>
      </c>
      <c r="H82" s="83" t="s">
        <v>11</v>
      </c>
      <c r="I82" s="91">
        <v>-30.6666667</v>
      </c>
      <c r="J82" s="91">
        <v>-60.5</v>
      </c>
      <c r="K82" s="83" t="s">
        <v>13</v>
      </c>
    </row>
    <row r="83" spans="1:11" ht="12.75" customHeight="1" x14ac:dyDescent="0.35">
      <c r="A83" s="83" t="s">
        <v>506</v>
      </c>
      <c r="B83" s="83" t="s">
        <v>447</v>
      </c>
      <c r="C83" s="83" t="s">
        <v>290</v>
      </c>
      <c r="D83" s="83" t="s">
        <v>17</v>
      </c>
      <c r="G83" s="90" t="s">
        <v>300</v>
      </c>
      <c r="H83" s="83" t="s">
        <v>11</v>
      </c>
      <c r="I83" s="91">
        <v>-33</v>
      </c>
      <c r="J83" s="91">
        <v>-61</v>
      </c>
      <c r="K83" s="83" t="s">
        <v>16</v>
      </c>
    </row>
    <row r="84" spans="1:11" ht="12.75" customHeight="1" x14ac:dyDescent="0.35">
      <c r="A84" s="92" t="s">
        <v>20</v>
      </c>
      <c r="B84" s="86" t="s">
        <v>312</v>
      </c>
      <c r="C84" s="86" t="s">
        <v>64</v>
      </c>
      <c r="D84" s="91" t="s">
        <v>10</v>
      </c>
      <c r="G84" s="90" t="s">
        <v>295</v>
      </c>
      <c r="H84" s="83" t="s">
        <v>11</v>
      </c>
      <c r="I84" s="91">
        <v>-32</v>
      </c>
      <c r="J84" s="91">
        <v>-61.8333333</v>
      </c>
      <c r="K84" s="83" t="s">
        <v>16</v>
      </c>
    </row>
    <row r="85" spans="1:11" ht="12.75" customHeight="1" x14ac:dyDescent="0.35">
      <c r="A85" s="83" t="s">
        <v>120</v>
      </c>
      <c r="B85" s="86" t="s">
        <v>278</v>
      </c>
      <c r="C85" s="86" t="s">
        <v>279</v>
      </c>
      <c r="D85" s="91" t="s">
        <v>19</v>
      </c>
      <c r="G85" s="90" t="s">
        <v>415</v>
      </c>
      <c r="H85" s="83" t="s">
        <v>66</v>
      </c>
      <c r="I85" s="91">
        <v>-31.618055999999999</v>
      </c>
      <c r="J85" s="91">
        <v>-58.505000000000003</v>
      </c>
      <c r="K85" s="83" t="s">
        <v>15</v>
      </c>
    </row>
    <row r="86" spans="1:11" ht="12.75" customHeight="1" x14ac:dyDescent="0.35">
      <c r="A86" s="83" t="s">
        <v>261</v>
      </c>
      <c r="B86" s="86" t="s">
        <v>421</v>
      </c>
      <c r="C86" s="86" t="s">
        <v>279</v>
      </c>
      <c r="D86" s="91" t="s">
        <v>19</v>
      </c>
      <c r="G86" s="90" t="s">
        <v>507</v>
      </c>
      <c r="H86" s="83" t="s">
        <v>305</v>
      </c>
      <c r="I86" s="91">
        <v>-31.6666667</v>
      </c>
      <c r="J86" s="91">
        <v>-64.333333300000007</v>
      </c>
      <c r="K86" s="83" t="s">
        <v>18</v>
      </c>
    </row>
    <row r="87" spans="1:11" ht="12.75" customHeight="1" x14ac:dyDescent="0.35">
      <c r="A87" s="83" t="s">
        <v>508</v>
      </c>
      <c r="B87" s="83" t="s">
        <v>430</v>
      </c>
      <c r="C87" s="83" t="s">
        <v>279</v>
      </c>
      <c r="D87" s="83" t="s">
        <v>19</v>
      </c>
      <c r="G87" s="90" t="s">
        <v>352</v>
      </c>
      <c r="H87" s="83" t="s">
        <v>66</v>
      </c>
      <c r="I87" s="91">
        <v>-32.3333333</v>
      </c>
      <c r="J87" s="91">
        <v>-59.3333333</v>
      </c>
      <c r="K87" s="83" t="s">
        <v>15</v>
      </c>
    </row>
    <row r="88" spans="1:11" ht="12.75" customHeight="1" x14ac:dyDescent="0.35">
      <c r="A88" s="83" t="s">
        <v>509</v>
      </c>
      <c r="B88" s="83" t="s">
        <v>278</v>
      </c>
      <c r="C88" s="83" t="s">
        <v>279</v>
      </c>
      <c r="D88" s="30" t="s">
        <v>19</v>
      </c>
      <c r="G88" s="90" t="s">
        <v>379</v>
      </c>
      <c r="H88" s="83" t="s">
        <v>305</v>
      </c>
      <c r="I88" s="91">
        <v>-32.3333333</v>
      </c>
      <c r="J88" s="91">
        <v>-63.75</v>
      </c>
      <c r="K88" s="83" t="s">
        <v>18</v>
      </c>
    </row>
    <row r="89" spans="1:11" ht="12.75" customHeight="1" x14ac:dyDescent="0.35">
      <c r="A89" s="83" t="s">
        <v>509</v>
      </c>
      <c r="B89" s="83" t="s">
        <v>278</v>
      </c>
      <c r="C89" s="83" t="s">
        <v>279</v>
      </c>
      <c r="D89" s="30" t="s">
        <v>19</v>
      </c>
      <c r="G89" s="90" t="s">
        <v>394</v>
      </c>
      <c r="H89" s="83" t="s">
        <v>65</v>
      </c>
      <c r="I89" s="91">
        <v>-36.5833333</v>
      </c>
      <c r="J89" s="91">
        <v>-64.8</v>
      </c>
      <c r="K89" s="83" t="s">
        <v>14</v>
      </c>
    </row>
    <row r="90" spans="1:11" ht="12.75" customHeight="1" x14ac:dyDescent="0.35">
      <c r="A90" s="83" t="s">
        <v>223</v>
      </c>
      <c r="B90" s="86" t="s">
        <v>388</v>
      </c>
      <c r="C90" s="86" t="s">
        <v>65</v>
      </c>
      <c r="D90" s="91" t="s">
        <v>14</v>
      </c>
      <c r="G90" s="90" t="s">
        <v>376</v>
      </c>
      <c r="H90" s="83" t="s">
        <v>305</v>
      </c>
      <c r="I90" s="91">
        <v>-30.8333333</v>
      </c>
      <c r="J90" s="91">
        <v>-63.9166667</v>
      </c>
      <c r="K90" s="83" t="s">
        <v>18</v>
      </c>
    </row>
    <row r="91" spans="1:11" ht="12.75" customHeight="1" x14ac:dyDescent="0.35">
      <c r="A91" s="83" t="s">
        <v>510</v>
      </c>
      <c r="B91" s="83" t="s">
        <v>388</v>
      </c>
      <c r="C91" s="83" t="s">
        <v>65</v>
      </c>
      <c r="D91" s="83" t="s">
        <v>14</v>
      </c>
      <c r="G91" s="90" t="s">
        <v>395</v>
      </c>
      <c r="H91" s="83" t="s">
        <v>65</v>
      </c>
      <c r="I91" s="91">
        <v>-35.6666667</v>
      </c>
      <c r="J91" s="91">
        <v>-64.25</v>
      </c>
      <c r="K91" s="83" t="s">
        <v>14</v>
      </c>
    </row>
    <row r="92" spans="1:11" ht="12.75" customHeight="1" x14ac:dyDescent="0.35">
      <c r="A92" s="83" t="s">
        <v>511</v>
      </c>
      <c r="B92" s="83" t="s">
        <v>421</v>
      </c>
      <c r="C92" s="83" t="s">
        <v>279</v>
      </c>
      <c r="D92" s="83" t="s">
        <v>19</v>
      </c>
      <c r="G92" s="90" t="s">
        <v>377</v>
      </c>
      <c r="H92" s="83" t="s">
        <v>305</v>
      </c>
      <c r="I92" s="91">
        <v>-30.25</v>
      </c>
      <c r="J92" s="91">
        <v>-63.9166667</v>
      </c>
      <c r="K92" s="83" t="s">
        <v>18</v>
      </c>
    </row>
    <row r="93" spans="1:11" ht="12.75" customHeight="1" x14ac:dyDescent="0.35">
      <c r="A93" s="83" t="s">
        <v>512</v>
      </c>
      <c r="B93" s="83" t="s">
        <v>421</v>
      </c>
      <c r="C93" s="83" t="s">
        <v>279</v>
      </c>
      <c r="D93" s="83" t="s">
        <v>19</v>
      </c>
      <c r="G93" s="90" t="s">
        <v>306</v>
      </c>
      <c r="H93" s="83" t="s">
        <v>305</v>
      </c>
      <c r="I93" s="91">
        <v>-32.8333333</v>
      </c>
      <c r="J93" s="91">
        <v>-62.75</v>
      </c>
      <c r="K93" s="95" t="s">
        <v>16</v>
      </c>
    </row>
    <row r="94" spans="1:11" ht="12.75" customHeight="1" x14ac:dyDescent="0.35">
      <c r="A94" s="83" t="s">
        <v>513</v>
      </c>
      <c r="B94" s="83" t="s">
        <v>514</v>
      </c>
      <c r="C94" s="83" t="s">
        <v>64</v>
      </c>
      <c r="D94" s="83" t="s">
        <v>10</v>
      </c>
      <c r="G94" s="90" t="s">
        <v>356</v>
      </c>
      <c r="H94" s="83" t="s">
        <v>66</v>
      </c>
      <c r="I94" s="91">
        <v>-32.5833333</v>
      </c>
      <c r="J94" s="91">
        <v>-58.5833333</v>
      </c>
      <c r="K94" s="83" t="s">
        <v>15</v>
      </c>
    </row>
    <row r="95" spans="1:11" ht="12.75" customHeight="1" x14ac:dyDescent="0.35">
      <c r="A95" s="92" t="s">
        <v>152</v>
      </c>
      <c r="B95" s="86" t="s">
        <v>317</v>
      </c>
      <c r="C95" s="86" t="s">
        <v>64</v>
      </c>
      <c r="D95" s="91" t="s">
        <v>10</v>
      </c>
      <c r="G95" s="90" t="s">
        <v>391</v>
      </c>
      <c r="H95" s="83" t="s">
        <v>65</v>
      </c>
      <c r="I95" s="91">
        <v>-37.25</v>
      </c>
      <c r="J95" s="91">
        <v>-65</v>
      </c>
      <c r="K95" s="83" t="s">
        <v>14</v>
      </c>
    </row>
    <row r="96" spans="1:11" ht="12.75" customHeight="1" x14ac:dyDescent="0.35">
      <c r="A96" s="83" t="s">
        <v>235</v>
      </c>
      <c r="B96" s="86" t="s">
        <v>400</v>
      </c>
      <c r="C96" s="86" t="s">
        <v>64</v>
      </c>
      <c r="D96" s="91" t="s">
        <v>14</v>
      </c>
      <c r="G96" s="90" t="s">
        <v>281</v>
      </c>
      <c r="H96" s="83" t="s">
        <v>11</v>
      </c>
      <c r="I96" s="91">
        <v>-29</v>
      </c>
      <c r="J96" s="91">
        <v>-60.5</v>
      </c>
      <c r="K96" s="83" t="s">
        <v>13</v>
      </c>
    </row>
    <row r="97" spans="1:11" ht="12.75" customHeight="1" x14ac:dyDescent="0.35">
      <c r="A97" s="83" t="s">
        <v>515</v>
      </c>
      <c r="B97" s="83" t="s">
        <v>308</v>
      </c>
      <c r="C97" s="83" t="s">
        <v>64</v>
      </c>
      <c r="D97" s="83" t="s">
        <v>16</v>
      </c>
      <c r="G97" s="90" t="s">
        <v>357</v>
      </c>
      <c r="H97" s="83" t="s">
        <v>66</v>
      </c>
      <c r="I97" s="91">
        <v>-32.6666667</v>
      </c>
      <c r="J97" s="91">
        <v>-60.3333333</v>
      </c>
      <c r="K97" s="83" t="s">
        <v>15</v>
      </c>
    </row>
    <row r="98" spans="1:11" ht="12.75" customHeight="1" x14ac:dyDescent="0.35">
      <c r="A98" s="83" t="s">
        <v>144</v>
      </c>
      <c r="B98" s="86" t="s">
        <v>308</v>
      </c>
      <c r="C98" s="86" t="s">
        <v>64</v>
      </c>
      <c r="D98" s="91" t="s">
        <v>16</v>
      </c>
      <c r="G98" s="90" t="s">
        <v>348</v>
      </c>
      <c r="H98" s="83" t="s">
        <v>66</v>
      </c>
      <c r="I98" s="91">
        <v>-31.5833333</v>
      </c>
      <c r="J98" s="91">
        <v>-59</v>
      </c>
      <c r="K98" s="83" t="s">
        <v>15</v>
      </c>
    </row>
    <row r="99" spans="1:11" ht="12.75" customHeight="1" x14ac:dyDescent="0.35">
      <c r="A99" s="83" t="s">
        <v>144</v>
      </c>
      <c r="B99" s="86" t="s">
        <v>451</v>
      </c>
      <c r="C99" s="86" t="s">
        <v>66</v>
      </c>
      <c r="D99" s="91" t="s">
        <v>15</v>
      </c>
      <c r="G99" s="90" t="s">
        <v>340</v>
      </c>
      <c r="H99" s="83" t="s">
        <v>64</v>
      </c>
      <c r="I99" s="91">
        <v>-35.5</v>
      </c>
      <c r="J99" s="91">
        <v>-60.25</v>
      </c>
      <c r="K99" s="83" t="s">
        <v>10</v>
      </c>
    </row>
    <row r="100" spans="1:11" ht="12.75" customHeight="1" x14ac:dyDescent="0.35">
      <c r="A100" s="83" t="s">
        <v>144</v>
      </c>
      <c r="B100" s="86" t="s">
        <v>437</v>
      </c>
      <c r="C100" s="86" t="s">
        <v>305</v>
      </c>
      <c r="D100" s="91" t="s">
        <v>18</v>
      </c>
      <c r="G100" s="90" t="s">
        <v>319</v>
      </c>
      <c r="H100" s="83" t="s">
        <v>64</v>
      </c>
      <c r="I100" s="91">
        <v>-35.5</v>
      </c>
      <c r="J100" s="91">
        <v>-61</v>
      </c>
      <c r="K100" s="83" t="s">
        <v>10</v>
      </c>
    </row>
    <row r="101" spans="1:11" ht="12.75" customHeight="1" x14ac:dyDescent="0.35">
      <c r="A101" s="83" t="s">
        <v>516</v>
      </c>
      <c r="B101" s="83" t="s">
        <v>307</v>
      </c>
      <c r="C101" s="83" t="s">
        <v>64</v>
      </c>
      <c r="D101" s="83" t="s">
        <v>16</v>
      </c>
      <c r="G101" s="90" t="s">
        <v>396</v>
      </c>
      <c r="H101" s="83" t="s">
        <v>64</v>
      </c>
      <c r="I101" s="91">
        <v>-37.25</v>
      </c>
      <c r="J101" s="91">
        <v>-63</v>
      </c>
      <c r="K101" s="83" t="s">
        <v>14</v>
      </c>
    </row>
    <row r="102" spans="1:11" ht="12.75" customHeight="1" x14ac:dyDescent="0.35">
      <c r="A102" s="83" t="s">
        <v>517</v>
      </c>
      <c r="B102" s="83" t="s">
        <v>281</v>
      </c>
      <c r="C102" s="83" t="s">
        <v>11</v>
      </c>
      <c r="D102" s="83" t="s">
        <v>13</v>
      </c>
      <c r="G102" s="90" t="s">
        <v>368</v>
      </c>
      <c r="H102" s="83" t="s">
        <v>64</v>
      </c>
      <c r="I102" s="91">
        <v>-38</v>
      </c>
      <c r="J102" s="91">
        <v>-60.25</v>
      </c>
      <c r="K102" s="83" t="s">
        <v>12</v>
      </c>
    </row>
    <row r="103" spans="1:11" ht="12.75" customHeight="1" x14ac:dyDescent="0.35">
      <c r="A103" s="83" t="s">
        <v>518</v>
      </c>
      <c r="B103" s="83" t="s">
        <v>356</v>
      </c>
      <c r="C103" s="83" t="s">
        <v>66</v>
      </c>
      <c r="D103" s="83" t="s">
        <v>15</v>
      </c>
      <c r="G103" s="90" t="s">
        <v>320</v>
      </c>
      <c r="H103" s="83" t="s">
        <v>64</v>
      </c>
      <c r="I103" s="91">
        <v>-35</v>
      </c>
      <c r="J103" s="91">
        <v>-60.3333333</v>
      </c>
      <c r="K103" s="83" t="s">
        <v>10</v>
      </c>
    </row>
    <row r="104" spans="1:11" ht="12.75" customHeight="1" x14ac:dyDescent="0.35">
      <c r="A104" s="83" t="s">
        <v>519</v>
      </c>
      <c r="B104" s="83" t="s">
        <v>356</v>
      </c>
      <c r="C104" s="83" t="s">
        <v>66</v>
      </c>
      <c r="D104" s="83" t="s">
        <v>15</v>
      </c>
      <c r="G104" s="90" t="s">
        <v>342</v>
      </c>
      <c r="H104" s="83" t="s">
        <v>64</v>
      </c>
      <c r="I104" s="91">
        <v>-34.061110999999997</v>
      </c>
      <c r="J104" s="91">
        <v>-60.103611000000001</v>
      </c>
      <c r="K104" s="83" t="s">
        <v>10</v>
      </c>
    </row>
    <row r="105" spans="1:11" ht="12.75" customHeight="1" x14ac:dyDescent="0.35">
      <c r="A105" s="83" t="s">
        <v>185</v>
      </c>
      <c r="B105" s="86" t="s">
        <v>350</v>
      </c>
      <c r="C105" s="86" t="s">
        <v>66</v>
      </c>
      <c r="D105" s="91" t="s">
        <v>15</v>
      </c>
      <c r="G105" s="90" t="s">
        <v>416</v>
      </c>
      <c r="H105" s="83" t="s">
        <v>64</v>
      </c>
      <c r="I105" s="91">
        <v>-37</v>
      </c>
      <c r="J105" s="91">
        <v>-58.5</v>
      </c>
      <c r="K105" s="83" t="s">
        <v>12</v>
      </c>
    </row>
    <row r="106" spans="1:11" ht="12.75" customHeight="1" x14ac:dyDescent="0.35">
      <c r="A106" s="83" t="s">
        <v>222</v>
      </c>
      <c r="B106" s="86" t="s">
        <v>387</v>
      </c>
      <c r="C106" s="86" t="s">
        <v>65</v>
      </c>
      <c r="D106" s="91" t="s">
        <v>14</v>
      </c>
      <c r="G106" s="90" t="s">
        <v>359</v>
      </c>
      <c r="H106" s="83" t="s">
        <v>64</v>
      </c>
      <c r="I106" s="91">
        <v>-36.75</v>
      </c>
      <c r="J106" s="91">
        <v>-59.6666667</v>
      </c>
      <c r="K106" s="83" t="s">
        <v>12</v>
      </c>
    </row>
    <row r="107" spans="1:11" ht="12.75" customHeight="1" x14ac:dyDescent="0.35">
      <c r="A107" s="92" t="s">
        <v>139</v>
      </c>
      <c r="B107" s="86" t="s">
        <v>302</v>
      </c>
      <c r="C107" s="86" t="s">
        <v>11</v>
      </c>
      <c r="D107" s="91" t="s">
        <v>16</v>
      </c>
      <c r="G107" s="90" t="s">
        <v>397</v>
      </c>
      <c r="H107" s="83" t="s">
        <v>64</v>
      </c>
      <c r="I107" s="91">
        <v>-38.6666667</v>
      </c>
      <c r="J107" s="91">
        <v>-62.3333333</v>
      </c>
      <c r="K107" s="83" t="s">
        <v>14</v>
      </c>
    </row>
    <row r="108" spans="1:11" ht="12.75" customHeight="1" x14ac:dyDescent="0.35">
      <c r="A108" s="83" t="s">
        <v>520</v>
      </c>
      <c r="B108" s="83" t="s">
        <v>302</v>
      </c>
      <c r="C108" s="83" t="s">
        <v>11</v>
      </c>
      <c r="D108" s="83" t="s">
        <v>16</v>
      </c>
      <c r="G108" s="90" t="s">
        <v>364</v>
      </c>
      <c r="H108" s="83" t="s">
        <v>64</v>
      </c>
      <c r="I108" s="91">
        <v>-37.75</v>
      </c>
      <c r="J108" s="91">
        <v>-58.25</v>
      </c>
      <c r="K108" s="83" t="s">
        <v>12</v>
      </c>
    </row>
    <row r="109" spans="1:11" ht="12.75" customHeight="1" x14ac:dyDescent="0.35">
      <c r="A109" s="86" t="s">
        <v>233</v>
      </c>
      <c r="B109" s="86" t="s">
        <v>398</v>
      </c>
      <c r="C109" s="86" t="s">
        <v>64</v>
      </c>
      <c r="D109" s="91" t="s">
        <v>14</v>
      </c>
      <c r="G109" s="90" t="s">
        <v>341</v>
      </c>
      <c r="H109" s="83" t="s">
        <v>64</v>
      </c>
      <c r="I109" s="91">
        <v>-33.8333333</v>
      </c>
      <c r="J109" s="91">
        <v>-59.5</v>
      </c>
      <c r="K109" s="83" t="s">
        <v>10</v>
      </c>
    </row>
    <row r="110" spans="1:11" ht="12.75" customHeight="1" x14ac:dyDescent="0.35">
      <c r="A110" s="86" t="s">
        <v>234</v>
      </c>
      <c r="B110" s="86" t="s">
        <v>399</v>
      </c>
      <c r="C110" s="86" t="s">
        <v>64</v>
      </c>
      <c r="D110" s="91" t="s">
        <v>14</v>
      </c>
      <c r="G110" s="90" t="s">
        <v>371</v>
      </c>
      <c r="H110" s="83" t="s">
        <v>64</v>
      </c>
      <c r="I110" s="91">
        <v>-37.674166999999997</v>
      </c>
      <c r="J110" s="91">
        <v>-59.804721999999998</v>
      </c>
      <c r="K110" s="83" t="s">
        <v>12</v>
      </c>
    </row>
    <row r="111" spans="1:11" ht="12.75" customHeight="1" x14ac:dyDescent="0.35">
      <c r="A111" s="86" t="s">
        <v>521</v>
      </c>
      <c r="B111" s="86" t="s">
        <v>400</v>
      </c>
      <c r="C111" s="86" t="s">
        <v>64</v>
      </c>
      <c r="D111" s="91" t="s">
        <v>14</v>
      </c>
      <c r="G111" s="90" t="s">
        <v>328</v>
      </c>
      <c r="H111" s="83" t="s">
        <v>64</v>
      </c>
      <c r="I111" s="91">
        <v>-36.3333333</v>
      </c>
      <c r="J111" s="91">
        <v>-61.0833333</v>
      </c>
      <c r="K111" s="83" t="s">
        <v>10</v>
      </c>
    </row>
    <row r="112" spans="1:11" ht="12.75" customHeight="1" x14ac:dyDescent="0.35">
      <c r="A112" s="83" t="s">
        <v>522</v>
      </c>
      <c r="B112" s="83" t="s">
        <v>400</v>
      </c>
      <c r="C112" s="83" t="s">
        <v>64</v>
      </c>
      <c r="D112" s="83" t="s">
        <v>14</v>
      </c>
      <c r="G112" s="90" t="s">
        <v>318</v>
      </c>
      <c r="H112" s="83" t="s">
        <v>64</v>
      </c>
      <c r="I112" s="91">
        <v>-35</v>
      </c>
      <c r="J112" s="91">
        <v>-60.6666667</v>
      </c>
      <c r="K112" s="83" t="s">
        <v>10</v>
      </c>
    </row>
    <row r="113" spans="1:11" ht="12.75" customHeight="1" x14ac:dyDescent="0.35">
      <c r="A113" s="90" t="s">
        <v>268</v>
      </c>
      <c r="B113" s="86" t="s">
        <v>401</v>
      </c>
      <c r="C113" s="86" t="s">
        <v>64</v>
      </c>
      <c r="D113" s="91" t="s">
        <v>14</v>
      </c>
      <c r="G113" s="90" t="s">
        <v>489</v>
      </c>
      <c r="H113" s="83" t="s">
        <v>64</v>
      </c>
      <c r="I113" s="91">
        <v>-35.0833333</v>
      </c>
      <c r="J113" s="91">
        <v>-58.75</v>
      </c>
      <c r="K113" s="83" t="s">
        <v>10</v>
      </c>
    </row>
    <row r="114" spans="1:11" ht="12.75" customHeight="1" x14ac:dyDescent="0.35">
      <c r="A114" s="86" t="s">
        <v>236</v>
      </c>
      <c r="B114" s="86" t="s">
        <v>401</v>
      </c>
      <c r="C114" s="86" t="s">
        <v>64</v>
      </c>
      <c r="D114" s="91" t="s">
        <v>14</v>
      </c>
      <c r="G114" s="90" t="s">
        <v>343</v>
      </c>
      <c r="H114" s="83" t="s">
        <v>64</v>
      </c>
      <c r="I114" s="91">
        <v>-34.1666667</v>
      </c>
      <c r="J114" s="91">
        <v>-59.8333333</v>
      </c>
      <c r="K114" s="83" t="s">
        <v>10</v>
      </c>
    </row>
    <row r="115" spans="1:11" ht="12.75" customHeight="1" x14ac:dyDescent="0.35">
      <c r="A115" s="83" t="s">
        <v>523</v>
      </c>
      <c r="B115" s="70" t="s">
        <v>524</v>
      </c>
      <c r="C115" s="83" t="s">
        <v>525</v>
      </c>
      <c r="D115" s="83" t="s">
        <v>19</v>
      </c>
      <c r="G115" s="90" t="s">
        <v>324</v>
      </c>
      <c r="H115" s="83" t="s">
        <v>64</v>
      </c>
      <c r="I115" s="91">
        <v>-35.75</v>
      </c>
      <c r="J115" s="91">
        <v>-61.25</v>
      </c>
      <c r="K115" s="83" t="s">
        <v>10</v>
      </c>
    </row>
    <row r="116" spans="1:11" ht="12.75" customHeight="1" x14ac:dyDescent="0.35">
      <c r="A116" s="83" t="s">
        <v>526</v>
      </c>
      <c r="B116" s="83" t="s">
        <v>463</v>
      </c>
      <c r="C116" s="83" t="s">
        <v>279</v>
      </c>
      <c r="D116" s="83" t="s">
        <v>19</v>
      </c>
      <c r="G116" s="90" t="s">
        <v>323</v>
      </c>
      <c r="H116" s="83" t="s">
        <v>64</v>
      </c>
      <c r="I116" s="91">
        <v>-35.4166667</v>
      </c>
      <c r="J116" s="91">
        <v>-62.4166667</v>
      </c>
      <c r="K116" s="83" t="s">
        <v>10</v>
      </c>
    </row>
    <row r="117" spans="1:11" ht="12.75" customHeight="1" x14ac:dyDescent="0.35">
      <c r="A117" s="83" t="s">
        <v>527</v>
      </c>
      <c r="B117" s="83" t="s">
        <v>457</v>
      </c>
      <c r="C117" s="83" t="s">
        <v>283</v>
      </c>
      <c r="D117" s="95" t="s">
        <v>17</v>
      </c>
      <c r="G117" s="90" t="s">
        <v>311</v>
      </c>
      <c r="H117" s="83" t="s">
        <v>64</v>
      </c>
      <c r="I117" s="91">
        <v>-34.3333333</v>
      </c>
      <c r="J117" s="91">
        <v>-59.8333333</v>
      </c>
      <c r="K117" s="83" t="s">
        <v>10</v>
      </c>
    </row>
    <row r="118" spans="1:11" ht="12.75" customHeight="1" x14ac:dyDescent="0.35">
      <c r="A118" s="83" t="s">
        <v>528</v>
      </c>
      <c r="B118" s="83" t="s">
        <v>457</v>
      </c>
      <c r="C118" s="83" t="s">
        <v>283</v>
      </c>
      <c r="D118" s="95" t="s">
        <v>17</v>
      </c>
      <c r="G118" s="90" t="s">
        <v>312</v>
      </c>
      <c r="H118" s="83" t="s">
        <v>64</v>
      </c>
      <c r="I118" s="91">
        <v>-34.6666667</v>
      </c>
      <c r="J118" s="91">
        <v>-60.3333333</v>
      </c>
      <c r="K118" s="83" t="s">
        <v>10</v>
      </c>
    </row>
    <row r="119" spans="1:11" ht="12.75" customHeight="1" x14ac:dyDescent="0.35">
      <c r="A119" s="83" t="s">
        <v>529</v>
      </c>
      <c r="B119" s="83" t="s">
        <v>457</v>
      </c>
      <c r="C119" s="83" t="s">
        <v>283</v>
      </c>
      <c r="D119" s="95" t="s">
        <v>17</v>
      </c>
      <c r="G119" s="90" t="s">
        <v>514</v>
      </c>
      <c r="H119" s="83" t="s">
        <v>64</v>
      </c>
      <c r="I119" s="91">
        <v>-35.75</v>
      </c>
      <c r="J119" s="91">
        <v>-57.8333333</v>
      </c>
      <c r="K119" s="83" t="s">
        <v>10</v>
      </c>
    </row>
    <row r="120" spans="1:11" ht="12.75" customHeight="1" x14ac:dyDescent="0.35">
      <c r="A120" s="83" t="s">
        <v>530</v>
      </c>
      <c r="B120" s="83" t="s">
        <v>457</v>
      </c>
      <c r="C120" s="83" t="s">
        <v>283</v>
      </c>
      <c r="D120" s="95" t="s">
        <v>17</v>
      </c>
      <c r="G120" s="90" t="s">
        <v>317</v>
      </c>
      <c r="H120" s="83" t="s">
        <v>64</v>
      </c>
      <c r="I120" s="91">
        <v>-34.9166667</v>
      </c>
      <c r="J120" s="91">
        <v>-59.9166667</v>
      </c>
      <c r="K120" s="83" t="s">
        <v>10</v>
      </c>
    </row>
    <row r="121" spans="1:11" ht="12.75" customHeight="1" x14ac:dyDescent="0.35">
      <c r="A121" s="86" t="s">
        <v>161</v>
      </c>
      <c r="B121" s="86" t="s">
        <v>326</v>
      </c>
      <c r="C121" s="86" t="s">
        <v>64</v>
      </c>
      <c r="D121" s="91" t="s">
        <v>10</v>
      </c>
      <c r="G121" s="90" t="s">
        <v>308</v>
      </c>
      <c r="H121" s="83" t="s">
        <v>64</v>
      </c>
      <c r="I121" s="91">
        <v>-33.8333333</v>
      </c>
      <c r="J121" s="91">
        <v>-61</v>
      </c>
      <c r="K121" s="83" t="s">
        <v>16</v>
      </c>
    </row>
    <row r="122" spans="1:11" ht="12.75" customHeight="1" x14ac:dyDescent="0.35">
      <c r="A122" s="83" t="s">
        <v>184</v>
      </c>
      <c r="B122" s="86" t="s">
        <v>349</v>
      </c>
      <c r="C122" s="86" t="s">
        <v>66</v>
      </c>
      <c r="D122" s="91" t="s">
        <v>15</v>
      </c>
      <c r="G122" s="90" t="s">
        <v>400</v>
      </c>
      <c r="H122" s="83" t="s">
        <v>64</v>
      </c>
      <c r="I122" s="91">
        <v>-38.880277999999997</v>
      </c>
      <c r="J122" s="91">
        <v>-62.075000000000003</v>
      </c>
      <c r="K122" s="83" t="s">
        <v>14</v>
      </c>
    </row>
    <row r="123" spans="1:11" ht="12.75" customHeight="1" x14ac:dyDescent="0.35">
      <c r="A123" s="83" t="s">
        <v>531</v>
      </c>
      <c r="B123" s="83" t="s">
        <v>431</v>
      </c>
      <c r="C123" s="83" t="s">
        <v>286</v>
      </c>
      <c r="D123" s="83" t="s">
        <v>19</v>
      </c>
      <c r="G123" s="90" t="s">
        <v>398</v>
      </c>
      <c r="H123" s="83" t="s">
        <v>64</v>
      </c>
      <c r="I123" s="91">
        <v>-38.6666667</v>
      </c>
      <c r="J123" s="91">
        <v>-61.1666667</v>
      </c>
      <c r="K123" s="83" t="s">
        <v>14</v>
      </c>
    </row>
    <row r="124" spans="1:11" ht="12.75" customHeight="1" x14ac:dyDescent="0.35">
      <c r="A124" s="83" t="s">
        <v>532</v>
      </c>
      <c r="B124" s="83" t="s">
        <v>472</v>
      </c>
      <c r="C124" s="83" t="s">
        <v>286</v>
      </c>
      <c r="D124" s="83" t="s">
        <v>17</v>
      </c>
      <c r="G124" s="90" t="s">
        <v>399</v>
      </c>
      <c r="H124" s="83" t="s">
        <v>64</v>
      </c>
      <c r="I124" s="91">
        <v>-38.25</v>
      </c>
      <c r="J124" s="91">
        <v>-61.3333333</v>
      </c>
      <c r="K124" s="83" t="s">
        <v>14</v>
      </c>
    </row>
    <row r="125" spans="1:11" ht="12.75" customHeight="1" x14ac:dyDescent="0.35">
      <c r="A125" s="83" t="s">
        <v>533</v>
      </c>
      <c r="B125" s="83" t="s">
        <v>490</v>
      </c>
      <c r="C125" s="83" t="s">
        <v>286</v>
      </c>
      <c r="D125" s="83" t="s">
        <v>17</v>
      </c>
      <c r="G125" s="90" t="s">
        <v>401</v>
      </c>
      <c r="H125" s="83" t="s">
        <v>64</v>
      </c>
      <c r="I125" s="91">
        <v>-37.5</v>
      </c>
      <c r="J125" s="91">
        <v>-61.8333333</v>
      </c>
      <c r="K125" s="83" t="s">
        <v>14</v>
      </c>
    </row>
    <row r="126" spans="1:11" ht="12.75" customHeight="1" x14ac:dyDescent="0.35">
      <c r="A126" s="83" t="s">
        <v>182</v>
      </c>
      <c r="B126" s="86" t="s">
        <v>347</v>
      </c>
      <c r="C126" s="86" t="s">
        <v>66</v>
      </c>
      <c r="D126" s="91" t="s">
        <v>15</v>
      </c>
      <c r="G126" s="90" t="s">
        <v>326</v>
      </c>
      <c r="H126" s="83" t="s">
        <v>64</v>
      </c>
      <c r="I126" s="91">
        <v>-36.598056</v>
      </c>
      <c r="J126" s="91">
        <v>-61.743056000000003</v>
      </c>
      <c r="K126" s="83" t="s">
        <v>10</v>
      </c>
    </row>
    <row r="127" spans="1:11" ht="12.75" customHeight="1" x14ac:dyDescent="0.35">
      <c r="A127" s="86" t="s">
        <v>262</v>
      </c>
      <c r="B127" s="86" t="s">
        <v>422</v>
      </c>
      <c r="C127" s="86" t="s">
        <v>64</v>
      </c>
      <c r="D127" s="91" t="s">
        <v>10</v>
      </c>
      <c r="G127" s="90" t="s">
        <v>422</v>
      </c>
      <c r="H127" s="83" t="s">
        <v>64</v>
      </c>
      <c r="I127" s="91">
        <v>-34.838889000000002</v>
      </c>
      <c r="J127" s="91">
        <v>-62.467222</v>
      </c>
      <c r="K127" s="83" t="s">
        <v>10</v>
      </c>
    </row>
    <row r="128" spans="1:11" ht="12.75" customHeight="1" x14ac:dyDescent="0.35">
      <c r="A128" s="83" t="s">
        <v>534</v>
      </c>
      <c r="B128" s="83" t="s">
        <v>514</v>
      </c>
      <c r="C128" s="83" t="s">
        <v>64</v>
      </c>
      <c r="D128" s="83" t="s">
        <v>10</v>
      </c>
      <c r="G128" s="90" t="s">
        <v>360</v>
      </c>
      <c r="H128" s="83" t="s">
        <v>64</v>
      </c>
      <c r="I128" s="91">
        <v>-38.1666667</v>
      </c>
      <c r="J128" s="91">
        <v>-58.0833333</v>
      </c>
      <c r="K128" s="83" t="s">
        <v>12</v>
      </c>
    </row>
    <row r="129" spans="1:11" ht="12.75" customHeight="1" x14ac:dyDescent="0.35">
      <c r="A129" s="83" t="s">
        <v>535</v>
      </c>
      <c r="B129" s="83" t="s">
        <v>362</v>
      </c>
      <c r="C129" s="83" t="s">
        <v>64</v>
      </c>
      <c r="D129" s="83" t="s">
        <v>12</v>
      </c>
      <c r="G129" s="90" t="s">
        <v>313</v>
      </c>
      <c r="H129" s="83" t="s">
        <v>64</v>
      </c>
      <c r="I129" s="91">
        <v>-34.25</v>
      </c>
      <c r="J129" s="91">
        <v>-61.25</v>
      </c>
      <c r="K129" s="83" t="s">
        <v>10</v>
      </c>
    </row>
    <row r="130" spans="1:11" ht="12.75" customHeight="1" x14ac:dyDescent="0.35">
      <c r="A130" s="83" t="s">
        <v>252</v>
      </c>
      <c r="B130" s="83" t="s">
        <v>362</v>
      </c>
      <c r="C130" s="83" t="s">
        <v>64</v>
      </c>
      <c r="D130" s="83" t="s">
        <v>12</v>
      </c>
      <c r="G130" s="90" t="s">
        <v>335</v>
      </c>
      <c r="H130" s="83" t="s">
        <v>64</v>
      </c>
      <c r="I130" s="91">
        <v>-35.75</v>
      </c>
      <c r="J130" s="91">
        <v>-58.75</v>
      </c>
      <c r="K130" s="83" t="s">
        <v>10</v>
      </c>
    </row>
    <row r="131" spans="1:11" ht="12.75" customHeight="1" x14ac:dyDescent="0.35">
      <c r="A131" s="83" t="s">
        <v>536</v>
      </c>
      <c r="B131" s="83" t="s">
        <v>429</v>
      </c>
      <c r="C131" s="83" t="s">
        <v>279</v>
      </c>
      <c r="D131" s="30" t="s">
        <v>19</v>
      </c>
      <c r="G131" s="97" t="s">
        <v>367</v>
      </c>
      <c r="H131" s="83" t="s">
        <v>64</v>
      </c>
      <c r="I131" s="91">
        <v>-37.5</v>
      </c>
      <c r="J131" s="91">
        <v>-61.25</v>
      </c>
      <c r="K131" s="83" t="s">
        <v>12</v>
      </c>
    </row>
    <row r="132" spans="1:11" ht="12.75" customHeight="1" x14ac:dyDescent="0.35">
      <c r="A132" s="83" t="s">
        <v>537</v>
      </c>
      <c r="B132" s="83" t="s">
        <v>429</v>
      </c>
      <c r="C132" s="83" t="s">
        <v>279</v>
      </c>
      <c r="D132" s="30" t="s">
        <v>19</v>
      </c>
      <c r="G132" s="90" t="s">
        <v>362</v>
      </c>
      <c r="H132" s="83" t="s">
        <v>64</v>
      </c>
      <c r="I132" s="91">
        <v>-37.25</v>
      </c>
      <c r="J132" s="91">
        <v>-57.25</v>
      </c>
      <c r="K132" s="83" t="s">
        <v>12</v>
      </c>
    </row>
    <row r="133" spans="1:11" ht="12.75" customHeight="1" x14ac:dyDescent="0.35">
      <c r="A133" s="86" t="s">
        <v>195</v>
      </c>
      <c r="B133" s="86" t="s">
        <v>360</v>
      </c>
      <c r="C133" s="86" t="s">
        <v>64</v>
      </c>
      <c r="D133" s="91" t="s">
        <v>12</v>
      </c>
      <c r="G133" s="90" t="s">
        <v>329</v>
      </c>
      <c r="H133" s="83" t="s">
        <v>64</v>
      </c>
      <c r="I133" s="91">
        <v>-34.75</v>
      </c>
      <c r="J133" s="91">
        <v>-62.25</v>
      </c>
      <c r="K133" s="83" t="s">
        <v>10</v>
      </c>
    </row>
    <row r="134" spans="1:11" ht="12.75" customHeight="1" x14ac:dyDescent="0.35">
      <c r="A134" s="92" t="s">
        <v>148</v>
      </c>
      <c r="B134" s="86" t="s">
        <v>313</v>
      </c>
      <c r="C134" s="86" t="s">
        <v>64</v>
      </c>
      <c r="D134" s="91" t="s">
        <v>10</v>
      </c>
      <c r="G134" s="90" t="s">
        <v>366</v>
      </c>
      <c r="H134" s="83" t="s">
        <v>64</v>
      </c>
      <c r="I134" s="91">
        <v>-38</v>
      </c>
      <c r="J134" s="91">
        <v>-57.75</v>
      </c>
      <c r="K134" s="83" t="s">
        <v>12</v>
      </c>
    </row>
    <row r="135" spans="1:11" ht="12.75" customHeight="1" x14ac:dyDescent="0.35">
      <c r="A135" s="83" t="s">
        <v>170</v>
      </c>
      <c r="B135" s="86" t="s">
        <v>335</v>
      </c>
      <c r="C135" s="86" t="s">
        <v>64</v>
      </c>
      <c r="D135" s="91" t="s">
        <v>10</v>
      </c>
      <c r="G135" s="90" t="s">
        <v>333</v>
      </c>
      <c r="H135" s="83" t="s">
        <v>64</v>
      </c>
      <c r="I135" s="91">
        <v>-35</v>
      </c>
      <c r="J135" s="91">
        <v>-61</v>
      </c>
      <c r="K135" s="83" t="s">
        <v>10</v>
      </c>
    </row>
    <row r="136" spans="1:11" ht="12.75" customHeight="1" x14ac:dyDescent="0.35">
      <c r="A136" s="83" t="s">
        <v>197</v>
      </c>
      <c r="B136" s="86" t="s">
        <v>362</v>
      </c>
      <c r="C136" s="86" t="s">
        <v>64</v>
      </c>
      <c r="D136" s="91" t="s">
        <v>12</v>
      </c>
      <c r="G136" s="90" t="s">
        <v>331</v>
      </c>
      <c r="H136" s="83" t="s">
        <v>64</v>
      </c>
      <c r="I136" s="91">
        <v>-34.75</v>
      </c>
      <c r="J136" s="91">
        <v>-63</v>
      </c>
      <c r="K136" s="83" t="s">
        <v>10</v>
      </c>
    </row>
    <row r="137" spans="1:11" ht="12.75" customHeight="1" x14ac:dyDescent="0.35">
      <c r="A137" s="83" t="s">
        <v>202</v>
      </c>
      <c r="B137" s="97" t="s">
        <v>367</v>
      </c>
      <c r="C137" s="86" t="s">
        <v>64</v>
      </c>
      <c r="D137" s="91" t="s">
        <v>12</v>
      </c>
      <c r="G137" s="90" t="s">
        <v>402</v>
      </c>
      <c r="H137" s="83" t="s">
        <v>64</v>
      </c>
      <c r="I137" s="91">
        <v>-36.75</v>
      </c>
      <c r="J137" s="91">
        <v>-62.5</v>
      </c>
      <c r="K137" s="83" t="s">
        <v>14</v>
      </c>
    </row>
    <row r="138" spans="1:11" ht="12.75" customHeight="1" x14ac:dyDescent="0.35">
      <c r="A138" s="86" t="s">
        <v>264</v>
      </c>
      <c r="B138" s="97" t="s">
        <v>367</v>
      </c>
      <c r="C138" s="86" t="s">
        <v>64</v>
      </c>
      <c r="D138" s="91" t="s">
        <v>12</v>
      </c>
      <c r="G138" s="90" t="s">
        <v>327</v>
      </c>
      <c r="H138" s="83" t="s">
        <v>64</v>
      </c>
      <c r="I138" s="91">
        <v>-36.25</v>
      </c>
      <c r="J138" s="91">
        <v>-61.6666667</v>
      </c>
      <c r="K138" s="83" t="s">
        <v>10</v>
      </c>
    </row>
    <row r="139" spans="1:11" ht="12.75" customHeight="1" x14ac:dyDescent="0.35">
      <c r="A139" s="92" t="s">
        <v>140</v>
      </c>
      <c r="B139" s="86" t="s">
        <v>303</v>
      </c>
      <c r="C139" s="86" t="s">
        <v>11</v>
      </c>
      <c r="D139" s="91" t="s">
        <v>16</v>
      </c>
      <c r="G139" s="90" t="s">
        <v>315</v>
      </c>
      <c r="H139" s="83" t="s">
        <v>64</v>
      </c>
      <c r="I139" s="91">
        <v>-34.5</v>
      </c>
      <c r="J139" s="91">
        <v>-61</v>
      </c>
      <c r="K139" s="83" t="s">
        <v>10</v>
      </c>
    </row>
    <row r="140" spans="1:11" ht="12.75" customHeight="1" x14ac:dyDescent="0.35">
      <c r="A140" s="83" t="s">
        <v>164</v>
      </c>
      <c r="B140" s="86" t="s">
        <v>329</v>
      </c>
      <c r="C140" s="86" t="s">
        <v>64</v>
      </c>
      <c r="D140" s="91" t="s">
        <v>10</v>
      </c>
      <c r="G140" s="90" t="s">
        <v>369</v>
      </c>
      <c r="H140" s="83" t="s">
        <v>64</v>
      </c>
      <c r="I140" s="91">
        <v>-37.5</v>
      </c>
      <c r="J140" s="91">
        <v>-60.75</v>
      </c>
      <c r="K140" s="83" t="s">
        <v>12</v>
      </c>
    </row>
    <row r="141" spans="1:11" ht="12.75" customHeight="1" x14ac:dyDescent="0.35">
      <c r="A141" s="83" t="s">
        <v>201</v>
      </c>
      <c r="B141" s="86" t="s">
        <v>366</v>
      </c>
      <c r="C141" s="86" t="s">
        <v>64</v>
      </c>
      <c r="D141" s="91" t="s">
        <v>12</v>
      </c>
      <c r="G141" s="90" t="s">
        <v>336</v>
      </c>
      <c r="H141" s="83" t="s">
        <v>64</v>
      </c>
      <c r="I141" s="91">
        <v>-36.0833333</v>
      </c>
      <c r="J141" s="91">
        <v>-59.0833333</v>
      </c>
      <c r="K141" s="83" t="s">
        <v>10</v>
      </c>
    </row>
    <row r="142" spans="1:11" ht="12.75" customHeight="1" x14ac:dyDescent="0.35">
      <c r="A142" s="86" t="s">
        <v>538</v>
      </c>
      <c r="B142" s="86" t="s">
        <v>366</v>
      </c>
      <c r="C142" s="86" t="s">
        <v>64</v>
      </c>
      <c r="D142" s="91" t="s">
        <v>12</v>
      </c>
      <c r="G142" s="90" t="s">
        <v>330</v>
      </c>
      <c r="H142" s="83" t="s">
        <v>64</v>
      </c>
      <c r="I142" s="91">
        <v>-34.5</v>
      </c>
      <c r="J142" s="91">
        <v>-61.5</v>
      </c>
      <c r="K142" s="83" t="s">
        <v>10</v>
      </c>
    </row>
    <row r="143" spans="1:11" ht="12.75" customHeight="1" x14ac:dyDescent="0.35">
      <c r="A143" s="83" t="s">
        <v>246</v>
      </c>
      <c r="B143" s="86" t="s">
        <v>411</v>
      </c>
      <c r="C143" s="86" t="s">
        <v>305</v>
      </c>
      <c r="D143" s="91" t="s">
        <v>14</v>
      </c>
      <c r="G143" s="90" t="s">
        <v>332</v>
      </c>
      <c r="H143" s="83" t="s">
        <v>64</v>
      </c>
      <c r="I143" s="91">
        <v>-35</v>
      </c>
      <c r="J143" s="91">
        <v>-61.75</v>
      </c>
      <c r="K143" s="83" t="s">
        <v>10</v>
      </c>
    </row>
    <row r="144" spans="1:11" ht="12.75" customHeight="1" x14ac:dyDescent="0.35">
      <c r="A144" s="83" t="s">
        <v>539</v>
      </c>
      <c r="B144" s="83" t="s">
        <v>411</v>
      </c>
      <c r="C144" s="83" t="s">
        <v>305</v>
      </c>
      <c r="D144" s="83" t="s">
        <v>14</v>
      </c>
      <c r="G144" s="90" t="s">
        <v>358</v>
      </c>
      <c r="H144" s="83" t="s">
        <v>64</v>
      </c>
      <c r="I144" s="91">
        <v>-38.0833333</v>
      </c>
      <c r="J144" s="91">
        <v>-58.75</v>
      </c>
      <c r="K144" s="83" t="s">
        <v>12</v>
      </c>
    </row>
    <row r="145" spans="1:11" ht="12.75" customHeight="1" x14ac:dyDescent="0.35">
      <c r="A145" s="83" t="s">
        <v>540</v>
      </c>
      <c r="B145" s="83" t="s">
        <v>411</v>
      </c>
      <c r="C145" s="83" t="s">
        <v>305</v>
      </c>
      <c r="D145" s="83" t="s">
        <v>14</v>
      </c>
      <c r="G145" s="90" t="s">
        <v>337</v>
      </c>
      <c r="H145" s="83" t="s">
        <v>64</v>
      </c>
      <c r="I145" s="91">
        <v>-35.25</v>
      </c>
      <c r="J145" s="91">
        <v>-59.1666667</v>
      </c>
      <c r="K145" s="83" t="s">
        <v>10</v>
      </c>
    </row>
    <row r="146" spans="1:11" ht="12.75" customHeight="1" x14ac:dyDescent="0.35">
      <c r="A146" s="83" t="s">
        <v>208</v>
      </c>
      <c r="B146" s="86" t="s">
        <v>372</v>
      </c>
      <c r="C146" s="86" t="s">
        <v>305</v>
      </c>
      <c r="D146" s="91" t="s">
        <v>18</v>
      </c>
      <c r="G146" s="90" t="s">
        <v>363</v>
      </c>
      <c r="H146" s="83" t="s">
        <v>64</v>
      </c>
      <c r="I146" s="91">
        <v>-36.8333333</v>
      </c>
      <c r="J146" s="91">
        <v>-57.5</v>
      </c>
      <c r="K146" s="83" t="s">
        <v>12</v>
      </c>
    </row>
    <row r="147" spans="1:11" ht="12.75" customHeight="1" x14ac:dyDescent="0.35">
      <c r="A147" s="83" t="s">
        <v>254</v>
      </c>
      <c r="B147" s="86" t="s">
        <v>372</v>
      </c>
      <c r="C147" s="86" t="s">
        <v>305</v>
      </c>
      <c r="D147" s="91" t="s">
        <v>18</v>
      </c>
      <c r="G147" s="90" t="s">
        <v>365</v>
      </c>
      <c r="H147" s="83" t="s">
        <v>64</v>
      </c>
      <c r="I147" s="91">
        <v>-37.5</v>
      </c>
      <c r="J147" s="91">
        <v>-57.75</v>
      </c>
      <c r="K147" s="83" t="s">
        <v>12</v>
      </c>
    </row>
    <row r="148" spans="1:11" ht="12.75" customHeight="1" x14ac:dyDescent="0.35">
      <c r="A148" s="95" t="s">
        <v>132</v>
      </c>
      <c r="B148" s="86" t="s">
        <v>372</v>
      </c>
      <c r="C148" s="86" t="s">
        <v>305</v>
      </c>
      <c r="D148" s="91" t="s">
        <v>18</v>
      </c>
      <c r="G148" s="90" t="s">
        <v>412</v>
      </c>
      <c r="H148" s="83" t="s">
        <v>64</v>
      </c>
      <c r="I148" s="91">
        <v>-34.6666667</v>
      </c>
      <c r="J148" s="91">
        <v>-59.4166667</v>
      </c>
      <c r="K148" s="83" t="s">
        <v>10</v>
      </c>
    </row>
    <row r="149" spans="1:11" ht="12.75" customHeight="1" x14ac:dyDescent="0.35">
      <c r="A149" s="83" t="s">
        <v>168</v>
      </c>
      <c r="B149" s="86" t="s">
        <v>333</v>
      </c>
      <c r="C149" s="86" t="s">
        <v>64</v>
      </c>
      <c r="D149" s="91" t="s">
        <v>10</v>
      </c>
      <c r="G149" s="90" t="s">
        <v>338</v>
      </c>
      <c r="H149" s="83" t="s">
        <v>64</v>
      </c>
      <c r="I149" s="91">
        <v>-35.5</v>
      </c>
      <c r="J149" s="91">
        <v>-58.75</v>
      </c>
      <c r="K149" s="83" t="s">
        <v>10</v>
      </c>
    </row>
    <row r="150" spans="1:11" ht="12.75" customHeight="1" x14ac:dyDescent="0.35">
      <c r="A150" s="83" t="s">
        <v>166</v>
      </c>
      <c r="B150" s="86" t="s">
        <v>331</v>
      </c>
      <c r="C150" s="86" t="s">
        <v>64</v>
      </c>
      <c r="D150" s="91" t="s">
        <v>10</v>
      </c>
      <c r="G150" s="90" t="s">
        <v>541</v>
      </c>
      <c r="H150" s="83" t="s">
        <v>64</v>
      </c>
      <c r="I150" s="91">
        <v>-35</v>
      </c>
      <c r="J150" s="91">
        <v>-59.5</v>
      </c>
      <c r="K150" s="83" t="s">
        <v>10</v>
      </c>
    </row>
    <row r="151" spans="1:11" ht="12.75" customHeight="1" x14ac:dyDescent="0.35">
      <c r="A151" s="92" t="s">
        <v>119</v>
      </c>
      <c r="B151" s="86" t="s">
        <v>277</v>
      </c>
      <c r="C151" s="86" t="s">
        <v>11</v>
      </c>
      <c r="D151" s="91" t="s">
        <v>13</v>
      </c>
      <c r="G151" s="90" t="s">
        <v>361</v>
      </c>
      <c r="H151" s="83" t="s">
        <v>64</v>
      </c>
      <c r="I151" s="91">
        <v>-38.25</v>
      </c>
      <c r="J151" s="91">
        <v>-59.25</v>
      </c>
      <c r="K151" s="83" t="s">
        <v>12</v>
      </c>
    </row>
    <row r="152" spans="1:11" ht="12.75" customHeight="1" x14ac:dyDescent="0.35">
      <c r="A152" s="83" t="s">
        <v>542</v>
      </c>
      <c r="B152" s="83" t="s">
        <v>368</v>
      </c>
      <c r="C152" s="83" t="s">
        <v>64</v>
      </c>
      <c r="D152" s="83" t="s">
        <v>12</v>
      </c>
      <c r="G152" s="90" t="s">
        <v>543</v>
      </c>
      <c r="H152" s="83" t="s">
        <v>64</v>
      </c>
      <c r="I152" s="91">
        <v>-36.75</v>
      </c>
      <c r="J152" s="91">
        <v>-60.75</v>
      </c>
      <c r="K152" s="83" t="s">
        <v>12</v>
      </c>
    </row>
    <row r="153" spans="1:11" ht="12.75" customHeight="1" x14ac:dyDescent="0.35">
      <c r="A153" s="83" t="s">
        <v>544</v>
      </c>
      <c r="B153" s="83" t="s">
        <v>368</v>
      </c>
      <c r="C153" s="83" t="s">
        <v>64</v>
      </c>
      <c r="D153" s="83" t="s">
        <v>12</v>
      </c>
      <c r="G153" s="90" t="s">
        <v>403</v>
      </c>
      <c r="H153" s="83" t="s">
        <v>64</v>
      </c>
      <c r="I153" s="91">
        <v>-40.25</v>
      </c>
      <c r="J153" s="91">
        <v>-62.9166667</v>
      </c>
      <c r="K153" s="83" t="s">
        <v>14</v>
      </c>
    </row>
    <row r="154" spans="1:11" ht="12.75" customHeight="1" x14ac:dyDescent="0.35">
      <c r="A154" s="83" t="s">
        <v>545</v>
      </c>
      <c r="B154" s="83" t="s">
        <v>368</v>
      </c>
      <c r="C154" s="83" t="s">
        <v>64</v>
      </c>
      <c r="D154" s="83" t="s">
        <v>12</v>
      </c>
      <c r="G154" s="90" t="s">
        <v>321</v>
      </c>
      <c r="H154" s="83" t="s">
        <v>64</v>
      </c>
      <c r="I154" s="91">
        <v>-35.9166667</v>
      </c>
      <c r="J154" s="91">
        <v>-61.75</v>
      </c>
      <c r="K154" s="83" t="s">
        <v>10</v>
      </c>
    </row>
    <row r="155" spans="1:11" ht="12.75" customHeight="1" x14ac:dyDescent="0.35">
      <c r="A155" s="83" t="s">
        <v>546</v>
      </c>
      <c r="B155" s="83" t="s">
        <v>368</v>
      </c>
      <c r="C155" s="83" t="s">
        <v>64</v>
      </c>
      <c r="D155" s="83" t="s">
        <v>12</v>
      </c>
      <c r="G155" s="90" t="s">
        <v>404</v>
      </c>
      <c r="H155" s="83" t="s">
        <v>64</v>
      </c>
      <c r="I155" s="91">
        <v>-36.3333333</v>
      </c>
      <c r="J155" s="91">
        <v>-63</v>
      </c>
      <c r="K155" s="83" t="s">
        <v>14</v>
      </c>
    </row>
    <row r="156" spans="1:11" ht="12.75" customHeight="1" x14ac:dyDescent="0.35">
      <c r="A156" s="90" t="s">
        <v>547</v>
      </c>
      <c r="B156" s="86" t="s">
        <v>368</v>
      </c>
      <c r="C156" s="86" t="s">
        <v>64</v>
      </c>
      <c r="D156" s="91" t="s">
        <v>12</v>
      </c>
      <c r="G156" s="90" t="s">
        <v>309</v>
      </c>
      <c r="H156" s="83" t="s">
        <v>64</v>
      </c>
      <c r="I156" s="91">
        <v>-33.75</v>
      </c>
      <c r="J156" s="91">
        <v>-60.5833333</v>
      </c>
      <c r="K156" s="83" t="s">
        <v>16</v>
      </c>
    </row>
    <row r="157" spans="1:11" ht="12.75" customHeight="1" x14ac:dyDescent="0.35">
      <c r="A157" s="90" t="s">
        <v>548</v>
      </c>
      <c r="B157" s="86" t="s">
        <v>368</v>
      </c>
      <c r="C157" s="86" t="s">
        <v>64</v>
      </c>
      <c r="D157" s="91" t="s">
        <v>12</v>
      </c>
      <c r="G157" s="90" t="s">
        <v>405</v>
      </c>
      <c r="H157" s="83" t="s">
        <v>64</v>
      </c>
      <c r="I157" s="91">
        <v>-38.1666667</v>
      </c>
      <c r="J157" s="91">
        <v>-63</v>
      </c>
      <c r="K157" s="83" t="s">
        <v>14</v>
      </c>
    </row>
    <row r="158" spans="1:11" ht="12.75" customHeight="1" x14ac:dyDescent="0.35">
      <c r="A158" s="83" t="s">
        <v>549</v>
      </c>
      <c r="B158" s="83" t="s">
        <v>303</v>
      </c>
      <c r="C158" s="83" t="s">
        <v>11</v>
      </c>
      <c r="D158" s="83" t="s">
        <v>16</v>
      </c>
      <c r="G158" s="90" t="s">
        <v>307</v>
      </c>
      <c r="H158" s="83" t="s">
        <v>64</v>
      </c>
      <c r="I158" s="91">
        <v>-33.5</v>
      </c>
      <c r="J158" s="91">
        <v>-60.0833333</v>
      </c>
      <c r="K158" s="83" t="s">
        <v>16</v>
      </c>
    </row>
    <row r="159" spans="1:11" ht="12.75" customHeight="1" x14ac:dyDescent="0.35">
      <c r="A159" s="92" t="s">
        <v>260</v>
      </c>
      <c r="B159" s="86" t="s">
        <v>277</v>
      </c>
      <c r="C159" s="86" t="s">
        <v>11</v>
      </c>
      <c r="D159" s="91" t="s">
        <v>13</v>
      </c>
      <c r="G159" s="90" t="s">
        <v>423</v>
      </c>
      <c r="H159" s="83" t="s">
        <v>64</v>
      </c>
      <c r="I159" s="91">
        <v>-36.5833333</v>
      </c>
      <c r="J159" s="91">
        <v>-58.8333333</v>
      </c>
      <c r="K159" s="83" t="s">
        <v>12</v>
      </c>
    </row>
    <row r="160" spans="1:11" ht="12.75" customHeight="1" x14ac:dyDescent="0.35">
      <c r="A160" s="83" t="s">
        <v>550</v>
      </c>
      <c r="B160" s="83" t="s">
        <v>360</v>
      </c>
      <c r="C160" s="83" t="s">
        <v>64</v>
      </c>
      <c r="D160" s="83" t="s">
        <v>12</v>
      </c>
      <c r="G160" s="90" t="s">
        <v>322</v>
      </c>
      <c r="H160" s="83" t="s">
        <v>64</v>
      </c>
      <c r="I160" s="91">
        <v>-35.5</v>
      </c>
      <c r="J160" s="91">
        <v>-63</v>
      </c>
      <c r="K160" s="83" t="s">
        <v>10</v>
      </c>
    </row>
    <row r="161" spans="1:11" ht="12.75" customHeight="1" x14ac:dyDescent="0.35">
      <c r="A161" s="83" t="s">
        <v>551</v>
      </c>
      <c r="B161" s="83" t="s">
        <v>313</v>
      </c>
      <c r="C161" s="83" t="s">
        <v>64</v>
      </c>
      <c r="D161" s="83" t="s">
        <v>10</v>
      </c>
      <c r="G161" s="90" t="s">
        <v>314</v>
      </c>
      <c r="H161" s="83" t="s">
        <v>64</v>
      </c>
      <c r="I161" s="91">
        <v>-34.25</v>
      </c>
      <c r="J161" s="91">
        <v>-60.75</v>
      </c>
      <c r="K161" s="83" t="s">
        <v>10</v>
      </c>
    </row>
    <row r="162" spans="1:11" ht="12.75" customHeight="1" x14ac:dyDescent="0.35">
      <c r="A162" s="83" t="s">
        <v>552</v>
      </c>
      <c r="B162" s="83" t="s">
        <v>335</v>
      </c>
      <c r="C162" s="83" t="s">
        <v>64</v>
      </c>
      <c r="D162" s="83" t="s">
        <v>10</v>
      </c>
      <c r="G162" s="90" t="s">
        <v>339</v>
      </c>
      <c r="H162" s="83" t="s">
        <v>64</v>
      </c>
      <c r="I162" s="91">
        <v>-35.5</v>
      </c>
      <c r="J162" s="91">
        <v>-59.4166667</v>
      </c>
      <c r="K162" s="83" t="s">
        <v>10</v>
      </c>
    </row>
    <row r="163" spans="1:11" ht="12.75" customHeight="1" x14ac:dyDescent="0.35">
      <c r="A163" s="83" t="s">
        <v>553</v>
      </c>
      <c r="B163" s="97" t="s">
        <v>367</v>
      </c>
      <c r="C163" s="83" t="s">
        <v>64</v>
      </c>
      <c r="D163" s="83" t="s">
        <v>12</v>
      </c>
      <c r="G163" s="90" t="s">
        <v>406</v>
      </c>
      <c r="H163" s="83" t="s">
        <v>64</v>
      </c>
      <c r="I163" s="91">
        <v>-37.75</v>
      </c>
      <c r="J163" s="91">
        <v>-62.5</v>
      </c>
      <c r="K163" s="83" t="s">
        <v>14</v>
      </c>
    </row>
    <row r="164" spans="1:11" ht="12.75" customHeight="1" x14ac:dyDescent="0.35">
      <c r="A164" s="83" t="s">
        <v>554</v>
      </c>
      <c r="B164" s="97" t="s">
        <v>367</v>
      </c>
      <c r="C164" s="83" t="s">
        <v>64</v>
      </c>
      <c r="D164" s="83" t="s">
        <v>12</v>
      </c>
      <c r="G164" s="90" t="s">
        <v>334</v>
      </c>
      <c r="H164" s="83" t="s">
        <v>64</v>
      </c>
      <c r="I164" s="91">
        <v>-35.75</v>
      </c>
      <c r="J164" s="91">
        <v>-59.6666667</v>
      </c>
      <c r="K164" s="83" t="s">
        <v>10</v>
      </c>
    </row>
    <row r="165" spans="1:11" ht="12.75" customHeight="1" x14ac:dyDescent="0.35">
      <c r="A165" s="83" t="s">
        <v>555</v>
      </c>
      <c r="B165" s="83" t="s">
        <v>303</v>
      </c>
      <c r="C165" s="83" t="s">
        <v>11</v>
      </c>
      <c r="D165" s="83" t="s">
        <v>16</v>
      </c>
      <c r="G165" s="90" t="s">
        <v>407</v>
      </c>
      <c r="H165" s="83" t="s">
        <v>64</v>
      </c>
      <c r="I165" s="91">
        <v>-36.6666667</v>
      </c>
      <c r="J165" s="91">
        <v>-63.0833333</v>
      </c>
      <c r="K165" s="83" t="s">
        <v>14</v>
      </c>
    </row>
    <row r="166" spans="1:11" ht="12.75" customHeight="1" x14ac:dyDescent="0.35">
      <c r="A166" s="83" t="s">
        <v>556</v>
      </c>
      <c r="B166" s="83" t="s">
        <v>362</v>
      </c>
      <c r="C166" s="83" t="s">
        <v>64</v>
      </c>
      <c r="D166" s="83" t="s">
        <v>12</v>
      </c>
      <c r="G166" s="90" t="s">
        <v>413</v>
      </c>
      <c r="H166" s="83" t="s">
        <v>64</v>
      </c>
      <c r="I166" s="91">
        <v>-34.25</v>
      </c>
      <c r="J166" s="91">
        <v>-60.25</v>
      </c>
      <c r="K166" s="83" t="s">
        <v>10</v>
      </c>
    </row>
    <row r="167" spans="1:11" ht="12.75" customHeight="1" x14ac:dyDescent="0.35">
      <c r="A167" s="83" t="s">
        <v>557</v>
      </c>
      <c r="B167" s="83" t="s">
        <v>277</v>
      </c>
      <c r="C167" s="83" t="s">
        <v>11</v>
      </c>
      <c r="D167" s="83" t="s">
        <v>13</v>
      </c>
      <c r="G167" s="90" t="s">
        <v>310</v>
      </c>
      <c r="H167" s="83" t="s">
        <v>64</v>
      </c>
      <c r="I167" s="91">
        <v>-34.5</v>
      </c>
      <c r="J167" s="91">
        <v>-59.5</v>
      </c>
      <c r="K167" s="83" t="s">
        <v>10</v>
      </c>
    </row>
    <row r="168" spans="1:11" ht="12.75" customHeight="1" x14ac:dyDescent="0.35">
      <c r="A168" s="83" t="s">
        <v>558</v>
      </c>
      <c r="B168" s="83" t="s">
        <v>481</v>
      </c>
      <c r="C168" s="83" t="s">
        <v>65</v>
      </c>
      <c r="D168" s="83" t="s">
        <v>14</v>
      </c>
      <c r="G168" s="90" t="s">
        <v>344</v>
      </c>
      <c r="H168" s="83" t="s">
        <v>64</v>
      </c>
      <c r="I168" s="91">
        <v>-34.25</v>
      </c>
      <c r="J168" s="91">
        <v>-59.5</v>
      </c>
      <c r="K168" s="83" t="s">
        <v>10</v>
      </c>
    </row>
    <row r="169" spans="1:11" ht="12.75" customHeight="1" x14ac:dyDescent="0.35">
      <c r="A169" s="83" t="s">
        <v>559</v>
      </c>
      <c r="B169" s="83" t="s">
        <v>329</v>
      </c>
      <c r="C169" s="83" t="s">
        <v>64</v>
      </c>
      <c r="D169" s="83" t="s">
        <v>10</v>
      </c>
      <c r="G169" s="90" t="s">
        <v>424</v>
      </c>
      <c r="H169" s="83" t="s">
        <v>64</v>
      </c>
      <c r="I169" s="91">
        <v>-38.4166667</v>
      </c>
      <c r="J169" s="91">
        <v>-59.6666667</v>
      </c>
      <c r="K169" s="83" t="s">
        <v>12</v>
      </c>
    </row>
    <row r="170" spans="1:11" ht="12.75" customHeight="1" x14ac:dyDescent="0.35">
      <c r="A170" s="83" t="s">
        <v>560</v>
      </c>
      <c r="B170" s="83" t="s">
        <v>366</v>
      </c>
      <c r="C170" s="83" t="s">
        <v>64</v>
      </c>
      <c r="D170" s="83" t="s">
        <v>12</v>
      </c>
      <c r="G170" s="70" t="s">
        <v>414</v>
      </c>
      <c r="H170" s="70" t="s">
        <v>64</v>
      </c>
      <c r="I170" s="94">
        <v>-33.5</v>
      </c>
      <c r="J170" s="94">
        <v>-60.3333333</v>
      </c>
      <c r="K170" s="70" t="s">
        <v>16</v>
      </c>
    </row>
    <row r="171" spans="1:11" ht="12.75" customHeight="1" x14ac:dyDescent="0.35">
      <c r="A171" s="83" t="s">
        <v>561</v>
      </c>
      <c r="B171" s="83" t="s">
        <v>366</v>
      </c>
      <c r="C171" s="83" t="s">
        <v>64</v>
      </c>
      <c r="D171" s="83" t="s">
        <v>12</v>
      </c>
      <c r="G171" s="90" t="s">
        <v>345</v>
      </c>
      <c r="H171" s="83" t="s">
        <v>64</v>
      </c>
      <c r="I171" s="91">
        <v>-33.75</v>
      </c>
      <c r="J171" s="91">
        <v>-59.75</v>
      </c>
      <c r="K171" s="83" t="s">
        <v>10</v>
      </c>
    </row>
    <row r="172" spans="1:11" ht="12.75" customHeight="1" x14ac:dyDescent="0.35">
      <c r="A172" s="83" t="s">
        <v>562</v>
      </c>
      <c r="B172" s="83" t="s">
        <v>411</v>
      </c>
      <c r="C172" s="83" t="s">
        <v>305</v>
      </c>
      <c r="D172" s="83" t="s">
        <v>14</v>
      </c>
      <c r="G172" s="90" t="s">
        <v>316</v>
      </c>
      <c r="H172" s="83" t="s">
        <v>64</v>
      </c>
      <c r="I172" s="91">
        <v>-34.75</v>
      </c>
      <c r="J172" s="91">
        <v>-59.75</v>
      </c>
      <c r="K172" s="83" t="s">
        <v>10</v>
      </c>
    </row>
    <row r="173" spans="1:11" ht="12.75" customHeight="1" x14ac:dyDescent="0.35">
      <c r="A173" s="83" t="s">
        <v>563</v>
      </c>
      <c r="B173" s="83" t="s">
        <v>372</v>
      </c>
      <c r="C173" s="83" t="s">
        <v>305</v>
      </c>
      <c r="D173" s="83" t="s">
        <v>18</v>
      </c>
      <c r="G173" s="90" t="s">
        <v>417</v>
      </c>
      <c r="H173" s="83" t="s">
        <v>64</v>
      </c>
      <c r="I173" s="91">
        <v>-37.3333333</v>
      </c>
      <c r="J173" s="91">
        <v>-59.25</v>
      </c>
      <c r="K173" s="83" t="s">
        <v>12</v>
      </c>
    </row>
    <row r="174" spans="1:11" ht="12.75" customHeight="1" x14ac:dyDescent="0.35">
      <c r="A174" s="83" t="s">
        <v>564</v>
      </c>
      <c r="B174" s="83" t="s">
        <v>372</v>
      </c>
      <c r="C174" s="83" t="s">
        <v>305</v>
      </c>
      <c r="D174" s="83" t="s">
        <v>18</v>
      </c>
      <c r="G174" s="90" t="s">
        <v>408</v>
      </c>
      <c r="H174" s="83" t="s">
        <v>64</v>
      </c>
      <c r="I174" s="91">
        <v>-38.25</v>
      </c>
      <c r="J174" s="91">
        <v>-62.25</v>
      </c>
      <c r="K174" s="83" t="s">
        <v>14</v>
      </c>
    </row>
    <row r="175" spans="1:11" ht="12.75" customHeight="1" x14ac:dyDescent="0.35">
      <c r="A175" s="83" t="s">
        <v>565</v>
      </c>
      <c r="B175" s="83" t="s">
        <v>418</v>
      </c>
      <c r="C175" s="83" t="s">
        <v>279</v>
      </c>
      <c r="D175" s="83" t="s">
        <v>19</v>
      </c>
      <c r="G175" s="90" t="s">
        <v>325</v>
      </c>
      <c r="H175" s="83" t="s">
        <v>64</v>
      </c>
      <c r="I175" s="91">
        <v>-36</v>
      </c>
      <c r="J175" s="91">
        <v>-62.6666667</v>
      </c>
      <c r="K175" s="83" t="s">
        <v>10</v>
      </c>
    </row>
    <row r="176" spans="1:11" ht="12.75" customHeight="1" x14ac:dyDescent="0.35">
      <c r="A176" s="83" t="s">
        <v>566</v>
      </c>
      <c r="B176" s="83" t="s">
        <v>372</v>
      </c>
      <c r="C176" s="83" t="s">
        <v>305</v>
      </c>
      <c r="D176" s="83" t="s">
        <v>18</v>
      </c>
      <c r="G176" s="90" t="s">
        <v>370</v>
      </c>
      <c r="H176" s="83" t="s">
        <v>64</v>
      </c>
      <c r="I176" s="91">
        <v>-38.5</v>
      </c>
      <c r="J176" s="91">
        <v>-60.25</v>
      </c>
      <c r="K176" s="83" t="s">
        <v>12</v>
      </c>
    </row>
    <row r="177" spans="1:11" ht="12.75" customHeight="1" x14ac:dyDescent="0.35">
      <c r="A177" s="83" t="s">
        <v>567</v>
      </c>
      <c r="B177" s="83" t="s">
        <v>333</v>
      </c>
      <c r="C177" s="83" t="s">
        <v>64</v>
      </c>
      <c r="D177" s="83" t="s">
        <v>10</v>
      </c>
      <c r="G177" s="90" t="s">
        <v>409</v>
      </c>
      <c r="H177" s="83" t="s">
        <v>64</v>
      </c>
      <c r="I177" s="91">
        <v>-36.452778000000002</v>
      </c>
      <c r="J177" s="91">
        <v>-62.862499999999997</v>
      </c>
      <c r="K177" s="83" t="s">
        <v>14</v>
      </c>
    </row>
    <row r="178" spans="1:11" ht="12.75" customHeight="1" x14ac:dyDescent="0.35">
      <c r="A178" s="83" t="s">
        <v>568</v>
      </c>
      <c r="B178" s="83" t="s">
        <v>331</v>
      </c>
      <c r="C178" s="83" t="s">
        <v>64</v>
      </c>
      <c r="D178" s="83" t="s">
        <v>10</v>
      </c>
      <c r="G178" s="90" t="s">
        <v>410</v>
      </c>
      <c r="H178" s="83" t="s">
        <v>64</v>
      </c>
      <c r="I178" s="91">
        <v>-39</v>
      </c>
      <c r="J178" s="91">
        <v>-62.75</v>
      </c>
      <c r="K178" s="83" t="s">
        <v>14</v>
      </c>
    </row>
    <row r="179" spans="1:11" ht="12.75" customHeight="1" x14ac:dyDescent="0.35">
      <c r="A179" s="83" t="s">
        <v>569</v>
      </c>
      <c r="B179" s="83" t="s">
        <v>303</v>
      </c>
      <c r="C179" s="83" t="s">
        <v>11</v>
      </c>
      <c r="D179" s="83" t="s">
        <v>16</v>
      </c>
      <c r="G179" s="70" t="s">
        <v>524</v>
      </c>
      <c r="H179" s="83" t="s">
        <v>525</v>
      </c>
      <c r="I179" s="12">
        <v>-27.5</v>
      </c>
      <c r="J179" s="12">
        <v>-58.75</v>
      </c>
      <c r="K179" s="83" t="s">
        <v>19</v>
      </c>
    </row>
    <row r="180" spans="1:11" ht="12.75" customHeight="1" x14ac:dyDescent="0.35">
      <c r="A180" s="83" t="s">
        <v>570</v>
      </c>
      <c r="B180" s="83" t="s">
        <v>468</v>
      </c>
      <c r="C180" s="83" t="s">
        <v>283</v>
      </c>
      <c r="D180" s="95" t="s">
        <v>17</v>
      </c>
      <c r="G180" s="90" t="s">
        <v>282</v>
      </c>
      <c r="H180" s="83" t="s">
        <v>283</v>
      </c>
      <c r="I180" s="91">
        <v>-26.8</v>
      </c>
      <c r="J180" s="91">
        <v>-65.25</v>
      </c>
      <c r="K180" s="83" t="s">
        <v>17</v>
      </c>
    </row>
    <row r="181" spans="1:11" ht="12.75" customHeight="1" x14ac:dyDescent="0.35">
      <c r="A181" s="83" t="s">
        <v>188</v>
      </c>
      <c r="B181" s="86" t="s">
        <v>353</v>
      </c>
      <c r="C181" s="86" t="s">
        <v>66</v>
      </c>
      <c r="D181" s="91" t="s">
        <v>15</v>
      </c>
      <c r="G181" s="83" t="s">
        <v>441</v>
      </c>
      <c r="H181" s="83" t="s">
        <v>283</v>
      </c>
      <c r="I181" s="98">
        <v>-27.585556</v>
      </c>
      <c r="J181" s="91">
        <v>-65.617500000000007</v>
      </c>
      <c r="K181" s="95" t="s">
        <v>17</v>
      </c>
    </row>
    <row r="182" spans="1:11" ht="12.75" customHeight="1" x14ac:dyDescent="0.35">
      <c r="A182" s="83" t="s">
        <v>189</v>
      </c>
      <c r="B182" s="86" t="s">
        <v>354</v>
      </c>
      <c r="C182" s="86" t="s">
        <v>66</v>
      </c>
      <c r="D182" s="91" t="s">
        <v>15</v>
      </c>
      <c r="G182" s="83" t="s">
        <v>571</v>
      </c>
      <c r="H182" s="95" t="s">
        <v>64</v>
      </c>
      <c r="I182" s="95">
        <v>-34.6</v>
      </c>
      <c r="J182" s="99">
        <v>-58.45</v>
      </c>
      <c r="K182" s="95" t="s">
        <v>16</v>
      </c>
    </row>
    <row r="183" spans="1:11" ht="12.75" customHeight="1" x14ac:dyDescent="0.35">
      <c r="A183" s="83" t="s">
        <v>572</v>
      </c>
      <c r="B183" s="83" t="s">
        <v>354</v>
      </c>
      <c r="C183" s="83" t="s">
        <v>66</v>
      </c>
      <c r="D183" s="83" t="s">
        <v>15</v>
      </c>
      <c r="G183" s="83" t="s">
        <v>467</v>
      </c>
      <c r="H183" s="83" t="s">
        <v>286</v>
      </c>
      <c r="I183" s="98">
        <v>-29.0833333</v>
      </c>
      <c r="J183" s="100">
        <v>-62.25</v>
      </c>
      <c r="K183" s="95" t="s">
        <v>18</v>
      </c>
    </row>
    <row r="184" spans="1:11" ht="12.75" customHeight="1" x14ac:dyDescent="0.35">
      <c r="A184" s="83" t="s">
        <v>573</v>
      </c>
      <c r="B184" s="83" t="s">
        <v>354</v>
      </c>
      <c r="C184" s="83" t="s">
        <v>66</v>
      </c>
      <c r="D184" s="83" t="s">
        <v>15</v>
      </c>
      <c r="G184" s="99"/>
      <c r="H184" s="99"/>
      <c r="I184" s="99"/>
      <c r="J184" s="99"/>
      <c r="K184" s="99"/>
    </row>
    <row r="185" spans="1:11" ht="12.75" customHeight="1" x14ac:dyDescent="0.35">
      <c r="A185" s="83" t="s">
        <v>574</v>
      </c>
      <c r="B185" s="83" t="s">
        <v>354</v>
      </c>
      <c r="C185" s="83" t="s">
        <v>66</v>
      </c>
      <c r="D185" s="83" t="s">
        <v>15</v>
      </c>
      <c r="G185" s="99"/>
      <c r="H185" s="99"/>
      <c r="I185" s="99"/>
      <c r="J185" s="99"/>
      <c r="K185" s="99"/>
    </row>
    <row r="186" spans="1:11" ht="12.75" customHeight="1" x14ac:dyDescent="0.35">
      <c r="A186" s="86" t="s">
        <v>237</v>
      </c>
      <c r="B186" s="86" t="s">
        <v>402</v>
      </c>
      <c r="C186" s="86" t="s">
        <v>64</v>
      </c>
      <c r="D186" s="91" t="s">
        <v>14</v>
      </c>
      <c r="G186" s="99"/>
      <c r="H186" s="99"/>
      <c r="I186" s="99"/>
      <c r="J186" s="99"/>
      <c r="K186" s="99"/>
    </row>
    <row r="187" spans="1:11" ht="12.75" customHeight="1" x14ac:dyDescent="0.35">
      <c r="A187" s="86" t="s">
        <v>224</v>
      </c>
      <c r="B187" s="86" t="s">
        <v>389</v>
      </c>
      <c r="C187" s="86" t="s">
        <v>65</v>
      </c>
      <c r="D187" s="91" t="s">
        <v>14</v>
      </c>
      <c r="G187" s="99"/>
      <c r="H187" s="99"/>
      <c r="I187" s="99"/>
      <c r="J187" s="99"/>
      <c r="K187" s="99"/>
    </row>
    <row r="188" spans="1:11" ht="12.75" customHeight="1" x14ac:dyDescent="0.35">
      <c r="A188" s="86" t="s">
        <v>575</v>
      </c>
      <c r="B188" s="86" t="s">
        <v>389</v>
      </c>
      <c r="C188" s="86" t="s">
        <v>65</v>
      </c>
      <c r="D188" s="91" t="s">
        <v>14</v>
      </c>
      <c r="G188" s="99"/>
      <c r="H188" s="99"/>
      <c r="I188" s="99"/>
      <c r="J188" s="99"/>
      <c r="K188" s="99"/>
    </row>
    <row r="189" spans="1:11" ht="12.75" customHeight="1" x14ac:dyDescent="0.35">
      <c r="A189" s="83" t="s">
        <v>576</v>
      </c>
      <c r="B189" s="83" t="s">
        <v>461</v>
      </c>
      <c r="C189" s="83" t="s">
        <v>279</v>
      </c>
      <c r="D189" s="83" t="s">
        <v>19</v>
      </c>
      <c r="G189" s="99"/>
      <c r="H189" s="99"/>
      <c r="I189" s="99"/>
      <c r="J189" s="99"/>
      <c r="K189" s="99"/>
    </row>
    <row r="190" spans="1:11" ht="12.75" customHeight="1" x14ac:dyDescent="0.35">
      <c r="A190" s="83" t="s">
        <v>577</v>
      </c>
      <c r="B190" s="83" t="s">
        <v>461</v>
      </c>
      <c r="C190" s="83" t="s">
        <v>279</v>
      </c>
      <c r="D190" s="83" t="s">
        <v>19</v>
      </c>
      <c r="G190" s="99"/>
      <c r="H190" s="99"/>
      <c r="I190" s="99"/>
      <c r="J190" s="99"/>
      <c r="K190" s="99"/>
    </row>
    <row r="191" spans="1:11" ht="12.75" customHeight="1" x14ac:dyDescent="0.35">
      <c r="A191" s="83" t="s">
        <v>162</v>
      </c>
      <c r="B191" s="86" t="s">
        <v>327</v>
      </c>
      <c r="C191" s="86" t="s">
        <v>64</v>
      </c>
      <c r="D191" s="91" t="s">
        <v>10</v>
      </c>
      <c r="G191" s="99"/>
      <c r="H191" s="99"/>
      <c r="I191" s="99"/>
      <c r="J191" s="99"/>
      <c r="K191" s="99"/>
    </row>
    <row r="192" spans="1:11" ht="12.75" customHeight="1" x14ac:dyDescent="0.35">
      <c r="A192" s="83" t="s">
        <v>225</v>
      </c>
      <c r="B192" s="86" t="s">
        <v>390</v>
      </c>
      <c r="C192" s="86" t="s">
        <v>65</v>
      </c>
      <c r="D192" s="91" t="s">
        <v>14</v>
      </c>
      <c r="G192" s="99"/>
      <c r="H192" s="99"/>
      <c r="I192" s="99"/>
      <c r="J192" s="99"/>
      <c r="K192" s="99"/>
    </row>
    <row r="193" spans="1:11" ht="12.75" customHeight="1" x14ac:dyDescent="0.35">
      <c r="A193" s="92" t="s">
        <v>134</v>
      </c>
      <c r="B193" s="86" t="s">
        <v>297</v>
      </c>
      <c r="C193" s="86" t="s">
        <v>11</v>
      </c>
      <c r="D193" s="91" t="s">
        <v>16</v>
      </c>
      <c r="G193" s="99"/>
      <c r="H193" s="99"/>
      <c r="I193" s="99"/>
      <c r="J193" s="99"/>
      <c r="K193" s="99"/>
    </row>
    <row r="194" spans="1:11" ht="12.75" customHeight="1" x14ac:dyDescent="0.35">
      <c r="A194" s="83" t="s">
        <v>578</v>
      </c>
      <c r="B194" s="83" t="s">
        <v>371</v>
      </c>
      <c r="C194" s="83" t="s">
        <v>64</v>
      </c>
      <c r="D194" s="83" t="s">
        <v>12</v>
      </c>
      <c r="G194" s="99"/>
      <c r="H194" s="99"/>
      <c r="I194" s="99"/>
      <c r="J194" s="99"/>
      <c r="K194" s="99"/>
    </row>
    <row r="195" spans="1:11" ht="12.75" customHeight="1" x14ac:dyDescent="0.35">
      <c r="A195" s="83" t="s">
        <v>211</v>
      </c>
      <c r="B195" s="86" t="s">
        <v>375</v>
      </c>
      <c r="C195" s="86" t="s">
        <v>305</v>
      </c>
      <c r="D195" s="91" t="s">
        <v>18</v>
      </c>
      <c r="G195" s="99"/>
      <c r="H195" s="99"/>
      <c r="I195" s="99"/>
      <c r="J195" s="99"/>
      <c r="K195" s="99"/>
    </row>
    <row r="196" spans="1:11" ht="12.75" customHeight="1" x14ac:dyDescent="0.35">
      <c r="A196" s="83" t="s">
        <v>579</v>
      </c>
      <c r="B196" s="83" t="s">
        <v>458</v>
      </c>
      <c r="C196" s="83" t="s">
        <v>459</v>
      </c>
      <c r="D196" s="83" t="s">
        <v>19</v>
      </c>
      <c r="G196" s="99"/>
      <c r="H196" s="99"/>
      <c r="I196" s="99"/>
      <c r="J196" s="99"/>
      <c r="K196" s="99"/>
    </row>
    <row r="197" spans="1:11" ht="12.75" customHeight="1" x14ac:dyDescent="0.35">
      <c r="A197" s="83" t="s">
        <v>579</v>
      </c>
      <c r="B197" s="83" t="s">
        <v>458</v>
      </c>
      <c r="C197" s="83" t="s">
        <v>459</v>
      </c>
      <c r="D197" s="83" t="s">
        <v>17</v>
      </c>
      <c r="G197" s="99"/>
      <c r="H197" s="99"/>
      <c r="I197" s="99"/>
      <c r="J197" s="99"/>
      <c r="K197" s="99"/>
    </row>
    <row r="198" spans="1:11" ht="12.75" customHeight="1" x14ac:dyDescent="0.35">
      <c r="A198" s="92" t="s">
        <v>150</v>
      </c>
      <c r="B198" s="86" t="s">
        <v>315</v>
      </c>
      <c r="C198" s="86" t="s">
        <v>64</v>
      </c>
      <c r="D198" s="91" t="s">
        <v>10</v>
      </c>
      <c r="G198" s="99"/>
      <c r="H198" s="99"/>
      <c r="I198" s="99"/>
      <c r="J198" s="99"/>
      <c r="K198" s="99"/>
    </row>
    <row r="199" spans="1:11" ht="12.75" customHeight="1" x14ac:dyDescent="0.35">
      <c r="A199" s="83" t="s">
        <v>580</v>
      </c>
      <c r="B199" s="83" t="s">
        <v>335</v>
      </c>
      <c r="C199" s="83" t="s">
        <v>64</v>
      </c>
      <c r="D199" s="83" t="s">
        <v>10</v>
      </c>
      <c r="G199" s="99"/>
      <c r="H199" s="99"/>
      <c r="I199" s="99"/>
      <c r="J199" s="99"/>
      <c r="K199" s="99"/>
    </row>
    <row r="200" spans="1:11" ht="12.75" customHeight="1" x14ac:dyDescent="0.35">
      <c r="A200" s="83" t="s">
        <v>581</v>
      </c>
      <c r="B200" s="83" t="s">
        <v>330</v>
      </c>
      <c r="C200" s="83" t="s">
        <v>64</v>
      </c>
      <c r="D200" s="83" t="s">
        <v>10</v>
      </c>
      <c r="G200" s="99"/>
      <c r="H200" s="99"/>
      <c r="I200" s="99"/>
      <c r="J200" s="99"/>
      <c r="K200" s="99"/>
    </row>
    <row r="201" spans="1:11" ht="12.75" customHeight="1" x14ac:dyDescent="0.35">
      <c r="A201" s="83" t="s">
        <v>582</v>
      </c>
      <c r="B201" s="83" t="s">
        <v>330</v>
      </c>
      <c r="C201" s="83" t="s">
        <v>64</v>
      </c>
      <c r="D201" s="83" t="s">
        <v>10</v>
      </c>
      <c r="G201" s="99"/>
      <c r="H201" s="99"/>
      <c r="I201" s="99"/>
      <c r="J201" s="99"/>
      <c r="K201" s="99"/>
    </row>
    <row r="202" spans="1:11" ht="12.75" customHeight="1" x14ac:dyDescent="0.35">
      <c r="A202" s="92" t="s">
        <v>128</v>
      </c>
      <c r="B202" s="86" t="s">
        <v>291</v>
      </c>
      <c r="C202" s="86" t="s">
        <v>11</v>
      </c>
      <c r="D202" s="91" t="s">
        <v>13</v>
      </c>
      <c r="G202" s="99"/>
      <c r="H202" s="99"/>
      <c r="I202" s="99"/>
      <c r="J202" s="99"/>
      <c r="K202" s="99"/>
    </row>
    <row r="203" spans="1:11" ht="12.75" customHeight="1" x14ac:dyDescent="0.35">
      <c r="A203" s="83" t="s">
        <v>583</v>
      </c>
      <c r="B203" s="83" t="s">
        <v>476</v>
      </c>
      <c r="C203" s="83" t="s">
        <v>283</v>
      </c>
      <c r="D203" s="95" t="s">
        <v>17</v>
      </c>
      <c r="G203" s="99"/>
      <c r="H203" s="99"/>
      <c r="I203" s="99"/>
      <c r="J203" s="99"/>
      <c r="K203" s="99"/>
    </row>
    <row r="204" spans="1:11" ht="12.75" customHeight="1" x14ac:dyDescent="0.35">
      <c r="A204" s="83" t="s">
        <v>584</v>
      </c>
      <c r="B204" s="83" t="s">
        <v>476</v>
      </c>
      <c r="C204" s="83" t="s">
        <v>283</v>
      </c>
      <c r="D204" s="95" t="s">
        <v>17</v>
      </c>
      <c r="G204" s="99"/>
      <c r="H204" s="99"/>
      <c r="I204" s="99"/>
      <c r="J204" s="99"/>
      <c r="K204" s="99"/>
    </row>
    <row r="205" spans="1:11" ht="12.75" customHeight="1" x14ac:dyDescent="0.35">
      <c r="A205" s="86" t="s">
        <v>585</v>
      </c>
      <c r="B205" s="86" t="s">
        <v>476</v>
      </c>
      <c r="C205" s="86" t="s">
        <v>283</v>
      </c>
      <c r="D205" s="95" t="s">
        <v>17</v>
      </c>
      <c r="G205" s="99"/>
      <c r="H205" s="99"/>
      <c r="I205" s="99"/>
      <c r="J205" s="99"/>
      <c r="K205" s="99"/>
    </row>
    <row r="206" spans="1:11" ht="12.75" customHeight="1" x14ac:dyDescent="0.35">
      <c r="A206" s="83" t="s">
        <v>586</v>
      </c>
      <c r="B206" s="83" t="s">
        <v>476</v>
      </c>
      <c r="C206" s="83" t="s">
        <v>283</v>
      </c>
      <c r="D206" s="95" t="s">
        <v>17</v>
      </c>
      <c r="G206" s="99"/>
      <c r="H206" s="99"/>
      <c r="I206" s="99"/>
      <c r="J206" s="99"/>
      <c r="K206" s="99"/>
    </row>
    <row r="207" spans="1:11" ht="12.75" customHeight="1" x14ac:dyDescent="0.35">
      <c r="A207" s="83" t="s">
        <v>587</v>
      </c>
      <c r="B207" s="83" t="s">
        <v>476</v>
      </c>
      <c r="C207" s="83" t="s">
        <v>283</v>
      </c>
      <c r="D207" s="95" t="s">
        <v>17</v>
      </c>
      <c r="G207" s="99"/>
      <c r="H207" s="99"/>
      <c r="I207" s="99"/>
      <c r="J207" s="99"/>
      <c r="K207" s="99"/>
    </row>
    <row r="208" spans="1:11" ht="12.75" customHeight="1" x14ac:dyDescent="0.35">
      <c r="A208" s="83" t="s">
        <v>588</v>
      </c>
      <c r="B208" s="83" t="s">
        <v>476</v>
      </c>
      <c r="C208" s="83" t="s">
        <v>283</v>
      </c>
      <c r="D208" s="95" t="s">
        <v>17</v>
      </c>
      <c r="G208" s="99"/>
      <c r="H208" s="99"/>
      <c r="I208" s="99"/>
      <c r="J208" s="99"/>
      <c r="K208" s="99"/>
    </row>
    <row r="209" spans="1:11" ht="12.75" customHeight="1" x14ac:dyDescent="0.35">
      <c r="A209" s="90" t="s">
        <v>21</v>
      </c>
      <c r="B209" s="86" t="s">
        <v>361</v>
      </c>
      <c r="C209" s="86" t="s">
        <v>64</v>
      </c>
      <c r="D209" s="91" t="s">
        <v>12</v>
      </c>
      <c r="G209" s="99"/>
      <c r="H209" s="99"/>
      <c r="I209" s="99"/>
      <c r="J209" s="99"/>
      <c r="K209" s="99"/>
    </row>
    <row r="210" spans="1:11" ht="12.75" customHeight="1" x14ac:dyDescent="0.35">
      <c r="A210" s="83" t="s">
        <v>186</v>
      </c>
      <c r="B210" s="86" t="s">
        <v>351</v>
      </c>
      <c r="C210" s="86" t="s">
        <v>66</v>
      </c>
      <c r="D210" s="91" t="s">
        <v>15</v>
      </c>
      <c r="G210" s="99"/>
      <c r="H210" s="99"/>
      <c r="I210" s="99"/>
      <c r="J210" s="99"/>
      <c r="K210" s="99"/>
    </row>
    <row r="211" spans="1:11" ht="12.75" customHeight="1" x14ac:dyDescent="0.35">
      <c r="A211" s="83" t="s">
        <v>589</v>
      </c>
      <c r="B211" s="83" t="s">
        <v>277</v>
      </c>
      <c r="C211" s="83" t="s">
        <v>11</v>
      </c>
      <c r="D211" s="83" t="s">
        <v>13</v>
      </c>
      <c r="G211" s="99"/>
      <c r="H211" s="99"/>
      <c r="I211" s="99"/>
      <c r="J211" s="99"/>
      <c r="K211" s="99"/>
    </row>
    <row r="212" spans="1:11" ht="12.75" customHeight="1" x14ac:dyDescent="0.35">
      <c r="A212" s="86" t="s">
        <v>204</v>
      </c>
      <c r="B212" s="86" t="s">
        <v>369</v>
      </c>
      <c r="C212" s="86" t="s">
        <v>64</v>
      </c>
      <c r="D212" s="91" t="s">
        <v>12</v>
      </c>
      <c r="G212" s="99"/>
      <c r="H212" s="99"/>
      <c r="I212" s="99"/>
      <c r="J212" s="99"/>
      <c r="K212" s="99"/>
    </row>
    <row r="213" spans="1:11" ht="12.75" customHeight="1" x14ac:dyDescent="0.35">
      <c r="A213" s="83" t="s">
        <v>590</v>
      </c>
      <c r="B213" s="83" t="s">
        <v>291</v>
      </c>
      <c r="C213" s="83" t="s">
        <v>11</v>
      </c>
      <c r="D213" s="83" t="s">
        <v>13</v>
      </c>
      <c r="G213" s="99"/>
      <c r="H213" s="99"/>
      <c r="I213" s="99"/>
      <c r="J213" s="99"/>
      <c r="K213" s="99"/>
    </row>
    <row r="214" spans="1:11" ht="12.75" customHeight="1" x14ac:dyDescent="0.35">
      <c r="A214" s="83" t="s">
        <v>591</v>
      </c>
      <c r="B214" s="83" t="s">
        <v>292</v>
      </c>
      <c r="C214" s="83" t="s">
        <v>11</v>
      </c>
      <c r="D214" s="83" t="s">
        <v>13</v>
      </c>
      <c r="G214" s="99"/>
      <c r="H214" s="99"/>
      <c r="I214" s="99"/>
      <c r="J214" s="99"/>
      <c r="K214" s="99"/>
    </row>
    <row r="215" spans="1:11" ht="12.75" customHeight="1" x14ac:dyDescent="0.35">
      <c r="A215" s="92" t="s">
        <v>129</v>
      </c>
      <c r="B215" s="86" t="s">
        <v>292</v>
      </c>
      <c r="C215" s="86" t="s">
        <v>11</v>
      </c>
      <c r="D215" s="91" t="s">
        <v>13</v>
      </c>
      <c r="G215" s="99"/>
      <c r="H215" s="99"/>
      <c r="I215" s="99"/>
      <c r="J215" s="99"/>
      <c r="K215" s="99"/>
    </row>
    <row r="216" spans="1:11" ht="12.75" customHeight="1" x14ac:dyDescent="0.35">
      <c r="A216" s="83" t="s">
        <v>171</v>
      </c>
      <c r="B216" s="86" t="s">
        <v>336</v>
      </c>
      <c r="C216" s="86" t="s">
        <v>64</v>
      </c>
      <c r="D216" s="91" t="s">
        <v>10</v>
      </c>
      <c r="G216" s="99"/>
      <c r="H216" s="99"/>
      <c r="I216" s="99"/>
      <c r="J216" s="99"/>
      <c r="K216" s="99"/>
    </row>
    <row r="217" spans="1:11" ht="12.75" customHeight="1" x14ac:dyDescent="0.35">
      <c r="A217" s="83" t="s">
        <v>592</v>
      </c>
      <c r="B217" s="83" t="s">
        <v>336</v>
      </c>
      <c r="C217" s="83" t="s">
        <v>64</v>
      </c>
      <c r="D217" s="83" t="s">
        <v>10</v>
      </c>
      <c r="G217" s="99"/>
      <c r="H217" s="99"/>
      <c r="I217" s="99"/>
      <c r="J217" s="99"/>
      <c r="K217" s="99"/>
    </row>
    <row r="218" spans="1:11" ht="12.75" customHeight="1" x14ac:dyDescent="0.35">
      <c r="A218" s="83" t="s">
        <v>593</v>
      </c>
      <c r="B218" s="83" t="s">
        <v>479</v>
      </c>
      <c r="C218" s="83" t="s">
        <v>283</v>
      </c>
      <c r="D218" s="95" t="s">
        <v>17</v>
      </c>
      <c r="G218" s="99"/>
      <c r="H218" s="99"/>
      <c r="I218" s="99"/>
      <c r="J218" s="99"/>
      <c r="K218" s="99"/>
    </row>
    <row r="219" spans="1:11" ht="12.75" customHeight="1" x14ac:dyDescent="0.35">
      <c r="A219" s="83" t="s">
        <v>594</v>
      </c>
      <c r="B219" s="83" t="s">
        <v>479</v>
      </c>
      <c r="C219" s="83" t="s">
        <v>283</v>
      </c>
      <c r="D219" s="95" t="s">
        <v>17</v>
      </c>
      <c r="G219" s="99"/>
      <c r="H219" s="99"/>
      <c r="I219" s="99"/>
      <c r="J219" s="99"/>
      <c r="K219" s="99"/>
    </row>
    <row r="220" spans="1:11" ht="12.75" customHeight="1" x14ac:dyDescent="0.35">
      <c r="A220" s="83" t="s">
        <v>595</v>
      </c>
      <c r="B220" s="83" t="s">
        <v>479</v>
      </c>
      <c r="C220" s="83" t="s">
        <v>283</v>
      </c>
      <c r="D220" s="95" t="s">
        <v>17</v>
      </c>
      <c r="G220" s="99"/>
      <c r="H220" s="99"/>
      <c r="I220" s="99"/>
      <c r="J220" s="99"/>
      <c r="K220" s="99"/>
    </row>
    <row r="221" spans="1:11" ht="12.75" customHeight="1" x14ac:dyDescent="0.35">
      <c r="A221" s="83" t="s">
        <v>165</v>
      </c>
      <c r="B221" s="86" t="s">
        <v>330</v>
      </c>
      <c r="C221" s="86" t="s">
        <v>64</v>
      </c>
      <c r="D221" s="91" t="s">
        <v>10</v>
      </c>
      <c r="G221" s="99"/>
      <c r="H221" s="99"/>
      <c r="I221" s="99"/>
      <c r="J221" s="99"/>
      <c r="K221" s="99"/>
    </row>
    <row r="222" spans="1:11" ht="12.75" customHeight="1" x14ac:dyDescent="0.35">
      <c r="A222" s="83" t="s">
        <v>167</v>
      </c>
      <c r="B222" s="86" t="s">
        <v>332</v>
      </c>
      <c r="C222" s="86" t="s">
        <v>64</v>
      </c>
      <c r="D222" s="91" t="s">
        <v>10</v>
      </c>
      <c r="G222" s="99"/>
      <c r="H222" s="99"/>
      <c r="I222" s="99"/>
      <c r="J222" s="99"/>
      <c r="K222" s="99"/>
    </row>
    <row r="223" spans="1:11" ht="12.75" customHeight="1" x14ac:dyDescent="0.35">
      <c r="A223" s="83" t="s">
        <v>596</v>
      </c>
      <c r="B223" s="83" t="s">
        <v>358</v>
      </c>
      <c r="C223" s="83" t="s">
        <v>64</v>
      </c>
      <c r="D223" s="83" t="s">
        <v>12</v>
      </c>
      <c r="G223" s="99"/>
      <c r="H223" s="99"/>
      <c r="I223" s="99"/>
      <c r="J223" s="99"/>
      <c r="K223" s="99"/>
    </row>
    <row r="224" spans="1:11" ht="12.75" customHeight="1" x14ac:dyDescent="0.35">
      <c r="A224" s="86" t="s">
        <v>193</v>
      </c>
      <c r="B224" s="86" t="s">
        <v>358</v>
      </c>
      <c r="C224" s="86" t="s">
        <v>64</v>
      </c>
      <c r="D224" s="91" t="s">
        <v>12</v>
      </c>
      <c r="G224" s="99"/>
      <c r="H224" s="99"/>
      <c r="I224" s="99"/>
      <c r="J224" s="99"/>
      <c r="K224" s="99"/>
    </row>
    <row r="225" spans="1:11" ht="12.75" customHeight="1" x14ac:dyDescent="0.35">
      <c r="A225" s="83" t="s">
        <v>172</v>
      </c>
      <c r="B225" s="86" t="s">
        <v>337</v>
      </c>
      <c r="C225" s="86" t="s">
        <v>64</v>
      </c>
      <c r="D225" s="91" t="s">
        <v>10</v>
      </c>
      <c r="G225" s="99"/>
      <c r="H225" s="99"/>
      <c r="I225" s="99"/>
      <c r="J225" s="99"/>
      <c r="K225" s="99"/>
    </row>
    <row r="226" spans="1:11" ht="12.75" customHeight="1" x14ac:dyDescent="0.35">
      <c r="A226" s="83" t="s">
        <v>597</v>
      </c>
      <c r="B226" s="83" t="s">
        <v>479</v>
      </c>
      <c r="C226" s="83" t="s">
        <v>283</v>
      </c>
      <c r="D226" s="95" t="s">
        <v>17</v>
      </c>
      <c r="G226" s="99"/>
      <c r="H226" s="99"/>
      <c r="I226" s="99"/>
      <c r="J226" s="99"/>
      <c r="K226" s="99"/>
    </row>
    <row r="227" spans="1:11" ht="12.75" customHeight="1" x14ac:dyDescent="0.35">
      <c r="A227" s="83" t="s">
        <v>598</v>
      </c>
      <c r="B227" s="83" t="s">
        <v>304</v>
      </c>
      <c r="C227" s="83" t="s">
        <v>305</v>
      </c>
      <c r="D227" s="83" t="s">
        <v>16</v>
      </c>
      <c r="G227" s="99"/>
      <c r="H227" s="99"/>
      <c r="I227" s="99"/>
      <c r="J227" s="99"/>
      <c r="K227" s="99"/>
    </row>
    <row r="228" spans="1:11" ht="12.75" customHeight="1" x14ac:dyDescent="0.35">
      <c r="A228" s="83" t="s">
        <v>198</v>
      </c>
      <c r="B228" s="86" t="s">
        <v>363</v>
      </c>
      <c r="C228" s="86" t="s">
        <v>64</v>
      </c>
      <c r="D228" s="91" t="s">
        <v>12</v>
      </c>
      <c r="G228" s="99"/>
      <c r="H228" s="99"/>
      <c r="I228" s="99"/>
      <c r="J228" s="99"/>
      <c r="K228" s="99"/>
    </row>
    <row r="229" spans="1:11" ht="12.75" customHeight="1" x14ac:dyDescent="0.35">
      <c r="A229" s="83" t="s">
        <v>200</v>
      </c>
      <c r="B229" s="86" t="s">
        <v>365</v>
      </c>
      <c r="C229" s="86" t="s">
        <v>64</v>
      </c>
      <c r="D229" s="91" t="s">
        <v>12</v>
      </c>
      <c r="G229" s="99"/>
      <c r="H229" s="99"/>
      <c r="I229" s="99"/>
      <c r="J229" s="99"/>
      <c r="K229" s="99"/>
    </row>
    <row r="230" spans="1:11" ht="12.75" customHeight="1" x14ac:dyDescent="0.35">
      <c r="A230" s="83" t="s">
        <v>226</v>
      </c>
      <c r="B230" s="86" t="s">
        <v>391</v>
      </c>
      <c r="C230" s="86" t="s">
        <v>65</v>
      </c>
      <c r="D230" s="91" t="s">
        <v>14</v>
      </c>
      <c r="G230" s="99"/>
      <c r="H230" s="99"/>
      <c r="I230" s="99"/>
      <c r="J230" s="99"/>
      <c r="K230" s="99"/>
    </row>
    <row r="231" spans="1:11" ht="12.75" customHeight="1" x14ac:dyDescent="0.35">
      <c r="A231" s="92" t="s">
        <v>141</v>
      </c>
      <c r="B231" s="86" t="s">
        <v>304</v>
      </c>
      <c r="C231" s="86" t="s">
        <v>305</v>
      </c>
      <c r="D231" s="91" t="s">
        <v>16</v>
      </c>
      <c r="G231" s="99"/>
      <c r="H231" s="99"/>
      <c r="I231" s="99"/>
      <c r="J231" s="99"/>
      <c r="K231" s="99"/>
    </row>
    <row r="232" spans="1:11" ht="12.75" customHeight="1" x14ac:dyDescent="0.35">
      <c r="A232" s="92" t="s">
        <v>22</v>
      </c>
      <c r="B232" s="86" t="s">
        <v>304</v>
      </c>
      <c r="C232" s="86" t="s">
        <v>305</v>
      </c>
      <c r="D232" s="91" t="s">
        <v>16</v>
      </c>
      <c r="G232" s="99"/>
      <c r="H232" s="99"/>
      <c r="I232" s="99"/>
      <c r="J232" s="99"/>
      <c r="K232" s="99"/>
    </row>
    <row r="233" spans="1:11" ht="12.75" customHeight="1" x14ac:dyDescent="0.35">
      <c r="A233" s="83" t="s">
        <v>247</v>
      </c>
      <c r="B233" s="83" t="s">
        <v>412</v>
      </c>
      <c r="C233" s="83" t="s">
        <v>64</v>
      </c>
      <c r="D233" s="83" t="s">
        <v>10</v>
      </c>
      <c r="G233" s="99"/>
      <c r="H233" s="99"/>
      <c r="I233" s="99"/>
      <c r="J233" s="99"/>
      <c r="K233" s="99"/>
    </row>
    <row r="234" spans="1:11" ht="12.75" customHeight="1" x14ac:dyDescent="0.35">
      <c r="A234" s="83" t="s">
        <v>599</v>
      </c>
      <c r="B234" s="83" t="s">
        <v>412</v>
      </c>
      <c r="C234" s="83" t="s">
        <v>64</v>
      </c>
      <c r="D234" s="83" t="s">
        <v>10</v>
      </c>
      <c r="G234" s="99"/>
      <c r="H234" s="99"/>
      <c r="I234" s="99"/>
      <c r="J234" s="99"/>
      <c r="K234" s="99"/>
    </row>
    <row r="235" spans="1:11" ht="12.75" customHeight="1" x14ac:dyDescent="0.35">
      <c r="A235" s="83" t="s">
        <v>600</v>
      </c>
      <c r="B235" s="83" t="s">
        <v>484</v>
      </c>
      <c r="C235" s="83" t="s">
        <v>290</v>
      </c>
      <c r="D235" s="83" t="s">
        <v>17</v>
      </c>
      <c r="G235" s="99"/>
      <c r="H235" s="99"/>
      <c r="I235" s="99"/>
      <c r="J235" s="99"/>
      <c r="K235" s="99"/>
    </row>
    <row r="236" spans="1:11" ht="12.75" customHeight="1" x14ac:dyDescent="0.35">
      <c r="A236" s="83" t="s">
        <v>601</v>
      </c>
      <c r="B236" s="83" t="s">
        <v>484</v>
      </c>
      <c r="C236" s="83" t="s">
        <v>290</v>
      </c>
      <c r="D236" s="83" t="s">
        <v>17</v>
      </c>
      <c r="G236" s="99"/>
      <c r="H236" s="99"/>
      <c r="I236" s="99"/>
      <c r="J236" s="99"/>
      <c r="K236" s="99"/>
    </row>
    <row r="237" spans="1:11" ht="12.75" customHeight="1" x14ac:dyDescent="0.35">
      <c r="A237" s="83" t="s">
        <v>602</v>
      </c>
      <c r="B237" s="83" t="s">
        <v>484</v>
      </c>
      <c r="C237" s="83" t="s">
        <v>290</v>
      </c>
      <c r="D237" s="83" t="s">
        <v>17</v>
      </c>
      <c r="G237" s="99"/>
      <c r="H237" s="99"/>
      <c r="I237" s="99"/>
      <c r="J237" s="99"/>
      <c r="K237" s="99"/>
    </row>
    <row r="238" spans="1:11" ht="12.75" customHeight="1" x14ac:dyDescent="0.35">
      <c r="A238" s="83" t="s">
        <v>603</v>
      </c>
      <c r="B238" s="83" t="s">
        <v>484</v>
      </c>
      <c r="C238" s="83" t="s">
        <v>290</v>
      </c>
      <c r="D238" s="83" t="s">
        <v>17</v>
      </c>
      <c r="G238" s="99"/>
      <c r="H238" s="99"/>
      <c r="I238" s="99"/>
      <c r="J238" s="99"/>
      <c r="K238" s="99"/>
    </row>
    <row r="239" spans="1:11" ht="12.75" customHeight="1" x14ac:dyDescent="0.35">
      <c r="A239" s="83" t="s">
        <v>604</v>
      </c>
      <c r="B239" s="83" t="s">
        <v>484</v>
      </c>
      <c r="C239" s="83" t="s">
        <v>290</v>
      </c>
      <c r="D239" s="83" t="s">
        <v>17</v>
      </c>
      <c r="G239" s="99"/>
      <c r="H239" s="99"/>
      <c r="I239" s="99"/>
      <c r="J239" s="99"/>
      <c r="K239" s="99"/>
    </row>
    <row r="240" spans="1:11" ht="12.75" customHeight="1" x14ac:dyDescent="0.35">
      <c r="A240" s="83" t="s">
        <v>604</v>
      </c>
      <c r="B240" s="83" t="s">
        <v>484</v>
      </c>
      <c r="C240" s="83" t="s">
        <v>290</v>
      </c>
      <c r="D240" s="83" t="s">
        <v>17</v>
      </c>
      <c r="G240" s="99"/>
      <c r="H240" s="99"/>
      <c r="I240" s="99"/>
      <c r="J240" s="99"/>
      <c r="K240" s="99"/>
    </row>
    <row r="241" spans="1:11" ht="12.75" customHeight="1" x14ac:dyDescent="0.35">
      <c r="A241" s="83" t="s">
        <v>605</v>
      </c>
      <c r="B241" s="83" t="s">
        <v>484</v>
      </c>
      <c r="C241" s="83" t="s">
        <v>290</v>
      </c>
      <c r="D241" s="83" t="s">
        <v>17</v>
      </c>
      <c r="G241" s="99"/>
      <c r="H241" s="99"/>
      <c r="I241" s="99"/>
      <c r="J241" s="99"/>
      <c r="K241" s="99"/>
    </row>
    <row r="242" spans="1:11" ht="12.75" customHeight="1" x14ac:dyDescent="0.35">
      <c r="A242" s="83" t="s">
        <v>173</v>
      </c>
      <c r="B242" s="86" t="s">
        <v>338</v>
      </c>
      <c r="C242" s="86" t="s">
        <v>64</v>
      </c>
      <c r="D242" s="91" t="s">
        <v>10</v>
      </c>
      <c r="G242" s="99"/>
      <c r="H242" s="99"/>
      <c r="I242" s="99"/>
      <c r="J242" s="99"/>
      <c r="K242" s="99"/>
    </row>
    <row r="243" spans="1:11" ht="12.75" customHeight="1" x14ac:dyDescent="0.35">
      <c r="A243" s="83" t="s">
        <v>606</v>
      </c>
      <c r="B243" s="83" t="s">
        <v>541</v>
      </c>
      <c r="C243" s="83" t="s">
        <v>64</v>
      </c>
      <c r="D243" s="83" t="s">
        <v>10</v>
      </c>
      <c r="G243" s="99"/>
      <c r="H243" s="99"/>
      <c r="I243" s="99"/>
      <c r="J243" s="99"/>
      <c r="K243" s="99"/>
    </row>
    <row r="244" spans="1:11" ht="12.75" customHeight="1" x14ac:dyDescent="0.35">
      <c r="A244" s="83" t="s">
        <v>607</v>
      </c>
      <c r="B244" s="83" t="s">
        <v>541</v>
      </c>
      <c r="C244" s="83" t="s">
        <v>64</v>
      </c>
      <c r="D244" s="83" t="s">
        <v>10</v>
      </c>
      <c r="G244" s="99"/>
      <c r="H244" s="99"/>
      <c r="I244" s="99"/>
      <c r="J244" s="99"/>
      <c r="K244" s="99"/>
    </row>
    <row r="245" spans="1:11" ht="12.75" customHeight="1" x14ac:dyDescent="0.35">
      <c r="A245" s="83" t="s">
        <v>608</v>
      </c>
      <c r="B245" s="83" t="s">
        <v>541</v>
      </c>
      <c r="C245" s="83" t="s">
        <v>64</v>
      </c>
      <c r="D245" s="83" t="s">
        <v>10</v>
      </c>
      <c r="G245" s="99"/>
      <c r="H245" s="99"/>
      <c r="I245" s="99"/>
      <c r="J245" s="99"/>
      <c r="K245" s="99"/>
    </row>
    <row r="246" spans="1:11" ht="12.75" customHeight="1" x14ac:dyDescent="0.35">
      <c r="A246" s="83" t="s">
        <v>609</v>
      </c>
      <c r="B246" s="83" t="s">
        <v>361</v>
      </c>
      <c r="C246" s="83" t="s">
        <v>64</v>
      </c>
      <c r="D246" s="83" t="s">
        <v>12</v>
      </c>
      <c r="G246" s="99"/>
      <c r="H246" s="99"/>
      <c r="I246" s="99"/>
      <c r="J246" s="99"/>
      <c r="K246" s="99"/>
    </row>
    <row r="247" spans="1:11" ht="12.75" customHeight="1" x14ac:dyDescent="0.35">
      <c r="A247" s="90" t="s">
        <v>196</v>
      </c>
      <c r="B247" s="86" t="s">
        <v>361</v>
      </c>
      <c r="C247" s="86" t="s">
        <v>64</v>
      </c>
      <c r="D247" s="91" t="s">
        <v>12</v>
      </c>
      <c r="G247" s="99"/>
      <c r="H247" s="99"/>
      <c r="I247" s="99"/>
      <c r="J247" s="99"/>
      <c r="K247" s="99"/>
    </row>
    <row r="248" spans="1:11" ht="12.75" customHeight="1" x14ac:dyDescent="0.35">
      <c r="A248" s="83" t="s">
        <v>190</v>
      </c>
      <c r="B248" s="86" t="s">
        <v>355</v>
      </c>
      <c r="C248" s="86" t="s">
        <v>66</v>
      </c>
      <c r="D248" s="91" t="s">
        <v>15</v>
      </c>
      <c r="G248" s="99"/>
      <c r="H248" s="99"/>
      <c r="I248" s="99"/>
      <c r="J248" s="99"/>
      <c r="K248" s="99"/>
    </row>
    <row r="249" spans="1:11" ht="12.75" customHeight="1" x14ac:dyDescent="0.35">
      <c r="A249" s="86" t="s">
        <v>610</v>
      </c>
      <c r="B249" s="86" t="s">
        <v>543</v>
      </c>
      <c r="C249" s="86" t="s">
        <v>64</v>
      </c>
      <c r="D249" s="91" t="s">
        <v>12</v>
      </c>
      <c r="G249" s="99"/>
      <c r="H249" s="99"/>
      <c r="I249" s="99"/>
      <c r="J249" s="99"/>
      <c r="K249" s="99"/>
    </row>
    <row r="250" spans="1:11" ht="12.75" customHeight="1" x14ac:dyDescent="0.35">
      <c r="A250" s="83" t="s">
        <v>611</v>
      </c>
      <c r="B250" s="83" t="s">
        <v>479</v>
      </c>
      <c r="C250" s="83" t="s">
        <v>283</v>
      </c>
      <c r="D250" s="95" t="s">
        <v>17</v>
      </c>
      <c r="G250" s="99"/>
      <c r="H250" s="99"/>
      <c r="I250" s="99"/>
      <c r="J250" s="99"/>
      <c r="K250" s="99"/>
    </row>
    <row r="251" spans="1:11" ht="12.75" customHeight="1" x14ac:dyDescent="0.35">
      <c r="A251" s="83" t="s">
        <v>611</v>
      </c>
      <c r="B251" s="83" t="s">
        <v>479</v>
      </c>
      <c r="C251" s="83" t="s">
        <v>283</v>
      </c>
      <c r="D251" s="95" t="s">
        <v>17</v>
      </c>
      <c r="G251" s="99"/>
      <c r="H251" s="99"/>
      <c r="I251" s="99"/>
      <c r="J251" s="99"/>
      <c r="K251" s="99"/>
    </row>
    <row r="252" spans="1:11" ht="12.75" customHeight="1" x14ac:dyDescent="0.35">
      <c r="A252" s="83" t="s">
        <v>612</v>
      </c>
      <c r="B252" s="83" t="s">
        <v>433</v>
      </c>
      <c r="C252" s="83" t="s">
        <v>279</v>
      </c>
      <c r="D252" s="83" t="s">
        <v>19</v>
      </c>
      <c r="G252" s="99"/>
      <c r="H252" s="99"/>
      <c r="I252" s="99"/>
      <c r="J252" s="99"/>
      <c r="K252" s="99"/>
    </row>
    <row r="253" spans="1:11" ht="12.75" customHeight="1" x14ac:dyDescent="0.35">
      <c r="A253" s="83" t="s">
        <v>613</v>
      </c>
      <c r="B253" s="83" t="s">
        <v>433</v>
      </c>
      <c r="C253" s="83" t="s">
        <v>279</v>
      </c>
      <c r="D253" s="83" t="s">
        <v>19</v>
      </c>
      <c r="G253" s="99"/>
      <c r="H253" s="99"/>
      <c r="I253" s="99"/>
      <c r="J253" s="99"/>
      <c r="K253" s="99"/>
    </row>
    <row r="254" spans="1:11" ht="12.75" customHeight="1" x14ac:dyDescent="0.35">
      <c r="A254" s="83" t="s">
        <v>181</v>
      </c>
      <c r="B254" s="86" t="s">
        <v>346</v>
      </c>
      <c r="C254" s="86" t="s">
        <v>66</v>
      </c>
      <c r="D254" s="91" t="s">
        <v>15</v>
      </c>
      <c r="G254" s="99"/>
      <c r="H254" s="99"/>
      <c r="I254" s="99"/>
      <c r="J254" s="99"/>
      <c r="K254" s="99"/>
    </row>
    <row r="255" spans="1:11" ht="12.75" customHeight="1" x14ac:dyDescent="0.35">
      <c r="A255" s="86" t="s">
        <v>238</v>
      </c>
      <c r="B255" s="86" t="s">
        <v>403</v>
      </c>
      <c r="C255" s="86" t="s">
        <v>64</v>
      </c>
      <c r="D255" s="91" t="s">
        <v>14</v>
      </c>
      <c r="G255" s="99"/>
      <c r="H255" s="99"/>
      <c r="I255" s="99"/>
      <c r="J255" s="99"/>
      <c r="K255" s="99"/>
    </row>
    <row r="256" spans="1:11" ht="12.75" customHeight="1" x14ac:dyDescent="0.35">
      <c r="A256" s="83" t="s">
        <v>614</v>
      </c>
      <c r="B256" s="83" t="s">
        <v>321</v>
      </c>
      <c r="C256" s="83" t="s">
        <v>64</v>
      </c>
      <c r="D256" s="83" t="s">
        <v>10</v>
      </c>
      <c r="G256" s="99"/>
      <c r="H256" s="99"/>
      <c r="I256" s="99"/>
      <c r="J256" s="99"/>
      <c r="K256" s="99"/>
    </row>
    <row r="257" spans="1:11" ht="12.75" customHeight="1" x14ac:dyDescent="0.35">
      <c r="A257" s="92" t="s">
        <v>156</v>
      </c>
      <c r="B257" s="86" t="s">
        <v>321</v>
      </c>
      <c r="C257" s="86" t="s">
        <v>64</v>
      </c>
      <c r="D257" s="91" t="s">
        <v>10</v>
      </c>
      <c r="G257" s="99"/>
      <c r="H257" s="99"/>
      <c r="I257" s="99"/>
      <c r="J257" s="99"/>
      <c r="K257" s="99"/>
    </row>
    <row r="258" spans="1:11" ht="12.75" customHeight="1" x14ac:dyDescent="0.35">
      <c r="A258" s="83" t="s">
        <v>615</v>
      </c>
      <c r="B258" s="83" t="s">
        <v>321</v>
      </c>
      <c r="C258" s="83" t="s">
        <v>64</v>
      </c>
      <c r="D258" s="83" t="s">
        <v>10</v>
      </c>
      <c r="G258" s="99"/>
      <c r="H258" s="99"/>
      <c r="I258" s="99"/>
      <c r="J258" s="99"/>
      <c r="K258" s="99"/>
    </row>
    <row r="259" spans="1:11" ht="12.75" customHeight="1" x14ac:dyDescent="0.35">
      <c r="A259" s="83" t="s">
        <v>616</v>
      </c>
      <c r="B259" s="83" t="s">
        <v>404</v>
      </c>
      <c r="C259" s="83" t="s">
        <v>64</v>
      </c>
      <c r="D259" s="83" t="s">
        <v>14</v>
      </c>
      <c r="G259" s="99"/>
      <c r="H259" s="99"/>
      <c r="I259" s="99"/>
      <c r="J259" s="99"/>
      <c r="K259" s="99"/>
    </row>
    <row r="260" spans="1:11" ht="12.75" customHeight="1" x14ac:dyDescent="0.35">
      <c r="A260" s="86" t="s">
        <v>239</v>
      </c>
      <c r="B260" s="86" t="s">
        <v>404</v>
      </c>
      <c r="C260" s="86" t="s">
        <v>64</v>
      </c>
      <c r="D260" s="91" t="s">
        <v>14</v>
      </c>
      <c r="G260" s="99"/>
      <c r="H260" s="99"/>
      <c r="I260" s="99"/>
      <c r="J260" s="99"/>
      <c r="K260" s="99"/>
    </row>
    <row r="261" spans="1:11" ht="12.75" customHeight="1" x14ac:dyDescent="0.35">
      <c r="A261" s="83" t="s">
        <v>617</v>
      </c>
      <c r="B261" s="83" t="s">
        <v>404</v>
      </c>
      <c r="C261" s="83" t="s">
        <v>64</v>
      </c>
      <c r="D261" s="83" t="s">
        <v>14</v>
      </c>
      <c r="G261" s="99"/>
      <c r="H261" s="99"/>
      <c r="I261" s="99"/>
      <c r="J261" s="99"/>
      <c r="K261" s="99"/>
    </row>
    <row r="262" spans="1:11" ht="12.75" customHeight="1" x14ac:dyDescent="0.35">
      <c r="A262" s="83" t="s">
        <v>618</v>
      </c>
      <c r="B262" s="83" t="s">
        <v>404</v>
      </c>
      <c r="C262" s="83" t="s">
        <v>64</v>
      </c>
      <c r="D262" s="83" t="s">
        <v>14</v>
      </c>
      <c r="G262" s="99"/>
      <c r="H262" s="99"/>
      <c r="I262" s="99"/>
      <c r="J262" s="99"/>
      <c r="K262" s="99"/>
    </row>
    <row r="263" spans="1:11" ht="12.75" customHeight="1" x14ac:dyDescent="0.35">
      <c r="A263" s="83" t="s">
        <v>619</v>
      </c>
      <c r="B263" s="83" t="s">
        <v>404</v>
      </c>
      <c r="C263" s="83" t="s">
        <v>64</v>
      </c>
      <c r="D263" s="83" t="s">
        <v>14</v>
      </c>
      <c r="G263" s="99"/>
      <c r="H263" s="99"/>
      <c r="I263" s="99"/>
      <c r="J263" s="99"/>
      <c r="K263" s="99"/>
    </row>
    <row r="264" spans="1:11" ht="12.75" customHeight="1" x14ac:dyDescent="0.35">
      <c r="A264" s="92" t="s">
        <v>145</v>
      </c>
      <c r="B264" s="86" t="s">
        <v>309</v>
      </c>
      <c r="C264" s="86" t="s">
        <v>64</v>
      </c>
      <c r="D264" s="91" t="s">
        <v>16</v>
      </c>
      <c r="G264" s="99"/>
      <c r="H264" s="99"/>
      <c r="I264" s="99"/>
      <c r="J264" s="99"/>
      <c r="K264" s="99"/>
    </row>
    <row r="265" spans="1:11" ht="12.75" customHeight="1" x14ac:dyDescent="0.35">
      <c r="A265" s="83" t="s">
        <v>620</v>
      </c>
      <c r="B265" s="83" t="s">
        <v>309</v>
      </c>
      <c r="C265" s="83" t="s">
        <v>64</v>
      </c>
      <c r="D265" s="83" t="s">
        <v>16</v>
      </c>
      <c r="G265" s="99"/>
      <c r="H265" s="99"/>
      <c r="I265" s="99"/>
      <c r="J265" s="99"/>
      <c r="K265" s="99"/>
    </row>
    <row r="266" spans="1:11" ht="12.75" customHeight="1" x14ac:dyDescent="0.35">
      <c r="A266" s="83" t="s">
        <v>621</v>
      </c>
      <c r="B266" s="83" t="s">
        <v>418</v>
      </c>
      <c r="C266" s="83" t="s">
        <v>279</v>
      </c>
      <c r="D266" s="83" t="s">
        <v>19</v>
      </c>
      <c r="G266" s="99"/>
      <c r="H266" s="99"/>
      <c r="I266" s="99"/>
      <c r="J266" s="99"/>
      <c r="K266" s="99"/>
    </row>
    <row r="267" spans="1:11" ht="12.75" customHeight="1" x14ac:dyDescent="0.35">
      <c r="A267" s="83" t="s">
        <v>217</v>
      </c>
      <c r="B267" s="86" t="s">
        <v>381</v>
      </c>
      <c r="C267" s="86" t="s">
        <v>305</v>
      </c>
      <c r="D267" s="91" t="s">
        <v>18</v>
      </c>
      <c r="G267" s="99"/>
      <c r="H267" s="99"/>
      <c r="I267" s="99"/>
      <c r="J267" s="99"/>
      <c r="K267" s="99"/>
    </row>
    <row r="268" spans="1:11" ht="12.75" customHeight="1" x14ac:dyDescent="0.35">
      <c r="A268" s="83" t="s">
        <v>217</v>
      </c>
      <c r="B268" s="83" t="s">
        <v>418</v>
      </c>
      <c r="C268" s="83" t="s">
        <v>279</v>
      </c>
      <c r="D268" s="83" t="s">
        <v>19</v>
      </c>
      <c r="G268" s="99"/>
      <c r="H268" s="99"/>
      <c r="I268" s="99"/>
      <c r="J268" s="99"/>
      <c r="K268" s="99"/>
    </row>
    <row r="269" spans="1:11" ht="12.75" customHeight="1" x14ac:dyDescent="0.35">
      <c r="A269" s="83" t="s">
        <v>622</v>
      </c>
      <c r="B269" s="83" t="s">
        <v>381</v>
      </c>
      <c r="C269" s="83" t="s">
        <v>305</v>
      </c>
      <c r="D269" s="83" t="s">
        <v>18</v>
      </c>
      <c r="G269" s="99"/>
      <c r="H269" s="99"/>
      <c r="I269" s="99"/>
      <c r="J269" s="99"/>
      <c r="K269" s="99"/>
    </row>
    <row r="270" spans="1:11" ht="12.75" customHeight="1" x14ac:dyDescent="0.35">
      <c r="A270" s="90" t="s">
        <v>623</v>
      </c>
      <c r="B270" s="83" t="s">
        <v>453</v>
      </c>
      <c r="C270" s="83" t="s">
        <v>279</v>
      </c>
      <c r="D270" s="30" t="s">
        <v>19</v>
      </c>
      <c r="G270" s="99"/>
      <c r="H270" s="99"/>
      <c r="I270" s="99"/>
      <c r="J270" s="99"/>
      <c r="K270" s="99"/>
    </row>
    <row r="271" spans="1:11" ht="12.75" customHeight="1" x14ac:dyDescent="0.35">
      <c r="A271" s="83" t="s">
        <v>624</v>
      </c>
      <c r="B271" s="83" t="s">
        <v>381</v>
      </c>
      <c r="C271" s="83" t="s">
        <v>305</v>
      </c>
      <c r="D271" s="83" t="s">
        <v>18</v>
      </c>
      <c r="G271" s="99"/>
      <c r="H271" s="99"/>
      <c r="I271" s="99"/>
      <c r="J271" s="99"/>
      <c r="K271" s="99"/>
    </row>
    <row r="272" spans="1:11" ht="12.75" customHeight="1" x14ac:dyDescent="0.35">
      <c r="A272" s="83" t="s">
        <v>240</v>
      </c>
      <c r="B272" s="86" t="s">
        <v>405</v>
      </c>
      <c r="C272" s="86" t="s">
        <v>64</v>
      </c>
      <c r="D272" s="91" t="s">
        <v>14</v>
      </c>
      <c r="G272" s="99"/>
      <c r="H272" s="99"/>
      <c r="I272" s="99"/>
      <c r="J272" s="99"/>
      <c r="K272" s="99"/>
    </row>
    <row r="273" spans="1:11" ht="12.75" customHeight="1" x14ac:dyDescent="0.35">
      <c r="A273" s="86" t="s">
        <v>625</v>
      </c>
      <c r="B273" s="86" t="s">
        <v>405</v>
      </c>
      <c r="C273" s="86" t="s">
        <v>64</v>
      </c>
      <c r="D273" s="91" t="s">
        <v>14</v>
      </c>
      <c r="G273" s="99"/>
      <c r="H273" s="99"/>
      <c r="I273" s="99"/>
      <c r="J273" s="99"/>
      <c r="K273" s="99"/>
    </row>
    <row r="274" spans="1:11" ht="12.75" customHeight="1" x14ac:dyDescent="0.35">
      <c r="A274" s="83" t="s">
        <v>626</v>
      </c>
      <c r="B274" s="83" t="s">
        <v>420</v>
      </c>
      <c r="C274" s="83" t="s">
        <v>65</v>
      </c>
      <c r="D274" s="83" t="s">
        <v>14</v>
      </c>
      <c r="G274" s="99"/>
      <c r="H274" s="99"/>
      <c r="I274" s="99"/>
      <c r="J274" s="99"/>
      <c r="K274" s="99"/>
    </row>
    <row r="275" spans="1:11" ht="12.75" customHeight="1" x14ac:dyDescent="0.35">
      <c r="A275" s="83" t="s">
        <v>259</v>
      </c>
      <c r="B275" s="90" t="s">
        <v>420</v>
      </c>
      <c r="C275" s="86" t="s">
        <v>65</v>
      </c>
      <c r="D275" s="91" t="s">
        <v>14</v>
      </c>
      <c r="G275" s="99"/>
      <c r="H275" s="99"/>
      <c r="I275" s="99"/>
      <c r="J275" s="99"/>
      <c r="K275" s="99"/>
    </row>
    <row r="276" spans="1:11" ht="12.75" customHeight="1" x14ac:dyDescent="0.35">
      <c r="A276" s="83" t="s">
        <v>627</v>
      </c>
      <c r="B276" s="83" t="s">
        <v>420</v>
      </c>
      <c r="C276" s="83" t="s">
        <v>65</v>
      </c>
      <c r="D276" s="83" t="s">
        <v>14</v>
      </c>
      <c r="G276" s="99"/>
      <c r="H276" s="99"/>
      <c r="I276" s="99"/>
      <c r="J276" s="99"/>
      <c r="K276" s="99"/>
    </row>
    <row r="277" spans="1:11" ht="12.75" customHeight="1" x14ac:dyDescent="0.35">
      <c r="A277" s="83" t="s">
        <v>628</v>
      </c>
      <c r="B277" s="83" t="s">
        <v>420</v>
      </c>
      <c r="C277" s="83" t="s">
        <v>65</v>
      </c>
      <c r="D277" s="83" t="s">
        <v>14</v>
      </c>
      <c r="G277" s="99"/>
      <c r="H277" s="99"/>
      <c r="I277" s="99"/>
      <c r="J277" s="99"/>
      <c r="K277" s="99"/>
    </row>
    <row r="278" spans="1:11" ht="12.75" customHeight="1" x14ac:dyDescent="0.35">
      <c r="A278" s="83" t="s">
        <v>629</v>
      </c>
      <c r="B278" s="83" t="s">
        <v>420</v>
      </c>
      <c r="C278" s="83" t="s">
        <v>65</v>
      </c>
      <c r="D278" s="83" t="s">
        <v>14</v>
      </c>
      <c r="G278" s="99"/>
      <c r="H278" s="99"/>
      <c r="I278" s="99"/>
      <c r="J278" s="99"/>
      <c r="K278" s="99"/>
    </row>
    <row r="279" spans="1:11" ht="12.75" customHeight="1" x14ac:dyDescent="0.35">
      <c r="A279" s="83" t="s">
        <v>630</v>
      </c>
      <c r="B279" s="83" t="s">
        <v>352</v>
      </c>
      <c r="C279" s="83" t="s">
        <v>66</v>
      </c>
      <c r="D279" s="83" t="s">
        <v>15</v>
      </c>
      <c r="G279" s="99"/>
      <c r="H279" s="99"/>
      <c r="I279" s="99"/>
      <c r="J279" s="99"/>
      <c r="K279" s="99"/>
    </row>
    <row r="280" spans="1:11" ht="12.75" customHeight="1" x14ac:dyDescent="0.35">
      <c r="A280" s="83" t="s">
        <v>631</v>
      </c>
      <c r="B280" s="83" t="s">
        <v>381</v>
      </c>
      <c r="C280" s="83" t="s">
        <v>305</v>
      </c>
      <c r="D280" s="83" t="s">
        <v>18</v>
      </c>
      <c r="G280" s="99"/>
      <c r="H280" s="99"/>
      <c r="I280" s="99"/>
      <c r="J280" s="99"/>
      <c r="K280" s="99"/>
    </row>
    <row r="281" spans="1:11" ht="12.75" customHeight="1" x14ac:dyDescent="0.35">
      <c r="A281" s="92" t="s">
        <v>143</v>
      </c>
      <c r="B281" s="86" t="s">
        <v>307</v>
      </c>
      <c r="C281" s="86" t="s">
        <v>64</v>
      </c>
      <c r="D281" s="91" t="s">
        <v>16</v>
      </c>
      <c r="G281" s="99"/>
      <c r="H281" s="99"/>
      <c r="I281" s="99"/>
      <c r="J281" s="99"/>
      <c r="K281" s="99"/>
    </row>
    <row r="282" spans="1:11" ht="12.75" customHeight="1" x14ac:dyDescent="0.35">
      <c r="A282" s="83" t="s">
        <v>632</v>
      </c>
      <c r="B282" s="83" t="s">
        <v>307</v>
      </c>
      <c r="C282" s="83" t="s">
        <v>64</v>
      </c>
      <c r="D282" s="91" t="s">
        <v>16</v>
      </c>
      <c r="G282" s="99"/>
      <c r="H282" s="99"/>
      <c r="I282" s="99"/>
      <c r="J282" s="99"/>
      <c r="K282" s="99"/>
    </row>
    <row r="283" spans="1:11" ht="12.75" customHeight="1" x14ac:dyDescent="0.35">
      <c r="A283" s="83" t="s">
        <v>227</v>
      </c>
      <c r="B283" s="86" t="s">
        <v>392</v>
      </c>
      <c r="C283" s="86" t="s">
        <v>65</v>
      </c>
      <c r="D283" s="91" t="s">
        <v>14</v>
      </c>
      <c r="G283" s="99"/>
      <c r="H283" s="99"/>
      <c r="I283" s="99"/>
      <c r="J283" s="99"/>
      <c r="K283" s="99"/>
    </row>
    <row r="284" spans="1:11" ht="12.75" customHeight="1" x14ac:dyDescent="0.35">
      <c r="A284" s="69" t="s">
        <v>263</v>
      </c>
      <c r="B284" s="86" t="s">
        <v>423</v>
      </c>
      <c r="C284" s="86" t="s">
        <v>64</v>
      </c>
      <c r="D284" s="91" t="s">
        <v>12</v>
      </c>
      <c r="G284" s="99"/>
      <c r="H284" s="99"/>
      <c r="I284" s="99"/>
      <c r="J284" s="99"/>
      <c r="K284" s="99"/>
    </row>
    <row r="285" spans="1:11" ht="12.75" customHeight="1" x14ac:dyDescent="0.35">
      <c r="A285" s="83" t="s">
        <v>228</v>
      </c>
      <c r="B285" s="86" t="s">
        <v>393</v>
      </c>
      <c r="C285" s="86" t="s">
        <v>65</v>
      </c>
      <c r="D285" s="91" t="s">
        <v>14</v>
      </c>
      <c r="G285" s="99"/>
      <c r="H285" s="99"/>
      <c r="I285" s="99"/>
      <c r="J285" s="99"/>
      <c r="K285" s="99"/>
    </row>
    <row r="286" spans="1:11" ht="12.75" customHeight="1" x14ac:dyDescent="0.35">
      <c r="A286" s="83" t="s">
        <v>633</v>
      </c>
      <c r="B286" s="86" t="s">
        <v>393</v>
      </c>
      <c r="C286" s="86" t="s">
        <v>65</v>
      </c>
      <c r="D286" s="91" t="s">
        <v>14</v>
      </c>
      <c r="G286" s="99"/>
      <c r="H286" s="99"/>
      <c r="I286" s="99"/>
      <c r="J286" s="99"/>
      <c r="K286" s="99"/>
    </row>
    <row r="287" spans="1:11" ht="12.75" customHeight="1" x14ac:dyDescent="0.35">
      <c r="A287" s="83" t="s">
        <v>210</v>
      </c>
      <c r="B287" s="86" t="s">
        <v>374</v>
      </c>
      <c r="C287" s="86" t="s">
        <v>305</v>
      </c>
      <c r="D287" s="91" t="s">
        <v>18</v>
      </c>
      <c r="G287" s="99"/>
      <c r="H287" s="99"/>
      <c r="I287" s="99"/>
      <c r="J287" s="99"/>
      <c r="K287" s="99"/>
    </row>
    <row r="288" spans="1:11" ht="12.75" customHeight="1" x14ac:dyDescent="0.35">
      <c r="A288" s="97" t="s">
        <v>257</v>
      </c>
      <c r="B288" s="86" t="s">
        <v>374</v>
      </c>
      <c r="C288" s="86" t="s">
        <v>305</v>
      </c>
      <c r="D288" s="91" t="s">
        <v>18</v>
      </c>
      <c r="G288" s="99"/>
      <c r="H288" s="99"/>
      <c r="I288" s="99"/>
      <c r="J288" s="99"/>
      <c r="K288" s="99"/>
    </row>
    <row r="289" spans="1:11" ht="12.75" customHeight="1" x14ac:dyDescent="0.35">
      <c r="A289" s="83" t="s">
        <v>634</v>
      </c>
      <c r="B289" s="83" t="s">
        <v>378</v>
      </c>
      <c r="C289" s="83" t="s">
        <v>305</v>
      </c>
      <c r="D289" s="83" t="s">
        <v>18</v>
      </c>
      <c r="G289" s="99"/>
      <c r="H289" s="99"/>
      <c r="I289" s="99"/>
      <c r="J289" s="99"/>
      <c r="K289" s="99"/>
    </row>
    <row r="290" spans="1:11" ht="12.75" customHeight="1" x14ac:dyDescent="0.35">
      <c r="A290" s="83" t="s">
        <v>635</v>
      </c>
      <c r="B290" s="83" t="s">
        <v>380</v>
      </c>
      <c r="C290" s="83" t="s">
        <v>305</v>
      </c>
      <c r="D290" s="83" t="s">
        <v>18</v>
      </c>
      <c r="G290" s="99"/>
      <c r="H290" s="99"/>
      <c r="I290" s="99"/>
      <c r="J290" s="99"/>
      <c r="K290" s="99"/>
    </row>
    <row r="291" spans="1:11" ht="12.75" customHeight="1" x14ac:dyDescent="0.35">
      <c r="A291" s="83" t="s">
        <v>636</v>
      </c>
      <c r="B291" s="83" t="s">
        <v>380</v>
      </c>
      <c r="C291" s="83" t="s">
        <v>305</v>
      </c>
      <c r="D291" s="83" t="s">
        <v>18</v>
      </c>
      <c r="G291" s="99"/>
      <c r="H291" s="99"/>
      <c r="I291" s="99"/>
      <c r="J291" s="99"/>
      <c r="K291" s="99"/>
    </row>
    <row r="292" spans="1:11" ht="12.75" customHeight="1" x14ac:dyDescent="0.35">
      <c r="A292" s="83" t="s">
        <v>637</v>
      </c>
      <c r="B292" s="83" t="s">
        <v>374</v>
      </c>
      <c r="C292" s="83" t="s">
        <v>305</v>
      </c>
      <c r="D292" s="83" t="s">
        <v>18</v>
      </c>
      <c r="G292" s="99"/>
      <c r="H292" s="99"/>
      <c r="I292" s="99"/>
      <c r="J292" s="99"/>
      <c r="K292" s="99"/>
    </row>
    <row r="293" spans="1:11" ht="12.75" customHeight="1" x14ac:dyDescent="0.35">
      <c r="A293" s="83" t="s">
        <v>214</v>
      </c>
      <c r="B293" s="86" t="s">
        <v>378</v>
      </c>
      <c r="C293" s="86" t="s">
        <v>305</v>
      </c>
      <c r="D293" s="91" t="s">
        <v>18</v>
      </c>
      <c r="G293" s="99"/>
      <c r="H293" s="99"/>
      <c r="I293" s="99"/>
      <c r="J293" s="99"/>
      <c r="K293" s="99"/>
    </row>
    <row r="294" spans="1:11" ht="12.75" customHeight="1" x14ac:dyDescent="0.35">
      <c r="A294" s="97" t="s">
        <v>258</v>
      </c>
      <c r="B294" s="86" t="s">
        <v>378</v>
      </c>
      <c r="C294" s="86" t="s">
        <v>305</v>
      </c>
      <c r="D294" s="91" t="s">
        <v>18</v>
      </c>
      <c r="G294" s="99"/>
      <c r="H294" s="99"/>
      <c r="I294" s="99"/>
      <c r="J294" s="99"/>
      <c r="K294" s="99"/>
    </row>
    <row r="295" spans="1:11" ht="12.75" customHeight="1" x14ac:dyDescent="0.35">
      <c r="A295" s="83" t="s">
        <v>638</v>
      </c>
      <c r="B295" s="83" t="s">
        <v>496</v>
      </c>
      <c r="C295" s="83" t="s">
        <v>305</v>
      </c>
      <c r="D295" s="83" t="s">
        <v>18</v>
      </c>
      <c r="G295" s="99"/>
      <c r="H295" s="99"/>
      <c r="I295" s="99"/>
      <c r="J295" s="99"/>
      <c r="K295" s="99"/>
    </row>
    <row r="296" spans="1:11" ht="12.75" customHeight="1" x14ac:dyDescent="0.35">
      <c r="A296" s="83" t="s">
        <v>216</v>
      </c>
      <c r="B296" s="86" t="s">
        <v>380</v>
      </c>
      <c r="C296" s="86" t="s">
        <v>305</v>
      </c>
      <c r="D296" s="91" t="s">
        <v>18</v>
      </c>
      <c r="G296" s="99"/>
      <c r="H296" s="99"/>
      <c r="I296" s="99"/>
      <c r="J296" s="99"/>
      <c r="K296" s="99"/>
    </row>
    <row r="297" spans="1:11" ht="12.75" customHeight="1" x14ac:dyDescent="0.35">
      <c r="A297" s="97" t="s">
        <v>255</v>
      </c>
      <c r="B297" s="86" t="s">
        <v>380</v>
      </c>
      <c r="C297" s="86" t="s">
        <v>305</v>
      </c>
      <c r="D297" s="91" t="s">
        <v>18</v>
      </c>
      <c r="G297" s="99"/>
      <c r="H297" s="99"/>
      <c r="I297" s="99"/>
      <c r="J297" s="99"/>
      <c r="K297" s="99"/>
    </row>
    <row r="298" spans="1:11" ht="12.75" customHeight="1" x14ac:dyDescent="0.35">
      <c r="A298" s="86" t="s">
        <v>157</v>
      </c>
      <c r="B298" s="86" t="s">
        <v>322</v>
      </c>
      <c r="C298" s="86" t="s">
        <v>64</v>
      </c>
      <c r="D298" s="91" t="s">
        <v>10</v>
      </c>
      <c r="G298" s="99"/>
      <c r="H298" s="99"/>
      <c r="I298" s="99"/>
      <c r="J298" s="99"/>
      <c r="K298" s="99"/>
    </row>
    <row r="299" spans="1:11" ht="12.75" customHeight="1" x14ac:dyDescent="0.35">
      <c r="A299" s="83" t="s">
        <v>639</v>
      </c>
      <c r="B299" s="83" t="s">
        <v>498</v>
      </c>
      <c r="C299" s="83" t="s">
        <v>286</v>
      </c>
      <c r="D299" s="83" t="s">
        <v>17</v>
      </c>
      <c r="G299" s="99"/>
      <c r="H299" s="99"/>
      <c r="I299" s="99"/>
      <c r="J299" s="99"/>
      <c r="K299" s="99"/>
    </row>
    <row r="300" spans="1:11" ht="12.75" customHeight="1" x14ac:dyDescent="0.35">
      <c r="A300" s="92" t="s">
        <v>149</v>
      </c>
      <c r="B300" s="86" t="s">
        <v>314</v>
      </c>
      <c r="C300" s="86" t="s">
        <v>64</v>
      </c>
      <c r="D300" s="91" t="s">
        <v>10</v>
      </c>
      <c r="G300" s="99"/>
      <c r="H300" s="99"/>
      <c r="I300" s="99"/>
      <c r="J300" s="99"/>
      <c r="K300" s="99"/>
    </row>
    <row r="301" spans="1:11" ht="12.75" customHeight="1" x14ac:dyDescent="0.35">
      <c r="A301" s="83" t="s">
        <v>640</v>
      </c>
      <c r="B301" s="83" t="s">
        <v>339</v>
      </c>
      <c r="C301" s="83" t="s">
        <v>64</v>
      </c>
      <c r="D301" s="83" t="s">
        <v>10</v>
      </c>
      <c r="G301" s="99"/>
      <c r="H301" s="99"/>
      <c r="I301" s="99"/>
      <c r="J301" s="99"/>
      <c r="K301" s="99"/>
    </row>
    <row r="302" spans="1:11" ht="12.75" customHeight="1" x14ac:dyDescent="0.35">
      <c r="A302" s="83" t="s">
        <v>174</v>
      </c>
      <c r="B302" s="86" t="s">
        <v>339</v>
      </c>
      <c r="C302" s="86" t="s">
        <v>64</v>
      </c>
      <c r="D302" s="91" t="s">
        <v>10</v>
      </c>
      <c r="G302" s="99"/>
      <c r="H302" s="99"/>
      <c r="I302" s="99"/>
      <c r="J302" s="99"/>
      <c r="K302" s="99"/>
    </row>
    <row r="303" spans="1:11" ht="12.75" customHeight="1" x14ac:dyDescent="0.35">
      <c r="A303" s="83" t="s">
        <v>641</v>
      </c>
      <c r="B303" s="83" t="s">
        <v>339</v>
      </c>
      <c r="C303" s="83" t="s">
        <v>64</v>
      </c>
      <c r="D303" s="83" t="s">
        <v>10</v>
      </c>
      <c r="G303" s="99"/>
      <c r="H303" s="99"/>
      <c r="I303" s="99"/>
      <c r="J303" s="99"/>
      <c r="K303" s="99"/>
    </row>
    <row r="304" spans="1:11" ht="12.75" customHeight="1" x14ac:dyDescent="0.35">
      <c r="A304" s="83" t="s">
        <v>642</v>
      </c>
      <c r="B304" s="83" t="s">
        <v>381</v>
      </c>
      <c r="C304" s="83" t="s">
        <v>305</v>
      </c>
      <c r="D304" s="83" t="s">
        <v>18</v>
      </c>
      <c r="G304" s="99"/>
      <c r="H304" s="99"/>
      <c r="I304" s="99"/>
      <c r="J304" s="99"/>
      <c r="K304" s="99"/>
    </row>
    <row r="305" spans="1:11" ht="12.75" customHeight="1" x14ac:dyDescent="0.35">
      <c r="A305" s="83" t="s">
        <v>643</v>
      </c>
      <c r="B305" s="83" t="s">
        <v>381</v>
      </c>
      <c r="C305" s="83" t="s">
        <v>305</v>
      </c>
      <c r="D305" s="83" t="s">
        <v>18</v>
      </c>
      <c r="G305" s="99"/>
      <c r="H305" s="99"/>
      <c r="I305" s="99"/>
      <c r="J305" s="99"/>
      <c r="K305" s="99"/>
    </row>
    <row r="306" spans="1:11" ht="12.75" customHeight="1" x14ac:dyDescent="0.35">
      <c r="A306" s="83" t="s">
        <v>644</v>
      </c>
      <c r="B306" s="83" t="s">
        <v>381</v>
      </c>
      <c r="C306" s="83" t="s">
        <v>305</v>
      </c>
      <c r="D306" s="83" t="s">
        <v>18</v>
      </c>
      <c r="G306" s="99"/>
      <c r="H306" s="99"/>
      <c r="I306" s="99"/>
      <c r="J306" s="99"/>
      <c r="K306" s="99"/>
    </row>
    <row r="307" spans="1:11" ht="12.75" customHeight="1" x14ac:dyDescent="0.35">
      <c r="A307" s="83" t="s">
        <v>643</v>
      </c>
      <c r="B307" s="83" t="s">
        <v>453</v>
      </c>
      <c r="C307" s="83" t="s">
        <v>279</v>
      </c>
      <c r="D307" s="30" t="s">
        <v>19</v>
      </c>
      <c r="G307" s="99"/>
      <c r="H307" s="99"/>
      <c r="I307" s="99"/>
      <c r="J307" s="99"/>
      <c r="K307" s="99"/>
    </row>
    <row r="308" spans="1:11" ht="12.75" customHeight="1" x14ac:dyDescent="0.35">
      <c r="A308" s="92" t="s">
        <v>138</v>
      </c>
      <c r="B308" s="86" t="s">
        <v>301</v>
      </c>
      <c r="C308" s="86" t="s">
        <v>11</v>
      </c>
      <c r="D308" s="91" t="s">
        <v>16</v>
      </c>
      <c r="G308" s="99"/>
      <c r="H308" s="99"/>
      <c r="I308" s="99"/>
      <c r="J308" s="99"/>
      <c r="K308" s="99"/>
    </row>
    <row r="309" spans="1:11" ht="12.75" customHeight="1" x14ac:dyDescent="0.35">
      <c r="A309" s="86" t="s">
        <v>645</v>
      </c>
      <c r="B309" s="86" t="s">
        <v>499</v>
      </c>
      <c r="C309" s="86" t="s">
        <v>290</v>
      </c>
      <c r="D309" s="91" t="s">
        <v>17</v>
      </c>
      <c r="G309" s="99"/>
      <c r="H309" s="99"/>
      <c r="I309" s="99"/>
      <c r="J309" s="99"/>
      <c r="K309" s="99"/>
    </row>
    <row r="310" spans="1:11" ht="12.75" customHeight="1" x14ac:dyDescent="0.35">
      <c r="A310" s="83" t="s">
        <v>646</v>
      </c>
      <c r="B310" s="83" t="s">
        <v>352</v>
      </c>
      <c r="C310" s="83" t="s">
        <v>66</v>
      </c>
      <c r="D310" s="83" t="s">
        <v>15</v>
      </c>
      <c r="G310" s="99"/>
      <c r="H310" s="99"/>
      <c r="I310" s="99"/>
      <c r="J310" s="99"/>
      <c r="K310" s="99"/>
    </row>
    <row r="311" spans="1:11" ht="12.75" customHeight="1" x14ac:dyDescent="0.35">
      <c r="A311" s="83" t="s">
        <v>647</v>
      </c>
      <c r="B311" s="83" t="s">
        <v>486</v>
      </c>
      <c r="C311" s="83" t="s">
        <v>286</v>
      </c>
      <c r="D311" s="83" t="s">
        <v>19</v>
      </c>
      <c r="G311" s="99"/>
      <c r="H311" s="99"/>
      <c r="I311" s="99"/>
      <c r="J311" s="99"/>
      <c r="K311" s="99"/>
    </row>
    <row r="312" spans="1:11" ht="12.75" customHeight="1" x14ac:dyDescent="0.35">
      <c r="A312" s="83" t="s">
        <v>648</v>
      </c>
      <c r="B312" s="83" t="s">
        <v>296</v>
      </c>
      <c r="C312" s="83" t="s">
        <v>11</v>
      </c>
      <c r="D312" s="83" t="s">
        <v>16</v>
      </c>
      <c r="G312" s="99"/>
      <c r="H312" s="99"/>
      <c r="I312" s="99"/>
      <c r="J312" s="99"/>
      <c r="K312" s="99"/>
    </row>
    <row r="313" spans="1:11" ht="12.75" customHeight="1" x14ac:dyDescent="0.35">
      <c r="A313" s="83" t="s">
        <v>649</v>
      </c>
      <c r="B313" s="83" t="s">
        <v>310</v>
      </c>
      <c r="C313" s="83" t="s">
        <v>64</v>
      </c>
      <c r="D313" s="83" t="s">
        <v>10</v>
      </c>
      <c r="I313" s="101"/>
      <c r="J313" s="101"/>
    </row>
    <row r="314" spans="1:11" ht="12.75" customHeight="1" x14ac:dyDescent="0.35">
      <c r="A314" s="86" t="s">
        <v>241</v>
      </c>
      <c r="B314" s="86" t="s">
        <v>406</v>
      </c>
      <c r="C314" s="86" t="s">
        <v>64</v>
      </c>
      <c r="D314" s="91" t="s">
        <v>14</v>
      </c>
      <c r="I314" s="101"/>
      <c r="J314" s="101"/>
    </row>
    <row r="315" spans="1:11" ht="12.75" customHeight="1" x14ac:dyDescent="0.35">
      <c r="A315" s="83" t="s">
        <v>650</v>
      </c>
      <c r="B315" s="83" t="s">
        <v>453</v>
      </c>
      <c r="C315" s="83" t="s">
        <v>279</v>
      </c>
      <c r="D315" s="30" t="s">
        <v>19</v>
      </c>
      <c r="I315" s="101"/>
      <c r="J315" s="101"/>
    </row>
    <row r="316" spans="1:11" ht="12.75" customHeight="1" x14ac:dyDescent="0.35">
      <c r="A316" s="83" t="s">
        <v>651</v>
      </c>
      <c r="B316" s="83" t="s">
        <v>381</v>
      </c>
      <c r="C316" s="83" t="s">
        <v>305</v>
      </c>
      <c r="D316" s="83" t="s">
        <v>18</v>
      </c>
      <c r="I316" s="101"/>
      <c r="J316" s="101"/>
    </row>
    <row r="317" spans="1:11" ht="12.75" customHeight="1" x14ac:dyDescent="0.35">
      <c r="A317" s="86" t="s">
        <v>169</v>
      </c>
      <c r="B317" s="86" t="s">
        <v>334</v>
      </c>
      <c r="C317" s="86" t="s">
        <v>64</v>
      </c>
      <c r="D317" s="91" t="s">
        <v>10</v>
      </c>
      <c r="I317" s="101"/>
      <c r="J317" s="101"/>
    </row>
    <row r="318" spans="1:11" ht="12.75" customHeight="1" x14ac:dyDescent="0.35">
      <c r="A318" s="83" t="s">
        <v>242</v>
      </c>
      <c r="B318" s="86" t="s">
        <v>407</v>
      </c>
      <c r="C318" s="86" t="s">
        <v>64</v>
      </c>
      <c r="D318" s="91" t="s">
        <v>14</v>
      </c>
      <c r="I318" s="101"/>
      <c r="J318" s="101"/>
    </row>
    <row r="319" spans="1:11" ht="12.75" customHeight="1" x14ac:dyDescent="0.35">
      <c r="A319" s="83" t="s">
        <v>652</v>
      </c>
      <c r="B319" s="83" t="s">
        <v>407</v>
      </c>
      <c r="C319" s="83" t="s">
        <v>64</v>
      </c>
      <c r="D319" s="83" t="s">
        <v>14</v>
      </c>
      <c r="I319" s="101"/>
      <c r="J319" s="101"/>
    </row>
    <row r="320" spans="1:11" ht="12.75" customHeight="1" x14ac:dyDescent="0.35">
      <c r="A320" s="83" t="s">
        <v>653</v>
      </c>
      <c r="B320" s="83" t="s">
        <v>407</v>
      </c>
      <c r="C320" s="83" t="s">
        <v>64</v>
      </c>
      <c r="D320" s="83" t="s">
        <v>14</v>
      </c>
      <c r="I320" s="101"/>
      <c r="J320" s="101"/>
    </row>
    <row r="321" spans="1:10" ht="12.75" customHeight="1" x14ac:dyDescent="0.35">
      <c r="A321" s="83" t="s">
        <v>127</v>
      </c>
      <c r="B321" s="86" t="s">
        <v>289</v>
      </c>
      <c r="C321" s="86" t="s">
        <v>290</v>
      </c>
      <c r="D321" s="91" t="s">
        <v>17</v>
      </c>
      <c r="I321" s="101"/>
      <c r="J321" s="101"/>
    </row>
    <row r="322" spans="1:10" ht="12.75" customHeight="1" x14ac:dyDescent="0.35">
      <c r="A322" s="83" t="s">
        <v>654</v>
      </c>
      <c r="B322" s="86" t="s">
        <v>289</v>
      </c>
      <c r="C322" s="83" t="s">
        <v>290</v>
      </c>
      <c r="D322" s="91" t="s">
        <v>17</v>
      </c>
      <c r="I322" s="101"/>
      <c r="J322" s="101"/>
    </row>
    <row r="323" spans="1:10" ht="12.75" customHeight="1" x14ac:dyDescent="0.35">
      <c r="A323" s="83" t="s">
        <v>248</v>
      </c>
      <c r="B323" s="83" t="s">
        <v>413</v>
      </c>
      <c r="C323" s="83" t="s">
        <v>64</v>
      </c>
      <c r="D323" s="83" t="s">
        <v>10</v>
      </c>
      <c r="I323" s="101"/>
      <c r="J323" s="101"/>
    </row>
    <row r="324" spans="1:10" ht="12.75" customHeight="1" x14ac:dyDescent="0.35">
      <c r="A324" s="83" t="s">
        <v>655</v>
      </c>
      <c r="B324" s="83" t="s">
        <v>310</v>
      </c>
      <c r="C324" s="83" t="s">
        <v>64</v>
      </c>
      <c r="D324" s="83" t="s">
        <v>10</v>
      </c>
      <c r="I324" s="101"/>
      <c r="J324" s="101"/>
    </row>
    <row r="325" spans="1:10" ht="12.75" customHeight="1" x14ac:dyDescent="0.35">
      <c r="A325" s="92" t="s">
        <v>146</v>
      </c>
      <c r="B325" s="86" t="s">
        <v>310</v>
      </c>
      <c r="C325" s="86" t="s">
        <v>64</v>
      </c>
      <c r="D325" s="91" t="s">
        <v>10</v>
      </c>
      <c r="I325" s="102"/>
      <c r="J325" s="102"/>
    </row>
    <row r="326" spans="1:10" ht="12.75" customHeight="1" x14ac:dyDescent="0.35">
      <c r="A326" s="83" t="s">
        <v>179</v>
      </c>
      <c r="B326" s="86" t="s">
        <v>344</v>
      </c>
      <c r="C326" s="86" t="s">
        <v>64</v>
      </c>
      <c r="D326" s="91" t="s">
        <v>10</v>
      </c>
      <c r="I326" s="101"/>
      <c r="J326" s="101"/>
    </row>
    <row r="327" spans="1:10" ht="12.75" customHeight="1" x14ac:dyDescent="0.35">
      <c r="A327" s="86" t="s">
        <v>265</v>
      </c>
      <c r="B327" s="86" t="s">
        <v>424</v>
      </c>
      <c r="C327" s="86" t="s">
        <v>64</v>
      </c>
      <c r="D327" s="91" t="s">
        <v>12</v>
      </c>
      <c r="I327" s="101"/>
      <c r="J327" s="101"/>
    </row>
    <row r="328" spans="1:10" ht="12.75" customHeight="1" x14ac:dyDescent="0.35">
      <c r="A328" s="83" t="s">
        <v>656</v>
      </c>
      <c r="B328" s="83" t="s">
        <v>424</v>
      </c>
      <c r="C328" s="83" t="s">
        <v>64</v>
      </c>
      <c r="D328" s="83" t="s">
        <v>12</v>
      </c>
      <c r="I328" s="101"/>
      <c r="J328" s="101"/>
    </row>
    <row r="329" spans="1:10" ht="12.75" customHeight="1" x14ac:dyDescent="0.35">
      <c r="A329" s="83" t="s">
        <v>657</v>
      </c>
      <c r="B329" s="83" t="s">
        <v>293</v>
      </c>
      <c r="C329" s="83" t="s">
        <v>11</v>
      </c>
      <c r="D329" s="83" t="s">
        <v>13</v>
      </c>
      <c r="I329" s="101"/>
      <c r="J329" s="101"/>
    </row>
    <row r="330" spans="1:10" ht="12.75" customHeight="1" x14ac:dyDescent="0.35">
      <c r="A330" s="92" t="s">
        <v>130</v>
      </c>
      <c r="B330" s="86" t="s">
        <v>293</v>
      </c>
      <c r="C330" s="86" t="s">
        <v>11</v>
      </c>
      <c r="D330" s="91" t="s">
        <v>13</v>
      </c>
      <c r="I330" s="101"/>
      <c r="J330" s="101"/>
    </row>
    <row r="331" spans="1:10" ht="12.75" customHeight="1" x14ac:dyDescent="0.35">
      <c r="A331" s="83" t="s">
        <v>209</v>
      </c>
      <c r="B331" s="86" t="s">
        <v>373</v>
      </c>
      <c r="C331" s="86" t="s">
        <v>305</v>
      </c>
      <c r="D331" s="91" t="s">
        <v>18</v>
      </c>
      <c r="I331" s="101"/>
      <c r="J331" s="101"/>
    </row>
    <row r="332" spans="1:10" ht="12.75" customHeight="1" x14ac:dyDescent="0.35">
      <c r="A332" s="83" t="s">
        <v>209</v>
      </c>
      <c r="B332" s="83" t="s">
        <v>502</v>
      </c>
      <c r="C332" s="83" t="s">
        <v>11</v>
      </c>
      <c r="D332" s="83" t="s">
        <v>13</v>
      </c>
      <c r="I332" s="101"/>
      <c r="J332" s="101"/>
    </row>
    <row r="333" spans="1:10" ht="12.75" customHeight="1" x14ac:dyDescent="0.35">
      <c r="A333" s="92" t="s">
        <v>133</v>
      </c>
      <c r="B333" s="86" t="s">
        <v>296</v>
      </c>
      <c r="C333" s="86" t="s">
        <v>11</v>
      </c>
      <c r="D333" s="91" t="s">
        <v>16</v>
      </c>
      <c r="I333" s="101"/>
      <c r="J333" s="101"/>
    </row>
    <row r="334" spans="1:10" ht="12.75" customHeight="1" x14ac:dyDescent="0.35">
      <c r="A334" s="83" t="s">
        <v>658</v>
      </c>
      <c r="B334" s="83" t="s">
        <v>296</v>
      </c>
      <c r="C334" s="83" t="s">
        <v>11</v>
      </c>
      <c r="D334" s="30" t="s">
        <v>16</v>
      </c>
      <c r="I334" s="101"/>
      <c r="J334" s="101"/>
    </row>
    <row r="335" spans="1:10" ht="12.75" customHeight="1" x14ac:dyDescent="0.35">
      <c r="A335" s="92" t="s">
        <v>131</v>
      </c>
      <c r="B335" s="86" t="s">
        <v>294</v>
      </c>
      <c r="C335" s="86" t="s">
        <v>11</v>
      </c>
      <c r="D335" s="91" t="s">
        <v>13</v>
      </c>
      <c r="I335" s="101"/>
      <c r="J335" s="101"/>
    </row>
    <row r="336" spans="1:10" ht="12.75" customHeight="1" x14ac:dyDescent="0.35">
      <c r="A336" s="83" t="s">
        <v>131</v>
      </c>
      <c r="B336" s="70" t="s">
        <v>505</v>
      </c>
      <c r="C336" s="70" t="s">
        <v>305</v>
      </c>
      <c r="D336" s="70" t="s">
        <v>18</v>
      </c>
      <c r="I336" s="101"/>
      <c r="J336" s="101"/>
    </row>
    <row r="337" spans="1:10" ht="12.75" customHeight="1" x14ac:dyDescent="0.35">
      <c r="A337" s="83" t="s">
        <v>659</v>
      </c>
      <c r="B337" s="83" t="s">
        <v>505</v>
      </c>
      <c r="C337" s="83" t="s">
        <v>305</v>
      </c>
      <c r="D337" s="30" t="s">
        <v>18</v>
      </c>
      <c r="I337" s="101"/>
      <c r="J337" s="101"/>
    </row>
    <row r="338" spans="1:10" ht="12.75" customHeight="1" x14ac:dyDescent="0.35">
      <c r="A338" s="83" t="s">
        <v>660</v>
      </c>
      <c r="B338" s="83" t="s">
        <v>294</v>
      </c>
      <c r="C338" s="83" t="s">
        <v>11</v>
      </c>
      <c r="D338" s="83" t="s">
        <v>13</v>
      </c>
      <c r="I338" s="101"/>
      <c r="J338" s="101"/>
    </row>
    <row r="339" spans="1:10" ht="12.75" customHeight="1" x14ac:dyDescent="0.35">
      <c r="A339" s="83" t="s">
        <v>661</v>
      </c>
      <c r="B339" s="83" t="s">
        <v>294</v>
      </c>
      <c r="C339" s="83" t="s">
        <v>11</v>
      </c>
      <c r="D339" s="83" t="s">
        <v>13</v>
      </c>
      <c r="I339" s="101"/>
      <c r="J339" s="101"/>
    </row>
    <row r="340" spans="1:10" ht="12.75" customHeight="1" x14ac:dyDescent="0.35">
      <c r="A340" s="83" t="s">
        <v>662</v>
      </c>
      <c r="B340" s="83" t="s">
        <v>294</v>
      </c>
      <c r="C340" s="83" t="s">
        <v>11</v>
      </c>
      <c r="D340" s="83" t="s">
        <v>13</v>
      </c>
      <c r="I340" s="101"/>
      <c r="J340" s="101"/>
    </row>
    <row r="341" spans="1:10" ht="12.75" customHeight="1" x14ac:dyDescent="0.35">
      <c r="A341" s="83" t="s">
        <v>663</v>
      </c>
      <c r="B341" s="83" t="s">
        <v>294</v>
      </c>
      <c r="C341" s="83" t="s">
        <v>11</v>
      </c>
      <c r="D341" s="83" t="s">
        <v>13</v>
      </c>
      <c r="I341" s="101"/>
      <c r="J341" s="101"/>
    </row>
    <row r="342" spans="1:10" ht="12.75" customHeight="1" x14ac:dyDescent="0.35">
      <c r="A342" s="83" t="s">
        <v>664</v>
      </c>
      <c r="B342" s="83" t="s">
        <v>505</v>
      </c>
      <c r="C342" s="83" t="s">
        <v>305</v>
      </c>
      <c r="D342" s="30" t="s">
        <v>18</v>
      </c>
      <c r="I342" s="101"/>
      <c r="J342" s="101"/>
    </row>
    <row r="343" spans="1:10" ht="12.75" customHeight="1" x14ac:dyDescent="0.35">
      <c r="A343" s="83" t="s">
        <v>665</v>
      </c>
      <c r="B343" s="83" t="s">
        <v>505</v>
      </c>
      <c r="C343" s="83" t="s">
        <v>305</v>
      </c>
      <c r="D343" s="30" t="s">
        <v>18</v>
      </c>
      <c r="I343" s="101"/>
      <c r="J343" s="101"/>
    </row>
    <row r="344" spans="1:10" ht="12.75" customHeight="1" x14ac:dyDescent="0.35">
      <c r="A344" s="83" t="s">
        <v>666</v>
      </c>
      <c r="B344" s="83" t="s">
        <v>294</v>
      </c>
      <c r="C344" s="83" t="s">
        <v>11</v>
      </c>
      <c r="D344" s="83" t="s">
        <v>13</v>
      </c>
      <c r="I344" s="101"/>
      <c r="J344" s="101"/>
    </row>
    <row r="345" spans="1:10" ht="12.75" customHeight="1" x14ac:dyDescent="0.35">
      <c r="A345" s="92" t="s">
        <v>137</v>
      </c>
      <c r="B345" s="86" t="s">
        <v>300</v>
      </c>
      <c r="C345" s="86" t="s">
        <v>11</v>
      </c>
      <c r="D345" s="91" t="s">
        <v>16</v>
      </c>
      <c r="I345" s="101"/>
      <c r="J345" s="101"/>
    </row>
    <row r="346" spans="1:10" ht="12.75" customHeight="1" x14ac:dyDescent="0.35">
      <c r="A346" s="83" t="s">
        <v>218</v>
      </c>
      <c r="B346" s="86" t="s">
        <v>382</v>
      </c>
      <c r="C346" s="86" t="s">
        <v>383</v>
      </c>
      <c r="D346" s="91" t="s">
        <v>18</v>
      </c>
      <c r="I346" s="101"/>
      <c r="J346" s="101"/>
    </row>
    <row r="347" spans="1:10" ht="12.75" customHeight="1" x14ac:dyDescent="0.35">
      <c r="A347" s="92" t="s">
        <v>132</v>
      </c>
      <c r="B347" s="86" t="s">
        <v>295</v>
      </c>
      <c r="C347" s="86" t="s">
        <v>11</v>
      </c>
      <c r="D347" s="91" t="s">
        <v>16</v>
      </c>
      <c r="I347" s="101"/>
      <c r="J347" s="101"/>
    </row>
    <row r="348" spans="1:10" ht="12.75" customHeight="1" x14ac:dyDescent="0.35">
      <c r="A348" s="83" t="s">
        <v>667</v>
      </c>
      <c r="B348" s="83" t="s">
        <v>295</v>
      </c>
      <c r="C348" s="83" t="s">
        <v>11</v>
      </c>
      <c r="D348" s="30" t="s">
        <v>16</v>
      </c>
      <c r="I348" s="101"/>
      <c r="J348" s="101"/>
    </row>
    <row r="349" spans="1:10" ht="12.75" customHeight="1" x14ac:dyDescent="0.35">
      <c r="A349" s="83" t="s">
        <v>668</v>
      </c>
      <c r="B349" s="83" t="s">
        <v>338</v>
      </c>
      <c r="C349" s="83" t="s">
        <v>64</v>
      </c>
      <c r="D349" s="83" t="s">
        <v>10</v>
      </c>
      <c r="I349" s="101"/>
      <c r="J349" s="101"/>
    </row>
    <row r="350" spans="1:10" ht="12.75" customHeight="1" x14ac:dyDescent="0.35">
      <c r="A350" s="83" t="s">
        <v>249</v>
      </c>
      <c r="B350" s="83" t="s">
        <v>414</v>
      </c>
      <c r="C350" s="83" t="s">
        <v>64</v>
      </c>
      <c r="D350" s="30" t="s">
        <v>16</v>
      </c>
      <c r="I350" s="101"/>
      <c r="J350" s="101"/>
    </row>
    <row r="351" spans="1:10" ht="12.75" customHeight="1" x14ac:dyDescent="0.35">
      <c r="A351" s="83" t="s">
        <v>180</v>
      </c>
      <c r="B351" s="86" t="s">
        <v>345</v>
      </c>
      <c r="C351" s="86" t="s">
        <v>64</v>
      </c>
      <c r="D351" s="91" t="s">
        <v>10</v>
      </c>
      <c r="I351" s="101"/>
      <c r="J351" s="101"/>
    </row>
    <row r="352" spans="1:10" ht="12.75" customHeight="1" x14ac:dyDescent="0.35">
      <c r="A352" s="90" t="s">
        <v>250</v>
      </c>
      <c r="B352" s="71" t="s">
        <v>415</v>
      </c>
      <c r="C352" s="86" t="s">
        <v>66</v>
      </c>
      <c r="D352" s="91" t="s">
        <v>15</v>
      </c>
      <c r="I352" s="101"/>
      <c r="J352" s="101"/>
    </row>
    <row r="353" spans="1:10" ht="12.75" customHeight="1" x14ac:dyDescent="0.35">
      <c r="A353" s="83" t="s">
        <v>207</v>
      </c>
      <c r="B353" s="86" t="s">
        <v>358</v>
      </c>
      <c r="C353" s="86" t="s">
        <v>64</v>
      </c>
      <c r="D353" s="91" t="s">
        <v>12</v>
      </c>
      <c r="I353" s="101"/>
      <c r="J353" s="101"/>
    </row>
    <row r="354" spans="1:10" ht="12.75" customHeight="1" x14ac:dyDescent="0.35">
      <c r="A354" s="83" t="s">
        <v>207</v>
      </c>
      <c r="B354" s="86" t="s">
        <v>507</v>
      </c>
      <c r="C354" s="86" t="s">
        <v>305</v>
      </c>
      <c r="D354" s="91" t="s">
        <v>18</v>
      </c>
      <c r="I354" s="101"/>
      <c r="J354" s="101"/>
    </row>
    <row r="355" spans="1:10" ht="12.75" customHeight="1" x14ac:dyDescent="0.35">
      <c r="A355" s="83" t="s">
        <v>669</v>
      </c>
      <c r="B355" s="86" t="s">
        <v>285</v>
      </c>
      <c r="C355" s="83" t="s">
        <v>286</v>
      </c>
      <c r="D355" s="83" t="s">
        <v>19</v>
      </c>
      <c r="I355" s="101"/>
      <c r="J355" s="101"/>
    </row>
    <row r="356" spans="1:10" ht="12.75" customHeight="1" x14ac:dyDescent="0.35">
      <c r="A356" s="83" t="s">
        <v>669</v>
      </c>
      <c r="B356" s="86" t="s">
        <v>285</v>
      </c>
      <c r="C356" s="83" t="s">
        <v>286</v>
      </c>
      <c r="D356" s="83" t="s">
        <v>13</v>
      </c>
      <c r="I356" s="101"/>
      <c r="J356" s="101"/>
    </row>
    <row r="357" spans="1:10" ht="12.75" customHeight="1" x14ac:dyDescent="0.35">
      <c r="A357" s="83" t="s">
        <v>669</v>
      </c>
      <c r="B357" s="86" t="s">
        <v>285</v>
      </c>
      <c r="C357" s="83" t="s">
        <v>286</v>
      </c>
      <c r="D357" s="83" t="s">
        <v>17</v>
      </c>
      <c r="I357" s="101"/>
      <c r="J357" s="101"/>
    </row>
    <row r="358" spans="1:10" ht="12.75" customHeight="1" x14ac:dyDescent="0.35">
      <c r="A358" s="83" t="s">
        <v>670</v>
      </c>
      <c r="B358" s="83" t="s">
        <v>467</v>
      </c>
      <c r="C358" s="83" t="s">
        <v>286</v>
      </c>
      <c r="D358" s="95" t="s">
        <v>18</v>
      </c>
      <c r="I358" s="101"/>
      <c r="J358" s="101"/>
    </row>
    <row r="359" spans="1:10" ht="12.75" customHeight="1" x14ac:dyDescent="0.35">
      <c r="A359" s="83" t="s">
        <v>671</v>
      </c>
      <c r="B359" s="86" t="s">
        <v>285</v>
      </c>
      <c r="C359" s="83" t="s">
        <v>286</v>
      </c>
      <c r="D359" s="83" t="s">
        <v>19</v>
      </c>
      <c r="I359" s="101"/>
      <c r="J359" s="101"/>
    </row>
    <row r="360" spans="1:10" ht="12.75" customHeight="1" x14ac:dyDescent="0.35">
      <c r="A360" s="83" t="s">
        <v>672</v>
      </c>
      <c r="B360" s="86" t="s">
        <v>285</v>
      </c>
      <c r="C360" s="83" t="s">
        <v>286</v>
      </c>
      <c r="D360" s="83" t="s">
        <v>17</v>
      </c>
      <c r="I360" s="101"/>
      <c r="J360" s="101"/>
    </row>
    <row r="361" spans="1:10" ht="12.75" customHeight="1" x14ac:dyDescent="0.35">
      <c r="A361" s="83" t="s">
        <v>672</v>
      </c>
      <c r="B361" s="86" t="s">
        <v>285</v>
      </c>
      <c r="C361" s="83" t="s">
        <v>286</v>
      </c>
      <c r="D361" s="83" t="s">
        <v>19</v>
      </c>
      <c r="I361" s="101"/>
      <c r="J361" s="101"/>
    </row>
    <row r="362" spans="1:10" ht="12.75" customHeight="1" x14ac:dyDescent="0.35">
      <c r="A362" s="83" t="s">
        <v>673</v>
      </c>
      <c r="B362" s="86" t="s">
        <v>285</v>
      </c>
      <c r="C362" s="83" t="s">
        <v>286</v>
      </c>
      <c r="D362" s="83" t="s">
        <v>17</v>
      </c>
      <c r="I362" s="101"/>
      <c r="J362" s="101"/>
    </row>
    <row r="363" spans="1:10" ht="12.75" customHeight="1" x14ac:dyDescent="0.35">
      <c r="A363" s="83" t="s">
        <v>673</v>
      </c>
      <c r="B363" s="86" t="s">
        <v>285</v>
      </c>
      <c r="C363" s="83" t="s">
        <v>286</v>
      </c>
      <c r="D363" s="83" t="s">
        <v>19</v>
      </c>
      <c r="I363" s="101"/>
      <c r="J363" s="101"/>
    </row>
    <row r="364" spans="1:10" ht="12.75" customHeight="1" x14ac:dyDescent="0.35">
      <c r="A364" s="83" t="s">
        <v>674</v>
      </c>
      <c r="B364" s="83" t="s">
        <v>497</v>
      </c>
      <c r="C364" s="83" t="s">
        <v>286</v>
      </c>
      <c r="D364" s="30" t="s">
        <v>18</v>
      </c>
      <c r="I364" s="101"/>
      <c r="J364" s="101"/>
    </row>
    <row r="365" spans="1:10" ht="12.75" customHeight="1" x14ac:dyDescent="0.35">
      <c r="A365" s="83" t="s">
        <v>675</v>
      </c>
      <c r="B365" s="86" t="s">
        <v>285</v>
      </c>
      <c r="C365" s="83" t="s">
        <v>286</v>
      </c>
      <c r="D365" s="83" t="s">
        <v>19</v>
      </c>
      <c r="I365" s="101"/>
      <c r="J365" s="101"/>
    </row>
    <row r="366" spans="1:10" ht="12.75" customHeight="1" x14ac:dyDescent="0.35">
      <c r="A366" s="83" t="s">
        <v>125</v>
      </c>
      <c r="B366" s="86" t="s">
        <v>285</v>
      </c>
      <c r="C366" s="86" t="s">
        <v>286</v>
      </c>
      <c r="D366" s="91" t="s">
        <v>17</v>
      </c>
      <c r="I366" s="101"/>
      <c r="J366" s="101"/>
    </row>
    <row r="367" spans="1:10" ht="12.75" customHeight="1" x14ac:dyDescent="0.35">
      <c r="A367" s="83" t="s">
        <v>676</v>
      </c>
      <c r="B367" s="86" t="s">
        <v>285</v>
      </c>
      <c r="C367" s="86" t="s">
        <v>286</v>
      </c>
      <c r="D367" s="91" t="s">
        <v>17</v>
      </c>
      <c r="I367" s="101"/>
      <c r="J367" s="101"/>
    </row>
    <row r="368" spans="1:10" ht="12.75" customHeight="1" x14ac:dyDescent="0.35">
      <c r="A368" s="83" t="s">
        <v>677</v>
      </c>
      <c r="B368" s="30" t="s">
        <v>486</v>
      </c>
      <c r="C368" s="83" t="s">
        <v>286</v>
      </c>
      <c r="D368" s="83" t="s">
        <v>19</v>
      </c>
      <c r="I368" s="101"/>
      <c r="J368" s="101"/>
    </row>
    <row r="369" spans="1:10" ht="12.75" customHeight="1" x14ac:dyDescent="0.35">
      <c r="A369" s="83" t="s">
        <v>678</v>
      </c>
      <c r="B369" s="30" t="s">
        <v>486</v>
      </c>
      <c r="C369" s="83" t="s">
        <v>286</v>
      </c>
      <c r="D369" s="83" t="s">
        <v>19</v>
      </c>
      <c r="I369" s="101"/>
      <c r="J369" s="101"/>
    </row>
    <row r="370" spans="1:10" ht="12.75" customHeight="1" x14ac:dyDescent="0.35">
      <c r="A370" s="92" t="s">
        <v>151</v>
      </c>
      <c r="B370" s="86" t="s">
        <v>316</v>
      </c>
      <c r="C370" s="86" t="s">
        <v>64</v>
      </c>
      <c r="D370" s="91" t="s">
        <v>10</v>
      </c>
      <c r="I370" s="101"/>
      <c r="J370" s="101"/>
    </row>
    <row r="371" spans="1:10" ht="12.75" customHeight="1" x14ac:dyDescent="0.35">
      <c r="A371" s="83" t="s">
        <v>679</v>
      </c>
      <c r="B371" s="83" t="s">
        <v>316</v>
      </c>
      <c r="C371" s="83" t="s">
        <v>64</v>
      </c>
      <c r="D371" s="83" t="s">
        <v>10</v>
      </c>
      <c r="I371" s="101"/>
      <c r="J371" s="101"/>
    </row>
    <row r="372" spans="1:10" ht="12.75" customHeight="1" x14ac:dyDescent="0.35">
      <c r="A372" s="83" t="s">
        <v>187</v>
      </c>
      <c r="B372" s="86" t="s">
        <v>352</v>
      </c>
      <c r="C372" s="86" t="s">
        <v>66</v>
      </c>
      <c r="D372" s="91" t="s">
        <v>15</v>
      </c>
      <c r="I372" s="101"/>
      <c r="J372" s="101"/>
    </row>
    <row r="373" spans="1:10" ht="12.75" customHeight="1" x14ac:dyDescent="0.35">
      <c r="A373" s="86" t="s">
        <v>253</v>
      </c>
      <c r="B373" s="86" t="s">
        <v>417</v>
      </c>
      <c r="C373" s="86" t="s">
        <v>64</v>
      </c>
      <c r="D373" s="91" t="s">
        <v>12</v>
      </c>
      <c r="I373" s="101"/>
      <c r="J373" s="101"/>
    </row>
    <row r="374" spans="1:10" ht="12.75" customHeight="1" x14ac:dyDescent="0.35">
      <c r="A374" s="83" t="s">
        <v>215</v>
      </c>
      <c r="B374" s="86" t="s">
        <v>379</v>
      </c>
      <c r="C374" s="86" t="s">
        <v>305</v>
      </c>
      <c r="D374" s="91" t="s">
        <v>18</v>
      </c>
      <c r="I374" s="101"/>
      <c r="J374" s="101"/>
    </row>
    <row r="375" spans="1:10" ht="12.75" customHeight="1" x14ac:dyDescent="0.35">
      <c r="A375" s="83" t="s">
        <v>680</v>
      </c>
      <c r="B375" s="83" t="s">
        <v>379</v>
      </c>
      <c r="C375" s="83" t="s">
        <v>305</v>
      </c>
      <c r="D375" s="83" t="s">
        <v>18</v>
      </c>
      <c r="I375" s="101"/>
      <c r="J375" s="101"/>
    </row>
    <row r="376" spans="1:10" ht="12.75" customHeight="1" x14ac:dyDescent="0.35">
      <c r="A376" s="83" t="s">
        <v>229</v>
      </c>
      <c r="B376" s="86" t="s">
        <v>394</v>
      </c>
      <c r="C376" s="86" t="s">
        <v>65</v>
      </c>
      <c r="D376" s="91" t="s">
        <v>14</v>
      </c>
      <c r="I376" s="101"/>
      <c r="J376" s="101"/>
    </row>
    <row r="377" spans="1:10" ht="12.75" customHeight="1" x14ac:dyDescent="0.35">
      <c r="A377" s="86" t="s">
        <v>243</v>
      </c>
      <c r="B377" s="86" t="s">
        <v>408</v>
      </c>
      <c r="C377" s="86" t="s">
        <v>64</v>
      </c>
      <c r="D377" s="91" t="s">
        <v>14</v>
      </c>
      <c r="I377" s="101"/>
      <c r="J377" s="101"/>
    </row>
    <row r="378" spans="1:10" ht="12.75" customHeight="1" x14ac:dyDescent="0.35">
      <c r="A378" s="83" t="s">
        <v>681</v>
      </c>
      <c r="B378" s="86" t="s">
        <v>408</v>
      </c>
      <c r="C378" s="86" t="s">
        <v>64</v>
      </c>
      <c r="D378" s="91" t="s">
        <v>14</v>
      </c>
      <c r="I378" s="101"/>
      <c r="J378" s="101"/>
    </row>
    <row r="379" spans="1:10" ht="12.75" customHeight="1" x14ac:dyDescent="0.35">
      <c r="A379" s="83" t="s">
        <v>212</v>
      </c>
      <c r="B379" s="86" t="s">
        <v>376</v>
      </c>
      <c r="C379" s="86" t="s">
        <v>305</v>
      </c>
      <c r="D379" s="91" t="s">
        <v>18</v>
      </c>
      <c r="I379" s="101"/>
      <c r="J379" s="101"/>
    </row>
    <row r="380" spans="1:10" ht="12.75" customHeight="1" x14ac:dyDescent="0.35">
      <c r="A380" s="83" t="s">
        <v>230</v>
      </c>
      <c r="B380" s="86" t="s">
        <v>395</v>
      </c>
      <c r="C380" s="86" t="s">
        <v>65</v>
      </c>
      <c r="D380" s="91" t="s">
        <v>14</v>
      </c>
      <c r="I380" s="101"/>
      <c r="J380" s="101"/>
    </row>
    <row r="381" spans="1:10" ht="12.75" customHeight="1" x14ac:dyDescent="0.35">
      <c r="A381" s="86" t="s">
        <v>160</v>
      </c>
      <c r="B381" s="86" t="s">
        <v>325</v>
      </c>
      <c r="C381" s="86" t="s">
        <v>64</v>
      </c>
      <c r="D381" s="91" t="s">
        <v>10</v>
      </c>
      <c r="I381" s="101"/>
      <c r="J381" s="101"/>
    </row>
    <row r="382" spans="1:10" ht="12.75" customHeight="1" x14ac:dyDescent="0.35">
      <c r="A382" s="86" t="s">
        <v>205</v>
      </c>
      <c r="B382" s="86" t="s">
        <v>370</v>
      </c>
      <c r="C382" s="86" t="s">
        <v>64</v>
      </c>
      <c r="D382" s="91" t="s">
        <v>12</v>
      </c>
      <c r="I382" s="101"/>
      <c r="J382" s="101"/>
    </row>
    <row r="383" spans="1:10" ht="12.75" customHeight="1" x14ac:dyDescent="0.35">
      <c r="A383" s="83" t="s">
        <v>244</v>
      </c>
      <c r="B383" s="86" t="s">
        <v>409</v>
      </c>
      <c r="C383" s="86" t="s">
        <v>64</v>
      </c>
      <c r="D383" s="91" t="s">
        <v>14</v>
      </c>
      <c r="I383" s="101"/>
      <c r="J383" s="101"/>
    </row>
    <row r="384" spans="1:10" ht="12.75" customHeight="1" x14ac:dyDescent="0.35">
      <c r="A384" s="83" t="s">
        <v>682</v>
      </c>
      <c r="B384" s="86" t="s">
        <v>282</v>
      </c>
      <c r="C384" s="83" t="s">
        <v>283</v>
      </c>
      <c r="D384" s="95" t="s">
        <v>17</v>
      </c>
      <c r="I384" s="101"/>
      <c r="J384" s="101"/>
    </row>
    <row r="385" spans="1:11" ht="12.75" customHeight="1" x14ac:dyDescent="0.35">
      <c r="A385" s="86" t="s">
        <v>123</v>
      </c>
      <c r="B385" s="86" t="s">
        <v>282</v>
      </c>
      <c r="C385" s="86" t="s">
        <v>283</v>
      </c>
      <c r="D385" s="95" t="s">
        <v>17</v>
      </c>
      <c r="I385" s="101"/>
      <c r="J385" s="101"/>
    </row>
    <row r="386" spans="1:11" ht="12.75" customHeight="1" x14ac:dyDescent="0.35">
      <c r="A386" s="83" t="s">
        <v>683</v>
      </c>
      <c r="B386" s="86" t="s">
        <v>282</v>
      </c>
      <c r="C386" s="86" t="s">
        <v>283</v>
      </c>
      <c r="D386" s="95" t="s">
        <v>17</v>
      </c>
      <c r="I386" s="101"/>
      <c r="J386" s="101"/>
    </row>
    <row r="387" spans="1:11" ht="12.75" customHeight="1" x14ac:dyDescent="0.35">
      <c r="A387" s="83" t="s">
        <v>213</v>
      </c>
      <c r="B387" s="86" t="s">
        <v>377</v>
      </c>
      <c r="C387" s="86" t="s">
        <v>305</v>
      </c>
      <c r="D387" s="91" t="s">
        <v>18</v>
      </c>
      <c r="I387" s="102"/>
      <c r="J387" s="102"/>
      <c r="K387" s="86"/>
    </row>
    <row r="388" spans="1:11" ht="12.75" customHeight="1" x14ac:dyDescent="0.35">
      <c r="A388" s="92" t="s">
        <v>142</v>
      </c>
      <c r="B388" s="86" t="s">
        <v>306</v>
      </c>
      <c r="C388" s="86" t="s">
        <v>305</v>
      </c>
      <c r="D388" s="91" t="s">
        <v>16</v>
      </c>
    </row>
    <row r="389" spans="1:11" ht="12.75" customHeight="1" x14ac:dyDescent="0.35">
      <c r="A389" s="83" t="s">
        <v>191</v>
      </c>
      <c r="B389" s="86" t="s">
        <v>356</v>
      </c>
      <c r="C389" s="86" t="s">
        <v>66</v>
      </c>
      <c r="D389" s="91" t="s">
        <v>15</v>
      </c>
    </row>
    <row r="390" spans="1:11" ht="12.75" customHeight="1" x14ac:dyDescent="0.35">
      <c r="A390" s="83" t="s">
        <v>266</v>
      </c>
      <c r="B390" s="86" t="s">
        <v>391</v>
      </c>
      <c r="C390" s="86" t="s">
        <v>65</v>
      </c>
      <c r="D390" s="91" t="s">
        <v>14</v>
      </c>
    </row>
    <row r="391" spans="1:11" ht="12.75" customHeight="1" x14ac:dyDescent="0.35">
      <c r="A391" s="83" t="s">
        <v>684</v>
      </c>
      <c r="B391" s="83" t="s">
        <v>371</v>
      </c>
      <c r="C391" s="83" t="s">
        <v>64</v>
      </c>
      <c r="D391" s="83" t="s">
        <v>12</v>
      </c>
    </row>
    <row r="392" spans="1:11" ht="12.75" customHeight="1" x14ac:dyDescent="0.35">
      <c r="A392" s="92" t="s">
        <v>122</v>
      </c>
      <c r="B392" s="86" t="s">
        <v>281</v>
      </c>
      <c r="C392" s="86" t="s">
        <v>11</v>
      </c>
      <c r="D392" s="91" t="s">
        <v>13</v>
      </c>
    </row>
    <row r="393" spans="1:11" ht="12.75" customHeight="1" x14ac:dyDescent="0.35">
      <c r="A393" s="83" t="s">
        <v>192</v>
      </c>
      <c r="B393" s="86" t="s">
        <v>357</v>
      </c>
      <c r="C393" s="86" t="s">
        <v>66</v>
      </c>
      <c r="D393" s="91" t="s">
        <v>15</v>
      </c>
    </row>
    <row r="394" spans="1:11" ht="12.75" customHeight="1" x14ac:dyDescent="0.35">
      <c r="A394" s="83" t="s">
        <v>685</v>
      </c>
      <c r="B394" s="83" t="s">
        <v>277</v>
      </c>
      <c r="C394" s="83" t="s">
        <v>11</v>
      </c>
      <c r="D394" s="83" t="s">
        <v>13</v>
      </c>
    </row>
    <row r="395" spans="1:11" ht="12.75" customHeight="1" x14ac:dyDescent="0.35">
      <c r="A395" s="83" t="s">
        <v>183</v>
      </c>
      <c r="B395" s="86" t="s">
        <v>348</v>
      </c>
      <c r="C395" s="86" t="s">
        <v>66</v>
      </c>
      <c r="D395" s="91" t="s">
        <v>15</v>
      </c>
    </row>
    <row r="396" spans="1:11" ht="12.75" customHeight="1" x14ac:dyDescent="0.35">
      <c r="A396" s="83" t="s">
        <v>686</v>
      </c>
      <c r="B396" s="83" t="s">
        <v>453</v>
      </c>
      <c r="C396" s="83" t="s">
        <v>279</v>
      </c>
      <c r="D396" s="30" t="s">
        <v>19</v>
      </c>
    </row>
    <row r="397" spans="1:11" ht="12.75" customHeight="1" x14ac:dyDescent="0.35">
      <c r="A397" s="83" t="s">
        <v>687</v>
      </c>
      <c r="B397" s="83" t="s">
        <v>453</v>
      </c>
      <c r="C397" s="83" t="s">
        <v>279</v>
      </c>
      <c r="D397" s="30" t="s">
        <v>19</v>
      </c>
    </row>
    <row r="398" spans="1:11" ht="12.75" customHeight="1" x14ac:dyDescent="0.35">
      <c r="A398" s="83" t="s">
        <v>688</v>
      </c>
      <c r="B398" s="97" t="s">
        <v>571</v>
      </c>
      <c r="C398" s="95" t="s">
        <v>64</v>
      </c>
      <c r="D398" s="95" t="s">
        <v>16</v>
      </c>
    </row>
    <row r="399" spans="1:11" ht="12.75" customHeight="1" x14ac:dyDescent="0.35">
      <c r="A399" s="83" t="s">
        <v>689</v>
      </c>
      <c r="B399" s="97" t="s">
        <v>571</v>
      </c>
      <c r="C399" s="95" t="s">
        <v>64</v>
      </c>
      <c r="D399" s="95" t="s">
        <v>16</v>
      </c>
    </row>
    <row r="400" spans="1:11" ht="12.75" customHeight="1" x14ac:dyDescent="0.35"/>
    <row r="401" spans="1:4" ht="12.75" customHeight="1" x14ac:dyDescent="0.35">
      <c r="A401" s="86" t="s">
        <v>245</v>
      </c>
      <c r="B401" s="86" t="s">
        <v>410</v>
      </c>
      <c r="C401" s="86" t="s">
        <v>64</v>
      </c>
      <c r="D401" s="91" t="s">
        <v>14</v>
      </c>
    </row>
    <row r="402" spans="1:4" ht="12.75" customHeight="1" x14ac:dyDescent="0.35"/>
    <row r="403" spans="1:4" ht="12.75" customHeight="1" x14ac:dyDescent="0.35"/>
    <row r="404" spans="1:4" ht="12.75" customHeight="1" x14ac:dyDescent="0.35"/>
    <row r="405" spans="1:4" ht="12.75" customHeight="1" x14ac:dyDescent="0.35"/>
    <row r="406" spans="1:4" ht="12.75" customHeight="1" x14ac:dyDescent="0.35"/>
    <row r="407" spans="1:4" ht="12.75" customHeight="1" x14ac:dyDescent="0.35"/>
    <row r="408" spans="1:4" ht="12.75" customHeight="1" x14ac:dyDescent="0.35"/>
    <row r="409" spans="1:4" ht="12.75" customHeight="1" x14ac:dyDescent="0.35"/>
    <row r="410" spans="1:4" ht="12.75" customHeight="1" x14ac:dyDescent="0.35"/>
    <row r="411" spans="1:4" ht="12.75" customHeight="1" x14ac:dyDescent="0.35"/>
    <row r="412" spans="1:4" ht="12.75" customHeight="1" x14ac:dyDescent="0.35"/>
    <row r="413" spans="1:4" ht="12.75" customHeight="1" x14ac:dyDescent="0.35"/>
    <row r="414" spans="1:4" ht="12.75" customHeight="1" x14ac:dyDescent="0.35"/>
    <row r="415" spans="1:4" ht="12.75" customHeight="1" x14ac:dyDescent="0.35"/>
    <row r="416" spans="1:4" ht="12.75" customHeight="1" x14ac:dyDescent="0.35"/>
    <row r="417" ht="12.75" customHeight="1" x14ac:dyDescent="0.35"/>
    <row r="418" ht="12.75" customHeight="1" x14ac:dyDescent="0.35"/>
    <row r="419" ht="12.75" customHeight="1" x14ac:dyDescent="0.35"/>
    <row r="420" ht="12.75" customHeight="1" x14ac:dyDescent="0.35"/>
    <row r="421" ht="12.75" customHeight="1" x14ac:dyDescent="0.35"/>
    <row r="422" ht="12.75" customHeight="1" x14ac:dyDescent="0.35"/>
    <row r="423" ht="12.75" customHeight="1" x14ac:dyDescent="0.35"/>
    <row r="424" ht="12.75" customHeight="1" x14ac:dyDescent="0.35"/>
  </sheetData>
  <autoFilter ref="A3:K382" xr:uid="{00000000-0009-0000-0000-000001000000}"/>
  <pageMargins left="0.75" right="0.75" top="1" bottom="1" header="0" footer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86"/>
  <sheetViews>
    <sheetView zoomScale="80" zoomScaleNormal="80" workbookViewId="0">
      <pane ySplit="6" topLeftCell="A7" activePane="bottomLeft" state="frozen"/>
      <selection activeCell="G4" sqref="G4:G183"/>
      <selection pane="bottomLeft" activeCell="C8" sqref="C8"/>
    </sheetView>
  </sheetViews>
  <sheetFormatPr baseColWidth="10" defaultRowHeight="14.5" x14ac:dyDescent="0.35"/>
  <cols>
    <col min="2" max="2" width="30.1796875" customWidth="1"/>
    <col min="3" max="13" width="7.7265625" customWidth="1"/>
    <col min="14" max="18" width="7.6328125" customWidth="1"/>
  </cols>
  <sheetData>
    <row r="1" spans="1:15" x14ac:dyDescent="0.35">
      <c r="A1" s="29" t="s">
        <v>24</v>
      </c>
      <c r="E1" s="3"/>
      <c r="F1" s="3" t="str">
        <f>Datos!A7</f>
        <v>Fila</v>
      </c>
      <c r="G1" s="28" t="str">
        <f>Datos!B7</f>
        <v>Outlier</v>
      </c>
      <c r="H1" s="28" t="str">
        <f>Datos!C7</f>
        <v>Usado</v>
      </c>
      <c r="I1" s="28" t="str">
        <f>Datos!D7</f>
        <v>Siembra PEA</v>
      </c>
      <c r="J1" s="28" t="str">
        <f>Datos!E7</f>
        <v>Dpto PEA 2020</v>
      </c>
      <c r="K1" s="3" t="s">
        <v>26</v>
      </c>
      <c r="L1" s="28"/>
      <c r="O1" s="3"/>
    </row>
    <row r="2" spans="1:15" x14ac:dyDescent="0.35">
      <c r="A2" s="23" t="s">
        <v>3</v>
      </c>
      <c r="B2" s="106">
        <f>MAPA_WEB!B1</f>
        <v>2018</v>
      </c>
      <c r="E2" s="15"/>
      <c r="F2" s="15">
        <f t="shared" ref="F2:G2" si="0">MATCH(F1,INDEX(DATOS,1,),0)</f>
        <v>1</v>
      </c>
      <c r="G2" s="15">
        <f t="shared" si="0"/>
        <v>2</v>
      </c>
      <c r="H2" s="15">
        <f t="shared" ref="H2" si="1">MATCH(H1,INDEX(DATOS,1,),0)</f>
        <v>3</v>
      </c>
      <c r="I2" s="15">
        <f>MATCH(I1,INDEX(DATOS,1,),0)</f>
        <v>4</v>
      </c>
      <c r="J2" s="15">
        <f>MATCH(J1,INDEX(DATOS,1,),0)</f>
        <v>5</v>
      </c>
      <c r="K2" s="15">
        <f>MATCH(K1,INDEX(DATOS,1,),0)</f>
        <v>25</v>
      </c>
      <c r="L2" s="15"/>
      <c r="N2" s="15"/>
      <c r="O2" s="15"/>
    </row>
    <row r="3" spans="1:15" x14ac:dyDescent="0.35">
      <c r="A3" s="47" t="s">
        <v>33</v>
      </c>
      <c r="B3" s="107">
        <f>B2-3</f>
        <v>2015</v>
      </c>
      <c r="E3" s="14"/>
      <c r="F3" s="14"/>
      <c r="L3" s="10"/>
      <c r="M3" s="10"/>
    </row>
    <row r="5" spans="1:15" x14ac:dyDescent="0.35">
      <c r="A5" s="35"/>
      <c r="B5" s="8"/>
      <c r="C5" s="45">
        <f>C6</f>
        <v>2018</v>
      </c>
      <c r="D5" s="45">
        <f t="shared" ref="D5:H5" si="2">D6</f>
        <v>2017</v>
      </c>
      <c r="E5" s="45">
        <f t="shared" si="2"/>
        <v>2016</v>
      </c>
      <c r="F5" s="45">
        <f t="shared" si="2"/>
        <v>2015</v>
      </c>
      <c r="G5" s="45">
        <f t="shared" si="2"/>
        <v>2014</v>
      </c>
      <c r="H5" s="45">
        <f t="shared" si="2"/>
        <v>2013</v>
      </c>
      <c r="I5" s="17"/>
      <c r="J5" s="4">
        <v>1</v>
      </c>
      <c r="K5" s="4">
        <v>2</v>
      </c>
      <c r="L5" s="4">
        <v>3</v>
      </c>
      <c r="M5" s="4">
        <v>4</v>
      </c>
    </row>
    <row r="6" spans="1:15" x14ac:dyDescent="0.35">
      <c r="A6" s="16" t="s">
        <v>4</v>
      </c>
      <c r="B6" s="13" t="str">
        <f>Datos!E7</f>
        <v>Dpto PEA 2020</v>
      </c>
      <c r="C6" s="46">
        <f>B2</f>
        <v>2018</v>
      </c>
      <c r="D6" s="46">
        <f>C6-1</f>
        <v>2017</v>
      </c>
      <c r="E6" s="46">
        <f t="shared" ref="E6:H6" si="3">D6-1</f>
        <v>2016</v>
      </c>
      <c r="F6" s="46">
        <f t="shared" si="3"/>
        <v>2015</v>
      </c>
      <c r="G6" s="46">
        <f t="shared" si="3"/>
        <v>2014</v>
      </c>
      <c r="H6" s="46">
        <f t="shared" si="3"/>
        <v>2013</v>
      </c>
      <c r="I6" s="4"/>
      <c r="J6" s="45" t="str">
        <f>"Año"&amp;J5</f>
        <v>Año1</v>
      </c>
      <c r="K6" s="45" t="str">
        <f>"Año"&amp;K5</f>
        <v>Año2</v>
      </c>
      <c r="L6" s="45" t="str">
        <f>"Año"&amp;L5</f>
        <v>Año3</v>
      </c>
      <c r="M6" s="45" t="str">
        <f>"Año"&amp;M5</f>
        <v>Año4</v>
      </c>
    </row>
    <row r="7" spans="1:15" x14ac:dyDescent="0.35">
      <c r="A7" s="35">
        <f t="array" ref="A7">MIN(IF(INDEX(DATOS,0,$G$2)=0,IF(INDEX(DATOS,0,$H$2)=1,IF(INDEX(DATOS,0,$I$2)&gt;=$B$3,IF(INDEX(DATOS,0,$I$2)&lt;=$B$2,INDEX(DATOS,0,$F$2))))))</f>
        <v>2</v>
      </c>
      <c r="B7" s="34" t="str">
        <f>IF($A7=0,#N/A,INDEX(DATOS,$A7,J$2))</f>
        <v>Departamento de General Obligado, SF</v>
      </c>
      <c r="C7" s="42">
        <f>COUNTIFS(INDEX(DATOS,0,$K$2),"&lt;&gt;#n/d",INDEX(DATOS,0,$I$2),C$6,INDEX(DATOS,0,$J$2),$B7,INDEX(DATOS,0,$G$2),0,INDEX(DATOS,0,$H$2),1)</f>
        <v>1</v>
      </c>
      <c r="D7" s="42">
        <f>COUNTIFS(INDEX(DATOS,0,$K$2),"&lt;&gt;#n/d",INDEX(DATOS,0,$I$2),D$6,INDEX(DATOS,0,$J$2),$B7,INDEX(DATOS,0,$G$2),0,INDEX(DATOS,0,$H$2),1)</f>
        <v>1</v>
      </c>
      <c r="E7" s="42">
        <f>COUNTIFS(INDEX(DATOS,0,$K$2),"&lt;&gt;#n/d",INDEX(DATOS,0,$I$2),E$6,INDEX(DATOS,0,$J$2),$B7,INDEX(DATOS,0,$G$2),0,INDEX(DATOS,0,$H$2),1)</f>
        <v>1</v>
      </c>
      <c r="F7" s="42">
        <f>COUNTIFS(INDEX(DATOS,0,$K$2),"&lt;&gt;#n/d",INDEX(DATOS,0,$I$2),F$6,INDEX(DATOS,0,$J$2),$B7,INDEX(DATOS,0,$G$2),0,INDEX(DATOS,0,$H$2),1)</f>
        <v>0</v>
      </c>
      <c r="G7" s="42">
        <f>COUNTIFS(INDEX(DATOS,0,$K$2),"&lt;&gt;#n/d",INDEX(DATOS,0,$I$2),G$6,INDEX(DATOS,0,$J$2),$B7,INDEX(DATOS,0,$G$2),0,INDEX(DATOS,0,$H$2),1)</f>
        <v>0</v>
      </c>
      <c r="H7" s="42">
        <f>COUNTIFS(INDEX(DATOS,0,$K$2),"&lt;&gt;#n/d",INDEX(DATOS,0,$I$2),H$6,INDEX(DATOS,0,$J$2),$B7,INDEX(DATOS,0,$G$2),0,INDEX(DATOS,0,$H$2),1)</f>
        <v>0</v>
      </c>
      <c r="I7" s="42"/>
      <c r="J7" s="42">
        <f t="array" ref="J7">MAX(IF($C7:$H7&gt;0,IF($C$6:$H$6&gt;=$B$3,$C$6:$H$6)))</f>
        <v>2018</v>
      </c>
      <c r="K7" s="42">
        <f t="array" ref="K7">MAX(IF($C7:$H7&gt;0,IF($C$6:$H$6&lt;J7,$C$6:$H$6)))</f>
        <v>2017</v>
      </c>
      <c r="L7" s="42">
        <f t="array" ref="L7">MAX(IF($C7:$H7&gt;0,IF($C$6:$H$6&lt;K7,$C$6:$H$6)))</f>
        <v>2016</v>
      </c>
      <c r="M7" s="42">
        <f t="array" ref="M7">MAX(IF($C7:$H7&gt;0,IF($C$6:$H$6&lt;L7,$C$6:$H$6)))</f>
        <v>0</v>
      </c>
    </row>
    <row r="8" spans="1:15" x14ac:dyDescent="0.35">
      <c r="A8" s="35">
        <f t="array" ref="A8">IF(A7=0,0,MIN(IF(INDEX(DATOS,0,$G$2)=0,IF(INDEX(DATOS,0,$H$2)=1,IF(INDEX(DATOS,0,$I$2)&gt;=$B$3,IF(INDEX(DATOS,0,$I$2)&lt;=$B$2,IF(INDEX(DATOS,0,$F$2)&gt;A7,IF(ISNA(MATCH(INDEX(DATOS,0,$J$2),$B$7:B7,0)),INDEX(DATOS,0,$F$2)))))))))</f>
        <v>4</v>
      </c>
      <c r="B8" s="34" t="str">
        <f>IF($A8=0,#N/A,INDEX(DATOS,$A8,J$2))</f>
        <v>Departamento de 9 de Julio, SF</v>
      </c>
      <c r="C8" s="42">
        <f>COUNTIFS(INDEX(DATOS,0,$K$2),"&lt;&gt;#n/d",INDEX(DATOS,0,$I$2),C$6,INDEX(DATOS,0,$J$2),$B8,INDEX(DATOS,0,$G$2),0,INDEX(DATOS,0,$H$2),1)</f>
        <v>5</v>
      </c>
      <c r="D8" s="42">
        <f>COUNTIFS(INDEX(DATOS,0,$K$2),"&lt;&gt;#n/d",INDEX(DATOS,0,$I$2),D$6,INDEX(DATOS,0,$J$2),$B8,INDEX(DATOS,0,$G$2),0,INDEX(DATOS,0,$H$2),1)</f>
        <v>7</v>
      </c>
      <c r="E8" s="42">
        <f>COUNTIFS(INDEX(DATOS,0,$K$2),"&lt;&gt;#n/d",INDEX(DATOS,0,$I$2),E$6,INDEX(DATOS,0,$J$2),$B8,INDEX(DATOS,0,$G$2),0,INDEX(DATOS,0,$H$2),1)</f>
        <v>2</v>
      </c>
      <c r="F8" s="42">
        <f>COUNTIFS(INDEX(DATOS,0,$K$2),"&lt;&gt;#n/d",INDEX(DATOS,0,$I$2),F$6,INDEX(DATOS,0,$J$2),$B8,INDEX(DATOS,0,$G$2),0,INDEX(DATOS,0,$H$2),1)</f>
        <v>0</v>
      </c>
      <c r="G8" s="42">
        <f>COUNTIFS(INDEX(DATOS,0,$K$2),"&lt;&gt;#n/d",INDEX(DATOS,0,$I$2),G$6,INDEX(DATOS,0,$J$2),$B8,INDEX(DATOS,0,$G$2),0,INDEX(DATOS,0,$H$2),1)</f>
        <v>0</v>
      </c>
      <c r="H8" s="42">
        <f>COUNTIFS(INDEX(DATOS,0,$K$2),"&lt;&gt;#n/d",INDEX(DATOS,0,$I$2),H$6,INDEX(DATOS,0,$J$2),$B8,INDEX(DATOS,0,$G$2),0,INDEX(DATOS,0,$H$2),1)</f>
        <v>0</v>
      </c>
      <c r="I8" s="42"/>
      <c r="J8" s="42">
        <f t="array" ref="J8">MAX(IF($C8:$H8&gt;0,IF($C$6:$H$6&gt;=$B$3,$C$6:$H$6)))</f>
        <v>2018</v>
      </c>
      <c r="K8" s="42">
        <f t="array" ref="K8">MAX(IF($C8:$H8&gt;0,IF($C$6:$H$6&lt;J8,$C$6:$H$6)))</f>
        <v>2017</v>
      </c>
      <c r="L8" s="42">
        <f t="array" ref="L8">MAX(IF($C8:$H8&gt;0,IF($C$6:$H$6&lt;K8,$C$6:$H$6)))</f>
        <v>2016</v>
      </c>
      <c r="M8" s="42">
        <f t="array" ref="M8">MAX(IF($C8:$H8&gt;0,IF($C$6:$H$6&lt;L8,$C$6:$H$6)))</f>
        <v>0</v>
      </c>
    </row>
    <row r="9" spans="1:15" x14ac:dyDescent="0.35">
      <c r="A9" s="35">
        <f t="array" ref="A9">IF(A8=0,0,MIN(IF(INDEX(DATOS,0,$G$2)=0,IF(INDEX(DATOS,0,$H$2)=1,IF(INDEX(DATOS,0,$I$2)&gt;=$B$3,IF(INDEX(DATOS,0,$I$2)&lt;=$B$2,IF(INDEX(DATOS,0,$F$2)&gt;A8,IF(ISNA(MATCH(INDEX(DATOS,0,$J$2),$B$7:B8,0)),INDEX(DATOS,0,$F$2)))))))))</f>
        <v>8</v>
      </c>
      <c r="B9" s="34" t="str">
        <f>IF($A9=0,#N/A,INDEX(DATOS,$A9,J$2))</f>
        <v>Departamento de Vera, SF</v>
      </c>
      <c r="C9" s="42">
        <f>COUNTIFS(INDEX(DATOS,0,$K$2),"&lt;&gt;#n/d",INDEX(DATOS,0,$I$2),C$6,INDEX(DATOS,0,$J$2),$B9,INDEX(DATOS,0,$G$2),0,INDEX(DATOS,0,$H$2),1)</f>
        <v>1</v>
      </c>
      <c r="D9" s="42">
        <f>COUNTIFS(INDEX(DATOS,0,$K$2),"&lt;&gt;#n/d",INDEX(DATOS,0,$I$2),D$6,INDEX(DATOS,0,$J$2),$B9,INDEX(DATOS,0,$G$2),0,INDEX(DATOS,0,$H$2),1)</f>
        <v>1</v>
      </c>
      <c r="E9" s="42">
        <f>COUNTIFS(INDEX(DATOS,0,$K$2),"&lt;&gt;#n/d",INDEX(DATOS,0,$I$2),E$6,INDEX(DATOS,0,$J$2),$B9,INDEX(DATOS,0,$G$2),0,INDEX(DATOS,0,$H$2),1)</f>
        <v>1</v>
      </c>
      <c r="F9" s="42">
        <f>COUNTIFS(INDEX(DATOS,0,$K$2),"&lt;&gt;#n/d",INDEX(DATOS,0,$I$2),F$6,INDEX(DATOS,0,$J$2),$B9,INDEX(DATOS,0,$G$2),0,INDEX(DATOS,0,$H$2),1)</f>
        <v>0</v>
      </c>
      <c r="G9" s="42">
        <f>COUNTIFS(INDEX(DATOS,0,$K$2),"&lt;&gt;#n/d",INDEX(DATOS,0,$I$2),G$6,INDEX(DATOS,0,$J$2),$B9,INDEX(DATOS,0,$G$2),0,INDEX(DATOS,0,$H$2),1)</f>
        <v>0</v>
      </c>
      <c r="H9" s="42">
        <f>COUNTIFS(INDEX(DATOS,0,$K$2),"&lt;&gt;#n/d",INDEX(DATOS,0,$I$2),H$6,INDEX(DATOS,0,$J$2),$B9,INDEX(DATOS,0,$G$2),0,INDEX(DATOS,0,$H$2),1)</f>
        <v>0</v>
      </c>
      <c r="I9" s="42"/>
      <c r="J9" s="42">
        <f t="array" ref="J9">MAX(IF($C9:$H9&gt;0,IF($C$6:$H$6&gt;=$B$3,$C$6:$H$6)))</f>
        <v>2018</v>
      </c>
      <c r="K9" s="42">
        <f t="array" ref="K9">MAX(IF($C9:$H9&gt;0,IF($C$6:$H$6&lt;J9,$C$6:$H$6)))</f>
        <v>2017</v>
      </c>
      <c r="L9" s="42">
        <f t="array" ref="L9">MAX(IF($C9:$H9&gt;0,IF($C$6:$H$6&lt;K9,$C$6:$H$6)))</f>
        <v>2016</v>
      </c>
      <c r="M9" s="42">
        <f t="array" ref="M9">MAX(IF($C9:$H9&gt;0,IF($C$6:$H$6&lt;L9,$C$6:$H$6)))</f>
        <v>0</v>
      </c>
    </row>
    <row r="10" spans="1:15" x14ac:dyDescent="0.35">
      <c r="A10" s="35">
        <f t="array" ref="A10">IF(A9=0,0,MIN(IF(INDEX(DATOS,0,$G$2)=0,IF(INDEX(DATOS,0,$H$2)=1,IF(INDEX(DATOS,0,$I$2)&gt;=$B$3,IF(INDEX(DATOS,0,$I$2)&lt;=$B$2,IF(INDEX(DATOS,0,$F$2)&gt;A9,IF(ISNA(MATCH(INDEX(DATOS,0,$J$2),$B$7:B9,0)),INDEX(DATOS,0,$F$2)))))))))</f>
        <v>10</v>
      </c>
      <c r="B10" s="34" t="str">
        <f>IF($A10=0,#N/A,INDEX(DATOS,$A10,J$2))</f>
        <v>Departamento de Castellanos, SF</v>
      </c>
      <c r="C10" s="42">
        <f>COUNTIFS(INDEX(DATOS,0,$K$2),"&lt;&gt;#n/d",INDEX(DATOS,0,$I$2),C$6,INDEX(DATOS,0,$J$2),$B10,INDEX(DATOS,0,$G$2),0,INDEX(DATOS,0,$H$2),1)</f>
        <v>6</v>
      </c>
      <c r="D10" s="42">
        <f>COUNTIFS(INDEX(DATOS,0,$K$2),"&lt;&gt;#n/d",INDEX(DATOS,0,$I$2),D$6,INDEX(DATOS,0,$J$2),$B10,INDEX(DATOS,0,$G$2),0,INDEX(DATOS,0,$H$2),1)</f>
        <v>4</v>
      </c>
      <c r="E10" s="42">
        <f>COUNTIFS(INDEX(DATOS,0,$K$2),"&lt;&gt;#n/d",INDEX(DATOS,0,$I$2),E$6,INDEX(DATOS,0,$J$2),$B10,INDEX(DATOS,0,$G$2),0,INDEX(DATOS,0,$H$2),1)</f>
        <v>6</v>
      </c>
      <c r="F10" s="42">
        <f>COUNTIFS(INDEX(DATOS,0,$K$2),"&lt;&gt;#n/d",INDEX(DATOS,0,$I$2),F$6,INDEX(DATOS,0,$J$2),$B10,INDEX(DATOS,0,$G$2),0,INDEX(DATOS,0,$H$2),1)</f>
        <v>0</v>
      </c>
      <c r="G10" s="42">
        <f>COUNTIFS(INDEX(DATOS,0,$K$2),"&lt;&gt;#n/d",INDEX(DATOS,0,$I$2),G$6,INDEX(DATOS,0,$J$2),$B10,INDEX(DATOS,0,$G$2),0,INDEX(DATOS,0,$H$2),1)</f>
        <v>0</v>
      </c>
      <c r="H10" s="42">
        <f>COUNTIFS(INDEX(DATOS,0,$K$2),"&lt;&gt;#n/d",INDEX(DATOS,0,$I$2),H$6,INDEX(DATOS,0,$J$2),$B10,INDEX(DATOS,0,$G$2),0,INDEX(DATOS,0,$H$2),1)</f>
        <v>0</v>
      </c>
      <c r="I10" s="42"/>
      <c r="J10" s="42">
        <f t="array" ref="J10">MAX(IF($C10:$H10&gt;0,IF($C$6:$H$6&gt;=$B$3,$C$6:$H$6)))</f>
        <v>2018</v>
      </c>
      <c r="K10" s="42">
        <f t="array" ref="K10">MAX(IF($C10:$H10&gt;0,IF($C$6:$H$6&lt;J10,$C$6:$H$6)))</f>
        <v>2017</v>
      </c>
      <c r="L10" s="42">
        <f t="array" ref="L10">MAX(IF($C10:$H10&gt;0,IF($C$6:$H$6&lt;K10,$C$6:$H$6)))</f>
        <v>2016</v>
      </c>
      <c r="M10" s="42">
        <f t="array" ref="M10">MAX(IF($C10:$H10&gt;0,IF($C$6:$H$6&lt;L10,$C$6:$H$6)))</f>
        <v>0</v>
      </c>
    </row>
    <row r="11" spans="1:15" x14ac:dyDescent="0.35">
      <c r="A11" s="35">
        <f t="array" ref="A11">IF(A10=0,0,MIN(IF(INDEX(DATOS,0,$G$2)=0,IF(INDEX(DATOS,0,$H$2)=1,IF(INDEX(DATOS,0,$I$2)&gt;=$B$3,IF(INDEX(DATOS,0,$I$2)&lt;=$B$2,IF(INDEX(DATOS,0,$F$2)&gt;A10,IF(ISNA(MATCH(INDEX(DATOS,0,$J$2),$B$7:B10,0)),INDEX(DATOS,0,$F$2)))))))))</f>
        <v>22</v>
      </c>
      <c r="B11" s="34" t="str">
        <f>IF($A11=0,#N/A,INDEX(DATOS,$A11,J$2))</f>
        <v>Departamento de La Capital, SF</v>
      </c>
      <c r="C11" s="42">
        <f>COUNTIFS(INDEX(DATOS,0,$K$2),"&lt;&gt;#n/d",INDEX(DATOS,0,$I$2),C$6,INDEX(DATOS,0,$J$2),$B11,INDEX(DATOS,0,$G$2),0,INDEX(DATOS,0,$H$2),1)</f>
        <v>1</v>
      </c>
      <c r="D11" s="42">
        <f>COUNTIFS(INDEX(DATOS,0,$K$2),"&lt;&gt;#n/d",INDEX(DATOS,0,$I$2),D$6,INDEX(DATOS,0,$J$2),$B11,INDEX(DATOS,0,$G$2),0,INDEX(DATOS,0,$H$2),1)</f>
        <v>1</v>
      </c>
      <c r="E11" s="42">
        <f>COUNTIFS(INDEX(DATOS,0,$K$2),"&lt;&gt;#n/d",INDEX(DATOS,0,$I$2),E$6,INDEX(DATOS,0,$J$2),$B11,INDEX(DATOS,0,$G$2),0,INDEX(DATOS,0,$H$2),1)</f>
        <v>1</v>
      </c>
      <c r="F11" s="42">
        <f>COUNTIFS(INDEX(DATOS,0,$K$2),"&lt;&gt;#n/d",INDEX(DATOS,0,$I$2),F$6,INDEX(DATOS,0,$J$2),$B11,INDEX(DATOS,0,$G$2),0,INDEX(DATOS,0,$H$2),1)</f>
        <v>0</v>
      </c>
      <c r="G11" s="42">
        <f>COUNTIFS(INDEX(DATOS,0,$K$2),"&lt;&gt;#n/d",INDEX(DATOS,0,$I$2),G$6,INDEX(DATOS,0,$J$2),$B11,INDEX(DATOS,0,$G$2),0,INDEX(DATOS,0,$H$2),1)</f>
        <v>0</v>
      </c>
      <c r="H11" s="42">
        <f>COUNTIFS(INDEX(DATOS,0,$K$2),"&lt;&gt;#n/d",INDEX(DATOS,0,$I$2),H$6,INDEX(DATOS,0,$J$2),$B11,INDEX(DATOS,0,$G$2),0,INDEX(DATOS,0,$H$2),1)</f>
        <v>0</v>
      </c>
      <c r="I11" s="42"/>
      <c r="J11" s="42">
        <f t="array" ref="J11">MAX(IF($C11:$H11&gt;0,IF($C$6:$H$6&gt;=$B$3,$C$6:$H$6)))</f>
        <v>2018</v>
      </c>
      <c r="K11" s="42">
        <f t="array" ref="K11">MAX(IF($C11:$H11&gt;0,IF($C$6:$H$6&lt;J11,$C$6:$H$6)))</f>
        <v>2017</v>
      </c>
      <c r="L11" s="42">
        <f t="array" ref="L11">MAX(IF($C11:$H11&gt;0,IF($C$6:$H$6&lt;K11,$C$6:$H$6)))</f>
        <v>2016</v>
      </c>
      <c r="M11" s="42">
        <f t="array" ref="M11">MAX(IF($C11:$H11&gt;0,IF($C$6:$H$6&lt;L11,$C$6:$H$6)))</f>
        <v>0</v>
      </c>
    </row>
    <row r="12" spans="1:15" x14ac:dyDescent="0.35">
      <c r="A12" s="35">
        <f t="array" ref="A12">IF(A11=0,0,MIN(IF(INDEX(DATOS,0,$G$2)=0,IF(INDEX(DATOS,0,$H$2)=1,IF(INDEX(DATOS,0,$I$2)&gt;=$B$3,IF(INDEX(DATOS,0,$I$2)&lt;=$B$2,IF(INDEX(DATOS,0,$F$2)&gt;A11,IF(ISNA(MATCH(INDEX(DATOS,0,$J$2),$B$7:B11,0)),INDEX(DATOS,0,$F$2)))))))))</f>
        <v>24</v>
      </c>
      <c r="B12" s="34" t="str">
        <f>IF($A12=0,#N/A,INDEX(DATOS,$A12,J$2))</f>
        <v>Departamento de Las Colonias, SF</v>
      </c>
      <c r="C12" s="42">
        <f>COUNTIFS(INDEX(DATOS,0,$K$2),"&lt;&gt;#n/d",INDEX(DATOS,0,$I$2),C$6,INDEX(DATOS,0,$J$2),$B12,INDEX(DATOS,0,$G$2),0,INDEX(DATOS,0,$H$2),1)</f>
        <v>4</v>
      </c>
      <c r="D12" s="42">
        <f>COUNTIFS(INDEX(DATOS,0,$K$2),"&lt;&gt;#n/d",INDEX(DATOS,0,$I$2),D$6,INDEX(DATOS,0,$J$2),$B12,INDEX(DATOS,0,$G$2),0,INDEX(DATOS,0,$H$2),1)</f>
        <v>4</v>
      </c>
      <c r="E12" s="42">
        <f>COUNTIFS(INDEX(DATOS,0,$K$2),"&lt;&gt;#n/d",INDEX(DATOS,0,$I$2),E$6,INDEX(DATOS,0,$J$2),$B12,INDEX(DATOS,0,$G$2),0,INDEX(DATOS,0,$H$2),1)</f>
        <v>3</v>
      </c>
      <c r="F12" s="42">
        <f>COUNTIFS(INDEX(DATOS,0,$K$2),"&lt;&gt;#n/d",INDEX(DATOS,0,$I$2),F$6,INDEX(DATOS,0,$J$2),$B12,INDEX(DATOS,0,$G$2),0,INDEX(DATOS,0,$H$2),1)</f>
        <v>0</v>
      </c>
      <c r="G12" s="42">
        <f>COUNTIFS(INDEX(DATOS,0,$K$2),"&lt;&gt;#n/d",INDEX(DATOS,0,$I$2),G$6,INDEX(DATOS,0,$J$2),$B12,INDEX(DATOS,0,$G$2),0,INDEX(DATOS,0,$H$2),1)</f>
        <v>0</v>
      </c>
      <c r="H12" s="42">
        <f>COUNTIFS(INDEX(DATOS,0,$K$2),"&lt;&gt;#n/d",INDEX(DATOS,0,$I$2),H$6,INDEX(DATOS,0,$J$2),$B12,INDEX(DATOS,0,$G$2),0,INDEX(DATOS,0,$H$2),1)</f>
        <v>0</v>
      </c>
      <c r="I12" s="42"/>
      <c r="J12" s="42">
        <f t="array" ref="J12">MAX(IF($C12:$H12&gt;0,IF($C$6:$H$6&gt;=$B$3,$C$6:$H$6)))</f>
        <v>2018</v>
      </c>
      <c r="K12" s="42">
        <f t="array" ref="K12">MAX(IF($C12:$H12&gt;0,IF($C$6:$H$6&lt;J12,$C$6:$H$6)))</f>
        <v>2017</v>
      </c>
      <c r="L12" s="42">
        <f t="array" ref="L12">MAX(IF($C12:$H12&gt;0,IF($C$6:$H$6&lt;K12,$C$6:$H$6)))</f>
        <v>2016</v>
      </c>
      <c r="M12" s="42">
        <f t="array" ref="M12">MAX(IF($C12:$H12&gt;0,IF($C$6:$H$6&lt;L12,$C$6:$H$6)))</f>
        <v>0</v>
      </c>
    </row>
    <row r="13" spans="1:15" x14ac:dyDescent="0.35">
      <c r="A13" s="35">
        <f t="array" ref="A13">IF(A12=0,0,MIN(IF(INDEX(DATOS,0,$G$2)=0,IF(INDEX(DATOS,0,$H$2)=1,IF(INDEX(DATOS,0,$I$2)&gt;=$B$3,IF(INDEX(DATOS,0,$I$2)&lt;=$B$2,IF(INDEX(DATOS,0,$F$2)&gt;A12,IF(ISNA(MATCH(INDEX(DATOS,0,$J$2),$B$7:B12,0)),INDEX(DATOS,0,$F$2)))))))))</f>
        <v>27</v>
      </c>
      <c r="B13" s="34" t="str">
        <f>IF($A13=0,#N/A,INDEX(DATOS,$A13,J$2))</f>
        <v>Departamento de San Cristóbal, SF</v>
      </c>
      <c r="C13" s="42">
        <f>COUNTIFS(INDEX(DATOS,0,$K$2),"&lt;&gt;#n/d",INDEX(DATOS,0,$I$2),C$6,INDEX(DATOS,0,$J$2),$B13,INDEX(DATOS,0,$G$2),0,INDEX(DATOS,0,$H$2),1)</f>
        <v>1</v>
      </c>
      <c r="D13" s="42">
        <f>COUNTIFS(INDEX(DATOS,0,$K$2),"&lt;&gt;#n/d",INDEX(DATOS,0,$I$2),D$6,INDEX(DATOS,0,$J$2),$B13,INDEX(DATOS,0,$G$2),0,INDEX(DATOS,0,$H$2),1)</f>
        <v>1</v>
      </c>
      <c r="E13" s="42">
        <f>COUNTIFS(INDEX(DATOS,0,$K$2),"&lt;&gt;#n/d",INDEX(DATOS,0,$I$2),E$6,INDEX(DATOS,0,$J$2),$B13,INDEX(DATOS,0,$G$2),0,INDEX(DATOS,0,$H$2),1)</f>
        <v>1</v>
      </c>
      <c r="F13" s="42">
        <f>COUNTIFS(INDEX(DATOS,0,$K$2),"&lt;&gt;#n/d",INDEX(DATOS,0,$I$2),F$6,INDEX(DATOS,0,$J$2),$B13,INDEX(DATOS,0,$G$2),0,INDEX(DATOS,0,$H$2),1)</f>
        <v>0</v>
      </c>
      <c r="G13" s="42">
        <f>COUNTIFS(INDEX(DATOS,0,$K$2),"&lt;&gt;#n/d",INDEX(DATOS,0,$I$2),G$6,INDEX(DATOS,0,$J$2),$B13,INDEX(DATOS,0,$G$2),0,INDEX(DATOS,0,$H$2),1)</f>
        <v>0</v>
      </c>
      <c r="H13" s="42">
        <f>COUNTIFS(INDEX(DATOS,0,$K$2),"&lt;&gt;#n/d",INDEX(DATOS,0,$I$2),H$6,INDEX(DATOS,0,$J$2),$B13,INDEX(DATOS,0,$G$2),0,INDEX(DATOS,0,$H$2),1)</f>
        <v>0</v>
      </c>
      <c r="I13" s="42"/>
      <c r="J13" s="42">
        <f t="array" ref="J13">MAX(IF($C13:$H13&gt;0,IF($C$6:$H$6&gt;=$B$3,$C$6:$H$6)))</f>
        <v>2018</v>
      </c>
      <c r="K13" s="42">
        <f t="array" ref="K13">MAX(IF($C13:$H13&gt;0,IF($C$6:$H$6&lt;J13,$C$6:$H$6)))</f>
        <v>2017</v>
      </c>
      <c r="L13" s="42">
        <f t="array" ref="L13">MAX(IF($C13:$H13&gt;0,IF($C$6:$H$6&lt;K13,$C$6:$H$6)))</f>
        <v>2016</v>
      </c>
      <c r="M13" s="42">
        <f t="array" ref="M13">MAX(IF($C13:$H13&gt;0,IF($C$6:$H$6&lt;L13,$C$6:$H$6)))</f>
        <v>0</v>
      </c>
    </row>
    <row r="14" spans="1:15" x14ac:dyDescent="0.35">
      <c r="A14" s="35">
        <f t="array" ref="A14">IF(A13=0,0,MIN(IF(INDEX(DATOS,0,$G$2)=0,IF(INDEX(DATOS,0,$H$2)=1,IF(INDEX(DATOS,0,$I$2)&gt;=$B$3,IF(INDEX(DATOS,0,$I$2)&lt;=$B$2,IF(INDEX(DATOS,0,$F$2)&gt;A13,IF(ISNA(MATCH(INDEX(DATOS,0,$J$2),$B$7:B13,0)),INDEX(DATOS,0,$F$2)))))))))</f>
        <v>28</v>
      </c>
      <c r="B14" s="34" t="str">
        <f>IF($A14=0,#N/A,INDEX(DATOS,$A14,J$2))</f>
        <v>Departamento de San Justo, SF</v>
      </c>
      <c r="C14" s="42">
        <f>COUNTIFS(INDEX(DATOS,0,$K$2),"&lt;&gt;#n/d",INDEX(DATOS,0,$I$2),C$6,INDEX(DATOS,0,$J$2),$B14,INDEX(DATOS,0,$G$2),0,INDEX(DATOS,0,$H$2),1)</f>
        <v>7</v>
      </c>
      <c r="D14" s="42">
        <f>COUNTIFS(INDEX(DATOS,0,$K$2),"&lt;&gt;#n/d",INDEX(DATOS,0,$I$2),D$6,INDEX(DATOS,0,$J$2),$B14,INDEX(DATOS,0,$G$2),0,INDEX(DATOS,0,$H$2),1)</f>
        <v>6</v>
      </c>
      <c r="E14" s="42">
        <f>COUNTIFS(INDEX(DATOS,0,$K$2),"&lt;&gt;#n/d",INDEX(DATOS,0,$I$2),E$6,INDEX(DATOS,0,$J$2),$B14,INDEX(DATOS,0,$G$2),0,INDEX(DATOS,0,$H$2),1)</f>
        <v>8</v>
      </c>
      <c r="F14" s="42">
        <f>COUNTIFS(INDEX(DATOS,0,$K$2),"&lt;&gt;#n/d",INDEX(DATOS,0,$I$2),F$6,INDEX(DATOS,0,$J$2),$B14,INDEX(DATOS,0,$G$2),0,INDEX(DATOS,0,$H$2),1)</f>
        <v>0</v>
      </c>
      <c r="G14" s="42">
        <f>COUNTIFS(INDEX(DATOS,0,$K$2),"&lt;&gt;#n/d",INDEX(DATOS,0,$I$2),G$6,INDEX(DATOS,0,$J$2),$B14,INDEX(DATOS,0,$G$2),0,INDEX(DATOS,0,$H$2),1)</f>
        <v>0</v>
      </c>
      <c r="H14" s="42">
        <f>COUNTIFS(INDEX(DATOS,0,$K$2),"&lt;&gt;#n/d",INDEX(DATOS,0,$I$2),H$6,INDEX(DATOS,0,$J$2),$B14,INDEX(DATOS,0,$G$2),0,INDEX(DATOS,0,$H$2),1)</f>
        <v>0</v>
      </c>
      <c r="I14" s="42"/>
      <c r="J14" s="42">
        <f t="array" ref="J14">MAX(IF($C14:$H14&gt;0,IF($C$6:$H$6&gt;=$B$3,$C$6:$H$6)))</f>
        <v>2018</v>
      </c>
      <c r="K14" s="42">
        <f t="array" ref="K14">MAX(IF($C14:$H14&gt;0,IF($C$6:$H$6&lt;J14,$C$6:$H$6)))</f>
        <v>2017</v>
      </c>
      <c r="L14" s="42">
        <f t="array" ref="L14">MAX(IF($C14:$H14&gt;0,IF($C$6:$H$6&lt;K14,$C$6:$H$6)))</f>
        <v>2016</v>
      </c>
      <c r="M14" s="42">
        <f t="array" ref="M14">MAX(IF($C14:$H14&gt;0,IF($C$6:$H$6&lt;L14,$C$6:$H$6)))</f>
        <v>0</v>
      </c>
    </row>
    <row r="15" spans="1:15" x14ac:dyDescent="0.35">
      <c r="A15" s="35">
        <f t="array" ref="A15">IF(A14=0,0,MIN(IF(INDEX(DATOS,0,$G$2)=0,IF(INDEX(DATOS,0,$H$2)=1,IF(INDEX(DATOS,0,$I$2)&gt;=$B$3,IF(INDEX(DATOS,0,$I$2)&lt;=$B$2,IF(INDEX(DATOS,0,$F$2)&gt;A14,IF(ISNA(MATCH(INDEX(DATOS,0,$J$2),$B$7:B14,0)),INDEX(DATOS,0,$F$2)))))))))</f>
        <v>29</v>
      </c>
      <c r="B15" s="34" t="str">
        <f>IF($A15=0,#N/A,INDEX(DATOS,$A15,J$2))</f>
        <v>Departamento de San Martín, SF</v>
      </c>
      <c r="C15" s="42">
        <f>COUNTIFS(INDEX(DATOS,0,$K$2),"&lt;&gt;#n/d",INDEX(DATOS,0,$I$2),C$6,INDEX(DATOS,0,$J$2),$B15,INDEX(DATOS,0,$G$2),0,INDEX(DATOS,0,$H$2),1)</f>
        <v>4</v>
      </c>
      <c r="D15" s="42">
        <f>COUNTIFS(INDEX(DATOS,0,$K$2),"&lt;&gt;#n/d",INDEX(DATOS,0,$I$2),D$6,INDEX(DATOS,0,$J$2),$B15,INDEX(DATOS,0,$G$2),0,INDEX(DATOS,0,$H$2),1)</f>
        <v>6</v>
      </c>
      <c r="E15" s="42">
        <f>COUNTIFS(INDEX(DATOS,0,$K$2),"&lt;&gt;#n/d",INDEX(DATOS,0,$I$2),E$6,INDEX(DATOS,0,$J$2),$B15,INDEX(DATOS,0,$G$2),0,INDEX(DATOS,0,$H$2),1)</f>
        <v>7</v>
      </c>
      <c r="F15" s="42">
        <f>COUNTIFS(INDEX(DATOS,0,$K$2),"&lt;&gt;#n/d",INDEX(DATOS,0,$I$2),F$6,INDEX(DATOS,0,$J$2),$B15,INDEX(DATOS,0,$G$2),0,INDEX(DATOS,0,$H$2),1)</f>
        <v>0</v>
      </c>
      <c r="G15" s="42">
        <f>COUNTIFS(INDEX(DATOS,0,$K$2),"&lt;&gt;#n/d",INDEX(DATOS,0,$I$2),G$6,INDEX(DATOS,0,$J$2),$B15,INDEX(DATOS,0,$G$2),0,INDEX(DATOS,0,$H$2),1)</f>
        <v>0</v>
      </c>
      <c r="H15" s="42">
        <f>COUNTIFS(INDEX(DATOS,0,$K$2),"&lt;&gt;#n/d",INDEX(DATOS,0,$I$2),H$6,INDEX(DATOS,0,$J$2),$B15,INDEX(DATOS,0,$G$2),0,INDEX(DATOS,0,$H$2),1)</f>
        <v>0</v>
      </c>
      <c r="I15" s="42"/>
      <c r="J15" s="42">
        <f t="array" ref="J15">MAX(IF($C15:$H15&gt;0,IF($C$6:$H$6&gt;=$B$3,$C$6:$H$6)))</f>
        <v>2018</v>
      </c>
      <c r="K15" s="42">
        <f t="array" ref="K15">MAX(IF($C15:$H15&gt;0,IF($C$6:$H$6&lt;J15,$C$6:$H$6)))</f>
        <v>2017</v>
      </c>
      <c r="L15" s="42">
        <f t="array" ref="L15">MAX(IF($C15:$H15&gt;0,IF($C$6:$H$6&lt;K15,$C$6:$H$6)))</f>
        <v>2016</v>
      </c>
      <c r="M15" s="42">
        <f t="array" ref="M15">MAX(IF($C15:$H15&gt;0,IF($C$6:$H$6&lt;L15,$C$6:$H$6)))</f>
        <v>0</v>
      </c>
    </row>
    <row r="16" spans="1:15" x14ac:dyDescent="0.35">
      <c r="A16" s="35">
        <f t="array" ref="A16">IF(A15=0,0,MIN(IF(INDEX(DATOS,0,$G$2)=0,IF(INDEX(DATOS,0,$H$2)=1,IF(INDEX(DATOS,0,$I$2)&gt;=$B$3,IF(INDEX(DATOS,0,$I$2)&lt;=$B$2,IF(INDEX(DATOS,0,$F$2)&gt;A15,IF(ISNA(MATCH(INDEX(DATOS,0,$J$2),$B$7:B15,0)),INDEX(DATOS,0,$F$2)))))))))</f>
        <v>36</v>
      </c>
      <c r="B16" s="34" t="str">
        <f>IF($A16=0,#N/A,INDEX(DATOS,$A16,J$2))</f>
        <v>Departamento de San Jerónimo, SF</v>
      </c>
      <c r="C16" s="42">
        <f>COUNTIFS(INDEX(DATOS,0,$K$2),"&lt;&gt;#n/d",INDEX(DATOS,0,$I$2),C$6,INDEX(DATOS,0,$J$2),$B16,INDEX(DATOS,0,$G$2),0,INDEX(DATOS,0,$H$2),1)</f>
        <v>4</v>
      </c>
      <c r="D16" s="42">
        <f>COUNTIFS(INDEX(DATOS,0,$K$2),"&lt;&gt;#n/d",INDEX(DATOS,0,$I$2),D$6,INDEX(DATOS,0,$J$2),$B16,INDEX(DATOS,0,$G$2),0,INDEX(DATOS,0,$H$2),1)</f>
        <v>5</v>
      </c>
      <c r="E16" s="42">
        <f>COUNTIFS(INDEX(DATOS,0,$K$2),"&lt;&gt;#n/d",INDEX(DATOS,0,$I$2),E$6,INDEX(DATOS,0,$J$2),$B16,INDEX(DATOS,0,$G$2),0,INDEX(DATOS,0,$H$2),1)</f>
        <v>5</v>
      </c>
      <c r="F16" s="42">
        <f>COUNTIFS(INDEX(DATOS,0,$K$2),"&lt;&gt;#n/d",INDEX(DATOS,0,$I$2),F$6,INDEX(DATOS,0,$J$2),$B16,INDEX(DATOS,0,$G$2),0,INDEX(DATOS,0,$H$2),1)</f>
        <v>0</v>
      </c>
      <c r="G16" s="42">
        <f>COUNTIFS(INDEX(DATOS,0,$K$2),"&lt;&gt;#n/d",INDEX(DATOS,0,$I$2),G$6,INDEX(DATOS,0,$J$2),$B16,INDEX(DATOS,0,$G$2),0,INDEX(DATOS,0,$H$2),1)</f>
        <v>0</v>
      </c>
      <c r="H16" s="42">
        <f>COUNTIFS(INDEX(DATOS,0,$K$2),"&lt;&gt;#n/d",INDEX(DATOS,0,$I$2),H$6,INDEX(DATOS,0,$J$2),$B16,INDEX(DATOS,0,$G$2),0,INDEX(DATOS,0,$H$2),1)</f>
        <v>0</v>
      </c>
      <c r="I16" s="42"/>
      <c r="J16" s="42">
        <f t="array" ref="J16">MAX(IF($C16:$H16&gt;0,IF($C$6:$H$6&gt;=$B$3,$C$6:$H$6)))</f>
        <v>2018</v>
      </c>
      <c r="K16" s="42">
        <f t="array" ref="K16">MAX(IF($C16:$H16&gt;0,IF($C$6:$H$6&lt;J16,$C$6:$H$6)))</f>
        <v>2017</v>
      </c>
      <c r="L16" s="42">
        <f t="array" ref="L16">MAX(IF($C16:$H16&gt;0,IF($C$6:$H$6&lt;K16,$C$6:$H$6)))</f>
        <v>2016</v>
      </c>
      <c r="M16" s="42">
        <f t="array" ref="M16">MAX(IF($C16:$H16&gt;0,IF($C$6:$H$6&lt;L16,$C$6:$H$6)))</f>
        <v>0</v>
      </c>
    </row>
    <row r="17" spans="1:13" x14ac:dyDescent="0.35">
      <c r="A17" s="35">
        <f t="array" ref="A17">IF(A16=0,0,MIN(IF(INDEX(DATOS,0,$G$2)=0,IF(INDEX(DATOS,0,$H$2)=1,IF(INDEX(DATOS,0,$I$2)&gt;=$B$3,IF(INDEX(DATOS,0,$I$2)&lt;=$B$2,IF(INDEX(DATOS,0,$F$2)&gt;A16,IF(ISNA(MATCH(INDEX(DATOS,0,$J$2),$B$7:B16,0)),INDEX(DATOS,0,$F$2)))))))))</f>
        <v>41</v>
      </c>
      <c r="B17" s="34" t="str">
        <f>IF($A17=0,#N/A,INDEX(DATOS,$A17,J$2))</f>
        <v>Departamento de Iriondo, SF</v>
      </c>
      <c r="C17" s="42">
        <f>COUNTIFS(INDEX(DATOS,0,$K$2),"&lt;&gt;#n/d",INDEX(DATOS,0,$I$2),C$6,INDEX(DATOS,0,$J$2),$B17,INDEX(DATOS,0,$G$2),0,INDEX(DATOS,0,$H$2),1)</f>
        <v>4</v>
      </c>
      <c r="D17" s="42">
        <f>COUNTIFS(INDEX(DATOS,0,$K$2),"&lt;&gt;#n/d",INDEX(DATOS,0,$I$2),D$6,INDEX(DATOS,0,$J$2),$B17,INDEX(DATOS,0,$G$2),0,INDEX(DATOS,0,$H$2),1)</f>
        <v>5</v>
      </c>
      <c r="E17" s="42">
        <f>COUNTIFS(INDEX(DATOS,0,$K$2),"&lt;&gt;#n/d",INDEX(DATOS,0,$I$2),E$6,INDEX(DATOS,0,$J$2),$B17,INDEX(DATOS,0,$G$2),0,INDEX(DATOS,0,$H$2),1)</f>
        <v>4</v>
      </c>
      <c r="F17" s="42">
        <f>COUNTIFS(INDEX(DATOS,0,$K$2),"&lt;&gt;#n/d",INDEX(DATOS,0,$I$2),F$6,INDEX(DATOS,0,$J$2),$B17,INDEX(DATOS,0,$G$2),0,INDEX(DATOS,0,$H$2),1)</f>
        <v>0</v>
      </c>
      <c r="G17" s="42">
        <f>COUNTIFS(INDEX(DATOS,0,$K$2),"&lt;&gt;#n/d",INDEX(DATOS,0,$I$2),G$6,INDEX(DATOS,0,$J$2),$B17,INDEX(DATOS,0,$G$2),0,INDEX(DATOS,0,$H$2),1)</f>
        <v>0</v>
      </c>
      <c r="H17" s="42">
        <f>COUNTIFS(INDEX(DATOS,0,$K$2),"&lt;&gt;#n/d",INDEX(DATOS,0,$I$2),H$6,INDEX(DATOS,0,$J$2),$B17,INDEX(DATOS,0,$G$2),0,INDEX(DATOS,0,$H$2),1)</f>
        <v>0</v>
      </c>
      <c r="I17" s="42"/>
      <c r="J17" s="42">
        <f t="array" ref="J17">MAX(IF($C17:$H17&gt;0,IF($C$6:$H$6&gt;=$B$3,$C$6:$H$6)))</f>
        <v>2018</v>
      </c>
      <c r="K17" s="42">
        <f t="array" ref="K17">MAX(IF($C17:$H17&gt;0,IF($C$6:$H$6&lt;J17,$C$6:$H$6)))</f>
        <v>2017</v>
      </c>
      <c r="L17" s="42">
        <f t="array" ref="L17">MAX(IF($C17:$H17&gt;0,IF($C$6:$H$6&lt;K17,$C$6:$H$6)))</f>
        <v>2016</v>
      </c>
      <c r="M17" s="42">
        <f t="array" ref="M17">MAX(IF($C17:$H17&gt;0,IF($C$6:$H$6&lt;L17,$C$6:$H$6)))</f>
        <v>0</v>
      </c>
    </row>
    <row r="18" spans="1:13" x14ac:dyDescent="0.35">
      <c r="A18" s="35">
        <f t="array" ref="A18">IF(A17=0,0,MIN(IF(INDEX(DATOS,0,$G$2)=0,IF(INDEX(DATOS,0,$H$2)=1,IF(INDEX(DATOS,0,$I$2)&gt;=$B$3,IF(INDEX(DATOS,0,$I$2)&lt;=$B$2,IF(INDEX(DATOS,0,$F$2)&gt;A17,IF(ISNA(MATCH(INDEX(DATOS,0,$J$2),$B$7:B17,0)),INDEX(DATOS,0,$F$2)))))))))</f>
        <v>45</v>
      </c>
      <c r="B18" s="34" t="str">
        <f>IF($A18=0,#N/A,INDEX(DATOS,$A18,J$2))</f>
        <v>Departamento de Belgrano, SF</v>
      </c>
      <c r="C18" s="42">
        <f>COUNTIFS(INDEX(DATOS,0,$K$2),"&lt;&gt;#n/d",INDEX(DATOS,0,$I$2),C$6,INDEX(DATOS,0,$J$2),$B18,INDEX(DATOS,0,$G$2),0,INDEX(DATOS,0,$H$2),1)</f>
        <v>3</v>
      </c>
      <c r="D18" s="42">
        <f>COUNTIFS(INDEX(DATOS,0,$K$2),"&lt;&gt;#n/d",INDEX(DATOS,0,$I$2),D$6,INDEX(DATOS,0,$J$2),$B18,INDEX(DATOS,0,$G$2),0,INDEX(DATOS,0,$H$2),1)</f>
        <v>3</v>
      </c>
      <c r="E18" s="42">
        <f>COUNTIFS(INDEX(DATOS,0,$K$2),"&lt;&gt;#n/d",INDEX(DATOS,0,$I$2),E$6,INDEX(DATOS,0,$J$2),$B18,INDEX(DATOS,0,$G$2),0,INDEX(DATOS,0,$H$2),1)</f>
        <v>3</v>
      </c>
      <c r="F18" s="42">
        <f>COUNTIFS(INDEX(DATOS,0,$K$2),"&lt;&gt;#n/d",INDEX(DATOS,0,$I$2),F$6,INDEX(DATOS,0,$J$2),$B18,INDEX(DATOS,0,$G$2),0,INDEX(DATOS,0,$H$2),1)</f>
        <v>0</v>
      </c>
      <c r="G18" s="42">
        <f>COUNTIFS(INDEX(DATOS,0,$K$2),"&lt;&gt;#n/d",INDEX(DATOS,0,$I$2),G$6,INDEX(DATOS,0,$J$2),$B18,INDEX(DATOS,0,$G$2),0,INDEX(DATOS,0,$H$2),1)</f>
        <v>0</v>
      </c>
      <c r="H18" s="42">
        <f>COUNTIFS(INDEX(DATOS,0,$K$2),"&lt;&gt;#n/d",INDEX(DATOS,0,$I$2),H$6,INDEX(DATOS,0,$J$2),$B18,INDEX(DATOS,0,$G$2),0,INDEX(DATOS,0,$H$2),1)</f>
        <v>0</v>
      </c>
      <c r="I18" s="42"/>
      <c r="J18" s="42">
        <f t="array" ref="J18">MAX(IF($C18:$H18&gt;0,IF($C$6:$H$6&gt;=$B$3,$C$6:$H$6)))</f>
        <v>2018</v>
      </c>
      <c r="K18" s="42">
        <f t="array" ref="K18">MAX(IF($C18:$H18&gt;0,IF($C$6:$H$6&lt;J18,$C$6:$H$6)))</f>
        <v>2017</v>
      </c>
      <c r="L18" s="42">
        <f t="array" ref="L18">MAX(IF($C18:$H18&gt;0,IF($C$6:$H$6&lt;K18,$C$6:$H$6)))</f>
        <v>2016</v>
      </c>
      <c r="M18" s="42">
        <f t="array" ref="M18">MAX(IF($C18:$H18&gt;0,IF($C$6:$H$6&lt;L18,$C$6:$H$6)))</f>
        <v>0</v>
      </c>
    </row>
    <row r="19" spans="1:13" x14ac:dyDescent="0.35">
      <c r="A19" s="35">
        <f t="array" ref="A19">IF(A18=0,0,MIN(IF(INDEX(DATOS,0,$G$2)=0,IF(INDEX(DATOS,0,$H$2)=1,IF(INDEX(DATOS,0,$I$2)&gt;=$B$3,IF(INDEX(DATOS,0,$I$2)&lt;=$B$2,IF(INDEX(DATOS,0,$F$2)&gt;A18,IF(ISNA(MATCH(INDEX(DATOS,0,$J$2),$B$7:B18,0)),INDEX(DATOS,0,$F$2)))))))))</f>
        <v>48</v>
      </c>
      <c r="B19" s="34" t="str">
        <f>IF($A19=0,#N/A,INDEX(DATOS,$A19,J$2))</f>
        <v>Departamento de Caseros, SF</v>
      </c>
      <c r="C19" s="42">
        <f>COUNTIFS(INDEX(DATOS,0,$K$2),"&lt;&gt;#n/d",INDEX(DATOS,0,$I$2),C$6,INDEX(DATOS,0,$J$2),$B19,INDEX(DATOS,0,$G$2),0,INDEX(DATOS,0,$H$2),1)</f>
        <v>3</v>
      </c>
      <c r="D19" s="42">
        <f>COUNTIFS(INDEX(DATOS,0,$K$2),"&lt;&gt;#n/d",INDEX(DATOS,0,$I$2),D$6,INDEX(DATOS,0,$J$2),$B19,INDEX(DATOS,0,$G$2),0,INDEX(DATOS,0,$H$2),1)</f>
        <v>3</v>
      </c>
      <c r="E19" s="42">
        <f>COUNTIFS(INDEX(DATOS,0,$K$2),"&lt;&gt;#n/d",INDEX(DATOS,0,$I$2),E$6,INDEX(DATOS,0,$J$2),$B19,INDEX(DATOS,0,$G$2),0,INDEX(DATOS,0,$H$2),1)</f>
        <v>3</v>
      </c>
      <c r="F19" s="42">
        <f>COUNTIFS(INDEX(DATOS,0,$K$2),"&lt;&gt;#n/d",INDEX(DATOS,0,$I$2),F$6,INDEX(DATOS,0,$J$2),$B19,INDEX(DATOS,0,$G$2),0,INDEX(DATOS,0,$H$2),1)</f>
        <v>0</v>
      </c>
      <c r="G19" s="42">
        <f>COUNTIFS(INDEX(DATOS,0,$K$2),"&lt;&gt;#n/d",INDEX(DATOS,0,$I$2),G$6,INDEX(DATOS,0,$J$2),$B19,INDEX(DATOS,0,$G$2),0,INDEX(DATOS,0,$H$2),1)</f>
        <v>0</v>
      </c>
      <c r="H19" s="42">
        <f>COUNTIFS(INDEX(DATOS,0,$K$2),"&lt;&gt;#n/d",INDEX(DATOS,0,$I$2),H$6,INDEX(DATOS,0,$J$2),$B19,INDEX(DATOS,0,$G$2),0,INDEX(DATOS,0,$H$2),1)</f>
        <v>0</v>
      </c>
      <c r="I19" s="42"/>
      <c r="J19" s="42">
        <f t="array" ref="J19">MAX(IF($C19:$H19&gt;0,IF($C$6:$H$6&gt;=$B$3,$C$6:$H$6)))</f>
        <v>2018</v>
      </c>
      <c r="K19" s="42">
        <f t="array" ref="K19">MAX(IF($C19:$H19&gt;0,IF($C$6:$H$6&lt;J19,$C$6:$H$6)))</f>
        <v>2017</v>
      </c>
      <c r="L19" s="42">
        <f t="array" ref="L19">MAX(IF($C19:$H19&gt;0,IF($C$6:$H$6&lt;K19,$C$6:$H$6)))</f>
        <v>2016</v>
      </c>
      <c r="M19" s="42">
        <f t="array" ref="M19">MAX(IF($C19:$H19&gt;0,IF($C$6:$H$6&lt;L19,$C$6:$H$6)))</f>
        <v>0</v>
      </c>
    </row>
    <row r="20" spans="1:13" x14ac:dyDescent="0.35">
      <c r="A20" s="35">
        <f t="array" ref="A20">IF(A19=0,0,MIN(IF(INDEX(DATOS,0,$G$2)=0,IF(INDEX(DATOS,0,$H$2)=1,IF(INDEX(DATOS,0,$I$2)&gt;=$B$3,IF(INDEX(DATOS,0,$I$2)&lt;=$B$2,IF(INDEX(DATOS,0,$F$2)&gt;A19,IF(ISNA(MATCH(INDEX(DATOS,0,$J$2),$B$7:B19,0)),INDEX(DATOS,0,$F$2)))))))))</f>
        <v>51</v>
      </c>
      <c r="B20" s="34" t="str">
        <f>IF($A20=0,#N/A,INDEX(DATOS,$A20,J$2))</f>
        <v>Departamento de San Lorenzo, SF</v>
      </c>
      <c r="C20" s="42">
        <f>COUNTIFS(INDEX(DATOS,0,$K$2),"&lt;&gt;#n/d",INDEX(DATOS,0,$I$2),C$6,INDEX(DATOS,0,$J$2),$B20,INDEX(DATOS,0,$G$2),0,INDEX(DATOS,0,$H$2),1)</f>
        <v>3</v>
      </c>
      <c r="D20" s="42">
        <f>COUNTIFS(INDEX(DATOS,0,$K$2),"&lt;&gt;#n/d",INDEX(DATOS,0,$I$2),D$6,INDEX(DATOS,0,$J$2),$B20,INDEX(DATOS,0,$G$2),0,INDEX(DATOS,0,$H$2),1)</f>
        <v>3</v>
      </c>
      <c r="E20" s="42">
        <f>COUNTIFS(INDEX(DATOS,0,$K$2),"&lt;&gt;#n/d",INDEX(DATOS,0,$I$2),E$6,INDEX(DATOS,0,$J$2),$B20,INDEX(DATOS,0,$G$2),0,INDEX(DATOS,0,$H$2),1)</f>
        <v>3</v>
      </c>
      <c r="F20" s="42">
        <f>COUNTIFS(INDEX(DATOS,0,$K$2),"&lt;&gt;#n/d",INDEX(DATOS,0,$I$2),F$6,INDEX(DATOS,0,$J$2),$B20,INDEX(DATOS,0,$G$2),0,INDEX(DATOS,0,$H$2),1)</f>
        <v>0</v>
      </c>
      <c r="G20" s="42">
        <f>COUNTIFS(INDEX(DATOS,0,$K$2),"&lt;&gt;#n/d",INDEX(DATOS,0,$I$2),G$6,INDEX(DATOS,0,$J$2),$B20,INDEX(DATOS,0,$G$2),0,INDEX(DATOS,0,$H$2),1)</f>
        <v>0</v>
      </c>
      <c r="H20" s="42">
        <f>COUNTIFS(INDEX(DATOS,0,$K$2),"&lt;&gt;#n/d",INDEX(DATOS,0,$I$2),H$6,INDEX(DATOS,0,$J$2),$B20,INDEX(DATOS,0,$G$2),0,INDEX(DATOS,0,$H$2),1)</f>
        <v>0</v>
      </c>
      <c r="I20" s="42"/>
      <c r="J20" s="42">
        <f t="array" ref="J20">MAX(IF($C20:$H20&gt;0,IF($C$6:$H$6&gt;=$B$3,$C$6:$H$6)))</f>
        <v>2018</v>
      </c>
      <c r="K20" s="42">
        <f t="array" ref="K20">MAX(IF($C20:$H20&gt;0,IF($C$6:$H$6&lt;J20,$C$6:$H$6)))</f>
        <v>2017</v>
      </c>
      <c r="L20" s="42">
        <f t="array" ref="L20">MAX(IF($C20:$H20&gt;0,IF($C$6:$H$6&lt;K20,$C$6:$H$6)))</f>
        <v>2016</v>
      </c>
      <c r="M20" s="42">
        <f t="array" ref="M20">MAX(IF($C20:$H20&gt;0,IF($C$6:$H$6&lt;L20,$C$6:$H$6)))</f>
        <v>0</v>
      </c>
    </row>
    <row r="21" spans="1:13" x14ac:dyDescent="0.35">
      <c r="A21" s="35">
        <f t="array" ref="A21">IF(A20=0,0,MIN(IF(INDEX(DATOS,0,$G$2)=0,IF(INDEX(DATOS,0,$H$2)=1,IF(INDEX(DATOS,0,$I$2)&gt;=$B$3,IF(INDEX(DATOS,0,$I$2)&lt;=$B$2,IF(INDEX(DATOS,0,$F$2)&gt;A20,IF(ISNA(MATCH(INDEX(DATOS,0,$J$2),$B$7:B20,0)),INDEX(DATOS,0,$F$2)))))))))</f>
        <v>54</v>
      </c>
      <c r="B21" s="34" t="str">
        <f>IF($A21=0,#N/A,INDEX(DATOS,$A21,J$2))</f>
        <v>Departamento de Rosario, SF</v>
      </c>
      <c r="C21" s="42">
        <f>COUNTIFS(INDEX(DATOS,0,$K$2),"&lt;&gt;#n/d",INDEX(DATOS,0,$I$2),C$6,INDEX(DATOS,0,$J$2),$B21,INDEX(DATOS,0,$G$2),0,INDEX(DATOS,0,$H$2),1)</f>
        <v>3</v>
      </c>
      <c r="D21" s="42">
        <f>COUNTIFS(INDEX(DATOS,0,$K$2),"&lt;&gt;#n/d",INDEX(DATOS,0,$I$2),D$6,INDEX(DATOS,0,$J$2),$B21,INDEX(DATOS,0,$G$2),0,INDEX(DATOS,0,$H$2),1)</f>
        <v>2</v>
      </c>
      <c r="E21" s="42">
        <f>COUNTIFS(INDEX(DATOS,0,$K$2),"&lt;&gt;#n/d",INDEX(DATOS,0,$I$2),E$6,INDEX(DATOS,0,$J$2),$B21,INDEX(DATOS,0,$G$2),0,INDEX(DATOS,0,$H$2),1)</f>
        <v>2</v>
      </c>
      <c r="F21" s="42">
        <f>COUNTIFS(INDEX(DATOS,0,$K$2),"&lt;&gt;#n/d",INDEX(DATOS,0,$I$2),F$6,INDEX(DATOS,0,$J$2),$B21,INDEX(DATOS,0,$G$2),0,INDEX(DATOS,0,$H$2),1)</f>
        <v>0</v>
      </c>
      <c r="G21" s="42">
        <f>COUNTIFS(INDEX(DATOS,0,$K$2),"&lt;&gt;#n/d",INDEX(DATOS,0,$I$2),G$6,INDEX(DATOS,0,$J$2),$B21,INDEX(DATOS,0,$G$2),0,INDEX(DATOS,0,$H$2),1)</f>
        <v>0</v>
      </c>
      <c r="H21" s="42">
        <f>COUNTIFS(INDEX(DATOS,0,$K$2),"&lt;&gt;#n/d",INDEX(DATOS,0,$I$2),H$6,INDEX(DATOS,0,$J$2),$B21,INDEX(DATOS,0,$G$2),0,INDEX(DATOS,0,$H$2),1)</f>
        <v>0</v>
      </c>
      <c r="I21" s="42"/>
      <c r="J21" s="42">
        <f t="array" ref="J21">MAX(IF($C21:$H21&gt;0,IF($C$6:$H$6&gt;=$B$3,$C$6:$H$6)))</f>
        <v>2018</v>
      </c>
      <c r="K21" s="42">
        <f t="array" ref="K21">MAX(IF($C21:$H21&gt;0,IF($C$6:$H$6&lt;J21,$C$6:$H$6)))</f>
        <v>2017</v>
      </c>
      <c r="L21" s="42">
        <f t="array" ref="L21">MAX(IF($C21:$H21&gt;0,IF($C$6:$H$6&lt;K21,$C$6:$H$6)))</f>
        <v>2016</v>
      </c>
      <c r="M21" s="42">
        <f t="array" ref="M21">MAX(IF($C21:$H21&gt;0,IF($C$6:$H$6&lt;L21,$C$6:$H$6)))</f>
        <v>0</v>
      </c>
    </row>
    <row r="22" spans="1:13" x14ac:dyDescent="0.35">
      <c r="A22" s="35">
        <f t="array" ref="A22">IF(A21=0,0,MIN(IF(INDEX(DATOS,0,$G$2)=0,IF(INDEX(DATOS,0,$H$2)=1,IF(INDEX(DATOS,0,$I$2)&gt;=$B$3,IF(INDEX(DATOS,0,$I$2)&lt;=$B$2,IF(INDEX(DATOS,0,$F$2)&gt;A21,IF(ISNA(MATCH(INDEX(DATOS,0,$J$2),$B$7:B21,0)),INDEX(DATOS,0,$F$2)))))))))</f>
        <v>56</v>
      </c>
      <c r="B22" s="34" t="str">
        <f>IF($A22=0,#N/A,INDEX(DATOS,$A22,J$2))</f>
        <v>Departamento de Constitución, SF</v>
      </c>
      <c r="C22" s="42">
        <f>COUNTIFS(INDEX(DATOS,0,$K$2),"&lt;&gt;#n/d",INDEX(DATOS,0,$I$2),C$6,INDEX(DATOS,0,$J$2),$B22,INDEX(DATOS,0,$G$2),0,INDEX(DATOS,0,$H$2),1)</f>
        <v>4</v>
      </c>
      <c r="D22" s="42">
        <f>COUNTIFS(INDEX(DATOS,0,$K$2),"&lt;&gt;#n/d",INDEX(DATOS,0,$I$2),D$6,INDEX(DATOS,0,$J$2),$B22,INDEX(DATOS,0,$G$2),0,INDEX(DATOS,0,$H$2),1)</f>
        <v>4</v>
      </c>
      <c r="E22" s="42">
        <f>COUNTIFS(INDEX(DATOS,0,$K$2),"&lt;&gt;#n/d",INDEX(DATOS,0,$I$2),E$6,INDEX(DATOS,0,$J$2),$B22,INDEX(DATOS,0,$G$2),0,INDEX(DATOS,0,$H$2),1)</f>
        <v>3</v>
      </c>
      <c r="F22" s="42">
        <f>COUNTIFS(INDEX(DATOS,0,$K$2),"&lt;&gt;#n/d",INDEX(DATOS,0,$I$2),F$6,INDEX(DATOS,0,$J$2),$B22,INDEX(DATOS,0,$G$2),0,INDEX(DATOS,0,$H$2),1)</f>
        <v>0</v>
      </c>
      <c r="G22" s="42">
        <f>COUNTIFS(INDEX(DATOS,0,$K$2),"&lt;&gt;#n/d",INDEX(DATOS,0,$I$2),G$6,INDEX(DATOS,0,$J$2),$B22,INDEX(DATOS,0,$G$2),0,INDEX(DATOS,0,$H$2),1)</f>
        <v>0</v>
      </c>
      <c r="H22" s="42">
        <f>COUNTIFS(INDEX(DATOS,0,$K$2),"&lt;&gt;#n/d",INDEX(DATOS,0,$I$2),H$6,INDEX(DATOS,0,$J$2),$B22,INDEX(DATOS,0,$G$2),0,INDEX(DATOS,0,$H$2),1)</f>
        <v>0</v>
      </c>
      <c r="I22" s="42"/>
      <c r="J22" s="42">
        <f t="array" ref="J22">MAX(IF($C22:$H22&gt;0,IF($C$6:$H$6&gt;=$B$3,$C$6:$H$6)))</f>
        <v>2018</v>
      </c>
      <c r="K22" s="42">
        <f t="array" ref="K22">MAX(IF($C22:$H22&gt;0,IF($C$6:$H$6&lt;J22,$C$6:$H$6)))</f>
        <v>2017</v>
      </c>
      <c r="L22" s="42">
        <f t="array" ref="L22">MAX(IF($C22:$H22&gt;0,IF($C$6:$H$6&lt;K22,$C$6:$H$6)))</f>
        <v>2016</v>
      </c>
      <c r="M22" s="42">
        <f t="array" ref="M22">MAX(IF($C22:$H22&gt;0,IF($C$6:$H$6&lt;L22,$C$6:$H$6)))</f>
        <v>0</v>
      </c>
    </row>
    <row r="23" spans="1:13" x14ac:dyDescent="0.35">
      <c r="A23" s="35">
        <f t="array" ref="A23">IF(A22=0,0,MIN(IF(INDEX(DATOS,0,$G$2)=0,IF(INDEX(DATOS,0,$H$2)=1,IF(INDEX(DATOS,0,$I$2)&gt;=$B$3,IF(INDEX(DATOS,0,$I$2)&lt;=$B$2,IF(INDEX(DATOS,0,$F$2)&gt;A22,IF(ISNA(MATCH(INDEX(DATOS,0,$J$2),$B$7:B22,0)),INDEX(DATOS,0,$F$2)))))))))</f>
        <v>59</v>
      </c>
      <c r="B23" s="34" t="str">
        <f>IF($A23=0,#N/A,INDEX(DATOS,$A23,J$2))</f>
        <v>Departamento de General López, SF</v>
      </c>
      <c r="C23" s="42">
        <f>COUNTIFS(INDEX(DATOS,0,$K$2),"&lt;&gt;#n/d",INDEX(DATOS,0,$I$2),C$6,INDEX(DATOS,0,$J$2),$B23,INDEX(DATOS,0,$G$2),0,INDEX(DATOS,0,$H$2),1)</f>
        <v>7</v>
      </c>
      <c r="D23" s="42">
        <f>COUNTIFS(INDEX(DATOS,0,$K$2),"&lt;&gt;#n/d",INDEX(DATOS,0,$I$2),D$6,INDEX(DATOS,0,$J$2),$B23,INDEX(DATOS,0,$G$2),0,INDEX(DATOS,0,$H$2),1)</f>
        <v>5</v>
      </c>
      <c r="E23" s="42">
        <f>COUNTIFS(INDEX(DATOS,0,$K$2),"&lt;&gt;#n/d",INDEX(DATOS,0,$I$2),E$6,INDEX(DATOS,0,$J$2),$B23,INDEX(DATOS,0,$G$2),0,INDEX(DATOS,0,$H$2),1)</f>
        <v>10</v>
      </c>
      <c r="F23" s="42">
        <f>COUNTIFS(INDEX(DATOS,0,$K$2),"&lt;&gt;#n/d",INDEX(DATOS,0,$I$2),F$6,INDEX(DATOS,0,$J$2),$B23,INDEX(DATOS,0,$G$2),0,INDEX(DATOS,0,$H$2),1)</f>
        <v>0</v>
      </c>
      <c r="G23" s="42">
        <f>COUNTIFS(INDEX(DATOS,0,$K$2),"&lt;&gt;#n/d",INDEX(DATOS,0,$I$2),G$6,INDEX(DATOS,0,$J$2),$B23,INDEX(DATOS,0,$G$2),0,INDEX(DATOS,0,$H$2),1)</f>
        <v>0</v>
      </c>
      <c r="H23" s="42">
        <f>COUNTIFS(INDEX(DATOS,0,$K$2),"&lt;&gt;#n/d",INDEX(DATOS,0,$I$2),H$6,INDEX(DATOS,0,$J$2),$B23,INDEX(DATOS,0,$G$2),0,INDEX(DATOS,0,$H$2),1)</f>
        <v>0</v>
      </c>
      <c r="I23" s="42"/>
      <c r="J23" s="42">
        <f t="array" ref="J23">MAX(IF($C23:$H23&gt;0,IF($C$6:$H$6&gt;=$B$3,$C$6:$H$6)))</f>
        <v>2018</v>
      </c>
      <c r="K23" s="42">
        <f t="array" ref="K23">MAX(IF($C23:$H23&gt;0,IF($C$6:$H$6&lt;J23,$C$6:$H$6)))</f>
        <v>2017</v>
      </c>
      <c r="L23" s="42">
        <f t="array" ref="L23">MAX(IF($C23:$H23&gt;0,IF($C$6:$H$6&lt;K23,$C$6:$H$6)))</f>
        <v>2016</v>
      </c>
      <c r="M23" s="42">
        <f t="array" ref="M23">MAX(IF($C23:$H23&gt;0,IF($C$6:$H$6&lt;L23,$C$6:$H$6)))</f>
        <v>0</v>
      </c>
    </row>
    <row r="24" spans="1:13" x14ac:dyDescent="0.35">
      <c r="A24" s="35">
        <f t="array" ref="A24">IF(A23=0,0,MIN(IF(INDEX(DATOS,0,$G$2)=0,IF(INDEX(DATOS,0,$H$2)=1,IF(INDEX(DATOS,0,$I$2)&gt;=$B$3,IF(INDEX(DATOS,0,$I$2)&lt;=$B$2,IF(INDEX(DATOS,0,$F$2)&gt;A23,IF(ISNA(MATCH(INDEX(DATOS,0,$J$2),$B$7:B23,0)),INDEX(DATOS,0,$F$2)))))))))</f>
        <v>69</v>
      </c>
      <c r="B24" s="34" t="str">
        <f>IF($A24=0,#N/A,INDEX(DATOS,$A24,J$2))</f>
        <v>Departamento de Marcos Juárez, CB</v>
      </c>
      <c r="C24" s="42">
        <f>COUNTIFS(INDEX(DATOS,0,$K$2),"&lt;&gt;#n/d",INDEX(DATOS,0,$I$2),C$6,INDEX(DATOS,0,$J$2),$B24,INDEX(DATOS,0,$G$2),0,INDEX(DATOS,0,$H$2),1)</f>
        <v>7</v>
      </c>
      <c r="D24" s="42">
        <f>COUNTIFS(INDEX(DATOS,0,$K$2),"&lt;&gt;#n/d",INDEX(DATOS,0,$I$2),D$6,INDEX(DATOS,0,$J$2),$B24,INDEX(DATOS,0,$G$2),0,INDEX(DATOS,0,$H$2),1)</f>
        <v>8</v>
      </c>
      <c r="E24" s="42">
        <f>COUNTIFS(INDEX(DATOS,0,$K$2),"&lt;&gt;#n/d",INDEX(DATOS,0,$I$2),E$6,INDEX(DATOS,0,$J$2),$B24,INDEX(DATOS,0,$G$2),0,INDEX(DATOS,0,$H$2),1)</f>
        <v>10</v>
      </c>
      <c r="F24" s="42">
        <f>COUNTIFS(INDEX(DATOS,0,$K$2),"&lt;&gt;#n/d",INDEX(DATOS,0,$I$2),F$6,INDEX(DATOS,0,$J$2),$B24,INDEX(DATOS,0,$G$2),0,INDEX(DATOS,0,$H$2),1)</f>
        <v>0</v>
      </c>
      <c r="G24" s="42">
        <f>COUNTIFS(INDEX(DATOS,0,$K$2),"&lt;&gt;#n/d",INDEX(DATOS,0,$I$2),G$6,INDEX(DATOS,0,$J$2),$B24,INDEX(DATOS,0,$G$2),0,INDEX(DATOS,0,$H$2),1)</f>
        <v>0</v>
      </c>
      <c r="H24" s="42">
        <f>COUNTIFS(INDEX(DATOS,0,$K$2),"&lt;&gt;#n/d",INDEX(DATOS,0,$I$2),H$6,INDEX(DATOS,0,$J$2),$B24,INDEX(DATOS,0,$G$2),0,INDEX(DATOS,0,$H$2),1)</f>
        <v>0</v>
      </c>
      <c r="I24" s="42"/>
      <c r="J24" s="42">
        <f t="array" ref="J24">MAX(IF($C24:$H24&gt;0,IF($C$6:$H$6&gt;=$B$3,$C$6:$H$6)))</f>
        <v>2018</v>
      </c>
      <c r="K24" s="42">
        <f t="array" ref="K24">MAX(IF($C24:$H24&gt;0,IF($C$6:$H$6&lt;J24,$C$6:$H$6)))</f>
        <v>2017</v>
      </c>
      <c r="L24" s="42">
        <f t="array" ref="L24">MAX(IF($C24:$H24&gt;0,IF($C$6:$H$6&lt;K24,$C$6:$H$6)))</f>
        <v>2016</v>
      </c>
      <c r="M24" s="42">
        <f t="array" ref="M24">MAX(IF($C24:$H24&gt;0,IF($C$6:$H$6&lt;L24,$C$6:$H$6)))</f>
        <v>0</v>
      </c>
    </row>
    <row r="25" spans="1:13" x14ac:dyDescent="0.35">
      <c r="A25" s="35">
        <f t="array" ref="A25">IF(A24=0,0,MIN(IF(INDEX(DATOS,0,$G$2)=0,IF(INDEX(DATOS,0,$H$2)=1,IF(INDEX(DATOS,0,$I$2)&gt;=$B$3,IF(INDEX(DATOS,0,$I$2)&lt;=$B$2,IF(INDEX(DATOS,0,$F$2)&gt;A24,IF(ISNA(MATCH(INDEX(DATOS,0,$J$2),$B$7:B24,0)),INDEX(DATOS,0,$F$2)))))))))</f>
        <v>79</v>
      </c>
      <c r="B25" s="34" t="str">
        <f>IF($A25=0,#N/A,INDEX(DATOS,$A25,J$2))</f>
        <v>Departamento de Unión, CB</v>
      </c>
      <c r="C25" s="42">
        <f>COUNTIFS(INDEX(DATOS,0,$K$2),"&lt;&gt;#n/d",INDEX(DATOS,0,$I$2),C$6,INDEX(DATOS,0,$J$2),$B25,INDEX(DATOS,0,$G$2),0,INDEX(DATOS,0,$H$2),1)</f>
        <v>8</v>
      </c>
      <c r="D25" s="42">
        <f>COUNTIFS(INDEX(DATOS,0,$K$2),"&lt;&gt;#n/d",INDEX(DATOS,0,$I$2),D$6,INDEX(DATOS,0,$J$2),$B25,INDEX(DATOS,0,$G$2),0,INDEX(DATOS,0,$H$2),1)</f>
        <v>10</v>
      </c>
      <c r="E25" s="42">
        <f>COUNTIFS(INDEX(DATOS,0,$K$2),"&lt;&gt;#n/d",INDEX(DATOS,0,$I$2),E$6,INDEX(DATOS,0,$J$2),$B25,INDEX(DATOS,0,$G$2),0,INDEX(DATOS,0,$H$2),1)</f>
        <v>11</v>
      </c>
      <c r="F25" s="42">
        <f>COUNTIFS(INDEX(DATOS,0,$K$2),"&lt;&gt;#n/d",INDEX(DATOS,0,$I$2),F$6,INDEX(DATOS,0,$J$2),$B25,INDEX(DATOS,0,$G$2),0,INDEX(DATOS,0,$H$2),1)</f>
        <v>0</v>
      </c>
      <c r="G25" s="42">
        <f>COUNTIFS(INDEX(DATOS,0,$K$2),"&lt;&gt;#n/d",INDEX(DATOS,0,$I$2),G$6,INDEX(DATOS,0,$J$2),$B25,INDEX(DATOS,0,$G$2),0,INDEX(DATOS,0,$H$2),1)</f>
        <v>0</v>
      </c>
      <c r="H25" s="42">
        <f>COUNTIFS(INDEX(DATOS,0,$K$2),"&lt;&gt;#n/d",INDEX(DATOS,0,$I$2),H$6,INDEX(DATOS,0,$J$2),$B25,INDEX(DATOS,0,$G$2),0,INDEX(DATOS,0,$H$2),1)</f>
        <v>0</v>
      </c>
      <c r="I25" s="42"/>
      <c r="J25" s="42">
        <f t="array" ref="J25">MAX(IF($C25:$H25&gt;0,IF($C$6:$H$6&gt;=$B$3,$C$6:$H$6)))</f>
        <v>2018</v>
      </c>
      <c r="K25" s="42">
        <f t="array" ref="K25">MAX(IF($C25:$H25&gt;0,IF($C$6:$H$6&lt;J25,$C$6:$H$6)))</f>
        <v>2017</v>
      </c>
      <c r="L25" s="42">
        <f t="array" ref="L25">MAX(IF($C25:$H25&gt;0,IF($C$6:$H$6&lt;K25,$C$6:$H$6)))</f>
        <v>2016</v>
      </c>
      <c r="M25" s="42">
        <f t="array" ref="M25">MAX(IF($C25:$H25&gt;0,IF($C$6:$H$6&lt;L25,$C$6:$H$6)))</f>
        <v>0</v>
      </c>
    </row>
    <row r="26" spans="1:13" x14ac:dyDescent="0.35">
      <c r="A26" s="35">
        <f t="array" ref="A26">IF(A25=0,0,MIN(IF(INDEX(DATOS,0,$G$2)=0,IF(INDEX(DATOS,0,$H$2)=1,IF(INDEX(DATOS,0,$I$2)&gt;=$B$3,IF(INDEX(DATOS,0,$I$2)&lt;=$B$2,IF(INDEX(DATOS,0,$F$2)&gt;A25,IF(ISNA(MATCH(INDEX(DATOS,0,$J$2),$B$7:B25,0)),INDEX(DATOS,0,$F$2)))))))))</f>
        <v>90</v>
      </c>
      <c r="B26" s="34" t="str">
        <f>IF($A26=0,#N/A,INDEX(DATOS,$A26,J$2))</f>
        <v>Partido de Ramallo, BA</v>
      </c>
      <c r="C26" s="42">
        <f>COUNTIFS(INDEX(DATOS,0,$K$2),"&lt;&gt;#n/d",INDEX(DATOS,0,$I$2),C$6,INDEX(DATOS,0,$J$2),$B26,INDEX(DATOS,0,$G$2),0,INDEX(DATOS,0,$H$2),1)</f>
        <v>1</v>
      </c>
      <c r="D26" s="42">
        <f>COUNTIFS(INDEX(DATOS,0,$K$2),"&lt;&gt;#n/d",INDEX(DATOS,0,$I$2),D$6,INDEX(DATOS,0,$J$2),$B26,INDEX(DATOS,0,$G$2),0,INDEX(DATOS,0,$H$2),1)</f>
        <v>1</v>
      </c>
      <c r="E26" s="42">
        <f>COUNTIFS(INDEX(DATOS,0,$K$2),"&lt;&gt;#n/d",INDEX(DATOS,0,$I$2),E$6,INDEX(DATOS,0,$J$2),$B26,INDEX(DATOS,0,$G$2),0,INDEX(DATOS,0,$H$2),1)</f>
        <v>1</v>
      </c>
      <c r="F26" s="42">
        <f>COUNTIFS(INDEX(DATOS,0,$K$2),"&lt;&gt;#n/d",INDEX(DATOS,0,$I$2),F$6,INDEX(DATOS,0,$J$2),$B26,INDEX(DATOS,0,$G$2),0,INDEX(DATOS,0,$H$2),1)</f>
        <v>0</v>
      </c>
      <c r="G26" s="42">
        <f>COUNTIFS(INDEX(DATOS,0,$K$2),"&lt;&gt;#n/d",INDEX(DATOS,0,$I$2),G$6,INDEX(DATOS,0,$J$2),$B26,INDEX(DATOS,0,$G$2),0,INDEX(DATOS,0,$H$2),1)</f>
        <v>0</v>
      </c>
      <c r="H26" s="42">
        <f>COUNTIFS(INDEX(DATOS,0,$K$2),"&lt;&gt;#n/d",INDEX(DATOS,0,$I$2),H$6,INDEX(DATOS,0,$J$2),$B26,INDEX(DATOS,0,$G$2),0,INDEX(DATOS,0,$H$2),1)</f>
        <v>0</v>
      </c>
      <c r="I26" s="42"/>
      <c r="J26" s="42">
        <f t="array" ref="J26">MAX(IF($C26:$H26&gt;0,IF($C$6:$H$6&gt;=$B$3,$C$6:$H$6)))</f>
        <v>2018</v>
      </c>
      <c r="K26" s="42">
        <f t="array" ref="K26">MAX(IF($C26:$H26&gt;0,IF($C$6:$H$6&lt;J26,$C$6:$H$6)))</f>
        <v>2017</v>
      </c>
      <c r="L26" s="42">
        <f t="array" ref="L26">MAX(IF($C26:$H26&gt;0,IF($C$6:$H$6&lt;K26,$C$6:$H$6)))</f>
        <v>2016</v>
      </c>
      <c r="M26" s="42">
        <f t="array" ref="M26">MAX(IF($C26:$H26&gt;0,IF($C$6:$H$6&lt;L26,$C$6:$H$6)))</f>
        <v>0</v>
      </c>
    </row>
    <row r="27" spans="1:13" x14ac:dyDescent="0.35">
      <c r="A27" s="35">
        <f t="array" ref="A27">IF(A26=0,0,MIN(IF(INDEX(DATOS,0,$G$2)=0,IF(INDEX(DATOS,0,$H$2)=1,IF(INDEX(DATOS,0,$I$2)&gt;=$B$3,IF(INDEX(DATOS,0,$I$2)&lt;=$B$2,IF(INDEX(DATOS,0,$F$2)&gt;A26,IF(ISNA(MATCH(INDEX(DATOS,0,$J$2),$B$7:B26,0)),INDEX(DATOS,0,$F$2)))))))))</f>
        <v>91</v>
      </c>
      <c r="B27" s="34" t="str">
        <f>IF($A27=0,#N/A,INDEX(DATOS,$A27,J$2))</f>
        <v>Partido de Colón, BA</v>
      </c>
      <c r="C27" s="42">
        <f>COUNTIFS(INDEX(DATOS,0,$K$2),"&lt;&gt;#n/d",INDEX(DATOS,0,$I$2),C$6,INDEX(DATOS,0,$J$2),$B27,INDEX(DATOS,0,$G$2),0,INDEX(DATOS,0,$H$2),1)</f>
        <v>3</v>
      </c>
      <c r="D27" s="42">
        <f>COUNTIFS(INDEX(DATOS,0,$K$2),"&lt;&gt;#n/d",INDEX(DATOS,0,$I$2),D$6,INDEX(DATOS,0,$J$2),$B27,INDEX(DATOS,0,$G$2),0,INDEX(DATOS,0,$H$2),1)</f>
        <v>4</v>
      </c>
      <c r="E27" s="42">
        <f>COUNTIFS(INDEX(DATOS,0,$K$2),"&lt;&gt;#n/d",INDEX(DATOS,0,$I$2),E$6,INDEX(DATOS,0,$J$2),$B27,INDEX(DATOS,0,$G$2),0,INDEX(DATOS,0,$H$2),1)</f>
        <v>3</v>
      </c>
      <c r="F27" s="42">
        <f>COUNTIFS(INDEX(DATOS,0,$K$2),"&lt;&gt;#n/d",INDEX(DATOS,0,$I$2),F$6,INDEX(DATOS,0,$J$2),$B27,INDEX(DATOS,0,$G$2),0,INDEX(DATOS,0,$H$2),1)</f>
        <v>0</v>
      </c>
      <c r="G27" s="42">
        <f>COUNTIFS(INDEX(DATOS,0,$K$2),"&lt;&gt;#n/d",INDEX(DATOS,0,$I$2),G$6,INDEX(DATOS,0,$J$2),$B27,INDEX(DATOS,0,$G$2),0,INDEX(DATOS,0,$H$2),1)</f>
        <v>0</v>
      </c>
      <c r="H27" s="42">
        <f>COUNTIFS(INDEX(DATOS,0,$K$2),"&lt;&gt;#n/d",INDEX(DATOS,0,$I$2),H$6,INDEX(DATOS,0,$J$2),$B27,INDEX(DATOS,0,$G$2),0,INDEX(DATOS,0,$H$2),1)</f>
        <v>0</v>
      </c>
      <c r="I27" s="42"/>
      <c r="J27" s="42">
        <f t="array" ref="J27">MAX(IF($C27:$H27&gt;0,IF($C$6:$H$6&gt;=$B$3,$C$6:$H$6)))</f>
        <v>2018</v>
      </c>
      <c r="K27" s="42">
        <f t="array" ref="K27">MAX(IF($C27:$H27&gt;0,IF($C$6:$H$6&lt;J27,$C$6:$H$6)))</f>
        <v>2017</v>
      </c>
      <c r="L27" s="42">
        <f t="array" ref="L27">MAX(IF($C27:$H27&gt;0,IF($C$6:$H$6&lt;K27,$C$6:$H$6)))</f>
        <v>2016</v>
      </c>
      <c r="M27" s="42">
        <f t="array" ref="M27">MAX(IF($C27:$H27&gt;0,IF($C$6:$H$6&lt;L27,$C$6:$H$6)))</f>
        <v>0</v>
      </c>
    </row>
    <row r="28" spans="1:13" x14ac:dyDescent="0.35">
      <c r="A28" s="35">
        <f t="array" ref="A28">IF(A27=0,0,MIN(IF(INDEX(DATOS,0,$G$2)=0,IF(INDEX(DATOS,0,$H$2)=1,IF(INDEX(DATOS,0,$I$2)&gt;=$B$3,IF(INDEX(DATOS,0,$I$2)&lt;=$B$2,IF(INDEX(DATOS,0,$F$2)&gt;A27,IF(ISNA(MATCH(INDEX(DATOS,0,$J$2),$B$7:B27,0)),INDEX(DATOS,0,$F$2)))))))))</f>
        <v>93</v>
      </c>
      <c r="B28" s="34" t="str">
        <f>IF($A28=0,#N/A,INDEX(DATOS,$A28,J$2))</f>
        <v>Partido de Pergamino, BA</v>
      </c>
      <c r="C28" s="42">
        <f>COUNTIFS(INDEX(DATOS,0,$K$2),"&lt;&gt;#n/d",INDEX(DATOS,0,$I$2),C$6,INDEX(DATOS,0,$J$2),$B28,INDEX(DATOS,0,$G$2),0,INDEX(DATOS,0,$H$2),1)</f>
        <v>3</v>
      </c>
      <c r="D28" s="42">
        <f>COUNTIFS(INDEX(DATOS,0,$K$2),"&lt;&gt;#n/d",INDEX(DATOS,0,$I$2),D$6,INDEX(DATOS,0,$J$2),$B28,INDEX(DATOS,0,$G$2),0,INDEX(DATOS,0,$H$2),1)</f>
        <v>2</v>
      </c>
      <c r="E28" s="42">
        <f>COUNTIFS(INDEX(DATOS,0,$K$2),"&lt;&gt;#n/d",INDEX(DATOS,0,$I$2),E$6,INDEX(DATOS,0,$J$2),$B28,INDEX(DATOS,0,$G$2),0,INDEX(DATOS,0,$H$2),1)</f>
        <v>3</v>
      </c>
      <c r="F28" s="42">
        <f>COUNTIFS(INDEX(DATOS,0,$K$2),"&lt;&gt;#n/d",INDEX(DATOS,0,$I$2),F$6,INDEX(DATOS,0,$J$2),$B28,INDEX(DATOS,0,$G$2),0,INDEX(DATOS,0,$H$2),1)</f>
        <v>0</v>
      </c>
      <c r="G28" s="42">
        <f>COUNTIFS(INDEX(DATOS,0,$K$2),"&lt;&gt;#n/d",INDEX(DATOS,0,$I$2),G$6,INDEX(DATOS,0,$J$2),$B28,INDEX(DATOS,0,$G$2),0,INDEX(DATOS,0,$H$2),1)</f>
        <v>0</v>
      </c>
      <c r="H28" s="42">
        <f>COUNTIFS(INDEX(DATOS,0,$K$2),"&lt;&gt;#n/d",INDEX(DATOS,0,$I$2),H$6,INDEX(DATOS,0,$J$2),$B28,INDEX(DATOS,0,$G$2),0,INDEX(DATOS,0,$H$2),1)</f>
        <v>0</v>
      </c>
      <c r="I28" s="42"/>
      <c r="J28" s="42">
        <f t="array" ref="J28">MAX(IF($C28:$H28&gt;0,IF($C$6:$H$6&gt;=$B$3,$C$6:$H$6)))</f>
        <v>2018</v>
      </c>
      <c r="K28" s="42">
        <f t="array" ref="K28">MAX(IF($C28:$H28&gt;0,IF($C$6:$H$6&lt;J28,$C$6:$H$6)))</f>
        <v>2017</v>
      </c>
      <c r="L28" s="42">
        <f t="array" ref="L28">MAX(IF($C28:$H28&gt;0,IF($C$6:$H$6&lt;K28,$C$6:$H$6)))</f>
        <v>2016</v>
      </c>
      <c r="M28" s="42">
        <f t="array" ref="M28">MAX(IF($C28:$H28&gt;0,IF($C$6:$H$6&lt;L28,$C$6:$H$6)))</f>
        <v>0</v>
      </c>
    </row>
    <row r="29" spans="1:13" x14ac:dyDescent="0.35">
      <c r="A29" s="35">
        <f t="array" ref="A29">IF(A28=0,0,MIN(IF(INDEX(DATOS,0,$G$2)=0,IF(INDEX(DATOS,0,$H$2)=1,IF(INDEX(DATOS,0,$I$2)&gt;=$B$3,IF(INDEX(DATOS,0,$I$2)&lt;=$B$2,IF(INDEX(DATOS,0,$F$2)&gt;A28,IF(ISNA(MATCH(INDEX(DATOS,0,$J$2),$B$7:B28,0)),INDEX(DATOS,0,$F$2)))))))))</f>
        <v>96</v>
      </c>
      <c r="B29" s="34" t="str">
        <f>IF($A29=0,#N/A,INDEX(DATOS,$A29,J$2))</f>
        <v>Partido de San Andrés de Giles, BA</v>
      </c>
      <c r="C29" s="42">
        <f>COUNTIFS(INDEX(DATOS,0,$K$2),"&lt;&gt;#n/d",INDEX(DATOS,0,$I$2),C$6,INDEX(DATOS,0,$J$2),$B29,INDEX(DATOS,0,$G$2),0,INDEX(DATOS,0,$H$2),1)</f>
        <v>0</v>
      </c>
      <c r="D29" s="42">
        <f>COUNTIFS(INDEX(DATOS,0,$K$2),"&lt;&gt;#n/d",INDEX(DATOS,0,$I$2),D$6,INDEX(DATOS,0,$J$2),$B29,INDEX(DATOS,0,$G$2),0,INDEX(DATOS,0,$H$2),1)</f>
        <v>0</v>
      </c>
      <c r="E29" s="42">
        <f>COUNTIFS(INDEX(DATOS,0,$K$2),"&lt;&gt;#n/d",INDEX(DATOS,0,$I$2),E$6,INDEX(DATOS,0,$J$2),$B29,INDEX(DATOS,0,$G$2),0,INDEX(DATOS,0,$H$2),1)</f>
        <v>1</v>
      </c>
      <c r="F29" s="42">
        <f>COUNTIFS(INDEX(DATOS,0,$K$2),"&lt;&gt;#n/d",INDEX(DATOS,0,$I$2),F$6,INDEX(DATOS,0,$J$2),$B29,INDEX(DATOS,0,$G$2),0,INDEX(DATOS,0,$H$2),1)</f>
        <v>0</v>
      </c>
      <c r="G29" s="42">
        <f>COUNTIFS(INDEX(DATOS,0,$K$2),"&lt;&gt;#n/d",INDEX(DATOS,0,$I$2),G$6,INDEX(DATOS,0,$J$2),$B29,INDEX(DATOS,0,$G$2),0,INDEX(DATOS,0,$H$2),1)</f>
        <v>0</v>
      </c>
      <c r="H29" s="42">
        <f>COUNTIFS(INDEX(DATOS,0,$K$2),"&lt;&gt;#n/d",INDEX(DATOS,0,$I$2),H$6,INDEX(DATOS,0,$J$2),$B29,INDEX(DATOS,0,$G$2),0,INDEX(DATOS,0,$H$2),1)</f>
        <v>0</v>
      </c>
      <c r="I29" s="42"/>
      <c r="J29" s="42">
        <f t="array" ref="J29">MAX(IF($C29:$H29&gt;0,IF($C$6:$H$6&gt;=$B$3,$C$6:$H$6)))</f>
        <v>2016</v>
      </c>
      <c r="K29" s="42">
        <f t="array" ref="K29">MAX(IF($C29:$H29&gt;0,IF($C$6:$H$6&lt;J29,$C$6:$H$6)))</f>
        <v>0</v>
      </c>
      <c r="L29" s="42">
        <f t="array" ref="L29">MAX(IF($C29:$H29&gt;0,IF($C$6:$H$6&lt;K29,$C$6:$H$6)))</f>
        <v>0</v>
      </c>
      <c r="M29" s="42">
        <f t="array" ref="M29">MAX(IF($C29:$H29&gt;0,IF($C$6:$H$6&lt;L29,$C$6:$H$6)))</f>
        <v>0</v>
      </c>
    </row>
    <row r="30" spans="1:13" x14ac:dyDescent="0.35">
      <c r="A30" s="35">
        <f t="array" ref="A30">IF(A29=0,0,MIN(IF(INDEX(DATOS,0,$G$2)=0,IF(INDEX(DATOS,0,$H$2)=1,IF(INDEX(DATOS,0,$I$2)&gt;=$B$3,IF(INDEX(DATOS,0,$I$2)&lt;=$B$2,IF(INDEX(DATOS,0,$F$2)&gt;A29,IF(ISNA(MATCH(INDEX(DATOS,0,$J$2),$B$7:B29,0)),INDEX(DATOS,0,$F$2)))))))))</f>
        <v>97</v>
      </c>
      <c r="B30" s="34" t="str">
        <f>IF($A30=0,#N/A,INDEX(DATOS,$A30,J$2))</f>
        <v>Partido de Carmen de Areco, BA</v>
      </c>
      <c r="C30" s="42">
        <f>COUNTIFS(INDEX(DATOS,0,$K$2),"&lt;&gt;#n/d",INDEX(DATOS,0,$I$2),C$6,INDEX(DATOS,0,$J$2),$B30,INDEX(DATOS,0,$G$2),0,INDEX(DATOS,0,$H$2),1)</f>
        <v>0</v>
      </c>
      <c r="D30" s="42">
        <f>COUNTIFS(INDEX(DATOS,0,$K$2),"&lt;&gt;#n/d",INDEX(DATOS,0,$I$2),D$6,INDEX(DATOS,0,$J$2),$B30,INDEX(DATOS,0,$G$2),0,INDEX(DATOS,0,$H$2),1)</f>
        <v>1</v>
      </c>
      <c r="E30" s="42">
        <f>COUNTIFS(INDEX(DATOS,0,$K$2),"&lt;&gt;#n/d",INDEX(DATOS,0,$I$2),E$6,INDEX(DATOS,0,$J$2),$B30,INDEX(DATOS,0,$G$2),0,INDEX(DATOS,0,$H$2),1)</f>
        <v>1</v>
      </c>
      <c r="F30" s="42">
        <f>COUNTIFS(INDEX(DATOS,0,$K$2),"&lt;&gt;#n/d",INDEX(DATOS,0,$I$2),F$6,INDEX(DATOS,0,$J$2),$B30,INDEX(DATOS,0,$G$2),0,INDEX(DATOS,0,$H$2),1)</f>
        <v>0</v>
      </c>
      <c r="G30" s="42">
        <f>COUNTIFS(INDEX(DATOS,0,$K$2),"&lt;&gt;#n/d",INDEX(DATOS,0,$I$2),G$6,INDEX(DATOS,0,$J$2),$B30,INDEX(DATOS,0,$G$2),0,INDEX(DATOS,0,$H$2),1)</f>
        <v>0</v>
      </c>
      <c r="H30" s="42">
        <f>COUNTIFS(INDEX(DATOS,0,$K$2),"&lt;&gt;#n/d",INDEX(DATOS,0,$I$2),H$6,INDEX(DATOS,0,$J$2),$B30,INDEX(DATOS,0,$G$2),0,INDEX(DATOS,0,$H$2),1)</f>
        <v>0</v>
      </c>
      <c r="I30" s="42"/>
      <c r="J30" s="42">
        <f t="array" ref="J30">MAX(IF($C30:$H30&gt;0,IF($C$6:$H$6&gt;=$B$3,$C$6:$H$6)))</f>
        <v>2017</v>
      </c>
      <c r="K30" s="42">
        <f t="array" ref="K30">MAX(IF($C30:$H30&gt;0,IF($C$6:$H$6&lt;J30,$C$6:$H$6)))</f>
        <v>2016</v>
      </c>
      <c r="L30" s="42">
        <f t="array" ref="L30">MAX(IF($C30:$H30&gt;0,IF($C$6:$H$6&lt;K30,$C$6:$H$6)))</f>
        <v>0</v>
      </c>
      <c r="M30" s="42">
        <f t="array" ref="M30">MAX(IF($C30:$H30&gt;0,IF($C$6:$H$6&lt;L30,$C$6:$H$6)))</f>
        <v>0</v>
      </c>
    </row>
    <row r="31" spans="1:13" x14ac:dyDescent="0.35">
      <c r="A31" s="35">
        <f t="array" ref="A31">IF(A30=0,0,MIN(IF(INDEX(DATOS,0,$G$2)=0,IF(INDEX(DATOS,0,$H$2)=1,IF(INDEX(DATOS,0,$I$2)&gt;=$B$3,IF(INDEX(DATOS,0,$I$2)&lt;=$B$2,IF(INDEX(DATOS,0,$F$2)&gt;A30,IF(ISNA(MATCH(INDEX(DATOS,0,$J$2),$B$7:B30,0)),INDEX(DATOS,0,$F$2)))))))))</f>
        <v>98</v>
      </c>
      <c r="B31" s="34" t="str">
        <f>IF($A31=0,#N/A,INDEX(DATOS,$A31,J$2))</f>
        <v>Partido de Chacabuco, BA</v>
      </c>
      <c r="C31" s="42">
        <f>COUNTIFS(INDEX(DATOS,0,$K$2),"&lt;&gt;#n/d",INDEX(DATOS,0,$I$2),C$6,INDEX(DATOS,0,$J$2),$B31,INDEX(DATOS,0,$G$2),0,INDEX(DATOS,0,$H$2),1)</f>
        <v>0</v>
      </c>
      <c r="D31" s="42">
        <f>COUNTIFS(INDEX(DATOS,0,$K$2),"&lt;&gt;#n/d",INDEX(DATOS,0,$I$2),D$6,INDEX(DATOS,0,$J$2),$B31,INDEX(DATOS,0,$G$2),0,INDEX(DATOS,0,$H$2),1)</f>
        <v>1</v>
      </c>
      <c r="E31" s="42">
        <f>COUNTIFS(INDEX(DATOS,0,$K$2),"&lt;&gt;#n/d",INDEX(DATOS,0,$I$2),E$6,INDEX(DATOS,0,$J$2),$B31,INDEX(DATOS,0,$G$2),0,INDEX(DATOS,0,$H$2),1)</f>
        <v>2</v>
      </c>
      <c r="F31" s="42">
        <f>COUNTIFS(INDEX(DATOS,0,$K$2),"&lt;&gt;#n/d",INDEX(DATOS,0,$I$2),F$6,INDEX(DATOS,0,$J$2),$B31,INDEX(DATOS,0,$G$2),0,INDEX(DATOS,0,$H$2),1)</f>
        <v>0</v>
      </c>
      <c r="G31" s="42">
        <f>COUNTIFS(INDEX(DATOS,0,$K$2),"&lt;&gt;#n/d",INDEX(DATOS,0,$I$2),G$6,INDEX(DATOS,0,$J$2),$B31,INDEX(DATOS,0,$G$2),0,INDEX(DATOS,0,$H$2),1)</f>
        <v>0</v>
      </c>
      <c r="H31" s="42">
        <f>COUNTIFS(INDEX(DATOS,0,$K$2),"&lt;&gt;#n/d",INDEX(DATOS,0,$I$2),H$6,INDEX(DATOS,0,$J$2),$B31,INDEX(DATOS,0,$G$2),0,INDEX(DATOS,0,$H$2),1)</f>
        <v>0</v>
      </c>
      <c r="I31" s="42"/>
      <c r="J31" s="42">
        <f t="array" ref="J31">MAX(IF($C31:$H31&gt;0,IF($C$6:$H$6&gt;=$B$3,$C$6:$H$6)))</f>
        <v>2017</v>
      </c>
      <c r="K31" s="42">
        <f t="array" ref="K31">MAX(IF($C31:$H31&gt;0,IF($C$6:$H$6&lt;J31,$C$6:$H$6)))</f>
        <v>2016</v>
      </c>
      <c r="L31" s="42">
        <f t="array" ref="L31">MAX(IF($C31:$H31&gt;0,IF($C$6:$H$6&lt;K31,$C$6:$H$6)))</f>
        <v>0</v>
      </c>
      <c r="M31" s="42">
        <f t="array" ref="M31">MAX(IF($C31:$H31&gt;0,IF($C$6:$H$6&lt;L31,$C$6:$H$6)))</f>
        <v>0</v>
      </c>
    </row>
    <row r="32" spans="1:13" x14ac:dyDescent="0.35">
      <c r="A32" s="35">
        <f t="array" ref="A32">IF(A31=0,0,MIN(IF(INDEX(DATOS,0,$G$2)=0,IF(INDEX(DATOS,0,$H$2)=1,IF(INDEX(DATOS,0,$I$2)&gt;=$B$3,IF(INDEX(DATOS,0,$I$2)&lt;=$B$2,IF(INDEX(DATOS,0,$F$2)&gt;A31,IF(ISNA(MATCH(INDEX(DATOS,0,$J$2),$B$7:B31,0)),INDEX(DATOS,0,$F$2)))))))))</f>
        <v>100</v>
      </c>
      <c r="B32" s="34" t="str">
        <f>IF($A32=0,#N/A,INDEX(DATOS,$A32,J$2))</f>
        <v>Partido de General Arenales, BA</v>
      </c>
      <c r="C32" s="42">
        <f>COUNTIFS(INDEX(DATOS,0,$K$2),"&lt;&gt;#n/d",INDEX(DATOS,0,$I$2),C$6,INDEX(DATOS,0,$J$2),$B32,INDEX(DATOS,0,$G$2),0,INDEX(DATOS,0,$H$2),1)</f>
        <v>0</v>
      </c>
      <c r="D32" s="42">
        <f>COUNTIFS(INDEX(DATOS,0,$K$2),"&lt;&gt;#n/d",INDEX(DATOS,0,$I$2),D$6,INDEX(DATOS,0,$J$2),$B32,INDEX(DATOS,0,$G$2),0,INDEX(DATOS,0,$H$2),1)</f>
        <v>1</v>
      </c>
      <c r="E32" s="42">
        <f>COUNTIFS(INDEX(DATOS,0,$K$2),"&lt;&gt;#n/d",INDEX(DATOS,0,$I$2),E$6,INDEX(DATOS,0,$J$2),$B32,INDEX(DATOS,0,$G$2),0,INDEX(DATOS,0,$H$2),1)</f>
        <v>2</v>
      </c>
      <c r="F32" s="42">
        <f>COUNTIFS(INDEX(DATOS,0,$K$2),"&lt;&gt;#n/d",INDEX(DATOS,0,$I$2),F$6,INDEX(DATOS,0,$J$2),$B32,INDEX(DATOS,0,$G$2),0,INDEX(DATOS,0,$H$2),1)</f>
        <v>0</v>
      </c>
      <c r="G32" s="42">
        <f>COUNTIFS(INDEX(DATOS,0,$K$2),"&lt;&gt;#n/d",INDEX(DATOS,0,$I$2),G$6,INDEX(DATOS,0,$J$2),$B32,INDEX(DATOS,0,$G$2),0,INDEX(DATOS,0,$H$2),1)</f>
        <v>0</v>
      </c>
      <c r="H32" s="42">
        <f>COUNTIFS(INDEX(DATOS,0,$K$2),"&lt;&gt;#n/d",INDEX(DATOS,0,$I$2),H$6,INDEX(DATOS,0,$J$2),$B32,INDEX(DATOS,0,$G$2),0,INDEX(DATOS,0,$H$2),1)</f>
        <v>0</v>
      </c>
      <c r="I32" s="42"/>
      <c r="J32" s="42">
        <f t="array" ref="J32">MAX(IF($C32:$H32&gt;0,IF($C$6:$H$6&gt;=$B$3,$C$6:$H$6)))</f>
        <v>2017</v>
      </c>
      <c r="K32" s="42">
        <f t="array" ref="K32">MAX(IF($C32:$H32&gt;0,IF($C$6:$H$6&lt;J32,$C$6:$H$6)))</f>
        <v>2016</v>
      </c>
      <c r="L32" s="42">
        <f t="array" ref="L32">MAX(IF($C32:$H32&gt;0,IF($C$6:$H$6&lt;K32,$C$6:$H$6)))</f>
        <v>0</v>
      </c>
      <c r="M32" s="42">
        <f t="array" ref="M32">MAX(IF($C32:$H32&gt;0,IF($C$6:$H$6&lt;L32,$C$6:$H$6)))</f>
        <v>0</v>
      </c>
    </row>
    <row r="33" spans="1:13" x14ac:dyDescent="0.35">
      <c r="A33" s="35">
        <f t="array" ref="A33">IF(A32=0,0,MIN(IF(INDEX(DATOS,0,$G$2)=0,IF(INDEX(DATOS,0,$H$2)=1,IF(INDEX(DATOS,0,$I$2)&gt;=$B$3,IF(INDEX(DATOS,0,$I$2)&lt;=$B$2,IF(INDEX(DATOS,0,$F$2)&gt;A32,IF(ISNA(MATCH(INDEX(DATOS,0,$J$2),$B$7:B32,0)),INDEX(DATOS,0,$F$2)))))))))</f>
        <v>102</v>
      </c>
      <c r="B33" s="34" t="str">
        <f>IF($A33=0,#N/A,INDEX(DATOS,$A33,J$2))</f>
        <v>Partido de Rojas, BA</v>
      </c>
      <c r="C33" s="42">
        <f>COUNTIFS(INDEX(DATOS,0,$K$2),"&lt;&gt;#n/d",INDEX(DATOS,0,$I$2),C$6,INDEX(DATOS,0,$J$2),$B33,INDEX(DATOS,0,$G$2),0,INDEX(DATOS,0,$H$2),1)</f>
        <v>1</v>
      </c>
      <c r="D33" s="42">
        <f>COUNTIFS(INDEX(DATOS,0,$K$2),"&lt;&gt;#n/d",INDEX(DATOS,0,$I$2),D$6,INDEX(DATOS,0,$J$2),$B33,INDEX(DATOS,0,$G$2),0,INDEX(DATOS,0,$H$2),1)</f>
        <v>2</v>
      </c>
      <c r="E33" s="42">
        <f>COUNTIFS(INDEX(DATOS,0,$K$2),"&lt;&gt;#n/d",INDEX(DATOS,0,$I$2),E$6,INDEX(DATOS,0,$J$2),$B33,INDEX(DATOS,0,$G$2),0,INDEX(DATOS,0,$H$2),1)</f>
        <v>2</v>
      </c>
      <c r="F33" s="42">
        <f>COUNTIFS(INDEX(DATOS,0,$K$2),"&lt;&gt;#n/d",INDEX(DATOS,0,$I$2),F$6,INDEX(DATOS,0,$J$2),$B33,INDEX(DATOS,0,$G$2),0,INDEX(DATOS,0,$H$2),1)</f>
        <v>0</v>
      </c>
      <c r="G33" s="42">
        <f>COUNTIFS(INDEX(DATOS,0,$K$2),"&lt;&gt;#n/d",INDEX(DATOS,0,$I$2),G$6,INDEX(DATOS,0,$J$2),$B33,INDEX(DATOS,0,$G$2),0,INDEX(DATOS,0,$H$2),1)</f>
        <v>0</v>
      </c>
      <c r="H33" s="42">
        <f>COUNTIFS(INDEX(DATOS,0,$K$2),"&lt;&gt;#n/d",INDEX(DATOS,0,$I$2),H$6,INDEX(DATOS,0,$J$2),$B33,INDEX(DATOS,0,$G$2),0,INDEX(DATOS,0,$H$2),1)</f>
        <v>0</v>
      </c>
      <c r="I33" s="42"/>
      <c r="J33" s="42">
        <f t="array" ref="J33">MAX(IF($C33:$H33&gt;0,IF($C$6:$H$6&gt;=$B$3,$C$6:$H$6)))</f>
        <v>2018</v>
      </c>
      <c r="K33" s="42">
        <f t="array" ref="K33">MAX(IF($C33:$H33&gt;0,IF($C$6:$H$6&lt;J33,$C$6:$H$6)))</f>
        <v>2017</v>
      </c>
      <c r="L33" s="42">
        <f t="array" ref="L33">MAX(IF($C33:$H33&gt;0,IF($C$6:$H$6&lt;K33,$C$6:$H$6)))</f>
        <v>2016</v>
      </c>
      <c r="M33" s="42">
        <f t="array" ref="M33">MAX(IF($C33:$H33&gt;0,IF($C$6:$H$6&lt;L33,$C$6:$H$6)))</f>
        <v>0</v>
      </c>
    </row>
    <row r="34" spans="1:13" x14ac:dyDescent="0.35">
      <c r="A34" s="35">
        <f t="array" ref="A34">IF(A33=0,0,MIN(IF(INDEX(DATOS,0,$G$2)=0,IF(INDEX(DATOS,0,$H$2)=1,IF(INDEX(DATOS,0,$I$2)&gt;=$B$3,IF(INDEX(DATOS,0,$I$2)&lt;=$B$2,IF(INDEX(DATOS,0,$F$2)&gt;A33,IF(ISNA(MATCH(INDEX(DATOS,0,$J$2),$B$7:B33,0)),INDEX(DATOS,0,$F$2)))))))))</f>
        <v>104</v>
      </c>
      <c r="B34" s="34" t="str">
        <f>IF($A34=0,#N/A,INDEX(DATOS,$A34,J$2))</f>
        <v>Partido de Junín, BA</v>
      </c>
      <c r="C34" s="42">
        <f>COUNTIFS(INDEX(DATOS,0,$K$2),"&lt;&gt;#n/d",INDEX(DATOS,0,$I$2),C$6,INDEX(DATOS,0,$J$2),$B34,INDEX(DATOS,0,$G$2),0,INDEX(DATOS,0,$H$2),1)</f>
        <v>0</v>
      </c>
      <c r="D34" s="42">
        <f>COUNTIFS(INDEX(DATOS,0,$K$2),"&lt;&gt;#n/d",INDEX(DATOS,0,$I$2),D$6,INDEX(DATOS,0,$J$2),$B34,INDEX(DATOS,0,$G$2),0,INDEX(DATOS,0,$H$2),1)</f>
        <v>2</v>
      </c>
      <c r="E34" s="42">
        <f>COUNTIFS(INDEX(DATOS,0,$K$2),"&lt;&gt;#n/d",INDEX(DATOS,0,$I$2),E$6,INDEX(DATOS,0,$J$2),$B34,INDEX(DATOS,0,$G$2),0,INDEX(DATOS,0,$H$2),1)</f>
        <v>3</v>
      </c>
      <c r="F34" s="42">
        <f>COUNTIFS(INDEX(DATOS,0,$K$2),"&lt;&gt;#n/d",INDEX(DATOS,0,$I$2),F$6,INDEX(DATOS,0,$J$2),$B34,INDEX(DATOS,0,$G$2),0,INDEX(DATOS,0,$H$2),1)</f>
        <v>0</v>
      </c>
      <c r="G34" s="42">
        <f>COUNTIFS(INDEX(DATOS,0,$K$2),"&lt;&gt;#n/d",INDEX(DATOS,0,$I$2),G$6,INDEX(DATOS,0,$J$2),$B34,INDEX(DATOS,0,$G$2),0,INDEX(DATOS,0,$H$2),1)</f>
        <v>0</v>
      </c>
      <c r="H34" s="42">
        <f>COUNTIFS(INDEX(DATOS,0,$K$2),"&lt;&gt;#n/d",INDEX(DATOS,0,$I$2),H$6,INDEX(DATOS,0,$J$2),$B34,INDEX(DATOS,0,$G$2),0,INDEX(DATOS,0,$H$2),1)</f>
        <v>0</v>
      </c>
      <c r="I34" s="42"/>
      <c r="J34" s="42">
        <f t="array" ref="J34">MAX(IF($C34:$H34&gt;0,IF($C$6:$H$6&gt;=$B$3,$C$6:$H$6)))</f>
        <v>2017</v>
      </c>
      <c r="K34" s="42">
        <f t="array" ref="K34">MAX(IF($C34:$H34&gt;0,IF($C$6:$H$6&lt;J34,$C$6:$H$6)))</f>
        <v>2016</v>
      </c>
      <c r="L34" s="42">
        <f t="array" ref="L34">MAX(IF($C34:$H34&gt;0,IF($C$6:$H$6&lt;K34,$C$6:$H$6)))</f>
        <v>0</v>
      </c>
      <c r="M34" s="42">
        <f t="array" ref="M34">MAX(IF($C34:$H34&gt;0,IF($C$6:$H$6&lt;L34,$C$6:$H$6)))</f>
        <v>0</v>
      </c>
    </row>
    <row r="35" spans="1:13" x14ac:dyDescent="0.35">
      <c r="A35" s="35">
        <f t="array" ref="A35">IF(A34=0,0,MIN(IF(INDEX(DATOS,0,$G$2)=0,IF(INDEX(DATOS,0,$H$2)=1,IF(INDEX(DATOS,0,$I$2)&gt;=$B$3,IF(INDEX(DATOS,0,$I$2)&lt;=$B$2,IF(INDEX(DATOS,0,$F$2)&gt;A34,IF(ISNA(MATCH(INDEX(DATOS,0,$J$2),$B$7:B34,0)),INDEX(DATOS,0,$F$2)))))))))</f>
        <v>107</v>
      </c>
      <c r="B35" s="34" t="str">
        <f>IF($A35=0,#N/A,INDEX(DATOS,$A35,J$2))</f>
        <v>Partido de Suipacha, BA</v>
      </c>
      <c r="C35" s="42">
        <f>COUNTIFS(INDEX(DATOS,0,$K$2),"&lt;&gt;#n/d",INDEX(DATOS,0,$I$2),C$6,INDEX(DATOS,0,$J$2),$B35,INDEX(DATOS,0,$G$2),0,INDEX(DATOS,0,$H$2),1)</f>
        <v>0</v>
      </c>
      <c r="D35" s="42">
        <f>COUNTIFS(INDEX(DATOS,0,$K$2),"&lt;&gt;#n/d",INDEX(DATOS,0,$I$2),D$6,INDEX(DATOS,0,$J$2),$B35,INDEX(DATOS,0,$G$2),0,INDEX(DATOS,0,$H$2),1)</f>
        <v>1</v>
      </c>
      <c r="E35" s="42">
        <f>COUNTIFS(INDEX(DATOS,0,$K$2),"&lt;&gt;#n/d",INDEX(DATOS,0,$I$2),E$6,INDEX(DATOS,0,$J$2),$B35,INDEX(DATOS,0,$G$2),0,INDEX(DATOS,0,$H$2),1)</f>
        <v>1</v>
      </c>
      <c r="F35" s="42">
        <f>COUNTIFS(INDEX(DATOS,0,$K$2),"&lt;&gt;#n/d",INDEX(DATOS,0,$I$2),F$6,INDEX(DATOS,0,$J$2),$B35,INDEX(DATOS,0,$G$2),0,INDEX(DATOS,0,$H$2),1)</f>
        <v>0</v>
      </c>
      <c r="G35" s="42">
        <f>COUNTIFS(INDEX(DATOS,0,$K$2),"&lt;&gt;#n/d",INDEX(DATOS,0,$I$2),G$6,INDEX(DATOS,0,$J$2),$B35,INDEX(DATOS,0,$G$2),0,INDEX(DATOS,0,$H$2),1)</f>
        <v>0</v>
      </c>
      <c r="H35" s="42">
        <f>COUNTIFS(INDEX(DATOS,0,$K$2),"&lt;&gt;#n/d",INDEX(DATOS,0,$I$2),H$6,INDEX(DATOS,0,$J$2),$B35,INDEX(DATOS,0,$G$2),0,INDEX(DATOS,0,$H$2),1)</f>
        <v>0</v>
      </c>
      <c r="I35" s="42"/>
      <c r="J35" s="42">
        <f t="array" ref="J35">MAX(IF($C35:$H35&gt;0,IF($C$6:$H$6&gt;=$B$3,$C$6:$H$6)))</f>
        <v>2017</v>
      </c>
      <c r="K35" s="42">
        <f t="array" ref="K35">MAX(IF($C35:$H35&gt;0,IF($C$6:$H$6&lt;J35,$C$6:$H$6)))</f>
        <v>2016</v>
      </c>
      <c r="L35" s="42">
        <f t="array" ref="L35">MAX(IF($C35:$H35&gt;0,IF($C$6:$H$6&lt;K35,$C$6:$H$6)))</f>
        <v>0</v>
      </c>
      <c r="M35" s="42">
        <f t="array" ref="M35">MAX(IF($C35:$H35&gt;0,IF($C$6:$H$6&lt;L35,$C$6:$H$6)))</f>
        <v>0</v>
      </c>
    </row>
    <row r="36" spans="1:13" x14ac:dyDescent="0.35">
      <c r="A36" s="35">
        <f t="array" ref="A36">IF(A35=0,0,MIN(IF(INDEX(DATOS,0,$G$2)=0,IF(INDEX(DATOS,0,$H$2)=1,IF(INDEX(DATOS,0,$I$2)&gt;=$B$3,IF(INDEX(DATOS,0,$I$2)&lt;=$B$2,IF(INDEX(DATOS,0,$F$2)&gt;A35,IF(ISNA(MATCH(INDEX(DATOS,0,$J$2),$B$7:B35,0)),INDEX(DATOS,0,$F$2)))))))))</f>
        <v>108</v>
      </c>
      <c r="B36" s="34" t="str">
        <f>IF($A36=0,#N/A,INDEX(DATOS,$A36,J$2))</f>
        <v>Partido de Chivilcoy, BA</v>
      </c>
      <c r="C36" s="42">
        <f>COUNTIFS(INDEX(DATOS,0,$K$2),"&lt;&gt;#n/d",INDEX(DATOS,0,$I$2),C$6,INDEX(DATOS,0,$J$2),$B36,INDEX(DATOS,0,$G$2),0,INDEX(DATOS,0,$H$2),1)</f>
        <v>3</v>
      </c>
      <c r="D36" s="42">
        <f>COUNTIFS(INDEX(DATOS,0,$K$2),"&lt;&gt;#n/d",INDEX(DATOS,0,$I$2),D$6,INDEX(DATOS,0,$J$2),$B36,INDEX(DATOS,0,$G$2),0,INDEX(DATOS,0,$H$2),1)</f>
        <v>2</v>
      </c>
      <c r="E36" s="42">
        <f>COUNTIFS(INDEX(DATOS,0,$K$2),"&lt;&gt;#n/d",INDEX(DATOS,0,$I$2),E$6,INDEX(DATOS,0,$J$2),$B36,INDEX(DATOS,0,$G$2),0,INDEX(DATOS,0,$H$2),1)</f>
        <v>2</v>
      </c>
      <c r="F36" s="42">
        <f>COUNTIFS(INDEX(DATOS,0,$K$2),"&lt;&gt;#n/d",INDEX(DATOS,0,$I$2),F$6,INDEX(DATOS,0,$J$2),$B36,INDEX(DATOS,0,$G$2),0,INDEX(DATOS,0,$H$2),1)</f>
        <v>0</v>
      </c>
      <c r="G36" s="42">
        <f>COUNTIFS(INDEX(DATOS,0,$K$2),"&lt;&gt;#n/d",INDEX(DATOS,0,$I$2),G$6,INDEX(DATOS,0,$J$2),$B36,INDEX(DATOS,0,$G$2),0,INDEX(DATOS,0,$H$2),1)</f>
        <v>0</v>
      </c>
      <c r="H36" s="42">
        <f>COUNTIFS(INDEX(DATOS,0,$K$2),"&lt;&gt;#n/d",INDEX(DATOS,0,$I$2),H$6,INDEX(DATOS,0,$J$2),$B36,INDEX(DATOS,0,$G$2),0,INDEX(DATOS,0,$H$2),1)</f>
        <v>0</v>
      </c>
      <c r="I36" s="42"/>
      <c r="J36" s="42">
        <f t="array" ref="J36">MAX(IF($C36:$H36&gt;0,IF($C$6:$H$6&gt;=$B$3,$C$6:$H$6)))</f>
        <v>2018</v>
      </c>
      <c r="K36" s="42">
        <f t="array" ref="K36">MAX(IF($C36:$H36&gt;0,IF($C$6:$H$6&lt;J36,$C$6:$H$6)))</f>
        <v>2017</v>
      </c>
      <c r="L36" s="42">
        <f t="array" ref="L36">MAX(IF($C36:$H36&gt;0,IF($C$6:$H$6&lt;K36,$C$6:$H$6)))</f>
        <v>2016</v>
      </c>
      <c r="M36" s="42">
        <f t="array" ref="M36">MAX(IF($C36:$H36&gt;0,IF($C$6:$H$6&lt;L36,$C$6:$H$6)))</f>
        <v>0</v>
      </c>
    </row>
    <row r="37" spans="1:13" x14ac:dyDescent="0.35">
      <c r="A37" s="35">
        <f t="array" ref="A37">IF(A36=0,0,MIN(IF(INDEX(DATOS,0,$G$2)=0,IF(INDEX(DATOS,0,$H$2)=1,IF(INDEX(DATOS,0,$I$2)&gt;=$B$3,IF(INDEX(DATOS,0,$I$2)&lt;=$B$2,IF(INDEX(DATOS,0,$F$2)&gt;A36,IF(ISNA(MATCH(INDEX(DATOS,0,$J$2),$B$7:B36,0)),INDEX(DATOS,0,$F$2)))))))))</f>
        <v>110</v>
      </c>
      <c r="B37" s="34" t="str">
        <f>IF($A37=0,#N/A,INDEX(DATOS,$A37,J$2))</f>
        <v>Partido de Bragado, BA</v>
      </c>
      <c r="C37" s="42">
        <f>COUNTIFS(INDEX(DATOS,0,$K$2),"&lt;&gt;#n/d",INDEX(DATOS,0,$I$2),C$6,INDEX(DATOS,0,$J$2),$B37,INDEX(DATOS,0,$G$2),0,INDEX(DATOS,0,$H$2),1)</f>
        <v>3</v>
      </c>
      <c r="D37" s="42">
        <f>COUNTIFS(INDEX(DATOS,0,$K$2),"&lt;&gt;#n/d",INDEX(DATOS,0,$I$2),D$6,INDEX(DATOS,0,$J$2),$B37,INDEX(DATOS,0,$G$2),0,INDEX(DATOS,0,$H$2),1)</f>
        <v>2</v>
      </c>
      <c r="E37" s="42">
        <f>COUNTIFS(INDEX(DATOS,0,$K$2),"&lt;&gt;#n/d",INDEX(DATOS,0,$I$2),E$6,INDEX(DATOS,0,$J$2),$B37,INDEX(DATOS,0,$G$2),0,INDEX(DATOS,0,$H$2),1)</f>
        <v>1</v>
      </c>
      <c r="F37" s="42">
        <f>COUNTIFS(INDEX(DATOS,0,$K$2),"&lt;&gt;#n/d",INDEX(DATOS,0,$I$2),F$6,INDEX(DATOS,0,$J$2),$B37,INDEX(DATOS,0,$G$2),0,INDEX(DATOS,0,$H$2),1)</f>
        <v>0</v>
      </c>
      <c r="G37" s="42">
        <f>COUNTIFS(INDEX(DATOS,0,$K$2),"&lt;&gt;#n/d",INDEX(DATOS,0,$I$2),G$6,INDEX(DATOS,0,$J$2),$B37,INDEX(DATOS,0,$G$2),0,INDEX(DATOS,0,$H$2),1)</f>
        <v>0</v>
      </c>
      <c r="H37" s="42">
        <f>COUNTIFS(INDEX(DATOS,0,$K$2),"&lt;&gt;#n/d",INDEX(DATOS,0,$I$2),H$6,INDEX(DATOS,0,$J$2),$B37,INDEX(DATOS,0,$G$2),0,INDEX(DATOS,0,$H$2),1)</f>
        <v>0</v>
      </c>
      <c r="I37" s="42"/>
      <c r="J37" s="42">
        <f t="array" ref="J37">MAX(IF($C37:$H37&gt;0,IF($C$6:$H$6&gt;=$B$3,$C$6:$H$6)))</f>
        <v>2018</v>
      </c>
      <c r="K37" s="42">
        <f t="array" ref="K37">MAX(IF($C37:$H37&gt;0,IF($C$6:$H$6&lt;J37,$C$6:$H$6)))</f>
        <v>2017</v>
      </c>
      <c r="L37" s="42">
        <f t="array" ref="L37">MAX(IF($C37:$H37&gt;0,IF($C$6:$H$6&lt;K37,$C$6:$H$6)))</f>
        <v>2016</v>
      </c>
      <c r="M37" s="42">
        <f t="array" ref="M37">MAX(IF($C37:$H37&gt;0,IF($C$6:$H$6&lt;L37,$C$6:$H$6)))</f>
        <v>0</v>
      </c>
    </row>
    <row r="38" spans="1:13" x14ac:dyDescent="0.35">
      <c r="A38" s="35">
        <f t="array" ref="A38">IF(A37=0,0,MIN(IF(INDEX(DATOS,0,$G$2)=0,IF(INDEX(DATOS,0,$H$2)=1,IF(INDEX(DATOS,0,$I$2)&gt;=$B$3,IF(INDEX(DATOS,0,$I$2)&lt;=$B$2,IF(INDEX(DATOS,0,$F$2)&gt;A37,IF(ISNA(MATCH(INDEX(DATOS,0,$J$2),$B$7:B37,0)),INDEX(DATOS,0,$F$2)))))))))</f>
        <v>111</v>
      </c>
      <c r="B38" s="34" t="str">
        <f>IF($A38=0,#N/A,INDEX(DATOS,$A38,J$2))</f>
        <v>Partido de 9 de Julio, BA</v>
      </c>
      <c r="C38" s="42">
        <f>COUNTIFS(INDEX(DATOS,0,$K$2),"&lt;&gt;#n/d",INDEX(DATOS,0,$I$2),C$6,INDEX(DATOS,0,$J$2),$B38,INDEX(DATOS,0,$G$2),0,INDEX(DATOS,0,$H$2),1)</f>
        <v>0</v>
      </c>
      <c r="D38" s="42">
        <f>COUNTIFS(INDEX(DATOS,0,$K$2),"&lt;&gt;#n/d",INDEX(DATOS,0,$I$2),D$6,INDEX(DATOS,0,$J$2),$B38,INDEX(DATOS,0,$G$2),0,INDEX(DATOS,0,$H$2),1)</f>
        <v>0</v>
      </c>
      <c r="E38" s="42">
        <f>COUNTIFS(INDEX(DATOS,0,$K$2),"&lt;&gt;#n/d",INDEX(DATOS,0,$I$2),E$6,INDEX(DATOS,0,$J$2),$B38,INDEX(DATOS,0,$G$2),0,INDEX(DATOS,0,$H$2),1)</f>
        <v>2</v>
      </c>
      <c r="F38" s="42">
        <f>COUNTIFS(INDEX(DATOS,0,$K$2),"&lt;&gt;#n/d",INDEX(DATOS,0,$I$2),F$6,INDEX(DATOS,0,$J$2),$B38,INDEX(DATOS,0,$G$2),0,INDEX(DATOS,0,$H$2),1)</f>
        <v>0</v>
      </c>
      <c r="G38" s="42">
        <f>COUNTIFS(INDEX(DATOS,0,$K$2),"&lt;&gt;#n/d",INDEX(DATOS,0,$I$2),G$6,INDEX(DATOS,0,$J$2),$B38,INDEX(DATOS,0,$G$2),0,INDEX(DATOS,0,$H$2),1)</f>
        <v>0</v>
      </c>
      <c r="H38" s="42">
        <f>COUNTIFS(INDEX(DATOS,0,$K$2),"&lt;&gt;#n/d",INDEX(DATOS,0,$I$2),H$6,INDEX(DATOS,0,$J$2),$B38,INDEX(DATOS,0,$G$2),0,INDEX(DATOS,0,$H$2),1)</f>
        <v>0</v>
      </c>
      <c r="I38" s="42"/>
      <c r="J38" s="42">
        <f t="array" ref="J38">MAX(IF($C38:$H38&gt;0,IF($C$6:$H$6&gt;=$B$3,$C$6:$H$6)))</f>
        <v>2016</v>
      </c>
      <c r="K38" s="42">
        <f t="array" ref="K38">MAX(IF($C38:$H38&gt;0,IF($C$6:$H$6&lt;J38,$C$6:$H$6)))</f>
        <v>0</v>
      </c>
      <c r="L38" s="42">
        <f t="array" ref="L38">MAX(IF($C38:$H38&gt;0,IF($C$6:$H$6&lt;K38,$C$6:$H$6)))</f>
        <v>0</v>
      </c>
      <c r="M38" s="42">
        <f t="array" ref="M38">MAX(IF($C38:$H38&gt;0,IF($C$6:$H$6&lt;L38,$C$6:$H$6)))</f>
        <v>0</v>
      </c>
    </row>
    <row r="39" spans="1:13" x14ac:dyDescent="0.35">
      <c r="A39" s="35">
        <f t="array" ref="A39">IF(A38=0,0,MIN(IF(INDEX(DATOS,0,$G$2)=0,IF(INDEX(DATOS,0,$H$2)=1,IF(INDEX(DATOS,0,$I$2)&gt;=$B$3,IF(INDEX(DATOS,0,$I$2)&lt;=$B$2,IF(INDEX(DATOS,0,$F$2)&gt;A38,IF(ISNA(MATCH(INDEX(DATOS,0,$J$2),$B$7:B38,0)),INDEX(DATOS,0,$F$2)))))))))</f>
        <v>113</v>
      </c>
      <c r="B39" s="34" t="str">
        <f>IF($A39=0,#N/A,INDEX(DATOS,$A39,J$2))</f>
        <v>Partido de Alberti, BA</v>
      </c>
      <c r="C39" s="42">
        <f>COUNTIFS(INDEX(DATOS,0,$K$2),"&lt;&gt;#n/d",INDEX(DATOS,0,$I$2),C$6,INDEX(DATOS,0,$J$2),$B39,INDEX(DATOS,0,$G$2),0,INDEX(DATOS,0,$H$2),1)</f>
        <v>1</v>
      </c>
      <c r="D39" s="42">
        <f>COUNTIFS(INDEX(DATOS,0,$K$2),"&lt;&gt;#n/d",INDEX(DATOS,0,$I$2),D$6,INDEX(DATOS,0,$J$2),$B39,INDEX(DATOS,0,$G$2),0,INDEX(DATOS,0,$H$2),1)</f>
        <v>2</v>
      </c>
      <c r="E39" s="42">
        <f>COUNTIFS(INDEX(DATOS,0,$K$2),"&lt;&gt;#n/d",INDEX(DATOS,0,$I$2),E$6,INDEX(DATOS,0,$J$2),$B39,INDEX(DATOS,0,$G$2),0,INDEX(DATOS,0,$H$2),1)</f>
        <v>2</v>
      </c>
      <c r="F39" s="42">
        <f>COUNTIFS(INDEX(DATOS,0,$K$2),"&lt;&gt;#n/d",INDEX(DATOS,0,$I$2),F$6,INDEX(DATOS,0,$J$2),$B39,INDEX(DATOS,0,$G$2),0,INDEX(DATOS,0,$H$2),1)</f>
        <v>0</v>
      </c>
      <c r="G39" s="42">
        <f>COUNTIFS(INDEX(DATOS,0,$K$2),"&lt;&gt;#n/d",INDEX(DATOS,0,$I$2),G$6,INDEX(DATOS,0,$J$2),$B39,INDEX(DATOS,0,$G$2),0,INDEX(DATOS,0,$H$2),1)</f>
        <v>0</v>
      </c>
      <c r="H39" s="42">
        <f>COUNTIFS(INDEX(DATOS,0,$K$2),"&lt;&gt;#n/d",INDEX(DATOS,0,$I$2),H$6,INDEX(DATOS,0,$J$2),$B39,INDEX(DATOS,0,$G$2),0,INDEX(DATOS,0,$H$2),1)</f>
        <v>0</v>
      </c>
      <c r="I39" s="42"/>
      <c r="J39" s="42">
        <f t="array" ref="J39">MAX(IF($C39:$H39&gt;0,IF($C$6:$H$6&gt;=$B$3,$C$6:$H$6)))</f>
        <v>2018</v>
      </c>
      <c r="K39" s="42">
        <f t="array" ref="K39">MAX(IF($C39:$H39&gt;0,IF($C$6:$H$6&lt;J39,$C$6:$H$6)))</f>
        <v>2017</v>
      </c>
      <c r="L39" s="42">
        <f t="array" ref="L39">MAX(IF($C39:$H39&gt;0,IF($C$6:$H$6&lt;K39,$C$6:$H$6)))</f>
        <v>2016</v>
      </c>
      <c r="M39" s="42">
        <f t="array" ref="M39">MAX(IF($C39:$H39&gt;0,IF($C$6:$H$6&lt;L39,$C$6:$H$6)))</f>
        <v>0</v>
      </c>
    </row>
    <row r="40" spans="1:13" x14ac:dyDescent="0.35">
      <c r="A40" s="35">
        <f t="array" ref="A40">IF(A39=0,0,MIN(IF(INDEX(DATOS,0,$G$2)=0,IF(INDEX(DATOS,0,$H$2)=1,IF(INDEX(DATOS,0,$I$2)&gt;=$B$3,IF(INDEX(DATOS,0,$I$2)&lt;=$B$2,IF(INDEX(DATOS,0,$F$2)&gt;A39,IF(ISNA(MATCH(INDEX(DATOS,0,$J$2),$B$7:B39,0)),INDEX(DATOS,0,$F$2)))))))))</f>
        <v>115</v>
      </c>
      <c r="B40" s="34" t="str">
        <f>IF($A40=0,#N/A,INDEX(DATOS,$A40,J$2))</f>
        <v>Partido de Pehuajó, BA</v>
      </c>
      <c r="C40" s="42">
        <f>COUNTIFS(INDEX(DATOS,0,$K$2),"&lt;&gt;#n/d",INDEX(DATOS,0,$I$2),C$6,INDEX(DATOS,0,$J$2),$B40,INDEX(DATOS,0,$G$2),0,INDEX(DATOS,0,$H$2),1)</f>
        <v>0</v>
      </c>
      <c r="D40" s="42">
        <f>COUNTIFS(INDEX(DATOS,0,$K$2),"&lt;&gt;#n/d",INDEX(DATOS,0,$I$2),D$6,INDEX(DATOS,0,$J$2),$B40,INDEX(DATOS,0,$G$2),0,INDEX(DATOS,0,$H$2),1)</f>
        <v>0</v>
      </c>
      <c r="E40" s="42">
        <f>COUNTIFS(INDEX(DATOS,0,$K$2),"&lt;&gt;#n/d",INDEX(DATOS,0,$I$2),E$6,INDEX(DATOS,0,$J$2),$B40,INDEX(DATOS,0,$G$2),0,INDEX(DATOS,0,$H$2),1)</f>
        <v>3</v>
      </c>
      <c r="F40" s="42">
        <f>COUNTIFS(INDEX(DATOS,0,$K$2),"&lt;&gt;#n/d",INDEX(DATOS,0,$I$2),F$6,INDEX(DATOS,0,$J$2),$B40,INDEX(DATOS,0,$G$2),0,INDEX(DATOS,0,$H$2),1)</f>
        <v>0</v>
      </c>
      <c r="G40" s="42">
        <f>COUNTIFS(INDEX(DATOS,0,$K$2),"&lt;&gt;#n/d",INDEX(DATOS,0,$I$2),G$6,INDEX(DATOS,0,$J$2),$B40,INDEX(DATOS,0,$G$2),0,INDEX(DATOS,0,$H$2),1)</f>
        <v>0</v>
      </c>
      <c r="H40" s="42">
        <f>COUNTIFS(INDEX(DATOS,0,$K$2),"&lt;&gt;#n/d",INDEX(DATOS,0,$I$2),H$6,INDEX(DATOS,0,$J$2),$B40,INDEX(DATOS,0,$G$2),0,INDEX(DATOS,0,$H$2),1)</f>
        <v>0</v>
      </c>
      <c r="I40" s="42"/>
      <c r="J40" s="42">
        <f t="array" ref="J40">MAX(IF($C40:$H40&gt;0,IF($C$6:$H$6&gt;=$B$3,$C$6:$H$6)))</f>
        <v>2016</v>
      </c>
      <c r="K40" s="42">
        <f t="array" ref="K40">MAX(IF($C40:$H40&gt;0,IF($C$6:$H$6&lt;J40,$C$6:$H$6)))</f>
        <v>0</v>
      </c>
      <c r="L40" s="42">
        <f t="array" ref="L40">MAX(IF($C40:$H40&gt;0,IF($C$6:$H$6&lt;K40,$C$6:$H$6)))</f>
        <v>0</v>
      </c>
      <c r="M40" s="42">
        <f t="array" ref="M40">MAX(IF($C40:$H40&gt;0,IF($C$6:$H$6&lt;L40,$C$6:$H$6)))</f>
        <v>0</v>
      </c>
    </row>
    <row r="41" spans="1:13" x14ac:dyDescent="0.35">
      <c r="A41" s="35">
        <f t="array" ref="A41">IF(A40=0,0,MIN(IF(INDEX(DATOS,0,$G$2)=0,IF(INDEX(DATOS,0,$H$2)=1,IF(INDEX(DATOS,0,$I$2)&gt;=$B$3,IF(INDEX(DATOS,0,$I$2)&lt;=$B$2,IF(INDEX(DATOS,0,$F$2)&gt;A40,IF(ISNA(MATCH(INDEX(DATOS,0,$J$2),$B$7:B40,0)),INDEX(DATOS,0,$F$2)))))))))</f>
        <v>118</v>
      </c>
      <c r="B41" s="34" t="str">
        <f>IF($A41=0,#N/A,INDEX(DATOS,$A41,J$2))</f>
        <v>Partido de Rivadavia, BA</v>
      </c>
      <c r="C41" s="42">
        <f>COUNTIFS(INDEX(DATOS,0,$K$2),"&lt;&gt;#n/d",INDEX(DATOS,0,$I$2),C$6,INDEX(DATOS,0,$J$2),$B41,INDEX(DATOS,0,$G$2),0,INDEX(DATOS,0,$H$2),1)</f>
        <v>0</v>
      </c>
      <c r="D41" s="42">
        <f>COUNTIFS(INDEX(DATOS,0,$K$2),"&lt;&gt;#n/d",INDEX(DATOS,0,$I$2),D$6,INDEX(DATOS,0,$J$2),$B41,INDEX(DATOS,0,$G$2),0,INDEX(DATOS,0,$H$2),1)</f>
        <v>0</v>
      </c>
      <c r="E41" s="42">
        <f>COUNTIFS(INDEX(DATOS,0,$K$2),"&lt;&gt;#n/d",INDEX(DATOS,0,$I$2),E$6,INDEX(DATOS,0,$J$2),$B41,INDEX(DATOS,0,$G$2),0,INDEX(DATOS,0,$H$2),1)</f>
        <v>1</v>
      </c>
      <c r="F41" s="42">
        <f>COUNTIFS(INDEX(DATOS,0,$K$2),"&lt;&gt;#n/d",INDEX(DATOS,0,$I$2),F$6,INDEX(DATOS,0,$J$2),$B41,INDEX(DATOS,0,$G$2),0,INDEX(DATOS,0,$H$2),1)</f>
        <v>0</v>
      </c>
      <c r="G41" s="42">
        <f>COUNTIFS(INDEX(DATOS,0,$K$2),"&lt;&gt;#n/d",INDEX(DATOS,0,$I$2),G$6,INDEX(DATOS,0,$J$2),$B41,INDEX(DATOS,0,$G$2),0,INDEX(DATOS,0,$H$2),1)</f>
        <v>0</v>
      </c>
      <c r="H41" s="42">
        <f>COUNTIFS(INDEX(DATOS,0,$K$2),"&lt;&gt;#n/d",INDEX(DATOS,0,$I$2),H$6,INDEX(DATOS,0,$J$2),$B41,INDEX(DATOS,0,$G$2),0,INDEX(DATOS,0,$H$2),1)</f>
        <v>0</v>
      </c>
      <c r="I41" s="42"/>
      <c r="J41" s="42">
        <f t="array" ref="J41">MAX(IF($C41:$H41&gt;0,IF($C$6:$H$6&gt;=$B$3,$C$6:$H$6)))</f>
        <v>2016</v>
      </c>
      <c r="K41" s="42">
        <f t="array" ref="K41">MAX(IF($C41:$H41&gt;0,IF($C$6:$H$6&lt;J41,$C$6:$H$6)))</f>
        <v>0</v>
      </c>
      <c r="L41" s="42">
        <f t="array" ref="L41">MAX(IF($C41:$H41&gt;0,IF($C$6:$H$6&lt;K41,$C$6:$H$6)))</f>
        <v>0</v>
      </c>
      <c r="M41" s="42">
        <f t="array" ref="M41">MAX(IF($C41:$H41&gt;0,IF($C$6:$H$6&lt;L41,$C$6:$H$6)))</f>
        <v>0</v>
      </c>
    </row>
    <row r="42" spans="1:13" x14ac:dyDescent="0.35">
      <c r="A42" s="35">
        <f t="array" ref="A42">IF(A41=0,0,MIN(IF(INDEX(DATOS,0,$G$2)=0,IF(INDEX(DATOS,0,$H$2)=1,IF(INDEX(DATOS,0,$I$2)&gt;=$B$3,IF(INDEX(DATOS,0,$I$2)&lt;=$B$2,IF(INDEX(DATOS,0,$F$2)&gt;A41,IF(ISNA(MATCH(INDEX(DATOS,0,$J$2),$B$7:B41,0)),INDEX(DATOS,0,$F$2)))))))))</f>
        <v>119</v>
      </c>
      <c r="B42" s="34" t="str">
        <f>IF($A42=0,#N/A,INDEX(DATOS,$A42,J$2))</f>
        <v>Partido de Carlos Tejedor, BA</v>
      </c>
      <c r="C42" s="42">
        <f>COUNTIFS(INDEX(DATOS,0,$K$2),"&lt;&gt;#n/d",INDEX(DATOS,0,$I$2),C$6,INDEX(DATOS,0,$J$2),$B42,INDEX(DATOS,0,$G$2),0,INDEX(DATOS,0,$H$2),1)</f>
        <v>0</v>
      </c>
      <c r="D42" s="42">
        <f>COUNTIFS(INDEX(DATOS,0,$K$2),"&lt;&gt;#n/d",INDEX(DATOS,0,$I$2),D$6,INDEX(DATOS,0,$J$2),$B42,INDEX(DATOS,0,$G$2),0,INDEX(DATOS,0,$H$2),1)</f>
        <v>0</v>
      </c>
      <c r="E42" s="42">
        <f>COUNTIFS(INDEX(DATOS,0,$K$2),"&lt;&gt;#n/d",INDEX(DATOS,0,$I$2),E$6,INDEX(DATOS,0,$J$2),$B42,INDEX(DATOS,0,$G$2),0,INDEX(DATOS,0,$H$2),1)</f>
        <v>1</v>
      </c>
      <c r="F42" s="42">
        <f>COUNTIFS(INDEX(DATOS,0,$K$2),"&lt;&gt;#n/d",INDEX(DATOS,0,$I$2),F$6,INDEX(DATOS,0,$J$2),$B42,INDEX(DATOS,0,$G$2),0,INDEX(DATOS,0,$H$2),1)</f>
        <v>0</v>
      </c>
      <c r="G42" s="42">
        <f>COUNTIFS(INDEX(DATOS,0,$K$2),"&lt;&gt;#n/d",INDEX(DATOS,0,$I$2),G$6,INDEX(DATOS,0,$J$2),$B42,INDEX(DATOS,0,$G$2),0,INDEX(DATOS,0,$H$2),1)</f>
        <v>0</v>
      </c>
      <c r="H42" s="42">
        <f>COUNTIFS(INDEX(DATOS,0,$K$2),"&lt;&gt;#n/d",INDEX(DATOS,0,$I$2),H$6,INDEX(DATOS,0,$J$2),$B42,INDEX(DATOS,0,$G$2),0,INDEX(DATOS,0,$H$2),1)</f>
        <v>0</v>
      </c>
      <c r="I42" s="42"/>
      <c r="J42" s="42">
        <f t="array" ref="J42">MAX(IF($C42:$H42&gt;0,IF($C$6:$H$6&gt;=$B$3,$C$6:$H$6)))</f>
        <v>2016</v>
      </c>
      <c r="K42" s="42">
        <f t="array" ref="K42">MAX(IF($C42:$H42&gt;0,IF($C$6:$H$6&lt;J42,$C$6:$H$6)))</f>
        <v>0</v>
      </c>
      <c r="L42" s="42">
        <f t="array" ref="L42">MAX(IF($C42:$H42&gt;0,IF($C$6:$H$6&lt;K42,$C$6:$H$6)))</f>
        <v>0</v>
      </c>
      <c r="M42" s="42">
        <f t="array" ref="M42">MAX(IF($C42:$H42&gt;0,IF($C$6:$H$6&lt;L42,$C$6:$H$6)))</f>
        <v>0</v>
      </c>
    </row>
    <row r="43" spans="1:13" x14ac:dyDescent="0.35">
      <c r="A43" s="35">
        <f t="array" ref="A43">IF(A42=0,0,MIN(IF(INDEX(DATOS,0,$G$2)=0,IF(INDEX(DATOS,0,$H$2)=1,IF(INDEX(DATOS,0,$I$2)&gt;=$B$3,IF(INDEX(DATOS,0,$I$2)&lt;=$B$2,IF(INDEX(DATOS,0,$F$2)&gt;A42,IF(ISNA(MATCH(INDEX(DATOS,0,$J$2),$B$7:B42,0)),INDEX(DATOS,0,$F$2)))))))))</f>
        <v>120</v>
      </c>
      <c r="B43" s="34" t="str">
        <f>IF($A43=0,#N/A,INDEX(DATOS,$A43,J$2))</f>
        <v>Partido de Carlos Casares, BA</v>
      </c>
      <c r="C43" s="42">
        <f>COUNTIFS(INDEX(DATOS,0,$K$2),"&lt;&gt;#n/d",INDEX(DATOS,0,$I$2),C$6,INDEX(DATOS,0,$J$2),$B43,INDEX(DATOS,0,$G$2),0,INDEX(DATOS,0,$H$2),1)</f>
        <v>0</v>
      </c>
      <c r="D43" s="42">
        <f>COUNTIFS(INDEX(DATOS,0,$K$2),"&lt;&gt;#n/d",INDEX(DATOS,0,$I$2),D$6,INDEX(DATOS,0,$J$2),$B43,INDEX(DATOS,0,$G$2),0,INDEX(DATOS,0,$H$2),1)</f>
        <v>0</v>
      </c>
      <c r="E43" s="42">
        <f>COUNTIFS(INDEX(DATOS,0,$K$2),"&lt;&gt;#n/d",INDEX(DATOS,0,$I$2),E$6,INDEX(DATOS,0,$J$2),$B43,INDEX(DATOS,0,$G$2),0,INDEX(DATOS,0,$H$2),1)</f>
        <v>2</v>
      </c>
      <c r="F43" s="42">
        <f>COUNTIFS(INDEX(DATOS,0,$K$2),"&lt;&gt;#n/d",INDEX(DATOS,0,$I$2),F$6,INDEX(DATOS,0,$J$2),$B43,INDEX(DATOS,0,$G$2),0,INDEX(DATOS,0,$H$2),1)</f>
        <v>0</v>
      </c>
      <c r="G43" s="42">
        <f>COUNTIFS(INDEX(DATOS,0,$K$2),"&lt;&gt;#n/d",INDEX(DATOS,0,$I$2),G$6,INDEX(DATOS,0,$J$2),$B43,INDEX(DATOS,0,$G$2),0,INDEX(DATOS,0,$H$2),1)</f>
        <v>0</v>
      </c>
      <c r="H43" s="42">
        <f>COUNTIFS(INDEX(DATOS,0,$K$2),"&lt;&gt;#n/d",INDEX(DATOS,0,$I$2),H$6,INDEX(DATOS,0,$J$2),$B43,INDEX(DATOS,0,$G$2),0,INDEX(DATOS,0,$H$2),1)</f>
        <v>0</v>
      </c>
      <c r="I43" s="42"/>
      <c r="J43" s="42">
        <f t="array" ref="J43">MAX(IF($C43:$H43&gt;0,IF($C$6:$H$6&gt;=$B$3,$C$6:$H$6)))</f>
        <v>2016</v>
      </c>
      <c r="K43" s="42">
        <f t="array" ref="K43">MAX(IF($C43:$H43&gt;0,IF($C$6:$H$6&lt;J43,$C$6:$H$6)))</f>
        <v>0</v>
      </c>
      <c r="L43" s="42">
        <f t="array" ref="L43">MAX(IF($C43:$H43&gt;0,IF($C$6:$H$6&lt;K43,$C$6:$H$6)))</f>
        <v>0</v>
      </c>
      <c r="M43" s="42">
        <f t="array" ref="M43">MAX(IF($C43:$H43&gt;0,IF($C$6:$H$6&lt;L43,$C$6:$H$6)))</f>
        <v>0</v>
      </c>
    </row>
    <row r="44" spans="1:13" x14ac:dyDescent="0.35">
      <c r="A44" s="35">
        <f t="array" ref="A44">IF(A43=0,0,MIN(IF(INDEX(DATOS,0,$G$2)=0,IF(INDEX(DATOS,0,$H$2)=1,IF(INDEX(DATOS,0,$I$2)&gt;=$B$3,IF(INDEX(DATOS,0,$I$2)&lt;=$B$2,IF(INDEX(DATOS,0,$F$2)&gt;A43,IF(ISNA(MATCH(INDEX(DATOS,0,$J$2),$B$7:B43,0)),INDEX(DATOS,0,$F$2)))))))))</f>
        <v>122</v>
      </c>
      <c r="B44" s="34" t="str">
        <f>IF($A44=0,#N/A,INDEX(DATOS,$A44,J$2))</f>
        <v>Partido de Trenque Lauquen, BA</v>
      </c>
      <c r="C44" s="42">
        <f>COUNTIFS(INDEX(DATOS,0,$K$2),"&lt;&gt;#n/d",INDEX(DATOS,0,$I$2),C$6,INDEX(DATOS,0,$J$2),$B44,INDEX(DATOS,0,$G$2),0,INDEX(DATOS,0,$H$2),1)</f>
        <v>0</v>
      </c>
      <c r="D44" s="42">
        <f>COUNTIFS(INDEX(DATOS,0,$K$2),"&lt;&gt;#n/d",INDEX(DATOS,0,$I$2),D$6,INDEX(DATOS,0,$J$2),$B44,INDEX(DATOS,0,$G$2),0,INDEX(DATOS,0,$H$2),1)</f>
        <v>0</v>
      </c>
      <c r="E44" s="42">
        <f>COUNTIFS(INDEX(DATOS,0,$K$2),"&lt;&gt;#n/d",INDEX(DATOS,0,$I$2),E$6,INDEX(DATOS,0,$J$2),$B44,INDEX(DATOS,0,$G$2),0,INDEX(DATOS,0,$H$2),1)</f>
        <v>2</v>
      </c>
      <c r="F44" s="42">
        <f>COUNTIFS(INDEX(DATOS,0,$K$2),"&lt;&gt;#n/d",INDEX(DATOS,0,$I$2),F$6,INDEX(DATOS,0,$J$2),$B44,INDEX(DATOS,0,$G$2),0,INDEX(DATOS,0,$H$2),1)</f>
        <v>0</v>
      </c>
      <c r="G44" s="42">
        <f>COUNTIFS(INDEX(DATOS,0,$K$2),"&lt;&gt;#n/d",INDEX(DATOS,0,$I$2),G$6,INDEX(DATOS,0,$J$2),$B44,INDEX(DATOS,0,$G$2),0,INDEX(DATOS,0,$H$2),1)</f>
        <v>0</v>
      </c>
      <c r="H44" s="42">
        <f>COUNTIFS(INDEX(DATOS,0,$K$2),"&lt;&gt;#n/d",INDEX(DATOS,0,$I$2),H$6,INDEX(DATOS,0,$J$2),$B44,INDEX(DATOS,0,$G$2),0,INDEX(DATOS,0,$H$2),1)</f>
        <v>0</v>
      </c>
      <c r="I44" s="42"/>
      <c r="J44" s="42">
        <f t="array" ref="J44">MAX(IF($C44:$H44&gt;0,IF($C$6:$H$6&gt;=$B$3,$C$6:$H$6)))</f>
        <v>2016</v>
      </c>
      <c r="K44" s="42">
        <f t="array" ref="K44">MAX(IF($C44:$H44&gt;0,IF($C$6:$H$6&lt;J44,$C$6:$H$6)))</f>
        <v>0</v>
      </c>
      <c r="L44" s="42">
        <f t="array" ref="L44">MAX(IF($C44:$H44&gt;0,IF($C$6:$H$6&lt;K44,$C$6:$H$6)))</f>
        <v>0</v>
      </c>
      <c r="M44" s="42">
        <f t="array" ref="M44">MAX(IF($C44:$H44&gt;0,IF($C$6:$H$6&lt;L44,$C$6:$H$6)))</f>
        <v>0</v>
      </c>
    </row>
    <row r="45" spans="1:13" x14ac:dyDescent="0.35">
      <c r="A45" s="35">
        <f t="array" ref="A45">IF(A44=0,0,MIN(IF(INDEX(DATOS,0,$G$2)=0,IF(INDEX(DATOS,0,$H$2)=1,IF(INDEX(DATOS,0,$I$2)&gt;=$B$3,IF(INDEX(DATOS,0,$I$2)&lt;=$B$2,IF(INDEX(DATOS,0,$F$2)&gt;A44,IF(ISNA(MATCH(INDEX(DATOS,0,$J$2),$B$7:B44,0)),INDEX(DATOS,0,$F$2)))))))))</f>
        <v>124</v>
      </c>
      <c r="B45" s="34" t="str">
        <f>IF($A45=0,#N/A,INDEX(DATOS,$A45,J$2))</f>
        <v>Partido de Daireaux, BA</v>
      </c>
      <c r="C45" s="42">
        <f>COUNTIFS(INDEX(DATOS,0,$K$2),"&lt;&gt;#n/d",INDEX(DATOS,0,$I$2),C$6,INDEX(DATOS,0,$J$2),$B45,INDEX(DATOS,0,$G$2),0,INDEX(DATOS,0,$H$2),1)</f>
        <v>0</v>
      </c>
      <c r="D45" s="42">
        <f>COUNTIFS(INDEX(DATOS,0,$K$2),"&lt;&gt;#n/d",INDEX(DATOS,0,$I$2),D$6,INDEX(DATOS,0,$J$2),$B45,INDEX(DATOS,0,$G$2),0,INDEX(DATOS,0,$H$2),1)</f>
        <v>0</v>
      </c>
      <c r="E45" s="42">
        <f>COUNTIFS(INDEX(DATOS,0,$K$2),"&lt;&gt;#n/d",INDEX(DATOS,0,$I$2),E$6,INDEX(DATOS,0,$J$2),$B45,INDEX(DATOS,0,$G$2),0,INDEX(DATOS,0,$H$2),1)</f>
        <v>1</v>
      </c>
      <c r="F45" s="42">
        <f>COUNTIFS(INDEX(DATOS,0,$K$2),"&lt;&gt;#n/d",INDEX(DATOS,0,$I$2),F$6,INDEX(DATOS,0,$J$2),$B45,INDEX(DATOS,0,$G$2),0,INDEX(DATOS,0,$H$2),1)</f>
        <v>0</v>
      </c>
      <c r="G45" s="42">
        <f>COUNTIFS(INDEX(DATOS,0,$K$2),"&lt;&gt;#n/d",INDEX(DATOS,0,$I$2),G$6,INDEX(DATOS,0,$J$2),$B45,INDEX(DATOS,0,$G$2),0,INDEX(DATOS,0,$H$2),1)</f>
        <v>0</v>
      </c>
      <c r="H45" s="42">
        <f>COUNTIFS(INDEX(DATOS,0,$K$2),"&lt;&gt;#n/d",INDEX(DATOS,0,$I$2),H$6,INDEX(DATOS,0,$J$2),$B45,INDEX(DATOS,0,$G$2),0,INDEX(DATOS,0,$H$2),1)</f>
        <v>0</v>
      </c>
      <c r="I45" s="42"/>
      <c r="J45" s="42">
        <f t="array" ref="J45">MAX(IF($C45:$H45&gt;0,IF($C$6:$H$6&gt;=$B$3,$C$6:$H$6)))</f>
        <v>2016</v>
      </c>
      <c r="K45" s="42">
        <f t="array" ref="K45">MAX(IF($C45:$H45&gt;0,IF($C$6:$H$6&lt;J45,$C$6:$H$6)))</f>
        <v>0</v>
      </c>
      <c r="L45" s="42">
        <f t="array" ref="L45">MAX(IF($C45:$H45&gt;0,IF($C$6:$H$6&lt;K45,$C$6:$H$6)))</f>
        <v>0</v>
      </c>
      <c r="M45" s="42">
        <f t="array" ref="M45">MAX(IF($C45:$H45&gt;0,IF($C$6:$H$6&lt;L45,$C$6:$H$6)))</f>
        <v>0</v>
      </c>
    </row>
    <row r="46" spans="1:13" x14ac:dyDescent="0.35">
      <c r="A46" s="35">
        <f t="array" ref="A46">IF(A45=0,0,MIN(IF(INDEX(DATOS,0,$G$2)=0,IF(INDEX(DATOS,0,$H$2)=1,IF(INDEX(DATOS,0,$I$2)&gt;=$B$3,IF(INDEX(DATOS,0,$I$2)&lt;=$B$2,IF(INDEX(DATOS,0,$F$2)&gt;A45,IF(ISNA(MATCH(INDEX(DATOS,0,$J$2),$B$7:B45,0)),INDEX(DATOS,0,$F$2)))))))))</f>
        <v>125</v>
      </c>
      <c r="B46" s="34" t="str">
        <f>IF($A46=0,#N/A,INDEX(DATOS,$A46,J$2))</f>
        <v>Partido de Hipólito Yrigoyen, BA</v>
      </c>
      <c r="C46" s="42">
        <f>COUNTIFS(INDEX(DATOS,0,$K$2),"&lt;&gt;#n/d",INDEX(DATOS,0,$I$2),C$6,INDEX(DATOS,0,$J$2),$B46,INDEX(DATOS,0,$G$2),0,INDEX(DATOS,0,$H$2),1)</f>
        <v>0</v>
      </c>
      <c r="D46" s="42">
        <f>COUNTIFS(INDEX(DATOS,0,$K$2),"&lt;&gt;#n/d",INDEX(DATOS,0,$I$2),D$6,INDEX(DATOS,0,$J$2),$B46,INDEX(DATOS,0,$G$2),0,INDEX(DATOS,0,$H$2),1)</f>
        <v>0</v>
      </c>
      <c r="E46" s="42">
        <f>COUNTIFS(INDEX(DATOS,0,$K$2),"&lt;&gt;#n/d",INDEX(DATOS,0,$I$2),E$6,INDEX(DATOS,0,$J$2),$B46,INDEX(DATOS,0,$G$2),0,INDEX(DATOS,0,$H$2),1)</f>
        <v>1</v>
      </c>
      <c r="F46" s="42">
        <f>COUNTIFS(INDEX(DATOS,0,$K$2),"&lt;&gt;#n/d",INDEX(DATOS,0,$I$2),F$6,INDEX(DATOS,0,$J$2),$B46,INDEX(DATOS,0,$G$2),0,INDEX(DATOS,0,$H$2),1)</f>
        <v>0</v>
      </c>
      <c r="G46" s="42">
        <f>COUNTIFS(INDEX(DATOS,0,$K$2),"&lt;&gt;#n/d",INDEX(DATOS,0,$I$2),G$6,INDEX(DATOS,0,$J$2),$B46,INDEX(DATOS,0,$G$2),0,INDEX(DATOS,0,$H$2),1)</f>
        <v>0</v>
      </c>
      <c r="H46" s="42">
        <f>COUNTIFS(INDEX(DATOS,0,$K$2),"&lt;&gt;#n/d",INDEX(DATOS,0,$I$2),H$6,INDEX(DATOS,0,$J$2),$B46,INDEX(DATOS,0,$G$2),0,INDEX(DATOS,0,$H$2),1)</f>
        <v>0</v>
      </c>
      <c r="I46" s="42"/>
      <c r="J46" s="42">
        <f t="array" ref="J46">MAX(IF($C46:$H46&gt;0,IF($C$6:$H$6&gt;=$B$3,$C$6:$H$6)))</f>
        <v>2016</v>
      </c>
      <c r="K46" s="42">
        <f t="array" ref="K46">MAX(IF($C46:$H46&gt;0,IF($C$6:$H$6&lt;J46,$C$6:$H$6)))</f>
        <v>0</v>
      </c>
      <c r="L46" s="42">
        <f t="array" ref="L46">MAX(IF($C46:$H46&gt;0,IF($C$6:$H$6&lt;K46,$C$6:$H$6)))</f>
        <v>0</v>
      </c>
      <c r="M46" s="42">
        <f t="array" ref="M46">MAX(IF($C46:$H46&gt;0,IF($C$6:$H$6&lt;L46,$C$6:$H$6)))</f>
        <v>0</v>
      </c>
    </row>
    <row r="47" spans="1:13" x14ac:dyDescent="0.35">
      <c r="A47" s="35">
        <f t="array" ref="A47">IF(A46=0,0,MIN(IF(INDEX(DATOS,0,$G$2)=0,IF(INDEX(DATOS,0,$H$2)=1,IF(INDEX(DATOS,0,$I$2)&gt;=$B$3,IF(INDEX(DATOS,0,$I$2)&lt;=$B$2,IF(INDEX(DATOS,0,$F$2)&gt;A46,IF(ISNA(MATCH(INDEX(DATOS,0,$J$2),$B$7:B46,0)),INDEX(DATOS,0,$F$2)))))))))</f>
        <v>126</v>
      </c>
      <c r="B47" s="34" t="str">
        <f>IF($A47=0,#N/A,INDEX(DATOS,$A47,J$2))</f>
        <v>Partido de Bolívar, BA</v>
      </c>
      <c r="C47" s="42">
        <f>COUNTIFS(INDEX(DATOS,0,$K$2),"&lt;&gt;#n/d",INDEX(DATOS,0,$I$2),C$6,INDEX(DATOS,0,$J$2),$B47,INDEX(DATOS,0,$G$2),0,INDEX(DATOS,0,$H$2),1)</f>
        <v>1</v>
      </c>
      <c r="D47" s="42">
        <f>COUNTIFS(INDEX(DATOS,0,$K$2),"&lt;&gt;#n/d",INDEX(DATOS,0,$I$2),D$6,INDEX(DATOS,0,$J$2),$B47,INDEX(DATOS,0,$G$2),0,INDEX(DATOS,0,$H$2),1)</f>
        <v>0</v>
      </c>
      <c r="E47" s="42">
        <f>COUNTIFS(INDEX(DATOS,0,$K$2),"&lt;&gt;#n/d",INDEX(DATOS,0,$I$2),E$6,INDEX(DATOS,0,$J$2),$B47,INDEX(DATOS,0,$G$2),0,INDEX(DATOS,0,$H$2),1)</f>
        <v>2</v>
      </c>
      <c r="F47" s="42">
        <f>COUNTIFS(INDEX(DATOS,0,$K$2),"&lt;&gt;#n/d",INDEX(DATOS,0,$I$2),F$6,INDEX(DATOS,0,$J$2),$B47,INDEX(DATOS,0,$G$2),0,INDEX(DATOS,0,$H$2),1)</f>
        <v>0</v>
      </c>
      <c r="G47" s="42">
        <f>COUNTIFS(INDEX(DATOS,0,$K$2),"&lt;&gt;#n/d",INDEX(DATOS,0,$I$2),G$6,INDEX(DATOS,0,$J$2),$B47,INDEX(DATOS,0,$G$2),0,INDEX(DATOS,0,$H$2),1)</f>
        <v>0</v>
      </c>
      <c r="H47" s="42">
        <f>COUNTIFS(INDEX(DATOS,0,$K$2),"&lt;&gt;#n/d",INDEX(DATOS,0,$I$2),H$6,INDEX(DATOS,0,$J$2),$B47,INDEX(DATOS,0,$G$2),0,INDEX(DATOS,0,$H$2),1)</f>
        <v>0</v>
      </c>
      <c r="I47" s="42"/>
      <c r="J47" s="42">
        <f t="array" ref="J47">MAX(IF($C47:$H47&gt;0,IF($C$6:$H$6&gt;=$B$3,$C$6:$H$6)))</f>
        <v>2018</v>
      </c>
      <c r="K47" s="42">
        <f t="array" ref="K47">MAX(IF($C47:$H47&gt;0,IF($C$6:$H$6&lt;J47,$C$6:$H$6)))</f>
        <v>2016</v>
      </c>
      <c r="L47" s="42">
        <f t="array" ref="L47">MAX(IF($C47:$H47&gt;0,IF($C$6:$H$6&lt;K47,$C$6:$H$6)))</f>
        <v>0</v>
      </c>
      <c r="M47" s="42">
        <f t="array" ref="M47">MAX(IF($C47:$H47&gt;0,IF($C$6:$H$6&lt;L47,$C$6:$H$6)))</f>
        <v>0</v>
      </c>
    </row>
    <row r="48" spans="1:13" x14ac:dyDescent="0.35">
      <c r="A48" s="35">
        <f t="array" ref="A48">IF(A47=0,0,MIN(IF(INDEX(DATOS,0,$G$2)=0,IF(INDEX(DATOS,0,$H$2)=1,IF(INDEX(DATOS,0,$I$2)&gt;=$B$3,IF(INDEX(DATOS,0,$I$2)&lt;=$B$2,IF(INDEX(DATOS,0,$F$2)&gt;A47,IF(ISNA(MATCH(INDEX(DATOS,0,$J$2),$B$7:B47,0)),INDEX(DATOS,0,$F$2)))))))))</f>
        <v>128</v>
      </c>
      <c r="B48" s="34" t="str">
        <f>IF($A48=0,#N/A,INDEX(DATOS,$A48,J$2))</f>
        <v>Partido de General Pinto, BA</v>
      </c>
      <c r="C48" s="42">
        <f>COUNTIFS(INDEX(DATOS,0,$K$2),"&lt;&gt;#n/d",INDEX(DATOS,0,$I$2),C$6,INDEX(DATOS,0,$J$2),$B48,INDEX(DATOS,0,$G$2),0,INDEX(DATOS,0,$H$2),1)</f>
        <v>2</v>
      </c>
      <c r="D48" s="42">
        <f>COUNTIFS(INDEX(DATOS,0,$K$2),"&lt;&gt;#n/d",INDEX(DATOS,0,$I$2),D$6,INDEX(DATOS,0,$J$2),$B48,INDEX(DATOS,0,$G$2),0,INDEX(DATOS,0,$H$2),1)</f>
        <v>0</v>
      </c>
      <c r="E48" s="42">
        <f>COUNTIFS(INDEX(DATOS,0,$K$2),"&lt;&gt;#n/d",INDEX(DATOS,0,$I$2),E$6,INDEX(DATOS,0,$J$2),$B48,INDEX(DATOS,0,$G$2),0,INDEX(DATOS,0,$H$2),1)</f>
        <v>1</v>
      </c>
      <c r="F48" s="42">
        <f>COUNTIFS(INDEX(DATOS,0,$K$2),"&lt;&gt;#n/d",INDEX(DATOS,0,$I$2),F$6,INDEX(DATOS,0,$J$2),$B48,INDEX(DATOS,0,$G$2),0,INDEX(DATOS,0,$H$2),1)</f>
        <v>0</v>
      </c>
      <c r="G48" s="42">
        <f>COUNTIFS(INDEX(DATOS,0,$K$2),"&lt;&gt;#n/d",INDEX(DATOS,0,$I$2),G$6,INDEX(DATOS,0,$J$2),$B48,INDEX(DATOS,0,$G$2),0,INDEX(DATOS,0,$H$2),1)</f>
        <v>0</v>
      </c>
      <c r="H48" s="42">
        <f>COUNTIFS(INDEX(DATOS,0,$K$2),"&lt;&gt;#n/d",INDEX(DATOS,0,$I$2),H$6,INDEX(DATOS,0,$J$2),$B48,INDEX(DATOS,0,$G$2),0,INDEX(DATOS,0,$H$2),1)</f>
        <v>0</v>
      </c>
      <c r="I48" s="42"/>
      <c r="J48" s="42">
        <f t="array" ref="J48">MAX(IF($C48:$H48&gt;0,IF($C$6:$H$6&gt;=$B$3,$C$6:$H$6)))</f>
        <v>2018</v>
      </c>
      <c r="K48" s="42">
        <f t="array" ref="K48">MAX(IF($C48:$H48&gt;0,IF($C$6:$H$6&lt;J48,$C$6:$H$6)))</f>
        <v>2016</v>
      </c>
      <c r="L48" s="42">
        <f t="array" ref="L48">MAX(IF($C48:$H48&gt;0,IF($C$6:$H$6&lt;K48,$C$6:$H$6)))</f>
        <v>0</v>
      </c>
      <c r="M48" s="42">
        <f t="array" ref="M48">MAX(IF($C48:$H48&gt;0,IF($C$6:$H$6&lt;L48,$C$6:$H$6)))</f>
        <v>0</v>
      </c>
    </row>
    <row r="49" spans="1:13" x14ac:dyDescent="0.35">
      <c r="A49" s="35">
        <f t="array" ref="A49">IF(A48=0,0,MIN(IF(INDEX(DATOS,0,$G$2)=0,IF(INDEX(DATOS,0,$H$2)=1,IF(INDEX(DATOS,0,$I$2)&gt;=$B$3,IF(INDEX(DATOS,0,$I$2)&lt;=$B$2,IF(INDEX(DATOS,0,$F$2)&gt;A48,IF(ISNA(MATCH(INDEX(DATOS,0,$J$2),$B$7:B48,0)),INDEX(DATOS,0,$F$2)))))))))</f>
        <v>129</v>
      </c>
      <c r="B49" s="34" t="str">
        <f>IF($A49=0,#N/A,INDEX(DATOS,$A49,J$2))</f>
        <v>Partido de Leandro N. Alem, BA</v>
      </c>
      <c r="C49" s="42">
        <f>COUNTIFS(INDEX(DATOS,0,$K$2),"&lt;&gt;#n/d",INDEX(DATOS,0,$I$2),C$6,INDEX(DATOS,0,$J$2),$B49,INDEX(DATOS,0,$G$2),0,INDEX(DATOS,0,$H$2),1)</f>
        <v>2</v>
      </c>
      <c r="D49" s="42">
        <f>COUNTIFS(INDEX(DATOS,0,$K$2),"&lt;&gt;#n/d",INDEX(DATOS,0,$I$2),D$6,INDEX(DATOS,0,$J$2),$B49,INDEX(DATOS,0,$G$2),0,INDEX(DATOS,0,$H$2),1)</f>
        <v>0</v>
      </c>
      <c r="E49" s="42">
        <f>COUNTIFS(INDEX(DATOS,0,$K$2),"&lt;&gt;#n/d",INDEX(DATOS,0,$I$2),E$6,INDEX(DATOS,0,$J$2),$B49,INDEX(DATOS,0,$G$2),0,INDEX(DATOS,0,$H$2),1)</f>
        <v>1</v>
      </c>
      <c r="F49" s="42">
        <f>COUNTIFS(INDEX(DATOS,0,$K$2),"&lt;&gt;#n/d",INDEX(DATOS,0,$I$2),F$6,INDEX(DATOS,0,$J$2),$B49,INDEX(DATOS,0,$G$2),0,INDEX(DATOS,0,$H$2),1)</f>
        <v>0</v>
      </c>
      <c r="G49" s="42">
        <f>COUNTIFS(INDEX(DATOS,0,$K$2),"&lt;&gt;#n/d",INDEX(DATOS,0,$I$2),G$6,INDEX(DATOS,0,$J$2),$B49,INDEX(DATOS,0,$G$2),0,INDEX(DATOS,0,$H$2),1)</f>
        <v>0</v>
      </c>
      <c r="H49" s="42">
        <f>COUNTIFS(INDEX(DATOS,0,$K$2),"&lt;&gt;#n/d",INDEX(DATOS,0,$I$2),H$6,INDEX(DATOS,0,$J$2),$B49,INDEX(DATOS,0,$G$2),0,INDEX(DATOS,0,$H$2),1)</f>
        <v>0</v>
      </c>
      <c r="I49" s="42"/>
      <c r="J49" s="42">
        <f t="array" ref="J49">MAX(IF($C49:$H49&gt;0,IF($C$6:$H$6&gt;=$B$3,$C$6:$H$6)))</f>
        <v>2018</v>
      </c>
      <c r="K49" s="42">
        <f t="array" ref="K49">MAX(IF($C49:$H49&gt;0,IF($C$6:$H$6&lt;J49,$C$6:$H$6)))</f>
        <v>2016</v>
      </c>
      <c r="L49" s="42">
        <f t="array" ref="L49">MAX(IF($C49:$H49&gt;0,IF($C$6:$H$6&lt;K49,$C$6:$H$6)))</f>
        <v>0</v>
      </c>
      <c r="M49" s="42">
        <f t="array" ref="M49">MAX(IF($C49:$H49&gt;0,IF($C$6:$H$6&lt;L49,$C$6:$H$6)))</f>
        <v>0</v>
      </c>
    </row>
    <row r="50" spans="1:13" x14ac:dyDescent="0.35">
      <c r="A50" s="35">
        <f t="array" ref="A50">IF(A49=0,0,MIN(IF(INDEX(DATOS,0,$G$2)=0,IF(INDEX(DATOS,0,$H$2)=1,IF(INDEX(DATOS,0,$I$2)&gt;=$B$3,IF(INDEX(DATOS,0,$I$2)&lt;=$B$2,IF(INDEX(DATOS,0,$F$2)&gt;A49,IF(ISNA(MATCH(INDEX(DATOS,0,$J$2),$B$7:B49,0)),INDEX(DATOS,0,$F$2)))))))))</f>
        <v>130</v>
      </c>
      <c r="B50" s="34" t="str">
        <f>IF($A50=0,#N/A,INDEX(DATOS,$A50,J$2))</f>
        <v>Partido de General Villegas, BA</v>
      </c>
      <c r="C50" s="42">
        <f>COUNTIFS(INDEX(DATOS,0,$K$2),"&lt;&gt;#n/d",INDEX(DATOS,0,$I$2),C$6,INDEX(DATOS,0,$J$2),$B50,INDEX(DATOS,0,$G$2),0,INDEX(DATOS,0,$H$2),1)</f>
        <v>1</v>
      </c>
      <c r="D50" s="42">
        <f>COUNTIFS(INDEX(DATOS,0,$K$2),"&lt;&gt;#n/d",INDEX(DATOS,0,$I$2),D$6,INDEX(DATOS,0,$J$2),$B50,INDEX(DATOS,0,$G$2),0,INDEX(DATOS,0,$H$2),1)</f>
        <v>0</v>
      </c>
      <c r="E50" s="42">
        <f>COUNTIFS(INDEX(DATOS,0,$K$2),"&lt;&gt;#n/d",INDEX(DATOS,0,$I$2),E$6,INDEX(DATOS,0,$J$2),$B50,INDEX(DATOS,0,$G$2),0,INDEX(DATOS,0,$H$2),1)</f>
        <v>1</v>
      </c>
      <c r="F50" s="42">
        <f>COUNTIFS(INDEX(DATOS,0,$K$2),"&lt;&gt;#n/d",INDEX(DATOS,0,$I$2),F$6,INDEX(DATOS,0,$J$2),$B50,INDEX(DATOS,0,$G$2),0,INDEX(DATOS,0,$H$2),1)</f>
        <v>0</v>
      </c>
      <c r="G50" s="42">
        <f>COUNTIFS(INDEX(DATOS,0,$K$2),"&lt;&gt;#n/d",INDEX(DATOS,0,$I$2),G$6,INDEX(DATOS,0,$J$2),$B50,INDEX(DATOS,0,$G$2),0,INDEX(DATOS,0,$H$2),1)</f>
        <v>0</v>
      </c>
      <c r="H50" s="42">
        <f>COUNTIFS(INDEX(DATOS,0,$K$2),"&lt;&gt;#n/d",INDEX(DATOS,0,$I$2),H$6,INDEX(DATOS,0,$J$2),$B50,INDEX(DATOS,0,$G$2),0,INDEX(DATOS,0,$H$2),1)</f>
        <v>0</v>
      </c>
      <c r="I50" s="42"/>
      <c r="J50" s="42">
        <f t="array" ref="J50">MAX(IF($C50:$H50&gt;0,IF($C$6:$H$6&gt;=$B$3,$C$6:$H$6)))</f>
        <v>2018</v>
      </c>
      <c r="K50" s="42">
        <f t="array" ref="K50">MAX(IF($C50:$H50&gt;0,IF($C$6:$H$6&lt;J50,$C$6:$H$6)))</f>
        <v>2016</v>
      </c>
      <c r="L50" s="42">
        <f t="array" ref="L50">MAX(IF($C50:$H50&gt;0,IF($C$6:$H$6&lt;K50,$C$6:$H$6)))</f>
        <v>0</v>
      </c>
      <c r="M50" s="42">
        <f t="array" ref="M50">MAX(IF($C50:$H50&gt;0,IF($C$6:$H$6&lt;L50,$C$6:$H$6)))</f>
        <v>0</v>
      </c>
    </row>
    <row r="51" spans="1:13" x14ac:dyDescent="0.35">
      <c r="A51" s="35">
        <f t="array" ref="A51">IF(A50=0,0,MIN(IF(INDEX(DATOS,0,$G$2)=0,IF(INDEX(DATOS,0,$H$2)=1,IF(INDEX(DATOS,0,$I$2)&gt;=$B$3,IF(INDEX(DATOS,0,$I$2)&lt;=$B$2,IF(INDEX(DATOS,0,$F$2)&gt;A50,IF(ISNA(MATCH(INDEX(DATOS,0,$J$2),$B$7:B50,0)),INDEX(DATOS,0,$F$2)))))))))</f>
        <v>131</v>
      </c>
      <c r="B51" s="34" t="str">
        <f>IF($A51=0,#N/A,INDEX(DATOS,$A51,J$2))</f>
        <v>Partido de Lincoln, BA</v>
      </c>
      <c r="C51" s="42">
        <f>COUNTIFS(INDEX(DATOS,0,$K$2),"&lt;&gt;#n/d",INDEX(DATOS,0,$I$2),C$6,INDEX(DATOS,0,$J$2),$B51,INDEX(DATOS,0,$G$2),0,INDEX(DATOS,0,$H$2),1)</f>
        <v>1</v>
      </c>
      <c r="D51" s="42">
        <f>COUNTIFS(INDEX(DATOS,0,$K$2),"&lt;&gt;#n/d",INDEX(DATOS,0,$I$2),D$6,INDEX(DATOS,0,$J$2),$B51,INDEX(DATOS,0,$G$2),0,INDEX(DATOS,0,$H$2),1)</f>
        <v>0</v>
      </c>
      <c r="E51" s="42">
        <f>COUNTIFS(INDEX(DATOS,0,$K$2),"&lt;&gt;#n/d",INDEX(DATOS,0,$I$2),E$6,INDEX(DATOS,0,$J$2),$B51,INDEX(DATOS,0,$G$2),0,INDEX(DATOS,0,$H$2),1)</f>
        <v>1</v>
      </c>
      <c r="F51" s="42">
        <f>COUNTIFS(INDEX(DATOS,0,$K$2),"&lt;&gt;#n/d",INDEX(DATOS,0,$I$2),F$6,INDEX(DATOS,0,$J$2),$B51,INDEX(DATOS,0,$G$2),0,INDEX(DATOS,0,$H$2),1)</f>
        <v>0</v>
      </c>
      <c r="G51" s="42">
        <f>COUNTIFS(INDEX(DATOS,0,$K$2),"&lt;&gt;#n/d",INDEX(DATOS,0,$I$2),G$6,INDEX(DATOS,0,$J$2),$B51,INDEX(DATOS,0,$G$2),0,INDEX(DATOS,0,$H$2),1)</f>
        <v>0</v>
      </c>
      <c r="H51" s="42">
        <f>COUNTIFS(INDEX(DATOS,0,$K$2),"&lt;&gt;#n/d",INDEX(DATOS,0,$I$2),H$6,INDEX(DATOS,0,$J$2),$B51,INDEX(DATOS,0,$G$2),0,INDEX(DATOS,0,$H$2),1)</f>
        <v>0</v>
      </c>
      <c r="I51" s="42"/>
      <c r="J51" s="42">
        <f t="array" ref="J51">MAX(IF($C51:$H51&gt;0,IF($C$6:$H$6&gt;=$B$3,$C$6:$H$6)))</f>
        <v>2018</v>
      </c>
      <c r="K51" s="42">
        <f t="array" ref="K51">MAX(IF($C51:$H51&gt;0,IF($C$6:$H$6&lt;J51,$C$6:$H$6)))</f>
        <v>2016</v>
      </c>
      <c r="L51" s="42">
        <f t="array" ref="L51">MAX(IF($C51:$H51&gt;0,IF($C$6:$H$6&lt;K51,$C$6:$H$6)))</f>
        <v>0</v>
      </c>
      <c r="M51" s="42">
        <f t="array" ref="M51">MAX(IF($C51:$H51&gt;0,IF($C$6:$H$6&lt;L51,$C$6:$H$6)))</f>
        <v>0</v>
      </c>
    </row>
    <row r="52" spans="1:13" x14ac:dyDescent="0.35">
      <c r="A52" s="35">
        <f t="array" ref="A52">IF(A51=0,0,MIN(IF(INDEX(DATOS,0,$G$2)=0,IF(INDEX(DATOS,0,$H$2)=1,IF(INDEX(DATOS,0,$I$2)&gt;=$B$3,IF(INDEX(DATOS,0,$I$2)&lt;=$B$2,IF(INDEX(DATOS,0,$F$2)&gt;A51,IF(ISNA(MATCH(INDEX(DATOS,0,$J$2),$B$7:B51,0)),INDEX(DATOS,0,$F$2)))))))))</f>
        <v>132</v>
      </c>
      <c r="B52" s="34" t="str">
        <f>IF($A52=0,#N/A,INDEX(DATOS,$A52,J$2))</f>
        <v>Partido de General Viamonte, BA</v>
      </c>
      <c r="C52" s="42">
        <f>COUNTIFS(INDEX(DATOS,0,$K$2),"&lt;&gt;#n/d",INDEX(DATOS,0,$I$2),C$6,INDEX(DATOS,0,$J$2),$B52,INDEX(DATOS,0,$G$2),0,INDEX(DATOS,0,$H$2),1)</f>
        <v>0</v>
      </c>
      <c r="D52" s="42">
        <f>COUNTIFS(INDEX(DATOS,0,$K$2),"&lt;&gt;#n/d",INDEX(DATOS,0,$I$2),D$6,INDEX(DATOS,0,$J$2),$B52,INDEX(DATOS,0,$G$2),0,INDEX(DATOS,0,$H$2),1)</f>
        <v>0</v>
      </c>
      <c r="E52" s="42">
        <f>COUNTIFS(INDEX(DATOS,0,$K$2),"&lt;&gt;#n/d",INDEX(DATOS,0,$I$2),E$6,INDEX(DATOS,0,$J$2),$B52,INDEX(DATOS,0,$G$2),0,INDEX(DATOS,0,$H$2),1)</f>
        <v>1</v>
      </c>
      <c r="F52" s="42">
        <f>COUNTIFS(INDEX(DATOS,0,$K$2),"&lt;&gt;#n/d",INDEX(DATOS,0,$I$2),F$6,INDEX(DATOS,0,$J$2),$B52,INDEX(DATOS,0,$G$2),0,INDEX(DATOS,0,$H$2),1)</f>
        <v>0</v>
      </c>
      <c r="G52" s="42">
        <f>COUNTIFS(INDEX(DATOS,0,$K$2),"&lt;&gt;#n/d",INDEX(DATOS,0,$I$2),G$6,INDEX(DATOS,0,$J$2),$B52,INDEX(DATOS,0,$G$2),0,INDEX(DATOS,0,$H$2),1)</f>
        <v>0</v>
      </c>
      <c r="H52" s="42">
        <f>COUNTIFS(INDEX(DATOS,0,$K$2),"&lt;&gt;#n/d",INDEX(DATOS,0,$I$2),H$6,INDEX(DATOS,0,$J$2),$B52,INDEX(DATOS,0,$G$2),0,INDEX(DATOS,0,$H$2),1)</f>
        <v>0</v>
      </c>
      <c r="I52" s="42"/>
      <c r="J52" s="42">
        <f t="array" ref="J52">MAX(IF($C52:$H52&gt;0,IF($C$6:$H$6&gt;=$B$3,$C$6:$H$6)))</f>
        <v>2016</v>
      </c>
      <c r="K52" s="42">
        <f t="array" ref="K52">MAX(IF($C52:$H52&gt;0,IF($C$6:$H$6&lt;J52,$C$6:$H$6)))</f>
        <v>0</v>
      </c>
      <c r="L52" s="42">
        <f t="array" ref="L52">MAX(IF($C52:$H52&gt;0,IF($C$6:$H$6&lt;K52,$C$6:$H$6)))</f>
        <v>0</v>
      </c>
      <c r="M52" s="42">
        <f t="array" ref="M52">MAX(IF($C52:$H52&gt;0,IF($C$6:$H$6&lt;L52,$C$6:$H$6)))</f>
        <v>0</v>
      </c>
    </row>
    <row r="53" spans="1:13" x14ac:dyDescent="0.35">
      <c r="A53" s="35">
        <f t="array" ref="A53">IF(A52=0,0,MIN(IF(INDEX(DATOS,0,$G$2)=0,IF(INDEX(DATOS,0,$H$2)=1,IF(INDEX(DATOS,0,$I$2)&gt;=$B$3,IF(INDEX(DATOS,0,$I$2)&lt;=$B$2,IF(INDEX(DATOS,0,$F$2)&gt;A52,IF(ISNA(MATCH(INDEX(DATOS,0,$J$2),$B$7:B52,0)),INDEX(DATOS,0,$F$2)))))))))</f>
        <v>133</v>
      </c>
      <c r="B53" s="34" t="str">
        <f>IF($A53=0,#N/A,INDEX(DATOS,$A53,J$2))</f>
        <v>Partido de Saladillo, BA</v>
      </c>
      <c r="C53" s="42">
        <f>COUNTIFS(INDEX(DATOS,0,$K$2),"&lt;&gt;#n/d",INDEX(DATOS,0,$I$2),C$6,INDEX(DATOS,0,$J$2),$B53,INDEX(DATOS,0,$G$2),0,INDEX(DATOS,0,$H$2),1)</f>
        <v>0</v>
      </c>
      <c r="D53" s="42">
        <f>COUNTIFS(INDEX(DATOS,0,$K$2),"&lt;&gt;#n/d",INDEX(DATOS,0,$I$2),D$6,INDEX(DATOS,0,$J$2),$B53,INDEX(DATOS,0,$G$2),0,INDEX(DATOS,0,$H$2),1)</f>
        <v>0</v>
      </c>
      <c r="E53" s="42">
        <f>COUNTIFS(INDEX(DATOS,0,$K$2),"&lt;&gt;#n/d",INDEX(DATOS,0,$I$2),E$6,INDEX(DATOS,0,$J$2),$B53,INDEX(DATOS,0,$G$2),0,INDEX(DATOS,0,$H$2),1)</f>
        <v>1</v>
      </c>
      <c r="F53" s="42">
        <f>COUNTIFS(INDEX(DATOS,0,$K$2),"&lt;&gt;#n/d",INDEX(DATOS,0,$I$2),F$6,INDEX(DATOS,0,$J$2),$B53,INDEX(DATOS,0,$G$2),0,INDEX(DATOS,0,$H$2),1)</f>
        <v>0</v>
      </c>
      <c r="G53" s="42">
        <f>COUNTIFS(INDEX(DATOS,0,$K$2),"&lt;&gt;#n/d",INDEX(DATOS,0,$I$2),G$6,INDEX(DATOS,0,$J$2),$B53,INDEX(DATOS,0,$G$2),0,INDEX(DATOS,0,$H$2),1)</f>
        <v>0</v>
      </c>
      <c r="H53" s="42">
        <f>COUNTIFS(INDEX(DATOS,0,$K$2),"&lt;&gt;#n/d",INDEX(DATOS,0,$I$2),H$6,INDEX(DATOS,0,$J$2),$B53,INDEX(DATOS,0,$G$2),0,INDEX(DATOS,0,$H$2),1)</f>
        <v>0</v>
      </c>
      <c r="I53" s="42"/>
      <c r="J53" s="42">
        <f t="array" ref="J53">MAX(IF($C53:$H53&gt;0,IF($C$6:$H$6&gt;=$B$3,$C$6:$H$6)))</f>
        <v>2016</v>
      </c>
      <c r="K53" s="42">
        <f t="array" ref="K53">MAX(IF($C53:$H53&gt;0,IF($C$6:$H$6&lt;J53,$C$6:$H$6)))</f>
        <v>0</v>
      </c>
      <c r="L53" s="42">
        <f t="array" ref="L53">MAX(IF($C53:$H53&gt;0,IF($C$6:$H$6&lt;K53,$C$6:$H$6)))</f>
        <v>0</v>
      </c>
      <c r="M53" s="42">
        <f t="array" ref="M53">MAX(IF($C53:$H53&gt;0,IF($C$6:$H$6&lt;L53,$C$6:$H$6)))</f>
        <v>0</v>
      </c>
    </row>
    <row r="54" spans="1:13" x14ac:dyDescent="0.35">
      <c r="A54" s="35">
        <f t="array" ref="A54">IF(A53=0,0,MIN(IF(INDEX(DATOS,0,$G$2)=0,IF(INDEX(DATOS,0,$H$2)=1,IF(INDEX(DATOS,0,$I$2)&gt;=$B$3,IF(INDEX(DATOS,0,$I$2)&lt;=$B$2,IF(INDEX(DATOS,0,$F$2)&gt;A53,IF(ISNA(MATCH(INDEX(DATOS,0,$J$2),$B$7:B53,0)),INDEX(DATOS,0,$F$2)))))))))</f>
        <v>134</v>
      </c>
      <c r="B54" s="34" t="str">
        <f>IF($A54=0,#N/A,INDEX(DATOS,$A54,J$2))</f>
        <v>Partido de General Belgrano, BA</v>
      </c>
      <c r="C54" s="42">
        <f>COUNTIFS(INDEX(DATOS,0,$K$2),"&lt;&gt;#n/d",INDEX(DATOS,0,$I$2),C$6,INDEX(DATOS,0,$J$2),$B54,INDEX(DATOS,0,$G$2),0,INDEX(DATOS,0,$H$2),1)</f>
        <v>0</v>
      </c>
      <c r="D54" s="42">
        <f>COUNTIFS(INDEX(DATOS,0,$K$2),"&lt;&gt;#n/d",INDEX(DATOS,0,$I$2),D$6,INDEX(DATOS,0,$J$2),$B54,INDEX(DATOS,0,$G$2),0,INDEX(DATOS,0,$H$2),1)</f>
        <v>1</v>
      </c>
      <c r="E54" s="42">
        <f>COUNTIFS(INDEX(DATOS,0,$K$2),"&lt;&gt;#n/d",INDEX(DATOS,0,$I$2),E$6,INDEX(DATOS,0,$J$2),$B54,INDEX(DATOS,0,$G$2),0,INDEX(DATOS,0,$H$2),1)</f>
        <v>1</v>
      </c>
      <c r="F54" s="42">
        <f>COUNTIFS(INDEX(DATOS,0,$K$2),"&lt;&gt;#n/d",INDEX(DATOS,0,$I$2),F$6,INDEX(DATOS,0,$J$2),$B54,INDEX(DATOS,0,$G$2),0,INDEX(DATOS,0,$H$2),1)</f>
        <v>0</v>
      </c>
      <c r="G54" s="42">
        <f>COUNTIFS(INDEX(DATOS,0,$K$2),"&lt;&gt;#n/d",INDEX(DATOS,0,$I$2),G$6,INDEX(DATOS,0,$J$2),$B54,INDEX(DATOS,0,$G$2),0,INDEX(DATOS,0,$H$2),1)</f>
        <v>0</v>
      </c>
      <c r="H54" s="42">
        <f>COUNTIFS(INDEX(DATOS,0,$K$2),"&lt;&gt;#n/d",INDEX(DATOS,0,$I$2),H$6,INDEX(DATOS,0,$J$2),$B54,INDEX(DATOS,0,$G$2),0,INDEX(DATOS,0,$H$2),1)</f>
        <v>0</v>
      </c>
      <c r="I54" s="42"/>
      <c r="J54" s="42">
        <f t="array" ref="J54">MAX(IF($C54:$H54&gt;0,IF($C$6:$H$6&gt;=$B$3,$C$6:$H$6)))</f>
        <v>2017</v>
      </c>
      <c r="K54" s="42">
        <f t="array" ref="K54">MAX(IF($C54:$H54&gt;0,IF($C$6:$H$6&lt;J54,$C$6:$H$6)))</f>
        <v>2016</v>
      </c>
      <c r="L54" s="42">
        <f t="array" ref="L54">MAX(IF($C54:$H54&gt;0,IF($C$6:$H$6&lt;K54,$C$6:$H$6)))</f>
        <v>0</v>
      </c>
      <c r="M54" s="42">
        <f t="array" ref="M54">MAX(IF($C54:$H54&gt;0,IF($C$6:$H$6&lt;L54,$C$6:$H$6)))</f>
        <v>0</v>
      </c>
    </row>
    <row r="55" spans="1:13" x14ac:dyDescent="0.35">
      <c r="A55" s="35">
        <f t="array" ref="A55">IF(A54=0,0,MIN(IF(INDEX(DATOS,0,$G$2)=0,IF(INDEX(DATOS,0,$H$2)=1,IF(INDEX(DATOS,0,$I$2)&gt;=$B$3,IF(INDEX(DATOS,0,$I$2)&lt;=$B$2,IF(INDEX(DATOS,0,$F$2)&gt;A54,IF(ISNA(MATCH(INDEX(DATOS,0,$J$2),$B$7:B54,0)),INDEX(DATOS,0,$F$2)))))))))</f>
        <v>135</v>
      </c>
      <c r="B55" s="34" t="str">
        <f>IF($A55=0,#N/A,INDEX(DATOS,$A55,J$2))</f>
        <v>Partido de Las Flores, BA</v>
      </c>
      <c r="C55" s="42">
        <f>COUNTIFS(INDEX(DATOS,0,$K$2),"&lt;&gt;#n/d",INDEX(DATOS,0,$I$2),C$6,INDEX(DATOS,0,$J$2),$B55,INDEX(DATOS,0,$G$2),0,INDEX(DATOS,0,$H$2),1)</f>
        <v>0</v>
      </c>
      <c r="D55" s="42">
        <f>COUNTIFS(INDEX(DATOS,0,$K$2),"&lt;&gt;#n/d",INDEX(DATOS,0,$I$2),D$6,INDEX(DATOS,0,$J$2),$B55,INDEX(DATOS,0,$G$2),0,INDEX(DATOS,0,$H$2),1)</f>
        <v>1</v>
      </c>
      <c r="E55" s="42">
        <f>COUNTIFS(INDEX(DATOS,0,$K$2),"&lt;&gt;#n/d",INDEX(DATOS,0,$I$2),E$6,INDEX(DATOS,0,$J$2),$B55,INDEX(DATOS,0,$G$2),0,INDEX(DATOS,0,$H$2),1)</f>
        <v>1</v>
      </c>
      <c r="F55" s="42">
        <f>COUNTIFS(INDEX(DATOS,0,$K$2),"&lt;&gt;#n/d",INDEX(DATOS,0,$I$2),F$6,INDEX(DATOS,0,$J$2),$B55,INDEX(DATOS,0,$G$2),0,INDEX(DATOS,0,$H$2),1)</f>
        <v>0</v>
      </c>
      <c r="G55" s="42">
        <f>COUNTIFS(INDEX(DATOS,0,$K$2),"&lt;&gt;#n/d",INDEX(DATOS,0,$I$2),G$6,INDEX(DATOS,0,$J$2),$B55,INDEX(DATOS,0,$G$2),0,INDEX(DATOS,0,$H$2),1)</f>
        <v>0</v>
      </c>
      <c r="H55" s="42">
        <f>COUNTIFS(INDEX(DATOS,0,$K$2),"&lt;&gt;#n/d",INDEX(DATOS,0,$I$2),H$6,INDEX(DATOS,0,$J$2),$B55,INDEX(DATOS,0,$G$2),0,INDEX(DATOS,0,$H$2),1)</f>
        <v>0</v>
      </c>
      <c r="I55" s="42"/>
      <c r="J55" s="42">
        <f t="array" ref="J55">MAX(IF($C55:$H55&gt;0,IF($C$6:$H$6&gt;=$B$3,$C$6:$H$6)))</f>
        <v>2017</v>
      </c>
      <c r="K55" s="42">
        <f t="array" ref="K55">MAX(IF($C55:$H55&gt;0,IF($C$6:$H$6&lt;J55,$C$6:$H$6)))</f>
        <v>2016</v>
      </c>
      <c r="L55" s="42">
        <f t="array" ref="L55">MAX(IF($C55:$H55&gt;0,IF($C$6:$H$6&lt;K55,$C$6:$H$6)))</f>
        <v>0</v>
      </c>
      <c r="M55" s="42">
        <f t="array" ref="M55">MAX(IF($C55:$H55&gt;0,IF($C$6:$H$6&lt;L55,$C$6:$H$6)))</f>
        <v>0</v>
      </c>
    </row>
    <row r="56" spans="1:13" x14ac:dyDescent="0.35">
      <c r="A56" s="35">
        <f t="array" ref="A56">IF(A55=0,0,MIN(IF(INDEX(DATOS,0,$G$2)=0,IF(INDEX(DATOS,0,$H$2)=1,IF(INDEX(DATOS,0,$I$2)&gt;=$B$3,IF(INDEX(DATOS,0,$I$2)&lt;=$B$2,IF(INDEX(DATOS,0,$F$2)&gt;A55,IF(ISNA(MATCH(INDEX(DATOS,0,$J$2),$B$7:B55,0)),INDEX(DATOS,0,$F$2)))))))))</f>
        <v>136</v>
      </c>
      <c r="B56" s="34" t="str">
        <f>IF($A56=0,#N/A,INDEX(DATOS,$A56,J$2))</f>
        <v>Partido de Lobos, BA</v>
      </c>
      <c r="C56" s="42">
        <f>COUNTIFS(INDEX(DATOS,0,$K$2),"&lt;&gt;#n/d",INDEX(DATOS,0,$I$2),C$6,INDEX(DATOS,0,$J$2),$B56,INDEX(DATOS,0,$G$2),0,INDEX(DATOS,0,$H$2),1)</f>
        <v>0</v>
      </c>
      <c r="D56" s="42">
        <f>COUNTIFS(INDEX(DATOS,0,$K$2),"&lt;&gt;#n/d",INDEX(DATOS,0,$I$2),D$6,INDEX(DATOS,0,$J$2),$B56,INDEX(DATOS,0,$G$2),0,INDEX(DATOS,0,$H$2),1)</f>
        <v>0</v>
      </c>
      <c r="E56" s="42">
        <f>COUNTIFS(INDEX(DATOS,0,$K$2),"&lt;&gt;#n/d",INDEX(DATOS,0,$I$2),E$6,INDEX(DATOS,0,$J$2),$B56,INDEX(DATOS,0,$G$2),0,INDEX(DATOS,0,$H$2),1)</f>
        <v>1</v>
      </c>
      <c r="F56" s="42">
        <f>COUNTIFS(INDEX(DATOS,0,$K$2),"&lt;&gt;#n/d",INDEX(DATOS,0,$I$2),F$6,INDEX(DATOS,0,$J$2),$B56,INDEX(DATOS,0,$G$2),0,INDEX(DATOS,0,$H$2),1)</f>
        <v>0</v>
      </c>
      <c r="G56" s="42">
        <f>COUNTIFS(INDEX(DATOS,0,$K$2),"&lt;&gt;#n/d",INDEX(DATOS,0,$I$2),G$6,INDEX(DATOS,0,$J$2),$B56,INDEX(DATOS,0,$G$2),0,INDEX(DATOS,0,$H$2),1)</f>
        <v>0</v>
      </c>
      <c r="H56" s="42">
        <f>COUNTIFS(INDEX(DATOS,0,$K$2),"&lt;&gt;#n/d",INDEX(DATOS,0,$I$2),H$6,INDEX(DATOS,0,$J$2),$B56,INDEX(DATOS,0,$G$2),0,INDEX(DATOS,0,$H$2),1)</f>
        <v>0</v>
      </c>
      <c r="I56" s="42"/>
      <c r="J56" s="42">
        <f t="array" ref="J56">MAX(IF($C56:$H56&gt;0,IF($C$6:$H$6&gt;=$B$3,$C$6:$H$6)))</f>
        <v>2016</v>
      </c>
      <c r="K56" s="42">
        <f t="array" ref="K56">MAX(IF($C56:$H56&gt;0,IF($C$6:$H$6&lt;J56,$C$6:$H$6)))</f>
        <v>0</v>
      </c>
      <c r="L56" s="42">
        <f t="array" ref="L56">MAX(IF($C56:$H56&gt;0,IF($C$6:$H$6&lt;K56,$C$6:$H$6)))</f>
        <v>0</v>
      </c>
      <c r="M56" s="42">
        <f t="array" ref="M56">MAX(IF($C56:$H56&gt;0,IF($C$6:$H$6&lt;L56,$C$6:$H$6)))</f>
        <v>0</v>
      </c>
    </row>
    <row r="57" spans="1:13" x14ac:dyDescent="0.35">
      <c r="A57" s="35">
        <f t="array" ref="A57">IF(A56=0,0,MIN(IF(INDEX(DATOS,0,$G$2)=0,IF(INDEX(DATOS,0,$H$2)=1,IF(INDEX(DATOS,0,$I$2)&gt;=$B$3,IF(INDEX(DATOS,0,$I$2)&lt;=$B$2,IF(INDEX(DATOS,0,$F$2)&gt;A56,IF(ISNA(MATCH(INDEX(DATOS,0,$J$2),$B$7:B56,0)),INDEX(DATOS,0,$F$2)))))))))</f>
        <v>137</v>
      </c>
      <c r="B57" s="34" t="str">
        <f>IF($A57=0,#N/A,INDEX(DATOS,$A57,J$2))</f>
        <v>Partido de Monte, BA</v>
      </c>
      <c r="C57" s="42">
        <f>COUNTIFS(INDEX(DATOS,0,$K$2),"&lt;&gt;#n/d",INDEX(DATOS,0,$I$2),C$6,INDEX(DATOS,0,$J$2),$B57,INDEX(DATOS,0,$G$2),0,INDEX(DATOS,0,$H$2),1)</f>
        <v>0</v>
      </c>
      <c r="D57" s="42">
        <f>COUNTIFS(INDEX(DATOS,0,$K$2),"&lt;&gt;#n/d",INDEX(DATOS,0,$I$2),D$6,INDEX(DATOS,0,$J$2),$B57,INDEX(DATOS,0,$G$2),0,INDEX(DATOS,0,$H$2),1)</f>
        <v>0</v>
      </c>
      <c r="E57" s="42">
        <f>COUNTIFS(INDEX(DATOS,0,$K$2),"&lt;&gt;#n/d",INDEX(DATOS,0,$I$2),E$6,INDEX(DATOS,0,$J$2),$B57,INDEX(DATOS,0,$G$2),0,INDEX(DATOS,0,$H$2),1)</f>
        <v>1</v>
      </c>
      <c r="F57" s="42">
        <f>COUNTIFS(INDEX(DATOS,0,$K$2),"&lt;&gt;#n/d",INDEX(DATOS,0,$I$2),F$6,INDEX(DATOS,0,$J$2),$B57,INDEX(DATOS,0,$G$2),0,INDEX(DATOS,0,$H$2),1)</f>
        <v>0</v>
      </c>
      <c r="G57" s="42">
        <f>COUNTIFS(INDEX(DATOS,0,$K$2),"&lt;&gt;#n/d",INDEX(DATOS,0,$I$2),G$6,INDEX(DATOS,0,$J$2),$B57,INDEX(DATOS,0,$G$2),0,INDEX(DATOS,0,$H$2),1)</f>
        <v>0</v>
      </c>
      <c r="H57" s="42">
        <f>COUNTIFS(INDEX(DATOS,0,$K$2),"&lt;&gt;#n/d",INDEX(DATOS,0,$I$2),H$6,INDEX(DATOS,0,$J$2),$B57,INDEX(DATOS,0,$G$2),0,INDEX(DATOS,0,$H$2),1)</f>
        <v>0</v>
      </c>
      <c r="I57" s="42"/>
      <c r="J57" s="42">
        <f t="array" ref="J57">MAX(IF($C57:$H57&gt;0,IF($C$6:$H$6&gt;=$B$3,$C$6:$H$6)))</f>
        <v>2016</v>
      </c>
      <c r="K57" s="42">
        <f t="array" ref="K57">MAX(IF($C57:$H57&gt;0,IF($C$6:$H$6&lt;J57,$C$6:$H$6)))</f>
        <v>0</v>
      </c>
      <c r="L57" s="42">
        <f t="array" ref="L57">MAX(IF($C57:$H57&gt;0,IF($C$6:$H$6&lt;K57,$C$6:$H$6)))</f>
        <v>0</v>
      </c>
      <c r="M57" s="42">
        <f t="array" ref="M57">MAX(IF($C57:$H57&gt;0,IF($C$6:$H$6&lt;L57,$C$6:$H$6)))</f>
        <v>0</v>
      </c>
    </row>
    <row r="58" spans="1:13" x14ac:dyDescent="0.35">
      <c r="A58" s="35">
        <f t="array" ref="A58">IF(A57=0,0,MIN(IF(INDEX(DATOS,0,$G$2)=0,IF(INDEX(DATOS,0,$H$2)=1,IF(INDEX(DATOS,0,$I$2)&gt;=$B$3,IF(INDEX(DATOS,0,$I$2)&lt;=$B$2,IF(INDEX(DATOS,0,$F$2)&gt;A57,IF(ISNA(MATCH(INDEX(DATOS,0,$J$2),$B$7:B57,0)),INDEX(DATOS,0,$F$2)))))))))</f>
        <v>138</v>
      </c>
      <c r="B58" s="34" t="str">
        <f>IF($A58=0,#N/A,INDEX(DATOS,$A58,J$2))</f>
        <v>Partido de Roque Pérez, BA</v>
      </c>
      <c r="C58" s="42">
        <f>COUNTIFS(INDEX(DATOS,0,$K$2),"&lt;&gt;#n/d",INDEX(DATOS,0,$I$2),C$6,INDEX(DATOS,0,$J$2),$B58,INDEX(DATOS,0,$G$2),0,INDEX(DATOS,0,$H$2),1)</f>
        <v>0</v>
      </c>
      <c r="D58" s="42">
        <f>COUNTIFS(INDEX(DATOS,0,$K$2),"&lt;&gt;#n/d",INDEX(DATOS,0,$I$2),D$6,INDEX(DATOS,0,$J$2),$B58,INDEX(DATOS,0,$G$2),0,INDEX(DATOS,0,$H$2),1)</f>
        <v>0</v>
      </c>
      <c r="E58" s="42">
        <f>COUNTIFS(INDEX(DATOS,0,$K$2),"&lt;&gt;#n/d",INDEX(DATOS,0,$I$2),E$6,INDEX(DATOS,0,$J$2),$B58,INDEX(DATOS,0,$G$2),0,INDEX(DATOS,0,$H$2),1)</f>
        <v>1</v>
      </c>
      <c r="F58" s="42">
        <f>COUNTIFS(INDEX(DATOS,0,$K$2),"&lt;&gt;#n/d",INDEX(DATOS,0,$I$2),F$6,INDEX(DATOS,0,$J$2),$B58,INDEX(DATOS,0,$G$2),0,INDEX(DATOS,0,$H$2),1)</f>
        <v>0</v>
      </c>
      <c r="G58" s="42">
        <f>COUNTIFS(INDEX(DATOS,0,$K$2),"&lt;&gt;#n/d",INDEX(DATOS,0,$I$2),G$6,INDEX(DATOS,0,$J$2),$B58,INDEX(DATOS,0,$G$2),0,INDEX(DATOS,0,$H$2),1)</f>
        <v>0</v>
      </c>
      <c r="H58" s="42">
        <f>COUNTIFS(INDEX(DATOS,0,$K$2),"&lt;&gt;#n/d",INDEX(DATOS,0,$I$2),H$6,INDEX(DATOS,0,$J$2),$B58,INDEX(DATOS,0,$G$2),0,INDEX(DATOS,0,$H$2),1)</f>
        <v>0</v>
      </c>
      <c r="I58" s="42"/>
      <c r="J58" s="42">
        <f t="array" ref="J58">MAX(IF($C58:$H58&gt;0,IF($C$6:$H$6&gt;=$B$3,$C$6:$H$6)))</f>
        <v>2016</v>
      </c>
      <c r="K58" s="42">
        <f t="array" ref="K58">MAX(IF($C58:$H58&gt;0,IF($C$6:$H$6&lt;J58,$C$6:$H$6)))</f>
        <v>0</v>
      </c>
      <c r="L58" s="42">
        <f t="array" ref="L58">MAX(IF($C58:$H58&gt;0,IF($C$6:$H$6&lt;K58,$C$6:$H$6)))</f>
        <v>0</v>
      </c>
      <c r="M58" s="42">
        <f t="array" ref="M58">MAX(IF($C58:$H58&gt;0,IF($C$6:$H$6&lt;L58,$C$6:$H$6)))</f>
        <v>0</v>
      </c>
    </row>
    <row r="59" spans="1:13" x14ac:dyDescent="0.35">
      <c r="A59" s="35">
        <f t="array" ref="A59">IF(A58=0,0,MIN(IF(INDEX(DATOS,0,$G$2)=0,IF(INDEX(DATOS,0,$H$2)=1,IF(INDEX(DATOS,0,$I$2)&gt;=$B$3,IF(INDEX(DATOS,0,$I$2)&lt;=$B$2,IF(INDEX(DATOS,0,$F$2)&gt;A58,IF(ISNA(MATCH(INDEX(DATOS,0,$J$2),$B$7:B58,0)),INDEX(DATOS,0,$F$2)))))))))</f>
        <v>139</v>
      </c>
      <c r="B59" s="34" t="str">
        <f>IF($A59=0,#N/A,INDEX(DATOS,$A59,J$2))</f>
        <v>Partido de 25 de Mayo, BA</v>
      </c>
      <c r="C59" s="42">
        <f>COUNTIFS(INDEX(DATOS,0,$K$2),"&lt;&gt;#n/d",INDEX(DATOS,0,$I$2),C$6,INDEX(DATOS,0,$J$2),$B59,INDEX(DATOS,0,$G$2),0,INDEX(DATOS,0,$H$2),1)</f>
        <v>1</v>
      </c>
      <c r="D59" s="42">
        <f>COUNTIFS(INDEX(DATOS,0,$K$2),"&lt;&gt;#n/d",INDEX(DATOS,0,$I$2),D$6,INDEX(DATOS,0,$J$2),$B59,INDEX(DATOS,0,$G$2),0,INDEX(DATOS,0,$H$2),1)</f>
        <v>1</v>
      </c>
      <c r="E59" s="42">
        <f>COUNTIFS(INDEX(DATOS,0,$K$2),"&lt;&gt;#n/d",INDEX(DATOS,0,$I$2),E$6,INDEX(DATOS,0,$J$2),$B59,INDEX(DATOS,0,$G$2),0,INDEX(DATOS,0,$H$2),1)</f>
        <v>2</v>
      </c>
      <c r="F59" s="42">
        <f>COUNTIFS(INDEX(DATOS,0,$K$2),"&lt;&gt;#n/d",INDEX(DATOS,0,$I$2),F$6,INDEX(DATOS,0,$J$2),$B59,INDEX(DATOS,0,$G$2),0,INDEX(DATOS,0,$H$2),1)</f>
        <v>0</v>
      </c>
      <c r="G59" s="42">
        <f>COUNTIFS(INDEX(DATOS,0,$K$2),"&lt;&gt;#n/d",INDEX(DATOS,0,$I$2),G$6,INDEX(DATOS,0,$J$2),$B59,INDEX(DATOS,0,$G$2),0,INDEX(DATOS,0,$H$2),1)</f>
        <v>0</v>
      </c>
      <c r="H59" s="42">
        <f>COUNTIFS(INDEX(DATOS,0,$K$2),"&lt;&gt;#n/d",INDEX(DATOS,0,$I$2),H$6,INDEX(DATOS,0,$J$2),$B59,INDEX(DATOS,0,$G$2),0,INDEX(DATOS,0,$H$2),1)</f>
        <v>0</v>
      </c>
      <c r="I59" s="42"/>
      <c r="J59" s="42">
        <f t="array" ref="J59">MAX(IF($C59:$H59&gt;0,IF($C$6:$H$6&gt;=$B$3,$C$6:$H$6)))</f>
        <v>2018</v>
      </c>
      <c r="K59" s="42">
        <f t="array" ref="K59">MAX(IF($C59:$H59&gt;0,IF($C$6:$H$6&lt;J59,$C$6:$H$6)))</f>
        <v>2017</v>
      </c>
      <c r="L59" s="42">
        <f t="array" ref="L59">MAX(IF($C59:$H59&gt;0,IF($C$6:$H$6&lt;K59,$C$6:$H$6)))</f>
        <v>2016</v>
      </c>
      <c r="M59" s="42">
        <f t="array" ref="M59">MAX(IF($C59:$H59&gt;0,IF($C$6:$H$6&lt;L59,$C$6:$H$6)))</f>
        <v>0</v>
      </c>
    </row>
    <row r="60" spans="1:13" x14ac:dyDescent="0.35">
      <c r="A60" s="35">
        <f t="array" ref="A60">IF(A59=0,0,MIN(IF(INDEX(DATOS,0,$G$2)=0,IF(INDEX(DATOS,0,$H$2)=1,IF(INDEX(DATOS,0,$I$2)&gt;=$B$3,IF(INDEX(DATOS,0,$I$2)&lt;=$B$2,IF(INDEX(DATOS,0,$F$2)&gt;A59,IF(ISNA(MATCH(INDEX(DATOS,0,$J$2),$B$7:B59,0)),INDEX(DATOS,0,$F$2)))))))))</f>
        <v>141</v>
      </c>
      <c r="B60" s="34" t="str">
        <f>IF($A60=0,#N/A,INDEX(DATOS,$A60,J$2))</f>
        <v>Partido de Baradero, BA</v>
      </c>
      <c r="C60" s="42">
        <f>COUNTIFS(INDEX(DATOS,0,$K$2),"&lt;&gt;#n/d",INDEX(DATOS,0,$I$2),C$6,INDEX(DATOS,0,$J$2),$B60,INDEX(DATOS,0,$G$2),0,INDEX(DATOS,0,$H$2),1)</f>
        <v>0</v>
      </c>
      <c r="D60" s="42">
        <f>COUNTIFS(INDEX(DATOS,0,$K$2),"&lt;&gt;#n/d",INDEX(DATOS,0,$I$2),D$6,INDEX(DATOS,0,$J$2),$B60,INDEX(DATOS,0,$G$2),0,INDEX(DATOS,0,$H$2),1)</f>
        <v>1</v>
      </c>
      <c r="E60" s="42">
        <f>COUNTIFS(INDEX(DATOS,0,$K$2),"&lt;&gt;#n/d",INDEX(DATOS,0,$I$2),E$6,INDEX(DATOS,0,$J$2),$B60,INDEX(DATOS,0,$G$2),0,INDEX(DATOS,0,$H$2),1)</f>
        <v>1</v>
      </c>
      <c r="F60" s="42">
        <f>COUNTIFS(INDEX(DATOS,0,$K$2),"&lt;&gt;#n/d",INDEX(DATOS,0,$I$2),F$6,INDEX(DATOS,0,$J$2),$B60,INDEX(DATOS,0,$G$2),0,INDEX(DATOS,0,$H$2),1)</f>
        <v>0</v>
      </c>
      <c r="G60" s="42">
        <f>COUNTIFS(INDEX(DATOS,0,$K$2),"&lt;&gt;#n/d",INDEX(DATOS,0,$I$2),G$6,INDEX(DATOS,0,$J$2),$B60,INDEX(DATOS,0,$G$2),0,INDEX(DATOS,0,$H$2),1)</f>
        <v>0</v>
      </c>
      <c r="H60" s="42">
        <f>COUNTIFS(INDEX(DATOS,0,$K$2),"&lt;&gt;#n/d",INDEX(DATOS,0,$I$2),H$6,INDEX(DATOS,0,$J$2),$B60,INDEX(DATOS,0,$G$2),0,INDEX(DATOS,0,$H$2),1)</f>
        <v>0</v>
      </c>
      <c r="I60" s="42"/>
      <c r="J60" s="42">
        <f t="array" ref="J60">MAX(IF($C60:$H60&gt;0,IF($C$6:$H$6&gt;=$B$3,$C$6:$H$6)))</f>
        <v>2017</v>
      </c>
      <c r="K60" s="42">
        <f t="array" ref="K60">MAX(IF($C60:$H60&gt;0,IF($C$6:$H$6&lt;J60,$C$6:$H$6)))</f>
        <v>2016</v>
      </c>
      <c r="L60" s="42">
        <f t="array" ref="L60">MAX(IF($C60:$H60&gt;0,IF($C$6:$H$6&lt;K60,$C$6:$H$6)))</f>
        <v>0</v>
      </c>
      <c r="M60" s="42">
        <f t="array" ref="M60">MAX(IF($C60:$H60&gt;0,IF($C$6:$H$6&lt;L60,$C$6:$H$6)))</f>
        <v>0</v>
      </c>
    </row>
    <row r="61" spans="1:13" x14ac:dyDescent="0.35">
      <c r="A61" s="35">
        <f t="array" ref="A61">IF(A60=0,0,MIN(IF(INDEX(DATOS,0,$G$2)=0,IF(INDEX(DATOS,0,$H$2)=1,IF(INDEX(DATOS,0,$I$2)&gt;=$B$3,IF(INDEX(DATOS,0,$I$2)&lt;=$B$2,IF(INDEX(DATOS,0,$F$2)&gt;A60,IF(ISNA(MATCH(INDEX(DATOS,0,$J$2),$B$7:B60,0)),INDEX(DATOS,0,$F$2)))))))))</f>
        <v>142</v>
      </c>
      <c r="B61" s="34" t="str">
        <f>IF($A61=0,#N/A,INDEX(DATOS,$A61,J$2))</f>
        <v>Partido de Arrecifes, BA</v>
      </c>
      <c r="C61" s="42">
        <f>COUNTIFS(INDEX(DATOS,0,$K$2),"&lt;&gt;#n/d",INDEX(DATOS,0,$I$2),C$6,INDEX(DATOS,0,$J$2),$B61,INDEX(DATOS,0,$G$2),0,INDEX(DATOS,0,$H$2),1)</f>
        <v>0</v>
      </c>
      <c r="D61" s="42">
        <f>COUNTIFS(INDEX(DATOS,0,$K$2),"&lt;&gt;#n/d",INDEX(DATOS,0,$I$2),D$6,INDEX(DATOS,0,$J$2),$B61,INDEX(DATOS,0,$G$2),0,INDEX(DATOS,0,$H$2),1)</f>
        <v>1</v>
      </c>
      <c r="E61" s="42">
        <f>COUNTIFS(INDEX(DATOS,0,$K$2),"&lt;&gt;#n/d",INDEX(DATOS,0,$I$2),E$6,INDEX(DATOS,0,$J$2),$B61,INDEX(DATOS,0,$G$2),0,INDEX(DATOS,0,$H$2),1)</f>
        <v>2</v>
      </c>
      <c r="F61" s="42">
        <f>COUNTIFS(INDEX(DATOS,0,$K$2),"&lt;&gt;#n/d",INDEX(DATOS,0,$I$2),F$6,INDEX(DATOS,0,$J$2),$B61,INDEX(DATOS,0,$G$2),0,INDEX(DATOS,0,$H$2),1)</f>
        <v>0</v>
      </c>
      <c r="G61" s="42">
        <f>COUNTIFS(INDEX(DATOS,0,$K$2),"&lt;&gt;#n/d",INDEX(DATOS,0,$I$2),G$6,INDEX(DATOS,0,$J$2),$B61,INDEX(DATOS,0,$G$2),0,INDEX(DATOS,0,$H$2),1)</f>
        <v>0</v>
      </c>
      <c r="H61" s="42">
        <f>COUNTIFS(INDEX(DATOS,0,$K$2),"&lt;&gt;#n/d",INDEX(DATOS,0,$I$2),H$6,INDEX(DATOS,0,$J$2),$B61,INDEX(DATOS,0,$G$2),0,INDEX(DATOS,0,$H$2),1)</f>
        <v>0</v>
      </c>
      <c r="I61" s="42"/>
      <c r="J61" s="42">
        <f t="array" ref="J61">MAX(IF($C61:$H61&gt;0,IF($C$6:$H$6&gt;=$B$3,$C$6:$H$6)))</f>
        <v>2017</v>
      </c>
      <c r="K61" s="42">
        <f t="array" ref="K61">MAX(IF($C61:$H61&gt;0,IF($C$6:$H$6&lt;J61,$C$6:$H$6)))</f>
        <v>2016</v>
      </c>
      <c r="L61" s="42">
        <f t="array" ref="L61">MAX(IF($C61:$H61&gt;0,IF($C$6:$H$6&lt;K61,$C$6:$H$6)))</f>
        <v>0</v>
      </c>
      <c r="M61" s="42">
        <f t="array" ref="M61">MAX(IF($C61:$H61&gt;0,IF($C$6:$H$6&lt;L61,$C$6:$H$6)))</f>
        <v>0</v>
      </c>
    </row>
    <row r="62" spans="1:13" x14ac:dyDescent="0.35">
      <c r="A62" s="35">
        <f t="array" ref="A62">IF(A61=0,0,MIN(IF(INDEX(DATOS,0,$G$2)=0,IF(INDEX(DATOS,0,$H$2)=1,IF(INDEX(DATOS,0,$I$2)&gt;=$B$3,IF(INDEX(DATOS,0,$I$2)&lt;=$B$2,IF(INDEX(DATOS,0,$F$2)&gt;A61,IF(ISNA(MATCH(INDEX(DATOS,0,$J$2),$B$7:B61,0)),INDEX(DATOS,0,$F$2)))))))))</f>
        <v>144</v>
      </c>
      <c r="B62" s="34" t="str">
        <f>IF($A62=0,#N/A,INDEX(DATOS,$A62,J$2))</f>
        <v>Partido de Capitán Sarmiento, BA</v>
      </c>
      <c r="C62" s="42">
        <f>COUNTIFS(INDEX(DATOS,0,$K$2),"&lt;&gt;#n/d",INDEX(DATOS,0,$I$2),C$6,INDEX(DATOS,0,$J$2),$B62,INDEX(DATOS,0,$G$2),0,INDEX(DATOS,0,$H$2),1)</f>
        <v>0</v>
      </c>
      <c r="D62" s="42">
        <f>COUNTIFS(INDEX(DATOS,0,$K$2),"&lt;&gt;#n/d",INDEX(DATOS,0,$I$2),D$6,INDEX(DATOS,0,$J$2),$B62,INDEX(DATOS,0,$G$2),0,INDEX(DATOS,0,$H$2),1)</f>
        <v>1</v>
      </c>
      <c r="E62" s="42">
        <f>COUNTIFS(INDEX(DATOS,0,$K$2),"&lt;&gt;#n/d",INDEX(DATOS,0,$I$2),E$6,INDEX(DATOS,0,$J$2),$B62,INDEX(DATOS,0,$G$2),0,INDEX(DATOS,0,$H$2),1)</f>
        <v>1</v>
      </c>
      <c r="F62" s="42">
        <f>COUNTIFS(INDEX(DATOS,0,$K$2),"&lt;&gt;#n/d",INDEX(DATOS,0,$I$2),F$6,INDEX(DATOS,0,$J$2),$B62,INDEX(DATOS,0,$G$2),0,INDEX(DATOS,0,$H$2),1)</f>
        <v>0</v>
      </c>
      <c r="G62" s="42">
        <f>COUNTIFS(INDEX(DATOS,0,$K$2),"&lt;&gt;#n/d",INDEX(DATOS,0,$I$2),G$6,INDEX(DATOS,0,$J$2),$B62,INDEX(DATOS,0,$G$2),0,INDEX(DATOS,0,$H$2),1)</f>
        <v>0</v>
      </c>
      <c r="H62" s="42">
        <f>COUNTIFS(INDEX(DATOS,0,$K$2),"&lt;&gt;#n/d",INDEX(DATOS,0,$I$2),H$6,INDEX(DATOS,0,$J$2),$B62,INDEX(DATOS,0,$G$2),0,INDEX(DATOS,0,$H$2),1)</f>
        <v>0</v>
      </c>
      <c r="I62" s="42"/>
      <c r="J62" s="42">
        <f t="array" ref="J62">MAX(IF($C62:$H62&gt;0,IF($C$6:$H$6&gt;=$B$3,$C$6:$H$6)))</f>
        <v>2017</v>
      </c>
      <c r="K62" s="42">
        <f t="array" ref="K62">MAX(IF($C62:$H62&gt;0,IF($C$6:$H$6&lt;J62,$C$6:$H$6)))</f>
        <v>2016</v>
      </c>
      <c r="L62" s="42">
        <f t="array" ref="L62">MAX(IF($C62:$H62&gt;0,IF($C$6:$H$6&lt;K62,$C$6:$H$6)))</f>
        <v>0</v>
      </c>
      <c r="M62" s="42">
        <f t="array" ref="M62">MAX(IF($C62:$H62&gt;0,IF($C$6:$H$6&lt;L62,$C$6:$H$6)))</f>
        <v>0</v>
      </c>
    </row>
    <row r="63" spans="1:13" x14ac:dyDescent="0.35">
      <c r="A63" s="35">
        <f t="array" ref="A63">IF(A62=0,0,MIN(IF(INDEX(DATOS,0,$G$2)=0,IF(INDEX(DATOS,0,$H$2)=1,IF(INDEX(DATOS,0,$I$2)&gt;=$B$3,IF(INDEX(DATOS,0,$I$2)&lt;=$B$2,IF(INDEX(DATOS,0,$F$2)&gt;A62,IF(ISNA(MATCH(INDEX(DATOS,0,$J$2),$B$7:B62,0)),INDEX(DATOS,0,$F$2)))))))))</f>
        <v>145</v>
      </c>
      <c r="B63" s="34" t="str">
        <f>IF($A63=0,#N/A,INDEX(DATOS,$A63,J$2))</f>
        <v>Partido de San Antonio de Areco, BA</v>
      </c>
      <c r="C63" s="42">
        <f>COUNTIFS(INDEX(DATOS,0,$K$2),"&lt;&gt;#n/d",INDEX(DATOS,0,$I$2),C$6,INDEX(DATOS,0,$J$2),$B63,INDEX(DATOS,0,$G$2),0,INDEX(DATOS,0,$H$2),1)</f>
        <v>0</v>
      </c>
      <c r="D63" s="42">
        <f>COUNTIFS(INDEX(DATOS,0,$K$2),"&lt;&gt;#n/d",INDEX(DATOS,0,$I$2),D$6,INDEX(DATOS,0,$J$2),$B63,INDEX(DATOS,0,$G$2),0,INDEX(DATOS,0,$H$2),1)</f>
        <v>0</v>
      </c>
      <c r="E63" s="42">
        <f>COUNTIFS(INDEX(DATOS,0,$K$2),"&lt;&gt;#n/d",INDEX(DATOS,0,$I$2),E$6,INDEX(DATOS,0,$J$2),$B63,INDEX(DATOS,0,$G$2),0,INDEX(DATOS,0,$H$2),1)</f>
        <v>1</v>
      </c>
      <c r="F63" s="42">
        <f>COUNTIFS(INDEX(DATOS,0,$K$2),"&lt;&gt;#n/d",INDEX(DATOS,0,$I$2),F$6,INDEX(DATOS,0,$J$2),$B63,INDEX(DATOS,0,$G$2),0,INDEX(DATOS,0,$H$2),1)</f>
        <v>0</v>
      </c>
      <c r="G63" s="42">
        <f>COUNTIFS(INDEX(DATOS,0,$K$2),"&lt;&gt;#n/d",INDEX(DATOS,0,$I$2),G$6,INDEX(DATOS,0,$J$2),$B63,INDEX(DATOS,0,$G$2),0,INDEX(DATOS,0,$H$2),1)</f>
        <v>0</v>
      </c>
      <c r="H63" s="42">
        <f>COUNTIFS(INDEX(DATOS,0,$K$2),"&lt;&gt;#n/d",INDEX(DATOS,0,$I$2),H$6,INDEX(DATOS,0,$J$2),$B63,INDEX(DATOS,0,$G$2),0,INDEX(DATOS,0,$H$2),1)</f>
        <v>0</v>
      </c>
      <c r="I63" s="42"/>
      <c r="J63" s="42">
        <f t="array" ref="J63">MAX(IF($C63:$H63&gt;0,IF($C$6:$H$6&gt;=$B$3,$C$6:$H$6)))</f>
        <v>2016</v>
      </c>
      <c r="K63" s="42">
        <f t="array" ref="K63">MAX(IF($C63:$H63&gt;0,IF($C$6:$H$6&lt;J63,$C$6:$H$6)))</f>
        <v>0</v>
      </c>
      <c r="L63" s="42">
        <f t="array" ref="L63">MAX(IF($C63:$H63&gt;0,IF($C$6:$H$6&lt;K63,$C$6:$H$6)))</f>
        <v>0</v>
      </c>
      <c r="M63" s="42">
        <f t="array" ref="M63">MAX(IF($C63:$H63&gt;0,IF($C$6:$H$6&lt;L63,$C$6:$H$6)))</f>
        <v>0</v>
      </c>
    </row>
    <row r="64" spans="1:13" x14ac:dyDescent="0.35">
      <c r="A64" s="35">
        <f t="array" ref="A64">IF(A63=0,0,MIN(IF(INDEX(DATOS,0,$G$2)=0,IF(INDEX(DATOS,0,$H$2)=1,IF(INDEX(DATOS,0,$I$2)&gt;=$B$3,IF(INDEX(DATOS,0,$I$2)&lt;=$B$2,IF(INDEX(DATOS,0,$F$2)&gt;A63,IF(ISNA(MATCH(INDEX(DATOS,0,$J$2),$B$7:B63,0)),INDEX(DATOS,0,$F$2)))))))))</f>
        <v>146</v>
      </c>
      <c r="B64" s="34" t="str">
        <f>IF($A64=0,#N/A,INDEX(DATOS,$A64,J$2))</f>
        <v>Partido de San Pedro, BA</v>
      </c>
      <c r="C64" s="42">
        <f>COUNTIFS(INDEX(DATOS,0,$K$2),"&lt;&gt;#n/d",INDEX(DATOS,0,$I$2),C$6,INDEX(DATOS,0,$J$2),$B64,INDEX(DATOS,0,$G$2),0,INDEX(DATOS,0,$H$2),1)</f>
        <v>0</v>
      </c>
      <c r="D64" s="42">
        <f>COUNTIFS(INDEX(DATOS,0,$K$2),"&lt;&gt;#n/d",INDEX(DATOS,0,$I$2),D$6,INDEX(DATOS,0,$J$2),$B64,INDEX(DATOS,0,$G$2),0,INDEX(DATOS,0,$H$2),1)</f>
        <v>0</v>
      </c>
      <c r="E64" s="42">
        <f>COUNTIFS(INDEX(DATOS,0,$K$2),"&lt;&gt;#n/d",INDEX(DATOS,0,$I$2),E$6,INDEX(DATOS,0,$J$2),$B64,INDEX(DATOS,0,$G$2),0,INDEX(DATOS,0,$H$2),1)</f>
        <v>1</v>
      </c>
      <c r="F64" s="42">
        <f>COUNTIFS(INDEX(DATOS,0,$K$2),"&lt;&gt;#n/d",INDEX(DATOS,0,$I$2),F$6,INDEX(DATOS,0,$J$2),$B64,INDEX(DATOS,0,$G$2),0,INDEX(DATOS,0,$H$2),1)</f>
        <v>0</v>
      </c>
      <c r="G64" s="42">
        <f>COUNTIFS(INDEX(DATOS,0,$K$2),"&lt;&gt;#n/d",INDEX(DATOS,0,$I$2),G$6,INDEX(DATOS,0,$J$2),$B64,INDEX(DATOS,0,$G$2),0,INDEX(DATOS,0,$H$2),1)</f>
        <v>0</v>
      </c>
      <c r="H64" s="42">
        <f>COUNTIFS(INDEX(DATOS,0,$K$2),"&lt;&gt;#n/d",INDEX(DATOS,0,$I$2),H$6,INDEX(DATOS,0,$J$2),$B64,INDEX(DATOS,0,$G$2),0,INDEX(DATOS,0,$H$2),1)</f>
        <v>0</v>
      </c>
      <c r="I64" s="42"/>
      <c r="J64" s="42">
        <f t="array" ref="J64">MAX(IF($C64:$H64&gt;0,IF($C$6:$H$6&gt;=$B$3,$C$6:$H$6)))</f>
        <v>2016</v>
      </c>
      <c r="K64" s="42">
        <f t="array" ref="K64">MAX(IF($C64:$H64&gt;0,IF($C$6:$H$6&lt;J64,$C$6:$H$6)))</f>
        <v>0</v>
      </c>
      <c r="L64" s="42">
        <f t="array" ref="L64">MAX(IF($C64:$H64&gt;0,IF($C$6:$H$6&lt;K64,$C$6:$H$6)))</f>
        <v>0</v>
      </c>
      <c r="M64" s="42">
        <f t="array" ref="M64">MAX(IF($C64:$H64&gt;0,IF($C$6:$H$6&lt;L64,$C$6:$H$6)))</f>
        <v>0</v>
      </c>
    </row>
    <row r="65" spans="1:13" x14ac:dyDescent="0.35">
      <c r="A65" s="35">
        <f t="array" ref="A65">IF(A64=0,0,MIN(IF(INDEX(DATOS,0,$G$2)=0,IF(INDEX(DATOS,0,$H$2)=1,IF(INDEX(DATOS,0,$I$2)&gt;=$B$3,IF(INDEX(DATOS,0,$I$2)&lt;=$B$2,IF(INDEX(DATOS,0,$F$2)&gt;A64,IF(ISNA(MATCH(INDEX(DATOS,0,$J$2),$B$7:B64,0)),INDEX(DATOS,0,$F$2)))))))))</f>
        <v>147</v>
      </c>
      <c r="B65" s="34" t="str">
        <f>IF($A65=0,#N/A,INDEX(DATOS,$A65,J$2))</f>
        <v>Departamento de Paraná, ER</v>
      </c>
      <c r="C65" s="42">
        <f>COUNTIFS(INDEX(DATOS,0,$K$2),"&lt;&gt;#n/d",INDEX(DATOS,0,$I$2),C$6,INDEX(DATOS,0,$J$2),$B65,INDEX(DATOS,0,$G$2),0,INDEX(DATOS,0,$H$2),1)</f>
        <v>4</v>
      </c>
      <c r="D65" s="42">
        <f>COUNTIFS(INDEX(DATOS,0,$K$2),"&lt;&gt;#n/d",INDEX(DATOS,0,$I$2),D$6,INDEX(DATOS,0,$J$2),$B65,INDEX(DATOS,0,$G$2),0,INDEX(DATOS,0,$H$2),1)</f>
        <v>3</v>
      </c>
      <c r="E65" s="42">
        <f>COUNTIFS(INDEX(DATOS,0,$K$2),"&lt;&gt;#n/d",INDEX(DATOS,0,$I$2),E$6,INDEX(DATOS,0,$J$2),$B65,INDEX(DATOS,0,$G$2),0,INDEX(DATOS,0,$H$2),1)</f>
        <v>5</v>
      </c>
      <c r="F65" s="42">
        <f>COUNTIFS(INDEX(DATOS,0,$K$2),"&lt;&gt;#n/d",INDEX(DATOS,0,$I$2),F$6,INDEX(DATOS,0,$J$2),$B65,INDEX(DATOS,0,$G$2),0,INDEX(DATOS,0,$H$2),1)</f>
        <v>0</v>
      </c>
      <c r="G65" s="42">
        <f>COUNTIFS(INDEX(DATOS,0,$K$2),"&lt;&gt;#n/d",INDEX(DATOS,0,$I$2),G$6,INDEX(DATOS,0,$J$2),$B65,INDEX(DATOS,0,$G$2),0,INDEX(DATOS,0,$H$2),1)</f>
        <v>0</v>
      </c>
      <c r="H65" s="42">
        <f>COUNTIFS(INDEX(DATOS,0,$K$2),"&lt;&gt;#n/d",INDEX(DATOS,0,$I$2),H$6,INDEX(DATOS,0,$J$2),$B65,INDEX(DATOS,0,$G$2),0,INDEX(DATOS,0,$H$2),1)</f>
        <v>0</v>
      </c>
      <c r="I65" s="42"/>
      <c r="J65" s="42">
        <f t="array" ref="J65">MAX(IF($C65:$H65&gt;0,IF($C$6:$H$6&gt;=$B$3,$C$6:$H$6)))</f>
        <v>2018</v>
      </c>
      <c r="K65" s="42">
        <f t="array" ref="K65">MAX(IF($C65:$H65&gt;0,IF($C$6:$H$6&lt;J65,$C$6:$H$6)))</f>
        <v>2017</v>
      </c>
      <c r="L65" s="42">
        <f t="array" ref="L65">MAX(IF($C65:$H65&gt;0,IF($C$6:$H$6&lt;K65,$C$6:$H$6)))</f>
        <v>2016</v>
      </c>
      <c r="M65" s="42">
        <f t="array" ref="M65">MAX(IF($C65:$H65&gt;0,IF($C$6:$H$6&lt;L65,$C$6:$H$6)))</f>
        <v>0</v>
      </c>
    </row>
    <row r="66" spans="1:13" x14ac:dyDescent="0.35">
      <c r="A66" s="35">
        <f t="array" ref="A66">IF(A65=0,0,MIN(IF(INDEX(DATOS,0,$G$2)=0,IF(INDEX(DATOS,0,$H$2)=1,IF(INDEX(DATOS,0,$I$2)&gt;=$B$3,IF(INDEX(DATOS,0,$I$2)&lt;=$B$2,IF(INDEX(DATOS,0,$F$2)&gt;A65,IF(ISNA(MATCH(INDEX(DATOS,0,$J$2),$B$7:B65,0)),INDEX(DATOS,0,$F$2)))))))))</f>
        <v>152</v>
      </c>
      <c r="B66" s="34" t="str">
        <f>IF($A66=0,#N/A,INDEX(DATOS,$A66,J$2))</f>
        <v>Departamento de Federal, ER</v>
      </c>
      <c r="C66" s="42">
        <f>COUNTIFS(INDEX(DATOS,0,$K$2),"&lt;&gt;#n/d",INDEX(DATOS,0,$I$2),C$6,INDEX(DATOS,0,$J$2),$B66,INDEX(DATOS,0,$G$2),0,INDEX(DATOS,0,$H$2),1)</f>
        <v>1</v>
      </c>
      <c r="D66" s="42">
        <f>COUNTIFS(INDEX(DATOS,0,$K$2),"&lt;&gt;#n/d",INDEX(DATOS,0,$I$2),D$6,INDEX(DATOS,0,$J$2),$B66,INDEX(DATOS,0,$G$2),0,INDEX(DATOS,0,$H$2),1)</f>
        <v>1</v>
      </c>
      <c r="E66" s="42">
        <f>COUNTIFS(INDEX(DATOS,0,$K$2),"&lt;&gt;#n/d",INDEX(DATOS,0,$I$2),E$6,INDEX(DATOS,0,$J$2),$B66,INDEX(DATOS,0,$G$2),0,INDEX(DATOS,0,$H$2),1)</f>
        <v>1</v>
      </c>
      <c r="F66" s="42">
        <f>COUNTIFS(INDEX(DATOS,0,$K$2),"&lt;&gt;#n/d",INDEX(DATOS,0,$I$2),F$6,INDEX(DATOS,0,$J$2),$B66,INDEX(DATOS,0,$G$2),0,INDEX(DATOS,0,$H$2),1)</f>
        <v>0</v>
      </c>
      <c r="G66" s="42">
        <f>COUNTIFS(INDEX(DATOS,0,$K$2),"&lt;&gt;#n/d",INDEX(DATOS,0,$I$2),G$6,INDEX(DATOS,0,$J$2),$B66,INDEX(DATOS,0,$G$2),0,INDEX(DATOS,0,$H$2),1)</f>
        <v>0</v>
      </c>
      <c r="H66" s="42">
        <f>COUNTIFS(INDEX(DATOS,0,$K$2),"&lt;&gt;#n/d",INDEX(DATOS,0,$I$2),H$6,INDEX(DATOS,0,$J$2),$B66,INDEX(DATOS,0,$G$2),0,INDEX(DATOS,0,$H$2),1)</f>
        <v>0</v>
      </c>
      <c r="I66" s="42"/>
      <c r="J66" s="42">
        <f t="array" ref="J66">MAX(IF($C66:$H66&gt;0,IF($C$6:$H$6&gt;=$B$3,$C$6:$H$6)))</f>
        <v>2018</v>
      </c>
      <c r="K66" s="42">
        <f t="array" ref="K66">MAX(IF($C66:$H66&gt;0,IF($C$6:$H$6&lt;J66,$C$6:$H$6)))</f>
        <v>2017</v>
      </c>
      <c r="L66" s="42">
        <f t="array" ref="L66">MAX(IF($C66:$H66&gt;0,IF($C$6:$H$6&lt;K66,$C$6:$H$6)))</f>
        <v>2016</v>
      </c>
      <c r="M66" s="42">
        <f t="array" ref="M66">MAX(IF($C66:$H66&gt;0,IF($C$6:$H$6&lt;L66,$C$6:$H$6)))</f>
        <v>0</v>
      </c>
    </row>
    <row r="67" spans="1:13" x14ac:dyDescent="0.35">
      <c r="A67" s="35">
        <f t="array" ref="A67">IF(A66=0,0,MIN(IF(INDEX(DATOS,0,$G$2)=0,IF(INDEX(DATOS,0,$H$2)=1,IF(INDEX(DATOS,0,$I$2)&gt;=$B$3,IF(INDEX(DATOS,0,$I$2)&lt;=$B$2,IF(INDEX(DATOS,0,$F$2)&gt;A66,IF(ISNA(MATCH(INDEX(DATOS,0,$J$2),$B$7:B66,0)),INDEX(DATOS,0,$F$2)))))))))</f>
        <v>153</v>
      </c>
      <c r="B67" s="34" t="str">
        <f>IF($A67=0,#N/A,INDEX(DATOS,$A67,J$2))</f>
        <v>Departamento de Villaguay, ER</v>
      </c>
      <c r="C67" s="42">
        <f>COUNTIFS(INDEX(DATOS,0,$K$2),"&lt;&gt;#n/d",INDEX(DATOS,0,$I$2),C$6,INDEX(DATOS,0,$J$2),$B67,INDEX(DATOS,0,$G$2),0,INDEX(DATOS,0,$H$2),1)</f>
        <v>1</v>
      </c>
      <c r="D67" s="42">
        <f>COUNTIFS(INDEX(DATOS,0,$K$2),"&lt;&gt;#n/d",INDEX(DATOS,0,$I$2),D$6,INDEX(DATOS,0,$J$2),$B67,INDEX(DATOS,0,$G$2),0,INDEX(DATOS,0,$H$2),1)</f>
        <v>1</v>
      </c>
      <c r="E67" s="42">
        <f>COUNTIFS(INDEX(DATOS,0,$K$2),"&lt;&gt;#n/d",INDEX(DATOS,0,$I$2),E$6,INDEX(DATOS,0,$J$2),$B67,INDEX(DATOS,0,$G$2),0,INDEX(DATOS,0,$H$2),1)</f>
        <v>1</v>
      </c>
      <c r="F67" s="42">
        <f>COUNTIFS(INDEX(DATOS,0,$K$2),"&lt;&gt;#n/d",INDEX(DATOS,0,$I$2),F$6,INDEX(DATOS,0,$J$2),$B67,INDEX(DATOS,0,$G$2),0,INDEX(DATOS,0,$H$2),1)</f>
        <v>0</v>
      </c>
      <c r="G67" s="42">
        <f>COUNTIFS(INDEX(DATOS,0,$K$2),"&lt;&gt;#n/d",INDEX(DATOS,0,$I$2),G$6,INDEX(DATOS,0,$J$2),$B67,INDEX(DATOS,0,$G$2),0,INDEX(DATOS,0,$H$2),1)</f>
        <v>0</v>
      </c>
      <c r="H67" s="42">
        <f>COUNTIFS(INDEX(DATOS,0,$K$2),"&lt;&gt;#n/d",INDEX(DATOS,0,$I$2),H$6,INDEX(DATOS,0,$J$2),$B67,INDEX(DATOS,0,$G$2),0,INDEX(DATOS,0,$H$2),1)</f>
        <v>0</v>
      </c>
      <c r="I67" s="42"/>
      <c r="J67" s="42">
        <f t="array" ref="J67">MAX(IF($C67:$H67&gt;0,IF($C$6:$H$6&gt;=$B$3,$C$6:$H$6)))</f>
        <v>2018</v>
      </c>
      <c r="K67" s="42">
        <f t="array" ref="K67">MAX(IF($C67:$H67&gt;0,IF($C$6:$H$6&lt;J67,$C$6:$H$6)))</f>
        <v>2017</v>
      </c>
      <c r="L67" s="42">
        <f t="array" ref="L67">MAX(IF($C67:$H67&gt;0,IF($C$6:$H$6&lt;K67,$C$6:$H$6)))</f>
        <v>2016</v>
      </c>
      <c r="M67" s="42">
        <f t="array" ref="M67">MAX(IF($C67:$H67&gt;0,IF($C$6:$H$6&lt;L67,$C$6:$H$6)))</f>
        <v>0</v>
      </c>
    </row>
    <row r="68" spans="1:13" x14ac:dyDescent="0.35">
      <c r="A68" s="35">
        <f t="array" ref="A68">IF(A67=0,0,MIN(IF(INDEX(DATOS,0,$G$2)=0,IF(INDEX(DATOS,0,$H$2)=1,IF(INDEX(DATOS,0,$I$2)&gt;=$B$3,IF(INDEX(DATOS,0,$I$2)&lt;=$B$2,IF(INDEX(DATOS,0,$F$2)&gt;A67,IF(ISNA(MATCH(INDEX(DATOS,0,$J$2),$B$7:B67,0)),INDEX(DATOS,0,$F$2)))))))))</f>
        <v>154</v>
      </c>
      <c r="B68" s="34" t="str">
        <f>IF($A68=0,#N/A,INDEX(DATOS,$A68,J$2))</f>
        <v>Departamento de Diamante, ER</v>
      </c>
      <c r="C68" s="42">
        <f>COUNTIFS(INDEX(DATOS,0,$K$2),"&lt;&gt;#n/d",INDEX(DATOS,0,$I$2),C$6,INDEX(DATOS,0,$J$2),$B68,INDEX(DATOS,0,$G$2),0,INDEX(DATOS,0,$H$2),1)</f>
        <v>2</v>
      </c>
      <c r="D68" s="42">
        <f>COUNTIFS(INDEX(DATOS,0,$K$2),"&lt;&gt;#n/d",INDEX(DATOS,0,$I$2),D$6,INDEX(DATOS,0,$J$2),$B68,INDEX(DATOS,0,$G$2),0,INDEX(DATOS,0,$H$2),1)</f>
        <v>2</v>
      </c>
      <c r="E68" s="42">
        <f>COUNTIFS(INDEX(DATOS,0,$K$2),"&lt;&gt;#n/d",INDEX(DATOS,0,$I$2),E$6,INDEX(DATOS,0,$J$2),$B68,INDEX(DATOS,0,$G$2),0,INDEX(DATOS,0,$H$2),1)</f>
        <v>4</v>
      </c>
      <c r="F68" s="42">
        <f>COUNTIFS(INDEX(DATOS,0,$K$2),"&lt;&gt;#n/d",INDEX(DATOS,0,$I$2),F$6,INDEX(DATOS,0,$J$2),$B68,INDEX(DATOS,0,$G$2),0,INDEX(DATOS,0,$H$2),1)</f>
        <v>0</v>
      </c>
      <c r="G68" s="42">
        <f>COUNTIFS(INDEX(DATOS,0,$K$2),"&lt;&gt;#n/d",INDEX(DATOS,0,$I$2),G$6,INDEX(DATOS,0,$J$2),$B68,INDEX(DATOS,0,$G$2),0,INDEX(DATOS,0,$H$2),1)</f>
        <v>0</v>
      </c>
      <c r="H68" s="42">
        <f>COUNTIFS(INDEX(DATOS,0,$K$2),"&lt;&gt;#n/d",INDEX(DATOS,0,$I$2),H$6,INDEX(DATOS,0,$J$2),$B68,INDEX(DATOS,0,$G$2),0,INDEX(DATOS,0,$H$2),1)</f>
        <v>0</v>
      </c>
      <c r="I68" s="42"/>
      <c r="J68" s="42">
        <f t="array" ref="J68">MAX(IF($C68:$H68&gt;0,IF($C$6:$H$6&gt;=$B$3,$C$6:$H$6)))</f>
        <v>2018</v>
      </c>
      <c r="K68" s="42">
        <f t="array" ref="K68">MAX(IF($C68:$H68&gt;0,IF($C$6:$H$6&lt;J68,$C$6:$H$6)))</f>
        <v>2017</v>
      </c>
      <c r="L68" s="42">
        <f t="array" ref="L68">MAX(IF($C68:$H68&gt;0,IF($C$6:$H$6&lt;K68,$C$6:$H$6)))</f>
        <v>2016</v>
      </c>
      <c r="M68" s="42">
        <f t="array" ref="M68">MAX(IF($C68:$H68&gt;0,IF($C$6:$H$6&lt;L68,$C$6:$H$6)))</f>
        <v>0</v>
      </c>
    </row>
    <row r="69" spans="1:13" x14ac:dyDescent="0.35">
      <c r="A69" s="35">
        <f t="array" ref="A69">IF(A68=0,0,MIN(IF(INDEX(DATOS,0,$G$2)=0,IF(INDEX(DATOS,0,$H$2)=1,IF(INDEX(DATOS,0,$I$2)&gt;=$B$3,IF(INDEX(DATOS,0,$I$2)&lt;=$B$2,IF(INDEX(DATOS,0,$F$2)&gt;A68,IF(ISNA(MATCH(INDEX(DATOS,0,$J$2),$B$7:B68,0)),INDEX(DATOS,0,$F$2)))))))))</f>
        <v>158</v>
      </c>
      <c r="B69" s="34" t="str">
        <f>IF($A69=0,#N/A,INDEX(DATOS,$A69,J$2))</f>
        <v>Departamento de Concordia, ER</v>
      </c>
      <c r="C69" s="42">
        <f>COUNTIFS(INDEX(DATOS,0,$K$2),"&lt;&gt;#n/d",INDEX(DATOS,0,$I$2),C$6,INDEX(DATOS,0,$J$2),$B69,INDEX(DATOS,0,$G$2),0,INDEX(DATOS,0,$H$2),1)</f>
        <v>1</v>
      </c>
      <c r="D69" s="42">
        <f>COUNTIFS(INDEX(DATOS,0,$K$2),"&lt;&gt;#n/d",INDEX(DATOS,0,$I$2),D$6,INDEX(DATOS,0,$J$2),$B69,INDEX(DATOS,0,$G$2),0,INDEX(DATOS,0,$H$2),1)</f>
        <v>1</v>
      </c>
      <c r="E69" s="42">
        <f>COUNTIFS(INDEX(DATOS,0,$K$2),"&lt;&gt;#n/d",INDEX(DATOS,0,$I$2),E$6,INDEX(DATOS,0,$J$2),$B69,INDEX(DATOS,0,$G$2),0,INDEX(DATOS,0,$H$2),1)</f>
        <v>1</v>
      </c>
      <c r="F69" s="42">
        <f>COUNTIFS(INDEX(DATOS,0,$K$2),"&lt;&gt;#n/d",INDEX(DATOS,0,$I$2),F$6,INDEX(DATOS,0,$J$2),$B69,INDEX(DATOS,0,$G$2),0,INDEX(DATOS,0,$H$2),1)</f>
        <v>0</v>
      </c>
      <c r="G69" s="42">
        <f>COUNTIFS(INDEX(DATOS,0,$K$2),"&lt;&gt;#n/d",INDEX(DATOS,0,$I$2),G$6,INDEX(DATOS,0,$J$2),$B69,INDEX(DATOS,0,$G$2),0,INDEX(DATOS,0,$H$2),1)</f>
        <v>0</v>
      </c>
      <c r="H69" s="42">
        <f>COUNTIFS(INDEX(DATOS,0,$K$2),"&lt;&gt;#n/d",INDEX(DATOS,0,$I$2),H$6,INDEX(DATOS,0,$J$2),$B69,INDEX(DATOS,0,$G$2),0,INDEX(DATOS,0,$H$2),1)</f>
        <v>0</v>
      </c>
      <c r="I69" s="42"/>
      <c r="J69" s="42">
        <f t="array" ref="J69">MAX(IF($C69:$H69&gt;0,IF($C$6:$H$6&gt;=$B$3,$C$6:$H$6)))</f>
        <v>2018</v>
      </c>
      <c r="K69" s="42">
        <f t="array" ref="K69">MAX(IF($C69:$H69&gt;0,IF($C$6:$H$6&lt;J69,$C$6:$H$6)))</f>
        <v>2017</v>
      </c>
      <c r="L69" s="42">
        <f t="array" ref="L69">MAX(IF($C69:$H69&gt;0,IF($C$6:$H$6&lt;K69,$C$6:$H$6)))</f>
        <v>2016</v>
      </c>
      <c r="M69" s="42">
        <f t="array" ref="M69">MAX(IF($C69:$H69&gt;0,IF($C$6:$H$6&lt;L69,$C$6:$H$6)))</f>
        <v>0</v>
      </c>
    </row>
    <row r="70" spans="1:13" x14ac:dyDescent="0.35">
      <c r="A70" s="35">
        <f t="array" ref="A70">IF(A69=0,0,MIN(IF(INDEX(DATOS,0,$G$2)=0,IF(INDEX(DATOS,0,$H$2)=1,IF(INDEX(DATOS,0,$I$2)&gt;=$B$3,IF(INDEX(DATOS,0,$I$2)&lt;=$B$2,IF(INDEX(DATOS,0,$F$2)&gt;A69,IF(ISNA(MATCH(INDEX(DATOS,0,$J$2),$B$7:B69,0)),INDEX(DATOS,0,$F$2)))))))))</f>
        <v>159</v>
      </c>
      <c r="B70" s="34" t="str">
        <f>IF($A70=0,#N/A,INDEX(DATOS,$A70,J$2))</f>
        <v>Departamento de La Paz, ER</v>
      </c>
      <c r="C70" s="42">
        <f>COUNTIFS(INDEX(DATOS,0,$K$2),"&lt;&gt;#n/d",INDEX(DATOS,0,$I$2),C$6,INDEX(DATOS,0,$J$2),$B70,INDEX(DATOS,0,$G$2),0,INDEX(DATOS,0,$H$2),1)</f>
        <v>1</v>
      </c>
      <c r="D70" s="42">
        <f>COUNTIFS(INDEX(DATOS,0,$K$2),"&lt;&gt;#n/d",INDEX(DATOS,0,$I$2),D$6,INDEX(DATOS,0,$J$2),$B70,INDEX(DATOS,0,$G$2),0,INDEX(DATOS,0,$H$2),1)</f>
        <v>1</v>
      </c>
      <c r="E70" s="42">
        <f>COUNTIFS(INDEX(DATOS,0,$K$2),"&lt;&gt;#n/d",INDEX(DATOS,0,$I$2),E$6,INDEX(DATOS,0,$J$2),$B70,INDEX(DATOS,0,$G$2),0,INDEX(DATOS,0,$H$2),1)</f>
        <v>2</v>
      </c>
      <c r="F70" s="42">
        <f>COUNTIFS(INDEX(DATOS,0,$K$2),"&lt;&gt;#n/d",INDEX(DATOS,0,$I$2),F$6,INDEX(DATOS,0,$J$2),$B70,INDEX(DATOS,0,$G$2),0,INDEX(DATOS,0,$H$2),1)</f>
        <v>0</v>
      </c>
      <c r="G70" s="42">
        <f>COUNTIFS(INDEX(DATOS,0,$K$2),"&lt;&gt;#n/d",INDEX(DATOS,0,$I$2),G$6,INDEX(DATOS,0,$J$2),$B70,INDEX(DATOS,0,$G$2),0,INDEX(DATOS,0,$H$2),1)</f>
        <v>0</v>
      </c>
      <c r="H70" s="42">
        <f>COUNTIFS(INDEX(DATOS,0,$K$2),"&lt;&gt;#n/d",INDEX(DATOS,0,$I$2),H$6,INDEX(DATOS,0,$J$2),$B70,INDEX(DATOS,0,$G$2),0,INDEX(DATOS,0,$H$2),1)</f>
        <v>0</v>
      </c>
      <c r="I70" s="42"/>
      <c r="J70" s="42">
        <f t="array" ref="J70">MAX(IF($C70:$H70&gt;0,IF($C$6:$H$6&gt;=$B$3,$C$6:$H$6)))</f>
        <v>2018</v>
      </c>
      <c r="K70" s="42">
        <f t="array" ref="K70">MAX(IF($C70:$H70&gt;0,IF($C$6:$H$6&lt;J70,$C$6:$H$6)))</f>
        <v>2017</v>
      </c>
      <c r="L70" s="42">
        <f t="array" ref="L70">MAX(IF($C70:$H70&gt;0,IF($C$6:$H$6&lt;K70,$C$6:$H$6)))</f>
        <v>2016</v>
      </c>
      <c r="M70" s="42">
        <f t="array" ref="M70">MAX(IF($C70:$H70&gt;0,IF($C$6:$H$6&lt;L70,$C$6:$H$6)))</f>
        <v>0</v>
      </c>
    </row>
    <row r="71" spans="1:13" x14ac:dyDescent="0.35">
      <c r="A71" s="35">
        <f t="array" ref="A71">IF(A70=0,0,MIN(IF(INDEX(DATOS,0,$G$2)=0,IF(INDEX(DATOS,0,$H$2)=1,IF(INDEX(DATOS,0,$I$2)&gt;=$B$3,IF(INDEX(DATOS,0,$I$2)&lt;=$B$2,IF(INDEX(DATOS,0,$F$2)&gt;A70,IF(ISNA(MATCH(INDEX(DATOS,0,$J$2),$B$7:B70,0)),INDEX(DATOS,0,$F$2)))))))))</f>
        <v>161</v>
      </c>
      <c r="B71" s="34" t="str">
        <f>IF($A71=0,#N/A,INDEX(DATOS,$A71,J$2))</f>
        <v>Departamento de Tala, ER</v>
      </c>
      <c r="C71" s="42">
        <f>COUNTIFS(INDEX(DATOS,0,$K$2),"&lt;&gt;#n/d",INDEX(DATOS,0,$I$2),C$6,INDEX(DATOS,0,$J$2),$B71,INDEX(DATOS,0,$G$2),0,INDEX(DATOS,0,$H$2),1)</f>
        <v>1</v>
      </c>
      <c r="D71" s="42">
        <f>COUNTIFS(INDEX(DATOS,0,$K$2),"&lt;&gt;#n/d",INDEX(DATOS,0,$I$2),D$6,INDEX(DATOS,0,$J$2),$B71,INDEX(DATOS,0,$G$2),0,INDEX(DATOS,0,$H$2),1)</f>
        <v>1</v>
      </c>
      <c r="E71" s="42">
        <f>COUNTIFS(INDEX(DATOS,0,$K$2),"&lt;&gt;#n/d",INDEX(DATOS,0,$I$2),E$6,INDEX(DATOS,0,$J$2),$B71,INDEX(DATOS,0,$G$2),0,INDEX(DATOS,0,$H$2),1)</f>
        <v>1</v>
      </c>
      <c r="F71" s="42">
        <f>COUNTIFS(INDEX(DATOS,0,$K$2),"&lt;&gt;#n/d",INDEX(DATOS,0,$I$2),F$6,INDEX(DATOS,0,$J$2),$B71,INDEX(DATOS,0,$G$2),0,INDEX(DATOS,0,$H$2),1)</f>
        <v>0</v>
      </c>
      <c r="G71" s="42">
        <f>COUNTIFS(INDEX(DATOS,0,$K$2),"&lt;&gt;#n/d",INDEX(DATOS,0,$I$2),G$6,INDEX(DATOS,0,$J$2),$B71,INDEX(DATOS,0,$G$2),0,INDEX(DATOS,0,$H$2),1)</f>
        <v>0</v>
      </c>
      <c r="H71" s="42">
        <f>COUNTIFS(INDEX(DATOS,0,$K$2),"&lt;&gt;#n/d",INDEX(DATOS,0,$I$2),H$6,INDEX(DATOS,0,$J$2),$B71,INDEX(DATOS,0,$G$2),0,INDEX(DATOS,0,$H$2),1)</f>
        <v>0</v>
      </c>
      <c r="I71" s="42"/>
      <c r="J71" s="42">
        <f t="array" ref="J71">MAX(IF($C71:$H71&gt;0,IF($C$6:$H$6&gt;=$B$3,$C$6:$H$6)))</f>
        <v>2018</v>
      </c>
      <c r="K71" s="42">
        <f t="array" ref="K71">MAX(IF($C71:$H71&gt;0,IF($C$6:$H$6&lt;J71,$C$6:$H$6)))</f>
        <v>2017</v>
      </c>
      <c r="L71" s="42">
        <f t="array" ref="L71">MAX(IF($C71:$H71&gt;0,IF($C$6:$H$6&lt;K71,$C$6:$H$6)))</f>
        <v>2016</v>
      </c>
      <c r="M71" s="42">
        <f t="array" ref="M71">MAX(IF($C71:$H71&gt;0,IF($C$6:$H$6&lt;L71,$C$6:$H$6)))</f>
        <v>0</v>
      </c>
    </row>
    <row r="72" spans="1:13" x14ac:dyDescent="0.35">
      <c r="A72" s="35">
        <f t="array" ref="A72">IF(A71=0,0,MIN(IF(INDEX(DATOS,0,$G$2)=0,IF(INDEX(DATOS,0,$H$2)=1,IF(INDEX(DATOS,0,$I$2)&gt;=$B$3,IF(INDEX(DATOS,0,$I$2)&lt;=$B$2,IF(INDEX(DATOS,0,$F$2)&gt;A71,IF(ISNA(MATCH(INDEX(DATOS,0,$J$2),$B$7:B71,0)),INDEX(DATOS,0,$F$2)))))))))</f>
        <v>162</v>
      </c>
      <c r="B72" s="34" t="str">
        <f>IF($A72=0,#N/A,INDEX(DATOS,$A72,J$2))</f>
        <v>Departamento de Gualeguay, ER</v>
      </c>
      <c r="C72" s="42">
        <f>COUNTIFS(INDEX(DATOS,0,$K$2),"&lt;&gt;#n/d",INDEX(DATOS,0,$I$2),C$6,INDEX(DATOS,0,$J$2),$B72,INDEX(DATOS,0,$G$2),0,INDEX(DATOS,0,$H$2),1)</f>
        <v>2</v>
      </c>
      <c r="D72" s="42">
        <f>COUNTIFS(INDEX(DATOS,0,$K$2),"&lt;&gt;#n/d",INDEX(DATOS,0,$I$2),D$6,INDEX(DATOS,0,$J$2),$B72,INDEX(DATOS,0,$G$2),0,INDEX(DATOS,0,$H$2),1)</f>
        <v>2</v>
      </c>
      <c r="E72" s="42">
        <f>COUNTIFS(INDEX(DATOS,0,$K$2),"&lt;&gt;#n/d",INDEX(DATOS,0,$I$2),E$6,INDEX(DATOS,0,$J$2),$B72,INDEX(DATOS,0,$G$2),0,INDEX(DATOS,0,$H$2),1)</f>
        <v>3</v>
      </c>
      <c r="F72" s="42">
        <f>COUNTIFS(INDEX(DATOS,0,$K$2),"&lt;&gt;#n/d",INDEX(DATOS,0,$I$2),F$6,INDEX(DATOS,0,$J$2),$B72,INDEX(DATOS,0,$G$2),0,INDEX(DATOS,0,$H$2),1)</f>
        <v>0</v>
      </c>
      <c r="G72" s="42">
        <f>COUNTIFS(INDEX(DATOS,0,$K$2),"&lt;&gt;#n/d",INDEX(DATOS,0,$I$2),G$6,INDEX(DATOS,0,$J$2),$B72,INDEX(DATOS,0,$G$2),0,INDEX(DATOS,0,$H$2),1)</f>
        <v>0</v>
      </c>
      <c r="H72" s="42">
        <f>COUNTIFS(INDEX(DATOS,0,$K$2),"&lt;&gt;#n/d",INDEX(DATOS,0,$I$2),H$6,INDEX(DATOS,0,$J$2),$B72,INDEX(DATOS,0,$G$2),0,INDEX(DATOS,0,$H$2),1)</f>
        <v>0</v>
      </c>
      <c r="I72" s="42"/>
      <c r="J72" s="42">
        <f t="array" ref="J72">MAX(IF($C72:$H72&gt;0,IF($C$6:$H$6&gt;=$B$3,$C$6:$H$6)))</f>
        <v>2018</v>
      </c>
      <c r="K72" s="42">
        <f t="array" ref="K72">MAX(IF($C72:$H72&gt;0,IF($C$6:$H$6&lt;J72,$C$6:$H$6)))</f>
        <v>2017</v>
      </c>
      <c r="L72" s="42">
        <f t="array" ref="L72">MAX(IF($C72:$H72&gt;0,IF($C$6:$H$6&lt;K72,$C$6:$H$6)))</f>
        <v>2016</v>
      </c>
      <c r="M72" s="42">
        <f t="array" ref="M72">MAX(IF($C72:$H72&gt;0,IF($C$6:$H$6&lt;L72,$C$6:$H$6)))</f>
        <v>0</v>
      </c>
    </row>
    <row r="73" spans="1:13" x14ac:dyDescent="0.35">
      <c r="A73" s="35">
        <f t="array" ref="A73">IF(A72=0,0,MIN(IF(INDEX(DATOS,0,$G$2)=0,IF(INDEX(DATOS,0,$H$2)=1,IF(INDEX(DATOS,0,$I$2)&gt;=$B$3,IF(INDEX(DATOS,0,$I$2)&lt;=$B$2,IF(INDEX(DATOS,0,$F$2)&gt;A72,IF(ISNA(MATCH(INDEX(DATOS,0,$J$2),$B$7:B72,0)),INDEX(DATOS,0,$F$2)))))))))</f>
        <v>165</v>
      </c>
      <c r="B73" s="34" t="str">
        <f>IF($A73=0,#N/A,INDEX(DATOS,$A73,J$2))</f>
        <v>Departamento de Gualeguaychú, ER</v>
      </c>
      <c r="C73" s="42">
        <f>COUNTIFS(INDEX(DATOS,0,$K$2),"&lt;&gt;#n/d",INDEX(DATOS,0,$I$2),C$6,INDEX(DATOS,0,$J$2),$B73,INDEX(DATOS,0,$G$2),0,INDEX(DATOS,0,$H$2),1)</f>
        <v>3</v>
      </c>
      <c r="D73" s="42">
        <f>COUNTIFS(INDEX(DATOS,0,$K$2),"&lt;&gt;#n/d",INDEX(DATOS,0,$I$2),D$6,INDEX(DATOS,0,$J$2),$B73,INDEX(DATOS,0,$G$2),0,INDEX(DATOS,0,$H$2),1)</f>
        <v>3</v>
      </c>
      <c r="E73" s="42">
        <f>COUNTIFS(INDEX(DATOS,0,$K$2),"&lt;&gt;#n/d",INDEX(DATOS,0,$I$2),E$6,INDEX(DATOS,0,$J$2),$B73,INDEX(DATOS,0,$G$2),0,INDEX(DATOS,0,$H$2),1)</f>
        <v>3</v>
      </c>
      <c r="F73" s="42">
        <f>COUNTIFS(INDEX(DATOS,0,$K$2),"&lt;&gt;#n/d",INDEX(DATOS,0,$I$2),F$6,INDEX(DATOS,0,$J$2),$B73,INDEX(DATOS,0,$G$2),0,INDEX(DATOS,0,$H$2),1)</f>
        <v>0</v>
      </c>
      <c r="G73" s="42">
        <f>COUNTIFS(INDEX(DATOS,0,$K$2),"&lt;&gt;#n/d",INDEX(DATOS,0,$I$2),G$6,INDEX(DATOS,0,$J$2),$B73,INDEX(DATOS,0,$G$2),0,INDEX(DATOS,0,$H$2),1)</f>
        <v>0</v>
      </c>
      <c r="H73" s="42">
        <f>COUNTIFS(INDEX(DATOS,0,$K$2),"&lt;&gt;#n/d",INDEX(DATOS,0,$I$2),H$6,INDEX(DATOS,0,$J$2),$B73,INDEX(DATOS,0,$G$2),0,INDEX(DATOS,0,$H$2),1)</f>
        <v>0</v>
      </c>
      <c r="I73" s="42"/>
      <c r="J73" s="42">
        <f t="array" ref="J73">MAX(IF($C73:$H73&gt;0,IF($C$6:$H$6&gt;=$B$3,$C$6:$H$6)))</f>
        <v>2018</v>
      </c>
      <c r="K73" s="42">
        <f t="array" ref="K73">MAX(IF($C73:$H73&gt;0,IF($C$6:$H$6&lt;J73,$C$6:$H$6)))</f>
        <v>2017</v>
      </c>
      <c r="L73" s="42">
        <f t="array" ref="L73">MAX(IF($C73:$H73&gt;0,IF($C$6:$H$6&lt;K73,$C$6:$H$6)))</f>
        <v>2016</v>
      </c>
      <c r="M73" s="42">
        <f t="array" ref="M73">MAX(IF($C73:$H73&gt;0,IF($C$6:$H$6&lt;L73,$C$6:$H$6)))</f>
        <v>0</v>
      </c>
    </row>
    <row r="74" spans="1:13" x14ac:dyDescent="0.35">
      <c r="A74" s="35">
        <f t="array" ref="A74">IF(A73=0,0,MIN(IF(INDEX(DATOS,0,$G$2)=0,IF(INDEX(DATOS,0,$H$2)=1,IF(INDEX(DATOS,0,$I$2)&gt;=$B$3,IF(INDEX(DATOS,0,$I$2)&lt;=$B$2,IF(INDEX(DATOS,0,$F$2)&gt;A73,IF(ISNA(MATCH(INDEX(DATOS,0,$J$2),$B$7:B73,0)),INDEX(DATOS,0,$F$2)))))))))</f>
        <v>168</v>
      </c>
      <c r="B74" s="34" t="str">
        <f>IF($A74=0,#N/A,INDEX(DATOS,$A74,J$2))</f>
        <v>Departamento de Nogoyá, ER</v>
      </c>
      <c r="C74" s="42">
        <f>COUNTIFS(INDEX(DATOS,0,$K$2),"&lt;&gt;#n/d",INDEX(DATOS,0,$I$2),C$6,INDEX(DATOS,0,$J$2),$B74,INDEX(DATOS,0,$G$2),0,INDEX(DATOS,0,$H$2),1)</f>
        <v>3</v>
      </c>
      <c r="D74" s="42">
        <f>COUNTIFS(INDEX(DATOS,0,$K$2),"&lt;&gt;#n/d",INDEX(DATOS,0,$I$2),D$6,INDEX(DATOS,0,$J$2),$B74,INDEX(DATOS,0,$G$2),0,INDEX(DATOS,0,$H$2),1)</f>
        <v>2</v>
      </c>
      <c r="E74" s="42">
        <f>COUNTIFS(INDEX(DATOS,0,$K$2),"&lt;&gt;#n/d",INDEX(DATOS,0,$I$2),E$6,INDEX(DATOS,0,$J$2),$B74,INDEX(DATOS,0,$G$2),0,INDEX(DATOS,0,$H$2),1)</f>
        <v>3</v>
      </c>
      <c r="F74" s="42">
        <f>COUNTIFS(INDEX(DATOS,0,$K$2),"&lt;&gt;#n/d",INDEX(DATOS,0,$I$2),F$6,INDEX(DATOS,0,$J$2),$B74,INDEX(DATOS,0,$G$2),0,INDEX(DATOS,0,$H$2),1)</f>
        <v>0</v>
      </c>
      <c r="G74" s="42">
        <f>COUNTIFS(INDEX(DATOS,0,$K$2),"&lt;&gt;#n/d",INDEX(DATOS,0,$I$2),G$6,INDEX(DATOS,0,$J$2),$B74,INDEX(DATOS,0,$G$2),0,INDEX(DATOS,0,$H$2),1)</f>
        <v>0</v>
      </c>
      <c r="H74" s="42">
        <f>COUNTIFS(INDEX(DATOS,0,$K$2),"&lt;&gt;#n/d",INDEX(DATOS,0,$I$2),H$6,INDEX(DATOS,0,$J$2),$B74,INDEX(DATOS,0,$G$2),0,INDEX(DATOS,0,$H$2),1)</f>
        <v>0</v>
      </c>
      <c r="I74" s="42"/>
      <c r="J74" s="42">
        <f t="array" ref="J74">MAX(IF($C74:$H74&gt;0,IF($C$6:$H$6&gt;=$B$3,$C$6:$H$6)))</f>
        <v>2018</v>
      </c>
      <c r="K74" s="42">
        <f t="array" ref="K74">MAX(IF($C74:$H74&gt;0,IF($C$6:$H$6&lt;J74,$C$6:$H$6)))</f>
        <v>2017</v>
      </c>
      <c r="L74" s="42">
        <f t="array" ref="L74">MAX(IF($C74:$H74&gt;0,IF($C$6:$H$6&lt;K74,$C$6:$H$6)))</f>
        <v>2016</v>
      </c>
      <c r="M74" s="42">
        <f t="array" ref="M74">MAX(IF($C74:$H74&gt;0,IF($C$6:$H$6&lt;L74,$C$6:$H$6)))</f>
        <v>0</v>
      </c>
    </row>
    <row r="75" spans="1:13" x14ac:dyDescent="0.35">
      <c r="A75" s="35">
        <f t="array" ref="A75">IF(A74=0,0,MIN(IF(INDEX(DATOS,0,$G$2)=0,IF(INDEX(DATOS,0,$H$2)=1,IF(INDEX(DATOS,0,$I$2)&gt;=$B$3,IF(INDEX(DATOS,0,$I$2)&lt;=$B$2,IF(INDEX(DATOS,0,$F$2)&gt;A74,IF(ISNA(MATCH(INDEX(DATOS,0,$J$2),$B$7:B74,0)),INDEX(DATOS,0,$F$2)))))))))</f>
        <v>171</v>
      </c>
      <c r="B75" s="34" t="str">
        <f>IF($A75=0,#N/A,INDEX(DATOS,$A75,J$2))</f>
        <v>Departamento de Uruguay, ER</v>
      </c>
      <c r="C75" s="42">
        <f>COUNTIFS(INDEX(DATOS,0,$K$2),"&lt;&gt;#n/d",INDEX(DATOS,0,$I$2),C$6,INDEX(DATOS,0,$J$2),$B75,INDEX(DATOS,0,$G$2),0,INDEX(DATOS,0,$H$2),1)</f>
        <v>2</v>
      </c>
      <c r="D75" s="42">
        <f>COUNTIFS(INDEX(DATOS,0,$K$2),"&lt;&gt;#n/d",INDEX(DATOS,0,$I$2),D$6,INDEX(DATOS,0,$J$2),$B75,INDEX(DATOS,0,$G$2),0,INDEX(DATOS,0,$H$2),1)</f>
        <v>2</v>
      </c>
      <c r="E75" s="42">
        <f>COUNTIFS(INDEX(DATOS,0,$K$2),"&lt;&gt;#n/d",INDEX(DATOS,0,$I$2),E$6,INDEX(DATOS,0,$J$2),$B75,INDEX(DATOS,0,$G$2),0,INDEX(DATOS,0,$H$2),1)</f>
        <v>2</v>
      </c>
      <c r="F75" s="42">
        <f>COUNTIFS(INDEX(DATOS,0,$K$2),"&lt;&gt;#n/d",INDEX(DATOS,0,$I$2),F$6,INDEX(DATOS,0,$J$2),$B75,INDEX(DATOS,0,$G$2),0,INDEX(DATOS,0,$H$2),1)</f>
        <v>0</v>
      </c>
      <c r="G75" s="42">
        <f>COUNTIFS(INDEX(DATOS,0,$K$2),"&lt;&gt;#n/d",INDEX(DATOS,0,$I$2),G$6,INDEX(DATOS,0,$J$2),$B75,INDEX(DATOS,0,$G$2),0,INDEX(DATOS,0,$H$2),1)</f>
        <v>0</v>
      </c>
      <c r="H75" s="42">
        <f>COUNTIFS(INDEX(DATOS,0,$K$2),"&lt;&gt;#n/d",INDEX(DATOS,0,$I$2),H$6,INDEX(DATOS,0,$J$2),$B75,INDEX(DATOS,0,$G$2),0,INDEX(DATOS,0,$H$2),1)</f>
        <v>0</v>
      </c>
      <c r="I75" s="42"/>
      <c r="J75" s="42">
        <f t="array" ref="J75">MAX(IF($C75:$H75&gt;0,IF($C$6:$H$6&gt;=$B$3,$C$6:$H$6)))</f>
        <v>2018</v>
      </c>
      <c r="K75" s="42">
        <f t="array" ref="K75">MAX(IF($C75:$H75&gt;0,IF($C$6:$H$6&lt;J75,$C$6:$H$6)))</f>
        <v>2017</v>
      </c>
      <c r="L75" s="42">
        <f t="array" ref="L75">MAX(IF($C75:$H75&gt;0,IF($C$6:$H$6&lt;K75,$C$6:$H$6)))</f>
        <v>2016</v>
      </c>
      <c r="M75" s="42">
        <f t="array" ref="M75">MAX(IF($C75:$H75&gt;0,IF($C$6:$H$6&lt;L75,$C$6:$H$6)))</f>
        <v>0</v>
      </c>
    </row>
    <row r="76" spans="1:13" x14ac:dyDescent="0.35">
      <c r="A76" s="35">
        <f t="array" ref="A76">IF(A75=0,0,MIN(IF(INDEX(DATOS,0,$G$2)=0,IF(INDEX(DATOS,0,$H$2)=1,IF(INDEX(DATOS,0,$I$2)&gt;=$B$3,IF(INDEX(DATOS,0,$I$2)&lt;=$B$2,IF(INDEX(DATOS,0,$F$2)&gt;A75,IF(ISNA(MATCH(INDEX(DATOS,0,$J$2),$B$7:B75,0)),INDEX(DATOS,0,$F$2)))))))))</f>
        <v>173</v>
      </c>
      <c r="B76" s="34" t="str">
        <f>IF($A76=0,#N/A,INDEX(DATOS,$A76,J$2))</f>
        <v>Departamento de Victoria, ER</v>
      </c>
      <c r="C76" s="42">
        <f>COUNTIFS(INDEX(DATOS,0,$K$2),"&lt;&gt;#n/d",INDEX(DATOS,0,$I$2),C$6,INDEX(DATOS,0,$J$2),$B76,INDEX(DATOS,0,$G$2),0,INDEX(DATOS,0,$H$2),1)</f>
        <v>2</v>
      </c>
      <c r="D76" s="42">
        <f>COUNTIFS(INDEX(DATOS,0,$K$2),"&lt;&gt;#n/d",INDEX(DATOS,0,$I$2),D$6,INDEX(DATOS,0,$J$2),$B76,INDEX(DATOS,0,$G$2),0,INDEX(DATOS,0,$H$2),1)</f>
        <v>2</v>
      </c>
      <c r="E76" s="42">
        <f>COUNTIFS(INDEX(DATOS,0,$K$2),"&lt;&gt;#n/d",INDEX(DATOS,0,$I$2),E$6,INDEX(DATOS,0,$J$2),$B76,INDEX(DATOS,0,$G$2),0,INDEX(DATOS,0,$H$2),1)</f>
        <v>3</v>
      </c>
      <c r="F76" s="42">
        <f>COUNTIFS(INDEX(DATOS,0,$K$2),"&lt;&gt;#n/d",INDEX(DATOS,0,$I$2),F$6,INDEX(DATOS,0,$J$2),$B76,INDEX(DATOS,0,$G$2),0,INDEX(DATOS,0,$H$2),1)</f>
        <v>0</v>
      </c>
      <c r="G76" s="42">
        <f>COUNTIFS(INDEX(DATOS,0,$K$2),"&lt;&gt;#n/d",INDEX(DATOS,0,$I$2),G$6,INDEX(DATOS,0,$J$2),$B76,INDEX(DATOS,0,$G$2),0,INDEX(DATOS,0,$H$2),1)</f>
        <v>0</v>
      </c>
      <c r="H76" s="42">
        <f>COUNTIFS(INDEX(DATOS,0,$K$2),"&lt;&gt;#n/d",INDEX(DATOS,0,$I$2),H$6,INDEX(DATOS,0,$J$2),$B76,INDEX(DATOS,0,$G$2),0,INDEX(DATOS,0,$H$2),1)</f>
        <v>0</v>
      </c>
      <c r="I76" s="42"/>
      <c r="J76" s="42">
        <f t="array" ref="J76">MAX(IF($C76:$H76&gt;0,IF($C$6:$H$6&gt;=$B$3,$C$6:$H$6)))</f>
        <v>2018</v>
      </c>
      <c r="K76" s="42">
        <f t="array" ref="K76">MAX(IF($C76:$H76&gt;0,IF($C$6:$H$6&lt;J76,$C$6:$H$6)))</f>
        <v>2017</v>
      </c>
      <c r="L76" s="42">
        <f t="array" ref="L76">MAX(IF($C76:$H76&gt;0,IF($C$6:$H$6&lt;K76,$C$6:$H$6)))</f>
        <v>2016</v>
      </c>
      <c r="M76" s="42">
        <f t="array" ref="M76">MAX(IF($C76:$H76&gt;0,IF($C$6:$H$6&lt;L76,$C$6:$H$6)))</f>
        <v>0</v>
      </c>
    </row>
    <row r="77" spans="1:13" x14ac:dyDescent="0.35">
      <c r="A77" s="35">
        <f t="array" ref="A77">IF(A76=0,0,MIN(IF(INDEX(DATOS,0,$G$2)=0,IF(INDEX(DATOS,0,$H$2)=1,IF(INDEX(DATOS,0,$I$2)&gt;=$B$3,IF(INDEX(DATOS,0,$I$2)&lt;=$B$2,IF(INDEX(DATOS,0,$F$2)&gt;A76,IF(ISNA(MATCH(INDEX(DATOS,0,$J$2),$B$7:B76,0)),INDEX(DATOS,0,$F$2)))))))))</f>
        <v>176</v>
      </c>
      <c r="B77" s="34" t="str">
        <f>IF($A77=0,#N/A,INDEX(DATOS,$A77,J$2))</f>
        <v>Partido de Lobería, BA</v>
      </c>
      <c r="C77" s="42">
        <f>COUNTIFS(INDEX(DATOS,0,$K$2),"&lt;&gt;#n/d",INDEX(DATOS,0,$I$2),C$6,INDEX(DATOS,0,$J$2),$B77,INDEX(DATOS,0,$G$2),0,INDEX(DATOS,0,$H$2),1)</f>
        <v>5</v>
      </c>
      <c r="D77" s="42">
        <f>COUNTIFS(INDEX(DATOS,0,$K$2),"&lt;&gt;#n/d",INDEX(DATOS,0,$I$2),D$6,INDEX(DATOS,0,$J$2),$B77,INDEX(DATOS,0,$G$2),0,INDEX(DATOS,0,$H$2),1)</f>
        <v>2</v>
      </c>
      <c r="E77" s="42">
        <f>COUNTIFS(INDEX(DATOS,0,$K$2),"&lt;&gt;#n/d",INDEX(DATOS,0,$I$2),E$6,INDEX(DATOS,0,$J$2),$B77,INDEX(DATOS,0,$G$2),0,INDEX(DATOS,0,$H$2),1)</f>
        <v>4</v>
      </c>
      <c r="F77" s="42">
        <f>COUNTIFS(INDEX(DATOS,0,$K$2),"&lt;&gt;#n/d",INDEX(DATOS,0,$I$2),F$6,INDEX(DATOS,0,$J$2),$B77,INDEX(DATOS,0,$G$2),0,INDEX(DATOS,0,$H$2),1)</f>
        <v>0</v>
      </c>
      <c r="G77" s="42">
        <f>COUNTIFS(INDEX(DATOS,0,$K$2),"&lt;&gt;#n/d",INDEX(DATOS,0,$I$2),G$6,INDEX(DATOS,0,$J$2),$B77,INDEX(DATOS,0,$G$2),0,INDEX(DATOS,0,$H$2),1)</f>
        <v>0</v>
      </c>
      <c r="H77" s="42">
        <f>COUNTIFS(INDEX(DATOS,0,$K$2),"&lt;&gt;#n/d",INDEX(DATOS,0,$I$2),H$6,INDEX(DATOS,0,$J$2),$B77,INDEX(DATOS,0,$G$2),0,INDEX(DATOS,0,$H$2),1)</f>
        <v>0</v>
      </c>
      <c r="I77" s="42"/>
      <c r="J77" s="42">
        <f t="array" ref="J77">MAX(IF($C77:$H77&gt;0,IF($C$6:$H$6&gt;=$B$3,$C$6:$H$6)))</f>
        <v>2018</v>
      </c>
      <c r="K77" s="42">
        <f t="array" ref="K77">MAX(IF($C77:$H77&gt;0,IF($C$6:$H$6&lt;J77,$C$6:$H$6)))</f>
        <v>2017</v>
      </c>
      <c r="L77" s="42">
        <f t="array" ref="L77">MAX(IF($C77:$H77&gt;0,IF($C$6:$H$6&lt;K77,$C$6:$H$6)))</f>
        <v>2016</v>
      </c>
      <c r="M77" s="42">
        <f t="array" ref="M77">MAX(IF($C77:$H77&gt;0,IF($C$6:$H$6&lt;L77,$C$6:$H$6)))</f>
        <v>0</v>
      </c>
    </row>
    <row r="78" spans="1:13" x14ac:dyDescent="0.35">
      <c r="A78" s="35">
        <f t="array" ref="A78">IF(A77=0,0,MIN(IF(INDEX(DATOS,0,$G$2)=0,IF(INDEX(DATOS,0,$H$2)=1,IF(INDEX(DATOS,0,$I$2)&gt;=$B$3,IF(INDEX(DATOS,0,$I$2)&lt;=$B$2,IF(INDEX(DATOS,0,$F$2)&gt;A77,IF(ISNA(MATCH(INDEX(DATOS,0,$J$2),$B$7:B77,0)),INDEX(DATOS,0,$F$2)))))))))</f>
        <v>178</v>
      </c>
      <c r="B78" s="34" t="str">
        <f>IF($A78=0,#N/A,INDEX(DATOS,$A78,J$2))</f>
        <v>Partido de Azul, BA</v>
      </c>
      <c r="C78" s="42">
        <f>COUNTIFS(INDEX(DATOS,0,$K$2),"&lt;&gt;#n/d",INDEX(DATOS,0,$I$2),C$6,INDEX(DATOS,0,$J$2),$B78,INDEX(DATOS,0,$G$2),0,INDEX(DATOS,0,$H$2),1)</f>
        <v>0</v>
      </c>
      <c r="D78" s="42">
        <f>COUNTIFS(INDEX(DATOS,0,$K$2),"&lt;&gt;#n/d",INDEX(DATOS,0,$I$2),D$6,INDEX(DATOS,0,$J$2),$B78,INDEX(DATOS,0,$G$2),0,INDEX(DATOS,0,$H$2),1)</f>
        <v>1</v>
      </c>
      <c r="E78" s="42">
        <f>COUNTIFS(INDEX(DATOS,0,$K$2),"&lt;&gt;#n/d",INDEX(DATOS,0,$I$2),E$6,INDEX(DATOS,0,$J$2),$B78,INDEX(DATOS,0,$G$2),0,INDEX(DATOS,0,$H$2),1)</f>
        <v>1</v>
      </c>
      <c r="F78" s="42">
        <f>COUNTIFS(INDEX(DATOS,0,$K$2),"&lt;&gt;#n/d",INDEX(DATOS,0,$I$2),F$6,INDEX(DATOS,0,$J$2),$B78,INDEX(DATOS,0,$G$2),0,INDEX(DATOS,0,$H$2),1)</f>
        <v>0</v>
      </c>
      <c r="G78" s="42">
        <f>COUNTIFS(INDEX(DATOS,0,$K$2),"&lt;&gt;#n/d",INDEX(DATOS,0,$I$2),G$6,INDEX(DATOS,0,$J$2),$B78,INDEX(DATOS,0,$G$2),0,INDEX(DATOS,0,$H$2),1)</f>
        <v>0</v>
      </c>
      <c r="H78" s="42">
        <f>COUNTIFS(INDEX(DATOS,0,$K$2),"&lt;&gt;#n/d",INDEX(DATOS,0,$I$2),H$6,INDEX(DATOS,0,$J$2),$B78,INDEX(DATOS,0,$G$2),0,INDEX(DATOS,0,$H$2),1)</f>
        <v>0</v>
      </c>
      <c r="I78" s="42"/>
      <c r="J78" s="42">
        <f t="array" ref="J78">MAX(IF($C78:$H78&gt;0,IF($C$6:$H$6&gt;=$B$3,$C$6:$H$6)))</f>
        <v>2017</v>
      </c>
      <c r="K78" s="42">
        <f t="array" ref="K78">MAX(IF($C78:$H78&gt;0,IF($C$6:$H$6&lt;J78,$C$6:$H$6)))</f>
        <v>2016</v>
      </c>
      <c r="L78" s="42">
        <f t="array" ref="L78">MAX(IF($C78:$H78&gt;0,IF($C$6:$H$6&lt;K78,$C$6:$H$6)))</f>
        <v>0</v>
      </c>
      <c r="M78" s="42">
        <f t="array" ref="M78">MAX(IF($C78:$H78&gt;0,IF($C$6:$H$6&lt;L78,$C$6:$H$6)))</f>
        <v>0</v>
      </c>
    </row>
    <row r="79" spans="1:13" x14ac:dyDescent="0.35">
      <c r="A79" s="35">
        <f t="array" ref="A79">IF(A78=0,0,MIN(IF(INDEX(DATOS,0,$G$2)=0,IF(INDEX(DATOS,0,$H$2)=1,IF(INDEX(DATOS,0,$I$2)&gt;=$B$3,IF(INDEX(DATOS,0,$I$2)&lt;=$B$2,IF(INDEX(DATOS,0,$F$2)&gt;A78,IF(ISNA(MATCH(INDEX(DATOS,0,$J$2),$B$7:B78,0)),INDEX(DATOS,0,$F$2)))))))))</f>
        <v>179</v>
      </c>
      <c r="B79" s="34" t="str">
        <f>IF($A79=0,#N/A,INDEX(DATOS,$A79,J$2))</f>
        <v>Partido de General Alvarado, BA</v>
      </c>
      <c r="C79" s="42">
        <f>COUNTIFS(INDEX(DATOS,0,$K$2),"&lt;&gt;#n/d",INDEX(DATOS,0,$I$2),C$6,INDEX(DATOS,0,$J$2),$B79,INDEX(DATOS,0,$G$2),0,INDEX(DATOS,0,$H$2),1)</f>
        <v>1</v>
      </c>
      <c r="D79" s="42">
        <f>COUNTIFS(INDEX(DATOS,0,$K$2),"&lt;&gt;#n/d",INDEX(DATOS,0,$I$2),D$6,INDEX(DATOS,0,$J$2),$B79,INDEX(DATOS,0,$G$2),0,INDEX(DATOS,0,$H$2),1)</f>
        <v>1</v>
      </c>
      <c r="E79" s="42">
        <f>COUNTIFS(INDEX(DATOS,0,$K$2),"&lt;&gt;#n/d",INDEX(DATOS,0,$I$2),E$6,INDEX(DATOS,0,$J$2),$B79,INDEX(DATOS,0,$G$2),0,INDEX(DATOS,0,$H$2),1)</f>
        <v>2</v>
      </c>
      <c r="F79" s="42">
        <f>COUNTIFS(INDEX(DATOS,0,$K$2),"&lt;&gt;#n/d",INDEX(DATOS,0,$I$2),F$6,INDEX(DATOS,0,$J$2),$B79,INDEX(DATOS,0,$G$2),0,INDEX(DATOS,0,$H$2),1)</f>
        <v>0</v>
      </c>
      <c r="G79" s="42">
        <f>COUNTIFS(INDEX(DATOS,0,$K$2),"&lt;&gt;#n/d",INDEX(DATOS,0,$I$2),G$6,INDEX(DATOS,0,$J$2),$B79,INDEX(DATOS,0,$G$2),0,INDEX(DATOS,0,$H$2),1)</f>
        <v>0</v>
      </c>
      <c r="H79" s="42">
        <f>COUNTIFS(INDEX(DATOS,0,$K$2),"&lt;&gt;#n/d",INDEX(DATOS,0,$I$2),H$6,INDEX(DATOS,0,$J$2),$B79,INDEX(DATOS,0,$G$2),0,INDEX(DATOS,0,$H$2),1)</f>
        <v>0</v>
      </c>
      <c r="I79" s="42"/>
      <c r="J79" s="42">
        <f t="array" ref="J79">MAX(IF($C79:$H79&gt;0,IF($C$6:$H$6&gt;=$B$3,$C$6:$H$6)))</f>
        <v>2018</v>
      </c>
      <c r="K79" s="42">
        <f t="array" ref="K79">MAX(IF($C79:$H79&gt;0,IF($C$6:$H$6&lt;J79,$C$6:$H$6)))</f>
        <v>2017</v>
      </c>
      <c r="L79" s="42">
        <f t="array" ref="L79">MAX(IF($C79:$H79&gt;0,IF($C$6:$H$6&lt;K79,$C$6:$H$6)))</f>
        <v>2016</v>
      </c>
      <c r="M79" s="42">
        <f t="array" ref="M79">MAX(IF($C79:$H79&gt;0,IF($C$6:$H$6&lt;L79,$C$6:$H$6)))</f>
        <v>0</v>
      </c>
    </row>
    <row r="80" spans="1:13" x14ac:dyDescent="0.35">
      <c r="A80" s="35">
        <f t="array" ref="A80">IF(A79=0,0,MIN(IF(INDEX(DATOS,0,$G$2)=0,IF(INDEX(DATOS,0,$H$2)=1,IF(INDEX(DATOS,0,$I$2)&gt;=$B$3,IF(INDEX(DATOS,0,$I$2)&lt;=$B$2,IF(INDEX(DATOS,0,$F$2)&gt;A79,IF(ISNA(MATCH(INDEX(DATOS,0,$J$2),$B$7:B79,0)),INDEX(DATOS,0,$F$2)))))))))</f>
        <v>180</v>
      </c>
      <c r="B80" s="34" t="str">
        <f>IF($A80=0,#N/A,INDEX(DATOS,$A80,J$2))</f>
        <v>Partido de Necochea, BA</v>
      </c>
      <c r="C80" s="42">
        <f>COUNTIFS(INDEX(DATOS,0,$K$2),"&lt;&gt;#n/d",INDEX(DATOS,0,$I$2),C$6,INDEX(DATOS,0,$J$2),$B80,INDEX(DATOS,0,$G$2),0,INDEX(DATOS,0,$H$2),1)</f>
        <v>4</v>
      </c>
      <c r="D80" s="42">
        <f>COUNTIFS(INDEX(DATOS,0,$K$2),"&lt;&gt;#n/d",INDEX(DATOS,0,$I$2),D$6,INDEX(DATOS,0,$J$2),$B80,INDEX(DATOS,0,$G$2),0,INDEX(DATOS,0,$H$2),1)</f>
        <v>0</v>
      </c>
      <c r="E80" s="42">
        <f>COUNTIFS(INDEX(DATOS,0,$K$2),"&lt;&gt;#n/d",INDEX(DATOS,0,$I$2),E$6,INDEX(DATOS,0,$J$2),$B80,INDEX(DATOS,0,$G$2),0,INDEX(DATOS,0,$H$2),1)</f>
        <v>2</v>
      </c>
      <c r="F80" s="42">
        <f>COUNTIFS(INDEX(DATOS,0,$K$2),"&lt;&gt;#n/d",INDEX(DATOS,0,$I$2),F$6,INDEX(DATOS,0,$J$2),$B80,INDEX(DATOS,0,$G$2),0,INDEX(DATOS,0,$H$2),1)</f>
        <v>0</v>
      </c>
      <c r="G80" s="42">
        <f>COUNTIFS(INDEX(DATOS,0,$K$2),"&lt;&gt;#n/d",INDEX(DATOS,0,$I$2),G$6,INDEX(DATOS,0,$J$2),$B80,INDEX(DATOS,0,$G$2),0,INDEX(DATOS,0,$H$2),1)</f>
        <v>0</v>
      </c>
      <c r="H80" s="42">
        <f>COUNTIFS(INDEX(DATOS,0,$K$2),"&lt;&gt;#n/d",INDEX(DATOS,0,$I$2),H$6,INDEX(DATOS,0,$J$2),$B80,INDEX(DATOS,0,$G$2),0,INDEX(DATOS,0,$H$2),1)</f>
        <v>0</v>
      </c>
      <c r="I80" s="42"/>
      <c r="J80" s="42">
        <f t="array" ref="J80">MAX(IF($C80:$H80&gt;0,IF($C$6:$H$6&gt;=$B$3,$C$6:$H$6)))</f>
        <v>2018</v>
      </c>
      <c r="K80" s="42">
        <f t="array" ref="K80">MAX(IF($C80:$H80&gt;0,IF($C$6:$H$6&lt;J80,$C$6:$H$6)))</f>
        <v>2016</v>
      </c>
      <c r="L80" s="42">
        <f t="array" ref="L80">MAX(IF($C80:$H80&gt;0,IF($C$6:$H$6&lt;K80,$C$6:$H$6)))</f>
        <v>0</v>
      </c>
      <c r="M80" s="42">
        <f t="array" ref="M80">MAX(IF($C80:$H80&gt;0,IF($C$6:$H$6&lt;L80,$C$6:$H$6)))</f>
        <v>0</v>
      </c>
    </row>
    <row r="81" spans="1:13" x14ac:dyDescent="0.35">
      <c r="A81" s="35">
        <f t="array" ref="A81">IF(A80=0,0,MIN(IF(INDEX(DATOS,0,$G$2)=0,IF(INDEX(DATOS,0,$H$2)=1,IF(INDEX(DATOS,0,$I$2)&gt;=$B$3,IF(INDEX(DATOS,0,$I$2)&lt;=$B$2,IF(INDEX(DATOS,0,$F$2)&gt;A80,IF(ISNA(MATCH(INDEX(DATOS,0,$J$2),$B$7:B80,0)),INDEX(DATOS,0,$F$2)))))))))</f>
        <v>182</v>
      </c>
      <c r="B81" s="34" t="str">
        <f>IF($A81=0,#N/A,INDEX(DATOS,$A81,J$2))</f>
        <v>Partido de General Madariaga, BA</v>
      </c>
      <c r="C81" s="42">
        <f>COUNTIFS(INDEX(DATOS,0,$K$2),"&lt;&gt;#n/d",INDEX(DATOS,0,$I$2),C$6,INDEX(DATOS,0,$J$2),$B81,INDEX(DATOS,0,$G$2),0,INDEX(DATOS,0,$H$2),1)</f>
        <v>1</v>
      </c>
      <c r="D81" s="42">
        <f>COUNTIFS(INDEX(DATOS,0,$K$2),"&lt;&gt;#n/d",INDEX(DATOS,0,$I$2),D$6,INDEX(DATOS,0,$J$2),$B81,INDEX(DATOS,0,$G$2),0,INDEX(DATOS,0,$H$2),1)</f>
        <v>1</v>
      </c>
      <c r="E81" s="42">
        <f>COUNTIFS(INDEX(DATOS,0,$K$2),"&lt;&gt;#n/d",INDEX(DATOS,0,$I$2),E$6,INDEX(DATOS,0,$J$2),$B81,INDEX(DATOS,0,$G$2),0,INDEX(DATOS,0,$H$2),1)</f>
        <v>1</v>
      </c>
      <c r="F81" s="42">
        <f>COUNTIFS(INDEX(DATOS,0,$K$2),"&lt;&gt;#n/d",INDEX(DATOS,0,$I$2),F$6,INDEX(DATOS,0,$J$2),$B81,INDEX(DATOS,0,$G$2),0,INDEX(DATOS,0,$H$2),1)</f>
        <v>0</v>
      </c>
      <c r="G81" s="42">
        <f>COUNTIFS(INDEX(DATOS,0,$K$2),"&lt;&gt;#n/d",INDEX(DATOS,0,$I$2),G$6,INDEX(DATOS,0,$J$2),$B81,INDEX(DATOS,0,$G$2),0,INDEX(DATOS,0,$H$2),1)</f>
        <v>0</v>
      </c>
      <c r="H81" s="42">
        <f>COUNTIFS(INDEX(DATOS,0,$K$2),"&lt;&gt;#n/d",INDEX(DATOS,0,$I$2),H$6,INDEX(DATOS,0,$J$2),$B81,INDEX(DATOS,0,$G$2),0,INDEX(DATOS,0,$H$2),1)</f>
        <v>0</v>
      </c>
      <c r="I81" s="42"/>
      <c r="J81" s="42">
        <f t="array" ref="J81">MAX(IF($C81:$H81&gt;0,IF($C$6:$H$6&gt;=$B$3,$C$6:$H$6)))</f>
        <v>2018</v>
      </c>
      <c r="K81" s="42">
        <f t="array" ref="K81">MAX(IF($C81:$H81&gt;0,IF($C$6:$H$6&lt;J81,$C$6:$H$6)))</f>
        <v>2017</v>
      </c>
      <c r="L81" s="42">
        <f t="array" ref="L81">MAX(IF($C81:$H81&gt;0,IF($C$6:$H$6&lt;K81,$C$6:$H$6)))</f>
        <v>2016</v>
      </c>
      <c r="M81" s="42">
        <f t="array" ref="M81">MAX(IF($C81:$H81&gt;0,IF($C$6:$H$6&lt;L81,$C$6:$H$6)))</f>
        <v>0</v>
      </c>
    </row>
    <row r="82" spans="1:13" x14ac:dyDescent="0.35">
      <c r="A82" s="35">
        <f t="array" ref="A82">IF(A81=0,0,MIN(IF(INDEX(DATOS,0,$G$2)=0,IF(INDEX(DATOS,0,$H$2)=1,IF(INDEX(DATOS,0,$I$2)&gt;=$B$3,IF(INDEX(DATOS,0,$I$2)&lt;=$B$2,IF(INDEX(DATOS,0,$F$2)&gt;A81,IF(ISNA(MATCH(INDEX(DATOS,0,$J$2),$B$7:B81,0)),INDEX(DATOS,0,$F$2)))))))))</f>
        <v>183</v>
      </c>
      <c r="B82" s="34" t="str">
        <f>IF($A82=0,#N/A,INDEX(DATOS,$A82,J$2))</f>
        <v>Partido de Maipú, BA</v>
      </c>
      <c r="C82" s="42">
        <f>COUNTIFS(INDEX(DATOS,0,$K$2),"&lt;&gt;#n/d",INDEX(DATOS,0,$I$2),C$6,INDEX(DATOS,0,$J$2),$B82,INDEX(DATOS,0,$G$2),0,INDEX(DATOS,0,$H$2),1)</f>
        <v>0</v>
      </c>
      <c r="D82" s="42">
        <f>COUNTIFS(INDEX(DATOS,0,$K$2),"&lt;&gt;#n/d",INDEX(DATOS,0,$I$2),D$6,INDEX(DATOS,0,$J$2),$B82,INDEX(DATOS,0,$G$2),0,INDEX(DATOS,0,$H$2),1)</f>
        <v>0</v>
      </c>
      <c r="E82" s="42">
        <f>COUNTIFS(INDEX(DATOS,0,$K$2),"&lt;&gt;#n/d",INDEX(DATOS,0,$I$2),E$6,INDEX(DATOS,0,$J$2),$B82,INDEX(DATOS,0,$G$2),0,INDEX(DATOS,0,$H$2),1)</f>
        <v>1</v>
      </c>
      <c r="F82" s="42">
        <f>COUNTIFS(INDEX(DATOS,0,$K$2),"&lt;&gt;#n/d",INDEX(DATOS,0,$I$2),F$6,INDEX(DATOS,0,$J$2),$B82,INDEX(DATOS,0,$G$2),0,INDEX(DATOS,0,$H$2),1)</f>
        <v>0</v>
      </c>
      <c r="G82" s="42">
        <f>COUNTIFS(INDEX(DATOS,0,$K$2),"&lt;&gt;#n/d",INDEX(DATOS,0,$I$2),G$6,INDEX(DATOS,0,$J$2),$B82,INDEX(DATOS,0,$G$2),0,INDEX(DATOS,0,$H$2),1)</f>
        <v>0</v>
      </c>
      <c r="H82" s="42">
        <f>COUNTIFS(INDEX(DATOS,0,$K$2),"&lt;&gt;#n/d",INDEX(DATOS,0,$I$2),H$6,INDEX(DATOS,0,$J$2),$B82,INDEX(DATOS,0,$G$2),0,INDEX(DATOS,0,$H$2),1)</f>
        <v>0</v>
      </c>
      <c r="I82" s="42"/>
      <c r="J82" s="42">
        <f t="array" ref="J82">MAX(IF($C82:$H82&gt;0,IF($C$6:$H$6&gt;=$B$3,$C$6:$H$6)))</f>
        <v>2016</v>
      </c>
      <c r="K82" s="42">
        <f t="array" ref="K82">MAX(IF($C82:$H82&gt;0,IF($C$6:$H$6&lt;J82,$C$6:$H$6)))</f>
        <v>0</v>
      </c>
      <c r="L82" s="42">
        <f t="array" ref="L82">MAX(IF($C82:$H82&gt;0,IF($C$6:$H$6&lt;K82,$C$6:$H$6)))</f>
        <v>0</v>
      </c>
      <c r="M82" s="42">
        <f t="array" ref="M82">MAX(IF($C82:$H82&gt;0,IF($C$6:$H$6&lt;L82,$C$6:$H$6)))</f>
        <v>0</v>
      </c>
    </row>
    <row r="83" spans="1:13" x14ac:dyDescent="0.35">
      <c r="A83" s="35">
        <f t="array" ref="A83">IF(A82=0,0,MIN(IF(INDEX(DATOS,0,$G$2)=0,IF(INDEX(DATOS,0,$H$2)=1,IF(INDEX(DATOS,0,$I$2)&gt;=$B$3,IF(INDEX(DATOS,0,$I$2)&lt;=$B$2,IF(INDEX(DATOS,0,$F$2)&gt;A82,IF(ISNA(MATCH(INDEX(DATOS,0,$J$2),$B$7:B82,0)),INDEX(DATOS,0,$F$2)))))))))</f>
        <v>184</v>
      </c>
      <c r="B83" s="34" t="str">
        <f>IF($A83=0,#N/A,INDEX(DATOS,$A83,J$2))</f>
        <v>Partido de Balcarce, BA</v>
      </c>
      <c r="C83" s="42">
        <f>COUNTIFS(INDEX(DATOS,0,$K$2),"&lt;&gt;#n/d",INDEX(DATOS,0,$I$2),C$6,INDEX(DATOS,0,$J$2),$B83,INDEX(DATOS,0,$G$2),0,INDEX(DATOS,0,$H$2),1)</f>
        <v>3</v>
      </c>
      <c r="D83" s="42">
        <f>COUNTIFS(INDEX(DATOS,0,$K$2),"&lt;&gt;#n/d",INDEX(DATOS,0,$I$2),D$6,INDEX(DATOS,0,$J$2),$B83,INDEX(DATOS,0,$G$2),0,INDEX(DATOS,0,$H$2),1)</f>
        <v>3</v>
      </c>
      <c r="E83" s="42">
        <f>COUNTIFS(INDEX(DATOS,0,$K$2),"&lt;&gt;#n/d",INDEX(DATOS,0,$I$2),E$6,INDEX(DATOS,0,$J$2),$B83,INDEX(DATOS,0,$G$2),0,INDEX(DATOS,0,$H$2),1)</f>
        <v>1</v>
      </c>
      <c r="F83" s="42">
        <f>COUNTIFS(INDEX(DATOS,0,$K$2),"&lt;&gt;#n/d",INDEX(DATOS,0,$I$2),F$6,INDEX(DATOS,0,$J$2),$B83,INDEX(DATOS,0,$G$2),0,INDEX(DATOS,0,$H$2),1)</f>
        <v>0</v>
      </c>
      <c r="G83" s="42">
        <f>COUNTIFS(INDEX(DATOS,0,$K$2),"&lt;&gt;#n/d",INDEX(DATOS,0,$I$2),G$6,INDEX(DATOS,0,$J$2),$B83,INDEX(DATOS,0,$G$2),0,INDEX(DATOS,0,$H$2),1)</f>
        <v>0</v>
      </c>
      <c r="H83" s="42">
        <f>COUNTIFS(INDEX(DATOS,0,$K$2),"&lt;&gt;#n/d",INDEX(DATOS,0,$I$2),H$6,INDEX(DATOS,0,$J$2),$B83,INDEX(DATOS,0,$G$2),0,INDEX(DATOS,0,$H$2),1)</f>
        <v>0</v>
      </c>
      <c r="I83" s="42"/>
      <c r="J83" s="42">
        <f t="array" ref="J83">MAX(IF($C83:$H83&gt;0,IF($C$6:$H$6&gt;=$B$3,$C$6:$H$6)))</f>
        <v>2018</v>
      </c>
      <c r="K83" s="42">
        <f t="array" ref="K83">MAX(IF($C83:$H83&gt;0,IF($C$6:$H$6&lt;J83,$C$6:$H$6)))</f>
        <v>2017</v>
      </c>
      <c r="L83" s="42">
        <f t="array" ref="L83">MAX(IF($C83:$H83&gt;0,IF($C$6:$H$6&lt;K83,$C$6:$H$6)))</f>
        <v>2016</v>
      </c>
      <c r="M83" s="42">
        <f t="array" ref="M83">MAX(IF($C83:$H83&gt;0,IF($C$6:$H$6&lt;L83,$C$6:$H$6)))</f>
        <v>0</v>
      </c>
    </row>
    <row r="84" spans="1:13" x14ac:dyDescent="0.35">
      <c r="A84" s="35">
        <f t="array" ref="A84">IF(A83=0,0,MIN(IF(INDEX(DATOS,0,$G$2)=0,IF(INDEX(DATOS,0,$H$2)=1,IF(INDEX(DATOS,0,$I$2)&gt;=$B$3,IF(INDEX(DATOS,0,$I$2)&lt;=$B$2,IF(INDEX(DATOS,0,$F$2)&gt;A83,IF(ISNA(MATCH(INDEX(DATOS,0,$J$2),$B$7:B83,0)),INDEX(DATOS,0,$F$2)))))))))</f>
        <v>186</v>
      </c>
      <c r="B84" s="34" t="str">
        <f>IF($A84=0,#N/A,INDEX(DATOS,$A84,J$2))</f>
        <v>Partido de Mar Chiquita, BA</v>
      </c>
      <c r="C84" s="42">
        <f>COUNTIFS(INDEX(DATOS,0,$K$2),"&lt;&gt;#n/d",INDEX(DATOS,0,$I$2),C$6,INDEX(DATOS,0,$J$2),$B84,INDEX(DATOS,0,$G$2),0,INDEX(DATOS,0,$H$2),1)</f>
        <v>0</v>
      </c>
      <c r="D84" s="42">
        <f>COUNTIFS(INDEX(DATOS,0,$K$2),"&lt;&gt;#n/d",INDEX(DATOS,0,$I$2),D$6,INDEX(DATOS,0,$J$2),$B84,INDEX(DATOS,0,$G$2),0,INDEX(DATOS,0,$H$2),1)</f>
        <v>0</v>
      </c>
      <c r="E84" s="42">
        <f>COUNTIFS(INDEX(DATOS,0,$K$2),"&lt;&gt;#n/d",INDEX(DATOS,0,$I$2),E$6,INDEX(DATOS,0,$J$2),$B84,INDEX(DATOS,0,$G$2),0,INDEX(DATOS,0,$H$2),1)</f>
        <v>1</v>
      </c>
      <c r="F84" s="42">
        <f>COUNTIFS(INDEX(DATOS,0,$K$2),"&lt;&gt;#n/d",INDEX(DATOS,0,$I$2),F$6,INDEX(DATOS,0,$J$2),$B84,INDEX(DATOS,0,$G$2),0,INDEX(DATOS,0,$H$2),1)</f>
        <v>0</v>
      </c>
      <c r="G84" s="42">
        <f>COUNTIFS(INDEX(DATOS,0,$K$2),"&lt;&gt;#n/d",INDEX(DATOS,0,$I$2),G$6,INDEX(DATOS,0,$J$2),$B84,INDEX(DATOS,0,$G$2),0,INDEX(DATOS,0,$H$2),1)</f>
        <v>0</v>
      </c>
      <c r="H84" s="42">
        <f>COUNTIFS(INDEX(DATOS,0,$K$2),"&lt;&gt;#n/d",INDEX(DATOS,0,$I$2),H$6,INDEX(DATOS,0,$J$2),$B84,INDEX(DATOS,0,$G$2),0,INDEX(DATOS,0,$H$2),1)</f>
        <v>0</v>
      </c>
      <c r="I84" s="42"/>
      <c r="J84" s="42">
        <f t="array" ref="J84">MAX(IF($C84:$H84&gt;0,IF($C$6:$H$6&gt;=$B$3,$C$6:$H$6)))</f>
        <v>2016</v>
      </c>
      <c r="K84" s="42">
        <f t="array" ref="K84">MAX(IF($C84:$H84&gt;0,IF($C$6:$H$6&lt;J84,$C$6:$H$6)))</f>
        <v>0</v>
      </c>
      <c r="L84" s="42">
        <f t="array" ref="L84">MAX(IF($C84:$H84&gt;0,IF($C$6:$H$6&lt;K84,$C$6:$H$6)))</f>
        <v>0</v>
      </c>
      <c r="M84" s="42">
        <f t="array" ref="M84">MAX(IF($C84:$H84&gt;0,IF($C$6:$H$6&lt;L84,$C$6:$H$6)))</f>
        <v>0</v>
      </c>
    </row>
    <row r="85" spans="1:13" x14ac:dyDescent="0.35">
      <c r="A85" s="35">
        <f t="array" ref="A85">IF(A84=0,0,MIN(IF(INDEX(DATOS,0,$G$2)=0,IF(INDEX(DATOS,0,$H$2)=1,IF(INDEX(DATOS,0,$I$2)&gt;=$B$3,IF(INDEX(DATOS,0,$I$2)&lt;=$B$2,IF(INDEX(DATOS,0,$F$2)&gt;A84,IF(ISNA(MATCH(INDEX(DATOS,0,$J$2),$B$7:B84,0)),INDEX(DATOS,0,$F$2)))))))))</f>
        <v>187</v>
      </c>
      <c r="B85" s="34" t="str">
        <f>IF($A85=0,#N/A,INDEX(DATOS,$A85,J$2))</f>
        <v>Partido de General Pueyrredón, BA</v>
      </c>
      <c r="C85" s="42">
        <f>COUNTIFS(INDEX(DATOS,0,$K$2),"&lt;&gt;#n/d",INDEX(DATOS,0,$I$2),C$6,INDEX(DATOS,0,$J$2),$B85,INDEX(DATOS,0,$G$2),0,INDEX(DATOS,0,$H$2),1)</f>
        <v>1</v>
      </c>
      <c r="D85" s="42">
        <f>COUNTIFS(INDEX(DATOS,0,$K$2),"&lt;&gt;#n/d",INDEX(DATOS,0,$I$2),D$6,INDEX(DATOS,0,$J$2),$B85,INDEX(DATOS,0,$G$2),0,INDEX(DATOS,0,$H$2),1)</f>
        <v>1</v>
      </c>
      <c r="E85" s="42">
        <f>COUNTIFS(INDEX(DATOS,0,$K$2),"&lt;&gt;#n/d",INDEX(DATOS,0,$I$2),E$6,INDEX(DATOS,0,$J$2),$B85,INDEX(DATOS,0,$G$2),0,INDEX(DATOS,0,$H$2),1)</f>
        <v>1</v>
      </c>
      <c r="F85" s="42">
        <f>COUNTIFS(INDEX(DATOS,0,$K$2),"&lt;&gt;#n/d",INDEX(DATOS,0,$I$2),F$6,INDEX(DATOS,0,$J$2),$B85,INDEX(DATOS,0,$G$2),0,INDEX(DATOS,0,$H$2),1)</f>
        <v>0</v>
      </c>
      <c r="G85" s="42">
        <f>COUNTIFS(INDEX(DATOS,0,$K$2),"&lt;&gt;#n/d",INDEX(DATOS,0,$I$2),G$6,INDEX(DATOS,0,$J$2),$B85,INDEX(DATOS,0,$G$2),0,INDEX(DATOS,0,$H$2),1)</f>
        <v>0</v>
      </c>
      <c r="H85" s="42">
        <f>COUNTIFS(INDEX(DATOS,0,$K$2),"&lt;&gt;#n/d",INDEX(DATOS,0,$I$2),H$6,INDEX(DATOS,0,$J$2),$B85,INDEX(DATOS,0,$G$2),0,INDEX(DATOS,0,$H$2),1)</f>
        <v>0</v>
      </c>
      <c r="I85" s="42"/>
      <c r="J85" s="42">
        <f t="array" ref="J85">MAX(IF($C85:$H85&gt;0,IF($C$6:$H$6&gt;=$B$3,$C$6:$H$6)))</f>
        <v>2018</v>
      </c>
      <c r="K85" s="42">
        <f t="array" ref="K85">MAX(IF($C85:$H85&gt;0,IF($C$6:$H$6&lt;J85,$C$6:$H$6)))</f>
        <v>2017</v>
      </c>
      <c r="L85" s="42">
        <f t="array" ref="L85">MAX(IF($C85:$H85&gt;0,IF($C$6:$H$6&lt;K85,$C$6:$H$6)))</f>
        <v>2016</v>
      </c>
      <c r="M85" s="42">
        <f t="array" ref="M85">MAX(IF($C85:$H85&gt;0,IF($C$6:$H$6&lt;L85,$C$6:$H$6)))</f>
        <v>0</v>
      </c>
    </row>
    <row r="86" spans="1:13" x14ac:dyDescent="0.35">
      <c r="A86" s="35">
        <f t="array" ref="A86">IF(A85=0,0,MIN(IF(INDEX(DATOS,0,$G$2)=0,IF(INDEX(DATOS,0,$H$2)=1,IF(INDEX(DATOS,0,$I$2)&gt;=$B$3,IF(INDEX(DATOS,0,$I$2)&lt;=$B$2,IF(INDEX(DATOS,0,$F$2)&gt;A85,IF(ISNA(MATCH(INDEX(DATOS,0,$J$2),$B$7:B85,0)),INDEX(DATOS,0,$F$2)))))))))</f>
        <v>188</v>
      </c>
      <c r="B86" s="34" t="str">
        <f>IF($A86=0,#N/A,INDEX(DATOS,$A86,J$2))</f>
        <v>Partido de General La Madrid, BA</v>
      </c>
      <c r="C86" s="42">
        <f>COUNTIFS(INDEX(DATOS,0,$K$2),"&lt;&gt;#n/d",INDEX(DATOS,0,$I$2),C$6,INDEX(DATOS,0,$J$2),$B86,INDEX(DATOS,0,$G$2),0,INDEX(DATOS,0,$H$2),1)</f>
        <v>3</v>
      </c>
      <c r="D86" s="42">
        <f>COUNTIFS(INDEX(DATOS,0,$K$2),"&lt;&gt;#n/d",INDEX(DATOS,0,$I$2),D$6,INDEX(DATOS,0,$J$2),$B86,INDEX(DATOS,0,$G$2),0,INDEX(DATOS,0,$H$2),1)</f>
        <v>2</v>
      </c>
      <c r="E86" s="42">
        <f>COUNTIFS(INDEX(DATOS,0,$K$2),"&lt;&gt;#n/d",INDEX(DATOS,0,$I$2),E$6,INDEX(DATOS,0,$J$2),$B86,INDEX(DATOS,0,$G$2),0,INDEX(DATOS,0,$H$2),1)</f>
        <v>3</v>
      </c>
      <c r="F86" s="42">
        <f>COUNTIFS(INDEX(DATOS,0,$K$2),"&lt;&gt;#n/d",INDEX(DATOS,0,$I$2),F$6,INDEX(DATOS,0,$J$2),$B86,INDEX(DATOS,0,$G$2),0,INDEX(DATOS,0,$H$2),1)</f>
        <v>0</v>
      </c>
      <c r="G86" s="42">
        <f>COUNTIFS(INDEX(DATOS,0,$K$2),"&lt;&gt;#n/d",INDEX(DATOS,0,$I$2),G$6,INDEX(DATOS,0,$J$2),$B86,INDEX(DATOS,0,$G$2),0,INDEX(DATOS,0,$H$2),1)</f>
        <v>0</v>
      </c>
      <c r="H86" s="42">
        <f>COUNTIFS(INDEX(DATOS,0,$K$2),"&lt;&gt;#n/d",INDEX(DATOS,0,$I$2),H$6,INDEX(DATOS,0,$J$2),$B86,INDEX(DATOS,0,$G$2),0,INDEX(DATOS,0,$H$2),1)</f>
        <v>0</v>
      </c>
      <c r="I86" s="42"/>
      <c r="J86" s="42">
        <f t="array" ref="J86">MAX(IF($C86:$H86&gt;0,IF($C$6:$H$6&gt;=$B$3,$C$6:$H$6)))</f>
        <v>2018</v>
      </c>
      <c r="K86" s="42">
        <f t="array" ref="K86">MAX(IF($C86:$H86&gt;0,IF($C$6:$H$6&lt;J86,$C$6:$H$6)))</f>
        <v>2017</v>
      </c>
      <c r="L86" s="42">
        <f t="array" ref="L86">MAX(IF($C86:$H86&gt;0,IF($C$6:$H$6&lt;K86,$C$6:$H$6)))</f>
        <v>2016</v>
      </c>
      <c r="M86" s="42">
        <f t="array" ref="M86">MAX(IF($C86:$H86&gt;0,IF($C$6:$H$6&lt;L86,$C$6:$H$6)))</f>
        <v>0</v>
      </c>
    </row>
    <row r="87" spans="1:13" x14ac:dyDescent="0.35">
      <c r="A87" s="35">
        <f t="array" ref="A87">IF(A86=0,0,MIN(IF(INDEX(DATOS,0,$G$2)=0,IF(INDEX(DATOS,0,$H$2)=1,IF(INDEX(DATOS,0,$I$2)&gt;=$B$3,IF(INDEX(DATOS,0,$I$2)&lt;=$B$2,IF(INDEX(DATOS,0,$F$2)&gt;A86,IF(ISNA(MATCH(INDEX(DATOS,0,$J$2),$B$7:B86,0)),INDEX(DATOS,0,$F$2)))))))))</f>
        <v>191</v>
      </c>
      <c r="B87" s="34" t="str">
        <f>IF($A87=0,#N/A,INDEX(DATOS,$A87,J$2))</f>
        <v>Partido de Adolfo Gonzáles Chaves, BA</v>
      </c>
      <c r="C87" s="42">
        <f>COUNTIFS(INDEX(DATOS,0,$K$2),"&lt;&gt;#n/d",INDEX(DATOS,0,$I$2),C$6,INDEX(DATOS,0,$J$2),$B87,INDEX(DATOS,0,$G$2),0,INDEX(DATOS,0,$H$2),1)</f>
        <v>3</v>
      </c>
      <c r="D87" s="42">
        <f>COUNTIFS(INDEX(DATOS,0,$K$2),"&lt;&gt;#n/d",INDEX(DATOS,0,$I$2),D$6,INDEX(DATOS,0,$J$2),$B87,INDEX(DATOS,0,$G$2),0,INDEX(DATOS,0,$H$2),1)</f>
        <v>2</v>
      </c>
      <c r="E87" s="42">
        <f>COUNTIFS(INDEX(DATOS,0,$K$2),"&lt;&gt;#n/d",INDEX(DATOS,0,$I$2),E$6,INDEX(DATOS,0,$J$2),$B87,INDEX(DATOS,0,$G$2),0,INDEX(DATOS,0,$H$2),1)</f>
        <v>3</v>
      </c>
      <c r="F87" s="42">
        <f>COUNTIFS(INDEX(DATOS,0,$K$2),"&lt;&gt;#n/d",INDEX(DATOS,0,$I$2),F$6,INDEX(DATOS,0,$J$2),$B87,INDEX(DATOS,0,$G$2),0,INDEX(DATOS,0,$H$2),1)</f>
        <v>0</v>
      </c>
      <c r="G87" s="42">
        <f>COUNTIFS(INDEX(DATOS,0,$K$2),"&lt;&gt;#n/d",INDEX(DATOS,0,$I$2),G$6,INDEX(DATOS,0,$J$2),$B87,INDEX(DATOS,0,$G$2),0,INDEX(DATOS,0,$H$2),1)</f>
        <v>0</v>
      </c>
      <c r="H87" s="42">
        <f>COUNTIFS(INDEX(DATOS,0,$K$2),"&lt;&gt;#n/d",INDEX(DATOS,0,$I$2),H$6,INDEX(DATOS,0,$J$2),$B87,INDEX(DATOS,0,$G$2),0,INDEX(DATOS,0,$H$2),1)</f>
        <v>0</v>
      </c>
      <c r="I87" s="42"/>
      <c r="J87" s="42">
        <f t="array" ref="J87">MAX(IF($C87:$H87&gt;0,IF($C$6:$H$6&gt;=$B$3,$C$6:$H$6)))</f>
        <v>2018</v>
      </c>
      <c r="K87" s="42">
        <f t="array" ref="K87">MAX(IF($C87:$H87&gt;0,IF($C$6:$H$6&lt;J87,$C$6:$H$6)))</f>
        <v>2017</v>
      </c>
      <c r="L87" s="42">
        <f t="array" ref="L87">MAX(IF($C87:$H87&gt;0,IF($C$6:$H$6&lt;K87,$C$6:$H$6)))</f>
        <v>2016</v>
      </c>
      <c r="M87" s="42">
        <f t="array" ref="M87">MAX(IF($C87:$H87&gt;0,IF($C$6:$H$6&lt;L87,$C$6:$H$6)))</f>
        <v>0</v>
      </c>
    </row>
    <row r="88" spans="1:13" x14ac:dyDescent="0.35">
      <c r="A88" s="35">
        <f t="array" ref="A88">IF(A87=0,0,MIN(IF(INDEX(DATOS,0,$G$2)=0,IF(INDEX(DATOS,0,$H$2)=1,IF(INDEX(DATOS,0,$I$2)&gt;=$B$3,IF(INDEX(DATOS,0,$I$2)&lt;=$B$2,IF(INDEX(DATOS,0,$F$2)&gt;A87,IF(ISNA(MATCH(INDEX(DATOS,0,$J$2),$B$7:B87,0)),INDEX(DATOS,0,$F$2)))))))))</f>
        <v>194</v>
      </c>
      <c r="B88" s="34" t="str">
        <f>IF($A88=0,#N/A,INDEX(DATOS,$A88,J$2))</f>
        <v>Partido de Laprida, BA</v>
      </c>
      <c r="C88" s="42">
        <f>COUNTIFS(INDEX(DATOS,0,$K$2),"&lt;&gt;#n/d",INDEX(DATOS,0,$I$2),C$6,INDEX(DATOS,0,$J$2),$B88,INDEX(DATOS,0,$G$2),0,INDEX(DATOS,0,$H$2),1)</f>
        <v>1</v>
      </c>
      <c r="D88" s="42">
        <f>COUNTIFS(INDEX(DATOS,0,$K$2),"&lt;&gt;#n/d",INDEX(DATOS,0,$I$2),D$6,INDEX(DATOS,0,$J$2),$B88,INDEX(DATOS,0,$G$2),0,INDEX(DATOS,0,$H$2),1)</f>
        <v>1</v>
      </c>
      <c r="E88" s="42">
        <f>COUNTIFS(INDEX(DATOS,0,$K$2),"&lt;&gt;#n/d",INDEX(DATOS,0,$I$2),E$6,INDEX(DATOS,0,$J$2),$B88,INDEX(DATOS,0,$G$2),0,INDEX(DATOS,0,$H$2),1)</f>
        <v>1</v>
      </c>
      <c r="F88" s="42">
        <f>COUNTIFS(INDEX(DATOS,0,$K$2),"&lt;&gt;#n/d",INDEX(DATOS,0,$I$2),F$6,INDEX(DATOS,0,$J$2),$B88,INDEX(DATOS,0,$G$2),0,INDEX(DATOS,0,$H$2),1)</f>
        <v>0</v>
      </c>
      <c r="G88" s="42">
        <f>COUNTIFS(INDEX(DATOS,0,$K$2),"&lt;&gt;#n/d",INDEX(DATOS,0,$I$2),G$6,INDEX(DATOS,0,$J$2),$B88,INDEX(DATOS,0,$G$2),0,INDEX(DATOS,0,$H$2),1)</f>
        <v>0</v>
      </c>
      <c r="H88" s="42">
        <f>COUNTIFS(INDEX(DATOS,0,$K$2),"&lt;&gt;#n/d",INDEX(DATOS,0,$I$2),H$6,INDEX(DATOS,0,$J$2),$B88,INDEX(DATOS,0,$G$2),0,INDEX(DATOS,0,$H$2),1)</f>
        <v>0</v>
      </c>
      <c r="I88" s="42"/>
      <c r="J88" s="42">
        <f t="array" ref="J88">MAX(IF($C88:$H88&gt;0,IF($C$6:$H$6&gt;=$B$3,$C$6:$H$6)))</f>
        <v>2018</v>
      </c>
      <c r="K88" s="42">
        <f t="array" ref="K88">MAX(IF($C88:$H88&gt;0,IF($C$6:$H$6&lt;J88,$C$6:$H$6)))</f>
        <v>2017</v>
      </c>
      <c r="L88" s="42">
        <f t="array" ref="L88">MAX(IF($C88:$H88&gt;0,IF($C$6:$H$6&lt;K88,$C$6:$H$6)))</f>
        <v>2016</v>
      </c>
      <c r="M88" s="42">
        <f t="array" ref="M88">MAX(IF($C88:$H88&gt;0,IF($C$6:$H$6&lt;L88,$C$6:$H$6)))</f>
        <v>0</v>
      </c>
    </row>
    <row r="89" spans="1:13" x14ac:dyDescent="0.35">
      <c r="A89" s="35">
        <f t="array" ref="A89">IF(A88=0,0,MIN(IF(INDEX(DATOS,0,$G$2)=0,IF(INDEX(DATOS,0,$H$2)=1,IF(INDEX(DATOS,0,$I$2)&gt;=$B$3,IF(INDEX(DATOS,0,$I$2)&lt;=$B$2,IF(INDEX(DATOS,0,$F$2)&gt;A88,IF(ISNA(MATCH(INDEX(DATOS,0,$J$2),$B$7:B88,0)),INDEX(DATOS,0,$F$2)))))))))</f>
        <v>196</v>
      </c>
      <c r="B89" s="34" t="str">
        <f>IF($A89=0,#N/A,INDEX(DATOS,$A89,J$2))</f>
        <v>Partido de Tres Arroyos, BA</v>
      </c>
      <c r="C89" s="42">
        <f>COUNTIFS(INDEX(DATOS,0,$K$2),"&lt;&gt;#n/d",INDEX(DATOS,0,$I$2),C$6,INDEX(DATOS,0,$J$2),$B89,INDEX(DATOS,0,$G$2),0,INDEX(DATOS,0,$H$2),1)</f>
        <v>7</v>
      </c>
      <c r="D89" s="42">
        <f>COUNTIFS(INDEX(DATOS,0,$K$2),"&lt;&gt;#n/d",INDEX(DATOS,0,$I$2),D$6,INDEX(DATOS,0,$J$2),$B89,INDEX(DATOS,0,$G$2),0,INDEX(DATOS,0,$H$2),1)</f>
        <v>7</v>
      </c>
      <c r="E89" s="42">
        <f>COUNTIFS(INDEX(DATOS,0,$K$2),"&lt;&gt;#n/d",INDEX(DATOS,0,$I$2),E$6,INDEX(DATOS,0,$J$2),$B89,INDEX(DATOS,0,$G$2),0,INDEX(DATOS,0,$H$2),1)</f>
        <v>7</v>
      </c>
      <c r="F89" s="42">
        <f>COUNTIFS(INDEX(DATOS,0,$K$2),"&lt;&gt;#n/d",INDEX(DATOS,0,$I$2),F$6,INDEX(DATOS,0,$J$2),$B89,INDEX(DATOS,0,$G$2),0,INDEX(DATOS,0,$H$2),1)</f>
        <v>0</v>
      </c>
      <c r="G89" s="42">
        <f>COUNTIFS(INDEX(DATOS,0,$K$2),"&lt;&gt;#n/d",INDEX(DATOS,0,$I$2),G$6,INDEX(DATOS,0,$J$2),$B89,INDEX(DATOS,0,$G$2),0,INDEX(DATOS,0,$H$2),1)</f>
        <v>0</v>
      </c>
      <c r="H89" s="42">
        <f>COUNTIFS(INDEX(DATOS,0,$K$2),"&lt;&gt;#n/d",INDEX(DATOS,0,$I$2),H$6,INDEX(DATOS,0,$J$2),$B89,INDEX(DATOS,0,$G$2),0,INDEX(DATOS,0,$H$2),1)</f>
        <v>0</v>
      </c>
      <c r="I89" s="42"/>
      <c r="J89" s="42">
        <f t="array" ref="J89">MAX(IF($C89:$H89&gt;0,IF($C$6:$H$6&gt;=$B$3,$C$6:$H$6)))</f>
        <v>2018</v>
      </c>
      <c r="K89" s="42">
        <f t="array" ref="K89">MAX(IF($C89:$H89&gt;0,IF($C$6:$H$6&lt;J89,$C$6:$H$6)))</f>
        <v>2017</v>
      </c>
      <c r="L89" s="42">
        <f t="array" ref="L89">MAX(IF($C89:$H89&gt;0,IF($C$6:$H$6&lt;K89,$C$6:$H$6)))</f>
        <v>2016</v>
      </c>
      <c r="M89" s="42">
        <f t="array" ref="M89">MAX(IF($C89:$H89&gt;0,IF($C$6:$H$6&lt;L89,$C$6:$H$6)))</f>
        <v>0</v>
      </c>
    </row>
    <row r="90" spans="1:13" x14ac:dyDescent="0.35">
      <c r="A90" s="35">
        <f t="array" ref="A90">IF(A89=0,0,MIN(IF(INDEX(DATOS,0,$G$2)=0,IF(INDEX(DATOS,0,$H$2)=1,IF(INDEX(DATOS,0,$I$2)&gt;=$B$3,IF(INDEX(DATOS,0,$I$2)&lt;=$B$2,IF(INDEX(DATOS,0,$F$2)&gt;A89,IF(ISNA(MATCH(INDEX(DATOS,0,$J$2),$B$7:B89,0)),INDEX(DATOS,0,$F$2)))))))))</f>
        <v>203</v>
      </c>
      <c r="B90" s="34" t="str">
        <f>IF($A90=0,#N/A,INDEX(DATOS,$A90,J$2))</f>
        <v>Partido de Benito Juárez, BA</v>
      </c>
      <c r="C90" s="42">
        <f>COUNTIFS(INDEX(DATOS,0,$K$2),"&lt;&gt;#n/d",INDEX(DATOS,0,$I$2),C$6,INDEX(DATOS,0,$J$2),$B90,INDEX(DATOS,0,$G$2),0,INDEX(DATOS,0,$H$2),1)</f>
        <v>0</v>
      </c>
      <c r="D90" s="42">
        <f>COUNTIFS(INDEX(DATOS,0,$K$2),"&lt;&gt;#n/d",INDEX(DATOS,0,$I$2),D$6,INDEX(DATOS,0,$J$2),$B90,INDEX(DATOS,0,$G$2),0,INDEX(DATOS,0,$H$2),1)</f>
        <v>0</v>
      </c>
      <c r="E90" s="42">
        <f>COUNTIFS(INDEX(DATOS,0,$K$2),"&lt;&gt;#n/d",INDEX(DATOS,0,$I$2),E$6,INDEX(DATOS,0,$J$2),$B90,INDEX(DATOS,0,$G$2),0,INDEX(DATOS,0,$H$2),1)</f>
        <v>3</v>
      </c>
      <c r="F90" s="42">
        <f>COUNTIFS(INDEX(DATOS,0,$K$2),"&lt;&gt;#n/d",INDEX(DATOS,0,$I$2),F$6,INDEX(DATOS,0,$J$2),$B90,INDEX(DATOS,0,$G$2),0,INDEX(DATOS,0,$H$2),1)</f>
        <v>0</v>
      </c>
      <c r="G90" s="42">
        <f>COUNTIFS(INDEX(DATOS,0,$K$2),"&lt;&gt;#n/d",INDEX(DATOS,0,$I$2),G$6,INDEX(DATOS,0,$J$2),$B90,INDEX(DATOS,0,$G$2),0,INDEX(DATOS,0,$H$2),1)</f>
        <v>0</v>
      </c>
      <c r="H90" s="42">
        <f>COUNTIFS(INDEX(DATOS,0,$K$2),"&lt;&gt;#n/d",INDEX(DATOS,0,$I$2),H$6,INDEX(DATOS,0,$J$2),$B90,INDEX(DATOS,0,$G$2),0,INDEX(DATOS,0,$H$2),1)</f>
        <v>0</v>
      </c>
      <c r="I90" s="42"/>
      <c r="J90" s="42">
        <f t="array" ref="J90">MAX(IF($C90:$H90&gt;0,IF($C$6:$H$6&gt;=$B$3,$C$6:$H$6)))</f>
        <v>2016</v>
      </c>
      <c r="K90" s="42">
        <f t="array" ref="K90">MAX(IF($C90:$H90&gt;0,IF($C$6:$H$6&lt;J90,$C$6:$H$6)))</f>
        <v>0</v>
      </c>
      <c r="L90" s="42">
        <f t="array" ref="L90">MAX(IF($C90:$H90&gt;0,IF($C$6:$H$6&lt;K90,$C$6:$H$6)))</f>
        <v>0</v>
      </c>
      <c r="M90" s="42">
        <f t="array" ref="M90">MAX(IF($C90:$H90&gt;0,IF($C$6:$H$6&lt;L90,$C$6:$H$6)))</f>
        <v>0</v>
      </c>
    </row>
    <row r="91" spans="1:13" x14ac:dyDescent="0.35">
      <c r="A91" s="35">
        <f t="array" ref="A91">IF(A90=0,0,MIN(IF(INDEX(DATOS,0,$G$2)=0,IF(INDEX(DATOS,0,$H$2)=1,IF(INDEX(DATOS,0,$I$2)&gt;=$B$3,IF(INDEX(DATOS,0,$I$2)&lt;=$B$2,IF(INDEX(DATOS,0,$F$2)&gt;A90,IF(ISNA(MATCH(INDEX(DATOS,0,$J$2),$B$7:B90,0)),INDEX(DATOS,0,$F$2)))))))))</f>
        <v>208</v>
      </c>
      <c r="B91" s="34" t="str">
        <f>IF($A91=0,#N/A,INDEX(DATOS,$A91,J$2))</f>
        <v>Departamento de General San Martín, CB</v>
      </c>
      <c r="C91" s="42">
        <f>COUNTIFS(INDEX(DATOS,0,$K$2),"&lt;&gt;#n/d",INDEX(DATOS,0,$I$2),C$6,INDEX(DATOS,0,$J$2),$B91,INDEX(DATOS,0,$G$2),0,INDEX(DATOS,0,$H$2),1)</f>
        <v>5</v>
      </c>
      <c r="D91" s="42">
        <f>COUNTIFS(INDEX(DATOS,0,$K$2),"&lt;&gt;#n/d",INDEX(DATOS,0,$I$2),D$6,INDEX(DATOS,0,$J$2),$B91,INDEX(DATOS,0,$G$2),0,INDEX(DATOS,0,$H$2),1)</f>
        <v>5</v>
      </c>
      <c r="E91" s="42">
        <f>COUNTIFS(INDEX(DATOS,0,$K$2),"&lt;&gt;#n/d",INDEX(DATOS,0,$I$2),E$6,INDEX(DATOS,0,$J$2),$B91,INDEX(DATOS,0,$G$2),0,INDEX(DATOS,0,$H$2),1)</f>
        <v>4</v>
      </c>
      <c r="F91" s="42">
        <f>COUNTIFS(INDEX(DATOS,0,$K$2),"&lt;&gt;#n/d",INDEX(DATOS,0,$I$2),F$6,INDEX(DATOS,0,$J$2),$B91,INDEX(DATOS,0,$G$2),0,INDEX(DATOS,0,$H$2),1)</f>
        <v>0</v>
      </c>
      <c r="G91" s="42">
        <f>COUNTIFS(INDEX(DATOS,0,$K$2),"&lt;&gt;#n/d",INDEX(DATOS,0,$I$2),G$6,INDEX(DATOS,0,$J$2),$B91,INDEX(DATOS,0,$G$2),0,INDEX(DATOS,0,$H$2),1)</f>
        <v>0</v>
      </c>
      <c r="H91" s="42">
        <f>COUNTIFS(INDEX(DATOS,0,$K$2),"&lt;&gt;#n/d",INDEX(DATOS,0,$I$2),H$6,INDEX(DATOS,0,$J$2),$B91,INDEX(DATOS,0,$G$2),0,INDEX(DATOS,0,$H$2),1)</f>
        <v>0</v>
      </c>
      <c r="I91" s="42"/>
      <c r="J91" s="42">
        <f t="array" ref="J91">MAX(IF($C91:$H91&gt;0,IF($C$6:$H$6&gt;=$B$3,$C$6:$H$6)))</f>
        <v>2018</v>
      </c>
      <c r="K91" s="42">
        <f t="array" ref="K91">MAX(IF($C91:$H91&gt;0,IF($C$6:$H$6&lt;J91,$C$6:$H$6)))</f>
        <v>2017</v>
      </c>
      <c r="L91" s="42">
        <f t="array" ref="L91">MAX(IF($C91:$H91&gt;0,IF($C$6:$H$6&lt;K91,$C$6:$H$6)))</f>
        <v>2016</v>
      </c>
      <c r="M91" s="42">
        <f t="array" ref="M91">MAX(IF($C91:$H91&gt;0,IF($C$6:$H$6&lt;L91,$C$6:$H$6)))</f>
        <v>0</v>
      </c>
    </row>
    <row r="92" spans="1:13" x14ac:dyDescent="0.35">
      <c r="A92" s="35">
        <f t="array" ref="A92">IF(A91=0,0,MIN(IF(INDEX(DATOS,0,$G$2)=0,IF(INDEX(DATOS,0,$H$2)=1,IF(INDEX(DATOS,0,$I$2)&gt;=$B$3,IF(INDEX(DATOS,0,$I$2)&lt;=$B$2,IF(INDEX(DATOS,0,$F$2)&gt;A91,IF(ISNA(MATCH(INDEX(DATOS,0,$J$2),$B$7:B91,0)),INDEX(DATOS,0,$F$2)))))))))</f>
        <v>209</v>
      </c>
      <c r="B92" s="34" t="str">
        <f>IF($A92=0,#N/A,INDEX(DATOS,$A92,J$2))</f>
        <v>Departamento de San Javier, CB</v>
      </c>
      <c r="C92" s="42">
        <f>COUNTIFS(INDEX(DATOS,0,$K$2),"&lt;&gt;#n/d",INDEX(DATOS,0,$I$2),C$6,INDEX(DATOS,0,$J$2),$B92,INDEX(DATOS,0,$G$2),0,INDEX(DATOS,0,$H$2),1)</f>
        <v>1</v>
      </c>
      <c r="D92" s="42">
        <f>COUNTIFS(INDEX(DATOS,0,$K$2),"&lt;&gt;#n/d",INDEX(DATOS,0,$I$2),D$6,INDEX(DATOS,0,$J$2),$B92,INDEX(DATOS,0,$G$2),0,INDEX(DATOS,0,$H$2),1)</f>
        <v>2</v>
      </c>
      <c r="E92" s="42">
        <f>COUNTIFS(INDEX(DATOS,0,$K$2),"&lt;&gt;#n/d",INDEX(DATOS,0,$I$2),E$6,INDEX(DATOS,0,$J$2),$B92,INDEX(DATOS,0,$G$2),0,INDEX(DATOS,0,$H$2),1)</f>
        <v>1</v>
      </c>
      <c r="F92" s="42">
        <f>COUNTIFS(INDEX(DATOS,0,$K$2),"&lt;&gt;#n/d",INDEX(DATOS,0,$I$2),F$6,INDEX(DATOS,0,$J$2),$B92,INDEX(DATOS,0,$G$2),0,INDEX(DATOS,0,$H$2),1)</f>
        <v>0</v>
      </c>
      <c r="G92" s="42">
        <f>COUNTIFS(INDEX(DATOS,0,$K$2),"&lt;&gt;#n/d",INDEX(DATOS,0,$I$2),G$6,INDEX(DATOS,0,$J$2),$B92,INDEX(DATOS,0,$G$2),0,INDEX(DATOS,0,$H$2),1)</f>
        <v>0</v>
      </c>
      <c r="H92" s="42">
        <f>COUNTIFS(INDEX(DATOS,0,$K$2),"&lt;&gt;#n/d",INDEX(DATOS,0,$I$2),H$6,INDEX(DATOS,0,$J$2),$B92,INDEX(DATOS,0,$G$2),0,INDEX(DATOS,0,$H$2),1)</f>
        <v>0</v>
      </c>
      <c r="I92" s="42"/>
      <c r="J92" s="42">
        <f t="array" ref="J92">MAX(IF($C92:$H92&gt;0,IF($C$6:$H$6&gt;=$B$3,$C$6:$H$6)))</f>
        <v>2018</v>
      </c>
      <c r="K92" s="42">
        <f t="array" ref="K92">MAX(IF($C92:$H92&gt;0,IF($C$6:$H$6&lt;J92,$C$6:$H$6)))</f>
        <v>2017</v>
      </c>
      <c r="L92" s="42">
        <f t="array" ref="L92">MAX(IF($C92:$H92&gt;0,IF($C$6:$H$6&lt;K92,$C$6:$H$6)))</f>
        <v>2016</v>
      </c>
      <c r="M92" s="42">
        <f t="array" ref="M92">MAX(IF($C92:$H92&gt;0,IF($C$6:$H$6&lt;L92,$C$6:$H$6)))</f>
        <v>0</v>
      </c>
    </row>
    <row r="93" spans="1:13" x14ac:dyDescent="0.35">
      <c r="A93" s="35">
        <f t="array" ref="A93">IF(A92=0,0,MIN(IF(INDEX(DATOS,0,$G$2)=0,IF(INDEX(DATOS,0,$H$2)=1,IF(INDEX(DATOS,0,$I$2)&gt;=$B$3,IF(INDEX(DATOS,0,$I$2)&lt;=$B$2,IF(INDEX(DATOS,0,$F$2)&gt;A92,IF(ISNA(MATCH(INDEX(DATOS,0,$J$2),$B$7:B92,0)),INDEX(DATOS,0,$F$2)))))))))</f>
        <v>210</v>
      </c>
      <c r="B93" s="34" t="str">
        <f>IF($A93=0,#N/A,INDEX(DATOS,$A93,J$2))</f>
        <v>Departamento de Río Cuarto, CB</v>
      </c>
      <c r="C93" s="42">
        <f>COUNTIFS(INDEX(DATOS,0,$K$2),"&lt;&gt;#n/d",INDEX(DATOS,0,$I$2),C$6,INDEX(DATOS,0,$J$2),$B93,INDEX(DATOS,0,$G$2),0,INDEX(DATOS,0,$H$2),1)</f>
        <v>3</v>
      </c>
      <c r="D93" s="42">
        <f>COUNTIFS(INDEX(DATOS,0,$K$2),"&lt;&gt;#n/d",INDEX(DATOS,0,$I$2),D$6,INDEX(DATOS,0,$J$2),$B93,INDEX(DATOS,0,$G$2),0,INDEX(DATOS,0,$H$2),1)</f>
        <v>4</v>
      </c>
      <c r="E93" s="42">
        <f>COUNTIFS(INDEX(DATOS,0,$K$2),"&lt;&gt;#n/d",INDEX(DATOS,0,$I$2),E$6,INDEX(DATOS,0,$J$2),$B93,INDEX(DATOS,0,$G$2),0,INDEX(DATOS,0,$H$2),1)</f>
        <v>5</v>
      </c>
      <c r="F93" s="42">
        <f>COUNTIFS(INDEX(DATOS,0,$K$2),"&lt;&gt;#n/d",INDEX(DATOS,0,$I$2),F$6,INDEX(DATOS,0,$J$2),$B93,INDEX(DATOS,0,$G$2),0,INDEX(DATOS,0,$H$2),1)</f>
        <v>0</v>
      </c>
      <c r="G93" s="42">
        <f>COUNTIFS(INDEX(DATOS,0,$K$2),"&lt;&gt;#n/d",INDEX(DATOS,0,$I$2),G$6,INDEX(DATOS,0,$J$2),$B93,INDEX(DATOS,0,$G$2),0,INDEX(DATOS,0,$H$2),1)</f>
        <v>0</v>
      </c>
      <c r="H93" s="42">
        <f>COUNTIFS(INDEX(DATOS,0,$K$2),"&lt;&gt;#n/d",INDEX(DATOS,0,$I$2),H$6,INDEX(DATOS,0,$J$2),$B93,INDEX(DATOS,0,$G$2),0,INDEX(DATOS,0,$H$2),1)</f>
        <v>0</v>
      </c>
      <c r="I93" s="42"/>
      <c r="J93" s="42">
        <f t="array" ref="J93">MAX(IF($C93:$H93&gt;0,IF($C$6:$H$6&gt;=$B$3,$C$6:$H$6)))</f>
        <v>2018</v>
      </c>
      <c r="K93" s="42">
        <f t="array" ref="K93">MAX(IF($C93:$H93&gt;0,IF($C$6:$H$6&lt;J93,$C$6:$H$6)))</f>
        <v>2017</v>
      </c>
      <c r="L93" s="42">
        <f t="array" ref="L93">MAX(IF($C93:$H93&gt;0,IF($C$6:$H$6&lt;K93,$C$6:$H$6)))</f>
        <v>2016</v>
      </c>
      <c r="M93" s="42">
        <f t="array" ref="M93">MAX(IF($C93:$H93&gt;0,IF($C$6:$H$6&lt;L93,$C$6:$H$6)))</f>
        <v>0</v>
      </c>
    </row>
    <row r="94" spans="1:13" x14ac:dyDescent="0.35">
      <c r="A94" s="35">
        <f t="array" ref="A94">IF(A93=0,0,MIN(IF(INDEX(DATOS,0,$G$2)=0,IF(INDEX(DATOS,0,$H$2)=1,IF(INDEX(DATOS,0,$I$2)&gt;=$B$3,IF(INDEX(DATOS,0,$I$2)&lt;=$B$2,IF(INDEX(DATOS,0,$F$2)&gt;A93,IF(ISNA(MATCH(INDEX(DATOS,0,$J$2),$B$7:B93,0)),INDEX(DATOS,0,$F$2)))))))))</f>
        <v>215</v>
      </c>
      <c r="B94" s="34" t="str">
        <f>IF($A94=0,#N/A,INDEX(DATOS,$A94,J$2))</f>
        <v>Departamento de Juárez Celman, CB</v>
      </c>
      <c r="C94" s="42">
        <f>COUNTIFS(INDEX(DATOS,0,$K$2),"&lt;&gt;#n/d",INDEX(DATOS,0,$I$2),C$6,INDEX(DATOS,0,$J$2),$B94,INDEX(DATOS,0,$G$2),0,INDEX(DATOS,0,$H$2),1)</f>
        <v>3</v>
      </c>
      <c r="D94" s="42">
        <f>COUNTIFS(INDEX(DATOS,0,$K$2),"&lt;&gt;#n/d",INDEX(DATOS,0,$I$2),D$6,INDEX(DATOS,0,$J$2),$B94,INDEX(DATOS,0,$G$2),0,INDEX(DATOS,0,$H$2),1)</f>
        <v>2</v>
      </c>
      <c r="E94" s="42">
        <f>COUNTIFS(INDEX(DATOS,0,$K$2),"&lt;&gt;#n/d",INDEX(DATOS,0,$I$2),E$6,INDEX(DATOS,0,$J$2),$B94,INDEX(DATOS,0,$G$2),0,INDEX(DATOS,0,$H$2),1)</f>
        <v>3</v>
      </c>
      <c r="F94" s="42">
        <f>COUNTIFS(INDEX(DATOS,0,$K$2),"&lt;&gt;#n/d",INDEX(DATOS,0,$I$2),F$6,INDEX(DATOS,0,$J$2),$B94,INDEX(DATOS,0,$G$2),0,INDEX(DATOS,0,$H$2),1)</f>
        <v>0</v>
      </c>
      <c r="G94" s="42">
        <f>COUNTIFS(INDEX(DATOS,0,$K$2),"&lt;&gt;#n/d",INDEX(DATOS,0,$I$2),G$6,INDEX(DATOS,0,$J$2),$B94,INDEX(DATOS,0,$G$2),0,INDEX(DATOS,0,$H$2),1)</f>
        <v>0</v>
      </c>
      <c r="H94" s="42">
        <f>COUNTIFS(INDEX(DATOS,0,$K$2),"&lt;&gt;#n/d",INDEX(DATOS,0,$I$2),H$6,INDEX(DATOS,0,$J$2),$B94,INDEX(DATOS,0,$G$2),0,INDEX(DATOS,0,$H$2),1)</f>
        <v>0</v>
      </c>
      <c r="I94" s="42"/>
      <c r="J94" s="42">
        <f t="array" ref="J94">MAX(IF($C94:$H94&gt;0,IF($C$6:$H$6&gt;=$B$3,$C$6:$H$6)))</f>
        <v>2018</v>
      </c>
      <c r="K94" s="42">
        <f t="array" ref="K94">MAX(IF($C94:$H94&gt;0,IF($C$6:$H$6&lt;J94,$C$6:$H$6)))</f>
        <v>2017</v>
      </c>
      <c r="L94" s="42">
        <f t="array" ref="L94">MAX(IF($C94:$H94&gt;0,IF($C$6:$H$6&lt;K94,$C$6:$H$6)))</f>
        <v>2016</v>
      </c>
      <c r="M94" s="42">
        <f t="array" ref="M94">MAX(IF($C94:$H94&gt;0,IF($C$6:$H$6&lt;L94,$C$6:$H$6)))</f>
        <v>0</v>
      </c>
    </row>
    <row r="95" spans="1:13" x14ac:dyDescent="0.35">
      <c r="A95" s="35">
        <f t="array" ref="A95">IF(A94=0,0,MIN(IF(INDEX(DATOS,0,$G$2)=0,IF(INDEX(DATOS,0,$H$2)=1,IF(INDEX(DATOS,0,$I$2)&gt;=$B$3,IF(INDEX(DATOS,0,$I$2)&lt;=$B$2,IF(INDEX(DATOS,0,$F$2)&gt;A94,IF(ISNA(MATCH(INDEX(DATOS,0,$J$2),$B$7:B94,0)),INDEX(DATOS,0,$F$2)))))))))</f>
        <v>218</v>
      </c>
      <c r="B95" s="34" t="str">
        <f>IF($A95=0,#N/A,INDEX(DATOS,$A95,J$2))</f>
        <v>Departamento de Totoral, CB</v>
      </c>
      <c r="C95" s="42">
        <f>COUNTIFS(INDEX(DATOS,0,$K$2),"&lt;&gt;#n/d",INDEX(DATOS,0,$I$2),C$6,INDEX(DATOS,0,$J$2),$B95,INDEX(DATOS,0,$G$2),0,INDEX(DATOS,0,$H$2),1)</f>
        <v>0</v>
      </c>
      <c r="D95" s="42">
        <f>COUNTIFS(INDEX(DATOS,0,$K$2),"&lt;&gt;#n/d",INDEX(DATOS,0,$I$2),D$6,INDEX(DATOS,0,$J$2),$B95,INDEX(DATOS,0,$G$2),0,INDEX(DATOS,0,$H$2),1)</f>
        <v>2</v>
      </c>
      <c r="E95" s="42">
        <f>COUNTIFS(INDEX(DATOS,0,$K$2),"&lt;&gt;#n/d",INDEX(DATOS,0,$I$2),E$6,INDEX(DATOS,0,$J$2),$B95,INDEX(DATOS,0,$G$2),0,INDEX(DATOS,0,$H$2),1)</f>
        <v>2</v>
      </c>
      <c r="F95" s="42">
        <f>COUNTIFS(INDEX(DATOS,0,$K$2),"&lt;&gt;#n/d",INDEX(DATOS,0,$I$2),F$6,INDEX(DATOS,0,$J$2),$B95,INDEX(DATOS,0,$G$2),0,INDEX(DATOS,0,$H$2),1)</f>
        <v>0</v>
      </c>
      <c r="G95" s="42">
        <f>COUNTIFS(INDEX(DATOS,0,$K$2),"&lt;&gt;#n/d",INDEX(DATOS,0,$I$2),G$6,INDEX(DATOS,0,$J$2),$B95,INDEX(DATOS,0,$G$2),0,INDEX(DATOS,0,$H$2),1)</f>
        <v>0</v>
      </c>
      <c r="H95" s="42">
        <f>COUNTIFS(INDEX(DATOS,0,$K$2),"&lt;&gt;#n/d",INDEX(DATOS,0,$I$2),H$6,INDEX(DATOS,0,$J$2),$B95,INDEX(DATOS,0,$G$2),0,INDEX(DATOS,0,$H$2),1)</f>
        <v>0</v>
      </c>
      <c r="I95" s="42"/>
      <c r="J95" s="42">
        <f t="array" ref="J95">MAX(IF($C95:$H95&gt;0,IF($C$6:$H$6&gt;=$B$3,$C$6:$H$6)))</f>
        <v>2017</v>
      </c>
      <c r="K95" s="42">
        <f t="array" ref="K95">MAX(IF($C95:$H95&gt;0,IF($C$6:$H$6&lt;J95,$C$6:$H$6)))</f>
        <v>2016</v>
      </c>
      <c r="L95" s="42">
        <f t="array" ref="L95">MAX(IF($C95:$H95&gt;0,IF($C$6:$H$6&lt;K95,$C$6:$H$6)))</f>
        <v>0</v>
      </c>
      <c r="M95" s="42">
        <f t="array" ref="M95">MAX(IF($C95:$H95&gt;0,IF($C$6:$H$6&lt;L95,$C$6:$H$6)))</f>
        <v>0</v>
      </c>
    </row>
    <row r="96" spans="1:13" x14ac:dyDescent="0.35">
      <c r="A96" s="35">
        <f t="array" ref="A96">IF(A95=0,0,MIN(IF(INDEX(DATOS,0,$G$2)=0,IF(INDEX(DATOS,0,$H$2)=1,IF(INDEX(DATOS,0,$I$2)&gt;=$B$3,IF(INDEX(DATOS,0,$I$2)&lt;=$B$2,IF(INDEX(DATOS,0,$F$2)&gt;A95,IF(ISNA(MATCH(INDEX(DATOS,0,$J$2),$B$7:B95,0)),INDEX(DATOS,0,$F$2)))))))))</f>
        <v>220</v>
      </c>
      <c r="B96" s="34" t="str">
        <f>IF($A96=0,#N/A,INDEX(DATOS,$A96,J$2))</f>
        <v>Departamento de Tulumba, CB</v>
      </c>
      <c r="C96" s="42">
        <f>COUNTIFS(INDEX(DATOS,0,$K$2),"&lt;&gt;#n/d",INDEX(DATOS,0,$I$2),C$6,INDEX(DATOS,0,$J$2),$B96,INDEX(DATOS,0,$G$2),0,INDEX(DATOS,0,$H$2),1)</f>
        <v>0</v>
      </c>
      <c r="D96" s="42">
        <f>COUNTIFS(INDEX(DATOS,0,$K$2),"&lt;&gt;#n/d",INDEX(DATOS,0,$I$2),D$6,INDEX(DATOS,0,$J$2),$B96,INDEX(DATOS,0,$G$2),0,INDEX(DATOS,0,$H$2),1)</f>
        <v>0</v>
      </c>
      <c r="E96" s="42">
        <f>COUNTIFS(INDEX(DATOS,0,$K$2),"&lt;&gt;#n/d",INDEX(DATOS,0,$I$2),E$6,INDEX(DATOS,0,$J$2),$B96,INDEX(DATOS,0,$G$2),0,INDEX(DATOS,0,$H$2),1)</f>
        <v>1</v>
      </c>
      <c r="F96" s="42">
        <f>COUNTIFS(INDEX(DATOS,0,$K$2),"&lt;&gt;#n/d",INDEX(DATOS,0,$I$2),F$6,INDEX(DATOS,0,$J$2),$B96,INDEX(DATOS,0,$G$2),0,INDEX(DATOS,0,$H$2),1)</f>
        <v>0</v>
      </c>
      <c r="G96" s="42">
        <f>COUNTIFS(INDEX(DATOS,0,$K$2),"&lt;&gt;#n/d",INDEX(DATOS,0,$I$2),G$6,INDEX(DATOS,0,$J$2),$B96,INDEX(DATOS,0,$G$2),0,INDEX(DATOS,0,$H$2),1)</f>
        <v>0</v>
      </c>
      <c r="H96" s="42">
        <f>COUNTIFS(INDEX(DATOS,0,$K$2),"&lt;&gt;#n/d",INDEX(DATOS,0,$I$2),H$6,INDEX(DATOS,0,$J$2),$B96,INDEX(DATOS,0,$G$2),0,INDEX(DATOS,0,$H$2),1)</f>
        <v>0</v>
      </c>
      <c r="I96" s="42"/>
      <c r="J96" s="42">
        <f t="array" ref="J96">MAX(IF($C96:$H96&gt;0,IF($C$6:$H$6&gt;=$B$3,$C$6:$H$6)))</f>
        <v>2016</v>
      </c>
      <c r="K96" s="42">
        <f t="array" ref="K96">MAX(IF($C96:$H96&gt;0,IF($C$6:$H$6&lt;J96,$C$6:$H$6)))</f>
        <v>0</v>
      </c>
      <c r="L96" s="42">
        <f t="array" ref="L96">MAX(IF($C96:$H96&gt;0,IF($C$6:$H$6&lt;K96,$C$6:$H$6)))</f>
        <v>0</v>
      </c>
      <c r="M96" s="42">
        <f t="array" ref="M96">MAX(IF($C96:$H96&gt;0,IF($C$6:$H$6&lt;L96,$C$6:$H$6)))</f>
        <v>0</v>
      </c>
    </row>
    <row r="97" spans="1:13" x14ac:dyDescent="0.35">
      <c r="A97" s="35">
        <f t="array" ref="A97">IF(A96=0,0,MIN(IF(INDEX(DATOS,0,$G$2)=0,IF(INDEX(DATOS,0,$H$2)=1,IF(INDEX(DATOS,0,$I$2)&gt;=$B$3,IF(INDEX(DATOS,0,$I$2)&lt;=$B$2,IF(INDEX(DATOS,0,$F$2)&gt;A96,IF(ISNA(MATCH(INDEX(DATOS,0,$J$2),$B$7:B96,0)),INDEX(DATOS,0,$F$2)))))))))</f>
        <v>221</v>
      </c>
      <c r="B97" s="34" t="str">
        <f>IF($A97=0,#N/A,INDEX(DATOS,$A97,J$2))</f>
        <v>Departamento de Río Primero, CB</v>
      </c>
      <c r="C97" s="42">
        <f>COUNTIFS(INDEX(DATOS,0,$K$2),"&lt;&gt;#n/d",INDEX(DATOS,0,$I$2),C$6,INDEX(DATOS,0,$J$2),$B97,INDEX(DATOS,0,$G$2),0,INDEX(DATOS,0,$H$2),1)</f>
        <v>4</v>
      </c>
      <c r="D97" s="42">
        <f>COUNTIFS(INDEX(DATOS,0,$K$2),"&lt;&gt;#n/d",INDEX(DATOS,0,$I$2),D$6,INDEX(DATOS,0,$J$2),$B97,INDEX(DATOS,0,$G$2),0,INDEX(DATOS,0,$H$2),1)</f>
        <v>7</v>
      </c>
      <c r="E97" s="42">
        <f>COUNTIFS(INDEX(DATOS,0,$K$2),"&lt;&gt;#n/d",INDEX(DATOS,0,$I$2),E$6,INDEX(DATOS,0,$J$2),$B97,INDEX(DATOS,0,$G$2),0,INDEX(DATOS,0,$H$2),1)</f>
        <v>5</v>
      </c>
      <c r="F97" s="42">
        <f>COUNTIFS(INDEX(DATOS,0,$K$2),"&lt;&gt;#n/d",INDEX(DATOS,0,$I$2),F$6,INDEX(DATOS,0,$J$2),$B97,INDEX(DATOS,0,$G$2),0,INDEX(DATOS,0,$H$2),1)</f>
        <v>0</v>
      </c>
      <c r="G97" s="42">
        <f>COUNTIFS(INDEX(DATOS,0,$K$2),"&lt;&gt;#n/d",INDEX(DATOS,0,$I$2),G$6,INDEX(DATOS,0,$J$2),$B97,INDEX(DATOS,0,$G$2),0,INDEX(DATOS,0,$H$2),1)</f>
        <v>0</v>
      </c>
      <c r="H97" s="42">
        <f>COUNTIFS(INDEX(DATOS,0,$K$2),"&lt;&gt;#n/d",INDEX(DATOS,0,$I$2),H$6,INDEX(DATOS,0,$J$2),$B97,INDEX(DATOS,0,$G$2),0,INDEX(DATOS,0,$H$2),1)</f>
        <v>0</v>
      </c>
      <c r="I97" s="42"/>
      <c r="J97" s="42">
        <f t="array" ref="J97">MAX(IF($C97:$H97&gt;0,IF($C$6:$H$6&gt;=$B$3,$C$6:$H$6)))</f>
        <v>2018</v>
      </c>
      <c r="K97" s="42">
        <f t="array" ref="K97">MAX(IF($C97:$H97&gt;0,IF($C$6:$H$6&lt;J97,$C$6:$H$6)))</f>
        <v>2017</v>
      </c>
      <c r="L97" s="42">
        <f t="array" ref="L97">MAX(IF($C97:$H97&gt;0,IF($C$6:$H$6&lt;K97,$C$6:$H$6)))</f>
        <v>2016</v>
      </c>
      <c r="M97" s="42">
        <f t="array" ref="M97">MAX(IF($C97:$H97&gt;0,IF($C$6:$H$6&lt;L97,$C$6:$H$6)))</f>
        <v>0</v>
      </c>
    </row>
    <row r="98" spans="1:13" x14ac:dyDescent="0.35">
      <c r="A98" s="35">
        <f t="array" ref="A98">IF(A97=0,0,MIN(IF(INDEX(DATOS,0,$G$2)=0,IF(INDEX(DATOS,0,$H$2)=1,IF(INDEX(DATOS,0,$I$2)&gt;=$B$3,IF(INDEX(DATOS,0,$I$2)&lt;=$B$2,IF(INDEX(DATOS,0,$F$2)&gt;A97,IF(ISNA(MATCH(INDEX(DATOS,0,$J$2),$B$7:B97,0)),INDEX(DATOS,0,$F$2)))))))))</f>
        <v>223</v>
      </c>
      <c r="B98" s="34" t="str">
        <f>IF($A98=0,#N/A,INDEX(DATOS,$A98,J$2))</f>
        <v>Departamento de Tercero Arriba, CB</v>
      </c>
      <c r="C98" s="42">
        <f>COUNTIFS(INDEX(DATOS,0,$K$2),"&lt;&gt;#n/d",INDEX(DATOS,0,$I$2),C$6,INDEX(DATOS,0,$J$2),$B98,INDEX(DATOS,0,$G$2),0,INDEX(DATOS,0,$H$2),1)</f>
        <v>3</v>
      </c>
      <c r="D98" s="42">
        <f>COUNTIFS(INDEX(DATOS,0,$K$2),"&lt;&gt;#n/d",INDEX(DATOS,0,$I$2),D$6,INDEX(DATOS,0,$J$2),$B98,INDEX(DATOS,0,$G$2),0,INDEX(DATOS,0,$H$2),1)</f>
        <v>2</v>
      </c>
      <c r="E98" s="42">
        <f>COUNTIFS(INDEX(DATOS,0,$K$2),"&lt;&gt;#n/d",INDEX(DATOS,0,$I$2),E$6,INDEX(DATOS,0,$J$2),$B98,INDEX(DATOS,0,$G$2),0,INDEX(DATOS,0,$H$2),1)</f>
        <v>3</v>
      </c>
      <c r="F98" s="42">
        <f>COUNTIFS(INDEX(DATOS,0,$K$2),"&lt;&gt;#n/d",INDEX(DATOS,0,$I$2),F$6,INDEX(DATOS,0,$J$2),$B98,INDEX(DATOS,0,$G$2),0,INDEX(DATOS,0,$H$2),1)</f>
        <v>0</v>
      </c>
      <c r="G98" s="42">
        <f>COUNTIFS(INDEX(DATOS,0,$K$2),"&lt;&gt;#n/d",INDEX(DATOS,0,$I$2),G$6,INDEX(DATOS,0,$J$2),$B98,INDEX(DATOS,0,$G$2),0,INDEX(DATOS,0,$H$2),1)</f>
        <v>0</v>
      </c>
      <c r="H98" s="42">
        <f>COUNTIFS(INDEX(DATOS,0,$K$2),"&lt;&gt;#n/d",INDEX(DATOS,0,$I$2),H$6,INDEX(DATOS,0,$J$2),$B98,INDEX(DATOS,0,$G$2),0,INDEX(DATOS,0,$H$2),1)</f>
        <v>0</v>
      </c>
      <c r="I98" s="42"/>
      <c r="J98" s="42">
        <f t="array" ref="J98">MAX(IF($C98:$H98&gt;0,IF($C$6:$H$6&gt;=$B$3,$C$6:$H$6)))</f>
        <v>2018</v>
      </c>
      <c r="K98" s="42">
        <f t="array" ref="K98">MAX(IF($C98:$H98&gt;0,IF($C$6:$H$6&lt;J98,$C$6:$H$6)))</f>
        <v>2017</v>
      </c>
      <c r="L98" s="42">
        <f t="array" ref="L98">MAX(IF($C98:$H98&gt;0,IF($C$6:$H$6&lt;K98,$C$6:$H$6)))</f>
        <v>2016</v>
      </c>
      <c r="M98" s="42">
        <f t="array" ref="M98">MAX(IF($C98:$H98&gt;0,IF($C$6:$H$6&lt;L98,$C$6:$H$6)))</f>
        <v>0</v>
      </c>
    </row>
    <row r="99" spans="1:13" x14ac:dyDescent="0.35">
      <c r="A99" s="35">
        <f t="array" ref="A99">IF(A98=0,0,MIN(IF(INDEX(DATOS,0,$G$2)=0,IF(INDEX(DATOS,0,$H$2)=1,IF(INDEX(DATOS,0,$I$2)&gt;=$B$3,IF(INDEX(DATOS,0,$I$2)&lt;=$B$2,IF(INDEX(DATOS,0,$F$2)&gt;A98,IF(ISNA(MATCH(INDEX(DATOS,0,$J$2),$B$7:B98,0)),INDEX(DATOS,0,$F$2)))))))))</f>
        <v>226</v>
      </c>
      <c r="B99" s="34" t="str">
        <f>IF($A99=0,#N/A,INDEX(DATOS,$A99,J$2))</f>
        <v>Departamento de Río Segundo, CB</v>
      </c>
      <c r="C99" s="42">
        <f>COUNTIFS(INDEX(DATOS,0,$K$2),"&lt;&gt;#n/d",INDEX(DATOS,0,$I$2),C$6,INDEX(DATOS,0,$J$2),$B99,INDEX(DATOS,0,$G$2),0,INDEX(DATOS,0,$H$2),1)</f>
        <v>5</v>
      </c>
      <c r="D99" s="42">
        <f>COUNTIFS(INDEX(DATOS,0,$K$2),"&lt;&gt;#n/d",INDEX(DATOS,0,$I$2),D$6,INDEX(DATOS,0,$J$2),$B99,INDEX(DATOS,0,$G$2),0,INDEX(DATOS,0,$H$2),1)</f>
        <v>5</v>
      </c>
      <c r="E99" s="42">
        <f>COUNTIFS(INDEX(DATOS,0,$K$2),"&lt;&gt;#n/d",INDEX(DATOS,0,$I$2),E$6,INDEX(DATOS,0,$J$2),$B99,INDEX(DATOS,0,$G$2),0,INDEX(DATOS,0,$H$2),1)</f>
        <v>6</v>
      </c>
      <c r="F99" s="42">
        <f>COUNTIFS(INDEX(DATOS,0,$K$2),"&lt;&gt;#n/d",INDEX(DATOS,0,$I$2),F$6,INDEX(DATOS,0,$J$2),$B99,INDEX(DATOS,0,$G$2),0,INDEX(DATOS,0,$H$2),1)</f>
        <v>0</v>
      </c>
      <c r="G99" s="42">
        <f>COUNTIFS(INDEX(DATOS,0,$K$2),"&lt;&gt;#n/d",INDEX(DATOS,0,$I$2),G$6,INDEX(DATOS,0,$J$2),$B99,INDEX(DATOS,0,$G$2),0,INDEX(DATOS,0,$H$2),1)</f>
        <v>0</v>
      </c>
      <c r="H99" s="42">
        <f>COUNTIFS(INDEX(DATOS,0,$K$2),"&lt;&gt;#n/d",INDEX(DATOS,0,$I$2),H$6,INDEX(DATOS,0,$J$2),$B99,INDEX(DATOS,0,$G$2),0,INDEX(DATOS,0,$H$2),1)</f>
        <v>0</v>
      </c>
      <c r="I99" s="42"/>
      <c r="J99" s="42">
        <f t="array" ref="J99">MAX(IF($C99:$H99&gt;0,IF($C$6:$H$6&gt;=$B$3,$C$6:$H$6)))</f>
        <v>2018</v>
      </c>
      <c r="K99" s="42">
        <f t="array" ref="K99">MAX(IF($C99:$H99&gt;0,IF($C$6:$H$6&lt;J99,$C$6:$H$6)))</f>
        <v>2017</v>
      </c>
      <c r="L99" s="42">
        <f t="array" ref="L99">MAX(IF($C99:$H99&gt;0,IF($C$6:$H$6&lt;K99,$C$6:$H$6)))</f>
        <v>2016</v>
      </c>
      <c r="M99" s="42">
        <f t="array" ref="M99">MAX(IF($C99:$H99&gt;0,IF($C$6:$H$6&lt;L99,$C$6:$H$6)))</f>
        <v>0</v>
      </c>
    </row>
    <row r="100" spans="1:13" x14ac:dyDescent="0.35">
      <c r="A100" s="35">
        <f t="array" ref="A100">IF(A99=0,0,MIN(IF(INDEX(DATOS,0,$G$2)=0,IF(INDEX(DATOS,0,$H$2)=1,IF(INDEX(DATOS,0,$I$2)&gt;=$B$3,IF(INDEX(DATOS,0,$I$2)&lt;=$B$2,IF(INDEX(DATOS,0,$F$2)&gt;A99,IF(ISNA(MATCH(INDEX(DATOS,0,$J$2),$B$7:B99,0)),INDEX(DATOS,0,$F$2)))))))))</f>
        <v>232</v>
      </c>
      <c r="B100" s="34" t="str">
        <f>IF($A100=0,#N/A,INDEX(DATOS,$A100,J$2))</f>
        <v>Departamento de Presidente Roque Sáenz Peña, CB</v>
      </c>
      <c r="C100" s="42">
        <f>COUNTIFS(INDEX(DATOS,0,$K$2),"&lt;&gt;#n/d",INDEX(DATOS,0,$I$2),C$6,INDEX(DATOS,0,$J$2),$B100,INDEX(DATOS,0,$G$2),0,INDEX(DATOS,0,$H$2),1)</f>
        <v>0</v>
      </c>
      <c r="D100" s="42">
        <f>COUNTIFS(INDEX(DATOS,0,$K$2),"&lt;&gt;#n/d",INDEX(DATOS,0,$I$2),D$6,INDEX(DATOS,0,$J$2),$B100,INDEX(DATOS,0,$G$2),0,INDEX(DATOS,0,$H$2),1)</f>
        <v>0</v>
      </c>
      <c r="E100" s="42">
        <f>COUNTIFS(INDEX(DATOS,0,$K$2),"&lt;&gt;#n/d",INDEX(DATOS,0,$I$2),E$6,INDEX(DATOS,0,$J$2),$B100,INDEX(DATOS,0,$G$2),0,INDEX(DATOS,0,$H$2),1)</f>
        <v>6</v>
      </c>
      <c r="F100" s="42">
        <f>COUNTIFS(INDEX(DATOS,0,$K$2),"&lt;&gt;#n/d",INDEX(DATOS,0,$I$2),F$6,INDEX(DATOS,0,$J$2),$B100,INDEX(DATOS,0,$G$2),0,INDEX(DATOS,0,$H$2),1)</f>
        <v>0</v>
      </c>
      <c r="G100" s="42">
        <f>COUNTIFS(INDEX(DATOS,0,$K$2),"&lt;&gt;#n/d",INDEX(DATOS,0,$I$2),G$6,INDEX(DATOS,0,$J$2),$B100,INDEX(DATOS,0,$G$2),0,INDEX(DATOS,0,$H$2),1)</f>
        <v>0</v>
      </c>
      <c r="H100" s="42">
        <f>COUNTIFS(INDEX(DATOS,0,$K$2),"&lt;&gt;#n/d",INDEX(DATOS,0,$I$2),H$6,INDEX(DATOS,0,$J$2),$B100,INDEX(DATOS,0,$G$2),0,INDEX(DATOS,0,$H$2),1)</f>
        <v>0</v>
      </c>
      <c r="I100" s="42"/>
      <c r="J100" s="42">
        <f t="array" ref="J100">MAX(IF($C100:$H100&gt;0,IF($C$6:$H$6&gt;=$B$3,$C$6:$H$6)))</f>
        <v>2016</v>
      </c>
      <c r="K100" s="42">
        <f t="array" ref="K100">MAX(IF($C100:$H100&gt;0,IF($C$6:$H$6&lt;J100,$C$6:$H$6)))</f>
        <v>0</v>
      </c>
      <c r="L100" s="42">
        <f t="array" ref="L100">MAX(IF($C100:$H100&gt;0,IF($C$6:$H$6&lt;K100,$C$6:$H$6)))</f>
        <v>0</v>
      </c>
      <c r="M100" s="42">
        <f t="array" ref="M100">MAX(IF($C100:$H100&gt;0,IF($C$6:$H$6&lt;L100,$C$6:$H$6)))</f>
        <v>0</v>
      </c>
    </row>
    <row r="101" spans="1:13" x14ac:dyDescent="0.35">
      <c r="A101" s="35">
        <f t="array" ref="A101">IF(A100=0,0,MIN(IF(INDEX(DATOS,0,$G$2)=0,IF(INDEX(DATOS,0,$H$2)=1,IF(INDEX(DATOS,0,$I$2)&gt;=$B$3,IF(INDEX(DATOS,0,$I$2)&lt;=$B$2,IF(INDEX(DATOS,0,$F$2)&gt;A100,IF(ISNA(MATCH(INDEX(DATOS,0,$J$2),$B$7:B100,0)),INDEX(DATOS,0,$F$2)))))))))</f>
        <v>251</v>
      </c>
      <c r="B101" s="34" t="str">
        <f>IF($A101=0,#N/A,INDEX(DATOS,$A101,J$2))</f>
        <v>Departamento de Juan Martín de Pueyrredón, SL</v>
      </c>
      <c r="C101" s="42">
        <f>COUNTIFS(INDEX(DATOS,0,$K$2),"&lt;&gt;#n/d",INDEX(DATOS,0,$I$2),C$6,INDEX(DATOS,0,$J$2),$B101,INDEX(DATOS,0,$G$2),0,INDEX(DATOS,0,$H$2),1)</f>
        <v>1</v>
      </c>
      <c r="D101" s="42">
        <f>COUNTIFS(INDEX(DATOS,0,$K$2),"&lt;&gt;#n/d",INDEX(DATOS,0,$I$2),D$6,INDEX(DATOS,0,$J$2),$B101,INDEX(DATOS,0,$G$2),0,INDEX(DATOS,0,$H$2),1)</f>
        <v>1</v>
      </c>
      <c r="E101" s="42">
        <f>COUNTIFS(INDEX(DATOS,0,$K$2),"&lt;&gt;#n/d",INDEX(DATOS,0,$I$2),E$6,INDEX(DATOS,0,$J$2),$B101,INDEX(DATOS,0,$G$2),0,INDEX(DATOS,0,$H$2),1)</f>
        <v>1</v>
      </c>
      <c r="F101" s="42">
        <f>COUNTIFS(INDEX(DATOS,0,$K$2),"&lt;&gt;#n/d",INDEX(DATOS,0,$I$2),F$6,INDEX(DATOS,0,$J$2),$B101,INDEX(DATOS,0,$G$2),0,INDEX(DATOS,0,$H$2),1)</f>
        <v>0</v>
      </c>
      <c r="G101" s="42">
        <f>COUNTIFS(INDEX(DATOS,0,$K$2),"&lt;&gt;#n/d",INDEX(DATOS,0,$I$2),G$6,INDEX(DATOS,0,$J$2),$B101,INDEX(DATOS,0,$G$2),0,INDEX(DATOS,0,$H$2),1)</f>
        <v>0</v>
      </c>
      <c r="H101" s="42">
        <f>COUNTIFS(INDEX(DATOS,0,$K$2),"&lt;&gt;#n/d",INDEX(DATOS,0,$I$2),H$6,INDEX(DATOS,0,$J$2),$B101,INDEX(DATOS,0,$G$2),0,INDEX(DATOS,0,$H$2),1)</f>
        <v>0</v>
      </c>
      <c r="I101" s="42"/>
      <c r="J101" s="42">
        <f t="array" ref="J101">MAX(IF($C101:$H101&gt;0,IF($C$6:$H$6&gt;=$B$3,$C$6:$H$6)))</f>
        <v>2018</v>
      </c>
      <c r="K101" s="42">
        <f t="array" ref="K101">MAX(IF($C101:$H101&gt;0,IF($C$6:$H$6&lt;J101,$C$6:$H$6)))</f>
        <v>2017</v>
      </c>
      <c r="L101" s="42">
        <f t="array" ref="L101">MAX(IF($C101:$H101&gt;0,IF($C$6:$H$6&lt;K101,$C$6:$H$6)))</f>
        <v>2016</v>
      </c>
      <c r="M101" s="42">
        <f t="array" ref="M101">MAX(IF($C101:$H101&gt;0,IF($C$6:$H$6&lt;L101,$C$6:$H$6)))</f>
        <v>0</v>
      </c>
    </row>
    <row r="102" spans="1:13" x14ac:dyDescent="0.35">
      <c r="A102" s="35">
        <f t="array" ref="A102">IF(A101=0,0,MIN(IF(INDEX(DATOS,0,$G$2)=0,IF(INDEX(DATOS,0,$H$2)=1,IF(INDEX(DATOS,0,$I$2)&gt;=$B$3,IF(INDEX(DATOS,0,$I$2)&lt;=$B$2,IF(INDEX(DATOS,0,$F$2)&gt;A101,IF(ISNA(MATCH(INDEX(DATOS,0,$J$2),$B$7:B101,0)),INDEX(DATOS,0,$F$2)))))))))</f>
        <v>252</v>
      </c>
      <c r="B102" s="34" t="str">
        <f>IF($A102=0,#N/A,INDEX(DATOS,$A102,J$2))</f>
        <v>Departamento de Atreucó, LP</v>
      </c>
      <c r="C102" s="42">
        <f>COUNTIFS(INDEX(DATOS,0,$K$2),"&lt;&gt;#n/d",INDEX(DATOS,0,$I$2),C$6,INDEX(DATOS,0,$J$2),$B102,INDEX(DATOS,0,$G$2),0,INDEX(DATOS,0,$H$2),1)</f>
        <v>1</v>
      </c>
      <c r="D102" s="42">
        <f>COUNTIFS(INDEX(DATOS,0,$K$2),"&lt;&gt;#n/d",INDEX(DATOS,0,$I$2),D$6,INDEX(DATOS,0,$J$2),$B102,INDEX(DATOS,0,$G$2),0,INDEX(DATOS,0,$H$2),1)</f>
        <v>2</v>
      </c>
      <c r="E102" s="42">
        <f>COUNTIFS(INDEX(DATOS,0,$K$2),"&lt;&gt;#n/d",INDEX(DATOS,0,$I$2),E$6,INDEX(DATOS,0,$J$2),$B102,INDEX(DATOS,0,$G$2),0,INDEX(DATOS,0,$H$2),1)</f>
        <v>2</v>
      </c>
      <c r="F102" s="42">
        <f>COUNTIFS(INDEX(DATOS,0,$K$2),"&lt;&gt;#n/d",INDEX(DATOS,0,$I$2),F$6,INDEX(DATOS,0,$J$2),$B102,INDEX(DATOS,0,$G$2),0,INDEX(DATOS,0,$H$2),1)</f>
        <v>0</v>
      </c>
      <c r="G102" s="42">
        <f>COUNTIFS(INDEX(DATOS,0,$K$2),"&lt;&gt;#n/d",INDEX(DATOS,0,$I$2),G$6,INDEX(DATOS,0,$J$2),$B102,INDEX(DATOS,0,$G$2),0,INDEX(DATOS,0,$H$2),1)</f>
        <v>0</v>
      </c>
      <c r="H102" s="42">
        <f>COUNTIFS(INDEX(DATOS,0,$K$2),"&lt;&gt;#n/d",INDEX(DATOS,0,$I$2),H$6,INDEX(DATOS,0,$J$2),$B102,INDEX(DATOS,0,$G$2),0,INDEX(DATOS,0,$H$2),1)</f>
        <v>0</v>
      </c>
      <c r="I102" s="42"/>
      <c r="J102" s="42">
        <f t="array" ref="J102">MAX(IF($C102:$H102&gt;0,IF($C$6:$H$6&gt;=$B$3,$C$6:$H$6)))</f>
        <v>2018</v>
      </c>
      <c r="K102" s="42">
        <f t="array" ref="K102">MAX(IF($C102:$H102&gt;0,IF($C$6:$H$6&lt;J102,$C$6:$H$6)))</f>
        <v>2017</v>
      </c>
      <c r="L102" s="42">
        <f t="array" ref="L102">MAX(IF($C102:$H102&gt;0,IF($C$6:$H$6&lt;K102,$C$6:$H$6)))</f>
        <v>2016</v>
      </c>
      <c r="M102" s="42">
        <f t="array" ref="M102">MAX(IF($C102:$H102&gt;0,IF($C$6:$H$6&lt;L102,$C$6:$H$6)))</f>
        <v>0</v>
      </c>
    </row>
    <row r="103" spans="1:13" x14ac:dyDescent="0.35">
      <c r="A103" s="35">
        <f t="array" ref="A103">IF(A102=0,0,MIN(IF(INDEX(DATOS,0,$G$2)=0,IF(INDEX(DATOS,0,$H$2)=1,IF(INDEX(DATOS,0,$I$2)&gt;=$B$3,IF(INDEX(DATOS,0,$I$2)&lt;=$B$2,IF(INDEX(DATOS,0,$F$2)&gt;A102,IF(ISNA(MATCH(INDEX(DATOS,0,$J$2),$B$7:B102,0)),INDEX(DATOS,0,$F$2)))))))))</f>
        <v>254</v>
      </c>
      <c r="B103" s="34" t="str">
        <f>IF($A103=0,#N/A,INDEX(DATOS,$A103,J$2))</f>
        <v>Departamento de Capital, LP</v>
      </c>
      <c r="C103" s="42">
        <f>COUNTIFS(INDEX(DATOS,0,$K$2),"&lt;&gt;#n/d",INDEX(DATOS,0,$I$2),C$6,INDEX(DATOS,0,$J$2),$B103,INDEX(DATOS,0,$G$2),0,INDEX(DATOS,0,$H$2),1)</f>
        <v>2</v>
      </c>
      <c r="D103" s="42">
        <f>COUNTIFS(INDEX(DATOS,0,$K$2),"&lt;&gt;#n/d",INDEX(DATOS,0,$I$2),D$6,INDEX(DATOS,0,$J$2),$B103,INDEX(DATOS,0,$G$2),0,INDEX(DATOS,0,$H$2),1)</f>
        <v>2</v>
      </c>
      <c r="E103" s="42">
        <f>COUNTIFS(INDEX(DATOS,0,$K$2),"&lt;&gt;#n/d",INDEX(DATOS,0,$I$2),E$6,INDEX(DATOS,0,$J$2),$B103,INDEX(DATOS,0,$G$2),0,INDEX(DATOS,0,$H$2),1)</f>
        <v>2</v>
      </c>
      <c r="F103" s="42">
        <f>COUNTIFS(INDEX(DATOS,0,$K$2),"&lt;&gt;#n/d",INDEX(DATOS,0,$I$2),F$6,INDEX(DATOS,0,$J$2),$B103,INDEX(DATOS,0,$G$2),0,INDEX(DATOS,0,$H$2),1)</f>
        <v>0</v>
      </c>
      <c r="G103" s="42">
        <f>COUNTIFS(INDEX(DATOS,0,$K$2),"&lt;&gt;#n/d",INDEX(DATOS,0,$I$2),G$6,INDEX(DATOS,0,$J$2),$B103,INDEX(DATOS,0,$G$2),0,INDEX(DATOS,0,$H$2),1)</f>
        <v>0</v>
      </c>
      <c r="H103" s="42">
        <f>COUNTIFS(INDEX(DATOS,0,$K$2),"&lt;&gt;#n/d",INDEX(DATOS,0,$I$2),H$6,INDEX(DATOS,0,$J$2),$B103,INDEX(DATOS,0,$G$2),0,INDEX(DATOS,0,$H$2),1)</f>
        <v>0</v>
      </c>
      <c r="I103" s="42"/>
      <c r="J103" s="42">
        <f t="array" ref="J103">MAX(IF($C103:$H103&gt;0,IF($C$6:$H$6&gt;=$B$3,$C$6:$H$6)))</f>
        <v>2018</v>
      </c>
      <c r="K103" s="42">
        <f t="array" ref="K103">MAX(IF($C103:$H103&gt;0,IF($C$6:$H$6&lt;J103,$C$6:$H$6)))</f>
        <v>2017</v>
      </c>
      <c r="L103" s="42">
        <f t="array" ref="L103">MAX(IF($C103:$H103&gt;0,IF($C$6:$H$6&lt;K103,$C$6:$H$6)))</f>
        <v>2016</v>
      </c>
      <c r="M103" s="42">
        <f t="array" ref="M103">MAX(IF($C103:$H103&gt;0,IF($C$6:$H$6&lt;L103,$C$6:$H$6)))</f>
        <v>0</v>
      </c>
    </row>
    <row r="104" spans="1:13" x14ac:dyDescent="0.35">
      <c r="A104" s="35">
        <f t="array" ref="A104">IF(A103=0,0,MIN(IF(INDEX(DATOS,0,$G$2)=0,IF(INDEX(DATOS,0,$H$2)=1,IF(INDEX(DATOS,0,$I$2)&gt;=$B$3,IF(INDEX(DATOS,0,$I$2)&lt;=$B$2,IF(INDEX(DATOS,0,$F$2)&gt;A103,IF(ISNA(MATCH(INDEX(DATOS,0,$J$2),$B$7:B103,0)),INDEX(DATOS,0,$F$2)))))))))</f>
        <v>256</v>
      </c>
      <c r="B104" s="34" t="str">
        <f>IF($A104=0,#N/A,INDEX(DATOS,$A104,J$2))</f>
        <v>Departamento de Catriló, LP</v>
      </c>
      <c r="C104" s="42">
        <f>COUNTIFS(INDEX(DATOS,0,$K$2),"&lt;&gt;#n/d",INDEX(DATOS,0,$I$2),C$6,INDEX(DATOS,0,$J$2),$B104,INDEX(DATOS,0,$G$2),0,INDEX(DATOS,0,$H$2),1)</f>
        <v>0</v>
      </c>
      <c r="D104" s="42">
        <f>COUNTIFS(INDEX(DATOS,0,$K$2),"&lt;&gt;#n/d",INDEX(DATOS,0,$I$2),D$6,INDEX(DATOS,0,$J$2),$B104,INDEX(DATOS,0,$G$2),0,INDEX(DATOS,0,$H$2),1)</f>
        <v>1</v>
      </c>
      <c r="E104" s="42">
        <f>COUNTIFS(INDEX(DATOS,0,$K$2),"&lt;&gt;#n/d",INDEX(DATOS,0,$I$2),E$6,INDEX(DATOS,0,$J$2),$B104,INDEX(DATOS,0,$G$2),0,INDEX(DATOS,0,$H$2),1)</f>
        <v>1</v>
      </c>
      <c r="F104" s="42">
        <f>COUNTIFS(INDEX(DATOS,0,$K$2),"&lt;&gt;#n/d",INDEX(DATOS,0,$I$2),F$6,INDEX(DATOS,0,$J$2),$B104,INDEX(DATOS,0,$G$2),0,INDEX(DATOS,0,$H$2),1)</f>
        <v>0</v>
      </c>
      <c r="G104" s="42">
        <f>COUNTIFS(INDEX(DATOS,0,$K$2),"&lt;&gt;#n/d",INDEX(DATOS,0,$I$2),G$6,INDEX(DATOS,0,$J$2),$B104,INDEX(DATOS,0,$G$2),0,INDEX(DATOS,0,$H$2),1)</f>
        <v>0</v>
      </c>
      <c r="H104" s="42">
        <f>COUNTIFS(INDEX(DATOS,0,$K$2),"&lt;&gt;#n/d",INDEX(DATOS,0,$I$2),H$6,INDEX(DATOS,0,$J$2),$B104,INDEX(DATOS,0,$G$2),0,INDEX(DATOS,0,$H$2),1)</f>
        <v>0</v>
      </c>
      <c r="I104" s="42"/>
      <c r="J104" s="42">
        <f t="array" ref="J104">MAX(IF($C104:$H104&gt;0,IF($C$6:$H$6&gt;=$B$3,$C$6:$H$6)))</f>
        <v>2017</v>
      </c>
      <c r="K104" s="42">
        <f t="array" ref="K104">MAX(IF($C104:$H104&gt;0,IF($C$6:$H$6&lt;J104,$C$6:$H$6)))</f>
        <v>2016</v>
      </c>
      <c r="L104" s="42">
        <f t="array" ref="L104">MAX(IF($C104:$H104&gt;0,IF($C$6:$H$6&lt;K104,$C$6:$H$6)))</f>
        <v>0</v>
      </c>
      <c r="M104" s="42">
        <f t="array" ref="M104">MAX(IF($C104:$H104&gt;0,IF($C$6:$H$6&lt;L104,$C$6:$H$6)))</f>
        <v>0</v>
      </c>
    </row>
    <row r="105" spans="1:13" x14ac:dyDescent="0.35">
      <c r="A105" s="35">
        <f t="array" ref="A105">IF(A104=0,0,MIN(IF(INDEX(DATOS,0,$G$2)=0,IF(INDEX(DATOS,0,$H$2)=1,IF(INDEX(DATOS,0,$I$2)&gt;=$B$3,IF(INDEX(DATOS,0,$I$2)&lt;=$B$2,IF(INDEX(DATOS,0,$F$2)&gt;A104,IF(ISNA(MATCH(INDEX(DATOS,0,$J$2),$B$7:B104,0)),INDEX(DATOS,0,$F$2)))))))))</f>
        <v>257</v>
      </c>
      <c r="B105" s="34" t="str">
        <f>IF($A105=0,#N/A,INDEX(DATOS,$A105,J$2))</f>
        <v>Departamento de Conhelo, LP</v>
      </c>
      <c r="C105" s="42">
        <f>COUNTIFS(INDEX(DATOS,0,$K$2),"&lt;&gt;#n/d",INDEX(DATOS,0,$I$2),C$6,INDEX(DATOS,0,$J$2),$B105,INDEX(DATOS,0,$G$2),0,INDEX(DATOS,0,$H$2),1)</f>
        <v>2</v>
      </c>
      <c r="D105" s="42">
        <f>COUNTIFS(INDEX(DATOS,0,$K$2),"&lt;&gt;#n/d",INDEX(DATOS,0,$I$2),D$6,INDEX(DATOS,0,$J$2),$B105,INDEX(DATOS,0,$G$2),0,INDEX(DATOS,0,$H$2),1)</f>
        <v>1</v>
      </c>
      <c r="E105" s="42">
        <f>COUNTIFS(INDEX(DATOS,0,$K$2),"&lt;&gt;#n/d",INDEX(DATOS,0,$I$2),E$6,INDEX(DATOS,0,$J$2),$B105,INDEX(DATOS,0,$G$2),0,INDEX(DATOS,0,$H$2),1)</f>
        <v>1</v>
      </c>
      <c r="F105" s="42">
        <f>COUNTIFS(INDEX(DATOS,0,$K$2),"&lt;&gt;#n/d",INDEX(DATOS,0,$I$2),F$6,INDEX(DATOS,0,$J$2),$B105,INDEX(DATOS,0,$G$2),0,INDEX(DATOS,0,$H$2),1)</f>
        <v>0</v>
      </c>
      <c r="G105" s="42">
        <f>COUNTIFS(INDEX(DATOS,0,$K$2),"&lt;&gt;#n/d",INDEX(DATOS,0,$I$2),G$6,INDEX(DATOS,0,$J$2),$B105,INDEX(DATOS,0,$G$2),0,INDEX(DATOS,0,$H$2),1)</f>
        <v>0</v>
      </c>
      <c r="H105" s="42">
        <f>COUNTIFS(INDEX(DATOS,0,$K$2),"&lt;&gt;#n/d",INDEX(DATOS,0,$I$2),H$6,INDEX(DATOS,0,$J$2),$B105,INDEX(DATOS,0,$G$2),0,INDEX(DATOS,0,$H$2),1)</f>
        <v>0</v>
      </c>
      <c r="I105" s="42"/>
      <c r="J105" s="42">
        <f t="array" ref="J105">MAX(IF($C105:$H105&gt;0,IF($C$6:$H$6&gt;=$B$3,$C$6:$H$6)))</f>
        <v>2018</v>
      </c>
      <c r="K105" s="42">
        <f t="array" ref="K105">MAX(IF($C105:$H105&gt;0,IF($C$6:$H$6&lt;J105,$C$6:$H$6)))</f>
        <v>2017</v>
      </c>
      <c r="L105" s="42">
        <f t="array" ref="L105">MAX(IF($C105:$H105&gt;0,IF($C$6:$H$6&lt;K105,$C$6:$H$6)))</f>
        <v>2016</v>
      </c>
      <c r="M105" s="42">
        <f t="array" ref="M105">MAX(IF($C105:$H105&gt;0,IF($C$6:$H$6&lt;L105,$C$6:$H$6)))</f>
        <v>0</v>
      </c>
    </row>
    <row r="106" spans="1:13" x14ac:dyDescent="0.35">
      <c r="A106" s="35">
        <f t="array" ref="A106">IF(A105=0,0,MIN(IF(INDEX(DATOS,0,$G$2)=0,IF(INDEX(DATOS,0,$H$2)=1,IF(INDEX(DATOS,0,$I$2)&gt;=$B$3,IF(INDEX(DATOS,0,$I$2)&lt;=$B$2,IF(INDEX(DATOS,0,$F$2)&gt;A105,IF(ISNA(MATCH(INDEX(DATOS,0,$J$2),$B$7:B105,0)),INDEX(DATOS,0,$F$2)))))))))</f>
        <v>258</v>
      </c>
      <c r="B106" s="34" t="str">
        <f>IF($A106=0,#N/A,INDEX(DATOS,$A106,J$2))</f>
        <v>Departamento de Chapaleufú, LP</v>
      </c>
      <c r="C106" s="42">
        <f>COUNTIFS(INDEX(DATOS,0,$K$2),"&lt;&gt;#n/d",INDEX(DATOS,0,$I$2),C$6,INDEX(DATOS,0,$J$2),$B106,INDEX(DATOS,0,$G$2),0,INDEX(DATOS,0,$H$2),1)</f>
        <v>1</v>
      </c>
      <c r="D106" s="42">
        <f>COUNTIFS(INDEX(DATOS,0,$K$2),"&lt;&gt;#n/d",INDEX(DATOS,0,$I$2),D$6,INDEX(DATOS,0,$J$2),$B106,INDEX(DATOS,0,$G$2),0,INDEX(DATOS,0,$H$2),1)</f>
        <v>1</v>
      </c>
      <c r="E106" s="42">
        <f>COUNTIFS(INDEX(DATOS,0,$K$2),"&lt;&gt;#n/d",INDEX(DATOS,0,$I$2),E$6,INDEX(DATOS,0,$J$2),$B106,INDEX(DATOS,0,$G$2),0,INDEX(DATOS,0,$H$2),1)</f>
        <v>1</v>
      </c>
      <c r="F106" s="42">
        <f>COUNTIFS(INDEX(DATOS,0,$K$2),"&lt;&gt;#n/d",INDEX(DATOS,0,$I$2),F$6,INDEX(DATOS,0,$J$2),$B106,INDEX(DATOS,0,$G$2),0,INDEX(DATOS,0,$H$2),1)</f>
        <v>0</v>
      </c>
      <c r="G106" s="42">
        <f>COUNTIFS(INDEX(DATOS,0,$K$2),"&lt;&gt;#n/d",INDEX(DATOS,0,$I$2),G$6,INDEX(DATOS,0,$J$2),$B106,INDEX(DATOS,0,$G$2),0,INDEX(DATOS,0,$H$2),1)</f>
        <v>0</v>
      </c>
      <c r="H106" s="42">
        <f>COUNTIFS(INDEX(DATOS,0,$K$2),"&lt;&gt;#n/d",INDEX(DATOS,0,$I$2),H$6,INDEX(DATOS,0,$J$2),$B106,INDEX(DATOS,0,$G$2),0,INDEX(DATOS,0,$H$2),1)</f>
        <v>0</v>
      </c>
      <c r="I106" s="42"/>
      <c r="J106" s="42">
        <f t="array" ref="J106">MAX(IF($C106:$H106&gt;0,IF($C$6:$H$6&gt;=$B$3,$C$6:$H$6)))</f>
        <v>2018</v>
      </c>
      <c r="K106" s="42">
        <f t="array" ref="K106">MAX(IF($C106:$H106&gt;0,IF($C$6:$H$6&lt;J106,$C$6:$H$6)))</f>
        <v>2017</v>
      </c>
      <c r="L106" s="42">
        <f t="array" ref="L106">MAX(IF($C106:$H106&gt;0,IF($C$6:$H$6&lt;K106,$C$6:$H$6)))</f>
        <v>2016</v>
      </c>
      <c r="M106" s="42">
        <f t="array" ref="M106">MAX(IF($C106:$H106&gt;0,IF($C$6:$H$6&lt;L106,$C$6:$H$6)))</f>
        <v>0</v>
      </c>
    </row>
    <row r="107" spans="1:13" x14ac:dyDescent="0.35">
      <c r="A107" s="35">
        <f t="array" ref="A107">IF(A106=0,0,MIN(IF(INDEX(DATOS,0,$G$2)=0,IF(INDEX(DATOS,0,$H$2)=1,IF(INDEX(DATOS,0,$I$2)&gt;=$B$3,IF(INDEX(DATOS,0,$I$2)&lt;=$B$2,IF(INDEX(DATOS,0,$F$2)&gt;A106,IF(ISNA(MATCH(INDEX(DATOS,0,$J$2),$B$7:B106,0)),INDEX(DATOS,0,$F$2)))))))))</f>
        <v>259</v>
      </c>
      <c r="B107" s="34" t="str">
        <f>IF($A107=0,#N/A,INDEX(DATOS,$A107,J$2))</f>
        <v>Departamento de Guatraché, LP</v>
      </c>
      <c r="C107" s="42">
        <f>COUNTIFS(INDEX(DATOS,0,$K$2),"&lt;&gt;#n/d",INDEX(DATOS,0,$I$2),C$6,INDEX(DATOS,0,$J$2),$B107,INDEX(DATOS,0,$G$2),0,INDEX(DATOS,0,$H$2),1)</f>
        <v>3</v>
      </c>
      <c r="D107" s="42">
        <f>COUNTIFS(INDEX(DATOS,0,$K$2),"&lt;&gt;#n/d",INDEX(DATOS,0,$I$2),D$6,INDEX(DATOS,0,$J$2),$B107,INDEX(DATOS,0,$G$2),0,INDEX(DATOS,0,$H$2),1)</f>
        <v>2</v>
      </c>
      <c r="E107" s="42">
        <f>COUNTIFS(INDEX(DATOS,0,$K$2),"&lt;&gt;#n/d",INDEX(DATOS,0,$I$2),E$6,INDEX(DATOS,0,$J$2),$B107,INDEX(DATOS,0,$G$2),0,INDEX(DATOS,0,$H$2),1)</f>
        <v>2</v>
      </c>
      <c r="F107" s="42">
        <f>COUNTIFS(INDEX(DATOS,0,$K$2),"&lt;&gt;#n/d",INDEX(DATOS,0,$I$2),F$6,INDEX(DATOS,0,$J$2),$B107,INDEX(DATOS,0,$G$2),0,INDEX(DATOS,0,$H$2),1)</f>
        <v>0</v>
      </c>
      <c r="G107" s="42">
        <f>COUNTIFS(INDEX(DATOS,0,$K$2),"&lt;&gt;#n/d",INDEX(DATOS,0,$I$2),G$6,INDEX(DATOS,0,$J$2),$B107,INDEX(DATOS,0,$G$2),0,INDEX(DATOS,0,$H$2),1)</f>
        <v>0</v>
      </c>
      <c r="H107" s="42">
        <f>COUNTIFS(INDEX(DATOS,0,$K$2),"&lt;&gt;#n/d",INDEX(DATOS,0,$I$2),H$6,INDEX(DATOS,0,$J$2),$B107,INDEX(DATOS,0,$G$2),0,INDEX(DATOS,0,$H$2),1)</f>
        <v>0</v>
      </c>
      <c r="I107" s="42"/>
      <c r="J107" s="42">
        <f t="array" ref="J107">MAX(IF($C107:$H107&gt;0,IF($C$6:$H$6&gt;=$B$3,$C$6:$H$6)))</f>
        <v>2018</v>
      </c>
      <c r="K107" s="42">
        <f t="array" ref="K107">MAX(IF($C107:$H107&gt;0,IF($C$6:$H$6&lt;J107,$C$6:$H$6)))</f>
        <v>2017</v>
      </c>
      <c r="L107" s="42">
        <f t="array" ref="L107">MAX(IF($C107:$H107&gt;0,IF($C$6:$H$6&lt;K107,$C$6:$H$6)))</f>
        <v>2016</v>
      </c>
      <c r="M107" s="42">
        <f t="array" ref="M107">MAX(IF($C107:$H107&gt;0,IF($C$6:$H$6&lt;L107,$C$6:$H$6)))</f>
        <v>0</v>
      </c>
    </row>
    <row r="108" spans="1:13" x14ac:dyDescent="0.35">
      <c r="A108" s="35">
        <f t="array" ref="A108">IF(A107=0,0,MIN(IF(INDEX(DATOS,0,$G$2)=0,IF(INDEX(DATOS,0,$H$2)=1,IF(INDEX(DATOS,0,$I$2)&gt;=$B$3,IF(INDEX(DATOS,0,$I$2)&lt;=$B$2,IF(INDEX(DATOS,0,$F$2)&gt;A107,IF(ISNA(MATCH(INDEX(DATOS,0,$J$2),$B$7:B107,0)),INDEX(DATOS,0,$F$2)))))))))</f>
        <v>261</v>
      </c>
      <c r="B108" s="34" t="str">
        <f>IF($A108=0,#N/A,INDEX(DATOS,$A108,J$2))</f>
        <v>Departamento de Hucal, LP</v>
      </c>
      <c r="C108" s="42">
        <f>COUNTIFS(INDEX(DATOS,0,$K$2),"&lt;&gt;#n/d",INDEX(DATOS,0,$I$2),C$6,INDEX(DATOS,0,$J$2),$B108,INDEX(DATOS,0,$G$2),0,INDEX(DATOS,0,$H$2),1)</f>
        <v>2</v>
      </c>
      <c r="D108" s="42">
        <f>COUNTIFS(INDEX(DATOS,0,$K$2),"&lt;&gt;#n/d",INDEX(DATOS,0,$I$2),D$6,INDEX(DATOS,0,$J$2),$B108,INDEX(DATOS,0,$G$2),0,INDEX(DATOS,0,$H$2),1)</f>
        <v>2</v>
      </c>
      <c r="E108" s="42">
        <f>COUNTIFS(INDEX(DATOS,0,$K$2),"&lt;&gt;#n/d",INDEX(DATOS,0,$I$2),E$6,INDEX(DATOS,0,$J$2),$B108,INDEX(DATOS,0,$G$2),0,INDEX(DATOS,0,$H$2),1)</f>
        <v>2</v>
      </c>
      <c r="F108" s="42">
        <f>COUNTIFS(INDEX(DATOS,0,$K$2),"&lt;&gt;#n/d",INDEX(DATOS,0,$I$2),F$6,INDEX(DATOS,0,$J$2),$B108,INDEX(DATOS,0,$G$2),0,INDEX(DATOS,0,$H$2),1)</f>
        <v>0</v>
      </c>
      <c r="G108" s="42">
        <f>COUNTIFS(INDEX(DATOS,0,$K$2),"&lt;&gt;#n/d",INDEX(DATOS,0,$I$2),G$6,INDEX(DATOS,0,$J$2),$B108,INDEX(DATOS,0,$G$2),0,INDEX(DATOS,0,$H$2),1)</f>
        <v>0</v>
      </c>
      <c r="H108" s="42">
        <f>COUNTIFS(INDEX(DATOS,0,$K$2),"&lt;&gt;#n/d",INDEX(DATOS,0,$I$2),H$6,INDEX(DATOS,0,$J$2),$B108,INDEX(DATOS,0,$G$2),0,INDEX(DATOS,0,$H$2),1)</f>
        <v>0</v>
      </c>
      <c r="I108" s="42"/>
      <c r="J108" s="42">
        <f t="array" ref="J108">MAX(IF($C108:$H108&gt;0,IF($C$6:$H$6&gt;=$B$3,$C$6:$H$6)))</f>
        <v>2018</v>
      </c>
      <c r="K108" s="42">
        <f t="array" ref="K108">MAX(IF($C108:$H108&gt;0,IF($C$6:$H$6&lt;J108,$C$6:$H$6)))</f>
        <v>2017</v>
      </c>
      <c r="L108" s="42">
        <f t="array" ref="L108">MAX(IF($C108:$H108&gt;0,IF($C$6:$H$6&lt;K108,$C$6:$H$6)))</f>
        <v>2016</v>
      </c>
      <c r="M108" s="42">
        <f t="array" ref="M108">MAX(IF($C108:$H108&gt;0,IF($C$6:$H$6&lt;L108,$C$6:$H$6)))</f>
        <v>0</v>
      </c>
    </row>
    <row r="109" spans="1:13" x14ac:dyDescent="0.35">
      <c r="A109" s="35">
        <f t="array" ref="A109">IF(A108=0,0,MIN(IF(INDEX(DATOS,0,$G$2)=0,IF(INDEX(DATOS,0,$H$2)=1,IF(INDEX(DATOS,0,$I$2)&gt;=$B$3,IF(INDEX(DATOS,0,$I$2)&lt;=$B$2,IF(INDEX(DATOS,0,$F$2)&gt;A108,IF(ISNA(MATCH(INDEX(DATOS,0,$J$2),$B$7:B108,0)),INDEX(DATOS,0,$F$2)))))))))</f>
        <v>263</v>
      </c>
      <c r="B109" s="34" t="str">
        <f>IF($A109=0,#N/A,INDEX(DATOS,$A109,J$2))</f>
        <v>Departamento de Utracán, LP</v>
      </c>
      <c r="C109" s="42">
        <f>COUNTIFS(INDEX(DATOS,0,$K$2),"&lt;&gt;#n/d",INDEX(DATOS,0,$I$2),C$6,INDEX(DATOS,0,$J$2),$B109,INDEX(DATOS,0,$G$2),0,INDEX(DATOS,0,$H$2),1)</f>
        <v>1</v>
      </c>
      <c r="D109" s="42">
        <f>COUNTIFS(INDEX(DATOS,0,$K$2),"&lt;&gt;#n/d",INDEX(DATOS,0,$I$2),D$6,INDEX(DATOS,0,$J$2),$B109,INDEX(DATOS,0,$G$2),0,INDEX(DATOS,0,$H$2),1)</f>
        <v>1</v>
      </c>
      <c r="E109" s="42">
        <f>COUNTIFS(INDEX(DATOS,0,$K$2),"&lt;&gt;#n/d",INDEX(DATOS,0,$I$2),E$6,INDEX(DATOS,0,$J$2),$B109,INDEX(DATOS,0,$G$2),0,INDEX(DATOS,0,$H$2),1)</f>
        <v>1</v>
      </c>
      <c r="F109" s="42">
        <f>COUNTIFS(INDEX(DATOS,0,$K$2),"&lt;&gt;#n/d",INDEX(DATOS,0,$I$2),F$6,INDEX(DATOS,0,$J$2),$B109,INDEX(DATOS,0,$G$2),0,INDEX(DATOS,0,$H$2),1)</f>
        <v>0</v>
      </c>
      <c r="G109" s="42">
        <f>COUNTIFS(INDEX(DATOS,0,$K$2),"&lt;&gt;#n/d",INDEX(DATOS,0,$I$2),G$6,INDEX(DATOS,0,$J$2),$B109,INDEX(DATOS,0,$G$2),0,INDEX(DATOS,0,$H$2),1)</f>
        <v>0</v>
      </c>
      <c r="H109" s="42">
        <f>COUNTIFS(INDEX(DATOS,0,$K$2),"&lt;&gt;#n/d",INDEX(DATOS,0,$I$2),H$6,INDEX(DATOS,0,$J$2),$B109,INDEX(DATOS,0,$G$2),0,INDEX(DATOS,0,$H$2),1)</f>
        <v>0</v>
      </c>
      <c r="I109" s="42"/>
      <c r="J109" s="42">
        <f t="array" ref="J109">MAX(IF($C109:$H109&gt;0,IF($C$6:$H$6&gt;=$B$3,$C$6:$H$6)))</f>
        <v>2018</v>
      </c>
      <c r="K109" s="42">
        <f t="array" ref="K109">MAX(IF($C109:$H109&gt;0,IF($C$6:$H$6&lt;J109,$C$6:$H$6)))</f>
        <v>2017</v>
      </c>
      <c r="L109" s="42">
        <f t="array" ref="L109">MAX(IF($C109:$H109&gt;0,IF($C$6:$H$6&lt;K109,$C$6:$H$6)))</f>
        <v>2016</v>
      </c>
      <c r="M109" s="42">
        <f t="array" ref="M109">MAX(IF($C109:$H109&gt;0,IF($C$6:$H$6&lt;L109,$C$6:$H$6)))</f>
        <v>0</v>
      </c>
    </row>
    <row r="110" spans="1:13" x14ac:dyDescent="0.35">
      <c r="A110" s="35">
        <f t="array" ref="A110">IF(A109=0,0,MIN(IF(INDEX(DATOS,0,$G$2)=0,IF(INDEX(DATOS,0,$H$2)=1,IF(INDEX(DATOS,0,$I$2)&gt;=$B$3,IF(INDEX(DATOS,0,$I$2)&lt;=$B$2,IF(INDEX(DATOS,0,$F$2)&gt;A109,IF(ISNA(MATCH(INDEX(DATOS,0,$J$2),$B$7:B109,0)),INDEX(DATOS,0,$F$2)))))))))</f>
        <v>264</v>
      </c>
      <c r="B110" s="34" t="str">
        <f>IF($A110=0,#N/A,INDEX(DATOS,$A110,J$2))</f>
        <v>Departamento de Rancul, LP</v>
      </c>
      <c r="C110" s="42">
        <f>COUNTIFS(INDEX(DATOS,0,$K$2),"&lt;&gt;#n/d",INDEX(DATOS,0,$I$2),C$6,INDEX(DATOS,0,$J$2),$B110,INDEX(DATOS,0,$G$2),0,INDEX(DATOS,0,$H$2),1)</f>
        <v>2</v>
      </c>
      <c r="D110" s="42">
        <f>COUNTIFS(INDEX(DATOS,0,$K$2),"&lt;&gt;#n/d",INDEX(DATOS,0,$I$2),D$6,INDEX(DATOS,0,$J$2),$B110,INDEX(DATOS,0,$G$2),0,INDEX(DATOS,0,$H$2),1)</f>
        <v>1</v>
      </c>
      <c r="E110" s="42">
        <f>COUNTIFS(INDEX(DATOS,0,$K$2),"&lt;&gt;#n/d",INDEX(DATOS,0,$I$2),E$6,INDEX(DATOS,0,$J$2),$B110,INDEX(DATOS,0,$G$2),0,INDEX(DATOS,0,$H$2),1)</f>
        <v>2</v>
      </c>
      <c r="F110" s="42">
        <f>COUNTIFS(INDEX(DATOS,0,$K$2),"&lt;&gt;#n/d",INDEX(DATOS,0,$I$2),F$6,INDEX(DATOS,0,$J$2),$B110,INDEX(DATOS,0,$G$2),0,INDEX(DATOS,0,$H$2),1)</f>
        <v>0</v>
      </c>
      <c r="G110" s="42">
        <f>COUNTIFS(INDEX(DATOS,0,$K$2),"&lt;&gt;#n/d",INDEX(DATOS,0,$I$2),G$6,INDEX(DATOS,0,$J$2),$B110,INDEX(DATOS,0,$G$2),0,INDEX(DATOS,0,$H$2),1)</f>
        <v>0</v>
      </c>
      <c r="H110" s="42">
        <f>COUNTIFS(INDEX(DATOS,0,$K$2),"&lt;&gt;#n/d",INDEX(DATOS,0,$I$2),H$6,INDEX(DATOS,0,$J$2),$B110,INDEX(DATOS,0,$G$2),0,INDEX(DATOS,0,$H$2),1)</f>
        <v>0</v>
      </c>
      <c r="I110" s="42"/>
      <c r="J110" s="42">
        <f t="array" ref="J110">MAX(IF($C110:$H110&gt;0,IF($C$6:$H$6&gt;=$B$3,$C$6:$H$6)))</f>
        <v>2018</v>
      </c>
      <c r="K110" s="42">
        <f t="array" ref="K110">MAX(IF($C110:$H110&gt;0,IF($C$6:$H$6&lt;J110,$C$6:$H$6)))</f>
        <v>2017</v>
      </c>
      <c r="L110" s="42">
        <f t="array" ref="L110">MAX(IF($C110:$H110&gt;0,IF($C$6:$H$6&lt;K110,$C$6:$H$6)))</f>
        <v>2016</v>
      </c>
      <c r="M110" s="42">
        <f t="array" ref="M110">MAX(IF($C110:$H110&gt;0,IF($C$6:$H$6&lt;L110,$C$6:$H$6)))</f>
        <v>0</v>
      </c>
    </row>
    <row r="111" spans="1:13" x14ac:dyDescent="0.35">
      <c r="A111" s="35">
        <f t="array" ref="A111">IF(A110=0,0,MIN(IF(INDEX(DATOS,0,$G$2)=0,IF(INDEX(DATOS,0,$H$2)=1,IF(INDEX(DATOS,0,$I$2)&gt;=$B$3,IF(INDEX(DATOS,0,$I$2)&lt;=$B$2,IF(INDEX(DATOS,0,$F$2)&gt;A110,IF(ISNA(MATCH(INDEX(DATOS,0,$J$2),$B$7:B110,0)),INDEX(DATOS,0,$F$2)))))))))</f>
        <v>266</v>
      </c>
      <c r="B111" s="34" t="str">
        <f>IF($A111=0,#N/A,INDEX(DATOS,$A111,J$2))</f>
        <v>Departamento de Realicó, LP</v>
      </c>
      <c r="C111" s="42">
        <f>COUNTIFS(INDEX(DATOS,0,$K$2),"&lt;&gt;#n/d",INDEX(DATOS,0,$I$2),C$6,INDEX(DATOS,0,$J$2),$B111,INDEX(DATOS,0,$G$2),0,INDEX(DATOS,0,$H$2),1)</f>
        <v>1</v>
      </c>
      <c r="D111" s="42">
        <f>COUNTIFS(INDEX(DATOS,0,$K$2),"&lt;&gt;#n/d",INDEX(DATOS,0,$I$2),D$6,INDEX(DATOS,0,$J$2),$B111,INDEX(DATOS,0,$G$2),0,INDEX(DATOS,0,$H$2),1)</f>
        <v>1</v>
      </c>
      <c r="E111" s="42">
        <f>COUNTIFS(INDEX(DATOS,0,$K$2),"&lt;&gt;#n/d",INDEX(DATOS,0,$I$2),E$6,INDEX(DATOS,0,$J$2),$B111,INDEX(DATOS,0,$G$2),0,INDEX(DATOS,0,$H$2),1)</f>
        <v>2</v>
      </c>
      <c r="F111" s="42">
        <f>COUNTIFS(INDEX(DATOS,0,$K$2),"&lt;&gt;#n/d",INDEX(DATOS,0,$I$2),F$6,INDEX(DATOS,0,$J$2),$B111,INDEX(DATOS,0,$G$2),0,INDEX(DATOS,0,$H$2),1)</f>
        <v>0</v>
      </c>
      <c r="G111" s="42">
        <f>COUNTIFS(INDEX(DATOS,0,$K$2),"&lt;&gt;#n/d",INDEX(DATOS,0,$I$2),G$6,INDEX(DATOS,0,$J$2),$B111,INDEX(DATOS,0,$G$2),0,INDEX(DATOS,0,$H$2),1)</f>
        <v>0</v>
      </c>
      <c r="H111" s="42">
        <f>COUNTIFS(INDEX(DATOS,0,$K$2),"&lt;&gt;#n/d",INDEX(DATOS,0,$I$2),H$6,INDEX(DATOS,0,$J$2),$B111,INDEX(DATOS,0,$G$2),0,INDEX(DATOS,0,$H$2),1)</f>
        <v>0</v>
      </c>
      <c r="I111" s="42"/>
      <c r="J111" s="42">
        <f t="array" ref="J111">MAX(IF($C111:$H111&gt;0,IF($C$6:$H$6&gt;=$B$3,$C$6:$H$6)))</f>
        <v>2018</v>
      </c>
      <c r="K111" s="42">
        <f t="array" ref="K111">MAX(IF($C111:$H111&gt;0,IF($C$6:$H$6&lt;J111,$C$6:$H$6)))</f>
        <v>2017</v>
      </c>
      <c r="L111" s="42">
        <f t="array" ref="L111">MAX(IF($C111:$H111&gt;0,IF($C$6:$H$6&lt;K111,$C$6:$H$6)))</f>
        <v>2016</v>
      </c>
      <c r="M111" s="42">
        <f t="array" ref="M111">MAX(IF($C111:$H111&gt;0,IF($C$6:$H$6&lt;L111,$C$6:$H$6)))</f>
        <v>0</v>
      </c>
    </row>
    <row r="112" spans="1:13" x14ac:dyDescent="0.35">
      <c r="A112" s="35">
        <f t="array" ref="A112">IF(A111=0,0,MIN(IF(INDEX(DATOS,0,$G$2)=0,IF(INDEX(DATOS,0,$H$2)=1,IF(INDEX(DATOS,0,$I$2)&gt;=$B$3,IF(INDEX(DATOS,0,$I$2)&lt;=$B$2,IF(INDEX(DATOS,0,$F$2)&gt;A111,IF(ISNA(MATCH(INDEX(DATOS,0,$J$2),$B$7:B111,0)),INDEX(DATOS,0,$F$2)))))))))</f>
        <v>268</v>
      </c>
      <c r="B112" s="34" t="str">
        <f>IF($A112=0,#N/A,INDEX(DATOS,$A112,J$2))</f>
        <v>Departamento de Toay, LP</v>
      </c>
      <c r="C112" s="42">
        <f>COUNTIFS(INDEX(DATOS,0,$K$2),"&lt;&gt;#n/d",INDEX(DATOS,0,$I$2),C$6,INDEX(DATOS,0,$J$2),$B112,INDEX(DATOS,0,$G$2),0,INDEX(DATOS,0,$H$2),1)</f>
        <v>1</v>
      </c>
      <c r="D112" s="42">
        <f>COUNTIFS(INDEX(DATOS,0,$K$2),"&lt;&gt;#n/d",INDEX(DATOS,0,$I$2),D$6,INDEX(DATOS,0,$J$2),$B112,INDEX(DATOS,0,$G$2),0,INDEX(DATOS,0,$H$2),1)</f>
        <v>0</v>
      </c>
      <c r="E112" s="42">
        <f>COUNTIFS(INDEX(DATOS,0,$K$2),"&lt;&gt;#n/d",INDEX(DATOS,0,$I$2),E$6,INDEX(DATOS,0,$J$2),$B112,INDEX(DATOS,0,$G$2),0,INDEX(DATOS,0,$H$2),1)</f>
        <v>1</v>
      </c>
      <c r="F112" s="42">
        <f>COUNTIFS(INDEX(DATOS,0,$K$2),"&lt;&gt;#n/d",INDEX(DATOS,0,$I$2),F$6,INDEX(DATOS,0,$J$2),$B112,INDEX(DATOS,0,$G$2),0,INDEX(DATOS,0,$H$2),1)</f>
        <v>0</v>
      </c>
      <c r="G112" s="42">
        <f>COUNTIFS(INDEX(DATOS,0,$K$2),"&lt;&gt;#n/d",INDEX(DATOS,0,$I$2),G$6,INDEX(DATOS,0,$J$2),$B112,INDEX(DATOS,0,$G$2),0,INDEX(DATOS,0,$H$2),1)</f>
        <v>0</v>
      </c>
      <c r="H112" s="42">
        <f>COUNTIFS(INDEX(DATOS,0,$K$2),"&lt;&gt;#n/d",INDEX(DATOS,0,$I$2),H$6,INDEX(DATOS,0,$J$2),$B112,INDEX(DATOS,0,$G$2),0,INDEX(DATOS,0,$H$2),1)</f>
        <v>0</v>
      </c>
      <c r="I112" s="42"/>
      <c r="J112" s="42">
        <f t="array" ref="J112">MAX(IF($C112:$H112&gt;0,IF($C$6:$H$6&gt;=$B$3,$C$6:$H$6)))</f>
        <v>2018</v>
      </c>
      <c r="K112" s="42">
        <f t="array" ref="K112">MAX(IF($C112:$H112&gt;0,IF($C$6:$H$6&lt;J112,$C$6:$H$6)))</f>
        <v>2016</v>
      </c>
      <c r="L112" s="42">
        <f t="array" ref="L112">MAX(IF($C112:$H112&gt;0,IF($C$6:$H$6&lt;K112,$C$6:$H$6)))</f>
        <v>0</v>
      </c>
      <c r="M112" s="42">
        <f t="array" ref="M112">MAX(IF($C112:$H112&gt;0,IF($C$6:$H$6&lt;L112,$C$6:$H$6)))</f>
        <v>0</v>
      </c>
    </row>
    <row r="113" spans="1:13" x14ac:dyDescent="0.35">
      <c r="A113" s="35">
        <f t="array" ref="A113">IF(A112=0,0,MIN(IF(INDEX(DATOS,0,$G$2)=0,IF(INDEX(DATOS,0,$H$2)=1,IF(INDEX(DATOS,0,$I$2)&gt;=$B$3,IF(INDEX(DATOS,0,$I$2)&lt;=$B$2,IF(INDEX(DATOS,0,$F$2)&gt;A112,IF(ISNA(MATCH(INDEX(DATOS,0,$J$2),$B$7:B112,0)),INDEX(DATOS,0,$F$2)))))))))</f>
        <v>269</v>
      </c>
      <c r="B113" s="34" t="str">
        <f>IF($A113=0,#N/A,INDEX(DATOS,$A113,J$2))</f>
        <v>Departamento de Trenel, LP</v>
      </c>
      <c r="C113" s="42">
        <f>COUNTIFS(INDEX(DATOS,0,$K$2),"&lt;&gt;#n/d",INDEX(DATOS,0,$I$2),C$6,INDEX(DATOS,0,$J$2),$B113,INDEX(DATOS,0,$G$2),0,INDEX(DATOS,0,$H$2),1)</f>
        <v>1</v>
      </c>
      <c r="D113" s="42">
        <f>COUNTIFS(INDEX(DATOS,0,$K$2),"&lt;&gt;#n/d",INDEX(DATOS,0,$I$2),D$6,INDEX(DATOS,0,$J$2),$B113,INDEX(DATOS,0,$G$2),0,INDEX(DATOS,0,$H$2),1)</f>
        <v>1</v>
      </c>
      <c r="E113" s="42">
        <f>COUNTIFS(INDEX(DATOS,0,$K$2),"&lt;&gt;#n/d",INDEX(DATOS,0,$I$2),E$6,INDEX(DATOS,0,$J$2),$B113,INDEX(DATOS,0,$G$2),0,INDEX(DATOS,0,$H$2),1)</f>
        <v>2</v>
      </c>
      <c r="F113" s="42">
        <f>COUNTIFS(INDEX(DATOS,0,$K$2),"&lt;&gt;#n/d",INDEX(DATOS,0,$I$2),F$6,INDEX(DATOS,0,$J$2),$B113,INDEX(DATOS,0,$G$2),0,INDEX(DATOS,0,$H$2),1)</f>
        <v>0</v>
      </c>
      <c r="G113" s="42">
        <f>COUNTIFS(INDEX(DATOS,0,$K$2),"&lt;&gt;#n/d",INDEX(DATOS,0,$I$2),G$6,INDEX(DATOS,0,$J$2),$B113,INDEX(DATOS,0,$G$2),0,INDEX(DATOS,0,$H$2),1)</f>
        <v>0</v>
      </c>
      <c r="H113" s="42">
        <f>COUNTIFS(INDEX(DATOS,0,$K$2),"&lt;&gt;#n/d",INDEX(DATOS,0,$I$2),H$6,INDEX(DATOS,0,$J$2),$B113,INDEX(DATOS,0,$G$2),0,INDEX(DATOS,0,$H$2),1)</f>
        <v>0</v>
      </c>
      <c r="I113" s="42"/>
      <c r="J113" s="42">
        <f t="array" ref="J113">MAX(IF($C113:$H113&gt;0,IF($C$6:$H$6&gt;=$B$3,$C$6:$H$6)))</f>
        <v>2018</v>
      </c>
      <c r="K113" s="42">
        <f t="array" ref="K113">MAX(IF($C113:$H113&gt;0,IF($C$6:$H$6&lt;J113,$C$6:$H$6)))</f>
        <v>2017</v>
      </c>
      <c r="L113" s="42">
        <f t="array" ref="L113">MAX(IF($C113:$H113&gt;0,IF($C$6:$H$6&lt;K113,$C$6:$H$6)))</f>
        <v>2016</v>
      </c>
      <c r="M113" s="42">
        <f t="array" ref="M113">MAX(IF($C113:$H113&gt;0,IF($C$6:$H$6&lt;L113,$C$6:$H$6)))</f>
        <v>0</v>
      </c>
    </row>
    <row r="114" spans="1:13" x14ac:dyDescent="0.35">
      <c r="A114" s="35">
        <f t="array" ref="A114">IF(A113=0,0,MIN(IF(INDEX(DATOS,0,$G$2)=0,IF(INDEX(DATOS,0,$H$2)=1,IF(INDEX(DATOS,0,$I$2)&gt;=$B$3,IF(INDEX(DATOS,0,$I$2)&lt;=$B$2,IF(INDEX(DATOS,0,$F$2)&gt;A113,IF(ISNA(MATCH(INDEX(DATOS,0,$J$2),$B$7:B113,0)),INDEX(DATOS,0,$F$2)))))))))</f>
        <v>271</v>
      </c>
      <c r="B114" s="34" t="str">
        <f>IF($A114=0,#N/A,INDEX(DATOS,$A114,J$2))</f>
        <v>Partido de Adolfo Alsina, BA</v>
      </c>
      <c r="C114" s="42">
        <f>COUNTIFS(INDEX(DATOS,0,$K$2),"&lt;&gt;#n/d",INDEX(DATOS,0,$I$2),C$6,INDEX(DATOS,0,$J$2),$B114,INDEX(DATOS,0,$G$2),0,INDEX(DATOS,0,$H$2),1)</f>
        <v>2</v>
      </c>
      <c r="D114" s="42">
        <f>COUNTIFS(INDEX(DATOS,0,$K$2),"&lt;&gt;#n/d",INDEX(DATOS,0,$I$2),D$6,INDEX(DATOS,0,$J$2),$B114,INDEX(DATOS,0,$G$2),0,INDEX(DATOS,0,$H$2),1)</f>
        <v>4</v>
      </c>
      <c r="E114" s="42">
        <f>COUNTIFS(INDEX(DATOS,0,$K$2),"&lt;&gt;#n/d",INDEX(DATOS,0,$I$2),E$6,INDEX(DATOS,0,$J$2),$B114,INDEX(DATOS,0,$G$2),0,INDEX(DATOS,0,$H$2),1)</f>
        <v>5</v>
      </c>
      <c r="F114" s="42">
        <f>COUNTIFS(INDEX(DATOS,0,$K$2),"&lt;&gt;#n/d",INDEX(DATOS,0,$I$2),F$6,INDEX(DATOS,0,$J$2),$B114,INDEX(DATOS,0,$G$2),0,INDEX(DATOS,0,$H$2),1)</f>
        <v>0</v>
      </c>
      <c r="G114" s="42">
        <f>COUNTIFS(INDEX(DATOS,0,$K$2),"&lt;&gt;#n/d",INDEX(DATOS,0,$I$2),G$6,INDEX(DATOS,0,$J$2),$B114,INDEX(DATOS,0,$G$2),0,INDEX(DATOS,0,$H$2),1)</f>
        <v>0</v>
      </c>
      <c r="H114" s="42">
        <f>COUNTIFS(INDEX(DATOS,0,$K$2),"&lt;&gt;#n/d",INDEX(DATOS,0,$I$2),H$6,INDEX(DATOS,0,$J$2),$B114,INDEX(DATOS,0,$G$2),0,INDEX(DATOS,0,$H$2),1)</f>
        <v>0</v>
      </c>
      <c r="I114" s="42"/>
      <c r="J114" s="42">
        <f t="array" ref="J114">MAX(IF($C114:$H114&gt;0,IF($C$6:$H$6&gt;=$B$3,$C$6:$H$6)))</f>
        <v>2018</v>
      </c>
      <c r="K114" s="42">
        <f t="array" ref="K114">MAX(IF($C114:$H114&gt;0,IF($C$6:$H$6&lt;J114,$C$6:$H$6)))</f>
        <v>2017</v>
      </c>
      <c r="L114" s="42">
        <f t="array" ref="L114">MAX(IF($C114:$H114&gt;0,IF($C$6:$H$6&lt;K114,$C$6:$H$6)))</f>
        <v>2016</v>
      </c>
      <c r="M114" s="42">
        <f t="array" ref="M114">MAX(IF($C114:$H114&gt;0,IF($C$6:$H$6&lt;L114,$C$6:$H$6)))</f>
        <v>0</v>
      </c>
    </row>
    <row r="115" spans="1:13" x14ac:dyDescent="0.35">
      <c r="A115" s="35">
        <f t="array" ref="A115">IF(A114=0,0,MIN(IF(INDEX(DATOS,0,$G$2)=0,IF(INDEX(DATOS,0,$H$2)=1,IF(INDEX(DATOS,0,$I$2)&gt;=$B$3,IF(INDEX(DATOS,0,$I$2)&lt;=$B$2,IF(INDEX(DATOS,0,$F$2)&gt;A114,IF(ISNA(MATCH(INDEX(DATOS,0,$J$2),$B$7:B114,0)),INDEX(DATOS,0,$F$2)))))))))</f>
        <v>276</v>
      </c>
      <c r="B115" s="34" t="str">
        <f>IF($A115=0,#N/A,INDEX(DATOS,$A115,J$2))</f>
        <v>Partido de Bahía Blanca, BA</v>
      </c>
      <c r="C115" s="42">
        <f>COUNTIFS(INDEX(DATOS,0,$K$2),"&lt;&gt;#n/d",INDEX(DATOS,0,$I$2),C$6,INDEX(DATOS,0,$J$2),$B115,INDEX(DATOS,0,$G$2),0,INDEX(DATOS,0,$H$2),1)</f>
        <v>1</v>
      </c>
      <c r="D115" s="42">
        <f>COUNTIFS(INDEX(DATOS,0,$K$2),"&lt;&gt;#n/d",INDEX(DATOS,0,$I$2),D$6,INDEX(DATOS,0,$J$2),$B115,INDEX(DATOS,0,$G$2),0,INDEX(DATOS,0,$H$2),1)</f>
        <v>1</v>
      </c>
      <c r="E115" s="42">
        <f>COUNTIFS(INDEX(DATOS,0,$K$2),"&lt;&gt;#n/d",INDEX(DATOS,0,$I$2),E$6,INDEX(DATOS,0,$J$2),$B115,INDEX(DATOS,0,$G$2),0,INDEX(DATOS,0,$H$2),1)</f>
        <v>1</v>
      </c>
      <c r="F115" s="42">
        <f>COUNTIFS(INDEX(DATOS,0,$K$2),"&lt;&gt;#n/d",INDEX(DATOS,0,$I$2),F$6,INDEX(DATOS,0,$J$2),$B115,INDEX(DATOS,0,$G$2),0,INDEX(DATOS,0,$H$2),1)</f>
        <v>0</v>
      </c>
      <c r="G115" s="42">
        <f>COUNTIFS(INDEX(DATOS,0,$K$2),"&lt;&gt;#n/d",INDEX(DATOS,0,$I$2),G$6,INDEX(DATOS,0,$J$2),$B115,INDEX(DATOS,0,$G$2),0,INDEX(DATOS,0,$H$2),1)</f>
        <v>0</v>
      </c>
      <c r="H115" s="42">
        <f>COUNTIFS(INDEX(DATOS,0,$K$2),"&lt;&gt;#n/d",INDEX(DATOS,0,$I$2),H$6,INDEX(DATOS,0,$J$2),$B115,INDEX(DATOS,0,$G$2),0,INDEX(DATOS,0,$H$2),1)</f>
        <v>0</v>
      </c>
      <c r="I115" s="42"/>
      <c r="J115" s="42">
        <f t="array" ref="J115">MAX(IF($C115:$H115&gt;0,IF($C$6:$H$6&gt;=$B$3,$C$6:$H$6)))</f>
        <v>2018</v>
      </c>
      <c r="K115" s="42">
        <f t="array" ref="K115">MAX(IF($C115:$H115&gt;0,IF($C$6:$H$6&lt;J115,$C$6:$H$6)))</f>
        <v>2017</v>
      </c>
      <c r="L115" s="42">
        <f t="array" ref="L115">MAX(IF($C115:$H115&gt;0,IF($C$6:$H$6&lt;K115,$C$6:$H$6)))</f>
        <v>2016</v>
      </c>
      <c r="M115" s="42">
        <f t="array" ref="M115">MAX(IF($C115:$H115&gt;0,IF($C$6:$H$6&lt;L115,$C$6:$H$6)))</f>
        <v>0</v>
      </c>
    </row>
    <row r="116" spans="1:13" x14ac:dyDescent="0.35">
      <c r="A116" s="35">
        <f t="array" ref="A116">IF(A115=0,0,MIN(IF(INDEX(DATOS,0,$G$2)=0,IF(INDEX(DATOS,0,$H$2)=1,IF(INDEX(DATOS,0,$I$2)&gt;=$B$3,IF(INDEX(DATOS,0,$I$2)&lt;=$B$2,IF(INDEX(DATOS,0,$F$2)&gt;A115,IF(ISNA(MATCH(INDEX(DATOS,0,$J$2),$B$7:B115,0)),INDEX(DATOS,0,$F$2)))))))))</f>
        <v>277</v>
      </c>
      <c r="B116" s="34" t="str">
        <f>IF($A116=0,#N/A,INDEX(DATOS,$A116,J$2))</f>
        <v>Partido de Coronel Dorrego, BA</v>
      </c>
      <c r="C116" s="42">
        <f>COUNTIFS(INDEX(DATOS,0,$K$2),"&lt;&gt;#n/d",INDEX(DATOS,0,$I$2),C$6,INDEX(DATOS,0,$J$2),$B116,INDEX(DATOS,0,$G$2),0,INDEX(DATOS,0,$H$2),1)</f>
        <v>5</v>
      </c>
      <c r="D116" s="42">
        <f>COUNTIFS(INDEX(DATOS,0,$K$2),"&lt;&gt;#n/d",INDEX(DATOS,0,$I$2),D$6,INDEX(DATOS,0,$J$2),$B116,INDEX(DATOS,0,$G$2),0,INDEX(DATOS,0,$H$2),1)</f>
        <v>4</v>
      </c>
      <c r="E116" s="42">
        <f>COUNTIFS(INDEX(DATOS,0,$K$2),"&lt;&gt;#n/d",INDEX(DATOS,0,$I$2),E$6,INDEX(DATOS,0,$J$2),$B116,INDEX(DATOS,0,$G$2),0,INDEX(DATOS,0,$H$2),1)</f>
        <v>4</v>
      </c>
      <c r="F116" s="42">
        <f>COUNTIFS(INDEX(DATOS,0,$K$2),"&lt;&gt;#n/d",INDEX(DATOS,0,$I$2),F$6,INDEX(DATOS,0,$J$2),$B116,INDEX(DATOS,0,$G$2),0,INDEX(DATOS,0,$H$2),1)</f>
        <v>0</v>
      </c>
      <c r="G116" s="42">
        <f>COUNTIFS(INDEX(DATOS,0,$K$2),"&lt;&gt;#n/d",INDEX(DATOS,0,$I$2),G$6,INDEX(DATOS,0,$J$2),$B116,INDEX(DATOS,0,$G$2),0,INDEX(DATOS,0,$H$2),1)</f>
        <v>0</v>
      </c>
      <c r="H116" s="42">
        <f>COUNTIFS(INDEX(DATOS,0,$K$2),"&lt;&gt;#n/d",INDEX(DATOS,0,$I$2),H$6,INDEX(DATOS,0,$J$2),$B116,INDEX(DATOS,0,$G$2),0,INDEX(DATOS,0,$H$2),1)</f>
        <v>0</v>
      </c>
      <c r="I116" s="42"/>
      <c r="J116" s="42">
        <f t="array" ref="J116">MAX(IF($C116:$H116&gt;0,IF($C$6:$H$6&gt;=$B$3,$C$6:$H$6)))</f>
        <v>2018</v>
      </c>
      <c r="K116" s="42">
        <f t="array" ref="K116">MAX(IF($C116:$H116&gt;0,IF($C$6:$H$6&lt;J116,$C$6:$H$6)))</f>
        <v>2017</v>
      </c>
      <c r="L116" s="42">
        <f t="array" ref="L116">MAX(IF($C116:$H116&gt;0,IF($C$6:$H$6&lt;K116,$C$6:$H$6)))</f>
        <v>2016</v>
      </c>
      <c r="M116" s="42">
        <f t="array" ref="M116">MAX(IF($C116:$H116&gt;0,IF($C$6:$H$6&lt;L116,$C$6:$H$6)))</f>
        <v>0</v>
      </c>
    </row>
    <row r="117" spans="1:13" x14ac:dyDescent="0.35">
      <c r="A117" s="35">
        <f t="array" ref="A117">IF(A116=0,0,MIN(IF(INDEX(DATOS,0,$G$2)=0,IF(INDEX(DATOS,0,$H$2)=1,IF(INDEX(DATOS,0,$I$2)&gt;=$B$3,IF(INDEX(DATOS,0,$I$2)&lt;=$B$2,IF(INDEX(DATOS,0,$F$2)&gt;A116,IF(ISNA(MATCH(INDEX(DATOS,0,$J$2),$B$7:B116,0)),INDEX(DATOS,0,$F$2)))))))))</f>
        <v>281</v>
      </c>
      <c r="B117" s="34" t="str">
        <f>IF($A117=0,#N/A,INDEX(DATOS,$A117,J$2))</f>
        <v>Partido de Coronel Pringles, BA</v>
      </c>
      <c r="C117" s="42">
        <f>COUNTIFS(INDEX(DATOS,0,$K$2),"&lt;&gt;#n/d",INDEX(DATOS,0,$I$2),C$6,INDEX(DATOS,0,$J$2),$B117,INDEX(DATOS,0,$G$2),0,INDEX(DATOS,0,$H$2),1)</f>
        <v>4</v>
      </c>
      <c r="D117" s="42">
        <f>COUNTIFS(INDEX(DATOS,0,$K$2),"&lt;&gt;#n/d",INDEX(DATOS,0,$I$2),D$6,INDEX(DATOS,0,$J$2),$B117,INDEX(DATOS,0,$G$2),0,INDEX(DATOS,0,$H$2),1)</f>
        <v>4</v>
      </c>
      <c r="E117" s="42">
        <f>COUNTIFS(INDEX(DATOS,0,$K$2),"&lt;&gt;#n/d",INDEX(DATOS,0,$I$2),E$6,INDEX(DATOS,0,$J$2),$B117,INDEX(DATOS,0,$G$2),0,INDEX(DATOS,0,$H$2),1)</f>
        <v>3</v>
      </c>
      <c r="F117" s="42">
        <f>COUNTIFS(INDEX(DATOS,0,$K$2),"&lt;&gt;#n/d",INDEX(DATOS,0,$I$2),F$6,INDEX(DATOS,0,$J$2),$B117,INDEX(DATOS,0,$G$2),0,INDEX(DATOS,0,$H$2),1)</f>
        <v>0</v>
      </c>
      <c r="G117" s="42">
        <f>COUNTIFS(INDEX(DATOS,0,$K$2),"&lt;&gt;#n/d",INDEX(DATOS,0,$I$2),G$6,INDEX(DATOS,0,$J$2),$B117,INDEX(DATOS,0,$G$2),0,INDEX(DATOS,0,$H$2),1)</f>
        <v>0</v>
      </c>
      <c r="H117" s="42">
        <f>COUNTIFS(INDEX(DATOS,0,$K$2),"&lt;&gt;#n/d",INDEX(DATOS,0,$I$2),H$6,INDEX(DATOS,0,$J$2),$B117,INDEX(DATOS,0,$G$2),0,INDEX(DATOS,0,$H$2),1)</f>
        <v>0</v>
      </c>
      <c r="I117" s="42"/>
      <c r="J117" s="42">
        <f t="array" ref="J117">MAX(IF($C117:$H117&gt;0,IF($C$6:$H$6&gt;=$B$3,$C$6:$H$6)))</f>
        <v>2018</v>
      </c>
      <c r="K117" s="42">
        <f t="array" ref="K117">MAX(IF($C117:$H117&gt;0,IF($C$6:$H$6&lt;J117,$C$6:$H$6)))</f>
        <v>2017</v>
      </c>
      <c r="L117" s="42">
        <f t="array" ref="L117">MAX(IF($C117:$H117&gt;0,IF($C$6:$H$6&lt;K117,$C$6:$H$6)))</f>
        <v>2016</v>
      </c>
      <c r="M117" s="42">
        <f t="array" ref="M117">MAX(IF($C117:$H117&gt;0,IF($C$6:$H$6&lt;L117,$C$6:$H$6)))</f>
        <v>0</v>
      </c>
    </row>
    <row r="118" spans="1:13" x14ac:dyDescent="0.35">
      <c r="A118" s="35">
        <f t="array" ref="A118">IF(A117=0,0,MIN(IF(INDEX(DATOS,0,$G$2)=0,IF(INDEX(DATOS,0,$H$2)=1,IF(INDEX(DATOS,0,$I$2)&gt;=$B$3,IF(INDEX(DATOS,0,$I$2)&lt;=$B$2,IF(INDEX(DATOS,0,$F$2)&gt;A117,IF(ISNA(MATCH(INDEX(DATOS,0,$J$2),$B$7:B117,0)),INDEX(DATOS,0,$F$2)))))))))</f>
        <v>284</v>
      </c>
      <c r="B118" s="34" t="str">
        <f>IF($A118=0,#N/A,INDEX(DATOS,$A118,J$2))</f>
        <v>Partido de Coronel de Marina Leonardo Rosales, BA</v>
      </c>
      <c r="C118" s="42">
        <f>COUNTIFS(INDEX(DATOS,0,$K$2),"&lt;&gt;#n/d",INDEX(DATOS,0,$I$2),C$6,INDEX(DATOS,0,$J$2),$B118,INDEX(DATOS,0,$G$2),0,INDEX(DATOS,0,$H$2),1)</f>
        <v>1</v>
      </c>
      <c r="D118" s="42">
        <f>COUNTIFS(INDEX(DATOS,0,$K$2),"&lt;&gt;#n/d",INDEX(DATOS,0,$I$2),D$6,INDEX(DATOS,0,$J$2),$B118,INDEX(DATOS,0,$G$2),0,INDEX(DATOS,0,$H$2),1)</f>
        <v>1</v>
      </c>
      <c r="E118" s="42">
        <f>COUNTIFS(INDEX(DATOS,0,$K$2),"&lt;&gt;#n/d",INDEX(DATOS,0,$I$2),E$6,INDEX(DATOS,0,$J$2),$B118,INDEX(DATOS,0,$G$2),0,INDEX(DATOS,0,$H$2),1)</f>
        <v>1</v>
      </c>
      <c r="F118" s="42">
        <f>COUNTIFS(INDEX(DATOS,0,$K$2),"&lt;&gt;#n/d",INDEX(DATOS,0,$I$2),F$6,INDEX(DATOS,0,$J$2),$B118,INDEX(DATOS,0,$G$2),0,INDEX(DATOS,0,$H$2),1)</f>
        <v>0</v>
      </c>
      <c r="G118" s="42">
        <f>COUNTIFS(INDEX(DATOS,0,$K$2),"&lt;&gt;#n/d",INDEX(DATOS,0,$I$2),G$6,INDEX(DATOS,0,$J$2),$B118,INDEX(DATOS,0,$G$2),0,INDEX(DATOS,0,$H$2),1)</f>
        <v>0</v>
      </c>
      <c r="H118" s="42">
        <f>COUNTIFS(INDEX(DATOS,0,$K$2),"&lt;&gt;#n/d",INDEX(DATOS,0,$I$2),H$6,INDEX(DATOS,0,$J$2),$B118,INDEX(DATOS,0,$G$2),0,INDEX(DATOS,0,$H$2),1)</f>
        <v>0</v>
      </c>
      <c r="I118" s="42"/>
      <c r="J118" s="42">
        <f t="array" ref="J118">MAX(IF($C118:$H118&gt;0,IF($C$6:$H$6&gt;=$B$3,$C$6:$H$6)))</f>
        <v>2018</v>
      </c>
      <c r="K118" s="42">
        <f t="array" ref="K118">MAX(IF($C118:$H118&gt;0,IF($C$6:$H$6&lt;J118,$C$6:$H$6)))</f>
        <v>2017</v>
      </c>
      <c r="L118" s="42">
        <f t="array" ref="L118">MAX(IF($C118:$H118&gt;0,IF($C$6:$H$6&lt;K118,$C$6:$H$6)))</f>
        <v>2016</v>
      </c>
      <c r="M118" s="42">
        <f t="array" ref="M118">MAX(IF($C118:$H118&gt;0,IF($C$6:$H$6&lt;L118,$C$6:$H$6)))</f>
        <v>0</v>
      </c>
    </row>
    <row r="119" spans="1:13" x14ac:dyDescent="0.35">
      <c r="A119" s="35">
        <f t="array" ref="A119">IF(A118=0,0,MIN(IF(INDEX(DATOS,0,$G$2)=0,IF(INDEX(DATOS,0,$H$2)=1,IF(INDEX(DATOS,0,$I$2)&gt;=$B$3,IF(INDEX(DATOS,0,$I$2)&lt;=$B$2,IF(INDEX(DATOS,0,$F$2)&gt;A118,IF(ISNA(MATCH(INDEX(DATOS,0,$J$2),$B$7:B118,0)),INDEX(DATOS,0,$F$2)))))))))</f>
        <v>285</v>
      </c>
      <c r="B119" s="34" t="str">
        <f>IF($A119=0,#N/A,INDEX(DATOS,$A119,J$2))</f>
        <v>Partido de Coronel Suárez, BA</v>
      </c>
      <c r="C119" s="42">
        <f>COUNTIFS(INDEX(DATOS,0,$K$2),"&lt;&gt;#n/d",INDEX(DATOS,0,$I$2),C$6,INDEX(DATOS,0,$J$2),$B119,INDEX(DATOS,0,$G$2),0,INDEX(DATOS,0,$H$2),1)</f>
        <v>6</v>
      </c>
      <c r="D119" s="42">
        <f>COUNTIFS(INDEX(DATOS,0,$K$2),"&lt;&gt;#n/d",INDEX(DATOS,0,$I$2),D$6,INDEX(DATOS,0,$J$2),$B119,INDEX(DATOS,0,$G$2),0,INDEX(DATOS,0,$H$2),1)</f>
        <v>6</v>
      </c>
      <c r="E119" s="42">
        <f>COUNTIFS(INDEX(DATOS,0,$K$2),"&lt;&gt;#n/d",INDEX(DATOS,0,$I$2),E$6,INDEX(DATOS,0,$J$2),$B119,INDEX(DATOS,0,$G$2),0,INDEX(DATOS,0,$H$2),1)</f>
        <v>8</v>
      </c>
      <c r="F119" s="42">
        <f>COUNTIFS(INDEX(DATOS,0,$K$2),"&lt;&gt;#n/d",INDEX(DATOS,0,$I$2),F$6,INDEX(DATOS,0,$J$2),$B119,INDEX(DATOS,0,$G$2),0,INDEX(DATOS,0,$H$2),1)</f>
        <v>0</v>
      </c>
      <c r="G119" s="42">
        <f>COUNTIFS(INDEX(DATOS,0,$K$2),"&lt;&gt;#n/d",INDEX(DATOS,0,$I$2),G$6,INDEX(DATOS,0,$J$2),$B119,INDEX(DATOS,0,$G$2),0,INDEX(DATOS,0,$H$2),1)</f>
        <v>0</v>
      </c>
      <c r="H119" s="42">
        <f>COUNTIFS(INDEX(DATOS,0,$K$2),"&lt;&gt;#n/d",INDEX(DATOS,0,$I$2),H$6,INDEX(DATOS,0,$J$2),$B119,INDEX(DATOS,0,$G$2),0,INDEX(DATOS,0,$H$2),1)</f>
        <v>0</v>
      </c>
      <c r="I119" s="42"/>
      <c r="J119" s="42">
        <f t="array" ref="J119">MAX(IF($C119:$H119&gt;0,IF($C$6:$H$6&gt;=$B$3,$C$6:$H$6)))</f>
        <v>2018</v>
      </c>
      <c r="K119" s="42">
        <f t="array" ref="K119">MAX(IF($C119:$H119&gt;0,IF($C$6:$H$6&lt;J119,$C$6:$H$6)))</f>
        <v>2017</v>
      </c>
      <c r="L119" s="42">
        <f t="array" ref="L119">MAX(IF($C119:$H119&gt;0,IF($C$6:$H$6&lt;K119,$C$6:$H$6)))</f>
        <v>2016</v>
      </c>
      <c r="M119" s="42">
        <f t="array" ref="M119">MAX(IF($C119:$H119&gt;0,IF($C$6:$H$6&lt;L119,$C$6:$H$6)))</f>
        <v>0</v>
      </c>
    </row>
    <row r="120" spans="1:13" x14ac:dyDescent="0.35">
      <c r="A120" s="35">
        <f t="array" ref="A120">IF(A119=0,0,MIN(IF(INDEX(DATOS,0,$G$2)=0,IF(INDEX(DATOS,0,$H$2)=1,IF(INDEX(DATOS,0,$I$2)&gt;=$B$3,IF(INDEX(DATOS,0,$I$2)&lt;=$B$2,IF(INDEX(DATOS,0,$F$2)&gt;A119,IF(ISNA(MATCH(INDEX(DATOS,0,$J$2),$B$7:B119,0)),INDEX(DATOS,0,$F$2)))))))))</f>
        <v>293</v>
      </c>
      <c r="B120" s="34" t="str">
        <f>IF($A120=0,#N/A,INDEX(DATOS,$A120,J$2))</f>
        <v>Partido de Guaminí, BA</v>
      </c>
      <c r="C120" s="42">
        <f>COUNTIFS(INDEX(DATOS,0,$K$2),"&lt;&gt;#n/d",INDEX(DATOS,0,$I$2),C$6,INDEX(DATOS,0,$J$2),$B120,INDEX(DATOS,0,$G$2),0,INDEX(DATOS,0,$H$2),1)</f>
        <v>3</v>
      </c>
      <c r="D120" s="42">
        <f>COUNTIFS(INDEX(DATOS,0,$K$2),"&lt;&gt;#n/d",INDEX(DATOS,0,$I$2),D$6,INDEX(DATOS,0,$J$2),$B120,INDEX(DATOS,0,$G$2),0,INDEX(DATOS,0,$H$2),1)</f>
        <v>2</v>
      </c>
      <c r="E120" s="42">
        <f>COUNTIFS(INDEX(DATOS,0,$K$2),"&lt;&gt;#n/d",INDEX(DATOS,0,$I$2),E$6,INDEX(DATOS,0,$J$2),$B120,INDEX(DATOS,0,$G$2),0,INDEX(DATOS,0,$H$2),1)</f>
        <v>3</v>
      </c>
      <c r="F120" s="42">
        <f>COUNTIFS(INDEX(DATOS,0,$K$2),"&lt;&gt;#n/d",INDEX(DATOS,0,$I$2),F$6,INDEX(DATOS,0,$J$2),$B120,INDEX(DATOS,0,$G$2),0,INDEX(DATOS,0,$H$2),1)</f>
        <v>0</v>
      </c>
      <c r="G120" s="42">
        <f>COUNTIFS(INDEX(DATOS,0,$K$2),"&lt;&gt;#n/d",INDEX(DATOS,0,$I$2),G$6,INDEX(DATOS,0,$J$2),$B120,INDEX(DATOS,0,$G$2),0,INDEX(DATOS,0,$H$2),1)</f>
        <v>0</v>
      </c>
      <c r="H120" s="42">
        <f>COUNTIFS(INDEX(DATOS,0,$K$2),"&lt;&gt;#n/d",INDEX(DATOS,0,$I$2),H$6,INDEX(DATOS,0,$J$2),$B120,INDEX(DATOS,0,$G$2),0,INDEX(DATOS,0,$H$2),1)</f>
        <v>0</v>
      </c>
      <c r="I120" s="42"/>
      <c r="J120" s="42">
        <f t="array" ref="J120">MAX(IF($C120:$H120&gt;0,IF($C$6:$H$6&gt;=$B$3,$C$6:$H$6)))</f>
        <v>2018</v>
      </c>
      <c r="K120" s="42">
        <f t="array" ref="K120">MAX(IF($C120:$H120&gt;0,IF($C$6:$H$6&lt;J120,$C$6:$H$6)))</f>
        <v>2017</v>
      </c>
      <c r="L120" s="42">
        <f t="array" ref="L120">MAX(IF($C120:$H120&gt;0,IF($C$6:$H$6&lt;K120,$C$6:$H$6)))</f>
        <v>2016</v>
      </c>
      <c r="M120" s="42">
        <f t="array" ref="M120">MAX(IF($C120:$H120&gt;0,IF($C$6:$H$6&lt;L120,$C$6:$H$6)))</f>
        <v>0</v>
      </c>
    </row>
    <row r="121" spans="1:13" x14ac:dyDescent="0.35">
      <c r="A121" s="35">
        <f t="array" ref="A121">IF(A120=0,0,MIN(IF(INDEX(DATOS,0,$G$2)=0,IF(INDEX(DATOS,0,$H$2)=1,IF(INDEX(DATOS,0,$I$2)&gt;=$B$3,IF(INDEX(DATOS,0,$I$2)&lt;=$B$2,IF(INDEX(DATOS,0,$F$2)&gt;A120,IF(ISNA(MATCH(INDEX(DATOS,0,$J$2),$B$7:B120,0)),INDEX(DATOS,0,$F$2)))))))))</f>
        <v>296</v>
      </c>
      <c r="B121" s="34" t="str">
        <f>IF($A121=0,#N/A,INDEX(DATOS,$A121,J$2))</f>
        <v>Partido de Patagones, BA</v>
      </c>
      <c r="C121" s="42">
        <f>COUNTIFS(INDEX(DATOS,0,$K$2),"&lt;&gt;#n/d",INDEX(DATOS,0,$I$2),C$6,INDEX(DATOS,0,$J$2),$B121,INDEX(DATOS,0,$G$2),0,INDEX(DATOS,0,$H$2),1)</f>
        <v>2</v>
      </c>
      <c r="D121" s="42">
        <f>COUNTIFS(INDEX(DATOS,0,$K$2),"&lt;&gt;#n/d",INDEX(DATOS,0,$I$2),D$6,INDEX(DATOS,0,$J$2),$B121,INDEX(DATOS,0,$G$2),0,INDEX(DATOS,0,$H$2),1)</f>
        <v>1</v>
      </c>
      <c r="E121" s="42">
        <f>COUNTIFS(INDEX(DATOS,0,$K$2),"&lt;&gt;#n/d",INDEX(DATOS,0,$I$2),E$6,INDEX(DATOS,0,$J$2),$B121,INDEX(DATOS,0,$G$2),0,INDEX(DATOS,0,$H$2),1)</f>
        <v>2</v>
      </c>
      <c r="F121" s="42">
        <f>COUNTIFS(INDEX(DATOS,0,$K$2),"&lt;&gt;#n/d",INDEX(DATOS,0,$I$2),F$6,INDEX(DATOS,0,$J$2),$B121,INDEX(DATOS,0,$G$2),0,INDEX(DATOS,0,$H$2),1)</f>
        <v>0</v>
      </c>
      <c r="G121" s="42">
        <f>COUNTIFS(INDEX(DATOS,0,$K$2),"&lt;&gt;#n/d",INDEX(DATOS,0,$I$2),G$6,INDEX(DATOS,0,$J$2),$B121,INDEX(DATOS,0,$G$2),0,INDEX(DATOS,0,$H$2),1)</f>
        <v>0</v>
      </c>
      <c r="H121" s="42">
        <f>COUNTIFS(INDEX(DATOS,0,$K$2),"&lt;&gt;#n/d",INDEX(DATOS,0,$I$2),H$6,INDEX(DATOS,0,$J$2),$B121,INDEX(DATOS,0,$G$2),0,INDEX(DATOS,0,$H$2),1)</f>
        <v>0</v>
      </c>
      <c r="I121" s="42"/>
      <c r="J121" s="42">
        <f t="array" ref="J121">MAX(IF($C121:$H121&gt;0,IF($C$6:$H$6&gt;=$B$3,$C$6:$H$6)))</f>
        <v>2018</v>
      </c>
      <c r="K121" s="42">
        <f t="array" ref="K121">MAX(IF($C121:$H121&gt;0,IF($C$6:$H$6&lt;J121,$C$6:$H$6)))</f>
        <v>2017</v>
      </c>
      <c r="L121" s="42">
        <f t="array" ref="L121">MAX(IF($C121:$H121&gt;0,IF($C$6:$H$6&lt;K121,$C$6:$H$6)))</f>
        <v>2016</v>
      </c>
      <c r="M121" s="42">
        <f t="array" ref="M121">MAX(IF($C121:$H121&gt;0,IF($C$6:$H$6&lt;L121,$C$6:$H$6)))</f>
        <v>0</v>
      </c>
    </row>
    <row r="122" spans="1:13" x14ac:dyDescent="0.35">
      <c r="A122" s="35">
        <f t="array" ref="A122">IF(A121=0,0,MIN(IF(INDEX(DATOS,0,$G$2)=0,IF(INDEX(DATOS,0,$H$2)=1,IF(INDEX(DATOS,0,$I$2)&gt;=$B$3,IF(INDEX(DATOS,0,$I$2)&lt;=$B$2,IF(INDEX(DATOS,0,$F$2)&gt;A121,IF(ISNA(MATCH(INDEX(DATOS,0,$J$2),$B$7:B121,0)),INDEX(DATOS,0,$F$2)))))))))</f>
        <v>298</v>
      </c>
      <c r="B122" s="34" t="str">
        <f>IF($A122=0,#N/A,INDEX(DATOS,$A122,J$2))</f>
        <v>Partido de Pellegrini, BA</v>
      </c>
      <c r="C122" s="42">
        <f>COUNTIFS(INDEX(DATOS,0,$K$2),"&lt;&gt;#n/d",INDEX(DATOS,0,$I$2),C$6,INDEX(DATOS,0,$J$2),$B122,INDEX(DATOS,0,$G$2),0,INDEX(DATOS,0,$H$2),1)</f>
        <v>1</v>
      </c>
      <c r="D122" s="42">
        <f>COUNTIFS(INDEX(DATOS,0,$K$2),"&lt;&gt;#n/d",INDEX(DATOS,0,$I$2),D$6,INDEX(DATOS,0,$J$2),$B122,INDEX(DATOS,0,$G$2),0,INDEX(DATOS,0,$H$2),1)</f>
        <v>1</v>
      </c>
      <c r="E122" s="42">
        <f>COUNTIFS(INDEX(DATOS,0,$K$2),"&lt;&gt;#n/d",INDEX(DATOS,0,$I$2),E$6,INDEX(DATOS,0,$J$2),$B122,INDEX(DATOS,0,$G$2),0,INDEX(DATOS,0,$H$2),1)</f>
        <v>1</v>
      </c>
      <c r="F122" s="42">
        <f>COUNTIFS(INDEX(DATOS,0,$K$2),"&lt;&gt;#n/d",INDEX(DATOS,0,$I$2),F$6,INDEX(DATOS,0,$J$2),$B122,INDEX(DATOS,0,$G$2),0,INDEX(DATOS,0,$H$2),1)</f>
        <v>0</v>
      </c>
      <c r="G122" s="42">
        <f>COUNTIFS(INDEX(DATOS,0,$K$2),"&lt;&gt;#n/d",INDEX(DATOS,0,$I$2),G$6,INDEX(DATOS,0,$J$2),$B122,INDEX(DATOS,0,$G$2),0,INDEX(DATOS,0,$H$2),1)</f>
        <v>0</v>
      </c>
      <c r="H122" s="42">
        <f>COUNTIFS(INDEX(DATOS,0,$K$2),"&lt;&gt;#n/d",INDEX(DATOS,0,$I$2),H$6,INDEX(DATOS,0,$J$2),$B122,INDEX(DATOS,0,$G$2),0,INDEX(DATOS,0,$H$2),1)</f>
        <v>0</v>
      </c>
      <c r="I122" s="42"/>
      <c r="J122" s="42">
        <f t="array" ref="J122">MAX(IF($C122:$H122&gt;0,IF($C$6:$H$6&gt;=$B$3,$C$6:$H$6)))</f>
        <v>2018</v>
      </c>
      <c r="K122" s="42">
        <f t="array" ref="K122">MAX(IF($C122:$H122&gt;0,IF($C$6:$H$6&lt;J122,$C$6:$H$6)))</f>
        <v>2017</v>
      </c>
      <c r="L122" s="42">
        <f t="array" ref="L122">MAX(IF($C122:$H122&gt;0,IF($C$6:$H$6&lt;K122,$C$6:$H$6)))</f>
        <v>2016</v>
      </c>
      <c r="M122" s="42">
        <f t="array" ref="M122">MAX(IF($C122:$H122&gt;0,IF($C$6:$H$6&lt;L122,$C$6:$H$6)))</f>
        <v>0</v>
      </c>
    </row>
    <row r="123" spans="1:13" x14ac:dyDescent="0.35">
      <c r="A123" s="35">
        <f t="array" ref="A123">IF(A122=0,0,MIN(IF(INDEX(DATOS,0,$G$2)=0,IF(INDEX(DATOS,0,$H$2)=1,IF(INDEX(DATOS,0,$I$2)&gt;=$B$3,IF(INDEX(DATOS,0,$I$2)&lt;=$B$2,IF(INDEX(DATOS,0,$F$2)&gt;A122,IF(ISNA(MATCH(INDEX(DATOS,0,$J$2),$B$7:B122,0)),INDEX(DATOS,0,$F$2)))))))))</f>
        <v>299</v>
      </c>
      <c r="B123" s="34" t="str">
        <f>IF($A123=0,#N/A,INDEX(DATOS,$A123,J$2))</f>
        <v>Partido de Puán, BA</v>
      </c>
      <c r="C123" s="42">
        <f>COUNTIFS(INDEX(DATOS,0,$K$2),"&lt;&gt;#n/d",INDEX(DATOS,0,$I$2),C$6,INDEX(DATOS,0,$J$2),$B123,INDEX(DATOS,0,$G$2),0,INDEX(DATOS,0,$H$2),1)</f>
        <v>3</v>
      </c>
      <c r="D123" s="42">
        <f>COUNTIFS(INDEX(DATOS,0,$K$2),"&lt;&gt;#n/d",INDEX(DATOS,0,$I$2),D$6,INDEX(DATOS,0,$J$2),$B123,INDEX(DATOS,0,$G$2),0,INDEX(DATOS,0,$H$2),1)</f>
        <v>3</v>
      </c>
      <c r="E123" s="42">
        <f>COUNTIFS(INDEX(DATOS,0,$K$2),"&lt;&gt;#n/d",INDEX(DATOS,0,$I$2),E$6,INDEX(DATOS,0,$J$2),$B123,INDEX(DATOS,0,$G$2),0,INDEX(DATOS,0,$H$2),1)</f>
        <v>4</v>
      </c>
      <c r="F123" s="42">
        <f>COUNTIFS(INDEX(DATOS,0,$K$2),"&lt;&gt;#n/d",INDEX(DATOS,0,$I$2),F$6,INDEX(DATOS,0,$J$2),$B123,INDEX(DATOS,0,$G$2),0,INDEX(DATOS,0,$H$2),1)</f>
        <v>0</v>
      </c>
      <c r="G123" s="42">
        <f>COUNTIFS(INDEX(DATOS,0,$K$2),"&lt;&gt;#n/d",INDEX(DATOS,0,$I$2),G$6,INDEX(DATOS,0,$J$2),$B123,INDEX(DATOS,0,$G$2),0,INDEX(DATOS,0,$H$2),1)</f>
        <v>0</v>
      </c>
      <c r="H123" s="42">
        <f>COUNTIFS(INDEX(DATOS,0,$K$2),"&lt;&gt;#n/d",INDEX(DATOS,0,$I$2),H$6,INDEX(DATOS,0,$J$2),$B123,INDEX(DATOS,0,$G$2),0,INDEX(DATOS,0,$H$2),1)</f>
        <v>0</v>
      </c>
      <c r="I123" s="42"/>
      <c r="J123" s="42">
        <f t="array" ref="J123">MAX(IF($C123:$H123&gt;0,IF($C$6:$H$6&gt;=$B$3,$C$6:$H$6)))</f>
        <v>2018</v>
      </c>
      <c r="K123" s="42">
        <f t="array" ref="K123">MAX(IF($C123:$H123&gt;0,IF($C$6:$H$6&lt;J123,$C$6:$H$6)))</f>
        <v>2017</v>
      </c>
      <c r="L123" s="42">
        <f t="array" ref="L123">MAX(IF($C123:$H123&gt;0,IF($C$6:$H$6&lt;K123,$C$6:$H$6)))</f>
        <v>2016</v>
      </c>
      <c r="M123" s="42">
        <f t="array" ref="M123">MAX(IF($C123:$H123&gt;0,IF($C$6:$H$6&lt;L123,$C$6:$H$6)))</f>
        <v>0</v>
      </c>
    </row>
    <row r="124" spans="1:13" x14ac:dyDescent="0.35">
      <c r="A124" s="35">
        <f t="array" ref="A124">IF(A123=0,0,MIN(IF(INDEX(DATOS,0,$G$2)=0,IF(INDEX(DATOS,0,$H$2)=1,IF(INDEX(DATOS,0,$I$2)&gt;=$B$3,IF(INDEX(DATOS,0,$I$2)&lt;=$B$2,IF(INDEX(DATOS,0,$F$2)&gt;A123,IF(ISNA(MATCH(INDEX(DATOS,0,$J$2),$B$7:B123,0)),INDEX(DATOS,0,$F$2)))))))))</f>
        <v>303</v>
      </c>
      <c r="B124" s="34" t="str">
        <f>IF($A124=0,#N/A,INDEX(DATOS,$A124,J$2))</f>
        <v>Partido de Saavedra, BA</v>
      </c>
      <c r="C124" s="42">
        <f>COUNTIFS(INDEX(DATOS,0,$K$2),"&lt;&gt;#n/d",INDEX(DATOS,0,$I$2),C$6,INDEX(DATOS,0,$J$2),$B124,INDEX(DATOS,0,$G$2),0,INDEX(DATOS,0,$H$2),1)</f>
        <v>3</v>
      </c>
      <c r="D124" s="42">
        <f>COUNTIFS(INDEX(DATOS,0,$K$2),"&lt;&gt;#n/d",INDEX(DATOS,0,$I$2),D$6,INDEX(DATOS,0,$J$2),$B124,INDEX(DATOS,0,$G$2),0,INDEX(DATOS,0,$H$2),1)</f>
        <v>2</v>
      </c>
      <c r="E124" s="42">
        <f>COUNTIFS(INDEX(DATOS,0,$K$2),"&lt;&gt;#n/d",INDEX(DATOS,0,$I$2),E$6,INDEX(DATOS,0,$J$2),$B124,INDEX(DATOS,0,$G$2),0,INDEX(DATOS,0,$H$2),1)</f>
        <v>3</v>
      </c>
      <c r="F124" s="42">
        <f>COUNTIFS(INDEX(DATOS,0,$K$2),"&lt;&gt;#n/d",INDEX(DATOS,0,$I$2),F$6,INDEX(DATOS,0,$J$2),$B124,INDEX(DATOS,0,$G$2),0,INDEX(DATOS,0,$H$2),1)</f>
        <v>0</v>
      </c>
      <c r="G124" s="42">
        <f>COUNTIFS(INDEX(DATOS,0,$K$2),"&lt;&gt;#n/d",INDEX(DATOS,0,$I$2),G$6,INDEX(DATOS,0,$J$2),$B124,INDEX(DATOS,0,$G$2),0,INDEX(DATOS,0,$H$2),1)</f>
        <v>0</v>
      </c>
      <c r="H124" s="42">
        <f>COUNTIFS(INDEX(DATOS,0,$K$2),"&lt;&gt;#n/d",INDEX(DATOS,0,$I$2),H$6,INDEX(DATOS,0,$J$2),$B124,INDEX(DATOS,0,$G$2),0,INDEX(DATOS,0,$H$2),1)</f>
        <v>0</v>
      </c>
      <c r="I124" s="42"/>
      <c r="J124" s="42">
        <f t="array" ref="J124">MAX(IF($C124:$H124&gt;0,IF($C$6:$H$6&gt;=$B$3,$C$6:$H$6)))</f>
        <v>2018</v>
      </c>
      <c r="K124" s="42">
        <f t="array" ref="K124">MAX(IF($C124:$H124&gt;0,IF($C$6:$H$6&lt;J124,$C$6:$H$6)))</f>
        <v>2017</v>
      </c>
      <c r="L124" s="42">
        <f t="array" ref="L124">MAX(IF($C124:$H124&gt;0,IF($C$6:$H$6&lt;K124,$C$6:$H$6)))</f>
        <v>2016</v>
      </c>
      <c r="M124" s="42">
        <f t="array" ref="M124">MAX(IF($C124:$H124&gt;0,IF($C$6:$H$6&lt;L124,$C$6:$H$6)))</f>
        <v>0</v>
      </c>
    </row>
    <row r="125" spans="1:13" x14ac:dyDescent="0.35">
      <c r="A125" s="35">
        <f t="array" ref="A125">IF(A124=0,0,MIN(IF(INDEX(DATOS,0,$G$2)=0,IF(INDEX(DATOS,0,$H$2)=1,IF(INDEX(DATOS,0,$I$2)&gt;=$B$3,IF(INDEX(DATOS,0,$I$2)&lt;=$B$2,IF(INDEX(DATOS,0,$F$2)&gt;A124,IF(ISNA(MATCH(INDEX(DATOS,0,$J$2),$B$7:B124,0)),INDEX(DATOS,0,$F$2)))))))))</f>
        <v>306</v>
      </c>
      <c r="B125" s="34" t="str">
        <f>IF($A125=0,#N/A,INDEX(DATOS,$A125,J$2))</f>
        <v>Partido de Salliqueló, BA</v>
      </c>
      <c r="C125" s="42">
        <f>COUNTIFS(INDEX(DATOS,0,$K$2),"&lt;&gt;#n/d",INDEX(DATOS,0,$I$2),C$6,INDEX(DATOS,0,$J$2),$B125,INDEX(DATOS,0,$G$2),0,INDEX(DATOS,0,$H$2),1)</f>
        <v>0</v>
      </c>
      <c r="D125" s="42">
        <f>COUNTIFS(INDEX(DATOS,0,$K$2),"&lt;&gt;#n/d",INDEX(DATOS,0,$I$2),D$6,INDEX(DATOS,0,$J$2),$B125,INDEX(DATOS,0,$G$2),0,INDEX(DATOS,0,$H$2),1)</f>
        <v>0</v>
      </c>
      <c r="E125" s="42">
        <f>COUNTIFS(INDEX(DATOS,0,$K$2),"&lt;&gt;#n/d",INDEX(DATOS,0,$I$2),E$6,INDEX(DATOS,0,$J$2),$B125,INDEX(DATOS,0,$G$2),0,INDEX(DATOS,0,$H$2),1)</f>
        <v>1</v>
      </c>
      <c r="F125" s="42">
        <f>COUNTIFS(INDEX(DATOS,0,$K$2),"&lt;&gt;#n/d",INDEX(DATOS,0,$I$2),F$6,INDEX(DATOS,0,$J$2),$B125,INDEX(DATOS,0,$G$2),0,INDEX(DATOS,0,$H$2),1)</f>
        <v>0</v>
      </c>
      <c r="G125" s="42">
        <f>COUNTIFS(INDEX(DATOS,0,$K$2),"&lt;&gt;#n/d",INDEX(DATOS,0,$I$2),G$6,INDEX(DATOS,0,$J$2),$B125,INDEX(DATOS,0,$G$2),0,INDEX(DATOS,0,$H$2),1)</f>
        <v>0</v>
      </c>
      <c r="H125" s="42">
        <f>COUNTIFS(INDEX(DATOS,0,$K$2),"&lt;&gt;#n/d",INDEX(DATOS,0,$I$2),H$6,INDEX(DATOS,0,$J$2),$B125,INDEX(DATOS,0,$G$2),0,INDEX(DATOS,0,$H$2),1)</f>
        <v>0</v>
      </c>
      <c r="I125" s="42"/>
      <c r="J125" s="42">
        <f t="array" ref="J125">MAX(IF($C125:$H125&gt;0,IF($C$6:$H$6&gt;=$B$3,$C$6:$H$6)))</f>
        <v>2016</v>
      </c>
      <c r="K125" s="42">
        <f t="array" ref="K125">MAX(IF($C125:$H125&gt;0,IF($C$6:$H$6&lt;J125,$C$6:$H$6)))</f>
        <v>0</v>
      </c>
      <c r="L125" s="42">
        <f t="array" ref="L125">MAX(IF($C125:$H125&gt;0,IF($C$6:$H$6&lt;K125,$C$6:$H$6)))</f>
        <v>0</v>
      </c>
      <c r="M125" s="42">
        <f t="array" ref="M125">MAX(IF($C125:$H125&gt;0,IF($C$6:$H$6&lt;L125,$C$6:$H$6)))</f>
        <v>0</v>
      </c>
    </row>
    <row r="126" spans="1:13" x14ac:dyDescent="0.35">
      <c r="A126" s="35">
        <f t="array" ref="A126">IF(A125=0,0,MIN(IF(INDEX(DATOS,0,$G$2)=0,IF(INDEX(DATOS,0,$H$2)=1,IF(INDEX(DATOS,0,$I$2)&gt;=$B$3,IF(INDEX(DATOS,0,$I$2)&lt;=$B$2,IF(INDEX(DATOS,0,$F$2)&gt;A125,IF(ISNA(MATCH(INDEX(DATOS,0,$J$2),$B$7:B125,0)),INDEX(DATOS,0,$F$2)))))))))</f>
        <v>307</v>
      </c>
      <c r="B126" s="34" t="str">
        <f>IF($A126=0,#N/A,INDEX(DATOS,$A126,J$2))</f>
        <v>Partido de Tornquist, BA</v>
      </c>
      <c r="C126" s="42">
        <f>COUNTIFS(INDEX(DATOS,0,$K$2),"&lt;&gt;#n/d",INDEX(DATOS,0,$I$2),C$6,INDEX(DATOS,0,$J$2),$B126,INDEX(DATOS,0,$G$2),0,INDEX(DATOS,0,$H$2),1)</f>
        <v>2</v>
      </c>
      <c r="D126" s="42">
        <f>COUNTIFS(INDEX(DATOS,0,$K$2),"&lt;&gt;#n/d",INDEX(DATOS,0,$I$2),D$6,INDEX(DATOS,0,$J$2),$B126,INDEX(DATOS,0,$G$2),0,INDEX(DATOS,0,$H$2),1)</f>
        <v>2</v>
      </c>
      <c r="E126" s="42">
        <f>COUNTIFS(INDEX(DATOS,0,$K$2),"&lt;&gt;#n/d",INDEX(DATOS,0,$I$2),E$6,INDEX(DATOS,0,$J$2),$B126,INDEX(DATOS,0,$G$2),0,INDEX(DATOS,0,$H$2),1)</f>
        <v>3</v>
      </c>
      <c r="F126" s="42">
        <f>COUNTIFS(INDEX(DATOS,0,$K$2),"&lt;&gt;#n/d",INDEX(DATOS,0,$I$2),F$6,INDEX(DATOS,0,$J$2),$B126,INDEX(DATOS,0,$G$2),0,INDEX(DATOS,0,$H$2),1)</f>
        <v>0</v>
      </c>
      <c r="G126" s="42">
        <f>COUNTIFS(INDEX(DATOS,0,$K$2),"&lt;&gt;#n/d",INDEX(DATOS,0,$I$2),G$6,INDEX(DATOS,0,$J$2),$B126,INDEX(DATOS,0,$G$2),0,INDEX(DATOS,0,$H$2),1)</f>
        <v>0</v>
      </c>
      <c r="H126" s="42">
        <f>COUNTIFS(INDEX(DATOS,0,$K$2),"&lt;&gt;#n/d",INDEX(DATOS,0,$I$2),H$6,INDEX(DATOS,0,$J$2),$B126,INDEX(DATOS,0,$G$2),0,INDEX(DATOS,0,$H$2),1)</f>
        <v>0</v>
      </c>
      <c r="I126" s="42"/>
      <c r="J126" s="42">
        <f t="array" ref="J126">MAX(IF($C126:$H126&gt;0,IF($C$6:$H$6&gt;=$B$3,$C$6:$H$6)))</f>
        <v>2018</v>
      </c>
      <c r="K126" s="42">
        <f t="array" ref="K126">MAX(IF($C126:$H126&gt;0,IF($C$6:$H$6&lt;J126,$C$6:$H$6)))</f>
        <v>2017</v>
      </c>
      <c r="L126" s="42">
        <f t="array" ref="L126">MAX(IF($C126:$H126&gt;0,IF($C$6:$H$6&lt;K126,$C$6:$H$6)))</f>
        <v>2016</v>
      </c>
      <c r="M126" s="42">
        <f t="array" ref="M126">MAX(IF($C126:$H126&gt;0,IF($C$6:$H$6&lt;L126,$C$6:$H$6)))</f>
        <v>0</v>
      </c>
    </row>
    <row r="127" spans="1:13" x14ac:dyDescent="0.35">
      <c r="A127" s="35">
        <f t="array" ref="A127">IF(A126=0,0,MIN(IF(INDEX(DATOS,0,$G$2)=0,IF(INDEX(DATOS,0,$H$2)=1,IF(INDEX(DATOS,0,$I$2)&gt;=$B$3,IF(INDEX(DATOS,0,$I$2)&lt;=$B$2,IF(INDEX(DATOS,0,$F$2)&gt;A126,IF(ISNA(MATCH(INDEX(DATOS,0,$J$2),$B$7:B126,0)),INDEX(DATOS,0,$F$2)))))))))</f>
        <v>310</v>
      </c>
      <c r="B127" s="34" t="str">
        <f>IF($A127=0,#N/A,INDEX(DATOS,$A127,J$2))</f>
        <v>Partido de Tres Lomas, BA</v>
      </c>
      <c r="C127" s="42">
        <f>COUNTIFS(INDEX(DATOS,0,$K$2),"&lt;&gt;#n/d",INDEX(DATOS,0,$I$2),C$6,INDEX(DATOS,0,$J$2),$B127,INDEX(DATOS,0,$G$2),0,INDEX(DATOS,0,$H$2),1)</f>
        <v>0</v>
      </c>
      <c r="D127" s="42">
        <f>COUNTIFS(INDEX(DATOS,0,$K$2),"&lt;&gt;#n/d",INDEX(DATOS,0,$I$2),D$6,INDEX(DATOS,0,$J$2),$B127,INDEX(DATOS,0,$G$2),0,INDEX(DATOS,0,$H$2),1)</f>
        <v>0</v>
      </c>
      <c r="E127" s="42">
        <f>COUNTIFS(INDEX(DATOS,0,$K$2),"&lt;&gt;#n/d",INDEX(DATOS,0,$I$2),E$6,INDEX(DATOS,0,$J$2),$B127,INDEX(DATOS,0,$G$2),0,INDEX(DATOS,0,$H$2),1)</f>
        <v>1</v>
      </c>
      <c r="F127" s="42">
        <f>COUNTIFS(INDEX(DATOS,0,$K$2),"&lt;&gt;#n/d",INDEX(DATOS,0,$I$2),F$6,INDEX(DATOS,0,$J$2),$B127,INDEX(DATOS,0,$G$2),0,INDEX(DATOS,0,$H$2),1)</f>
        <v>0</v>
      </c>
      <c r="G127" s="42">
        <f>COUNTIFS(INDEX(DATOS,0,$K$2),"&lt;&gt;#n/d",INDEX(DATOS,0,$I$2),G$6,INDEX(DATOS,0,$J$2),$B127,INDEX(DATOS,0,$G$2),0,INDEX(DATOS,0,$H$2),1)</f>
        <v>0</v>
      </c>
      <c r="H127" s="42">
        <f>COUNTIFS(INDEX(DATOS,0,$K$2),"&lt;&gt;#n/d",INDEX(DATOS,0,$I$2),H$6,INDEX(DATOS,0,$J$2),$B127,INDEX(DATOS,0,$G$2),0,INDEX(DATOS,0,$H$2),1)</f>
        <v>0</v>
      </c>
      <c r="I127" s="42"/>
      <c r="J127" s="42">
        <f t="array" ref="J127">MAX(IF($C127:$H127&gt;0,IF($C$6:$H$6&gt;=$B$3,$C$6:$H$6)))</f>
        <v>2016</v>
      </c>
      <c r="K127" s="42">
        <f t="array" ref="K127">MAX(IF($C127:$H127&gt;0,IF($C$6:$H$6&lt;J127,$C$6:$H$6)))</f>
        <v>0</v>
      </c>
      <c r="L127" s="42">
        <f t="array" ref="L127">MAX(IF($C127:$H127&gt;0,IF($C$6:$H$6&lt;K127,$C$6:$H$6)))</f>
        <v>0</v>
      </c>
      <c r="M127" s="42">
        <f t="array" ref="M127">MAX(IF($C127:$H127&gt;0,IF($C$6:$H$6&lt;L127,$C$6:$H$6)))</f>
        <v>0</v>
      </c>
    </row>
    <row r="128" spans="1:13" x14ac:dyDescent="0.35">
      <c r="A128" s="35">
        <f t="array" ref="A128">IF(A127=0,0,MIN(IF(INDEX(DATOS,0,$G$2)=0,IF(INDEX(DATOS,0,$H$2)=1,IF(INDEX(DATOS,0,$I$2)&gt;=$B$3,IF(INDEX(DATOS,0,$I$2)&lt;=$B$2,IF(INDEX(DATOS,0,$F$2)&gt;A127,IF(ISNA(MATCH(INDEX(DATOS,0,$J$2),$B$7:B127,0)),INDEX(DATOS,0,$F$2)))))))))</f>
        <v>311</v>
      </c>
      <c r="B128" s="34" t="str">
        <f>IF($A128=0,#N/A,INDEX(DATOS,$A128,J$2))</f>
        <v>Partido de Villarino, BA</v>
      </c>
      <c r="C128" s="42">
        <f>COUNTIFS(INDEX(DATOS,0,$K$2),"&lt;&gt;#n/d",INDEX(DATOS,0,$I$2),C$6,INDEX(DATOS,0,$J$2),$B128,INDEX(DATOS,0,$G$2),0,INDEX(DATOS,0,$H$2),1)</f>
        <v>1</v>
      </c>
      <c r="D128" s="42">
        <f>COUNTIFS(INDEX(DATOS,0,$K$2),"&lt;&gt;#n/d",INDEX(DATOS,0,$I$2),D$6,INDEX(DATOS,0,$J$2),$B128,INDEX(DATOS,0,$G$2),0,INDEX(DATOS,0,$H$2),1)</f>
        <v>1</v>
      </c>
      <c r="E128" s="42">
        <f>COUNTIFS(INDEX(DATOS,0,$K$2),"&lt;&gt;#n/d",INDEX(DATOS,0,$I$2),E$6,INDEX(DATOS,0,$J$2),$B128,INDEX(DATOS,0,$G$2),0,INDEX(DATOS,0,$H$2),1)</f>
        <v>1</v>
      </c>
      <c r="F128" s="42">
        <f>COUNTIFS(INDEX(DATOS,0,$K$2),"&lt;&gt;#n/d",INDEX(DATOS,0,$I$2),F$6,INDEX(DATOS,0,$J$2),$B128,INDEX(DATOS,0,$G$2),0,INDEX(DATOS,0,$H$2),1)</f>
        <v>0</v>
      </c>
      <c r="G128" s="42">
        <f>COUNTIFS(INDEX(DATOS,0,$K$2),"&lt;&gt;#n/d",INDEX(DATOS,0,$I$2),G$6,INDEX(DATOS,0,$J$2),$B128,INDEX(DATOS,0,$G$2),0,INDEX(DATOS,0,$H$2),1)</f>
        <v>0</v>
      </c>
      <c r="H128" s="42">
        <f>COUNTIFS(INDEX(DATOS,0,$K$2),"&lt;&gt;#n/d",INDEX(DATOS,0,$I$2),H$6,INDEX(DATOS,0,$J$2),$B128,INDEX(DATOS,0,$G$2),0,INDEX(DATOS,0,$H$2),1)</f>
        <v>0</v>
      </c>
      <c r="I128" s="42"/>
      <c r="J128" s="42">
        <f t="array" ref="J128">MAX(IF($C128:$H128&gt;0,IF($C$6:$H$6&gt;=$B$3,$C$6:$H$6)))</f>
        <v>2018</v>
      </c>
      <c r="K128" s="42">
        <f t="array" ref="K128">MAX(IF($C128:$H128&gt;0,IF($C$6:$H$6&lt;J128,$C$6:$H$6)))</f>
        <v>2017</v>
      </c>
      <c r="L128" s="42">
        <f t="array" ref="L128">MAX(IF($C128:$H128&gt;0,IF($C$6:$H$6&lt;K128,$C$6:$H$6)))</f>
        <v>2016</v>
      </c>
      <c r="M128" s="42">
        <f t="array" ref="M128">MAX(IF($C128:$H128&gt;0,IF($C$6:$H$6&lt;L128,$C$6:$H$6)))</f>
        <v>0</v>
      </c>
    </row>
    <row r="129" spans="1:13" x14ac:dyDescent="0.35">
      <c r="A129" s="35">
        <f t="array" ref="A129">IF(A128=0,0,MIN(IF(INDEX(DATOS,0,$G$2)=0,IF(INDEX(DATOS,0,$H$2)=1,IF(INDEX(DATOS,0,$I$2)&gt;=$B$3,IF(INDEX(DATOS,0,$I$2)&lt;=$B$2,IF(INDEX(DATOS,0,$F$2)&gt;A128,IF(ISNA(MATCH(INDEX(DATOS,0,$J$2),$B$7:B128,0)),INDEX(DATOS,0,$F$2)))))))))</f>
        <v>312</v>
      </c>
      <c r="B129" s="34" t="str">
        <f>IF($A129=0,#N/A,INDEX(DATOS,$A129,J$2))</f>
        <v>Departamento de General Roca, CB</v>
      </c>
      <c r="C129" s="42">
        <f>COUNTIFS(INDEX(DATOS,0,$K$2),"&lt;&gt;#n/d",INDEX(DATOS,0,$I$2),C$6,INDEX(DATOS,0,$J$2),$B129,INDEX(DATOS,0,$G$2),0,INDEX(DATOS,0,$H$2),1)</f>
        <v>4</v>
      </c>
      <c r="D129" s="42">
        <f>COUNTIFS(INDEX(DATOS,0,$K$2),"&lt;&gt;#n/d",INDEX(DATOS,0,$I$2),D$6,INDEX(DATOS,0,$J$2),$B129,INDEX(DATOS,0,$G$2),0,INDEX(DATOS,0,$H$2),1)</f>
        <v>4</v>
      </c>
      <c r="E129" s="42">
        <f>COUNTIFS(INDEX(DATOS,0,$K$2),"&lt;&gt;#n/d",INDEX(DATOS,0,$I$2),E$6,INDEX(DATOS,0,$J$2),$B129,INDEX(DATOS,0,$G$2),0,INDEX(DATOS,0,$H$2),1)</f>
        <v>4</v>
      </c>
      <c r="F129" s="42">
        <f>COUNTIFS(INDEX(DATOS,0,$K$2),"&lt;&gt;#n/d",INDEX(DATOS,0,$I$2),F$6,INDEX(DATOS,0,$J$2),$B129,INDEX(DATOS,0,$G$2),0,INDEX(DATOS,0,$H$2),1)</f>
        <v>0</v>
      </c>
      <c r="G129" s="42">
        <f>COUNTIFS(INDEX(DATOS,0,$K$2),"&lt;&gt;#n/d",INDEX(DATOS,0,$I$2),G$6,INDEX(DATOS,0,$J$2),$B129,INDEX(DATOS,0,$G$2),0,INDEX(DATOS,0,$H$2),1)</f>
        <v>0</v>
      </c>
      <c r="H129" s="42">
        <f>COUNTIFS(INDEX(DATOS,0,$K$2),"&lt;&gt;#n/d",INDEX(DATOS,0,$I$2),H$6,INDEX(DATOS,0,$J$2),$B129,INDEX(DATOS,0,$G$2),0,INDEX(DATOS,0,$H$2),1)</f>
        <v>0</v>
      </c>
      <c r="I129" s="42"/>
      <c r="J129" s="42">
        <f t="array" ref="J129">MAX(IF($C129:$H129&gt;0,IF($C$6:$H$6&gt;=$B$3,$C$6:$H$6)))</f>
        <v>2018</v>
      </c>
      <c r="K129" s="42">
        <f t="array" ref="K129">MAX(IF($C129:$H129&gt;0,IF($C$6:$H$6&lt;J129,$C$6:$H$6)))</f>
        <v>2017</v>
      </c>
      <c r="L129" s="42">
        <f t="array" ref="L129">MAX(IF($C129:$H129&gt;0,IF($C$6:$H$6&lt;K129,$C$6:$H$6)))</f>
        <v>2016</v>
      </c>
      <c r="M129" s="42">
        <f t="array" ref="M129">MAX(IF($C129:$H129&gt;0,IF($C$6:$H$6&lt;L129,$C$6:$H$6)))</f>
        <v>0</v>
      </c>
    </row>
    <row r="130" spans="1:13" x14ac:dyDescent="0.35">
      <c r="A130" s="35">
        <f t="array" ref="A130">IF(A129=0,0,MIN(IF(INDEX(DATOS,0,$G$2)=0,IF(INDEX(DATOS,0,$H$2)=1,IF(INDEX(DATOS,0,$I$2)&gt;=$B$3,IF(INDEX(DATOS,0,$I$2)&lt;=$B$2,IF(INDEX(DATOS,0,$F$2)&gt;A129,IF(ISNA(MATCH(INDEX(DATOS,0,$J$2),$B$7:B129,0)),INDEX(DATOS,0,$F$2)))))))))</f>
        <v>414</v>
      </c>
      <c r="B130" s="34" t="str">
        <f>IF($A130=0,#N/A,INDEX(DATOS,$A130,J$2))</f>
        <v>Partido de Mercedes, BA</v>
      </c>
      <c r="C130" s="42">
        <f>COUNTIFS(INDEX(DATOS,0,$K$2),"&lt;&gt;#n/d",INDEX(DATOS,0,$I$2),C$6,INDEX(DATOS,0,$J$2),$B130,INDEX(DATOS,0,$G$2),0,INDEX(DATOS,0,$H$2),1)</f>
        <v>0</v>
      </c>
      <c r="D130" s="42">
        <f>COUNTIFS(INDEX(DATOS,0,$K$2),"&lt;&gt;#n/d",INDEX(DATOS,0,$I$2),D$6,INDEX(DATOS,0,$J$2),$B130,INDEX(DATOS,0,$G$2),0,INDEX(DATOS,0,$H$2),1)</f>
        <v>1</v>
      </c>
      <c r="E130" s="42">
        <f>COUNTIFS(INDEX(DATOS,0,$K$2),"&lt;&gt;#n/d",INDEX(DATOS,0,$I$2),E$6,INDEX(DATOS,0,$J$2),$B130,INDEX(DATOS,0,$G$2),0,INDEX(DATOS,0,$H$2),1)</f>
        <v>0</v>
      </c>
      <c r="F130" s="42">
        <f>COUNTIFS(INDEX(DATOS,0,$K$2),"&lt;&gt;#n/d",INDEX(DATOS,0,$I$2),F$6,INDEX(DATOS,0,$J$2),$B130,INDEX(DATOS,0,$G$2),0,INDEX(DATOS,0,$H$2),1)</f>
        <v>0</v>
      </c>
      <c r="G130" s="42">
        <f>COUNTIFS(INDEX(DATOS,0,$K$2),"&lt;&gt;#n/d",INDEX(DATOS,0,$I$2),G$6,INDEX(DATOS,0,$J$2),$B130,INDEX(DATOS,0,$G$2),0,INDEX(DATOS,0,$H$2),1)</f>
        <v>0</v>
      </c>
      <c r="H130" s="42">
        <f>COUNTIFS(INDEX(DATOS,0,$K$2),"&lt;&gt;#n/d",INDEX(DATOS,0,$I$2),H$6,INDEX(DATOS,0,$J$2),$B130,INDEX(DATOS,0,$G$2),0,INDEX(DATOS,0,$H$2),1)</f>
        <v>0</v>
      </c>
      <c r="I130" s="42"/>
      <c r="J130" s="42">
        <f t="array" ref="J130">MAX(IF($C130:$H130&gt;0,IF($C$6:$H$6&gt;=$B$3,$C$6:$H$6)))</f>
        <v>2017</v>
      </c>
      <c r="K130" s="42">
        <f t="array" ref="K130">MAX(IF($C130:$H130&gt;0,IF($C$6:$H$6&lt;J130,$C$6:$H$6)))</f>
        <v>0</v>
      </c>
      <c r="L130" s="42">
        <f t="array" ref="L130">MAX(IF($C130:$H130&gt;0,IF($C$6:$H$6&lt;K130,$C$6:$H$6)))</f>
        <v>0</v>
      </c>
      <c r="M130" s="42">
        <f t="array" ref="M130">MAX(IF($C130:$H130&gt;0,IF($C$6:$H$6&lt;L130,$C$6:$H$6)))</f>
        <v>0</v>
      </c>
    </row>
    <row r="131" spans="1:13" x14ac:dyDescent="0.35">
      <c r="A131" s="35">
        <f t="array" ref="A131">IF(A130=0,0,MIN(IF(INDEX(DATOS,0,$G$2)=0,IF(INDEX(DATOS,0,$H$2)=1,IF(INDEX(DATOS,0,$I$2)&gt;=$B$3,IF(INDEX(DATOS,0,$I$2)&lt;=$B$2,IF(INDEX(DATOS,0,$F$2)&gt;A130,IF(ISNA(MATCH(INDEX(DATOS,0,$J$2),$B$7:B130,0)),INDEX(DATOS,0,$F$2)))))))))</f>
        <v>417</v>
      </c>
      <c r="B131" s="34" t="str">
        <f>IF($A131=0,#N/A,INDEX(DATOS,$A131,J$2))</f>
        <v>Partido de Salto, BA</v>
      </c>
      <c r="C131" s="42">
        <f>COUNTIFS(INDEX(DATOS,0,$K$2),"&lt;&gt;#n/d",INDEX(DATOS,0,$I$2),C$6,INDEX(DATOS,0,$J$2),$B131,INDEX(DATOS,0,$G$2),0,INDEX(DATOS,0,$H$2),1)</f>
        <v>0</v>
      </c>
      <c r="D131" s="42">
        <f>COUNTIFS(INDEX(DATOS,0,$K$2),"&lt;&gt;#n/d",INDEX(DATOS,0,$I$2),D$6,INDEX(DATOS,0,$J$2),$B131,INDEX(DATOS,0,$G$2),0,INDEX(DATOS,0,$H$2),1)</f>
        <v>1</v>
      </c>
      <c r="E131" s="42">
        <f>COUNTIFS(INDEX(DATOS,0,$K$2),"&lt;&gt;#n/d",INDEX(DATOS,0,$I$2),E$6,INDEX(DATOS,0,$J$2),$B131,INDEX(DATOS,0,$G$2),0,INDEX(DATOS,0,$H$2),1)</f>
        <v>0</v>
      </c>
      <c r="F131" s="42">
        <f>COUNTIFS(INDEX(DATOS,0,$K$2),"&lt;&gt;#n/d",INDEX(DATOS,0,$I$2),F$6,INDEX(DATOS,0,$J$2),$B131,INDEX(DATOS,0,$G$2),0,INDEX(DATOS,0,$H$2),1)</f>
        <v>0</v>
      </c>
      <c r="G131" s="42">
        <f>COUNTIFS(INDEX(DATOS,0,$K$2),"&lt;&gt;#n/d",INDEX(DATOS,0,$I$2),G$6,INDEX(DATOS,0,$J$2),$B131,INDEX(DATOS,0,$G$2),0,INDEX(DATOS,0,$H$2),1)</f>
        <v>0</v>
      </c>
      <c r="H131" s="42">
        <f>COUNTIFS(INDEX(DATOS,0,$K$2),"&lt;&gt;#n/d",INDEX(DATOS,0,$I$2),H$6,INDEX(DATOS,0,$J$2),$B131,INDEX(DATOS,0,$G$2),0,INDEX(DATOS,0,$H$2),1)</f>
        <v>0</v>
      </c>
      <c r="I131" s="42"/>
      <c r="J131" s="42">
        <f t="array" ref="J131">MAX(IF($C131:$H131&gt;0,IF($C$6:$H$6&gt;=$B$3,$C$6:$H$6)))</f>
        <v>2017</v>
      </c>
      <c r="K131" s="42">
        <f t="array" ref="K131">MAX(IF($C131:$H131&gt;0,IF($C$6:$H$6&lt;J131,$C$6:$H$6)))</f>
        <v>0</v>
      </c>
      <c r="L131" s="42">
        <f t="array" ref="L131">MAX(IF($C131:$H131&gt;0,IF($C$6:$H$6&lt;K131,$C$6:$H$6)))</f>
        <v>0</v>
      </c>
      <c r="M131" s="42">
        <f t="array" ref="M131">MAX(IF($C131:$H131&gt;0,IF($C$6:$H$6&lt;L131,$C$6:$H$6)))</f>
        <v>0</v>
      </c>
    </row>
    <row r="132" spans="1:13" x14ac:dyDescent="0.35">
      <c r="A132" s="35">
        <f t="array" ref="A132">IF(A131=0,0,MIN(IF(INDEX(DATOS,0,$G$2)=0,IF(INDEX(DATOS,0,$H$2)=1,IF(INDEX(DATOS,0,$I$2)&gt;=$B$3,IF(INDEX(DATOS,0,$I$2)&lt;=$B$2,IF(INDEX(DATOS,0,$F$2)&gt;A131,IF(ISNA(MATCH(INDEX(DATOS,0,$J$2),$B$7:B131,0)),INDEX(DATOS,0,$F$2)))))))))</f>
        <v>419</v>
      </c>
      <c r="B132" s="34" t="str">
        <f>IF($A132=0,#N/A,INDEX(DATOS,$A132,J$2))</f>
        <v>Partido de San Nicolás, BA</v>
      </c>
      <c r="C132" s="42">
        <f>COUNTIFS(INDEX(DATOS,0,$K$2),"&lt;&gt;#n/d",INDEX(DATOS,0,$I$2),C$6,INDEX(DATOS,0,$J$2),$B132,INDEX(DATOS,0,$G$2),0,INDEX(DATOS,0,$H$2),1)</f>
        <v>0</v>
      </c>
      <c r="D132" s="42">
        <f>COUNTIFS(INDEX(DATOS,0,$K$2),"&lt;&gt;#n/d",INDEX(DATOS,0,$I$2),D$6,INDEX(DATOS,0,$J$2),$B132,INDEX(DATOS,0,$G$2),0,INDEX(DATOS,0,$H$2),1)</f>
        <v>1</v>
      </c>
      <c r="E132" s="42">
        <f>COUNTIFS(INDEX(DATOS,0,$K$2),"&lt;&gt;#n/d",INDEX(DATOS,0,$I$2),E$6,INDEX(DATOS,0,$J$2),$B132,INDEX(DATOS,0,$G$2),0,INDEX(DATOS,0,$H$2),1)</f>
        <v>0</v>
      </c>
      <c r="F132" s="42">
        <f>COUNTIFS(INDEX(DATOS,0,$K$2),"&lt;&gt;#n/d",INDEX(DATOS,0,$I$2),F$6,INDEX(DATOS,0,$J$2),$B132,INDEX(DATOS,0,$G$2),0,INDEX(DATOS,0,$H$2),1)</f>
        <v>0</v>
      </c>
      <c r="G132" s="42">
        <f>COUNTIFS(INDEX(DATOS,0,$K$2),"&lt;&gt;#n/d",INDEX(DATOS,0,$I$2),G$6,INDEX(DATOS,0,$J$2),$B132,INDEX(DATOS,0,$G$2),0,INDEX(DATOS,0,$H$2),1)</f>
        <v>0</v>
      </c>
      <c r="H132" s="42">
        <f>COUNTIFS(INDEX(DATOS,0,$K$2),"&lt;&gt;#n/d",INDEX(DATOS,0,$I$2),H$6,INDEX(DATOS,0,$J$2),$B132,INDEX(DATOS,0,$G$2),0,INDEX(DATOS,0,$H$2),1)</f>
        <v>0</v>
      </c>
      <c r="I132" s="42"/>
      <c r="J132" s="42">
        <f t="array" ref="J132">MAX(IF($C132:$H132&gt;0,IF($C$6:$H$6&gt;=$B$3,$C$6:$H$6)))</f>
        <v>2017</v>
      </c>
      <c r="K132" s="42">
        <f t="array" ref="K132">MAX(IF($C132:$H132&gt;0,IF($C$6:$H$6&lt;J132,$C$6:$H$6)))</f>
        <v>0</v>
      </c>
      <c r="L132" s="42">
        <f t="array" ref="L132">MAX(IF($C132:$H132&gt;0,IF($C$6:$H$6&lt;K132,$C$6:$H$6)))</f>
        <v>0</v>
      </c>
      <c r="M132" s="42">
        <f t="array" ref="M132">MAX(IF($C132:$H132&gt;0,IF($C$6:$H$6&lt;L132,$C$6:$H$6)))</f>
        <v>0</v>
      </c>
    </row>
    <row r="133" spans="1:13" x14ac:dyDescent="0.35">
      <c r="A133" s="35">
        <f t="array" ref="A133">IF(A132=0,0,MIN(IF(INDEX(DATOS,0,$G$2)=0,IF(INDEX(DATOS,0,$H$2)=1,IF(INDEX(DATOS,0,$I$2)&gt;=$B$3,IF(INDEX(DATOS,0,$I$2)&lt;=$B$2,IF(INDEX(DATOS,0,$F$2)&gt;A132,IF(ISNA(MATCH(INDEX(DATOS,0,$J$2),$B$7:B132,0)),INDEX(DATOS,0,$F$2)))))))))</f>
        <v>446</v>
      </c>
      <c r="B133" s="34" t="str">
        <f>IF($A133=0,#N/A,INDEX(DATOS,$A133,J$2))</f>
        <v>Departamento de San Salvador, ER</v>
      </c>
      <c r="C133" s="42">
        <f>COUNTIFS(INDEX(DATOS,0,$K$2),"&lt;&gt;#n/d",INDEX(DATOS,0,$I$2),C$6,INDEX(DATOS,0,$J$2),$B133,INDEX(DATOS,0,$G$2),0,INDEX(DATOS,0,$H$2),1)</f>
        <v>1</v>
      </c>
      <c r="D133" s="42">
        <f>COUNTIFS(INDEX(DATOS,0,$K$2),"&lt;&gt;#n/d",INDEX(DATOS,0,$I$2),D$6,INDEX(DATOS,0,$J$2),$B133,INDEX(DATOS,0,$G$2),0,INDEX(DATOS,0,$H$2),1)</f>
        <v>1</v>
      </c>
      <c r="E133" s="42">
        <f>COUNTIFS(INDEX(DATOS,0,$K$2),"&lt;&gt;#n/d",INDEX(DATOS,0,$I$2),E$6,INDEX(DATOS,0,$J$2),$B133,INDEX(DATOS,0,$G$2),0,INDEX(DATOS,0,$H$2),1)</f>
        <v>0</v>
      </c>
      <c r="F133" s="42">
        <f>COUNTIFS(INDEX(DATOS,0,$K$2),"&lt;&gt;#n/d",INDEX(DATOS,0,$I$2),F$6,INDEX(DATOS,0,$J$2),$B133,INDEX(DATOS,0,$G$2),0,INDEX(DATOS,0,$H$2),1)</f>
        <v>0</v>
      </c>
      <c r="G133" s="42">
        <f>COUNTIFS(INDEX(DATOS,0,$K$2),"&lt;&gt;#n/d",INDEX(DATOS,0,$I$2),G$6,INDEX(DATOS,0,$J$2),$B133,INDEX(DATOS,0,$G$2),0,INDEX(DATOS,0,$H$2),1)</f>
        <v>0</v>
      </c>
      <c r="H133" s="42">
        <f>COUNTIFS(INDEX(DATOS,0,$K$2),"&lt;&gt;#n/d",INDEX(DATOS,0,$I$2),H$6,INDEX(DATOS,0,$J$2),$B133,INDEX(DATOS,0,$G$2),0,INDEX(DATOS,0,$H$2),1)</f>
        <v>0</v>
      </c>
      <c r="I133" s="42"/>
      <c r="J133" s="42">
        <f t="array" ref="J133">MAX(IF($C133:$H133&gt;0,IF($C$6:$H$6&gt;=$B$3,$C$6:$H$6)))</f>
        <v>2018</v>
      </c>
      <c r="K133" s="42">
        <f t="array" ref="K133">MAX(IF($C133:$H133&gt;0,IF($C$6:$H$6&lt;J133,$C$6:$H$6)))</f>
        <v>2017</v>
      </c>
      <c r="L133" s="42">
        <f t="array" ref="L133">MAX(IF($C133:$H133&gt;0,IF($C$6:$H$6&lt;K133,$C$6:$H$6)))</f>
        <v>0</v>
      </c>
      <c r="M133" s="42">
        <f t="array" ref="M133">MAX(IF($C133:$H133&gt;0,IF($C$6:$H$6&lt;L133,$C$6:$H$6)))</f>
        <v>0</v>
      </c>
    </row>
    <row r="134" spans="1:13" x14ac:dyDescent="0.35">
      <c r="A134" s="35">
        <f t="array" ref="A134">IF(A133=0,0,MIN(IF(INDEX(DATOS,0,$G$2)=0,IF(INDEX(DATOS,0,$H$2)=1,IF(INDEX(DATOS,0,$I$2)&gt;=$B$3,IF(INDEX(DATOS,0,$I$2)&lt;=$B$2,IF(INDEX(DATOS,0,$F$2)&gt;A133,IF(ISNA(MATCH(INDEX(DATOS,0,$J$2),$B$7:B133,0)),INDEX(DATOS,0,$F$2)))))))))</f>
        <v>454</v>
      </c>
      <c r="B134" s="34" t="str">
        <f>IF($A134=0,#N/A,INDEX(DATOS,$A134,J$2))</f>
        <v>Partido de Ayacucho, BA</v>
      </c>
      <c r="C134" s="42">
        <f>COUNTIFS(INDEX(DATOS,0,$K$2),"&lt;&gt;#n/d",INDEX(DATOS,0,$I$2),C$6,INDEX(DATOS,0,$J$2),$B134,INDEX(DATOS,0,$G$2),0,INDEX(DATOS,0,$H$2),1)</f>
        <v>0</v>
      </c>
      <c r="D134" s="42">
        <f>COUNTIFS(INDEX(DATOS,0,$K$2),"&lt;&gt;#n/d",INDEX(DATOS,0,$I$2),D$6,INDEX(DATOS,0,$J$2),$B134,INDEX(DATOS,0,$G$2),0,INDEX(DATOS,0,$H$2),1)</f>
        <v>1</v>
      </c>
      <c r="E134" s="42">
        <f>COUNTIFS(INDEX(DATOS,0,$K$2),"&lt;&gt;#n/d",INDEX(DATOS,0,$I$2),E$6,INDEX(DATOS,0,$J$2),$B134,INDEX(DATOS,0,$G$2),0,INDEX(DATOS,0,$H$2),1)</f>
        <v>0</v>
      </c>
      <c r="F134" s="42">
        <f>COUNTIFS(INDEX(DATOS,0,$K$2),"&lt;&gt;#n/d",INDEX(DATOS,0,$I$2),F$6,INDEX(DATOS,0,$J$2),$B134,INDEX(DATOS,0,$G$2),0,INDEX(DATOS,0,$H$2),1)</f>
        <v>0</v>
      </c>
      <c r="G134" s="42">
        <f>COUNTIFS(INDEX(DATOS,0,$K$2),"&lt;&gt;#n/d",INDEX(DATOS,0,$I$2),G$6,INDEX(DATOS,0,$J$2),$B134,INDEX(DATOS,0,$G$2),0,INDEX(DATOS,0,$H$2),1)</f>
        <v>0</v>
      </c>
      <c r="H134" s="42">
        <f>COUNTIFS(INDEX(DATOS,0,$K$2),"&lt;&gt;#n/d",INDEX(DATOS,0,$I$2),H$6,INDEX(DATOS,0,$J$2),$B134,INDEX(DATOS,0,$G$2),0,INDEX(DATOS,0,$H$2),1)</f>
        <v>0</v>
      </c>
      <c r="I134" s="42"/>
      <c r="J134" s="42">
        <f t="array" ref="J134">MAX(IF($C134:$H134&gt;0,IF($C$6:$H$6&gt;=$B$3,$C$6:$H$6)))</f>
        <v>2017</v>
      </c>
      <c r="K134" s="42">
        <f t="array" ref="K134">MAX(IF($C134:$H134&gt;0,IF($C$6:$H$6&lt;J134,$C$6:$H$6)))</f>
        <v>0</v>
      </c>
      <c r="L134" s="42">
        <f t="array" ref="L134">MAX(IF($C134:$H134&gt;0,IF($C$6:$H$6&lt;K134,$C$6:$H$6)))</f>
        <v>0</v>
      </c>
      <c r="M134" s="42">
        <f t="array" ref="M134">MAX(IF($C134:$H134&gt;0,IF($C$6:$H$6&lt;L134,$C$6:$H$6)))</f>
        <v>0</v>
      </c>
    </row>
    <row r="135" spans="1:13" x14ac:dyDescent="0.35">
      <c r="A135" s="35">
        <f t="array" ref="A135">IF(A134=0,0,MIN(IF(INDEX(DATOS,0,$G$2)=0,IF(INDEX(DATOS,0,$H$2)=1,IF(INDEX(DATOS,0,$I$2)&gt;=$B$3,IF(INDEX(DATOS,0,$I$2)&lt;=$B$2,IF(INDEX(DATOS,0,$F$2)&gt;A134,IF(ISNA(MATCH(INDEX(DATOS,0,$J$2),$B$7:B134,0)),INDEX(DATOS,0,$F$2)))))))))</f>
        <v>461</v>
      </c>
      <c r="B135" s="34" t="str">
        <f>IF($A135=0,#N/A,INDEX(DATOS,$A135,J$2))</f>
        <v>Partido de Tandil, BA</v>
      </c>
      <c r="C135" s="42">
        <f>COUNTIFS(INDEX(DATOS,0,$K$2),"&lt;&gt;#n/d",INDEX(DATOS,0,$I$2),C$6,INDEX(DATOS,0,$J$2),$B135,INDEX(DATOS,0,$G$2),0,INDEX(DATOS,0,$H$2),1)</f>
        <v>3</v>
      </c>
      <c r="D135" s="42">
        <f>COUNTIFS(INDEX(DATOS,0,$K$2),"&lt;&gt;#n/d",INDEX(DATOS,0,$I$2),D$6,INDEX(DATOS,0,$J$2),$B135,INDEX(DATOS,0,$G$2),0,INDEX(DATOS,0,$H$2),1)</f>
        <v>3</v>
      </c>
      <c r="E135" s="42">
        <f>COUNTIFS(INDEX(DATOS,0,$K$2),"&lt;&gt;#n/d",INDEX(DATOS,0,$I$2),E$6,INDEX(DATOS,0,$J$2),$B135,INDEX(DATOS,0,$G$2),0,INDEX(DATOS,0,$H$2),1)</f>
        <v>0</v>
      </c>
      <c r="F135" s="42">
        <f>COUNTIFS(INDEX(DATOS,0,$K$2),"&lt;&gt;#n/d",INDEX(DATOS,0,$I$2),F$6,INDEX(DATOS,0,$J$2),$B135,INDEX(DATOS,0,$G$2),0,INDEX(DATOS,0,$H$2),1)</f>
        <v>0</v>
      </c>
      <c r="G135" s="42">
        <f>COUNTIFS(INDEX(DATOS,0,$K$2),"&lt;&gt;#n/d",INDEX(DATOS,0,$I$2),G$6,INDEX(DATOS,0,$J$2),$B135,INDEX(DATOS,0,$G$2),0,INDEX(DATOS,0,$H$2),1)</f>
        <v>0</v>
      </c>
      <c r="H135" s="42">
        <f>COUNTIFS(INDEX(DATOS,0,$K$2),"&lt;&gt;#n/d",INDEX(DATOS,0,$I$2),H$6,INDEX(DATOS,0,$J$2),$B135,INDEX(DATOS,0,$G$2),0,INDEX(DATOS,0,$H$2),1)</f>
        <v>0</v>
      </c>
      <c r="I135" s="42"/>
      <c r="J135" s="42">
        <f t="array" ref="J135">MAX(IF($C135:$H135&gt;0,IF($C$6:$H$6&gt;=$B$3,$C$6:$H$6)))</f>
        <v>2018</v>
      </c>
      <c r="K135" s="42">
        <f t="array" ref="K135">MAX(IF($C135:$H135&gt;0,IF($C$6:$H$6&lt;J135,$C$6:$H$6)))</f>
        <v>2017</v>
      </c>
      <c r="L135" s="42">
        <f t="array" ref="L135">MAX(IF($C135:$H135&gt;0,IF($C$6:$H$6&lt;K135,$C$6:$H$6)))</f>
        <v>0</v>
      </c>
      <c r="M135" s="42">
        <f t="array" ref="M135">MAX(IF($C135:$H135&gt;0,IF($C$6:$H$6&lt;L135,$C$6:$H$6)))</f>
        <v>0</v>
      </c>
    </row>
    <row r="136" spans="1:13" x14ac:dyDescent="0.35">
      <c r="A136" s="35">
        <f t="array" ref="A136">IF(A135=0,0,MIN(IF(INDEX(DATOS,0,$G$2)=0,IF(INDEX(DATOS,0,$H$2)=1,IF(INDEX(DATOS,0,$I$2)&gt;=$B$3,IF(INDEX(DATOS,0,$I$2)&lt;=$B$2,IF(INDEX(DATOS,0,$F$2)&gt;A135,IF(ISNA(MATCH(INDEX(DATOS,0,$J$2),$B$7:B135,0)),INDEX(DATOS,0,$F$2)))))))))</f>
        <v>493</v>
      </c>
      <c r="B136" s="34" t="str">
        <f>IF($A136=0,#N/A,INDEX(DATOS,$A136,J$2))</f>
        <v>Departamento de Calamuchita, CB</v>
      </c>
      <c r="C136" s="42">
        <f>COUNTIFS(INDEX(DATOS,0,$K$2),"&lt;&gt;#n/d",INDEX(DATOS,0,$I$2),C$6,INDEX(DATOS,0,$J$2),$B136,INDEX(DATOS,0,$G$2),0,INDEX(DATOS,0,$H$2),1)</f>
        <v>0</v>
      </c>
      <c r="D136" s="42">
        <f>COUNTIFS(INDEX(DATOS,0,$K$2),"&lt;&gt;#n/d",INDEX(DATOS,0,$I$2),D$6,INDEX(DATOS,0,$J$2),$B136,INDEX(DATOS,0,$G$2),0,INDEX(DATOS,0,$H$2),1)</f>
        <v>1</v>
      </c>
      <c r="E136" s="42">
        <f>COUNTIFS(INDEX(DATOS,0,$K$2),"&lt;&gt;#n/d",INDEX(DATOS,0,$I$2),E$6,INDEX(DATOS,0,$J$2),$B136,INDEX(DATOS,0,$G$2),0,INDEX(DATOS,0,$H$2),1)</f>
        <v>0</v>
      </c>
      <c r="F136" s="42">
        <f>COUNTIFS(INDEX(DATOS,0,$K$2),"&lt;&gt;#n/d",INDEX(DATOS,0,$I$2),F$6,INDEX(DATOS,0,$J$2),$B136,INDEX(DATOS,0,$G$2),0,INDEX(DATOS,0,$H$2),1)</f>
        <v>0</v>
      </c>
      <c r="G136" s="42">
        <f>COUNTIFS(INDEX(DATOS,0,$K$2),"&lt;&gt;#n/d",INDEX(DATOS,0,$I$2),G$6,INDEX(DATOS,0,$J$2),$B136,INDEX(DATOS,0,$G$2),0,INDEX(DATOS,0,$H$2),1)</f>
        <v>0</v>
      </c>
      <c r="H136" s="42">
        <f>COUNTIFS(INDEX(DATOS,0,$K$2),"&lt;&gt;#n/d",INDEX(DATOS,0,$I$2),H$6,INDEX(DATOS,0,$J$2),$B136,INDEX(DATOS,0,$G$2),0,INDEX(DATOS,0,$H$2),1)</f>
        <v>0</v>
      </c>
      <c r="I136" s="42"/>
      <c r="J136" s="42">
        <f t="array" ref="J136">MAX(IF($C136:$H136&gt;0,IF($C$6:$H$6&gt;=$B$3,$C$6:$H$6)))</f>
        <v>2017</v>
      </c>
      <c r="K136" s="42">
        <f t="array" ref="K136">MAX(IF($C136:$H136&gt;0,IF($C$6:$H$6&lt;J136,$C$6:$H$6)))</f>
        <v>0</v>
      </c>
      <c r="L136" s="42">
        <f t="array" ref="L136">MAX(IF($C136:$H136&gt;0,IF($C$6:$H$6&lt;K136,$C$6:$H$6)))</f>
        <v>0</v>
      </c>
      <c r="M136" s="42">
        <f t="array" ref="M136">MAX(IF($C136:$H136&gt;0,IF($C$6:$H$6&lt;L136,$C$6:$H$6)))</f>
        <v>0</v>
      </c>
    </row>
    <row r="137" spans="1:13" x14ac:dyDescent="0.35">
      <c r="A137" s="35">
        <f t="array" ref="A137">IF(A136=0,0,MIN(IF(INDEX(DATOS,0,$G$2)=0,IF(INDEX(DATOS,0,$H$2)=1,IF(INDEX(DATOS,0,$I$2)&gt;=$B$3,IF(INDEX(DATOS,0,$I$2)&lt;=$B$2,IF(INDEX(DATOS,0,$F$2)&gt;A136,IF(ISNA(MATCH(INDEX(DATOS,0,$J$2),$B$7:B136,0)),INDEX(DATOS,0,$F$2)))))))))</f>
        <v>525</v>
      </c>
      <c r="B137" s="34" t="str">
        <f>IF($A137=0,#N/A,INDEX(DATOS,$A137,J$2))</f>
        <v>Departamento de Quemú-Quemú, LP</v>
      </c>
      <c r="C137" s="42">
        <f>COUNTIFS(INDEX(DATOS,0,$K$2),"&lt;&gt;#n/d",INDEX(DATOS,0,$I$2),C$6,INDEX(DATOS,0,$J$2),$B137,INDEX(DATOS,0,$G$2),0,INDEX(DATOS,0,$H$2),1)</f>
        <v>1</v>
      </c>
      <c r="D137" s="42">
        <f>COUNTIFS(INDEX(DATOS,0,$K$2),"&lt;&gt;#n/d",INDEX(DATOS,0,$I$2),D$6,INDEX(DATOS,0,$J$2),$B137,INDEX(DATOS,0,$G$2),0,INDEX(DATOS,0,$H$2),1)</f>
        <v>1</v>
      </c>
      <c r="E137" s="42">
        <f>COUNTIFS(INDEX(DATOS,0,$K$2),"&lt;&gt;#n/d",INDEX(DATOS,0,$I$2),E$6,INDEX(DATOS,0,$J$2),$B137,INDEX(DATOS,0,$G$2),0,INDEX(DATOS,0,$H$2),1)</f>
        <v>0</v>
      </c>
      <c r="F137" s="42">
        <f>COUNTIFS(INDEX(DATOS,0,$K$2),"&lt;&gt;#n/d",INDEX(DATOS,0,$I$2),F$6,INDEX(DATOS,0,$J$2),$B137,INDEX(DATOS,0,$G$2),0,INDEX(DATOS,0,$H$2),1)</f>
        <v>0</v>
      </c>
      <c r="G137" s="42">
        <f>COUNTIFS(INDEX(DATOS,0,$K$2),"&lt;&gt;#n/d",INDEX(DATOS,0,$I$2),G$6,INDEX(DATOS,0,$J$2),$B137,INDEX(DATOS,0,$G$2),0,INDEX(DATOS,0,$H$2),1)</f>
        <v>0</v>
      </c>
      <c r="H137" s="42">
        <f>COUNTIFS(INDEX(DATOS,0,$K$2),"&lt;&gt;#n/d",INDEX(DATOS,0,$I$2),H$6,INDEX(DATOS,0,$J$2),$B137,INDEX(DATOS,0,$G$2),0,INDEX(DATOS,0,$H$2),1)</f>
        <v>0</v>
      </c>
      <c r="I137" s="42"/>
      <c r="J137" s="42">
        <f t="array" ref="J137">MAX(IF($C137:$H137&gt;0,IF($C$6:$H$6&gt;=$B$3,$C$6:$H$6)))</f>
        <v>2018</v>
      </c>
      <c r="K137" s="42">
        <f t="array" ref="K137">MAX(IF($C137:$H137&gt;0,IF($C$6:$H$6&lt;J137,$C$6:$H$6)))</f>
        <v>2017</v>
      </c>
      <c r="L137" s="42">
        <f t="array" ref="L137">MAX(IF($C137:$H137&gt;0,IF($C$6:$H$6&lt;K137,$C$6:$H$6)))</f>
        <v>0</v>
      </c>
      <c r="M137" s="42">
        <f t="array" ref="M137">MAX(IF($C137:$H137&gt;0,IF($C$6:$H$6&lt;L137,$C$6:$H$6)))</f>
        <v>0</v>
      </c>
    </row>
    <row r="138" spans="1:13" x14ac:dyDescent="0.35">
      <c r="A138" s="35">
        <f t="array" ref="A138">IF(A137=0,0,MIN(IF(INDEX(DATOS,0,$G$2)=0,IF(INDEX(DATOS,0,$H$2)=1,IF(INDEX(DATOS,0,$I$2)&gt;=$B$3,IF(INDEX(DATOS,0,$I$2)&lt;=$B$2,IF(INDEX(DATOS,0,$F$2)&gt;A137,IF(ISNA(MATCH(INDEX(DATOS,0,$J$2),$B$7:B137,0)),INDEX(DATOS,0,$F$2)))))))))</f>
        <v>654</v>
      </c>
      <c r="B138" s="34" t="str">
        <f>IF($A138=0,#N/A,INDEX(DATOS,$A138,J$2))</f>
        <v>Partido de Florentino Ameghino, BA</v>
      </c>
      <c r="C138" s="42">
        <f>COUNTIFS(INDEX(DATOS,0,$K$2),"&lt;&gt;#n/d",INDEX(DATOS,0,$I$2),C$6,INDEX(DATOS,0,$J$2),$B138,INDEX(DATOS,0,$G$2),0,INDEX(DATOS,0,$H$2),1)</f>
        <v>1</v>
      </c>
      <c r="D138" s="42">
        <f>COUNTIFS(INDEX(DATOS,0,$K$2),"&lt;&gt;#n/d",INDEX(DATOS,0,$I$2),D$6,INDEX(DATOS,0,$J$2),$B138,INDEX(DATOS,0,$G$2),0,INDEX(DATOS,0,$H$2),1)</f>
        <v>0</v>
      </c>
      <c r="E138" s="42">
        <f>COUNTIFS(INDEX(DATOS,0,$K$2),"&lt;&gt;#n/d",INDEX(DATOS,0,$I$2),E$6,INDEX(DATOS,0,$J$2),$B138,INDEX(DATOS,0,$G$2),0,INDEX(DATOS,0,$H$2),1)</f>
        <v>0</v>
      </c>
      <c r="F138" s="42">
        <f>COUNTIFS(INDEX(DATOS,0,$K$2),"&lt;&gt;#n/d",INDEX(DATOS,0,$I$2),F$6,INDEX(DATOS,0,$J$2),$B138,INDEX(DATOS,0,$G$2),0,INDEX(DATOS,0,$H$2),1)</f>
        <v>0</v>
      </c>
      <c r="G138" s="42">
        <f>COUNTIFS(INDEX(DATOS,0,$K$2),"&lt;&gt;#n/d",INDEX(DATOS,0,$I$2),G$6,INDEX(DATOS,0,$J$2),$B138,INDEX(DATOS,0,$G$2),0,INDEX(DATOS,0,$H$2),1)</f>
        <v>0</v>
      </c>
      <c r="H138" s="42">
        <f>COUNTIFS(INDEX(DATOS,0,$K$2),"&lt;&gt;#n/d",INDEX(DATOS,0,$I$2),H$6,INDEX(DATOS,0,$J$2),$B138,INDEX(DATOS,0,$G$2),0,INDEX(DATOS,0,$H$2),1)</f>
        <v>0</v>
      </c>
      <c r="I138" s="42"/>
      <c r="J138" s="42">
        <f t="array" ref="J138">MAX(IF($C138:$H138&gt;0,IF($C$6:$H$6&gt;=$B$3,$C$6:$H$6)))</f>
        <v>2018</v>
      </c>
      <c r="K138" s="42">
        <f t="array" ref="K138">MAX(IF($C138:$H138&gt;0,IF($C$6:$H$6&lt;J138,$C$6:$H$6)))</f>
        <v>0</v>
      </c>
      <c r="L138" s="42">
        <f t="array" ref="L138">MAX(IF($C138:$H138&gt;0,IF($C$6:$H$6&lt;K138,$C$6:$H$6)))</f>
        <v>0</v>
      </c>
      <c r="M138" s="42">
        <f t="array" ref="M138">MAX(IF($C138:$H138&gt;0,IF($C$6:$H$6&lt;L138,$C$6:$H$6)))</f>
        <v>0</v>
      </c>
    </row>
    <row r="139" spans="1:13" x14ac:dyDescent="0.35">
      <c r="A139" s="35">
        <f t="array" ref="A139">IF(A138=0,0,MIN(IF(INDEX(DATOS,0,$G$2)=0,IF(INDEX(DATOS,0,$H$2)=1,IF(INDEX(DATOS,0,$I$2)&gt;=$B$3,IF(INDEX(DATOS,0,$I$2)&lt;=$B$2,IF(INDEX(DATOS,0,$F$2)&gt;A138,IF(ISNA(MATCH(INDEX(DATOS,0,$J$2),$B$7:B138,0)),INDEX(DATOS,0,$F$2)))))))))</f>
        <v>700</v>
      </c>
      <c r="B139" s="34" t="str">
        <f>IF($A139=0,#N/A,INDEX(DATOS,$A139,J$2))</f>
        <v>Partido de Rauch, BA</v>
      </c>
      <c r="C139" s="42">
        <f>COUNTIFS(INDEX(DATOS,0,$K$2),"&lt;&gt;#n/d",INDEX(DATOS,0,$I$2),C$6,INDEX(DATOS,0,$J$2),$B139,INDEX(DATOS,0,$G$2),0,INDEX(DATOS,0,$H$2),1)</f>
        <v>1</v>
      </c>
      <c r="D139" s="42">
        <f>COUNTIFS(INDEX(DATOS,0,$K$2),"&lt;&gt;#n/d",INDEX(DATOS,0,$I$2),D$6,INDEX(DATOS,0,$J$2),$B139,INDEX(DATOS,0,$G$2),0,INDEX(DATOS,0,$H$2),1)</f>
        <v>0</v>
      </c>
      <c r="E139" s="42">
        <f>COUNTIFS(INDEX(DATOS,0,$K$2),"&lt;&gt;#n/d",INDEX(DATOS,0,$I$2),E$6,INDEX(DATOS,0,$J$2),$B139,INDEX(DATOS,0,$G$2),0,INDEX(DATOS,0,$H$2),1)</f>
        <v>0</v>
      </c>
      <c r="F139" s="42">
        <f>COUNTIFS(INDEX(DATOS,0,$K$2),"&lt;&gt;#n/d",INDEX(DATOS,0,$I$2),F$6,INDEX(DATOS,0,$J$2),$B139,INDEX(DATOS,0,$G$2),0,INDEX(DATOS,0,$H$2),1)</f>
        <v>0</v>
      </c>
      <c r="G139" s="42">
        <f>COUNTIFS(INDEX(DATOS,0,$K$2),"&lt;&gt;#n/d",INDEX(DATOS,0,$I$2),G$6,INDEX(DATOS,0,$J$2),$B139,INDEX(DATOS,0,$G$2),0,INDEX(DATOS,0,$H$2),1)</f>
        <v>0</v>
      </c>
      <c r="H139" s="42">
        <f>COUNTIFS(INDEX(DATOS,0,$K$2),"&lt;&gt;#n/d",INDEX(DATOS,0,$I$2),H$6,INDEX(DATOS,0,$J$2),$B139,INDEX(DATOS,0,$G$2),0,INDEX(DATOS,0,$H$2),1)</f>
        <v>0</v>
      </c>
      <c r="I139" s="42"/>
      <c r="J139" s="42">
        <f t="array" ref="J139">MAX(IF($C139:$H139&gt;0,IF($C$6:$H$6&gt;=$B$3,$C$6:$H$6)))</f>
        <v>2018</v>
      </c>
      <c r="K139" s="42">
        <f t="array" ref="K139">MAX(IF($C139:$H139&gt;0,IF($C$6:$H$6&lt;J139,$C$6:$H$6)))</f>
        <v>0</v>
      </c>
      <c r="L139" s="42">
        <f t="array" ref="L139">MAX(IF($C139:$H139&gt;0,IF($C$6:$H$6&lt;K139,$C$6:$H$6)))</f>
        <v>0</v>
      </c>
      <c r="M139" s="42">
        <f t="array" ref="M139">MAX(IF($C139:$H139&gt;0,IF($C$6:$H$6&lt;L139,$C$6:$H$6)))</f>
        <v>0</v>
      </c>
    </row>
    <row r="140" spans="1:13" x14ac:dyDescent="0.35">
      <c r="A140" s="35">
        <f t="array" ref="A140">IF(A139=0,0,MIN(IF(INDEX(DATOS,0,$G$2)=0,IF(INDEX(DATOS,0,$H$2)=1,IF(INDEX(DATOS,0,$I$2)&gt;=$B$3,IF(INDEX(DATOS,0,$I$2)&lt;=$B$2,IF(INDEX(DATOS,0,$F$2)&gt;A139,IF(ISNA(MATCH(INDEX(DATOS,0,$J$2),$B$7:B139,0)),INDEX(DATOS,0,$F$2)))))))))</f>
        <v>708</v>
      </c>
      <c r="B140" s="34" t="str">
        <f>IF($A140=0,#N/A,INDEX(DATOS,$A140,J$2))</f>
        <v>Partido de San Cayetano, BA</v>
      </c>
      <c r="C140" s="42">
        <f>COUNTIFS(INDEX(DATOS,0,$K$2),"&lt;&gt;#n/d",INDEX(DATOS,0,$I$2),C$6,INDEX(DATOS,0,$J$2),$B140,INDEX(DATOS,0,$G$2),0,INDEX(DATOS,0,$H$2),1)</f>
        <v>2</v>
      </c>
      <c r="D140" s="42">
        <f>COUNTIFS(INDEX(DATOS,0,$K$2),"&lt;&gt;#n/d",INDEX(DATOS,0,$I$2),D$6,INDEX(DATOS,0,$J$2),$B140,INDEX(DATOS,0,$G$2),0,INDEX(DATOS,0,$H$2),1)</f>
        <v>0</v>
      </c>
      <c r="E140" s="42">
        <f>COUNTIFS(INDEX(DATOS,0,$K$2),"&lt;&gt;#n/d",INDEX(DATOS,0,$I$2),E$6,INDEX(DATOS,0,$J$2),$B140,INDEX(DATOS,0,$G$2),0,INDEX(DATOS,0,$H$2),1)</f>
        <v>0</v>
      </c>
      <c r="F140" s="42">
        <f>COUNTIFS(INDEX(DATOS,0,$K$2),"&lt;&gt;#n/d",INDEX(DATOS,0,$I$2),F$6,INDEX(DATOS,0,$J$2),$B140,INDEX(DATOS,0,$G$2),0,INDEX(DATOS,0,$H$2),1)</f>
        <v>0</v>
      </c>
      <c r="G140" s="42">
        <f>COUNTIFS(INDEX(DATOS,0,$K$2),"&lt;&gt;#n/d",INDEX(DATOS,0,$I$2),G$6,INDEX(DATOS,0,$J$2),$B140,INDEX(DATOS,0,$G$2),0,INDEX(DATOS,0,$H$2),1)</f>
        <v>0</v>
      </c>
      <c r="H140" s="42">
        <f>COUNTIFS(INDEX(DATOS,0,$K$2),"&lt;&gt;#n/d",INDEX(DATOS,0,$I$2),H$6,INDEX(DATOS,0,$J$2),$B140,INDEX(DATOS,0,$G$2),0,INDEX(DATOS,0,$H$2),1)</f>
        <v>0</v>
      </c>
      <c r="I140" s="42"/>
      <c r="J140" s="42">
        <f t="array" ref="J140">MAX(IF($C140:$H140&gt;0,IF($C$6:$H$6&gt;=$B$3,$C$6:$H$6)))</f>
        <v>2018</v>
      </c>
      <c r="K140" s="42">
        <f t="array" ref="K140">MAX(IF($C140:$H140&gt;0,IF($C$6:$H$6&lt;J140,$C$6:$H$6)))</f>
        <v>0</v>
      </c>
      <c r="L140" s="42">
        <f t="array" ref="L140">MAX(IF($C140:$H140&gt;0,IF($C$6:$H$6&lt;K140,$C$6:$H$6)))</f>
        <v>0</v>
      </c>
      <c r="M140" s="42">
        <f t="array" ref="M140">MAX(IF($C140:$H140&gt;0,IF($C$6:$H$6&lt;L140,$C$6:$H$6)))</f>
        <v>0</v>
      </c>
    </row>
    <row r="141" spans="1:13" x14ac:dyDescent="0.35">
      <c r="A141" s="35">
        <f t="array" ref="A141">IF(A140=0,0,MIN(IF(INDEX(DATOS,0,$G$2)=0,IF(INDEX(DATOS,0,$H$2)=1,IF(INDEX(DATOS,0,$I$2)&gt;=$B$3,IF(INDEX(DATOS,0,$I$2)&lt;=$B$2,IF(INDEX(DATOS,0,$F$2)&gt;A140,IF(ISNA(MATCH(INDEX(DATOS,0,$J$2),$B$7:B140,0)),INDEX(DATOS,0,$F$2)))))))))</f>
        <v>0</v>
      </c>
      <c r="B141" s="34" t="e">
        <f>IF($A141=0,#N/A,INDEX(DATOS,$A141,J$2))</f>
        <v>#N/A</v>
      </c>
      <c r="C141" s="42">
        <f>COUNTIFS(INDEX(DATOS,0,$K$2),"&lt;&gt;#n/d",INDEX(DATOS,0,$I$2),C$6,INDEX(DATOS,0,$J$2),$B141,INDEX(DATOS,0,$G$2),0,INDEX(DATOS,0,$H$2),1)</f>
        <v>0</v>
      </c>
      <c r="D141" s="42">
        <f>COUNTIFS(INDEX(DATOS,0,$K$2),"&lt;&gt;#n/d",INDEX(DATOS,0,$I$2),D$6,INDEX(DATOS,0,$J$2),$B141,INDEX(DATOS,0,$G$2),0,INDEX(DATOS,0,$H$2),1)</f>
        <v>0</v>
      </c>
      <c r="E141" s="42">
        <f>COUNTIFS(INDEX(DATOS,0,$K$2),"&lt;&gt;#n/d",INDEX(DATOS,0,$I$2),E$6,INDEX(DATOS,0,$J$2),$B141,INDEX(DATOS,0,$G$2),0,INDEX(DATOS,0,$H$2),1)</f>
        <v>0</v>
      </c>
      <c r="F141" s="42">
        <f>COUNTIFS(INDEX(DATOS,0,$K$2),"&lt;&gt;#n/d",INDEX(DATOS,0,$I$2),F$6,INDEX(DATOS,0,$J$2),$B141,INDEX(DATOS,0,$G$2),0,INDEX(DATOS,0,$H$2),1)</f>
        <v>0</v>
      </c>
      <c r="G141" s="42">
        <f>COUNTIFS(INDEX(DATOS,0,$K$2),"&lt;&gt;#n/d",INDEX(DATOS,0,$I$2),G$6,INDEX(DATOS,0,$J$2),$B141,INDEX(DATOS,0,$G$2),0,INDEX(DATOS,0,$H$2),1)</f>
        <v>0</v>
      </c>
      <c r="H141" s="42">
        <f>COUNTIFS(INDEX(DATOS,0,$K$2),"&lt;&gt;#n/d",INDEX(DATOS,0,$I$2),H$6,INDEX(DATOS,0,$J$2),$B141,INDEX(DATOS,0,$G$2),0,INDEX(DATOS,0,$H$2),1)</f>
        <v>0</v>
      </c>
      <c r="I141" s="42"/>
      <c r="J141" s="42">
        <f t="array" ref="J141">MAX(IF($C141:$H141&gt;0,IF($C$6:$H$6&gt;=$B$3,$C$6:$H$6)))</f>
        <v>0</v>
      </c>
      <c r="K141" s="42">
        <f t="array" ref="K141">MAX(IF($C141:$H141&gt;0,IF($C$6:$H$6&lt;J141,$C$6:$H$6)))</f>
        <v>0</v>
      </c>
      <c r="L141" s="42">
        <f t="array" ref="L141">MAX(IF($C141:$H141&gt;0,IF($C$6:$H$6&lt;K141,$C$6:$H$6)))</f>
        <v>0</v>
      </c>
      <c r="M141" s="42">
        <f t="array" ref="M141">MAX(IF($C141:$H141&gt;0,IF($C$6:$H$6&lt;L141,$C$6:$H$6)))</f>
        <v>0</v>
      </c>
    </row>
    <row r="142" spans="1:13" x14ac:dyDescent="0.35">
      <c r="A142" s="35">
        <f t="array" ref="A142">IF(A141=0,0,MIN(IF(INDEX(DATOS,0,$G$2)=0,IF(INDEX(DATOS,0,$H$2)=1,IF(INDEX(DATOS,0,$I$2)&gt;=$B$3,IF(INDEX(DATOS,0,$I$2)&lt;=$B$2,IF(INDEX(DATOS,0,$F$2)&gt;A141,IF(ISNA(MATCH(INDEX(DATOS,0,$J$2),$B$7:B141,0)),INDEX(DATOS,0,$F$2)))))))))</f>
        <v>0</v>
      </c>
      <c r="B142" s="34" t="e">
        <f>IF($A142=0,#N/A,INDEX(DATOS,$A142,J$2))</f>
        <v>#N/A</v>
      </c>
      <c r="C142" s="42">
        <f>COUNTIFS(INDEX(DATOS,0,$K$2),"&lt;&gt;#n/d",INDEX(DATOS,0,$I$2),C$6,INDEX(DATOS,0,$J$2),$B142,INDEX(DATOS,0,$G$2),0,INDEX(DATOS,0,$H$2),1)</f>
        <v>0</v>
      </c>
      <c r="D142" s="42">
        <f>COUNTIFS(INDEX(DATOS,0,$K$2),"&lt;&gt;#n/d",INDEX(DATOS,0,$I$2),D$6,INDEX(DATOS,0,$J$2),$B142,INDEX(DATOS,0,$G$2),0,INDEX(DATOS,0,$H$2),1)</f>
        <v>0</v>
      </c>
      <c r="E142" s="42">
        <f>COUNTIFS(INDEX(DATOS,0,$K$2),"&lt;&gt;#n/d",INDEX(DATOS,0,$I$2),E$6,INDEX(DATOS,0,$J$2),$B142,INDEX(DATOS,0,$G$2),0,INDEX(DATOS,0,$H$2),1)</f>
        <v>0</v>
      </c>
      <c r="F142" s="42">
        <f>COUNTIFS(INDEX(DATOS,0,$K$2),"&lt;&gt;#n/d",INDEX(DATOS,0,$I$2),F$6,INDEX(DATOS,0,$J$2),$B142,INDEX(DATOS,0,$G$2),0,INDEX(DATOS,0,$H$2),1)</f>
        <v>0</v>
      </c>
      <c r="G142" s="42">
        <f>COUNTIFS(INDEX(DATOS,0,$K$2),"&lt;&gt;#n/d",INDEX(DATOS,0,$I$2),G$6,INDEX(DATOS,0,$J$2),$B142,INDEX(DATOS,0,$G$2),0,INDEX(DATOS,0,$H$2),1)</f>
        <v>0</v>
      </c>
      <c r="H142" s="42">
        <f>COUNTIFS(INDEX(DATOS,0,$K$2),"&lt;&gt;#n/d",INDEX(DATOS,0,$I$2),H$6,INDEX(DATOS,0,$J$2),$B142,INDEX(DATOS,0,$G$2),0,INDEX(DATOS,0,$H$2),1)</f>
        <v>0</v>
      </c>
      <c r="I142" s="42"/>
      <c r="J142" s="42">
        <f t="array" ref="J142">MAX(IF($C142:$H142&gt;0,IF($C$6:$H$6&gt;=$B$3,$C$6:$H$6)))</f>
        <v>0</v>
      </c>
      <c r="K142" s="42">
        <f t="array" ref="K142">MAX(IF($C142:$H142&gt;0,IF($C$6:$H$6&lt;J142,$C$6:$H$6)))</f>
        <v>0</v>
      </c>
      <c r="L142" s="42">
        <f t="array" ref="L142">MAX(IF($C142:$H142&gt;0,IF($C$6:$H$6&lt;K142,$C$6:$H$6)))</f>
        <v>0</v>
      </c>
      <c r="M142" s="42">
        <f t="array" ref="M142">MAX(IF($C142:$H142&gt;0,IF($C$6:$H$6&lt;L142,$C$6:$H$6)))</f>
        <v>0</v>
      </c>
    </row>
    <row r="143" spans="1:13" x14ac:dyDescent="0.35">
      <c r="A143" s="35">
        <f t="array" ref="A143">IF(A142=0,0,MIN(IF(INDEX(DATOS,0,$G$2)=0,IF(INDEX(DATOS,0,$H$2)=1,IF(INDEX(DATOS,0,$I$2)&gt;=$B$3,IF(INDEX(DATOS,0,$I$2)&lt;=$B$2,IF(INDEX(DATOS,0,$F$2)&gt;A142,IF(ISNA(MATCH(INDEX(DATOS,0,$J$2),$B$7:B142,0)),INDEX(DATOS,0,$F$2)))))))))</f>
        <v>0</v>
      </c>
      <c r="B143" s="34" t="e">
        <f>IF($A143=0,#N/A,INDEX(DATOS,$A143,J$2))</f>
        <v>#N/A</v>
      </c>
      <c r="C143" s="42">
        <f>COUNTIFS(INDEX(DATOS,0,$K$2),"&lt;&gt;#n/d",INDEX(DATOS,0,$I$2),C$6,INDEX(DATOS,0,$J$2),$B143,INDEX(DATOS,0,$G$2),0,INDEX(DATOS,0,$H$2),1)</f>
        <v>0</v>
      </c>
      <c r="D143" s="42">
        <f>COUNTIFS(INDEX(DATOS,0,$K$2),"&lt;&gt;#n/d",INDEX(DATOS,0,$I$2),D$6,INDEX(DATOS,0,$J$2),$B143,INDEX(DATOS,0,$G$2),0,INDEX(DATOS,0,$H$2),1)</f>
        <v>0</v>
      </c>
      <c r="E143" s="42">
        <f>COUNTIFS(INDEX(DATOS,0,$K$2),"&lt;&gt;#n/d",INDEX(DATOS,0,$I$2),E$6,INDEX(DATOS,0,$J$2),$B143,INDEX(DATOS,0,$G$2),0,INDEX(DATOS,0,$H$2),1)</f>
        <v>0</v>
      </c>
      <c r="F143" s="42">
        <f>COUNTIFS(INDEX(DATOS,0,$K$2),"&lt;&gt;#n/d",INDEX(DATOS,0,$I$2),F$6,INDEX(DATOS,0,$J$2),$B143,INDEX(DATOS,0,$G$2),0,INDEX(DATOS,0,$H$2),1)</f>
        <v>0</v>
      </c>
      <c r="G143" s="42">
        <f>COUNTIFS(INDEX(DATOS,0,$K$2),"&lt;&gt;#n/d",INDEX(DATOS,0,$I$2),G$6,INDEX(DATOS,0,$J$2),$B143,INDEX(DATOS,0,$G$2),0,INDEX(DATOS,0,$H$2),1)</f>
        <v>0</v>
      </c>
      <c r="H143" s="42">
        <f>COUNTIFS(INDEX(DATOS,0,$K$2),"&lt;&gt;#n/d",INDEX(DATOS,0,$I$2),H$6,INDEX(DATOS,0,$J$2),$B143,INDEX(DATOS,0,$G$2),0,INDEX(DATOS,0,$H$2),1)</f>
        <v>0</v>
      </c>
      <c r="I143" s="42"/>
      <c r="J143" s="42">
        <f t="array" ref="J143">MAX(IF($C143:$H143&gt;0,IF($C$6:$H$6&gt;=$B$3,$C$6:$H$6)))</f>
        <v>0</v>
      </c>
      <c r="K143" s="42">
        <f t="array" ref="K143">MAX(IF($C143:$H143&gt;0,IF($C$6:$H$6&lt;J143,$C$6:$H$6)))</f>
        <v>0</v>
      </c>
      <c r="L143" s="42">
        <f t="array" ref="L143">MAX(IF($C143:$H143&gt;0,IF($C$6:$H$6&lt;K143,$C$6:$H$6)))</f>
        <v>0</v>
      </c>
      <c r="M143" s="42">
        <f t="array" ref="M143">MAX(IF($C143:$H143&gt;0,IF($C$6:$H$6&lt;L143,$C$6:$H$6)))</f>
        <v>0</v>
      </c>
    </row>
    <row r="144" spans="1:13" x14ac:dyDescent="0.35">
      <c r="A144" s="35">
        <f t="array" ref="A144">IF(A143=0,0,MIN(IF(INDEX(DATOS,0,$G$2)=0,IF(INDEX(DATOS,0,$H$2)=1,IF(INDEX(DATOS,0,$I$2)&gt;=$B$3,IF(INDEX(DATOS,0,$I$2)&lt;=$B$2,IF(INDEX(DATOS,0,$F$2)&gt;A143,IF(ISNA(MATCH(INDEX(DATOS,0,$J$2),$B$7:B143,0)),INDEX(DATOS,0,$F$2)))))))))</f>
        <v>0</v>
      </c>
      <c r="B144" s="34" t="e">
        <f>IF($A144=0,#N/A,INDEX(DATOS,$A144,J$2))</f>
        <v>#N/A</v>
      </c>
      <c r="C144" s="42">
        <f>COUNTIFS(INDEX(DATOS,0,$K$2),"&lt;&gt;#n/d",INDEX(DATOS,0,$I$2),C$6,INDEX(DATOS,0,$J$2),$B144,INDEX(DATOS,0,$G$2),0,INDEX(DATOS,0,$H$2),1)</f>
        <v>0</v>
      </c>
      <c r="D144" s="42">
        <f>COUNTIFS(INDEX(DATOS,0,$K$2),"&lt;&gt;#n/d",INDEX(DATOS,0,$I$2),D$6,INDEX(DATOS,0,$J$2),$B144,INDEX(DATOS,0,$G$2),0,INDEX(DATOS,0,$H$2),1)</f>
        <v>0</v>
      </c>
      <c r="E144" s="42">
        <f>COUNTIFS(INDEX(DATOS,0,$K$2),"&lt;&gt;#n/d",INDEX(DATOS,0,$I$2),E$6,INDEX(DATOS,0,$J$2),$B144,INDEX(DATOS,0,$G$2),0,INDEX(DATOS,0,$H$2),1)</f>
        <v>0</v>
      </c>
      <c r="F144" s="42">
        <f>COUNTIFS(INDEX(DATOS,0,$K$2),"&lt;&gt;#n/d",INDEX(DATOS,0,$I$2),F$6,INDEX(DATOS,0,$J$2),$B144,INDEX(DATOS,0,$G$2),0,INDEX(DATOS,0,$H$2),1)</f>
        <v>0</v>
      </c>
      <c r="G144" s="42">
        <f>COUNTIFS(INDEX(DATOS,0,$K$2),"&lt;&gt;#n/d",INDEX(DATOS,0,$I$2),G$6,INDEX(DATOS,0,$J$2),$B144,INDEX(DATOS,0,$G$2),0,INDEX(DATOS,0,$H$2),1)</f>
        <v>0</v>
      </c>
      <c r="H144" s="42">
        <f>COUNTIFS(INDEX(DATOS,0,$K$2),"&lt;&gt;#n/d",INDEX(DATOS,0,$I$2),H$6,INDEX(DATOS,0,$J$2),$B144,INDEX(DATOS,0,$G$2),0,INDEX(DATOS,0,$H$2),1)</f>
        <v>0</v>
      </c>
      <c r="I144" s="42"/>
      <c r="J144" s="42">
        <f t="array" ref="J144">MAX(IF($C144:$H144&gt;0,IF($C$6:$H$6&gt;=$B$3,$C$6:$H$6)))</f>
        <v>0</v>
      </c>
      <c r="K144" s="42">
        <f t="array" ref="K144">MAX(IF($C144:$H144&gt;0,IF($C$6:$H$6&lt;J144,$C$6:$H$6)))</f>
        <v>0</v>
      </c>
      <c r="L144" s="42">
        <f t="array" ref="L144">MAX(IF($C144:$H144&gt;0,IF($C$6:$H$6&lt;K144,$C$6:$H$6)))</f>
        <v>0</v>
      </c>
      <c r="M144" s="42">
        <f t="array" ref="M144">MAX(IF($C144:$H144&gt;0,IF($C$6:$H$6&lt;L144,$C$6:$H$6)))</f>
        <v>0</v>
      </c>
    </row>
    <row r="145" spans="1:13" x14ac:dyDescent="0.35">
      <c r="A145" s="35">
        <f t="array" ref="A145">IF(A144=0,0,MIN(IF(INDEX(DATOS,0,$G$2)=0,IF(INDEX(DATOS,0,$H$2)=1,IF(INDEX(DATOS,0,$I$2)&gt;=$B$3,IF(INDEX(DATOS,0,$I$2)&lt;=$B$2,IF(INDEX(DATOS,0,$F$2)&gt;A144,IF(ISNA(MATCH(INDEX(DATOS,0,$J$2),$B$7:B144,0)),INDEX(DATOS,0,$F$2)))))))))</f>
        <v>0</v>
      </c>
      <c r="B145" s="34" t="e">
        <f>IF($A145=0,#N/A,INDEX(DATOS,$A145,J$2))</f>
        <v>#N/A</v>
      </c>
      <c r="C145" s="42">
        <f>COUNTIFS(INDEX(DATOS,0,$K$2),"&lt;&gt;#n/d",INDEX(DATOS,0,$I$2),C$6,INDEX(DATOS,0,$J$2),$B145,INDEX(DATOS,0,$G$2),0,INDEX(DATOS,0,$H$2),1)</f>
        <v>0</v>
      </c>
      <c r="D145" s="42">
        <f>COUNTIFS(INDEX(DATOS,0,$K$2),"&lt;&gt;#n/d",INDEX(DATOS,0,$I$2),D$6,INDEX(DATOS,0,$J$2),$B145,INDEX(DATOS,0,$G$2),0,INDEX(DATOS,0,$H$2),1)</f>
        <v>0</v>
      </c>
      <c r="E145" s="42">
        <f>COUNTIFS(INDEX(DATOS,0,$K$2),"&lt;&gt;#n/d",INDEX(DATOS,0,$I$2),E$6,INDEX(DATOS,0,$J$2),$B145,INDEX(DATOS,0,$G$2),0,INDEX(DATOS,0,$H$2),1)</f>
        <v>0</v>
      </c>
      <c r="F145" s="42">
        <f>COUNTIFS(INDEX(DATOS,0,$K$2),"&lt;&gt;#n/d",INDEX(DATOS,0,$I$2),F$6,INDEX(DATOS,0,$J$2),$B145,INDEX(DATOS,0,$G$2),0,INDEX(DATOS,0,$H$2),1)</f>
        <v>0</v>
      </c>
      <c r="G145" s="42">
        <f>COUNTIFS(INDEX(DATOS,0,$K$2),"&lt;&gt;#n/d",INDEX(DATOS,0,$I$2),G$6,INDEX(DATOS,0,$J$2),$B145,INDEX(DATOS,0,$G$2),0,INDEX(DATOS,0,$H$2),1)</f>
        <v>0</v>
      </c>
      <c r="H145" s="42">
        <f>COUNTIFS(INDEX(DATOS,0,$K$2),"&lt;&gt;#n/d",INDEX(DATOS,0,$I$2),H$6,INDEX(DATOS,0,$J$2),$B145,INDEX(DATOS,0,$G$2),0,INDEX(DATOS,0,$H$2),1)</f>
        <v>0</v>
      </c>
      <c r="I145" s="42"/>
      <c r="J145" s="42">
        <f t="array" ref="J145">MAX(IF($C145:$H145&gt;0,IF($C$6:$H$6&gt;=$B$3,$C$6:$H$6)))</f>
        <v>0</v>
      </c>
      <c r="K145" s="42">
        <f t="array" ref="K145">MAX(IF($C145:$H145&gt;0,IF($C$6:$H$6&lt;J145,$C$6:$H$6)))</f>
        <v>0</v>
      </c>
      <c r="L145" s="42">
        <f t="array" ref="L145">MAX(IF($C145:$H145&gt;0,IF($C$6:$H$6&lt;K145,$C$6:$H$6)))</f>
        <v>0</v>
      </c>
      <c r="M145" s="42">
        <f t="array" ref="M145">MAX(IF($C145:$H145&gt;0,IF($C$6:$H$6&lt;L145,$C$6:$H$6)))</f>
        <v>0</v>
      </c>
    </row>
    <row r="146" spans="1:13" x14ac:dyDescent="0.35">
      <c r="A146" s="35">
        <f t="array" ref="A146">IF(A145=0,0,MIN(IF(INDEX(DATOS,0,$G$2)=0,IF(INDEX(DATOS,0,$H$2)=1,IF(INDEX(DATOS,0,$I$2)&gt;=$B$3,IF(INDEX(DATOS,0,$I$2)&lt;=$B$2,IF(INDEX(DATOS,0,$F$2)&gt;A145,IF(ISNA(MATCH(INDEX(DATOS,0,$J$2),$B$7:B145,0)),INDEX(DATOS,0,$F$2)))))))))</f>
        <v>0</v>
      </c>
      <c r="B146" s="34" t="e">
        <f>IF($A146=0,#N/A,INDEX(DATOS,$A146,J$2))</f>
        <v>#N/A</v>
      </c>
      <c r="C146" s="42">
        <f>COUNTIFS(INDEX(DATOS,0,$K$2),"&lt;&gt;#n/d",INDEX(DATOS,0,$I$2),C$6,INDEX(DATOS,0,$J$2),$B146,INDEX(DATOS,0,$G$2),0,INDEX(DATOS,0,$H$2),1)</f>
        <v>0</v>
      </c>
      <c r="D146" s="42">
        <f>COUNTIFS(INDEX(DATOS,0,$K$2),"&lt;&gt;#n/d",INDEX(DATOS,0,$I$2),D$6,INDEX(DATOS,0,$J$2),$B146,INDEX(DATOS,0,$G$2),0,INDEX(DATOS,0,$H$2),1)</f>
        <v>0</v>
      </c>
      <c r="E146" s="42">
        <f>COUNTIFS(INDEX(DATOS,0,$K$2),"&lt;&gt;#n/d",INDEX(DATOS,0,$I$2),E$6,INDEX(DATOS,0,$J$2),$B146,INDEX(DATOS,0,$G$2),0,INDEX(DATOS,0,$H$2),1)</f>
        <v>0</v>
      </c>
      <c r="F146" s="42">
        <f>COUNTIFS(INDEX(DATOS,0,$K$2),"&lt;&gt;#n/d",INDEX(DATOS,0,$I$2),F$6,INDEX(DATOS,0,$J$2),$B146,INDEX(DATOS,0,$G$2),0,INDEX(DATOS,0,$H$2),1)</f>
        <v>0</v>
      </c>
      <c r="G146" s="42">
        <f>COUNTIFS(INDEX(DATOS,0,$K$2),"&lt;&gt;#n/d",INDEX(DATOS,0,$I$2),G$6,INDEX(DATOS,0,$J$2),$B146,INDEX(DATOS,0,$G$2),0,INDEX(DATOS,0,$H$2),1)</f>
        <v>0</v>
      </c>
      <c r="H146" s="42">
        <f>COUNTIFS(INDEX(DATOS,0,$K$2),"&lt;&gt;#n/d",INDEX(DATOS,0,$I$2),H$6,INDEX(DATOS,0,$J$2),$B146,INDEX(DATOS,0,$G$2),0,INDEX(DATOS,0,$H$2),1)</f>
        <v>0</v>
      </c>
      <c r="I146" s="42"/>
      <c r="J146" s="42">
        <f t="array" ref="J146">MAX(IF($C146:$H146&gt;0,IF($C$6:$H$6&gt;=$B$3,$C$6:$H$6)))</f>
        <v>0</v>
      </c>
      <c r="K146" s="42">
        <f t="array" ref="K146">MAX(IF($C146:$H146&gt;0,IF($C$6:$H$6&lt;J146,$C$6:$H$6)))</f>
        <v>0</v>
      </c>
      <c r="L146" s="42">
        <f t="array" ref="L146">MAX(IF($C146:$H146&gt;0,IF($C$6:$H$6&lt;K146,$C$6:$H$6)))</f>
        <v>0</v>
      </c>
      <c r="M146" s="42">
        <f t="array" ref="M146">MAX(IF($C146:$H146&gt;0,IF($C$6:$H$6&lt;L146,$C$6:$H$6)))</f>
        <v>0</v>
      </c>
    </row>
    <row r="147" spans="1:13" x14ac:dyDescent="0.35">
      <c r="A147" s="35">
        <f t="array" ref="A147">IF(A146=0,0,MIN(IF(INDEX(DATOS,0,$G$2)=0,IF(INDEX(DATOS,0,$H$2)=1,IF(INDEX(DATOS,0,$I$2)&gt;=$B$3,IF(INDEX(DATOS,0,$I$2)&lt;=$B$2,IF(INDEX(DATOS,0,$F$2)&gt;A146,IF(ISNA(MATCH(INDEX(DATOS,0,$J$2),$B$7:B146,0)),INDEX(DATOS,0,$F$2)))))))))</f>
        <v>0</v>
      </c>
      <c r="B147" s="34" t="e">
        <f>IF($A147=0,#N/A,INDEX(DATOS,$A147,J$2))</f>
        <v>#N/A</v>
      </c>
      <c r="C147" s="42">
        <f>COUNTIFS(INDEX(DATOS,0,$K$2),"&lt;&gt;#n/d",INDEX(DATOS,0,$I$2),C$6,INDEX(DATOS,0,$J$2),$B147,INDEX(DATOS,0,$G$2),0,INDEX(DATOS,0,$H$2),1)</f>
        <v>0</v>
      </c>
      <c r="D147" s="42">
        <f>COUNTIFS(INDEX(DATOS,0,$K$2),"&lt;&gt;#n/d",INDEX(DATOS,0,$I$2),D$6,INDEX(DATOS,0,$J$2),$B147,INDEX(DATOS,0,$G$2),0,INDEX(DATOS,0,$H$2),1)</f>
        <v>0</v>
      </c>
      <c r="E147" s="42">
        <f>COUNTIFS(INDEX(DATOS,0,$K$2),"&lt;&gt;#n/d",INDEX(DATOS,0,$I$2),E$6,INDEX(DATOS,0,$J$2),$B147,INDEX(DATOS,0,$G$2),0,INDEX(DATOS,0,$H$2),1)</f>
        <v>0</v>
      </c>
      <c r="F147" s="42">
        <f>COUNTIFS(INDEX(DATOS,0,$K$2),"&lt;&gt;#n/d",INDEX(DATOS,0,$I$2),F$6,INDEX(DATOS,0,$J$2),$B147,INDEX(DATOS,0,$G$2),0,INDEX(DATOS,0,$H$2),1)</f>
        <v>0</v>
      </c>
      <c r="G147" s="42">
        <f>COUNTIFS(INDEX(DATOS,0,$K$2),"&lt;&gt;#n/d",INDEX(DATOS,0,$I$2),G$6,INDEX(DATOS,0,$J$2),$B147,INDEX(DATOS,0,$G$2),0,INDEX(DATOS,0,$H$2),1)</f>
        <v>0</v>
      </c>
      <c r="H147" s="42">
        <f>COUNTIFS(INDEX(DATOS,0,$K$2),"&lt;&gt;#n/d",INDEX(DATOS,0,$I$2),H$6,INDEX(DATOS,0,$J$2),$B147,INDEX(DATOS,0,$G$2),0,INDEX(DATOS,0,$H$2),1)</f>
        <v>0</v>
      </c>
      <c r="I147" s="42"/>
      <c r="J147" s="42">
        <f t="array" ref="J147">MAX(IF($C147:$H147&gt;0,IF($C$6:$H$6&gt;=$B$3,$C$6:$H$6)))</f>
        <v>0</v>
      </c>
      <c r="K147" s="42">
        <f t="array" ref="K147">MAX(IF($C147:$H147&gt;0,IF($C$6:$H$6&lt;J147,$C$6:$H$6)))</f>
        <v>0</v>
      </c>
      <c r="L147" s="42">
        <f t="array" ref="L147">MAX(IF($C147:$H147&gt;0,IF($C$6:$H$6&lt;K147,$C$6:$H$6)))</f>
        <v>0</v>
      </c>
      <c r="M147" s="42">
        <f t="array" ref="M147">MAX(IF($C147:$H147&gt;0,IF($C$6:$H$6&lt;L147,$C$6:$H$6)))</f>
        <v>0</v>
      </c>
    </row>
    <row r="148" spans="1:13" x14ac:dyDescent="0.35">
      <c r="A148" s="35">
        <f t="array" ref="A148">IF(A147=0,0,MIN(IF(INDEX(DATOS,0,$G$2)=0,IF(INDEX(DATOS,0,$H$2)=1,IF(INDEX(DATOS,0,$I$2)&gt;=$B$3,IF(INDEX(DATOS,0,$I$2)&lt;=$B$2,IF(INDEX(DATOS,0,$F$2)&gt;A147,IF(ISNA(MATCH(INDEX(DATOS,0,$J$2),$B$7:B147,0)),INDEX(DATOS,0,$F$2)))))))))</f>
        <v>0</v>
      </c>
      <c r="B148" s="34" t="e">
        <f>IF($A148=0,#N/A,INDEX(DATOS,$A148,J$2))</f>
        <v>#N/A</v>
      </c>
      <c r="C148" s="42">
        <f>COUNTIFS(INDEX(DATOS,0,$K$2),"&lt;&gt;#n/d",INDEX(DATOS,0,$I$2),C$6,INDEX(DATOS,0,$J$2),$B148,INDEX(DATOS,0,$G$2),0,INDEX(DATOS,0,$H$2),1)</f>
        <v>0</v>
      </c>
      <c r="D148" s="42">
        <f>COUNTIFS(INDEX(DATOS,0,$K$2),"&lt;&gt;#n/d",INDEX(DATOS,0,$I$2),D$6,INDEX(DATOS,0,$J$2),$B148,INDEX(DATOS,0,$G$2),0,INDEX(DATOS,0,$H$2),1)</f>
        <v>0</v>
      </c>
      <c r="E148" s="42">
        <f>COUNTIFS(INDEX(DATOS,0,$K$2),"&lt;&gt;#n/d",INDEX(DATOS,0,$I$2),E$6,INDEX(DATOS,0,$J$2),$B148,INDEX(DATOS,0,$G$2),0,INDEX(DATOS,0,$H$2),1)</f>
        <v>0</v>
      </c>
      <c r="F148" s="42">
        <f>COUNTIFS(INDEX(DATOS,0,$K$2),"&lt;&gt;#n/d",INDEX(DATOS,0,$I$2),F$6,INDEX(DATOS,0,$J$2),$B148,INDEX(DATOS,0,$G$2),0,INDEX(DATOS,0,$H$2),1)</f>
        <v>0</v>
      </c>
      <c r="G148" s="42">
        <f>COUNTIFS(INDEX(DATOS,0,$K$2),"&lt;&gt;#n/d",INDEX(DATOS,0,$I$2),G$6,INDEX(DATOS,0,$J$2),$B148,INDEX(DATOS,0,$G$2),0,INDEX(DATOS,0,$H$2),1)</f>
        <v>0</v>
      </c>
      <c r="H148" s="42">
        <f>COUNTIFS(INDEX(DATOS,0,$K$2),"&lt;&gt;#n/d",INDEX(DATOS,0,$I$2),H$6,INDEX(DATOS,0,$J$2),$B148,INDEX(DATOS,0,$G$2),0,INDEX(DATOS,0,$H$2),1)</f>
        <v>0</v>
      </c>
      <c r="I148" s="42"/>
      <c r="J148" s="42">
        <f t="array" ref="J148">MAX(IF($C148:$H148&gt;0,IF($C$6:$H$6&gt;=$B$3,$C$6:$H$6)))</f>
        <v>0</v>
      </c>
      <c r="K148" s="42">
        <f t="array" ref="K148">MAX(IF($C148:$H148&gt;0,IF($C$6:$H$6&lt;J148,$C$6:$H$6)))</f>
        <v>0</v>
      </c>
      <c r="L148" s="42">
        <f t="array" ref="L148">MAX(IF($C148:$H148&gt;0,IF($C$6:$H$6&lt;K148,$C$6:$H$6)))</f>
        <v>0</v>
      </c>
      <c r="M148" s="42">
        <f t="array" ref="M148">MAX(IF($C148:$H148&gt;0,IF($C$6:$H$6&lt;L148,$C$6:$H$6)))</f>
        <v>0</v>
      </c>
    </row>
    <row r="149" spans="1:13" x14ac:dyDescent="0.35">
      <c r="A149" s="35">
        <f t="array" ref="A149">IF(A148=0,0,MIN(IF(INDEX(DATOS,0,$G$2)=0,IF(INDEX(DATOS,0,$H$2)=1,IF(INDEX(DATOS,0,$I$2)&gt;=$B$3,IF(INDEX(DATOS,0,$I$2)&lt;=$B$2,IF(INDEX(DATOS,0,$F$2)&gt;A148,IF(ISNA(MATCH(INDEX(DATOS,0,$J$2),$B$7:B148,0)),INDEX(DATOS,0,$F$2)))))))))</f>
        <v>0</v>
      </c>
      <c r="B149" s="34" t="e">
        <f>IF($A149=0,#N/A,INDEX(DATOS,$A149,J$2))</f>
        <v>#N/A</v>
      </c>
      <c r="C149" s="42">
        <f>COUNTIFS(INDEX(DATOS,0,$K$2),"&lt;&gt;#n/d",INDEX(DATOS,0,$I$2),C$6,INDEX(DATOS,0,$J$2),$B149,INDEX(DATOS,0,$G$2),0,INDEX(DATOS,0,$H$2),1)</f>
        <v>0</v>
      </c>
      <c r="D149" s="42">
        <f>COUNTIFS(INDEX(DATOS,0,$K$2),"&lt;&gt;#n/d",INDEX(DATOS,0,$I$2),D$6,INDEX(DATOS,0,$J$2),$B149,INDEX(DATOS,0,$G$2),0,INDEX(DATOS,0,$H$2),1)</f>
        <v>0</v>
      </c>
      <c r="E149" s="42">
        <f>COUNTIFS(INDEX(DATOS,0,$K$2),"&lt;&gt;#n/d",INDEX(DATOS,0,$I$2),E$6,INDEX(DATOS,0,$J$2),$B149,INDEX(DATOS,0,$G$2),0,INDEX(DATOS,0,$H$2),1)</f>
        <v>0</v>
      </c>
      <c r="F149" s="42">
        <f>COUNTIFS(INDEX(DATOS,0,$K$2),"&lt;&gt;#n/d",INDEX(DATOS,0,$I$2),F$6,INDEX(DATOS,0,$J$2),$B149,INDEX(DATOS,0,$G$2),0,INDEX(DATOS,0,$H$2),1)</f>
        <v>0</v>
      </c>
      <c r="G149" s="42">
        <f>COUNTIFS(INDEX(DATOS,0,$K$2),"&lt;&gt;#n/d",INDEX(DATOS,0,$I$2),G$6,INDEX(DATOS,0,$J$2),$B149,INDEX(DATOS,0,$G$2),0,INDEX(DATOS,0,$H$2),1)</f>
        <v>0</v>
      </c>
      <c r="H149" s="42">
        <f>COUNTIFS(INDEX(DATOS,0,$K$2),"&lt;&gt;#n/d",INDEX(DATOS,0,$I$2),H$6,INDEX(DATOS,0,$J$2),$B149,INDEX(DATOS,0,$G$2),0,INDEX(DATOS,0,$H$2),1)</f>
        <v>0</v>
      </c>
      <c r="I149" s="42"/>
      <c r="J149" s="42">
        <f t="array" ref="J149">MAX(IF($C149:$H149&gt;0,IF($C$6:$H$6&gt;=$B$3,$C$6:$H$6)))</f>
        <v>0</v>
      </c>
      <c r="K149" s="42">
        <f t="array" ref="K149">MAX(IF($C149:$H149&gt;0,IF($C$6:$H$6&lt;J149,$C$6:$H$6)))</f>
        <v>0</v>
      </c>
      <c r="L149" s="42">
        <f t="array" ref="L149">MAX(IF($C149:$H149&gt;0,IF($C$6:$H$6&lt;K149,$C$6:$H$6)))</f>
        <v>0</v>
      </c>
      <c r="M149" s="42">
        <f t="array" ref="M149">MAX(IF($C149:$H149&gt;0,IF($C$6:$H$6&lt;L149,$C$6:$H$6)))</f>
        <v>0</v>
      </c>
    </row>
    <row r="150" spans="1:13" x14ac:dyDescent="0.35">
      <c r="A150" s="35">
        <f t="array" ref="A150">IF(A149=0,0,MIN(IF(INDEX(DATOS,0,$G$2)=0,IF(INDEX(DATOS,0,$H$2)=1,IF(INDEX(DATOS,0,$I$2)&gt;=$B$3,IF(INDEX(DATOS,0,$I$2)&lt;=$B$2,IF(INDEX(DATOS,0,$F$2)&gt;A149,IF(ISNA(MATCH(INDEX(DATOS,0,$J$2),$B$7:B149,0)),INDEX(DATOS,0,$F$2)))))))))</f>
        <v>0</v>
      </c>
      <c r="B150" s="34" t="e">
        <f>IF($A150=0,#N/A,INDEX(DATOS,$A150,J$2))</f>
        <v>#N/A</v>
      </c>
      <c r="C150" s="42">
        <f>COUNTIFS(INDEX(DATOS,0,$K$2),"&lt;&gt;#n/d",INDEX(DATOS,0,$I$2),C$6,INDEX(DATOS,0,$J$2),$B150,INDEX(DATOS,0,$G$2),0,INDEX(DATOS,0,$H$2),1)</f>
        <v>0</v>
      </c>
      <c r="D150" s="42">
        <f>COUNTIFS(INDEX(DATOS,0,$K$2),"&lt;&gt;#n/d",INDEX(DATOS,0,$I$2),D$6,INDEX(DATOS,0,$J$2),$B150,INDEX(DATOS,0,$G$2),0,INDEX(DATOS,0,$H$2),1)</f>
        <v>0</v>
      </c>
      <c r="E150" s="42">
        <f>COUNTIFS(INDEX(DATOS,0,$K$2),"&lt;&gt;#n/d",INDEX(DATOS,0,$I$2),E$6,INDEX(DATOS,0,$J$2),$B150,INDEX(DATOS,0,$G$2),0,INDEX(DATOS,0,$H$2),1)</f>
        <v>0</v>
      </c>
      <c r="F150" s="42">
        <f>COUNTIFS(INDEX(DATOS,0,$K$2),"&lt;&gt;#n/d",INDEX(DATOS,0,$I$2),F$6,INDEX(DATOS,0,$J$2),$B150,INDEX(DATOS,0,$G$2),0,INDEX(DATOS,0,$H$2),1)</f>
        <v>0</v>
      </c>
      <c r="G150" s="42">
        <f>COUNTIFS(INDEX(DATOS,0,$K$2),"&lt;&gt;#n/d",INDEX(DATOS,0,$I$2),G$6,INDEX(DATOS,0,$J$2),$B150,INDEX(DATOS,0,$G$2),0,INDEX(DATOS,0,$H$2),1)</f>
        <v>0</v>
      </c>
      <c r="H150" s="42">
        <f>COUNTIFS(INDEX(DATOS,0,$K$2),"&lt;&gt;#n/d",INDEX(DATOS,0,$I$2),H$6,INDEX(DATOS,0,$J$2),$B150,INDEX(DATOS,0,$G$2),0,INDEX(DATOS,0,$H$2),1)</f>
        <v>0</v>
      </c>
      <c r="I150" s="42"/>
      <c r="J150" s="42">
        <f t="array" ref="J150">MAX(IF($C150:$H150&gt;0,IF($C$6:$H$6&gt;=$B$3,$C$6:$H$6)))</f>
        <v>0</v>
      </c>
      <c r="K150" s="42">
        <f t="array" ref="K150">MAX(IF($C150:$H150&gt;0,IF($C$6:$H$6&lt;J150,$C$6:$H$6)))</f>
        <v>0</v>
      </c>
      <c r="L150" s="42">
        <f t="array" ref="L150">MAX(IF($C150:$H150&gt;0,IF($C$6:$H$6&lt;K150,$C$6:$H$6)))</f>
        <v>0</v>
      </c>
      <c r="M150" s="42">
        <f t="array" ref="M150">MAX(IF($C150:$H150&gt;0,IF($C$6:$H$6&lt;L150,$C$6:$H$6)))</f>
        <v>0</v>
      </c>
    </row>
    <row r="151" spans="1:13" x14ac:dyDescent="0.35">
      <c r="A151" s="35">
        <f t="array" ref="A151">IF(A150=0,0,MIN(IF(INDEX(DATOS,0,$G$2)=0,IF(INDEX(DATOS,0,$H$2)=1,IF(INDEX(DATOS,0,$I$2)&gt;=$B$3,IF(INDEX(DATOS,0,$I$2)&lt;=$B$2,IF(INDEX(DATOS,0,$F$2)&gt;A150,IF(ISNA(MATCH(INDEX(DATOS,0,$J$2),$B$7:B150,0)),INDEX(DATOS,0,$F$2)))))))))</f>
        <v>0</v>
      </c>
      <c r="B151" s="34" t="e">
        <f>IF($A151=0,#N/A,INDEX(DATOS,$A151,J$2))</f>
        <v>#N/A</v>
      </c>
      <c r="C151" s="42">
        <f>COUNTIFS(INDEX(DATOS,0,$K$2),"&lt;&gt;#n/d",INDEX(DATOS,0,$I$2),C$6,INDEX(DATOS,0,$J$2),$B151,INDEX(DATOS,0,$G$2),0,INDEX(DATOS,0,$H$2),1)</f>
        <v>0</v>
      </c>
      <c r="D151" s="42">
        <f>COUNTIFS(INDEX(DATOS,0,$K$2),"&lt;&gt;#n/d",INDEX(DATOS,0,$I$2),D$6,INDEX(DATOS,0,$J$2),$B151,INDEX(DATOS,0,$G$2),0,INDEX(DATOS,0,$H$2),1)</f>
        <v>0</v>
      </c>
      <c r="E151" s="42">
        <f>COUNTIFS(INDEX(DATOS,0,$K$2),"&lt;&gt;#n/d",INDEX(DATOS,0,$I$2),E$6,INDEX(DATOS,0,$J$2),$B151,INDEX(DATOS,0,$G$2),0,INDEX(DATOS,0,$H$2),1)</f>
        <v>0</v>
      </c>
      <c r="F151" s="42">
        <f>COUNTIFS(INDEX(DATOS,0,$K$2),"&lt;&gt;#n/d",INDEX(DATOS,0,$I$2),F$6,INDEX(DATOS,0,$J$2),$B151,INDEX(DATOS,0,$G$2),0,INDEX(DATOS,0,$H$2),1)</f>
        <v>0</v>
      </c>
      <c r="G151" s="42">
        <f>COUNTIFS(INDEX(DATOS,0,$K$2),"&lt;&gt;#n/d",INDEX(DATOS,0,$I$2),G$6,INDEX(DATOS,0,$J$2),$B151,INDEX(DATOS,0,$G$2),0,INDEX(DATOS,0,$H$2),1)</f>
        <v>0</v>
      </c>
      <c r="H151" s="42">
        <f>COUNTIFS(INDEX(DATOS,0,$K$2),"&lt;&gt;#n/d",INDEX(DATOS,0,$I$2),H$6,INDEX(DATOS,0,$J$2),$B151,INDEX(DATOS,0,$G$2),0,INDEX(DATOS,0,$H$2),1)</f>
        <v>0</v>
      </c>
      <c r="I151" s="42"/>
      <c r="J151" s="42">
        <f t="array" ref="J151">MAX(IF($C151:$H151&gt;0,IF($C$6:$H$6&gt;=$B$3,$C$6:$H$6)))</f>
        <v>0</v>
      </c>
      <c r="K151" s="42">
        <f t="array" ref="K151">MAX(IF($C151:$H151&gt;0,IF($C$6:$H$6&lt;J151,$C$6:$H$6)))</f>
        <v>0</v>
      </c>
      <c r="L151" s="42">
        <f t="array" ref="L151">MAX(IF($C151:$H151&gt;0,IF($C$6:$H$6&lt;K151,$C$6:$H$6)))</f>
        <v>0</v>
      </c>
      <c r="M151" s="42">
        <f t="array" ref="M151">MAX(IF($C151:$H151&gt;0,IF($C$6:$H$6&lt;L151,$C$6:$H$6)))</f>
        <v>0</v>
      </c>
    </row>
    <row r="152" spans="1:13" x14ac:dyDescent="0.35">
      <c r="A152" s="35">
        <f t="array" ref="A152">IF(A151=0,0,MIN(IF(INDEX(DATOS,0,$G$2)=0,IF(INDEX(DATOS,0,$H$2)=1,IF(INDEX(DATOS,0,$I$2)&gt;=$B$3,IF(INDEX(DATOS,0,$I$2)&lt;=$B$2,IF(INDEX(DATOS,0,$F$2)&gt;A151,IF(ISNA(MATCH(INDEX(DATOS,0,$J$2),$B$7:B151,0)),INDEX(DATOS,0,$F$2)))))))))</f>
        <v>0</v>
      </c>
      <c r="B152" s="34" t="e">
        <f>IF($A152=0,#N/A,INDEX(DATOS,$A152,J$2))</f>
        <v>#N/A</v>
      </c>
      <c r="C152" s="42">
        <f>COUNTIFS(INDEX(DATOS,0,$K$2),"&lt;&gt;#n/d",INDEX(DATOS,0,$I$2),C$6,INDEX(DATOS,0,$J$2),$B152,INDEX(DATOS,0,$G$2),0,INDEX(DATOS,0,$H$2),1)</f>
        <v>0</v>
      </c>
      <c r="D152" s="42">
        <f>COUNTIFS(INDEX(DATOS,0,$K$2),"&lt;&gt;#n/d",INDEX(DATOS,0,$I$2),D$6,INDEX(DATOS,0,$J$2),$B152,INDEX(DATOS,0,$G$2),0,INDEX(DATOS,0,$H$2),1)</f>
        <v>0</v>
      </c>
      <c r="E152" s="42">
        <f>COUNTIFS(INDEX(DATOS,0,$K$2),"&lt;&gt;#n/d",INDEX(DATOS,0,$I$2),E$6,INDEX(DATOS,0,$J$2),$B152,INDEX(DATOS,0,$G$2),0,INDEX(DATOS,0,$H$2),1)</f>
        <v>0</v>
      </c>
      <c r="F152" s="42">
        <f>COUNTIFS(INDEX(DATOS,0,$K$2),"&lt;&gt;#n/d",INDEX(DATOS,0,$I$2),F$6,INDEX(DATOS,0,$J$2),$B152,INDEX(DATOS,0,$G$2),0,INDEX(DATOS,0,$H$2),1)</f>
        <v>0</v>
      </c>
      <c r="G152" s="42">
        <f>COUNTIFS(INDEX(DATOS,0,$K$2),"&lt;&gt;#n/d",INDEX(DATOS,0,$I$2),G$6,INDEX(DATOS,0,$J$2),$B152,INDEX(DATOS,0,$G$2),0,INDEX(DATOS,0,$H$2),1)</f>
        <v>0</v>
      </c>
      <c r="H152" s="42">
        <f>COUNTIFS(INDEX(DATOS,0,$K$2),"&lt;&gt;#n/d",INDEX(DATOS,0,$I$2),H$6,INDEX(DATOS,0,$J$2),$B152,INDEX(DATOS,0,$G$2),0,INDEX(DATOS,0,$H$2),1)</f>
        <v>0</v>
      </c>
      <c r="I152" s="42"/>
      <c r="J152" s="42">
        <f t="array" ref="J152">MAX(IF($C152:$H152&gt;0,IF($C$6:$H$6&gt;=$B$3,$C$6:$H$6)))</f>
        <v>0</v>
      </c>
      <c r="K152" s="42">
        <f t="array" ref="K152">MAX(IF($C152:$H152&gt;0,IF($C$6:$H$6&lt;J152,$C$6:$H$6)))</f>
        <v>0</v>
      </c>
      <c r="L152" s="42">
        <f t="array" ref="L152">MAX(IF($C152:$H152&gt;0,IF($C$6:$H$6&lt;K152,$C$6:$H$6)))</f>
        <v>0</v>
      </c>
      <c r="M152" s="42">
        <f t="array" ref="M152">MAX(IF($C152:$H152&gt;0,IF($C$6:$H$6&lt;L152,$C$6:$H$6)))</f>
        <v>0</v>
      </c>
    </row>
    <row r="153" spans="1:13" x14ac:dyDescent="0.35">
      <c r="A153" s="35">
        <f t="array" ref="A153">IF(A152=0,0,MIN(IF(INDEX(DATOS,0,$G$2)=0,IF(INDEX(DATOS,0,$H$2)=1,IF(INDEX(DATOS,0,$I$2)&gt;=$B$3,IF(INDEX(DATOS,0,$I$2)&lt;=$B$2,IF(INDEX(DATOS,0,$F$2)&gt;A152,IF(ISNA(MATCH(INDEX(DATOS,0,$J$2),$B$7:B152,0)),INDEX(DATOS,0,$F$2)))))))))</f>
        <v>0</v>
      </c>
      <c r="B153" s="34" t="e">
        <f>IF($A153=0,#N/A,INDEX(DATOS,$A153,J$2))</f>
        <v>#N/A</v>
      </c>
      <c r="C153" s="42">
        <f>COUNTIFS(INDEX(DATOS,0,$K$2),"&lt;&gt;#n/d",INDEX(DATOS,0,$I$2),C$6,INDEX(DATOS,0,$J$2),$B153,INDEX(DATOS,0,$G$2),0,INDEX(DATOS,0,$H$2),1)</f>
        <v>0</v>
      </c>
      <c r="D153" s="42">
        <f>COUNTIFS(INDEX(DATOS,0,$K$2),"&lt;&gt;#n/d",INDEX(DATOS,0,$I$2),D$6,INDEX(DATOS,0,$J$2),$B153,INDEX(DATOS,0,$G$2),0,INDEX(DATOS,0,$H$2),1)</f>
        <v>0</v>
      </c>
      <c r="E153" s="42">
        <f>COUNTIFS(INDEX(DATOS,0,$K$2),"&lt;&gt;#n/d",INDEX(DATOS,0,$I$2),E$6,INDEX(DATOS,0,$J$2),$B153,INDEX(DATOS,0,$G$2),0,INDEX(DATOS,0,$H$2),1)</f>
        <v>0</v>
      </c>
      <c r="F153" s="42">
        <f>COUNTIFS(INDEX(DATOS,0,$K$2),"&lt;&gt;#n/d",INDEX(DATOS,0,$I$2),F$6,INDEX(DATOS,0,$J$2),$B153,INDEX(DATOS,0,$G$2),0,INDEX(DATOS,0,$H$2),1)</f>
        <v>0</v>
      </c>
      <c r="G153" s="42">
        <f>COUNTIFS(INDEX(DATOS,0,$K$2),"&lt;&gt;#n/d",INDEX(DATOS,0,$I$2),G$6,INDEX(DATOS,0,$J$2),$B153,INDEX(DATOS,0,$G$2),0,INDEX(DATOS,0,$H$2),1)</f>
        <v>0</v>
      </c>
      <c r="H153" s="42">
        <f>COUNTIFS(INDEX(DATOS,0,$K$2),"&lt;&gt;#n/d",INDEX(DATOS,0,$I$2),H$6,INDEX(DATOS,0,$J$2),$B153,INDEX(DATOS,0,$G$2),0,INDEX(DATOS,0,$H$2),1)</f>
        <v>0</v>
      </c>
      <c r="I153" s="42"/>
      <c r="J153" s="42">
        <f t="array" ref="J153">MAX(IF($C153:$H153&gt;0,IF($C$6:$H$6&gt;=$B$3,$C$6:$H$6)))</f>
        <v>0</v>
      </c>
      <c r="K153" s="42">
        <f t="array" ref="K153">MAX(IF($C153:$H153&gt;0,IF($C$6:$H$6&lt;J153,$C$6:$H$6)))</f>
        <v>0</v>
      </c>
      <c r="L153" s="42">
        <f t="array" ref="L153">MAX(IF($C153:$H153&gt;0,IF($C$6:$H$6&lt;K153,$C$6:$H$6)))</f>
        <v>0</v>
      </c>
      <c r="M153" s="42">
        <f t="array" ref="M153">MAX(IF($C153:$H153&gt;0,IF($C$6:$H$6&lt;L153,$C$6:$H$6)))</f>
        <v>0</v>
      </c>
    </row>
    <row r="154" spans="1:13" x14ac:dyDescent="0.35">
      <c r="A154" s="35">
        <f t="array" ref="A154">IF(A153=0,0,MIN(IF(INDEX(DATOS,0,$G$2)=0,IF(INDEX(DATOS,0,$H$2)=1,IF(INDEX(DATOS,0,$I$2)&gt;=$B$3,IF(INDEX(DATOS,0,$I$2)&lt;=$B$2,IF(INDEX(DATOS,0,$F$2)&gt;A153,IF(ISNA(MATCH(INDEX(DATOS,0,$J$2),$B$7:B153,0)),INDEX(DATOS,0,$F$2)))))))))</f>
        <v>0</v>
      </c>
      <c r="B154" s="34" t="e">
        <f>IF($A154=0,#N/A,INDEX(DATOS,$A154,J$2))</f>
        <v>#N/A</v>
      </c>
      <c r="C154" s="42">
        <f>COUNTIFS(INDEX(DATOS,0,$K$2),"&lt;&gt;#n/d",INDEX(DATOS,0,$I$2),C$6,INDEX(DATOS,0,$J$2),$B154,INDEX(DATOS,0,$G$2),0,INDEX(DATOS,0,$H$2),1)</f>
        <v>0</v>
      </c>
      <c r="D154" s="42">
        <f>COUNTIFS(INDEX(DATOS,0,$K$2),"&lt;&gt;#n/d",INDEX(DATOS,0,$I$2),D$6,INDEX(DATOS,0,$J$2),$B154,INDEX(DATOS,0,$G$2),0,INDEX(DATOS,0,$H$2),1)</f>
        <v>0</v>
      </c>
      <c r="E154" s="42">
        <f>COUNTIFS(INDEX(DATOS,0,$K$2),"&lt;&gt;#n/d",INDEX(DATOS,0,$I$2),E$6,INDEX(DATOS,0,$J$2),$B154,INDEX(DATOS,0,$G$2),0,INDEX(DATOS,0,$H$2),1)</f>
        <v>0</v>
      </c>
      <c r="F154" s="42">
        <f>COUNTIFS(INDEX(DATOS,0,$K$2),"&lt;&gt;#n/d",INDEX(DATOS,0,$I$2),F$6,INDEX(DATOS,0,$J$2),$B154,INDEX(DATOS,0,$G$2),0,INDEX(DATOS,0,$H$2),1)</f>
        <v>0</v>
      </c>
      <c r="G154" s="42">
        <f>COUNTIFS(INDEX(DATOS,0,$K$2),"&lt;&gt;#n/d",INDEX(DATOS,0,$I$2),G$6,INDEX(DATOS,0,$J$2),$B154,INDEX(DATOS,0,$G$2),0,INDEX(DATOS,0,$H$2),1)</f>
        <v>0</v>
      </c>
      <c r="H154" s="42">
        <f>COUNTIFS(INDEX(DATOS,0,$K$2),"&lt;&gt;#n/d",INDEX(DATOS,0,$I$2),H$6,INDEX(DATOS,0,$J$2),$B154,INDEX(DATOS,0,$G$2),0,INDEX(DATOS,0,$H$2),1)</f>
        <v>0</v>
      </c>
      <c r="I154" s="42"/>
      <c r="J154" s="42">
        <f t="array" ref="J154">MAX(IF($C154:$H154&gt;0,IF($C$6:$H$6&gt;=$B$3,$C$6:$H$6)))</f>
        <v>0</v>
      </c>
      <c r="K154" s="42">
        <f t="array" ref="K154">MAX(IF($C154:$H154&gt;0,IF($C$6:$H$6&lt;J154,$C$6:$H$6)))</f>
        <v>0</v>
      </c>
      <c r="L154" s="42">
        <f t="array" ref="L154">MAX(IF($C154:$H154&gt;0,IF($C$6:$H$6&lt;K154,$C$6:$H$6)))</f>
        <v>0</v>
      </c>
      <c r="M154" s="42">
        <f t="array" ref="M154">MAX(IF($C154:$H154&gt;0,IF($C$6:$H$6&lt;L154,$C$6:$H$6)))</f>
        <v>0</v>
      </c>
    </row>
    <row r="155" spans="1:13" x14ac:dyDescent="0.35">
      <c r="A155" s="35">
        <f t="array" ref="A155">IF(A154=0,0,MIN(IF(INDEX(DATOS,0,$G$2)=0,IF(INDEX(DATOS,0,$H$2)=1,IF(INDEX(DATOS,0,$I$2)&gt;=$B$3,IF(INDEX(DATOS,0,$I$2)&lt;=$B$2,IF(INDEX(DATOS,0,$F$2)&gt;A154,IF(ISNA(MATCH(INDEX(DATOS,0,$J$2),$B$7:B154,0)),INDEX(DATOS,0,$F$2)))))))))</f>
        <v>0</v>
      </c>
      <c r="B155" s="34" t="e">
        <f>IF($A155=0,#N/A,INDEX(DATOS,$A155,J$2))</f>
        <v>#N/A</v>
      </c>
      <c r="C155" s="42">
        <f>COUNTIFS(INDEX(DATOS,0,$K$2),"&lt;&gt;#n/d",INDEX(DATOS,0,$I$2),C$6,INDEX(DATOS,0,$J$2),$B155,INDEX(DATOS,0,$G$2),0,INDEX(DATOS,0,$H$2),1)</f>
        <v>0</v>
      </c>
      <c r="D155" s="42">
        <f>COUNTIFS(INDEX(DATOS,0,$K$2),"&lt;&gt;#n/d",INDEX(DATOS,0,$I$2),D$6,INDEX(DATOS,0,$J$2),$B155,INDEX(DATOS,0,$G$2),0,INDEX(DATOS,0,$H$2),1)</f>
        <v>0</v>
      </c>
      <c r="E155" s="42">
        <f>COUNTIFS(INDEX(DATOS,0,$K$2),"&lt;&gt;#n/d",INDEX(DATOS,0,$I$2),E$6,INDEX(DATOS,0,$J$2),$B155,INDEX(DATOS,0,$G$2),0,INDEX(DATOS,0,$H$2),1)</f>
        <v>0</v>
      </c>
      <c r="F155" s="42">
        <f>COUNTIFS(INDEX(DATOS,0,$K$2),"&lt;&gt;#n/d",INDEX(DATOS,0,$I$2),F$6,INDEX(DATOS,0,$J$2),$B155,INDEX(DATOS,0,$G$2),0,INDEX(DATOS,0,$H$2),1)</f>
        <v>0</v>
      </c>
      <c r="G155" s="42">
        <f>COUNTIFS(INDEX(DATOS,0,$K$2),"&lt;&gt;#n/d",INDEX(DATOS,0,$I$2),G$6,INDEX(DATOS,0,$J$2),$B155,INDEX(DATOS,0,$G$2),0,INDEX(DATOS,0,$H$2),1)</f>
        <v>0</v>
      </c>
      <c r="H155" s="42">
        <f>COUNTIFS(INDEX(DATOS,0,$K$2),"&lt;&gt;#n/d",INDEX(DATOS,0,$I$2),H$6,INDEX(DATOS,0,$J$2),$B155,INDEX(DATOS,0,$G$2),0,INDEX(DATOS,0,$H$2),1)</f>
        <v>0</v>
      </c>
      <c r="I155" s="42"/>
      <c r="J155" s="42">
        <f t="array" ref="J155">MAX(IF($C155:$H155&gt;0,IF($C$6:$H$6&gt;=$B$3,$C$6:$H$6)))</f>
        <v>0</v>
      </c>
      <c r="K155" s="42">
        <f t="array" ref="K155">MAX(IF($C155:$H155&gt;0,IF($C$6:$H$6&lt;J155,$C$6:$H$6)))</f>
        <v>0</v>
      </c>
      <c r="L155" s="42">
        <f t="array" ref="L155">MAX(IF($C155:$H155&gt;0,IF($C$6:$H$6&lt;K155,$C$6:$H$6)))</f>
        <v>0</v>
      </c>
      <c r="M155" s="42">
        <f t="array" ref="M155">MAX(IF($C155:$H155&gt;0,IF($C$6:$H$6&lt;L155,$C$6:$H$6)))</f>
        <v>0</v>
      </c>
    </row>
    <row r="156" spans="1:13" x14ac:dyDescent="0.35">
      <c r="A156" s="35">
        <f t="array" ref="A156">IF(A155=0,0,MIN(IF(INDEX(DATOS,0,$G$2)=0,IF(INDEX(DATOS,0,$H$2)=1,IF(INDEX(DATOS,0,$I$2)&gt;=$B$3,IF(INDEX(DATOS,0,$I$2)&lt;=$B$2,IF(INDEX(DATOS,0,$F$2)&gt;A155,IF(ISNA(MATCH(INDEX(DATOS,0,$J$2),$B$7:B155,0)),INDEX(DATOS,0,$F$2)))))))))</f>
        <v>0</v>
      </c>
      <c r="B156" s="34" t="e">
        <f>IF($A156=0,#N/A,INDEX(DATOS,$A156,J$2))</f>
        <v>#N/A</v>
      </c>
      <c r="C156" s="42">
        <f>COUNTIFS(INDEX(DATOS,0,$K$2),"&lt;&gt;#n/d",INDEX(DATOS,0,$I$2),C$6,INDEX(DATOS,0,$J$2),$B156,INDEX(DATOS,0,$G$2),0,INDEX(DATOS,0,$H$2),1)</f>
        <v>0</v>
      </c>
      <c r="D156" s="42">
        <f>COUNTIFS(INDEX(DATOS,0,$K$2),"&lt;&gt;#n/d",INDEX(DATOS,0,$I$2),D$6,INDEX(DATOS,0,$J$2),$B156,INDEX(DATOS,0,$G$2),0,INDEX(DATOS,0,$H$2),1)</f>
        <v>0</v>
      </c>
      <c r="E156" s="42">
        <f>COUNTIFS(INDEX(DATOS,0,$K$2),"&lt;&gt;#n/d",INDEX(DATOS,0,$I$2),E$6,INDEX(DATOS,0,$J$2),$B156,INDEX(DATOS,0,$G$2),0,INDEX(DATOS,0,$H$2),1)</f>
        <v>0</v>
      </c>
      <c r="F156" s="42">
        <f>COUNTIFS(INDEX(DATOS,0,$K$2),"&lt;&gt;#n/d",INDEX(DATOS,0,$I$2),F$6,INDEX(DATOS,0,$J$2),$B156,INDEX(DATOS,0,$G$2),0,INDEX(DATOS,0,$H$2),1)</f>
        <v>0</v>
      </c>
      <c r="G156" s="42">
        <f>COUNTIFS(INDEX(DATOS,0,$K$2),"&lt;&gt;#n/d",INDEX(DATOS,0,$I$2),G$6,INDEX(DATOS,0,$J$2),$B156,INDEX(DATOS,0,$G$2),0,INDEX(DATOS,0,$H$2),1)</f>
        <v>0</v>
      </c>
      <c r="H156" s="42">
        <f>COUNTIFS(INDEX(DATOS,0,$K$2),"&lt;&gt;#n/d",INDEX(DATOS,0,$I$2),H$6,INDEX(DATOS,0,$J$2),$B156,INDEX(DATOS,0,$G$2),0,INDEX(DATOS,0,$H$2),1)</f>
        <v>0</v>
      </c>
      <c r="I156" s="42"/>
      <c r="J156" s="42">
        <f t="array" ref="J156">MAX(IF($C156:$H156&gt;0,IF($C$6:$H$6&gt;=$B$3,$C$6:$H$6)))</f>
        <v>0</v>
      </c>
      <c r="K156" s="42">
        <f t="array" ref="K156">MAX(IF($C156:$H156&gt;0,IF($C$6:$H$6&lt;J156,$C$6:$H$6)))</f>
        <v>0</v>
      </c>
      <c r="L156" s="42">
        <f t="array" ref="L156">MAX(IF($C156:$H156&gt;0,IF($C$6:$H$6&lt;K156,$C$6:$H$6)))</f>
        <v>0</v>
      </c>
      <c r="M156" s="42">
        <f t="array" ref="M156">MAX(IF($C156:$H156&gt;0,IF($C$6:$H$6&lt;L156,$C$6:$H$6)))</f>
        <v>0</v>
      </c>
    </row>
    <row r="157" spans="1:13" x14ac:dyDescent="0.35">
      <c r="A157" s="35">
        <f t="array" ref="A157">IF(A156=0,0,MIN(IF(INDEX(DATOS,0,$G$2)=0,IF(INDEX(DATOS,0,$H$2)=1,IF(INDEX(DATOS,0,$I$2)&gt;=$B$3,IF(INDEX(DATOS,0,$I$2)&lt;=$B$2,IF(INDEX(DATOS,0,$F$2)&gt;A156,IF(ISNA(MATCH(INDEX(DATOS,0,$J$2),$B$7:B156,0)),INDEX(DATOS,0,$F$2)))))))))</f>
        <v>0</v>
      </c>
      <c r="B157" s="34" t="e">
        <f>IF($A157=0,#N/A,INDEX(DATOS,$A157,J$2))</f>
        <v>#N/A</v>
      </c>
      <c r="C157" s="42">
        <f>COUNTIFS(INDEX(DATOS,0,$K$2),"&lt;&gt;#n/d",INDEX(DATOS,0,$I$2),C$6,INDEX(DATOS,0,$J$2),$B157,INDEX(DATOS,0,$G$2),0,INDEX(DATOS,0,$H$2),1)</f>
        <v>0</v>
      </c>
      <c r="D157" s="42">
        <f>COUNTIFS(INDEX(DATOS,0,$K$2),"&lt;&gt;#n/d",INDEX(DATOS,0,$I$2),D$6,INDEX(DATOS,0,$J$2),$B157,INDEX(DATOS,0,$G$2),0,INDEX(DATOS,0,$H$2),1)</f>
        <v>0</v>
      </c>
      <c r="E157" s="42">
        <f>COUNTIFS(INDEX(DATOS,0,$K$2),"&lt;&gt;#n/d",INDEX(DATOS,0,$I$2),E$6,INDEX(DATOS,0,$J$2),$B157,INDEX(DATOS,0,$G$2),0,INDEX(DATOS,0,$H$2),1)</f>
        <v>0</v>
      </c>
      <c r="F157" s="42">
        <f>COUNTIFS(INDEX(DATOS,0,$K$2),"&lt;&gt;#n/d",INDEX(DATOS,0,$I$2),F$6,INDEX(DATOS,0,$J$2),$B157,INDEX(DATOS,0,$G$2),0,INDEX(DATOS,0,$H$2),1)</f>
        <v>0</v>
      </c>
      <c r="G157" s="42">
        <f>COUNTIFS(INDEX(DATOS,0,$K$2),"&lt;&gt;#n/d",INDEX(DATOS,0,$I$2),G$6,INDEX(DATOS,0,$J$2),$B157,INDEX(DATOS,0,$G$2),0,INDEX(DATOS,0,$H$2),1)</f>
        <v>0</v>
      </c>
      <c r="H157" s="42">
        <f>COUNTIFS(INDEX(DATOS,0,$K$2),"&lt;&gt;#n/d",INDEX(DATOS,0,$I$2),H$6,INDEX(DATOS,0,$J$2),$B157,INDEX(DATOS,0,$G$2),0,INDEX(DATOS,0,$H$2),1)</f>
        <v>0</v>
      </c>
      <c r="I157" s="42"/>
      <c r="J157" s="42">
        <f t="array" ref="J157">MAX(IF($C157:$H157&gt;0,IF($C$6:$H$6&gt;=$B$3,$C$6:$H$6)))</f>
        <v>0</v>
      </c>
      <c r="K157" s="42">
        <f t="array" ref="K157">MAX(IF($C157:$H157&gt;0,IF($C$6:$H$6&lt;J157,$C$6:$H$6)))</f>
        <v>0</v>
      </c>
      <c r="L157" s="42">
        <f t="array" ref="L157">MAX(IF($C157:$H157&gt;0,IF($C$6:$H$6&lt;K157,$C$6:$H$6)))</f>
        <v>0</v>
      </c>
      <c r="M157" s="42">
        <f t="array" ref="M157">MAX(IF($C157:$H157&gt;0,IF($C$6:$H$6&lt;L157,$C$6:$H$6)))</f>
        <v>0</v>
      </c>
    </row>
    <row r="158" spans="1:13" x14ac:dyDescent="0.35">
      <c r="A158" s="35">
        <f t="array" ref="A158">IF(A157=0,0,MIN(IF(INDEX(DATOS,0,$G$2)=0,IF(INDEX(DATOS,0,$H$2)=1,IF(INDEX(DATOS,0,$I$2)&gt;=$B$3,IF(INDEX(DATOS,0,$I$2)&lt;=$B$2,IF(INDEX(DATOS,0,$F$2)&gt;A157,IF(ISNA(MATCH(INDEX(DATOS,0,$J$2),$B$7:B157,0)),INDEX(DATOS,0,$F$2)))))))))</f>
        <v>0</v>
      </c>
      <c r="B158" s="34" t="e">
        <f>IF($A158=0,#N/A,INDEX(DATOS,$A158,J$2))</f>
        <v>#N/A</v>
      </c>
      <c r="C158" s="42">
        <f>COUNTIFS(INDEX(DATOS,0,$K$2),"&lt;&gt;#n/d",INDEX(DATOS,0,$I$2),C$6,INDEX(DATOS,0,$J$2),$B158,INDEX(DATOS,0,$G$2),0,INDEX(DATOS,0,$H$2),1)</f>
        <v>0</v>
      </c>
      <c r="D158" s="42">
        <f>COUNTIFS(INDEX(DATOS,0,$K$2),"&lt;&gt;#n/d",INDEX(DATOS,0,$I$2),D$6,INDEX(DATOS,0,$J$2),$B158,INDEX(DATOS,0,$G$2),0,INDEX(DATOS,0,$H$2),1)</f>
        <v>0</v>
      </c>
      <c r="E158" s="42">
        <f>COUNTIFS(INDEX(DATOS,0,$K$2),"&lt;&gt;#n/d",INDEX(DATOS,0,$I$2),E$6,INDEX(DATOS,0,$J$2),$B158,INDEX(DATOS,0,$G$2),0,INDEX(DATOS,0,$H$2),1)</f>
        <v>0</v>
      </c>
      <c r="F158" s="42">
        <f>COUNTIFS(INDEX(DATOS,0,$K$2),"&lt;&gt;#n/d",INDEX(DATOS,0,$I$2),F$6,INDEX(DATOS,0,$J$2),$B158,INDEX(DATOS,0,$G$2),0,INDEX(DATOS,0,$H$2),1)</f>
        <v>0</v>
      </c>
      <c r="G158" s="42">
        <f>COUNTIFS(INDEX(DATOS,0,$K$2),"&lt;&gt;#n/d",INDEX(DATOS,0,$I$2),G$6,INDEX(DATOS,0,$J$2),$B158,INDEX(DATOS,0,$G$2),0,INDEX(DATOS,0,$H$2),1)</f>
        <v>0</v>
      </c>
      <c r="H158" s="42">
        <f>COUNTIFS(INDEX(DATOS,0,$K$2),"&lt;&gt;#n/d",INDEX(DATOS,0,$I$2),H$6,INDEX(DATOS,0,$J$2),$B158,INDEX(DATOS,0,$G$2),0,INDEX(DATOS,0,$H$2),1)</f>
        <v>0</v>
      </c>
      <c r="I158" s="42"/>
      <c r="J158" s="42">
        <f t="array" ref="J158">MAX(IF($C158:$H158&gt;0,IF($C$6:$H$6&gt;=$B$3,$C$6:$H$6)))</f>
        <v>0</v>
      </c>
      <c r="K158" s="42">
        <f t="array" ref="K158">MAX(IF($C158:$H158&gt;0,IF($C$6:$H$6&lt;J158,$C$6:$H$6)))</f>
        <v>0</v>
      </c>
      <c r="L158" s="42">
        <f t="array" ref="L158">MAX(IF($C158:$H158&gt;0,IF($C$6:$H$6&lt;K158,$C$6:$H$6)))</f>
        <v>0</v>
      </c>
      <c r="M158" s="42">
        <f t="array" ref="M158">MAX(IF($C158:$H158&gt;0,IF($C$6:$H$6&lt;L158,$C$6:$H$6)))</f>
        <v>0</v>
      </c>
    </row>
    <row r="159" spans="1:13" x14ac:dyDescent="0.35">
      <c r="A159" s="35">
        <f t="array" ref="A159">IF(A158=0,0,MIN(IF(INDEX(DATOS,0,$G$2)=0,IF(INDEX(DATOS,0,$H$2)=1,IF(INDEX(DATOS,0,$I$2)&gt;=$B$3,IF(INDEX(DATOS,0,$I$2)&lt;=$B$2,IF(INDEX(DATOS,0,$F$2)&gt;A158,IF(ISNA(MATCH(INDEX(DATOS,0,$J$2),$B$7:B158,0)),INDEX(DATOS,0,$F$2)))))))))</f>
        <v>0</v>
      </c>
      <c r="B159" s="34" t="e">
        <f>IF($A159=0,#N/A,INDEX(DATOS,$A159,J$2))</f>
        <v>#N/A</v>
      </c>
      <c r="C159" s="42">
        <f>COUNTIFS(INDEX(DATOS,0,$K$2),"&lt;&gt;#n/d",INDEX(DATOS,0,$I$2),C$6,INDEX(DATOS,0,$J$2),$B159,INDEX(DATOS,0,$G$2),0,INDEX(DATOS,0,$H$2),1)</f>
        <v>0</v>
      </c>
      <c r="D159" s="42">
        <f>COUNTIFS(INDEX(DATOS,0,$K$2),"&lt;&gt;#n/d",INDEX(DATOS,0,$I$2),D$6,INDEX(DATOS,0,$J$2),$B159,INDEX(DATOS,0,$G$2),0,INDEX(DATOS,0,$H$2),1)</f>
        <v>0</v>
      </c>
      <c r="E159" s="42">
        <f>COUNTIFS(INDEX(DATOS,0,$K$2),"&lt;&gt;#n/d",INDEX(DATOS,0,$I$2),E$6,INDEX(DATOS,0,$J$2),$B159,INDEX(DATOS,0,$G$2),0,INDEX(DATOS,0,$H$2),1)</f>
        <v>0</v>
      </c>
      <c r="F159" s="42">
        <f>COUNTIFS(INDEX(DATOS,0,$K$2),"&lt;&gt;#n/d",INDEX(DATOS,0,$I$2),F$6,INDEX(DATOS,0,$J$2),$B159,INDEX(DATOS,0,$G$2),0,INDEX(DATOS,0,$H$2),1)</f>
        <v>0</v>
      </c>
      <c r="G159" s="42">
        <f>COUNTIFS(INDEX(DATOS,0,$K$2),"&lt;&gt;#n/d",INDEX(DATOS,0,$I$2),G$6,INDEX(DATOS,0,$J$2),$B159,INDEX(DATOS,0,$G$2),0,INDEX(DATOS,0,$H$2),1)</f>
        <v>0</v>
      </c>
      <c r="H159" s="42">
        <f>COUNTIFS(INDEX(DATOS,0,$K$2),"&lt;&gt;#n/d",INDEX(DATOS,0,$I$2),H$6,INDEX(DATOS,0,$J$2),$B159,INDEX(DATOS,0,$G$2),0,INDEX(DATOS,0,$H$2),1)</f>
        <v>0</v>
      </c>
      <c r="I159" s="42"/>
      <c r="J159" s="42">
        <f t="array" ref="J159">MAX(IF($C159:$H159&gt;0,IF($C$6:$H$6&gt;=$B$3,$C$6:$H$6)))</f>
        <v>0</v>
      </c>
      <c r="K159" s="42">
        <f t="array" ref="K159">MAX(IF($C159:$H159&gt;0,IF($C$6:$H$6&lt;J159,$C$6:$H$6)))</f>
        <v>0</v>
      </c>
      <c r="L159" s="42">
        <f t="array" ref="L159">MAX(IF($C159:$H159&gt;0,IF($C$6:$H$6&lt;K159,$C$6:$H$6)))</f>
        <v>0</v>
      </c>
      <c r="M159" s="42">
        <f t="array" ref="M159">MAX(IF($C159:$H159&gt;0,IF($C$6:$H$6&lt;L159,$C$6:$H$6)))</f>
        <v>0</v>
      </c>
    </row>
    <row r="160" spans="1:13" x14ac:dyDescent="0.35">
      <c r="A160" s="35">
        <f t="array" ref="A160">IF(A159=0,0,MIN(IF(INDEX(DATOS,0,$G$2)=0,IF(INDEX(DATOS,0,$H$2)=1,IF(INDEX(DATOS,0,$I$2)&gt;=$B$3,IF(INDEX(DATOS,0,$I$2)&lt;=$B$2,IF(INDEX(DATOS,0,$F$2)&gt;A159,IF(ISNA(MATCH(INDEX(DATOS,0,$J$2),$B$7:B159,0)),INDEX(DATOS,0,$F$2)))))))))</f>
        <v>0</v>
      </c>
      <c r="B160" s="34" t="e">
        <f>IF($A160=0,#N/A,INDEX(DATOS,$A160,J$2))</f>
        <v>#N/A</v>
      </c>
      <c r="C160" s="42">
        <f>COUNTIFS(INDEX(DATOS,0,$K$2),"&lt;&gt;#n/d",INDEX(DATOS,0,$I$2),C$6,INDEX(DATOS,0,$J$2),$B160,INDEX(DATOS,0,$G$2),0,INDEX(DATOS,0,$H$2),1)</f>
        <v>0</v>
      </c>
      <c r="D160" s="42">
        <f>COUNTIFS(INDEX(DATOS,0,$K$2),"&lt;&gt;#n/d",INDEX(DATOS,0,$I$2),D$6,INDEX(DATOS,0,$J$2),$B160,INDEX(DATOS,0,$G$2),0,INDEX(DATOS,0,$H$2),1)</f>
        <v>0</v>
      </c>
      <c r="E160" s="42">
        <f>COUNTIFS(INDEX(DATOS,0,$K$2),"&lt;&gt;#n/d",INDEX(DATOS,0,$I$2),E$6,INDEX(DATOS,0,$J$2),$B160,INDEX(DATOS,0,$G$2),0,INDEX(DATOS,0,$H$2),1)</f>
        <v>0</v>
      </c>
      <c r="F160" s="42">
        <f>COUNTIFS(INDEX(DATOS,0,$K$2),"&lt;&gt;#n/d",INDEX(DATOS,0,$I$2),F$6,INDEX(DATOS,0,$J$2),$B160,INDEX(DATOS,0,$G$2),0,INDEX(DATOS,0,$H$2),1)</f>
        <v>0</v>
      </c>
      <c r="G160" s="42">
        <f>COUNTIFS(INDEX(DATOS,0,$K$2),"&lt;&gt;#n/d",INDEX(DATOS,0,$I$2),G$6,INDEX(DATOS,0,$J$2),$B160,INDEX(DATOS,0,$G$2),0,INDEX(DATOS,0,$H$2),1)</f>
        <v>0</v>
      </c>
      <c r="H160" s="42">
        <f>COUNTIFS(INDEX(DATOS,0,$K$2),"&lt;&gt;#n/d",INDEX(DATOS,0,$I$2),H$6,INDEX(DATOS,0,$J$2),$B160,INDEX(DATOS,0,$G$2),0,INDEX(DATOS,0,$H$2),1)</f>
        <v>0</v>
      </c>
      <c r="I160" s="42"/>
      <c r="J160" s="42">
        <f t="array" ref="J160">MAX(IF($C160:$H160&gt;0,IF($C$6:$H$6&gt;=$B$3,$C$6:$H$6)))</f>
        <v>0</v>
      </c>
      <c r="K160" s="42">
        <f t="array" ref="K160">MAX(IF($C160:$H160&gt;0,IF($C$6:$H$6&lt;J160,$C$6:$H$6)))</f>
        <v>0</v>
      </c>
      <c r="L160" s="42">
        <f t="array" ref="L160">MAX(IF($C160:$H160&gt;0,IF($C$6:$H$6&lt;K160,$C$6:$H$6)))</f>
        <v>0</v>
      </c>
      <c r="M160" s="42">
        <f t="array" ref="M160">MAX(IF($C160:$H160&gt;0,IF($C$6:$H$6&lt;L160,$C$6:$H$6)))</f>
        <v>0</v>
      </c>
    </row>
    <row r="161" spans="1:13" x14ac:dyDescent="0.35">
      <c r="A161" s="35">
        <f t="array" ref="A161">IF(A160=0,0,MIN(IF(INDEX(DATOS,0,$G$2)=0,IF(INDEX(DATOS,0,$H$2)=1,IF(INDEX(DATOS,0,$I$2)&gt;=$B$3,IF(INDEX(DATOS,0,$I$2)&lt;=$B$2,IF(INDEX(DATOS,0,$F$2)&gt;A160,IF(ISNA(MATCH(INDEX(DATOS,0,$J$2),$B$7:B160,0)),INDEX(DATOS,0,$F$2)))))))))</f>
        <v>0</v>
      </c>
      <c r="B161" s="34" t="e">
        <f>IF($A161=0,#N/A,INDEX(DATOS,$A161,J$2))</f>
        <v>#N/A</v>
      </c>
      <c r="C161" s="42">
        <f>COUNTIFS(INDEX(DATOS,0,$K$2),"&lt;&gt;#n/d",INDEX(DATOS,0,$I$2),C$6,INDEX(DATOS,0,$J$2),$B161,INDEX(DATOS,0,$G$2),0,INDEX(DATOS,0,$H$2),1)</f>
        <v>0</v>
      </c>
      <c r="D161" s="42">
        <f>COUNTIFS(INDEX(DATOS,0,$K$2),"&lt;&gt;#n/d",INDEX(DATOS,0,$I$2),D$6,INDEX(DATOS,0,$J$2),$B161,INDEX(DATOS,0,$G$2),0,INDEX(DATOS,0,$H$2),1)</f>
        <v>0</v>
      </c>
      <c r="E161" s="42">
        <f>COUNTIFS(INDEX(DATOS,0,$K$2),"&lt;&gt;#n/d",INDEX(DATOS,0,$I$2),E$6,INDEX(DATOS,0,$J$2),$B161,INDEX(DATOS,0,$G$2),0,INDEX(DATOS,0,$H$2),1)</f>
        <v>0</v>
      </c>
      <c r="F161" s="42">
        <f>COUNTIFS(INDEX(DATOS,0,$K$2),"&lt;&gt;#n/d",INDEX(DATOS,0,$I$2),F$6,INDEX(DATOS,0,$J$2),$B161,INDEX(DATOS,0,$G$2),0,INDEX(DATOS,0,$H$2),1)</f>
        <v>0</v>
      </c>
      <c r="G161" s="42">
        <f>COUNTIFS(INDEX(DATOS,0,$K$2),"&lt;&gt;#n/d",INDEX(DATOS,0,$I$2),G$6,INDEX(DATOS,0,$J$2),$B161,INDEX(DATOS,0,$G$2),0,INDEX(DATOS,0,$H$2),1)</f>
        <v>0</v>
      </c>
      <c r="H161" s="42">
        <f>COUNTIFS(INDEX(DATOS,0,$K$2),"&lt;&gt;#n/d",INDEX(DATOS,0,$I$2),H$6,INDEX(DATOS,0,$J$2),$B161,INDEX(DATOS,0,$G$2),0,INDEX(DATOS,0,$H$2),1)</f>
        <v>0</v>
      </c>
      <c r="I161" s="42"/>
      <c r="J161" s="42">
        <f t="array" ref="J161">MAX(IF($C161:$H161&gt;0,IF($C$6:$H$6&gt;=$B$3,$C$6:$H$6)))</f>
        <v>0</v>
      </c>
      <c r="K161" s="42">
        <f t="array" ref="K161">MAX(IF($C161:$H161&gt;0,IF($C$6:$H$6&lt;J161,$C$6:$H$6)))</f>
        <v>0</v>
      </c>
      <c r="L161" s="42">
        <f t="array" ref="L161">MAX(IF($C161:$H161&gt;0,IF($C$6:$H$6&lt;K161,$C$6:$H$6)))</f>
        <v>0</v>
      </c>
      <c r="M161" s="42">
        <f t="array" ref="M161">MAX(IF($C161:$H161&gt;0,IF($C$6:$H$6&lt;L161,$C$6:$H$6)))</f>
        <v>0</v>
      </c>
    </row>
    <row r="162" spans="1:13" x14ac:dyDescent="0.35">
      <c r="A162" s="35">
        <f t="array" ref="A162">IF(A161=0,0,MIN(IF(INDEX(DATOS,0,$G$2)=0,IF(INDEX(DATOS,0,$H$2)=1,IF(INDEX(DATOS,0,$I$2)&gt;=$B$3,IF(INDEX(DATOS,0,$I$2)&lt;=$B$2,IF(INDEX(DATOS,0,$F$2)&gt;A161,IF(ISNA(MATCH(INDEX(DATOS,0,$J$2),$B$7:B161,0)),INDEX(DATOS,0,$F$2)))))))))</f>
        <v>0</v>
      </c>
      <c r="B162" s="34" t="e">
        <f>IF($A162=0,#N/A,INDEX(DATOS,$A162,J$2))</f>
        <v>#N/A</v>
      </c>
      <c r="C162" s="42">
        <f>COUNTIFS(INDEX(DATOS,0,$K$2),"&lt;&gt;#n/d",INDEX(DATOS,0,$I$2),C$6,INDEX(DATOS,0,$J$2),$B162,INDEX(DATOS,0,$G$2),0,INDEX(DATOS,0,$H$2),1)</f>
        <v>0</v>
      </c>
      <c r="D162" s="42">
        <f>COUNTIFS(INDEX(DATOS,0,$K$2),"&lt;&gt;#n/d",INDEX(DATOS,0,$I$2),D$6,INDEX(DATOS,0,$J$2),$B162,INDEX(DATOS,0,$G$2),0,INDEX(DATOS,0,$H$2),1)</f>
        <v>0</v>
      </c>
      <c r="E162" s="42">
        <f>COUNTIFS(INDEX(DATOS,0,$K$2),"&lt;&gt;#n/d",INDEX(DATOS,0,$I$2),E$6,INDEX(DATOS,0,$J$2),$B162,INDEX(DATOS,0,$G$2),0,INDEX(DATOS,0,$H$2),1)</f>
        <v>0</v>
      </c>
      <c r="F162" s="42">
        <f>COUNTIFS(INDEX(DATOS,0,$K$2),"&lt;&gt;#n/d",INDEX(DATOS,0,$I$2),F$6,INDEX(DATOS,0,$J$2),$B162,INDEX(DATOS,0,$G$2),0,INDEX(DATOS,0,$H$2),1)</f>
        <v>0</v>
      </c>
      <c r="G162" s="42">
        <f>COUNTIFS(INDEX(DATOS,0,$K$2),"&lt;&gt;#n/d",INDEX(DATOS,0,$I$2),G$6,INDEX(DATOS,0,$J$2),$B162,INDEX(DATOS,0,$G$2),0,INDEX(DATOS,0,$H$2),1)</f>
        <v>0</v>
      </c>
      <c r="H162" s="42">
        <f>COUNTIFS(INDEX(DATOS,0,$K$2),"&lt;&gt;#n/d",INDEX(DATOS,0,$I$2),H$6,INDEX(DATOS,0,$J$2),$B162,INDEX(DATOS,0,$G$2),0,INDEX(DATOS,0,$H$2),1)</f>
        <v>0</v>
      </c>
      <c r="I162" s="42"/>
      <c r="J162" s="42">
        <f t="array" ref="J162">MAX(IF($C162:$H162&gt;0,IF($C$6:$H$6&gt;=$B$3,$C$6:$H$6)))</f>
        <v>0</v>
      </c>
      <c r="K162" s="42">
        <f t="array" ref="K162">MAX(IF($C162:$H162&gt;0,IF($C$6:$H$6&lt;J162,$C$6:$H$6)))</f>
        <v>0</v>
      </c>
      <c r="L162" s="42">
        <f t="array" ref="L162">MAX(IF($C162:$H162&gt;0,IF($C$6:$H$6&lt;K162,$C$6:$H$6)))</f>
        <v>0</v>
      </c>
      <c r="M162" s="42">
        <f t="array" ref="M162">MAX(IF($C162:$H162&gt;0,IF($C$6:$H$6&lt;L162,$C$6:$H$6)))</f>
        <v>0</v>
      </c>
    </row>
    <row r="163" spans="1:13" x14ac:dyDescent="0.35">
      <c r="A163" s="35">
        <f t="array" ref="A163">IF(A162=0,0,MIN(IF(INDEX(DATOS,0,$G$2)=0,IF(INDEX(DATOS,0,$H$2)=1,IF(INDEX(DATOS,0,$I$2)&gt;=$B$3,IF(INDEX(DATOS,0,$I$2)&lt;=$B$2,IF(INDEX(DATOS,0,$F$2)&gt;A162,IF(ISNA(MATCH(INDEX(DATOS,0,$J$2),$B$7:B162,0)),INDEX(DATOS,0,$F$2)))))))))</f>
        <v>0</v>
      </c>
      <c r="B163" s="34" t="e">
        <f>IF($A163=0,#N/A,INDEX(DATOS,$A163,J$2))</f>
        <v>#N/A</v>
      </c>
      <c r="C163" s="42">
        <f>COUNTIFS(INDEX(DATOS,0,$K$2),"&lt;&gt;#n/d",INDEX(DATOS,0,$I$2),C$6,INDEX(DATOS,0,$J$2),$B163,INDEX(DATOS,0,$G$2),0,INDEX(DATOS,0,$H$2),1)</f>
        <v>0</v>
      </c>
      <c r="D163" s="42">
        <f>COUNTIFS(INDEX(DATOS,0,$K$2),"&lt;&gt;#n/d",INDEX(DATOS,0,$I$2),D$6,INDEX(DATOS,0,$J$2),$B163,INDEX(DATOS,0,$G$2),0,INDEX(DATOS,0,$H$2),1)</f>
        <v>0</v>
      </c>
      <c r="E163" s="42">
        <f>COUNTIFS(INDEX(DATOS,0,$K$2),"&lt;&gt;#n/d",INDEX(DATOS,0,$I$2),E$6,INDEX(DATOS,0,$J$2),$B163,INDEX(DATOS,0,$G$2),0,INDEX(DATOS,0,$H$2),1)</f>
        <v>0</v>
      </c>
      <c r="F163" s="42">
        <f>COUNTIFS(INDEX(DATOS,0,$K$2),"&lt;&gt;#n/d",INDEX(DATOS,0,$I$2),F$6,INDEX(DATOS,0,$J$2),$B163,INDEX(DATOS,0,$G$2),0,INDEX(DATOS,0,$H$2),1)</f>
        <v>0</v>
      </c>
      <c r="G163" s="42">
        <f>COUNTIFS(INDEX(DATOS,0,$K$2),"&lt;&gt;#n/d",INDEX(DATOS,0,$I$2),G$6,INDEX(DATOS,0,$J$2),$B163,INDEX(DATOS,0,$G$2),0,INDEX(DATOS,0,$H$2),1)</f>
        <v>0</v>
      </c>
      <c r="H163" s="42">
        <f>COUNTIFS(INDEX(DATOS,0,$K$2),"&lt;&gt;#n/d",INDEX(DATOS,0,$I$2),H$6,INDEX(DATOS,0,$J$2),$B163,INDEX(DATOS,0,$G$2),0,INDEX(DATOS,0,$H$2),1)</f>
        <v>0</v>
      </c>
      <c r="I163" s="42"/>
      <c r="J163" s="42">
        <f t="array" ref="J163">MAX(IF($C163:$H163&gt;0,IF($C$6:$H$6&gt;=$B$3,$C$6:$H$6)))</f>
        <v>0</v>
      </c>
      <c r="K163" s="42">
        <f t="array" ref="K163">MAX(IF($C163:$H163&gt;0,IF($C$6:$H$6&lt;J163,$C$6:$H$6)))</f>
        <v>0</v>
      </c>
      <c r="L163" s="42">
        <f t="array" ref="L163">MAX(IF($C163:$H163&gt;0,IF($C$6:$H$6&lt;K163,$C$6:$H$6)))</f>
        <v>0</v>
      </c>
      <c r="M163" s="42">
        <f t="array" ref="M163">MAX(IF($C163:$H163&gt;0,IF($C$6:$H$6&lt;L163,$C$6:$H$6)))</f>
        <v>0</v>
      </c>
    </row>
    <row r="164" spans="1:13" x14ac:dyDescent="0.35">
      <c r="A164" s="35">
        <f t="array" ref="A164">IF(A163=0,0,MIN(IF(INDEX(DATOS,0,$G$2)=0,IF(INDEX(DATOS,0,$H$2)=1,IF(INDEX(DATOS,0,$I$2)&gt;=$B$3,IF(INDEX(DATOS,0,$I$2)&lt;=$B$2,IF(INDEX(DATOS,0,$F$2)&gt;A163,IF(ISNA(MATCH(INDEX(DATOS,0,$J$2),$B$7:B163,0)),INDEX(DATOS,0,$F$2)))))))))</f>
        <v>0</v>
      </c>
      <c r="B164" s="34" t="e">
        <f>IF($A164=0,#N/A,INDEX(DATOS,$A164,J$2))</f>
        <v>#N/A</v>
      </c>
      <c r="C164" s="42">
        <f>COUNTIFS(INDEX(DATOS,0,$K$2),"&lt;&gt;#n/d",INDEX(DATOS,0,$I$2),C$6,INDEX(DATOS,0,$J$2),$B164,INDEX(DATOS,0,$G$2),0,INDEX(DATOS,0,$H$2),1)</f>
        <v>0</v>
      </c>
      <c r="D164" s="42">
        <f>COUNTIFS(INDEX(DATOS,0,$K$2),"&lt;&gt;#n/d",INDEX(DATOS,0,$I$2),D$6,INDEX(DATOS,0,$J$2),$B164,INDEX(DATOS,0,$G$2),0,INDEX(DATOS,0,$H$2),1)</f>
        <v>0</v>
      </c>
      <c r="E164" s="42">
        <f>COUNTIFS(INDEX(DATOS,0,$K$2),"&lt;&gt;#n/d",INDEX(DATOS,0,$I$2),E$6,INDEX(DATOS,0,$J$2),$B164,INDEX(DATOS,0,$G$2),0,INDEX(DATOS,0,$H$2),1)</f>
        <v>0</v>
      </c>
      <c r="F164" s="42">
        <f>COUNTIFS(INDEX(DATOS,0,$K$2),"&lt;&gt;#n/d",INDEX(DATOS,0,$I$2),F$6,INDEX(DATOS,0,$J$2),$B164,INDEX(DATOS,0,$G$2),0,INDEX(DATOS,0,$H$2),1)</f>
        <v>0</v>
      </c>
      <c r="G164" s="42">
        <f>COUNTIFS(INDEX(DATOS,0,$K$2),"&lt;&gt;#n/d",INDEX(DATOS,0,$I$2),G$6,INDEX(DATOS,0,$J$2),$B164,INDEX(DATOS,0,$G$2),0,INDEX(DATOS,0,$H$2),1)</f>
        <v>0</v>
      </c>
      <c r="H164" s="42">
        <f>COUNTIFS(INDEX(DATOS,0,$K$2),"&lt;&gt;#n/d",INDEX(DATOS,0,$I$2),H$6,INDEX(DATOS,0,$J$2),$B164,INDEX(DATOS,0,$G$2),0,INDEX(DATOS,0,$H$2),1)</f>
        <v>0</v>
      </c>
      <c r="I164" s="42"/>
      <c r="J164" s="42">
        <f t="array" ref="J164">MAX(IF($C164:$H164&gt;0,IF($C$6:$H$6&gt;=$B$3,$C$6:$H$6)))</f>
        <v>0</v>
      </c>
      <c r="K164" s="42">
        <f t="array" ref="K164">MAX(IF($C164:$H164&gt;0,IF($C$6:$H$6&lt;J164,$C$6:$H$6)))</f>
        <v>0</v>
      </c>
      <c r="L164" s="42">
        <f t="array" ref="L164">MAX(IF($C164:$H164&gt;0,IF($C$6:$H$6&lt;K164,$C$6:$H$6)))</f>
        <v>0</v>
      </c>
      <c r="M164" s="42">
        <f t="array" ref="M164">MAX(IF($C164:$H164&gt;0,IF($C$6:$H$6&lt;L164,$C$6:$H$6)))</f>
        <v>0</v>
      </c>
    </row>
    <row r="165" spans="1:13" x14ac:dyDescent="0.35">
      <c r="A165" s="35">
        <f t="array" ref="A165">IF(A164=0,0,MIN(IF(INDEX(DATOS,0,$G$2)=0,IF(INDEX(DATOS,0,$H$2)=1,IF(INDEX(DATOS,0,$I$2)&gt;=$B$3,IF(INDEX(DATOS,0,$I$2)&lt;=$B$2,IF(INDEX(DATOS,0,$F$2)&gt;A164,IF(ISNA(MATCH(INDEX(DATOS,0,$J$2),$B$7:B164,0)),INDEX(DATOS,0,$F$2)))))))))</f>
        <v>0</v>
      </c>
      <c r="B165" s="34" t="e">
        <f>IF($A165=0,#N/A,INDEX(DATOS,$A165,J$2))</f>
        <v>#N/A</v>
      </c>
      <c r="C165" s="42">
        <f>COUNTIFS(INDEX(DATOS,0,$K$2),"&lt;&gt;#n/d",INDEX(DATOS,0,$I$2),C$6,INDEX(DATOS,0,$J$2),$B165,INDEX(DATOS,0,$G$2),0,INDEX(DATOS,0,$H$2),1)</f>
        <v>0</v>
      </c>
      <c r="D165" s="42">
        <f>COUNTIFS(INDEX(DATOS,0,$K$2),"&lt;&gt;#n/d",INDEX(DATOS,0,$I$2),D$6,INDEX(DATOS,0,$J$2),$B165,INDEX(DATOS,0,$G$2),0,INDEX(DATOS,0,$H$2),1)</f>
        <v>0</v>
      </c>
      <c r="E165" s="42">
        <f>COUNTIFS(INDEX(DATOS,0,$K$2),"&lt;&gt;#n/d",INDEX(DATOS,0,$I$2),E$6,INDEX(DATOS,0,$J$2),$B165,INDEX(DATOS,0,$G$2),0,INDEX(DATOS,0,$H$2),1)</f>
        <v>0</v>
      </c>
      <c r="F165" s="42">
        <f>COUNTIFS(INDEX(DATOS,0,$K$2),"&lt;&gt;#n/d",INDEX(DATOS,0,$I$2),F$6,INDEX(DATOS,0,$J$2),$B165,INDEX(DATOS,0,$G$2),0,INDEX(DATOS,0,$H$2),1)</f>
        <v>0</v>
      </c>
      <c r="G165" s="42">
        <f>COUNTIFS(INDEX(DATOS,0,$K$2),"&lt;&gt;#n/d",INDEX(DATOS,0,$I$2),G$6,INDEX(DATOS,0,$J$2),$B165,INDEX(DATOS,0,$G$2),0,INDEX(DATOS,0,$H$2),1)</f>
        <v>0</v>
      </c>
      <c r="H165" s="42">
        <f>COUNTIFS(INDEX(DATOS,0,$K$2),"&lt;&gt;#n/d",INDEX(DATOS,0,$I$2),H$6,INDEX(DATOS,0,$J$2),$B165,INDEX(DATOS,0,$G$2),0,INDEX(DATOS,0,$H$2),1)</f>
        <v>0</v>
      </c>
      <c r="I165" s="42"/>
      <c r="J165" s="42">
        <f t="array" ref="J165">MAX(IF($C165:$H165&gt;0,IF($C$6:$H$6&gt;=$B$3,$C$6:$H$6)))</f>
        <v>0</v>
      </c>
      <c r="K165" s="42">
        <f t="array" ref="K165">MAX(IF($C165:$H165&gt;0,IF($C$6:$H$6&lt;J165,$C$6:$H$6)))</f>
        <v>0</v>
      </c>
      <c r="L165" s="42">
        <f t="array" ref="L165">MAX(IF($C165:$H165&gt;0,IF($C$6:$H$6&lt;K165,$C$6:$H$6)))</f>
        <v>0</v>
      </c>
      <c r="M165" s="42">
        <f t="array" ref="M165">MAX(IF($C165:$H165&gt;0,IF($C$6:$H$6&lt;L165,$C$6:$H$6)))</f>
        <v>0</v>
      </c>
    </row>
    <row r="166" spans="1:13" x14ac:dyDescent="0.35">
      <c r="A166" s="35">
        <f t="array" ref="A166">IF(A165=0,0,MIN(IF(INDEX(DATOS,0,$G$2)=0,IF(INDEX(DATOS,0,$H$2)=1,IF(INDEX(DATOS,0,$I$2)&gt;=$B$3,IF(INDEX(DATOS,0,$I$2)&lt;=$B$2,IF(INDEX(DATOS,0,$F$2)&gt;A165,IF(ISNA(MATCH(INDEX(DATOS,0,$J$2),$B$7:B165,0)),INDEX(DATOS,0,$F$2)))))))))</f>
        <v>0</v>
      </c>
      <c r="B166" s="34" t="e">
        <f>IF($A166=0,#N/A,INDEX(DATOS,$A166,J$2))</f>
        <v>#N/A</v>
      </c>
      <c r="C166" s="42">
        <f>COUNTIFS(INDEX(DATOS,0,$K$2),"&lt;&gt;#n/d",INDEX(DATOS,0,$I$2),C$6,INDEX(DATOS,0,$J$2),$B166,INDEX(DATOS,0,$G$2),0,INDEX(DATOS,0,$H$2),1)</f>
        <v>0</v>
      </c>
      <c r="D166" s="42">
        <f>COUNTIFS(INDEX(DATOS,0,$K$2),"&lt;&gt;#n/d",INDEX(DATOS,0,$I$2),D$6,INDEX(DATOS,0,$J$2),$B166,INDEX(DATOS,0,$G$2),0,INDEX(DATOS,0,$H$2),1)</f>
        <v>0</v>
      </c>
      <c r="E166" s="42">
        <f>COUNTIFS(INDEX(DATOS,0,$K$2),"&lt;&gt;#n/d",INDEX(DATOS,0,$I$2),E$6,INDEX(DATOS,0,$J$2),$B166,INDEX(DATOS,0,$G$2),0,INDEX(DATOS,0,$H$2),1)</f>
        <v>0</v>
      </c>
      <c r="F166" s="42">
        <f>COUNTIFS(INDEX(DATOS,0,$K$2),"&lt;&gt;#n/d",INDEX(DATOS,0,$I$2),F$6,INDEX(DATOS,0,$J$2),$B166,INDEX(DATOS,0,$G$2),0,INDEX(DATOS,0,$H$2),1)</f>
        <v>0</v>
      </c>
      <c r="G166" s="42">
        <f>COUNTIFS(INDEX(DATOS,0,$K$2),"&lt;&gt;#n/d",INDEX(DATOS,0,$I$2),G$6,INDEX(DATOS,0,$J$2),$B166,INDEX(DATOS,0,$G$2),0,INDEX(DATOS,0,$H$2),1)</f>
        <v>0</v>
      </c>
      <c r="H166" s="42">
        <f>COUNTIFS(INDEX(DATOS,0,$K$2),"&lt;&gt;#n/d",INDEX(DATOS,0,$I$2),H$6,INDEX(DATOS,0,$J$2),$B166,INDEX(DATOS,0,$G$2),0,INDEX(DATOS,0,$H$2),1)</f>
        <v>0</v>
      </c>
      <c r="I166" s="42"/>
      <c r="J166" s="42">
        <f t="array" ref="J166">MAX(IF($C166:$H166&gt;0,IF($C$6:$H$6&gt;=$B$3,$C$6:$H$6)))</f>
        <v>0</v>
      </c>
      <c r="K166" s="42">
        <f t="array" ref="K166">MAX(IF($C166:$H166&gt;0,IF($C$6:$H$6&lt;J166,$C$6:$H$6)))</f>
        <v>0</v>
      </c>
      <c r="L166" s="42">
        <f t="array" ref="L166">MAX(IF($C166:$H166&gt;0,IF($C$6:$H$6&lt;K166,$C$6:$H$6)))</f>
        <v>0</v>
      </c>
      <c r="M166" s="42">
        <f t="array" ref="M166">MAX(IF($C166:$H166&gt;0,IF($C$6:$H$6&lt;L166,$C$6:$H$6)))</f>
        <v>0</v>
      </c>
    </row>
    <row r="167" spans="1:13" x14ac:dyDescent="0.35">
      <c r="A167" s="35">
        <f t="array" ref="A167">IF(A166=0,0,MIN(IF(INDEX(DATOS,0,$G$2)=0,IF(INDEX(DATOS,0,$H$2)=1,IF(INDEX(DATOS,0,$I$2)&gt;=$B$3,IF(INDEX(DATOS,0,$I$2)&lt;=$B$2,IF(INDEX(DATOS,0,$F$2)&gt;A166,IF(ISNA(MATCH(INDEX(DATOS,0,$J$2),$B$7:B166,0)),INDEX(DATOS,0,$F$2)))))))))</f>
        <v>0</v>
      </c>
      <c r="B167" s="34" t="e">
        <f>IF($A167=0,#N/A,INDEX(DATOS,$A167,J$2))</f>
        <v>#N/A</v>
      </c>
      <c r="C167" s="42">
        <f>COUNTIFS(INDEX(DATOS,0,$K$2),"&lt;&gt;#n/d",INDEX(DATOS,0,$I$2),C$6,INDEX(DATOS,0,$J$2),$B167,INDEX(DATOS,0,$G$2),0,INDEX(DATOS,0,$H$2),1)</f>
        <v>0</v>
      </c>
      <c r="D167" s="42">
        <f>COUNTIFS(INDEX(DATOS,0,$K$2),"&lt;&gt;#n/d",INDEX(DATOS,0,$I$2),D$6,INDEX(DATOS,0,$J$2),$B167,INDEX(DATOS,0,$G$2),0,INDEX(DATOS,0,$H$2),1)</f>
        <v>0</v>
      </c>
      <c r="E167" s="42">
        <f>COUNTIFS(INDEX(DATOS,0,$K$2),"&lt;&gt;#n/d",INDEX(DATOS,0,$I$2),E$6,INDEX(DATOS,0,$J$2),$B167,INDEX(DATOS,0,$G$2),0,INDEX(DATOS,0,$H$2),1)</f>
        <v>0</v>
      </c>
      <c r="F167" s="42">
        <f>COUNTIFS(INDEX(DATOS,0,$K$2),"&lt;&gt;#n/d",INDEX(DATOS,0,$I$2),F$6,INDEX(DATOS,0,$J$2),$B167,INDEX(DATOS,0,$G$2),0,INDEX(DATOS,0,$H$2),1)</f>
        <v>0</v>
      </c>
      <c r="G167" s="42">
        <f>COUNTIFS(INDEX(DATOS,0,$K$2),"&lt;&gt;#n/d",INDEX(DATOS,0,$I$2),G$6,INDEX(DATOS,0,$J$2),$B167,INDEX(DATOS,0,$G$2),0,INDEX(DATOS,0,$H$2),1)</f>
        <v>0</v>
      </c>
      <c r="H167" s="42">
        <f>COUNTIFS(INDEX(DATOS,0,$K$2),"&lt;&gt;#n/d",INDEX(DATOS,0,$I$2),H$6,INDEX(DATOS,0,$J$2),$B167,INDEX(DATOS,0,$G$2),0,INDEX(DATOS,0,$H$2),1)</f>
        <v>0</v>
      </c>
      <c r="I167" s="42"/>
      <c r="J167" s="42">
        <f t="array" ref="J167">MAX(IF($C167:$H167&gt;0,IF($C$6:$H$6&gt;=$B$3,$C$6:$H$6)))</f>
        <v>0</v>
      </c>
      <c r="K167" s="42">
        <f t="array" ref="K167">MAX(IF($C167:$H167&gt;0,IF($C$6:$H$6&lt;J167,$C$6:$H$6)))</f>
        <v>0</v>
      </c>
      <c r="L167" s="42">
        <f t="array" ref="L167">MAX(IF($C167:$H167&gt;0,IF($C$6:$H$6&lt;K167,$C$6:$H$6)))</f>
        <v>0</v>
      </c>
      <c r="M167" s="42">
        <f t="array" ref="M167">MAX(IF($C167:$H167&gt;0,IF($C$6:$H$6&lt;L167,$C$6:$H$6)))</f>
        <v>0</v>
      </c>
    </row>
    <row r="168" spans="1:13" x14ac:dyDescent="0.35">
      <c r="A168" s="35">
        <f t="array" ref="A168">IF(A167=0,0,MIN(IF(INDEX(DATOS,0,$G$2)=0,IF(INDEX(DATOS,0,$H$2)=1,IF(INDEX(DATOS,0,$I$2)&gt;=$B$3,IF(INDEX(DATOS,0,$I$2)&lt;=$B$2,IF(INDEX(DATOS,0,$F$2)&gt;A167,IF(ISNA(MATCH(INDEX(DATOS,0,$J$2),$B$7:B167,0)),INDEX(DATOS,0,$F$2)))))))))</f>
        <v>0</v>
      </c>
      <c r="B168" s="34" t="e">
        <f>IF($A168=0,#N/A,INDEX(DATOS,$A168,J$2))</f>
        <v>#N/A</v>
      </c>
      <c r="C168" s="42">
        <f>COUNTIFS(INDEX(DATOS,0,$K$2),"&lt;&gt;#n/d",INDEX(DATOS,0,$I$2),C$6,INDEX(DATOS,0,$J$2),$B168,INDEX(DATOS,0,$G$2),0,INDEX(DATOS,0,$H$2),1)</f>
        <v>0</v>
      </c>
      <c r="D168" s="42">
        <f>COUNTIFS(INDEX(DATOS,0,$K$2),"&lt;&gt;#n/d",INDEX(DATOS,0,$I$2),D$6,INDEX(DATOS,0,$J$2),$B168,INDEX(DATOS,0,$G$2),0,INDEX(DATOS,0,$H$2),1)</f>
        <v>0</v>
      </c>
      <c r="E168" s="42">
        <f>COUNTIFS(INDEX(DATOS,0,$K$2),"&lt;&gt;#n/d",INDEX(DATOS,0,$I$2),E$6,INDEX(DATOS,0,$J$2),$B168,INDEX(DATOS,0,$G$2),0,INDEX(DATOS,0,$H$2),1)</f>
        <v>0</v>
      </c>
      <c r="F168" s="42">
        <f>COUNTIFS(INDEX(DATOS,0,$K$2),"&lt;&gt;#n/d",INDEX(DATOS,0,$I$2),F$6,INDEX(DATOS,0,$J$2),$B168,INDEX(DATOS,0,$G$2),0,INDEX(DATOS,0,$H$2),1)</f>
        <v>0</v>
      </c>
      <c r="G168" s="42">
        <f>COUNTIFS(INDEX(DATOS,0,$K$2),"&lt;&gt;#n/d",INDEX(DATOS,0,$I$2),G$6,INDEX(DATOS,0,$J$2),$B168,INDEX(DATOS,0,$G$2),0,INDEX(DATOS,0,$H$2),1)</f>
        <v>0</v>
      </c>
      <c r="H168" s="42">
        <f>COUNTIFS(INDEX(DATOS,0,$K$2),"&lt;&gt;#n/d",INDEX(DATOS,0,$I$2),H$6,INDEX(DATOS,0,$J$2),$B168,INDEX(DATOS,0,$G$2),0,INDEX(DATOS,0,$H$2),1)</f>
        <v>0</v>
      </c>
      <c r="I168" s="42"/>
      <c r="J168" s="42">
        <f t="array" ref="J168">MAX(IF($C168:$H168&gt;0,IF($C$6:$H$6&gt;=$B$3,$C$6:$H$6)))</f>
        <v>0</v>
      </c>
      <c r="K168" s="42">
        <f t="array" ref="K168">MAX(IF($C168:$H168&gt;0,IF($C$6:$H$6&lt;J168,$C$6:$H$6)))</f>
        <v>0</v>
      </c>
      <c r="L168" s="42">
        <f t="array" ref="L168">MAX(IF($C168:$H168&gt;0,IF($C$6:$H$6&lt;K168,$C$6:$H$6)))</f>
        <v>0</v>
      </c>
      <c r="M168" s="42">
        <f t="array" ref="M168">MAX(IF($C168:$H168&gt;0,IF($C$6:$H$6&lt;L168,$C$6:$H$6)))</f>
        <v>0</v>
      </c>
    </row>
    <row r="169" spans="1:13" x14ac:dyDescent="0.35">
      <c r="A169" s="35">
        <f t="array" ref="A169">IF(A168=0,0,MIN(IF(INDEX(DATOS,0,$G$2)=0,IF(INDEX(DATOS,0,$H$2)=1,IF(INDEX(DATOS,0,$I$2)&gt;=$B$3,IF(INDEX(DATOS,0,$I$2)&lt;=$B$2,IF(INDEX(DATOS,0,$F$2)&gt;A168,IF(ISNA(MATCH(INDEX(DATOS,0,$J$2),$B$7:B168,0)),INDEX(DATOS,0,$F$2)))))))))</f>
        <v>0</v>
      </c>
      <c r="B169" s="34" t="e">
        <f>IF($A169=0,#N/A,INDEX(DATOS,$A169,J$2))</f>
        <v>#N/A</v>
      </c>
      <c r="C169" s="42">
        <f>COUNTIFS(INDEX(DATOS,0,$K$2),"&lt;&gt;#n/d",INDEX(DATOS,0,$I$2),C$6,INDEX(DATOS,0,$J$2),$B169,INDEX(DATOS,0,$G$2),0,INDEX(DATOS,0,$H$2),1)</f>
        <v>0</v>
      </c>
      <c r="D169" s="42">
        <f>COUNTIFS(INDEX(DATOS,0,$K$2),"&lt;&gt;#n/d",INDEX(DATOS,0,$I$2),D$6,INDEX(DATOS,0,$J$2),$B169,INDEX(DATOS,0,$G$2),0,INDEX(DATOS,0,$H$2),1)</f>
        <v>0</v>
      </c>
      <c r="E169" s="42">
        <f>COUNTIFS(INDEX(DATOS,0,$K$2),"&lt;&gt;#n/d",INDEX(DATOS,0,$I$2),E$6,INDEX(DATOS,0,$J$2),$B169,INDEX(DATOS,0,$G$2),0,INDEX(DATOS,0,$H$2),1)</f>
        <v>0</v>
      </c>
      <c r="F169" s="42">
        <f>COUNTIFS(INDEX(DATOS,0,$K$2),"&lt;&gt;#n/d",INDEX(DATOS,0,$I$2),F$6,INDEX(DATOS,0,$J$2),$B169,INDEX(DATOS,0,$G$2),0,INDEX(DATOS,0,$H$2),1)</f>
        <v>0</v>
      </c>
      <c r="G169" s="42">
        <f>COUNTIFS(INDEX(DATOS,0,$K$2),"&lt;&gt;#n/d",INDEX(DATOS,0,$I$2),G$6,INDEX(DATOS,0,$J$2),$B169,INDEX(DATOS,0,$G$2),0,INDEX(DATOS,0,$H$2),1)</f>
        <v>0</v>
      </c>
      <c r="H169" s="42">
        <f>COUNTIFS(INDEX(DATOS,0,$K$2),"&lt;&gt;#n/d",INDEX(DATOS,0,$I$2),H$6,INDEX(DATOS,0,$J$2),$B169,INDEX(DATOS,0,$G$2),0,INDEX(DATOS,0,$H$2),1)</f>
        <v>0</v>
      </c>
      <c r="I169" s="42"/>
      <c r="J169" s="42">
        <f t="array" ref="J169">MAX(IF($C169:$H169&gt;0,IF($C$6:$H$6&gt;=$B$3,$C$6:$H$6)))</f>
        <v>0</v>
      </c>
      <c r="K169" s="42">
        <f t="array" ref="K169">MAX(IF($C169:$H169&gt;0,IF($C$6:$H$6&lt;J169,$C$6:$H$6)))</f>
        <v>0</v>
      </c>
      <c r="L169" s="42">
        <f t="array" ref="L169">MAX(IF($C169:$H169&gt;0,IF($C$6:$H$6&lt;K169,$C$6:$H$6)))</f>
        <v>0</v>
      </c>
      <c r="M169" s="42">
        <f t="array" ref="M169">MAX(IF($C169:$H169&gt;0,IF($C$6:$H$6&lt;L169,$C$6:$H$6)))</f>
        <v>0</v>
      </c>
    </row>
    <row r="170" spans="1:13" x14ac:dyDescent="0.35">
      <c r="A170" s="35">
        <f t="array" ref="A170">IF(A169=0,0,MIN(IF(INDEX(DATOS,0,$G$2)=0,IF(INDEX(DATOS,0,$H$2)=1,IF(INDEX(DATOS,0,$I$2)&gt;=$B$3,IF(INDEX(DATOS,0,$I$2)&lt;=$B$2,IF(INDEX(DATOS,0,$F$2)&gt;A169,IF(ISNA(MATCH(INDEX(DATOS,0,$J$2),$B$7:B169,0)),INDEX(DATOS,0,$F$2)))))))))</f>
        <v>0</v>
      </c>
      <c r="B170" s="34" t="e">
        <f>IF($A170=0,#N/A,INDEX(DATOS,$A170,J$2))</f>
        <v>#N/A</v>
      </c>
      <c r="C170" s="42">
        <f>COUNTIFS(INDEX(DATOS,0,$K$2),"&lt;&gt;#n/d",INDEX(DATOS,0,$I$2),C$6,INDEX(DATOS,0,$J$2),$B170,INDEX(DATOS,0,$G$2),0,INDEX(DATOS,0,$H$2),1)</f>
        <v>0</v>
      </c>
      <c r="D170" s="42">
        <f>COUNTIFS(INDEX(DATOS,0,$K$2),"&lt;&gt;#n/d",INDEX(DATOS,0,$I$2),D$6,INDEX(DATOS,0,$J$2),$B170,INDEX(DATOS,0,$G$2),0,INDEX(DATOS,0,$H$2),1)</f>
        <v>0</v>
      </c>
      <c r="E170" s="42">
        <f>COUNTIFS(INDEX(DATOS,0,$K$2),"&lt;&gt;#n/d",INDEX(DATOS,0,$I$2),E$6,INDEX(DATOS,0,$J$2),$B170,INDEX(DATOS,0,$G$2),0,INDEX(DATOS,0,$H$2),1)</f>
        <v>0</v>
      </c>
      <c r="F170" s="42">
        <f>COUNTIFS(INDEX(DATOS,0,$K$2),"&lt;&gt;#n/d",INDEX(DATOS,0,$I$2),F$6,INDEX(DATOS,0,$J$2),$B170,INDEX(DATOS,0,$G$2),0,INDEX(DATOS,0,$H$2),1)</f>
        <v>0</v>
      </c>
      <c r="G170" s="42">
        <f>COUNTIFS(INDEX(DATOS,0,$K$2),"&lt;&gt;#n/d",INDEX(DATOS,0,$I$2),G$6,INDEX(DATOS,0,$J$2),$B170,INDEX(DATOS,0,$G$2),0,INDEX(DATOS,0,$H$2),1)</f>
        <v>0</v>
      </c>
      <c r="H170" s="42">
        <f>COUNTIFS(INDEX(DATOS,0,$K$2),"&lt;&gt;#n/d",INDEX(DATOS,0,$I$2),H$6,INDEX(DATOS,0,$J$2),$B170,INDEX(DATOS,0,$G$2),0,INDEX(DATOS,0,$H$2),1)</f>
        <v>0</v>
      </c>
      <c r="I170" s="42"/>
      <c r="J170" s="42">
        <f t="array" ref="J170">MAX(IF($C170:$H170&gt;0,IF($C$6:$H$6&gt;=$B$3,$C$6:$H$6)))</f>
        <v>0</v>
      </c>
      <c r="K170" s="42">
        <f t="array" ref="K170">MAX(IF($C170:$H170&gt;0,IF($C$6:$H$6&lt;J170,$C$6:$H$6)))</f>
        <v>0</v>
      </c>
      <c r="L170" s="42">
        <f t="array" ref="L170">MAX(IF($C170:$H170&gt;0,IF($C$6:$H$6&lt;K170,$C$6:$H$6)))</f>
        <v>0</v>
      </c>
      <c r="M170" s="42">
        <f t="array" ref="M170">MAX(IF($C170:$H170&gt;0,IF($C$6:$H$6&lt;L170,$C$6:$H$6)))</f>
        <v>0</v>
      </c>
    </row>
    <row r="171" spans="1:13" x14ac:dyDescent="0.35">
      <c r="A171" s="35">
        <f t="array" ref="A171">IF(A170=0,0,MIN(IF(INDEX(DATOS,0,$G$2)=0,IF(INDEX(DATOS,0,$H$2)=1,IF(INDEX(DATOS,0,$I$2)&gt;=$B$3,IF(INDEX(DATOS,0,$I$2)&lt;=$B$2,IF(INDEX(DATOS,0,$F$2)&gt;A170,IF(ISNA(MATCH(INDEX(DATOS,0,$J$2),$B$7:B170,0)),INDEX(DATOS,0,$F$2)))))))))</f>
        <v>0</v>
      </c>
      <c r="B171" s="34" t="e">
        <f>IF($A171=0,#N/A,INDEX(DATOS,$A171,J$2))</f>
        <v>#N/A</v>
      </c>
      <c r="C171" s="42">
        <f>COUNTIFS(INDEX(DATOS,0,$K$2),"&lt;&gt;#n/d",INDEX(DATOS,0,$I$2),C$6,INDEX(DATOS,0,$J$2),$B171,INDEX(DATOS,0,$G$2),0,INDEX(DATOS,0,$H$2),1)</f>
        <v>0</v>
      </c>
      <c r="D171" s="42">
        <f>COUNTIFS(INDEX(DATOS,0,$K$2),"&lt;&gt;#n/d",INDEX(DATOS,0,$I$2),D$6,INDEX(DATOS,0,$J$2),$B171,INDEX(DATOS,0,$G$2),0,INDEX(DATOS,0,$H$2),1)</f>
        <v>0</v>
      </c>
      <c r="E171" s="42">
        <f>COUNTIFS(INDEX(DATOS,0,$K$2),"&lt;&gt;#n/d",INDEX(DATOS,0,$I$2),E$6,INDEX(DATOS,0,$J$2),$B171,INDEX(DATOS,0,$G$2),0,INDEX(DATOS,0,$H$2),1)</f>
        <v>0</v>
      </c>
      <c r="F171" s="42">
        <f>COUNTIFS(INDEX(DATOS,0,$K$2),"&lt;&gt;#n/d",INDEX(DATOS,0,$I$2),F$6,INDEX(DATOS,0,$J$2),$B171,INDEX(DATOS,0,$G$2),0,INDEX(DATOS,0,$H$2),1)</f>
        <v>0</v>
      </c>
      <c r="G171" s="42">
        <f>COUNTIFS(INDEX(DATOS,0,$K$2),"&lt;&gt;#n/d",INDEX(DATOS,0,$I$2),G$6,INDEX(DATOS,0,$J$2),$B171,INDEX(DATOS,0,$G$2),0,INDEX(DATOS,0,$H$2),1)</f>
        <v>0</v>
      </c>
      <c r="H171" s="42">
        <f>COUNTIFS(INDEX(DATOS,0,$K$2),"&lt;&gt;#n/d",INDEX(DATOS,0,$I$2),H$6,INDEX(DATOS,0,$J$2),$B171,INDEX(DATOS,0,$G$2),0,INDEX(DATOS,0,$H$2),1)</f>
        <v>0</v>
      </c>
      <c r="I171" s="42"/>
      <c r="J171" s="42">
        <f t="array" ref="J171">MAX(IF($C171:$H171&gt;0,IF($C$6:$H$6&gt;=$B$3,$C$6:$H$6)))</f>
        <v>0</v>
      </c>
      <c r="K171" s="42">
        <f t="array" ref="K171">MAX(IF($C171:$H171&gt;0,IF($C$6:$H$6&lt;J171,$C$6:$H$6)))</f>
        <v>0</v>
      </c>
      <c r="L171" s="42">
        <f t="array" ref="L171">MAX(IF($C171:$H171&gt;0,IF($C$6:$H$6&lt;K171,$C$6:$H$6)))</f>
        <v>0</v>
      </c>
      <c r="M171" s="42">
        <f t="array" ref="M171">MAX(IF($C171:$H171&gt;0,IF($C$6:$H$6&lt;L171,$C$6:$H$6)))</f>
        <v>0</v>
      </c>
    </row>
    <row r="172" spans="1:13" x14ac:dyDescent="0.35">
      <c r="A172" s="35">
        <f t="array" ref="A172">IF(A171=0,0,MIN(IF(INDEX(DATOS,0,$G$2)=0,IF(INDEX(DATOS,0,$H$2)=1,IF(INDEX(DATOS,0,$I$2)&gt;=$B$3,IF(INDEX(DATOS,0,$I$2)&lt;=$B$2,IF(INDEX(DATOS,0,$F$2)&gt;A171,IF(ISNA(MATCH(INDEX(DATOS,0,$J$2),$B$7:B171,0)),INDEX(DATOS,0,$F$2)))))))))</f>
        <v>0</v>
      </c>
      <c r="B172" s="34" t="e">
        <f>IF($A172=0,#N/A,INDEX(DATOS,$A172,J$2))</f>
        <v>#N/A</v>
      </c>
      <c r="C172" s="42">
        <f>COUNTIFS(INDEX(DATOS,0,$K$2),"&lt;&gt;#n/d",INDEX(DATOS,0,$I$2),C$6,INDEX(DATOS,0,$J$2),$B172,INDEX(DATOS,0,$G$2),0,INDEX(DATOS,0,$H$2),1)</f>
        <v>0</v>
      </c>
      <c r="D172" s="42">
        <f>COUNTIFS(INDEX(DATOS,0,$K$2),"&lt;&gt;#n/d",INDEX(DATOS,0,$I$2),D$6,INDEX(DATOS,0,$J$2),$B172,INDEX(DATOS,0,$G$2),0,INDEX(DATOS,0,$H$2),1)</f>
        <v>0</v>
      </c>
      <c r="E172" s="42">
        <f>COUNTIFS(INDEX(DATOS,0,$K$2),"&lt;&gt;#n/d",INDEX(DATOS,0,$I$2),E$6,INDEX(DATOS,0,$J$2),$B172,INDEX(DATOS,0,$G$2),0,INDEX(DATOS,0,$H$2),1)</f>
        <v>0</v>
      </c>
      <c r="F172" s="42">
        <f>COUNTIFS(INDEX(DATOS,0,$K$2),"&lt;&gt;#n/d",INDEX(DATOS,0,$I$2),F$6,INDEX(DATOS,0,$J$2),$B172,INDEX(DATOS,0,$G$2),0,INDEX(DATOS,0,$H$2),1)</f>
        <v>0</v>
      </c>
      <c r="G172" s="42">
        <f>COUNTIFS(INDEX(DATOS,0,$K$2),"&lt;&gt;#n/d",INDEX(DATOS,0,$I$2),G$6,INDEX(DATOS,0,$J$2),$B172,INDEX(DATOS,0,$G$2),0,INDEX(DATOS,0,$H$2),1)</f>
        <v>0</v>
      </c>
      <c r="H172" s="42">
        <f>COUNTIFS(INDEX(DATOS,0,$K$2),"&lt;&gt;#n/d",INDEX(DATOS,0,$I$2),H$6,INDEX(DATOS,0,$J$2),$B172,INDEX(DATOS,0,$G$2),0,INDEX(DATOS,0,$H$2),1)</f>
        <v>0</v>
      </c>
      <c r="I172" s="42"/>
      <c r="J172" s="42">
        <f t="array" ref="J172">MAX(IF($C172:$H172&gt;0,IF($C$6:$H$6&gt;=$B$3,$C$6:$H$6)))</f>
        <v>0</v>
      </c>
      <c r="K172" s="42">
        <f t="array" ref="K172">MAX(IF($C172:$H172&gt;0,IF($C$6:$H$6&lt;J172,$C$6:$H$6)))</f>
        <v>0</v>
      </c>
      <c r="L172" s="42">
        <f t="array" ref="L172">MAX(IF($C172:$H172&gt;0,IF($C$6:$H$6&lt;K172,$C$6:$H$6)))</f>
        <v>0</v>
      </c>
      <c r="M172" s="42">
        <f t="array" ref="M172">MAX(IF($C172:$H172&gt;0,IF($C$6:$H$6&lt;L172,$C$6:$H$6)))</f>
        <v>0</v>
      </c>
    </row>
    <row r="173" spans="1:13" x14ac:dyDescent="0.35">
      <c r="A173" s="35">
        <f t="array" ref="A173">IF(A172=0,0,MIN(IF(INDEX(DATOS,0,$G$2)=0,IF(INDEX(DATOS,0,$H$2)=1,IF(INDEX(DATOS,0,$I$2)&gt;=$B$3,IF(INDEX(DATOS,0,$I$2)&lt;=$B$2,IF(INDEX(DATOS,0,$F$2)&gt;A172,IF(ISNA(MATCH(INDEX(DATOS,0,$J$2),$B$7:B172,0)),INDEX(DATOS,0,$F$2)))))))))</f>
        <v>0</v>
      </c>
      <c r="B173" s="34" t="e">
        <f>IF($A173=0,#N/A,INDEX(DATOS,$A173,J$2))</f>
        <v>#N/A</v>
      </c>
      <c r="C173" s="42">
        <f>COUNTIFS(INDEX(DATOS,0,$K$2),"&lt;&gt;#n/d",INDEX(DATOS,0,$I$2),C$6,INDEX(DATOS,0,$J$2),$B173,INDEX(DATOS,0,$G$2),0,INDEX(DATOS,0,$H$2),1)</f>
        <v>0</v>
      </c>
      <c r="D173" s="42">
        <f>COUNTIFS(INDEX(DATOS,0,$K$2),"&lt;&gt;#n/d",INDEX(DATOS,0,$I$2),D$6,INDEX(DATOS,0,$J$2),$B173,INDEX(DATOS,0,$G$2),0,INDEX(DATOS,0,$H$2),1)</f>
        <v>0</v>
      </c>
      <c r="E173" s="42">
        <f>COUNTIFS(INDEX(DATOS,0,$K$2),"&lt;&gt;#n/d",INDEX(DATOS,0,$I$2),E$6,INDEX(DATOS,0,$J$2),$B173,INDEX(DATOS,0,$G$2),0,INDEX(DATOS,0,$H$2),1)</f>
        <v>0</v>
      </c>
      <c r="F173" s="42">
        <f>COUNTIFS(INDEX(DATOS,0,$K$2),"&lt;&gt;#n/d",INDEX(DATOS,0,$I$2),F$6,INDEX(DATOS,0,$J$2),$B173,INDEX(DATOS,0,$G$2),0,INDEX(DATOS,0,$H$2),1)</f>
        <v>0</v>
      </c>
      <c r="G173" s="42">
        <f>COUNTIFS(INDEX(DATOS,0,$K$2),"&lt;&gt;#n/d",INDEX(DATOS,0,$I$2),G$6,INDEX(DATOS,0,$J$2),$B173,INDEX(DATOS,0,$G$2),0,INDEX(DATOS,0,$H$2),1)</f>
        <v>0</v>
      </c>
      <c r="H173" s="42">
        <f>COUNTIFS(INDEX(DATOS,0,$K$2),"&lt;&gt;#n/d",INDEX(DATOS,0,$I$2),H$6,INDEX(DATOS,0,$J$2),$B173,INDEX(DATOS,0,$G$2),0,INDEX(DATOS,0,$H$2),1)</f>
        <v>0</v>
      </c>
      <c r="I173" s="42"/>
      <c r="J173" s="42">
        <f t="array" ref="J173">MAX(IF($C173:$H173&gt;0,IF($C$6:$H$6&gt;=$B$3,$C$6:$H$6)))</f>
        <v>0</v>
      </c>
      <c r="K173" s="42">
        <f t="array" ref="K173">MAX(IF($C173:$H173&gt;0,IF($C$6:$H$6&lt;J173,$C$6:$H$6)))</f>
        <v>0</v>
      </c>
      <c r="L173" s="42">
        <f t="array" ref="L173">MAX(IF($C173:$H173&gt;0,IF($C$6:$H$6&lt;K173,$C$6:$H$6)))</f>
        <v>0</v>
      </c>
      <c r="M173" s="42">
        <f t="array" ref="M173">MAX(IF($C173:$H173&gt;0,IF($C$6:$H$6&lt;L173,$C$6:$H$6)))</f>
        <v>0</v>
      </c>
    </row>
    <row r="174" spans="1:13" x14ac:dyDescent="0.35">
      <c r="A174" s="35">
        <f t="array" ref="A174">IF(A173=0,0,MIN(IF(INDEX(DATOS,0,$G$2)=0,IF(INDEX(DATOS,0,$H$2)=1,IF(INDEX(DATOS,0,$I$2)&gt;=$B$3,IF(INDEX(DATOS,0,$I$2)&lt;=$B$2,IF(INDEX(DATOS,0,$F$2)&gt;A173,IF(ISNA(MATCH(INDEX(DATOS,0,$J$2),$B$7:B173,0)),INDEX(DATOS,0,$F$2)))))))))</f>
        <v>0</v>
      </c>
      <c r="B174" s="34" t="e">
        <f>IF($A174=0,#N/A,INDEX(DATOS,$A174,J$2))</f>
        <v>#N/A</v>
      </c>
      <c r="C174" s="42">
        <f>COUNTIFS(INDEX(DATOS,0,$K$2),"&lt;&gt;#n/d",INDEX(DATOS,0,$I$2),C$6,INDEX(DATOS,0,$J$2),$B174,INDEX(DATOS,0,$G$2),0,INDEX(DATOS,0,$H$2),1)</f>
        <v>0</v>
      </c>
      <c r="D174" s="42">
        <f>COUNTIFS(INDEX(DATOS,0,$K$2),"&lt;&gt;#n/d",INDEX(DATOS,0,$I$2),D$6,INDEX(DATOS,0,$J$2),$B174,INDEX(DATOS,0,$G$2),0,INDEX(DATOS,0,$H$2),1)</f>
        <v>0</v>
      </c>
      <c r="E174" s="42">
        <f>COUNTIFS(INDEX(DATOS,0,$K$2),"&lt;&gt;#n/d",INDEX(DATOS,0,$I$2),E$6,INDEX(DATOS,0,$J$2),$B174,INDEX(DATOS,0,$G$2),0,INDEX(DATOS,0,$H$2),1)</f>
        <v>0</v>
      </c>
      <c r="F174" s="42">
        <f>COUNTIFS(INDEX(DATOS,0,$K$2),"&lt;&gt;#n/d",INDEX(DATOS,0,$I$2),F$6,INDEX(DATOS,0,$J$2),$B174,INDEX(DATOS,0,$G$2),0,INDEX(DATOS,0,$H$2),1)</f>
        <v>0</v>
      </c>
      <c r="G174" s="42">
        <f>COUNTIFS(INDEX(DATOS,0,$K$2),"&lt;&gt;#n/d",INDEX(DATOS,0,$I$2),G$6,INDEX(DATOS,0,$J$2),$B174,INDEX(DATOS,0,$G$2),0,INDEX(DATOS,0,$H$2),1)</f>
        <v>0</v>
      </c>
      <c r="H174" s="42">
        <f>COUNTIFS(INDEX(DATOS,0,$K$2),"&lt;&gt;#n/d",INDEX(DATOS,0,$I$2),H$6,INDEX(DATOS,0,$J$2),$B174,INDEX(DATOS,0,$G$2),0,INDEX(DATOS,0,$H$2),1)</f>
        <v>0</v>
      </c>
      <c r="I174" s="42"/>
      <c r="J174" s="42">
        <f t="array" ref="J174">MAX(IF($C174:$H174&gt;0,IF($C$6:$H$6&gt;=$B$3,$C$6:$H$6)))</f>
        <v>0</v>
      </c>
      <c r="K174" s="42">
        <f t="array" ref="K174">MAX(IF($C174:$H174&gt;0,IF($C$6:$H$6&lt;J174,$C$6:$H$6)))</f>
        <v>0</v>
      </c>
      <c r="L174" s="42">
        <f t="array" ref="L174">MAX(IF($C174:$H174&gt;0,IF($C$6:$H$6&lt;K174,$C$6:$H$6)))</f>
        <v>0</v>
      </c>
      <c r="M174" s="42">
        <f t="array" ref="M174">MAX(IF($C174:$H174&gt;0,IF($C$6:$H$6&lt;L174,$C$6:$H$6)))</f>
        <v>0</v>
      </c>
    </row>
    <row r="175" spans="1:13" x14ac:dyDescent="0.35">
      <c r="A175" s="35">
        <f t="array" ref="A175">IF(A174=0,0,MIN(IF(INDEX(DATOS,0,$G$2)=0,IF(INDEX(DATOS,0,$H$2)=1,IF(INDEX(DATOS,0,$I$2)&gt;=$B$3,IF(INDEX(DATOS,0,$I$2)&lt;=$B$2,IF(INDEX(DATOS,0,$F$2)&gt;A174,IF(ISNA(MATCH(INDEX(DATOS,0,$J$2),$B$7:B174,0)),INDEX(DATOS,0,$F$2)))))))))</f>
        <v>0</v>
      </c>
      <c r="B175" s="34" t="e">
        <f>IF($A175=0,#N/A,INDEX(DATOS,$A175,J$2))</f>
        <v>#N/A</v>
      </c>
      <c r="C175" s="42">
        <f>COUNTIFS(INDEX(DATOS,0,$K$2),"&lt;&gt;#n/d",INDEX(DATOS,0,$I$2),C$6,INDEX(DATOS,0,$J$2),$B175,INDEX(DATOS,0,$G$2),0,INDEX(DATOS,0,$H$2),1)</f>
        <v>0</v>
      </c>
      <c r="D175" s="42">
        <f>COUNTIFS(INDEX(DATOS,0,$K$2),"&lt;&gt;#n/d",INDEX(DATOS,0,$I$2),D$6,INDEX(DATOS,0,$J$2),$B175,INDEX(DATOS,0,$G$2),0,INDEX(DATOS,0,$H$2),1)</f>
        <v>0</v>
      </c>
      <c r="E175" s="42">
        <f>COUNTIFS(INDEX(DATOS,0,$K$2),"&lt;&gt;#n/d",INDEX(DATOS,0,$I$2),E$6,INDEX(DATOS,0,$J$2),$B175,INDEX(DATOS,0,$G$2),0,INDEX(DATOS,0,$H$2),1)</f>
        <v>0</v>
      </c>
      <c r="F175" s="42">
        <f>COUNTIFS(INDEX(DATOS,0,$K$2),"&lt;&gt;#n/d",INDEX(DATOS,0,$I$2),F$6,INDEX(DATOS,0,$J$2),$B175,INDEX(DATOS,0,$G$2),0,INDEX(DATOS,0,$H$2),1)</f>
        <v>0</v>
      </c>
      <c r="G175" s="42">
        <f>COUNTIFS(INDEX(DATOS,0,$K$2),"&lt;&gt;#n/d",INDEX(DATOS,0,$I$2),G$6,INDEX(DATOS,0,$J$2),$B175,INDEX(DATOS,0,$G$2),0,INDEX(DATOS,0,$H$2),1)</f>
        <v>0</v>
      </c>
      <c r="H175" s="42">
        <f>COUNTIFS(INDEX(DATOS,0,$K$2),"&lt;&gt;#n/d",INDEX(DATOS,0,$I$2),H$6,INDEX(DATOS,0,$J$2),$B175,INDEX(DATOS,0,$G$2),0,INDEX(DATOS,0,$H$2),1)</f>
        <v>0</v>
      </c>
      <c r="I175" s="42"/>
      <c r="J175" s="42">
        <f t="array" ref="J175">MAX(IF($C175:$H175&gt;0,IF($C$6:$H$6&gt;=$B$3,$C$6:$H$6)))</f>
        <v>0</v>
      </c>
      <c r="K175" s="42">
        <f t="array" ref="K175">MAX(IF($C175:$H175&gt;0,IF($C$6:$H$6&lt;J175,$C$6:$H$6)))</f>
        <v>0</v>
      </c>
      <c r="L175" s="42">
        <f t="array" ref="L175">MAX(IF($C175:$H175&gt;0,IF($C$6:$H$6&lt;K175,$C$6:$H$6)))</f>
        <v>0</v>
      </c>
      <c r="M175" s="42">
        <f t="array" ref="M175">MAX(IF($C175:$H175&gt;0,IF($C$6:$H$6&lt;L175,$C$6:$H$6)))</f>
        <v>0</v>
      </c>
    </row>
    <row r="176" spans="1:13" x14ac:dyDescent="0.35">
      <c r="A176" s="35">
        <f t="array" ref="A176">IF(A175=0,0,MIN(IF(INDEX(DATOS,0,$G$2)=0,IF(INDEX(DATOS,0,$H$2)=1,IF(INDEX(DATOS,0,$I$2)&gt;=$B$3,IF(INDEX(DATOS,0,$I$2)&lt;=$B$2,IF(INDEX(DATOS,0,$F$2)&gt;A175,IF(ISNA(MATCH(INDEX(DATOS,0,$J$2),$B$7:B175,0)),INDEX(DATOS,0,$F$2)))))))))</f>
        <v>0</v>
      </c>
      <c r="B176" s="34" t="e">
        <f>IF($A176=0,#N/A,INDEX(DATOS,$A176,J$2))</f>
        <v>#N/A</v>
      </c>
      <c r="C176" s="42">
        <f>COUNTIFS(INDEX(DATOS,0,$K$2),"&lt;&gt;#n/d",INDEX(DATOS,0,$I$2),C$6,INDEX(DATOS,0,$J$2),$B176,INDEX(DATOS,0,$G$2),0,INDEX(DATOS,0,$H$2),1)</f>
        <v>0</v>
      </c>
      <c r="D176" s="42">
        <f>COUNTIFS(INDEX(DATOS,0,$K$2),"&lt;&gt;#n/d",INDEX(DATOS,0,$I$2),D$6,INDEX(DATOS,0,$J$2),$B176,INDEX(DATOS,0,$G$2),0,INDEX(DATOS,0,$H$2),1)</f>
        <v>0</v>
      </c>
      <c r="E176" s="42">
        <f>COUNTIFS(INDEX(DATOS,0,$K$2),"&lt;&gt;#n/d",INDEX(DATOS,0,$I$2),E$6,INDEX(DATOS,0,$J$2),$B176,INDEX(DATOS,0,$G$2),0,INDEX(DATOS,0,$H$2),1)</f>
        <v>0</v>
      </c>
      <c r="F176" s="42">
        <f>COUNTIFS(INDEX(DATOS,0,$K$2),"&lt;&gt;#n/d",INDEX(DATOS,0,$I$2),F$6,INDEX(DATOS,0,$J$2),$B176,INDEX(DATOS,0,$G$2),0,INDEX(DATOS,0,$H$2),1)</f>
        <v>0</v>
      </c>
      <c r="G176" s="42">
        <f>COUNTIFS(INDEX(DATOS,0,$K$2),"&lt;&gt;#n/d",INDEX(DATOS,0,$I$2),G$6,INDEX(DATOS,0,$J$2),$B176,INDEX(DATOS,0,$G$2),0,INDEX(DATOS,0,$H$2),1)</f>
        <v>0</v>
      </c>
      <c r="H176" s="42">
        <f>COUNTIFS(INDEX(DATOS,0,$K$2),"&lt;&gt;#n/d",INDEX(DATOS,0,$I$2),H$6,INDEX(DATOS,0,$J$2),$B176,INDEX(DATOS,0,$G$2),0,INDEX(DATOS,0,$H$2),1)</f>
        <v>0</v>
      </c>
      <c r="I176" s="42"/>
      <c r="J176" s="42">
        <f t="array" ref="J176">MAX(IF($C176:$H176&gt;0,IF($C$6:$H$6&gt;=$B$3,$C$6:$H$6)))</f>
        <v>0</v>
      </c>
      <c r="K176" s="42">
        <f t="array" ref="K176">MAX(IF($C176:$H176&gt;0,IF($C$6:$H$6&lt;J176,$C$6:$H$6)))</f>
        <v>0</v>
      </c>
      <c r="L176" s="42">
        <f t="array" ref="L176">MAX(IF($C176:$H176&gt;0,IF($C$6:$H$6&lt;K176,$C$6:$H$6)))</f>
        <v>0</v>
      </c>
      <c r="M176" s="42">
        <f t="array" ref="M176">MAX(IF($C176:$H176&gt;0,IF($C$6:$H$6&lt;L176,$C$6:$H$6)))</f>
        <v>0</v>
      </c>
    </row>
    <row r="177" spans="1:13" x14ac:dyDescent="0.35">
      <c r="A177" s="35">
        <f t="array" ref="A177">IF(A176=0,0,MIN(IF(INDEX(DATOS,0,$G$2)=0,IF(INDEX(DATOS,0,$H$2)=1,IF(INDEX(DATOS,0,$I$2)&gt;=$B$3,IF(INDEX(DATOS,0,$I$2)&lt;=$B$2,IF(INDEX(DATOS,0,$F$2)&gt;A176,IF(ISNA(MATCH(INDEX(DATOS,0,$J$2),$B$7:B176,0)),INDEX(DATOS,0,$F$2)))))))))</f>
        <v>0</v>
      </c>
      <c r="B177" s="34" t="e">
        <f>IF($A177=0,#N/A,INDEX(DATOS,$A177,J$2))</f>
        <v>#N/A</v>
      </c>
      <c r="C177" s="42">
        <f>COUNTIFS(INDEX(DATOS,0,$K$2),"&lt;&gt;#n/d",INDEX(DATOS,0,$I$2),C$6,INDEX(DATOS,0,$J$2),$B177,INDEX(DATOS,0,$G$2),0,INDEX(DATOS,0,$H$2),1)</f>
        <v>0</v>
      </c>
      <c r="D177" s="42">
        <f>COUNTIFS(INDEX(DATOS,0,$K$2),"&lt;&gt;#n/d",INDEX(DATOS,0,$I$2),D$6,INDEX(DATOS,0,$J$2),$B177,INDEX(DATOS,0,$G$2),0,INDEX(DATOS,0,$H$2),1)</f>
        <v>0</v>
      </c>
      <c r="E177" s="42">
        <f>COUNTIFS(INDEX(DATOS,0,$K$2),"&lt;&gt;#n/d",INDEX(DATOS,0,$I$2),E$6,INDEX(DATOS,0,$J$2),$B177,INDEX(DATOS,0,$G$2),0,INDEX(DATOS,0,$H$2),1)</f>
        <v>0</v>
      </c>
      <c r="F177" s="42">
        <f>COUNTIFS(INDEX(DATOS,0,$K$2),"&lt;&gt;#n/d",INDEX(DATOS,0,$I$2),F$6,INDEX(DATOS,0,$J$2),$B177,INDEX(DATOS,0,$G$2),0,INDEX(DATOS,0,$H$2),1)</f>
        <v>0</v>
      </c>
      <c r="G177" s="42">
        <f>COUNTIFS(INDEX(DATOS,0,$K$2),"&lt;&gt;#n/d",INDEX(DATOS,0,$I$2),G$6,INDEX(DATOS,0,$J$2),$B177,INDEX(DATOS,0,$G$2),0,INDEX(DATOS,0,$H$2),1)</f>
        <v>0</v>
      </c>
      <c r="H177" s="42">
        <f>COUNTIFS(INDEX(DATOS,0,$K$2),"&lt;&gt;#n/d",INDEX(DATOS,0,$I$2),H$6,INDEX(DATOS,0,$J$2),$B177,INDEX(DATOS,0,$G$2),0,INDEX(DATOS,0,$H$2),1)</f>
        <v>0</v>
      </c>
      <c r="I177" s="42"/>
      <c r="J177" s="42">
        <f t="array" ref="J177">MAX(IF($C177:$H177&gt;0,IF($C$6:$H$6&gt;=$B$3,$C$6:$H$6)))</f>
        <v>0</v>
      </c>
      <c r="K177" s="42">
        <f t="array" ref="K177">MAX(IF($C177:$H177&gt;0,IF($C$6:$H$6&lt;J177,$C$6:$H$6)))</f>
        <v>0</v>
      </c>
      <c r="L177" s="42">
        <f t="array" ref="L177">MAX(IF($C177:$H177&gt;0,IF($C$6:$H$6&lt;K177,$C$6:$H$6)))</f>
        <v>0</v>
      </c>
      <c r="M177" s="42">
        <f t="array" ref="M177">MAX(IF($C177:$H177&gt;0,IF($C$6:$H$6&lt;L177,$C$6:$H$6)))</f>
        <v>0</v>
      </c>
    </row>
    <row r="178" spans="1:13" x14ac:dyDescent="0.35">
      <c r="A178" s="35">
        <f t="array" ref="A178">IF(A177=0,0,MIN(IF(INDEX(DATOS,0,$G$2)=0,IF(INDEX(DATOS,0,$H$2)=1,IF(INDEX(DATOS,0,$I$2)&gt;=$B$3,IF(INDEX(DATOS,0,$I$2)&lt;=$B$2,IF(INDEX(DATOS,0,$F$2)&gt;A177,IF(ISNA(MATCH(INDEX(DATOS,0,$J$2),$B$7:B177,0)),INDEX(DATOS,0,$F$2)))))))))</f>
        <v>0</v>
      </c>
      <c r="B178" s="34" t="e">
        <f>IF($A178=0,#N/A,INDEX(DATOS,$A178,J$2))</f>
        <v>#N/A</v>
      </c>
      <c r="C178" s="42">
        <f>COUNTIFS(INDEX(DATOS,0,$K$2),"&lt;&gt;#n/d",INDEX(DATOS,0,$I$2),C$6,INDEX(DATOS,0,$J$2),$B178,INDEX(DATOS,0,$G$2),0,INDEX(DATOS,0,$H$2),1)</f>
        <v>0</v>
      </c>
      <c r="D178" s="42">
        <f>COUNTIFS(INDEX(DATOS,0,$K$2),"&lt;&gt;#n/d",INDEX(DATOS,0,$I$2),D$6,INDEX(DATOS,0,$J$2),$B178,INDEX(DATOS,0,$G$2),0,INDEX(DATOS,0,$H$2),1)</f>
        <v>0</v>
      </c>
      <c r="E178" s="42">
        <f>COUNTIFS(INDEX(DATOS,0,$K$2),"&lt;&gt;#n/d",INDEX(DATOS,0,$I$2),E$6,INDEX(DATOS,0,$J$2),$B178,INDEX(DATOS,0,$G$2),0,INDEX(DATOS,0,$H$2),1)</f>
        <v>0</v>
      </c>
      <c r="F178" s="42">
        <f>COUNTIFS(INDEX(DATOS,0,$K$2),"&lt;&gt;#n/d",INDEX(DATOS,0,$I$2),F$6,INDEX(DATOS,0,$J$2),$B178,INDEX(DATOS,0,$G$2),0,INDEX(DATOS,0,$H$2),1)</f>
        <v>0</v>
      </c>
      <c r="G178" s="42">
        <f>COUNTIFS(INDEX(DATOS,0,$K$2),"&lt;&gt;#n/d",INDEX(DATOS,0,$I$2),G$6,INDEX(DATOS,0,$J$2),$B178,INDEX(DATOS,0,$G$2),0,INDEX(DATOS,0,$H$2),1)</f>
        <v>0</v>
      </c>
      <c r="H178" s="42">
        <f>COUNTIFS(INDEX(DATOS,0,$K$2),"&lt;&gt;#n/d",INDEX(DATOS,0,$I$2),H$6,INDEX(DATOS,0,$J$2),$B178,INDEX(DATOS,0,$G$2),0,INDEX(DATOS,0,$H$2),1)</f>
        <v>0</v>
      </c>
      <c r="I178" s="42"/>
      <c r="J178" s="42">
        <f t="array" ref="J178">MAX(IF($C178:$H178&gt;0,IF($C$6:$H$6&gt;=$B$3,$C$6:$H$6)))</f>
        <v>0</v>
      </c>
      <c r="K178" s="42">
        <f t="array" ref="K178">MAX(IF($C178:$H178&gt;0,IF($C$6:$H$6&lt;J178,$C$6:$H$6)))</f>
        <v>0</v>
      </c>
      <c r="L178" s="42">
        <f t="array" ref="L178">MAX(IF($C178:$H178&gt;0,IF($C$6:$H$6&lt;K178,$C$6:$H$6)))</f>
        <v>0</v>
      </c>
      <c r="M178" s="42">
        <f t="array" ref="M178">MAX(IF($C178:$H178&gt;0,IF($C$6:$H$6&lt;L178,$C$6:$H$6)))</f>
        <v>0</v>
      </c>
    </row>
    <row r="179" spans="1:13" x14ac:dyDescent="0.35">
      <c r="A179" s="35">
        <f t="array" ref="A179">IF(A178=0,0,MIN(IF(INDEX(DATOS,0,$G$2)=0,IF(INDEX(DATOS,0,$H$2)=1,IF(INDEX(DATOS,0,$I$2)&gt;=$B$3,IF(INDEX(DATOS,0,$I$2)&lt;=$B$2,IF(INDEX(DATOS,0,$F$2)&gt;A178,IF(ISNA(MATCH(INDEX(DATOS,0,$J$2),$B$7:B178,0)),INDEX(DATOS,0,$F$2)))))))))</f>
        <v>0</v>
      </c>
      <c r="B179" s="34" t="e">
        <f>IF($A179=0,#N/A,INDEX(DATOS,$A179,J$2))</f>
        <v>#N/A</v>
      </c>
      <c r="C179" s="42">
        <f>COUNTIFS(INDEX(DATOS,0,$K$2),"&lt;&gt;#n/d",INDEX(DATOS,0,$I$2),C$6,INDEX(DATOS,0,$J$2),$B179,INDEX(DATOS,0,$G$2),0,INDEX(DATOS,0,$H$2),1)</f>
        <v>0</v>
      </c>
      <c r="D179" s="42">
        <f>COUNTIFS(INDEX(DATOS,0,$K$2),"&lt;&gt;#n/d",INDEX(DATOS,0,$I$2),D$6,INDEX(DATOS,0,$J$2),$B179,INDEX(DATOS,0,$G$2),0,INDEX(DATOS,0,$H$2),1)</f>
        <v>0</v>
      </c>
      <c r="E179" s="42">
        <f>COUNTIFS(INDEX(DATOS,0,$K$2),"&lt;&gt;#n/d",INDEX(DATOS,0,$I$2),E$6,INDEX(DATOS,0,$J$2),$B179,INDEX(DATOS,0,$G$2),0,INDEX(DATOS,0,$H$2),1)</f>
        <v>0</v>
      </c>
      <c r="F179" s="42">
        <f>COUNTIFS(INDEX(DATOS,0,$K$2),"&lt;&gt;#n/d",INDEX(DATOS,0,$I$2),F$6,INDEX(DATOS,0,$J$2),$B179,INDEX(DATOS,0,$G$2),0,INDEX(DATOS,0,$H$2),1)</f>
        <v>0</v>
      </c>
      <c r="G179" s="42">
        <f>COUNTIFS(INDEX(DATOS,0,$K$2),"&lt;&gt;#n/d",INDEX(DATOS,0,$I$2),G$6,INDEX(DATOS,0,$J$2),$B179,INDEX(DATOS,0,$G$2),0,INDEX(DATOS,0,$H$2),1)</f>
        <v>0</v>
      </c>
      <c r="H179" s="42">
        <f>COUNTIFS(INDEX(DATOS,0,$K$2),"&lt;&gt;#n/d",INDEX(DATOS,0,$I$2),H$6,INDEX(DATOS,0,$J$2),$B179,INDEX(DATOS,0,$G$2),0,INDEX(DATOS,0,$H$2),1)</f>
        <v>0</v>
      </c>
      <c r="I179" s="42"/>
      <c r="J179" s="42">
        <f t="array" ref="J179">MAX(IF($C179:$H179&gt;0,IF($C$6:$H$6&gt;=$B$3,$C$6:$H$6)))</f>
        <v>0</v>
      </c>
      <c r="K179" s="42">
        <f t="array" ref="K179">MAX(IF($C179:$H179&gt;0,IF($C$6:$H$6&lt;J179,$C$6:$H$6)))</f>
        <v>0</v>
      </c>
      <c r="L179" s="42">
        <f t="array" ref="L179">MAX(IF($C179:$H179&gt;0,IF($C$6:$H$6&lt;K179,$C$6:$H$6)))</f>
        <v>0</v>
      </c>
      <c r="M179" s="42">
        <f t="array" ref="M179">MAX(IF($C179:$H179&gt;0,IF($C$6:$H$6&lt;L179,$C$6:$H$6)))</f>
        <v>0</v>
      </c>
    </row>
    <row r="180" spans="1:13" x14ac:dyDescent="0.35">
      <c r="A180" s="35">
        <f t="array" ref="A180">IF(A179=0,0,MIN(IF(INDEX(DATOS,0,$G$2)=0,IF(INDEX(DATOS,0,$H$2)=1,IF(INDEX(DATOS,0,$I$2)&gt;=$B$3,IF(INDEX(DATOS,0,$I$2)&lt;=$B$2,IF(INDEX(DATOS,0,$F$2)&gt;A179,IF(ISNA(MATCH(INDEX(DATOS,0,$J$2),$B$7:B179,0)),INDEX(DATOS,0,$F$2)))))))))</f>
        <v>0</v>
      </c>
      <c r="B180" s="34" t="e">
        <f>IF($A180=0,#N/A,INDEX(DATOS,$A180,J$2))</f>
        <v>#N/A</v>
      </c>
      <c r="C180" s="42">
        <f>COUNTIFS(INDEX(DATOS,0,$K$2),"&lt;&gt;#n/d",INDEX(DATOS,0,$I$2),C$6,INDEX(DATOS,0,$J$2),$B180,INDEX(DATOS,0,$G$2),0,INDEX(DATOS,0,$H$2),1)</f>
        <v>0</v>
      </c>
      <c r="D180" s="42">
        <f>COUNTIFS(INDEX(DATOS,0,$K$2),"&lt;&gt;#n/d",INDEX(DATOS,0,$I$2),D$6,INDEX(DATOS,0,$J$2),$B180,INDEX(DATOS,0,$G$2),0,INDEX(DATOS,0,$H$2),1)</f>
        <v>0</v>
      </c>
      <c r="E180" s="42">
        <f>COUNTIFS(INDEX(DATOS,0,$K$2),"&lt;&gt;#n/d",INDEX(DATOS,0,$I$2),E$6,INDEX(DATOS,0,$J$2),$B180,INDEX(DATOS,0,$G$2),0,INDEX(DATOS,0,$H$2),1)</f>
        <v>0</v>
      </c>
      <c r="F180" s="42">
        <f>COUNTIFS(INDEX(DATOS,0,$K$2),"&lt;&gt;#n/d",INDEX(DATOS,0,$I$2),F$6,INDEX(DATOS,0,$J$2),$B180,INDEX(DATOS,0,$G$2),0,INDEX(DATOS,0,$H$2),1)</f>
        <v>0</v>
      </c>
      <c r="G180" s="42">
        <f>COUNTIFS(INDEX(DATOS,0,$K$2),"&lt;&gt;#n/d",INDEX(DATOS,0,$I$2),G$6,INDEX(DATOS,0,$J$2),$B180,INDEX(DATOS,0,$G$2),0,INDEX(DATOS,0,$H$2),1)</f>
        <v>0</v>
      </c>
      <c r="H180" s="42">
        <f>COUNTIFS(INDEX(DATOS,0,$K$2),"&lt;&gt;#n/d",INDEX(DATOS,0,$I$2),H$6,INDEX(DATOS,0,$J$2),$B180,INDEX(DATOS,0,$G$2),0,INDEX(DATOS,0,$H$2),1)</f>
        <v>0</v>
      </c>
      <c r="I180" s="42"/>
      <c r="J180" s="42">
        <f t="array" ref="J180">MAX(IF($C180:$H180&gt;0,IF($C$6:$H$6&gt;=$B$3,$C$6:$H$6)))</f>
        <v>0</v>
      </c>
      <c r="K180" s="42">
        <f t="array" ref="K180">MAX(IF($C180:$H180&gt;0,IF($C$6:$H$6&lt;J180,$C$6:$H$6)))</f>
        <v>0</v>
      </c>
      <c r="L180" s="42">
        <f t="array" ref="L180">MAX(IF($C180:$H180&gt;0,IF($C$6:$H$6&lt;K180,$C$6:$H$6)))</f>
        <v>0</v>
      </c>
      <c r="M180" s="42">
        <f t="array" ref="M180">MAX(IF($C180:$H180&gt;0,IF($C$6:$H$6&lt;L180,$C$6:$H$6)))</f>
        <v>0</v>
      </c>
    </row>
    <row r="181" spans="1:13" x14ac:dyDescent="0.35">
      <c r="A181" s="35">
        <f t="array" ref="A181">IF(A180=0,0,MIN(IF(INDEX(DATOS,0,$G$2)=0,IF(INDEX(DATOS,0,$H$2)=1,IF(INDEX(DATOS,0,$I$2)&gt;=$B$3,IF(INDEX(DATOS,0,$I$2)&lt;=$B$2,IF(INDEX(DATOS,0,$F$2)&gt;A180,IF(ISNA(MATCH(INDEX(DATOS,0,$J$2),$B$7:B180,0)),INDEX(DATOS,0,$F$2)))))))))</f>
        <v>0</v>
      </c>
      <c r="B181" s="34" t="e">
        <f>IF($A181=0,#N/A,INDEX(DATOS,$A181,J$2))</f>
        <v>#N/A</v>
      </c>
      <c r="C181" s="42">
        <f>COUNTIFS(INDEX(DATOS,0,$K$2),"&lt;&gt;#n/d",INDEX(DATOS,0,$I$2),C$6,INDEX(DATOS,0,$J$2),$B181,INDEX(DATOS,0,$G$2),0,INDEX(DATOS,0,$H$2),1)</f>
        <v>0</v>
      </c>
      <c r="D181" s="42">
        <f>COUNTIFS(INDEX(DATOS,0,$K$2),"&lt;&gt;#n/d",INDEX(DATOS,0,$I$2),D$6,INDEX(DATOS,0,$J$2),$B181,INDEX(DATOS,0,$G$2),0,INDEX(DATOS,0,$H$2),1)</f>
        <v>0</v>
      </c>
      <c r="E181" s="42">
        <f>COUNTIFS(INDEX(DATOS,0,$K$2),"&lt;&gt;#n/d",INDEX(DATOS,0,$I$2),E$6,INDEX(DATOS,0,$J$2),$B181,INDEX(DATOS,0,$G$2),0,INDEX(DATOS,0,$H$2),1)</f>
        <v>0</v>
      </c>
      <c r="F181" s="42">
        <f>COUNTIFS(INDEX(DATOS,0,$K$2),"&lt;&gt;#n/d",INDEX(DATOS,0,$I$2),F$6,INDEX(DATOS,0,$J$2),$B181,INDEX(DATOS,0,$G$2),0,INDEX(DATOS,0,$H$2),1)</f>
        <v>0</v>
      </c>
      <c r="G181" s="42">
        <f>COUNTIFS(INDEX(DATOS,0,$K$2),"&lt;&gt;#n/d",INDEX(DATOS,0,$I$2),G$6,INDEX(DATOS,0,$J$2),$B181,INDEX(DATOS,0,$G$2),0,INDEX(DATOS,0,$H$2),1)</f>
        <v>0</v>
      </c>
      <c r="H181" s="42">
        <f>COUNTIFS(INDEX(DATOS,0,$K$2),"&lt;&gt;#n/d",INDEX(DATOS,0,$I$2),H$6,INDEX(DATOS,0,$J$2),$B181,INDEX(DATOS,0,$G$2),0,INDEX(DATOS,0,$H$2),1)</f>
        <v>0</v>
      </c>
      <c r="I181" s="42"/>
      <c r="J181" s="42">
        <f t="array" ref="J181">MAX(IF($C181:$H181&gt;0,IF($C$6:$H$6&gt;=$B$3,$C$6:$H$6)))</f>
        <v>0</v>
      </c>
      <c r="K181" s="42">
        <f t="array" ref="K181">MAX(IF($C181:$H181&gt;0,IF($C$6:$H$6&lt;J181,$C$6:$H$6)))</f>
        <v>0</v>
      </c>
      <c r="L181" s="42">
        <f t="array" ref="L181">MAX(IF($C181:$H181&gt;0,IF($C$6:$H$6&lt;K181,$C$6:$H$6)))</f>
        <v>0</v>
      </c>
      <c r="M181" s="42">
        <f t="array" ref="M181">MAX(IF($C181:$H181&gt;0,IF($C$6:$H$6&lt;L181,$C$6:$H$6)))</f>
        <v>0</v>
      </c>
    </row>
    <row r="182" spans="1:13" x14ac:dyDescent="0.35">
      <c r="A182" s="35">
        <f t="array" ref="A182">IF(A181=0,0,MIN(IF(INDEX(DATOS,0,$G$2)=0,IF(INDEX(DATOS,0,$H$2)=1,IF(INDEX(DATOS,0,$I$2)&gt;=$B$3,IF(INDEX(DATOS,0,$I$2)&lt;=$B$2,IF(INDEX(DATOS,0,$F$2)&gt;A181,IF(ISNA(MATCH(INDEX(DATOS,0,$J$2),$B$7:B181,0)),INDEX(DATOS,0,$F$2)))))))))</f>
        <v>0</v>
      </c>
      <c r="B182" s="34" t="e">
        <f>IF($A182=0,#N/A,INDEX(DATOS,$A182,J$2))</f>
        <v>#N/A</v>
      </c>
      <c r="C182" s="42">
        <f>COUNTIFS(INDEX(DATOS,0,$K$2),"&lt;&gt;#n/d",INDEX(DATOS,0,$I$2),C$6,INDEX(DATOS,0,$J$2),$B182,INDEX(DATOS,0,$G$2),0,INDEX(DATOS,0,$H$2),1)</f>
        <v>0</v>
      </c>
      <c r="D182" s="42">
        <f>COUNTIFS(INDEX(DATOS,0,$K$2),"&lt;&gt;#n/d",INDEX(DATOS,0,$I$2),D$6,INDEX(DATOS,0,$J$2),$B182,INDEX(DATOS,0,$G$2),0,INDEX(DATOS,0,$H$2),1)</f>
        <v>0</v>
      </c>
      <c r="E182" s="42">
        <f>COUNTIFS(INDEX(DATOS,0,$K$2),"&lt;&gt;#n/d",INDEX(DATOS,0,$I$2),E$6,INDEX(DATOS,0,$J$2),$B182,INDEX(DATOS,0,$G$2),0,INDEX(DATOS,0,$H$2),1)</f>
        <v>0</v>
      </c>
      <c r="F182" s="42">
        <f>COUNTIFS(INDEX(DATOS,0,$K$2),"&lt;&gt;#n/d",INDEX(DATOS,0,$I$2),F$6,INDEX(DATOS,0,$J$2),$B182,INDEX(DATOS,0,$G$2),0,INDEX(DATOS,0,$H$2),1)</f>
        <v>0</v>
      </c>
      <c r="G182" s="42">
        <f>COUNTIFS(INDEX(DATOS,0,$K$2),"&lt;&gt;#n/d",INDEX(DATOS,0,$I$2),G$6,INDEX(DATOS,0,$J$2),$B182,INDEX(DATOS,0,$G$2),0,INDEX(DATOS,0,$H$2),1)</f>
        <v>0</v>
      </c>
      <c r="H182" s="42">
        <f>COUNTIFS(INDEX(DATOS,0,$K$2),"&lt;&gt;#n/d",INDEX(DATOS,0,$I$2),H$6,INDEX(DATOS,0,$J$2),$B182,INDEX(DATOS,0,$G$2),0,INDEX(DATOS,0,$H$2),1)</f>
        <v>0</v>
      </c>
      <c r="I182" s="42"/>
      <c r="J182" s="42">
        <f t="array" ref="J182">MAX(IF($C182:$H182&gt;0,IF($C$6:$H$6&gt;=$B$3,$C$6:$H$6)))</f>
        <v>0</v>
      </c>
      <c r="K182" s="42">
        <f t="array" ref="K182">MAX(IF($C182:$H182&gt;0,IF($C$6:$H$6&lt;J182,$C$6:$H$6)))</f>
        <v>0</v>
      </c>
      <c r="L182" s="42">
        <f t="array" ref="L182">MAX(IF($C182:$H182&gt;0,IF($C$6:$H$6&lt;K182,$C$6:$H$6)))</f>
        <v>0</v>
      </c>
      <c r="M182" s="42">
        <f t="array" ref="M182">MAX(IF($C182:$H182&gt;0,IF($C$6:$H$6&lt;L182,$C$6:$H$6)))</f>
        <v>0</v>
      </c>
    </row>
    <row r="183" spans="1:13" x14ac:dyDescent="0.35">
      <c r="A183" s="35">
        <f t="array" ref="A183">IF(A182=0,0,MIN(IF(INDEX(DATOS,0,$G$2)=0,IF(INDEX(DATOS,0,$H$2)=1,IF(INDEX(DATOS,0,$I$2)&gt;=$B$3,IF(INDEX(DATOS,0,$I$2)&lt;=$B$2,IF(INDEX(DATOS,0,$F$2)&gt;A182,IF(ISNA(MATCH(INDEX(DATOS,0,$J$2),$B$7:B182,0)),INDEX(DATOS,0,$F$2)))))))))</f>
        <v>0</v>
      </c>
      <c r="B183" s="34" t="e">
        <f>IF($A183=0,#N/A,INDEX(DATOS,$A183,J$2))</f>
        <v>#N/A</v>
      </c>
      <c r="C183" s="42">
        <f>COUNTIFS(INDEX(DATOS,0,$K$2),"&lt;&gt;#n/d",INDEX(DATOS,0,$I$2),C$6,INDEX(DATOS,0,$J$2),$B183,INDEX(DATOS,0,$G$2),0,INDEX(DATOS,0,$H$2),1)</f>
        <v>0</v>
      </c>
      <c r="D183" s="42">
        <f>COUNTIFS(INDEX(DATOS,0,$K$2),"&lt;&gt;#n/d",INDEX(DATOS,0,$I$2),D$6,INDEX(DATOS,0,$J$2),$B183,INDEX(DATOS,0,$G$2),0,INDEX(DATOS,0,$H$2),1)</f>
        <v>0</v>
      </c>
      <c r="E183" s="42">
        <f>COUNTIFS(INDEX(DATOS,0,$K$2),"&lt;&gt;#n/d",INDEX(DATOS,0,$I$2),E$6,INDEX(DATOS,0,$J$2),$B183,INDEX(DATOS,0,$G$2),0,INDEX(DATOS,0,$H$2),1)</f>
        <v>0</v>
      </c>
      <c r="F183" s="42">
        <f>COUNTIFS(INDEX(DATOS,0,$K$2),"&lt;&gt;#n/d",INDEX(DATOS,0,$I$2),F$6,INDEX(DATOS,0,$J$2),$B183,INDEX(DATOS,0,$G$2),0,INDEX(DATOS,0,$H$2),1)</f>
        <v>0</v>
      </c>
      <c r="G183" s="42">
        <f>COUNTIFS(INDEX(DATOS,0,$K$2),"&lt;&gt;#n/d",INDEX(DATOS,0,$I$2),G$6,INDEX(DATOS,0,$J$2),$B183,INDEX(DATOS,0,$G$2),0,INDEX(DATOS,0,$H$2),1)</f>
        <v>0</v>
      </c>
      <c r="H183" s="42">
        <f>COUNTIFS(INDEX(DATOS,0,$K$2),"&lt;&gt;#n/d",INDEX(DATOS,0,$I$2),H$6,INDEX(DATOS,0,$J$2),$B183,INDEX(DATOS,0,$G$2),0,INDEX(DATOS,0,$H$2),1)</f>
        <v>0</v>
      </c>
      <c r="I183" s="42"/>
      <c r="J183" s="42">
        <f t="array" ref="J183">MAX(IF($C183:$H183&gt;0,IF($C$6:$H$6&gt;=$B$3,$C$6:$H$6)))</f>
        <v>0</v>
      </c>
      <c r="K183" s="42">
        <f t="array" ref="K183">MAX(IF($C183:$H183&gt;0,IF($C$6:$H$6&lt;J183,$C$6:$H$6)))</f>
        <v>0</v>
      </c>
      <c r="L183" s="42">
        <f t="array" ref="L183">MAX(IF($C183:$H183&gt;0,IF($C$6:$H$6&lt;K183,$C$6:$H$6)))</f>
        <v>0</v>
      </c>
      <c r="M183" s="42">
        <f t="array" ref="M183">MAX(IF($C183:$H183&gt;0,IF($C$6:$H$6&lt;L183,$C$6:$H$6)))</f>
        <v>0</v>
      </c>
    </row>
    <row r="184" spans="1:13" x14ac:dyDescent="0.35">
      <c r="A184" s="35">
        <f t="array" ref="A184">IF(A183=0,0,MIN(IF(INDEX(DATOS,0,$G$2)=0,IF(INDEX(DATOS,0,$H$2)=1,IF(INDEX(DATOS,0,$I$2)&gt;=$B$3,IF(INDEX(DATOS,0,$I$2)&lt;=$B$2,IF(INDEX(DATOS,0,$F$2)&gt;A183,IF(ISNA(MATCH(INDEX(DATOS,0,$J$2),$B$7:B183,0)),INDEX(DATOS,0,$F$2)))))))))</f>
        <v>0</v>
      </c>
      <c r="B184" s="34" t="e">
        <f>IF($A184=0,#N/A,INDEX(DATOS,$A184,J$2))</f>
        <v>#N/A</v>
      </c>
      <c r="C184" s="42">
        <f>COUNTIFS(INDEX(DATOS,0,$K$2),"&lt;&gt;#n/d",INDEX(DATOS,0,$I$2),C$6,INDEX(DATOS,0,$J$2),$B184,INDEX(DATOS,0,$G$2),0,INDEX(DATOS,0,$H$2),1)</f>
        <v>0</v>
      </c>
      <c r="D184" s="42">
        <f>COUNTIFS(INDEX(DATOS,0,$K$2),"&lt;&gt;#n/d",INDEX(DATOS,0,$I$2),D$6,INDEX(DATOS,0,$J$2),$B184,INDEX(DATOS,0,$G$2),0,INDEX(DATOS,0,$H$2),1)</f>
        <v>0</v>
      </c>
      <c r="E184" s="42">
        <f>COUNTIFS(INDEX(DATOS,0,$K$2),"&lt;&gt;#n/d",INDEX(DATOS,0,$I$2),E$6,INDEX(DATOS,0,$J$2),$B184,INDEX(DATOS,0,$G$2),0,INDEX(DATOS,0,$H$2),1)</f>
        <v>0</v>
      </c>
      <c r="F184" s="42">
        <f>COUNTIFS(INDEX(DATOS,0,$K$2),"&lt;&gt;#n/d",INDEX(DATOS,0,$I$2),F$6,INDEX(DATOS,0,$J$2),$B184,INDEX(DATOS,0,$G$2),0,INDEX(DATOS,0,$H$2),1)</f>
        <v>0</v>
      </c>
      <c r="G184" s="42">
        <f>COUNTIFS(INDEX(DATOS,0,$K$2),"&lt;&gt;#n/d",INDEX(DATOS,0,$I$2),G$6,INDEX(DATOS,0,$J$2),$B184,INDEX(DATOS,0,$G$2),0,INDEX(DATOS,0,$H$2),1)</f>
        <v>0</v>
      </c>
      <c r="H184" s="42">
        <f>COUNTIFS(INDEX(DATOS,0,$K$2),"&lt;&gt;#n/d",INDEX(DATOS,0,$I$2),H$6,INDEX(DATOS,0,$J$2),$B184,INDEX(DATOS,0,$G$2),0,INDEX(DATOS,0,$H$2),1)</f>
        <v>0</v>
      </c>
      <c r="I184" s="42"/>
      <c r="J184" s="42">
        <f t="array" ref="J184">MAX(IF($C184:$H184&gt;0,IF($C$6:$H$6&gt;=$B$3,$C$6:$H$6)))</f>
        <v>0</v>
      </c>
      <c r="K184" s="42">
        <f t="array" ref="K184">MAX(IF($C184:$H184&gt;0,IF($C$6:$H$6&lt;J184,$C$6:$H$6)))</f>
        <v>0</v>
      </c>
      <c r="L184" s="42">
        <f t="array" ref="L184">MAX(IF($C184:$H184&gt;0,IF($C$6:$H$6&lt;K184,$C$6:$H$6)))</f>
        <v>0</v>
      </c>
      <c r="M184" s="42">
        <f t="array" ref="M184">MAX(IF($C184:$H184&gt;0,IF($C$6:$H$6&lt;L184,$C$6:$H$6)))</f>
        <v>0</v>
      </c>
    </row>
    <row r="185" spans="1:13" x14ac:dyDescent="0.35">
      <c r="A185" s="35">
        <f t="array" ref="A185">IF(A184=0,0,MIN(IF(INDEX(DATOS,0,$G$2)=0,IF(INDEX(DATOS,0,$H$2)=1,IF(INDEX(DATOS,0,$I$2)&gt;=$B$3,IF(INDEX(DATOS,0,$I$2)&lt;=$B$2,IF(INDEX(DATOS,0,$F$2)&gt;A184,IF(ISNA(MATCH(INDEX(DATOS,0,$J$2),$B$7:B184,0)),INDEX(DATOS,0,$F$2)))))))))</f>
        <v>0</v>
      </c>
      <c r="B185" s="34" t="e">
        <f>IF($A185=0,#N/A,INDEX(DATOS,$A185,J$2))</f>
        <v>#N/A</v>
      </c>
      <c r="C185" s="42">
        <f>COUNTIFS(INDEX(DATOS,0,$K$2),"&lt;&gt;#n/d",INDEX(DATOS,0,$I$2),C$6,INDEX(DATOS,0,$J$2),$B185,INDEX(DATOS,0,$G$2),0,INDEX(DATOS,0,$H$2),1)</f>
        <v>0</v>
      </c>
      <c r="D185" s="42">
        <f>COUNTIFS(INDEX(DATOS,0,$K$2),"&lt;&gt;#n/d",INDEX(DATOS,0,$I$2),D$6,INDEX(DATOS,0,$J$2),$B185,INDEX(DATOS,0,$G$2),0,INDEX(DATOS,0,$H$2),1)</f>
        <v>0</v>
      </c>
      <c r="E185" s="42">
        <f>COUNTIFS(INDEX(DATOS,0,$K$2),"&lt;&gt;#n/d",INDEX(DATOS,0,$I$2),E$6,INDEX(DATOS,0,$J$2),$B185,INDEX(DATOS,0,$G$2),0,INDEX(DATOS,0,$H$2),1)</f>
        <v>0</v>
      </c>
      <c r="F185" s="42">
        <f>COUNTIFS(INDEX(DATOS,0,$K$2),"&lt;&gt;#n/d",INDEX(DATOS,0,$I$2),F$6,INDEX(DATOS,0,$J$2),$B185,INDEX(DATOS,0,$G$2),0,INDEX(DATOS,0,$H$2),1)</f>
        <v>0</v>
      </c>
      <c r="G185" s="42">
        <f>COUNTIFS(INDEX(DATOS,0,$K$2),"&lt;&gt;#n/d",INDEX(DATOS,0,$I$2),G$6,INDEX(DATOS,0,$J$2),$B185,INDEX(DATOS,0,$G$2),0,INDEX(DATOS,0,$H$2),1)</f>
        <v>0</v>
      </c>
      <c r="H185" s="42">
        <f>COUNTIFS(INDEX(DATOS,0,$K$2),"&lt;&gt;#n/d",INDEX(DATOS,0,$I$2),H$6,INDEX(DATOS,0,$J$2),$B185,INDEX(DATOS,0,$G$2),0,INDEX(DATOS,0,$H$2),1)</f>
        <v>0</v>
      </c>
      <c r="I185" s="42"/>
      <c r="J185" s="42">
        <f t="array" ref="J185">MAX(IF($C185:$H185&gt;0,IF($C$6:$H$6&gt;=$B$3,$C$6:$H$6)))</f>
        <v>0</v>
      </c>
      <c r="K185" s="42">
        <f t="array" ref="K185">MAX(IF($C185:$H185&gt;0,IF($C$6:$H$6&lt;J185,$C$6:$H$6)))</f>
        <v>0</v>
      </c>
      <c r="L185" s="42">
        <f t="array" ref="L185">MAX(IF($C185:$H185&gt;0,IF($C$6:$H$6&lt;K185,$C$6:$H$6)))</f>
        <v>0</v>
      </c>
      <c r="M185" s="42">
        <f t="array" ref="M185">MAX(IF($C185:$H185&gt;0,IF($C$6:$H$6&lt;L185,$C$6:$H$6)))</f>
        <v>0</v>
      </c>
    </row>
    <row r="186" spans="1:13" x14ac:dyDescent="0.35">
      <c r="A186" s="35">
        <f t="array" ref="A186">IF(A185=0,0,MIN(IF(INDEX(DATOS,0,$G$2)=0,IF(INDEX(DATOS,0,$H$2)=1,IF(INDEX(DATOS,0,$I$2)&gt;=$B$3,IF(INDEX(DATOS,0,$I$2)&lt;=$B$2,IF(INDEX(DATOS,0,$F$2)&gt;A185,IF(ISNA(MATCH(INDEX(DATOS,0,$J$2),$B$7:B185,0)),INDEX(DATOS,0,$F$2)))))))))</f>
        <v>0</v>
      </c>
      <c r="B186" s="34" t="e">
        <f>IF($A186=0,#N/A,INDEX(DATOS,$A186,J$2))</f>
        <v>#N/A</v>
      </c>
      <c r="C186" s="42">
        <f>COUNTIFS(INDEX(DATOS,0,$K$2),"&lt;&gt;#n/d",INDEX(DATOS,0,$I$2),C$6,INDEX(DATOS,0,$J$2),$B186,INDEX(DATOS,0,$G$2),0,INDEX(DATOS,0,$H$2),1)</f>
        <v>0</v>
      </c>
      <c r="D186" s="42">
        <f>COUNTIFS(INDEX(DATOS,0,$K$2),"&lt;&gt;#n/d",INDEX(DATOS,0,$I$2),D$6,INDEX(DATOS,0,$J$2),$B186,INDEX(DATOS,0,$G$2),0,INDEX(DATOS,0,$H$2),1)</f>
        <v>0</v>
      </c>
      <c r="E186" s="42">
        <f>COUNTIFS(INDEX(DATOS,0,$K$2),"&lt;&gt;#n/d",INDEX(DATOS,0,$I$2),E$6,INDEX(DATOS,0,$J$2),$B186,INDEX(DATOS,0,$G$2),0,INDEX(DATOS,0,$H$2),1)</f>
        <v>0</v>
      </c>
      <c r="F186" s="42">
        <f>COUNTIFS(INDEX(DATOS,0,$K$2),"&lt;&gt;#n/d",INDEX(DATOS,0,$I$2),F$6,INDEX(DATOS,0,$J$2),$B186,INDEX(DATOS,0,$G$2),0,INDEX(DATOS,0,$H$2),1)</f>
        <v>0</v>
      </c>
      <c r="G186" s="42">
        <f>COUNTIFS(INDEX(DATOS,0,$K$2),"&lt;&gt;#n/d",INDEX(DATOS,0,$I$2),G$6,INDEX(DATOS,0,$J$2),$B186,INDEX(DATOS,0,$G$2),0,INDEX(DATOS,0,$H$2),1)</f>
        <v>0</v>
      </c>
      <c r="H186" s="42">
        <f>COUNTIFS(INDEX(DATOS,0,$K$2),"&lt;&gt;#n/d",INDEX(DATOS,0,$I$2),H$6,INDEX(DATOS,0,$J$2),$B186,INDEX(DATOS,0,$G$2),0,INDEX(DATOS,0,$H$2),1)</f>
        <v>0</v>
      </c>
      <c r="I186" s="42"/>
      <c r="J186" s="42">
        <f t="array" ref="J186">MAX(IF($C186:$H186&gt;0,IF($C$6:$H$6&gt;=$B$3,$C$6:$H$6)))</f>
        <v>0</v>
      </c>
      <c r="K186" s="42">
        <f t="array" ref="K186">MAX(IF($C186:$H186&gt;0,IF($C$6:$H$6&lt;J186,$C$6:$H$6)))</f>
        <v>0</v>
      </c>
      <c r="L186" s="42">
        <f t="array" ref="L186">MAX(IF($C186:$H186&gt;0,IF($C$6:$H$6&lt;K186,$C$6:$H$6)))</f>
        <v>0</v>
      </c>
      <c r="M186" s="42">
        <f t="array" ref="M186">MAX(IF($C186:$H186&gt;0,IF($C$6:$H$6&lt;L186,$C$6:$H$6)))</f>
        <v>0</v>
      </c>
    </row>
  </sheetData>
  <autoFilter ref="A6:O85" xr:uid="{00000000-0009-0000-0000-000002000000}"/>
  <pageMargins left="0.75" right="0.75" top="1" bottom="1" header="0" footer="0"/>
  <pageSetup paperSize="9" orientation="portrait" horizontalDpi="1200" verticalDpi="12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7</vt:i4>
      </vt:variant>
    </vt:vector>
  </HeadingPairs>
  <TitlesOfParts>
    <vt:vector size="16" baseType="lpstr">
      <vt:lpstr>Datos</vt:lpstr>
      <vt:lpstr>MAPA_WEB (1)</vt:lpstr>
      <vt:lpstr>Escala</vt:lpstr>
      <vt:lpstr>MAPA_WEB (2)</vt:lpstr>
      <vt:lpstr>MAPA_WEB (3)</vt:lpstr>
      <vt:lpstr>MAPA_WEB</vt:lpstr>
      <vt:lpstr>VARIABLES</vt:lpstr>
      <vt:lpstr>Nombres</vt:lpstr>
      <vt:lpstr>Estructura</vt:lpstr>
      <vt:lpstr>DATOS</vt:lpstr>
      <vt:lpstr>ESCALA</vt:lpstr>
      <vt:lpstr>ESTRUCTURA</vt:lpstr>
      <vt:lpstr>INDICE</vt:lpstr>
      <vt:lpstr>LOC_UNICOS</vt:lpstr>
      <vt:lpstr>Localidades</vt:lpstr>
      <vt:lpstr>PARTIDOS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P.E. Abbate</dc:creator>
  <cp:lastModifiedBy>P.E. Abbate</cp:lastModifiedBy>
  <dcterms:created xsi:type="dcterms:W3CDTF">2014-12-22T23:37:08Z</dcterms:created>
  <dcterms:modified xsi:type="dcterms:W3CDTF">2021-11-05T16:24:55Z</dcterms:modified>
</cp:coreProperties>
</file>